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15" yWindow="-15" windowWidth="14400" windowHeight="12480" tabRatio="937" activeTab="6"/>
  </bookViews>
  <sheets>
    <sheet name="приложение 1.1 " sheetId="44" r:id="rId1"/>
    <sheet name="приложение 1.4" sheetId="4" state="hidden" r:id="rId2"/>
    <sheet name="приложение 1.3" sheetId="46" r:id="rId3"/>
    <sheet name="приложение 1.2" sheetId="45" r:id="rId4"/>
    <sheet name="приложение 2.1" sheetId="64" r:id="rId5"/>
    <sheet name="приложение 2.2" sheetId="36" r:id="rId6"/>
    <sheet name="приложение 2.3" sheetId="59" r:id="rId7"/>
    <sheet name="приложение 3.1 " sheetId="68" r:id="rId8"/>
    <sheet name="приложение 3.2" sheetId="9" r:id="rId9"/>
    <sheet name="приложение 4.1 " sheetId="58" r:id="rId10"/>
    <sheet name="приложение 4.2 " sheetId="57" r:id="rId11"/>
    <sheet name="приложение 4.3 " sheetId="56" r:id="rId12"/>
    <sheet name="приложение 1" sheetId="60" r:id="rId13"/>
    <sheet name="приложение 2." sheetId="65" r:id="rId14"/>
    <sheet name="приложение 2" sheetId="66" r:id="rId15"/>
    <sheet name="приложение 3" sheetId="62" r:id="rId16"/>
  </sheets>
  <externalReferences>
    <externalReference r:id="rId17"/>
    <externalReference r:id="rId18"/>
    <externalReference r:id="rId19"/>
    <externalReference r:id="rId20"/>
    <externalReference r:id="rId21"/>
  </externalReferences>
  <definedNames>
    <definedName name="\a" localSheetId="12">#REF!</definedName>
    <definedName name="\a" localSheetId="14">#REF!</definedName>
    <definedName name="\a" localSheetId="15">#REF!</definedName>
    <definedName name="\a" localSheetId="7">#REF!</definedName>
    <definedName name="\a">#REF!</definedName>
    <definedName name="\m" localSheetId="12">#REF!</definedName>
    <definedName name="\m" localSheetId="14">#REF!</definedName>
    <definedName name="\m" localSheetId="15">#REF!</definedName>
    <definedName name="\m" localSheetId="7">#REF!</definedName>
    <definedName name="\m">#REF!</definedName>
    <definedName name="\n" localSheetId="12">#REF!</definedName>
    <definedName name="\n" localSheetId="14">#REF!</definedName>
    <definedName name="\n" localSheetId="15">#REF!</definedName>
    <definedName name="\n" localSheetId="7">#REF!</definedName>
    <definedName name="\n">#REF!</definedName>
    <definedName name="\o" localSheetId="12">#REF!</definedName>
    <definedName name="\o" localSheetId="14">#REF!</definedName>
    <definedName name="\o" localSheetId="15">#REF!</definedName>
    <definedName name="\o" localSheetId="7">#REF!</definedName>
    <definedName name="\o">#REF!</definedName>
    <definedName name="_op1">[1]T25!$I$48</definedName>
    <definedName name="_opp1">[1]T31!$I$91</definedName>
    <definedName name="_opp2">[1]T31!$I$92</definedName>
    <definedName name="_opp3">[1]T31!$I$93</definedName>
    <definedName name="_opp4">[1]T31!$I$94</definedName>
    <definedName name="_opp5">[1]T31!$I$95</definedName>
    <definedName name="_opp6">[1]T31!$I$96</definedName>
    <definedName name="_opp7">[1]T31!$I$97</definedName>
    <definedName name="_SP1" localSheetId="12">[2]FES!#REF!</definedName>
    <definedName name="_SP1" localSheetId="14">[2]FES!#REF!</definedName>
    <definedName name="_SP1" localSheetId="13">[2]FES!#REF!</definedName>
    <definedName name="_SP1" localSheetId="15">[2]FES!#REF!</definedName>
    <definedName name="_SP1" localSheetId="7">[2]FES!#REF!</definedName>
    <definedName name="_SP1">[2]FES!#REF!</definedName>
    <definedName name="_SP10" localSheetId="12">[2]FES!#REF!</definedName>
    <definedName name="_SP10" localSheetId="14">[2]FES!#REF!</definedName>
    <definedName name="_SP10" localSheetId="15">[2]FES!#REF!</definedName>
    <definedName name="_SP10" localSheetId="7">[2]FES!#REF!</definedName>
    <definedName name="_SP10">[2]FES!#REF!</definedName>
    <definedName name="_SP11" localSheetId="12">[2]FES!#REF!</definedName>
    <definedName name="_SP11" localSheetId="14">[2]FES!#REF!</definedName>
    <definedName name="_SP11" localSheetId="15">[2]FES!#REF!</definedName>
    <definedName name="_SP11" localSheetId="7">[2]FES!#REF!</definedName>
    <definedName name="_SP11">[2]FES!#REF!</definedName>
    <definedName name="_SP12" localSheetId="12">[2]FES!#REF!</definedName>
    <definedName name="_SP12" localSheetId="14">[2]FES!#REF!</definedName>
    <definedName name="_SP12" localSheetId="15">[2]FES!#REF!</definedName>
    <definedName name="_SP12" localSheetId="7">[2]FES!#REF!</definedName>
    <definedName name="_SP12">[2]FES!#REF!</definedName>
    <definedName name="_SP13" localSheetId="12">[2]FES!#REF!</definedName>
    <definedName name="_SP13" localSheetId="14">[2]FES!#REF!</definedName>
    <definedName name="_SP13" localSheetId="15">[2]FES!#REF!</definedName>
    <definedName name="_SP13" localSheetId="7">[2]FES!#REF!</definedName>
    <definedName name="_SP13">[2]FES!#REF!</definedName>
    <definedName name="_SP14" localSheetId="12">[2]FES!#REF!</definedName>
    <definedName name="_SP14" localSheetId="14">[2]FES!#REF!</definedName>
    <definedName name="_SP14" localSheetId="15">[2]FES!#REF!</definedName>
    <definedName name="_SP14" localSheetId="7">[2]FES!#REF!</definedName>
    <definedName name="_SP14">[2]FES!#REF!</definedName>
    <definedName name="_SP15" localSheetId="12">[2]FES!#REF!</definedName>
    <definedName name="_SP15" localSheetId="14">[2]FES!#REF!</definedName>
    <definedName name="_SP15" localSheetId="15">[2]FES!#REF!</definedName>
    <definedName name="_SP15" localSheetId="7">[2]FES!#REF!</definedName>
    <definedName name="_SP15">[2]FES!#REF!</definedName>
    <definedName name="_SP16" localSheetId="12">[2]FES!#REF!</definedName>
    <definedName name="_SP16" localSheetId="14">[2]FES!#REF!</definedName>
    <definedName name="_SP16" localSheetId="15">[2]FES!#REF!</definedName>
    <definedName name="_SP16" localSheetId="7">[2]FES!#REF!</definedName>
    <definedName name="_SP16">[2]FES!#REF!</definedName>
    <definedName name="_SP17" localSheetId="12">[2]FES!#REF!</definedName>
    <definedName name="_SP17" localSheetId="14">[2]FES!#REF!</definedName>
    <definedName name="_SP17" localSheetId="15">[2]FES!#REF!</definedName>
    <definedName name="_SP17" localSheetId="7">[2]FES!#REF!</definedName>
    <definedName name="_SP17">[2]FES!#REF!</definedName>
    <definedName name="_SP18" localSheetId="12">[2]FES!#REF!</definedName>
    <definedName name="_SP18" localSheetId="14">[2]FES!#REF!</definedName>
    <definedName name="_SP18" localSheetId="15">[2]FES!#REF!</definedName>
    <definedName name="_SP18" localSheetId="7">[2]FES!#REF!</definedName>
    <definedName name="_SP18">[2]FES!#REF!</definedName>
    <definedName name="_SP19" localSheetId="12">[2]FES!#REF!</definedName>
    <definedName name="_SP19" localSheetId="14">[2]FES!#REF!</definedName>
    <definedName name="_SP19" localSheetId="15">[2]FES!#REF!</definedName>
    <definedName name="_SP19" localSheetId="7">[2]FES!#REF!</definedName>
    <definedName name="_SP19">[2]FES!#REF!</definedName>
    <definedName name="_SP2" localSheetId="12">[2]FES!#REF!</definedName>
    <definedName name="_SP2" localSheetId="14">[2]FES!#REF!</definedName>
    <definedName name="_SP2" localSheetId="15">[2]FES!#REF!</definedName>
    <definedName name="_SP2" localSheetId="7">[2]FES!#REF!</definedName>
    <definedName name="_SP2">[2]FES!#REF!</definedName>
    <definedName name="_SP20" localSheetId="12">[2]FES!#REF!</definedName>
    <definedName name="_SP20" localSheetId="14">[2]FES!#REF!</definedName>
    <definedName name="_SP20" localSheetId="15">[2]FES!#REF!</definedName>
    <definedName name="_SP20" localSheetId="7">[2]FES!#REF!</definedName>
    <definedName name="_SP20">[2]FES!#REF!</definedName>
    <definedName name="_SP3" localSheetId="12">[2]FES!#REF!</definedName>
    <definedName name="_SP3" localSheetId="14">[2]FES!#REF!</definedName>
    <definedName name="_SP3" localSheetId="15">[2]FES!#REF!</definedName>
    <definedName name="_SP3" localSheetId="7">[2]FES!#REF!</definedName>
    <definedName name="_SP3">[2]FES!#REF!</definedName>
    <definedName name="_SP4" localSheetId="12">[2]FES!#REF!</definedName>
    <definedName name="_SP4" localSheetId="14">[2]FES!#REF!</definedName>
    <definedName name="_SP4" localSheetId="15">[2]FES!#REF!</definedName>
    <definedName name="_SP4" localSheetId="7">[2]FES!#REF!</definedName>
    <definedName name="_SP4">[2]FES!#REF!</definedName>
    <definedName name="_SP5" localSheetId="12">[2]FES!#REF!</definedName>
    <definedName name="_SP5" localSheetId="14">[2]FES!#REF!</definedName>
    <definedName name="_SP5" localSheetId="15">[2]FES!#REF!</definedName>
    <definedName name="_SP5" localSheetId="7">[2]FES!#REF!</definedName>
    <definedName name="_SP5">[2]FES!#REF!</definedName>
    <definedName name="_SP7" localSheetId="12">[2]FES!#REF!</definedName>
    <definedName name="_SP7" localSheetId="14">[2]FES!#REF!</definedName>
    <definedName name="_SP7" localSheetId="15">[2]FES!#REF!</definedName>
    <definedName name="_SP7" localSheetId="7">[2]FES!#REF!</definedName>
    <definedName name="_SP7">[2]FES!#REF!</definedName>
    <definedName name="_SP8" localSheetId="12">[2]FES!#REF!</definedName>
    <definedName name="_SP8" localSheetId="14">[2]FES!#REF!</definedName>
    <definedName name="_SP8" localSheetId="15">[2]FES!#REF!</definedName>
    <definedName name="_SP8" localSheetId="7">[2]FES!#REF!</definedName>
    <definedName name="_SP8">[2]FES!#REF!</definedName>
    <definedName name="_SP9" localSheetId="12">[2]FES!#REF!</definedName>
    <definedName name="_SP9" localSheetId="14">[2]FES!#REF!</definedName>
    <definedName name="_SP9" localSheetId="15">[2]FES!#REF!</definedName>
    <definedName name="_SP9" localSheetId="7">[2]FES!#REF!</definedName>
    <definedName name="_SP9">[2]FES!#REF!</definedName>
    <definedName name="_vp1" localSheetId="12">[3]T0!#REF!</definedName>
    <definedName name="_vp1" localSheetId="14">[3]T0!#REF!</definedName>
    <definedName name="_vp1" localSheetId="15">[3]T0!#REF!</definedName>
    <definedName name="_vp1" localSheetId="7">[3]T0!#REF!</definedName>
    <definedName name="_vp1">[3]T0!#REF!</definedName>
    <definedName name="_vpp1" localSheetId="12">[3]T0!#REF!</definedName>
    <definedName name="_vpp1" localSheetId="14">[3]T0!#REF!</definedName>
    <definedName name="_vpp1" localSheetId="15">[3]T0!#REF!</definedName>
    <definedName name="_vpp1" localSheetId="7">[3]T0!#REF!</definedName>
    <definedName name="_vpp1">[3]T0!#REF!</definedName>
    <definedName name="_vpp2" localSheetId="12">[3]T0!#REF!</definedName>
    <definedName name="_vpp2" localSheetId="14">[3]T0!#REF!</definedName>
    <definedName name="_vpp2" localSheetId="15">[3]T0!#REF!</definedName>
    <definedName name="_vpp2" localSheetId="7">[3]T0!#REF!</definedName>
    <definedName name="_vpp2">[3]T0!#REF!</definedName>
    <definedName name="_vpp3" localSheetId="12">[3]T0!#REF!</definedName>
    <definedName name="_vpp3" localSheetId="14">[3]T0!#REF!</definedName>
    <definedName name="_vpp3" localSheetId="15">[3]T0!#REF!</definedName>
    <definedName name="_vpp3" localSheetId="7">[3]T0!#REF!</definedName>
    <definedName name="_vpp3">[3]T0!#REF!</definedName>
    <definedName name="_vpp4" localSheetId="12">[3]T0!#REF!</definedName>
    <definedName name="_vpp4" localSheetId="14">[3]T0!#REF!</definedName>
    <definedName name="_vpp4" localSheetId="15">[3]T0!#REF!</definedName>
    <definedName name="_vpp4" localSheetId="7">[3]T0!#REF!</definedName>
    <definedName name="_vpp4">[3]T0!#REF!</definedName>
    <definedName name="_vpp5" localSheetId="12">[3]T0!#REF!</definedName>
    <definedName name="_vpp5" localSheetId="14">[3]T0!#REF!</definedName>
    <definedName name="_vpp5" localSheetId="15">[3]T0!#REF!</definedName>
    <definedName name="_vpp5" localSheetId="7">[3]T0!#REF!</definedName>
    <definedName name="_vpp5">[3]T0!#REF!</definedName>
    <definedName name="_vpp6" localSheetId="12">[3]T0!#REF!</definedName>
    <definedName name="_vpp6" localSheetId="14">[3]T0!#REF!</definedName>
    <definedName name="_vpp6" localSheetId="15">[3]T0!#REF!</definedName>
    <definedName name="_vpp6" localSheetId="7">[3]T0!#REF!</definedName>
    <definedName name="_vpp6">[3]T0!#REF!</definedName>
    <definedName name="_vpp7" localSheetId="12">[3]T0!#REF!</definedName>
    <definedName name="_vpp7" localSheetId="14">[3]T0!#REF!</definedName>
    <definedName name="_vpp7" localSheetId="15">[3]T0!#REF!</definedName>
    <definedName name="_vpp7" localSheetId="7">[3]T0!#REF!</definedName>
    <definedName name="_vpp7">[3]T0!#REF!</definedName>
    <definedName name="_xlnm._FilterDatabase" localSheetId="12" hidden="1">'приложение 1'!$A$20:$BN$615</definedName>
    <definedName name="_xlnm._FilterDatabase" localSheetId="0" hidden="1">'приложение 1.1 '!$A$20:$AB$615</definedName>
    <definedName name="_xlnm._FilterDatabase" localSheetId="3" hidden="1">'приложение 1.2'!$A$18:$AI$609</definedName>
    <definedName name="_xlnm._FilterDatabase" localSheetId="2" hidden="1">'приложение 1.3'!$A$18:$Z$608</definedName>
    <definedName name="_xlnm._FilterDatabase" localSheetId="14" hidden="1">'приложение 2'!$A$17:$AU$608</definedName>
    <definedName name="_xlnm._FilterDatabase" localSheetId="5" hidden="1">'приложение 2.2'!$A$15:$AX$607</definedName>
    <definedName name="_xlnm._FilterDatabase" localSheetId="7" hidden="1">'приложение 3.1 '!$A$54:$G$54</definedName>
    <definedName name="bb" localSheetId="14">#N/A</definedName>
    <definedName name="bb" localSheetId="13">'приложение 2.'!bb</definedName>
    <definedName name="bb">'приложение 2'!bb</definedName>
    <definedName name="bbb" localSheetId="14">#N/A</definedName>
    <definedName name="bbb" localSheetId="13">'приложение 2.'!bbb</definedName>
    <definedName name="bbb">'приложение 2'!bbb</definedName>
    <definedName name="cc" localSheetId="14">#N/A</definedName>
    <definedName name="cc" localSheetId="13">'приложение 2.'!cc</definedName>
    <definedName name="cc">'приложение 2'!cc</definedName>
    <definedName name="ccc" localSheetId="14">#N/A</definedName>
    <definedName name="ccc" localSheetId="13">'приложение 2.'!ccc</definedName>
    <definedName name="ccc">'приложение 2'!ccc</definedName>
    <definedName name="ccccc" localSheetId="14">#N/A</definedName>
    <definedName name="ccccc" localSheetId="13">'приложение 2.'!ccccc</definedName>
    <definedName name="ccccc">'приложение 2'!ccccc</definedName>
    <definedName name="CompOt" localSheetId="14">#N/A</definedName>
    <definedName name="CompOt" localSheetId="13">'приложение 2.'!CompOt</definedName>
    <definedName name="CompOt">'приложение 2'!CompOt</definedName>
    <definedName name="CompRas" localSheetId="14">#N/A</definedName>
    <definedName name="CompRas" localSheetId="13">'приложение 2.'!CompRas</definedName>
    <definedName name="CompRas">'приложение 2'!CompRas</definedName>
    <definedName name="ee" localSheetId="14">#N/A</definedName>
    <definedName name="ee" localSheetId="13">'приложение 2.'!ee</definedName>
    <definedName name="ee">'приложение 2'!ee</definedName>
    <definedName name="ew" localSheetId="14">#N/A</definedName>
    <definedName name="ew" localSheetId="13">'приложение 2.'!ew</definedName>
    <definedName name="ew">'приложение 2'!ew</definedName>
    <definedName name="fg" localSheetId="14">#N/A</definedName>
    <definedName name="fg" localSheetId="13">'приложение 2.'!fg</definedName>
    <definedName name="fg">'приложение 2'!fg</definedName>
    <definedName name="HTML_CodePage" hidden="1">1251</definedName>
    <definedName name="HTML_Control" localSheetId="13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i" localSheetId="14">#N/A</definedName>
    <definedName name="ii" localSheetId="13">'приложение 2.'!ii</definedName>
    <definedName name="ii">'приложение 2'!ii</definedName>
    <definedName name="jjj" localSheetId="14">#N/A</definedName>
    <definedName name="jjj" localSheetId="13">'приложение 2.'!jjj</definedName>
    <definedName name="jjj">'приложение 2'!jjj</definedName>
    <definedName name="k" localSheetId="14">#N/A</definedName>
    <definedName name="k" localSheetId="13">'приложение 2.'!k</definedName>
    <definedName name="k">'приложение 2'!k</definedName>
    <definedName name="kalk" localSheetId="14">#N/A</definedName>
    <definedName name="kalk" localSheetId="13">'приложение 2.'!kalk</definedName>
    <definedName name="kalk">'приложение 2'!kalk</definedName>
    <definedName name="kk" localSheetId="14">#N/A</definedName>
    <definedName name="kk" localSheetId="13">'приложение 2.'!kk</definedName>
    <definedName name="kk">'приложение 2'!kk</definedName>
    <definedName name="kkk" localSheetId="14">#N/A</definedName>
    <definedName name="kkk" localSheetId="13">'приложение 2.'!kkk</definedName>
    <definedName name="kkk">'приложение 2'!kkk</definedName>
    <definedName name="kop" localSheetId="14">#N/A</definedName>
    <definedName name="kop" localSheetId="13">'приложение 2.'!kop</definedName>
    <definedName name="kop">'приложение 2'!kop</definedName>
    <definedName name="polta" localSheetId="12">'[4]форма-прил к ф№1'!#REF!</definedName>
    <definedName name="polta" localSheetId="14">'[4]форма-прил к ф№1'!#REF!</definedName>
    <definedName name="polta" localSheetId="13">'[4]форма-прил к ф№1'!#REF!</definedName>
    <definedName name="polta" localSheetId="15">'[4]форма-прил к ф№1'!#REF!</definedName>
    <definedName name="polta" localSheetId="7">'[4]форма-прил к ф№1'!#REF!</definedName>
    <definedName name="polta">'[4]форма-прил к ф№1'!#REF!</definedName>
    <definedName name="qqq" localSheetId="14">#N/A</definedName>
    <definedName name="qqq" localSheetId="13">'приложение 2.'!qqq</definedName>
    <definedName name="qqq">'приложение 2'!qqq</definedName>
    <definedName name="real" localSheetId="14">#N/A</definedName>
    <definedName name="real" localSheetId="13">'приложение 2.'!real</definedName>
    <definedName name="real">'приложение 2'!real</definedName>
    <definedName name="rrr" localSheetId="14">#N/A</definedName>
    <definedName name="rrr" localSheetId="13">'приложение 2.'!rrr</definedName>
    <definedName name="rrr">'приложение 2'!rrr</definedName>
    <definedName name="S1_" localSheetId="12">#REF!</definedName>
    <definedName name="S1_" localSheetId="14">#REF!</definedName>
    <definedName name="S1_" localSheetId="15">#REF!</definedName>
    <definedName name="S1_" localSheetId="7">#REF!</definedName>
    <definedName name="S1_">#REF!</definedName>
    <definedName name="S10_" localSheetId="12">#REF!</definedName>
    <definedName name="S10_" localSheetId="14">#REF!</definedName>
    <definedName name="S10_" localSheetId="15">#REF!</definedName>
    <definedName name="S10_" localSheetId="7">#REF!</definedName>
    <definedName name="S10_">#REF!</definedName>
    <definedName name="S11_" localSheetId="12">#REF!</definedName>
    <definedName name="S11_" localSheetId="14">#REF!</definedName>
    <definedName name="S11_" localSheetId="15">#REF!</definedName>
    <definedName name="S11_" localSheetId="7">#REF!</definedName>
    <definedName name="S11_">#REF!</definedName>
    <definedName name="S12_" localSheetId="12">#REF!</definedName>
    <definedName name="S12_" localSheetId="14">#REF!</definedName>
    <definedName name="S12_" localSheetId="15">#REF!</definedName>
    <definedName name="S12_" localSheetId="7">#REF!</definedName>
    <definedName name="S12_">#REF!</definedName>
    <definedName name="S13_" localSheetId="12">#REF!</definedName>
    <definedName name="S13_" localSheetId="14">#REF!</definedName>
    <definedName name="S13_" localSheetId="15">#REF!</definedName>
    <definedName name="S13_" localSheetId="7">#REF!</definedName>
    <definedName name="S13_">#REF!</definedName>
    <definedName name="S14_" localSheetId="12">#REF!</definedName>
    <definedName name="S14_" localSheetId="14">#REF!</definedName>
    <definedName name="S14_" localSheetId="15">#REF!</definedName>
    <definedName name="S14_" localSheetId="7">#REF!</definedName>
    <definedName name="S14_">#REF!</definedName>
    <definedName name="S15_" localSheetId="12">#REF!</definedName>
    <definedName name="S15_" localSheetId="14">#REF!</definedName>
    <definedName name="S15_" localSheetId="15">#REF!</definedName>
    <definedName name="S15_" localSheetId="7">#REF!</definedName>
    <definedName name="S15_">#REF!</definedName>
    <definedName name="S16_" localSheetId="12">#REF!</definedName>
    <definedName name="S16_" localSheetId="14">#REF!</definedName>
    <definedName name="S16_" localSheetId="15">#REF!</definedName>
    <definedName name="S16_" localSheetId="7">#REF!</definedName>
    <definedName name="S16_">#REF!</definedName>
    <definedName name="S17_" localSheetId="12">#REF!</definedName>
    <definedName name="S17_" localSheetId="14">#REF!</definedName>
    <definedName name="S17_" localSheetId="15">#REF!</definedName>
    <definedName name="S17_" localSheetId="7">#REF!</definedName>
    <definedName name="S17_">#REF!</definedName>
    <definedName name="S18_" localSheetId="12">#REF!</definedName>
    <definedName name="S18_" localSheetId="14">#REF!</definedName>
    <definedName name="S18_" localSheetId="15">#REF!</definedName>
    <definedName name="S18_" localSheetId="7">#REF!</definedName>
    <definedName name="S18_">#REF!</definedName>
    <definedName name="S19_" localSheetId="12">#REF!</definedName>
    <definedName name="S19_" localSheetId="14">#REF!</definedName>
    <definedName name="S19_" localSheetId="15">#REF!</definedName>
    <definedName name="S19_" localSheetId="7">#REF!</definedName>
    <definedName name="S19_">#REF!</definedName>
    <definedName name="S2_" localSheetId="12">#REF!</definedName>
    <definedName name="S2_" localSheetId="14">#REF!</definedName>
    <definedName name="S2_" localSheetId="15">#REF!</definedName>
    <definedName name="S2_" localSheetId="7">#REF!</definedName>
    <definedName name="S2_">#REF!</definedName>
    <definedName name="S20_" localSheetId="12">#REF!</definedName>
    <definedName name="S20_" localSheetId="14">#REF!</definedName>
    <definedName name="S20_" localSheetId="15">#REF!</definedName>
    <definedName name="S20_" localSheetId="7">#REF!</definedName>
    <definedName name="S20_">#REF!</definedName>
    <definedName name="S3_" localSheetId="12">#REF!</definedName>
    <definedName name="S3_" localSheetId="14">#REF!</definedName>
    <definedName name="S3_" localSheetId="15">#REF!</definedName>
    <definedName name="S3_" localSheetId="7">#REF!</definedName>
    <definedName name="S3_">#REF!</definedName>
    <definedName name="S4_" localSheetId="12">#REF!</definedName>
    <definedName name="S4_" localSheetId="14">#REF!</definedName>
    <definedName name="S4_" localSheetId="15">#REF!</definedName>
    <definedName name="S4_" localSheetId="7">#REF!</definedName>
    <definedName name="S4_">#REF!</definedName>
    <definedName name="S5_" localSheetId="12">#REF!</definedName>
    <definedName name="S5_" localSheetId="14">#REF!</definedName>
    <definedName name="S5_" localSheetId="15">#REF!</definedName>
    <definedName name="S5_" localSheetId="7">#REF!</definedName>
    <definedName name="S5_">#REF!</definedName>
    <definedName name="S6_" localSheetId="12">#REF!</definedName>
    <definedName name="S6_" localSheetId="14">#REF!</definedName>
    <definedName name="S6_" localSheetId="15">#REF!</definedName>
    <definedName name="S6_" localSheetId="7">#REF!</definedName>
    <definedName name="S6_">#REF!</definedName>
    <definedName name="S7_" localSheetId="12">#REF!</definedName>
    <definedName name="S7_" localSheetId="14">#REF!</definedName>
    <definedName name="S7_" localSheetId="15">#REF!</definedName>
    <definedName name="S7_" localSheetId="7">#REF!</definedName>
    <definedName name="S7_">#REF!</definedName>
    <definedName name="S8_" localSheetId="12">#REF!</definedName>
    <definedName name="S8_" localSheetId="14">#REF!</definedName>
    <definedName name="S8_" localSheetId="15">#REF!</definedName>
    <definedName name="S8_" localSheetId="7">#REF!</definedName>
    <definedName name="S8_">#REF!</definedName>
    <definedName name="S9_" localSheetId="12">#REF!</definedName>
    <definedName name="S9_" localSheetId="14">#REF!</definedName>
    <definedName name="S9_" localSheetId="15">#REF!</definedName>
    <definedName name="S9_" localSheetId="7">#REF!</definedName>
    <definedName name="S9_">#REF!</definedName>
    <definedName name="sencount" hidden="1">1</definedName>
    <definedName name="size">[1]T0!$B$1118</definedName>
    <definedName name="SSS">[1]T0!$B$685</definedName>
    <definedName name="tt" localSheetId="14">#N/A</definedName>
    <definedName name="tt" localSheetId="13">'приложение 2.'!tt</definedName>
    <definedName name="tt">'приложение 2'!tt</definedName>
    <definedName name="vvv" localSheetId="14">#N/A</definedName>
    <definedName name="vvv" localSheetId="13">'приложение 2.'!vvv</definedName>
    <definedName name="vvv">'приложение 2'!vvv</definedName>
    <definedName name="wrn.Сравнение._.с._.отраслями." localSheetId="13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 localSheetId="14">#N/A</definedName>
    <definedName name="ww" localSheetId="13">'приложение 2.'!ww</definedName>
    <definedName name="ww">'приложение 2'!ww</definedName>
    <definedName name="xxx" localSheetId="14">#N/A</definedName>
    <definedName name="xxx" localSheetId="13">'приложение 2.'!xxx</definedName>
    <definedName name="xxx">'приложение 2'!xxx</definedName>
    <definedName name="yyy" localSheetId="14">#N/A</definedName>
    <definedName name="yyy" localSheetId="13">'приложение 2.'!yyy</definedName>
    <definedName name="yyy">'приложение 2'!yyy</definedName>
    <definedName name="yyyy" localSheetId="14">#N/A</definedName>
    <definedName name="yyyy" localSheetId="13">'приложение 2.'!yyyy</definedName>
    <definedName name="yyyy">'приложение 2'!yyyy</definedName>
    <definedName name="Z_1D7396F8_559A_4DD5_B412_CAD3B9FC6EB9_.wvu.Cols" localSheetId="3" hidden="1">'приложение 1.2'!$AE:$AE</definedName>
    <definedName name="Z_1D7396F8_559A_4DD5_B412_CAD3B9FC6EB9_.wvu.Cols" localSheetId="7" hidden="1">'приложение 3.1 '!#REF!</definedName>
    <definedName name="Z_1D7396F8_559A_4DD5_B412_CAD3B9FC6EB9_.wvu.FilterData" localSheetId="12" hidden="1">'приложение 1'!$A$19:$X$615</definedName>
    <definedName name="Z_1D7396F8_559A_4DD5_B412_CAD3B9FC6EB9_.wvu.FilterData" localSheetId="0" hidden="1">'приложение 1.1 '!$A$19:$W$615</definedName>
    <definedName name="Z_1D7396F8_559A_4DD5_B412_CAD3B9FC6EB9_.wvu.FilterData" localSheetId="3" hidden="1">'приложение 1.2'!$B$18:$AI$609</definedName>
    <definedName name="Z_1D7396F8_559A_4DD5_B412_CAD3B9FC6EB9_.wvu.FilterData" localSheetId="2" hidden="1">'приложение 1.3'!$A$16:$R$66</definedName>
    <definedName name="Z_1D7396F8_559A_4DD5_B412_CAD3B9FC6EB9_.wvu.FilterData" localSheetId="14" hidden="1">'приложение 2'!$A$16:$R$207</definedName>
    <definedName name="Z_1D7396F8_559A_4DD5_B412_CAD3B9FC6EB9_.wvu.PrintArea" localSheetId="12" hidden="1">'приложение 1'!$A$1:$X$622</definedName>
    <definedName name="Z_1D7396F8_559A_4DD5_B412_CAD3B9FC6EB9_.wvu.PrintArea" localSheetId="0" hidden="1">'приложение 1.1 '!$A$1:$W$622</definedName>
    <definedName name="Z_1D7396F8_559A_4DD5_B412_CAD3B9FC6EB9_.wvu.PrintArea" localSheetId="3" hidden="1">'приложение 1.2'!$A$1:$AI$616</definedName>
    <definedName name="Z_1D7396F8_559A_4DD5_B412_CAD3B9FC6EB9_.wvu.PrintArea" localSheetId="2" hidden="1">'приложение 1.3'!$A$1:$R$609</definedName>
    <definedName name="Z_1D7396F8_559A_4DD5_B412_CAD3B9FC6EB9_.wvu.PrintArea" localSheetId="14" hidden="1">'приложение 2'!$A$1:$R$609</definedName>
    <definedName name="Z_1D7396F8_559A_4DD5_B412_CAD3B9FC6EB9_.wvu.PrintArea" localSheetId="15" hidden="1">'приложение 3'!$A$1:$H$47</definedName>
    <definedName name="Z_1D7396F8_559A_4DD5_B412_CAD3B9FC6EB9_.wvu.PrintArea" localSheetId="10" hidden="1">'приложение 4.2 '!$A$1:$H$48</definedName>
    <definedName name="Z_1D7396F8_559A_4DD5_B412_CAD3B9FC6EB9_.wvu.PrintTitles" localSheetId="9" hidden="1">'приложение 4.1 '!$15:$18</definedName>
    <definedName name="Z_4F1CD1AE_56BF_481C_B46D_882B53F60A62_.wvu.Cols" localSheetId="3" hidden="1">'приложение 1.2'!$AE:$AE</definedName>
    <definedName name="Z_4F1CD1AE_56BF_481C_B46D_882B53F60A62_.wvu.Cols" localSheetId="7" hidden="1">'приложение 3.1 '!#REF!</definedName>
    <definedName name="Z_4F1CD1AE_56BF_481C_B46D_882B53F60A62_.wvu.FilterData" localSheetId="12" hidden="1">'приложение 1'!$A$19:$X$615</definedName>
    <definedName name="Z_4F1CD1AE_56BF_481C_B46D_882B53F60A62_.wvu.FilterData" localSheetId="0" hidden="1">'приложение 1.1 '!$A$19:$W$615</definedName>
    <definedName name="Z_4F1CD1AE_56BF_481C_B46D_882B53F60A62_.wvu.FilterData" localSheetId="3" hidden="1">'приложение 1.2'!$B$18:$AI$609</definedName>
    <definedName name="Z_4F1CD1AE_56BF_481C_B46D_882B53F60A62_.wvu.FilterData" localSheetId="2" hidden="1">'приложение 1.3'!$A$16:$R$66</definedName>
    <definedName name="Z_4F1CD1AE_56BF_481C_B46D_882B53F60A62_.wvu.FilterData" localSheetId="14" hidden="1">'приложение 2'!$A$16:$R$207</definedName>
    <definedName name="Z_4F1CD1AE_56BF_481C_B46D_882B53F60A62_.wvu.PrintArea" localSheetId="3" hidden="1">'приложение 1.2'!$A$1:$AI$616</definedName>
    <definedName name="Z_4F1CD1AE_56BF_481C_B46D_882B53F60A62_.wvu.PrintArea" localSheetId="15" hidden="1">'приложение 3'!$A$1:$H$47</definedName>
    <definedName name="Z_4F1CD1AE_56BF_481C_B46D_882B53F60A62_.wvu.PrintArea" localSheetId="7" hidden="1">'приложение 3.1 '!$A$1:$F$41</definedName>
    <definedName name="Z_4F1CD1AE_56BF_481C_B46D_882B53F60A62_.wvu.PrintArea" localSheetId="10" hidden="1">'приложение 4.2 '!$A$1:$H$48</definedName>
    <definedName name="Z_4F1CD1AE_56BF_481C_B46D_882B53F60A62_.wvu.PrintTitles" localSheetId="9" hidden="1">'приложение 4.1 '!$15:$18</definedName>
    <definedName name="Z_7480D686_972F_4793_95C6_3D9ED1E1ADD0_.wvu.Cols" localSheetId="3" hidden="1">'приложение 1.2'!$AE:$AE</definedName>
    <definedName name="Z_7480D686_972F_4793_95C6_3D9ED1E1ADD0_.wvu.Cols" localSheetId="7" hidden="1">'приложение 3.1 '!#REF!</definedName>
    <definedName name="Z_7480D686_972F_4793_95C6_3D9ED1E1ADD0_.wvu.FilterData" localSheetId="12" hidden="1">'приложение 1'!$A$19:$X$615</definedName>
    <definedName name="Z_7480D686_972F_4793_95C6_3D9ED1E1ADD0_.wvu.FilterData" localSheetId="0" hidden="1">'приложение 1.1 '!$A$19:$W$615</definedName>
    <definedName name="Z_7480D686_972F_4793_95C6_3D9ED1E1ADD0_.wvu.FilterData" localSheetId="3" hidden="1">'приложение 1.2'!$B$18:$AI$609</definedName>
    <definedName name="Z_7480D686_972F_4793_95C6_3D9ED1E1ADD0_.wvu.FilterData" localSheetId="2" hidden="1">'приложение 1.3'!$A$16:$R$66</definedName>
    <definedName name="Z_7480D686_972F_4793_95C6_3D9ED1E1ADD0_.wvu.FilterData" localSheetId="14" hidden="1">'приложение 2'!$A$16:$R$207</definedName>
    <definedName name="Z_7480D686_972F_4793_95C6_3D9ED1E1ADD0_.wvu.PrintArea" localSheetId="3" hidden="1">'приложение 1.2'!$A$1:$AI$616</definedName>
    <definedName name="Z_7480D686_972F_4793_95C6_3D9ED1E1ADD0_.wvu.PrintArea" localSheetId="2" hidden="1">'приложение 1.3'!$A$1:$R$609</definedName>
    <definedName name="Z_7480D686_972F_4793_95C6_3D9ED1E1ADD0_.wvu.PrintArea" localSheetId="14" hidden="1">'приложение 2'!$A$1:$R$609</definedName>
    <definedName name="Z_7480D686_972F_4793_95C6_3D9ED1E1ADD0_.wvu.PrintArea" localSheetId="15" hidden="1">'приложение 3'!$A$1:$H$47</definedName>
    <definedName name="Z_7480D686_972F_4793_95C6_3D9ED1E1ADD0_.wvu.PrintArea" localSheetId="7" hidden="1">'приложение 3.1 '!$A$1:$F$41</definedName>
    <definedName name="Z_7480D686_972F_4793_95C6_3D9ED1E1ADD0_.wvu.PrintArea" localSheetId="10" hidden="1">'приложение 4.2 '!$A$1:$H$48</definedName>
    <definedName name="Z_7480D686_972F_4793_95C6_3D9ED1E1ADD0_.wvu.PrintTitles" localSheetId="9" hidden="1">'приложение 4.1 '!$15:$18</definedName>
    <definedName name="Z_753EFBE3_B0FA_4782_B838_A656E3474919_.wvu.FilterData" localSheetId="12" hidden="1">'приложение 1'!$A$19:$X$615</definedName>
    <definedName name="Z_753EFBE3_B0FA_4782_B838_A656E3474919_.wvu.FilterData" localSheetId="0" hidden="1">'приложение 1.1 '!$A$19:$W$615</definedName>
    <definedName name="Z_C8315E22_B7AB_498D_8B39_118CBB6D64CF_.wvu.Cols" localSheetId="3" hidden="1">'приложение 1.2'!$AE:$AE</definedName>
    <definedName name="Z_C8315E22_B7AB_498D_8B39_118CBB6D64CF_.wvu.Cols" localSheetId="7" hidden="1">'приложение 3.1 '!#REF!</definedName>
    <definedName name="Z_C8315E22_B7AB_498D_8B39_118CBB6D64CF_.wvu.FilterData" localSheetId="12" hidden="1">'приложение 1'!$A$19:$X$615</definedName>
    <definedName name="Z_C8315E22_B7AB_498D_8B39_118CBB6D64CF_.wvu.FilterData" localSheetId="0" hidden="1">'приложение 1.1 '!$A$19:$W$615</definedName>
    <definedName name="Z_C8315E22_B7AB_498D_8B39_118CBB6D64CF_.wvu.FilterData" localSheetId="3" hidden="1">'приложение 1.2'!$B$18:$AI$609</definedName>
    <definedName name="Z_C8315E22_B7AB_498D_8B39_118CBB6D64CF_.wvu.FilterData" localSheetId="2" hidden="1">'приложение 1.3'!$A$16:$R$66</definedName>
    <definedName name="Z_C8315E22_B7AB_498D_8B39_118CBB6D64CF_.wvu.FilterData" localSheetId="14" hidden="1">'приложение 2'!$A$16:$R$207</definedName>
    <definedName name="Z_C8315E22_B7AB_498D_8B39_118CBB6D64CF_.wvu.PrintArea" localSheetId="3" hidden="1">'приложение 1.2'!$A$1:$AI$616</definedName>
    <definedName name="Z_C8315E22_B7AB_498D_8B39_118CBB6D64CF_.wvu.PrintArea" localSheetId="7" hidden="1">'приложение 3.1 '!$A$1:$F$41</definedName>
    <definedName name="Z_D1234401_B92E_47A8_88CA_60CCC5D8F15E_.wvu.Cols" localSheetId="3" hidden="1">'приложение 1.2'!$AE:$AE</definedName>
    <definedName name="Z_D1234401_B92E_47A8_88CA_60CCC5D8F15E_.wvu.Cols" localSheetId="7" hidden="1">'приложение 3.1 '!#REF!</definedName>
    <definedName name="Z_D1234401_B92E_47A8_88CA_60CCC5D8F15E_.wvu.FilterData" localSheetId="12" hidden="1">'приложение 1'!$A$19:$X$615</definedName>
    <definedName name="Z_D1234401_B92E_47A8_88CA_60CCC5D8F15E_.wvu.FilterData" localSheetId="0" hidden="1">'приложение 1.1 '!$A$19:$W$615</definedName>
    <definedName name="Z_D1234401_B92E_47A8_88CA_60CCC5D8F15E_.wvu.FilterData" localSheetId="3" hidden="1">'приложение 1.2'!$B$18:$AI$609</definedName>
    <definedName name="Z_D1234401_B92E_47A8_88CA_60CCC5D8F15E_.wvu.FilterData" localSheetId="2" hidden="1">'приложение 1.3'!$A$16:$R$66</definedName>
    <definedName name="Z_D1234401_B92E_47A8_88CA_60CCC5D8F15E_.wvu.FilterData" localSheetId="14" hidden="1">'приложение 2'!$A$16:$R$207</definedName>
    <definedName name="Z_D1234401_B92E_47A8_88CA_60CCC5D8F15E_.wvu.PrintArea" localSheetId="12" hidden="1">'приложение 1'!$A$1:$X$622</definedName>
    <definedName name="Z_D1234401_B92E_47A8_88CA_60CCC5D8F15E_.wvu.PrintArea" localSheetId="0" hidden="1">'приложение 1.1 '!$A$1:$W$622</definedName>
    <definedName name="Z_D1234401_B92E_47A8_88CA_60CCC5D8F15E_.wvu.PrintArea" localSheetId="3" hidden="1">'приложение 1.2'!$A$1:$AI$616</definedName>
    <definedName name="Z_D1234401_B92E_47A8_88CA_60CCC5D8F15E_.wvu.PrintArea" localSheetId="2" hidden="1">'приложение 1.3'!$A$1:$R$609</definedName>
    <definedName name="Z_D1234401_B92E_47A8_88CA_60CCC5D8F15E_.wvu.PrintArea" localSheetId="14" hidden="1">'приложение 2'!$A$1:$R$609</definedName>
    <definedName name="Z_D1234401_B92E_47A8_88CA_60CCC5D8F15E_.wvu.PrintArea" localSheetId="15" hidden="1">'приложение 3'!$A$1:$H$47</definedName>
    <definedName name="Z_D1234401_B92E_47A8_88CA_60CCC5D8F15E_.wvu.PrintArea" localSheetId="10" hidden="1">'приложение 4.2 '!$A$1:$H$48</definedName>
    <definedName name="Z_D1234401_B92E_47A8_88CA_60CCC5D8F15E_.wvu.PrintTitles" localSheetId="9" hidden="1">'приложение 4.1 '!$15:$18</definedName>
    <definedName name="Z_EC03C00D_47BF_4C61_AC40_7967444A0F5A_.wvu.Cols" localSheetId="3" hidden="1">'приложение 1.2'!$AE:$AE</definedName>
    <definedName name="Z_EC03C00D_47BF_4C61_AC40_7967444A0F5A_.wvu.Cols" localSheetId="7" hidden="1">'приложение 3.1 '!#REF!</definedName>
    <definedName name="Z_EC03C00D_47BF_4C61_AC40_7967444A0F5A_.wvu.FilterData" localSheetId="12" hidden="1">'приложение 1'!$A$19:$X$615</definedName>
    <definedName name="Z_EC03C00D_47BF_4C61_AC40_7967444A0F5A_.wvu.FilterData" localSheetId="0" hidden="1">'приложение 1.1 '!$A$19:$W$615</definedName>
    <definedName name="Z_EC03C00D_47BF_4C61_AC40_7967444A0F5A_.wvu.FilterData" localSheetId="3" hidden="1">'приложение 1.2'!$B$18:$AI$609</definedName>
    <definedName name="Z_EC03C00D_47BF_4C61_AC40_7967444A0F5A_.wvu.FilterData" localSheetId="2" hidden="1">'приложение 1.3'!$A$16:$R$66</definedName>
    <definedName name="Z_EC03C00D_47BF_4C61_AC40_7967444A0F5A_.wvu.FilterData" localSheetId="14" hidden="1">'приложение 2'!$A$16:$R$207</definedName>
    <definedName name="Z_EC03C00D_47BF_4C61_AC40_7967444A0F5A_.wvu.PrintArea" localSheetId="3" hidden="1">'приложение 1.2'!$A$1:$AI$616</definedName>
    <definedName name="Z_EC03C00D_47BF_4C61_AC40_7967444A0F5A_.wvu.PrintArea" localSheetId="15" hidden="1">'приложение 3'!$A$1:$H$47</definedName>
    <definedName name="Z_EC03C00D_47BF_4C61_AC40_7967444A0F5A_.wvu.PrintArea" localSheetId="7" hidden="1">'приложение 3.1 '!$A$1:$F$41</definedName>
    <definedName name="Z_EC03C00D_47BF_4C61_AC40_7967444A0F5A_.wvu.PrintArea" localSheetId="10" hidden="1">'приложение 4.2 '!$A$1:$H$48</definedName>
    <definedName name="Z_EC03C00D_47BF_4C61_AC40_7967444A0F5A_.wvu.PrintTitles" localSheetId="9" hidden="1">'приложение 4.1 '!$15:$18</definedName>
    <definedName name="АААААААА" localSheetId="14">#N/A</definedName>
    <definedName name="АААААААА" localSheetId="13">'приложение 2.'!АААААААА</definedName>
    <definedName name="АААААААА">'приложение 2'!АААААААА</definedName>
    <definedName name="авп" localSheetId="14">#N/A</definedName>
    <definedName name="авп" localSheetId="13">'приложение 2.'!авп</definedName>
    <definedName name="авп">'приложение 2'!авп</definedName>
    <definedName name="ап" localSheetId="14">#N/A</definedName>
    <definedName name="ап" localSheetId="13">'приложение 2.'!ап</definedName>
    <definedName name="ап">'приложение 2'!ап</definedName>
    <definedName name="апр" localSheetId="14">#N/A</definedName>
    <definedName name="апр" localSheetId="13">'приложение 2.'!апр</definedName>
    <definedName name="апр">'приложение 2'!апр</definedName>
    <definedName name="БазовыйПериод">[5]Заголовок!$B$15</definedName>
    <definedName name="в23ё" localSheetId="14">#N/A</definedName>
    <definedName name="в23ё" localSheetId="13">'приложение 2.'!в23ё</definedName>
    <definedName name="в23ё">'приложение 2'!в23ё</definedName>
    <definedName name="вапрк" localSheetId="14">#N/A</definedName>
    <definedName name="вапрк" localSheetId="13">'приложение 2.'!вапрк</definedName>
    <definedName name="вапрк">'приложение 2'!вапрк</definedName>
    <definedName name="вв" localSheetId="14">#N/A</definedName>
    <definedName name="вв" localSheetId="13">'приложение 2.'!вв</definedName>
    <definedName name="вв">'приложение 2'!вв</definedName>
    <definedName name="ввв" localSheetId="14">#N/A</definedName>
    <definedName name="ввв" localSheetId="13">'приложение 2.'!ввв</definedName>
    <definedName name="ввв">'приложение 2'!ввв</definedName>
    <definedName name="второй" localSheetId="12">#REF!</definedName>
    <definedName name="второй" localSheetId="14">#REF!</definedName>
    <definedName name="второй" localSheetId="15">#REF!</definedName>
    <definedName name="второй" localSheetId="7">#REF!</definedName>
    <definedName name="второй">#REF!</definedName>
    <definedName name="вуув" localSheetId="13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localSheetId="13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13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РУГОЕ">[5]Справочники!$A$28:$A$30</definedName>
    <definedName name="_xlnm.Print_Titles" localSheetId="12">'приложение 1'!$15:$18</definedName>
    <definedName name="_xlnm.Print_Titles" localSheetId="0">'приложение 1.1 '!$15:$18</definedName>
    <definedName name="_xlnm.Print_Titles" localSheetId="3">'приложение 1.2'!$14:$17</definedName>
    <definedName name="_xlnm.Print_Titles" localSheetId="2">'приложение 1.3'!$13:$16</definedName>
    <definedName name="_xlnm.Print_Titles" localSheetId="14">'приложение 2'!$13:$16</definedName>
    <definedName name="_xlnm.Print_Titles" localSheetId="5">'приложение 2.2'!$12:$15</definedName>
    <definedName name="_xlnm.Print_Titles" localSheetId="8">'приложение 3.2'!$15:$15</definedName>
    <definedName name="_xlnm.Print_Titles" localSheetId="9">'приложение 4.1 '!$15:$18</definedName>
    <definedName name="И" localSheetId="14">#N/A</definedName>
    <definedName name="И" localSheetId="13">'приложение 2.'!И</definedName>
    <definedName name="И">'приложение 2'!И</definedName>
    <definedName name="индцкавг98" localSheetId="13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й" localSheetId="14">#N/A</definedName>
    <definedName name="й" localSheetId="13">'приложение 2.'!й</definedName>
    <definedName name="й">'приложение 2'!й</definedName>
    <definedName name="йй" localSheetId="14">#N/A</definedName>
    <definedName name="йй" localSheetId="13">'приложение 2.'!йй</definedName>
    <definedName name="йй">'приложение 2'!йй</definedName>
    <definedName name="ке" localSheetId="14">#N/A</definedName>
    <definedName name="ке" localSheetId="13">'приложение 2.'!ке</definedName>
    <definedName name="ке">'приложение 2'!ке</definedName>
    <definedName name="кеппппппппппп" localSheetId="13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ллллш" localSheetId="14">#N/A</definedName>
    <definedName name="ллллш" localSheetId="13">'приложение 2.'!ллллш</definedName>
    <definedName name="ллллш">'приложение 2'!ллллш</definedName>
    <definedName name="мам" localSheetId="14">#N/A</definedName>
    <definedName name="мам" localSheetId="13">'приложение 2.'!мам</definedName>
    <definedName name="мам">'приложение 2'!мам</definedName>
    <definedName name="мым" localSheetId="14">#N/A</definedName>
    <definedName name="мым" localSheetId="13">'приложение 2.'!мым</definedName>
    <definedName name="мым">'приложение 2'!мым</definedName>
    <definedName name="нг" localSheetId="13" hidden="1">{"'D'!$A$1:$E$13"}</definedName>
    <definedName name="нг" hidden="1">{"'D'!$A$1:$E$13"}</definedName>
    <definedName name="о" localSheetId="13" hidden="1">{#N/A,#N/A,TRUE,"Лист1";#N/A,#N/A,TRUE,"Лист2";#N/A,#N/A,TRUE,"Лист3"}</definedName>
    <definedName name="о" hidden="1">{#N/A,#N/A,TRUE,"Лист1";#N/A,#N/A,TRUE,"Лист2";#N/A,#N/A,TRUE,"Лист3"}</definedName>
    <definedName name="_xlnm.Print_Area" localSheetId="12">'приложение 1'!$A$1:$AC$616</definedName>
    <definedName name="_xlnm.Print_Area" localSheetId="0">'приложение 1.1 '!$A$1:$AB$616</definedName>
    <definedName name="_xlnm.Print_Area" localSheetId="2">'приложение 1.3'!$A$1:$Z$609</definedName>
    <definedName name="_xlnm.Print_Area" localSheetId="14">'приложение 2'!$A$1:$AU$609</definedName>
    <definedName name="_xlnm.Print_Area" localSheetId="5">'приложение 2.2'!$A$1:$AA$609</definedName>
    <definedName name="_xlnm.Print_Area" localSheetId="15">'приложение 3'!$A$1:$H$47</definedName>
    <definedName name="_xlnm.Print_Area" localSheetId="7">'приложение 3.1 '!$A$1:$F$1528</definedName>
    <definedName name="_xlnm.Print_Area" localSheetId="9">'приложение 4.1 '!$A$1:$G$89</definedName>
    <definedName name="_xlnm.Print_Area" localSheetId="10">'приложение 4.2 '!$A$1:$H$48</definedName>
    <definedName name="павапп" localSheetId="14">#N/A</definedName>
    <definedName name="павапп" localSheetId="13">'приложение 2.'!павапп</definedName>
    <definedName name="павапп">'приложение 2'!павапп</definedName>
    <definedName name="первый" localSheetId="12">#REF!</definedName>
    <definedName name="первый" localSheetId="14">#REF!</definedName>
    <definedName name="первый" localSheetId="15">#REF!</definedName>
    <definedName name="первый" localSheetId="7">#REF!</definedName>
    <definedName name="первый">#REF!</definedName>
    <definedName name="ПериодРегулирования">[5]Заголовок!$B$14</definedName>
    <definedName name="ПоследнийГод">[5]Заголовок!$B$16</definedName>
    <definedName name="прибыль3" localSheetId="13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РАО" localSheetId="14">#N/A</definedName>
    <definedName name="РАО" localSheetId="13">'приложение 2.'!РАО</definedName>
    <definedName name="РАО">'приложение 2'!РАО</definedName>
    <definedName name="рис1" localSheetId="13" hidden="1">{#N/A,#N/A,TRUE,"Лист1";#N/A,#N/A,TRUE,"Лист2";#N/A,#N/A,TRUE,"Лист3"}</definedName>
    <definedName name="рис1" hidden="1">{#N/A,#N/A,TRUE,"Лист1";#N/A,#N/A,TRUE,"Лист2";#N/A,#N/A,TRUE,"Лист3"}</definedName>
    <definedName name="рощощощж" localSheetId="14">#N/A</definedName>
    <definedName name="рощощощж" localSheetId="13">'приложение 2.'!рощощощж</definedName>
    <definedName name="рощощощж">'приложение 2'!рощощощж</definedName>
    <definedName name="с" localSheetId="14">#N/A</definedName>
    <definedName name="с" localSheetId="13">'приложение 2.'!с</definedName>
    <definedName name="с">'приложение 2'!с</definedName>
    <definedName name="сс" localSheetId="14">#N/A</definedName>
    <definedName name="сс" localSheetId="13">'приложение 2.'!сс</definedName>
    <definedName name="сс">'приложение 2'!сс</definedName>
    <definedName name="сссс" localSheetId="14">#N/A</definedName>
    <definedName name="сссс" localSheetId="13">'приложение 2.'!сссс</definedName>
    <definedName name="сссс">'приложение 2'!сссс</definedName>
    <definedName name="ссы" localSheetId="14">#N/A</definedName>
    <definedName name="ссы" localSheetId="13">'приложение 2.'!ссы</definedName>
    <definedName name="ссы">'приложение 2'!ссы</definedName>
    <definedName name="т" localSheetId="14">#N/A</definedName>
    <definedName name="т" localSheetId="13">'приложение 2.'!т</definedName>
    <definedName name="т">'приложение 2'!т</definedName>
    <definedName name="тп" localSheetId="13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12">#REF!</definedName>
    <definedName name="третий" localSheetId="14">#REF!</definedName>
    <definedName name="третий" localSheetId="15">#REF!</definedName>
    <definedName name="третий" localSheetId="7">#REF!</definedName>
    <definedName name="третий">#REF!</definedName>
    <definedName name="у" localSheetId="14">#N/A</definedName>
    <definedName name="у" localSheetId="13">'приложение 2.'!у</definedName>
    <definedName name="у">'приложение 2'!у</definedName>
    <definedName name="УГОЛЬ">[5]Справочники!$A$21:$A$23</definedName>
    <definedName name="ук" localSheetId="14">#N/A</definedName>
    <definedName name="ук" localSheetId="13">'приложение 2.'!ук</definedName>
    <definedName name="ук">'приложение 2'!ук</definedName>
    <definedName name="укеееукеееееееееееееее" localSheetId="13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3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ффффф" localSheetId="13" hidden="1">{#N/A,#N/A,TRUE,"Лист1";#N/A,#N/A,TRUE,"Лист2";#N/A,#N/A,TRUE,"Лист3"}</definedName>
    <definedName name="фффффф" hidden="1">{#N/A,#N/A,TRUE,"Лист1";#N/A,#N/A,TRUE,"Лист2";#N/A,#N/A,TRUE,"Лист3"}</definedName>
    <definedName name="ц" localSheetId="14">#N/A</definedName>
    <definedName name="ц" localSheetId="13">'приложение 2.'!ц</definedName>
    <definedName name="ц">'приложение 2'!ц</definedName>
    <definedName name="цу" localSheetId="14">#N/A</definedName>
    <definedName name="цу" localSheetId="13">'приложение 2.'!цу</definedName>
    <definedName name="цу">'приложение 2'!цу</definedName>
    <definedName name="четвертый" localSheetId="12">#REF!</definedName>
    <definedName name="четвертый" localSheetId="14">#REF!</definedName>
    <definedName name="четвертый" localSheetId="15">#REF!</definedName>
    <definedName name="четвертый" localSheetId="7">#REF!</definedName>
    <definedName name="четвертый">#REF!</definedName>
    <definedName name="щ" localSheetId="14">#N/A</definedName>
    <definedName name="щ" localSheetId="13">'приложение 2.'!щ</definedName>
    <definedName name="щ">'приложение 2'!щ</definedName>
    <definedName name="ыв" localSheetId="14">#N/A</definedName>
    <definedName name="ыв" localSheetId="13">'приложение 2.'!ыв</definedName>
    <definedName name="ыв">'приложение 2'!ыв</definedName>
    <definedName name="ыуаы" localSheetId="13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ы" localSheetId="14">#N/A</definedName>
    <definedName name="ыыыы" localSheetId="13">'приложение 2.'!ыыыы</definedName>
    <definedName name="ыыыы">'приложение 2'!ыыыы</definedName>
    <definedName name="ыэ" localSheetId="14">#N/A</definedName>
    <definedName name="ыэ" localSheetId="13">'приложение 2.'!ыэ</definedName>
    <definedName name="ыэ">'приложение 2'!ыэ</definedName>
    <definedName name="я" localSheetId="14">#N/A</definedName>
    <definedName name="я" localSheetId="13">'приложение 2.'!я</definedName>
    <definedName name="я">'приложение 2'!я</definedName>
  </definedNames>
  <calcPr calcId="145621"/>
  <customWorkbookViews>
    <customWorkbookView name="Pasa - Личное представление" guid="{EC03C00D-47BF-4C61-AC40-7967444A0F5A}" mergeInterval="0" personalView="1" maximized="1" windowWidth="1276" windowHeight="758" tabRatio="840" activeSheetId="13"/>
    <customWorkbookView name="AnnaS - Личное представление" guid="{1D7396F8-559A-4DD5-B412-CAD3B9FC6EB9}" mergeInterval="0" personalView="1" maximized="1" windowWidth="1020" windowHeight="570" tabRatio="840" activeSheetId="7"/>
    <customWorkbookView name="Isakov - Личное представление" guid="{7480D686-972F-4793-95C6-3D9ED1E1ADD0}" mergeInterval="0" personalView="1" maximized="1" windowWidth="1276" windowHeight="825" tabRatio="840" activeSheetId="1"/>
    <customWorkbookView name="Антон Н. Гуменников - Личное представление" guid="{D1234401-B92E-47A8-88CA-60CCC5D8F15E}" mergeInterval="0" personalView="1" maximized="1" xWindow="1" yWindow="1" windowWidth="1276" windowHeight="804" tabRatio="840" activeSheetId="9"/>
    <customWorkbookView name="AnnaR - Личное представление" guid="{7DF0696A-AEA3-4F0A-B537-6A75D5770C28}" mergeInterval="0" personalView="1" maximized="1" windowWidth="994" windowHeight="585" tabRatio="840" activeSheetId="8"/>
    <customWorkbookView name="Nata - Личное представление" guid="{4F1CD1AE-56BF-481C-B46D-882B53F60A62}" mergeInterval="0" personalView="1" maximized="1" windowWidth="1276" windowHeight="818" tabRatio="840" activeSheetId="8"/>
  </customWorkbookViews>
</workbook>
</file>

<file path=xl/calcChain.xml><?xml version="1.0" encoding="utf-8"?>
<calcChain xmlns="http://schemas.openxmlformats.org/spreadsheetml/2006/main">
  <c r="F21" i="59" l="1"/>
  <c r="B74" i="56" l="1"/>
  <c r="B73" i="56"/>
  <c r="F45" i="59" l="1"/>
  <c r="C18" i="57"/>
  <c r="G18" i="57"/>
  <c r="G19" i="57"/>
  <c r="C43" i="58"/>
  <c r="B44" i="59" l="1"/>
  <c r="B46" i="59" s="1"/>
  <c r="G45" i="59"/>
  <c r="B33" i="59"/>
  <c r="AP608" i="66" l="1"/>
  <c r="AL367" i="66"/>
  <c r="AM367" i="66"/>
  <c r="AN367" i="66"/>
  <c r="AO367" i="66"/>
  <c r="AL368" i="66"/>
  <c r="AM368" i="66"/>
  <c r="AN368" i="66"/>
  <c r="AO368" i="66"/>
  <c r="AL369" i="66"/>
  <c r="AM369" i="66"/>
  <c r="AN369" i="66"/>
  <c r="AO369" i="66"/>
  <c r="AL370" i="66"/>
  <c r="AM370" i="66"/>
  <c r="AN370" i="66"/>
  <c r="AO370" i="66"/>
  <c r="AL371" i="66"/>
  <c r="AM371" i="66"/>
  <c r="AN371" i="66"/>
  <c r="AO371" i="66"/>
  <c r="AL372" i="66"/>
  <c r="AM372" i="66"/>
  <c r="AN372" i="66"/>
  <c r="AO372" i="66"/>
  <c r="AL373" i="66"/>
  <c r="AM373" i="66"/>
  <c r="AN373" i="66"/>
  <c r="AO373" i="66"/>
  <c r="AL374" i="66"/>
  <c r="AM374" i="66"/>
  <c r="AN374" i="66"/>
  <c r="AO374" i="66"/>
  <c r="AL375" i="66"/>
  <c r="AM375" i="66"/>
  <c r="AN375" i="66"/>
  <c r="AO375" i="66"/>
  <c r="AL376" i="66"/>
  <c r="AM376" i="66"/>
  <c r="AN376" i="66"/>
  <c r="AO376" i="66"/>
  <c r="AL377" i="66"/>
  <c r="AM377" i="66"/>
  <c r="AN377" i="66"/>
  <c r="AO377" i="66"/>
  <c r="AL378" i="66"/>
  <c r="AM378" i="66"/>
  <c r="AN378" i="66"/>
  <c r="AO378" i="66"/>
  <c r="AL379" i="66"/>
  <c r="AM379" i="66"/>
  <c r="AN379" i="66"/>
  <c r="AO379" i="66"/>
  <c r="AL380" i="66"/>
  <c r="AM380" i="66"/>
  <c r="AN380" i="66"/>
  <c r="AO380" i="66"/>
  <c r="AL381" i="66"/>
  <c r="AM381" i="66"/>
  <c r="AN381" i="66"/>
  <c r="AO381" i="66"/>
  <c r="AL382" i="66"/>
  <c r="AM382" i="66"/>
  <c r="AN382" i="66"/>
  <c r="AO382" i="66"/>
  <c r="AL383" i="66"/>
  <c r="AM383" i="66"/>
  <c r="AN383" i="66"/>
  <c r="AO383" i="66"/>
  <c r="AL384" i="66"/>
  <c r="AM384" i="66"/>
  <c r="AN384" i="66"/>
  <c r="AO384" i="66"/>
  <c r="AL385" i="66"/>
  <c r="AM385" i="66"/>
  <c r="AN385" i="66"/>
  <c r="AO385" i="66"/>
  <c r="AL386" i="66"/>
  <c r="AM386" i="66"/>
  <c r="AN386" i="66"/>
  <c r="AO386" i="66"/>
  <c r="AL387" i="66"/>
  <c r="AM387" i="66"/>
  <c r="AN387" i="66"/>
  <c r="AO387" i="66"/>
  <c r="AL388" i="66"/>
  <c r="AM388" i="66"/>
  <c r="AN388" i="66"/>
  <c r="AO388" i="66"/>
  <c r="AL389" i="66"/>
  <c r="AM389" i="66"/>
  <c r="AN389" i="66"/>
  <c r="AO389" i="66"/>
  <c r="AL390" i="66"/>
  <c r="AM390" i="66"/>
  <c r="AN390" i="66"/>
  <c r="AO390" i="66"/>
  <c r="AL391" i="66"/>
  <c r="AM391" i="66"/>
  <c r="AN391" i="66"/>
  <c r="AO391" i="66"/>
  <c r="AL392" i="66"/>
  <c r="AM392" i="66"/>
  <c r="AN392" i="66"/>
  <c r="AO392" i="66"/>
  <c r="AL393" i="66"/>
  <c r="AM393" i="66"/>
  <c r="AN393" i="66"/>
  <c r="AO393" i="66"/>
  <c r="AL394" i="66"/>
  <c r="AM394" i="66"/>
  <c r="AN394" i="66"/>
  <c r="AO394" i="66"/>
  <c r="AL395" i="66"/>
  <c r="AM395" i="66"/>
  <c r="AN395" i="66"/>
  <c r="AO395" i="66"/>
  <c r="AL396" i="66"/>
  <c r="AM396" i="66"/>
  <c r="AN396" i="66"/>
  <c r="AO396" i="66"/>
  <c r="AL397" i="66"/>
  <c r="AM397" i="66"/>
  <c r="AN397" i="66"/>
  <c r="AO397" i="66"/>
  <c r="AL398" i="66"/>
  <c r="AM398" i="66"/>
  <c r="AN398" i="66"/>
  <c r="AO398" i="66"/>
  <c r="AL399" i="66"/>
  <c r="AM399" i="66"/>
  <c r="AN399" i="66"/>
  <c r="AO399" i="66"/>
  <c r="AL400" i="66"/>
  <c r="AM400" i="66"/>
  <c r="AN400" i="66"/>
  <c r="AO400" i="66"/>
  <c r="AL401" i="66"/>
  <c r="AM401" i="66"/>
  <c r="AN401" i="66"/>
  <c r="AO401" i="66"/>
  <c r="AL402" i="66"/>
  <c r="AM402" i="66"/>
  <c r="AN402" i="66"/>
  <c r="AO402" i="66"/>
  <c r="AL403" i="66"/>
  <c r="AM403" i="66"/>
  <c r="AN403" i="66"/>
  <c r="AO403" i="66"/>
  <c r="AL404" i="66"/>
  <c r="AM404" i="66"/>
  <c r="AN404" i="66"/>
  <c r="AO404" i="66"/>
  <c r="AL405" i="66"/>
  <c r="AM405" i="66"/>
  <c r="AN405" i="66"/>
  <c r="AO405" i="66"/>
  <c r="AL406" i="66"/>
  <c r="AM406" i="66"/>
  <c r="AN406" i="66"/>
  <c r="AO406" i="66"/>
  <c r="AL407" i="66"/>
  <c r="AM407" i="66"/>
  <c r="AN407" i="66"/>
  <c r="AO407" i="66"/>
  <c r="AL408" i="66"/>
  <c r="AM408" i="66"/>
  <c r="AN408" i="66"/>
  <c r="AO408" i="66"/>
  <c r="AL409" i="66"/>
  <c r="AM409" i="66"/>
  <c r="AN409" i="66"/>
  <c r="AO409" i="66"/>
  <c r="AL410" i="66"/>
  <c r="AM410" i="66"/>
  <c r="AN410" i="66"/>
  <c r="AO410" i="66"/>
  <c r="AL411" i="66"/>
  <c r="AM411" i="66"/>
  <c r="AN411" i="66"/>
  <c r="AO411" i="66"/>
  <c r="AL412" i="66"/>
  <c r="AM412" i="66"/>
  <c r="AN412" i="66"/>
  <c r="AO412" i="66"/>
  <c r="AL413" i="66"/>
  <c r="AM413" i="66"/>
  <c r="AN413" i="66"/>
  <c r="AO413" i="66"/>
  <c r="AL414" i="66"/>
  <c r="AM414" i="66"/>
  <c r="AN414" i="66"/>
  <c r="AO414" i="66"/>
  <c r="AL415" i="66"/>
  <c r="AM415" i="66"/>
  <c r="AN415" i="66"/>
  <c r="AO415" i="66"/>
  <c r="AL416" i="66"/>
  <c r="AM416" i="66"/>
  <c r="AN416" i="66"/>
  <c r="AO416" i="66"/>
  <c r="AL417" i="66"/>
  <c r="AM417" i="66"/>
  <c r="AN417" i="66"/>
  <c r="AO417" i="66"/>
  <c r="AL418" i="66"/>
  <c r="AM418" i="66"/>
  <c r="AN418" i="66"/>
  <c r="AO418" i="66"/>
  <c r="AL419" i="66"/>
  <c r="AM419" i="66"/>
  <c r="AN419" i="66"/>
  <c r="AO419" i="66"/>
  <c r="AL420" i="66"/>
  <c r="AM420" i="66"/>
  <c r="AN420" i="66"/>
  <c r="AO420" i="66"/>
  <c r="AL421" i="66"/>
  <c r="AM421" i="66"/>
  <c r="AN421" i="66"/>
  <c r="AU421" i="66" s="1"/>
  <c r="AO421" i="66"/>
  <c r="AL422" i="66"/>
  <c r="AM422" i="66"/>
  <c r="AN422" i="66"/>
  <c r="AO422" i="66"/>
  <c r="AL423" i="66"/>
  <c r="AM423" i="66"/>
  <c r="AN423" i="66"/>
  <c r="AO423" i="66"/>
  <c r="AL424" i="66"/>
  <c r="AM424" i="66"/>
  <c r="AN424" i="66"/>
  <c r="AO424" i="66"/>
  <c r="AL425" i="66"/>
  <c r="AM425" i="66"/>
  <c r="AN425" i="66"/>
  <c r="AO425" i="66"/>
  <c r="AL426" i="66"/>
  <c r="AM426" i="66"/>
  <c r="AN426" i="66"/>
  <c r="AO426" i="66"/>
  <c r="AL427" i="66"/>
  <c r="AM427" i="66"/>
  <c r="AN427" i="66"/>
  <c r="AO427" i="66"/>
  <c r="AL428" i="66"/>
  <c r="AM428" i="66"/>
  <c r="AN428" i="66"/>
  <c r="AO428" i="66"/>
  <c r="AL429" i="66"/>
  <c r="AM429" i="66"/>
  <c r="AN429" i="66"/>
  <c r="AU429" i="66" s="1"/>
  <c r="AO429" i="66"/>
  <c r="AL430" i="66"/>
  <c r="AM430" i="66"/>
  <c r="AN430" i="66"/>
  <c r="AO430" i="66"/>
  <c r="AL431" i="66"/>
  <c r="AM431" i="66"/>
  <c r="AN431" i="66"/>
  <c r="AO431" i="66"/>
  <c r="AL432" i="66"/>
  <c r="AM432" i="66"/>
  <c r="AN432" i="66"/>
  <c r="AO432" i="66"/>
  <c r="AL433" i="66"/>
  <c r="AM433" i="66"/>
  <c r="AN433" i="66"/>
  <c r="AO433" i="66"/>
  <c r="AL434" i="66"/>
  <c r="AM434" i="66"/>
  <c r="AN434" i="66"/>
  <c r="AO434" i="66"/>
  <c r="AL435" i="66"/>
  <c r="AM435" i="66"/>
  <c r="AN435" i="66"/>
  <c r="AO435" i="66"/>
  <c r="AL436" i="66"/>
  <c r="AM436" i="66"/>
  <c r="AN436" i="66"/>
  <c r="AO436" i="66"/>
  <c r="AL437" i="66"/>
  <c r="AM437" i="66"/>
  <c r="AN437" i="66"/>
  <c r="AU437" i="66" s="1"/>
  <c r="AO437" i="66"/>
  <c r="AL438" i="66"/>
  <c r="AM438" i="66"/>
  <c r="AN438" i="66"/>
  <c r="AO438" i="66"/>
  <c r="AL439" i="66"/>
  <c r="AM439" i="66"/>
  <c r="AN439" i="66"/>
  <c r="AO439" i="66"/>
  <c r="AL440" i="66"/>
  <c r="AM440" i="66"/>
  <c r="AN440" i="66"/>
  <c r="AO440" i="66"/>
  <c r="AL441" i="66"/>
  <c r="AM441" i="66"/>
  <c r="AN441" i="66"/>
  <c r="AO441" i="66"/>
  <c r="AL442" i="66"/>
  <c r="AM442" i="66"/>
  <c r="AN442" i="66"/>
  <c r="AO442" i="66"/>
  <c r="AL443" i="66"/>
  <c r="AM443" i="66"/>
  <c r="AN443" i="66"/>
  <c r="AO443" i="66"/>
  <c r="AL444" i="66"/>
  <c r="AM444" i="66"/>
  <c r="AN444" i="66"/>
  <c r="AO444" i="66"/>
  <c r="AL445" i="66"/>
  <c r="AM445" i="66"/>
  <c r="AN445" i="66"/>
  <c r="AU445" i="66" s="1"/>
  <c r="AO445" i="66"/>
  <c r="AL446" i="66"/>
  <c r="AM446" i="66"/>
  <c r="AN446" i="66"/>
  <c r="AO446" i="66"/>
  <c r="AL447" i="66"/>
  <c r="AM447" i="66"/>
  <c r="AN447" i="66"/>
  <c r="AO447" i="66"/>
  <c r="AL448" i="66"/>
  <c r="AM448" i="66"/>
  <c r="AN448" i="66"/>
  <c r="AO448" i="66"/>
  <c r="AL449" i="66"/>
  <c r="AM449" i="66"/>
  <c r="AN449" i="66"/>
  <c r="AO449" i="66"/>
  <c r="AL450" i="66"/>
  <c r="AM450" i="66"/>
  <c r="AN450" i="66"/>
  <c r="AO450" i="66"/>
  <c r="AL451" i="66"/>
  <c r="AM451" i="66"/>
  <c r="AN451" i="66"/>
  <c r="AO451" i="66"/>
  <c r="AL452" i="66"/>
  <c r="AM452" i="66"/>
  <c r="AN452" i="66"/>
  <c r="AO452" i="66"/>
  <c r="AL453" i="66"/>
  <c r="AM453" i="66"/>
  <c r="AN453" i="66"/>
  <c r="AU453" i="66" s="1"/>
  <c r="AO453" i="66"/>
  <c r="AL454" i="66"/>
  <c r="AM454" i="66"/>
  <c r="AN454" i="66"/>
  <c r="AO454" i="66"/>
  <c r="AL455" i="66"/>
  <c r="AM455" i="66"/>
  <c r="AN455" i="66"/>
  <c r="AO455" i="66"/>
  <c r="AL456" i="66"/>
  <c r="AM456" i="66"/>
  <c r="AN456" i="66"/>
  <c r="AO456" i="66"/>
  <c r="AL457" i="66"/>
  <c r="AM457" i="66"/>
  <c r="AN457" i="66"/>
  <c r="AO457" i="66"/>
  <c r="AL458" i="66"/>
  <c r="AM458" i="66"/>
  <c r="AN458" i="66"/>
  <c r="AO458" i="66"/>
  <c r="AL459" i="66"/>
  <c r="AM459" i="66"/>
  <c r="AN459" i="66"/>
  <c r="AO459" i="66"/>
  <c r="AL460" i="66"/>
  <c r="AM460" i="66"/>
  <c r="AN460" i="66"/>
  <c r="AO460" i="66"/>
  <c r="AL461" i="66"/>
  <c r="AM461" i="66"/>
  <c r="AN461" i="66"/>
  <c r="AU461" i="66" s="1"/>
  <c r="AO461" i="66"/>
  <c r="AL462" i="66"/>
  <c r="AM462" i="66"/>
  <c r="AN462" i="66"/>
  <c r="AO462" i="66"/>
  <c r="AL463" i="66"/>
  <c r="AM463" i="66"/>
  <c r="AN463" i="66"/>
  <c r="AO463" i="66"/>
  <c r="AL464" i="66"/>
  <c r="AM464" i="66"/>
  <c r="AN464" i="66"/>
  <c r="AO464" i="66"/>
  <c r="AL465" i="66"/>
  <c r="AM465" i="66"/>
  <c r="AN465" i="66"/>
  <c r="AO465" i="66"/>
  <c r="AL466" i="66"/>
  <c r="AM466" i="66"/>
  <c r="AN466" i="66"/>
  <c r="AO466" i="66"/>
  <c r="AL467" i="66"/>
  <c r="AM467" i="66"/>
  <c r="AN467" i="66"/>
  <c r="AO467" i="66"/>
  <c r="AL468" i="66"/>
  <c r="AM468" i="66"/>
  <c r="AN468" i="66"/>
  <c r="AO468" i="66"/>
  <c r="AL469" i="66"/>
  <c r="AM469" i="66"/>
  <c r="AN469" i="66"/>
  <c r="AU469" i="66" s="1"/>
  <c r="AO469" i="66"/>
  <c r="AL470" i="66"/>
  <c r="AM470" i="66"/>
  <c r="AN470" i="66"/>
  <c r="AO470" i="66"/>
  <c r="AL471" i="66"/>
  <c r="AM471" i="66"/>
  <c r="AN471" i="66"/>
  <c r="AO471" i="66"/>
  <c r="AL472" i="66"/>
  <c r="AM472" i="66"/>
  <c r="AN472" i="66"/>
  <c r="AO472" i="66"/>
  <c r="AL473" i="66"/>
  <c r="AM473" i="66"/>
  <c r="AN473" i="66"/>
  <c r="AO473" i="66"/>
  <c r="AL474" i="66"/>
  <c r="AM474" i="66"/>
  <c r="AN474" i="66"/>
  <c r="AO474" i="66"/>
  <c r="AL475" i="66"/>
  <c r="AM475" i="66"/>
  <c r="AN475" i="66"/>
  <c r="AO475" i="66"/>
  <c r="AL476" i="66"/>
  <c r="AM476" i="66"/>
  <c r="AN476" i="66"/>
  <c r="AO476" i="66"/>
  <c r="AL477" i="66"/>
  <c r="AM477" i="66"/>
  <c r="AN477" i="66"/>
  <c r="AU477" i="66" s="1"/>
  <c r="AO477" i="66"/>
  <c r="AL478" i="66"/>
  <c r="AM478" i="66"/>
  <c r="AN478" i="66"/>
  <c r="AO478" i="66"/>
  <c r="AL479" i="66"/>
  <c r="AM479" i="66"/>
  <c r="AN479" i="66"/>
  <c r="AO479" i="66"/>
  <c r="AL480" i="66"/>
  <c r="AM480" i="66"/>
  <c r="AN480" i="66"/>
  <c r="AO480" i="66"/>
  <c r="AL481" i="66"/>
  <c r="AM481" i="66"/>
  <c r="AN481" i="66"/>
  <c r="AO481" i="66"/>
  <c r="AL482" i="66"/>
  <c r="AM482" i="66"/>
  <c r="AN482" i="66"/>
  <c r="AO482" i="66"/>
  <c r="AL483" i="66"/>
  <c r="AM483" i="66"/>
  <c r="AN483" i="66"/>
  <c r="AO483" i="66"/>
  <c r="AL484" i="66"/>
  <c r="AM484" i="66"/>
  <c r="AN484" i="66"/>
  <c r="AO484" i="66"/>
  <c r="AL485" i="66"/>
  <c r="AM485" i="66"/>
  <c r="AN485" i="66"/>
  <c r="AU485" i="66" s="1"/>
  <c r="AO485" i="66"/>
  <c r="AL486" i="66"/>
  <c r="AM486" i="66"/>
  <c r="AN486" i="66"/>
  <c r="AO486" i="66"/>
  <c r="AL487" i="66"/>
  <c r="AM487" i="66"/>
  <c r="AN487" i="66"/>
  <c r="AO487" i="66"/>
  <c r="AL488" i="66"/>
  <c r="AN488" i="66"/>
  <c r="AO488" i="66"/>
  <c r="AL489" i="66"/>
  <c r="AN489" i="66"/>
  <c r="AO489" i="66"/>
  <c r="AL490" i="66"/>
  <c r="AN490" i="66"/>
  <c r="AO490" i="66"/>
  <c r="AL491" i="66"/>
  <c r="AM491" i="66"/>
  <c r="AN491" i="66"/>
  <c r="AO491" i="66"/>
  <c r="AL492" i="66"/>
  <c r="AM492" i="66"/>
  <c r="AN492" i="66"/>
  <c r="AO492" i="66"/>
  <c r="AL493" i="66"/>
  <c r="AM493" i="66"/>
  <c r="AN493" i="66"/>
  <c r="AO493" i="66"/>
  <c r="AL494" i="66"/>
  <c r="AM494" i="66"/>
  <c r="AN494" i="66"/>
  <c r="AO494" i="66"/>
  <c r="AL495" i="66"/>
  <c r="AM495" i="66"/>
  <c r="AN495" i="66"/>
  <c r="AO495" i="66"/>
  <c r="AL496" i="66"/>
  <c r="AM496" i="66"/>
  <c r="AN496" i="66"/>
  <c r="AO496" i="66"/>
  <c r="AL497" i="66"/>
  <c r="AM497" i="66"/>
  <c r="AN497" i="66"/>
  <c r="AO497" i="66"/>
  <c r="AL498" i="66"/>
  <c r="AM498" i="66"/>
  <c r="AN498" i="66"/>
  <c r="AO498" i="66"/>
  <c r="AL499" i="66"/>
  <c r="AM499" i="66"/>
  <c r="AN499" i="66"/>
  <c r="AO499" i="66"/>
  <c r="AL500" i="66"/>
  <c r="AM500" i="66"/>
  <c r="AN500" i="66"/>
  <c r="AO500" i="66"/>
  <c r="AL501" i="66"/>
  <c r="AM501" i="66"/>
  <c r="AN501" i="66"/>
  <c r="AO501" i="66"/>
  <c r="AL502" i="66"/>
  <c r="AM502" i="66"/>
  <c r="AN502" i="66"/>
  <c r="AO502" i="66"/>
  <c r="AL503" i="66"/>
  <c r="AM503" i="66"/>
  <c r="AN503" i="66"/>
  <c r="AO503" i="66"/>
  <c r="AL504" i="66"/>
  <c r="AM504" i="66"/>
  <c r="AN504" i="66"/>
  <c r="AO504" i="66"/>
  <c r="AL505" i="66"/>
  <c r="AM505" i="66"/>
  <c r="AN505" i="66"/>
  <c r="AO505" i="66"/>
  <c r="AL506" i="66"/>
  <c r="AM506" i="66"/>
  <c r="AN506" i="66"/>
  <c r="AO506" i="66"/>
  <c r="AL507" i="66"/>
  <c r="AM507" i="66"/>
  <c r="AN507" i="66"/>
  <c r="AO507" i="66"/>
  <c r="AL508" i="66"/>
  <c r="AM508" i="66"/>
  <c r="AN508" i="66"/>
  <c r="AO508" i="66"/>
  <c r="AL509" i="66"/>
  <c r="AM509" i="66"/>
  <c r="AN509" i="66"/>
  <c r="AO509" i="66"/>
  <c r="AL510" i="66"/>
  <c r="AM510" i="66"/>
  <c r="AN510" i="66"/>
  <c r="AO510" i="66"/>
  <c r="AL511" i="66"/>
  <c r="AM511" i="66"/>
  <c r="AN511" i="66"/>
  <c r="AO511" i="66"/>
  <c r="AL512" i="66"/>
  <c r="AM512" i="66"/>
  <c r="AN512" i="66"/>
  <c r="AO512" i="66"/>
  <c r="AL513" i="66"/>
  <c r="AM513" i="66"/>
  <c r="AN513" i="66"/>
  <c r="AO513" i="66"/>
  <c r="AL514" i="66"/>
  <c r="AM514" i="66"/>
  <c r="AN514" i="66"/>
  <c r="AO514" i="66"/>
  <c r="AL515" i="66"/>
  <c r="AM515" i="66"/>
  <c r="AN515" i="66"/>
  <c r="AO515" i="66"/>
  <c r="AL516" i="66"/>
  <c r="AM516" i="66"/>
  <c r="AN516" i="66"/>
  <c r="AO516" i="66"/>
  <c r="AL517" i="66"/>
  <c r="AM517" i="66"/>
  <c r="AN517" i="66"/>
  <c r="AO517" i="66"/>
  <c r="AL518" i="66"/>
  <c r="AM518" i="66"/>
  <c r="AN518" i="66"/>
  <c r="AO518" i="66"/>
  <c r="AL519" i="66"/>
  <c r="AM519" i="66"/>
  <c r="AN519" i="66"/>
  <c r="AO519" i="66"/>
  <c r="AL520" i="66"/>
  <c r="AM520" i="66"/>
  <c r="AN520" i="66"/>
  <c r="AO520" i="66"/>
  <c r="AL521" i="66"/>
  <c r="AM521" i="66"/>
  <c r="AN521" i="66"/>
  <c r="AO521" i="66"/>
  <c r="AL522" i="66"/>
  <c r="AM522" i="66"/>
  <c r="AN522" i="66"/>
  <c r="AO522" i="66"/>
  <c r="AL523" i="66"/>
  <c r="AM523" i="66"/>
  <c r="AN523" i="66"/>
  <c r="AO523" i="66"/>
  <c r="AL524" i="66"/>
  <c r="AM524" i="66"/>
  <c r="AN524" i="66"/>
  <c r="AO524" i="66"/>
  <c r="AL525" i="66"/>
  <c r="AM525" i="66"/>
  <c r="AN525" i="66"/>
  <c r="AO525" i="66"/>
  <c r="AL526" i="66"/>
  <c r="AM526" i="66"/>
  <c r="AN526" i="66"/>
  <c r="AO526" i="66"/>
  <c r="AL527" i="66"/>
  <c r="AM527" i="66"/>
  <c r="AN527" i="66"/>
  <c r="AO527" i="66"/>
  <c r="AL528" i="66"/>
  <c r="AM528" i="66"/>
  <c r="AN528" i="66"/>
  <c r="AO528" i="66"/>
  <c r="AL529" i="66"/>
  <c r="AM529" i="66"/>
  <c r="AN529" i="66"/>
  <c r="AO529" i="66"/>
  <c r="AL530" i="66"/>
  <c r="AM530" i="66"/>
  <c r="AN530" i="66"/>
  <c r="AO530" i="66"/>
  <c r="AL531" i="66"/>
  <c r="AM531" i="66"/>
  <c r="AN531" i="66"/>
  <c r="AO531" i="66"/>
  <c r="AL532" i="66"/>
  <c r="AM532" i="66"/>
  <c r="AN532" i="66"/>
  <c r="AO532" i="66"/>
  <c r="AL533" i="66"/>
  <c r="AM533" i="66"/>
  <c r="AN533" i="66"/>
  <c r="AO533" i="66"/>
  <c r="AL534" i="66"/>
  <c r="AM534" i="66"/>
  <c r="AN534" i="66"/>
  <c r="AO534" i="66"/>
  <c r="AL535" i="66"/>
  <c r="AM535" i="66"/>
  <c r="AN535" i="66"/>
  <c r="AO535" i="66"/>
  <c r="AL536" i="66"/>
  <c r="AM536" i="66"/>
  <c r="AN536" i="66"/>
  <c r="AO536" i="66"/>
  <c r="AL537" i="66"/>
  <c r="AM537" i="66"/>
  <c r="AN537" i="66"/>
  <c r="AO537" i="66"/>
  <c r="AL538" i="66"/>
  <c r="AM538" i="66"/>
  <c r="AN538" i="66"/>
  <c r="AO538" i="66"/>
  <c r="AL539" i="66"/>
  <c r="AM539" i="66"/>
  <c r="AN539" i="66"/>
  <c r="AO539" i="66"/>
  <c r="AL540" i="66"/>
  <c r="AM540" i="66"/>
  <c r="AN540" i="66"/>
  <c r="AO540" i="66"/>
  <c r="AL541" i="66"/>
  <c r="AM541" i="66"/>
  <c r="AN541" i="66"/>
  <c r="AO541" i="66"/>
  <c r="AL542" i="66"/>
  <c r="AM542" i="66"/>
  <c r="AN542" i="66"/>
  <c r="AO542" i="66"/>
  <c r="AL543" i="66"/>
  <c r="AM543" i="66"/>
  <c r="AU543" i="66" s="1"/>
  <c r="AN543" i="66"/>
  <c r="AO543" i="66"/>
  <c r="AL544" i="66"/>
  <c r="AM544" i="66"/>
  <c r="AN544" i="66"/>
  <c r="AO544" i="66"/>
  <c r="AL545" i="66"/>
  <c r="AM545" i="66"/>
  <c r="AN545" i="66"/>
  <c r="AO545" i="66"/>
  <c r="AL546" i="66"/>
  <c r="AM546" i="66"/>
  <c r="AN546" i="66"/>
  <c r="AO546" i="66"/>
  <c r="AL547" i="66"/>
  <c r="AM547" i="66"/>
  <c r="AN547" i="66"/>
  <c r="AO547" i="66"/>
  <c r="AL548" i="66"/>
  <c r="AM548" i="66"/>
  <c r="AN548" i="66"/>
  <c r="AO548" i="66"/>
  <c r="AL549" i="66"/>
  <c r="AM549" i="66"/>
  <c r="AN549" i="66"/>
  <c r="AO549" i="66"/>
  <c r="AL550" i="66"/>
  <c r="AM550" i="66"/>
  <c r="AN550" i="66"/>
  <c r="AO550" i="66"/>
  <c r="AL551" i="66"/>
  <c r="AM551" i="66"/>
  <c r="AU551" i="66" s="1"/>
  <c r="AN551" i="66"/>
  <c r="AO551" i="66"/>
  <c r="AL552" i="66"/>
  <c r="AM552" i="66"/>
  <c r="AN552" i="66"/>
  <c r="AO552" i="66"/>
  <c r="AL553" i="66"/>
  <c r="AM553" i="66"/>
  <c r="AU553" i="66" s="1"/>
  <c r="AN553" i="66"/>
  <c r="AO553" i="66"/>
  <c r="AL554" i="66"/>
  <c r="AM554" i="66"/>
  <c r="AN554" i="66"/>
  <c r="AO554" i="66"/>
  <c r="AL555" i="66"/>
  <c r="AM555" i="66"/>
  <c r="AN555" i="66"/>
  <c r="AO555" i="66"/>
  <c r="AL556" i="66"/>
  <c r="AM556" i="66"/>
  <c r="AN556" i="66"/>
  <c r="AO556" i="66"/>
  <c r="AL557" i="66"/>
  <c r="AM557" i="66"/>
  <c r="AU557" i="66" s="1"/>
  <c r="AN557" i="66"/>
  <c r="AO557" i="66"/>
  <c r="AL558" i="66"/>
  <c r="AM558" i="66"/>
  <c r="AN558" i="66"/>
  <c r="AO558" i="66"/>
  <c r="AL559" i="66"/>
  <c r="AM559" i="66"/>
  <c r="AN559" i="66"/>
  <c r="AO559" i="66"/>
  <c r="AL560" i="66"/>
  <c r="AM560" i="66"/>
  <c r="AN560" i="66"/>
  <c r="AO560" i="66"/>
  <c r="AL561" i="66"/>
  <c r="AM561" i="66"/>
  <c r="AU561" i="66" s="1"/>
  <c r="AN561" i="66"/>
  <c r="AO561" i="66"/>
  <c r="AL562" i="66"/>
  <c r="AM562" i="66"/>
  <c r="AN562" i="66"/>
  <c r="AO562" i="66"/>
  <c r="AL563" i="66"/>
  <c r="AM563" i="66"/>
  <c r="AN563" i="66"/>
  <c r="AO563" i="66"/>
  <c r="AL564" i="66"/>
  <c r="AM564" i="66"/>
  <c r="AN564" i="66"/>
  <c r="AO564" i="66"/>
  <c r="AL565" i="66"/>
  <c r="AM565" i="66"/>
  <c r="AN565" i="66"/>
  <c r="AO565" i="66"/>
  <c r="AL566" i="66"/>
  <c r="AM566" i="66"/>
  <c r="AN566" i="66"/>
  <c r="AO566" i="66"/>
  <c r="AL567" i="66"/>
  <c r="AM567" i="66"/>
  <c r="AN567" i="66"/>
  <c r="AO567" i="66"/>
  <c r="AL568" i="66"/>
  <c r="AM568" i="66"/>
  <c r="AN568" i="66"/>
  <c r="AO568" i="66"/>
  <c r="AL569" i="66"/>
  <c r="AM569" i="66"/>
  <c r="AU569" i="66" s="1"/>
  <c r="AN569" i="66"/>
  <c r="AO569" i="66"/>
  <c r="AL570" i="66"/>
  <c r="AM570" i="66"/>
  <c r="AN570" i="66"/>
  <c r="AO570" i="66"/>
  <c r="AL571" i="66"/>
  <c r="AM571" i="66"/>
  <c r="AN571" i="66"/>
  <c r="AO571" i="66"/>
  <c r="AL572" i="66"/>
  <c r="AM572" i="66"/>
  <c r="AN572" i="66"/>
  <c r="AO572" i="66"/>
  <c r="AL573" i="66"/>
  <c r="AM573" i="66"/>
  <c r="AN573" i="66"/>
  <c r="AO573" i="66"/>
  <c r="AL574" i="66"/>
  <c r="AM574" i="66"/>
  <c r="AN574" i="66"/>
  <c r="AO574" i="66"/>
  <c r="AL575" i="66"/>
  <c r="AM575" i="66"/>
  <c r="AU575" i="66" s="1"/>
  <c r="AN575" i="66"/>
  <c r="AO575" i="66"/>
  <c r="AL576" i="66"/>
  <c r="AM576" i="66"/>
  <c r="AN576" i="66"/>
  <c r="AO576" i="66"/>
  <c r="AL577" i="66"/>
  <c r="AM577" i="66"/>
  <c r="AU577" i="66" s="1"/>
  <c r="AN577" i="66"/>
  <c r="AO577" i="66"/>
  <c r="AL578" i="66"/>
  <c r="AM578" i="66"/>
  <c r="AN578" i="66"/>
  <c r="AO578" i="66"/>
  <c r="AL579" i="66"/>
  <c r="AM579" i="66"/>
  <c r="AN579" i="66"/>
  <c r="AO579" i="66"/>
  <c r="AL580" i="66"/>
  <c r="AM580" i="66"/>
  <c r="AN580" i="66"/>
  <c r="AO580" i="66"/>
  <c r="AL581" i="66"/>
  <c r="AM581" i="66"/>
  <c r="AU581" i="66" s="1"/>
  <c r="AN581" i="66"/>
  <c r="AO581" i="66"/>
  <c r="AL582" i="66"/>
  <c r="AM582" i="66"/>
  <c r="AN582" i="66"/>
  <c r="AO582" i="66"/>
  <c r="AL583" i="66"/>
  <c r="AM583" i="66"/>
  <c r="AU583" i="66" s="1"/>
  <c r="AN583" i="66"/>
  <c r="AO583" i="66"/>
  <c r="AL584" i="66"/>
  <c r="AM584" i="66"/>
  <c r="AN584" i="66"/>
  <c r="AO584" i="66"/>
  <c r="AL585" i="66"/>
  <c r="AM585" i="66"/>
  <c r="AU585" i="66" s="1"/>
  <c r="AN585" i="66"/>
  <c r="AO585" i="66"/>
  <c r="AL586" i="66"/>
  <c r="AM586" i="66"/>
  <c r="AL587" i="66"/>
  <c r="AM587" i="66"/>
  <c r="AN587" i="66"/>
  <c r="AO587" i="66"/>
  <c r="AL588" i="66"/>
  <c r="AM588" i="66"/>
  <c r="AN588" i="66"/>
  <c r="AO588" i="66"/>
  <c r="AL589" i="66"/>
  <c r="AM589" i="66"/>
  <c r="AU589" i="66" s="1"/>
  <c r="AN589" i="66"/>
  <c r="AO589" i="66"/>
  <c r="AL590" i="66"/>
  <c r="AM590" i="66"/>
  <c r="AN590" i="66"/>
  <c r="AO590" i="66"/>
  <c r="AL591" i="66"/>
  <c r="AM591" i="66"/>
  <c r="AN591" i="66"/>
  <c r="AO591" i="66"/>
  <c r="AL592" i="66"/>
  <c r="AM592" i="66"/>
  <c r="AN592" i="66"/>
  <c r="AO592" i="66"/>
  <c r="AL593" i="66"/>
  <c r="AM593" i="66"/>
  <c r="AU593" i="66" s="1"/>
  <c r="AN593" i="66"/>
  <c r="AO593" i="66"/>
  <c r="AL594" i="66"/>
  <c r="AM594" i="66"/>
  <c r="AN594" i="66"/>
  <c r="AO594" i="66"/>
  <c r="AL595" i="66"/>
  <c r="AM595" i="66"/>
  <c r="AN595" i="66"/>
  <c r="AO595" i="66"/>
  <c r="AL596" i="66"/>
  <c r="AM596" i="66"/>
  <c r="AN596" i="66"/>
  <c r="AO596" i="66"/>
  <c r="AL597" i="66"/>
  <c r="AM597" i="66"/>
  <c r="AN597" i="66"/>
  <c r="AO597" i="66"/>
  <c r="AL598" i="66"/>
  <c r="AM598" i="66"/>
  <c r="AN598" i="66"/>
  <c r="AO598" i="66"/>
  <c r="AL599" i="66"/>
  <c r="AM599" i="66"/>
  <c r="AN599" i="66"/>
  <c r="AO599" i="66"/>
  <c r="AL600" i="66"/>
  <c r="AM600" i="66"/>
  <c r="AN600" i="66"/>
  <c r="AO600" i="66"/>
  <c r="AL601" i="66"/>
  <c r="AM601" i="66"/>
  <c r="AU601" i="66" s="1"/>
  <c r="AN601" i="66"/>
  <c r="AO601" i="66"/>
  <c r="AL602" i="66"/>
  <c r="AM602" i="66"/>
  <c r="AN602" i="66"/>
  <c r="AO602" i="66"/>
  <c r="AL603" i="66"/>
  <c r="AM603" i="66"/>
  <c r="AN603" i="66"/>
  <c r="AO603" i="66"/>
  <c r="AL604" i="66"/>
  <c r="AM604" i="66"/>
  <c r="AN604" i="66"/>
  <c r="AO604" i="66"/>
  <c r="AL605" i="66"/>
  <c r="AM605" i="66"/>
  <c r="AN605" i="66"/>
  <c r="AO605" i="66"/>
  <c r="AL606" i="66"/>
  <c r="AM606" i="66"/>
  <c r="AN606" i="66"/>
  <c r="AO606" i="66"/>
  <c r="AL607" i="66"/>
  <c r="AM607" i="66"/>
  <c r="AN607" i="66"/>
  <c r="AO607" i="66"/>
  <c r="AM366" i="66"/>
  <c r="AN366" i="66"/>
  <c r="AO366" i="66"/>
  <c r="AL23" i="66"/>
  <c r="AM23" i="66"/>
  <c r="AN23" i="66"/>
  <c r="AO23" i="66"/>
  <c r="AL24" i="66"/>
  <c r="AM24" i="66"/>
  <c r="AN24" i="66"/>
  <c r="AO24" i="66"/>
  <c r="AL25" i="66"/>
  <c r="AM25" i="66"/>
  <c r="AN25" i="66"/>
  <c r="AO25" i="66"/>
  <c r="AL26" i="66"/>
  <c r="AM26" i="66"/>
  <c r="AN26" i="66"/>
  <c r="AO26" i="66"/>
  <c r="AL27" i="66"/>
  <c r="AM27" i="66"/>
  <c r="AN27" i="66"/>
  <c r="AO27" i="66"/>
  <c r="AL28" i="66"/>
  <c r="AM28" i="66"/>
  <c r="AN28" i="66"/>
  <c r="AO28" i="66"/>
  <c r="AL29" i="66"/>
  <c r="AM29" i="66"/>
  <c r="AN29" i="66"/>
  <c r="AO29" i="66"/>
  <c r="AL30" i="66"/>
  <c r="AM30" i="66"/>
  <c r="AN30" i="66"/>
  <c r="AO30" i="66"/>
  <c r="AL31" i="66"/>
  <c r="AM31" i="66"/>
  <c r="AN31" i="66"/>
  <c r="AO31" i="66"/>
  <c r="AL32" i="66"/>
  <c r="AM32" i="66"/>
  <c r="AN32" i="66"/>
  <c r="AO32" i="66"/>
  <c r="AL33" i="66"/>
  <c r="AM33" i="66"/>
  <c r="AN33" i="66"/>
  <c r="AO33" i="66"/>
  <c r="AL34" i="66"/>
  <c r="AM34" i="66"/>
  <c r="AN34" i="66"/>
  <c r="AO34" i="66"/>
  <c r="AL35" i="66"/>
  <c r="AM35" i="66"/>
  <c r="AN35" i="66"/>
  <c r="AO35" i="66"/>
  <c r="AL36" i="66"/>
  <c r="AM36" i="66"/>
  <c r="AN36" i="66"/>
  <c r="AO36" i="66"/>
  <c r="AL37" i="66"/>
  <c r="AM37" i="66"/>
  <c r="AN37" i="66"/>
  <c r="AO37" i="66"/>
  <c r="AL38" i="66"/>
  <c r="AM38" i="66"/>
  <c r="AN38" i="66"/>
  <c r="AO38" i="66"/>
  <c r="AL39" i="66"/>
  <c r="AM39" i="66"/>
  <c r="AN39" i="66"/>
  <c r="AO39" i="66"/>
  <c r="AL40" i="66"/>
  <c r="AM40" i="66"/>
  <c r="AN40" i="66"/>
  <c r="AO40" i="66"/>
  <c r="AL41" i="66"/>
  <c r="AM41" i="66"/>
  <c r="AN41" i="66"/>
  <c r="AO41" i="66"/>
  <c r="AL42" i="66"/>
  <c r="AM42" i="66"/>
  <c r="AN42" i="66"/>
  <c r="AO42" i="66"/>
  <c r="AL43" i="66"/>
  <c r="AM43" i="66"/>
  <c r="AN43" i="66"/>
  <c r="AO43" i="66"/>
  <c r="AL44" i="66"/>
  <c r="AM44" i="66"/>
  <c r="AN44" i="66"/>
  <c r="AO44" i="66"/>
  <c r="AL45" i="66"/>
  <c r="AM45" i="66"/>
  <c r="AN45" i="66"/>
  <c r="AO45" i="66"/>
  <c r="AL46" i="66"/>
  <c r="AM46" i="66"/>
  <c r="AN46" i="66"/>
  <c r="AO46" i="66"/>
  <c r="AL47" i="66"/>
  <c r="AM47" i="66"/>
  <c r="AN47" i="66"/>
  <c r="AO47" i="66"/>
  <c r="AL48" i="66"/>
  <c r="AM48" i="66"/>
  <c r="AN48" i="66"/>
  <c r="AO48" i="66"/>
  <c r="AL49" i="66"/>
  <c r="AM49" i="66"/>
  <c r="AN49" i="66"/>
  <c r="AO49" i="66"/>
  <c r="AL50" i="66"/>
  <c r="AM50" i="66"/>
  <c r="AN50" i="66"/>
  <c r="AO50" i="66"/>
  <c r="AL51" i="66"/>
  <c r="AM51" i="66"/>
  <c r="AN51" i="66"/>
  <c r="AO51" i="66"/>
  <c r="AL52" i="66"/>
  <c r="AM52" i="66"/>
  <c r="AN52" i="66"/>
  <c r="AO52" i="66"/>
  <c r="AL53" i="66"/>
  <c r="AM53" i="66"/>
  <c r="AN53" i="66"/>
  <c r="AO53" i="66"/>
  <c r="AL54" i="66"/>
  <c r="AM54" i="66"/>
  <c r="AN54" i="66"/>
  <c r="AO54" i="66"/>
  <c r="AL55" i="66"/>
  <c r="AM55" i="66"/>
  <c r="AN55" i="66"/>
  <c r="AO55" i="66"/>
  <c r="AL56" i="66"/>
  <c r="AM56" i="66"/>
  <c r="AN56" i="66"/>
  <c r="AO56" i="66"/>
  <c r="AL57" i="66"/>
  <c r="AM57" i="66"/>
  <c r="AN57" i="66"/>
  <c r="AO57" i="66"/>
  <c r="AL58" i="66"/>
  <c r="AM58" i="66"/>
  <c r="AN58" i="66"/>
  <c r="AO58" i="66"/>
  <c r="AL59" i="66"/>
  <c r="AM59" i="66"/>
  <c r="AN59" i="66"/>
  <c r="AO59" i="66"/>
  <c r="AL60" i="66"/>
  <c r="AM60" i="66"/>
  <c r="AN60" i="66"/>
  <c r="AO60" i="66"/>
  <c r="AL61" i="66"/>
  <c r="AM61" i="66"/>
  <c r="AN61" i="66"/>
  <c r="AO61" i="66"/>
  <c r="AL62" i="66"/>
  <c r="AM62" i="66"/>
  <c r="AN62" i="66"/>
  <c r="AO62" i="66"/>
  <c r="AL63" i="66"/>
  <c r="AM63" i="66"/>
  <c r="AN63" i="66"/>
  <c r="AO63" i="66"/>
  <c r="AL64" i="66"/>
  <c r="AM64" i="66"/>
  <c r="AN64" i="66"/>
  <c r="AO64" i="66"/>
  <c r="AL65" i="66"/>
  <c r="AM65" i="66"/>
  <c r="AN65" i="66"/>
  <c r="AO65" i="66"/>
  <c r="AL66" i="66"/>
  <c r="AM66" i="66"/>
  <c r="AN66" i="66"/>
  <c r="AO66" i="66"/>
  <c r="AL67" i="66"/>
  <c r="AM67" i="66"/>
  <c r="AN67" i="66"/>
  <c r="AO67" i="66"/>
  <c r="AL68" i="66"/>
  <c r="AM68" i="66"/>
  <c r="AN68" i="66"/>
  <c r="AO68" i="66"/>
  <c r="AL69" i="66"/>
  <c r="AM69" i="66"/>
  <c r="AN69" i="66"/>
  <c r="AO69" i="66"/>
  <c r="AL70" i="66"/>
  <c r="AM70" i="66"/>
  <c r="AN70" i="66"/>
  <c r="AO70" i="66"/>
  <c r="AL71" i="66"/>
  <c r="AM71" i="66"/>
  <c r="AN71" i="66"/>
  <c r="AO71" i="66"/>
  <c r="AL72" i="66"/>
  <c r="AM72" i="66"/>
  <c r="AN72" i="66"/>
  <c r="AO72" i="66"/>
  <c r="AL73" i="66"/>
  <c r="AM73" i="66"/>
  <c r="AN73" i="66"/>
  <c r="AO73" i="66"/>
  <c r="AL74" i="66"/>
  <c r="AM74" i="66"/>
  <c r="AN74" i="66"/>
  <c r="AO74" i="66"/>
  <c r="AL75" i="66"/>
  <c r="AM75" i="66"/>
  <c r="AN75" i="66"/>
  <c r="AO75" i="66"/>
  <c r="AL76" i="66"/>
  <c r="AM76" i="66"/>
  <c r="AN76" i="66"/>
  <c r="AO76" i="66"/>
  <c r="AL77" i="66"/>
  <c r="AM77" i="66"/>
  <c r="AN77" i="66"/>
  <c r="AO77" i="66"/>
  <c r="AL78" i="66"/>
  <c r="AM78" i="66"/>
  <c r="AN78" i="66"/>
  <c r="AO78" i="66"/>
  <c r="AL79" i="66"/>
  <c r="AM79" i="66"/>
  <c r="AN79" i="66"/>
  <c r="AO79" i="66"/>
  <c r="AL80" i="66"/>
  <c r="AM80" i="66"/>
  <c r="AN80" i="66"/>
  <c r="AO80" i="66"/>
  <c r="AL81" i="66"/>
  <c r="AM81" i="66"/>
  <c r="AN81" i="66"/>
  <c r="AO81" i="66"/>
  <c r="AL82" i="66"/>
  <c r="AM82" i="66"/>
  <c r="AN82" i="66"/>
  <c r="AO82" i="66"/>
  <c r="AL83" i="66"/>
  <c r="AM83" i="66"/>
  <c r="AN83" i="66"/>
  <c r="AO83" i="66"/>
  <c r="AL84" i="66"/>
  <c r="AM84" i="66"/>
  <c r="AN84" i="66"/>
  <c r="AO84" i="66"/>
  <c r="AL85" i="66"/>
  <c r="AM85" i="66"/>
  <c r="AN85" i="66"/>
  <c r="AO85" i="66"/>
  <c r="AL86" i="66"/>
  <c r="AM86" i="66"/>
  <c r="AN86" i="66"/>
  <c r="AO86" i="66"/>
  <c r="AL87" i="66"/>
  <c r="AM87" i="66"/>
  <c r="AN87" i="66"/>
  <c r="AO87" i="66"/>
  <c r="AL88" i="66"/>
  <c r="AM88" i="66"/>
  <c r="AN88" i="66"/>
  <c r="AO88" i="66"/>
  <c r="AL89" i="66"/>
  <c r="AM89" i="66"/>
  <c r="AN89" i="66"/>
  <c r="AO89" i="66"/>
  <c r="AL90" i="66"/>
  <c r="AM90" i="66"/>
  <c r="AN90" i="66"/>
  <c r="AO90" i="66"/>
  <c r="AL91" i="66"/>
  <c r="AM91" i="66"/>
  <c r="AN91" i="66"/>
  <c r="AO91" i="66"/>
  <c r="AL92" i="66"/>
  <c r="AM92" i="66"/>
  <c r="AN92" i="66"/>
  <c r="AO92" i="66"/>
  <c r="AL93" i="66"/>
  <c r="AM93" i="66"/>
  <c r="AN93" i="66"/>
  <c r="AO93" i="66"/>
  <c r="AL94" i="66"/>
  <c r="AM94" i="66"/>
  <c r="AN94" i="66"/>
  <c r="AO94" i="66"/>
  <c r="AL95" i="66"/>
  <c r="AM95" i="66"/>
  <c r="AN95" i="66"/>
  <c r="AO95" i="66"/>
  <c r="AL96" i="66"/>
  <c r="AM96" i="66"/>
  <c r="AN96" i="66"/>
  <c r="AO96" i="66"/>
  <c r="AL97" i="66"/>
  <c r="AM97" i="66"/>
  <c r="AN97" i="66"/>
  <c r="AO97" i="66"/>
  <c r="AL98" i="66"/>
  <c r="AM98" i="66"/>
  <c r="AN98" i="66"/>
  <c r="AO98" i="66"/>
  <c r="AL99" i="66"/>
  <c r="AM99" i="66"/>
  <c r="AN99" i="66"/>
  <c r="AO99" i="66"/>
  <c r="AL100" i="66"/>
  <c r="AM100" i="66"/>
  <c r="AN100" i="66"/>
  <c r="AO100" i="66"/>
  <c r="AL101" i="66"/>
  <c r="AM101" i="66"/>
  <c r="AN101" i="66"/>
  <c r="AO101" i="66"/>
  <c r="AL102" i="66"/>
  <c r="AM102" i="66"/>
  <c r="AN102" i="66"/>
  <c r="AO102" i="66"/>
  <c r="AL103" i="66"/>
  <c r="AM103" i="66"/>
  <c r="AN103" i="66"/>
  <c r="AO103" i="66"/>
  <c r="AL104" i="66"/>
  <c r="AM104" i="66"/>
  <c r="AN104" i="66"/>
  <c r="AO104" i="66"/>
  <c r="AL105" i="66"/>
  <c r="AM105" i="66"/>
  <c r="AN105" i="66"/>
  <c r="AO105" i="66"/>
  <c r="AL106" i="66"/>
  <c r="AM106" i="66"/>
  <c r="AN106" i="66"/>
  <c r="AO106" i="66"/>
  <c r="AL107" i="66"/>
  <c r="AM107" i="66"/>
  <c r="AN107" i="66"/>
  <c r="AO107" i="66"/>
  <c r="AL108" i="66"/>
  <c r="AM108" i="66"/>
  <c r="AN108" i="66"/>
  <c r="AO108" i="66"/>
  <c r="AL109" i="66"/>
  <c r="AM109" i="66"/>
  <c r="AN109" i="66"/>
  <c r="AO109" i="66"/>
  <c r="AL110" i="66"/>
  <c r="AM110" i="66"/>
  <c r="AN110" i="66"/>
  <c r="AO110" i="66"/>
  <c r="AL111" i="66"/>
  <c r="AM111" i="66"/>
  <c r="AN111" i="66"/>
  <c r="AO111" i="66"/>
  <c r="AL112" i="66"/>
  <c r="AM112" i="66"/>
  <c r="AN112" i="66"/>
  <c r="AO112" i="66"/>
  <c r="AL113" i="66"/>
  <c r="AM113" i="66"/>
  <c r="AN113" i="66"/>
  <c r="AO113" i="66"/>
  <c r="AL114" i="66"/>
  <c r="AM114" i="66"/>
  <c r="AN114" i="66"/>
  <c r="AO114" i="66"/>
  <c r="AL115" i="66"/>
  <c r="AM115" i="66"/>
  <c r="AN115" i="66"/>
  <c r="AO115" i="66"/>
  <c r="AL116" i="66"/>
  <c r="AM116" i="66"/>
  <c r="AN116" i="66"/>
  <c r="AO116" i="66"/>
  <c r="AL117" i="66"/>
  <c r="AM117" i="66"/>
  <c r="AN117" i="66"/>
  <c r="AO117" i="66"/>
  <c r="AL118" i="66"/>
  <c r="AM118" i="66"/>
  <c r="AN118" i="66"/>
  <c r="AO118" i="66"/>
  <c r="AL119" i="66"/>
  <c r="AM119" i="66"/>
  <c r="AN119" i="66"/>
  <c r="AO119" i="66"/>
  <c r="AL120" i="66"/>
  <c r="AM120" i="66"/>
  <c r="AN120" i="66"/>
  <c r="AO120" i="66"/>
  <c r="AL121" i="66"/>
  <c r="AM121" i="66"/>
  <c r="AN121" i="66"/>
  <c r="AO121" i="66"/>
  <c r="AL122" i="66"/>
  <c r="AM122" i="66"/>
  <c r="AN122" i="66"/>
  <c r="AO122" i="66"/>
  <c r="AL123" i="66"/>
  <c r="AM123" i="66"/>
  <c r="AN123" i="66"/>
  <c r="AO123" i="66"/>
  <c r="AL124" i="66"/>
  <c r="AM124" i="66"/>
  <c r="AN124" i="66"/>
  <c r="AO124" i="66"/>
  <c r="AL125" i="66"/>
  <c r="AM125" i="66"/>
  <c r="AN125" i="66"/>
  <c r="AO125" i="66"/>
  <c r="AL126" i="66"/>
  <c r="AM126" i="66"/>
  <c r="AN126" i="66"/>
  <c r="AO126" i="66"/>
  <c r="AL127" i="66"/>
  <c r="AM127" i="66"/>
  <c r="AN127" i="66"/>
  <c r="AO127" i="66"/>
  <c r="AL128" i="66"/>
  <c r="AM128" i="66"/>
  <c r="AN128" i="66"/>
  <c r="AO128" i="66"/>
  <c r="AL129" i="66"/>
  <c r="AM129" i="66"/>
  <c r="AN129" i="66"/>
  <c r="AO129" i="66"/>
  <c r="AL130" i="66"/>
  <c r="AM130" i="66"/>
  <c r="AN130" i="66"/>
  <c r="AO130" i="66"/>
  <c r="AL131" i="66"/>
  <c r="AM131" i="66"/>
  <c r="AN131" i="66"/>
  <c r="AO131" i="66"/>
  <c r="AL132" i="66"/>
  <c r="AM132" i="66"/>
  <c r="AN132" i="66"/>
  <c r="AO132" i="66"/>
  <c r="AL133" i="66"/>
  <c r="AM133" i="66"/>
  <c r="AN133" i="66"/>
  <c r="AO133" i="66"/>
  <c r="AL134" i="66"/>
  <c r="AM134" i="66"/>
  <c r="AN134" i="66"/>
  <c r="AO134" i="66"/>
  <c r="AL135" i="66"/>
  <c r="AM135" i="66"/>
  <c r="AN135" i="66"/>
  <c r="AO135" i="66"/>
  <c r="AL136" i="66"/>
  <c r="AM136" i="66"/>
  <c r="AN136" i="66"/>
  <c r="AO136" i="66"/>
  <c r="AL137" i="66"/>
  <c r="AM137" i="66"/>
  <c r="AN137" i="66"/>
  <c r="AO137" i="66"/>
  <c r="AL138" i="66"/>
  <c r="AM138" i="66"/>
  <c r="AN138" i="66"/>
  <c r="AO138" i="66"/>
  <c r="AL139" i="66"/>
  <c r="AM139" i="66"/>
  <c r="AN139" i="66"/>
  <c r="AO139" i="66"/>
  <c r="AL140" i="66"/>
  <c r="AM140" i="66"/>
  <c r="AN140" i="66"/>
  <c r="AO140" i="66"/>
  <c r="AL141" i="66"/>
  <c r="AM141" i="66"/>
  <c r="AN141" i="66"/>
  <c r="AO141" i="66"/>
  <c r="AL142" i="66"/>
  <c r="AM142" i="66"/>
  <c r="AN142" i="66"/>
  <c r="AO142" i="66"/>
  <c r="AL143" i="66"/>
  <c r="AM143" i="66"/>
  <c r="AN143" i="66"/>
  <c r="AO143" i="66"/>
  <c r="AL144" i="66"/>
  <c r="AM144" i="66"/>
  <c r="AN144" i="66"/>
  <c r="AO144" i="66"/>
  <c r="AL145" i="66"/>
  <c r="AM145" i="66"/>
  <c r="AN145" i="66"/>
  <c r="AO145" i="66"/>
  <c r="AL146" i="66"/>
  <c r="AM146" i="66"/>
  <c r="AN146" i="66"/>
  <c r="AO146" i="66"/>
  <c r="AL147" i="66"/>
  <c r="AM147" i="66"/>
  <c r="AN147" i="66"/>
  <c r="AO147" i="66"/>
  <c r="AL148" i="66"/>
  <c r="AM148" i="66"/>
  <c r="AN148" i="66"/>
  <c r="AO148" i="66"/>
  <c r="AL149" i="66"/>
  <c r="AM149" i="66"/>
  <c r="AN149" i="66"/>
  <c r="AO149" i="66"/>
  <c r="AL150" i="66"/>
  <c r="AM150" i="66"/>
  <c r="AN150" i="66"/>
  <c r="AO150" i="66"/>
  <c r="AL151" i="66"/>
  <c r="AM151" i="66"/>
  <c r="AN151" i="66"/>
  <c r="AO151" i="66"/>
  <c r="AL152" i="66"/>
  <c r="AM152" i="66"/>
  <c r="AN152" i="66"/>
  <c r="AO152" i="66"/>
  <c r="AL153" i="66"/>
  <c r="AM153" i="66"/>
  <c r="AN153" i="66"/>
  <c r="AO153" i="66"/>
  <c r="AL154" i="66"/>
  <c r="AM154" i="66"/>
  <c r="AN154" i="66"/>
  <c r="AO154" i="66"/>
  <c r="AL155" i="66"/>
  <c r="AM155" i="66"/>
  <c r="AN155" i="66"/>
  <c r="AO155" i="66"/>
  <c r="AL156" i="66"/>
  <c r="AM156" i="66"/>
  <c r="AN156" i="66"/>
  <c r="AO156" i="66"/>
  <c r="AL157" i="66"/>
  <c r="AM157" i="66"/>
  <c r="AN157" i="66"/>
  <c r="AO157" i="66"/>
  <c r="AL158" i="66"/>
  <c r="AM158" i="66"/>
  <c r="AN158" i="66"/>
  <c r="AO158" i="66"/>
  <c r="AL159" i="66"/>
  <c r="AM159" i="66"/>
  <c r="AN159" i="66"/>
  <c r="AO159" i="66"/>
  <c r="AL160" i="66"/>
  <c r="AM160" i="66"/>
  <c r="AN160" i="66"/>
  <c r="AO160" i="66"/>
  <c r="AL161" i="66"/>
  <c r="AM161" i="66"/>
  <c r="AN161" i="66"/>
  <c r="AO161" i="66"/>
  <c r="AL162" i="66"/>
  <c r="AM162" i="66"/>
  <c r="AN162" i="66"/>
  <c r="AO162" i="66"/>
  <c r="AL163" i="66"/>
  <c r="AM163" i="66"/>
  <c r="AN163" i="66"/>
  <c r="AO163" i="66"/>
  <c r="AL164" i="66"/>
  <c r="AM164" i="66"/>
  <c r="AN164" i="66"/>
  <c r="AO164" i="66"/>
  <c r="AL165" i="66"/>
  <c r="AM165" i="66"/>
  <c r="AN165" i="66"/>
  <c r="AO165" i="66"/>
  <c r="AL166" i="66"/>
  <c r="AM166" i="66"/>
  <c r="AN166" i="66"/>
  <c r="AO166" i="66"/>
  <c r="AL167" i="66"/>
  <c r="AM167" i="66"/>
  <c r="AN167" i="66"/>
  <c r="AO167" i="66"/>
  <c r="AL168" i="66"/>
  <c r="AM168" i="66"/>
  <c r="AN168" i="66"/>
  <c r="AO168" i="66"/>
  <c r="AL169" i="66"/>
  <c r="AM169" i="66"/>
  <c r="AN169" i="66"/>
  <c r="AO169" i="66"/>
  <c r="AL170" i="66"/>
  <c r="AM170" i="66"/>
  <c r="AN170" i="66"/>
  <c r="AO170" i="66"/>
  <c r="AL171" i="66"/>
  <c r="AM171" i="66"/>
  <c r="AN171" i="66"/>
  <c r="AO171" i="66"/>
  <c r="AL172" i="66"/>
  <c r="AM172" i="66"/>
  <c r="AN172" i="66"/>
  <c r="AO172" i="66"/>
  <c r="AL173" i="66"/>
  <c r="AM173" i="66"/>
  <c r="AN173" i="66"/>
  <c r="AO173" i="66"/>
  <c r="AL174" i="66"/>
  <c r="AM174" i="66"/>
  <c r="AN174" i="66"/>
  <c r="AO174" i="66"/>
  <c r="AL175" i="66"/>
  <c r="AM175" i="66"/>
  <c r="AN175" i="66"/>
  <c r="AO175" i="66"/>
  <c r="AL176" i="66"/>
  <c r="AM176" i="66"/>
  <c r="AN176" i="66"/>
  <c r="AO176" i="66"/>
  <c r="AL177" i="66"/>
  <c r="AM177" i="66"/>
  <c r="AN177" i="66"/>
  <c r="AO177" i="66"/>
  <c r="AL178" i="66"/>
  <c r="AM178" i="66"/>
  <c r="AN178" i="66"/>
  <c r="AO178" i="66"/>
  <c r="AL179" i="66"/>
  <c r="AM179" i="66"/>
  <c r="AN179" i="66"/>
  <c r="AO179" i="66"/>
  <c r="AL180" i="66"/>
  <c r="AM180" i="66"/>
  <c r="AN180" i="66"/>
  <c r="AO180" i="66"/>
  <c r="AL181" i="66"/>
  <c r="AM181" i="66"/>
  <c r="AN181" i="66"/>
  <c r="AO181" i="66"/>
  <c r="AL182" i="66"/>
  <c r="AM182" i="66"/>
  <c r="AN182" i="66"/>
  <c r="AO182" i="66"/>
  <c r="AL183" i="66"/>
  <c r="AM183" i="66"/>
  <c r="AN183" i="66"/>
  <c r="AO183" i="66"/>
  <c r="AL184" i="66"/>
  <c r="AM184" i="66"/>
  <c r="AN184" i="66"/>
  <c r="AO184" i="66"/>
  <c r="AL185" i="66"/>
  <c r="AM185" i="66"/>
  <c r="AN185" i="66"/>
  <c r="AO185" i="66"/>
  <c r="AL186" i="66"/>
  <c r="AM186" i="66"/>
  <c r="AN186" i="66"/>
  <c r="AO186" i="66"/>
  <c r="AL187" i="66"/>
  <c r="AM187" i="66"/>
  <c r="AN187" i="66"/>
  <c r="AO187" i="66"/>
  <c r="AL188" i="66"/>
  <c r="AM188" i="66"/>
  <c r="AN188" i="66"/>
  <c r="AO188" i="66"/>
  <c r="AL189" i="66"/>
  <c r="AM189" i="66"/>
  <c r="AN189" i="66"/>
  <c r="AO189" i="66"/>
  <c r="AL190" i="66"/>
  <c r="AM190" i="66"/>
  <c r="AN190" i="66"/>
  <c r="AO190" i="66"/>
  <c r="AL191" i="66"/>
  <c r="AM191" i="66"/>
  <c r="AN191" i="66"/>
  <c r="AO191" i="66"/>
  <c r="AL192" i="66"/>
  <c r="AM192" i="66"/>
  <c r="AN192" i="66"/>
  <c r="AO192" i="66"/>
  <c r="AL193" i="66"/>
  <c r="AM193" i="66"/>
  <c r="AN193" i="66"/>
  <c r="AO193" i="66"/>
  <c r="AL194" i="66"/>
  <c r="AM194" i="66"/>
  <c r="AN194" i="66"/>
  <c r="AO194" i="66"/>
  <c r="AL195" i="66"/>
  <c r="AM195" i="66"/>
  <c r="AN195" i="66"/>
  <c r="AO195" i="66"/>
  <c r="AL196" i="66"/>
  <c r="AM196" i="66"/>
  <c r="AN196" i="66"/>
  <c r="AO196" i="66"/>
  <c r="AL197" i="66"/>
  <c r="AM197" i="66"/>
  <c r="AN197" i="66"/>
  <c r="AO197" i="66"/>
  <c r="AL198" i="66"/>
  <c r="AM198" i="66"/>
  <c r="AN198" i="66"/>
  <c r="AO198" i="66"/>
  <c r="AL199" i="66"/>
  <c r="AM199" i="66"/>
  <c r="AN199" i="66"/>
  <c r="AO199" i="66"/>
  <c r="AL200" i="66"/>
  <c r="AM200" i="66"/>
  <c r="AN200" i="66"/>
  <c r="AO200" i="66"/>
  <c r="AL201" i="66"/>
  <c r="AM201" i="66"/>
  <c r="AN201" i="66"/>
  <c r="AO201" i="66"/>
  <c r="AL202" i="66"/>
  <c r="AM202" i="66"/>
  <c r="AN202" i="66"/>
  <c r="AO202" i="66"/>
  <c r="AL203" i="66"/>
  <c r="AM203" i="66"/>
  <c r="AN203" i="66"/>
  <c r="AO203" i="66"/>
  <c r="AL204" i="66"/>
  <c r="AM204" i="66"/>
  <c r="AN204" i="66"/>
  <c r="AO204" i="66"/>
  <c r="AL205" i="66"/>
  <c r="AM205" i="66"/>
  <c r="AN205" i="66"/>
  <c r="AO205" i="66"/>
  <c r="AL206" i="66"/>
  <c r="AM206" i="66"/>
  <c r="AN206" i="66"/>
  <c r="AO206" i="66"/>
  <c r="AL207" i="66"/>
  <c r="AM207" i="66"/>
  <c r="AN207" i="66"/>
  <c r="AO207" i="66"/>
  <c r="AL208" i="66"/>
  <c r="AM208" i="66"/>
  <c r="AN208" i="66"/>
  <c r="AO208" i="66"/>
  <c r="AL209" i="66"/>
  <c r="AM209" i="66"/>
  <c r="AN209" i="66"/>
  <c r="AO209" i="66"/>
  <c r="AL210" i="66"/>
  <c r="AM210" i="66"/>
  <c r="AN210" i="66"/>
  <c r="AO210" i="66"/>
  <c r="AL211" i="66"/>
  <c r="AM211" i="66"/>
  <c r="AN211" i="66"/>
  <c r="AO211" i="66"/>
  <c r="AL212" i="66"/>
  <c r="AM212" i="66"/>
  <c r="AN212" i="66"/>
  <c r="AO212" i="66"/>
  <c r="AL213" i="66"/>
  <c r="AM213" i="66"/>
  <c r="AN213" i="66"/>
  <c r="AO213" i="66"/>
  <c r="AL214" i="66"/>
  <c r="AM214" i="66"/>
  <c r="AN214" i="66"/>
  <c r="AO214" i="66"/>
  <c r="AL215" i="66"/>
  <c r="AM215" i="66"/>
  <c r="AN215" i="66"/>
  <c r="AO215" i="66"/>
  <c r="AL216" i="66"/>
  <c r="AM216" i="66"/>
  <c r="AN216" i="66"/>
  <c r="AO216" i="66"/>
  <c r="AL217" i="66"/>
  <c r="AM217" i="66"/>
  <c r="AN217" i="66"/>
  <c r="AO217" i="66"/>
  <c r="AL218" i="66"/>
  <c r="AM218" i="66"/>
  <c r="AN218" i="66"/>
  <c r="AO218" i="66"/>
  <c r="AL219" i="66"/>
  <c r="AM219" i="66"/>
  <c r="AN219" i="66"/>
  <c r="AO219" i="66"/>
  <c r="AL220" i="66"/>
  <c r="AM220" i="66"/>
  <c r="AN220" i="66"/>
  <c r="AO220" i="66"/>
  <c r="AL221" i="66"/>
  <c r="AM221" i="66"/>
  <c r="AN221" i="66"/>
  <c r="AO221" i="66"/>
  <c r="AL222" i="66"/>
  <c r="AM222" i="66"/>
  <c r="AN222" i="66"/>
  <c r="AO222" i="66"/>
  <c r="AL223" i="66"/>
  <c r="AM223" i="66"/>
  <c r="AN223" i="66"/>
  <c r="AO223" i="66"/>
  <c r="AL224" i="66"/>
  <c r="AM224" i="66"/>
  <c r="AN224" i="66"/>
  <c r="AO224" i="66"/>
  <c r="AL225" i="66"/>
  <c r="AM225" i="66"/>
  <c r="AN225" i="66"/>
  <c r="AO225" i="66"/>
  <c r="AL226" i="66"/>
  <c r="AM226" i="66"/>
  <c r="AN226" i="66"/>
  <c r="AO226" i="66"/>
  <c r="AL227" i="66"/>
  <c r="AM227" i="66"/>
  <c r="AN227" i="66"/>
  <c r="AO227" i="66"/>
  <c r="AL228" i="66"/>
  <c r="AM228" i="66"/>
  <c r="AN228" i="66"/>
  <c r="AO228" i="66"/>
  <c r="AL229" i="66"/>
  <c r="AM229" i="66"/>
  <c r="AN229" i="66"/>
  <c r="AO229" i="66"/>
  <c r="AL230" i="66"/>
  <c r="AM230" i="66"/>
  <c r="AN230" i="66"/>
  <c r="AO230" i="66"/>
  <c r="AL231" i="66"/>
  <c r="AM231" i="66"/>
  <c r="AN231" i="66"/>
  <c r="AO231" i="66"/>
  <c r="AL232" i="66"/>
  <c r="AM232" i="66"/>
  <c r="AN232" i="66"/>
  <c r="AO232" i="66"/>
  <c r="AL233" i="66"/>
  <c r="AM233" i="66"/>
  <c r="AN233" i="66"/>
  <c r="AO233" i="66"/>
  <c r="AL234" i="66"/>
  <c r="AM234" i="66"/>
  <c r="AN234" i="66"/>
  <c r="AO234" i="66"/>
  <c r="AL235" i="66"/>
  <c r="AM235" i="66"/>
  <c r="AN235" i="66"/>
  <c r="AO235" i="66"/>
  <c r="AL236" i="66"/>
  <c r="AM236" i="66"/>
  <c r="AN236" i="66"/>
  <c r="AO236" i="66"/>
  <c r="AL237" i="66"/>
  <c r="AM237" i="66"/>
  <c r="AN237" i="66"/>
  <c r="AO237" i="66"/>
  <c r="AL238" i="66"/>
  <c r="AM238" i="66"/>
  <c r="AN238" i="66"/>
  <c r="AO238" i="66"/>
  <c r="AL239" i="66"/>
  <c r="AM239" i="66"/>
  <c r="AN239" i="66"/>
  <c r="AO239" i="66"/>
  <c r="AL240" i="66"/>
  <c r="AM240" i="66"/>
  <c r="AN240" i="66"/>
  <c r="AO240" i="66"/>
  <c r="AL241" i="66"/>
  <c r="AM241" i="66"/>
  <c r="AN241" i="66"/>
  <c r="AO241" i="66"/>
  <c r="AL242" i="66"/>
  <c r="AM242" i="66"/>
  <c r="AN242" i="66"/>
  <c r="AO242" i="66"/>
  <c r="AL243" i="66"/>
  <c r="AM243" i="66"/>
  <c r="AN243" i="66"/>
  <c r="AO243" i="66"/>
  <c r="AL244" i="66"/>
  <c r="AM244" i="66"/>
  <c r="AN244" i="66"/>
  <c r="AO244" i="66"/>
  <c r="AL245" i="66"/>
  <c r="AM245" i="66"/>
  <c r="AN245" i="66"/>
  <c r="AO245" i="66"/>
  <c r="AL246" i="66"/>
  <c r="AM246" i="66"/>
  <c r="AN246" i="66"/>
  <c r="AO246" i="66"/>
  <c r="AL247" i="66"/>
  <c r="AM247" i="66"/>
  <c r="AN247" i="66"/>
  <c r="AO247" i="66"/>
  <c r="AL248" i="66"/>
  <c r="AM248" i="66"/>
  <c r="AN248" i="66"/>
  <c r="AO248" i="66"/>
  <c r="AL249" i="66"/>
  <c r="AM249" i="66"/>
  <c r="AN249" i="66"/>
  <c r="AO249" i="66"/>
  <c r="AL250" i="66"/>
  <c r="AM250" i="66"/>
  <c r="AN250" i="66"/>
  <c r="AO250" i="66"/>
  <c r="AL251" i="66"/>
  <c r="AM251" i="66"/>
  <c r="AN251" i="66"/>
  <c r="AO251" i="66"/>
  <c r="AL252" i="66"/>
  <c r="AM252" i="66"/>
  <c r="AN252" i="66"/>
  <c r="AO252" i="66"/>
  <c r="AL253" i="66"/>
  <c r="AM253" i="66"/>
  <c r="AN253" i="66"/>
  <c r="AO253" i="66"/>
  <c r="AL254" i="66"/>
  <c r="AM254" i="66"/>
  <c r="AN254" i="66"/>
  <c r="AO254" i="66"/>
  <c r="AL255" i="66"/>
  <c r="AM255" i="66"/>
  <c r="AN255" i="66"/>
  <c r="AO255" i="66"/>
  <c r="AL256" i="66"/>
  <c r="AM256" i="66"/>
  <c r="AN256" i="66"/>
  <c r="AO256" i="66"/>
  <c r="AL257" i="66"/>
  <c r="AM257" i="66"/>
  <c r="AN257" i="66"/>
  <c r="AO257" i="66"/>
  <c r="AL258" i="66"/>
  <c r="AM258" i="66"/>
  <c r="AN258" i="66"/>
  <c r="AO258" i="66"/>
  <c r="AL259" i="66"/>
  <c r="AM259" i="66"/>
  <c r="AN259" i="66"/>
  <c r="AO259" i="66"/>
  <c r="AL260" i="66"/>
  <c r="AM260" i="66"/>
  <c r="AN260" i="66"/>
  <c r="AO260" i="66"/>
  <c r="AL261" i="66"/>
  <c r="AM261" i="66"/>
  <c r="AN261" i="66"/>
  <c r="AO261" i="66"/>
  <c r="AL262" i="66"/>
  <c r="AM262" i="66"/>
  <c r="AN262" i="66"/>
  <c r="AO262" i="66"/>
  <c r="AL263" i="66"/>
  <c r="AM263" i="66"/>
  <c r="AN263" i="66"/>
  <c r="AO263" i="66"/>
  <c r="AL264" i="66"/>
  <c r="AM264" i="66"/>
  <c r="AN264" i="66"/>
  <c r="AO264" i="66"/>
  <c r="AL265" i="66"/>
  <c r="AM265" i="66"/>
  <c r="AN265" i="66"/>
  <c r="AO265" i="66"/>
  <c r="AL266" i="66"/>
  <c r="AM266" i="66"/>
  <c r="AN266" i="66"/>
  <c r="AO266" i="66"/>
  <c r="AL267" i="66"/>
  <c r="AM267" i="66"/>
  <c r="AN267" i="66"/>
  <c r="AO267" i="66"/>
  <c r="AL268" i="66"/>
  <c r="AM268" i="66"/>
  <c r="AN268" i="66"/>
  <c r="AO268" i="66"/>
  <c r="AL269" i="66"/>
  <c r="AM269" i="66"/>
  <c r="AN269" i="66"/>
  <c r="AO269" i="66"/>
  <c r="AL270" i="66"/>
  <c r="AM270" i="66"/>
  <c r="AN270" i="66"/>
  <c r="AO270" i="66"/>
  <c r="AL271" i="66"/>
  <c r="AM271" i="66"/>
  <c r="AN271" i="66"/>
  <c r="AO271" i="66"/>
  <c r="AL272" i="66"/>
  <c r="AM272" i="66"/>
  <c r="AN272" i="66"/>
  <c r="AO272" i="66"/>
  <c r="AL273" i="66"/>
  <c r="AM273" i="66"/>
  <c r="AN273" i="66"/>
  <c r="AO273" i="66"/>
  <c r="AL274" i="66"/>
  <c r="AM274" i="66"/>
  <c r="AN274" i="66"/>
  <c r="AO274" i="66"/>
  <c r="AL275" i="66"/>
  <c r="AM275" i="66"/>
  <c r="AN275" i="66"/>
  <c r="AO275" i="66"/>
  <c r="AL276" i="66"/>
  <c r="AM276" i="66"/>
  <c r="AN276" i="66"/>
  <c r="AO276" i="66"/>
  <c r="AL277" i="66"/>
  <c r="AM277" i="66"/>
  <c r="AN277" i="66"/>
  <c r="AO277" i="66"/>
  <c r="AL278" i="66"/>
  <c r="AM278" i="66"/>
  <c r="AN278" i="66"/>
  <c r="AO278" i="66"/>
  <c r="AL279" i="66"/>
  <c r="AM279" i="66"/>
  <c r="AN279" i="66"/>
  <c r="AO279" i="66"/>
  <c r="AL280" i="66"/>
  <c r="AM280" i="66"/>
  <c r="AN280" i="66"/>
  <c r="AO280" i="66"/>
  <c r="AL281" i="66"/>
  <c r="AM281" i="66"/>
  <c r="AN281" i="66"/>
  <c r="AO281" i="66"/>
  <c r="AL282" i="66"/>
  <c r="AM282" i="66"/>
  <c r="AN282" i="66"/>
  <c r="AO282" i="66"/>
  <c r="AL283" i="66"/>
  <c r="AM283" i="66"/>
  <c r="AN283" i="66"/>
  <c r="AO283" i="66"/>
  <c r="AL284" i="66"/>
  <c r="AM284" i="66"/>
  <c r="AN284" i="66"/>
  <c r="AO284" i="66"/>
  <c r="AL285" i="66"/>
  <c r="AM285" i="66"/>
  <c r="AN285" i="66"/>
  <c r="AO285" i="66"/>
  <c r="AL286" i="66"/>
  <c r="AM286" i="66"/>
  <c r="AN286" i="66"/>
  <c r="AO286" i="66"/>
  <c r="AL287" i="66"/>
  <c r="AM287" i="66"/>
  <c r="AN287" i="66"/>
  <c r="AO287" i="66"/>
  <c r="AL288" i="66"/>
  <c r="AM288" i="66"/>
  <c r="AN288" i="66"/>
  <c r="AO288" i="66"/>
  <c r="AL289" i="66"/>
  <c r="AM289" i="66"/>
  <c r="AN289" i="66"/>
  <c r="AO289" i="66"/>
  <c r="AL290" i="66"/>
  <c r="AM290" i="66"/>
  <c r="AN290" i="66"/>
  <c r="AO290" i="66"/>
  <c r="AL291" i="66"/>
  <c r="AM291" i="66"/>
  <c r="AN291" i="66"/>
  <c r="AO291" i="66"/>
  <c r="AL292" i="66"/>
  <c r="AM292" i="66"/>
  <c r="AN292" i="66"/>
  <c r="AO292" i="66"/>
  <c r="AL293" i="66"/>
  <c r="AM293" i="66"/>
  <c r="AN293" i="66"/>
  <c r="AO293" i="66"/>
  <c r="AL294" i="66"/>
  <c r="AM294" i="66"/>
  <c r="AN294" i="66"/>
  <c r="AO294" i="66"/>
  <c r="AL295" i="66"/>
  <c r="AM295" i="66"/>
  <c r="AN295" i="66"/>
  <c r="AO295" i="66"/>
  <c r="AL296" i="66"/>
  <c r="AM296" i="66"/>
  <c r="AN296" i="66"/>
  <c r="AO296" i="66"/>
  <c r="AL297" i="66"/>
  <c r="AM297" i="66"/>
  <c r="AN297" i="66"/>
  <c r="AO297" i="66"/>
  <c r="AL298" i="66"/>
  <c r="AM298" i="66"/>
  <c r="AN298" i="66"/>
  <c r="AO298" i="66"/>
  <c r="AL299" i="66"/>
  <c r="AM299" i="66"/>
  <c r="AN299" i="66"/>
  <c r="AO299" i="66"/>
  <c r="AL300" i="66"/>
  <c r="AM300" i="66"/>
  <c r="AN300" i="66"/>
  <c r="AO300" i="66"/>
  <c r="AL301" i="66"/>
  <c r="AM301" i="66"/>
  <c r="AN301" i="66"/>
  <c r="AO301" i="66"/>
  <c r="AL302" i="66"/>
  <c r="AM302" i="66"/>
  <c r="AN302" i="66"/>
  <c r="AO302" i="66"/>
  <c r="AL303" i="66"/>
  <c r="AM303" i="66"/>
  <c r="AN303" i="66"/>
  <c r="AO303" i="66"/>
  <c r="AL304" i="66"/>
  <c r="AM304" i="66"/>
  <c r="AN304" i="66"/>
  <c r="AO304" i="66"/>
  <c r="AL305" i="66"/>
  <c r="AM305" i="66"/>
  <c r="AN305" i="66"/>
  <c r="AO305" i="66"/>
  <c r="AL306" i="66"/>
  <c r="AM306" i="66"/>
  <c r="AN306" i="66"/>
  <c r="AO306" i="66"/>
  <c r="AL307" i="66"/>
  <c r="AM307" i="66"/>
  <c r="AN307" i="66"/>
  <c r="AO307" i="66"/>
  <c r="AL308" i="66"/>
  <c r="AM308" i="66"/>
  <c r="AN308" i="66"/>
  <c r="AO308" i="66"/>
  <c r="AL309" i="66"/>
  <c r="AM309" i="66"/>
  <c r="AN309" i="66"/>
  <c r="AO309" i="66"/>
  <c r="AL310" i="66"/>
  <c r="AM310" i="66"/>
  <c r="AN310" i="66"/>
  <c r="AO310" i="66"/>
  <c r="AL311" i="66"/>
  <c r="AM311" i="66"/>
  <c r="AN311" i="66"/>
  <c r="AO311" i="66"/>
  <c r="AL312" i="66"/>
  <c r="AM312" i="66"/>
  <c r="AN312" i="66"/>
  <c r="AO312" i="66"/>
  <c r="AL313" i="66"/>
  <c r="AM313" i="66"/>
  <c r="AN313" i="66"/>
  <c r="AO313" i="66"/>
  <c r="AL314" i="66"/>
  <c r="AM314" i="66"/>
  <c r="AN314" i="66"/>
  <c r="AO314" i="66"/>
  <c r="AL315" i="66"/>
  <c r="AM315" i="66"/>
  <c r="AN315" i="66"/>
  <c r="AO315" i="66"/>
  <c r="AL316" i="66"/>
  <c r="AM316" i="66"/>
  <c r="AN316" i="66"/>
  <c r="AO316" i="66"/>
  <c r="AL317" i="66"/>
  <c r="AM317" i="66"/>
  <c r="AN317" i="66"/>
  <c r="AO317" i="66"/>
  <c r="AL318" i="66"/>
  <c r="AM318" i="66"/>
  <c r="AN318" i="66"/>
  <c r="AO318" i="66"/>
  <c r="AL319" i="66"/>
  <c r="AM319" i="66"/>
  <c r="AN319" i="66"/>
  <c r="AO319" i="66"/>
  <c r="AL320" i="66"/>
  <c r="AM320" i="66"/>
  <c r="AN320" i="66"/>
  <c r="AO320" i="66"/>
  <c r="AL321" i="66"/>
  <c r="AM321" i="66"/>
  <c r="AN321" i="66"/>
  <c r="AO321" i="66"/>
  <c r="AL322" i="66"/>
  <c r="AM322" i="66"/>
  <c r="AN322" i="66"/>
  <c r="AO322" i="66"/>
  <c r="AL323" i="66"/>
  <c r="AM323" i="66"/>
  <c r="AN323" i="66"/>
  <c r="AO323" i="66"/>
  <c r="AL324" i="66"/>
  <c r="AM324" i="66"/>
  <c r="AN324" i="66"/>
  <c r="AO324" i="66"/>
  <c r="AL325" i="66"/>
  <c r="AM325" i="66"/>
  <c r="AN325" i="66"/>
  <c r="AO325" i="66"/>
  <c r="AL326" i="66"/>
  <c r="AM326" i="66"/>
  <c r="AN326" i="66"/>
  <c r="AO326" i="66"/>
  <c r="AL327" i="66"/>
  <c r="AM327" i="66"/>
  <c r="AN327" i="66"/>
  <c r="AO327" i="66"/>
  <c r="AL328" i="66"/>
  <c r="AM328" i="66"/>
  <c r="AN328" i="66"/>
  <c r="AO328" i="66"/>
  <c r="AL329" i="66"/>
  <c r="AM329" i="66"/>
  <c r="AN329" i="66"/>
  <c r="AO329" i="66"/>
  <c r="AL330" i="66"/>
  <c r="AM330" i="66"/>
  <c r="AN330" i="66"/>
  <c r="AO330" i="66"/>
  <c r="AL331" i="66"/>
  <c r="AM331" i="66"/>
  <c r="AN331" i="66"/>
  <c r="AO331" i="66"/>
  <c r="AL332" i="66"/>
  <c r="AM332" i="66"/>
  <c r="AN332" i="66"/>
  <c r="AO332" i="66"/>
  <c r="AL333" i="66"/>
  <c r="AM333" i="66"/>
  <c r="AN333" i="66"/>
  <c r="AO333" i="66"/>
  <c r="AL334" i="66"/>
  <c r="AM334" i="66"/>
  <c r="AN334" i="66"/>
  <c r="AO334" i="66"/>
  <c r="AL335" i="66"/>
  <c r="AM335" i="66"/>
  <c r="AN335" i="66"/>
  <c r="AO335" i="66"/>
  <c r="AL336" i="66"/>
  <c r="AM336" i="66"/>
  <c r="AN336" i="66"/>
  <c r="AO336" i="66"/>
  <c r="AL337" i="66"/>
  <c r="AM337" i="66"/>
  <c r="AN337" i="66"/>
  <c r="AO337" i="66"/>
  <c r="AL338" i="66"/>
  <c r="AM338" i="66"/>
  <c r="AN338" i="66"/>
  <c r="AO338" i="66"/>
  <c r="AL339" i="66"/>
  <c r="AM339" i="66"/>
  <c r="AN339" i="66"/>
  <c r="AO339" i="66"/>
  <c r="AL340" i="66"/>
  <c r="AM340" i="66"/>
  <c r="AN340" i="66"/>
  <c r="AO340" i="66"/>
  <c r="AL341" i="66"/>
  <c r="AM341" i="66"/>
  <c r="AN341" i="66"/>
  <c r="AO341" i="66"/>
  <c r="AL342" i="66"/>
  <c r="AM342" i="66"/>
  <c r="AN342" i="66"/>
  <c r="AO342" i="66"/>
  <c r="AL343" i="66"/>
  <c r="AM343" i="66"/>
  <c r="AN343" i="66"/>
  <c r="AO343" i="66"/>
  <c r="AL344" i="66"/>
  <c r="AM344" i="66"/>
  <c r="AN344" i="66"/>
  <c r="AO344" i="66"/>
  <c r="AL345" i="66"/>
  <c r="AM345" i="66"/>
  <c r="AN345" i="66"/>
  <c r="AO345" i="66"/>
  <c r="AL346" i="66"/>
  <c r="AM346" i="66"/>
  <c r="AN346" i="66"/>
  <c r="AO346" i="66"/>
  <c r="AL347" i="66"/>
  <c r="AM347" i="66"/>
  <c r="AN347" i="66"/>
  <c r="AO347" i="66"/>
  <c r="AL348" i="66"/>
  <c r="AM348" i="66"/>
  <c r="AN348" i="66"/>
  <c r="AO348" i="66"/>
  <c r="AL349" i="66"/>
  <c r="AM349" i="66"/>
  <c r="AN349" i="66"/>
  <c r="AO349" i="66"/>
  <c r="AL350" i="66"/>
  <c r="AM350" i="66"/>
  <c r="AN350" i="66"/>
  <c r="AO350" i="66"/>
  <c r="AL353" i="66"/>
  <c r="AM353" i="66"/>
  <c r="AN353" i="66"/>
  <c r="AO353" i="66"/>
  <c r="AL354" i="66"/>
  <c r="AM354" i="66"/>
  <c r="AN354" i="66"/>
  <c r="AO354" i="66"/>
  <c r="AL355" i="66"/>
  <c r="AM355" i="66"/>
  <c r="AN355" i="66"/>
  <c r="AO355" i="66"/>
  <c r="AU355" i="66" s="1"/>
  <c r="AN21" i="66"/>
  <c r="AO21" i="66"/>
  <c r="AM21" i="66"/>
  <c r="AT366" i="66"/>
  <c r="AB366" i="66"/>
  <c r="AT23" i="66"/>
  <c r="AT21" i="66"/>
  <c r="AQ21" i="66" s="1"/>
  <c r="AR561" i="66"/>
  <c r="AS355" i="66"/>
  <c r="AF40" i="66"/>
  <c r="AR23" i="66"/>
  <c r="AB367" i="66"/>
  <c r="AC367" i="66"/>
  <c r="AD367" i="66"/>
  <c r="AE367" i="66"/>
  <c r="AF367" i="66"/>
  <c r="AG367" i="66"/>
  <c r="AH367" i="66"/>
  <c r="AI367" i="66"/>
  <c r="AB368" i="66"/>
  <c r="AC368" i="66"/>
  <c r="AD368" i="66"/>
  <c r="AE368" i="66"/>
  <c r="AF368" i="66"/>
  <c r="AG368" i="66"/>
  <c r="AH368" i="66"/>
  <c r="AI368" i="66"/>
  <c r="AB369" i="66"/>
  <c r="AC369" i="66"/>
  <c r="AD369" i="66"/>
  <c r="AE369" i="66"/>
  <c r="AF369" i="66"/>
  <c r="AG369" i="66"/>
  <c r="AH369" i="66"/>
  <c r="AI369" i="66"/>
  <c r="AB370" i="66"/>
  <c r="AC370" i="66"/>
  <c r="AD370" i="66"/>
  <c r="AE370" i="66"/>
  <c r="AF370" i="66"/>
  <c r="AG370" i="66"/>
  <c r="AH370" i="66"/>
  <c r="AI370" i="66"/>
  <c r="AB371" i="66"/>
  <c r="AC371" i="66"/>
  <c r="AD371" i="66"/>
  <c r="AE371" i="66"/>
  <c r="AF371" i="66"/>
  <c r="AG371" i="66"/>
  <c r="AH371" i="66"/>
  <c r="AI371" i="66"/>
  <c r="AB372" i="66"/>
  <c r="AC372" i="66"/>
  <c r="AD372" i="66"/>
  <c r="AE372" i="66"/>
  <c r="AF372" i="66"/>
  <c r="AG372" i="66"/>
  <c r="AH372" i="66"/>
  <c r="AI372" i="66"/>
  <c r="AB373" i="66"/>
  <c r="AC373" i="66"/>
  <c r="AD373" i="66"/>
  <c r="AE373" i="66"/>
  <c r="AH373" i="66"/>
  <c r="AI373" i="66"/>
  <c r="AB374" i="66"/>
  <c r="AC374" i="66"/>
  <c r="AD374" i="66"/>
  <c r="AE374" i="66"/>
  <c r="AH374" i="66"/>
  <c r="AI374" i="66"/>
  <c r="AB375" i="66"/>
  <c r="AC375" i="66"/>
  <c r="AD375" i="66"/>
  <c r="AE375" i="66"/>
  <c r="AH375" i="66"/>
  <c r="AI375" i="66"/>
  <c r="AB376" i="66"/>
  <c r="AC376" i="66"/>
  <c r="AD376" i="66"/>
  <c r="AE376" i="66"/>
  <c r="AF376" i="66"/>
  <c r="AG376" i="66"/>
  <c r="AH376" i="66"/>
  <c r="AI376" i="66"/>
  <c r="AB377" i="66"/>
  <c r="AC377" i="66"/>
  <c r="AD377" i="66"/>
  <c r="AE377" i="66"/>
  <c r="AF377" i="66"/>
  <c r="AG377" i="66"/>
  <c r="AH377" i="66"/>
  <c r="AI377" i="66"/>
  <c r="AB378" i="66"/>
  <c r="AC378" i="66"/>
  <c r="AD378" i="66"/>
  <c r="AE378" i="66"/>
  <c r="AF378" i="66"/>
  <c r="AG378" i="66"/>
  <c r="AH378" i="66"/>
  <c r="AI378" i="66"/>
  <c r="AB379" i="66"/>
  <c r="AC379" i="66"/>
  <c r="AD379" i="66"/>
  <c r="AE379" i="66"/>
  <c r="AF379" i="66"/>
  <c r="AG379" i="66"/>
  <c r="AH379" i="66"/>
  <c r="AI379" i="66"/>
  <c r="AB380" i="66"/>
  <c r="AC380" i="66"/>
  <c r="AD380" i="66"/>
  <c r="AE380" i="66"/>
  <c r="AF380" i="66"/>
  <c r="AG380" i="66"/>
  <c r="AH380" i="66"/>
  <c r="AI380" i="66"/>
  <c r="AB381" i="66"/>
  <c r="AC381" i="66"/>
  <c r="AD381" i="66"/>
  <c r="AE381" i="66"/>
  <c r="AF381" i="66"/>
  <c r="AG381" i="66"/>
  <c r="AH381" i="66"/>
  <c r="AI381" i="66"/>
  <c r="AB382" i="66"/>
  <c r="AC382" i="66"/>
  <c r="AD382" i="66"/>
  <c r="AE382" i="66"/>
  <c r="AF382" i="66"/>
  <c r="AG382" i="66"/>
  <c r="AH382" i="66"/>
  <c r="AI382" i="66"/>
  <c r="AB383" i="66"/>
  <c r="AC383" i="66"/>
  <c r="AD383" i="66"/>
  <c r="AE383" i="66"/>
  <c r="AF383" i="66"/>
  <c r="AG383" i="66"/>
  <c r="AH383" i="66"/>
  <c r="AI383" i="66"/>
  <c r="AB384" i="66"/>
  <c r="AC384" i="66"/>
  <c r="AD384" i="66"/>
  <c r="AE384" i="66"/>
  <c r="AF384" i="66"/>
  <c r="AG384" i="66"/>
  <c r="AH384" i="66"/>
  <c r="AI384" i="66"/>
  <c r="AB385" i="66"/>
  <c r="AC385" i="66"/>
  <c r="AD385" i="66"/>
  <c r="AE385" i="66"/>
  <c r="AF385" i="66"/>
  <c r="AG385" i="66"/>
  <c r="AH385" i="66"/>
  <c r="AI385" i="66"/>
  <c r="AB386" i="66"/>
  <c r="AC386" i="66"/>
  <c r="AD386" i="66"/>
  <c r="AE386" i="66"/>
  <c r="AF386" i="66"/>
  <c r="AG386" i="66"/>
  <c r="AH386" i="66"/>
  <c r="AI386" i="66"/>
  <c r="AB387" i="66"/>
  <c r="AC387" i="66"/>
  <c r="AD387" i="66"/>
  <c r="AE387" i="66"/>
  <c r="AF387" i="66"/>
  <c r="AG387" i="66"/>
  <c r="AH387" i="66"/>
  <c r="AI387" i="66"/>
  <c r="AB388" i="66"/>
  <c r="AC388" i="66"/>
  <c r="AD388" i="66"/>
  <c r="AE388" i="66"/>
  <c r="AF388" i="66"/>
  <c r="AG388" i="66"/>
  <c r="AH388" i="66"/>
  <c r="AI388" i="66"/>
  <c r="AB389" i="66"/>
  <c r="AC389" i="66"/>
  <c r="AD389" i="66"/>
  <c r="AE389" i="66"/>
  <c r="AF389" i="66"/>
  <c r="AG389" i="66"/>
  <c r="AH389" i="66"/>
  <c r="AI389" i="66"/>
  <c r="AB390" i="66"/>
  <c r="AC390" i="66"/>
  <c r="AD390" i="66"/>
  <c r="AE390" i="66"/>
  <c r="AF390" i="66"/>
  <c r="AG390" i="66"/>
  <c r="AH390" i="66"/>
  <c r="AI390" i="66"/>
  <c r="AB391" i="66"/>
  <c r="AC391" i="66"/>
  <c r="AD391" i="66"/>
  <c r="AE391" i="66"/>
  <c r="AF391" i="66"/>
  <c r="AG391" i="66"/>
  <c r="AH391" i="66"/>
  <c r="AI391" i="66"/>
  <c r="AB392" i="66"/>
  <c r="AC392" i="66"/>
  <c r="AD392" i="66"/>
  <c r="AE392" i="66"/>
  <c r="AF392" i="66"/>
  <c r="AG392" i="66"/>
  <c r="AH392" i="66"/>
  <c r="AI392" i="66"/>
  <c r="AB393" i="66"/>
  <c r="AC393" i="66"/>
  <c r="AD393" i="66"/>
  <c r="AE393" i="66"/>
  <c r="AF393" i="66"/>
  <c r="AG393" i="66"/>
  <c r="AH393" i="66"/>
  <c r="AI393" i="66"/>
  <c r="AB394" i="66"/>
  <c r="AC394" i="66"/>
  <c r="AD394" i="66"/>
  <c r="AE394" i="66"/>
  <c r="AF394" i="66"/>
  <c r="AG394" i="66"/>
  <c r="AH394" i="66"/>
  <c r="AI394" i="66"/>
  <c r="AB395" i="66"/>
  <c r="AC395" i="66"/>
  <c r="AD395" i="66"/>
  <c r="AE395" i="66"/>
  <c r="AF395" i="66"/>
  <c r="AG395" i="66"/>
  <c r="AH395" i="66"/>
  <c r="AI395" i="66"/>
  <c r="AB396" i="66"/>
  <c r="AC396" i="66"/>
  <c r="AD396" i="66"/>
  <c r="AE396" i="66"/>
  <c r="AF396" i="66"/>
  <c r="AG396" i="66"/>
  <c r="AH396" i="66"/>
  <c r="AI396" i="66"/>
  <c r="AB397" i="66"/>
  <c r="AC397" i="66"/>
  <c r="AD397" i="66"/>
  <c r="AE397" i="66"/>
  <c r="AH397" i="66"/>
  <c r="AI397" i="66"/>
  <c r="AB398" i="66"/>
  <c r="AC398" i="66"/>
  <c r="AD398" i="66"/>
  <c r="AE398" i="66"/>
  <c r="AH398" i="66"/>
  <c r="AI398" i="66"/>
  <c r="AB399" i="66"/>
  <c r="AC399" i="66"/>
  <c r="AD399" i="66"/>
  <c r="AE399" i="66"/>
  <c r="AH399" i="66"/>
  <c r="AI399" i="66"/>
  <c r="AB400" i="66"/>
  <c r="AC400" i="66"/>
  <c r="AD400" i="66"/>
  <c r="AE400" i="66"/>
  <c r="AH400" i="66"/>
  <c r="AI400" i="66"/>
  <c r="AB401" i="66"/>
  <c r="AC401" i="66"/>
  <c r="AD401" i="66"/>
  <c r="AE401" i="66"/>
  <c r="AH401" i="66"/>
  <c r="AI401" i="66"/>
  <c r="AB402" i="66"/>
  <c r="AC402" i="66"/>
  <c r="AD402" i="66"/>
  <c r="AE402" i="66"/>
  <c r="AH402" i="66"/>
  <c r="AI402" i="66"/>
  <c r="AB403" i="66"/>
  <c r="AC403" i="66"/>
  <c r="AD403" i="66"/>
  <c r="AE403" i="66"/>
  <c r="AH403" i="66"/>
  <c r="AI403" i="66"/>
  <c r="AB404" i="66"/>
  <c r="AC404" i="66"/>
  <c r="AD404" i="66"/>
  <c r="AE404" i="66"/>
  <c r="AH404" i="66"/>
  <c r="AI404" i="66"/>
  <c r="AB405" i="66"/>
  <c r="AC405" i="66"/>
  <c r="AD405" i="66"/>
  <c r="AE405" i="66"/>
  <c r="AH405" i="66"/>
  <c r="AI405" i="66"/>
  <c r="AB406" i="66"/>
  <c r="AC406" i="66"/>
  <c r="AD406" i="66"/>
  <c r="AE406" i="66"/>
  <c r="AH406" i="66"/>
  <c r="AI406" i="66"/>
  <c r="AB407" i="66"/>
  <c r="AC407" i="66"/>
  <c r="AD407" i="66"/>
  <c r="AE407" i="66"/>
  <c r="AH407" i="66"/>
  <c r="AI407" i="66"/>
  <c r="AB408" i="66"/>
  <c r="AC408" i="66"/>
  <c r="AD408" i="66"/>
  <c r="AE408" i="66"/>
  <c r="AF408" i="66"/>
  <c r="AG408" i="66"/>
  <c r="AH408" i="66"/>
  <c r="AI408" i="66"/>
  <c r="AB409" i="66"/>
  <c r="AC409" i="66"/>
  <c r="AD409" i="66"/>
  <c r="AE409" i="66"/>
  <c r="AF409" i="66"/>
  <c r="AG409" i="66"/>
  <c r="AH409" i="66"/>
  <c r="AI409" i="66"/>
  <c r="AB410" i="66"/>
  <c r="AC410" i="66"/>
  <c r="AD410" i="66"/>
  <c r="AE410" i="66"/>
  <c r="AF410" i="66"/>
  <c r="AG410" i="66"/>
  <c r="AH410" i="66"/>
  <c r="AI410" i="66"/>
  <c r="AB411" i="66"/>
  <c r="AC411" i="66"/>
  <c r="AD411" i="66"/>
  <c r="AE411" i="66"/>
  <c r="AF411" i="66"/>
  <c r="AG411" i="66"/>
  <c r="AH411" i="66"/>
  <c r="AI411" i="66"/>
  <c r="AB412" i="66"/>
  <c r="AC412" i="66"/>
  <c r="AD412" i="66"/>
  <c r="AE412" i="66"/>
  <c r="AF412" i="66"/>
  <c r="AG412" i="66"/>
  <c r="AH412" i="66"/>
  <c r="AI412" i="66"/>
  <c r="AB413" i="66"/>
  <c r="AC413" i="66"/>
  <c r="AD413" i="66"/>
  <c r="AE413" i="66"/>
  <c r="AF413" i="66"/>
  <c r="AG413" i="66"/>
  <c r="AH413" i="66"/>
  <c r="AI413" i="66"/>
  <c r="AB414" i="66"/>
  <c r="AC414" i="66"/>
  <c r="AD414" i="66"/>
  <c r="AE414" i="66"/>
  <c r="AF414" i="66"/>
  <c r="AG414" i="66"/>
  <c r="AH414" i="66"/>
  <c r="AI414" i="66"/>
  <c r="AB415" i="66"/>
  <c r="AC415" i="66"/>
  <c r="AD415" i="66"/>
  <c r="AE415" i="66"/>
  <c r="AF415" i="66"/>
  <c r="AG415" i="66"/>
  <c r="AH415" i="66"/>
  <c r="AI415" i="66"/>
  <c r="AB416" i="66"/>
  <c r="AC416" i="66"/>
  <c r="AD416" i="66"/>
  <c r="AE416" i="66"/>
  <c r="AF416" i="66"/>
  <c r="AG416" i="66"/>
  <c r="AH416" i="66"/>
  <c r="AI416" i="66"/>
  <c r="AB417" i="66"/>
  <c r="AC417" i="66"/>
  <c r="AD417" i="66"/>
  <c r="AE417" i="66"/>
  <c r="AH417" i="66"/>
  <c r="AI417" i="66"/>
  <c r="AB418" i="66"/>
  <c r="AC418" i="66"/>
  <c r="AD418" i="66"/>
  <c r="AE418" i="66"/>
  <c r="AH418" i="66"/>
  <c r="AI418" i="66"/>
  <c r="AB419" i="66"/>
  <c r="AC419" i="66"/>
  <c r="AD419" i="66"/>
  <c r="AE419" i="66"/>
  <c r="AH419" i="66"/>
  <c r="AI419" i="66"/>
  <c r="AB420" i="66"/>
  <c r="AC420" i="66"/>
  <c r="AD420" i="66"/>
  <c r="AE420" i="66"/>
  <c r="AH420" i="66"/>
  <c r="AI420" i="66"/>
  <c r="AB421" i="66"/>
  <c r="AC421" i="66"/>
  <c r="AD421" i="66"/>
  <c r="AE421" i="66"/>
  <c r="AH421" i="66"/>
  <c r="AI421" i="66"/>
  <c r="AB422" i="66"/>
  <c r="AC422" i="66"/>
  <c r="AD422" i="66"/>
  <c r="AE422" i="66"/>
  <c r="AH422" i="66"/>
  <c r="AI422" i="66"/>
  <c r="AB423" i="66"/>
  <c r="AC423" i="66"/>
  <c r="AD423" i="66"/>
  <c r="AE423" i="66"/>
  <c r="AH423" i="66"/>
  <c r="AI423" i="66"/>
  <c r="AB424" i="66"/>
  <c r="AC424" i="66"/>
  <c r="AD424" i="66"/>
  <c r="AE424" i="66"/>
  <c r="AH424" i="66"/>
  <c r="AI424" i="66"/>
  <c r="AB425" i="66"/>
  <c r="AC425" i="66"/>
  <c r="AD425" i="66"/>
  <c r="AE425" i="66"/>
  <c r="AH425" i="66"/>
  <c r="AI425" i="66"/>
  <c r="AB426" i="66"/>
  <c r="AC426" i="66"/>
  <c r="AD426" i="66"/>
  <c r="AE426" i="66"/>
  <c r="AH426" i="66"/>
  <c r="AI426" i="66"/>
  <c r="AB427" i="66"/>
  <c r="AC427" i="66"/>
  <c r="AD427" i="66"/>
  <c r="AE427" i="66"/>
  <c r="AH427" i="66"/>
  <c r="AI427" i="66"/>
  <c r="AB428" i="66"/>
  <c r="AC428" i="66"/>
  <c r="AD428" i="66"/>
  <c r="AE428" i="66"/>
  <c r="AH428" i="66"/>
  <c r="AI428" i="66"/>
  <c r="AB429" i="66"/>
  <c r="AC429" i="66"/>
  <c r="AD429" i="66"/>
  <c r="AE429" i="66"/>
  <c r="AH429" i="66"/>
  <c r="AI429" i="66"/>
  <c r="AB430" i="66"/>
  <c r="AC430" i="66"/>
  <c r="AD430" i="66"/>
  <c r="AE430" i="66"/>
  <c r="AH430" i="66"/>
  <c r="AI430" i="66"/>
  <c r="AB431" i="66"/>
  <c r="AC431" i="66"/>
  <c r="AD431" i="66"/>
  <c r="AE431" i="66"/>
  <c r="AH431" i="66"/>
  <c r="AI431" i="66"/>
  <c r="AB432" i="66"/>
  <c r="AC432" i="66"/>
  <c r="AD432" i="66"/>
  <c r="AE432" i="66"/>
  <c r="AF432" i="66"/>
  <c r="AG432" i="66"/>
  <c r="AH432" i="66"/>
  <c r="AI432" i="66"/>
  <c r="AB433" i="66"/>
  <c r="AC433" i="66"/>
  <c r="AD433" i="66"/>
  <c r="AE433" i="66"/>
  <c r="AF433" i="66"/>
  <c r="AG433" i="66"/>
  <c r="AH433" i="66"/>
  <c r="AI433" i="66"/>
  <c r="AB434" i="66"/>
  <c r="AC434" i="66"/>
  <c r="AD434" i="66"/>
  <c r="AE434" i="66"/>
  <c r="AF434" i="66"/>
  <c r="AG434" i="66"/>
  <c r="AH434" i="66"/>
  <c r="AI434" i="66"/>
  <c r="AB435" i="66"/>
  <c r="AC435" i="66"/>
  <c r="AD435" i="66"/>
  <c r="AE435" i="66"/>
  <c r="AF435" i="66"/>
  <c r="AG435" i="66"/>
  <c r="AH435" i="66"/>
  <c r="AI435" i="66"/>
  <c r="AB436" i="66"/>
  <c r="AC436" i="66"/>
  <c r="AD436" i="66"/>
  <c r="AE436" i="66"/>
  <c r="AF436" i="66"/>
  <c r="AG436" i="66"/>
  <c r="AH436" i="66"/>
  <c r="AI436" i="66"/>
  <c r="AB437" i="66"/>
  <c r="AC437" i="66"/>
  <c r="AD437" i="66"/>
  <c r="AE437" i="66"/>
  <c r="AF437" i="66"/>
  <c r="AG437" i="66"/>
  <c r="AH437" i="66"/>
  <c r="AI437" i="66"/>
  <c r="AB438" i="66"/>
  <c r="AC438" i="66"/>
  <c r="AD438" i="66"/>
  <c r="AE438" i="66"/>
  <c r="AF438" i="66"/>
  <c r="AG438" i="66"/>
  <c r="AH438" i="66"/>
  <c r="AI438" i="66"/>
  <c r="AB439" i="66"/>
  <c r="AC439" i="66"/>
  <c r="AD439" i="66"/>
  <c r="AE439" i="66"/>
  <c r="AF439" i="66"/>
  <c r="AG439" i="66"/>
  <c r="AB440" i="66"/>
  <c r="AC440" i="66"/>
  <c r="AD440" i="66"/>
  <c r="AE440" i="66"/>
  <c r="AF440" i="66"/>
  <c r="AG440" i="66"/>
  <c r="AB441" i="66"/>
  <c r="AC441" i="66"/>
  <c r="AD441" i="66"/>
  <c r="AE441" i="66"/>
  <c r="AF441" i="66"/>
  <c r="AG441" i="66"/>
  <c r="AH441" i="66"/>
  <c r="AI441" i="66"/>
  <c r="AB442" i="66"/>
  <c r="AC442" i="66"/>
  <c r="AD442" i="66"/>
  <c r="AE442" i="66"/>
  <c r="AF442" i="66"/>
  <c r="AG442" i="66"/>
  <c r="AH442" i="66"/>
  <c r="AI442" i="66"/>
  <c r="AB443" i="66"/>
  <c r="AC443" i="66"/>
  <c r="AD443" i="66"/>
  <c r="AE443" i="66"/>
  <c r="AF443" i="66"/>
  <c r="AG443" i="66"/>
  <c r="AH443" i="66"/>
  <c r="AI443" i="66"/>
  <c r="AB444" i="66"/>
  <c r="AC444" i="66"/>
  <c r="AD444" i="66"/>
  <c r="AE444" i="66"/>
  <c r="AF444" i="66"/>
  <c r="AG444" i="66"/>
  <c r="AB445" i="66"/>
  <c r="AC445" i="66"/>
  <c r="AD445" i="66"/>
  <c r="AE445" i="66"/>
  <c r="AF445" i="66"/>
  <c r="AG445" i="66"/>
  <c r="AB446" i="66"/>
  <c r="AC446" i="66"/>
  <c r="AD446" i="66"/>
  <c r="AE446" i="66"/>
  <c r="AF446" i="66"/>
  <c r="AG446" i="66"/>
  <c r="AB447" i="66"/>
  <c r="AC447" i="66"/>
  <c r="AD447" i="66"/>
  <c r="AE447" i="66"/>
  <c r="AF447" i="66"/>
  <c r="AG447" i="66"/>
  <c r="AH447" i="66"/>
  <c r="AI447" i="66"/>
  <c r="AB448" i="66"/>
  <c r="AC448" i="66"/>
  <c r="AD448" i="66"/>
  <c r="AE448" i="66"/>
  <c r="AF448" i="66"/>
  <c r="AG448" i="66"/>
  <c r="AH448" i="66"/>
  <c r="AI448" i="66"/>
  <c r="AB449" i="66"/>
  <c r="AC449" i="66"/>
  <c r="AD449" i="66"/>
  <c r="AE449" i="66"/>
  <c r="AF449" i="66"/>
  <c r="AG449" i="66"/>
  <c r="AH449" i="66"/>
  <c r="AI449" i="66"/>
  <c r="AB450" i="66"/>
  <c r="AC450" i="66"/>
  <c r="AD450" i="66"/>
  <c r="AE450" i="66"/>
  <c r="AF450" i="66"/>
  <c r="AG450" i="66"/>
  <c r="AH450" i="66"/>
  <c r="AI450" i="66"/>
  <c r="AB451" i="66"/>
  <c r="AC451" i="66"/>
  <c r="AD451" i="66"/>
  <c r="AE451" i="66"/>
  <c r="AF451" i="66"/>
  <c r="AG451" i="66"/>
  <c r="AH451" i="66"/>
  <c r="AI451" i="66"/>
  <c r="AB452" i="66"/>
  <c r="AC452" i="66"/>
  <c r="AD452" i="66"/>
  <c r="AE452" i="66"/>
  <c r="AF452" i="66"/>
  <c r="AG452" i="66"/>
  <c r="AH452" i="66"/>
  <c r="AI452" i="66"/>
  <c r="AB453" i="66"/>
  <c r="AC453" i="66"/>
  <c r="AD453" i="66"/>
  <c r="AE453" i="66"/>
  <c r="AF453" i="66"/>
  <c r="AG453" i="66"/>
  <c r="AH453" i="66"/>
  <c r="AI453" i="66"/>
  <c r="AB454" i="66"/>
  <c r="AC454" i="66"/>
  <c r="AD454" i="66"/>
  <c r="AE454" i="66"/>
  <c r="AF454" i="66"/>
  <c r="AG454" i="66"/>
  <c r="AH454" i="66"/>
  <c r="AI454" i="66"/>
  <c r="AB455" i="66"/>
  <c r="AC455" i="66"/>
  <c r="AD455" i="66"/>
  <c r="AE455" i="66"/>
  <c r="AF455" i="66"/>
  <c r="AG455" i="66"/>
  <c r="AH455" i="66"/>
  <c r="AI455" i="66"/>
  <c r="AB456" i="66"/>
  <c r="AC456" i="66"/>
  <c r="AD456" i="66"/>
  <c r="AE456" i="66"/>
  <c r="AF456" i="66"/>
  <c r="AG456" i="66"/>
  <c r="AH456" i="66"/>
  <c r="AI456" i="66"/>
  <c r="AB457" i="66"/>
  <c r="AC457" i="66"/>
  <c r="AD457" i="66"/>
  <c r="AE457" i="66"/>
  <c r="AF457" i="66"/>
  <c r="AG457" i="66"/>
  <c r="AB458" i="66"/>
  <c r="AC458" i="66"/>
  <c r="AD458" i="66"/>
  <c r="AE458" i="66"/>
  <c r="AF458" i="66"/>
  <c r="AG458" i="66"/>
  <c r="AB459" i="66"/>
  <c r="AC459" i="66"/>
  <c r="AD459" i="66"/>
  <c r="AE459" i="66"/>
  <c r="AF459" i="66"/>
  <c r="AG459" i="66"/>
  <c r="AH459" i="66"/>
  <c r="AI459" i="66"/>
  <c r="AB460" i="66"/>
  <c r="AC460" i="66"/>
  <c r="AD460" i="66"/>
  <c r="AE460" i="66"/>
  <c r="AF460" i="66"/>
  <c r="AG460" i="66"/>
  <c r="AH460" i="66"/>
  <c r="AI460" i="66"/>
  <c r="AB461" i="66"/>
  <c r="AC461" i="66"/>
  <c r="AD461" i="66"/>
  <c r="AE461" i="66"/>
  <c r="AF461" i="66"/>
  <c r="AG461" i="66"/>
  <c r="AH461" i="66"/>
  <c r="AI461" i="66"/>
  <c r="AB462" i="66"/>
  <c r="AC462" i="66"/>
  <c r="AD462" i="66"/>
  <c r="AE462" i="66"/>
  <c r="AF462" i="66"/>
  <c r="AG462" i="66"/>
  <c r="AH462" i="66"/>
  <c r="AI462" i="66"/>
  <c r="AB463" i="66"/>
  <c r="AC463" i="66"/>
  <c r="AD463" i="66"/>
  <c r="AE463" i="66"/>
  <c r="AF463" i="66"/>
  <c r="AG463" i="66"/>
  <c r="AH463" i="66"/>
  <c r="AI463" i="66"/>
  <c r="AB464" i="66"/>
  <c r="AC464" i="66"/>
  <c r="AD464" i="66"/>
  <c r="AE464" i="66"/>
  <c r="AF464" i="66"/>
  <c r="AG464" i="66"/>
  <c r="AH464" i="66"/>
  <c r="AI464" i="66"/>
  <c r="AB465" i="66"/>
  <c r="AC465" i="66"/>
  <c r="AD465" i="66"/>
  <c r="AE465" i="66"/>
  <c r="AF465" i="66"/>
  <c r="AG465" i="66"/>
  <c r="AH465" i="66"/>
  <c r="AI465" i="66"/>
  <c r="AB466" i="66"/>
  <c r="AC466" i="66"/>
  <c r="AD466" i="66"/>
  <c r="AE466" i="66"/>
  <c r="AF466" i="66"/>
  <c r="AG466" i="66"/>
  <c r="AH466" i="66"/>
  <c r="AI466" i="66"/>
  <c r="AB467" i="66"/>
  <c r="AC467" i="66"/>
  <c r="AD467" i="66"/>
  <c r="AE467" i="66"/>
  <c r="AF467" i="66"/>
  <c r="AG467" i="66"/>
  <c r="AH467" i="66"/>
  <c r="AI467" i="66"/>
  <c r="AB468" i="66"/>
  <c r="AC468" i="66"/>
  <c r="AD468" i="66"/>
  <c r="AE468" i="66"/>
  <c r="AF468" i="66"/>
  <c r="AG468" i="66"/>
  <c r="AH468" i="66"/>
  <c r="AI468" i="66"/>
  <c r="AB469" i="66"/>
  <c r="AC469" i="66"/>
  <c r="AD469" i="66"/>
  <c r="AE469" i="66"/>
  <c r="AF469" i="66"/>
  <c r="AG469" i="66"/>
  <c r="AH469" i="66"/>
  <c r="AI469" i="66"/>
  <c r="AB470" i="66"/>
  <c r="AC470" i="66"/>
  <c r="AD470" i="66"/>
  <c r="AE470" i="66"/>
  <c r="AF470" i="66"/>
  <c r="AG470" i="66"/>
  <c r="AH470" i="66"/>
  <c r="AI470" i="66"/>
  <c r="AB471" i="66"/>
  <c r="AC471" i="66"/>
  <c r="AD471" i="66"/>
  <c r="AE471" i="66"/>
  <c r="AF471" i="66"/>
  <c r="AG471" i="66"/>
  <c r="AB472" i="66"/>
  <c r="AC472" i="66"/>
  <c r="AD472" i="66"/>
  <c r="AE472" i="66"/>
  <c r="AF472" i="66"/>
  <c r="AG472" i="66"/>
  <c r="AB473" i="66"/>
  <c r="AC473" i="66"/>
  <c r="AD473" i="66"/>
  <c r="AE473" i="66"/>
  <c r="AF473" i="66"/>
  <c r="AG473" i="66"/>
  <c r="AH473" i="66"/>
  <c r="AI473" i="66"/>
  <c r="AB474" i="66"/>
  <c r="AC474" i="66"/>
  <c r="AD474" i="66"/>
  <c r="AE474" i="66"/>
  <c r="AF474" i="66"/>
  <c r="AG474" i="66"/>
  <c r="AH474" i="66"/>
  <c r="AI474" i="66"/>
  <c r="AB475" i="66"/>
  <c r="AC475" i="66"/>
  <c r="AD475" i="66"/>
  <c r="AE475" i="66"/>
  <c r="AF475" i="66"/>
  <c r="AG475" i="66"/>
  <c r="AH475" i="66"/>
  <c r="AI475" i="66"/>
  <c r="AB476" i="66"/>
  <c r="AC476" i="66"/>
  <c r="AD476" i="66"/>
  <c r="AE476" i="66"/>
  <c r="AF476" i="66"/>
  <c r="AG476" i="66"/>
  <c r="AH476" i="66"/>
  <c r="AI476" i="66"/>
  <c r="AB477" i="66"/>
  <c r="AC477" i="66"/>
  <c r="AD477" i="66"/>
  <c r="AE477" i="66"/>
  <c r="AF477" i="66"/>
  <c r="AG477" i="66"/>
  <c r="AH477" i="66"/>
  <c r="AI477" i="66"/>
  <c r="AB478" i="66"/>
  <c r="AC478" i="66"/>
  <c r="AD478" i="66"/>
  <c r="AE478" i="66"/>
  <c r="AF478" i="66"/>
  <c r="AG478" i="66"/>
  <c r="AH478" i="66"/>
  <c r="AI478" i="66"/>
  <c r="AB479" i="66"/>
  <c r="AC479" i="66"/>
  <c r="AD479" i="66"/>
  <c r="AE479" i="66"/>
  <c r="AF479" i="66"/>
  <c r="AG479" i="66"/>
  <c r="AH479" i="66"/>
  <c r="AI479" i="66"/>
  <c r="AB480" i="66"/>
  <c r="AC480" i="66"/>
  <c r="AD480" i="66"/>
  <c r="AE480" i="66"/>
  <c r="AF480" i="66"/>
  <c r="AG480" i="66"/>
  <c r="AH480" i="66"/>
  <c r="AI480" i="66"/>
  <c r="AB481" i="66"/>
  <c r="AC481" i="66"/>
  <c r="AD481" i="66"/>
  <c r="AE481" i="66"/>
  <c r="AF481" i="66"/>
  <c r="AG481" i="66"/>
  <c r="AH481" i="66"/>
  <c r="AI481" i="66"/>
  <c r="AB482" i="66"/>
  <c r="AC482" i="66"/>
  <c r="AD482" i="66"/>
  <c r="AE482" i="66"/>
  <c r="AF482" i="66"/>
  <c r="AG482" i="66"/>
  <c r="AH482" i="66"/>
  <c r="AI482" i="66"/>
  <c r="AB483" i="66"/>
  <c r="AC483" i="66"/>
  <c r="AD483" i="66"/>
  <c r="AE483" i="66"/>
  <c r="AF483" i="66"/>
  <c r="AG483" i="66"/>
  <c r="AH483" i="66"/>
  <c r="AI483" i="66"/>
  <c r="AB484" i="66"/>
  <c r="AC484" i="66"/>
  <c r="AD484" i="66"/>
  <c r="AE484" i="66"/>
  <c r="AF484" i="66"/>
  <c r="AG484" i="66"/>
  <c r="AH484" i="66"/>
  <c r="AI484" i="66"/>
  <c r="AB485" i="66"/>
  <c r="AC485" i="66"/>
  <c r="AD485" i="66"/>
  <c r="AE485" i="66"/>
  <c r="AF485" i="66"/>
  <c r="AG485" i="66"/>
  <c r="AB486" i="66"/>
  <c r="AC486" i="66"/>
  <c r="AD486" i="66"/>
  <c r="AE486" i="66"/>
  <c r="AF486" i="66"/>
  <c r="AG486" i="66"/>
  <c r="AB487" i="66"/>
  <c r="AC487" i="66"/>
  <c r="AD487" i="66"/>
  <c r="AE487" i="66"/>
  <c r="AF487" i="66"/>
  <c r="AG487" i="66"/>
  <c r="AB488" i="66"/>
  <c r="AC488" i="66"/>
  <c r="AD488" i="66"/>
  <c r="AE488" i="66"/>
  <c r="AF488" i="66"/>
  <c r="AG488" i="66"/>
  <c r="AH488" i="66"/>
  <c r="AI488" i="66"/>
  <c r="AB489" i="66"/>
  <c r="AC489" i="66"/>
  <c r="AD489" i="66"/>
  <c r="AE489" i="66"/>
  <c r="AF489" i="66"/>
  <c r="AG489" i="66"/>
  <c r="AH489" i="66"/>
  <c r="AI489" i="66"/>
  <c r="AB490" i="66"/>
  <c r="AC490" i="66"/>
  <c r="AD490" i="66"/>
  <c r="AE490" i="66"/>
  <c r="AF490" i="66"/>
  <c r="AG490" i="66"/>
  <c r="AH490" i="66"/>
  <c r="AI490" i="66"/>
  <c r="AB491" i="66"/>
  <c r="AC491" i="66"/>
  <c r="AD491" i="66"/>
  <c r="AE491" i="66"/>
  <c r="AF491" i="66"/>
  <c r="AG491" i="66"/>
  <c r="AH491" i="66"/>
  <c r="AI491" i="66"/>
  <c r="AB492" i="66"/>
  <c r="AC492" i="66"/>
  <c r="AD492" i="66"/>
  <c r="AE492" i="66"/>
  <c r="AF492" i="66"/>
  <c r="AG492" i="66"/>
  <c r="AH492" i="66"/>
  <c r="AI492" i="66"/>
  <c r="AB493" i="66"/>
  <c r="AC493" i="66"/>
  <c r="AD493" i="66"/>
  <c r="AE493" i="66"/>
  <c r="AF493" i="66"/>
  <c r="AG493" i="66"/>
  <c r="AH493" i="66"/>
  <c r="AI493" i="66"/>
  <c r="AB494" i="66"/>
  <c r="AC494" i="66"/>
  <c r="AD494" i="66"/>
  <c r="AE494" i="66"/>
  <c r="AF494" i="66"/>
  <c r="AG494" i="66"/>
  <c r="AH494" i="66"/>
  <c r="AI494" i="66"/>
  <c r="AB495" i="66"/>
  <c r="AC495" i="66"/>
  <c r="AD495" i="66"/>
  <c r="AE495" i="66"/>
  <c r="AF495" i="66"/>
  <c r="AG495" i="66"/>
  <c r="AH495" i="66"/>
  <c r="AI495" i="66"/>
  <c r="AB496" i="66"/>
  <c r="AC496" i="66"/>
  <c r="AD496" i="66"/>
  <c r="AE496" i="66"/>
  <c r="AF496" i="66"/>
  <c r="AG496" i="66"/>
  <c r="AH496" i="66"/>
  <c r="AI496" i="66"/>
  <c r="AB497" i="66"/>
  <c r="AC497" i="66"/>
  <c r="AD497" i="66"/>
  <c r="AE497" i="66"/>
  <c r="AF497" i="66"/>
  <c r="AG497" i="66"/>
  <c r="AH497" i="66"/>
  <c r="AI497" i="66"/>
  <c r="AB498" i="66"/>
  <c r="AC498" i="66"/>
  <c r="AD498" i="66"/>
  <c r="AE498" i="66"/>
  <c r="AF498" i="66"/>
  <c r="AG498" i="66"/>
  <c r="AH498" i="66"/>
  <c r="AI498" i="66"/>
  <c r="AB499" i="66"/>
  <c r="AC499" i="66"/>
  <c r="AD499" i="66"/>
  <c r="AE499" i="66"/>
  <c r="AF499" i="66"/>
  <c r="AG499" i="66"/>
  <c r="AH499" i="66"/>
  <c r="AI499" i="66"/>
  <c r="AB500" i="66"/>
  <c r="AC500" i="66"/>
  <c r="AD500" i="66"/>
  <c r="AE500" i="66"/>
  <c r="AF500" i="66"/>
  <c r="AG500" i="66"/>
  <c r="AB501" i="66"/>
  <c r="AC501" i="66"/>
  <c r="AD501" i="66"/>
  <c r="AE501" i="66"/>
  <c r="AF501" i="66"/>
  <c r="AG501" i="66"/>
  <c r="AB502" i="66"/>
  <c r="AC502" i="66"/>
  <c r="AD502" i="66"/>
  <c r="AE502" i="66"/>
  <c r="AF502" i="66"/>
  <c r="AG502" i="66"/>
  <c r="AB503" i="66"/>
  <c r="AC503" i="66"/>
  <c r="AD503" i="66"/>
  <c r="AE503" i="66"/>
  <c r="AF503" i="66"/>
  <c r="AG503" i="66"/>
  <c r="AH503" i="66"/>
  <c r="AI503" i="66"/>
  <c r="AB504" i="66"/>
  <c r="AC504" i="66"/>
  <c r="AD504" i="66"/>
  <c r="AE504" i="66"/>
  <c r="AF504" i="66"/>
  <c r="AG504" i="66"/>
  <c r="AH504" i="66"/>
  <c r="AI504" i="66"/>
  <c r="AB505" i="66"/>
  <c r="AC505" i="66"/>
  <c r="AD505" i="66"/>
  <c r="AE505" i="66"/>
  <c r="AF505" i="66"/>
  <c r="AG505" i="66"/>
  <c r="AH505" i="66"/>
  <c r="AI505" i="66"/>
  <c r="AB506" i="66"/>
  <c r="AC506" i="66"/>
  <c r="AD506" i="66"/>
  <c r="AE506" i="66"/>
  <c r="AF506" i="66"/>
  <c r="AG506" i="66"/>
  <c r="AH506" i="66"/>
  <c r="AI506" i="66"/>
  <c r="AB507" i="66"/>
  <c r="AC507" i="66"/>
  <c r="AD507" i="66"/>
  <c r="AE507" i="66"/>
  <c r="AF507" i="66"/>
  <c r="AG507" i="66"/>
  <c r="AH507" i="66"/>
  <c r="AI507" i="66"/>
  <c r="AB508" i="66"/>
  <c r="AC508" i="66"/>
  <c r="AD508" i="66"/>
  <c r="AE508" i="66"/>
  <c r="AF508" i="66"/>
  <c r="AG508" i="66"/>
  <c r="AH508" i="66"/>
  <c r="AI508" i="66"/>
  <c r="AB509" i="66"/>
  <c r="AC509" i="66"/>
  <c r="AD509" i="66"/>
  <c r="AE509" i="66"/>
  <c r="AF509" i="66"/>
  <c r="AG509" i="66"/>
  <c r="AH509" i="66"/>
  <c r="AI509" i="66"/>
  <c r="AB510" i="66"/>
  <c r="AC510" i="66"/>
  <c r="AD510" i="66"/>
  <c r="AE510" i="66"/>
  <c r="AF510" i="66"/>
  <c r="AG510" i="66"/>
  <c r="AH510" i="66"/>
  <c r="AI510" i="66"/>
  <c r="AB511" i="66"/>
  <c r="AC511" i="66"/>
  <c r="AD511" i="66"/>
  <c r="AE511" i="66"/>
  <c r="AF511" i="66"/>
  <c r="AG511" i="66"/>
  <c r="AH511" i="66"/>
  <c r="AI511" i="66"/>
  <c r="AB512" i="66"/>
  <c r="AC512" i="66"/>
  <c r="AD512" i="66"/>
  <c r="AE512" i="66"/>
  <c r="AF512" i="66"/>
  <c r="AG512" i="66"/>
  <c r="AH512" i="66"/>
  <c r="AI512" i="66"/>
  <c r="AB513" i="66"/>
  <c r="AC513" i="66"/>
  <c r="AD513" i="66"/>
  <c r="AE513" i="66"/>
  <c r="AF513" i="66"/>
  <c r="AG513" i="66"/>
  <c r="AH513" i="66"/>
  <c r="AI513" i="66"/>
  <c r="AB514" i="66"/>
  <c r="AC514" i="66"/>
  <c r="AD514" i="66"/>
  <c r="AE514" i="66"/>
  <c r="AF514" i="66"/>
  <c r="AG514" i="66"/>
  <c r="AH514" i="66"/>
  <c r="AI514" i="66"/>
  <c r="AB515" i="66"/>
  <c r="AC515" i="66"/>
  <c r="AD515" i="66"/>
  <c r="AE515" i="66"/>
  <c r="AF515" i="66"/>
  <c r="AG515" i="66"/>
  <c r="AB516" i="66"/>
  <c r="AC516" i="66"/>
  <c r="AD516" i="66"/>
  <c r="AE516" i="66"/>
  <c r="AF516" i="66"/>
  <c r="AG516" i="66"/>
  <c r="AB517" i="66"/>
  <c r="AC517" i="66"/>
  <c r="AD517" i="66"/>
  <c r="AE517" i="66"/>
  <c r="AF517" i="66"/>
  <c r="AG517" i="66"/>
  <c r="AB518" i="66"/>
  <c r="AC518" i="66"/>
  <c r="AD518" i="66"/>
  <c r="AE518" i="66"/>
  <c r="AF518" i="66"/>
  <c r="AG518" i="66"/>
  <c r="AH518" i="66"/>
  <c r="AI518" i="66"/>
  <c r="AB519" i="66"/>
  <c r="AC519" i="66"/>
  <c r="AD519" i="66"/>
  <c r="AE519" i="66"/>
  <c r="AF519" i="66"/>
  <c r="AG519" i="66"/>
  <c r="AH519" i="66"/>
  <c r="AI519" i="66"/>
  <c r="AB520" i="66"/>
  <c r="AC520" i="66"/>
  <c r="AD520" i="66"/>
  <c r="AE520" i="66"/>
  <c r="AF520" i="66"/>
  <c r="AG520" i="66"/>
  <c r="AH520" i="66"/>
  <c r="AI520" i="66"/>
  <c r="AB521" i="66"/>
  <c r="AC521" i="66"/>
  <c r="AD521" i="66"/>
  <c r="AE521" i="66"/>
  <c r="AF521" i="66"/>
  <c r="AG521" i="66"/>
  <c r="AH521" i="66"/>
  <c r="AI521" i="66"/>
  <c r="AB522" i="66"/>
  <c r="AC522" i="66"/>
  <c r="AD522" i="66"/>
  <c r="AE522" i="66"/>
  <c r="AF522" i="66"/>
  <c r="AG522" i="66"/>
  <c r="AH522" i="66"/>
  <c r="AI522" i="66"/>
  <c r="AB523" i="66"/>
  <c r="AC523" i="66"/>
  <c r="AD523" i="66"/>
  <c r="AE523" i="66"/>
  <c r="AF523" i="66"/>
  <c r="AG523" i="66"/>
  <c r="AH523" i="66"/>
  <c r="AI523" i="66"/>
  <c r="AB524" i="66"/>
  <c r="AC524" i="66"/>
  <c r="AD524" i="66"/>
  <c r="AE524" i="66"/>
  <c r="AF524" i="66"/>
  <c r="AG524" i="66"/>
  <c r="AH524" i="66"/>
  <c r="AI524" i="66"/>
  <c r="AB525" i="66"/>
  <c r="AC525" i="66"/>
  <c r="AD525" i="66"/>
  <c r="AE525" i="66"/>
  <c r="AF525" i="66"/>
  <c r="AG525" i="66"/>
  <c r="AH525" i="66"/>
  <c r="AI525" i="66"/>
  <c r="AB526" i="66"/>
  <c r="AC526" i="66"/>
  <c r="AD526" i="66"/>
  <c r="AE526" i="66"/>
  <c r="AF526" i="66"/>
  <c r="AG526" i="66"/>
  <c r="AH526" i="66"/>
  <c r="AI526" i="66"/>
  <c r="AB527" i="66"/>
  <c r="AC527" i="66"/>
  <c r="AD527" i="66"/>
  <c r="AE527" i="66"/>
  <c r="AF527" i="66"/>
  <c r="AG527" i="66"/>
  <c r="AH527" i="66"/>
  <c r="AI527" i="66"/>
  <c r="AB528" i="66"/>
  <c r="AC528" i="66"/>
  <c r="AD528" i="66"/>
  <c r="AE528" i="66"/>
  <c r="AF528" i="66"/>
  <c r="AG528" i="66"/>
  <c r="AH528" i="66"/>
  <c r="AI528" i="66"/>
  <c r="AB529" i="66"/>
  <c r="AC529" i="66"/>
  <c r="AD529" i="66"/>
  <c r="AE529" i="66"/>
  <c r="AF529" i="66"/>
  <c r="AG529" i="66"/>
  <c r="AH529" i="66"/>
  <c r="AI529" i="66"/>
  <c r="AB530" i="66"/>
  <c r="AC530" i="66"/>
  <c r="AD530" i="66"/>
  <c r="AE530" i="66"/>
  <c r="AF530" i="66"/>
  <c r="AG530" i="66"/>
  <c r="AH530" i="66"/>
  <c r="AI530" i="66"/>
  <c r="AB531" i="66"/>
  <c r="AC531" i="66"/>
  <c r="AD531" i="66"/>
  <c r="AE531" i="66"/>
  <c r="AF531" i="66"/>
  <c r="AG531" i="66"/>
  <c r="AH531" i="66"/>
  <c r="AI531" i="66"/>
  <c r="AB532" i="66"/>
  <c r="AC532" i="66"/>
  <c r="AD532" i="66"/>
  <c r="AE532" i="66"/>
  <c r="AF532" i="66"/>
  <c r="AG532" i="66"/>
  <c r="AH532" i="66"/>
  <c r="AI532" i="66"/>
  <c r="AB533" i="66"/>
  <c r="AC533" i="66"/>
  <c r="AD533" i="66"/>
  <c r="AE533" i="66"/>
  <c r="AF533" i="66"/>
  <c r="AG533" i="66"/>
  <c r="AH533" i="66"/>
  <c r="AI533" i="66"/>
  <c r="AB534" i="66"/>
  <c r="AC534" i="66"/>
  <c r="AD534" i="66"/>
  <c r="AE534" i="66"/>
  <c r="AF534" i="66"/>
  <c r="AG534" i="66"/>
  <c r="AH534" i="66"/>
  <c r="AI534" i="66"/>
  <c r="AB535" i="66"/>
  <c r="AC535" i="66"/>
  <c r="AD535" i="66"/>
  <c r="AE535" i="66"/>
  <c r="AF535" i="66"/>
  <c r="AG535" i="66"/>
  <c r="AH535" i="66"/>
  <c r="AI535" i="66"/>
  <c r="AB536" i="66"/>
  <c r="AC536" i="66"/>
  <c r="AD536" i="66"/>
  <c r="AE536" i="66"/>
  <c r="AF536" i="66"/>
  <c r="AG536" i="66"/>
  <c r="AH536" i="66"/>
  <c r="AI536" i="66"/>
  <c r="AB537" i="66"/>
  <c r="AC537" i="66"/>
  <c r="AD537" i="66"/>
  <c r="AE537" i="66"/>
  <c r="AF537" i="66"/>
  <c r="AG537" i="66"/>
  <c r="AH537" i="66"/>
  <c r="AI537" i="66"/>
  <c r="AB538" i="66"/>
  <c r="AC538" i="66"/>
  <c r="AD538" i="66"/>
  <c r="AE538" i="66"/>
  <c r="AF538" i="66"/>
  <c r="AG538" i="66"/>
  <c r="AH538" i="66"/>
  <c r="AI538" i="66"/>
  <c r="AB539" i="66"/>
  <c r="AC539" i="66"/>
  <c r="AD539" i="66"/>
  <c r="AE539" i="66"/>
  <c r="AF539" i="66"/>
  <c r="AG539" i="66"/>
  <c r="AH539" i="66"/>
  <c r="AI539" i="66"/>
  <c r="AB540" i="66"/>
  <c r="AC540" i="66"/>
  <c r="AD540" i="66"/>
  <c r="AE540" i="66"/>
  <c r="AF540" i="66"/>
  <c r="AG540" i="66"/>
  <c r="AH540" i="66"/>
  <c r="AI540" i="66"/>
  <c r="AB541" i="66"/>
  <c r="AC541" i="66"/>
  <c r="AD541" i="66"/>
  <c r="AE541" i="66"/>
  <c r="AF541" i="66"/>
  <c r="AG541" i="66"/>
  <c r="AH541" i="66"/>
  <c r="AI541" i="66"/>
  <c r="AB542" i="66"/>
  <c r="AC542" i="66"/>
  <c r="AD542" i="66"/>
  <c r="AE542" i="66"/>
  <c r="AF542" i="66"/>
  <c r="AG542" i="66"/>
  <c r="AH542" i="66"/>
  <c r="AI542" i="66"/>
  <c r="AB543" i="66"/>
  <c r="AC543" i="66"/>
  <c r="AD543" i="66"/>
  <c r="AE543" i="66"/>
  <c r="AF543" i="66"/>
  <c r="AG543" i="66"/>
  <c r="AH543" i="66"/>
  <c r="AI543" i="66"/>
  <c r="AB544" i="66"/>
  <c r="AC544" i="66"/>
  <c r="AD544" i="66"/>
  <c r="AE544" i="66"/>
  <c r="AF544" i="66"/>
  <c r="AG544" i="66"/>
  <c r="AH544" i="66"/>
  <c r="AI544" i="66"/>
  <c r="AB545" i="66"/>
  <c r="AC545" i="66"/>
  <c r="AD545" i="66"/>
  <c r="AE545" i="66"/>
  <c r="AF545" i="66"/>
  <c r="AG545" i="66"/>
  <c r="AH545" i="66"/>
  <c r="AI545" i="66"/>
  <c r="AB546" i="66"/>
  <c r="AC546" i="66"/>
  <c r="AD546" i="66"/>
  <c r="AE546" i="66"/>
  <c r="AF546" i="66"/>
  <c r="AG546" i="66"/>
  <c r="AH546" i="66"/>
  <c r="AI546" i="66"/>
  <c r="AB547" i="66"/>
  <c r="AC547" i="66"/>
  <c r="AD547" i="66"/>
  <c r="AE547" i="66"/>
  <c r="AF547" i="66"/>
  <c r="AG547" i="66"/>
  <c r="AH547" i="66"/>
  <c r="AI547" i="66"/>
  <c r="AB548" i="66"/>
  <c r="AC548" i="66"/>
  <c r="AD548" i="66"/>
  <c r="AE548" i="66"/>
  <c r="AF548" i="66"/>
  <c r="AG548" i="66"/>
  <c r="AH548" i="66"/>
  <c r="AI548" i="66"/>
  <c r="AB549" i="66"/>
  <c r="AC549" i="66"/>
  <c r="AD549" i="66"/>
  <c r="AE549" i="66"/>
  <c r="AF549" i="66"/>
  <c r="AG549" i="66"/>
  <c r="AH549" i="66"/>
  <c r="AI549" i="66"/>
  <c r="AB550" i="66"/>
  <c r="AC550" i="66"/>
  <c r="AD550" i="66"/>
  <c r="AE550" i="66"/>
  <c r="AF550" i="66"/>
  <c r="AG550" i="66"/>
  <c r="AH550" i="66"/>
  <c r="AI550" i="66"/>
  <c r="AB551" i="66"/>
  <c r="AC551" i="66"/>
  <c r="AD551" i="66"/>
  <c r="AE551" i="66"/>
  <c r="AF551" i="66"/>
  <c r="AG551" i="66"/>
  <c r="AH551" i="66"/>
  <c r="AI551" i="66"/>
  <c r="AB552" i="66"/>
  <c r="AC552" i="66"/>
  <c r="AD552" i="66"/>
  <c r="AE552" i="66"/>
  <c r="AF552" i="66"/>
  <c r="AG552" i="66"/>
  <c r="AH552" i="66"/>
  <c r="AI552" i="66"/>
  <c r="AB553" i="66"/>
  <c r="AC553" i="66"/>
  <c r="AD553" i="66"/>
  <c r="AE553" i="66"/>
  <c r="AF553" i="66"/>
  <c r="AG553" i="66"/>
  <c r="AH553" i="66"/>
  <c r="AI553" i="66"/>
  <c r="AB554" i="66"/>
  <c r="AC554" i="66"/>
  <c r="AD554" i="66"/>
  <c r="AE554" i="66"/>
  <c r="AF554" i="66"/>
  <c r="AG554" i="66"/>
  <c r="AH554" i="66"/>
  <c r="AI554" i="66"/>
  <c r="AB555" i="66"/>
  <c r="AC555" i="66"/>
  <c r="AD555" i="66"/>
  <c r="AE555" i="66"/>
  <c r="AF555" i="66"/>
  <c r="AG555" i="66"/>
  <c r="AH555" i="66"/>
  <c r="AI555" i="66"/>
  <c r="AB556" i="66"/>
  <c r="AC556" i="66"/>
  <c r="AD556" i="66"/>
  <c r="AE556" i="66"/>
  <c r="AF556" i="66"/>
  <c r="AG556" i="66"/>
  <c r="AH556" i="66"/>
  <c r="AI556" i="66"/>
  <c r="AB557" i="66"/>
  <c r="AC557" i="66"/>
  <c r="AD557" i="66"/>
  <c r="AE557" i="66"/>
  <c r="AF557" i="66"/>
  <c r="AG557" i="66"/>
  <c r="AH557" i="66"/>
  <c r="AI557" i="66"/>
  <c r="AB558" i="66"/>
  <c r="AC558" i="66"/>
  <c r="AD558" i="66"/>
  <c r="AE558" i="66"/>
  <c r="AF558" i="66"/>
  <c r="AG558" i="66"/>
  <c r="AH558" i="66"/>
  <c r="AI558" i="66"/>
  <c r="AB559" i="66"/>
  <c r="AC559" i="66"/>
  <c r="AD559" i="66"/>
  <c r="AE559" i="66"/>
  <c r="AH559" i="66"/>
  <c r="AI559" i="66"/>
  <c r="AB560" i="66"/>
  <c r="AC560" i="66"/>
  <c r="AD560" i="66"/>
  <c r="AE560" i="66"/>
  <c r="AH560" i="66"/>
  <c r="AI560" i="66"/>
  <c r="AB561" i="66"/>
  <c r="AC561" i="66"/>
  <c r="AD561" i="66"/>
  <c r="AE561" i="66"/>
  <c r="AH561" i="66"/>
  <c r="AI561" i="66"/>
  <c r="AB562" i="66"/>
  <c r="AC562" i="66"/>
  <c r="AD562" i="66"/>
  <c r="AE562" i="66"/>
  <c r="AH562" i="66"/>
  <c r="AI562" i="66"/>
  <c r="AB563" i="66"/>
  <c r="AC563" i="66"/>
  <c r="AD563" i="66"/>
  <c r="AE563" i="66"/>
  <c r="AH563" i="66"/>
  <c r="AI563" i="66"/>
  <c r="AB564" i="66"/>
  <c r="AC564" i="66"/>
  <c r="AD564" i="66"/>
  <c r="AE564" i="66"/>
  <c r="AH564" i="66"/>
  <c r="AI564" i="66"/>
  <c r="AB565" i="66"/>
  <c r="AC565" i="66"/>
  <c r="AD565" i="66"/>
  <c r="AE565" i="66"/>
  <c r="AH565" i="66"/>
  <c r="AI565" i="66"/>
  <c r="AB566" i="66"/>
  <c r="AC566" i="66"/>
  <c r="AD566" i="66"/>
  <c r="AE566" i="66"/>
  <c r="AH566" i="66"/>
  <c r="AI566" i="66"/>
  <c r="AB567" i="66"/>
  <c r="AC567" i="66"/>
  <c r="AD567" i="66"/>
  <c r="AE567" i="66"/>
  <c r="AH567" i="66"/>
  <c r="AI567" i="66"/>
  <c r="AB568" i="66"/>
  <c r="AC568" i="66"/>
  <c r="AD568" i="66"/>
  <c r="AE568" i="66"/>
  <c r="AH568" i="66"/>
  <c r="AI568" i="66"/>
  <c r="AB569" i="66"/>
  <c r="AC569" i="66"/>
  <c r="AD569" i="66"/>
  <c r="AE569" i="66"/>
  <c r="AH569" i="66"/>
  <c r="AI569" i="66"/>
  <c r="AB570" i="66"/>
  <c r="AC570" i="66"/>
  <c r="AD570" i="66"/>
  <c r="AE570" i="66"/>
  <c r="AH570" i="66"/>
  <c r="AI570" i="66"/>
  <c r="AB571" i="66"/>
  <c r="AC571" i="66"/>
  <c r="AD571" i="66"/>
  <c r="AE571" i="66"/>
  <c r="AH571" i="66"/>
  <c r="AI571" i="66"/>
  <c r="AB572" i="66"/>
  <c r="AC572" i="66"/>
  <c r="AD572" i="66"/>
  <c r="AE572" i="66"/>
  <c r="AH572" i="66"/>
  <c r="AI572" i="66"/>
  <c r="AB573" i="66"/>
  <c r="AC573" i="66"/>
  <c r="AD573" i="66"/>
  <c r="AE573" i="66"/>
  <c r="AH573" i="66"/>
  <c r="AI573" i="66"/>
  <c r="AB574" i="66"/>
  <c r="AC574" i="66"/>
  <c r="AD574" i="66"/>
  <c r="AE574" i="66"/>
  <c r="AF574" i="66"/>
  <c r="AG574" i="66"/>
  <c r="AH574" i="66"/>
  <c r="AI574" i="66"/>
  <c r="AB575" i="66"/>
  <c r="AC575" i="66"/>
  <c r="AD575" i="66"/>
  <c r="AE575" i="66"/>
  <c r="AF575" i="66"/>
  <c r="AG575" i="66"/>
  <c r="AH575" i="66"/>
  <c r="AI575" i="66"/>
  <c r="AB576" i="66"/>
  <c r="AC576" i="66"/>
  <c r="AD576" i="66"/>
  <c r="AE576" i="66"/>
  <c r="AF576" i="66"/>
  <c r="AG576" i="66"/>
  <c r="AH576" i="66"/>
  <c r="AI576" i="66"/>
  <c r="AB577" i="66"/>
  <c r="AC577" i="66"/>
  <c r="AD577" i="66"/>
  <c r="AE577" i="66"/>
  <c r="AF577" i="66"/>
  <c r="AG577" i="66"/>
  <c r="AH577" i="66"/>
  <c r="AI577" i="66"/>
  <c r="AB578" i="66"/>
  <c r="AC578" i="66"/>
  <c r="AD578" i="66"/>
  <c r="AE578" i="66"/>
  <c r="AF578" i="66"/>
  <c r="AG578" i="66"/>
  <c r="AH578" i="66"/>
  <c r="AI578" i="66"/>
  <c r="AB579" i="66"/>
  <c r="AC579" i="66"/>
  <c r="AD579" i="66"/>
  <c r="AE579" i="66"/>
  <c r="AF579" i="66"/>
  <c r="AG579" i="66"/>
  <c r="AH579" i="66"/>
  <c r="AI579" i="66"/>
  <c r="AB580" i="66"/>
  <c r="AC580" i="66"/>
  <c r="AD580" i="66"/>
  <c r="AE580" i="66"/>
  <c r="AF580" i="66"/>
  <c r="AG580" i="66"/>
  <c r="AH580" i="66"/>
  <c r="AI580" i="66"/>
  <c r="AB581" i="66"/>
  <c r="AC581" i="66"/>
  <c r="AD581" i="66"/>
  <c r="AE581" i="66"/>
  <c r="AF581" i="66"/>
  <c r="AG581" i="66"/>
  <c r="AH581" i="66"/>
  <c r="AI581" i="66"/>
  <c r="AB582" i="66"/>
  <c r="AC582" i="66"/>
  <c r="AD582" i="66"/>
  <c r="AE582" i="66"/>
  <c r="AF582" i="66"/>
  <c r="AG582" i="66"/>
  <c r="AH582" i="66"/>
  <c r="AI582" i="66"/>
  <c r="AB583" i="66"/>
  <c r="AC583" i="66"/>
  <c r="AD583" i="66"/>
  <c r="AE583" i="66"/>
  <c r="AF583" i="66"/>
  <c r="AG583" i="66"/>
  <c r="AB584" i="66"/>
  <c r="AC584" i="66"/>
  <c r="AD584" i="66"/>
  <c r="AE584" i="66"/>
  <c r="AF584" i="66"/>
  <c r="AG584" i="66"/>
  <c r="AH584" i="66"/>
  <c r="AI584" i="66"/>
  <c r="AB585" i="66"/>
  <c r="AC585" i="66"/>
  <c r="AD585" i="66"/>
  <c r="AE585" i="66"/>
  <c r="AF585" i="66"/>
  <c r="AG585" i="66"/>
  <c r="AB586" i="66"/>
  <c r="AC586" i="66"/>
  <c r="AD586" i="66"/>
  <c r="AE586" i="66"/>
  <c r="AF586" i="66"/>
  <c r="AG586" i="66"/>
  <c r="AB587" i="66"/>
  <c r="AC587" i="66"/>
  <c r="AD587" i="66"/>
  <c r="AE587" i="66"/>
  <c r="AF587" i="66"/>
  <c r="AG587" i="66"/>
  <c r="AH587" i="66"/>
  <c r="AI587" i="66"/>
  <c r="AB588" i="66"/>
  <c r="AC588" i="66"/>
  <c r="AD588" i="66"/>
  <c r="AE588" i="66"/>
  <c r="AF588" i="66"/>
  <c r="AG588" i="66"/>
  <c r="AH588" i="66"/>
  <c r="AI588" i="66"/>
  <c r="AB589" i="66"/>
  <c r="AC589" i="66"/>
  <c r="AD589" i="66"/>
  <c r="AE589" i="66"/>
  <c r="AF589" i="66"/>
  <c r="AG589" i="66"/>
  <c r="AH589" i="66"/>
  <c r="AI589" i="66"/>
  <c r="AB590" i="66"/>
  <c r="AC590" i="66"/>
  <c r="AD590" i="66"/>
  <c r="AE590" i="66"/>
  <c r="AF590" i="66"/>
  <c r="AG590" i="66"/>
  <c r="AH590" i="66"/>
  <c r="AI590" i="66"/>
  <c r="AB591" i="66"/>
  <c r="AC591" i="66"/>
  <c r="AD591" i="66"/>
  <c r="AE591" i="66"/>
  <c r="AF591" i="66"/>
  <c r="AG591" i="66"/>
  <c r="AH591" i="66"/>
  <c r="AI591" i="66"/>
  <c r="AB592" i="66"/>
  <c r="AC592" i="66"/>
  <c r="AD592" i="66"/>
  <c r="AE592" i="66"/>
  <c r="AF592" i="66"/>
  <c r="AG592" i="66"/>
  <c r="AB593" i="66"/>
  <c r="AC593" i="66"/>
  <c r="AD593" i="66"/>
  <c r="AE593" i="66"/>
  <c r="AF593" i="66"/>
  <c r="AG593" i="66"/>
  <c r="AH593" i="66"/>
  <c r="AI593" i="66"/>
  <c r="AB594" i="66"/>
  <c r="AC594" i="66"/>
  <c r="AD594" i="66"/>
  <c r="AE594" i="66"/>
  <c r="AF594" i="66"/>
  <c r="AG594" i="66"/>
  <c r="AH594" i="66"/>
  <c r="AI594" i="66"/>
  <c r="AB595" i="66"/>
  <c r="AC595" i="66"/>
  <c r="AD595" i="66"/>
  <c r="AE595" i="66"/>
  <c r="AF595" i="66"/>
  <c r="AG595" i="66"/>
  <c r="AB596" i="66"/>
  <c r="AC596" i="66"/>
  <c r="AD596" i="66"/>
  <c r="AE596" i="66"/>
  <c r="AF596" i="66"/>
  <c r="AG596" i="66"/>
  <c r="AH596" i="66"/>
  <c r="AI596" i="66"/>
  <c r="AB597" i="66"/>
  <c r="AC597" i="66"/>
  <c r="AD597" i="66"/>
  <c r="AE597" i="66"/>
  <c r="AF597" i="66"/>
  <c r="AG597" i="66"/>
  <c r="AH597" i="66"/>
  <c r="AI597" i="66"/>
  <c r="AB598" i="66"/>
  <c r="AC598" i="66"/>
  <c r="AD598" i="66"/>
  <c r="AE598" i="66"/>
  <c r="AF598" i="66"/>
  <c r="AG598" i="66"/>
  <c r="AH598" i="66"/>
  <c r="AI598" i="66"/>
  <c r="AB599" i="66"/>
  <c r="AC599" i="66"/>
  <c r="AD599" i="66"/>
  <c r="AE599" i="66"/>
  <c r="AF599" i="66"/>
  <c r="AG599" i="66"/>
  <c r="AB600" i="66"/>
  <c r="AC600" i="66"/>
  <c r="AD600" i="66"/>
  <c r="AE600" i="66"/>
  <c r="AF600" i="66"/>
  <c r="AG600" i="66"/>
  <c r="AB601" i="66"/>
  <c r="AC601" i="66"/>
  <c r="AD601" i="66"/>
  <c r="AE601" i="66"/>
  <c r="AF601" i="66"/>
  <c r="AG601" i="66"/>
  <c r="AH601" i="66"/>
  <c r="AI601" i="66"/>
  <c r="AB602" i="66"/>
  <c r="AC602" i="66"/>
  <c r="AD602" i="66"/>
  <c r="AE602" i="66"/>
  <c r="AF602" i="66"/>
  <c r="AG602" i="66"/>
  <c r="AH602" i="66"/>
  <c r="AI602" i="66"/>
  <c r="AB603" i="66"/>
  <c r="AC603" i="66"/>
  <c r="AD603" i="66"/>
  <c r="AE603" i="66"/>
  <c r="AF603" i="66"/>
  <c r="AG603" i="66"/>
  <c r="AH603" i="66"/>
  <c r="AI603" i="66"/>
  <c r="AB604" i="66"/>
  <c r="AC604" i="66"/>
  <c r="AD604" i="66"/>
  <c r="AE604" i="66"/>
  <c r="AF604" i="66"/>
  <c r="AG604" i="66"/>
  <c r="AH604" i="66"/>
  <c r="AI604" i="66"/>
  <c r="AB605" i="66"/>
  <c r="AC605" i="66"/>
  <c r="AD605" i="66"/>
  <c r="AE605" i="66"/>
  <c r="AF605" i="66"/>
  <c r="AG605" i="66"/>
  <c r="AH605" i="66"/>
  <c r="AI605" i="66"/>
  <c r="AB606" i="66"/>
  <c r="AC606" i="66"/>
  <c r="AD606" i="66"/>
  <c r="AE606" i="66"/>
  <c r="AF606" i="66"/>
  <c r="AG606" i="66"/>
  <c r="AH606" i="66"/>
  <c r="AI606" i="66"/>
  <c r="AB607" i="66"/>
  <c r="AC607" i="66"/>
  <c r="AD607" i="66"/>
  <c r="AE607" i="66"/>
  <c r="AF607" i="66"/>
  <c r="AG607" i="66"/>
  <c r="AH607" i="66"/>
  <c r="AI607" i="66"/>
  <c r="AI366" i="66"/>
  <c r="AH366" i="66"/>
  <c r="AG366" i="66"/>
  <c r="AF366" i="66"/>
  <c r="AE366" i="66"/>
  <c r="AD366" i="66"/>
  <c r="AC366" i="66"/>
  <c r="AC361" i="66"/>
  <c r="AB361" i="66"/>
  <c r="AC358" i="66"/>
  <c r="AB358" i="66"/>
  <c r="AB23" i="66"/>
  <c r="AC23" i="66"/>
  <c r="AD23" i="66"/>
  <c r="AE23" i="66"/>
  <c r="AH23" i="66"/>
  <c r="AI23" i="66"/>
  <c r="AB24" i="66"/>
  <c r="AC24" i="66"/>
  <c r="AD24" i="66"/>
  <c r="AE24" i="66"/>
  <c r="AF24" i="66"/>
  <c r="AG24" i="66"/>
  <c r="AH24" i="66"/>
  <c r="AI24" i="66"/>
  <c r="AB25" i="66"/>
  <c r="AC25" i="66"/>
  <c r="AD25" i="66"/>
  <c r="AE25" i="66"/>
  <c r="AF25" i="66"/>
  <c r="AG25" i="66"/>
  <c r="AH25" i="66"/>
  <c r="AI25" i="66"/>
  <c r="AB26" i="66"/>
  <c r="AC26" i="66"/>
  <c r="AD26" i="66"/>
  <c r="AE26" i="66"/>
  <c r="AF26" i="66"/>
  <c r="AG26" i="66"/>
  <c r="AH26" i="66"/>
  <c r="AI26" i="66"/>
  <c r="AB27" i="66"/>
  <c r="AC27" i="66"/>
  <c r="AD27" i="66"/>
  <c r="AE27" i="66"/>
  <c r="AB28" i="66"/>
  <c r="AC28" i="66"/>
  <c r="AD28" i="66"/>
  <c r="AE28" i="66"/>
  <c r="AF28" i="66"/>
  <c r="AG28" i="66"/>
  <c r="AH28" i="66"/>
  <c r="AI28" i="66"/>
  <c r="AB29" i="66"/>
  <c r="AC29" i="66"/>
  <c r="AD29" i="66"/>
  <c r="AE29" i="66"/>
  <c r="AF29" i="66"/>
  <c r="AG29" i="66"/>
  <c r="AH29" i="66"/>
  <c r="AI29" i="66"/>
  <c r="AB30" i="66"/>
  <c r="AC30" i="66"/>
  <c r="AD30" i="66"/>
  <c r="AE30" i="66"/>
  <c r="AF30" i="66"/>
  <c r="AG30" i="66"/>
  <c r="AH30" i="66"/>
  <c r="AI30" i="66"/>
  <c r="AB31" i="66"/>
  <c r="AC31" i="66"/>
  <c r="AD31" i="66"/>
  <c r="AE31" i="66"/>
  <c r="AF31" i="66"/>
  <c r="AB32" i="66"/>
  <c r="AC32" i="66"/>
  <c r="AD32" i="66"/>
  <c r="AE32" i="66"/>
  <c r="AB33" i="66"/>
  <c r="AC33" i="66"/>
  <c r="AD33" i="66"/>
  <c r="AE33" i="66"/>
  <c r="AF33" i="66"/>
  <c r="AB34" i="66"/>
  <c r="AC34" i="66"/>
  <c r="AD34" i="66"/>
  <c r="AE34" i="66"/>
  <c r="AB35" i="66"/>
  <c r="AC35" i="66"/>
  <c r="AD35" i="66"/>
  <c r="AE35" i="66"/>
  <c r="AF35" i="66"/>
  <c r="AB36" i="66"/>
  <c r="AC36" i="66"/>
  <c r="AD36" i="66"/>
  <c r="AE36" i="66"/>
  <c r="AB37" i="66"/>
  <c r="AC37" i="66"/>
  <c r="AD37" i="66"/>
  <c r="AE37" i="66"/>
  <c r="AB38" i="66"/>
  <c r="AC38" i="66"/>
  <c r="AD38" i="66"/>
  <c r="AE38" i="66"/>
  <c r="AB39" i="66"/>
  <c r="AC39" i="66"/>
  <c r="AD39" i="66"/>
  <c r="AE39" i="66"/>
  <c r="AB40" i="66"/>
  <c r="AC40" i="66"/>
  <c r="AD40" i="66"/>
  <c r="AE40" i="66"/>
  <c r="AB41" i="66"/>
  <c r="AC41" i="66"/>
  <c r="AD41" i="66"/>
  <c r="AE41" i="66"/>
  <c r="AB42" i="66"/>
  <c r="AC42" i="66"/>
  <c r="AF42" i="66"/>
  <c r="AG42" i="66"/>
  <c r="AH42" i="66"/>
  <c r="AI42" i="66"/>
  <c r="AB43" i="66"/>
  <c r="AC43" i="66"/>
  <c r="AF43" i="66"/>
  <c r="AG43" i="66"/>
  <c r="AH43" i="66"/>
  <c r="AI43" i="66"/>
  <c r="AB44" i="66"/>
  <c r="AC44" i="66"/>
  <c r="AF44" i="66"/>
  <c r="AG44" i="66"/>
  <c r="AH44" i="66"/>
  <c r="AI44" i="66"/>
  <c r="AB45" i="66"/>
  <c r="AC45" i="66"/>
  <c r="AF45" i="66"/>
  <c r="AG45" i="66"/>
  <c r="AH45" i="66"/>
  <c r="AI45" i="66"/>
  <c r="AB46" i="66"/>
  <c r="AC46" i="66"/>
  <c r="AF46" i="66"/>
  <c r="AG46" i="66"/>
  <c r="AH46" i="66"/>
  <c r="AI46" i="66"/>
  <c r="AB47" i="66"/>
  <c r="AC47" i="66"/>
  <c r="AF47" i="66"/>
  <c r="AG47" i="66"/>
  <c r="AH47" i="66"/>
  <c r="AI47" i="66"/>
  <c r="AB48" i="66"/>
  <c r="AC48" i="66"/>
  <c r="AF48" i="66"/>
  <c r="AG48" i="66"/>
  <c r="AH48" i="66"/>
  <c r="AI48" i="66"/>
  <c r="AB49" i="66"/>
  <c r="AC49" i="66"/>
  <c r="AF49" i="66"/>
  <c r="AG49" i="66"/>
  <c r="AH49" i="66"/>
  <c r="AI49" i="66"/>
  <c r="AB50" i="66"/>
  <c r="AC50" i="66"/>
  <c r="AF50" i="66"/>
  <c r="AG50" i="66"/>
  <c r="AH50" i="66"/>
  <c r="AI50" i="66"/>
  <c r="AB51" i="66"/>
  <c r="AC51" i="66"/>
  <c r="AF51" i="66"/>
  <c r="AG51" i="66"/>
  <c r="AH51" i="66"/>
  <c r="AI51" i="66"/>
  <c r="AB52" i="66"/>
  <c r="AC52" i="66"/>
  <c r="AF52" i="66"/>
  <c r="AG52" i="66"/>
  <c r="AH52" i="66"/>
  <c r="AI52" i="66"/>
  <c r="AB53" i="66"/>
  <c r="AC53" i="66"/>
  <c r="AF53" i="66"/>
  <c r="AG53" i="66"/>
  <c r="AH53" i="66"/>
  <c r="AI53" i="66"/>
  <c r="AB54" i="66"/>
  <c r="AC54" i="66"/>
  <c r="AD54" i="66"/>
  <c r="AE54" i="66"/>
  <c r="AF54" i="66"/>
  <c r="AG54" i="66"/>
  <c r="AH54" i="66"/>
  <c r="AI54" i="66"/>
  <c r="AB55" i="66"/>
  <c r="AC55" i="66"/>
  <c r="AD55" i="66"/>
  <c r="AE55" i="66"/>
  <c r="AF55" i="66"/>
  <c r="AG55" i="66"/>
  <c r="AH55" i="66"/>
  <c r="AI55" i="66"/>
  <c r="AB56" i="66"/>
  <c r="AC56" i="66"/>
  <c r="AD56" i="66"/>
  <c r="AE56" i="66"/>
  <c r="AF56" i="66"/>
  <c r="AG56" i="66"/>
  <c r="AH56" i="66"/>
  <c r="AI56" i="66"/>
  <c r="AB57" i="66"/>
  <c r="AC57" i="66"/>
  <c r="AD57" i="66"/>
  <c r="AE57" i="66"/>
  <c r="AF57" i="66"/>
  <c r="AG57" i="66"/>
  <c r="AH57" i="66"/>
  <c r="AI57" i="66"/>
  <c r="AB58" i="66"/>
  <c r="AC58" i="66"/>
  <c r="AD58" i="66"/>
  <c r="AE58" i="66"/>
  <c r="AF58" i="66"/>
  <c r="AG58" i="66"/>
  <c r="AH58" i="66"/>
  <c r="AI58" i="66"/>
  <c r="AB59" i="66"/>
  <c r="AC59" i="66"/>
  <c r="AD59" i="66"/>
  <c r="AE59" i="66"/>
  <c r="AF59" i="66"/>
  <c r="AG59" i="66"/>
  <c r="AH59" i="66"/>
  <c r="AI59" i="66"/>
  <c r="AB60" i="66"/>
  <c r="AC60" i="66"/>
  <c r="AD60" i="66"/>
  <c r="AE60" i="66"/>
  <c r="AF60" i="66"/>
  <c r="AG60" i="66"/>
  <c r="AH60" i="66"/>
  <c r="AI60" i="66"/>
  <c r="AB61" i="66"/>
  <c r="AC61" i="66"/>
  <c r="AD61" i="66"/>
  <c r="AE61" i="66"/>
  <c r="AF61" i="66"/>
  <c r="AG61" i="66"/>
  <c r="AH61" i="66"/>
  <c r="AI61" i="66"/>
  <c r="AB62" i="66"/>
  <c r="AC62" i="66"/>
  <c r="AD62" i="66"/>
  <c r="AE62" i="66"/>
  <c r="AF62" i="66"/>
  <c r="AG62" i="66"/>
  <c r="AH62" i="66"/>
  <c r="AI62" i="66"/>
  <c r="AB63" i="66"/>
  <c r="AC63" i="66"/>
  <c r="AD63" i="66"/>
  <c r="AE63" i="66"/>
  <c r="AF63" i="66"/>
  <c r="AG63" i="66"/>
  <c r="AH63" i="66"/>
  <c r="AI63" i="66"/>
  <c r="AB64" i="66"/>
  <c r="AC64" i="66"/>
  <c r="AD64" i="66"/>
  <c r="AE64" i="66"/>
  <c r="AF64" i="66"/>
  <c r="AG64" i="66"/>
  <c r="AH64" i="66"/>
  <c r="AI64" i="66"/>
  <c r="AB65" i="66"/>
  <c r="AC65" i="66"/>
  <c r="AD65" i="66"/>
  <c r="AE65" i="66"/>
  <c r="AF65" i="66"/>
  <c r="AG65" i="66"/>
  <c r="AH65" i="66"/>
  <c r="AI65" i="66"/>
  <c r="AB66" i="66"/>
  <c r="AC66" i="66"/>
  <c r="AD66" i="66"/>
  <c r="AE66" i="66"/>
  <c r="AF66" i="66"/>
  <c r="AG66" i="66"/>
  <c r="AH66" i="66"/>
  <c r="AI66" i="66"/>
  <c r="AB67" i="66"/>
  <c r="AC67" i="66"/>
  <c r="AD67" i="66"/>
  <c r="AE67" i="66"/>
  <c r="AF67" i="66"/>
  <c r="AG67" i="66"/>
  <c r="AH67" i="66"/>
  <c r="AI67" i="66"/>
  <c r="AB68" i="66"/>
  <c r="AC68" i="66"/>
  <c r="AD68" i="66"/>
  <c r="AE68" i="66"/>
  <c r="AF68" i="66"/>
  <c r="AG68" i="66"/>
  <c r="AH68" i="66"/>
  <c r="AI68" i="66"/>
  <c r="AB69" i="66"/>
  <c r="AC69" i="66"/>
  <c r="AD69" i="66"/>
  <c r="AE69" i="66"/>
  <c r="AF69" i="66"/>
  <c r="AG69" i="66"/>
  <c r="AH69" i="66"/>
  <c r="AI69" i="66"/>
  <c r="AB70" i="66"/>
  <c r="AC70" i="66"/>
  <c r="AD70" i="66"/>
  <c r="AE70" i="66"/>
  <c r="AF70" i="66"/>
  <c r="AG70" i="66"/>
  <c r="AH70" i="66"/>
  <c r="AI70" i="66"/>
  <c r="AB71" i="66"/>
  <c r="AC71" i="66"/>
  <c r="AD71" i="66"/>
  <c r="AE71" i="66"/>
  <c r="AF71" i="66"/>
  <c r="AG71" i="66"/>
  <c r="AH71" i="66"/>
  <c r="AI71" i="66"/>
  <c r="AB72" i="66"/>
  <c r="AC72" i="66"/>
  <c r="AD72" i="66"/>
  <c r="AE72" i="66"/>
  <c r="AF72" i="66"/>
  <c r="AG72" i="66"/>
  <c r="AH72" i="66"/>
  <c r="AI72" i="66"/>
  <c r="AB73" i="66"/>
  <c r="AC73" i="66"/>
  <c r="AD73" i="66"/>
  <c r="AE73" i="66"/>
  <c r="AF73" i="66"/>
  <c r="AG73" i="66"/>
  <c r="AH73" i="66"/>
  <c r="AI73" i="66"/>
  <c r="AB74" i="66"/>
  <c r="AC74" i="66"/>
  <c r="AD74" i="66"/>
  <c r="AE74" i="66"/>
  <c r="AF74" i="66"/>
  <c r="AG74" i="66"/>
  <c r="AH74" i="66"/>
  <c r="AI74" i="66"/>
  <c r="AB75" i="66"/>
  <c r="AC75" i="66"/>
  <c r="AD75" i="66"/>
  <c r="AE75" i="66"/>
  <c r="AF75" i="66"/>
  <c r="AG75" i="66"/>
  <c r="AH75" i="66"/>
  <c r="AI75" i="66"/>
  <c r="AB76" i="66"/>
  <c r="AC76" i="66"/>
  <c r="AD76" i="66"/>
  <c r="AE76" i="66"/>
  <c r="AF76" i="66"/>
  <c r="AG76" i="66"/>
  <c r="AH76" i="66"/>
  <c r="AI76" i="66"/>
  <c r="AB77" i="66"/>
  <c r="AC77" i="66"/>
  <c r="AD77" i="66"/>
  <c r="AE77" i="66"/>
  <c r="AF77" i="66"/>
  <c r="AG77" i="66"/>
  <c r="AH77" i="66"/>
  <c r="AI77" i="66"/>
  <c r="AB78" i="66"/>
  <c r="AC78" i="66"/>
  <c r="AD78" i="66"/>
  <c r="AE78" i="66"/>
  <c r="AF78" i="66"/>
  <c r="AG78" i="66"/>
  <c r="AH78" i="66"/>
  <c r="AI78" i="66"/>
  <c r="AB79" i="66"/>
  <c r="AC79" i="66"/>
  <c r="AD79" i="66"/>
  <c r="AE79" i="66"/>
  <c r="AF79" i="66"/>
  <c r="AG79" i="66"/>
  <c r="AH79" i="66"/>
  <c r="AI79" i="66"/>
  <c r="AB80" i="66"/>
  <c r="AC80" i="66"/>
  <c r="AD80" i="66"/>
  <c r="AE80" i="66"/>
  <c r="AF80" i="66"/>
  <c r="AG80" i="66"/>
  <c r="AH80" i="66"/>
  <c r="AI80" i="66"/>
  <c r="AB81" i="66"/>
  <c r="AC81" i="66"/>
  <c r="AD81" i="66"/>
  <c r="AE81" i="66"/>
  <c r="AF81" i="66"/>
  <c r="AG81" i="66"/>
  <c r="AH81" i="66"/>
  <c r="AI81" i="66"/>
  <c r="AB82" i="66"/>
  <c r="AC82" i="66"/>
  <c r="AD82" i="66"/>
  <c r="AE82" i="66"/>
  <c r="AF82" i="66"/>
  <c r="AG82" i="66"/>
  <c r="AH82" i="66"/>
  <c r="AI82" i="66"/>
  <c r="AB83" i="66"/>
  <c r="AC83" i="66"/>
  <c r="AD83" i="66"/>
  <c r="AE83" i="66"/>
  <c r="AF83" i="66"/>
  <c r="AG83" i="66"/>
  <c r="AH83" i="66"/>
  <c r="AI83" i="66"/>
  <c r="AB84" i="66"/>
  <c r="AC84" i="66"/>
  <c r="AD84" i="66"/>
  <c r="AE84" i="66"/>
  <c r="AF84" i="66"/>
  <c r="AG84" i="66"/>
  <c r="AH84" i="66"/>
  <c r="AI84" i="66"/>
  <c r="AB85" i="66"/>
  <c r="AC85" i="66"/>
  <c r="AD85" i="66"/>
  <c r="AE85" i="66"/>
  <c r="AF85" i="66"/>
  <c r="AG85" i="66"/>
  <c r="AH85" i="66"/>
  <c r="AI85" i="66"/>
  <c r="AB86" i="66"/>
  <c r="AC86" i="66"/>
  <c r="AD86" i="66"/>
  <c r="AE86" i="66"/>
  <c r="AF86" i="66"/>
  <c r="AG86" i="66"/>
  <c r="AH86" i="66"/>
  <c r="AI86" i="66"/>
  <c r="AB87" i="66"/>
  <c r="AC87" i="66"/>
  <c r="AD87" i="66"/>
  <c r="AE87" i="66"/>
  <c r="AF87" i="66"/>
  <c r="AG87" i="66"/>
  <c r="AH87" i="66"/>
  <c r="AI87" i="66"/>
  <c r="AB88" i="66"/>
  <c r="AC88" i="66"/>
  <c r="AD88" i="66"/>
  <c r="AE88" i="66"/>
  <c r="AF88" i="66"/>
  <c r="AG88" i="66"/>
  <c r="AH88" i="66"/>
  <c r="AI88" i="66"/>
  <c r="AB89" i="66"/>
  <c r="AC89" i="66"/>
  <c r="AD89" i="66"/>
  <c r="AE89" i="66"/>
  <c r="AF89" i="66"/>
  <c r="AG89" i="66"/>
  <c r="AH89" i="66"/>
  <c r="AI89" i="66"/>
  <c r="AB90" i="66"/>
  <c r="AC90" i="66"/>
  <c r="AD90" i="66"/>
  <c r="AE90" i="66"/>
  <c r="AF90" i="66"/>
  <c r="AG90" i="66"/>
  <c r="AH90" i="66"/>
  <c r="AI90" i="66"/>
  <c r="AB91" i="66"/>
  <c r="AC91" i="66"/>
  <c r="AD91" i="66"/>
  <c r="AE91" i="66"/>
  <c r="AF91" i="66"/>
  <c r="AG91" i="66"/>
  <c r="AH91" i="66"/>
  <c r="AI91" i="66"/>
  <c r="AB92" i="66"/>
  <c r="AC92" i="66"/>
  <c r="AD92" i="66"/>
  <c r="AE92" i="66"/>
  <c r="AF92" i="66"/>
  <c r="AG92" i="66"/>
  <c r="AH92" i="66"/>
  <c r="AI92" i="66"/>
  <c r="AB93" i="66"/>
  <c r="AC93" i="66"/>
  <c r="AD93" i="66"/>
  <c r="AE93" i="66"/>
  <c r="AF93" i="66"/>
  <c r="AG93" i="66"/>
  <c r="AH93" i="66"/>
  <c r="AI93" i="66"/>
  <c r="AB94" i="66"/>
  <c r="AC94" i="66"/>
  <c r="AD94" i="66"/>
  <c r="AE94" i="66"/>
  <c r="AF94" i="66"/>
  <c r="AG94" i="66"/>
  <c r="AH94" i="66"/>
  <c r="AI94" i="66"/>
  <c r="AB95" i="66"/>
  <c r="AC95" i="66"/>
  <c r="AD95" i="66"/>
  <c r="AE95" i="66"/>
  <c r="AF95" i="66"/>
  <c r="AG95" i="66"/>
  <c r="AH95" i="66"/>
  <c r="AI95" i="66"/>
  <c r="AB96" i="66"/>
  <c r="AC96" i="66"/>
  <c r="AD96" i="66"/>
  <c r="AE96" i="66"/>
  <c r="AF96" i="66"/>
  <c r="AG96" i="66"/>
  <c r="AH96" i="66"/>
  <c r="AI96" i="66"/>
  <c r="AB97" i="66"/>
  <c r="AC97" i="66"/>
  <c r="AD97" i="66"/>
  <c r="AE97" i="66"/>
  <c r="AF97" i="66"/>
  <c r="AG97" i="66"/>
  <c r="AH97" i="66"/>
  <c r="AI97" i="66"/>
  <c r="AB98" i="66"/>
  <c r="AC98" i="66"/>
  <c r="AD98" i="66"/>
  <c r="AE98" i="66"/>
  <c r="AF98" i="66"/>
  <c r="AG98" i="66"/>
  <c r="AH98" i="66"/>
  <c r="AI98" i="66"/>
  <c r="AB99" i="66"/>
  <c r="AC99" i="66"/>
  <c r="AD99" i="66"/>
  <c r="AE99" i="66"/>
  <c r="AF99" i="66"/>
  <c r="AG99" i="66"/>
  <c r="AH99" i="66"/>
  <c r="AI99" i="66"/>
  <c r="AB100" i="66"/>
  <c r="AC100" i="66"/>
  <c r="AD100" i="66"/>
  <c r="AE100" i="66"/>
  <c r="AF100" i="66"/>
  <c r="AG100" i="66"/>
  <c r="AH100" i="66"/>
  <c r="AI100" i="66"/>
  <c r="AB101" i="66"/>
  <c r="AC101" i="66"/>
  <c r="AD101" i="66"/>
  <c r="AE101" i="66"/>
  <c r="AF101" i="66"/>
  <c r="AG101" i="66"/>
  <c r="AH101" i="66"/>
  <c r="AI101" i="66"/>
  <c r="AB102" i="66"/>
  <c r="AC102" i="66"/>
  <c r="AD102" i="66"/>
  <c r="AE102" i="66"/>
  <c r="AF102" i="66"/>
  <c r="AG102" i="66"/>
  <c r="AH102" i="66"/>
  <c r="AI102" i="66"/>
  <c r="AB103" i="66"/>
  <c r="AC103" i="66"/>
  <c r="AD103" i="66"/>
  <c r="AE103" i="66"/>
  <c r="AF103" i="66"/>
  <c r="AG103" i="66"/>
  <c r="AH103" i="66"/>
  <c r="AI103" i="66"/>
  <c r="AB104" i="66"/>
  <c r="AC104" i="66"/>
  <c r="AD104" i="66"/>
  <c r="AE104" i="66"/>
  <c r="AF104" i="66"/>
  <c r="AG104" i="66"/>
  <c r="AH104" i="66"/>
  <c r="AI104" i="66"/>
  <c r="AB105" i="66"/>
  <c r="AC105" i="66"/>
  <c r="AD105" i="66"/>
  <c r="AE105" i="66"/>
  <c r="AF105" i="66"/>
  <c r="AG105" i="66"/>
  <c r="AH105" i="66"/>
  <c r="AI105" i="66"/>
  <c r="AB106" i="66"/>
  <c r="AC106" i="66"/>
  <c r="AD106" i="66"/>
  <c r="AE106" i="66"/>
  <c r="AF106" i="66"/>
  <c r="AG106" i="66"/>
  <c r="AH106" i="66"/>
  <c r="AI106" i="66"/>
  <c r="AB107" i="66"/>
  <c r="AC107" i="66"/>
  <c r="AD107" i="66"/>
  <c r="AE107" i="66"/>
  <c r="AF107" i="66"/>
  <c r="AG107" i="66"/>
  <c r="AH107" i="66"/>
  <c r="AI107" i="66"/>
  <c r="AB108" i="66"/>
  <c r="AC108" i="66"/>
  <c r="AD108" i="66"/>
  <c r="AE108" i="66"/>
  <c r="AF108" i="66"/>
  <c r="AG108" i="66"/>
  <c r="AH108" i="66"/>
  <c r="AI108" i="66"/>
  <c r="AB109" i="66"/>
  <c r="AC109" i="66"/>
  <c r="AD109" i="66"/>
  <c r="AE109" i="66"/>
  <c r="AF109" i="66"/>
  <c r="AG109" i="66"/>
  <c r="AH109" i="66"/>
  <c r="AI109" i="66"/>
  <c r="AB110" i="66"/>
  <c r="AC110" i="66"/>
  <c r="AD110" i="66"/>
  <c r="AE110" i="66"/>
  <c r="AF110" i="66"/>
  <c r="AG110" i="66"/>
  <c r="AH110" i="66"/>
  <c r="AI110" i="66"/>
  <c r="AB111" i="66"/>
  <c r="AC111" i="66"/>
  <c r="AD111" i="66"/>
  <c r="AE111" i="66"/>
  <c r="AF111" i="66"/>
  <c r="AG111" i="66"/>
  <c r="AH111" i="66"/>
  <c r="AI111" i="66"/>
  <c r="AB112" i="66"/>
  <c r="AC112" i="66"/>
  <c r="AD112" i="66"/>
  <c r="AE112" i="66"/>
  <c r="AF112" i="66"/>
  <c r="AG112" i="66"/>
  <c r="AH112" i="66"/>
  <c r="AI112" i="66"/>
  <c r="AB113" i="66"/>
  <c r="AC113" i="66"/>
  <c r="AD113" i="66"/>
  <c r="AE113" i="66"/>
  <c r="AF113" i="66"/>
  <c r="AG113" i="66"/>
  <c r="AH113" i="66"/>
  <c r="AI113" i="66"/>
  <c r="AB114" i="66"/>
  <c r="AC114" i="66"/>
  <c r="AD114" i="66"/>
  <c r="AE114" i="66"/>
  <c r="AF114" i="66"/>
  <c r="AG114" i="66"/>
  <c r="AH114" i="66"/>
  <c r="AI114" i="66"/>
  <c r="AB115" i="66"/>
  <c r="AC115" i="66"/>
  <c r="AD115" i="66"/>
  <c r="AE115" i="66"/>
  <c r="AF115" i="66"/>
  <c r="AG115" i="66"/>
  <c r="AH115" i="66"/>
  <c r="AI115" i="66"/>
  <c r="AB116" i="66"/>
  <c r="AC116" i="66"/>
  <c r="AD116" i="66"/>
  <c r="AE116" i="66"/>
  <c r="AF116" i="66"/>
  <c r="AG116" i="66"/>
  <c r="AH116" i="66"/>
  <c r="AI116" i="66"/>
  <c r="AB117" i="66"/>
  <c r="AC117" i="66"/>
  <c r="AD117" i="66"/>
  <c r="AE117" i="66"/>
  <c r="AF117" i="66"/>
  <c r="AG117" i="66"/>
  <c r="AH117" i="66"/>
  <c r="AI117" i="66"/>
  <c r="AB118" i="66"/>
  <c r="AC118" i="66"/>
  <c r="AD118" i="66"/>
  <c r="AE118" i="66"/>
  <c r="AF118" i="66"/>
  <c r="AG118" i="66"/>
  <c r="AH118" i="66"/>
  <c r="AI118" i="66"/>
  <c r="AB119" i="66"/>
  <c r="AC119" i="66"/>
  <c r="AD119" i="66"/>
  <c r="AE119" i="66"/>
  <c r="AF119" i="66"/>
  <c r="AG119" i="66"/>
  <c r="AH119" i="66"/>
  <c r="AI119" i="66"/>
  <c r="AB120" i="66"/>
  <c r="AC120" i="66"/>
  <c r="AD120" i="66"/>
  <c r="AE120" i="66"/>
  <c r="AF120" i="66"/>
  <c r="AG120" i="66"/>
  <c r="AH120" i="66"/>
  <c r="AI120" i="66"/>
  <c r="AB121" i="66"/>
  <c r="AC121" i="66"/>
  <c r="AD121" i="66"/>
  <c r="AE121" i="66"/>
  <c r="AF121" i="66"/>
  <c r="AG121" i="66"/>
  <c r="AH121" i="66"/>
  <c r="AI121" i="66"/>
  <c r="AB122" i="66"/>
  <c r="AC122" i="66"/>
  <c r="AD122" i="66"/>
  <c r="AE122" i="66"/>
  <c r="AF122" i="66"/>
  <c r="AG122" i="66"/>
  <c r="AH122" i="66"/>
  <c r="AI122" i="66"/>
  <c r="AB123" i="66"/>
  <c r="AC123" i="66"/>
  <c r="AD123" i="66"/>
  <c r="AE123" i="66"/>
  <c r="AF123" i="66"/>
  <c r="AG123" i="66"/>
  <c r="AH123" i="66"/>
  <c r="AI123" i="66"/>
  <c r="AB124" i="66"/>
  <c r="AC124" i="66"/>
  <c r="AD124" i="66"/>
  <c r="AE124" i="66"/>
  <c r="AF124" i="66"/>
  <c r="AG124" i="66"/>
  <c r="AH124" i="66"/>
  <c r="AI124" i="66"/>
  <c r="AB125" i="66"/>
  <c r="AC125" i="66"/>
  <c r="AD125" i="66"/>
  <c r="AE125" i="66"/>
  <c r="AF125" i="66"/>
  <c r="AG125" i="66"/>
  <c r="AH125" i="66"/>
  <c r="AI125" i="66"/>
  <c r="AB126" i="66"/>
  <c r="AC126" i="66"/>
  <c r="AD126" i="66"/>
  <c r="AE126" i="66"/>
  <c r="AF126" i="66"/>
  <c r="AG126" i="66"/>
  <c r="AH126" i="66"/>
  <c r="AI126" i="66"/>
  <c r="AB127" i="66"/>
  <c r="AC127" i="66"/>
  <c r="AD127" i="66"/>
  <c r="AE127" i="66"/>
  <c r="AF127" i="66"/>
  <c r="AG127" i="66"/>
  <c r="AH127" i="66"/>
  <c r="AI127" i="66"/>
  <c r="AB128" i="66"/>
  <c r="AC128" i="66"/>
  <c r="AD128" i="66"/>
  <c r="AE128" i="66"/>
  <c r="AF128" i="66"/>
  <c r="AG128" i="66"/>
  <c r="AH128" i="66"/>
  <c r="AI128" i="66"/>
  <c r="AB129" i="66"/>
  <c r="AC129" i="66"/>
  <c r="AD129" i="66"/>
  <c r="AE129" i="66"/>
  <c r="AF129" i="66"/>
  <c r="AG129" i="66"/>
  <c r="AH129" i="66"/>
  <c r="AI129" i="66"/>
  <c r="AB130" i="66"/>
  <c r="AC130" i="66"/>
  <c r="AD130" i="66"/>
  <c r="AE130" i="66"/>
  <c r="AF130" i="66"/>
  <c r="AG130" i="66"/>
  <c r="AH130" i="66"/>
  <c r="AI130" i="66"/>
  <c r="AB131" i="66"/>
  <c r="AC131" i="66"/>
  <c r="AD131" i="66"/>
  <c r="AE131" i="66"/>
  <c r="AF131" i="66"/>
  <c r="AG131" i="66"/>
  <c r="AH131" i="66"/>
  <c r="AI131" i="66"/>
  <c r="AB132" i="66"/>
  <c r="AC132" i="66"/>
  <c r="AD132" i="66"/>
  <c r="AE132" i="66"/>
  <c r="AF132" i="66"/>
  <c r="AG132" i="66"/>
  <c r="AH132" i="66"/>
  <c r="AI132" i="66"/>
  <c r="AB133" i="66"/>
  <c r="AC133" i="66"/>
  <c r="AD133" i="66"/>
  <c r="AE133" i="66"/>
  <c r="AF133" i="66"/>
  <c r="AG133" i="66"/>
  <c r="AH133" i="66"/>
  <c r="AI133" i="66"/>
  <c r="AB134" i="66"/>
  <c r="AC134" i="66"/>
  <c r="AD134" i="66"/>
  <c r="AE134" i="66"/>
  <c r="AF134" i="66"/>
  <c r="AG134" i="66"/>
  <c r="AH134" i="66"/>
  <c r="AI134" i="66"/>
  <c r="AB135" i="66"/>
  <c r="AC135" i="66"/>
  <c r="AD135" i="66"/>
  <c r="AE135" i="66"/>
  <c r="AF135" i="66"/>
  <c r="AG135" i="66"/>
  <c r="AH135" i="66"/>
  <c r="AI135" i="66"/>
  <c r="AB136" i="66"/>
  <c r="AC136" i="66"/>
  <c r="AD136" i="66"/>
  <c r="AE136" i="66"/>
  <c r="AF136" i="66"/>
  <c r="AG136" i="66"/>
  <c r="AH136" i="66"/>
  <c r="AI136" i="66"/>
  <c r="AB137" i="66"/>
  <c r="AC137" i="66"/>
  <c r="AD137" i="66"/>
  <c r="AE137" i="66"/>
  <c r="AF137" i="66"/>
  <c r="AG137" i="66"/>
  <c r="AH137" i="66"/>
  <c r="AI137" i="66"/>
  <c r="AB138" i="66"/>
  <c r="AC138" i="66"/>
  <c r="AD138" i="66"/>
  <c r="AE138" i="66"/>
  <c r="AF138" i="66"/>
  <c r="AG138" i="66"/>
  <c r="AH138" i="66"/>
  <c r="AI138" i="66"/>
  <c r="AB139" i="66"/>
  <c r="AC139" i="66"/>
  <c r="AD139" i="66"/>
  <c r="AE139" i="66"/>
  <c r="AF139" i="66"/>
  <c r="AG139" i="66"/>
  <c r="AH139" i="66"/>
  <c r="AI139" i="66"/>
  <c r="AB140" i="66"/>
  <c r="AC140" i="66"/>
  <c r="AD140" i="66"/>
  <c r="AE140" i="66"/>
  <c r="AF140" i="66"/>
  <c r="AG140" i="66"/>
  <c r="AH140" i="66"/>
  <c r="AI140" i="66"/>
  <c r="AB141" i="66"/>
  <c r="AC141" i="66"/>
  <c r="AD141" i="66"/>
  <c r="AE141" i="66"/>
  <c r="AF141" i="66"/>
  <c r="AG141" i="66"/>
  <c r="AH141" i="66"/>
  <c r="AI141" i="66"/>
  <c r="AB142" i="66"/>
  <c r="AC142" i="66"/>
  <c r="AD142" i="66"/>
  <c r="AE142" i="66"/>
  <c r="AF142" i="66"/>
  <c r="AG142" i="66"/>
  <c r="AH142" i="66"/>
  <c r="AI142" i="66"/>
  <c r="AB143" i="66"/>
  <c r="AC143" i="66"/>
  <c r="AD143" i="66"/>
  <c r="AE143" i="66"/>
  <c r="AF143" i="66"/>
  <c r="AG143" i="66"/>
  <c r="AH143" i="66"/>
  <c r="AI143" i="66"/>
  <c r="AB144" i="66"/>
  <c r="AC144" i="66"/>
  <c r="AD144" i="66"/>
  <c r="AE144" i="66"/>
  <c r="AF144" i="66"/>
  <c r="AG144" i="66"/>
  <c r="AH144" i="66"/>
  <c r="AI144" i="66"/>
  <c r="AB145" i="66"/>
  <c r="AC145" i="66"/>
  <c r="AD145" i="66"/>
  <c r="AE145" i="66"/>
  <c r="AF145" i="66"/>
  <c r="AG145" i="66"/>
  <c r="AH145" i="66"/>
  <c r="AI145" i="66"/>
  <c r="AB146" i="66"/>
  <c r="AC146" i="66"/>
  <c r="AD146" i="66"/>
  <c r="AE146" i="66"/>
  <c r="AF146" i="66"/>
  <c r="AG146" i="66"/>
  <c r="AH146" i="66"/>
  <c r="AI146" i="66"/>
  <c r="AB147" i="66"/>
  <c r="AC147" i="66"/>
  <c r="AD147" i="66"/>
  <c r="AE147" i="66"/>
  <c r="AF147" i="66"/>
  <c r="AG147" i="66"/>
  <c r="AH147" i="66"/>
  <c r="AI147" i="66"/>
  <c r="AB148" i="66"/>
  <c r="AC148" i="66"/>
  <c r="AD148" i="66"/>
  <c r="AE148" i="66"/>
  <c r="AF148" i="66"/>
  <c r="AG148" i="66"/>
  <c r="AH148" i="66"/>
  <c r="AI148" i="66"/>
  <c r="AB149" i="66"/>
  <c r="AC149" i="66"/>
  <c r="AD149" i="66"/>
  <c r="AE149" i="66"/>
  <c r="AF149" i="66"/>
  <c r="AG149" i="66"/>
  <c r="AH149" i="66"/>
  <c r="AI149" i="66"/>
  <c r="AB150" i="66"/>
  <c r="AC150" i="66"/>
  <c r="AD150" i="66"/>
  <c r="AE150" i="66"/>
  <c r="AF150" i="66"/>
  <c r="AG150" i="66"/>
  <c r="AH150" i="66"/>
  <c r="AI150" i="66"/>
  <c r="AB151" i="66"/>
  <c r="AC151" i="66"/>
  <c r="AD151" i="66"/>
  <c r="AE151" i="66"/>
  <c r="AF151" i="66"/>
  <c r="AG151" i="66"/>
  <c r="AH151" i="66"/>
  <c r="AI151" i="66"/>
  <c r="AB152" i="66"/>
  <c r="AC152" i="66"/>
  <c r="AD152" i="66"/>
  <c r="AE152" i="66"/>
  <c r="AF152" i="66"/>
  <c r="AG152" i="66"/>
  <c r="AH152" i="66"/>
  <c r="AI152" i="66"/>
  <c r="AB153" i="66"/>
  <c r="AC153" i="66"/>
  <c r="AD153" i="66"/>
  <c r="AE153" i="66"/>
  <c r="AF153" i="66"/>
  <c r="AG153" i="66"/>
  <c r="AH153" i="66"/>
  <c r="AI153" i="66"/>
  <c r="AB154" i="66"/>
  <c r="AC154" i="66"/>
  <c r="AD154" i="66"/>
  <c r="AE154" i="66"/>
  <c r="AF154" i="66"/>
  <c r="AG154" i="66"/>
  <c r="AH154" i="66"/>
  <c r="AI154" i="66"/>
  <c r="AB155" i="66"/>
  <c r="AC155" i="66"/>
  <c r="AD155" i="66"/>
  <c r="AE155" i="66"/>
  <c r="AF155" i="66"/>
  <c r="AG155" i="66"/>
  <c r="AH155" i="66"/>
  <c r="AI155" i="66"/>
  <c r="AB156" i="66"/>
  <c r="AC156" i="66"/>
  <c r="AD156" i="66"/>
  <c r="AE156" i="66"/>
  <c r="AF156" i="66"/>
  <c r="AG156" i="66"/>
  <c r="AH156" i="66"/>
  <c r="AI156" i="66"/>
  <c r="AB157" i="66"/>
  <c r="AC157" i="66"/>
  <c r="AD157" i="66"/>
  <c r="AE157" i="66"/>
  <c r="AF157" i="66"/>
  <c r="AG157" i="66"/>
  <c r="AH157" i="66"/>
  <c r="AI157" i="66"/>
  <c r="AB158" i="66"/>
  <c r="AC158" i="66"/>
  <c r="AD158" i="66"/>
  <c r="AE158" i="66"/>
  <c r="AF158" i="66"/>
  <c r="AG158" i="66"/>
  <c r="AH158" i="66"/>
  <c r="AI158" i="66"/>
  <c r="AB159" i="66"/>
  <c r="AC159" i="66"/>
  <c r="AD159" i="66"/>
  <c r="AE159" i="66"/>
  <c r="AF159" i="66"/>
  <c r="AG159" i="66"/>
  <c r="AH159" i="66"/>
  <c r="AI159" i="66"/>
  <c r="AB160" i="66"/>
  <c r="AC160" i="66"/>
  <c r="AD160" i="66"/>
  <c r="AE160" i="66"/>
  <c r="AF160" i="66"/>
  <c r="AG160" i="66"/>
  <c r="AH160" i="66"/>
  <c r="AI160" i="66"/>
  <c r="AB161" i="66"/>
  <c r="AC161" i="66"/>
  <c r="AD161" i="66"/>
  <c r="AE161" i="66"/>
  <c r="AF161" i="66"/>
  <c r="AG161" i="66"/>
  <c r="AH161" i="66"/>
  <c r="AI161" i="66"/>
  <c r="AB162" i="66"/>
  <c r="AC162" i="66"/>
  <c r="AD162" i="66"/>
  <c r="AE162" i="66"/>
  <c r="AF162" i="66"/>
  <c r="AG162" i="66"/>
  <c r="AH162" i="66"/>
  <c r="AI162" i="66"/>
  <c r="AB163" i="66"/>
  <c r="AC163" i="66"/>
  <c r="AD163" i="66"/>
  <c r="AE163" i="66"/>
  <c r="AF163" i="66"/>
  <c r="AG163" i="66"/>
  <c r="AH163" i="66"/>
  <c r="AI163" i="66"/>
  <c r="AB164" i="66"/>
  <c r="AC164" i="66"/>
  <c r="AD164" i="66"/>
  <c r="AE164" i="66"/>
  <c r="AF164" i="66"/>
  <c r="AG164" i="66"/>
  <c r="AH164" i="66"/>
  <c r="AI164" i="66"/>
  <c r="AB165" i="66"/>
  <c r="AC165" i="66"/>
  <c r="AD165" i="66"/>
  <c r="AE165" i="66"/>
  <c r="AF165" i="66"/>
  <c r="AG165" i="66"/>
  <c r="AH165" i="66"/>
  <c r="AI165" i="66"/>
  <c r="AB166" i="66"/>
  <c r="AC166" i="66"/>
  <c r="AD166" i="66"/>
  <c r="AE166" i="66"/>
  <c r="AF166" i="66"/>
  <c r="AG166" i="66"/>
  <c r="AH166" i="66"/>
  <c r="AI166" i="66"/>
  <c r="AB167" i="66"/>
  <c r="AC167" i="66"/>
  <c r="AD167" i="66"/>
  <c r="AE167" i="66"/>
  <c r="AF167" i="66"/>
  <c r="AG167" i="66"/>
  <c r="AH167" i="66"/>
  <c r="AI167" i="66"/>
  <c r="AB168" i="66"/>
  <c r="AC168" i="66"/>
  <c r="AD168" i="66"/>
  <c r="AE168" i="66"/>
  <c r="AF168" i="66"/>
  <c r="AG168" i="66"/>
  <c r="AH168" i="66"/>
  <c r="AI168" i="66"/>
  <c r="AB169" i="66"/>
  <c r="AC169" i="66"/>
  <c r="AD169" i="66"/>
  <c r="AE169" i="66"/>
  <c r="AF169" i="66"/>
  <c r="AG169" i="66"/>
  <c r="AH169" i="66"/>
  <c r="AI169" i="66"/>
  <c r="AB170" i="66"/>
  <c r="AC170" i="66"/>
  <c r="AD170" i="66"/>
  <c r="AE170" i="66"/>
  <c r="AF170" i="66"/>
  <c r="AG170" i="66"/>
  <c r="AH170" i="66"/>
  <c r="AI170" i="66"/>
  <c r="AB171" i="66"/>
  <c r="AC171" i="66"/>
  <c r="AD171" i="66"/>
  <c r="AE171" i="66"/>
  <c r="AF171" i="66"/>
  <c r="AG171" i="66"/>
  <c r="AH171" i="66"/>
  <c r="AI171" i="66"/>
  <c r="AB172" i="66"/>
  <c r="AC172" i="66"/>
  <c r="AD172" i="66"/>
  <c r="AE172" i="66"/>
  <c r="AF172" i="66"/>
  <c r="AG172" i="66"/>
  <c r="AH172" i="66"/>
  <c r="AI172" i="66"/>
  <c r="AB173" i="66"/>
  <c r="AC173" i="66"/>
  <c r="AD173" i="66"/>
  <c r="AE173" i="66"/>
  <c r="AF173" i="66"/>
  <c r="AG173" i="66"/>
  <c r="AH173" i="66"/>
  <c r="AI173" i="66"/>
  <c r="AB174" i="66"/>
  <c r="AC174" i="66"/>
  <c r="AD174" i="66"/>
  <c r="AE174" i="66"/>
  <c r="AF174" i="66"/>
  <c r="AG174" i="66"/>
  <c r="AH174" i="66"/>
  <c r="AI174" i="66"/>
  <c r="AB175" i="66"/>
  <c r="AC175" i="66"/>
  <c r="AD175" i="66"/>
  <c r="AE175" i="66"/>
  <c r="AF175" i="66"/>
  <c r="AG175" i="66"/>
  <c r="AH175" i="66"/>
  <c r="AI175" i="66"/>
  <c r="AB176" i="66"/>
  <c r="AC176" i="66"/>
  <c r="AD176" i="66"/>
  <c r="AE176" i="66"/>
  <c r="AF176" i="66"/>
  <c r="AG176" i="66"/>
  <c r="AH176" i="66"/>
  <c r="AI176" i="66"/>
  <c r="AB177" i="66"/>
  <c r="AC177" i="66"/>
  <c r="AD177" i="66"/>
  <c r="AE177" i="66"/>
  <c r="AF177" i="66"/>
  <c r="AG177" i="66"/>
  <c r="AH177" i="66"/>
  <c r="AI177" i="66"/>
  <c r="AB178" i="66"/>
  <c r="AC178" i="66"/>
  <c r="AD178" i="66"/>
  <c r="AE178" i="66"/>
  <c r="AF178" i="66"/>
  <c r="AG178" i="66"/>
  <c r="AH178" i="66"/>
  <c r="AI178" i="66"/>
  <c r="AB179" i="66"/>
  <c r="AC179" i="66"/>
  <c r="AD179" i="66"/>
  <c r="AE179" i="66"/>
  <c r="AF179" i="66"/>
  <c r="AG179" i="66"/>
  <c r="AH179" i="66"/>
  <c r="AI179" i="66"/>
  <c r="AB180" i="66"/>
  <c r="AC180" i="66"/>
  <c r="AD180" i="66"/>
  <c r="AE180" i="66"/>
  <c r="AF180" i="66"/>
  <c r="AG180" i="66"/>
  <c r="AH180" i="66"/>
  <c r="AI180" i="66"/>
  <c r="AB181" i="66"/>
  <c r="AC181" i="66"/>
  <c r="AD181" i="66"/>
  <c r="AE181" i="66"/>
  <c r="AF181" i="66"/>
  <c r="AG181" i="66"/>
  <c r="AH181" i="66"/>
  <c r="AI181" i="66"/>
  <c r="AB182" i="66"/>
  <c r="AC182" i="66"/>
  <c r="AD182" i="66"/>
  <c r="AE182" i="66"/>
  <c r="AF182" i="66"/>
  <c r="AG182" i="66"/>
  <c r="AH182" i="66"/>
  <c r="AI182" i="66"/>
  <c r="AB183" i="66"/>
  <c r="AC183" i="66"/>
  <c r="AD183" i="66"/>
  <c r="AE183" i="66"/>
  <c r="AF183" i="66"/>
  <c r="AG183" i="66"/>
  <c r="AH183" i="66"/>
  <c r="AI183" i="66"/>
  <c r="AB184" i="66"/>
  <c r="AC184" i="66"/>
  <c r="AD184" i="66"/>
  <c r="AE184" i="66"/>
  <c r="AF184" i="66"/>
  <c r="AG184" i="66"/>
  <c r="AH184" i="66"/>
  <c r="AI184" i="66"/>
  <c r="AB185" i="66"/>
  <c r="AC185" i="66"/>
  <c r="AD185" i="66"/>
  <c r="AE185" i="66"/>
  <c r="AF185" i="66"/>
  <c r="AG185" i="66"/>
  <c r="AH185" i="66"/>
  <c r="AI185" i="66"/>
  <c r="AB186" i="66"/>
  <c r="AC186" i="66"/>
  <c r="AD186" i="66"/>
  <c r="AE186" i="66"/>
  <c r="AF186" i="66"/>
  <c r="AG186" i="66"/>
  <c r="AH186" i="66"/>
  <c r="AI186" i="66"/>
  <c r="AB187" i="66"/>
  <c r="AC187" i="66"/>
  <c r="AD187" i="66"/>
  <c r="AE187" i="66"/>
  <c r="AF187" i="66"/>
  <c r="AG187" i="66"/>
  <c r="AH187" i="66"/>
  <c r="AI187" i="66"/>
  <c r="AB188" i="66"/>
  <c r="AC188" i="66"/>
  <c r="AD188" i="66"/>
  <c r="AE188" i="66"/>
  <c r="AF188" i="66"/>
  <c r="AG188" i="66"/>
  <c r="AH188" i="66"/>
  <c r="AI188" i="66"/>
  <c r="AB189" i="66"/>
  <c r="AC189" i="66"/>
  <c r="AD189" i="66"/>
  <c r="AE189" i="66"/>
  <c r="AF189" i="66"/>
  <c r="AG189" i="66"/>
  <c r="AH189" i="66"/>
  <c r="AI189" i="66"/>
  <c r="AB190" i="66"/>
  <c r="AC190" i="66"/>
  <c r="AD190" i="66"/>
  <c r="AE190" i="66"/>
  <c r="AF190" i="66"/>
  <c r="AG190" i="66"/>
  <c r="AH190" i="66"/>
  <c r="AI190" i="66"/>
  <c r="AB191" i="66"/>
  <c r="AC191" i="66"/>
  <c r="AD191" i="66"/>
  <c r="AE191" i="66"/>
  <c r="AF191" i="66"/>
  <c r="AG191" i="66"/>
  <c r="AH191" i="66"/>
  <c r="AI191" i="66"/>
  <c r="AB192" i="66"/>
  <c r="AC192" i="66"/>
  <c r="AD192" i="66"/>
  <c r="AE192" i="66"/>
  <c r="AF192" i="66"/>
  <c r="AG192" i="66"/>
  <c r="AH192" i="66"/>
  <c r="AI192" i="66"/>
  <c r="AB193" i="66"/>
  <c r="AC193" i="66"/>
  <c r="AD193" i="66"/>
  <c r="AE193" i="66"/>
  <c r="AF193" i="66"/>
  <c r="AG193" i="66"/>
  <c r="AH193" i="66"/>
  <c r="AI193" i="66"/>
  <c r="AB194" i="66"/>
  <c r="AC194" i="66"/>
  <c r="AD194" i="66"/>
  <c r="AE194" i="66"/>
  <c r="AF194" i="66"/>
  <c r="AG194" i="66"/>
  <c r="AH194" i="66"/>
  <c r="AI194" i="66"/>
  <c r="AB195" i="66"/>
  <c r="AC195" i="66"/>
  <c r="AD195" i="66"/>
  <c r="AE195" i="66"/>
  <c r="AF195" i="66"/>
  <c r="AG195" i="66"/>
  <c r="AH195" i="66"/>
  <c r="AI195" i="66"/>
  <c r="AB196" i="66"/>
  <c r="AC196" i="66"/>
  <c r="AD196" i="66"/>
  <c r="AE196" i="66"/>
  <c r="AF196" i="66"/>
  <c r="AG196" i="66"/>
  <c r="AH196" i="66"/>
  <c r="AI196" i="66"/>
  <c r="AB197" i="66"/>
  <c r="AC197" i="66"/>
  <c r="AD197" i="66"/>
  <c r="AE197" i="66"/>
  <c r="AF197" i="66"/>
  <c r="AG197" i="66"/>
  <c r="AH197" i="66"/>
  <c r="AI197" i="66"/>
  <c r="AB198" i="66"/>
  <c r="AC198" i="66"/>
  <c r="AD198" i="66"/>
  <c r="AE198" i="66"/>
  <c r="AF198" i="66"/>
  <c r="AG198" i="66"/>
  <c r="AH198" i="66"/>
  <c r="AI198" i="66"/>
  <c r="AB199" i="66"/>
  <c r="AC199" i="66"/>
  <c r="AD199" i="66"/>
  <c r="AE199" i="66"/>
  <c r="AF199" i="66"/>
  <c r="AG199" i="66"/>
  <c r="AH199" i="66"/>
  <c r="AI199" i="66"/>
  <c r="AB200" i="66"/>
  <c r="AC200" i="66"/>
  <c r="AD200" i="66"/>
  <c r="AE200" i="66"/>
  <c r="AF200" i="66"/>
  <c r="AG200" i="66"/>
  <c r="AH200" i="66"/>
  <c r="AI200" i="66"/>
  <c r="AB201" i="66"/>
  <c r="AC201" i="66"/>
  <c r="AF201" i="66"/>
  <c r="AG201" i="66"/>
  <c r="AH201" i="66"/>
  <c r="AI201" i="66"/>
  <c r="AB202" i="66"/>
  <c r="AC202" i="66"/>
  <c r="AF202" i="66"/>
  <c r="AG202" i="66"/>
  <c r="AH202" i="66"/>
  <c r="AI202" i="66"/>
  <c r="AB203" i="66"/>
  <c r="AC203" i="66"/>
  <c r="AF203" i="66"/>
  <c r="AG203" i="66"/>
  <c r="AH203" i="66"/>
  <c r="AI203" i="66"/>
  <c r="AB204" i="66"/>
  <c r="AC204" i="66"/>
  <c r="AF204" i="66"/>
  <c r="AG204" i="66"/>
  <c r="AH204" i="66"/>
  <c r="AI204" i="66"/>
  <c r="AB205" i="66"/>
  <c r="AC205" i="66"/>
  <c r="AF205" i="66"/>
  <c r="AG205" i="66"/>
  <c r="AH205" i="66"/>
  <c r="AI205" i="66"/>
  <c r="AB206" i="66"/>
  <c r="AC206" i="66"/>
  <c r="AD206" i="66"/>
  <c r="AE206" i="66"/>
  <c r="AF206" i="66"/>
  <c r="AG206" i="66"/>
  <c r="AH206" i="66"/>
  <c r="AI206" i="66"/>
  <c r="AB207" i="66"/>
  <c r="AC207" i="66"/>
  <c r="AD207" i="66"/>
  <c r="AE207" i="66"/>
  <c r="AF207" i="66"/>
  <c r="AG207" i="66"/>
  <c r="AH207" i="66"/>
  <c r="AI207" i="66"/>
  <c r="AB208" i="66"/>
  <c r="AC208" i="66"/>
  <c r="AD208" i="66"/>
  <c r="AE208" i="66"/>
  <c r="AF208" i="66"/>
  <c r="AG208" i="66"/>
  <c r="AH208" i="66"/>
  <c r="AI208" i="66"/>
  <c r="AB209" i="66"/>
  <c r="AC209" i="66"/>
  <c r="AD209" i="66"/>
  <c r="AE209" i="66"/>
  <c r="AF209" i="66"/>
  <c r="AG209" i="66"/>
  <c r="AH209" i="66"/>
  <c r="AI209" i="66"/>
  <c r="AB210" i="66"/>
  <c r="AC210" i="66"/>
  <c r="AD210" i="66"/>
  <c r="AE210" i="66"/>
  <c r="AF210" i="66"/>
  <c r="AG210" i="66"/>
  <c r="AH210" i="66"/>
  <c r="AI210" i="66"/>
  <c r="AB211" i="66"/>
  <c r="AC211" i="66"/>
  <c r="AD211" i="66"/>
  <c r="AE211" i="66"/>
  <c r="AF211" i="66"/>
  <c r="AG211" i="66"/>
  <c r="AH211" i="66"/>
  <c r="AI211" i="66"/>
  <c r="AB212" i="66"/>
  <c r="AC212" i="66"/>
  <c r="AD212" i="66"/>
  <c r="AE212" i="66"/>
  <c r="AF212" i="66"/>
  <c r="AG212" i="66"/>
  <c r="AH212" i="66"/>
  <c r="AI212" i="66"/>
  <c r="AB213" i="66"/>
  <c r="AC213" i="66"/>
  <c r="AD213" i="66"/>
  <c r="AE213" i="66"/>
  <c r="AF213" i="66"/>
  <c r="AG213" i="66"/>
  <c r="AH213" i="66"/>
  <c r="AI213" i="66"/>
  <c r="AB214" i="66"/>
  <c r="AC214" i="66"/>
  <c r="AD214" i="66"/>
  <c r="AE214" i="66"/>
  <c r="AF214" i="66"/>
  <c r="AG214" i="66"/>
  <c r="AH214" i="66"/>
  <c r="AI214" i="66"/>
  <c r="AB215" i="66"/>
  <c r="AC215" i="66"/>
  <c r="AD215" i="66"/>
  <c r="AE215" i="66"/>
  <c r="AF215" i="66"/>
  <c r="AG215" i="66"/>
  <c r="AH215" i="66"/>
  <c r="AI215" i="66"/>
  <c r="AB216" i="66"/>
  <c r="AC216" i="66"/>
  <c r="AD216" i="66"/>
  <c r="AE216" i="66"/>
  <c r="AF216" i="66"/>
  <c r="AG216" i="66"/>
  <c r="AH216" i="66"/>
  <c r="AI216" i="66"/>
  <c r="AB217" i="66"/>
  <c r="AC217" i="66"/>
  <c r="AD217" i="66"/>
  <c r="AE217" i="66"/>
  <c r="AF217" i="66"/>
  <c r="AG217" i="66"/>
  <c r="AH217" i="66"/>
  <c r="AI217" i="66"/>
  <c r="AB218" i="66"/>
  <c r="AC218" i="66"/>
  <c r="AD218" i="66"/>
  <c r="AE218" i="66"/>
  <c r="AF218" i="66"/>
  <c r="AG218" i="66"/>
  <c r="AH218" i="66"/>
  <c r="AI218" i="66"/>
  <c r="AB219" i="66"/>
  <c r="AC219" i="66"/>
  <c r="AD219" i="66"/>
  <c r="AE219" i="66"/>
  <c r="AF219" i="66"/>
  <c r="AG219" i="66"/>
  <c r="AH219" i="66"/>
  <c r="AI219" i="66"/>
  <c r="AB220" i="66"/>
  <c r="AC220" i="66"/>
  <c r="AD220" i="66"/>
  <c r="AE220" i="66"/>
  <c r="AF220" i="66"/>
  <c r="AG220" i="66"/>
  <c r="AH220" i="66"/>
  <c r="AI220" i="66"/>
  <c r="AB221" i="66"/>
  <c r="AC221" i="66"/>
  <c r="AD221" i="66"/>
  <c r="AE221" i="66"/>
  <c r="AF221" i="66"/>
  <c r="AG221" i="66"/>
  <c r="AH221" i="66"/>
  <c r="AI221" i="66"/>
  <c r="AB222" i="66"/>
  <c r="AC222" i="66"/>
  <c r="AD222" i="66"/>
  <c r="AE222" i="66"/>
  <c r="AB223" i="66"/>
  <c r="AC223" i="66"/>
  <c r="AD223" i="66"/>
  <c r="AE223" i="66"/>
  <c r="AF223" i="66"/>
  <c r="AB224" i="66"/>
  <c r="AC224" i="66"/>
  <c r="AD224" i="66"/>
  <c r="AE224" i="66"/>
  <c r="AB225" i="66"/>
  <c r="AC225" i="66"/>
  <c r="AD225" i="66"/>
  <c r="AE225" i="66"/>
  <c r="AF225" i="66"/>
  <c r="AB226" i="66"/>
  <c r="AC226" i="66"/>
  <c r="AD226" i="66"/>
  <c r="AE226" i="66"/>
  <c r="AB227" i="66"/>
  <c r="AC227" i="66"/>
  <c r="AD227" i="66"/>
  <c r="AE227" i="66"/>
  <c r="AF227" i="66"/>
  <c r="AB228" i="66"/>
  <c r="AC228" i="66"/>
  <c r="AD228" i="66"/>
  <c r="AE228" i="66"/>
  <c r="AB229" i="66"/>
  <c r="AC229" i="66"/>
  <c r="AD229" i="66"/>
  <c r="AE229" i="66"/>
  <c r="AF229" i="66"/>
  <c r="AB230" i="66"/>
  <c r="AC230" i="66"/>
  <c r="AD230" i="66"/>
  <c r="AE230" i="66"/>
  <c r="AB231" i="66"/>
  <c r="AC231" i="66"/>
  <c r="AD231" i="66"/>
  <c r="AE231" i="66"/>
  <c r="AF231" i="66"/>
  <c r="AB232" i="66"/>
  <c r="AC232" i="66"/>
  <c r="AD232" i="66"/>
  <c r="AE232" i="66"/>
  <c r="AB233" i="66"/>
  <c r="AC233" i="66"/>
  <c r="AD233" i="66"/>
  <c r="AE233" i="66"/>
  <c r="AF233" i="66"/>
  <c r="AB234" i="66"/>
  <c r="AC234" i="66"/>
  <c r="AD234" i="66"/>
  <c r="AE234" i="66"/>
  <c r="AF234" i="66"/>
  <c r="AG234" i="66"/>
  <c r="AB235" i="66"/>
  <c r="AC235" i="66"/>
  <c r="AD235" i="66"/>
  <c r="AE235" i="66"/>
  <c r="AF235" i="66"/>
  <c r="AG235" i="66"/>
  <c r="AB236" i="66"/>
  <c r="AC236" i="66"/>
  <c r="AD236" i="66"/>
  <c r="AE236" i="66"/>
  <c r="AF236" i="66"/>
  <c r="AG236" i="66"/>
  <c r="AB237" i="66"/>
  <c r="AC237" i="66"/>
  <c r="AD237" i="66"/>
  <c r="AE237" i="66"/>
  <c r="AF237" i="66"/>
  <c r="AG237" i="66"/>
  <c r="AH237" i="66"/>
  <c r="AI237" i="66"/>
  <c r="AB238" i="66"/>
  <c r="AC238" i="66"/>
  <c r="AD238" i="66"/>
  <c r="AE238" i="66"/>
  <c r="AF238" i="66"/>
  <c r="AG238" i="66"/>
  <c r="AH238" i="66"/>
  <c r="AI238" i="66"/>
  <c r="AB239" i="66"/>
  <c r="AC239" i="66"/>
  <c r="AD239" i="66"/>
  <c r="AE239" i="66"/>
  <c r="AF239" i="66"/>
  <c r="AG239" i="66"/>
  <c r="AH239" i="66"/>
  <c r="AI239" i="66"/>
  <c r="AB240" i="66"/>
  <c r="AC240" i="66"/>
  <c r="AD240" i="66"/>
  <c r="AE240" i="66"/>
  <c r="AF240" i="66"/>
  <c r="AG240" i="66"/>
  <c r="AH240" i="66"/>
  <c r="AI240" i="66"/>
  <c r="AB241" i="66"/>
  <c r="AC241" i="66"/>
  <c r="AD241" i="66"/>
  <c r="AE241" i="66"/>
  <c r="AF241" i="66"/>
  <c r="AG241" i="66"/>
  <c r="AH241" i="66"/>
  <c r="AI241" i="66"/>
  <c r="AB242" i="66"/>
  <c r="AC242" i="66"/>
  <c r="AD242" i="66"/>
  <c r="AE242" i="66"/>
  <c r="AF242" i="66"/>
  <c r="AG242" i="66"/>
  <c r="AH242" i="66"/>
  <c r="AI242" i="66"/>
  <c r="AB243" i="66"/>
  <c r="AC243" i="66"/>
  <c r="AD243" i="66"/>
  <c r="AE243" i="66"/>
  <c r="AF243" i="66"/>
  <c r="AG243" i="66"/>
  <c r="AH243" i="66"/>
  <c r="AI243" i="66"/>
  <c r="AB244" i="66"/>
  <c r="AC244" i="66"/>
  <c r="AD244" i="66"/>
  <c r="AE244" i="66"/>
  <c r="AF244" i="66"/>
  <c r="AG244" i="66"/>
  <c r="AH244" i="66"/>
  <c r="AI244" i="66"/>
  <c r="AB245" i="66"/>
  <c r="AC245" i="66"/>
  <c r="AD245" i="66"/>
  <c r="AE245" i="66"/>
  <c r="AF245" i="66"/>
  <c r="AG245" i="66"/>
  <c r="AH245" i="66"/>
  <c r="AI245" i="66"/>
  <c r="AB246" i="66"/>
  <c r="AC246" i="66"/>
  <c r="AD246" i="66"/>
  <c r="AE246" i="66"/>
  <c r="AF246" i="66"/>
  <c r="AG246" i="66"/>
  <c r="AH246" i="66"/>
  <c r="AI246" i="66"/>
  <c r="AB247" i="66"/>
  <c r="AC247" i="66"/>
  <c r="AD247" i="66"/>
  <c r="AE247" i="66"/>
  <c r="AF247" i="66"/>
  <c r="AG247" i="66"/>
  <c r="AH247" i="66"/>
  <c r="AI247" i="66"/>
  <c r="AB248" i="66"/>
  <c r="AC248" i="66"/>
  <c r="AD248" i="66"/>
  <c r="AE248" i="66"/>
  <c r="AF248" i="66"/>
  <c r="AG248" i="66"/>
  <c r="AH248" i="66"/>
  <c r="AI248" i="66"/>
  <c r="AB249" i="66"/>
  <c r="AC249" i="66"/>
  <c r="AD249" i="66"/>
  <c r="AE249" i="66"/>
  <c r="AF249" i="66"/>
  <c r="AG249" i="66"/>
  <c r="AH249" i="66"/>
  <c r="AI249" i="66"/>
  <c r="AB250" i="66"/>
  <c r="AC250" i="66"/>
  <c r="AD250" i="66"/>
  <c r="AE250" i="66"/>
  <c r="AF250" i="66"/>
  <c r="AG250" i="66"/>
  <c r="AH250" i="66"/>
  <c r="AI250" i="66"/>
  <c r="AB251" i="66"/>
  <c r="AC251" i="66"/>
  <c r="AD251" i="66"/>
  <c r="AE251" i="66"/>
  <c r="AF251" i="66"/>
  <c r="AG251" i="66"/>
  <c r="AH251" i="66"/>
  <c r="AI251" i="66"/>
  <c r="AB252" i="66"/>
  <c r="AC252" i="66"/>
  <c r="AD252" i="66"/>
  <c r="AE252" i="66"/>
  <c r="AF252" i="66"/>
  <c r="AG252" i="66"/>
  <c r="AH252" i="66"/>
  <c r="AI252" i="66"/>
  <c r="AB253" i="66"/>
  <c r="AC253" i="66"/>
  <c r="AD253" i="66"/>
  <c r="AE253" i="66"/>
  <c r="AF253" i="66"/>
  <c r="AG253" i="66"/>
  <c r="AH253" i="66"/>
  <c r="AI253" i="66"/>
  <c r="AB254" i="66"/>
  <c r="AC254" i="66"/>
  <c r="AD254" i="66"/>
  <c r="AE254" i="66"/>
  <c r="AF254" i="66"/>
  <c r="AG254" i="66"/>
  <c r="AH254" i="66"/>
  <c r="AI254" i="66"/>
  <c r="AB255" i="66"/>
  <c r="AC255" i="66"/>
  <c r="AD255" i="66"/>
  <c r="AE255" i="66"/>
  <c r="AF255" i="66"/>
  <c r="AG255" i="66"/>
  <c r="AH255" i="66"/>
  <c r="AI255" i="66"/>
  <c r="AB256" i="66"/>
  <c r="AC256" i="66"/>
  <c r="AD256" i="66"/>
  <c r="AE256" i="66"/>
  <c r="AF256" i="66"/>
  <c r="AG256" i="66"/>
  <c r="AH256" i="66"/>
  <c r="AI256" i="66"/>
  <c r="AB257" i="66"/>
  <c r="AC257" i="66"/>
  <c r="AD257" i="66"/>
  <c r="AE257" i="66"/>
  <c r="AF257" i="66"/>
  <c r="AG257" i="66"/>
  <c r="AH257" i="66"/>
  <c r="AI257" i="66"/>
  <c r="AB258" i="66"/>
  <c r="AC258" i="66"/>
  <c r="AD258" i="66"/>
  <c r="AE258" i="66"/>
  <c r="AF258" i="66"/>
  <c r="AG258" i="66"/>
  <c r="AH258" i="66"/>
  <c r="AI258" i="66"/>
  <c r="AB259" i="66"/>
  <c r="AC259" i="66"/>
  <c r="AD259" i="66"/>
  <c r="AE259" i="66"/>
  <c r="AF259" i="66"/>
  <c r="AG259" i="66"/>
  <c r="AH259" i="66"/>
  <c r="AI259" i="66"/>
  <c r="AB260" i="66"/>
  <c r="AC260" i="66"/>
  <c r="AD260" i="66"/>
  <c r="AE260" i="66"/>
  <c r="AF260" i="66"/>
  <c r="AG260" i="66"/>
  <c r="AH260" i="66"/>
  <c r="AI260" i="66"/>
  <c r="AB261" i="66"/>
  <c r="AC261" i="66"/>
  <c r="AD261" i="66"/>
  <c r="AE261" i="66"/>
  <c r="AF261" i="66"/>
  <c r="AG261" i="66"/>
  <c r="AH261" i="66"/>
  <c r="AI261" i="66"/>
  <c r="AB262" i="66"/>
  <c r="AC262" i="66"/>
  <c r="AD262" i="66"/>
  <c r="AE262" i="66"/>
  <c r="AF262" i="66"/>
  <c r="AG262" i="66"/>
  <c r="AH262" i="66"/>
  <c r="AI262" i="66"/>
  <c r="AB263" i="66"/>
  <c r="AC263" i="66"/>
  <c r="AD263" i="66"/>
  <c r="AE263" i="66"/>
  <c r="AF263" i="66"/>
  <c r="AG263" i="66"/>
  <c r="AH263" i="66"/>
  <c r="AI263" i="66"/>
  <c r="AB264" i="66"/>
  <c r="AC264" i="66"/>
  <c r="AD264" i="66"/>
  <c r="AE264" i="66"/>
  <c r="AF264" i="66"/>
  <c r="AG264" i="66"/>
  <c r="AH264" i="66"/>
  <c r="AI264" i="66"/>
  <c r="AB265" i="66"/>
  <c r="AC265" i="66"/>
  <c r="AD265" i="66"/>
  <c r="AE265" i="66"/>
  <c r="AF265" i="66"/>
  <c r="AG265" i="66"/>
  <c r="AH265" i="66"/>
  <c r="AI265" i="66"/>
  <c r="AB266" i="66"/>
  <c r="AC266" i="66"/>
  <c r="AD266" i="66"/>
  <c r="AE266" i="66"/>
  <c r="AF266" i="66"/>
  <c r="AG266" i="66"/>
  <c r="AH266" i="66"/>
  <c r="AI266" i="66"/>
  <c r="AB267" i="66"/>
  <c r="AC267" i="66"/>
  <c r="AD267" i="66"/>
  <c r="AE267" i="66"/>
  <c r="AF267" i="66"/>
  <c r="AG267" i="66"/>
  <c r="AH267" i="66"/>
  <c r="AI267" i="66"/>
  <c r="AB268" i="66"/>
  <c r="AC268" i="66"/>
  <c r="AD268" i="66"/>
  <c r="AE268" i="66"/>
  <c r="AF268" i="66"/>
  <c r="AG268" i="66"/>
  <c r="AH268" i="66"/>
  <c r="AI268" i="66"/>
  <c r="AB269" i="66"/>
  <c r="AC269" i="66"/>
  <c r="AD269" i="66"/>
  <c r="AE269" i="66"/>
  <c r="AF269" i="66"/>
  <c r="AG269" i="66"/>
  <c r="AH269" i="66"/>
  <c r="AI269" i="66"/>
  <c r="AB270" i="66"/>
  <c r="AC270" i="66"/>
  <c r="AD270" i="66"/>
  <c r="AE270" i="66"/>
  <c r="AF270" i="66"/>
  <c r="AG270" i="66"/>
  <c r="AH270" i="66"/>
  <c r="AI270" i="66"/>
  <c r="AB271" i="66"/>
  <c r="AC271" i="66"/>
  <c r="AD271" i="66"/>
  <c r="AE271" i="66"/>
  <c r="AF271" i="66"/>
  <c r="AG271" i="66"/>
  <c r="AH271" i="66"/>
  <c r="AI271" i="66"/>
  <c r="AB272" i="66"/>
  <c r="AC272" i="66"/>
  <c r="AD272" i="66"/>
  <c r="AE272" i="66"/>
  <c r="AF272" i="66"/>
  <c r="AG272" i="66"/>
  <c r="AH272" i="66"/>
  <c r="AI272" i="66"/>
  <c r="AB273" i="66"/>
  <c r="AC273" i="66"/>
  <c r="AD273" i="66"/>
  <c r="AE273" i="66"/>
  <c r="AF273" i="66"/>
  <c r="AG273" i="66"/>
  <c r="AH273" i="66"/>
  <c r="AI273" i="66"/>
  <c r="AB274" i="66"/>
  <c r="AC274" i="66"/>
  <c r="AD274" i="66"/>
  <c r="AE274" i="66"/>
  <c r="AF274" i="66"/>
  <c r="AG274" i="66"/>
  <c r="AH274" i="66"/>
  <c r="AI274" i="66"/>
  <c r="AB275" i="66"/>
  <c r="AC275" i="66"/>
  <c r="AD275" i="66"/>
  <c r="AE275" i="66"/>
  <c r="AF275" i="66"/>
  <c r="AG275" i="66"/>
  <c r="AH275" i="66"/>
  <c r="AI275" i="66"/>
  <c r="AB276" i="66"/>
  <c r="AC276" i="66"/>
  <c r="AD276" i="66"/>
  <c r="AE276" i="66"/>
  <c r="AF276" i="66"/>
  <c r="AG276" i="66"/>
  <c r="AH276" i="66"/>
  <c r="AI276" i="66"/>
  <c r="AB277" i="66"/>
  <c r="AC277" i="66"/>
  <c r="AD277" i="66"/>
  <c r="AE277" i="66"/>
  <c r="AF277" i="66"/>
  <c r="AG277" i="66"/>
  <c r="AH277" i="66"/>
  <c r="AI277" i="66"/>
  <c r="AB278" i="66"/>
  <c r="AC278" i="66"/>
  <c r="AD278" i="66"/>
  <c r="AE278" i="66"/>
  <c r="AF278" i="66"/>
  <c r="AG278" i="66"/>
  <c r="AH278" i="66"/>
  <c r="AI278" i="66"/>
  <c r="AB279" i="66"/>
  <c r="AC279" i="66"/>
  <c r="AD279" i="66"/>
  <c r="AE279" i="66"/>
  <c r="AF279" i="66"/>
  <c r="AG279" i="66"/>
  <c r="AH279" i="66"/>
  <c r="AI279" i="66"/>
  <c r="AB280" i="66"/>
  <c r="AC280" i="66"/>
  <c r="AD280" i="66"/>
  <c r="AE280" i="66"/>
  <c r="AF280" i="66"/>
  <c r="AG280" i="66"/>
  <c r="AH280" i="66"/>
  <c r="AI280" i="66"/>
  <c r="AB281" i="66"/>
  <c r="AC281" i="66"/>
  <c r="AD281" i="66"/>
  <c r="AE281" i="66"/>
  <c r="AF281" i="66"/>
  <c r="AG281" i="66"/>
  <c r="AH281" i="66"/>
  <c r="AI281" i="66"/>
  <c r="AB282" i="66"/>
  <c r="AC282" i="66"/>
  <c r="AD282" i="66"/>
  <c r="AE282" i="66"/>
  <c r="AF282" i="66"/>
  <c r="AG282" i="66"/>
  <c r="AH282" i="66"/>
  <c r="AI282" i="66"/>
  <c r="AB283" i="66"/>
  <c r="AC283" i="66"/>
  <c r="AD283" i="66"/>
  <c r="AE283" i="66"/>
  <c r="AF283" i="66"/>
  <c r="AG283" i="66"/>
  <c r="AH283" i="66"/>
  <c r="AI283" i="66"/>
  <c r="AB284" i="66"/>
  <c r="AC284" i="66"/>
  <c r="AD284" i="66"/>
  <c r="AE284" i="66"/>
  <c r="AF284" i="66"/>
  <c r="AG284" i="66"/>
  <c r="AH284" i="66"/>
  <c r="AI284" i="66"/>
  <c r="AB285" i="66"/>
  <c r="AC285" i="66"/>
  <c r="AD285" i="66"/>
  <c r="AE285" i="66"/>
  <c r="AF285" i="66"/>
  <c r="AG285" i="66"/>
  <c r="AH285" i="66"/>
  <c r="AI285" i="66"/>
  <c r="AB286" i="66"/>
  <c r="AC286" i="66"/>
  <c r="AD286" i="66"/>
  <c r="AE286" i="66"/>
  <c r="AF286" i="66"/>
  <c r="AG286" i="66"/>
  <c r="AH286" i="66"/>
  <c r="AI286" i="66"/>
  <c r="AB287" i="66"/>
  <c r="AC287" i="66"/>
  <c r="AD287" i="66"/>
  <c r="AE287" i="66"/>
  <c r="AF287" i="66"/>
  <c r="AG287" i="66"/>
  <c r="AH287" i="66"/>
  <c r="AI287" i="66"/>
  <c r="AB288" i="66"/>
  <c r="AC288" i="66"/>
  <c r="AD288" i="66"/>
  <c r="AE288" i="66"/>
  <c r="AF288" i="66"/>
  <c r="AG288" i="66"/>
  <c r="AH288" i="66"/>
  <c r="AI288" i="66"/>
  <c r="AB289" i="66"/>
  <c r="AC289" i="66"/>
  <c r="AD289" i="66"/>
  <c r="AE289" i="66"/>
  <c r="AF289" i="66"/>
  <c r="AG289" i="66"/>
  <c r="AH289" i="66"/>
  <c r="AI289" i="66"/>
  <c r="AB290" i="66"/>
  <c r="AC290" i="66"/>
  <c r="AD290" i="66"/>
  <c r="AE290" i="66"/>
  <c r="AF290" i="66"/>
  <c r="AG290" i="66"/>
  <c r="AH290" i="66"/>
  <c r="AI290" i="66"/>
  <c r="AB291" i="66"/>
  <c r="AC291" i="66"/>
  <c r="AD291" i="66"/>
  <c r="AE291" i="66"/>
  <c r="AF291" i="66"/>
  <c r="AG291" i="66"/>
  <c r="AH291" i="66"/>
  <c r="AI291" i="66"/>
  <c r="AB292" i="66"/>
  <c r="AC292" i="66"/>
  <c r="AD292" i="66"/>
  <c r="AE292" i="66"/>
  <c r="AF292" i="66"/>
  <c r="AG292" i="66"/>
  <c r="AH292" i="66"/>
  <c r="AI292" i="66"/>
  <c r="AB293" i="66"/>
  <c r="AC293" i="66"/>
  <c r="AD293" i="66"/>
  <c r="AE293" i="66"/>
  <c r="AF293" i="66"/>
  <c r="AG293" i="66"/>
  <c r="AH293" i="66"/>
  <c r="AI293" i="66"/>
  <c r="AB294" i="66"/>
  <c r="AC294" i="66"/>
  <c r="AD294" i="66"/>
  <c r="AE294" i="66"/>
  <c r="AF294" i="66"/>
  <c r="AG294" i="66"/>
  <c r="AH294" i="66"/>
  <c r="AI294" i="66"/>
  <c r="AB295" i="66"/>
  <c r="AC295" i="66"/>
  <c r="AD295" i="66"/>
  <c r="AE295" i="66"/>
  <c r="AF295" i="66"/>
  <c r="AG295" i="66"/>
  <c r="AH295" i="66"/>
  <c r="AI295" i="66"/>
  <c r="AB296" i="66"/>
  <c r="AC296" i="66"/>
  <c r="AD296" i="66"/>
  <c r="AE296" i="66"/>
  <c r="AF296" i="66"/>
  <c r="AG296" i="66"/>
  <c r="AH296" i="66"/>
  <c r="AI296" i="66"/>
  <c r="AB297" i="66"/>
  <c r="AC297" i="66"/>
  <c r="AD297" i="66"/>
  <c r="AE297" i="66"/>
  <c r="AF297" i="66"/>
  <c r="AG297" i="66"/>
  <c r="AH297" i="66"/>
  <c r="AI297" i="66"/>
  <c r="AB298" i="66"/>
  <c r="AC298" i="66"/>
  <c r="AD298" i="66"/>
  <c r="AE298" i="66"/>
  <c r="AF298" i="66"/>
  <c r="AG298" i="66"/>
  <c r="AB299" i="66"/>
  <c r="AC299" i="66"/>
  <c r="AD299" i="66"/>
  <c r="AE299" i="66"/>
  <c r="AF299" i="66"/>
  <c r="AG299" i="66"/>
  <c r="AB300" i="66"/>
  <c r="AC300" i="66"/>
  <c r="AD300" i="66"/>
  <c r="AE300" i="66"/>
  <c r="AF300" i="66"/>
  <c r="AG300" i="66"/>
  <c r="AB301" i="66"/>
  <c r="AC301" i="66"/>
  <c r="AD301" i="66"/>
  <c r="AE301" i="66"/>
  <c r="AF301" i="66"/>
  <c r="AG301" i="66"/>
  <c r="AB302" i="66"/>
  <c r="AC302" i="66"/>
  <c r="AD302" i="66"/>
  <c r="AE302" i="66"/>
  <c r="AF302" i="66"/>
  <c r="AG302" i="66"/>
  <c r="AB303" i="66"/>
  <c r="AC303" i="66"/>
  <c r="AD303" i="66"/>
  <c r="AE303" i="66"/>
  <c r="AF303" i="66"/>
  <c r="AG303" i="66"/>
  <c r="AB304" i="66"/>
  <c r="AC304" i="66"/>
  <c r="AD304" i="66"/>
  <c r="AE304" i="66"/>
  <c r="AF304" i="66"/>
  <c r="AG304" i="66"/>
  <c r="AB305" i="66"/>
  <c r="AC305" i="66"/>
  <c r="AD305" i="66"/>
  <c r="AE305" i="66"/>
  <c r="AF305" i="66"/>
  <c r="AG305" i="66"/>
  <c r="AB306" i="66"/>
  <c r="AC306" i="66"/>
  <c r="AD306" i="66"/>
  <c r="AE306" i="66"/>
  <c r="AF306" i="66"/>
  <c r="AG306" i="66"/>
  <c r="AB307" i="66"/>
  <c r="AC307" i="66"/>
  <c r="AD307" i="66"/>
  <c r="AE307" i="66"/>
  <c r="AF307" i="66"/>
  <c r="AG307" i="66"/>
  <c r="AB308" i="66"/>
  <c r="AC308" i="66"/>
  <c r="AD308" i="66"/>
  <c r="AE308" i="66"/>
  <c r="AF308" i="66"/>
  <c r="AG308" i="66"/>
  <c r="AB309" i="66"/>
  <c r="AC309" i="66"/>
  <c r="AD309" i="66"/>
  <c r="AE309" i="66"/>
  <c r="AF309" i="66"/>
  <c r="AG309" i="66"/>
  <c r="AH309" i="66"/>
  <c r="AI309" i="66"/>
  <c r="AB310" i="66"/>
  <c r="AC310" i="66"/>
  <c r="AD310" i="66"/>
  <c r="AE310" i="66"/>
  <c r="AF310" i="66"/>
  <c r="AG310" i="66"/>
  <c r="AH310" i="66"/>
  <c r="AI310" i="66"/>
  <c r="AB311" i="66"/>
  <c r="AC311" i="66"/>
  <c r="AD311" i="66"/>
  <c r="AE311" i="66"/>
  <c r="AF311" i="66"/>
  <c r="AG311" i="66"/>
  <c r="AH311" i="66"/>
  <c r="AI311" i="66"/>
  <c r="AB312" i="66"/>
  <c r="AC312" i="66"/>
  <c r="AD312" i="66"/>
  <c r="AE312" i="66"/>
  <c r="AF312" i="66"/>
  <c r="AG312" i="66"/>
  <c r="AH312" i="66"/>
  <c r="AI312" i="66"/>
  <c r="AB313" i="66"/>
  <c r="AC313" i="66"/>
  <c r="AD313" i="66"/>
  <c r="AE313" i="66"/>
  <c r="AF313" i="66"/>
  <c r="AG313" i="66"/>
  <c r="AH313" i="66"/>
  <c r="AI313" i="66"/>
  <c r="AB314" i="66"/>
  <c r="AC314" i="66"/>
  <c r="AD314" i="66"/>
  <c r="AE314" i="66"/>
  <c r="AF314" i="66"/>
  <c r="AG314" i="66"/>
  <c r="AH314" i="66"/>
  <c r="AI314" i="66"/>
  <c r="AB315" i="66"/>
  <c r="AC315" i="66"/>
  <c r="AD315" i="66"/>
  <c r="AE315" i="66"/>
  <c r="AF315" i="66"/>
  <c r="AG315" i="66"/>
  <c r="AH315" i="66"/>
  <c r="AI315" i="66"/>
  <c r="AB316" i="66"/>
  <c r="AC316" i="66"/>
  <c r="AD316" i="66"/>
  <c r="AE316" i="66"/>
  <c r="AF316" i="66"/>
  <c r="AG316" i="66"/>
  <c r="AH316" i="66"/>
  <c r="AI316" i="66"/>
  <c r="AB317" i="66"/>
  <c r="AC317" i="66"/>
  <c r="AD317" i="66"/>
  <c r="AE317" i="66"/>
  <c r="AF317" i="66"/>
  <c r="AG317" i="66"/>
  <c r="AH317" i="66"/>
  <c r="AI317" i="66"/>
  <c r="AB318" i="66"/>
  <c r="AC318" i="66"/>
  <c r="AD318" i="66"/>
  <c r="AE318" i="66"/>
  <c r="AF318" i="66"/>
  <c r="AG318" i="66"/>
  <c r="AH318" i="66"/>
  <c r="AI318" i="66"/>
  <c r="AB319" i="66"/>
  <c r="AC319" i="66"/>
  <c r="AD319" i="66"/>
  <c r="AE319" i="66"/>
  <c r="AF319" i="66"/>
  <c r="AG319" i="66"/>
  <c r="AH319" i="66"/>
  <c r="AI319" i="66"/>
  <c r="AB320" i="66"/>
  <c r="AC320" i="66"/>
  <c r="AD320" i="66"/>
  <c r="AE320" i="66"/>
  <c r="AF320" i="66"/>
  <c r="AG320" i="66"/>
  <c r="AH320" i="66"/>
  <c r="AI320" i="66"/>
  <c r="AB321" i="66"/>
  <c r="AC321" i="66"/>
  <c r="AD321" i="66"/>
  <c r="AE321" i="66"/>
  <c r="AF321" i="66"/>
  <c r="AG321" i="66"/>
  <c r="AH321" i="66"/>
  <c r="AI321" i="66"/>
  <c r="AB322" i="66"/>
  <c r="AC322" i="66"/>
  <c r="AD322" i="66"/>
  <c r="AE322" i="66"/>
  <c r="AF322" i="66"/>
  <c r="AG322" i="66"/>
  <c r="AH322" i="66"/>
  <c r="AI322" i="66"/>
  <c r="AB323" i="66"/>
  <c r="AC323" i="66"/>
  <c r="AD323" i="66"/>
  <c r="AE323" i="66"/>
  <c r="AF323" i="66"/>
  <c r="AG323" i="66"/>
  <c r="AH323" i="66"/>
  <c r="AI323" i="66"/>
  <c r="AB324" i="66"/>
  <c r="AC324" i="66"/>
  <c r="AD324" i="66"/>
  <c r="AE324" i="66"/>
  <c r="AF324" i="66"/>
  <c r="AG324" i="66"/>
  <c r="AH324" i="66"/>
  <c r="AI324" i="66"/>
  <c r="AB325" i="66"/>
  <c r="AC325" i="66"/>
  <c r="AD325" i="66"/>
  <c r="AE325" i="66"/>
  <c r="AF325" i="66"/>
  <c r="AG325" i="66"/>
  <c r="AH325" i="66"/>
  <c r="AI325" i="66"/>
  <c r="AB326" i="66"/>
  <c r="AC326" i="66"/>
  <c r="AD326" i="66"/>
  <c r="AE326" i="66"/>
  <c r="AF326" i="66"/>
  <c r="AG326" i="66"/>
  <c r="AH326" i="66"/>
  <c r="AI326" i="66"/>
  <c r="AB327" i="66"/>
  <c r="AC327" i="66"/>
  <c r="AD327" i="66"/>
  <c r="AE327" i="66"/>
  <c r="AF327" i="66"/>
  <c r="AG327" i="66"/>
  <c r="AH327" i="66"/>
  <c r="AI327" i="66"/>
  <c r="AB328" i="66"/>
  <c r="AC328" i="66"/>
  <c r="AD328" i="66"/>
  <c r="AE328" i="66"/>
  <c r="AF328" i="66"/>
  <c r="AG328" i="66"/>
  <c r="AH328" i="66"/>
  <c r="AI328" i="66"/>
  <c r="AB329" i="66"/>
  <c r="AC329" i="66"/>
  <c r="AD329" i="66"/>
  <c r="AE329" i="66"/>
  <c r="AF329" i="66"/>
  <c r="AG329" i="66"/>
  <c r="AH329" i="66"/>
  <c r="AI329" i="66"/>
  <c r="AB330" i="66"/>
  <c r="AC330" i="66"/>
  <c r="AD330" i="66"/>
  <c r="AE330" i="66"/>
  <c r="AF330" i="66"/>
  <c r="AG330" i="66"/>
  <c r="AH330" i="66"/>
  <c r="AI330" i="66"/>
  <c r="AB331" i="66"/>
  <c r="AC331" i="66"/>
  <c r="AD331" i="66"/>
  <c r="AE331" i="66"/>
  <c r="AF331" i="66"/>
  <c r="AG331" i="66"/>
  <c r="AH331" i="66"/>
  <c r="AI331" i="66"/>
  <c r="AB332" i="66"/>
  <c r="AC332" i="66"/>
  <c r="AD332" i="66"/>
  <c r="AE332" i="66"/>
  <c r="AF332" i="66"/>
  <c r="AG332" i="66"/>
  <c r="AH332" i="66"/>
  <c r="AI332" i="66"/>
  <c r="AB333" i="66"/>
  <c r="AC333" i="66"/>
  <c r="AD333" i="66"/>
  <c r="AE333" i="66"/>
  <c r="AF333" i="66"/>
  <c r="AG333" i="66"/>
  <c r="AH333" i="66"/>
  <c r="AI333" i="66"/>
  <c r="AB334" i="66"/>
  <c r="AC334" i="66"/>
  <c r="AD334" i="66"/>
  <c r="AE334" i="66"/>
  <c r="AF334" i="66"/>
  <c r="AG334" i="66"/>
  <c r="AH334" i="66"/>
  <c r="AI334" i="66"/>
  <c r="AB335" i="66"/>
  <c r="AC335" i="66"/>
  <c r="AD335" i="66"/>
  <c r="AE335" i="66"/>
  <c r="AF335" i="66"/>
  <c r="AG335" i="66"/>
  <c r="AH335" i="66"/>
  <c r="AI335" i="66"/>
  <c r="AB336" i="66"/>
  <c r="AC336" i="66"/>
  <c r="AD336" i="66"/>
  <c r="AE336" i="66"/>
  <c r="AF336" i="66"/>
  <c r="AG336" i="66"/>
  <c r="AH336" i="66"/>
  <c r="AI336" i="66"/>
  <c r="AB337" i="66"/>
  <c r="AC337" i="66"/>
  <c r="AD337" i="66"/>
  <c r="AE337" i="66"/>
  <c r="AF337" i="66"/>
  <c r="AG337" i="66"/>
  <c r="AH337" i="66"/>
  <c r="AI337" i="66"/>
  <c r="AB338" i="66"/>
  <c r="AC338" i="66"/>
  <c r="AD338" i="66"/>
  <c r="AE338" i="66"/>
  <c r="AF338" i="66"/>
  <c r="AG338" i="66"/>
  <c r="AH338" i="66"/>
  <c r="AI338" i="66"/>
  <c r="AB339" i="66"/>
  <c r="AC339" i="66"/>
  <c r="AD339" i="66"/>
  <c r="AE339" i="66"/>
  <c r="AF339" i="66"/>
  <c r="AG339" i="66"/>
  <c r="AH339" i="66"/>
  <c r="AI339" i="66"/>
  <c r="AB340" i="66"/>
  <c r="AC340" i="66"/>
  <c r="AD340" i="66"/>
  <c r="AE340" i="66"/>
  <c r="AF340" i="66"/>
  <c r="AG340" i="66"/>
  <c r="AH340" i="66"/>
  <c r="AI340" i="66"/>
  <c r="AB341" i="66"/>
  <c r="AC341" i="66"/>
  <c r="AD341" i="66"/>
  <c r="AE341" i="66"/>
  <c r="AF341" i="66"/>
  <c r="AG341" i="66"/>
  <c r="AH341" i="66"/>
  <c r="AI341" i="66"/>
  <c r="AB342" i="66"/>
  <c r="AC342" i="66"/>
  <c r="AD342" i="66"/>
  <c r="AE342" i="66"/>
  <c r="AF342" i="66"/>
  <c r="AG342" i="66"/>
  <c r="AH342" i="66"/>
  <c r="AI342" i="66"/>
  <c r="AB343" i="66"/>
  <c r="AC343" i="66"/>
  <c r="AD343" i="66"/>
  <c r="AE343" i="66"/>
  <c r="AF343" i="66"/>
  <c r="AG343" i="66"/>
  <c r="AH343" i="66"/>
  <c r="AI343" i="66"/>
  <c r="AB344" i="66"/>
  <c r="AC344" i="66"/>
  <c r="AD344" i="66"/>
  <c r="AE344" i="66"/>
  <c r="AF344" i="66"/>
  <c r="AG344" i="66"/>
  <c r="AH344" i="66"/>
  <c r="AI344" i="66"/>
  <c r="AB345" i="66"/>
  <c r="AC345" i="66"/>
  <c r="AD345" i="66"/>
  <c r="AE345" i="66"/>
  <c r="AF345" i="66"/>
  <c r="AG345" i="66"/>
  <c r="AH345" i="66"/>
  <c r="AI345" i="66"/>
  <c r="AB346" i="66"/>
  <c r="AC346" i="66"/>
  <c r="AD346" i="66"/>
  <c r="AE346" i="66"/>
  <c r="AF346" i="66"/>
  <c r="AG346" i="66"/>
  <c r="AH346" i="66"/>
  <c r="AI346" i="66"/>
  <c r="AB347" i="66"/>
  <c r="AC347" i="66"/>
  <c r="AD347" i="66"/>
  <c r="AE347" i="66"/>
  <c r="AF347" i="66"/>
  <c r="AG347" i="66"/>
  <c r="AH347" i="66"/>
  <c r="AI347" i="66"/>
  <c r="AB348" i="66"/>
  <c r="AC348" i="66"/>
  <c r="AD348" i="66"/>
  <c r="AE348" i="66"/>
  <c r="AF348" i="66"/>
  <c r="AG348" i="66"/>
  <c r="AH348" i="66"/>
  <c r="AI348" i="66"/>
  <c r="AB349" i="66"/>
  <c r="AC349" i="66"/>
  <c r="AD349" i="66"/>
  <c r="AE349" i="66"/>
  <c r="AF349" i="66"/>
  <c r="AG349" i="66"/>
  <c r="AH349" i="66"/>
  <c r="AI349" i="66"/>
  <c r="AB350" i="66"/>
  <c r="AC350" i="66"/>
  <c r="AD350" i="66"/>
  <c r="AE350" i="66"/>
  <c r="AF350" i="66"/>
  <c r="AG350" i="66"/>
  <c r="AH350" i="66"/>
  <c r="AI350" i="66"/>
  <c r="AB351" i="66"/>
  <c r="AC351" i="66"/>
  <c r="AB352" i="66"/>
  <c r="AC352" i="66"/>
  <c r="AD352" i="66"/>
  <c r="AE352" i="66"/>
  <c r="AH352" i="66"/>
  <c r="AI352" i="66"/>
  <c r="AB353" i="66"/>
  <c r="AC353" i="66"/>
  <c r="AD353" i="66"/>
  <c r="AE353" i="66"/>
  <c r="AF353" i="66"/>
  <c r="AG353" i="66"/>
  <c r="AH353" i="66"/>
  <c r="AI353" i="66"/>
  <c r="AB354" i="66"/>
  <c r="AC354" i="66"/>
  <c r="AD354" i="66"/>
  <c r="AE354" i="66"/>
  <c r="AF354" i="66"/>
  <c r="AG354" i="66"/>
  <c r="AB355" i="66"/>
  <c r="AC355" i="66"/>
  <c r="AD355" i="66"/>
  <c r="AE355" i="66"/>
  <c r="AF355" i="66"/>
  <c r="AG355" i="66"/>
  <c r="AI21" i="66"/>
  <c r="AC21" i="66"/>
  <c r="AB21" i="66"/>
  <c r="AT367" i="66"/>
  <c r="AT368" i="66"/>
  <c r="AT369" i="66"/>
  <c r="AT370" i="66"/>
  <c r="AT371" i="66"/>
  <c r="AT372" i="66"/>
  <c r="AT373" i="66"/>
  <c r="AR373" i="66" s="1"/>
  <c r="AT374" i="66"/>
  <c r="AR374" i="66" s="1"/>
  <c r="AT375" i="66"/>
  <c r="AR375" i="66" s="1"/>
  <c r="AT376" i="66"/>
  <c r="AT377" i="66"/>
  <c r="AT378" i="66"/>
  <c r="AT379" i="66"/>
  <c r="AT380" i="66"/>
  <c r="AT381" i="66"/>
  <c r="AT382" i="66"/>
  <c r="AT383" i="66"/>
  <c r="AT384" i="66"/>
  <c r="AT385" i="66"/>
  <c r="AT386" i="66"/>
  <c r="AT387" i="66"/>
  <c r="AT388" i="66"/>
  <c r="AT389" i="66"/>
  <c r="AT390" i="66"/>
  <c r="AT391" i="66"/>
  <c r="AT392" i="66"/>
  <c r="AT393" i="66"/>
  <c r="AT394" i="66"/>
  <c r="AT395" i="66"/>
  <c r="AT396" i="66"/>
  <c r="AT397" i="66"/>
  <c r="AR397" i="66" s="1"/>
  <c r="AT398" i="66"/>
  <c r="AR398" i="66" s="1"/>
  <c r="AT399" i="66"/>
  <c r="AR399" i="66" s="1"/>
  <c r="AT400" i="66"/>
  <c r="AR400" i="66" s="1"/>
  <c r="AT401" i="66"/>
  <c r="AR401" i="66" s="1"/>
  <c r="AT402" i="66"/>
  <c r="AR402" i="66" s="1"/>
  <c r="AT403" i="66"/>
  <c r="AR403" i="66" s="1"/>
  <c r="AT404" i="66"/>
  <c r="AR404" i="66" s="1"/>
  <c r="AT405" i="66"/>
  <c r="AR405" i="66" s="1"/>
  <c r="AT406" i="66"/>
  <c r="AR406" i="66" s="1"/>
  <c r="AG406" i="66" s="1"/>
  <c r="AT407" i="66"/>
  <c r="AR407" i="66" s="1"/>
  <c r="AT408" i="66"/>
  <c r="AT409" i="66"/>
  <c r="AT410" i="66"/>
  <c r="AT411" i="66"/>
  <c r="AT412" i="66"/>
  <c r="AT413" i="66"/>
  <c r="AT414" i="66"/>
  <c r="AT415" i="66"/>
  <c r="AT416" i="66"/>
  <c r="AT417" i="66"/>
  <c r="AR417" i="66" s="1"/>
  <c r="AT418" i="66"/>
  <c r="AR418" i="66" s="1"/>
  <c r="AT419" i="66"/>
  <c r="AR419" i="66" s="1"/>
  <c r="AT420" i="66"/>
  <c r="AR420" i="66" s="1"/>
  <c r="AT421" i="66"/>
  <c r="AR421" i="66" s="1"/>
  <c r="AT422" i="66"/>
  <c r="AR422" i="66" s="1"/>
  <c r="AT423" i="66"/>
  <c r="AR423" i="66" s="1"/>
  <c r="AT424" i="66"/>
  <c r="AR424" i="66" s="1"/>
  <c r="AT425" i="66"/>
  <c r="AR425" i="66" s="1"/>
  <c r="AT426" i="66"/>
  <c r="AR426" i="66" s="1"/>
  <c r="AT427" i="66"/>
  <c r="AR427" i="66" s="1"/>
  <c r="AT428" i="66"/>
  <c r="AR428" i="66" s="1"/>
  <c r="AT429" i="66"/>
  <c r="AR429" i="66" s="1"/>
  <c r="AT430" i="66"/>
  <c r="AR430" i="66" s="1"/>
  <c r="AT431" i="66"/>
  <c r="AR431" i="66" s="1"/>
  <c r="AT432" i="66"/>
  <c r="AT433" i="66"/>
  <c r="AT434" i="66"/>
  <c r="AT435" i="66"/>
  <c r="AT436" i="66"/>
  <c r="AT437" i="66"/>
  <c r="AT438" i="66"/>
  <c r="AT439" i="66"/>
  <c r="AS439" i="66" s="1"/>
  <c r="AT440" i="66"/>
  <c r="AS440" i="66" s="1"/>
  <c r="AT441" i="66"/>
  <c r="AT442" i="66"/>
  <c r="AT443" i="66"/>
  <c r="AT444" i="66"/>
  <c r="AS444" i="66" s="1"/>
  <c r="AT445" i="66"/>
  <c r="AS445" i="66" s="1"/>
  <c r="AT446" i="66"/>
  <c r="AS446" i="66" s="1"/>
  <c r="AT447" i="66"/>
  <c r="AT448" i="66"/>
  <c r="AT449" i="66"/>
  <c r="AT450" i="66"/>
  <c r="AT451" i="66"/>
  <c r="AT452" i="66"/>
  <c r="AT453" i="66"/>
  <c r="AT454" i="66"/>
  <c r="AT455" i="66"/>
  <c r="AT456" i="66"/>
  <c r="AT457" i="66"/>
  <c r="AS457" i="66" s="1"/>
  <c r="AT458" i="66"/>
  <c r="AS458" i="66" s="1"/>
  <c r="AT459" i="66"/>
  <c r="AT460" i="66"/>
  <c r="AT461" i="66"/>
  <c r="AT462" i="66"/>
  <c r="AT463" i="66"/>
  <c r="AT464" i="66"/>
  <c r="AT465" i="66"/>
  <c r="AT466" i="66"/>
  <c r="AT467" i="66"/>
  <c r="AT468" i="66"/>
  <c r="AT469" i="66"/>
  <c r="AT470" i="66"/>
  <c r="AT471" i="66"/>
  <c r="AS471" i="66" s="1"/>
  <c r="AT472" i="66"/>
  <c r="AS472" i="66" s="1"/>
  <c r="AT473" i="66"/>
  <c r="AT474" i="66"/>
  <c r="AT475" i="66"/>
  <c r="AT476" i="66"/>
  <c r="AT477" i="66"/>
  <c r="AT478" i="66"/>
  <c r="AT479" i="66"/>
  <c r="AT480" i="66"/>
  <c r="AT481" i="66"/>
  <c r="AT482" i="66"/>
  <c r="AT483" i="66"/>
  <c r="AT484" i="66"/>
  <c r="AT485" i="66"/>
  <c r="AS485" i="66" s="1"/>
  <c r="AT486" i="66"/>
  <c r="AS486" i="66" s="1"/>
  <c r="AT487" i="66"/>
  <c r="AS487" i="66" s="1"/>
  <c r="AT488" i="66"/>
  <c r="AT489" i="66"/>
  <c r="AT490" i="66"/>
  <c r="AT491" i="66"/>
  <c r="AT492" i="66"/>
  <c r="AT493" i="66"/>
  <c r="AT494" i="66"/>
  <c r="AT495" i="66"/>
  <c r="AT496" i="66"/>
  <c r="AT497" i="66"/>
  <c r="AT498" i="66"/>
  <c r="AT499" i="66"/>
  <c r="AT500" i="66"/>
  <c r="AS500" i="66" s="1"/>
  <c r="AT501" i="66"/>
  <c r="AS501" i="66" s="1"/>
  <c r="AT502" i="66"/>
  <c r="AS502" i="66" s="1"/>
  <c r="AT503" i="66"/>
  <c r="AT504" i="66"/>
  <c r="AT505" i="66"/>
  <c r="AT506" i="66"/>
  <c r="AT507" i="66"/>
  <c r="AT508" i="66"/>
  <c r="AT509" i="66"/>
  <c r="AU509" i="66"/>
  <c r="AT510" i="66"/>
  <c r="AT511" i="66"/>
  <c r="AT512" i="66"/>
  <c r="AT513" i="66"/>
  <c r="AT514" i="66"/>
  <c r="AT515" i="66"/>
  <c r="AS515" i="66" s="1"/>
  <c r="AT516" i="66"/>
  <c r="AS516" i="66" s="1"/>
  <c r="AT517" i="66"/>
  <c r="AS517" i="66" s="1"/>
  <c r="AT518" i="66"/>
  <c r="AT519" i="66"/>
  <c r="AT520" i="66"/>
  <c r="AT521" i="66"/>
  <c r="AT522" i="66"/>
  <c r="AT523" i="66"/>
  <c r="AT524" i="66"/>
  <c r="AT525" i="66"/>
  <c r="AT526" i="66"/>
  <c r="AT527" i="66"/>
  <c r="AT528" i="66"/>
  <c r="AT529" i="66"/>
  <c r="AT530" i="66"/>
  <c r="AT531" i="66"/>
  <c r="AT532" i="66"/>
  <c r="AT533" i="66"/>
  <c r="AT534" i="66"/>
  <c r="AT535" i="66"/>
  <c r="AT536" i="66"/>
  <c r="AT537" i="66"/>
  <c r="AT538" i="66"/>
  <c r="AT539" i="66"/>
  <c r="AT540" i="66"/>
  <c r="AT541" i="66"/>
  <c r="AT542" i="66"/>
  <c r="AT543" i="66"/>
  <c r="AT544" i="66"/>
  <c r="AT545" i="66"/>
  <c r="AT546" i="66"/>
  <c r="AT547" i="66"/>
  <c r="AT548" i="66"/>
  <c r="AT549" i="66"/>
  <c r="AT550" i="66"/>
  <c r="AT551" i="66"/>
  <c r="AT552" i="66"/>
  <c r="AT553" i="66"/>
  <c r="AT554" i="66"/>
  <c r="AT555" i="66"/>
  <c r="AT556" i="66"/>
  <c r="AT557" i="66"/>
  <c r="AT558" i="66"/>
  <c r="AT559" i="66"/>
  <c r="AR559" i="66" s="1"/>
  <c r="AT560" i="66"/>
  <c r="AR560" i="66" s="1"/>
  <c r="AT561" i="66"/>
  <c r="AT562" i="66"/>
  <c r="AR562" i="66" s="1"/>
  <c r="AT563" i="66"/>
  <c r="AR563" i="66" s="1"/>
  <c r="AT564" i="66"/>
  <c r="AR564" i="66" s="1"/>
  <c r="AT565" i="66"/>
  <c r="AT566" i="66"/>
  <c r="AR566" i="66" s="1"/>
  <c r="AT567" i="66"/>
  <c r="AT568" i="66"/>
  <c r="AR568" i="66" s="1"/>
  <c r="AT569" i="66"/>
  <c r="AR569" i="66" s="1"/>
  <c r="AT570" i="66"/>
  <c r="AR570" i="66" s="1"/>
  <c r="AT571" i="66"/>
  <c r="AR571" i="66" s="1"/>
  <c r="AT572" i="66"/>
  <c r="AR572" i="66" s="1"/>
  <c r="AT573" i="66"/>
  <c r="AT574" i="66"/>
  <c r="AT575" i="66"/>
  <c r="AT576" i="66"/>
  <c r="AT577" i="66"/>
  <c r="AT578" i="66"/>
  <c r="AT579" i="66"/>
  <c r="AT580" i="66"/>
  <c r="AT581" i="66"/>
  <c r="AT582" i="66"/>
  <c r="AT583" i="66"/>
  <c r="AS583" i="66" s="1"/>
  <c r="AT584" i="66"/>
  <c r="AT585" i="66"/>
  <c r="AS585" i="66" s="1"/>
  <c r="AT586" i="66"/>
  <c r="AS586" i="66" s="1"/>
  <c r="AT587" i="66"/>
  <c r="AT588" i="66"/>
  <c r="AT589" i="66"/>
  <c r="AT590" i="66"/>
  <c r="AT591" i="66"/>
  <c r="AT592" i="66"/>
  <c r="AS592" i="66" s="1"/>
  <c r="AT593" i="66"/>
  <c r="AT594" i="66"/>
  <c r="AT595" i="66"/>
  <c r="AS595" i="66" s="1"/>
  <c r="AI595" i="66" s="1"/>
  <c r="AT596" i="66"/>
  <c r="AT597" i="66"/>
  <c r="AT598" i="66"/>
  <c r="AT599" i="66"/>
  <c r="AT600" i="66"/>
  <c r="AS600" i="66" s="1"/>
  <c r="AT601" i="66"/>
  <c r="AT602" i="66"/>
  <c r="AT603" i="66"/>
  <c r="AT604" i="66"/>
  <c r="AT605" i="66"/>
  <c r="AT606" i="66"/>
  <c r="AT607" i="66"/>
  <c r="AT24" i="66"/>
  <c r="AT25" i="66"/>
  <c r="AT26" i="66"/>
  <c r="AT27" i="66"/>
  <c r="AS27" i="66" s="1"/>
  <c r="AT28" i="66"/>
  <c r="AT29" i="66"/>
  <c r="AT30" i="66"/>
  <c r="AT31" i="66"/>
  <c r="AS31" i="66" s="1"/>
  <c r="AT32" i="66"/>
  <c r="AS32" i="66" s="1"/>
  <c r="AT33" i="66"/>
  <c r="AS33" i="66" s="1"/>
  <c r="AT34" i="66"/>
  <c r="AS34" i="66" s="1"/>
  <c r="AT35" i="66"/>
  <c r="AS35" i="66" s="1"/>
  <c r="AT36" i="66"/>
  <c r="AS36" i="66" s="1"/>
  <c r="AT37" i="66"/>
  <c r="AS37" i="66" s="1"/>
  <c r="AT38" i="66"/>
  <c r="AS38" i="66" s="1"/>
  <c r="AT39" i="66"/>
  <c r="AS39" i="66" s="1"/>
  <c r="AT40" i="66"/>
  <c r="AS40" i="66" s="1"/>
  <c r="AT41" i="66"/>
  <c r="AS41" i="66" s="1"/>
  <c r="AT42" i="66"/>
  <c r="AQ42" i="66" s="1"/>
  <c r="AT43" i="66"/>
  <c r="AQ43" i="66" s="1"/>
  <c r="AT44" i="66"/>
  <c r="AQ44" i="66" s="1"/>
  <c r="AT45" i="66"/>
  <c r="AQ45" i="66" s="1"/>
  <c r="AT46" i="66"/>
  <c r="AQ46" i="66" s="1"/>
  <c r="AT47" i="66"/>
  <c r="AQ47" i="66" s="1"/>
  <c r="AT48" i="66"/>
  <c r="AQ48" i="66" s="1"/>
  <c r="AT49" i="66"/>
  <c r="AQ49" i="66" s="1"/>
  <c r="AT50" i="66"/>
  <c r="AQ50" i="66" s="1"/>
  <c r="AT51" i="66"/>
  <c r="AQ51" i="66" s="1"/>
  <c r="AT52" i="66"/>
  <c r="AQ52" i="66" s="1"/>
  <c r="AT53" i="66"/>
  <c r="AQ53" i="66" s="1"/>
  <c r="AD53" i="66" s="1"/>
  <c r="AT54" i="66"/>
  <c r="AT55" i="66"/>
  <c r="AT56" i="66"/>
  <c r="AT57" i="66"/>
  <c r="AT58" i="66"/>
  <c r="AT59" i="66"/>
  <c r="AT60" i="66"/>
  <c r="AT61" i="66"/>
  <c r="AT62" i="66"/>
  <c r="AT63" i="66"/>
  <c r="AT64" i="66"/>
  <c r="AT65" i="66"/>
  <c r="AT66" i="66"/>
  <c r="AT67" i="66"/>
  <c r="AT68" i="66"/>
  <c r="AT69" i="66"/>
  <c r="AT70" i="66"/>
  <c r="AT71" i="66"/>
  <c r="AT72" i="66"/>
  <c r="AT73" i="66"/>
  <c r="AT74" i="66"/>
  <c r="AT75" i="66"/>
  <c r="AT76" i="66"/>
  <c r="AT77" i="66"/>
  <c r="AT78" i="66"/>
  <c r="AT79" i="66"/>
  <c r="AT80" i="66"/>
  <c r="AT81" i="66"/>
  <c r="AT82" i="66"/>
  <c r="AT83" i="66"/>
  <c r="AT84" i="66"/>
  <c r="AT85" i="66"/>
  <c r="AT86" i="66"/>
  <c r="AT87" i="66"/>
  <c r="AT88" i="66"/>
  <c r="AT89" i="66"/>
  <c r="AT90" i="66"/>
  <c r="AT91" i="66"/>
  <c r="AT92" i="66"/>
  <c r="AT93" i="66"/>
  <c r="AT94" i="66"/>
  <c r="AT95" i="66"/>
  <c r="AT96" i="66"/>
  <c r="AT97" i="66"/>
  <c r="AT98" i="66"/>
  <c r="AT99" i="66"/>
  <c r="AT100" i="66"/>
  <c r="AT101" i="66"/>
  <c r="AT102" i="66"/>
  <c r="AT103" i="66"/>
  <c r="AT104" i="66"/>
  <c r="AT105" i="66"/>
  <c r="AT106" i="66"/>
  <c r="AT107" i="66"/>
  <c r="AT108" i="66"/>
  <c r="AT109" i="66"/>
  <c r="AT110" i="66"/>
  <c r="AT111" i="66"/>
  <c r="AT112" i="66"/>
  <c r="AT113" i="66"/>
  <c r="AT114" i="66"/>
  <c r="AT115" i="66"/>
  <c r="AT116" i="66"/>
  <c r="AT117" i="66"/>
  <c r="AU117" i="66" s="1"/>
  <c r="AT118" i="66"/>
  <c r="AT119" i="66"/>
  <c r="AT120" i="66"/>
  <c r="AT121" i="66"/>
  <c r="AT122" i="66"/>
  <c r="AT123" i="66"/>
  <c r="AT124" i="66"/>
  <c r="AT125" i="66"/>
  <c r="AT126" i="66"/>
  <c r="AT127" i="66"/>
  <c r="AT128" i="66"/>
  <c r="AT129" i="66"/>
  <c r="AT130" i="66"/>
  <c r="AT131" i="66"/>
  <c r="AT132" i="66"/>
  <c r="AT133" i="66"/>
  <c r="AT134" i="66"/>
  <c r="AT135" i="66"/>
  <c r="AT136" i="66"/>
  <c r="AT137" i="66"/>
  <c r="AT138" i="66"/>
  <c r="AT139" i="66"/>
  <c r="AT140" i="66"/>
  <c r="AT141" i="66"/>
  <c r="AT142" i="66"/>
  <c r="AT143" i="66"/>
  <c r="AT144" i="66"/>
  <c r="AT145" i="66"/>
  <c r="AT146" i="66"/>
  <c r="AT147" i="66"/>
  <c r="AT148" i="66"/>
  <c r="AT149" i="66"/>
  <c r="AT150" i="66"/>
  <c r="AT151" i="66"/>
  <c r="AT152" i="66"/>
  <c r="AT153" i="66"/>
  <c r="AT154" i="66"/>
  <c r="AT155" i="66"/>
  <c r="AT156" i="66"/>
  <c r="AT157" i="66"/>
  <c r="AT158" i="66"/>
  <c r="AT159" i="66"/>
  <c r="AT160" i="66"/>
  <c r="AT161" i="66"/>
  <c r="AT162" i="66"/>
  <c r="AT163" i="66"/>
  <c r="AT164" i="66"/>
  <c r="AT165" i="66"/>
  <c r="AT166" i="66"/>
  <c r="AT167" i="66"/>
  <c r="AT168" i="66"/>
  <c r="AT169" i="66"/>
  <c r="AT170" i="66"/>
  <c r="AT171" i="66"/>
  <c r="AT172" i="66"/>
  <c r="AT173" i="66"/>
  <c r="AT174" i="66"/>
  <c r="AT175" i="66"/>
  <c r="AT176" i="66"/>
  <c r="AT177" i="66"/>
  <c r="AT178" i="66"/>
  <c r="AT179" i="66"/>
  <c r="AT180" i="66"/>
  <c r="AT181" i="66"/>
  <c r="AT182" i="66"/>
  <c r="AT183" i="66"/>
  <c r="AT184" i="66"/>
  <c r="AT185" i="66"/>
  <c r="AT186" i="66"/>
  <c r="AT187" i="66"/>
  <c r="AT188" i="66"/>
  <c r="AT189" i="66"/>
  <c r="AT190" i="66"/>
  <c r="AT191" i="66"/>
  <c r="AT192" i="66"/>
  <c r="AT193" i="66"/>
  <c r="AT194" i="66"/>
  <c r="AT195" i="66"/>
  <c r="AT196" i="66"/>
  <c r="AT197" i="66"/>
  <c r="AT198" i="66"/>
  <c r="AT199" i="66"/>
  <c r="AT200" i="66"/>
  <c r="AT201" i="66"/>
  <c r="AQ201" i="66" s="1"/>
  <c r="AT202" i="66"/>
  <c r="AQ202" i="66" s="1"/>
  <c r="AT203" i="66"/>
  <c r="AQ203" i="66" s="1"/>
  <c r="AT204" i="66"/>
  <c r="AQ204" i="66" s="1"/>
  <c r="AT205" i="66"/>
  <c r="AQ205" i="66" s="1"/>
  <c r="AD205" i="66" s="1"/>
  <c r="AT206" i="66"/>
  <c r="AT207" i="66"/>
  <c r="AT208" i="66"/>
  <c r="AT209" i="66"/>
  <c r="AT210" i="66"/>
  <c r="AT211" i="66"/>
  <c r="AT212" i="66"/>
  <c r="AT213" i="66"/>
  <c r="AT214" i="66"/>
  <c r="AT215" i="66"/>
  <c r="AT216" i="66"/>
  <c r="AT217" i="66"/>
  <c r="AT218" i="66"/>
  <c r="AT219" i="66"/>
  <c r="AT220" i="66"/>
  <c r="AT221" i="66"/>
  <c r="AT222" i="66"/>
  <c r="AS222" i="66" s="1"/>
  <c r="AT223" i="66"/>
  <c r="AS223" i="66" s="1"/>
  <c r="AT224" i="66"/>
  <c r="AS224" i="66" s="1"/>
  <c r="AT225" i="66"/>
  <c r="AS225" i="66" s="1"/>
  <c r="AH225" i="66" s="1"/>
  <c r="AT226" i="66"/>
  <c r="AS226" i="66" s="1"/>
  <c r="AT227" i="66"/>
  <c r="AS227" i="66" s="1"/>
  <c r="AT228" i="66"/>
  <c r="AS228" i="66" s="1"/>
  <c r="AT229" i="66"/>
  <c r="AS229" i="66" s="1"/>
  <c r="AH229" i="66" s="1"/>
  <c r="AT230" i="66"/>
  <c r="AS230" i="66" s="1"/>
  <c r="AT231" i="66"/>
  <c r="AS231" i="66" s="1"/>
  <c r="AT232" i="66"/>
  <c r="AS232" i="66" s="1"/>
  <c r="AT233" i="66"/>
  <c r="AS233" i="66" s="1"/>
  <c r="AH233" i="66" s="1"/>
  <c r="AT234" i="66"/>
  <c r="AS234" i="66" s="1"/>
  <c r="AT235" i="66"/>
  <c r="AS235" i="66" s="1"/>
  <c r="AT236" i="66"/>
  <c r="AS236" i="66" s="1"/>
  <c r="AT237" i="66"/>
  <c r="AT238" i="66"/>
  <c r="AT239" i="66"/>
  <c r="AT240" i="66"/>
  <c r="AT241" i="66"/>
  <c r="AT242" i="66"/>
  <c r="AT243" i="66"/>
  <c r="AT244" i="66"/>
  <c r="AT245" i="66"/>
  <c r="AU245" i="66" s="1"/>
  <c r="AT246" i="66"/>
  <c r="AT247" i="66"/>
  <c r="AT248" i="66"/>
  <c r="AT249" i="66"/>
  <c r="AT250" i="66"/>
  <c r="AT251" i="66"/>
  <c r="AT252" i="66"/>
  <c r="AT253" i="66"/>
  <c r="AT254" i="66"/>
  <c r="AT255" i="66"/>
  <c r="AT256" i="66"/>
  <c r="AT257" i="66"/>
  <c r="AT258" i="66"/>
  <c r="AT259" i="66"/>
  <c r="AT260" i="66"/>
  <c r="AT261" i="66"/>
  <c r="AT262" i="66"/>
  <c r="AT263" i="66"/>
  <c r="AT264" i="66"/>
  <c r="AT265" i="66"/>
  <c r="AT266" i="66"/>
  <c r="AT267" i="66"/>
  <c r="AT268" i="66"/>
  <c r="AT269" i="66"/>
  <c r="AT270" i="66"/>
  <c r="AT271" i="66"/>
  <c r="AT272" i="66"/>
  <c r="AT273" i="66"/>
  <c r="AT274" i="66"/>
  <c r="AT275" i="66"/>
  <c r="AT276" i="66"/>
  <c r="AT277" i="66"/>
  <c r="AT278" i="66"/>
  <c r="AT279" i="66"/>
  <c r="AT280" i="66"/>
  <c r="AT281" i="66"/>
  <c r="AT282" i="66"/>
  <c r="AT283" i="66"/>
  <c r="AT284" i="66"/>
  <c r="AT285" i="66"/>
  <c r="AT286" i="66"/>
  <c r="AT287" i="66"/>
  <c r="AT288" i="66"/>
  <c r="AT289" i="66"/>
  <c r="AT290" i="66"/>
  <c r="AT291" i="66"/>
  <c r="AT292" i="66"/>
  <c r="AT293" i="66"/>
  <c r="AT294" i="66"/>
  <c r="AT295" i="66"/>
  <c r="AT296" i="66"/>
  <c r="AT297" i="66"/>
  <c r="AT298" i="66"/>
  <c r="AS298" i="66" s="1"/>
  <c r="AT299" i="66"/>
  <c r="AS299" i="66" s="1"/>
  <c r="AT300" i="66"/>
  <c r="AS300" i="66" s="1"/>
  <c r="AT301" i="66"/>
  <c r="AS301" i="66" s="1"/>
  <c r="AT302" i="66"/>
  <c r="AS302" i="66" s="1"/>
  <c r="AT303" i="66"/>
  <c r="AS303" i="66" s="1"/>
  <c r="AT304" i="66"/>
  <c r="AS304" i="66" s="1"/>
  <c r="AT305" i="66"/>
  <c r="AS305" i="66" s="1"/>
  <c r="AT306" i="66"/>
  <c r="AS306" i="66" s="1"/>
  <c r="AT307" i="66"/>
  <c r="AS307" i="66" s="1"/>
  <c r="AT308" i="66"/>
  <c r="AS308" i="66" s="1"/>
  <c r="AT309" i="66"/>
  <c r="AT310" i="66"/>
  <c r="AT311" i="66"/>
  <c r="AT312" i="66"/>
  <c r="AT313" i="66"/>
  <c r="AT314" i="66"/>
  <c r="AT315" i="66"/>
  <c r="AT316" i="66"/>
  <c r="AT317" i="66"/>
  <c r="AT318" i="66"/>
  <c r="AT319" i="66"/>
  <c r="AT320" i="66"/>
  <c r="AT321" i="66"/>
  <c r="AT322" i="66"/>
  <c r="AT323" i="66"/>
  <c r="AT324" i="66"/>
  <c r="AT325" i="66"/>
  <c r="AT326" i="66"/>
  <c r="AT327" i="66"/>
  <c r="AT328" i="66"/>
  <c r="AT329" i="66"/>
  <c r="AT330" i="66"/>
  <c r="AT331" i="66"/>
  <c r="AT332" i="66"/>
  <c r="AT333" i="66"/>
  <c r="AT334" i="66"/>
  <c r="AT335" i="66"/>
  <c r="AT336" i="66"/>
  <c r="AT337" i="66"/>
  <c r="AT338" i="66"/>
  <c r="AT339" i="66"/>
  <c r="AT340" i="66"/>
  <c r="AT341" i="66"/>
  <c r="AT342" i="66"/>
  <c r="AT343" i="66"/>
  <c r="AT344" i="66"/>
  <c r="AT345" i="66"/>
  <c r="AT346" i="66"/>
  <c r="AT347" i="66"/>
  <c r="AT348" i="66"/>
  <c r="AT349" i="66"/>
  <c r="AU349" i="66" s="1"/>
  <c r="AT350" i="66"/>
  <c r="AT353" i="66"/>
  <c r="AT354" i="66"/>
  <c r="AS354" i="66" s="1"/>
  <c r="AT355" i="66"/>
  <c r="AL366" i="66"/>
  <c r="AL21" i="66"/>
  <c r="AA438" i="66"/>
  <c r="AA470" i="66"/>
  <c r="AA514" i="66"/>
  <c r="AA580" i="66"/>
  <c r="AA366" i="66"/>
  <c r="Y367" i="66"/>
  <c r="Z367" i="66"/>
  <c r="Y368" i="66"/>
  <c r="Z368" i="66"/>
  <c r="Y369" i="66"/>
  <c r="Z369" i="66"/>
  <c r="Y370" i="66"/>
  <c r="Z370" i="66"/>
  <c r="Y371" i="66"/>
  <c r="Z371" i="66"/>
  <c r="Y372" i="66"/>
  <c r="Z372" i="66"/>
  <c r="Y373" i="66"/>
  <c r="Z373" i="66"/>
  <c r="Y374" i="66"/>
  <c r="Z374" i="66"/>
  <c r="Y375" i="66"/>
  <c r="Z375" i="66"/>
  <c r="Y376" i="66"/>
  <c r="Z376" i="66"/>
  <c r="Y377" i="66"/>
  <c r="Z377" i="66"/>
  <c r="Y378" i="66"/>
  <c r="Z378" i="66"/>
  <c r="Y379" i="66"/>
  <c r="Z379" i="66"/>
  <c r="Y380" i="66"/>
  <c r="Z380" i="66"/>
  <c r="Y381" i="66"/>
  <c r="Z381" i="66"/>
  <c r="Y382" i="66"/>
  <c r="Z382" i="66"/>
  <c r="Y383" i="66"/>
  <c r="Z383" i="66"/>
  <c r="Y384" i="66"/>
  <c r="Z384" i="66"/>
  <c r="Y385" i="66"/>
  <c r="Z385" i="66"/>
  <c r="Y386" i="66"/>
  <c r="Z386" i="66"/>
  <c r="Y387" i="66"/>
  <c r="Z387" i="66"/>
  <c r="Y388" i="66"/>
  <c r="Z388" i="66"/>
  <c r="Y389" i="66"/>
  <c r="Z389" i="66"/>
  <c r="Y390" i="66"/>
  <c r="Z390" i="66"/>
  <c r="Y391" i="66"/>
  <c r="Z391" i="66"/>
  <c r="Y392" i="66"/>
  <c r="Z392" i="66"/>
  <c r="Y393" i="66"/>
  <c r="Z393" i="66"/>
  <c r="Y394" i="66"/>
  <c r="Z394" i="66"/>
  <c r="Y395" i="66"/>
  <c r="Z395" i="66"/>
  <c r="Y396" i="66"/>
  <c r="Z396" i="66"/>
  <c r="Y397" i="66"/>
  <c r="Z397" i="66"/>
  <c r="Y398" i="66"/>
  <c r="Z398" i="66"/>
  <c r="Y399" i="66"/>
  <c r="Z399" i="66"/>
  <c r="Y400" i="66"/>
  <c r="Z400" i="66"/>
  <c r="Y401" i="66"/>
  <c r="Z401" i="66"/>
  <c r="Y402" i="66"/>
  <c r="Z402" i="66"/>
  <c r="Y403" i="66"/>
  <c r="Z403" i="66"/>
  <c r="Y404" i="66"/>
  <c r="Z404" i="66"/>
  <c r="Y405" i="66"/>
  <c r="Z405" i="66"/>
  <c r="Y406" i="66"/>
  <c r="Z406" i="66"/>
  <c r="Y407" i="66"/>
  <c r="Z407" i="66"/>
  <c r="Y408" i="66"/>
  <c r="Z408" i="66"/>
  <c r="Y409" i="66"/>
  <c r="Z409" i="66"/>
  <c r="Y410" i="66"/>
  <c r="Z410" i="66"/>
  <c r="Y411" i="66"/>
  <c r="Z411" i="66"/>
  <c r="Y412" i="66"/>
  <c r="Z412" i="66"/>
  <c r="Y413" i="66"/>
  <c r="Z413" i="66"/>
  <c r="Y414" i="66"/>
  <c r="Z414" i="66"/>
  <c r="Y415" i="66"/>
  <c r="Z415" i="66"/>
  <c r="Y416" i="66"/>
  <c r="Z416" i="66"/>
  <c r="Y417" i="66"/>
  <c r="Z417" i="66"/>
  <c r="Y418" i="66"/>
  <c r="Z418" i="66"/>
  <c r="Y419" i="66"/>
  <c r="Z419" i="66"/>
  <c r="Y420" i="66"/>
  <c r="Z420" i="66"/>
  <c r="Y421" i="66"/>
  <c r="Z421" i="66"/>
  <c r="Y422" i="66"/>
  <c r="Z422" i="66"/>
  <c r="Y423" i="66"/>
  <c r="Z423" i="66"/>
  <c r="Y424" i="66"/>
  <c r="Z424" i="66"/>
  <c r="Y425" i="66"/>
  <c r="Z425" i="66"/>
  <c r="Y426" i="66"/>
  <c r="Z426" i="66"/>
  <c r="Y427" i="66"/>
  <c r="Z427" i="66"/>
  <c r="Y428" i="66"/>
  <c r="Z428" i="66"/>
  <c r="Y429" i="66"/>
  <c r="Z429" i="66"/>
  <c r="Y430" i="66"/>
  <c r="Z430" i="66"/>
  <c r="Y431" i="66"/>
  <c r="Z431" i="66"/>
  <c r="Y432" i="66"/>
  <c r="Z432" i="66"/>
  <c r="Y433" i="66"/>
  <c r="Z433" i="66"/>
  <c r="Y434" i="66"/>
  <c r="Z434" i="66"/>
  <c r="Y435" i="66"/>
  <c r="Z435" i="66"/>
  <c r="Y436" i="66"/>
  <c r="Z436" i="66"/>
  <c r="Y437" i="66"/>
  <c r="Z437" i="66"/>
  <c r="Y438" i="66"/>
  <c r="Z438" i="66"/>
  <c r="Y439" i="66"/>
  <c r="Z439" i="66"/>
  <c r="Y440" i="66"/>
  <c r="Z440" i="66"/>
  <c r="Y441" i="66"/>
  <c r="Z441" i="66"/>
  <c r="Y442" i="66"/>
  <c r="Z442" i="66"/>
  <c r="Y443" i="66"/>
  <c r="Z443" i="66"/>
  <c r="Y444" i="66"/>
  <c r="Z444" i="66"/>
  <c r="Y445" i="66"/>
  <c r="Z445" i="66"/>
  <c r="Y446" i="66"/>
  <c r="Z446" i="66"/>
  <c r="Y447" i="66"/>
  <c r="Z447" i="66"/>
  <c r="Y448" i="66"/>
  <c r="Z448" i="66"/>
  <c r="Y449" i="66"/>
  <c r="Z449" i="66"/>
  <c r="Y450" i="66"/>
  <c r="Z450" i="66"/>
  <c r="Y451" i="66"/>
  <c r="Z451" i="66"/>
  <c r="Y452" i="66"/>
  <c r="Z452" i="66"/>
  <c r="Y453" i="66"/>
  <c r="Z453" i="66"/>
  <c r="Y454" i="66"/>
  <c r="Z454" i="66"/>
  <c r="Y455" i="66"/>
  <c r="Z455" i="66"/>
  <c r="Y456" i="66"/>
  <c r="Z456" i="66"/>
  <c r="Y457" i="66"/>
  <c r="Z457" i="66"/>
  <c r="Y458" i="66"/>
  <c r="Z458" i="66"/>
  <c r="Y459" i="66"/>
  <c r="Z459" i="66"/>
  <c r="Y460" i="66"/>
  <c r="Z460" i="66"/>
  <c r="Y461" i="66"/>
  <c r="Z461" i="66"/>
  <c r="Y462" i="66"/>
  <c r="Z462" i="66"/>
  <c r="Y463" i="66"/>
  <c r="Z463" i="66"/>
  <c r="Y464" i="66"/>
  <c r="Z464" i="66"/>
  <c r="Y465" i="66"/>
  <c r="Z465" i="66"/>
  <c r="Y466" i="66"/>
  <c r="Z466" i="66"/>
  <c r="Y467" i="66"/>
  <c r="Z467" i="66"/>
  <c r="Y468" i="66"/>
  <c r="Z468" i="66"/>
  <c r="Y469" i="66"/>
  <c r="Z469" i="66"/>
  <c r="Y470" i="66"/>
  <c r="Z470" i="66"/>
  <c r="Y471" i="66"/>
  <c r="Z471" i="66"/>
  <c r="Y472" i="66"/>
  <c r="Z472" i="66"/>
  <c r="Y473" i="66"/>
  <c r="Z473" i="66"/>
  <c r="Y474" i="66"/>
  <c r="Z474" i="66"/>
  <c r="Y475" i="66"/>
  <c r="Z475" i="66"/>
  <c r="Y476" i="66"/>
  <c r="Z476" i="66"/>
  <c r="Y477" i="66"/>
  <c r="Z477" i="66"/>
  <c r="Y478" i="66"/>
  <c r="Z478" i="66"/>
  <c r="Y479" i="66"/>
  <c r="Z479" i="66"/>
  <c r="Y480" i="66"/>
  <c r="Z480" i="66"/>
  <c r="Y481" i="66"/>
  <c r="Z481" i="66"/>
  <c r="Y482" i="66"/>
  <c r="Z482" i="66"/>
  <c r="Y483" i="66"/>
  <c r="Z483" i="66"/>
  <c r="Y484" i="66"/>
  <c r="Z484" i="66"/>
  <c r="Y485" i="66"/>
  <c r="Z485" i="66"/>
  <c r="Y486" i="66"/>
  <c r="Z486" i="66"/>
  <c r="Y487" i="66"/>
  <c r="Z487" i="66"/>
  <c r="Y488" i="66"/>
  <c r="Z488" i="66"/>
  <c r="Y489" i="66"/>
  <c r="Z489" i="66"/>
  <c r="Y490" i="66"/>
  <c r="Z490" i="66"/>
  <c r="Y491" i="66"/>
  <c r="Z491" i="66"/>
  <c r="Y492" i="66"/>
  <c r="Z492" i="66"/>
  <c r="Y493" i="66"/>
  <c r="Z493" i="66"/>
  <c r="Y494" i="66"/>
  <c r="Z494" i="66"/>
  <c r="Y495" i="66"/>
  <c r="Z495" i="66"/>
  <c r="Y496" i="66"/>
  <c r="Z496" i="66"/>
  <c r="Y497" i="66"/>
  <c r="Z497" i="66"/>
  <c r="Y498" i="66"/>
  <c r="Z498" i="66"/>
  <c r="Y499" i="66"/>
  <c r="Z499" i="66"/>
  <c r="Y500" i="66"/>
  <c r="Z500" i="66"/>
  <c r="Y501" i="66"/>
  <c r="Z501" i="66"/>
  <c r="Y502" i="66"/>
  <c r="Z502" i="66"/>
  <c r="Y503" i="66"/>
  <c r="Z503" i="66"/>
  <c r="Y504" i="66"/>
  <c r="Z504" i="66"/>
  <c r="Y505" i="66"/>
  <c r="Z505" i="66"/>
  <c r="Y506" i="66"/>
  <c r="Z506" i="66"/>
  <c r="Y507" i="66"/>
  <c r="Z507" i="66"/>
  <c r="Y508" i="66"/>
  <c r="Z508" i="66"/>
  <c r="Y509" i="66"/>
  <c r="Z509" i="66"/>
  <c r="Y510" i="66"/>
  <c r="Z510" i="66"/>
  <c r="Y511" i="66"/>
  <c r="Z511" i="66"/>
  <c r="Y512" i="66"/>
  <c r="Z512" i="66"/>
  <c r="Y513" i="66"/>
  <c r="Z513" i="66"/>
  <c r="Y514" i="66"/>
  <c r="Z514" i="66"/>
  <c r="Y515" i="66"/>
  <c r="Z515" i="66"/>
  <c r="Y516" i="66"/>
  <c r="Z516" i="66"/>
  <c r="Y517" i="66"/>
  <c r="Z517" i="66"/>
  <c r="Y518" i="66"/>
  <c r="Z518" i="66"/>
  <c r="Y519" i="66"/>
  <c r="Z519" i="66"/>
  <c r="Y520" i="66"/>
  <c r="Z520" i="66"/>
  <c r="Y521" i="66"/>
  <c r="Z521" i="66"/>
  <c r="Y522" i="66"/>
  <c r="Z522" i="66"/>
  <c r="Y523" i="66"/>
  <c r="Z523" i="66"/>
  <c r="Y524" i="66"/>
  <c r="Z524" i="66"/>
  <c r="Y525" i="66"/>
  <c r="Z525" i="66"/>
  <c r="Y526" i="66"/>
  <c r="Z526" i="66"/>
  <c r="Y527" i="66"/>
  <c r="Z527" i="66"/>
  <c r="Y528" i="66"/>
  <c r="Z528" i="66"/>
  <c r="Y529" i="66"/>
  <c r="Z529" i="66"/>
  <c r="Y530" i="66"/>
  <c r="Z530" i="66"/>
  <c r="Y531" i="66"/>
  <c r="Z531" i="66"/>
  <c r="Y532" i="66"/>
  <c r="Z532" i="66"/>
  <c r="Y533" i="66"/>
  <c r="Z533" i="66"/>
  <c r="Y534" i="66"/>
  <c r="Z534" i="66"/>
  <c r="Y535" i="66"/>
  <c r="Z535" i="66"/>
  <c r="Y536" i="66"/>
  <c r="Z536" i="66"/>
  <c r="Y537" i="66"/>
  <c r="Z537" i="66"/>
  <c r="Y538" i="66"/>
  <c r="Z538" i="66"/>
  <c r="Y539" i="66"/>
  <c r="Z539" i="66"/>
  <c r="Y540" i="66"/>
  <c r="Z540" i="66"/>
  <c r="Y541" i="66"/>
  <c r="Z541" i="66"/>
  <c r="Y542" i="66"/>
  <c r="Z542" i="66"/>
  <c r="Y543" i="66"/>
  <c r="Z543" i="66"/>
  <c r="Y544" i="66"/>
  <c r="Z544" i="66"/>
  <c r="Y545" i="66"/>
  <c r="Z545" i="66"/>
  <c r="Y546" i="66"/>
  <c r="Z546" i="66"/>
  <c r="Y547" i="66"/>
  <c r="Z547" i="66"/>
  <c r="Y548" i="66"/>
  <c r="Z548" i="66"/>
  <c r="Y549" i="66"/>
  <c r="Z549" i="66"/>
  <c r="Y550" i="66"/>
  <c r="Z550" i="66"/>
  <c r="Y551" i="66"/>
  <c r="Z551" i="66"/>
  <c r="Y552" i="66"/>
  <c r="Z552" i="66"/>
  <c r="Y553" i="66"/>
  <c r="Z553" i="66"/>
  <c r="Y554" i="66"/>
  <c r="Z554" i="66"/>
  <c r="Y555" i="66"/>
  <c r="Z555" i="66"/>
  <c r="Y556" i="66"/>
  <c r="Z556" i="66"/>
  <c r="Y557" i="66"/>
  <c r="Z557" i="66"/>
  <c r="Y558" i="66"/>
  <c r="Z558" i="66"/>
  <c r="Y559" i="66"/>
  <c r="Z559" i="66"/>
  <c r="Y560" i="66"/>
  <c r="Z560" i="66"/>
  <c r="Y561" i="66"/>
  <c r="Z561" i="66"/>
  <c r="Y562" i="66"/>
  <c r="Z562" i="66"/>
  <c r="Y563" i="66"/>
  <c r="Z563" i="66"/>
  <c r="Y564" i="66"/>
  <c r="Z564" i="66"/>
  <c r="Y565" i="66"/>
  <c r="Z565" i="66"/>
  <c r="Y566" i="66"/>
  <c r="Z566" i="66"/>
  <c r="Y567" i="66"/>
  <c r="Z567" i="66"/>
  <c r="Y568" i="66"/>
  <c r="Z568" i="66"/>
  <c r="Y569" i="66"/>
  <c r="Z569" i="66"/>
  <c r="Y570" i="66"/>
  <c r="Z570" i="66"/>
  <c r="Y571" i="66"/>
  <c r="Z571" i="66"/>
  <c r="Y572" i="66"/>
  <c r="Z572" i="66"/>
  <c r="Y573" i="66"/>
  <c r="Z573" i="66"/>
  <c r="Y574" i="66"/>
  <c r="Z574" i="66"/>
  <c r="Y575" i="66"/>
  <c r="Z575" i="66"/>
  <c r="Y576" i="66"/>
  <c r="Z576" i="66"/>
  <c r="Y577" i="66"/>
  <c r="Z577" i="66"/>
  <c r="Y578" i="66"/>
  <c r="Z578" i="66"/>
  <c r="Y579" i="66"/>
  <c r="Z579" i="66"/>
  <c r="Y580" i="66"/>
  <c r="Z580" i="66"/>
  <c r="Y581" i="66"/>
  <c r="Z581" i="66"/>
  <c r="Y582" i="66"/>
  <c r="Z582" i="66"/>
  <c r="Y583" i="66"/>
  <c r="Z583" i="66"/>
  <c r="Y584" i="66"/>
  <c r="Z584" i="66"/>
  <c r="Y585" i="66"/>
  <c r="Z585" i="66"/>
  <c r="Y586" i="66"/>
  <c r="Z586" i="66"/>
  <c r="Y587" i="66"/>
  <c r="Z587" i="66"/>
  <c r="Y588" i="66"/>
  <c r="Z588" i="66"/>
  <c r="Y589" i="66"/>
  <c r="Z589" i="66"/>
  <c r="Y590" i="66"/>
  <c r="Z590" i="66"/>
  <c r="Y591" i="66"/>
  <c r="Z591" i="66"/>
  <c r="Y592" i="66"/>
  <c r="Z592" i="66"/>
  <c r="Y593" i="66"/>
  <c r="Z593" i="66"/>
  <c r="Y594" i="66"/>
  <c r="Z594" i="66"/>
  <c r="Y595" i="66"/>
  <c r="Z595" i="66"/>
  <c r="Y596" i="66"/>
  <c r="Z596" i="66"/>
  <c r="Y597" i="66"/>
  <c r="Z597" i="66"/>
  <c r="Y598" i="66"/>
  <c r="Z598" i="66"/>
  <c r="Y599" i="66"/>
  <c r="Z599" i="66"/>
  <c r="Y600" i="66"/>
  <c r="Z600" i="66"/>
  <c r="Y601" i="66"/>
  <c r="Z601" i="66"/>
  <c r="Y602" i="66"/>
  <c r="Z602" i="66"/>
  <c r="Y603" i="66"/>
  <c r="Z603" i="66"/>
  <c r="Y604" i="66"/>
  <c r="Z604" i="66"/>
  <c r="Y605" i="66"/>
  <c r="Z605" i="66"/>
  <c r="Y606" i="66"/>
  <c r="Z606" i="66"/>
  <c r="Y607" i="66"/>
  <c r="Z607" i="66"/>
  <c r="Z366" i="66"/>
  <c r="Y366" i="66"/>
  <c r="C367" i="66"/>
  <c r="D367" i="66"/>
  <c r="AK367" i="66" s="1"/>
  <c r="E367" i="66"/>
  <c r="F367" i="66"/>
  <c r="G367" i="66"/>
  <c r="H367" i="66"/>
  <c r="I367" i="66"/>
  <c r="J367" i="66"/>
  <c r="K367" i="66"/>
  <c r="L367" i="66"/>
  <c r="C368" i="66"/>
  <c r="D368" i="66"/>
  <c r="AK368" i="66" s="1"/>
  <c r="E368" i="66"/>
  <c r="F368" i="66"/>
  <c r="G368" i="66"/>
  <c r="H368" i="66"/>
  <c r="I368" i="66"/>
  <c r="J368" i="66"/>
  <c r="K368" i="66"/>
  <c r="L368" i="66"/>
  <c r="C369" i="66"/>
  <c r="D369" i="66"/>
  <c r="AK369" i="66" s="1"/>
  <c r="E369" i="66"/>
  <c r="F369" i="66"/>
  <c r="G369" i="66"/>
  <c r="H369" i="66"/>
  <c r="I369" i="66"/>
  <c r="J369" i="66"/>
  <c r="K369" i="66"/>
  <c r="L369" i="66"/>
  <c r="C370" i="66"/>
  <c r="D370" i="66"/>
  <c r="AK370" i="66" s="1"/>
  <c r="E370" i="66"/>
  <c r="F370" i="66"/>
  <c r="G370" i="66"/>
  <c r="H370" i="66"/>
  <c r="I370" i="66"/>
  <c r="J370" i="66"/>
  <c r="K370" i="66"/>
  <c r="L370" i="66"/>
  <c r="C371" i="66"/>
  <c r="D371" i="66"/>
  <c r="AK371" i="66" s="1"/>
  <c r="E371" i="66"/>
  <c r="F371" i="66"/>
  <c r="G371" i="66"/>
  <c r="H371" i="66"/>
  <c r="I371" i="66"/>
  <c r="J371" i="66"/>
  <c r="K371" i="66"/>
  <c r="L371" i="66"/>
  <c r="C372" i="66"/>
  <c r="D372" i="66"/>
  <c r="E372" i="66"/>
  <c r="F372" i="66"/>
  <c r="G372" i="66"/>
  <c r="H372" i="66"/>
  <c r="I372" i="66"/>
  <c r="J372" i="66"/>
  <c r="K372" i="66"/>
  <c r="L372" i="66"/>
  <c r="C373" i="66"/>
  <c r="D373" i="66"/>
  <c r="AK373" i="66" s="1"/>
  <c r="E373" i="66"/>
  <c r="F373" i="66"/>
  <c r="G373" i="66"/>
  <c r="H373" i="66"/>
  <c r="I373" i="66"/>
  <c r="J373" i="66"/>
  <c r="K373" i="66"/>
  <c r="L373" i="66"/>
  <c r="C374" i="66"/>
  <c r="D374" i="66"/>
  <c r="AK374" i="66" s="1"/>
  <c r="E374" i="66"/>
  <c r="F374" i="66"/>
  <c r="G374" i="66"/>
  <c r="H374" i="66"/>
  <c r="I374" i="66"/>
  <c r="J374" i="66"/>
  <c r="K374" i="66"/>
  <c r="L374" i="66"/>
  <c r="C375" i="66"/>
  <c r="D375" i="66"/>
  <c r="AK375" i="66" s="1"/>
  <c r="E375" i="66"/>
  <c r="F375" i="66"/>
  <c r="G375" i="66"/>
  <c r="H375" i="66"/>
  <c r="I375" i="66"/>
  <c r="J375" i="66"/>
  <c r="K375" i="66"/>
  <c r="L375" i="66"/>
  <c r="C376" i="66"/>
  <c r="D376" i="66"/>
  <c r="AK376" i="66" s="1"/>
  <c r="E376" i="66"/>
  <c r="F376" i="66"/>
  <c r="G376" i="66"/>
  <c r="H376" i="66"/>
  <c r="I376" i="66"/>
  <c r="J376" i="66"/>
  <c r="K376" i="66"/>
  <c r="L376" i="66"/>
  <c r="C377" i="66"/>
  <c r="D377" i="66"/>
  <c r="AK377" i="66" s="1"/>
  <c r="E377" i="66"/>
  <c r="F377" i="66"/>
  <c r="G377" i="66"/>
  <c r="H377" i="66"/>
  <c r="I377" i="66"/>
  <c r="J377" i="66"/>
  <c r="K377" i="66"/>
  <c r="L377" i="66"/>
  <c r="C378" i="66"/>
  <c r="D378" i="66"/>
  <c r="AK378" i="66" s="1"/>
  <c r="E378" i="66"/>
  <c r="F378" i="66"/>
  <c r="G378" i="66"/>
  <c r="H378" i="66"/>
  <c r="I378" i="66"/>
  <c r="J378" i="66"/>
  <c r="K378" i="66"/>
  <c r="L378" i="66"/>
  <c r="C379" i="66"/>
  <c r="D379" i="66"/>
  <c r="AK379" i="66" s="1"/>
  <c r="E379" i="66"/>
  <c r="F379" i="66"/>
  <c r="G379" i="66"/>
  <c r="H379" i="66"/>
  <c r="I379" i="66"/>
  <c r="J379" i="66"/>
  <c r="K379" i="66"/>
  <c r="L379" i="66"/>
  <c r="C380" i="66"/>
  <c r="D380" i="66"/>
  <c r="E380" i="66"/>
  <c r="F380" i="66"/>
  <c r="G380" i="66"/>
  <c r="H380" i="66"/>
  <c r="I380" i="66"/>
  <c r="J380" i="66"/>
  <c r="K380" i="66"/>
  <c r="L380" i="66"/>
  <c r="C381" i="66"/>
  <c r="D381" i="66"/>
  <c r="AK381" i="66" s="1"/>
  <c r="E381" i="66"/>
  <c r="F381" i="66"/>
  <c r="G381" i="66"/>
  <c r="H381" i="66"/>
  <c r="I381" i="66"/>
  <c r="J381" i="66"/>
  <c r="K381" i="66"/>
  <c r="L381" i="66"/>
  <c r="C382" i="66"/>
  <c r="D382" i="66"/>
  <c r="E382" i="66"/>
  <c r="F382" i="66"/>
  <c r="G382" i="66"/>
  <c r="H382" i="66"/>
  <c r="I382" i="66"/>
  <c r="J382" i="66"/>
  <c r="K382" i="66"/>
  <c r="L382" i="66"/>
  <c r="C383" i="66"/>
  <c r="D383" i="66"/>
  <c r="AK383" i="66" s="1"/>
  <c r="E383" i="66"/>
  <c r="F383" i="66"/>
  <c r="G383" i="66"/>
  <c r="H383" i="66"/>
  <c r="I383" i="66"/>
  <c r="J383" i="66"/>
  <c r="K383" i="66"/>
  <c r="L383" i="66"/>
  <c r="C384" i="66"/>
  <c r="D384" i="66"/>
  <c r="AK384" i="66" s="1"/>
  <c r="E384" i="66"/>
  <c r="F384" i="66"/>
  <c r="G384" i="66"/>
  <c r="H384" i="66"/>
  <c r="I384" i="66"/>
  <c r="J384" i="66"/>
  <c r="K384" i="66"/>
  <c r="L384" i="66"/>
  <c r="C385" i="66"/>
  <c r="D385" i="66"/>
  <c r="AK385" i="66" s="1"/>
  <c r="E385" i="66"/>
  <c r="F385" i="66"/>
  <c r="G385" i="66"/>
  <c r="H385" i="66"/>
  <c r="I385" i="66"/>
  <c r="J385" i="66"/>
  <c r="K385" i="66"/>
  <c r="L385" i="66"/>
  <c r="C386" i="66"/>
  <c r="D386" i="66"/>
  <c r="AK386" i="66" s="1"/>
  <c r="E386" i="66"/>
  <c r="F386" i="66"/>
  <c r="G386" i="66"/>
  <c r="H386" i="66"/>
  <c r="I386" i="66"/>
  <c r="J386" i="66"/>
  <c r="K386" i="66"/>
  <c r="L386" i="66"/>
  <c r="C387" i="66"/>
  <c r="D387" i="66"/>
  <c r="AK387" i="66" s="1"/>
  <c r="E387" i="66"/>
  <c r="F387" i="66"/>
  <c r="G387" i="66"/>
  <c r="H387" i="66"/>
  <c r="I387" i="66"/>
  <c r="J387" i="66"/>
  <c r="K387" i="66"/>
  <c r="L387" i="66"/>
  <c r="C388" i="66"/>
  <c r="D388" i="66"/>
  <c r="E388" i="66"/>
  <c r="F388" i="66"/>
  <c r="G388" i="66"/>
  <c r="H388" i="66"/>
  <c r="I388" i="66"/>
  <c r="J388" i="66"/>
  <c r="K388" i="66"/>
  <c r="L388" i="66"/>
  <c r="C389" i="66"/>
  <c r="D389" i="66"/>
  <c r="AK389" i="66" s="1"/>
  <c r="E389" i="66"/>
  <c r="F389" i="66"/>
  <c r="G389" i="66"/>
  <c r="H389" i="66"/>
  <c r="I389" i="66"/>
  <c r="J389" i="66"/>
  <c r="K389" i="66"/>
  <c r="L389" i="66"/>
  <c r="C390" i="66"/>
  <c r="D390" i="66"/>
  <c r="AK390" i="66" s="1"/>
  <c r="E390" i="66"/>
  <c r="F390" i="66"/>
  <c r="G390" i="66"/>
  <c r="H390" i="66"/>
  <c r="I390" i="66"/>
  <c r="J390" i="66"/>
  <c r="K390" i="66"/>
  <c r="L390" i="66"/>
  <c r="C391" i="66"/>
  <c r="D391" i="66"/>
  <c r="AK391" i="66" s="1"/>
  <c r="E391" i="66"/>
  <c r="F391" i="66"/>
  <c r="G391" i="66"/>
  <c r="H391" i="66"/>
  <c r="I391" i="66"/>
  <c r="J391" i="66"/>
  <c r="K391" i="66"/>
  <c r="L391" i="66"/>
  <c r="C392" i="66"/>
  <c r="D392" i="66"/>
  <c r="AK392" i="66" s="1"/>
  <c r="E392" i="66"/>
  <c r="F392" i="66"/>
  <c r="G392" i="66"/>
  <c r="H392" i="66"/>
  <c r="I392" i="66"/>
  <c r="J392" i="66"/>
  <c r="K392" i="66"/>
  <c r="L392" i="66"/>
  <c r="C393" i="66"/>
  <c r="D393" i="66"/>
  <c r="AK393" i="66" s="1"/>
  <c r="E393" i="66"/>
  <c r="F393" i="66"/>
  <c r="G393" i="66"/>
  <c r="H393" i="66"/>
  <c r="I393" i="66"/>
  <c r="J393" i="66"/>
  <c r="K393" i="66"/>
  <c r="L393" i="66"/>
  <c r="C394" i="66"/>
  <c r="D394" i="66"/>
  <c r="AK394" i="66" s="1"/>
  <c r="E394" i="66"/>
  <c r="F394" i="66"/>
  <c r="G394" i="66"/>
  <c r="H394" i="66"/>
  <c r="I394" i="66"/>
  <c r="J394" i="66"/>
  <c r="K394" i="66"/>
  <c r="L394" i="66"/>
  <c r="C395" i="66"/>
  <c r="D395" i="66"/>
  <c r="AK395" i="66" s="1"/>
  <c r="E395" i="66"/>
  <c r="F395" i="66"/>
  <c r="G395" i="66"/>
  <c r="H395" i="66"/>
  <c r="I395" i="66"/>
  <c r="J395" i="66"/>
  <c r="K395" i="66"/>
  <c r="L395" i="66"/>
  <c r="C396" i="66"/>
  <c r="D396" i="66"/>
  <c r="E396" i="66"/>
  <c r="F396" i="66"/>
  <c r="G396" i="66"/>
  <c r="H396" i="66"/>
  <c r="I396" i="66"/>
  <c r="J396" i="66"/>
  <c r="K396" i="66"/>
  <c r="L396" i="66"/>
  <c r="C397" i="66"/>
  <c r="D397" i="66"/>
  <c r="AK397" i="66" s="1"/>
  <c r="E397" i="66"/>
  <c r="F397" i="66"/>
  <c r="G397" i="66"/>
  <c r="H397" i="66"/>
  <c r="I397" i="66"/>
  <c r="J397" i="66"/>
  <c r="K397" i="66"/>
  <c r="L397" i="66"/>
  <c r="C398" i="66"/>
  <c r="D398" i="66"/>
  <c r="E398" i="66"/>
  <c r="F398" i="66"/>
  <c r="G398" i="66"/>
  <c r="H398" i="66"/>
  <c r="I398" i="66"/>
  <c r="J398" i="66"/>
  <c r="K398" i="66"/>
  <c r="L398" i="66"/>
  <c r="C399" i="66"/>
  <c r="D399" i="66"/>
  <c r="AK399" i="66" s="1"/>
  <c r="E399" i="66"/>
  <c r="F399" i="66"/>
  <c r="G399" i="66"/>
  <c r="H399" i="66"/>
  <c r="I399" i="66"/>
  <c r="J399" i="66"/>
  <c r="K399" i="66"/>
  <c r="L399" i="66"/>
  <c r="C400" i="66"/>
  <c r="D400" i="66"/>
  <c r="AK400" i="66" s="1"/>
  <c r="E400" i="66"/>
  <c r="F400" i="66"/>
  <c r="G400" i="66"/>
  <c r="H400" i="66"/>
  <c r="I400" i="66"/>
  <c r="J400" i="66"/>
  <c r="K400" i="66"/>
  <c r="L400" i="66"/>
  <c r="C401" i="66"/>
  <c r="D401" i="66"/>
  <c r="AK401" i="66" s="1"/>
  <c r="E401" i="66"/>
  <c r="F401" i="66"/>
  <c r="G401" i="66"/>
  <c r="H401" i="66"/>
  <c r="I401" i="66"/>
  <c r="J401" i="66"/>
  <c r="K401" i="66"/>
  <c r="L401" i="66"/>
  <c r="C402" i="66"/>
  <c r="D402" i="66"/>
  <c r="AK402" i="66" s="1"/>
  <c r="E402" i="66"/>
  <c r="F402" i="66"/>
  <c r="G402" i="66"/>
  <c r="H402" i="66"/>
  <c r="I402" i="66"/>
  <c r="J402" i="66"/>
  <c r="K402" i="66"/>
  <c r="L402" i="66"/>
  <c r="C403" i="66"/>
  <c r="D403" i="66"/>
  <c r="AK403" i="66" s="1"/>
  <c r="E403" i="66"/>
  <c r="F403" i="66"/>
  <c r="G403" i="66"/>
  <c r="H403" i="66"/>
  <c r="I403" i="66"/>
  <c r="J403" i="66"/>
  <c r="K403" i="66"/>
  <c r="L403" i="66"/>
  <c r="C404" i="66"/>
  <c r="D404" i="66"/>
  <c r="E404" i="66"/>
  <c r="F404" i="66"/>
  <c r="G404" i="66"/>
  <c r="H404" i="66"/>
  <c r="I404" i="66"/>
  <c r="J404" i="66"/>
  <c r="K404" i="66"/>
  <c r="L404" i="66"/>
  <c r="C405" i="66"/>
  <c r="D405" i="66"/>
  <c r="AK405" i="66" s="1"/>
  <c r="E405" i="66"/>
  <c r="F405" i="66"/>
  <c r="G405" i="66"/>
  <c r="H405" i="66"/>
  <c r="I405" i="66"/>
  <c r="J405" i="66"/>
  <c r="K405" i="66"/>
  <c r="L405" i="66"/>
  <c r="C406" i="66"/>
  <c r="D406" i="66"/>
  <c r="AK406" i="66" s="1"/>
  <c r="E406" i="66"/>
  <c r="F406" i="66"/>
  <c r="G406" i="66"/>
  <c r="H406" i="66"/>
  <c r="I406" i="66"/>
  <c r="J406" i="66"/>
  <c r="K406" i="66"/>
  <c r="L406" i="66"/>
  <c r="C407" i="66"/>
  <c r="D407" i="66"/>
  <c r="AK407" i="66" s="1"/>
  <c r="E407" i="66"/>
  <c r="F407" i="66"/>
  <c r="G407" i="66"/>
  <c r="H407" i="66"/>
  <c r="I407" i="66"/>
  <c r="J407" i="66"/>
  <c r="K407" i="66"/>
  <c r="L407" i="66"/>
  <c r="C408" i="66"/>
  <c r="D408" i="66"/>
  <c r="AK408" i="66" s="1"/>
  <c r="E408" i="66"/>
  <c r="F408" i="66"/>
  <c r="G408" i="66"/>
  <c r="H408" i="66"/>
  <c r="I408" i="66"/>
  <c r="J408" i="66"/>
  <c r="K408" i="66"/>
  <c r="L408" i="66"/>
  <c r="C409" i="66"/>
  <c r="D409" i="66"/>
  <c r="AK409" i="66" s="1"/>
  <c r="E409" i="66"/>
  <c r="F409" i="66"/>
  <c r="G409" i="66"/>
  <c r="H409" i="66"/>
  <c r="I409" i="66"/>
  <c r="J409" i="66"/>
  <c r="K409" i="66"/>
  <c r="L409" i="66"/>
  <c r="C410" i="66"/>
  <c r="D410" i="66"/>
  <c r="AK410" i="66" s="1"/>
  <c r="E410" i="66"/>
  <c r="F410" i="66"/>
  <c r="G410" i="66"/>
  <c r="H410" i="66"/>
  <c r="I410" i="66"/>
  <c r="J410" i="66"/>
  <c r="K410" i="66"/>
  <c r="L410" i="66"/>
  <c r="C411" i="66"/>
  <c r="D411" i="66"/>
  <c r="AK411" i="66" s="1"/>
  <c r="E411" i="66"/>
  <c r="F411" i="66"/>
  <c r="G411" i="66"/>
  <c r="H411" i="66"/>
  <c r="I411" i="66"/>
  <c r="J411" i="66"/>
  <c r="K411" i="66"/>
  <c r="L411" i="66"/>
  <c r="C412" i="66"/>
  <c r="D412" i="66"/>
  <c r="E412" i="66"/>
  <c r="F412" i="66"/>
  <c r="G412" i="66"/>
  <c r="H412" i="66"/>
  <c r="I412" i="66"/>
  <c r="J412" i="66"/>
  <c r="K412" i="66"/>
  <c r="L412" i="66"/>
  <c r="C413" i="66"/>
  <c r="D413" i="66"/>
  <c r="AK413" i="66" s="1"/>
  <c r="E413" i="66"/>
  <c r="F413" i="66"/>
  <c r="G413" i="66"/>
  <c r="H413" i="66"/>
  <c r="I413" i="66"/>
  <c r="J413" i="66"/>
  <c r="K413" i="66"/>
  <c r="L413" i="66"/>
  <c r="C414" i="66"/>
  <c r="D414" i="66"/>
  <c r="E414" i="66"/>
  <c r="F414" i="66"/>
  <c r="G414" i="66"/>
  <c r="H414" i="66"/>
  <c r="I414" i="66"/>
  <c r="J414" i="66"/>
  <c r="K414" i="66"/>
  <c r="L414" i="66"/>
  <c r="C415" i="66"/>
  <c r="D415" i="66"/>
  <c r="AK415" i="66" s="1"/>
  <c r="E415" i="66"/>
  <c r="F415" i="66"/>
  <c r="G415" i="66"/>
  <c r="H415" i="66"/>
  <c r="I415" i="66"/>
  <c r="J415" i="66"/>
  <c r="K415" i="66"/>
  <c r="L415" i="66"/>
  <c r="C416" i="66"/>
  <c r="D416" i="66"/>
  <c r="AK416" i="66" s="1"/>
  <c r="E416" i="66"/>
  <c r="F416" i="66"/>
  <c r="G416" i="66"/>
  <c r="H416" i="66"/>
  <c r="I416" i="66"/>
  <c r="J416" i="66"/>
  <c r="K416" i="66"/>
  <c r="L416" i="66"/>
  <c r="C417" i="66"/>
  <c r="D417" i="66"/>
  <c r="AK417" i="66" s="1"/>
  <c r="E417" i="66"/>
  <c r="F417" i="66"/>
  <c r="G417" i="66"/>
  <c r="H417" i="66"/>
  <c r="I417" i="66"/>
  <c r="J417" i="66"/>
  <c r="K417" i="66"/>
  <c r="L417" i="66"/>
  <c r="C418" i="66"/>
  <c r="D418" i="66"/>
  <c r="AK418" i="66" s="1"/>
  <c r="E418" i="66"/>
  <c r="F418" i="66"/>
  <c r="G418" i="66"/>
  <c r="H418" i="66"/>
  <c r="I418" i="66"/>
  <c r="J418" i="66"/>
  <c r="K418" i="66"/>
  <c r="L418" i="66"/>
  <c r="C419" i="66"/>
  <c r="D419" i="66"/>
  <c r="AK419" i="66" s="1"/>
  <c r="E419" i="66"/>
  <c r="F419" i="66"/>
  <c r="G419" i="66"/>
  <c r="H419" i="66"/>
  <c r="I419" i="66"/>
  <c r="J419" i="66"/>
  <c r="K419" i="66"/>
  <c r="L419" i="66"/>
  <c r="C420" i="66"/>
  <c r="D420" i="66"/>
  <c r="E420" i="66"/>
  <c r="F420" i="66"/>
  <c r="G420" i="66"/>
  <c r="H420" i="66"/>
  <c r="I420" i="66"/>
  <c r="J420" i="66"/>
  <c r="K420" i="66"/>
  <c r="L420" i="66"/>
  <c r="C421" i="66"/>
  <c r="D421" i="66"/>
  <c r="AK421" i="66" s="1"/>
  <c r="E421" i="66"/>
  <c r="F421" i="66"/>
  <c r="G421" i="66"/>
  <c r="H421" i="66"/>
  <c r="I421" i="66"/>
  <c r="J421" i="66"/>
  <c r="K421" i="66"/>
  <c r="L421" i="66"/>
  <c r="C422" i="66"/>
  <c r="D422" i="66"/>
  <c r="AK422" i="66" s="1"/>
  <c r="E422" i="66"/>
  <c r="F422" i="66"/>
  <c r="G422" i="66"/>
  <c r="H422" i="66"/>
  <c r="I422" i="66"/>
  <c r="J422" i="66"/>
  <c r="K422" i="66"/>
  <c r="L422" i="66"/>
  <c r="C423" i="66"/>
  <c r="D423" i="66"/>
  <c r="AK423" i="66" s="1"/>
  <c r="E423" i="66"/>
  <c r="F423" i="66"/>
  <c r="G423" i="66"/>
  <c r="H423" i="66"/>
  <c r="I423" i="66"/>
  <c r="J423" i="66"/>
  <c r="K423" i="66"/>
  <c r="L423" i="66"/>
  <c r="C424" i="66"/>
  <c r="D424" i="66"/>
  <c r="AK424" i="66" s="1"/>
  <c r="E424" i="66"/>
  <c r="F424" i="66"/>
  <c r="G424" i="66"/>
  <c r="H424" i="66"/>
  <c r="I424" i="66"/>
  <c r="J424" i="66"/>
  <c r="K424" i="66"/>
  <c r="L424" i="66"/>
  <c r="C425" i="66"/>
  <c r="D425" i="66"/>
  <c r="AK425" i="66" s="1"/>
  <c r="E425" i="66"/>
  <c r="F425" i="66"/>
  <c r="G425" i="66"/>
  <c r="H425" i="66"/>
  <c r="I425" i="66"/>
  <c r="J425" i="66"/>
  <c r="K425" i="66"/>
  <c r="L425" i="66"/>
  <c r="C426" i="66"/>
  <c r="D426" i="66"/>
  <c r="AK426" i="66" s="1"/>
  <c r="E426" i="66"/>
  <c r="F426" i="66"/>
  <c r="G426" i="66"/>
  <c r="H426" i="66"/>
  <c r="I426" i="66"/>
  <c r="J426" i="66"/>
  <c r="K426" i="66"/>
  <c r="L426" i="66"/>
  <c r="N426" i="66"/>
  <c r="C427" i="66"/>
  <c r="D427" i="66"/>
  <c r="AK427" i="66" s="1"/>
  <c r="E427" i="66"/>
  <c r="F427" i="66"/>
  <c r="G427" i="66"/>
  <c r="H427" i="66"/>
  <c r="I427" i="66"/>
  <c r="J427" i="66"/>
  <c r="K427" i="66"/>
  <c r="L427" i="66"/>
  <c r="C428" i="66"/>
  <c r="D428" i="66"/>
  <c r="E428" i="66"/>
  <c r="F428" i="66"/>
  <c r="G428" i="66"/>
  <c r="H428" i="66"/>
  <c r="I428" i="66"/>
  <c r="J428" i="66"/>
  <c r="K428" i="66"/>
  <c r="L428" i="66"/>
  <c r="C429" i="66"/>
  <c r="D429" i="66"/>
  <c r="AK429" i="66" s="1"/>
  <c r="E429" i="66"/>
  <c r="F429" i="66"/>
  <c r="G429" i="66"/>
  <c r="H429" i="66"/>
  <c r="I429" i="66"/>
  <c r="J429" i="66"/>
  <c r="K429" i="66"/>
  <c r="L429" i="66"/>
  <c r="C430" i="66"/>
  <c r="D430" i="66"/>
  <c r="E430" i="66"/>
  <c r="F430" i="66"/>
  <c r="G430" i="66"/>
  <c r="H430" i="66"/>
  <c r="I430" i="66"/>
  <c r="J430" i="66"/>
  <c r="K430" i="66"/>
  <c r="L430" i="66"/>
  <c r="C431" i="66"/>
  <c r="D431" i="66"/>
  <c r="AK431" i="66" s="1"/>
  <c r="E431" i="66"/>
  <c r="F431" i="66"/>
  <c r="G431" i="66"/>
  <c r="H431" i="66"/>
  <c r="I431" i="66"/>
  <c r="J431" i="66"/>
  <c r="K431" i="66"/>
  <c r="L431" i="66"/>
  <c r="C432" i="66"/>
  <c r="D432" i="66"/>
  <c r="AK432" i="66" s="1"/>
  <c r="E432" i="66"/>
  <c r="F432" i="66"/>
  <c r="G432" i="66"/>
  <c r="H432" i="66"/>
  <c r="I432" i="66"/>
  <c r="J432" i="66"/>
  <c r="K432" i="66"/>
  <c r="L432" i="66"/>
  <c r="C433" i="66"/>
  <c r="D433" i="66"/>
  <c r="AK433" i="66" s="1"/>
  <c r="E433" i="66"/>
  <c r="F433" i="66"/>
  <c r="G433" i="66"/>
  <c r="H433" i="66"/>
  <c r="I433" i="66"/>
  <c r="J433" i="66"/>
  <c r="K433" i="66"/>
  <c r="L433" i="66"/>
  <c r="C434" i="66"/>
  <c r="D434" i="66"/>
  <c r="AK434" i="66" s="1"/>
  <c r="E434" i="66"/>
  <c r="F434" i="66"/>
  <c r="G434" i="66"/>
  <c r="H434" i="66"/>
  <c r="I434" i="66"/>
  <c r="J434" i="66"/>
  <c r="K434" i="66"/>
  <c r="L434" i="66"/>
  <c r="C435" i="66"/>
  <c r="D435" i="66"/>
  <c r="AK435" i="66" s="1"/>
  <c r="E435" i="66"/>
  <c r="F435" i="66"/>
  <c r="G435" i="66"/>
  <c r="H435" i="66"/>
  <c r="I435" i="66"/>
  <c r="J435" i="66"/>
  <c r="K435" i="66"/>
  <c r="L435" i="66"/>
  <c r="C436" i="66"/>
  <c r="D436" i="66"/>
  <c r="E436" i="66"/>
  <c r="F436" i="66"/>
  <c r="G436" i="66"/>
  <c r="H436" i="66"/>
  <c r="I436" i="66"/>
  <c r="J436" i="66"/>
  <c r="K436" i="66"/>
  <c r="L436" i="66"/>
  <c r="C437" i="66"/>
  <c r="D437" i="66"/>
  <c r="AK437" i="66" s="1"/>
  <c r="E437" i="66"/>
  <c r="F437" i="66"/>
  <c r="G437" i="66"/>
  <c r="H437" i="66"/>
  <c r="I437" i="66"/>
  <c r="J437" i="66"/>
  <c r="K437" i="66"/>
  <c r="L437" i="66"/>
  <c r="C438" i="66"/>
  <c r="D438" i="66"/>
  <c r="AK438" i="66" s="1"/>
  <c r="E438" i="66"/>
  <c r="F438" i="66"/>
  <c r="G438" i="66"/>
  <c r="H438" i="66"/>
  <c r="I438" i="66"/>
  <c r="J438" i="66"/>
  <c r="K438" i="66"/>
  <c r="L438" i="66"/>
  <c r="C439" i="66"/>
  <c r="D439" i="66"/>
  <c r="AK439" i="66" s="1"/>
  <c r="E439" i="66"/>
  <c r="F439" i="66"/>
  <c r="G439" i="66"/>
  <c r="H439" i="66"/>
  <c r="I439" i="66"/>
  <c r="J439" i="66"/>
  <c r="K439" i="66"/>
  <c r="L439" i="66"/>
  <c r="C440" i="66"/>
  <c r="D440" i="66"/>
  <c r="AK440" i="66" s="1"/>
  <c r="AI440" i="66" s="1"/>
  <c r="E440" i="66"/>
  <c r="F440" i="66"/>
  <c r="G440" i="66"/>
  <c r="H440" i="66"/>
  <c r="I440" i="66"/>
  <c r="J440" i="66"/>
  <c r="K440" i="66"/>
  <c r="L440" i="66"/>
  <c r="C441" i="66"/>
  <c r="D441" i="66"/>
  <c r="AK441" i="66" s="1"/>
  <c r="E441" i="66"/>
  <c r="F441" i="66"/>
  <c r="G441" i="66"/>
  <c r="H441" i="66"/>
  <c r="I441" i="66"/>
  <c r="J441" i="66"/>
  <c r="K441" i="66"/>
  <c r="L441" i="66"/>
  <c r="C442" i="66"/>
  <c r="D442" i="66"/>
  <c r="AK442" i="66" s="1"/>
  <c r="E442" i="66"/>
  <c r="F442" i="66"/>
  <c r="G442" i="66"/>
  <c r="H442" i="66"/>
  <c r="I442" i="66"/>
  <c r="J442" i="66"/>
  <c r="K442" i="66"/>
  <c r="L442" i="66"/>
  <c r="C443" i="66"/>
  <c r="D443" i="66"/>
  <c r="AK443" i="66" s="1"/>
  <c r="E443" i="66"/>
  <c r="F443" i="66"/>
  <c r="G443" i="66"/>
  <c r="H443" i="66"/>
  <c r="I443" i="66"/>
  <c r="J443" i="66"/>
  <c r="K443" i="66"/>
  <c r="L443" i="66"/>
  <c r="C444" i="66"/>
  <c r="D444" i="66"/>
  <c r="AK444" i="66" s="1"/>
  <c r="E444" i="66"/>
  <c r="F444" i="66"/>
  <c r="G444" i="66"/>
  <c r="H444" i="66"/>
  <c r="I444" i="66"/>
  <c r="J444" i="66"/>
  <c r="K444" i="66"/>
  <c r="L444" i="66"/>
  <c r="C445" i="66"/>
  <c r="D445" i="66"/>
  <c r="AK445" i="66" s="1"/>
  <c r="E445" i="66"/>
  <c r="F445" i="66"/>
  <c r="G445" i="66"/>
  <c r="H445" i="66"/>
  <c r="I445" i="66"/>
  <c r="J445" i="66"/>
  <c r="K445" i="66"/>
  <c r="L445" i="66"/>
  <c r="C446" i="66"/>
  <c r="D446" i="66"/>
  <c r="AK446" i="66" s="1"/>
  <c r="E446" i="66"/>
  <c r="F446" i="66"/>
  <c r="G446" i="66"/>
  <c r="H446" i="66"/>
  <c r="I446" i="66"/>
  <c r="J446" i="66"/>
  <c r="K446" i="66"/>
  <c r="L446" i="66"/>
  <c r="C447" i="66"/>
  <c r="AJ447" i="66" s="1"/>
  <c r="D447" i="66"/>
  <c r="AK447" i="66" s="1"/>
  <c r="E447" i="66"/>
  <c r="F447" i="66"/>
  <c r="G447" i="66"/>
  <c r="H447" i="66"/>
  <c r="I447" i="66"/>
  <c r="J447" i="66"/>
  <c r="K447" i="66"/>
  <c r="L447" i="66"/>
  <c r="C448" i="66"/>
  <c r="AJ448" i="66" s="1"/>
  <c r="D448" i="66"/>
  <c r="E448" i="66"/>
  <c r="F448" i="66"/>
  <c r="G448" i="66"/>
  <c r="H448" i="66"/>
  <c r="I448" i="66"/>
  <c r="J448" i="66"/>
  <c r="K448" i="66"/>
  <c r="L448" i="66"/>
  <c r="C449" i="66"/>
  <c r="AJ449" i="66" s="1"/>
  <c r="D449" i="66"/>
  <c r="AK449" i="66" s="1"/>
  <c r="E449" i="66"/>
  <c r="F449" i="66"/>
  <c r="G449" i="66"/>
  <c r="H449" i="66"/>
  <c r="I449" i="66"/>
  <c r="J449" i="66"/>
  <c r="K449" i="66"/>
  <c r="L449" i="66"/>
  <c r="C450" i="66"/>
  <c r="AJ450" i="66" s="1"/>
  <c r="D450" i="66"/>
  <c r="AK450" i="66" s="1"/>
  <c r="E450" i="66"/>
  <c r="F450" i="66"/>
  <c r="G450" i="66"/>
  <c r="H450" i="66"/>
  <c r="I450" i="66"/>
  <c r="J450" i="66"/>
  <c r="K450" i="66"/>
  <c r="L450" i="66"/>
  <c r="C451" i="66"/>
  <c r="AJ451" i="66" s="1"/>
  <c r="D451" i="66"/>
  <c r="AK451" i="66" s="1"/>
  <c r="E451" i="66"/>
  <c r="F451" i="66"/>
  <c r="G451" i="66"/>
  <c r="H451" i="66"/>
  <c r="I451" i="66"/>
  <c r="J451" i="66"/>
  <c r="K451" i="66"/>
  <c r="L451" i="66"/>
  <c r="C452" i="66"/>
  <c r="D452" i="66"/>
  <c r="E452" i="66"/>
  <c r="F452" i="66"/>
  <c r="G452" i="66"/>
  <c r="H452" i="66"/>
  <c r="I452" i="66"/>
  <c r="J452" i="66"/>
  <c r="K452" i="66"/>
  <c r="L452" i="66"/>
  <c r="C453" i="66"/>
  <c r="D453" i="66"/>
  <c r="E453" i="66"/>
  <c r="F453" i="66"/>
  <c r="G453" i="66"/>
  <c r="H453" i="66"/>
  <c r="I453" i="66"/>
  <c r="J453" i="66"/>
  <c r="K453" i="66"/>
  <c r="L453" i="66"/>
  <c r="C454" i="66"/>
  <c r="AJ454" i="66" s="1"/>
  <c r="D454" i="66"/>
  <c r="E454" i="66"/>
  <c r="F454" i="66"/>
  <c r="G454" i="66"/>
  <c r="H454" i="66"/>
  <c r="I454" i="66"/>
  <c r="J454" i="66"/>
  <c r="K454" i="66"/>
  <c r="L454" i="66"/>
  <c r="C455" i="66"/>
  <c r="D455" i="66"/>
  <c r="E455" i="66"/>
  <c r="F455" i="66"/>
  <c r="G455" i="66"/>
  <c r="H455" i="66"/>
  <c r="I455" i="66"/>
  <c r="J455" i="66"/>
  <c r="K455" i="66"/>
  <c r="L455" i="66"/>
  <c r="C456" i="66"/>
  <c r="D456" i="66"/>
  <c r="E456" i="66"/>
  <c r="F456" i="66"/>
  <c r="G456" i="66"/>
  <c r="H456" i="66"/>
  <c r="I456" i="66"/>
  <c r="J456" i="66"/>
  <c r="K456" i="66"/>
  <c r="L456" i="66"/>
  <c r="C457" i="66"/>
  <c r="D457" i="66"/>
  <c r="E457" i="66"/>
  <c r="F457" i="66"/>
  <c r="G457" i="66"/>
  <c r="H457" i="66"/>
  <c r="I457" i="66"/>
  <c r="J457" i="66"/>
  <c r="K457" i="66"/>
  <c r="L457" i="66"/>
  <c r="C458" i="66"/>
  <c r="D458" i="66"/>
  <c r="E458" i="66"/>
  <c r="F458" i="66"/>
  <c r="G458" i="66"/>
  <c r="H458" i="66"/>
  <c r="I458" i="66"/>
  <c r="J458" i="66"/>
  <c r="K458" i="66"/>
  <c r="L458" i="66"/>
  <c r="C459" i="66"/>
  <c r="AJ459" i="66" s="1"/>
  <c r="D459" i="66"/>
  <c r="E459" i="66"/>
  <c r="F459" i="66"/>
  <c r="G459" i="66"/>
  <c r="H459" i="66"/>
  <c r="I459" i="66"/>
  <c r="M459" i="66" s="1"/>
  <c r="J459" i="66"/>
  <c r="K459" i="66"/>
  <c r="L459" i="66"/>
  <c r="C460" i="66"/>
  <c r="D460" i="66"/>
  <c r="E460" i="66"/>
  <c r="F460" i="66"/>
  <c r="G460" i="66"/>
  <c r="H460" i="66"/>
  <c r="I460" i="66"/>
  <c r="J460" i="66"/>
  <c r="K460" i="66"/>
  <c r="L460" i="66"/>
  <c r="C461" i="66"/>
  <c r="D461" i="66"/>
  <c r="E461" i="66"/>
  <c r="F461" i="66"/>
  <c r="G461" i="66"/>
  <c r="H461" i="66"/>
  <c r="I461" i="66"/>
  <c r="J461" i="66"/>
  <c r="K461" i="66"/>
  <c r="L461" i="66"/>
  <c r="C462" i="66"/>
  <c r="AJ462" i="66" s="1"/>
  <c r="D462" i="66"/>
  <c r="E462" i="66"/>
  <c r="F462" i="66"/>
  <c r="G462" i="66"/>
  <c r="H462" i="66"/>
  <c r="I462" i="66"/>
  <c r="J462" i="66"/>
  <c r="K462" i="66"/>
  <c r="L462" i="66"/>
  <c r="C463" i="66"/>
  <c r="AJ463" i="66" s="1"/>
  <c r="D463" i="66"/>
  <c r="E463" i="66"/>
  <c r="F463" i="66"/>
  <c r="G463" i="66"/>
  <c r="H463" i="66"/>
  <c r="I463" i="66"/>
  <c r="J463" i="66"/>
  <c r="K463" i="66"/>
  <c r="L463" i="66"/>
  <c r="M463" i="66"/>
  <c r="C464" i="66"/>
  <c r="D464" i="66"/>
  <c r="E464" i="66"/>
  <c r="F464" i="66"/>
  <c r="G464" i="66"/>
  <c r="H464" i="66"/>
  <c r="I464" i="66"/>
  <c r="J464" i="66"/>
  <c r="K464" i="66"/>
  <c r="L464" i="66"/>
  <c r="C465" i="66"/>
  <c r="D465" i="66"/>
  <c r="E465" i="66"/>
  <c r="F465" i="66"/>
  <c r="G465" i="66"/>
  <c r="H465" i="66"/>
  <c r="I465" i="66"/>
  <c r="J465" i="66"/>
  <c r="K465" i="66"/>
  <c r="L465" i="66"/>
  <c r="C466" i="66"/>
  <c r="AJ466" i="66" s="1"/>
  <c r="D466" i="66"/>
  <c r="E466" i="66"/>
  <c r="F466" i="66"/>
  <c r="G466" i="66"/>
  <c r="H466" i="66"/>
  <c r="I466" i="66"/>
  <c r="J466" i="66"/>
  <c r="K466" i="66"/>
  <c r="L466" i="66"/>
  <c r="C467" i="66"/>
  <c r="D467" i="66"/>
  <c r="E467" i="66"/>
  <c r="F467" i="66"/>
  <c r="G467" i="66"/>
  <c r="H467" i="66"/>
  <c r="I467" i="66"/>
  <c r="J467" i="66"/>
  <c r="K467" i="66"/>
  <c r="L467" i="66"/>
  <c r="C468" i="66"/>
  <c r="D468" i="66"/>
  <c r="E468" i="66"/>
  <c r="F468" i="66"/>
  <c r="G468" i="66"/>
  <c r="H468" i="66"/>
  <c r="I468" i="66"/>
  <c r="J468" i="66"/>
  <c r="K468" i="66"/>
  <c r="L468" i="66"/>
  <c r="C469" i="66"/>
  <c r="D469" i="66"/>
  <c r="E469" i="66"/>
  <c r="F469" i="66"/>
  <c r="G469" i="66"/>
  <c r="H469" i="66"/>
  <c r="I469" i="66"/>
  <c r="J469" i="66"/>
  <c r="K469" i="66"/>
  <c r="L469" i="66"/>
  <c r="C470" i="66"/>
  <c r="AJ470" i="66" s="1"/>
  <c r="D470" i="66"/>
  <c r="E470" i="66"/>
  <c r="F470" i="66"/>
  <c r="G470" i="66"/>
  <c r="H470" i="66"/>
  <c r="I470" i="66"/>
  <c r="J470" i="66"/>
  <c r="K470" i="66"/>
  <c r="L470" i="66"/>
  <c r="C471" i="66"/>
  <c r="D471" i="66"/>
  <c r="E471" i="66"/>
  <c r="F471" i="66"/>
  <c r="G471" i="66"/>
  <c r="H471" i="66"/>
  <c r="I471" i="66"/>
  <c r="J471" i="66"/>
  <c r="K471" i="66"/>
  <c r="L471" i="66"/>
  <c r="C472" i="66"/>
  <c r="D472" i="66"/>
  <c r="E472" i="66"/>
  <c r="F472" i="66"/>
  <c r="G472" i="66"/>
  <c r="H472" i="66"/>
  <c r="I472" i="66"/>
  <c r="J472" i="66"/>
  <c r="K472" i="66"/>
  <c r="L472" i="66"/>
  <c r="C473" i="66"/>
  <c r="D473" i="66"/>
  <c r="E473" i="66"/>
  <c r="F473" i="66"/>
  <c r="G473" i="66"/>
  <c r="H473" i="66"/>
  <c r="I473" i="66"/>
  <c r="J473" i="66"/>
  <c r="K473" i="66"/>
  <c r="L473" i="66"/>
  <c r="C474" i="66"/>
  <c r="D474" i="66"/>
  <c r="E474" i="66"/>
  <c r="F474" i="66"/>
  <c r="G474" i="66"/>
  <c r="H474" i="66"/>
  <c r="I474" i="66"/>
  <c r="J474" i="66"/>
  <c r="K474" i="66"/>
  <c r="L474" i="66"/>
  <c r="C475" i="66"/>
  <c r="AJ475" i="66" s="1"/>
  <c r="D475" i="66"/>
  <c r="E475" i="66"/>
  <c r="F475" i="66"/>
  <c r="G475" i="66"/>
  <c r="H475" i="66"/>
  <c r="I475" i="66"/>
  <c r="J475" i="66"/>
  <c r="K475" i="66"/>
  <c r="L475" i="66"/>
  <c r="C476" i="66"/>
  <c r="D476" i="66"/>
  <c r="E476" i="66"/>
  <c r="F476" i="66"/>
  <c r="G476" i="66"/>
  <c r="H476" i="66"/>
  <c r="I476" i="66"/>
  <c r="J476" i="66"/>
  <c r="K476" i="66"/>
  <c r="L476" i="66"/>
  <c r="C477" i="66"/>
  <c r="D477" i="66"/>
  <c r="E477" i="66"/>
  <c r="F477" i="66"/>
  <c r="G477" i="66"/>
  <c r="H477" i="66"/>
  <c r="I477" i="66"/>
  <c r="J477" i="66"/>
  <c r="K477" i="66"/>
  <c r="L477" i="66"/>
  <c r="C478" i="66"/>
  <c r="AJ478" i="66" s="1"/>
  <c r="D478" i="66"/>
  <c r="E478" i="66"/>
  <c r="F478" i="66"/>
  <c r="G478" i="66"/>
  <c r="H478" i="66"/>
  <c r="I478" i="66"/>
  <c r="J478" i="66"/>
  <c r="K478" i="66"/>
  <c r="L478" i="66"/>
  <c r="C479" i="66"/>
  <c r="AJ479" i="66" s="1"/>
  <c r="D479" i="66"/>
  <c r="E479" i="66"/>
  <c r="F479" i="66"/>
  <c r="G479" i="66"/>
  <c r="H479" i="66"/>
  <c r="I479" i="66"/>
  <c r="J479" i="66"/>
  <c r="K479" i="66"/>
  <c r="L479" i="66"/>
  <c r="C480" i="66"/>
  <c r="D480" i="66"/>
  <c r="E480" i="66"/>
  <c r="F480" i="66"/>
  <c r="G480" i="66"/>
  <c r="H480" i="66"/>
  <c r="I480" i="66"/>
  <c r="J480" i="66"/>
  <c r="K480" i="66"/>
  <c r="L480" i="66"/>
  <c r="C481" i="66"/>
  <c r="D481" i="66"/>
  <c r="E481" i="66"/>
  <c r="F481" i="66"/>
  <c r="G481" i="66"/>
  <c r="H481" i="66"/>
  <c r="I481" i="66"/>
  <c r="J481" i="66"/>
  <c r="K481" i="66"/>
  <c r="L481" i="66"/>
  <c r="C482" i="66"/>
  <c r="D482" i="66"/>
  <c r="E482" i="66"/>
  <c r="F482" i="66"/>
  <c r="G482" i="66"/>
  <c r="H482" i="66"/>
  <c r="I482" i="66"/>
  <c r="J482" i="66"/>
  <c r="K482" i="66"/>
  <c r="L482" i="66"/>
  <c r="C483" i="66"/>
  <c r="AJ483" i="66" s="1"/>
  <c r="D483" i="66"/>
  <c r="E483" i="66"/>
  <c r="F483" i="66"/>
  <c r="G483" i="66"/>
  <c r="H483" i="66"/>
  <c r="I483" i="66"/>
  <c r="J483" i="66"/>
  <c r="K483" i="66"/>
  <c r="L483" i="66"/>
  <c r="C484" i="66"/>
  <c r="D484" i="66"/>
  <c r="E484" i="66"/>
  <c r="F484" i="66"/>
  <c r="G484" i="66"/>
  <c r="H484" i="66"/>
  <c r="I484" i="66"/>
  <c r="J484" i="66"/>
  <c r="K484" i="66"/>
  <c r="L484" i="66"/>
  <c r="C485" i="66"/>
  <c r="D485" i="66"/>
  <c r="E485" i="66"/>
  <c r="F485" i="66"/>
  <c r="G485" i="66"/>
  <c r="H485" i="66"/>
  <c r="I485" i="66"/>
  <c r="J485" i="66"/>
  <c r="K485" i="66"/>
  <c r="L485" i="66"/>
  <c r="C486" i="66"/>
  <c r="AJ486" i="66" s="1"/>
  <c r="D486" i="66"/>
  <c r="E486" i="66"/>
  <c r="F486" i="66"/>
  <c r="G486" i="66"/>
  <c r="H486" i="66"/>
  <c r="I486" i="66"/>
  <c r="J486" i="66"/>
  <c r="K486" i="66"/>
  <c r="L486" i="66"/>
  <c r="C487" i="66"/>
  <c r="AJ487" i="66" s="1"/>
  <c r="D487" i="66"/>
  <c r="E487" i="66"/>
  <c r="F487" i="66"/>
  <c r="G487" i="66"/>
  <c r="H487" i="66"/>
  <c r="I487" i="66"/>
  <c r="J487" i="66"/>
  <c r="K487" i="66"/>
  <c r="L487" i="66"/>
  <c r="C488" i="66"/>
  <c r="D488" i="66"/>
  <c r="E488" i="66"/>
  <c r="F488" i="66"/>
  <c r="G488" i="66"/>
  <c r="H488" i="66"/>
  <c r="I488" i="66"/>
  <c r="J488" i="66"/>
  <c r="K488" i="66"/>
  <c r="L488" i="66"/>
  <c r="C489" i="66"/>
  <c r="D489" i="66"/>
  <c r="E489" i="66"/>
  <c r="F489" i="66"/>
  <c r="G489" i="66"/>
  <c r="H489" i="66"/>
  <c r="I489" i="66"/>
  <c r="J489" i="66"/>
  <c r="K489" i="66"/>
  <c r="L489" i="66"/>
  <c r="C490" i="66"/>
  <c r="AJ490" i="66" s="1"/>
  <c r="D490" i="66"/>
  <c r="E490" i="66"/>
  <c r="F490" i="66"/>
  <c r="G490" i="66"/>
  <c r="H490" i="66"/>
  <c r="I490" i="66"/>
  <c r="J490" i="66"/>
  <c r="K490" i="66"/>
  <c r="L490" i="66"/>
  <c r="C491" i="66"/>
  <c r="AJ491" i="66" s="1"/>
  <c r="D491" i="66"/>
  <c r="E491" i="66"/>
  <c r="F491" i="66"/>
  <c r="G491" i="66"/>
  <c r="H491" i="66"/>
  <c r="I491" i="66"/>
  <c r="J491" i="66"/>
  <c r="K491" i="66"/>
  <c r="L491" i="66"/>
  <c r="C492" i="66"/>
  <c r="D492" i="66"/>
  <c r="E492" i="66"/>
  <c r="F492" i="66"/>
  <c r="G492" i="66"/>
  <c r="H492" i="66"/>
  <c r="I492" i="66"/>
  <c r="J492" i="66"/>
  <c r="K492" i="66"/>
  <c r="L492" i="66"/>
  <c r="C493" i="66"/>
  <c r="D493" i="66"/>
  <c r="E493" i="66"/>
  <c r="F493" i="66"/>
  <c r="G493" i="66"/>
  <c r="H493" i="66"/>
  <c r="I493" i="66"/>
  <c r="J493" i="66"/>
  <c r="K493" i="66"/>
  <c r="L493" i="66"/>
  <c r="C494" i="66"/>
  <c r="D494" i="66"/>
  <c r="E494" i="66"/>
  <c r="F494" i="66"/>
  <c r="G494" i="66"/>
  <c r="H494" i="66"/>
  <c r="I494" i="66"/>
  <c r="J494" i="66"/>
  <c r="K494" i="66"/>
  <c r="L494" i="66"/>
  <c r="C495" i="66"/>
  <c r="D495" i="66"/>
  <c r="E495" i="66"/>
  <c r="F495" i="66"/>
  <c r="G495" i="66"/>
  <c r="H495" i="66"/>
  <c r="I495" i="66"/>
  <c r="J495" i="66"/>
  <c r="K495" i="66"/>
  <c r="L495" i="66"/>
  <c r="C496" i="66"/>
  <c r="D496" i="66"/>
  <c r="E496" i="66"/>
  <c r="F496" i="66"/>
  <c r="G496" i="66"/>
  <c r="H496" i="66"/>
  <c r="I496" i="66"/>
  <c r="J496" i="66"/>
  <c r="K496" i="66"/>
  <c r="L496" i="66"/>
  <c r="C497" i="66"/>
  <c r="D497" i="66"/>
  <c r="E497" i="66"/>
  <c r="F497" i="66"/>
  <c r="G497" i="66"/>
  <c r="H497" i="66"/>
  <c r="I497" i="66"/>
  <c r="J497" i="66"/>
  <c r="K497" i="66"/>
  <c r="L497" i="66"/>
  <c r="C498" i="66"/>
  <c r="AJ498" i="66" s="1"/>
  <c r="D498" i="66"/>
  <c r="E498" i="66"/>
  <c r="F498" i="66"/>
  <c r="G498" i="66"/>
  <c r="H498" i="66"/>
  <c r="I498" i="66"/>
  <c r="J498" i="66"/>
  <c r="K498" i="66"/>
  <c r="L498" i="66"/>
  <c r="C499" i="66"/>
  <c r="D499" i="66"/>
  <c r="E499" i="66"/>
  <c r="F499" i="66"/>
  <c r="G499" i="66"/>
  <c r="H499" i="66"/>
  <c r="I499" i="66"/>
  <c r="J499" i="66"/>
  <c r="K499" i="66"/>
  <c r="L499" i="66"/>
  <c r="C500" i="66"/>
  <c r="D500" i="66"/>
  <c r="E500" i="66"/>
  <c r="F500" i="66"/>
  <c r="G500" i="66"/>
  <c r="H500" i="66"/>
  <c r="I500" i="66"/>
  <c r="J500" i="66"/>
  <c r="K500" i="66"/>
  <c r="L500" i="66"/>
  <c r="C501" i="66"/>
  <c r="D501" i="66"/>
  <c r="E501" i="66"/>
  <c r="F501" i="66"/>
  <c r="G501" i="66"/>
  <c r="H501" i="66"/>
  <c r="I501" i="66"/>
  <c r="J501" i="66"/>
  <c r="K501" i="66"/>
  <c r="L501" i="66"/>
  <c r="C502" i="66"/>
  <c r="AJ502" i="66" s="1"/>
  <c r="D502" i="66"/>
  <c r="E502" i="66"/>
  <c r="F502" i="66"/>
  <c r="G502" i="66"/>
  <c r="H502" i="66"/>
  <c r="I502" i="66"/>
  <c r="J502" i="66"/>
  <c r="K502" i="66"/>
  <c r="L502" i="66"/>
  <c r="C503" i="66"/>
  <c r="AJ503" i="66" s="1"/>
  <c r="D503" i="66"/>
  <c r="E503" i="66"/>
  <c r="F503" i="66"/>
  <c r="G503" i="66"/>
  <c r="H503" i="66"/>
  <c r="I503" i="66"/>
  <c r="J503" i="66"/>
  <c r="K503" i="66"/>
  <c r="L503" i="66"/>
  <c r="C504" i="66"/>
  <c r="D504" i="66"/>
  <c r="E504" i="66"/>
  <c r="F504" i="66"/>
  <c r="G504" i="66"/>
  <c r="H504" i="66"/>
  <c r="I504" i="66"/>
  <c r="J504" i="66"/>
  <c r="K504" i="66"/>
  <c r="L504" i="66"/>
  <c r="C505" i="66"/>
  <c r="D505" i="66"/>
  <c r="E505" i="66"/>
  <c r="F505" i="66"/>
  <c r="G505" i="66"/>
  <c r="H505" i="66"/>
  <c r="I505" i="66"/>
  <c r="J505" i="66"/>
  <c r="K505" i="66"/>
  <c r="L505" i="66"/>
  <c r="C506" i="66"/>
  <c r="D506" i="66"/>
  <c r="E506" i="66"/>
  <c r="F506" i="66"/>
  <c r="G506" i="66"/>
  <c r="H506" i="66"/>
  <c r="I506" i="66"/>
  <c r="J506" i="66"/>
  <c r="K506" i="66"/>
  <c r="L506" i="66"/>
  <c r="C507" i="66"/>
  <c r="D507" i="66"/>
  <c r="E507" i="66"/>
  <c r="F507" i="66"/>
  <c r="G507" i="66"/>
  <c r="H507" i="66"/>
  <c r="I507" i="66"/>
  <c r="J507" i="66"/>
  <c r="K507" i="66"/>
  <c r="L507" i="66"/>
  <c r="C508" i="66"/>
  <c r="D508" i="66"/>
  <c r="E508" i="66"/>
  <c r="F508" i="66"/>
  <c r="G508" i="66"/>
  <c r="H508" i="66"/>
  <c r="I508" i="66"/>
  <c r="J508" i="66"/>
  <c r="K508" i="66"/>
  <c r="L508" i="66"/>
  <c r="C509" i="66"/>
  <c r="D509" i="66"/>
  <c r="E509" i="66"/>
  <c r="F509" i="66"/>
  <c r="G509" i="66"/>
  <c r="H509" i="66"/>
  <c r="I509" i="66"/>
  <c r="J509" i="66"/>
  <c r="K509" i="66"/>
  <c r="L509" i="66"/>
  <c r="C510" i="66"/>
  <c r="AJ510" i="66" s="1"/>
  <c r="D510" i="66"/>
  <c r="E510" i="66"/>
  <c r="F510" i="66"/>
  <c r="G510" i="66"/>
  <c r="H510" i="66"/>
  <c r="I510" i="66"/>
  <c r="J510" i="66"/>
  <c r="K510" i="66"/>
  <c r="L510" i="66"/>
  <c r="C511" i="66"/>
  <c r="D511" i="66"/>
  <c r="E511" i="66"/>
  <c r="F511" i="66"/>
  <c r="G511" i="66"/>
  <c r="H511" i="66"/>
  <c r="I511" i="66"/>
  <c r="J511" i="66"/>
  <c r="K511" i="66"/>
  <c r="L511" i="66"/>
  <c r="C512" i="66"/>
  <c r="D512" i="66"/>
  <c r="E512" i="66"/>
  <c r="F512" i="66"/>
  <c r="G512" i="66"/>
  <c r="H512" i="66"/>
  <c r="I512" i="66"/>
  <c r="J512" i="66"/>
  <c r="K512" i="66"/>
  <c r="L512" i="66"/>
  <c r="C513" i="66"/>
  <c r="D513" i="66"/>
  <c r="E513" i="66"/>
  <c r="F513" i="66"/>
  <c r="G513" i="66"/>
  <c r="H513" i="66"/>
  <c r="I513" i="66"/>
  <c r="J513" i="66"/>
  <c r="K513" i="66"/>
  <c r="L513" i="66"/>
  <c r="C514" i="66"/>
  <c r="AJ514" i="66" s="1"/>
  <c r="D514" i="66"/>
  <c r="E514" i="66"/>
  <c r="F514" i="66"/>
  <c r="G514" i="66"/>
  <c r="H514" i="66"/>
  <c r="I514" i="66"/>
  <c r="J514" i="66"/>
  <c r="K514" i="66"/>
  <c r="L514" i="66"/>
  <c r="M514" i="66"/>
  <c r="C515" i="66"/>
  <c r="D515" i="66"/>
  <c r="E515" i="66"/>
  <c r="F515" i="66"/>
  <c r="G515" i="66"/>
  <c r="H515" i="66"/>
  <c r="I515" i="66"/>
  <c r="J515" i="66"/>
  <c r="K515" i="66"/>
  <c r="L515" i="66"/>
  <c r="C516" i="66"/>
  <c r="D516" i="66"/>
  <c r="E516" i="66"/>
  <c r="F516" i="66"/>
  <c r="G516" i="66"/>
  <c r="H516" i="66"/>
  <c r="I516" i="66"/>
  <c r="J516" i="66"/>
  <c r="K516" i="66"/>
  <c r="L516" i="66"/>
  <c r="C517" i="66"/>
  <c r="D517" i="66"/>
  <c r="E517" i="66"/>
  <c r="F517" i="66"/>
  <c r="G517" i="66"/>
  <c r="H517" i="66"/>
  <c r="I517" i="66"/>
  <c r="J517" i="66"/>
  <c r="K517" i="66"/>
  <c r="L517" i="66"/>
  <c r="C518" i="66"/>
  <c r="D518" i="66"/>
  <c r="E518" i="66"/>
  <c r="F518" i="66"/>
  <c r="G518" i="66"/>
  <c r="H518" i="66"/>
  <c r="I518" i="66"/>
  <c r="J518" i="66"/>
  <c r="K518" i="66"/>
  <c r="L518" i="66"/>
  <c r="C519" i="66"/>
  <c r="AJ519" i="66" s="1"/>
  <c r="D519" i="66"/>
  <c r="E519" i="66"/>
  <c r="F519" i="66"/>
  <c r="G519" i="66"/>
  <c r="H519" i="66"/>
  <c r="I519" i="66"/>
  <c r="M519" i="66" s="1"/>
  <c r="J519" i="66"/>
  <c r="K519" i="66"/>
  <c r="L519" i="66"/>
  <c r="C520" i="66"/>
  <c r="D520" i="66"/>
  <c r="E520" i="66"/>
  <c r="F520" i="66"/>
  <c r="G520" i="66"/>
  <c r="H520" i="66"/>
  <c r="I520" i="66"/>
  <c r="J520" i="66"/>
  <c r="K520" i="66"/>
  <c r="L520" i="66"/>
  <c r="C521" i="66"/>
  <c r="D521" i="66"/>
  <c r="E521" i="66"/>
  <c r="F521" i="66"/>
  <c r="G521" i="66"/>
  <c r="H521" i="66"/>
  <c r="I521" i="66"/>
  <c r="J521" i="66"/>
  <c r="K521" i="66"/>
  <c r="L521" i="66"/>
  <c r="C522" i="66"/>
  <c r="D522" i="66"/>
  <c r="E522" i="66"/>
  <c r="F522" i="66"/>
  <c r="G522" i="66"/>
  <c r="H522" i="66"/>
  <c r="I522" i="66"/>
  <c r="J522" i="66"/>
  <c r="K522" i="66"/>
  <c r="L522" i="66"/>
  <c r="C523" i="66"/>
  <c r="AJ523" i="66" s="1"/>
  <c r="D523" i="66"/>
  <c r="E523" i="66"/>
  <c r="F523" i="66"/>
  <c r="G523" i="66"/>
  <c r="H523" i="66"/>
  <c r="I523" i="66"/>
  <c r="J523" i="66"/>
  <c r="K523" i="66"/>
  <c r="L523" i="66"/>
  <c r="M523" i="66"/>
  <c r="C524" i="66"/>
  <c r="D524" i="66"/>
  <c r="E524" i="66"/>
  <c r="F524" i="66"/>
  <c r="G524" i="66"/>
  <c r="H524" i="66"/>
  <c r="I524" i="66"/>
  <c r="J524" i="66"/>
  <c r="K524" i="66"/>
  <c r="L524" i="66"/>
  <c r="C525" i="66"/>
  <c r="D525" i="66"/>
  <c r="E525" i="66"/>
  <c r="F525" i="66"/>
  <c r="G525" i="66"/>
  <c r="H525" i="66"/>
  <c r="I525" i="66"/>
  <c r="J525" i="66"/>
  <c r="K525" i="66"/>
  <c r="L525" i="66"/>
  <c r="C526" i="66"/>
  <c r="AJ526" i="66" s="1"/>
  <c r="D526" i="66"/>
  <c r="E526" i="66"/>
  <c r="F526" i="66"/>
  <c r="G526" i="66"/>
  <c r="H526" i="66"/>
  <c r="I526" i="66"/>
  <c r="J526" i="66"/>
  <c r="K526" i="66"/>
  <c r="L526" i="66"/>
  <c r="C527" i="66"/>
  <c r="AJ527" i="66" s="1"/>
  <c r="D527" i="66"/>
  <c r="E527" i="66"/>
  <c r="F527" i="66"/>
  <c r="G527" i="66"/>
  <c r="H527" i="66"/>
  <c r="I527" i="66"/>
  <c r="J527" i="66"/>
  <c r="K527" i="66"/>
  <c r="L527" i="66"/>
  <c r="C528" i="66"/>
  <c r="D528" i="66"/>
  <c r="E528" i="66"/>
  <c r="F528" i="66"/>
  <c r="G528" i="66"/>
  <c r="H528" i="66"/>
  <c r="I528" i="66"/>
  <c r="J528" i="66"/>
  <c r="K528" i="66"/>
  <c r="L528" i="66"/>
  <c r="C529" i="66"/>
  <c r="D529" i="66"/>
  <c r="E529" i="66"/>
  <c r="F529" i="66"/>
  <c r="G529" i="66"/>
  <c r="H529" i="66"/>
  <c r="I529" i="66"/>
  <c r="J529" i="66"/>
  <c r="K529" i="66"/>
  <c r="L529" i="66"/>
  <c r="C530" i="66"/>
  <c r="AJ530" i="66" s="1"/>
  <c r="D530" i="66"/>
  <c r="E530" i="66"/>
  <c r="F530" i="66"/>
  <c r="G530" i="66"/>
  <c r="H530" i="66"/>
  <c r="I530" i="66"/>
  <c r="J530" i="66"/>
  <c r="K530" i="66"/>
  <c r="L530" i="66"/>
  <c r="C531" i="66"/>
  <c r="AJ531" i="66" s="1"/>
  <c r="D531" i="66"/>
  <c r="E531" i="66"/>
  <c r="F531" i="66"/>
  <c r="G531" i="66"/>
  <c r="H531" i="66"/>
  <c r="I531" i="66"/>
  <c r="J531" i="66"/>
  <c r="K531" i="66"/>
  <c r="L531" i="66"/>
  <c r="C532" i="66"/>
  <c r="D532" i="66"/>
  <c r="E532" i="66"/>
  <c r="F532" i="66"/>
  <c r="G532" i="66"/>
  <c r="H532" i="66"/>
  <c r="I532" i="66"/>
  <c r="J532" i="66"/>
  <c r="K532" i="66"/>
  <c r="L532" i="66"/>
  <c r="C533" i="66"/>
  <c r="D533" i="66"/>
  <c r="E533" i="66"/>
  <c r="F533" i="66"/>
  <c r="G533" i="66"/>
  <c r="H533" i="66"/>
  <c r="I533" i="66"/>
  <c r="J533" i="66"/>
  <c r="K533" i="66"/>
  <c r="L533" i="66"/>
  <c r="C534" i="66"/>
  <c r="AJ534" i="66" s="1"/>
  <c r="D534" i="66"/>
  <c r="E534" i="66"/>
  <c r="F534" i="66"/>
  <c r="G534" i="66"/>
  <c r="H534" i="66"/>
  <c r="I534" i="66"/>
  <c r="J534" i="66"/>
  <c r="K534" i="66"/>
  <c r="L534" i="66"/>
  <c r="C535" i="66"/>
  <c r="AJ535" i="66" s="1"/>
  <c r="D535" i="66"/>
  <c r="E535" i="66"/>
  <c r="F535" i="66"/>
  <c r="G535" i="66"/>
  <c r="H535" i="66"/>
  <c r="I535" i="66"/>
  <c r="J535" i="66"/>
  <c r="K535" i="66"/>
  <c r="L535" i="66"/>
  <c r="C536" i="66"/>
  <c r="D536" i="66"/>
  <c r="E536" i="66"/>
  <c r="F536" i="66"/>
  <c r="G536" i="66"/>
  <c r="H536" i="66"/>
  <c r="I536" i="66"/>
  <c r="J536" i="66"/>
  <c r="K536" i="66"/>
  <c r="L536" i="66"/>
  <c r="C537" i="66"/>
  <c r="D537" i="66"/>
  <c r="E537" i="66"/>
  <c r="F537" i="66"/>
  <c r="G537" i="66"/>
  <c r="H537" i="66"/>
  <c r="I537" i="66"/>
  <c r="J537" i="66"/>
  <c r="K537" i="66"/>
  <c r="L537" i="66"/>
  <c r="C538" i="66"/>
  <c r="AJ538" i="66" s="1"/>
  <c r="D538" i="66"/>
  <c r="E538" i="66"/>
  <c r="F538" i="66"/>
  <c r="G538" i="66"/>
  <c r="H538" i="66"/>
  <c r="I538" i="66"/>
  <c r="J538" i="66"/>
  <c r="K538" i="66"/>
  <c r="L538" i="66"/>
  <c r="C539" i="66"/>
  <c r="AJ539" i="66" s="1"/>
  <c r="D539" i="66"/>
  <c r="E539" i="66"/>
  <c r="F539" i="66"/>
  <c r="G539" i="66"/>
  <c r="H539" i="66"/>
  <c r="I539" i="66"/>
  <c r="J539" i="66"/>
  <c r="K539" i="66"/>
  <c r="L539" i="66"/>
  <c r="C540" i="66"/>
  <c r="D540" i="66"/>
  <c r="E540" i="66"/>
  <c r="F540" i="66"/>
  <c r="G540" i="66"/>
  <c r="H540" i="66"/>
  <c r="I540" i="66"/>
  <c r="J540" i="66"/>
  <c r="K540" i="66"/>
  <c r="L540" i="66"/>
  <c r="C541" i="66"/>
  <c r="D541" i="66"/>
  <c r="E541" i="66"/>
  <c r="F541" i="66"/>
  <c r="G541" i="66"/>
  <c r="H541" i="66"/>
  <c r="I541" i="66"/>
  <c r="J541" i="66"/>
  <c r="K541" i="66"/>
  <c r="L541" i="66"/>
  <c r="C542" i="66"/>
  <c r="D542" i="66"/>
  <c r="E542" i="66"/>
  <c r="F542" i="66"/>
  <c r="G542" i="66"/>
  <c r="H542" i="66"/>
  <c r="I542" i="66"/>
  <c r="J542" i="66"/>
  <c r="K542" i="66"/>
  <c r="L542" i="66"/>
  <c r="C543" i="66"/>
  <c r="AJ543" i="66" s="1"/>
  <c r="D543" i="66"/>
  <c r="E543" i="66"/>
  <c r="F543" i="66"/>
  <c r="G543" i="66"/>
  <c r="H543" i="66"/>
  <c r="I543" i="66"/>
  <c r="J543" i="66"/>
  <c r="K543" i="66"/>
  <c r="L543" i="66"/>
  <c r="C544" i="66"/>
  <c r="D544" i="66"/>
  <c r="E544" i="66"/>
  <c r="F544" i="66"/>
  <c r="G544" i="66"/>
  <c r="H544" i="66"/>
  <c r="I544" i="66"/>
  <c r="J544" i="66"/>
  <c r="K544" i="66"/>
  <c r="L544" i="66"/>
  <c r="C545" i="66"/>
  <c r="D545" i="66"/>
  <c r="E545" i="66"/>
  <c r="F545" i="66"/>
  <c r="G545" i="66"/>
  <c r="H545" i="66"/>
  <c r="I545" i="66"/>
  <c r="J545" i="66"/>
  <c r="K545" i="66"/>
  <c r="L545" i="66"/>
  <c r="C546" i="66"/>
  <c r="AJ546" i="66" s="1"/>
  <c r="D546" i="66"/>
  <c r="E546" i="66"/>
  <c r="F546" i="66"/>
  <c r="G546" i="66"/>
  <c r="H546" i="66"/>
  <c r="I546" i="66"/>
  <c r="J546" i="66"/>
  <c r="K546" i="66"/>
  <c r="L546" i="66"/>
  <c r="C547" i="66"/>
  <c r="D547" i="66"/>
  <c r="E547" i="66"/>
  <c r="F547" i="66"/>
  <c r="G547" i="66"/>
  <c r="H547" i="66"/>
  <c r="I547" i="66"/>
  <c r="J547" i="66"/>
  <c r="K547" i="66"/>
  <c r="L547" i="66"/>
  <c r="C548" i="66"/>
  <c r="D548" i="66"/>
  <c r="E548" i="66"/>
  <c r="F548" i="66"/>
  <c r="G548" i="66"/>
  <c r="H548" i="66"/>
  <c r="I548" i="66"/>
  <c r="J548" i="66"/>
  <c r="K548" i="66"/>
  <c r="L548" i="66"/>
  <c r="C549" i="66"/>
  <c r="D549" i="66"/>
  <c r="E549" i="66"/>
  <c r="F549" i="66"/>
  <c r="G549" i="66"/>
  <c r="H549" i="66"/>
  <c r="I549" i="66"/>
  <c r="J549" i="66"/>
  <c r="K549" i="66"/>
  <c r="L549" i="66"/>
  <c r="C550" i="66"/>
  <c r="AJ550" i="66" s="1"/>
  <c r="D550" i="66"/>
  <c r="E550" i="66"/>
  <c r="F550" i="66"/>
  <c r="G550" i="66"/>
  <c r="H550" i="66"/>
  <c r="I550" i="66"/>
  <c r="J550" i="66"/>
  <c r="K550" i="66"/>
  <c r="L550" i="66"/>
  <c r="C551" i="66"/>
  <c r="AJ551" i="66" s="1"/>
  <c r="D551" i="66"/>
  <c r="E551" i="66"/>
  <c r="F551" i="66"/>
  <c r="G551" i="66"/>
  <c r="H551" i="66"/>
  <c r="I551" i="66"/>
  <c r="J551" i="66"/>
  <c r="K551" i="66"/>
  <c r="L551" i="66"/>
  <c r="C552" i="66"/>
  <c r="D552" i="66"/>
  <c r="E552" i="66"/>
  <c r="F552" i="66"/>
  <c r="G552" i="66"/>
  <c r="H552" i="66"/>
  <c r="I552" i="66"/>
  <c r="J552" i="66"/>
  <c r="K552" i="66"/>
  <c r="L552" i="66"/>
  <c r="C553" i="66"/>
  <c r="D553" i="66"/>
  <c r="E553" i="66"/>
  <c r="F553" i="66"/>
  <c r="G553" i="66"/>
  <c r="H553" i="66"/>
  <c r="I553" i="66"/>
  <c r="J553" i="66"/>
  <c r="K553" i="66"/>
  <c r="L553" i="66"/>
  <c r="C554" i="66"/>
  <c r="AJ554" i="66" s="1"/>
  <c r="D554" i="66"/>
  <c r="E554" i="66"/>
  <c r="F554" i="66"/>
  <c r="G554" i="66"/>
  <c r="H554" i="66"/>
  <c r="I554" i="66"/>
  <c r="J554" i="66"/>
  <c r="K554" i="66"/>
  <c r="L554" i="66"/>
  <c r="M554" i="66"/>
  <c r="C555" i="66"/>
  <c r="AJ555" i="66" s="1"/>
  <c r="D555" i="66"/>
  <c r="AK555" i="66" s="1"/>
  <c r="E555" i="66"/>
  <c r="F555" i="66"/>
  <c r="G555" i="66"/>
  <c r="H555" i="66"/>
  <c r="I555" i="66"/>
  <c r="J555" i="66"/>
  <c r="K555" i="66"/>
  <c r="L555" i="66"/>
  <c r="C556" i="66"/>
  <c r="D556" i="66"/>
  <c r="E556" i="66"/>
  <c r="F556" i="66"/>
  <c r="G556" i="66"/>
  <c r="H556" i="66"/>
  <c r="I556" i="66"/>
  <c r="J556" i="66"/>
  <c r="K556" i="66"/>
  <c r="L556" i="66"/>
  <c r="C557" i="66"/>
  <c r="D557" i="66"/>
  <c r="E557" i="66"/>
  <c r="F557" i="66"/>
  <c r="G557" i="66"/>
  <c r="H557" i="66"/>
  <c r="I557" i="66"/>
  <c r="J557" i="66"/>
  <c r="K557" i="66"/>
  <c r="L557" i="66"/>
  <c r="C558" i="66"/>
  <c r="AJ558" i="66" s="1"/>
  <c r="D558" i="66"/>
  <c r="E558" i="66"/>
  <c r="F558" i="66"/>
  <c r="G558" i="66"/>
  <c r="H558" i="66"/>
  <c r="I558" i="66"/>
  <c r="J558" i="66"/>
  <c r="K558" i="66"/>
  <c r="L558" i="66"/>
  <c r="C559" i="66"/>
  <c r="AJ559" i="66" s="1"/>
  <c r="D559" i="66"/>
  <c r="E559" i="66"/>
  <c r="F559" i="66"/>
  <c r="G559" i="66"/>
  <c r="H559" i="66"/>
  <c r="I559" i="66"/>
  <c r="J559" i="66"/>
  <c r="K559" i="66"/>
  <c r="L559" i="66"/>
  <c r="C560" i="66"/>
  <c r="D560" i="66"/>
  <c r="E560" i="66"/>
  <c r="F560" i="66"/>
  <c r="G560" i="66"/>
  <c r="H560" i="66"/>
  <c r="I560" i="66"/>
  <c r="J560" i="66"/>
  <c r="K560" i="66"/>
  <c r="L560" i="66"/>
  <c r="C561" i="66"/>
  <c r="D561" i="66"/>
  <c r="E561" i="66"/>
  <c r="F561" i="66"/>
  <c r="G561" i="66"/>
  <c r="H561" i="66"/>
  <c r="I561" i="66"/>
  <c r="J561" i="66"/>
  <c r="K561" i="66"/>
  <c r="L561" i="66"/>
  <c r="C562" i="66"/>
  <c r="D562" i="66"/>
  <c r="E562" i="66"/>
  <c r="F562" i="66"/>
  <c r="G562" i="66"/>
  <c r="H562" i="66"/>
  <c r="I562" i="66"/>
  <c r="J562" i="66"/>
  <c r="K562" i="66"/>
  <c r="L562" i="66"/>
  <c r="C563" i="66"/>
  <c r="AJ563" i="66" s="1"/>
  <c r="D563" i="66"/>
  <c r="E563" i="66"/>
  <c r="F563" i="66"/>
  <c r="G563" i="66"/>
  <c r="H563" i="66"/>
  <c r="I563" i="66"/>
  <c r="J563" i="66"/>
  <c r="K563" i="66"/>
  <c r="L563" i="66"/>
  <c r="C564" i="66"/>
  <c r="D564" i="66"/>
  <c r="E564" i="66"/>
  <c r="F564" i="66"/>
  <c r="G564" i="66"/>
  <c r="H564" i="66"/>
  <c r="I564" i="66"/>
  <c r="J564" i="66"/>
  <c r="K564" i="66"/>
  <c r="L564" i="66"/>
  <c r="C565" i="66"/>
  <c r="D565" i="66"/>
  <c r="E565" i="66"/>
  <c r="F565" i="66"/>
  <c r="G565" i="66"/>
  <c r="H565" i="66"/>
  <c r="I565" i="66"/>
  <c r="J565" i="66"/>
  <c r="K565" i="66"/>
  <c r="L565" i="66"/>
  <c r="C566" i="66"/>
  <c r="AJ566" i="66" s="1"/>
  <c r="D566" i="66"/>
  <c r="E566" i="66"/>
  <c r="F566" i="66"/>
  <c r="G566" i="66"/>
  <c r="H566" i="66"/>
  <c r="I566" i="66"/>
  <c r="J566" i="66"/>
  <c r="K566" i="66"/>
  <c r="L566" i="66"/>
  <c r="C567" i="66"/>
  <c r="D567" i="66"/>
  <c r="E567" i="66"/>
  <c r="F567" i="66"/>
  <c r="G567" i="66"/>
  <c r="H567" i="66"/>
  <c r="I567" i="66"/>
  <c r="J567" i="66"/>
  <c r="K567" i="66"/>
  <c r="L567" i="66"/>
  <c r="C568" i="66"/>
  <c r="D568" i="66"/>
  <c r="E568" i="66"/>
  <c r="F568" i="66"/>
  <c r="G568" i="66"/>
  <c r="H568" i="66"/>
  <c r="I568" i="66"/>
  <c r="J568" i="66"/>
  <c r="K568" i="66"/>
  <c r="L568" i="66"/>
  <c r="C569" i="66"/>
  <c r="D569" i="66"/>
  <c r="E569" i="66"/>
  <c r="F569" i="66"/>
  <c r="G569" i="66"/>
  <c r="H569" i="66"/>
  <c r="I569" i="66"/>
  <c r="J569" i="66"/>
  <c r="K569" i="66"/>
  <c r="L569" i="66"/>
  <c r="C570" i="66"/>
  <c r="AJ570" i="66" s="1"/>
  <c r="D570" i="66"/>
  <c r="E570" i="66"/>
  <c r="F570" i="66"/>
  <c r="G570" i="66"/>
  <c r="H570" i="66"/>
  <c r="I570" i="66"/>
  <c r="J570" i="66"/>
  <c r="K570" i="66"/>
  <c r="L570" i="66"/>
  <c r="C571" i="66"/>
  <c r="AJ571" i="66" s="1"/>
  <c r="D571" i="66"/>
  <c r="E571" i="66"/>
  <c r="F571" i="66"/>
  <c r="G571" i="66"/>
  <c r="H571" i="66"/>
  <c r="I571" i="66"/>
  <c r="J571" i="66"/>
  <c r="K571" i="66"/>
  <c r="L571" i="66"/>
  <c r="C572" i="66"/>
  <c r="D572" i="66"/>
  <c r="E572" i="66"/>
  <c r="F572" i="66"/>
  <c r="G572" i="66"/>
  <c r="H572" i="66"/>
  <c r="I572" i="66"/>
  <c r="J572" i="66"/>
  <c r="K572" i="66"/>
  <c r="L572" i="66"/>
  <c r="C573" i="66"/>
  <c r="D573" i="66"/>
  <c r="E573" i="66"/>
  <c r="F573" i="66"/>
  <c r="G573" i="66"/>
  <c r="H573" i="66"/>
  <c r="I573" i="66"/>
  <c r="J573" i="66"/>
  <c r="K573" i="66"/>
  <c r="L573" i="66"/>
  <c r="C574" i="66"/>
  <c r="AJ574" i="66" s="1"/>
  <c r="D574" i="66"/>
  <c r="E574" i="66"/>
  <c r="F574" i="66"/>
  <c r="G574" i="66"/>
  <c r="H574" i="66"/>
  <c r="I574" i="66"/>
  <c r="J574" i="66"/>
  <c r="K574" i="66"/>
  <c r="L574" i="66"/>
  <c r="C575" i="66"/>
  <c r="AJ575" i="66" s="1"/>
  <c r="D575" i="66"/>
  <c r="E575" i="66"/>
  <c r="F575" i="66"/>
  <c r="G575" i="66"/>
  <c r="H575" i="66"/>
  <c r="I575" i="66"/>
  <c r="J575" i="66"/>
  <c r="K575" i="66"/>
  <c r="L575" i="66"/>
  <c r="C576" i="66"/>
  <c r="D576" i="66"/>
  <c r="E576" i="66"/>
  <c r="F576" i="66"/>
  <c r="G576" i="66"/>
  <c r="H576" i="66"/>
  <c r="I576" i="66"/>
  <c r="J576" i="66"/>
  <c r="K576" i="66"/>
  <c r="L576" i="66"/>
  <c r="C577" i="66"/>
  <c r="D577" i="66"/>
  <c r="E577" i="66"/>
  <c r="F577" i="66"/>
  <c r="G577" i="66"/>
  <c r="H577" i="66"/>
  <c r="I577" i="66"/>
  <c r="J577" i="66"/>
  <c r="K577" i="66"/>
  <c r="L577" i="66"/>
  <c r="C578" i="66"/>
  <c r="AJ578" i="66" s="1"/>
  <c r="D578" i="66"/>
  <c r="E578" i="66"/>
  <c r="F578" i="66"/>
  <c r="G578" i="66"/>
  <c r="H578" i="66"/>
  <c r="I578" i="66"/>
  <c r="J578" i="66"/>
  <c r="K578" i="66"/>
  <c r="L578" i="66"/>
  <c r="C579" i="66"/>
  <c r="AJ579" i="66" s="1"/>
  <c r="D579" i="66"/>
  <c r="E579" i="66"/>
  <c r="F579" i="66"/>
  <c r="G579" i="66"/>
  <c r="H579" i="66"/>
  <c r="I579" i="66"/>
  <c r="J579" i="66"/>
  <c r="K579" i="66"/>
  <c r="L579" i="66"/>
  <c r="C580" i="66"/>
  <c r="D580" i="66"/>
  <c r="E580" i="66"/>
  <c r="F580" i="66"/>
  <c r="G580" i="66"/>
  <c r="H580" i="66"/>
  <c r="I580" i="66"/>
  <c r="J580" i="66"/>
  <c r="K580" i="66"/>
  <c r="L580" i="66"/>
  <c r="C581" i="66"/>
  <c r="D581" i="66"/>
  <c r="E581" i="66"/>
  <c r="F581" i="66"/>
  <c r="G581" i="66"/>
  <c r="H581" i="66"/>
  <c r="I581" i="66"/>
  <c r="J581" i="66"/>
  <c r="K581" i="66"/>
  <c r="L581" i="66"/>
  <c r="C582" i="66"/>
  <c r="AJ582" i="66" s="1"/>
  <c r="D582" i="66"/>
  <c r="E582" i="66"/>
  <c r="F582" i="66"/>
  <c r="G582" i="66"/>
  <c r="H582" i="66"/>
  <c r="I582" i="66"/>
  <c r="J582" i="66"/>
  <c r="K582" i="66"/>
  <c r="L582" i="66"/>
  <c r="C583" i="66"/>
  <c r="AJ583" i="66" s="1"/>
  <c r="D583" i="66"/>
  <c r="E583" i="66"/>
  <c r="F583" i="66"/>
  <c r="G583" i="66"/>
  <c r="H583" i="66"/>
  <c r="I583" i="66"/>
  <c r="J583" i="66"/>
  <c r="K583" i="66"/>
  <c r="L583" i="66"/>
  <c r="C584" i="66"/>
  <c r="D584" i="66"/>
  <c r="E584" i="66"/>
  <c r="F584" i="66"/>
  <c r="G584" i="66"/>
  <c r="H584" i="66"/>
  <c r="I584" i="66"/>
  <c r="J584" i="66"/>
  <c r="K584" i="66"/>
  <c r="L584" i="66"/>
  <c r="C585" i="66"/>
  <c r="D585" i="66"/>
  <c r="AK585" i="66" s="1"/>
  <c r="E585" i="66"/>
  <c r="F585" i="66"/>
  <c r="G585" i="66"/>
  <c r="H585" i="66"/>
  <c r="I585" i="66"/>
  <c r="J585" i="66"/>
  <c r="K585" i="66"/>
  <c r="L585" i="66"/>
  <c r="C586" i="66"/>
  <c r="D586" i="66"/>
  <c r="AK586" i="66" s="1"/>
  <c r="E586" i="66"/>
  <c r="F586" i="66"/>
  <c r="G586" i="66"/>
  <c r="H586" i="66"/>
  <c r="I586" i="66"/>
  <c r="J586" i="66"/>
  <c r="K586" i="66"/>
  <c r="L586" i="66"/>
  <c r="C587" i="66"/>
  <c r="AJ587" i="66" s="1"/>
  <c r="D587" i="66"/>
  <c r="AK587" i="66" s="1"/>
  <c r="E587" i="66"/>
  <c r="F587" i="66"/>
  <c r="G587" i="66"/>
  <c r="H587" i="66"/>
  <c r="I587" i="66"/>
  <c r="J587" i="66"/>
  <c r="K587" i="66"/>
  <c r="L587" i="66"/>
  <c r="C588" i="66"/>
  <c r="D588" i="66"/>
  <c r="AK588" i="66" s="1"/>
  <c r="E588" i="66"/>
  <c r="F588" i="66"/>
  <c r="G588" i="66"/>
  <c r="H588" i="66"/>
  <c r="I588" i="66"/>
  <c r="J588" i="66"/>
  <c r="K588" i="66"/>
  <c r="L588" i="66"/>
  <c r="C589" i="66"/>
  <c r="D589" i="66"/>
  <c r="AK589" i="66" s="1"/>
  <c r="E589" i="66"/>
  <c r="F589" i="66"/>
  <c r="G589" i="66"/>
  <c r="H589" i="66"/>
  <c r="I589" i="66"/>
  <c r="J589" i="66"/>
  <c r="K589" i="66"/>
  <c r="L589" i="66"/>
  <c r="C590" i="66"/>
  <c r="AJ590" i="66" s="1"/>
  <c r="D590" i="66"/>
  <c r="AK590" i="66" s="1"/>
  <c r="E590" i="66"/>
  <c r="F590" i="66"/>
  <c r="G590" i="66"/>
  <c r="H590" i="66"/>
  <c r="I590" i="66"/>
  <c r="J590" i="66"/>
  <c r="K590" i="66"/>
  <c r="L590" i="66"/>
  <c r="C591" i="66"/>
  <c r="D591" i="66"/>
  <c r="AK591" i="66" s="1"/>
  <c r="E591" i="66"/>
  <c r="F591" i="66"/>
  <c r="G591" i="66"/>
  <c r="H591" i="66"/>
  <c r="I591" i="66"/>
  <c r="J591" i="66"/>
  <c r="K591" i="66"/>
  <c r="L591" i="66"/>
  <c r="C592" i="66"/>
  <c r="D592" i="66"/>
  <c r="AK592" i="66" s="1"/>
  <c r="E592" i="66"/>
  <c r="F592" i="66"/>
  <c r="G592" i="66"/>
  <c r="H592" i="66"/>
  <c r="I592" i="66"/>
  <c r="J592" i="66"/>
  <c r="K592" i="66"/>
  <c r="L592" i="66"/>
  <c r="C593" i="66"/>
  <c r="D593" i="66"/>
  <c r="AK593" i="66" s="1"/>
  <c r="E593" i="66"/>
  <c r="F593" i="66"/>
  <c r="G593" i="66"/>
  <c r="H593" i="66"/>
  <c r="I593" i="66"/>
  <c r="J593" i="66"/>
  <c r="K593" i="66"/>
  <c r="L593" i="66"/>
  <c r="C594" i="66"/>
  <c r="AJ594" i="66" s="1"/>
  <c r="D594" i="66"/>
  <c r="AK594" i="66" s="1"/>
  <c r="E594" i="66"/>
  <c r="F594" i="66"/>
  <c r="G594" i="66"/>
  <c r="H594" i="66"/>
  <c r="I594" i="66"/>
  <c r="J594" i="66"/>
  <c r="K594" i="66"/>
  <c r="L594" i="66"/>
  <c r="C595" i="66"/>
  <c r="AJ595" i="66" s="1"/>
  <c r="D595" i="66"/>
  <c r="AK595" i="66" s="1"/>
  <c r="E595" i="66"/>
  <c r="F595" i="66"/>
  <c r="G595" i="66"/>
  <c r="H595" i="66"/>
  <c r="I595" i="66"/>
  <c r="J595" i="66"/>
  <c r="K595" i="66"/>
  <c r="L595" i="66"/>
  <c r="C596" i="66"/>
  <c r="D596" i="66"/>
  <c r="AK596" i="66" s="1"/>
  <c r="E596" i="66"/>
  <c r="F596" i="66"/>
  <c r="G596" i="66"/>
  <c r="H596" i="66"/>
  <c r="I596" i="66"/>
  <c r="J596" i="66"/>
  <c r="K596" i="66"/>
  <c r="L596" i="66"/>
  <c r="C597" i="66"/>
  <c r="D597" i="66"/>
  <c r="AK597" i="66" s="1"/>
  <c r="E597" i="66"/>
  <c r="F597" i="66"/>
  <c r="G597" i="66"/>
  <c r="H597" i="66"/>
  <c r="I597" i="66"/>
  <c r="J597" i="66"/>
  <c r="K597" i="66"/>
  <c r="L597" i="66"/>
  <c r="C598" i="66"/>
  <c r="AJ598" i="66" s="1"/>
  <c r="D598" i="66"/>
  <c r="AK598" i="66" s="1"/>
  <c r="E598" i="66"/>
  <c r="F598" i="66"/>
  <c r="G598" i="66"/>
  <c r="H598" i="66"/>
  <c r="I598" i="66"/>
  <c r="J598" i="66"/>
  <c r="K598" i="66"/>
  <c r="L598" i="66"/>
  <c r="C599" i="66"/>
  <c r="AJ599" i="66" s="1"/>
  <c r="D599" i="66"/>
  <c r="AK599" i="66" s="1"/>
  <c r="E599" i="66"/>
  <c r="F599" i="66"/>
  <c r="G599" i="66"/>
  <c r="H599" i="66"/>
  <c r="I599" i="66"/>
  <c r="J599" i="66"/>
  <c r="K599" i="66"/>
  <c r="L599" i="66"/>
  <c r="M599" i="66"/>
  <c r="C600" i="66"/>
  <c r="D600" i="66"/>
  <c r="AK600" i="66" s="1"/>
  <c r="AI600" i="66" s="1"/>
  <c r="E600" i="66"/>
  <c r="F600" i="66"/>
  <c r="G600" i="66"/>
  <c r="H600" i="66"/>
  <c r="I600" i="66"/>
  <c r="J600" i="66"/>
  <c r="K600" i="66"/>
  <c r="L600" i="66"/>
  <c r="C601" i="66"/>
  <c r="D601" i="66"/>
  <c r="AK601" i="66" s="1"/>
  <c r="E601" i="66"/>
  <c r="F601" i="66"/>
  <c r="G601" i="66"/>
  <c r="H601" i="66"/>
  <c r="I601" i="66"/>
  <c r="J601" i="66"/>
  <c r="K601" i="66"/>
  <c r="L601" i="66"/>
  <c r="C602" i="66"/>
  <c r="AJ602" i="66" s="1"/>
  <c r="D602" i="66"/>
  <c r="AK602" i="66" s="1"/>
  <c r="E602" i="66"/>
  <c r="F602" i="66"/>
  <c r="G602" i="66"/>
  <c r="H602" i="66"/>
  <c r="I602" i="66"/>
  <c r="J602" i="66"/>
  <c r="K602" i="66"/>
  <c r="L602" i="66"/>
  <c r="C603" i="66"/>
  <c r="AJ603" i="66" s="1"/>
  <c r="D603" i="66"/>
  <c r="E603" i="66"/>
  <c r="F603" i="66"/>
  <c r="G603" i="66"/>
  <c r="H603" i="66"/>
  <c r="I603" i="66"/>
  <c r="J603" i="66"/>
  <c r="K603" i="66"/>
  <c r="L603" i="66"/>
  <c r="C604" i="66"/>
  <c r="D604" i="66"/>
  <c r="AK604" i="66" s="1"/>
  <c r="E604" i="66"/>
  <c r="F604" i="66"/>
  <c r="G604" i="66"/>
  <c r="H604" i="66"/>
  <c r="I604" i="66"/>
  <c r="J604" i="66"/>
  <c r="K604" i="66"/>
  <c r="L604" i="66"/>
  <c r="C605" i="66"/>
  <c r="D605" i="66"/>
  <c r="AK605" i="66" s="1"/>
  <c r="E605" i="66"/>
  <c r="F605" i="66"/>
  <c r="G605" i="66"/>
  <c r="H605" i="66"/>
  <c r="I605" i="66"/>
  <c r="J605" i="66"/>
  <c r="K605" i="66"/>
  <c r="L605" i="66"/>
  <c r="C606" i="66"/>
  <c r="AJ606" i="66" s="1"/>
  <c r="D606" i="66"/>
  <c r="AK606" i="66" s="1"/>
  <c r="E606" i="66"/>
  <c r="F606" i="66"/>
  <c r="G606" i="66"/>
  <c r="H606" i="66"/>
  <c r="I606" i="66"/>
  <c r="J606" i="66"/>
  <c r="K606" i="66"/>
  <c r="L606" i="66"/>
  <c r="M606" i="66"/>
  <c r="C607" i="66"/>
  <c r="AJ607" i="66" s="1"/>
  <c r="D607" i="66"/>
  <c r="AK607" i="66" s="1"/>
  <c r="E607" i="66"/>
  <c r="F607" i="66"/>
  <c r="G607" i="66"/>
  <c r="H607" i="66"/>
  <c r="I607" i="66"/>
  <c r="J607" i="66"/>
  <c r="K607" i="66"/>
  <c r="L607" i="66"/>
  <c r="L366" i="66"/>
  <c r="K366" i="66"/>
  <c r="J366" i="66"/>
  <c r="I366" i="66"/>
  <c r="H366" i="66"/>
  <c r="G366" i="66"/>
  <c r="F366" i="66"/>
  <c r="E366" i="66"/>
  <c r="D366" i="66"/>
  <c r="C366" i="66"/>
  <c r="Z361" i="66"/>
  <c r="Y361" i="66"/>
  <c r="M362" i="66"/>
  <c r="N362" i="66"/>
  <c r="Z358" i="66"/>
  <c r="Y358" i="66"/>
  <c r="M359" i="66"/>
  <c r="N359" i="66"/>
  <c r="B368" i="66"/>
  <c r="B369" i="66"/>
  <c r="B370" i="66"/>
  <c r="B371" i="66"/>
  <c r="B372" i="66"/>
  <c r="B373" i="66"/>
  <c r="B374" i="66"/>
  <c r="B375" i="66"/>
  <c r="B376" i="66"/>
  <c r="B377" i="66"/>
  <c r="B378" i="66"/>
  <c r="B379" i="66"/>
  <c r="B380" i="66"/>
  <c r="B381" i="66"/>
  <c r="B382" i="66"/>
  <c r="B383" i="66"/>
  <c r="B384" i="66"/>
  <c r="B385" i="66"/>
  <c r="B386" i="66"/>
  <c r="B387" i="66"/>
  <c r="B388" i="66"/>
  <c r="B389" i="66"/>
  <c r="B390" i="66"/>
  <c r="B391" i="66"/>
  <c r="B392" i="66"/>
  <c r="B393" i="66"/>
  <c r="B394" i="66"/>
  <c r="B395" i="66"/>
  <c r="B396" i="66"/>
  <c r="B397" i="66"/>
  <c r="B398" i="66"/>
  <c r="B399" i="66"/>
  <c r="B400" i="66"/>
  <c r="B401" i="66"/>
  <c r="B402" i="66"/>
  <c r="B403" i="66"/>
  <c r="B404" i="66"/>
  <c r="B405" i="66"/>
  <c r="B406" i="66"/>
  <c r="B407" i="66"/>
  <c r="B408" i="66"/>
  <c r="B409" i="66"/>
  <c r="B410" i="66"/>
  <c r="B411" i="66"/>
  <c r="B412" i="66"/>
  <c r="B413" i="66"/>
  <c r="B414" i="66"/>
  <c r="B415" i="66"/>
  <c r="B416" i="66"/>
  <c r="B417" i="66"/>
  <c r="B418" i="66"/>
  <c r="B419" i="66"/>
  <c r="B420" i="66"/>
  <c r="B421" i="66"/>
  <c r="B422" i="66"/>
  <c r="B423" i="66"/>
  <c r="B424" i="66"/>
  <c r="B425" i="66"/>
  <c r="B426" i="66"/>
  <c r="B427" i="66"/>
  <c r="B428" i="66"/>
  <c r="B429" i="66"/>
  <c r="B430" i="66"/>
  <c r="B431" i="66"/>
  <c r="B432" i="66"/>
  <c r="B433" i="66"/>
  <c r="B434" i="66"/>
  <c r="B435" i="66"/>
  <c r="B436" i="66"/>
  <c r="B437" i="66"/>
  <c r="B438" i="66"/>
  <c r="B439" i="66"/>
  <c r="B440" i="66"/>
  <c r="B441" i="66"/>
  <c r="B442" i="66"/>
  <c r="B443" i="66"/>
  <c r="B444" i="66"/>
  <c r="B445" i="66"/>
  <c r="B446" i="66"/>
  <c r="B447" i="66"/>
  <c r="B448" i="66"/>
  <c r="B449" i="66"/>
  <c r="B450" i="66"/>
  <c r="B451" i="66"/>
  <c r="B452" i="66"/>
  <c r="B453" i="66"/>
  <c r="B454" i="66"/>
  <c r="B455" i="66"/>
  <c r="B456" i="66"/>
  <c r="B457" i="66"/>
  <c r="B458" i="66"/>
  <c r="B459" i="66"/>
  <c r="B460" i="66"/>
  <c r="B461" i="66"/>
  <c r="B462" i="66"/>
  <c r="B463" i="66"/>
  <c r="B464" i="66"/>
  <c r="B465" i="66"/>
  <c r="B466" i="66"/>
  <c r="B467" i="66"/>
  <c r="B468" i="66"/>
  <c r="B469" i="66"/>
  <c r="B470" i="66"/>
  <c r="B471" i="66"/>
  <c r="B472" i="66"/>
  <c r="B473" i="66"/>
  <c r="B474" i="66"/>
  <c r="B475" i="66"/>
  <c r="B476" i="66"/>
  <c r="B477" i="66"/>
  <c r="B478" i="66"/>
  <c r="B479" i="66"/>
  <c r="B480" i="66"/>
  <c r="B481" i="66"/>
  <c r="B482" i="66"/>
  <c r="B483" i="66"/>
  <c r="B484" i="66"/>
  <c r="B485" i="66"/>
  <c r="B486" i="66"/>
  <c r="B487" i="66"/>
  <c r="B488" i="66"/>
  <c r="B489" i="66"/>
  <c r="B490" i="66"/>
  <c r="B491" i="66"/>
  <c r="B492" i="66"/>
  <c r="B493" i="66"/>
  <c r="B494" i="66"/>
  <c r="B495" i="66"/>
  <c r="B496" i="66"/>
  <c r="B497" i="66"/>
  <c r="B498" i="66"/>
  <c r="B499" i="66"/>
  <c r="B500" i="66"/>
  <c r="B501" i="66"/>
  <c r="B502" i="66"/>
  <c r="B503" i="66"/>
  <c r="B504" i="66"/>
  <c r="B505" i="66"/>
  <c r="B506" i="66"/>
  <c r="B507" i="66"/>
  <c r="B508" i="66"/>
  <c r="B509" i="66"/>
  <c r="B510" i="66"/>
  <c r="B511" i="66"/>
  <c r="B512" i="66"/>
  <c r="B513" i="66"/>
  <c r="B514" i="66"/>
  <c r="B515" i="66"/>
  <c r="B516" i="66"/>
  <c r="B517" i="66"/>
  <c r="B518" i="66"/>
  <c r="B519" i="66"/>
  <c r="B520" i="66"/>
  <c r="B521" i="66"/>
  <c r="B522" i="66"/>
  <c r="B523" i="66"/>
  <c r="B524" i="66"/>
  <c r="B525" i="66"/>
  <c r="B526" i="66"/>
  <c r="B527" i="66"/>
  <c r="B528" i="66"/>
  <c r="B529" i="66"/>
  <c r="B530" i="66"/>
  <c r="B531" i="66"/>
  <c r="B532" i="66"/>
  <c r="B533" i="66"/>
  <c r="B534" i="66"/>
  <c r="B535" i="66"/>
  <c r="B536" i="66"/>
  <c r="B537" i="66"/>
  <c r="B538" i="66"/>
  <c r="B539" i="66"/>
  <c r="B540" i="66"/>
  <c r="B541" i="66"/>
  <c r="B542" i="66"/>
  <c r="B543" i="66"/>
  <c r="B544" i="66"/>
  <c r="B545" i="66"/>
  <c r="B546" i="66"/>
  <c r="B547" i="66"/>
  <c r="B548" i="66"/>
  <c r="B549" i="66"/>
  <c r="B550" i="66"/>
  <c r="B551" i="66"/>
  <c r="B552" i="66"/>
  <c r="B553" i="66"/>
  <c r="B554" i="66"/>
  <c r="B555" i="66"/>
  <c r="B556" i="66"/>
  <c r="B557" i="66"/>
  <c r="B558" i="66"/>
  <c r="B559" i="66"/>
  <c r="B560" i="66"/>
  <c r="B561" i="66"/>
  <c r="B562" i="66"/>
  <c r="B563" i="66"/>
  <c r="B564" i="66"/>
  <c r="B565" i="66"/>
  <c r="B566" i="66"/>
  <c r="B567" i="66"/>
  <c r="B568" i="66"/>
  <c r="B569" i="66"/>
  <c r="B570" i="66"/>
  <c r="B571" i="66"/>
  <c r="B572" i="66"/>
  <c r="B573" i="66"/>
  <c r="B574" i="66"/>
  <c r="B575" i="66"/>
  <c r="B576" i="66"/>
  <c r="B577" i="66"/>
  <c r="B578" i="66"/>
  <c r="B579" i="66"/>
  <c r="B580" i="66"/>
  <c r="B581" i="66"/>
  <c r="B582" i="66"/>
  <c r="B583" i="66"/>
  <c r="B584" i="66"/>
  <c r="B585" i="66"/>
  <c r="B586" i="66"/>
  <c r="B587" i="66"/>
  <c r="B588" i="66"/>
  <c r="B589" i="66"/>
  <c r="B590" i="66"/>
  <c r="B591" i="66"/>
  <c r="B592" i="66"/>
  <c r="B593" i="66"/>
  <c r="B594" i="66"/>
  <c r="B595" i="66"/>
  <c r="B596" i="66"/>
  <c r="B597" i="66"/>
  <c r="B598" i="66"/>
  <c r="B599" i="66"/>
  <c r="B600" i="66"/>
  <c r="B601" i="66"/>
  <c r="B602" i="66"/>
  <c r="B603" i="66"/>
  <c r="B604" i="66"/>
  <c r="B605" i="66"/>
  <c r="B606" i="66"/>
  <c r="B607" i="66"/>
  <c r="B367" i="66"/>
  <c r="B366" i="66"/>
  <c r="AA30" i="66"/>
  <c r="AA142" i="66"/>
  <c r="AA189" i="66"/>
  <c r="AA338" i="66"/>
  <c r="AA349" i="66"/>
  <c r="AA350" i="66"/>
  <c r="A24" i="66"/>
  <c r="B24" i="66"/>
  <c r="A25" i="66"/>
  <c r="B25" i="66"/>
  <c r="A26" i="66"/>
  <c r="B26" i="66"/>
  <c r="A27" i="66"/>
  <c r="B27" i="66"/>
  <c r="A28" i="66"/>
  <c r="B28" i="66"/>
  <c r="A29" i="66"/>
  <c r="B29" i="66"/>
  <c r="A30" i="66"/>
  <c r="B30" i="66"/>
  <c r="A31" i="66"/>
  <c r="B31" i="66"/>
  <c r="A32" i="66"/>
  <c r="B32" i="66"/>
  <c r="A33" i="66"/>
  <c r="B33" i="66"/>
  <c r="A34" i="66"/>
  <c r="B34" i="66"/>
  <c r="A35" i="66"/>
  <c r="B35" i="66"/>
  <c r="A36" i="66"/>
  <c r="B36" i="66"/>
  <c r="A37" i="66"/>
  <c r="B37" i="66"/>
  <c r="A38" i="66"/>
  <c r="B38" i="66"/>
  <c r="A39" i="66"/>
  <c r="B39" i="66"/>
  <c r="A40" i="66"/>
  <c r="B40" i="66"/>
  <c r="A41" i="66"/>
  <c r="B41" i="66"/>
  <c r="A42" i="66"/>
  <c r="B42" i="66"/>
  <c r="A43" i="66"/>
  <c r="B43" i="66"/>
  <c r="A44" i="66"/>
  <c r="B44" i="66"/>
  <c r="A45" i="66"/>
  <c r="B45" i="66"/>
  <c r="A46" i="66"/>
  <c r="B46" i="66"/>
  <c r="A47" i="66"/>
  <c r="B47" i="66"/>
  <c r="A48" i="66"/>
  <c r="B48" i="66"/>
  <c r="A49" i="66"/>
  <c r="B49" i="66"/>
  <c r="A50" i="66"/>
  <c r="B50" i="66"/>
  <c r="A51" i="66"/>
  <c r="B51" i="66"/>
  <c r="A52" i="66"/>
  <c r="B52" i="66"/>
  <c r="A53" i="66"/>
  <c r="B53" i="66"/>
  <c r="A54" i="66"/>
  <c r="B54" i="66"/>
  <c r="A55" i="66"/>
  <c r="B55" i="66"/>
  <c r="A56" i="66"/>
  <c r="B56" i="66"/>
  <c r="A57" i="66"/>
  <c r="B57" i="66"/>
  <c r="A58" i="66"/>
  <c r="B58" i="66"/>
  <c r="A59" i="66"/>
  <c r="B59" i="66"/>
  <c r="A60" i="66"/>
  <c r="B60" i="66"/>
  <c r="A61" i="66"/>
  <c r="B61" i="66"/>
  <c r="A62" i="66"/>
  <c r="B62" i="66"/>
  <c r="A63" i="66"/>
  <c r="B63" i="66"/>
  <c r="A64" i="66"/>
  <c r="B64" i="66"/>
  <c r="A65" i="66"/>
  <c r="B65" i="66"/>
  <c r="A66" i="66"/>
  <c r="B66" i="66"/>
  <c r="A67" i="66"/>
  <c r="B67" i="66"/>
  <c r="A68" i="66"/>
  <c r="B68" i="66"/>
  <c r="A69" i="66"/>
  <c r="B69" i="66"/>
  <c r="A70" i="66"/>
  <c r="B70" i="66"/>
  <c r="A71" i="66"/>
  <c r="B71" i="66"/>
  <c r="A72" i="66"/>
  <c r="B72" i="66"/>
  <c r="A73" i="66"/>
  <c r="B73" i="66"/>
  <c r="A74" i="66"/>
  <c r="B74" i="66"/>
  <c r="A75" i="66"/>
  <c r="B75" i="66"/>
  <c r="A76" i="66"/>
  <c r="B76" i="66"/>
  <c r="A77" i="66"/>
  <c r="B77" i="66"/>
  <c r="A78" i="66"/>
  <c r="B78" i="66"/>
  <c r="A79" i="66"/>
  <c r="B79" i="66"/>
  <c r="A80" i="66"/>
  <c r="B80" i="66"/>
  <c r="A81" i="66"/>
  <c r="B81" i="66"/>
  <c r="A82" i="66"/>
  <c r="B82" i="66"/>
  <c r="A83" i="66"/>
  <c r="B83" i="66"/>
  <c r="A84" i="66"/>
  <c r="B84" i="66"/>
  <c r="A85" i="66"/>
  <c r="B85" i="66"/>
  <c r="A86" i="66"/>
  <c r="B86" i="66"/>
  <c r="A87" i="66"/>
  <c r="B87" i="66"/>
  <c r="A88" i="66"/>
  <c r="B88" i="66"/>
  <c r="A89" i="66"/>
  <c r="B89" i="66"/>
  <c r="A90" i="66"/>
  <c r="B90" i="66"/>
  <c r="A91" i="66"/>
  <c r="B91" i="66"/>
  <c r="A92" i="66"/>
  <c r="B92" i="66"/>
  <c r="A93" i="66"/>
  <c r="B93" i="66"/>
  <c r="A94" i="66"/>
  <c r="B94" i="66"/>
  <c r="A95" i="66"/>
  <c r="B95" i="66"/>
  <c r="A96" i="66"/>
  <c r="B96" i="66"/>
  <c r="A97" i="66"/>
  <c r="B97" i="66"/>
  <c r="A98" i="66"/>
  <c r="B98" i="66"/>
  <c r="A99" i="66"/>
  <c r="B99" i="66"/>
  <c r="A100" i="66"/>
  <c r="B100" i="66"/>
  <c r="A101" i="66"/>
  <c r="B101" i="66"/>
  <c r="A102" i="66"/>
  <c r="B102" i="66"/>
  <c r="A103" i="66"/>
  <c r="B103" i="66"/>
  <c r="A104" i="66"/>
  <c r="B104" i="66"/>
  <c r="A105" i="66"/>
  <c r="B105" i="66"/>
  <c r="A106" i="66"/>
  <c r="B106" i="66"/>
  <c r="A107" i="66"/>
  <c r="B107" i="66"/>
  <c r="A108" i="66"/>
  <c r="B108" i="66"/>
  <c r="A109" i="66"/>
  <c r="B109" i="66"/>
  <c r="A110" i="66"/>
  <c r="B110" i="66"/>
  <c r="A111" i="66"/>
  <c r="B111" i="66"/>
  <c r="A112" i="66"/>
  <c r="B112" i="66"/>
  <c r="A113" i="66"/>
  <c r="B113" i="66"/>
  <c r="A114" i="66"/>
  <c r="B114" i="66"/>
  <c r="A115" i="66"/>
  <c r="B115" i="66"/>
  <c r="A116" i="66"/>
  <c r="B116" i="66"/>
  <c r="A117" i="66"/>
  <c r="B117" i="66"/>
  <c r="A118" i="66"/>
  <c r="B118" i="66"/>
  <c r="A119" i="66"/>
  <c r="B119" i="66"/>
  <c r="A120" i="66"/>
  <c r="B120" i="66"/>
  <c r="A121" i="66"/>
  <c r="B121" i="66"/>
  <c r="A122" i="66"/>
  <c r="B122" i="66"/>
  <c r="A123" i="66"/>
  <c r="B123" i="66"/>
  <c r="A124" i="66"/>
  <c r="B124" i="66"/>
  <c r="A125" i="66"/>
  <c r="B125" i="66"/>
  <c r="A126" i="66"/>
  <c r="B126" i="66"/>
  <c r="A127" i="66"/>
  <c r="B127" i="66"/>
  <c r="A128" i="66"/>
  <c r="B128" i="66"/>
  <c r="A129" i="66"/>
  <c r="B129" i="66"/>
  <c r="A130" i="66"/>
  <c r="B130" i="66"/>
  <c r="A131" i="66"/>
  <c r="B131" i="66"/>
  <c r="A132" i="66"/>
  <c r="B132" i="66"/>
  <c r="A133" i="66"/>
  <c r="B133" i="66"/>
  <c r="A134" i="66"/>
  <c r="B134" i="66"/>
  <c r="A135" i="66"/>
  <c r="B135" i="66"/>
  <c r="A136" i="66"/>
  <c r="B136" i="66"/>
  <c r="A137" i="66"/>
  <c r="B137" i="66"/>
  <c r="A138" i="66"/>
  <c r="B138" i="66"/>
  <c r="A139" i="66"/>
  <c r="B139" i="66"/>
  <c r="A140" i="66"/>
  <c r="B140" i="66"/>
  <c r="A141" i="66"/>
  <c r="B141" i="66"/>
  <c r="A142" i="66"/>
  <c r="B142" i="66"/>
  <c r="A143" i="66"/>
  <c r="B143" i="66"/>
  <c r="A144" i="66"/>
  <c r="B144" i="66"/>
  <c r="A145" i="66"/>
  <c r="B145" i="66"/>
  <c r="A146" i="66"/>
  <c r="B146" i="66"/>
  <c r="A147" i="66"/>
  <c r="B147" i="66"/>
  <c r="A148" i="66"/>
  <c r="B148" i="66"/>
  <c r="A149" i="66"/>
  <c r="B149" i="66"/>
  <c r="A150" i="66"/>
  <c r="B150" i="66"/>
  <c r="A151" i="66"/>
  <c r="B151" i="66"/>
  <c r="A152" i="66"/>
  <c r="B152" i="66"/>
  <c r="A153" i="66"/>
  <c r="B153" i="66"/>
  <c r="A154" i="66"/>
  <c r="B154" i="66"/>
  <c r="A155" i="66"/>
  <c r="B155" i="66"/>
  <c r="A156" i="66"/>
  <c r="B156" i="66"/>
  <c r="A157" i="66"/>
  <c r="B157" i="66"/>
  <c r="A158" i="66"/>
  <c r="B158" i="66"/>
  <c r="A159" i="66"/>
  <c r="B159" i="66"/>
  <c r="A160" i="66"/>
  <c r="B160" i="66"/>
  <c r="A161" i="66"/>
  <c r="B161" i="66"/>
  <c r="A162" i="66"/>
  <c r="B162" i="66"/>
  <c r="A163" i="66"/>
  <c r="B163" i="66"/>
  <c r="A164" i="66"/>
  <c r="B164" i="66"/>
  <c r="A165" i="66"/>
  <c r="B165" i="66"/>
  <c r="A166" i="66"/>
  <c r="B166" i="66"/>
  <c r="A167" i="66"/>
  <c r="B167" i="66"/>
  <c r="A168" i="66"/>
  <c r="B168" i="66"/>
  <c r="A169" i="66"/>
  <c r="B169" i="66"/>
  <c r="A170" i="66"/>
  <c r="B170" i="66"/>
  <c r="A171" i="66"/>
  <c r="B171" i="66"/>
  <c r="A172" i="66"/>
  <c r="B172" i="66"/>
  <c r="A173" i="66"/>
  <c r="B173" i="66"/>
  <c r="A174" i="66"/>
  <c r="B174" i="66"/>
  <c r="A175" i="66"/>
  <c r="B175" i="66"/>
  <c r="A176" i="66"/>
  <c r="B176" i="66"/>
  <c r="A177" i="66"/>
  <c r="B177" i="66"/>
  <c r="A178" i="66"/>
  <c r="B178" i="66"/>
  <c r="A179" i="66"/>
  <c r="B179" i="66"/>
  <c r="A180" i="66"/>
  <c r="B180" i="66"/>
  <c r="A181" i="66"/>
  <c r="B181" i="66"/>
  <c r="A182" i="66"/>
  <c r="B182" i="66"/>
  <c r="A183" i="66"/>
  <c r="B183" i="66"/>
  <c r="A184" i="66"/>
  <c r="B184" i="66"/>
  <c r="A185" i="66"/>
  <c r="B185" i="66"/>
  <c r="A186" i="66"/>
  <c r="B186" i="66"/>
  <c r="A187" i="66"/>
  <c r="B187" i="66"/>
  <c r="A188" i="66"/>
  <c r="B188" i="66"/>
  <c r="A189" i="66"/>
  <c r="B189" i="66"/>
  <c r="A190" i="66"/>
  <c r="B190" i="66"/>
  <c r="A191" i="66"/>
  <c r="B191" i="66"/>
  <c r="A192" i="66"/>
  <c r="B192" i="66"/>
  <c r="A193" i="66"/>
  <c r="B193" i="66"/>
  <c r="A194" i="66"/>
  <c r="B194" i="66"/>
  <c r="A195" i="66"/>
  <c r="B195" i="66"/>
  <c r="A196" i="66"/>
  <c r="B196" i="66"/>
  <c r="A197" i="66"/>
  <c r="B197" i="66"/>
  <c r="A198" i="66"/>
  <c r="B198" i="66"/>
  <c r="A199" i="66"/>
  <c r="B199" i="66"/>
  <c r="A200" i="66"/>
  <c r="B200" i="66"/>
  <c r="A201" i="66"/>
  <c r="B201" i="66"/>
  <c r="A202" i="66"/>
  <c r="B202" i="66"/>
  <c r="A203" i="66"/>
  <c r="B203" i="66"/>
  <c r="A204" i="66"/>
  <c r="B204" i="66"/>
  <c r="A205" i="66"/>
  <c r="B205" i="66"/>
  <c r="A206" i="66"/>
  <c r="B206" i="66"/>
  <c r="A207" i="66"/>
  <c r="B207" i="66"/>
  <c r="A208" i="66"/>
  <c r="B208" i="66"/>
  <c r="A209" i="66"/>
  <c r="B209" i="66"/>
  <c r="A210" i="66"/>
  <c r="B210" i="66"/>
  <c r="A211" i="66"/>
  <c r="B211" i="66"/>
  <c r="A212" i="66"/>
  <c r="B212" i="66"/>
  <c r="A213" i="66"/>
  <c r="B213" i="66"/>
  <c r="A214" i="66"/>
  <c r="B214" i="66"/>
  <c r="A215" i="66"/>
  <c r="B215" i="66"/>
  <c r="A216" i="66"/>
  <c r="B216" i="66"/>
  <c r="A217" i="66"/>
  <c r="B217" i="66"/>
  <c r="A218" i="66"/>
  <c r="B218" i="66"/>
  <c r="A219" i="66"/>
  <c r="B219" i="66"/>
  <c r="A220" i="66"/>
  <c r="B220" i="66"/>
  <c r="A221" i="66"/>
  <c r="B221" i="66"/>
  <c r="A222" i="66"/>
  <c r="B222" i="66"/>
  <c r="A223" i="66"/>
  <c r="B223" i="66"/>
  <c r="A224" i="66"/>
  <c r="B224" i="66"/>
  <c r="A225" i="66"/>
  <c r="B225" i="66"/>
  <c r="A226" i="66"/>
  <c r="B226" i="66"/>
  <c r="A227" i="66"/>
  <c r="B227" i="66"/>
  <c r="A228" i="66"/>
  <c r="B228" i="66"/>
  <c r="A229" i="66"/>
  <c r="B229" i="66"/>
  <c r="A230" i="66"/>
  <c r="B230" i="66"/>
  <c r="A231" i="66"/>
  <c r="B231" i="66"/>
  <c r="A232" i="66"/>
  <c r="B232" i="66"/>
  <c r="A233" i="66"/>
  <c r="B233" i="66"/>
  <c r="A234" i="66"/>
  <c r="B234" i="66"/>
  <c r="A235" i="66"/>
  <c r="B235" i="66"/>
  <c r="A236" i="66"/>
  <c r="B236" i="66"/>
  <c r="A237" i="66"/>
  <c r="B237" i="66"/>
  <c r="A238" i="66"/>
  <c r="B238" i="66"/>
  <c r="A239" i="66"/>
  <c r="B239" i="66"/>
  <c r="A240" i="66"/>
  <c r="B240" i="66"/>
  <c r="A241" i="66"/>
  <c r="B241" i="66"/>
  <c r="A242" i="66"/>
  <c r="B242" i="66"/>
  <c r="A243" i="66"/>
  <c r="B243" i="66"/>
  <c r="A244" i="66"/>
  <c r="B244" i="66"/>
  <c r="A245" i="66"/>
  <c r="B245" i="66"/>
  <c r="A246" i="66"/>
  <c r="B246" i="66"/>
  <c r="A247" i="66"/>
  <c r="B247" i="66"/>
  <c r="A248" i="66"/>
  <c r="B248" i="66"/>
  <c r="A249" i="66"/>
  <c r="B249" i="66"/>
  <c r="A250" i="66"/>
  <c r="B250" i="66"/>
  <c r="A251" i="66"/>
  <c r="B251" i="66"/>
  <c r="A252" i="66"/>
  <c r="B252" i="66"/>
  <c r="A253" i="66"/>
  <c r="B253" i="66"/>
  <c r="A254" i="66"/>
  <c r="B254" i="66"/>
  <c r="A255" i="66"/>
  <c r="B255" i="66"/>
  <c r="A256" i="66"/>
  <c r="B256" i="66"/>
  <c r="A257" i="66"/>
  <c r="B257" i="66"/>
  <c r="A258" i="66"/>
  <c r="B258" i="66"/>
  <c r="A259" i="66"/>
  <c r="B259" i="66"/>
  <c r="A260" i="66"/>
  <c r="B260" i="66"/>
  <c r="A261" i="66"/>
  <c r="B261" i="66"/>
  <c r="A262" i="66"/>
  <c r="B262" i="66"/>
  <c r="A263" i="66"/>
  <c r="B263" i="66"/>
  <c r="A264" i="66"/>
  <c r="B264" i="66"/>
  <c r="A265" i="66"/>
  <c r="B265" i="66"/>
  <c r="A266" i="66"/>
  <c r="B266" i="66"/>
  <c r="A267" i="66"/>
  <c r="B267" i="66"/>
  <c r="A268" i="66"/>
  <c r="B268" i="66"/>
  <c r="A269" i="66"/>
  <c r="B269" i="66"/>
  <c r="A270" i="66"/>
  <c r="B270" i="66"/>
  <c r="A271" i="66"/>
  <c r="B271" i="66"/>
  <c r="A272" i="66"/>
  <c r="B272" i="66"/>
  <c r="A273" i="66"/>
  <c r="B273" i="66"/>
  <c r="A274" i="66"/>
  <c r="B274" i="66"/>
  <c r="A275" i="66"/>
  <c r="B275" i="66"/>
  <c r="A276" i="66"/>
  <c r="B276" i="66"/>
  <c r="A277" i="66"/>
  <c r="B277" i="66"/>
  <c r="A278" i="66"/>
  <c r="B278" i="66"/>
  <c r="A279" i="66"/>
  <c r="B279" i="66"/>
  <c r="A280" i="66"/>
  <c r="B280" i="66"/>
  <c r="A281" i="66"/>
  <c r="B281" i="66"/>
  <c r="A282" i="66"/>
  <c r="B282" i="66"/>
  <c r="A283" i="66"/>
  <c r="B283" i="66"/>
  <c r="A284" i="66"/>
  <c r="B284" i="66"/>
  <c r="A285" i="66"/>
  <c r="B285" i="66"/>
  <c r="A286" i="66"/>
  <c r="B286" i="66"/>
  <c r="A287" i="66"/>
  <c r="B287" i="66"/>
  <c r="A288" i="66"/>
  <c r="B288" i="66"/>
  <c r="A289" i="66"/>
  <c r="B289" i="66"/>
  <c r="A290" i="66"/>
  <c r="B290" i="66"/>
  <c r="A291" i="66"/>
  <c r="B291" i="66"/>
  <c r="A292" i="66"/>
  <c r="B292" i="66"/>
  <c r="A293" i="66"/>
  <c r="B293" i="66"/>
  <c r="A294" i="66"/>
  <c r="B294" i="66"/>
  <c r="A295" i="66"/>
  <c r="B295" i="66"/>
  <c r="A296" i="66"/>
  <c r="B296" i="66"/>
  <c r="A297" i="66"/>
  <c r="B297" i="66"/>
  <c r="A298" i="66"/>
  <c r="B298" i="66"/>
  <c r="A299" i="66"/>
  <c r="B299" i="66"/>
  <c r="A300" i="66"/>
  <c r="B300" i="66"/>
  <c r="A301" i="66"/>
  <c r="B301" i="66"/>
  <c r="A302" i="66"/>
  <c r="B302" i="66"/>
  <c r="A303" i="66"/>
  <c r="B303" i="66"/>
  <c r="A304" i="66"/>
  <c r="B304" i="66"/>
  <c r="A305" i="66"/>
  <c r="B305" i="66"/>
  <c r="A306" i="66"/>
  <c r="B306" i="66"/>
  <c r="A307" i="66"/>
  <c r="B307" i="66"/>
  <c r="A308" i="66"/>
  <c r="B308" i="66"/>
  <c r="A309" i="66"/>
  <c r="B309" i="66"/>
  <c r="A310" i="66"/>
  <c r="B310" i="66"/>
  <c r="A311" i="66"/>
  <c r="B311" i="66"/>
  <c r="A312" i="66"/>
  <c r="B312" i="66"/>
  <c r="A313" i="66"/>
  <c r="B313" i="66"/>
  <c r="A314" i="66"/>
  <c r="B314" i="66"/>
  <c r="A315" i="66"/>
  <c r="B315" i="66"/>
  <c r="A316" i="66"/>
  <c r="B316" i="66"/>
  <c r="A317" i="66"/>
  <c r="B317" i="66"/>
  <c r="A318" i="66"/>
  <c r="B318" i="66"/>
  <c r="A319" i="66"/>
  <c r="B319" i="66"/>
  <c r="A320" i="66"/>
  <c r="B320" i="66"/>
  <c r="A321" i="66"/>
  <c r="B321" i="66"/>
  <c r="A322" i="66"/>
  <c r="B322" i="66"/>
  <c r="A323" i="66"/>
  <c r="B323" i="66"/>
  <c r="A324" i="66"/>
  <c r="B324" i="66"/>
  <c r="A325" i="66"/>
  <c r="B325" i="66"/>
  <c r="A326" i="66"/>
  <c r="B326" i="66"/>
  <c r="A327" i="66"/>
  <c r="B327" i="66"/>
  <c r="A328" i="66"/>
  <c r="B328" i="66"/>
  <c r="A329" i="66"/>
  <c r="B329" i="66"/>
  <c r="A330" i="66"/>
  <c r="B330" i="66"/>
  <c r="A331" i="66"/>
  <c r="B331" i="66"/>
  <c r="A332" i="66"/>
  <c r="B332" i="66"/>
  <c r="A333" i="66"/>
  <c r="B333" i="66"/>
  <c r="A334" i="66"/>
  <c r="B334" i="66"/>
  <c r="A335" i="66"/>
  <c r="B335" i="66"/>
  <c r="A336" i="66"/>
  <c r="B336" i="66"/>
  <c r="A337" i="66"/>
  <c r="B337" i="66"/>
  <c r="A338" i="66"/>
  <c r="B338" i="66"/>
  <c r="A339" i="66"/>
  <c r="B339" i="66"/>
  <c r="A340" i="66"/>
  <c r="B340" i="66"/>
  <c r="A341" i="66"/>
  <c r="B341" i="66"/>
  <c r="A342" i="66"/>
  <c r="B342" i="66"/>
  <c r="A343" i="66"/>
  <c r="B343" i="66"/>
  <c r="A344" i="66"/>
  <c r="B344" i="66"/>
  <c r="A345" i="66"/>
  <c r="B345" i="66"/>
  <c r="A346" i="66"/>
  <c r="B346" i="66"/>
  <c r="A347" i="66"/>
  <c r="B347" i="66"/>
  <c r="A348" i="66"/>
  <c r="B348" i="66"/>
  <c r="A349" i="66"/>
  <c r="B349" i="66"/>
  <c r="A350" i="66"/>
  <c r="B350" i="66"/>
  <c r="A351" i="66"/>
  <c r="B351" i="66"/>
  <c r="A352" i="66"/>
  <c r="B352" i="66"/>
  <c r="A353" i="66"/>
  <c r="B353" i="66"/>
  <c r="A354" i="66"/>
  <c r="B354" i="66"/>
  <c r="A355" i="66"/>
  <c r="B355" i="66"/>
  <c r="C22" i="66"/>
  <c r="D22" i="66"/>
  <c r="E22" i="66"/>
  <c r="Q22" i="66" s="1"/>
  <c r="F22" i="66"/>
  <c r="R22" i="66" s="1"/>
  <c r="G22" i="66"/>
  <c r="S22" i="66" s="1"/>
  <c r="H22" i="66"/>
  <c r="T22" i="66" s="1"/>
  <c r="I22" i="66"/>
  <c r="U22" i="66" s="1"/>
  <c r="J22" i="66"/>
  <c r="V22" i="66" s="1"/>
  <c r="K22" i="66"/>
  <c r="W22" i="66" s="1"/>
  <c r="L22" i="66"/>
  <c r="X22" i="66" s="1"/>
  <c r="C23" i="66"/>
  <c r="AJ23" i="66" s="1"/>
  <c r="D23" i="66"/>
  <c r="AK23" i="66" s="1"/>
  <c r="E23" i="66"/>
  <c r="Q23" i="66" s="1"/>
  <c r="F23" i="66"/>
  <c r="R23" i="66" s="1"/>
  <c r="G23" i="66"/>
  <c r="S23" i="66" s="1"/>
  <c r="H23" i="66"/>
  <c r="T23" i="66" s="1"/>
  <c r="I23" i="66"/>
  <c r="U23" i="66" s="1"/>
  <c r="J23" i="66"/>
  <c r="V23" i="66" s="1"/>
  <c r="K23" i="66"/>
  <c r="W23" i="66" s="1"/>
  <c r="L23" i="66"/>
  <c r="X23" i="66" s="1"/>
  <c r="C24" i="66"/>
  <c r="AJ24" i="66" s="1"/>
  <c r="D24" i="66"/>
  <c r="E24" i="66"/>
  <c r="Q24" i="66" s="1"/>
  <c r="F24" i="66"/>
  <c r="R24" i="66" s="1"/>
  <c r="G24" i="66"/>
  <c r="S24" i="66" s="1"/>
  <c r="H24" i="66"/>
  <c r="T24" i="66" s="1"/>
  <c r="I24" i="66"/>
  <c r="U24" i="66" s="1"/>
  <c r="J24" i="66"/>
  <c r="V24" i="66" s="1"/>
  <c r="K24" i="66"/>
  <c r="W24" i="66" s="1"/>
  <c r="L24" i="66"/>
  <c r="X24" i="66" s="1"/>
  <c r="C25" i="66"/>
  <c r="AJ25" i="66" s="1"/>
  <c r="D25" i="66"/>
  <c r="E25" i="66"/>
  <c r="Q25" i="66" s="1"/>
  <c r="F25" i="66"/>
  <c r="R25" i="66" s="1"/>
  <c r="G25" i="66"/>
  <c r="S25" i="66" s="1"/>
  <c r="H25" i="66"/>
  <c r="T25" i="66" s="1"/>
  <c r="I25" i="66"/>
  <c r="U25" i="66" s="1"/>
  <c r="J25" i="66"/>
  <c r="V25" i="66" s="1"/>
  <c r="K25" i="66"/>
  <c r="W25" i="66" s="1"/>
  <c r="L25" i="66"/>
  <c r="X25" i="66" s="1"/>
  <c r="C26" i="66"/>
  <c r="AJ26" i="66" s="1"/>
  <c r="D26" i="66"/>
  <c r="AK26" i="66" s="1"/>
  <c r="E26" i="66"/>
  <c r="Q26" i="66" s="1"/>
  <c r="F26" i="66"/>
  <c r="R26" i="66" s="1"/>
  <c r="G26" i="66"/>
  <c r="S26" i="66" s="1"/>
  <c r="H26" i="66"/>
  <c r="T26" i="66" s="1"/>
  <c r="I26" i="66"/>
  <c r="U26" i="66" s="1"/>
  <c r="J26" i="66"/>
  <c r="V26" i="66" s="1"/>
  <c r="K26" i="66"/>
  <c r="W26" i="66" s="1"/>
  <c r="L26" i="66"/>
  <c r="X26" i="66" s="1"/>
  <c r="C27" i="66"/>
  <c r="AJ27" i="66" s="1"/>
  <c r="D27" i="66"/>
  <c r="E27" i="66"/>
  <c r="Q27" i="66" s="1"/>
  <c r="F27" i="66"/>
  <c r="R27" i="66" s="1"/>
  <c r="G27" i="66"/>
  <c r="S27" i="66" s="1"/>
  <c r="H27" i="66"/>
  <c r="T27" i="66" s="1"/>
  <c r="I27" i="66"/>
  <c r="U27" i="66" s="1"/>
  <c r="J27" i="66"/>
  <c r="V27" i="66" s="1"/>
  <c r="K27" i="66"/>
  <c r="W27" i="66" s="1"/>
  <c r="L27" i="66"/>
  <c r="X27" i="66" s="1"/>
  <c r="C28" i="66"/>
  <c r="D28" i="66"/>
  <c r="AK28" i="66" s="1"/>
  <c r="E28" i="66"/>
  <c r="Q28" i="66" s="1"/>
  <c r="F28" i="66"/>
  <c r="R28" i="66" s="1"/>
  <c r="G28" i="66"/>
  <c r="S28" i="66" s="1"/>
  <c r="H28" i="66"/>
  <c r="T28" i="66" s="1"/>
  <c r="I28" i="66"/>
  <c r="U28" i="66" s="1"/>
  <c r="J28" i="66"/>
  <c r="V28" i="66" s="1"/>
  <c r="K28" i="66"/>
  <c r="W28" i="66" s="1"/>
  <c r="L28" i="66"/>
  <c r="X28" i="66" s="1"/>
  <c r="C29" i="66"/>
  <c r="AJ29" i="66" s="1"/>
  <c r="D29" i="66"/>
  <c r="AK29" i="66" s="1"/>
  <c r="E29" i="66"/>
  <c r="Q29" i="66" s="1"/>
  <c r="F29" i="66"/>
  <c r="R29" i="66" s="1"/>
  <c r="G29" i="66"/>
  <c r="S29" i="66" s="1"/>
  <c r="H29" i="66"/>
  <c r="T29" i="66" s="1"/>
  <c r="I29" i="66"/>
  <c r="U29" i="66" s="1"/>
  <c r="J29" i="66"/>
  <c r="V29" i="66" s="1"/>
  <c r="K29" i="66"/>
  <c r="W29" i="66" s="1"/>
  <c r="L29" i="66"/>
  <c r="X29" i="66" s="1"/>
  <c r="C30" i="66"/>
  <c r="D30" i="66"/>
  <c r="E30" i="66"/>
  <c r="Q30" i="66" s="1"/>
  <c r="F30" i="66"/>
  <c r="R30" i="66" s="1"/>
  <c r="G30" i="66"/>
  <c r="S30" i="66" s="1"/>
  <c r="H30" i="66"/>
  <c r="T30" i="66" s="1"/>
  <c r="I30" i="66"/>
  <c r="U30" i="66" s="1"/>
  <c r="J30" i="66"/>
  <c r="V30" i="66" s="1"/>
  <c r="K30" i="66"/>
  <c r="W30" i="66" s="1"/>
  <c r="L30" i="66"/>
  <c r="X30" i="66" s="1"/>
  <c r="C31" i="66"/>
  <c r="AJ31" i="66" s="1"/>
  <c r="D31" i="66"/>
  <c r="AK31" i="66" s="1"/>
  <c r="AG31" i="66" s="1"/>
  <c r="E31" i="66"/>
  <c r="Q31" i="66" s="1"/>
  <c r="F31" i="66"/>
  <c r="R31" i="66" s="1"/>
  <c r="G31" i="66"/>
  <c r="S31" i="66" s="1"/>
  <c r="H31" i="66"/>
  <c r="T31" i="66" s="1"/>
  <c r="I31" i="66"/>
  <c r="U31" i="66" s="1"/>
  <c r="J31" i="66"/>
  <c r="V31" i="66" s="1"/>
  <c r="K31" i="66"/>
  <c r="W31" i="66" s="1"/>
  <c r="L31" i="66"/>
  <c r="X31" i="66" s="1"/>
  <c r="C32" i="66"/>
  <c r="AJ32" i="66" s="1"/>
  <c r="D32" i="66"/>
  <c r="P32" i="66" s="1"/>
  <c r="E32" i="66"/>
  <c r="Q32" i="66" s="1"/>
  <c r="F32" i="66"/>
  <c r="R32" i="66" s="1"/>
  <c r="G32" i="66"/>
  <c r="S32" i="66" s="1"/>
  <c r="H32" i="66"/>
  <c r="T32" i="66" s="1"/>
  <c r="I32" i="66"/>
  <c r="U32" i="66" s="1"/>
  <c r="J32" i="66"/>
  <c r="V32" i="66" s="1"/>
  <c r="K32" i="66"/>
  <c r="W32" i="66" s="1"/>
  <c r="L32" i="66"/>
  <c r="X32" i="66" s="1"/>
  <c r="C33" i="66"/>
  <c r="AJ33" i="66" s="1"/>
  <c r="D33" i="66"/>
  <c r="E33" i="66"/>
  <c r="Q33" i="66" s="1"/>
  <c r="F33" i="66"/>
  <c r="R33" i="66" s="1"/>
  <c r="G33" i="66"/>
  <c r="S33" i="66" s="1"/>
  <c r="H33" i="66"/>
  <c r="T33" i="66" s="1"/>
  <c r="I33" i="66"/>
  <c r="U33" i="66" s="1"/>
  <c r="J33" i="66"/>
  <c r="V33" i="66" s="1"/>
  <c r="K33" i="66"/>
  <c r="W33" i="66" s="1"/>
  <c r="L33" i="66"/>
  <c r="X33" i="66" s="1"/>
  <c r="C34" i="66"/>
  <c r="AJ34" i="66" s="1"/>
  <c r="D34" i="66"/>
  <c r="AK34" i="66" s="1"/>
  <c r="E34" i="66"/>
  <c r="Q34" i="66" s="1"/>
  <c r="F34" i="66"/>
  <c r="R34" i="66" s="1"/>
  <c r="G34" i="66"/>
  <c r="S34" i="66" s="1"/>
  <c r="H34" i="66"/>
  <c r="T34" i="66" s="1"/>
  <c r="I34" i="66"/>
  <c r="U34" i="66" s="1"/>
  <c r="J34" i="66"/>
  <c r="V34" i="66" s="1"/>
  <c r="K34" i="66"/>
  <c r="W34" i="66" s="1"/>
  <c r="L34" i="66"/>
  <c r="X34" i="66" s="1"/>
  <c r="C35" i="66"/>
  <c r="AJ35" i="66" s="1"/>
  <c r="D35" i="66"/>
  <c r="E35" i="66"/>
  <c r="Q35" i="66" s="1"/>
  <c r="F35" i="66"/>
  <c r="R35" i="66" s="1"/>
  <c r="G35" i="66"/>
  <c r="S35" i="66" s="1"/>
  <c r="H35" i="66"/>
  <c r="T35" i="66" s="1"/>
  <c r="I35" i="66"/>
  <c r="U35" i="66" s="1"/>
  <c r="J35" i="66"/>
  <c r="V35" i="66" s="1"/>
  <c r="K35" i="66"/>
  <c r="W35" i="66" s="1"/>
  <c r="L35" i="66"/>
  <c r="X35" i="66" s="1"/>
  <c r="C36" i="66"/>
  <c r="D36" i="66"/>
  <c r="AK36" i="66" s="1"/>
  <c r="E36" i="66"/>
  <c r="Q36" i="66" s="1"/>
  <c r="F36" i="66"/>
  <c r="R36" i="66" s="1"/>
  <c r="G36" i="66"/>
  <c r="S36" i="66" s="1"/>
  <c r="H36" i="66"/>
  <c r="T36" i="66" s="1"/>
  <c r="I36" i="66"/>
  <c r="U36" i="66" s="1"/>
  <c r="J36" i="66"/>
  <c r="V36" i="66" s="1"/>
  <c r="K36" i="66"/>
  <c r="W36" i="66" s="1"/>
  <c r="L36" i="66"/>
  <c r="X36" i="66" s="1"/>
  <c r="C37" i="66"/>
  <c r="AJ37" i="66" s="1"/>
  <c r="AF37" i="66" s="1"/>
  <c r="D37" i="66"/>
  <c r="AK37" i="66" s="1"/>
  <c r="AG37" i="66" s="1"/>
  <c r="E37" i="66"/>
  <c r="Q37" i="66" s="1"/>
  <c r="F37" i="66"/>
  <c r="R37" i="66" s="1"/>
  <c r="G37" i="66"/>
  <c r="S37" i="66" s="1"/>
  <c r="H37" i="66"/>
  <c r="T37" i="66" s="1"/>
  <c r="I37" i="66"/>
  <c r="U37" i="66" s="1"/>
  <c r="J37" i="66"/>
  <c r="V37" i="66" s="1"/>
  <c r="K37" i="66"/>
  <c r="W37" i="66" s="1"/>
  <c r="L37" i="66"/>
  <c r="X37" i="66" s="1"/>
  <c r="C38" i="66"/>
  <c r="D38" i="66"/>
  <c r="E38" i="66"/>
  <c r="Q38" i="66" s="1"/>
  <c r="F38" i="66"/>
  <c r="R38" i="66" s="1"/>
  <c r="G38" i="66"/>
  <c r="S38" i="66" s="1"/>
  <c r="H38" i="66"/>
  <c r="T38" i="66" s="1"/>
  <c r="I38" i="66"/>
  <c r="U38" i="66" s="1"/>
  <c r="J38" i="66"/>
  <c r="V38" i="66" s="1"/>
  <c r="K38" i="66"/>
  <c r="W38" i="66" s="1"/>
  <c r="L38" i="66"/>
  <c r="X38" i="66" s="1"/>
  <c r="C39" i="66"/>
  <c r="AJ39" i="66" s="1"/>
  <c r="AF39" i="66" s="1"/>
  <c r="D39" i="66"/>
  <c r="AK39" i="66" s="1"/>
  <c r="AG39" i="66" s="1"/>
  <c r="E39" i="66"/>
  <c r="Q39" i="66" s="1"/>
  <c r="F39" i="66"/>
  <c r="R39" i="66" s="1"/>
  <c r="G39" i="66"/>
  <c r="S39" i="66" s="1"/>
  <c r="H39" i="66"/>
  <c r="T39" i="66" s="1"/>
  <c r="I39" i="66"/>
  <c r="U39" i="66" s="1"/>
  <c r="J39" i="66"/>
  <c r="V39" i="66" s="1"/>
  <c r="K39" i="66"/>
  <c r="W39" i="66" s="1"/>
  <c r="L39" i="66"/>
  <c r="X39" i="66" s="1"/>
  <c r="C40" i="66"/>
  <c r="AJ40" i="66" s="1"/>
  <c r="D40" i="66"/>
  <c r="E40" i="66"/>
  <c r="Q40" i="66" s="1"/>
  <c r="F40" i="66"/>
  <c r="R40" i="66" s="1"/>
  <c r="G40" i="66"/>
  <c r="S40" i="66" s="1"/>
  <c r="H40" i="66"/>
  <c r="T40" i="66" s="1"/>
  <c r="I40" i="66"/>
  <c r="U40" i="66" s="1"/>
  <c r="J40" i="66"/>
  <c r="V40" i="66" s="1"/>
  <c r="K40" i="66"/>
  <c r="W40" i="66" s="1"/>
  <c r="L40" i="66"/>
  <c r="X40" i="66" s="1"/>
  <c r="C41" i="66"/>
  <c r="AJ41" i="66" s="1"/>
  <c r="AF41" i="66" s="1"/>
  <c r="D41" i="66"/>
  <c r="E41" i="66"/>
  <c r="Q41" i="66" s="1"/>
  <c r="F41" i="66"/>
  <c r="R41" i="66" s="1"/>
  <c r="G41" i="66"/>
  <c r="S41" i="66" s="1"/>
  <c r="H41" i="66"/>
  <c r="T41" i="66" s="1"/>
  <c r="I41" i="66"/>
  <c r="U41" i="66" s="1"/>
  <c r="J41" i="66"/>
  <c r="V41" i="66" s="1"/>
  <c r="K41" i="66"/>
  <c r="W41" i="66" s="1"/>
  <c r="L41" i="66"/>
  <c r="X41" i="66" s="1"/>
  <c r="C42" i="66"/>
  <c r="AJ42" i="66" s="1"/>
  <c r="D42" i="66"/>
  <c r="AK42" i="66" s="1"/>
  <c r="E42" i="66"/>
  <c r="Q42" i="66" s="1"/>
  <c r="F42" i="66"/>
  <c r="R42" i="66" s="1"/>
  <c r="G42" i="66"/>
  <c r="S42" i="66" s="1"/>
  <c r="H42" i="66"/>
  <c r="T42" i="66" s="1"/>
  <c r="I42" i="66"/>
  <c r="U42" i="66" s="1"/>
  <c r="J42" i="66"/>
  <c r="V42" i="66" s="1"/>
  <c r="K42" i="66"/>
  <c r="W42" i="66" s="1"/>
  <c r="L42" i="66"/>
  <c r="X42" i="66" s="1"/>
  <c r="C43" i="66"/>
  <c r="AJ43" i="66" s="1"/>
  <c r="AD43" i="66" s="1"/>
  <c r="D43" i="66"/>
  <c r="E43" i="66"/>
  <c r="Q43" i="66" s="1"/>
  <c r="F43" i="66"/>
  <c r="R43" i="66" s="1"/>
  <c r="G43" i="66"/>
  <c r="S43" i="66" s="1"/>
  <c r="H43" i="66"/>
  <c r="T43" i="66" s="1"/>
  <c r="I43" i="66"/>
  <c r="U43" i="66" s="1"/>
  <c r="J43" i="66"/>
  <c r="V43" i="66" s="1"/>
  <c r="K43" i="66"/>
  <c r="W43" i="66" s="1"/>
  <c r="L43" i="66"/>
  <c r="X43" i="66" s="1"/>
  <c r="C44" i="66"/>
  <c r="D44" i="66"/>
  <c r="AK44" i="66" s="1"/>
  <c r="E44" i="66"/>
  <c r="Q44" i="66" s="1"/>
  <c r="F44" i="66"/>
  <c r="R44" i="66" s="1"/>
  <c r="G44" i="66"/>
  <c r="S44" i="66" s="1"/>
  <c r="H44" i="66"/>
  <c r="T44" i="66" s="1"/>
  <c r="I44" i="66"/>
  <c r="U44" i="66" s="1"/>
  <c r="J44" i="66"/>
  <c r="V44" i="66" s="1"/>
  <c r="K44" i="66"/>
  <c r="W44" i="66" s="1"/>
  <c r="L44" i="66"/>
  <c r="X44" i="66" s="1"/>
  <c r="C45" i="66"/>
  <c r="AJ45" i="66" s="1"/>
  <c r="D45" i="66"/>
  <c r="AK45" i="66" s="1"/>
  <c r="E45" i="66"/>
  <c r="Q45" i="66" s="1"/>
  <c r="F45" i="66"/>
  <c r="R45" i="66" s="1"/>
  <c r="G45" i="66"/>
  <c r="S45" i="66" s="1"/>
  <c r="H45" i="66"/>
  <c r="T45" i="66" s="1"/>
  <c r="I45" i="66"/>
  <c r="U45" i="66" s="1"/>
  <c r="J45" i="66"/>
  <c r="V45" i="66" s="1"/>
  <c r="K45" i="66"/>
  <c r="W45" i="66" s="1"/>
  <c r="L45" i="66"/>
  <c r="X45" i="66" s="1"/>
  <c r="C46" i="66"/>
  <c r="D46" i="66"/>
  <c r="E46" i="66"/>
  <c r="Q46" i="66" s="1"/>
  <c r="F46" i="66"/>
  <c r="R46" i="66" s="1"/>
  <c r="G46" i="66"/>
  <c r="S46" i="66" s="1"/>
  <c r="H46" i="66"/>
  <c r="T46" i="66" s="1"/>
  <c r="I46" i="66"/>
  <c r="U46" i="66" s="1"/>
  <c r="J46" i="66"/>
  <c r="V46" i="66" s="1"/>
  <c r="K46" i="66"/>
  <c r="W46" i="66" s="1"/>
  <c r="L46" i="66"/>
  <c r="X46" i="66" s="1"/>
  <c r="C47" i="66"/>
  <c r="AJ47" i="66" s="1"/>
  <c r="AD47" i="66" s="1"/>
  <c r="D47" i="66"/>
  <c r="AK47" i="66" s="1"/>
  <c r="E47" i="66"/>
  <c r="Q47" i="66" s="1"/>
  <c r="F47" i="66"/>
  <c r="R47" i="66" s="1"/>
  <c r="G47" i="66"/>
  <c r="S47" i="66" s="1"/>
  <c r="H47" i="66"/>
  <c r="T47" i="66" s="1"/>
  <c r="I47" i="66"/>
  <c r="U47" i="66" s="1"/>
  <c r="J47" i="66"/>
  <c r="V47" i="66" s="1"/>
  <c r="K47" i="66"/>
  <c r="W47" i="66" s="1"/>
  <c r="L47" i="66"/>
  <c r="X47" i="66" s="1"/>
  <c r="C48" i="66"/>
  <c r="AJ48" i="66" s="1"/>
  <c r="D48" i="66"/>
  <c r="P48" i="66" s="1"/>
  <c r="E48" i="66"/>
  <c r="Q48" i="66" s="1"/>
  <c r="F48" i="66"/>
  <c r="R48" i="66" s="1"/>
  <c r="G48" i="66"/>
  <c r="S48" i="66" s="1"/>
  <c r="H48" i="66"/>
  <c r="T48" i="66" s="1"/>
  <c r="I48" i="66"/>
  <c r="U48" i="66" s="1"/>
  <c r="J48" i="66"/>
  <c r="V48" i="66" s="1"/>
  <c r="K48" i="66"/>
  <c r="W48" i="66" s="1"/>
  <c r="L48" i="66"/>
  <c r="X48" i="66" s="1"/>
  <c r="C49" i="66"/>
  <c r="AJ49" i="66" s="1"/>
  <c r="D49" i="66"/>
  <c r="E49" i="66"/>
  <c r="Q49" i="66" s="1"/>
  <c r="F49" i="66"/>
  <c r="R49" i="66" s="1"/>
  <c r="G49" i="66"/>
  <c r="S49" i="66" s="1"/>
  <c r="H49" i="66"/>
  <c r="T49" i="66" s="1"/>
  <c r="I49" i="66"/>
  <c r="U49" i="66" s="1"/>
  <c r="J49" i="66"/>
  <c r="V49" i="66" s="1"/>
  <c r="K49" i="66"/>
  <c r="W49" i="66" s="1"/>
  <c r="L49" i="66"/>
  <c r="X49" i="66" s="1"/>
  <c r="C50" i="66"/>
  <c r="AJ50" i="66" s="1"/>
  <c r="D50" i="66"/>
  <c r="AK50" i="66" s="1"/>
  <c r="E50" i="66"/>
  <c r="Q50" i="66" s="1"/>
  <c r="F50" i="66"/>
  <c r="R50" i="66" s="1"/>
  <c r="G50" i="66"/>
  <c r="S50" i="66" s="1"/>
  <c r="H50" i="66"/>
  <c r="T50" i="66" s="1"/>
  <c r="I50" i="66"/>
  <c r="U50" i="66" s="1"/>
  <c r="J50" i="66"/>
  <c r="V50" i="66" s="1"/>
  <c r="K50" i="66"/>
  <c r="W50" i="66" s="1"/>
  <c r="L50" i="66"/>
  <c r="X50" i="66" s="1"/>
  <c r="C51" i="66"/>
  <c r="AJ51" i="66" s="1"/>
  <c r="D51" i="66"/>
  <c r="E51" i="66"/>
  <c r="Q51" i="66" s="1"/>
  <c r="F51" i="66"/>
  <c r="R51" i="66" s="1"/>
  <c r="G51" i="66"/>
  <c r="S51" i="66" s="1"/>
  <c r="H51" i="66"/>
  <c r="T51" i="66" s="1"/>
  <c r="I51" i="66"/>
  <c r="U51" i="66" s="1"/>
  <c r="J51" i="66"/>
  <c r="V51" i="66" s="1"/>
  <c r="K51" i="66"/>
  <c r="W51" i="66" s="1"/>
  <c r="L51" i="66"/>
  <c r="X51" i="66" s="1"/>
  <c r="C52" i="66"/>
  <c r="D52" i="66"/>
  <c r="AK52" i="66" s="1"/>
  <c r="E52" i="66"/>
  <c r="Q52" i="66" s="1"/>
  <c r="F52" i="66"/>
  <c r="R52" i="66" s="1"/>
  <c r="G52" i="66"/>
  <c r="S52" i="66" s="1"/>
  <c r="H52" i="66"/>
  <c r="T52" i="66" s="1"/>
  <c r="I52" i="66"/>
  <c r="U52" i="66" s="1"/>
  <c r="J52" i="66"/>
  <c r="V52" i="66" s="1"/>
  <c r="K52" i="66"/>
  <c r="W52" i="66" s="1"/>
  <c r="L52" i="66"/>
  <c r="X52" i="66" s="1"/>
  <c r="C53" i="66"/>
  <c r="AJ53" i="66" s="1"/>
  <c r="D53" i="66"/>
  <c r="AK53" i="66" s="1"/>
  <c r="E53" i="66"/>
  <c r="Q53" i="66" s="1"/>
  <c r="F53" i="66"/>
  <c r="R53" i="66" s="1"/>
  <c r="G53" i="66"/>
  <c r="S53" i="66" s="1"/>
  <c r="H53" i="66"/>
  <c r="T53" i="66" s="1"/>
  <c r="I53" i="66"/>
  <c r="U53" i="66" s="1"/>
  <c r="J53" i="66"/>
  <c r="V53" i="66" s="1"/>
  <c r="K53" i="66"/>
  <c r="W53" i="66" s="1"/>
  <c r="L53" i="66"/>
  <c r="X53" i="66" s="1"/>
  <c r="C54" i="66"/>
  <c r="D54" i="66"/>
  <c r="E54" i="66"/>
  <c r="Q54" i="66" s="1"/>
  <c r="F54" i="66"/>
  <c r="R54" i="66" s="1"/>
  <c r="G54" i="66"/>
  <c r="S54" i="66" s="1"/>
  <c r="H54" i="66"/>
  <c r="T54" i="66" s="1"/>
  <c r="I54" i="66"/>
  <c r="U54" i="66" s="1"/>
  <c r="J54" i="66"/>
  <c r="V54" i="66" s="1"/>
  <c r="K54" i="66"/>
  <c r="W54" i="66" s="1"/>
  <c r="L54" i="66"/>
  <c r="X54" i="66" s="1"/>
  <c r="C55" i="66"/>
  <c r="AJ55" i="66" s="1"/>
  <c r="D55" i="66"/>
  <c r="AK55" i="66" s="1"/>
  <c r="E55" i="66"/>
  <c r="Q55" i="66" s="1"/>
  <c r="F55" i="66"/>
  <c r="R55" i="66" s="1"/>
  <c r="G55" i="66"/>
  <c r="S55" i="66" s="1"/>
  <c r="H55" i="66"/>
  <c r="T55" i="66" s="1"/>
  <c r="I55" i="66"/>
  <c r="U55" i="66" s="1"/>
  <c r="J55" i="66"/>
  <c r="V55" i="66" s="1"/>
  <c r="K55" i="66"/>
  <c r="W55" i="66" s="1"/>
  <c r="L55" i="66"/>
  <c r="X55" i="66" s="1"/>
  <c r="C56" i="66"/>
  <c r="AJ56" i="66" s="1"/>
  <c r="D56" i="66"/>
  <c r="E56" i="66"/>
  <c r="Q56" i="66" s="1"/>
  <c r="F56" i="66"/>
  <c r="R56" i="66" s="1"/>
  <c r="G56" i="66"/>
  <c r="S56" i="66" s="1"/>
  <c r="H56" i="66"/>
  <c r="T56" i="66" s="1"/>
  <c r="I56" i="66"/>
  <c r="U56" i="66" s="1"/>
  <c r="J56" i="66"/>
  <c r="V56" i="66" s="1"/>
  <c r="K56" i="66"/>
  <c r="W56" i="66" s="1"/>
  <c r="L56" i="66"/>
  <c r="X56" i="66" s="1"/>
  <c r="C57" i="66"/>
  <c r="AJ57" i="66" s="1"/>
  <c r="D57" i="66"/>
  <c r="E57" i="66"/>
  <c r="Q57" i="66" s="1"/>
  <c r="F57" i="66"/>
  <c r="R57" i="66" s="1"/>
  <c r="G57" i="66"/>
  <c r="S57" i="66" s="1"/>
  <c r="H57" i="66"/>
  <c r="T57" i="66" s="1"/>
  <c r="I57" i="66"/>
  <c r="U57" i="66" s="1"/>
  <c r="J57" i="66"/>
  <c r="V57" i="66" s="1"/>
  <c r="K57" i="66"/>
  <c r="W57" i="66" s="1"/>
  <c r="L57" i="66"/>
  <c r="X57" i="66" s="1"/>
  <c r="C58" i="66"/>
  <c r="AJ58" i="66" s="1"/>
  <c r="D58" i="66"/>
  <c r="AK58" i="66" s="1"/>
  <c r="E58" i="66"/>
  <c r="Q58" i="66" s="1"/>
  <c r="F58" i="66"/>
  <c r="R58" i="66" s="1"/>
  <c r="G58" i="66"/>
  <c r="S58" i="66" s="1"/>
  <c r="H58" i="66"/>
  <c r="T58" i="66" s="1"/>
  <c r="I58" i="66"/>
  <c r="U58" i="66" s="1"/>
  <c r="J58" i="66"/>
  <c r="V58" i="66" s="1"/>
  <c r="K58" i="66"/>
  <c r="W58" i="66" s="1"/>
  <c r="L58" i="66"/>
  <c r="X58" i="66" s="1"/>
  <c r="C59" i="66"/>
  <c r="AJ59" i="66" s="1"/>
  <c r="D59" i="66"/>
  <c r="E59" i="66"/>
  <c r="Q59" i="66" s="1"/>
  <c r="F59" i="66"/>
  <c r="R59" i="66" s="1"/>
  <c r="G59" i="66"/>
  <c r="S59" i="66" s="1"/>
  <c r="H59" i="66"/>
  <c r="T59" i="66" s="1"/>
  <c r="I59" i="66"/>
  <c r="U59" i="66" s="1"/>
  <c r="J59" i="66"/>
  <c r="V59" i="66" s="1"/>
  <c r="K59" i="66"/>
  <c r="W59" i="66" s="1"/>
  <c r="L59" i="66"/>
  <c r="X59" i="66" s="1"/>
  <c r="C60" i="66"/>
  <c r="D60" i="66"/>
  <c r="AK60" i="66" s="1"/>
  <c r="E60" i="66"/>
  <c r="Q60" i="66" s="1"/>
  <c r="F60" i="66"/>
  <c r="R60" i="66" s="1"/>
  <c r="G60" i="66"/>
  <c r="S60" i="66" s="1"/>
  <c r="H60" i="66"/>
  <c r="T60" i="66" s="1"/>
  <c r="I60" i="66"/>
  <c r="U60" i="66" s="1"/>
  <c r="J60" i="66"/>
  <c r="V60" i="66" s="1"/>
  <c r="K60" i="66"/>
  <c r="W60" i="66" s="1"/>
  <c r="L60" i="66"/>
  <c r="X60" i="66" s="1"/>
  <c r="C61" i="66"/>
  <c r="AJ61" i="66" s="1"/>
  <c r="D61" i="66"/>
  <c r="AK61" i="66" s="1"/>
  <c r="E61" i="66"/>
  <c r="Q61" i="66" s="1"/>
  <c r="F61" i="66"/>
  <c r="R61" i="66" s="1"/>
  <c r="G61" i="66"/>
  <c r="S61" i="66" s="1"/>
  <c r="H61" i="66"/>
  <c r="T61" i="66" s="1"/>
  <c r="I61" i="66"/>
  <c r="U61" i="66" s="1"/>
  <c r="J61" i="66"/>
  <c r="V61" i="66" s="1"/>
  <c r="K61" i="66"/>
  <c r="W61" i="66" s="1"/>
  <c r="L61" i="66"/>
  <c r="X61" i="66" s="1"/>
  <c r="C62" i="66"/>
  <c r="D62" i="66"/>
  <c r="E62" i="66"/>
  <c r="Q62" i="66" s="1"/>
  <c r="F62" i="66"/>
  <c r="R62" i="66" s="1"/>
  <c r="G62" i="66"/>
  <c r="S62" i="66" s="1"/>
  <c r="H62" i="66"/>
  <c r="T62" i="66" s="1"/>
  <c r="I62" i="66"/>
  <c r="U62" i="66" s="1"/>
  <c r="J62" i="66"/>
  <c r="V62" i="66" s="1"/>
  <c r="K62" i="66"/>
  <c r="W62" i="66" s="1"/>
  <c r="L62" i="66"/>
  <c r="X62" i="66" s="1"/>
  <c r="C63" i="66"/>
  <c r="AJ63" i="66" s="1"/>
  <c r="D63" i="66"/>
  <c r="AK63" i="66" s="1"/>
  <c r="E63" i="66"/>
  <c r="Q63" i="66" s="1"/>
  <c r="F63" i="66"/>
  <c r="R63" i="66" s="1"/>
  <c r="G63" i="66"/>
  <c r="S63" i="66" s="1"/>
  <c r="H63" i="66"/>
  <c r="T63" i="66" s="1"/>
  <c r="I63" i="66"/>
  <c r="U63" i="66" s="1"/>
  <c r="J63" i="66"/>
  <c r="V63" i="66" s="1"/>
  <c r="K63" i="66"/>
  <c r="W63" i="66" s="1"/>
  <c r="L63" i="66"/>
  <c r="X63" i="66" s="1"/>
  <c r="C64" i="66"/>
  <c r="AJ64" i="66" s="1"/>
  <c r="D64" i="66"/>
  <c r="E64" i="66"/>
  <c r="Q64" i="66" s="1"/>
  <c r="F64" i="66"/>
  <c r="R64" i="66" s="1"/>
  <c r="G64" i="66"/>
  <c r="S64" i="66" s="1"/>
  <c r="H64" i="66"/>
  <c r="T64" i="66" s="1"/>
  <c r="I64" i="66"/>
  <c r="U64" i="66" s="1"/>
  <c r="J64" i="66"/>
  <c r="V64" i="66" s="1"/>
  <c r="K64" i="66"/>
  <c r="W64" i="66" s="1"/>
  <c r="L64" i="66"/>
  <c r="X64" i="66" s="1"/>
  <c r="C65" i="66"/>
  <c r="AJ65" i="66" s="1"/>
  <c r="D65" i="66"/>
  <c r="E65" i="66"/>
  <c r="Q65" i="66" s="1"/>
  <c r="F65" i="66"/>
  <c r="R65" i="66" s="1"/>
  <c r="G65" i="66"/>
  <c r="S65" i="66" s="1"/>
  <c r="H65" i="66"/>
  <c r="T65" i="66" s="1"/>
  <c r="I65" i="66"/>
  <c r="U65" i="66" s="1"/>
  <c r="J65" i="66"/>
  <c r="V65" i="66" s="1"/>
  <c r="K65" i="66"/>
  <c r="W65" i="66" s="1"/>
  <c r="L65" i="66"/>
  <c r="X65" i="66" s="1"/>
  <c r="C66" i="66"/>
  <c r="AJ66" i="66" s="1"/>
  <c r="D66" i="66"/>
  <c r="AK66" i="66" s="1"/>
  <c r="E66" i="66"/>
  <c r="Q66" i="66" s="1"/>
  <c r="F66" i="66"/>
  <c r="R66" i="66" s="1"/>
  <c r="G66" i="66"/>
  <c r="S66" i="66" s="1"/>
  <c r="H66" i="66"/>
  <c r="T66" i="66" s="1"/>
  <c r="I66" i="66"/>
  <c r="U66" i="66" s="1"/>
  <c r="J66" i="66"/>
  <c r="V66" i="66" s="1"/>
  <c r="K66" i="66"/>
  <c r="W66" i="66" s="1"/>
  <c r="L66" i="66"/>
  <c r="X66" i="66" s="1"/>
  <c r="C67" i="66"/>
  <c r="AJ67" i="66" s="1"/>
  <c r="D67" i="66"/>
  <c r="E67" i="66"/>
  <c r="Q67" i="66" s="1"/>
  <c r="F67" i="66"/>
  <c r="R67" i="66" s="1"/>
  <c r="G67" i="66"/>
  <c r="S67" i="66" s="1"/>
  <c r="H67" i="66"/>
  <c r="T67" i="66" s="1"/>
  <c r="I67" i="66"/>
  <c r="U67" i="66" s="1"/>
  <c r="J67" i="66"/>
  <c r="V67" i="66" s="1"/>
  <c r="K67" i="66"/>
  <c r="W67" i="66" s="1"/>
  <c r="L67" i="66"/>
  <c r="X67" i="66" s="1"/>
  <c r="C68" i="66"/>
  <c r="D68" i="66"/>
  <c r="AK68" i="66" s="1"/>
  <c r="E68" i="66"/>
  <c r="Q68" i="66" s="1"/>
  <c r="F68" i="66"/>
  <c r="R68" i="66" s="1"/>
  <c r="G68" i="66"/>
  <c r="S68" i="66" s="1"/>
  <c r="H68" i="66"/>
  <c r="T68" i="66" s="1"/>
  <c r="I68" i="66"/>
  <c r="U68" i="66" s="1"/>
  <c r="J68" i="66"/>
  <c r="V68" i="66" s="1"/>
  <c r="K68" i="66"/>
  <c r="W68" i="66" s="1"/>
  <c r="L68" i="66"/>
  <c r="X68" i="66" s="1"/>
  <c r="C69" i="66"/>
  <c r="AJ69" i="66" s="1"/>
  <c r="D69" i="66"/>
  <c r="E69" i="66"/>
  <c r="Q69" i="66" s="1"/>
  <c r="F69" i="66"/>
  <c r="R69" i="66" s="1"/>
  <c r="G69" i="66"/>
  <c r="S69" i="66" s="1"/>
  <c r="H69" i="66"/>
  <c r="T69" i="66" s="1"/>
  <c r="I69" i="66"/>
  <c r="U69" i="66" s="1"/>
  <c r="J69" i="66"/>
  <c r="V69" i="66" s="1"/>
  <c r="K69" i="66"/>
  <c r="W69" i="66" s="1"/>
  <c r="L69" i="66"/>
  <c r="X69" i="66" s="1"/>
  <c r="C70" i="66"/>
  <c r="D70" i="66"/>
  <c r="AK70" i="66" s="1"/>
  <c r="E70" i="66"/>
  <c r="Q70" i="66" s="1"/>
  <c r="F70" i="66"/>
  <c r="R70" i="66" s="1"/>
  <c r="G70" i="66"/>
  <c r="S70" i="66" s="1"/>
  <c r="H70" i="66"/>
  <c r="T70" i="66" s="1"/>
  <c r="I70" i="66"/>
  <c r="U70" i="66" s="1"/>
  <c r="J70" i="66"/>
  <c r="V70" i="66" s="1"/>
  <c r="K70" i="66"/>
  <c r="W70" i="66" s="1"/>
  <c r="L70" i="66"/>
  <c r="X70" i="66" s="1"/>
  <c r="C71" i="66"/>
  <c r="AJ71" i="66" s="1"/>
  <c r="D71" i="66"/>
  <c r="E71" i="66"/>
  <c r="Q71" i="66" s="1"/>
  <c r="F71" i="66"/>
  <c r="R71" i="66" s="1"/>
  <c r="G71" i="66"/>
  <c r="S71" i="66" s="1"/>
  <c r="H71" i="66"/>
  <c r="T71" i="66" s="1"/>
  <c r="I71" i="66"/>
  <c r="U71" i="66" s="1"/>
  <c r="J71" i="66"/>
  <c r="V71" i="66" s="1"/>
  <c r="K71" i="66"/>
  <c r="W71" i="66" s="1"/>
  <c r="L71" i="66"/>
  <c r="X71" i="66" s="1"/>
  <c r="C72" i="66"/>
  <c r="O72" i="66" s="1"/>
  <c r="D72" i="66"/>
  <c r="AK72" i="66" s="1"/>
  <c r="E72" i="66"/>
  <c r="Q72" i="66" s="1"/>
  <c r="F72" i="66"/>
  <c r="R72" i="66" s="1"/>
  <c r="G72" i="66"/>
  <c r="S72" i="66" s="1"/>
  <c r="H72" i="66"/>
  <c r="T72" i="66" s="1"/>
  <c r="I72" i="66"/>
  <c r="U72" i="66" s="1"/>
  <c r="J72" i="66"/>
  <c r="V72" i="66" s="1"/>
  <c r="K72" i="66"/>
  <c r="W72" i="66" s="1"/>
  <c r="L72" i="66"/>
  <c r="X72" i="66" s="1"/>
  <c r="C73" i="66"/>
  <c r="AJ73" i="66" s="1"/>
  <c r="D73" i="66"/>
  <c r="E73" i="66"/>
  <c r="Q73" i="66" s="1"/>
  <c r="F73" i="66"/>
  <c r="R73" i="66" s="1"/>
  <c r="G73" i="66"/>
  <c r="S73" i="66" s="1"/>
  <c r="H73" i="66"/>
  <c r="T73" i="66" s="1"/>
  <c r="I73" i="66"/>
  <c r="U73" i="66" s="1"/>
  <c r="J73" i="66"/>
  <c r="V73" i="66" s="1"/>
  <c r="K73" i="66"/>
  <c r="W73" i="66" s="1"/>
  <c r="L73" i="66"/>
  <c r="X73" i="66" s="1"/>
  <c r="C74" i="66"/>
  <c r="D74" i="66"/>
  <c r="AK74" i="66" s="1"/>
  <c r="E74" i="66"/>
  <c r="Q74" i="66" s="1"/>
  <c r="F74" i="66"/>
  <c r="R74" i="66" s="1"/>
  <c r="G74" i="66"/>
  <c r="S74" i="66" s="1"/>
  <c r="H74" i="66"/>
  <c r="T74" i="66" s="1"/>
  <c r="I74" i="66"/>
  <c r="U74" i="66" s="1"/>
  <c r="J74" i="66"/>
  <c r="V74" i="66" s="1"/>
  <c r="K74" i="66"/>
  <c r="W74" i="66" s="1"/>
  <c r="L74" i="66"/>
  <c r="X74" i="66" s="1"/>
  <c r="C75" i="66"/>
  <c r="AJ75" i="66" s="1"/>
  <c r="D75" i="66"/>
  <c r="E75" i="66"/>
  <c r="Q75" i="66" s="1"/>
  <c r="F75" i="66"/>
  <c r="R75" i="66" s="1"/>
  <c r="G75" i="66"/>
  <c r="S75" i="66" s="1"/>
  <c r="H75" i="66"/>
  <c r="T75" i="66" s="1"/>
  <c r="I75" i="66"/>
  <c r="U75" i="66" s="1"/>
  <c r="J75" i="66"/>
  <c r="V75" i="66" s="1"/>
  <c r="K75" i="66"/>
  <c r="W75" i="66" s="1"/>
  <c r="L75" i="66"/>
  <c r="X75" i="66" s="1"/>
  <c r="C76" i="66"/>
  <c r="D76" i="66"/>
  <c r="AK76" i="66" s="1"/>
  <c r="E76" i="66"/>
  <c r="Q76" i="66" s="1"/>
  <c r="F76" i="66"/>
  <c r="R76" i="66" s="1"/>
  <c r="G76" i="66"/>
  <c r="S76" i="66" s="1"/>
  <c r="H76" i="66"/>
  <c r="T76" i="66" s="1"/>
  <c r="I76" i="66"/>
  <c r="U76" i="66" s="1"/>
  <c r="J76" i="66"/>
  <c r="V76" i="66" s="1"/>
  <c r="K76" i="66"/>
  <c r="W76" i="66" s="1"/>
  <c r="L76" i="66"/>
  <c r="X76" i="66" s="1"/>
  <c r="C77" i="66"/>
  <c r="AJ77" i="66" s="1"/>
  <c r="D77" i="66"/>
  <c r="E77" i="66"/>
  <c r="Q77" i="66" s="1"/>
  <c r="F77" i="66"/>
  <c r="R77" i="66" s="1"/>
  <c r="G77" i="66"/>
  <c r="S77" i="66" s="1"/>
  <c r="H77" i="66"/>
  <c r="T77" i="66" s="1"/>
  <c r="I77" i="66"/>
  <c r="U77" i="66" s="1"/>
  <c r="J77" i="66"/>
  <c r="V77" i="66" s="1"/>
  <c r="K77" i="66"/>
  <c r="W77" i="66" s="1"/>
  <c r="L77" i="66"/>
  <c r="X77" i="66" s="1"/>
  <c r="C78" i="66"/>
  <c r="D78" i="66"/>
  <c r="AK78" i="66" s="1"/>
  <c r="E78" i="66"/>
  <c r="Q78" i="66" s="1"/>
  <c r="F78" i="66"/>
  <c r="R78" i="66" s="1"/>
  <c r="G78" i="66"/>
  <c r="S78" i="66" s="1"/>
  <c r="H78" i="66"/>
  <c r="T78" i="66" s="1"/>
  <c r="I78" i="66"/>
  <c r="U78" i="66" s="1"/>
  <c r="J78" i="66"/>
  <c r="V78" i="66" s="1"/>
  <c r="K78" i="66"/>
  <c r="W78" i="66" s="1"/>
  <c r="L78" i="66"/>
  <c r="X78" i="66" s="1"/>
  <c r="C79" i="66"/>
  <c r="AJ79" i="66" s="1"/>
  <c r="D79" i="66"/>
  <c r="E79" i="66"/>
  <c r="Q79" i="66" s="1"/>
  <c r="F79" i="66"/>
  <c r="R79" i="66" s="1"/>
  <c r="G79" i="66"/>
  <c r="S79" i="66" s="1"/>
  <c r="H79" i="66"/>
  <c r="T79" i="66" s="1"/>
  <c r="I79" i="66"/>
  <c r="U79" i="66" s="1"/>
  <c r="J79" i="66"/>
  <c r="V79" i="66" s="1"/>
  <c r="K79" i="66"/>
  <c r="W79" i="66" s="1"/>
  <c r="L79" i="66"/>
  <c r="X79" i="66" s="1"/>
  <c r="C80" i="66"/>
  <c r="D80" i="66"/>
  <c r="AK80" i="66" s="1"/>
  <c r="E80" i="66"/>
  <c r="Q80" i="66" s="1"/>
  <c r="F80" i="66"/>
  <c r="R80" i="66" s="1"/>
  <c r="G80" i="66"/>
  <c r="S80" i="66" s="1"/>
  <c r="H80" i="66"/>
  <c r="T80" i="66" s="1"/>
  <c r="I80" i="66"/>
  <c r="U80" i="66" s="1"/>
  <c r="J80" i="66"/>
  <c r="V80" i="66" s="1"/>
  <c r="K80" i="66"/>
  <c r="W80" i="66" s="1"/>
  <c r="L80" i="66"/>
  <c r="X80" i="66" s="1"/>
  <c r="C81" i="66"/>
  <c r="AJ81" i="66" s="1"/>
  <c r="D81" i="66"/>
  <c r="E81" i="66"/>
  <c r="Q81" i="66" s="1"/>
  <c r="F81" i="66"/>
  <c r="R81" i="66" s="1"/>
  <c r="G81" i="66"/>
  <c r="S81" i="66" s="1"/>
  <c r="H81" i="66"/>
  <c r="T81" i="66" s="1"/>
  <c r="I81" i="66"/>
  <c r="U81" i="66" s="1"/>
  <c r="J81" i="66"/>
  <c r="V81" i="66" s="1"/>
  <c r="K81" i="66"/>
  <c r="W81" i="66" s="1"/>
  <c r="L81" i="66"/>
  <c r="X81" i="66" s="1"/>
  <c r="C82" i="66"/>
  <c r="D82" i="66"/>
  <c r="AK82" i="66" s="1"/>
  <c r="E82" i="66"/>
  <c r="Q82" i="66" s="1"/>
  <c r="F82" i="66"/>
  <c r="R82" i="66" s="1"/>
  <c r="G82" i="66"/>
  <c r="S82" i="66" s="1"/>
  <c r="H82" i="66"/>
  <c r="T82" i="66" s="1"/>
  <c r="I82" i="66"/>
  <c r="U82" i="66" s="1"/>
  <c r="J82" i="66"/>
  <c r="V82" i="66" s="1"/>
  <c r="K82" i="66"/>
  <c r="W82" i="66" s="1"/>
  <c r="L82" i="66"/>
  <c r="X82" i="66" s="1"/>
  <c r="C83" i="66"/>
  <c r="AJ83" i="66" s="1"/>
  <c r="D83" i="66"/>
  <c r="E83" i="66"/>
  <c r="Q83" i="66" s="1"/>
  <c r="F83" i="66"/>
  <c r="R83" i="66" s="1"/>
  <c r="G83" i="66"/>
  <c r="S83" i="66" s="1"/>
  <c r="H83" i="66"/>
  <c r="T83" i="66" s="1"/>
  <c r="I83" i="66"/>
  <c r="U83" i="66" s="1"/>
  <c r="J83" i="66"/>
  <c r="V83" i="66" s="1"/>
  <c r="K83" i="66"/>
  <c r="W83" i="66" s="1"/>
  <c r="L83" i="66"/>
  <c r="X83" i="66" s="1"/>
  <c r="C84" i="66"/>
  <c r="D84" i="66"/>
  <c r="AK84" i="66" s="1"/>
  <c r="E84" i="66"/>
  <c r="Q84" i="66" s="1"/>
  <c r="F84" i="66"/>
  <c r="R84" i="66" s="1"/>
  <c r="G84" i="66"/>
  <c r="S84" i="66" s="1"/>
  <c r="H84" i="66"/>
  <c r="T84" i="66" s="1"/>
  <c r="I84" i="66"/>
  <c r="U84" i="66" s="1"/>
  <c r="J84" i="66"/>
  <c r="V84" i="66" s="1"/>
  <c r="K84" i="66"/>
  <c r="W84" i="66" s="1"/>
  <c r="L84" i="66"/>
  <c r="X84" i="66" s="1"/>
  <c r="C85" i="66"/>
  <c r="AJ85" i="66" s="1"/>
  <c r="D85" i="66"/>
  <c r="E85" i="66"/>
  <c r="Q85" i="66" s="1"/>
  <c r="F85" i="66"/>
  <c r="R85" i="66" s="1"/>
  <c r="G85" i="66"/>
  <c r="S85" i="66" s="1"/>
  <c r="H85" i="66"/>
  <c r="T85" i="66" s="1"/>
  <c r="I85" i="66"/>
  <c r="U85" i="66" s="1"/>
  <c r="J85" i="66"/>
  <c r="V85" i="66" s="1"/>
  <c r="K85" i="66"/>
  <c r="W85" i="66" s="1"/>
  <c r="L85" i="66"/>
  <c r="X85" i="66" s="1"/>
  <c r="C86" i="66"/>
  <c r="D86" i="66"/>
  <c r="AK86" i="66" s="1"/>
  <c r="E86" i="66"/>
  <c r="Q86" i="66" s="1"/>
  <c r="F86" i="66"/>
  <c r="R86" i="66" s="1"/>
  <c r="G86" i="66"/>
  <c r="S86" i="66" s="1"/>
  <c r="H86" i="66"/>
  <c r="T86" i="66" s="1"/>
  <c r="I86" i="66"/>
  <c r="U86" i="66" s="1"/>
  <c r="J86" i="66"/>
  <c r="V86" i="66" s="1"/>
  <c r="K86" i="66"/>
  <c r="W86" i="66" s="1"/>
  <c r="L86" i="66"/>
  <c r="X86" i="66" s="1"/>
  <c r="C87" i="66"/>
  <c r="AJ87" i="66" s="1"/>
  <c r="D87" i="66"/>
  <c r="E87" i="66"/>
  <c r="Q87" i="66" s="1"/>
  <c r="F87" i="66"/>
  <c r="R87" i="66" s="1"/>
  <c r="G87" i="66"/>
  <c r="S87" i="66" s="1"/>
  <c r="H87" i="66"/>
  <c r="T87" i="66" s="1"/>
  <c r="I87" i="66"/>
  <c r="U87" i="66" s="1"/>
  <c r="J87" i="66"/>
  <c r="V87" i="66" s="1"/>
  <c r="K87" i="66"/>
  <c r="W87" i="66" s="1"/>
  <c r="L87" i="66"/>
  <c r="X87" i="66" s="1"/>
  <c r="C88" i="66"/>
  <c r="D88" i="66"/>
  <c r="AK88" i="66" s="1"/>
  <c r="E88" i="66"/>
  <c r="Q88" i="66" s="1"/>
  <c r="F88" i="66"/>
  <c r="R88" i="66" s="1"/>
  <c r="G88" i="66"/>
  <c r="S88" i="66" s="1"/>
  <c r="H88" i="66"/>
  <c r="T88" i="66" s="1"/>
  <c r="I88" i="66"/>
  <c r="U88" i="66" s="1"/>
  <c r="J88" i="66"/>
  <c r="V88" i="66" s="1"/>
  <c r="K88" i="66"/>
  <c r="W88" i="66" s="1"/>
  <c r="L88" i="66"/>
  <c r="X88" i="66" s="1"/>
  <c r="C89" i="66"/>
  <c r="AJ89" i="66" s="1"/>
  <c r="D89" i="66"/>
  <c r="E89" i="66"/>
  <c r="Q89" i="66" s="1"/>
  <c r="F89" i="66"/>
  <c r="R89" i="66" s="1"/>
  <c r="G89" i="66"/>
  <c r="S89" i="66" s="1"/>
  <c r="H89" i="66"/>
  <c r="T89" i="66" s="1"/>
  <c r="I89" i="66"/>
  <c r="U89" i="66" s="1"/>
  <c r="J89" i="66"/>
  <c r="V89" i="66" s="1"/>
  <c r="K89" i="66"/>
  <c r="W89" i="66" s="1"/>
  <c r="L89" i="66"/>
  <c r="X89" i="66" s="1"/>
  <c r="C90" i="66"/>
  <c r="D90" i="66"/>
  <c r="AK90" i="66" s="1"/>
  <c r="E90" i="66"/>
  <c r="Q90" i="66" s="1"/>
  <c r="F90" i="66"/>
  <c r="R90" i="66" s="1"/>
  <c r="G90" i="66"/>
  <c r="S90" i="66" s="1"/>
  <c r="H90" i="66"/>
  <c r="T90" i="66" s="1"/>
  <c r="I90" i="66"/>
  <c r="U90" i="66" s="1"/>
  <c r="J90" i="66"/>
  <c r="V90" i="66" s="1"/>
  <c r="K90" i="66"/>
  <c r="W90" i="66" s="1"/>
  <c r="L90" i="66"/>
  <c r="X90" i="66" s="1"/>
  <c r="C91" i="66"/>
  <c r="AJ91" i="66" s="1"/>
  <c r="D91" i="66"/>
  <c r="E91" i="66"/>
  <c r="Q91" i="66" s="1"/>
  <c r="F91" i="66"/>
  <c r="R91" i="66" s="1"/>
  <c r="G91" i="66"/>
  <c r="S91" i="66" s="1"/>
  <c r="H91" i="66"/>
  <c r="T91" i="66" s="1"/>
  <c r="I91" i="66"/>
  <c r="U91" i="66" s="1"/>
  <c r="J91" i="66"/>
  <c r="V91" i="66" s="1"/>
  <c r="K91" i="66"/>
  <c r="W91" i="66" s="1"/>
  <c r="L91" i="66"/>
  <c r="X91" i="66" s="1"/>
  <c r="C92" i="66"/>
  <c r="D92" i="66"/>
  <c r="AK92" i="66" s="1"/>
  <c r="E92" i="66"/>
  <c r="Q92" i="66" s="1"/>
  <c r="F92" i="66"/>
  <c r="R92" i="66" s="1"/>
  <c r="G92" i="66"/>
  <c r="S92" i="66" s="1"/>
  <c r="H92" i="66"/>
  <c r="T92" i="66" s="1"/>
  <c r="I92" i="66"/>
  <c r="U92" i="66" s="1"/>
  <c r="J92" i="66"/>
  <c r="V92" i="66" s="1"/>
  <c r="K92" i="66"/>
  <c r="W92" i="66" s="1"/>
  <c r="L92" i="66"/>
  <c r="X92" i="66" s="1"/>
  <c r="C93" i="66"/>
  <c r="AJ93" i="66" s="1"/>
  <c r="D93" i="66"/>
  <c r="E93" i="66"/>
  <c r="Q93" i="66" s="1"/>
  <c r="F93" i="66"/>
  <c r="R93" i="66" s="1"/>
  <c r="G93" i="66"/>
  <c r="S93" i="66" s="1"/>
  <c r="H93" i="66"/>
  <c r="T93" i="66" s="1"/>
  <c r="I93" i="66"/>
  <c r="U93" i="66" s="1"/>
  <c r="J93" i="66"/>
  <c r="V93" i="66" s="1"/>
  <c r="K93" i="66"/>
  <c r="W93" i="66" s="1"/>
  <c r="L93" i="66"/>
  <c r="X93" i="66" s="1"/>
  <c r="C94" i="66"/>
  <c r="D94" i="66"/>
  <c r="AK94" i="66" s="1"/>
  <c r="E94" i="66"/>
  <c r="Q94" i="66" s="1"/>
  <c r="F94" i="66"/>
  <c r="R94" i="66" s="1"/>
  <c r="G94" i="66"/>
  <c r="S94" i="66" s="1"/>
  <c r="H94" i="66"/>
  <c r="T94" i="66" s="1"/>
  <c r="I94" i="66"/>
  <c r="U94" i="66" s="1"/>
  <c r="J94" i="66"/>
  <c r="V94" i="66" s="1"/>
  <c r="K94" i="66"/>
  <c r="W94" i="66" s="1"/>
  <c r="L94" i="66"/>
  <c r="X94" i="66" s="1"/>
  <c r="C95" i="66"/>
  <c r="AJ95" i="66" s="1"/>
  <c r="D95" i="66"/>
  <c r="E95" i="66"/>
  <c r="Q95" i="66" s="1"/>
  <c r="F95" i="66"/>
  <c r="R95" i="66" s="1"/>
  <c r="G95" i="66"/>
  <c r="S95" i="66" s="1"/>
  <c r="H95" i="66"/>
  <c r="T95" i="66" s="1"/>
  <c r="I95" i="66"/>
  <c r="U95" i="66" s="1"/>
  <c r="J95" i="66"/>
  <c r="V95" i="66" s="1"/>
  <c r="K95" i="66"/>
  <c r="W95" i="66" s="1"/>
  <c r="L95" i="66"/>
  <c r="X95" i="66" s="1"/>
  <c r="C96" i="66"/>
  <c r="D96" i="66"/>
  <c r="AK96" i="66" s="1"/>
  <c r="E96" i="66"/>
  <c r="Q96" i="66" s="1"/>
  <c r="F96" i="66"/>
  <c r="R96" i="66" s="1"/>
  <c r="G96" i="66"/>
  <c r="S96" i="66" s="1"/>
  <c r="H96" i="66"/>
  <c r="T96" i="66" s="1"/>
  <c r="I96" i="66"/>
  <c r="U96" i="66" s="1"/>
  <c r="J96" i="66"/>
  <c r="V96" i="66" s="1"/>
  <c r="K96" i="66"/>
  <c r="W96" i="66" s="1"/>
  <c r="L96" i="66"/>
  <c r="X96" i="66" s="1"/>
  <c r="C97" i="66"/>
  <c r="AJ97" i="66" s="1"/>
  <c r="D97" i="66"/>
  <c r="E97" i="66"/>
  <c r="Q97" i="66" s="1"/>
  <c r="F97" i="66"/>
  <c r="R97" i="66" s="1"/>
  <c r="G97" i="66"/>
  <c r="S97" i="66" s="1"/>
  <c r="H97" i="66"/>
  <c r="T97" i="66" s="1"/>
  <c r="I97" i="66"/>
  <c r="U97" i="66" s="1"/>
  <c r="J97" i="66"/>
  <c r="V97" i="66" s="1"/>
  <c r="K97" i="66"/>
  <c r="W97" i="66" s="1"/>
  <c r="L97" i="66"/>
  <c r="X97" i="66" s="1"/>
  <c r="C98" i="66"/>
  <c r="D98" i="66"/>
  <c r="AK98" i="66" s="1"/>
  <c r="E98" i="66"/>
  <c r="Q98" i="66" s="1"/>
  <c r="F98" i="66"/>
  <c r="R98" i="66" s="1"/>
  <c r="G98" i="66"/>
  <c r="S98" i="66" s="1"/>
  <c r="H98" i="66"/>
  <c r="T98" i="66" s="1"/>
  <c r="I98" i="66"/>
  <c r="U98" i="66" s="1"/>
  <c r="J98" i="66"/>
  <c r="V98" i="66" s="1"/>
  <c r="K98" i="66"/>
  <c r="W98" i="66" s="1"/>
  <c r="L98" i="66"/>
  <c r="X98" i="66" s="1"/>
  <c r="C99" i="66"/>
  <c r="AJ99" i="66" s="1"/>
  <c r="D99" i="66"/>
  <c r="E99" i="66"/>
  <c r="Q99" i="66" s="1"/>
  <c r="F99" i="66"/>
  <c r="R99" i="66" s="1"/>
  <c r="G99" i="66"/>
  <c r="S99" i="66" s="1"/>
  <c r="H99" i="66"/>
  <c r="T99" i="66" s="1"/>
  <c r="I99" i="66"/>
  <c r="U99" i="66" s="1"/>
  <c r="J99" i="66"/>
  <c r="V99" i="66" s="1"/>
  <c r="K99" i="66"/>
  <c r="W99" i="66" s="1"/>
  <c r="L99" i="66"/>
  <c r="X99" i="66" s="1"/>
  <c r="C100" i="66"/>
  <c r="D100" i="66"/>
  <c r="AK100" i="66" s="1"/>
  <c r="E100" i="66"/>
  <c r="Q100" i="66" s="1"/>
  <c r="F100" i="66"/>
  <c r="R100" i="66" s="1"/>
  <c r="G100" i="66"/>
  <c r="S100" i="66" s="1"/>
  <c r="H100" i="66"/>
  <c r="T100" i="66" s="1"/>
  <c r="I100" i="66"/>
  <c r="U100" i="66" s="1"/>
  <c r="J100" i="66"/>
  <c r="V100" i="66" s="1"/>
  <c r="K100" i="66"/>
  <c r="W100" i="66" s="1"/>
  <c r="L100" i="66"/>
  <c r="X100" i="66" s="1"/>
  <c r="C101" i="66"/>
  <c r="AJ101" i="66" s="1"/>
  <c r="D101" i="66"/>
  <c r="E101" i="66"/>
  <c r="Q101" i="66" s="1"/>
  <c r="F101" i="66"/>
  <c r="R101" i="66" s="1"/>
  <c r="G101" i="66"/>
  <c r="S101" i="66" s="1"/>
  <c r="H101" i="66"/>
  <c r="T101" i="66" s="1"/>
  <c r="I101" i="66"/>
  <c r="U101" i="66" s="1"/>
  <c r="J101" i="66"/>
  <c r="V101" i="66" s="1"/>
  <c r="K101" i="66"/>
  <c r="W101" i="66" s="1"/>
  <c r="L101" i="66"/>
  <c r="X101" i="66" s="1"/>
  <c r="C102" i="66"/>
  <c r="D102" i="66"/>
  <c r="AK102" i="66" s="1"/>
  <c r="E102" i="66"/>
  <c r="Q102" i="66" s="1"/>
  <c r="F102" i="66"/>
  <c r="R102" i="66" s="1"/>
  <c r="G102" i="66"/>
  <c r="S102" i="66" s="1"/>
  <c r="H102" i="66"/>
  <c r="T102" i="66" s="1"/>
  <c r="I102" i="66"/>
  <c r="U102" i="66" s="1"/>
  <c r="J102" i="66"/>
  <c r="V102" i="66" s="1"/>
  <c r="K102" i="66"/>
  <c r="W102" i="66" s="1"/>
  <c r="L102" i="66"/>
  <c r="X102" i="66" s="1"/>
  <c r="C103" i="66"/>
  <c r="AJ103" i="66" s="1"/>
  <c r="D103" i="66"/>
  <c r="E103" i="66"/>
  <c r="Q103" i="66" s="1"/>
  <c r="F103" i="66"/>
  <c r="R103" i="66" s="1"/>
  <c r="G103" i="66"/>
  <c r="S103" i="66" s="1"/>
  <c r="H103" i="66"/>
  <c r="T103" i="66" s="1"/>
  <c r="I103" i="66"/>
  <c r="U103" i="66" s="1"/>
  <c r="J103" i="66"/>
  <c r="V103" i="66" s="1"/>
  <c r="K103" i="66"/>
  <c r="W103" i="66" s="1"/>
  <c r="L103" i="66"/>
  <c r="X103" i="66" s="1"/>
  <c r="C104" i="66"/>
  <c r="D104" i="66"/>
  <c r="AK104" i="66" s="1"/>
  <c r="E104" i="66"/>
  <c r="Q104" i="66" s="1"/>
  <c r="F104" i="66"/>
  <c r="R104" i="66" s="1"/>
  <c r="G104" i="66"/>
  <c r="S104" i="66" s="1"/>
  <c r="H104" i="66"/>
  <c r="T104" i="66" s="1"/>
  <c r="I104" i="66"/>
  <c r="U104" i="66" s="1"/>
  <c r="J104" i="66"/>
  <c r="V104" i="66" s="1"/>
  <c r="K104" i="66"/>
  <c r="W104" i="66" s="1"/>
  <c r="L104" i="66"/>
  <c r="X104" i="66" s="1"/>
  <c r="C105" i="66"/>
  <c r="AJ105" i="66" s="1"/>
  <c r="D105" i="66"/>
  <c r="E105" i="66"/>
  <c r="Q105" i="66" s="1"/>
  <c r="F105" i="66"/>
  <c r="R105" i="66" s="1"/>
  <c r="G105" i="66"/>
  <c r="S105" i="66" s="1"/>
  <c r="H105" i="66"/>
  <c r="T105" i="66" s="1"/>
  <c r="I105" i="66"/>
  <c r="U105" i="66" s="1"/>
  <c r="J105" i="66"/>
  <c r="V105" i="66" s="1"/>
  <c r="K105" i="66"/>
  <c r="W105" i="66" s="1"/>
  <c r="L105" i="66"/>
  <c r="X105" i="66" s="1"/>
  <c r="C106" i="66"/>
  <c r="D106" i="66"/>
  <c r="AK106" i="66" s="1"/>
  <c r="E106" i="66"/>
  <c r="Q106" i="66" s="1"/>
  <c r="F106" i="66"/>
  <c r="R106" i="66" s="1"/>
  <c r="G106" i="66"/>
  <c r="S106" i="66" s="1"/>
  <c r="H106" i="66"/>
  <c r="T106" i="66" s="1"/>
  <c r="I106" i="66"/>
  <c r="U106" i="66" s="1"/>
  <c r="J106" i="66"/>
  <c r="V106" i="66" s="1"/>
  <c r="K106" i="66"/>
  <c r="W106" i="66" s="1"/>
  <c r="L106" i="66"/>
  <c r="X106" i="66" s="1"/>
  <c r="C107" i="66"/>
  <c r="AJ107" i="66" s="1"/>
  <c r="D107" i="66"/>
  <c r="E107" i="66"/>
  <c r="Q107" i="66" s="1"/>
  <c r="F107" i="66"/>
  <c r="R107" i="66" s="1"/>
  <c r="G107" i="66"/>
  <c r="S107" i="66" s="1"/>
  <c r="H107" i="66"/>
  <c r="T107" i="66" s="1"/>
  <c r="I107" i="66"/>
  <c r="U107" i="66" s="1"/>
  <c r="J107" i="66"/>
  <c r="V107" i="66" s="1"/>
  <c r="K107" i="66"/>
  <c r="W107" i="66" s="1"/>
  <c r="L107" i="66"/>
  <c r="X107" i="66" s="1"/>
  <c r="C108" i="66"/>
  <c r="D108" i="66"/>
  <c r="AK108" i="66" s="1"/>
  <c r="E108" i="66"/>
  <c r="Q108" i="66" s="1"/>
  <c r="F108" i="66"/>
  <c r="R108" i="66" s="1"/>
  <c r="G108" i="66"/>
  <c r="S108" i="66" s="1"/>
  <c r="H108" i="66"/>
  <c r="T108" i="66" s="1"/>
  <c r="I108" i="66"/>
  <c r="U108" i="66" s="1"/>
  <c r="J108" i="66"/>
  <c r="V108" i="66" s="1"/>
  <c r="K108" i="66"/>
  <c r="W108" i="66" s="1"/>
  <c r="L108" i="66"/>
  <c r="X108" i="66" s="1"/>
  <c r="C109" i="66"/>
  <c r="AJ109" i="66" s="1"/>
  <c r="D109" i="66"/>
  <c r="E109" i="66"/>
  <c r="Q109" i="66" s="1"/>
  <c r="F109" i="66"/>
  <c r="R109" i="66" s="1"/>
  <c r="G109" i="66"/>
  <c r="S109" i="66" s="1"/>
  <c r="H109" i="66"/>
  <c r="T109" i="66" s="1"/>
  <c r="I109" i="66"/>
  <c r="U109" i="66" s="1"/>
  <c r="J109" i="66"/>
  <c r="V109" i="66" s="1"/>
  <c r="K109" i="66"/>
  <c r="W109" i="66" s="1"/>
  <c r="L109" i="66"/>
  <c r="X109" i="66" s="1"/>
  <c r="C110" i="66"/>
  <c r="D110" i="66"/>
  <c r="AK110" i="66" s="1"/>
  <c r="E110" i="66"/>
  <c r="Q110" i="66" s="1"/>
  <c r="F110" i="66"/>
  <c r="R110" i="66" s="1"/>
  <c r="G110" i="66"/>
  <c r="S110" i="66" s="1"/>
  <c r="H110" i="66"/>
  <c r="T110" i="66" s="1"/>
  <c r="I110" i="66"/>
  <c r="U110" i="66" s="1"/>
  <c r="J110" i="66"/>
  <c r="V110" i="66" s="1"/>
  <c r="K110" i="66"/>
  <c r="W110" i="66" s="1"/>
  <c r="L110" i="66"/>
  <c r="X110" i="66" s="1"/>
  <c r="C111" i="66"/>
  <c r="AJ111" i="66" s="1"/>
  <c r="D111" i="66"/>
  <c r="E111" i="66"/>
  <c r="Q111" i="66" s="1"/>
  <c r="F111" i="66"/>
  <c r="R111" i="66" s="1"/>
  <c r="G111" i="66"/>
  <c r="S111" i="66" s="1"/>
  <c r="H111" i="66"/>
  <c r="T111" i="66" s="1"/>
  <c r="I111" i="66"/>
  <c r="U111" i="66" s="1"/>
  <c r="J111" i="66"/>
  <c r="V111" i="66" s="1"/>
  <c r="K111" i="66"/>
  <c r="W111" i="66" s="1"/>
  <c r="L111" i="66"/>
  <c r="X111" i="66" s="1"/>
  <c r="C112" i="66"/>
  <c r="D112" i="66"/>
  <c r="AK112" i="66" s="1"/>
  <c r="E112" i="66"/>
  <c r="Q112" i="66" s="1"/>
  <c r="F112" i="66"/>
  <c r="R112" i="66" s="1"/>
  <c r="G112" i="66"/>
  <c r="S112" i="66" s="1"/>
  <c r="H112" i="66"/>
  <c r="T112" i="66" s="1"/>
  <c r="I112" i="66"/>
  <c r="U112" i="66" s="1"/>
  <c r="J112" i="66"/>
  <c r="V112" i="66" s="1"/>
  <c r="K112" i="66"/>
  <c r="W112" i="66" s="1"/>
  <c r="L112" i="66"/>
  <c r="X112" i="66" s="1"/>
  <c r="C113" i="66"/>
  <c r="AJ113" i="66" s="1"/>
  <c r="D113" i="66"/>
  <c r="E113" i="66"/>
  <c r="Q113" i="66" s="1"/>
  <c r="F113" i="66"/>
  <c r="R113" i="66" s="1"/>
  <c r="G113" i="66"/>
  <c r="S113" i="66" s="1"/>
  <c r="H113" i="66"/>
  <c r="T113" i="66" s="1"/>
  <c r="I113" i="66"/>
  <c r="U113" i="66" s="1"/>
  <c r="J113" i="66"/>
  <c r="V113" i="66" s="1"/>
  <c r="K113" i="66"/>
  <c r="W113" i="66" s="1"/>
  <c r="L113" i="66"/>
  <c r="X113" i="66" s="1"/>
  <c r="C114" i="66"/>
  <c r="D114" i="66"/>
  <c r="AK114" i="66" s="1"/>
  <c r="E114" i="66"/>
  <c r="Q114" i="66" s="1"/>
  <c r="F114" i="66"/>
  <c r="R114" i="66" s="1"/>
  <c r="G114" i="66"/>
  <c r="S114" i="66" s="1"/>
  <c r="H114" i="66"/>
  <c r="T114" i="66" s="1"/>
  <c r="I114" i="66"/>
  <c r="U114" i="66" s="1"/>
  <c r="J114" i="66"/>
  <c r="V114" i="66" s="1"/>
  <c r="K114" i="66"/>
  <c r="W114" i="66" s="1"/>
  <c r="L114" i="66"/>
  <c r="X114" i="66" s="1"/>
  <c r="C115" i="66"/>
  <c r="AJ115" i="66" s="1"/>
  <c r="D115" i="66"/>
  <c r="E115" i="66"/>
  <c r="Q115" i="66" s="1"/>
  <c r="F115" i="66"/>
  <c r="R115" i="66" s="1"/>
  <c r="G115" i="66"/>
  <c r="S115" i="66" s="1"/>
  <c r="H115" i="66"/>
  <c r="T115" i="66" s="1"/>
  <c r="I115" i="66"/>
  <c r="U115" i="66" s="1"/>
  <c r="J115" i="66"/>
  <c r="V115" i="66" s="1"/>
  <c r="K115" i="66"/>
  <c r="W115" i="66" s="1"/>
  <c r="L115" i="66"/>
  <c r="X115" i="66" s="1"/>
  <c r="C116" i="66"/>
  <c r="D116" i="66"/>
  <c r="E116" i="66"/>
  <c r="Q116" i="66" s="1"/>
  <c r="F116" i="66"/>
  <c r="R116" i="66" s="1"/>
  <c r="G116" i="66"/>
  <c r="S116" i="66" s="1"/>
  <c r="H116" i="66"/>
  <c r="T116" i="66" s="1"/>
  <c r="I116" i="66"/>
  <c r="U116" i="66" s="1"/>
  <c r="J116" i="66"/>
  <c r="V116" i="66" s="1"/>
  <c r="K116" i="66"/>
  <c r="W116" i="66" s="1"/>
  <c r="L116" i="66"/>
  <c r="X116" i="66" s="1"/>
  <c r="C117" i="66"/>
  <c r="AJ117" i="66" s="1"/>
  <c r="D117" i="66"/>
  <c r="E117" i="66"/>
  <c r="Q117" i="66" s="1"/>
  <c r="F117" i="66"/>
  <c r="R117" i="66" s="1"/>
  <c r="G117" i="66"/>
  <c r="S117" i="66" s="1"/>
  <c r="H117" i="66"/>
  <c r="T117" i="66" s="1"/>
  <c r="I117" i="66"/>
  <c r="U117" i="66" s="1"/>
  <c r="J117" i="66"/>
  <c r="V117" i="66" s="1"/>
  <c r="K117" i="66"/>
  <c r="W117" i="66" s="1"/>
  <c r="L117" i="66"/>
  <c r="X117" i="66" s="1"/>
  <c r="C118" i="66"/>
  <c r="D118" i="66"/>
  <c r="AK118" i="66" s="1"/>
  <c r="E118" i="66"/>
  <c r="Q118" i="66" s="1"/>
  <c r="F118" i="66"/>
  <c r="R118" i="66" s="1"/>
  <c r="G118" i="66"/>
  <c r="S118" i="66" s="1"/>
  <c r="H118" i="66"/>
  <c r="T118" i="66" s="1"/>
  <c r="I118" i="66"/>
  <c r="U118" i="66" s="1"/>
  <c r="J118" i="66"/>
  <c r="V118" i="66" s="1"/>
  <c r="K118" i="66"/>
  <c r="W118" i="66" s="1"/>
  <c r="L118" i="66"/>
  <c r="X118" i="66" s="1"/>
  <c r="C119" i="66"/>
  <c r="AJ119" i="66" s="1"/>
  <c r="D119" i="66"/>
  <c r="E119" i="66"/>
  <c r="Q119" i="66" s="1"/>
  <c r="F119" i="66"/>
  <c r="R119" i="66" s="1"/>
  <c r="G119" i="66"/>
  <c r="S119" i="66" s="1"/>
  <c r="H119" i="66"/>
  <c r="T119" i="66" s="1"/>
  <c r="I119" i="66"/>
  <c r="U119" i="66" s="1"/>
  <c r="J119" i="66"/>
  <c r="V119" i="66" s="1"/>
  <c r="K119" i="66"/>
  <c r="W119" i="66" s="1"/>
  <c r="L119" i="66"/>
  <c r="X119" i="66" s="1"/>
  <c r="C120" i="66"/>
  <c r="D120" i="66"/>
  <c r="AK120" i="66" s="1"/>
  <c r="E120" i="66"/>
  <c r="Q120" i="66" s="1"/>
  <c r="F120" i="66"/>
  <c r="R120" i="66" s="1"/>
  <c r="G120" i="66"/>
  <c r="S120" i="66" s="1"/>
  <c r="H120" i="66"/>
  <c r="T120" i="66" s="1"/>
  <c r="I120" i="66"/>
  <c r="U120" i="66" s="1"/>
  <c r="J120" i="66"/>
  <c r="V120" i="66" s="1"/>
  <c r="K120" i="66"/>
  <c r="W120" i="66" s="1"/>
  <c r="L120" i="66"/>
  <c r="X120" i="66" s="1"/>
  <c r="C121" i="66"/>
  <c r="AJ121" i="66" s="1"/>
  <c r="D121" i="66"/>
  <c r="E121" i="66"/>
  <c r="Q121" i="66" s="1"/>
  <c r="F121" i="66"/>
  <c r="R121" i="66" s="1"/>
  <c r="G121" i="66"/>
  <c r="S121" i="66" s="1"/>
  <c r="H121" i="66"/>
  <c r="T121" i="66" s="1"/>
  <c r="I121" i="66"/>
  <c r="U121" i="66" s="1"/>
  <c r="J121" i="66"/>
  <c r="V121" i="66" s="1"/>
  <c r="K121" i="66"/>
  <c r="W121" i="66" s="1"/>
  <c r="L121" i="66"/>
  <c r="X121" i="66" s="1"/>
  <c r="C122" i="66"/>
  <c r="D122" i="66"/>
  <c r="AK122" i="66" s="1"/>
  <c r="E122" i="66"/>
  <c r="Q122" i="66" s="1"/>
  <c r="F122" i="66"/>
  <c r="R122" i="66" s="1"/>
  <c r="G122" i="66"/>
  <c r="S122" i="66" s="1"/>
  <c r="H122" i="66"/>
  <c r="T122" i="66" s="1"/>
  <c r="I122" i="66"/>
  <c r="U122" i="66" s="1"/>
  <c r="J122" i="66"/>
  <c r="V122" i="66" s="1"/>
  <c r="K122" i="66"/>
  <c r="W122" i="66" s="1"/>
  <c r="L122" i="66"/>
  <c r="X122" i="66" s="1"/>
  <c r="C123" i="66"/>
  <c r="AJ123" i="66" s="1"/>
  <c r="D123" i="66"/>
  <c r="E123" i="66"/>
  <c r="Q123" i="66" s="1"/>
  <c r="F123" i="66"/>
  <c r="R123" i="66" s="1"/>
  <c r="G123" i="66"/>
  <c r="S123" i="66" s="1"/>
  <c r="H123" i="66"/>
  <c r="T123" i="66" s="1"/>
  <c r="I123" i="66"/>
  <c r="U123" i="66" s="1"/>
  <c r="J123" i="66"/>
  <c r="V123" i="66" s="1"/>
  <c r="K123" i="66"/>
  <c r="W123" i="66" s="1"/>
  <c r="L123" i="66"/>
  <c r="X123" i="66" s="1"/>
  <c r="C124" i="66"/>
  <c r="D124" i="66"/>
  <c r="AK124" i="66" s="1"/>
  <c r="E124" i="66"/>
  <c r="Q124" i="66" s="1"/>
  <c r="F124" i="66"/>
  <c r="R124" i="66" s="1"/>
  <c r="G124" i="66"/>
  <c r="S124" i="66" s="1"/>
  <c r="H124" i="66"/>
  <c r="T124" i="66" s="1"/>
  <c r="I124" i="66"/>
  <c r="U124" i="66" s="1"/>
  <c r="J124" i="66"/>
  <c r="V124" i="66" s="1"/>
  <c r="K124" i="66"/>
  <c r="W124" i="66" s="1"/>
  <c r="L124" i="66"/>
  <c r="X124" i="66" s="1"/>
  <c r="C125" i="66"/>
  <c r="AJ125" i="66" s="1"/>
  <c r="D125" i="66"/>
  <c r="E125" i="66"/>
  <c r="Q125" i="66" s="1"/>
  <c r="F125" i="66"/>
  <c r="R125" i="66" s="1"/>
  <c r="G125" i="66"/>
  <c r="S125" i="66" s="1"/>
  <c r="H125" i="66"/>
  <c r="T125" i="66" s="1"/>
  <c r="I125" i="66"/>
  <c r="U125" i="66" s="1"/>
  <c r="J125" i="66"/>
  <c r="V125" i="66" s="1"/>
  <c r="K125" i="66"/>
  <c r="W125" i="66" s="1"/>
  <c r="L125" i="66"/>
  <c r="X125" i="66" s="1"/>
  <c r="C126" i="66"/>
  <c r="D126" i="66"/>
  <c r="AK126" i="66" s="1"/>
  <c r="E126" i="66"/>
  <c r="Q126" i="66" s="1"/>
  <c r="F126" i="66"/>
  <c r="R126" i="66" s="1"/>
  <c r="G126" i="66"/>
  <c r="S126" i="66" s="1"/>
  <c r="H126" i="66"/>
  <c r="T126" i="66" s="1"/>
  <c r="I126" i="66"/>
  <c r="U126" i="66" s="1"/>
  <c r="J126" i="66"/>
  <c r="V126" i="66" s="1"/>
  <c r="K126" i="66"/>
  <c r="W126" i="66" s="1"/>
  <c r="L126" i="66"/>
  <c r="X126" i="66" s="1"/>
  <c r="C127" i="66"/>
  <c r="AJ127" i="66" s="1"/>
  <c r="D127" i="66"/>
  <c r="E127" i="66"/>
  <c r="Q127" i="66" s="1"/>
  <c r="F127" i="66"/>
  <c r="R127" i="66" s="1"/>
  <c r="G127" i="66"/>
  <c r="S127" i="66" s="1"/>
  <c r="H127" i="66"/>
  <c r="T127" i="66" s="1"/>
  <c r="I127" i="66"/>
  <c r="U127" i="66" s="1"/>
  <c r="J127" i="66"/>
  <c r="V127" i="66" s="1"/>
  <c r="K127" i="66"/>
  <c r="W127" i="66" s="1"/>
  <c r="L127" i="66"/>
  <c r="X127" i="66" s="1"/>
  <c r="C128" i="66"/>
  <c r="D128" i="66"/>
  <c r="AK128" i="66" s="1"/>
  <c r="E128" i="66"/>
  <c r="Q128" i="66" s="1"/>
  <c r="F128" i="66"/>
  <c r="R128" i="66" s="1"/>
  <c r="G128" i="66"/>
  <c r="S128" i="66" s="1"/>
  <c r="H128" i="66"/>
  <c r="T128" i="66" s="1"/>
  <c r="I128" i="66"/>
  <c r="U128" i="66" s="1"/>
  <c r="J128" i="66"/>
  <c r="V128" i="66" s="1"/>
  <c r="K128" i="66"/>
  <c r="W128" i="66" s="1"/>
  <c r="L128" i="66"/>
  <c r="X128" i="66" s="1"/>
  <c r="C129" i="66"/>
  <c r="AJ129" i="66" s="1"/>
  <c r="D129" i="66"/>
  <c r="E129" i="66"/>
  <c r="Q129" i="66" s="1"/>
  <c r="F129" i="66"/>
  <c r="R129" i="66" s="1"/>
  <c r="G129" i="66"/>
  <c r="S129" i="66" s="1"/>
  <c r="H129" i="66"/>
  <c r="T129" i="66" s="1"/>
  <c r="I129" i="66"/>
  <c r="U129" i="66" s="1"/>
  <c r="J129" i="66"/>
  <c r="V129" i="66" s="1"/>
  <c r="K129" i="66"/>
  <c r="W129" i="66" s="1"/>
  <c r="L129" i="66"/>
  <c r="X129" i="66" s="1"/>
  <c r="C130" i="66"/>
  <c r="D130" i="66"/>
  <c r="AK130" i="66" s="1"/>
  <c r="E130" i="66"/>
  <c r="Q130" i="66" s="1"/>
  <c r="F130" i="66"/>
  <c r="R130" i="66" s="1"/>
  <c r="G130" i="66"/>
  <c r="S130" i="66" s="1"/>
  <c r="H130" i="66"/>
  <c r="T130" i="66" s="1"/>
  <c r="I130" i="66"/>
  <c r="U130" i="66" s="1"/>
  <c r="J130" i="66"/>
  <c r="V130" i="66" s="1"/>
  <c r="K130" i="66"/>
  <c r="W130" i="66" s="1"/>
  <c r="L130" i="66"/>
  <c r="X130" i="66" s="1"/>
  <c r="C131" i="66"/>
  <c r="AJ131" i="66" s="1"/>
  <c r="D131" i="66"/>
  <c r="E131" i="66"/>
  <c r="Q131" i="66" s="1"/>
  <c r="F131" i="66"/>
  <c r="R131" i="66" s="1"/>
  <c r="G131" i="66"/>
  <c r="S131" i="66" s="1"/>
  <c r="H131" i="66"/>
  <c r="T131" i="66" s="1"/>
  <c r="I131" i="66"/>
  <c r="U131" i="66" s="1"/>
  <c r="J131" i="66"/>
  <c r="V131" i="66" s="1"/>
  <c r="K131" i="66"/>
  <c r="W131" i="66" s="1"/>
  <c r="L131" i="66"/>
  <c r="X131" i="66" s="1"/>
  <c r="C132" i="66"/>
  <c r="D132" i="66"/>
  <c r="AK132" i="66" s="1"/>
  <c r="E132" i="66"/>
  <c r="Q132" i="66" s="1"/>
  <c r="F132" i="66"/>
  <c r="R132" i="66" s="1"/>
  <c r="G132" i="66"/>
  <c r="S132" i="66" s="1"/>
  <c r="H132" i="66"/>
  <c r="T132" i="66" s="1"/>
  <c r="I132" i="66"/>
  <c r="U132" i="66" s="1"/>
  <c r="J132" i="66"/>
  <c r="V132" i="66" s="1"/>
  <c r="K132" i="66"/>
  <c r="W132" i="66" s="1"/>
  <c r="L132" i="66"/>
  <c r="X132" i="66" s="1"/>
  <c r="C133" i="66"/>
  <c r="AJ133" i="66" s="1"/>
  <c r="D133" i="66"/>
  <c r="E133" i="66"/>
  <c r="Q133" i="66" s="1"/>
  <c r="F133" i="66"/>
  <c r="R133" i="66" s="1"/>
  <c r="G133" i="66"/>
  <c r="S133" i="66" s="1"/>
  <c r="H133" i="66"/>
  <c r="T133" i="66" s="1"/>
  <c r="I133" i="66"/>
  <c r="U133" i="66" s="1"/>
  <c r="J133" i="66"/>
  <c r="V133" i="66" s="1"/>
  <c r="K133" i="66"/>
  <c r="W133" i="66" s="1"/>
  <c r="L133" i="66"/>
  <c r="X133" i="66" s="1"/>
  <c r="C134" i="66"/>
  <c r="D134" i="66"/>
  <c r="AK134" i="66" s="1"/>
  <c r="E134" i="66"/>
  <c r="Q134" i="66" s="1"/>
  <c r="F134" i="66"/>
  <c r="R134" i="66" s="1"/>
  <c r="G134" i="66"/>
  <c r="S134" i="66" s="1"/>
  <c r="H134" i="66"/>
  <c r="T134" i="66" s="1"/>
  <c r="I134" i="66"/>
  <c r="U134" i="66" s="1"/>
  <c r="J134" i="66"/>
  <c r="V134" i="66" s="1"/>
  <c r="K134" i="66"/>
  <c r="W134" i="66" s="1"/>
  <c r="L134" i="66"/>
  <c r="X134" i="66" s="1"/>
  <c r="C135" i="66"/>
  <c r="AJ135" i="66" s="1"/>
  <c r="D135" i="66"/>
  <c r="E135" i="66"/>
  <c r="Q135" i="66" s="1"/>
  <c r="F135" i="66"/>
  <c r="R135" i="66" s="1"/>
  <c r="G135" i="66"/>
  <c r="S135" i="66" s="1"/>
  <c r="H135" i="66"/>
  <c r="T135" i="66" s="1"/>
  <c r="I135" i="66"/>
  <c r="U135" i="66" s="1"/>
  <c r="J135" i="66"/>
  <c r="V135" i="66" s="1"/>
  <c r="K135" i="66"/>
  <c r="W135" i="66" s="1"/>
  <c r="L135" i="66"/>
  <c r="X135" i="66" s="1"/>
  <c r="C136" i="66"/>
  <c r="D136" i="66"/>
  <c r="AK136" i="66" s="1"/>
  <c r="E136" i="66"/>
  <c r="Q136" i="66" s="1"/>
  <c r="F136" i="66"/>
  <c r="R136" i="66" s="1"/>
  <c r="G136" i="66"/>
  <c r="S136" i="66" s="1"/>
  <c r="H136" i="66"/>
  <c r="T136" i="66" s="1"/>
  <c r="I136" i="66"/>
  <c r="U136" i="66" s="1"/>
  <c r="J136" i="66"/>
  <c r="V136" i="66" s="1"/>
  <c r="K136" i="66"/>
  <c r="W136" i="66" s="1"/>
  <c r="L136" i="66"/>
  <c r="X136" i="66" s="1"/>
  <c r="C137" i="66"/>
  <c r="AJ137" i="66" s="1"/>
  <c r="D137" i="66"/>
  <c r="E137" i="66"/>
  <c r="Q137" i="66" s="1"/>
  <c r="F137" i="66"/>
  <c r="R137" i="66" s="1"/>
  <c r="G137" i="66"/>
  <c r="S137" i="66" s="1"/>
  <c r="H137" i="66"/>
  <c r="T137" i="66" s="1"/>
  <c r="I137" i="66"/>
  <c r="U137" i="66" s="1"/>
  <c r="J137" i="66"/>
  <c r="V137" i="66" s="1"/>
  <c r="K137" i="66"/>
  <c r="W137" i="66" s="1"/>
  <c r="L137" i="66"/>
  <c r="X137" i="66" s="1"/>
  <c r="C138" i="66"/>
  <c r="D138" i="66"/>
  <c r="AK138" i="66" s="1"/>
  <c r="E138" i="66"/>
  <c r="Q138" i="66" s="1"/>
  <c r="F138" i="66"/>
  <c r="R138" i="66" s="1"/>
  <c r="G138" i="66"/>
  <c r="S138" i="66" s="1"/>
  <c r="H138" i="66"/>
  <c r="T138" i="66" s="1"/>
  <c r="I138" i="66"/>
  <c r="U138" i="66" s="1"/>
  <c r="J138" i="66"/>
  <c r="V138" i="66" s="1"/>
  <c r="K138" i="66"/>
  <c r="W138" i="66" s="1"/>
  <c r="L138" i="66"/>
  <c r="X138" i="66" s="1"/>
  <c r="C139" i="66"/>
  <c r="AJ139" i="66" s="1"/>
  <c r="D139" i="66"/>
  <c r="E139" i="66"/>
  <c r="Q139" i="66" s="1"/>
  <c r="F139" i="66"/>
  <c r="R139" i="66" s="1"/>
  <c r="G139" i="66"/>
  <c r="S139" i="66" s="1"/>
  <c r="H139" i="66"/>
  <c r="T139" i="66" s="1"/>
  <c r="I139" i="66"/>
  <c r="U139" i="66" s="1"/>
  <c r="J139" i="66"/>
  <c r="V139" i="66" s="1"/>
  <c r="K139" i="66"/>
  <c r="W139" i="66" s="1"/>
  <c r="L139" i="66"/>
  <c r="X139" i="66" s="1"/>
  <c r="C140" i="66"/>
  <c r="D140" i="66"/>
  <c r="AK140" i="66" s="1"/>
  <c r="E140" i="66"/>
  <c r="Q140" i="66" s="1"/>
  <c r="F140" i="66"/>
  <c r="R140" i="66" s="1"/>
  <c r="G140" i="66"/>
  <c r="S140" i="66" s="1"/>
  <c r="H140" i="66"/>
  <c r="T140" i="66" s="1"/>
  <c r="I140" i="66"/>
  <c r="U140" i="66" s="1"/>
  <c r="J140" i="66"/>
  <c r="V140" i="66" s="1"/>
  <c r="K140" i="66"/>
  <c r="W140" i="66" s="1"/>
  <c r="L140" i="66"/>
  <c r="X140" i="66" s="1"/>
  <c r="C141" i="66"/>
  <c r="AJ141" i="66" s="1"/>
  <c r="D141" i="66"/>
  <c r="E141" i="66"/>
  <c r="Q141" i="66" s="1"/>
  <c r="F141" i="66"/>
  <c r="R141" i="66" s="1"/>
  <c r="G141" i="66"/>
  <c r="S141" i="66" s="1"/>
  <c r="H141" i="66"/>
  <c r="T141" i="66" s="1"/>
  <c r="I141" i="66"/>
  <c r="U141" i="66" s="1"/>
  <c r="J141" i="66"/>
  <c r="V141" i="66" s="1"/>
  <c r="K141" i="66"/>
  <c r="W141" i="66" s="1"/>
  <c r="L141" i="66"/>
  <c r="X141" i="66" s="1"/>
  <c r="C142" i="66"/>
  <c r="D142" i="66"/>
  <c r="AK142" i="66" s="1"/>
  <c r="E142" i="66"/>
  <c r="Q142" i="66" s="1"/>
  <c r="F142" i="66"/>
  <c r="R142" i="66" s="1"/>
  <c r="G142" i="66"/>
  <c r="S142" i="66" s="1"/>
  <c r="H142" i="66"/>
  <c r="T142" i="66" s="1"/>
  <c r="I142" i="66"/>
  <c r="U142" i="66" s="1"/>
  <c r="J142" i="66"/>
  <c r="V142" i="66" s="1"/>
  <c r="K142" i="66"/>
  <c r="W142" i="66" s="1"/>
  <c r="L142" i="66"/>
  <c r="X142" i="66" s="1"/>
  <c r="C143" i="66"/>
  <c r="AJ143" i="66" s="1"/>
  <c r="D143" i="66"/>
  <c r="E143" i="66"/>
  <c r="Q143" i="66" s="1"/>
  <c r="F143" i="66"/>
  <c r="R143" i="66" s="1"/>
  <c r="G143" i="66"/>
  <c r="S143" i="66" s="1"/>
  <c r="H143" i="66"/>
  <c r="T143" i="66" s="1"/>
  <c r="I143" i="66"/>
  <c r="U143" i="66" s="1"/>
  <c r="J143" i="66"/>
  <c r="V143" i="66" s="1"/>
  <c r="K143" i="66"/>
  <c r="W143" i="66" s="1"/>
  <c r="L143" i="66"/>
  <c r="X143" i="66" s="1"/>
  <c r="C144" i="66"/>
  <c r="D144" i="66"/>
  <c r="AK144" i="66" s="1"/>
  <c r="E144" i="66"/>
  <c r="Q144" i="66" s="1"/>
  <c r="F144" i="66"/>
  <c r="R144" i="66" s="1"/>
  <c r="G144" i="66"/>
  <c r="S144" i="66" s="1"/>
  <c r="H144" i="66"/>
  <c r="T144" i="66" s="1"/>
  <c r="I144" i="66"/>
  <c r="U144" i="66" s="1"/>
  <c r="J144" i="66"/>
  <c r="V144" i="66" s="1"/>
  <c r="K144" i="66"/>
  <c r="W144" i="66" s="1"/>
  <c r="L144" i="66"/>
  <c r="X144" i="66" s="1"/>
  <c r="C145" i="66"/>
  <c r="AJ145" i="66" s="1"/>
  <c r="D145" i="66"/>
  <c r="E145" i="66"/>
  <c r="Q145" i="66" s="1"/>
  <c r="F145" i="66"/>
  <c r="R145" i="66" s="1"/>
  <c r="G145" i="66"/>
  <c r="S145" i="66" s="1"/>
  <c r="H145" i="66"/>
  <c r="T145" i="66" s="1"/>
  <c r="I145" i="66"/>
  <c r="U145" i="66" s="1"/>
  <c r="J145" i="66"/>
  <c r="V145" i="66" s="1"/>
  <c r="K145" i="66"/>
  <c r="W145" i="66" s="1"/>
  <c r="L145" i="66"/>
  <c r="X145" i="66" s="1"/>
  <c r="C146" i="66"/>
  <c r="D146" i="66"/>
  <c r="AK146" i="66" s="1"/>
  <c r="E146" i="66"/>
  <c r="Q146" i="66" s="1"/>
  <c r="F146" i="66"/>
  <c r="R146" i="66" s="1"/>
  <c r="G146" i="66"/>
  <c r="S146" i="66" s="1"/>
  <c r="H146" i="66"/>
  <c r="T146" i="66" s="1"/>
  <c r="I146" i="66"/>
  <c r="U146" i="66" s="1"/>
  <c r="J146" i="66"/>
  <c r="V146" i="66" s="1"/>
  <c r="K146" i="66"/>
  <c r="W146" i="66" s="1"/>
  <c r="L146" i="66"/>
  <c r="X146" i="66" s="1"/>
  <c r="C147" i="66"/>
  <c r="AJ147" i="66" s="1"/>
  <c r="D147" i="66"/>
  <c r="E147" i="66"/>
  <c r="Q147" i="66" s="1"/>
  <c r="F147" i="66"/>
  <c r="R147" i="66" s="1"/>
  <c r="G147" i="66"/>
  <c r="S147" i="66" s="1"/>
  <c r="H147" i="66"/>
  <c r="T147" i="66" s="1"/>
  <c r="I147" i="66"/>
  <c r="U147" i="66" s="1"/>
  <c r="J147" i="66"/>
  <c r="V147" i="66" s="1"/>
  <c r="K147" i="66"/>
  <c r="W147" i="66" s="1"/>
  <c r="L147" i="66"/>
  <c r="X147" i="66" s="1"/>
  <c r="C148" i="66"/>
  <c r="D148" i="66"/>
  <c r="AK148" i="66" s="1"/>
  <c r="E148" i="66"/>
  <c r="Q148" i="66" s="1"/>
  <c r="F148" i="66"/>
  <c r="R148" i="66" s="1"/>
  <c r="G148" i="66"/>
  <c r="S148" i="66" s="1"/>
  <c r="H148" i="66"/>
  <c r="T148" i="66" s="1"/>
  <c r="I148" i="66"/>
  <c r="U148" i="66" s="1"/>
  <c r="J148" i="66"/>
  <c r="V148" i="66" s="1"/>
  <c r="K148" i="66"/>
  <c r="W148" i="66" s="1"/>
  <c r="L148" i="66"/>
  <c r="X148" i="66" s="1"/>
  <c r="C149" i="66"/>
  <c r="AJ149" i="66" s="1"/>
  <c r="D149" i="66"/>
  <c r="E149" i="66"/>
  <c r="Q149" i="66" s="1"/>
  <c r="F149" i="66"/>
  <c r="R149" i="66" s="1"/>
  <c r="G149" i="66"/>
  <c r="S149" i="66" s="1"/>
  <c r="H149" i="66"/>
  <c r="T149" i="66" s="1"/>
  <c r="I149" i="66"/>
  <c r="U149" i="66" s="1"/>
  <c r="J149" i="66"/>
  <c r="V149" i="66" s="1"/>
  <c r="K149" i="66"/>
  <c r="W149" i="66" s="1"/>
  <c r="L149" i="66"/>
  <c r="X149" i="66" s="1"/>
  <c r="C150" i="66"/>
  <c r="D150" i="66"/>
  <c r="AK150" i="66" s="1"/>
  <c r="E150" i="66"/>
  <c r="Q150" i="66" s="1"/>
  <c r="F150" i="66"/>
  <c r="R150" i="66" s="1"/>
  <c r="G150" i="66"/>
  <c r="S150" i="66" s="1"/>
  <c r="H150" i="66"/>
  <c r="T150" i="66" s="1"/>
  <c r="I150" i="66"/>
  <c r="U150" i="66" s="1"/>
  <c r="J150" i="66"/>
  <c r="V150" i="66" s="1"/>
  <c r="K150" i="66"/>
  <c r="W150" i="66" s="1"/>
  <c r="L150" i="66"/>
  <c r="X150" i="66" s="1"/>
  <c r="C151" i="66"/>
  <c r="AJ151" i="66" s="1"/>
  <c r="D151" i="66"/>
  <c r="E151" i="66"/>
  <c r="Q151" i="66" s="1"/>
  <c r="F151" i="66"/>
  <c r="R151" i="66" s="1"/>
  <c r="G151" i="66"/>
  <c r="S151" i="66" s="1"/>
  <c r="H151" i="66"/>
  <c r="T151" i="66" s="1"/>
  <c r="I151" i="66"/>
  <c r="U151" i="66" s="1"/>
  <c r="J151" i="66"/>
  <c r="V151" i="66" s="1"/>
  <c r="K151" i="66"/>
  <c r="W151" i="66" s="1"/>
  <c r="L151" i="66"/>
  <c r="X151" i="66" s="1"/>
  <c r="C152" i="66"/>
  <c r="D152" i="66"/>
  <c r="AK152" i="66" s="1"/>
  <c r="E152" i="66"/>
  <c r="Q152" i="66" s="1"/>
  <c r="F152" i="66"/>
  <c r="R152" i="66" s="1"/>
  <c r="G152" i="66"/>
  <c r="S152" i="66" s="1"/>
  <c r="H152" i="66"/>
  <c r="T152" i="66" s="1"/>
  <c r="I152" i="66"/>
  <c r="U152" i="66" s="1"/>
  <c r="J152" i="66"/>
  <c r="V152" i="66" s="1"/>
  <c r="K152" i="66"/>
  <c r="W152" i="66" s="1"/>
  <c r="L152" i="66"/>
  <c r="X152" i="66" s="1"/>
  <c r="C153" i="66"/>
  <c r="AJ153" i="66" s="1"/>
  <c r="D153" i="66"/>
  <c r="E153" i="66"/>
  <c r="Q153" i="66" s="1"/>
  <c r="F153" i="66"/>
  <c r="R153" i="66" s="1"/>
  <c r="G153" i="66"/>
  <c r="S153" i="66" s="1"/>
  <c r="H153" i="66"/>
  <c r="T153" i="66" s="1"/>
  <c r="I153" i="66"/>
  <c r="U153" i="66" s="1"/>
  <c r="J153" i="66"/>
  <c r="V153" i="66" s="1"/>
  <c r="K153" i="66"/>
  <c r="W153" i="66" s="1"/>
  <c r="L153" i="66"/>
  <c r="X153" i="66" s="1"/>
  <c r="C154" i="66"/>
  <c r="D154" i="66"/>
  <c r="AK154" i="66" s="1"/>
  <c r="E154" i="66"/>
  <c r="Q154" i="66" s="1"/>
  <c r="F154" i="66"/>
  <c r="R154" i="66" s="1"/>
  <c r="G154" i="66"/>
  <c r="S154" i="66" s="1"/>
  <c r="H154" i="66"/>
  <c r="T154" i="66" s="1"/>
  <c r="I154" i="66"/>
  <c r="U154" i="66" s="1"/>
  <c r="J154" i="66"/>
  <c r="V154" i="66" s="1"/>
  <c r="K154" i="66"/>
  <c r="W154" i="66" s="1"/>
  <c r="L154" i="66"/>
  <c r="X154" i="66" s="1"/>
  <c r="C155" i="66"/>
  <c r="AJ155" i="66" s="1"/>
  <c r="D155" i="66"/>
  <c r="E155" i="66"/>
  <c r="Q155" i="66" s="1"/>
  <c r="F155" i="66"/>
  <c r="R155" i="66" s="1"/>
  <c r="G155" i="66"/>
  <c r="S155" i="66" s="1"/>
  <c r="H155" i="66"/>
  <c r="T155" i="66" s="1"/>
  <c r="I155" i="66"/>
  <c r="U155" i="66" s="1"/>
  <c r="J155" i="66"/>
  <c r="V155" i="66" s="1"/>
  <c r="K155" i="66"/>
  <c r="W155" i="66" s="1"/>
  <c r="L155" i="66"/>
  <c r="X155" i="66" s="1"/>
  <c r="C156" i="66"/>
  <c r="D156" i="66"/>
  <c r="AK156" i="66" s="1"/>
  <c r="E156" i="66"/>
  <c r="Q156" i="66" s="1"/>
  <c r="F156" i="66"/>
  <c r="R156" i="66" s="1"/>
  <c r="G156" i="66"/>
  <c r="S156" i="66" s="1"/>
  <c r="H156" i="66"/>
  <c r="T156" i="66" s="1"/>
  <c r="I156" i="66"/>
  <c r="U156" i="66" s="1"/>
  <c r="J156" i="66"/>
  <c r="V156" i="66" s="1"/>
  <c r="K156" i="66"/>
  <c r="W156" i="66" s="1"/>
  <c r="L156" i="66"/>
  <c r="X156" i="66" s="1"/>
  <c r="C157" i="66"/>
  <c r="AJ157" i="66" s="1"/>
  <c r="D157" i="66"/>
  <c r="E157" i="66"/>
  <c r="Q157" i="66" s="1"/>
  <c r="F157" i="66"/>
  <c r="R157" i="66" s="1"/>
  <c r="G157" i="66"/>
  <c r="S157" i="66" s="1"/>
  <c r="H157" i="66"/>
  <c r="T157" i="66" s="1"/>
  <c r="I157" i="66"/>
  <c r="U157" i="66" s="1"/>
  <c r="J157" i="66"/>
  <c r="V157" i="66" s="1"/>
  <c r="K157" i="66"/>
  <c r="W157" i="66" s="1"/>
  <c r="L157" i="66"/>
  <c r="X157" i="66" s="1"/>
  <c r="C158" i="66"/>
  <c r="D158" i="66"/>
  <c r="AK158" i="66" s="1"/>
  <c r="E158" i="66"/>
  <c r="Q158" i="66" s="1"/>
  <c r="F158" i="66"/>
  <c r="R158" i="66" s="1"/>
  <c r="G158" i="66"/>
  <c r="S158" i="66" s="1"/>
  <c r="H158" i="66"/>
  <c r="T158" i="66" s="1"/>
  <c r="I158" i="66"/>
  <c r="U158" i="66" s="1"/>
  <c r="J158" i="66"/>
  <c r="V158" i="66" s="1"/>
  <c r="K158" i="66"/>
  <c r="W158" i="66" s="1"/>
  <c r="L158" i="66"/>
  <c r="X158" i="66" s="1"/>
  <c r="C159" i="66"/>
  <c r="AJ159" i="66" s="1"/>
  <c r="D159" i="66"/>
  <c r="E159" i="66"/>
  <c r="Q159" i="66" s="1"/>
  <c r="F159" i="66"/>
  <c r="R159" i="66" s="1"/>
  <c r="G159" i="66"/>
  <c r="S159" i="66" s="1"/>
  <c r="H159" i="66"/>
  <c r="T159" i="66" s="1"/>
  <c r="I159" i="66"/>
  <c r="U159" i="66" s="1"/>
  <c r="J159" i="66"/>
  <c r="V159" i="66" s="1"/>
  <c r="K159" i="66"/>
  <c r="W159" i="66" s="1"/>
  <c r="L159" i="66"/>
  <c r="X159" i="66" s="1"/>
  <c r="C160" i="66"/>
  <c r="D160" i="66"/>
  <c r="AK160" i="66" s="1"/>
  <c r="E160" i="66"/>
  <c r="Q160" i="66" s="1"/>
  <c r="F160" i="66"/>
  <c r="R160" i="66" s="1"/>
  <c r="G160" i="66"/>
  <c r="S160" i="66" s="1"/>
  <c r="H160" i="66"/>
  <c r="T160" i="66" s="1"/>
  <c r="I160" i="66"/>
  <c r="U160" i="66" s="1"/>
  <c r="J160" i="66"/>
  <c r="V160" i="66" s="1"/>
  <c r="K160" i="66"/>
  <c r="W160" i="66" s="1"/>
  <c r="L160" i="66"/>
  <c r="X160" i="66" s="1"/>
  <c r="C161" i="66"/>
  <c r="AJ161" i="66" s="1"/>
  <c r="D161" i="66"/>
  <c r="E161" i="66"/>
  <c r="Q161" i="66" s="1"/>
  <c r="F161" i="66"/>
  <c r="R161" i="66" s="1"/>
  <c r="G161" i="66"/>
  <c r="S161" i="66" s="1"/>
  <c r="H161" i="66"/>
  <c r="T161" i="66" s="1"/>
  <c r="I161" i="66"/>
  <c r="U161" i="66" s="1"/>
  <c r="J161" i="66"/>
  <c r="V161" i="66" s="1"/>
  <c r="K161" i="66"/>
  <c r="W161" i="66" s="1"/>
  <c r="L161" i="66"/>
  <c r="X161" i="66" s="1"/>
  <c r="C162" i="66"/>
  <c r="D162" i="66"/>
  <c r="AK162" i="66" s="1"/>
  <c r="E162" i="66"/>
  <c r="Q162" i="66" s="1"/>
  <c r="F162" i="66"/>
  <c r="R162" i="66" s="1"/>
  <c r="G162" i="66"/>
  <c r="S162" i="66" s="1"/>
  <c r="H162" i="66"/>
  <c r="T162" i="66" s="1"/>
  <c r="I162" i="66"/>
  <c r="U162" i="66" s="1"/>
  <c r="J162" i="66"/>
  <c r="V162" i="66" s="1"/>
  <c r="K162" i="66"/>
  <c r="W162" i="66" s="1"/>
  <c r="L162" i="66"/>
  <c r="X162" i="66" s="1"/>
  <c r="C163" i="66"/>
  <c r="AJ163" i="66" s="1"/>
  <c r="D163" i="66"/>
  <c r="E163" i="66"/>
  <c r="Q163" i="66" s="1"/>
  <c r="F163" i="66"/>
  <c r="R163" i="66" s="1"/>
  <c r="G163" i="66"/>
  <c r="S163" i="66" s="1"/>
  <c r="H163" i="66"/>
  <c r="T163" i="66" s="1"/>
  <c r="I163" i="66"/>
  <c r="U163" i="66" s="1"/>
  <c r="J163" i="66"/>
  <c r="V163" i="66" s="1"/>
  <c r="K163" i="66"/>
  <c r="W163" i="66" s="1"/>
  <c r="L163" i="66"/>
  <c r="X163" i="66" s="1"/>
  <c r="C164" i="66"/>
  <c r="D164" i="66"/>
  <c r="P164" i="66" s="1"/>
  <c r="E164" i="66"/>
  <c r="Q164" i="66" s="1"/>
  <c r="F164" i="66"/>
  <c r="R164" i="66" s="1"/>
  <c r="G164" i="66"/>
  <c r="S164" i="66" s="1"/>
  <c r="H164" i="66"/>
  <c r="T164" i="66" s="1"/>
  <c r="I164" i="66"/>
  <c r="U164" i="66" s="1"/>
  <c r="J164" i="66"/>
  <c r="V164" i="66" s="1"/>
  <c r="K164" i="66"/>
  <c r="W164" i="66" s="1"/>
  <c r="L164" i="66"/>
  <c r="X164" i="66" s="1"/>
  <c r="C165" i="66"/>
  <c r="AJ165" i="66" s="1"/>
  <c r="D165" i="66"/>
  <c r="E165" i="66"/>
  <c r="Q165" i="66" s="1"/>
  <c r="F165" i="66"/>
  <c r="R165" i="66" s="1"/>
  <c r="G165" i="66"/>
  <c r="S165" i="66" s="1"/>
  <c r="H165" i="66"/>
  <c r="T165" i="66" s="1"/>
  <c r="I165" i="66"/>
  <c r="U165" i="66" s="1"/>
  <c r="J165" i="66"/>
  <c r="V165" i="66" s="1"/>
  <c r="K165" i="66"/>
  <c r="W165" i="66" s="1"/>
  <c r="L165" i="66"/>
  <c r="X165" i="66" s="1"/>
  <c r="C166" i="66"/>
  <c r="D166" i="66"/>
  <c r="AK166" i="66" s="1"/>
  <c r="E166" i="66"/>
  <c r="Q166" i="66" s="1"/>
  <c r="F166" i="66"/>
  <c r="R166" i="66" s="1"/>
  <c r="G166" i="66"/>
  <c r="S166" i="66" s="1"/>
  <c r="H166" i="66"/>
  <c r="T166" i="66" s="1"/>
  <c r="I166" i="66"/>
  <c r="U166" i="66" s="1"/>
  <c r="J166" i="66"/>
  <c r="V166" i="66" s="1"/>
  <c r="K166" i="66"/>
  <c r="W166" i="66" s="1"/>
  <c r="L166" i="66"/>
  <c r="X166" i="66" s="1"/>
  <c r="C167" i="66"/>
  <c r="AJ167" i="66" s="1"/>
  <c r="D167" i="66"/>
  <c r="E167" i="66"/>
  <c r="Q167" i="66" s="1"/>
  <c r="F167" i="66"/>
  <c r="R167" i="66" s="1"/>
  <c r="G167" i="66"/>
  <c r="S167" i="66" s="1"/>
  <c r="H167" i="66"/>
  <c r="T167" i="66" s="1"/>
  <c r="I167" i="66"/>
  <c r="U167" i="66" s="1"/>
  <c r="J167" i="66"/>
  <c r="V167" i="66" s="1"/>
  <c r="K167" i="66"/>
  <c r="W167" i="66" s="1"/>
  <c r="L167" i="66"/>
  <c r="X167" i="66" s="1"/>
  <c r="C168" i="66"/>
  <c r="D168" i="66"/>
  <c r="AK168" i="66" s="1"/>
  <c r="E168" i="66"/>
  <c r="Q168" i="66" s="1"/>
  <c r="F168" i="66"/>
  <c r="R168" i="66" s="1"/>
  <c r="G168" i="66"/>
  <c r="S168" i="66" s="1"/>
  <c r="H168" i="66"/>
  <c r="T168" i="66" s="1"/>
  <c r="I168" i="66"/>
  <c r="U168" i="66" s="1"/>
  <c r="J168" i="66"/>
  <c r="V168" i="66" s="1"/>
  <c r="K168" i="66"/>
  <c r="W168" i="66" s="1"/>
  <c r="L168" i="66"/>
  <c r="X168" i="66" s="1"/>
  <c r="C169" i="66"/>
  <c r="AJ169" i="66" s="1"/>
  <c r="D169" i="66"/>
  <c r="E169" i="66"/>
  <c r="Q169" i="66" s="1"/>
  <c r="F169" i="66"/>
  <c r="R169" i="66" s="1"/>
  <c r="G169" i="66"/>
  <c r="S169" i="66" s="1"/>
  <c r="H169" i="66"/>
  <c r="T169" i="66" s="1"/>
  <c r="I169" i="66"/>
  <c r="U169" i="66" s="1"/>
  <c r="J169" i="66"/>
  <c r="V169" i="66" s="1"/>
  <c r="K169" i="66"/>
  <c r="W169" i="66" s="1"/>
  <c r="L169" i="66"/>
  <c r="X169" i="66" s="1"/>
  <c r="C170" i="66"/>
  <c r="D170" i="66"/>
  <c r="AK170" i="66" s="1"/>
  <c r="E170" i="66"/>
  <c r="Q170" i="66" s="1"/>
  <c r="F170" i="66"/>
  <c r="R170" i="66" s="1"/>
  <c r="G170" i="66"/>
  <c r="S170" i="66" s="1"/>
  <c r="H170" i="66"/>
  <c r="T170" i="66" s="1"/>
  <c r="I170" i="66"/>
  <c r="U170" i="66" s="1"/>
  <c r="J170" i="66"/>
  <c r="V170" i="66" s="1"/>
  <c r="K170" i="66"/>
  <c r="W170" i="66" s="1"/>
  <c r="L170" i="66"/>
  <c r="X170" i="66" s="1"/>
  <c r="C171" i="66"/>
  <c r="AJ171" i="66" s="1"/>
  <c r="D171" i="66"/>
  <c r="E171" i="66"/>
  <c r="Q171" i="66" s="1"/>
  <c r="F171" i="66"/>
  <c r="R171" i="66" s="1"/>
  <c r="G171" i="66"/>
  <c r="S171" i="66" s="1"/>
  <c r="H171" i="66"/>
  <c r="T171" i="66" s="1"/>
  <c r="I171" i="66"/>
  <c r="U171" i="66" s="1"/>
  <c r="J171" i="66"/>
  <c r="V171" i="66" s="1"/>
  <c r="K171" i="66"/>
  <c r="W171" i="66" s="1"/>
  <c r="L171" i="66"/>
  <c r="X171" i="66" s="1"/>
  <c r="C172" i="66"/>
  <c r="D172" i="66"/>
  <c r="AK172" i="66" s="1"/>
  <c r="E172" i="66"/>
  <c r="Q172" i="66" s="1"/>
  <c r="F172" i="66"/>
  <c r="R172" i="66" s="1"/>
  <c r="G172" i="66"/>
  <c r="S172" i="66" s="1"/>
  <c r="H172" i="66"/>
  <c r="T172" i="66" s="1"/>
  <c r="I172" i="66"/>
  <c r="U172" i="66" s="1"/>
  <c r="J172" i="66"/>
  <c r="V172" i="66" s="1"/>
  <c r="K172" i="66"/>
  <c r="W172" i="66" s="1"/>
  <c r="L172" i="66"/>
  <c r="X172" i="66" s="1"/>
  <c r="C173" i="66"/>
  <c r="AJ173" i="66" s="1"/>
  <c r="D173" i="66"/>
  <c r="E173" i="66"/>
  <c r="Q173" i="66" s="1"/>
  <c r="F173" i="66"/>
  <c r="R173" i="66" s="1"/>
  <c r="G173" i="66"/>
  <c r="S173" i="66" s="1"/>
  <c r="H173" i="66"/>
  <c r="T173" i="66" s="1"/>
  <c r="I173" i="66"/>
  <c r="U173" i="66" s="1"/>
  <c r="J173" i="66"/>
  <c r="V173" i="66" s="1"/>
  <c r="K173" i="66"/>
  <c r="W173" i="66" s="1"/>
  <c r="L173" i="66"/>
  <c r="X173" i="66" s="1"/>
  <c r="C174" i="66"/>
  <c r="D174" i="66"/>
  <c r="AK174" i="66" s="1"/>
  <c r="E174" i="66"/>
  <c r="Q174" i="66" s="1"/>
  <c r="F174" i="66"/>
  <c r="R174" i="66" s="1"/>
  <c r="G174" i="66"/>
  <c r="S174" i="66" s="1"/>
  <c r="H174" i="66"/>
  <c r="T174" i="66" s="1"/>
  <c r="I174" i="66"/>
  <c r="U174" i="66" s="1"/>
  <c r="J174" i="66"/>
  <c r="V174" i="66" s="1"/>
  <c r="K174" i="66"/>
  <c r="W174" i="66" s="1"/>
  <c r="L174" i="66"/>
  <c r="X174" i="66" s="1"/>
  <c r="C175" i="66"/>
  <c r="AJ175" i="66" s="1"/>
  <c r="D175" i="66"/>
  <c r="E175" i="66"/>
  <c r="Q175" i="66" s="1"/>
  <c r="F175" i="66"/>
  <c r="R175" i="66" s="1"/>
  <c r="G175" i="66"/>
  <c r="S175" i="66" s="1"/>
  <c r="H175" i="66"/>
  <c r="T175" i="66" s="1"/>
  <c r="I175" i="66"/>
  <c r="U175" i="66" s="1"/>
  <c r="J175" i="66"/>
  <c r="V175" i="66" s="1"/>
  <c r="K175" i="66"/>
  <c r="W175" i="66" s="1"/>
  <c r="L175" i="66"/>
  <c r="X175" i="66" s="1"/>
  <c r="C176" i="66"/>
  <c r="D176" i="66"/>
  <c r="AK176" i="66" s="1"/>
  <c r="E176" i="66"/>
  <c r="Q176" i="66" s="1"/>
  <c r="F176" i="66"/>
  <c r="R176" i="66" s="1"/>
  <c r="G176" i="66"/>
  <c r="S176" i="66" s="1"/>
  <c r="H176" i="66"/>
  <c r="T176" i="66" s="1"/>
  <c r="I176" i="66"/>
  <c r="U176" i="66" s="1"/>
  <c r="J176" i="66"/>
  <c r="V176" i="66" s="1"/>
  <c r="K176" i="66"/>
  <c r="W176" i="66" s="1"/>
  <c r="L176" i="66"/>
  <c r="X176" i="66" s="1"/>
  <c r="C177" i="66"/>
  <c r="AJ177" i="66" s="1"/>
  <c r="D177" i="66"/>
  <c r="E177" i="66"/>
  <c r="Q177" i="66" s="1"/>
  <c r="F177" i="66"/>
  <c r="R177" i="66" s="1"/>
  <c r="G177" i="66"/>
  <c r="S177" i="66" s="1"/>
  <c r="H177" i="66"/>
  <c r="T177" i="66" s="1"/>
  <c r="I177" i="66"/>
  <c r="U177" i="66" s="1"/>
  <c r="J177" i="66"/>
  <c r="V177" i="66" s="1"/>
  <c r="K177" i="66"/>
  <c r="W177" i="66" s="1"/>
  <c r="L177" i="66"/>
  <c r="X177" i="66" s="1"/>
  <c r="C178" i="66"/>
  <c r="D178" i="66"/>
  <c r="AK178" i="66" s="1"/>
  <c r="E178" i="66"/>
  <c r="Q178" i="66" s="1"/>
  <c r="F178" i="66"/>
  <c r="R178" i="66" s="1"/>
  <c r="G178" i="66"/>
  <c r="S178" i="66" s="1"/>
  <c r="H178" i="66"/>
  <c r="T178" i="66" s="1"/>
  <c r="I178" i="66"/>
  <c r="U178" i="66" s="1"/>
  <c r="J178" i="66"/>
  <c r="V178" i="66" s="1"/>
  <c r="K178" i="66"/>
  <c r="W178" i="66" s="1"/>
  <c r="L178" i="66"/>
  <c r="X178" i="66" s="1"/>
  <c r="C179" i="66"/>
  <c r="AJ179" i="66" s="1"/>
  <c r="D179" i="66"/>
  <c r="E179" i="66"/>
  <c r="Q179" i="66" s="1"/>
  <c r="F179" i="66"/>
  <c r="R179" i="66" s="1"/>
  <c r="G179" i="66"/>
  <c r="S179" i="66" s="1"/>
  <c r="H179" i="66"/>
  <c r="T179" i="66" s="1"/>
  <c r="I179" i="66"/>
  <c r="U179" i="66" s="1"/>
  <c r="J179" i="66"/>
  <c r="V179" i="66" s="1"/>
  <c r="K179" i="66"/>
  <c r="W179" i="66" s="1"/>
  <c r="L179" i="66"/>
  <c r="X179" i="66" s="1"/>
  <c r="C180" i="66"/>
  <c r="D180" i="66"/>
  <c r="AK180" i="66" s="1"/>
  <c r="E180" i="66"/>
  <c r="Q180" i="66" s="1"/>
  <c r="F180" i="66"/>
  <c r="R180" i="66" s="1"/>
  <c r="G180" i="66"/>
  <c r="S180" i="66" s="1"/>
  <c r="H180" i="66"/>
  <c r="T180" i="66" s="1"/>
  <c r="I180" i="66"/>
  <c r="U180" i="66" s="1"/>
  <c r="J180" i="66"/>
  <c r="V180" i="66" s="1"/>
  <c r="K180" i="66"/>
  <c r="W180" i="66" s="1"/>
  <c r="L180" i="66"/>
  <c r="X180" i="66" s="1"/>
  <c r="C181" i="66"/>
  <c r="AJ181" i="66" s="1"/>
  <c r="D181" i="66"/>
  <c r="E181" i="66"/>
  <c r="Q181" i="66" s="1"/>
  <c r="F181" i="66"/>
  <c r="R181" i="66" s="1"/>
  <c r="G181" i="66"/>
  <c r="S181" i="66" s="1"/>
  <c r="H181" i="66"/>
  <c r="T181" i="66" s="1"/>
  <c r="I181" i="66"/>
  <c r="U181" i="66" s="1"/>
  <c r="J181" i="66"/>
  <c r="V181" i="66" s="1"/>
  <c r="K181" i="66"/>
  <c r="W181" i="66" s="1"/>
  <c r="L181" i="66"/>
  <c r="X181" i="66" s="1"/>
  <c r="C182" i="66"/>
  <c r="D182" i="66"/>
  <c r="AK182" i="66" s="1"/>
  <c r="E182" i="66"/>
  <c r="Q182" i="66" s="1"/>
  <c r="F182" i="66"/>
  <c r="R182" i="66" s="1"/>
  <c r="G182" i="66"/>
  <c r="S182" i="66" s="1"/>
  <c r="H182" i="66"/>
  <c r="T182" i="66" s="1"/>
  <c r="I182" i="66"/>
  <c r="U182" i="66" s="1"/>
  <c r="J182" i="66"/>
  <c r="V182" i="66" s="1"/>
  <c r="K182" i="66"/>
  <c r="W182" i="66" s="1"/>
  <c r="L182" i="66"/>
  <c r="X182" i="66" s="1"/>
  <c r="C183" i="66"/>
  <c r="AJ183" i="66" s="1"/>
  <c r="D183" i="66"/>
  <c r="E183" i="66"/>
  <c r="Q183" i="66" s="1"/>
  <c r="F183" i="66"/>
  <c r="R183" i="66" s="1"/>
  <c r="G183" i="66"/>
  <c r="S183" i="66" s="1"/>
  <c r="H183" i="66"/>
  <c r="T183" i="66" s="1"/>
  <c r="I183" i="66"/>
  <c r="U183" i="66" s="1"/>
  <c r="J183" i="66"/>
  <c r="V183" i="66" s="1"/>
  <c r="K183" i="66"/>
  <c r="W183" i="66" s="1"/>
  <c r="L183" i="66"/>
  <c r="X183" i="66" s="1"/>
  <c r="C184" i="66"/>
  <c r="D184" i="66"/>
  <c r="AK184" i="66" s="1"/>
  <c r="E184" i="66"/>
  <c r="Q184" i="66" s="1"/>
  <c r="F184" i="66"/>
  <c r="R184" i="66" s="1"/>
  <c r="G184" i="66"/>
  <c r="S184" i="66" s="1"/>
  <c r="H184" i="66"/>
  <c r="T184" i="66" s="1"/>
  <c r="I184" i="66"/>
  <c r="U184" i="66" s="1"/>
  <c r="J184" i="66"/>
  <c r="V184" i="66" s="1"/>
  <c r="K184" i="66"/>
  <c r="W184" i="66" s="1"/>
  <c r="L184" i="66"/>
  <c r="X184" i="66" s="1"/>
  <c r="C185" i="66"/>
  <c r="AJ185" i="66" s="1"/>
  <c r="D185" i="66"/>
  <c r="E185" i="66"/>
  <c r="Q185" i="66" s="1"/>
  <c r="F185" i="66"/>
  <c r="R185" i="66" s="1"/>
  <c r="G185" i="66"/>
  <c r="S185" i="66" s="1"/>
  <c r="H185" i="66"/>
  <c r="T185" i="66" s="1"/>
  <c r="I185" i="66"/>
  <c r="U185" i="66" s="1"/>
  <c r="J185" i="66"/>
  <c r="V185" i="66" s="1"/>
  <c r="K185" i="66"/>
  <c r="W185" i="66" s="1"/>
  <c r="L185" i="66"/>
  <c r="X185" i="66" s="1"/>
  <c r="C186" i="66"/>
  <c r="D186" i="66"/>
  <c r="AK186" i="66" s="1"/>
  <c r="E186" i="66"/>
  <c r="Q186" i="66" s="1"/>
  <c r="F186" i="66"/>
  <c r="R186" i="66" s="1"/>
  <c r="G186" i="66"/>
  <c r="S186" i="66" s="1"/>
  <c r="H186" i="66"/>
  <c r="T186" i="66" s="1"/>
  <c r="I186" i="66"/>
  <c r="U186" i="66" s="1"/>
  <c r="J186" i="66"/>
  <c r="V186" i="66" s="1"/>
  <c r="K186" i="66"/>
  <c r="W186" i="66" s="1"/>
  <c r="L186" i="66"/>
  <c r="X186" i="66" s="1"/>
  <c r="C187" i="66"/>
  <c r="AJ187" i="66" s="1"/>
  <c r="D187" i="66"/>
  <c r="E187" i="66"/>
  <c r="Q187" i="66" s="1"/>
  <c r="F187" i="66"/>
  <c r="R187" i="66" s="1"/>
  <c r="G187" i="66"/>
  <c r="S187" i="66" s="1"/>
  <c r="H187" i="66"/>
  <c r="T187" i="66" s="1"/>
  <c r="I187" i="66"/>
  <c r="U187" i="66" s="1"/>
  <c r="J187" i="66"/>
  <c r="V187" i="66" s="1"/>
  <c r="K187" i="66"/>
  <c r="W187" i="66" s="1"/>
  <c r="L187" i="66"/>
  <c r="X187" i="66" s="1"/>
  <c r="C188" i="66"/>
  <c r="D188" i="66"/>
  <c r="AK188" i="66" s="1"/>
  <c r="E188" i="66"/>
  <c r="Q188" i="66" s="1"/>
  <c r="F188" i="66"/>
  <c r="R188" i="66" s="1"/>
  <c r="G188" i="66"/>
  <c r="S188" i="66" s="1"/>
  <c r="H188" i="66"/>
  <c r="T188" i="66" s="1"/>
  <c r="I188" i="66"/>
  <c r="U188" i="66" s="1"/>
  <c r="J188" i="66"/>
  <c r="V188" i="66" s="1"/>
  <c r="K188" i="66"/>
  <c r="W188" i="66" s="1"/>
  <c r="L188" i="66"/>
  <c r="X188" i="66" s="1"/>
  <c r="C189" i="66"/>
  <c r="AJ189" i="66" s="1"/>
  <c r="D189" i="66"/>
  <c r="E189" i="66"/>
  <c r="Q189" i="66" s="1"/>
  <c r="F189" i="66"/>
  <c r="R189" i="66" s="1"/>
  <c r="G189" i="66"/>
  <c r="S189" i="66" s="1"/>
  <c r="H189" i="66"/>
  <c r="T189" i="66" s="1"/>
  <c r="I189" i="66"/>
  <c r="U189" i="66" s="1"/>
  <c r="J189" i="66"/>
  <c r="V189" i="66" s="1"/>
  <c r="K189" i="66"/>
  <c r="W189" i="66" s="1"/>
  <c r="L189" i="66"/>
  <c r="X189" i="66" s="1"/>
  <c r="C190" i="66"/>
  <c r="D190" i="66"/>
  <c r="AK190" i="66" s="1"/>
  <c r="E190" i="66"/>
  <c r="Q190" i="66" s="1"/>
  <c r="F190" i="66"/>
  <c r="R190" i="66" s="1"/>
  <c r="G190" i="66"/>
  <c r="S190" i="66" s="1"/>
  <c r="H190" i="66"/>
  <c r="T190" i="66" s="1"/>
  <c r="I190" i="66"/>
  <c r="U190" i="66" s="1"/>
  <c r="J190" i="66"/>
  <c r="V190" i="66" s="1"/>
  <c r="K190" i="66"/>
  <c r="W190" i="66" s="1"/>
  <c r="L190" i="66"/>
  <c r="X190" i="66" s="1"/>
  <c r="C191" i="66"/>
  <c r="AJ191" i="66" s="1"/>
  <c r="D191" i="66"/>
  <c r="E191" i="66"/>
  <c r="Q191" i="66" s="1"/>
  <c r="F191" i="66"/>
  <c r="R191" i="66" s="1"/>
  <c r="G191" i="66"/>
  <c r="S191" i="66" s="1"/>
  <c r="H191" i="66"/>
  <c r="T191" i="66" s="1"/>
  <c r="I191" i="66"/>
  <c r="U191" i="66" s="1"/>
  <c r="J191" i="66"/>
  <c r="V191" i="66" s="1"/>
  <c r="K191" i="66"/>
  <c r="W191" i="66" s="1"/>
  <c r="L191" i="66"/>
  <c r="X191" i="66" s="1"/>
  <c r="C192" i="66"/>
  <c r="D192" i="66"/>
  <c r="AK192" i="66" s="1"/>
  <c r="E192" i="66"/>
  <c r="Q192" i="66" s="1"/>
  <c r="F192" i="66"/>
  <c r="R192" i="66" s="1"/>
  <c r="G192" i="66"/>
  <c r="S192" i="66" s="1"/>
  <c r="H192" i="66"/>
  <c r="T192" i="66" s="1"/>
  <c r="I192" i="66"/>
  <c r="U192" i="66" s="1"/>
  <c r="J192" i="66"/>
  <c r="V192" i="66" s="1"/>
  <c r="K192" i="66"/>
  <c r="W192" i="66" s="1"/>
  <c r="L192" i="66"/>
  <c r="X192" i="66" s="1"/>
  <c r="C193" i="66"/>
  <c r="AJ193" i="66" s="1"/>
  <c r="D193" i="66"/>
  <c r="E193" i="66"/>
  <c r="Q193" i="66" s="1"/>
  <c r="F193" i="66"/>
  <c r="R193" i="66" s="1"/>
  <c r="G193" i="66"/>
  <c r="S193" i="66" s="1"/>
  <c r="H193" i="66"/>
  <c r="T193" i="66" s="1"/>
  <c r="I193" i="66"/>
  <c r="U193" i="66" s="1"/>
  <c r="J193" i="66"/>
  <c r="V193" i="66" s="1"/>
  <c r="K193" i="66"/>
  <c r="W193" i="66" s="1"/>
  <c r="L193" i="66"/>
  <c r="X193" i="66" s="1"/>
  <c r="C194" i="66"/>
  <c r="D194" i="66"/>
  <c r="AK194" i="66" s="1"/>
  <c r="E194" i="66"/>
  <c r="Q194" i="66" s="1"/>
  <c r="F194" i="66"/>
  <c r="R194" i="66" s="1"/>
  <c r="G194" i="66"/>
  <c r="S194" i="66" s="1"/>
  <c r="H194" i="66"/>
  <c r="T194" i="66" s="1"/>
  <c r="I194" i="66"/>
  <c r="U194" i="66" s="1"/>
  <c r="J194" i="66"/>
  <c r="V194" i="66" s="1"/>
  <c r="K194" i="66"/>
  <c r="W194" i="66" s="1"/>
  <c r="L194" i="66"/>
  <c r="X194" i="66" s="1"/>
  <c r="C195" i="66"/>
  <c r="AJ195" i="66" s="1"/>
  <c r="D195" i="66"/>
  <c r="E195" i="66"/>
  <c r="Q195" i="66" s="1"/>
  <c r="F195" i="66"/>
  <c r="R195" i="66" s="1"/>
  <c r="G195" i="66"/>
  <c r="S195" i="66" s="1"/>
  <c r="H195" i="66"/>
  <c r="T195" i="66" s="1"/>
  <c r="I195" i="66"/>
  <c r="U195" i="66" s="1"/>
  <c r="J195" i="66"/>
  <c r="V195" i="66" s="1"/>
  <c r="K195" i="66"/>
  <c r="W195" i="66" s="1"/>
  <c r="L195" i="66"/>
  <c r="X195" i="66" s="1"/>
  <c r="C196" i="66"/>
  <c r="D196" i="66"/>
  <c r="AK196" i="66" s="1"/>
  <c r="E196" i="66"/>
  <c r="Q196" i="66" s="1"/>
  <c r="F196" i="66"/>
  <c r="R196" i="66" s="1"/>
  <c r="G196" i="66"/>
  <c r="S196" i="66" s="1"/>
  <c r="H196" i="66"/>
  <c r="T196" i="66" s="1"/>
  <c r="I196" i="66"/>
  <c r="U196" i="66" s="1"/>
  <c r="J196" i="66"/>
  <c r="V196" i="66" s="1"/>
  <c r="K196" i="66"/>
  <c r="W196" i="66" s="1"/>
  <c r="L196" i="66"/>
  <c r="X196" i="66" s="1"/>
  <c r="C197" i="66"/>
  <c r="AJ197" i="66" s="1"/>
  <c r="D197" i="66"/>
  <c r="E197" i="66"/>
  <c r="Q197" i="66" s="1"/>
  <c r="F197" i="66"/>
  <c r="R197" i="66" s="1"/>
  <c r="G197" i="66"/>
  <c r="S197" i="66" s="1"/>
  <c r="H197" i="66"/>
  <c r="T197" i="66" s="1"/>
  <c r="I197" i="66"/>
  <c r="U197" i="66" s="1"/>
  <c r="J197" i="66"/>
  <c r="V197" i="66" s="1"/>
  <c r="K197" i="66"/>
  <c r="W197" i="66" s="1"/>
  <c r="L197" i="66"/>
  <c r="X197" i="66" s="1"/>
  <c r="C198" i="66"/>
  <c r="D198" i="66"/>
  <c r="AK198" i="66" s="1"/>
  <c r="E198" i="66"/>
  <c r="Q198" i="66" s="1"/>
  <c r="F198" i="66"/>
  <c r="R198" i="66" s="1"/>
  <c r="G198" i="66"/>
  <c r="S198" i="66" s="1"/>
  <c r="H198" i="66"/>
  <c r="T198" i="66" s="1"/>
  <c r="I198" i="66"/>
  <c r="U198" i="66" s="1"/>
  <c r="J198" i="66"/>
  <c r="V198" i="66" s="1"/>
  <c r="K198" i="66"/>
  <c r="W198" i="66" s="1"/>
  <c r="L198" i="66"/>
  <c r="X198" i="66" s="1"/>
  <c r="C199" i="66"/>
  <c r="AJ199" i="66" s="1"/>
  <c r="D199" i="66"/>
  <c r="E199" i="66"/>
  <c r="Q199" i="66" s="1"/>
  <c r="F199" i="66"/>
  <c r="R199" i="66" s="1"/>
  <c r="G199" i="66"/>
  <c r="S199" i="66" s="1"/>
  <c r="H199" i="66"/>
  <c r="T199" i="66" s="1"/>
  <c r="I199" i="66"/>
  <c r="U199" i="66" s="1"/>
  <c r="J199" i="66"/>
  <c r="V199" i="66" s="1"/>
  <c r="K199" i="66"/>
  <c r="W199" i="66" s="1"/>
  <c r="L199" i="66"/>
  <c r="X199" i="66" s="1"/>
  <c r="C200" i="66"/>
  <c r="D200" i="66"/>
  <c r="AK200" i="66" s="1"/>
  <c r="E200" i="66"/>
  <c r="Q200" i="66" s="1"/>
  <c r="F200" i="66"/>
  <c r="R200" i="66" s="1"/>
  <c r="G200" i="66"/>
  <c r="S200" i="66" s="1"/>
  <c r="H200" i="66"/>
  <c r="T200" i="66" s="1"/>
  <c r="I200" i="66"/>
  <c r="U200" i="66" s="1"/>
  <c r="J200" i="66"/>
  <c r="V200" i="66" s="1"/>
  <c r="K200" i="66"/>
  <c r="W200" i="66" s="1"/>
  <c r="L200" i="66"/>
  <c r="X200" i="66" s="1"/>
  <c r="C201" i="66"/>
  <c r="AJ201" i="66" s="1"/>
  <c r="D201" i="66"/>
  <c r="E201" i="66"/>
  <c r="Q201" i="66" s="1"/>
  <c r="F201" i="66"/>
  <c r="R201" i="66" s="1"/>
  <c r="G201" i="66"/>
  <c r="S201" i="66" s="1"/>
  <c r="H201" i="66"/>
  <c r="T201" i="66" s="1"/>
  <c r="I201" i="66"/>
  <c r="U201" i="66" s="1"/>
  <c r="J201" i="66"/>
  <c r="V201" i="66" s="1"/>
  <c r="K201" i="66"/>
  <c r="W201" i="66" s="1"/>
  <c r="L201" i="66"/>
  <c r="X201" i="66" s="1"/>
  <c r="C202" i="66"/>
  <c r="D202" i="66"/>
  <c r="AK202" i="66" s="1"/>
  <c r="AE202" i="66" s="1"/>
  <c r="E202" i="66"/>
  <c r="Q202" i="66" s="1"/>
  <c r="F202" i="66"/>
  <c r="R202" i="66" s="1"/>
  <c r="G202" i="66"/>
  <c r="S202" i="66" s="1"/>
  <c r="H202" i="66"/>
  <c r="T202" i="66" s="1"/>
  <c r="I202" i="66"/>
  <c r="U202" i="66" s="1"/>
  <c r="J202" i="66"/>
  <c r="V202" i="66" s="1"/>
  <c r="K202" i="66"/>
  <c r="W202" i="66" s="1"/>
  <c r="L202" i="66"/>
  <c r="X202" i="66" s="1"/>
  <c r="C203" i="66"/>
  <c r="AJ203" i="66" s="1"/>
  <c r="D203" i="66"/>
  <c r="E203" i="66"/>
  <c r="Q203" i="66" s="1"/>
  <c r="F203" i="66"/>
  <c r="R203" i="66" s="1"/>
  <c r="G203" i="66"/>
  <c r="S203" i="66" s="1"/>
  <c r="H203" i="66"/>
  <c r="T203" i="66" s="1"/>
  <c r="I203" i="66"/>
  <c r="U203" i="66" s="1"/>
  <c r="J203" i="66"/>
  <c r="V203" i="66" s="1"/>
  <c r="K203" i="66"/>
  <c r="W203" i="66" s="1"/>
  <c r="L203" i="66"/>
  <c r="X203" i="66" s="1"/>
  <c r="C204" i="66"/>
  <c r="D204" i="66"/>
  <c r="AK204" i="66" s="1"/>
  <c r="AE204" i="66" s="1"/>
  <c r="E204" i="66"/>
  <c r="Q204" i="66" s="1"/>
  <c r="F204" i="66"/>
  <c r="R204" i="66" s="1"/>
  <c r="G204" i="66"/>
  <c r="S204" i="66" s="1"/>
  <c r="H204" i="66"/>
  <c r="T204" i="66" s="1"/>
  <c r="I204" i="66"/>
  <c r="U204" i="66" s="1"/>
  <c r="J204" i="66"/>
  <c r="V204" i="66" s="1"/>
  <c r="K204" i="66"/>
  <c r="W204" i="66" s="1"/>
  <c r="L204" i="66"/>
  <c r="X204" i="66" s="1"/>
  <c r="C205" i="66"/>
  <c r="AJ205" i="66" s="1"/>
  <c r="D205" i="66"/>
  <c r="E205" i="66"/>
  <c r="Q205" i="66" s="1"/>
  <c r="F205" i="66"/>
  <c r="R205" i="66" s="1"/>
  <c r="G205" i="66"/>
  <c r="S205" i="66" s="1"/>
  <c r="H205" i="66"/>
  <c r="T205" i="66" s="1"/>
  <c r="I205" i="66"/>
  <c r="U205" i="66" s="1"/>
  <c r="J205" i="66"/>
  <c r="V205" i="66" s="1"/>
  <c r="K205" i="66"/>
  <c r="W205" i="66" s="1"/>
  <c r="L205" i="66"/>
  <c r="X205" i="66" s="1"/>
  <c r="C206" i="66"/>
  <c r="D206" i="66"/>
  <c r="AK206" i="66" s="1"/>
  <c r="E206" i="66"/>
  <c r="Q206" i="66" s="1"/>
  <c r="F206" i="66"/>
  <c r="R206" i="66" s="1"/>
  <c r="G206" i="66"/>
  <c r="S206" i="66" s="1"/>
  <c r="H206" i="66"/>
  <c r="T206" i="66" s="1"/>
  <c r="I206" i="66"/>
  <c r="U206" i="66" s="1"/>
  <c r="J206" i="66"/>
  <c r="V206" i="66" s="1"/>
  <c r="K206" i="66"/>
  <c r="W206" i="66" s="1"/>
  <c r="L206" i="66"/>
  <c r="X206" i="66" s="1"/>
  <c r="C207" i="66"/>
  <c r="AJ207" i="66" s="1"/>
  <c r="D207" i="66"/>
  <c r="E207" i="66"/>
  <c r="Q207" i="66" s="1"/>
  <c r="F207" i="66"/>
  <c r="R207" i="66" s="1"/>
  <c r="G207" i="66"/>
  <c r="S207" i="66" s="1"/>
  <c r="H207" i="66"/>
  <c r="T207" i="66" s="1"/>
  <c r="I207" i="66"/>
  <c r="U207" i="66" s="1"/>
  <c r="J207" i="66"/>
  <c r="V207" i="66" s="1"/>
  <c r="K207" i="66"/>
  <c r="W207" i="66" s="1"/>
  <c r="L207" i="66"/>
  <c r="X207" i="66" s="1"/>
  <c r="C208" i="66"/>
  <c r="D208" i="66"/>
  <c r="AK208" i="66" s="1"/>
  <c r="E208" i="66"/>
  <c r="Q208" i="66" s="1"/>
  <c r="F208" i="66"/>
  <c r="R208" i="66" s="1"/>
  <c r="G208" i="66"/>
  <c r="S208" i="66" s="1"/>
  <c r="H208" i="66"/>
  <c r="T208" i="66" s="1"/>
  <c r="I208" i="66"/>
  <c r="U208" i="66" s="1"/>
  <c r="J208" i="66"/>
  <c r="V208" i="66" s="1"/>
  <c r="K208" i="66"/>
  <c r="W208" i="66" s="1"/>
  <c r="L208" i="66"/>
  <c r="X208" i="66" s="1"/>
  <c r="C209" i="66"/>
  <c r="AJ209" i="66" s="1"/>
  <c r="D209" i="66"/>
  <c r="E209" i="66"/>
  <c r="Q209" i="66" s="1"/>
  <c r="F209" i="66"/>
  <c r="R209" i="66" s="1"/>
  <c r="G209" i="66"/>
  <c r="S209" i="66" s="1"/>
  <c r="H209" i="66"/>
  <c r="T209" i="66" s="1"/>
  <c r="I209" i="66"/>
  <c r="U209" i="66" s="1"/>
  <c r="J209" i="66"/>
  <c r="V209" i="66" s="1"/>
  <c r="K209" i="66"/>
  <c r="W209" i="66" s="1"/>
  <c r="L209" i="66"/>
  <c r="X209" i="66" s="1"/>
  <c r="C210" i="66"/>
  <c r="D210" i="66"/>
  <c r="AK210" i="66" s="1"/>
  <c r="E210" i="66"/>
  <c r="Q210" i="66" s="1"/>
  <c r="F210" i="66"/>
  <c r="R210" i="66" s="1"/>
  <c r="G210" i="66"/>
  <c r="S210" i="66" s="1"/>
  <c r="H210" i="66"/>
  <c r="T210" i="66" s="1"/>
  <c r="I210" i="66"/>
  <c r="U210" i="66" s="1"/>
  <c r="J210" i="66"/>
  <c r="V210" i="66" s="1"/>
  <c r="K210" i="66"/>
  <c r="W210" i="66" s="1"/>
  <c r="L210" i="66"/>
  <c r="X210" i="66" s="1"/>
  <c r="C211" i="66"/>
  <c r="AJ211" i="66" s="1"/>
  <c r="D211" i="66"/>
  <c r="E211" i="66"/>
  <c r="Q211" i="66" s="1"/>
  <c r="F211" i="66"/>
  <c r="R211" i="66" s="1"/>
  <c r="G211" i="66"/>
  <c r="S211" i="66" s="1"/>
  <c r="H211" i="66"/>
  <c r="T211" i="66" s="1"/>
  <c r="I211" i="66"/>
  <c r="U211" i="66" s="1"/>
  <c r="J211" i="66"/>
  <c r="V211" i="66" s="1"/>
  <c r="K211" i="66"/>
  <c r="W211" i="66" s="1"/>
  <c r="L211" i="66"/>
  <c r="X211" i="66" s="1"/>
  <c r="C212" i="66"/>
  <c r="D212" i="66"/>
  <c r="AK212" i="66" s="1"/>
  <c r="E212" i="66"/>
  <c r="Q212" i="66" s="1"/>
  <c r="F212" i="66"/>
  <c r="R212" i="66" s="1"/>
  <c r="G212" i="66"/>
  <c r="S212" i="66" s="1"/>
  <c r="H212" i="66"/>
  <c r="T212" i="66" s="1"/>
  <c r="I212" i="66"/>
  <c r="U212" i="66" s="1"/>
  <c r="J212" i="66"/>
  <c r="V212" i="66" s="1"/>
  <c r="K212" i="66"/>
  <c r="W212" i="66" s="1"/>
  <c r="L212" i="66"/>
  <c r="X212" i="66" s="1"/>
  <c r="C213" i="66"/>
  <c r="AJ213" i="66" s="1"/>
  <c r="D213" i="66"/>
  <c r="E213" i="66"/>
  <c r="Q213" i="66" s="1"/>
  <c r="F213" i="66"/>
  <c r="R213" i="66" s="1"/>
  <c r="G213" i="66"/>
  <c r="S213" i="66" s="1"/>
  <c r="H213" i="66"/>
  <c r="T213" i="66" s="1"/>
  <c r="I213" i="66"/>
  <c r="U213" i="66" s="1"/>
  <c r="J213" i="66"/>
  <c r="V213" i="66" s="1"/>
  <c r="K213" i="66"/>
  <c r="W213" i="66" s="1"/>
  <c r="L213" i="66"/>
  <c r="X213" i="66" s="1"/>
  <c r="C214" i="66"/>
  <c r="D214" i="66"/>
  <c r="AK214" i="66" s="1"/>
  <c r="E214" i="66"/>
  <c r="Q214" i="66" s="1"/>
  <c r="F214" i="66"/>
  <c r="R214" i="66" s="1"/>
  <c r="G214" i="66"/>
  <c r="S214" i="66" s="1"/>
  <c r="H214" i="66"/>
  <c r="T214" i="66" s="1"/>
  <c r="I214" i="66"/>
  <c r="U214" i="66" s="1"/>
  <c r="J214" i="66"/>
  <c r="V214" i="66" s="1"/>
  <c r="K214" i="66"/>
  <c r="W214" i="66" s="1"/>
  <c r="L214" i="66"/>
  <c r="X214" i="66" s="1"/>
  <c r="C215" i="66"/>
  <c r="AJ215" i="66" s="1"/>
  <c r="D215" i="66"/>
  <c r="E215" i="66"/>
  <c r="Q215" i="66" s="1"/>
  <c r="F215" i="66"/>
  <c r="R215" i="66" s="1"/>
  <c r="G215" i="66"/>
  <c r="S215" i="66" s="1"/>
  <c r="H215" i="66"/>
  <c r="T215" i="66" s="1"/>
  <c r="I215" i="66"/>
  <c r="U215" i="66" s="1"/>
  <c r="J215" i="66"/>
  <c r="V215" i="66" s="1"/>
  <c r="K215" i="66"/>
  <c r="W215" i="66" s="1"/>
  <c r="L215" i="66"/>
  <c r="X215" i="66" s="1"/>
  <c r="C216" i="66"/>
  <c r="D216" i="66"/>
  <c r="AK216" i="66" s="1"/>
  <c r="E216" i="66"/>
  <c r="Q216" i="66" s="1"/>
  <c r="F216" i="66"/>
  <c r="R216" i="66" s="1"/>
  <c r="G216" i="66"/>
  <c r="S216" i="66" s="1"/>
  <c r="H216" i="66"/>
  <c r="T216" i="66" s="1"/>
  <c r="I216" i="66"/>
  <c r="U216" i="66" s="1"/>
  <c r="J216" i="66"/>
  <c r="V216" i="66" s="1"/>
  <c r="K216" i="66"/>
  <c r="W216" i="66" s="1"/>
  <c r="L216" i="66"/>
  <c r="X216" i="66" s="1"/>
  <c r="C217" i="66"/>
  <c r="AJ217" i="66" s="1"/>
  <c r="D217" i="66"/>
  <c r="E217" i="66"/>
  <c r="Q217" i="66" s="1"/>
  <c r="F217" i="66"/>
  <c r="R217" i="66" s="1"/>
  <c r="G217" i="66"/>
  <c r="S217" i="66" s="1"/>
  <c r="H217" i="66"/>
  <c r="T217" i="66" s="1"/>
  <c r="I217" i="66"/>
  <c r="U217" i="66" s="1"/>
  <c r="J217" i="66"/>
  <c r="V217" i="66" s="1"/>
  <c r="K217" i="66"/>
  <c r="W217" i="66" s="1"/>
  <c r="L217" i="66"/>
  <c r="X217" i="66" s="1"/>
  <c r="C218" i="66"/>
  <c r="D218" i="66"/>
  <c r="AK218" i="66" s="1"/>
  <c r="E218" i="66"/>
  <c r="Q218" i="66" s="1"/>
  <c r="F218" i="66"/>
  <c r="R218" i="66" s="1"/>
  <c r="G218" i="66"/>
  <c r="S218" i="66" s="1"/>
  <c r="H218" i="66"/>
  <c r="T218" i="66" s="1"/>
  <c r="I218" i="66"/>
  <c r="U218" i="66" s="1"/>
  <c r="J218" i="66"/>
  <c r="V218" i="66" s="1"/>
  <c r="K218" i="66"/>
  <c r="W218" i="66" s="1"/>
  <c r="L218" i="66"/>
  <c r="X218" i="66" s="1"/>
  <c r="C219" i="66"/>
  <c r="AJ219" i="66" s="1"/>
  <c r="D219" i="66"/>
  <c r="E219" i="66"/>
  <c r="Q219" i="66" s="1"/>
  <c r="F219" i="66"/>
  <c r="R219" i="66" s="1"/>
  <c r="G219" i="66"/>
  <c r="S219" i="66" s="1"/>
  <c r="H219" i="66"/>
  <c r="T219" i="66" s="1"/>
  <c r="I219" i="66"/>
  <c r="U219" i="66" s="1"/>
  <c r="J219" i="66"/>
  <c r="V219" i="66" s="1"/>
  <c r="K219" i="66"/>
  <c r="W219" i="66" s="1"/>
  <c r="L219" i="66"/>
  <c r="X219" i="66" s="1"/>
  <c r="C220" i="66"/>
  <c r="D220" i="66"/>
  <c r="AK220" i="66" s="1"/>
  <c r="E220" i="66"/>
  <c r="Q220" i="66" s="1"/>
  <c r="F220" i="66"/>
  <c r="R220" i="66" s="1"/>
  <c r="G220" i="66"/>
  <c r="S220" i="66" s="1"/>
  <c r="H220" i="66"/>
  <c r="T220" i="66" s="1"/>
  <c r="I220" i="66"/>
  <c r="U220" i="66" s="1"/>
  <c r="J220" i="66"/>
  <c r="V220" i="66" s="1"/>
  <c r="K220" i="66"/>
  <c r="W220" i="66" s="1"/>
  <c r="L220" i="66"/>
  <c r="X220" i="66" s="1"/>
  <c r="C221" i="66"/>
  <c r="AJ221" i="66" s="1"/>
  <c r="D221" i="66"/>
  <c r="E221" i="66"/>
  <c r="Q221" i="66" s="1"/>
  <c r="F221" i="66"/>
  <c r="R221" i="66" s="1"/>
  <c r="G221" i="66"/>
  <c r="S221" i="66" s="1"/>
  <c r="H221" i="66"/>
  <c r="T221" i="66" s="1"/>
  <c r="I221" i="66"/>
  <c r="U221" i="66" s="1"/>
  <c r="J221" i="66"/>
  <c r="V221" i="66" s="1"/>
  <c r="K221" i="66"/>
  <c r="W221" i="66" s="1"/>
  <c r="L221" i="66"/>
  <c r="X221" i="66" s="1"/>
  <c r="C222" i="66"/>
  <c r="D222" i="66"/>
  <c r="AK222" i="66" s="1"/>
  <c r="AG222" i="66" s="1"/>
  <c r="E222" i="66"/>
  <c r="Q222" i="66" s="1"/>
  <c r="F222" i="66"/>
  <c r="R222" i="66" s="1"/>
  <c r="G222" i="66"/>
  <c r="S222" i="66" s="1"/>
  <c r="H222" i="66"/>
  <c r="T222" i="66" s="1"/>
  <c r="I222" i="66"/>
  <c r="U222" i="66" s="1"/>
  <c r="J222" i="66"/>
  <c r="V222" i="66" s="1"/>
  <c r="K222" i="66"/>
  <c r="W222" i="66" s="1"/>
  <c r="L222" i="66"/>
  <c r="X222" i="66" s="1"/>
  <c r="C223" i="66"/>
  <c r="AJ223" i="66" s="1"/>
  <c r="D223" i="66"/>
  <c r="E223" i="66"/>
  <c r="Q223" i="66" s="1"/>
  <c r="F223" i="66"/>
  <c r="R223" i="66" s="1"/>
  <c r="G223" i="66"/>
  <c r="S223" i="66" s="1"/>
  <c r="H223" i="66"/>
  <c r="T223" i="66" s="1"/>
  <c r="I223" i="66"/>
  <c r="U223" i="66" s="1"/>
  <c r="J223" i="66"/>
  <c r="V223" i="66" s="1"/>
  <c r="K223" i="66"/>
  <c r="W223" i="66" s="1"/>
  <c r="L223" i="66"/>
  <c r="X223" i="66" s="1"/>
  <c r="C224" i="66"/>
  <c r="D224" i="66"/>
  <c r="AK224" i="66" s="1"/>
  <c r="AG224" i="66" s="1"/>
  <c r="E224" i="66"/>
  <c r="Q224" i="66" s="1"/>
  <c r="F224" i="66"/>
  <c r="R224" i="66" s="1"/>
  <c r="G224" i="66"/>
  <c r="S224" i="66" s="1"/>
  <c r="H224" i="66"/>
  <c r="T224" i="66" s="1"/>
  <c r="I224" i="66"/>
  <c r="U224" i="66" s="1"/>
  <c r="J224" i="66"/>
  <c r="V224" i="66" s="1"/>
  <c r="K224" i="66"/>
  <c r="W224" i="66" s="1"/>
  <c r="L224" i="66"/>
  <c r="X224" i="66" s="1"/>
  <c r="C225" i="66"/>
  <c r="AJ225" i="66" s="1"/>
  <c r="D225" i="66"/>
  <c r="E225" i="66"/>
  <c r="Q225" i="66" s="1"/>
  <c r="F225" i="66"/>
  <c r="R225" i="66" s="1"/>
  <c r="G225" i="66"/>
  <c r="S225" i="66" s="1"/>
  <c r="H225" i="66"/>
  <c r="T225" i="66" s="1"/>
  <c r="I225" i="66"/>
  <c r="U225" i="66" s="1"/>
  <c r="J225" i="66"/>
  <c r="V225" i="66" s="1"/>
  <c r="K225" i="66"/>
  <c r="W225" i="66" s="1"/>
  <c r="L225" i="66"/>
  <c r="X225" i="66" s="1"/>
  <c r="C226" i="66"/>
  <c r="D226" i="66"/>
  <c r="AK226" i="66" s="1"/>
  <c r="AG226" i="66" s="1"/>
  <c r="E226" i="66"/>
  <c r="Q226" i="66" s="1"/>
  <c r="F226" i="66"/>
  <c r="R226" i="66" s="1"/>
  <c r="G226" i="66"/>
  <c r="S226" i="66" s="1"/>
  <c r="H226" i="66"/>
  <c r="T226" i="66" s="1"/>
  <c r="I226" i="66"/>
  <c r="U226" i="66" s="1"/>
  <c r="J226" i="66"/>
  <c r="V226" i="66" s="1"/>
  <c r="K226" i="66"/>
  <c r="W226" i="66" s="1"/>
  <c r="L226" i="66"/>
  <c r="X226" i="66" s="1"/>
  <c r="C227" i="66"/>
  <c r="AJ227" i="66" s="1"/>
  <c r="D227" i="66"/>
  <c r="E227" i="66"/>
  <c r="Q227" i="66" s="1"/>
  <c r="F227" i="66"/>
  <c r="R227" i="66" s="1"/>
  <c r="G227" i="66"/>
  <c r="S227" i="66" s="1"/>
  <c r="H227" i="66"/>
  <c r="T227" i="66" s="1"/>
  <c r="I227" i="66"/>
  <c r="U227" i="66" s="1"/>
  <c r="J227" i="66"/>
  <c r="V227" i="66" s="1"/>
  <c r="K227" i="66"/>
  <c r="W227" i="66" s="1"/>
  <c r="L227" i="66"/>
  <c r="X227" i="66" s="1"/>
  <c r="C228" i="66"/>
  <c r="D228" i="66"/>
  <c r="AK228" i="66" s="1"/>
  <c r="AG228" i="66" s="1"/>
  <c r="E228" i="66"/>
  <c r="Q228" i="66" s="1"/>
  <c r="F228" i="66"/>
  <c r="R228" i="66" s="1"/>
  <c r="G228" i="66"/>
  <c r="S228" i="66" s="1"/>
  <c r="H228" i="66"/>
  <c r="T228" i="66" s="1"/>
  <c r="I228" i="66"/>
  <c r="U228" i="66" s="1"/>
  <c r="J228" i="66"/>
  <c r="V228" i="66" s="1"/>
  <c r="K228" i="66"/>
  <c r="W228" i="66" s="1"/>
  <c r="L228" i="66"/>
  <c r="X228" i="66" s="1"/>
  <c r="C229" i="66"/>
  <c r="AJ229" i="66" s="1"/>
  <c r="D229" i="66"/>
  <c r="E229" i="66"/>
  <c r="Q229" i="66" s="1"/>
  <c r="F229" i="66"/>
  <c r="R229" i="66" s="1"/>
  <c r="G229" i="66"/>
  <c r="S229" i="66" s="1"/>
  <c r="H229" i="66"/>
  <c r="T229" i="66" s="1"/>
  <c r="I229" i="66"/>
  <c r="U229" i="66" s="1"/>
  <c r="J229" i="66"/>
  <c r="V229" i="66" s="1"/>
  <c r="K229" i="66"/>
  <c r="W229" i="66" s="1"/>
  <c r="L229" i="66"/>
  <c r="X229" i="66" s="1"/>
  <c r="C230" i="66"/>
  <c r="D230" i="66"/>
  <c r="AK230" i="66" s="1"/>
  <c r="AG230" i="66" s="1"/>
  <c r="E230" i="66"/>
  <c r="Q230" i="66" s="1"/>
  <c r="F230" i="66"/>
  <c r="R230" i="66" s="1"/>
  <c r="G230" i="66"/>
  <c r="S230" i="66" s="1"/>
  <c r="H230" i="66"/>
  <c r="T230" i="66" s="1"/>
  <c r="I230" i="66"/>
  <c r="U230" i="66" s="1"/>
  <c r="J230" i="66"/>
  <c r="V230" i="66" s="1"/>
  <c r="K230" i="66"/>
  <c r="W230" i="66" s="1"/>
  <c r="L230" i="66"/>
  <c r="X230" i="66" s="1"/>
  <c r="C231" i="66"/>
  <c r="AJ231" i="66" s="1"/>
  <c r="D231" i="66"/>
  <c r="E231" i="66"/>
  <c r="Q231" i="66" s="1"/>
  <c r="F231" i="66"/>
  <c r="R231" i="66" s="1"/>
  <c r="G231" i="66"/>
  <c r="S231" i="66" s="1"/>
  <c r="H231" i="66"/>
  <c r="T231" i="66" s="1"/>
  <c r="I231" i="66"/>
  <c r="U231" i="66" s="1"/>
  <c r="J231" i="66"/>
  <c r="V231" i="66" s="1"/>
  <c r="K231" i="66"/>
  <c r="W231" i="66" s="1"/>
  <c r="L231" i="66"/>
  <c r="X231" i="66" s="1"/>
  <c r="C232" i="66"/>
  <c r="D232" i="66"/>
  <c r="AK232" i="66" s="1"/>
  <c r="AG232" i="66" s="1"/>
  <c r="E232" i="66"/>
  <c r="Q232" i="66" s="1"/>
  <c r="F232" i="66"/>
  <c r="R232" i="66" s="1"/>
  <c r="G232" i="66"/>
  <c r="S232" i="66" s="1"/>
  <c r="H232" i="66"/>
  <c r="T232" i="66" s="1"/>
  <c r="I232" i="66"/>
  <c r="U232" i="66" s="1"/>
  <c r="J232" i="66"/>
  <c r="V232" i="66" s="1"/>
  <c r="K232" i="66"/>
  <c r="W232" i="66" s="1"/>
  <c r="L232" i="66"/>
  <c r="X232" i="66" s="1"/>
  <c r="C233" i="66"/>
  <c r="AJ233" i="66" s="1"/>
  <c r="D233" i="66"/>
  <c r="E233" i="66"/>
  <c r="Q233" i="66" s="1"/>
  <c r="F233" i="66"/>
  <c r="R233" i="66" s="1"/>
  <c r="G233" i="66"/>
  <c r="S233" i="66" s="1"/>
  <c r="H233" i="66"/>
  <c r="T233" i="66" s="1"/>
  <c r="I233" i="66"/>
  <c r="U233" i="66" s="1"/>
  <c r="J233" i="66"/>
  <c r="V233" i="66" s="1"/>
  <c r="K233" i="66"/>
  <c r="W233" i="66" s="1"/>
  <c r="L233" i="66"/>
  <c r="X233" i="66" s="1"/>
  <c r="C234" i="66"/>
  <c r="D234" i="66"/>
  <c r="AK234" i="66" s="1"/>
  <c r="AI234" i="66" s="1"/>
  <c r="E234" i="66"/>
  <c r="Q234" i="66" s="1"/>
  <c r="F234" i="66"/>
  <c r="R234" i="66" s="1"/>
  <c r="G234" i="66"/>
  <c r="S234" i="66" s="1"/>
  <c r="H234" i="66"/>
  <c r="T234" i="66" s="1"/>
  <c r="I234" i="66"/>
  <c r="U234" i="66" s="1"/>
  <c r="J234" i="66"/>
  <c r="V234" i="66" s="1"/>
  <c r="K234" i="66"/>
  <c r="W234" i="66" s="1"/>
  <c r="L234" i="66"/>
  <c r="X234" i="66" s="1"/>
  <c r="C235" i="66"/>
  <c r="AJ235" i="66" s="1"/>
  <c r="D235" i="66"/>
  <c r="E235" i="66"/>
  <c r="Q235" i="66" s="1"/>
  <c r="F235" i="66"/>
  <c r="R235" i="66" s="1"/>
  <c r="G235" i="66"/>
  <c r="S235" i="66" s="1"/>
  <c r="H235" i="66"/>
  <c r="T235" i="66" s="1"/>
  <c r="I235" i="66"/>
  <c r="U235" i="66" s="1"/>
  <c r="J235" i="66"/>
  <c r="V235" i="66" s="1"/>
  <c r="K235" i="66"/>
  <c r="W235" i="66" s="1"/>
  <c r="L235" i="66"/>
  <c r="X235" i="66" s="1"/>
  <c r="C236" i="66"/>
  <c r="D236" i="66"/>
  <c r="AK236" i="66" s="1"/>
  <c r="AI236" i="66" s="1"/>
  <c r="E236" i="66"/>
  <c r="Q236" i="66" s="1"/>
  <c r="F236" i="66"/>
  <c r="R236" i="66" s="1"/>
  <c r="G236" i="66"/>
  <c r="S236" i="66" s="1"/>
  <c r="H236" i="66"/>
  <c r="T236" i="66" s="1"/>
  <c r="I236" i="66"/>
  <c r="U236" i="66" s="1"/>
  <c r="J236" i="66"/>
  <c r="V236" i="66" s="1"/>
  <c r="K236" i="66"/>
  <c r="W236" i="66" s="1"/>
  <c r="L236" i="66"/>
  <c r="X236" i="66" s="1"/>
  <c r="C237" i="66"/>
  <c r="AJ237" i="66" s="1"/>
  <c r="D237" i="66"/>
  <c r="E237" i="66"/>
  <c r="Q237" i="66" s="1"/>
  <c r="F237" i="66"/>
  <c r="R237" i="66" s="1"/>
  <c r="G237" i="66"/>
  <c r="S237" i="66" s="1"/>
  <c r="H237" i="66"/>
  <c r="T237" i="66" s="1"/>
  <c r="I237" i="66"/>
  <c r="U237" i="66" s="1"/>
  <c r="J237" i="66"/>
  <c r="V237" i="66" s="1"/>
  <c r="K237" i="66"/>
  <c r="W237" i="66" s="1"/>
  <c r="L237" i="66"/>
  <c r="X237" i="66" s="1"/>
  <c r="C238" i="66"/>
  <c r="D238" i="66"/>
  <c r="AK238" i="66" s="1"/>
  <c r="E238" i="66"/>
  <c r="Q238" i="66" s="1"/>
  <c r="F238" i="66"/>
  <c r="R238" i="66" s="1"/>
  <c r="G238" i="66"/>
  <c r="S238" i="66" s="1"/>
  <c r="H238" i="66"/>
  <c r="T238" i="66" s="1"/>
  <c r="I238" i="66"/>
  <c r="U238" i="66" s="1"/>
  <c r="J238" i="66"/>
  <c r="V238" i="66" s="1"/>
  <c r="K238" i="66"/>
  <c r="W238" i="66" s="1"/>
  <c r="L238" i="66"/>
  <c r="X238" i="66" s="1"/>
  <c r="C239" i="66"/>
  <c r="AJ239" i="66" s="1"/>
  <c r="D239" i="66"/>
  <c r="E239" i="66"/>
  <c r="Q239" i="66" s="1"/>
  <c r="F239" i="66"/>
  <c r="R239" i="66" s="1"/>
  <c r="G239" i="66"/>
  <c r="S239" i="66" s="1"/>
  <c r="H239" i="66"/>
  <c r="T239" i="66" s="1"/>
  <c r="I239" i="66"/>
  <c r="U239" i="66" s="1"/>
  <c r="J239" i="66"/>
  <c r="V239" i="66" s="1"/>
  <c r="K239" i="66"/>
  <c r="W239" i="66" s="1"/>
  <c r="L239" i="66"/>
  <c r="X239" i="66" s="1"/>
  <c r="C240" i="66"/>
  <c r="D240" i="66"/>
  <c r="AK240" i="66" s="1"/>
  <c r="E240" i="66"/>
  <c r="Q240" i="66" s="1"/>
  <c r="F240" i="66"/>
  <c r="R240" i="66" s="1"/>
  <c r="G240" i="66"/>
  <c r="S240" i="66" s="1"/>
  <c r="H240" i="66"/>
  <c r="T240" i="66" s="1"/>
  <c r="I240" i="66"/>
  <c r="U240" i="66" s="1"/>
  <c r="J240" i="66"/>
  <c r="V240" i="66" s="1"/>
  <c r="K240" i="66"/>
  <c r="W240" i="66" s="1"/>
  <c r="L240" i="66"/>
  <c r="X240" i="66" s="1"/>
  <c r="C241" i="66"/>
  <c r="AJ241" i="66" s="1"/>
  <c r="D241" i="66"/>
  <c r="E241" i="66"/>
  <c r="Q241" i="66" s="1"/>
  <c r="F241" i="66"/>
  <c r="R241" i="66" s="1"/>
  <c r="G241" i="66"/>
  <c r="S241" i="66" s="1"/>
  <c r="H241" i="66"/>
  <c r="T241" i="66" s="1"/>
  <c r="I241" i="66"/>
  <c r="U241" i="66" s="1"/>
  <c r="J241" i="66"/>
  <c r="V241" i="66" s="1"/>
  <c r="K241" i="66"/>
  <c r="W241" i="66" s="1"/>
  <c r="L241" i="66"/>
  <c r="X241" i="66" s="1"/>
  <c r="C242" i="66"/>
  <c r="D242" i="66"/>
  <c r="AK242" i="66" s="1"/>
  <c r="E242" i="66"/>
  <c r="Q242" i="66" s="1"/>
  <c r="F242" i="66"/>
  <c r="R242" i="66" s="1"/>
  <c r="G242" i="66"/>
  <c r="S242" i="66" s="1"/>
  <c r="H242" i="66"/>
  <c r="T242" i="66" s="1"/>
  <c r="I242" i="66"/>
  <c r="U242" i="66" s="1"/>
  <c r="J242" i="66"/>
  <c r="V242" i="66" s="1"/>
  <c r="K242" i="66"/>
  <c r="W242" i="66" s="1"/>
  <c r="L242" i="66"/>
  <c r="X242" i="66" s="1"/>
  <c r="C243" i="66"/>
  <c r="AJ243" i="66" s="1"/>
  <c r="D243" i="66"/>
  <c r="E243" i="66"/>
  <c r="Q243" i="66" s="1"/>
  <c r="F243" i="66"/>
  <c r="R243" i="66" s="1"/>
  <c r="G243" i="66"/>
  <c r="S243" i="66" s="1"/>
  <c r="H243" i="66"/>
  <c r="T243" i="66" s="1"/>
  <c r="I243" i="66"/>
  <c r="U243" i="66" s="1"/>
  <c r="J243" i="66"/>
  <c r="V243" i="66" s="1"/>
  <c r="K243" i="66"/>
  <c r="W243" i="66" s="1"/>
  <c r="L243" i="66"/>
  <c r="X243" i="66" s="1"/>
  <c r="C244" i="66"/>
  <c r="D244" i="66"/>
  <c r="P244" i="66" s="1"/>
  <c r="E244" i="66"/>
  <c r="Q244" i="66" s="1"/>
  <c r="F244" i="66"/>
  <c r="R244" i="66" s="1"/>
  <c r="G244" i="66"/>
  <c r="S244" i="66" s="1"/>
  <c r="H244" i="66"/>
  <c r="T244" i="66" s="1"/>
  <c r="I244" i="66"/>
  <c r="U244" i="66" s="1"/>
  <c r="J244" i="66"/>
  <c r="V244" i="66" s="1"/>
  <c r="K244" i="66"/>
  <c r="W244" i="66" s="1"/>
  <c r="L244" i="66"/>
  <c r="X244" i="66" s="1"/>
  <c r="C245" i="66"/>
  <c r="AJ245" i="66" s="1"/>
  <c r="D245" i="66"/>
  <c r="E245" i="66"/>
  <c r="Q245" i="66" s="1"/>
  <c r="F245" i="66"/>
  <c r="R245" i="66" s="1"/>
  <c r="G245" i="66"/>
  <c r="S245" i="66" s="1"/>
  <c r="H245" i="66"/>
  <c r="T245" i="66" s="1"/>
  <c r="I245" i="66"/>
  <c r="U245" i="66" s="1"/>
  <c r="J245" i="66"/>
  <c r="V245" i="66" s="1"/>
  <c r="K245" i="66"/>
  <c r="W245" i="66" s="1"/>
  <c r="L245" i="66"/>
  <c r="X245" i="66" s="1"/>
  <c r="C246" i="66"/>
  <c r="D246" i="66"/>
  <c r="AK246" i="66" s="1"/>
  <c r="E246" i="66"/>
  <c r="Q246" i="66" s="1"/>
  <c r="F246" i="66"/>
  <c r="R246" i="66" s="1"/>
  <c r="G246" i="66"/>
  <c r="S246" i="66" s="1"/>
  <c r="H246" i="66"/>
  <c r="T246" i="66" s="1"/>
  <c r="I246" i="66"/>
  <c r="U246" i="66" s="1"/>
  <c r="J246" i="66"/>
  <c r="V246" i="66" s="1"/>
  <c r="K246" i="66"/>
  <c r="W246" i="66" s="1"/>
  <c r="L246" i="66"/>
  <c r="X246" i="66" s="1"/>
  <c r="C247" i="66"/>
  <c r="D247" i="66"/>
  <c r="E247" i="66"/>
  <c r="Q247" i="66" s="1"/>
  <c r="F247" i="66"/>
  <c r="R247" i="66" s="1"/>
  <c r="G247" i="66"/>
  <c r="S247" i="66" s="1"/>
  <c r="H247" i="66"/>
  <c r="T247" i="66" s="1"/>
  <c r="I247" i="66"/>
  <c r="U247" i="66" s="1"/>
  <c r="J247" i="66"/>
  <c r="V247" i="66" s="1"/>
  <c r="K247" i="66"/>
  <c r="W247" i="66" s="1"/>
  <c r="L247" i="66"/>
  <c r="X247" i="66" s="1"/>
  <c r="C248" i="66"/>
  <c r="D248" i="66"/>
  <c r="AK248" i="66" s="1"/>
  <c r="E248" i="66"/>
  <c r="Q248" i="66" s="1"/>
  <c r="F248" i="66"/>
  <c r="R248" i="66" s="1"/>
  <c r="G248" i="66"/>
  <c r="S248" i="66" s="1"/>
  <c r="H248" i="66"/>
  <c r="T248" i="66" s="1"/>
  <c r="I248" i="66"/>
  <c r="U248" i="66" s="1"/>
  <c r="J248" i="66"/>
  <c r="V248" i="66" s="1"/>
  <c r="K248" i="66"/>
  <c r="W248" i="66" s="1"/>
  <c r="L248" i="66"/>
  <c r="X248" i="66" s="1"/>
  <c r="C249" i="66"/>
  <c r="AJ249" i="66" s="1"/>
  <c r="D249" i="66"/>
  <c r="E249" i="66"/>
  <c r="Q249" i="66" s="1"/>
  <c r="F249" i="66"/>
  <c r="R249" i="66" s="1"/>
  <c r="G249" i="66"/>
  <c r="S249" i="66" s="1"/>
  <c r="H249" i="66"/>
  <c r="T249" i="66" s="1"/>
  <c r="I249" i="66"/>
  <c r="U249" i="66" s="1"/>
  <c r="J249" i="66"/>
  <c r="V249" i="66" s="1"/>
  <c r="K249" i="66"/>
  <c r="W249" i="66" s="1"/>
  <c r="L249" i="66"/>
  <c r="X249" i="66" s="1"/>
  <c r="C250" i="66"/>
  <c r="D250" i="66"/>
  <c r="AK250" i="66" s="1"/>
  <c r="E250" i="66"/>
  <c r="Q250" i="66" s="1"/>
  <c r="F250" i="66"/>
  <c r="R250" i="66" s="1"/>
  <c r="G250" i="66"/>
  <c r="S250" i="66" s="1"/>
  <c r="H250" i="66"/>
  <c r="T250" i="66" s="1"/>
  <c r="I250" i="66"/>
  <c r="U250" i="66" s="1"/>
  <c r="J250" i="66"/>
  <c r="V250" i="66" s="1"/>
  <c r="K250" i="66"/>
  <c r="W250" i="66" s="1"/>
  <c r="L250" i="66"/>
  <c r="X250" i="66" s="1"/>
  <c r="C251" i="66"/>
  <c r="AJ251" i="66" s="1"/>
  <c r="D251" i="66"/>
  <c r="E251" i="66"/>
  <c r="Q251" i="66" s="1"/>
  <c r="F251" i="66"/>
  <c r="R251" i="66" s="1"/>
  <c r="G251" i="66"/>
  <c r="S251" i="66" s="1"/>
  <c r="H251" i="66"/>
  <c r="T251" i="66" s="1"/>
  <c r="I251" i="66"/>
  <c r="U251" i="66" s="1"/>
  <c r="J251" i="66"/>
  <c r="V251" i="66" s="1"/>
  <c r="K251" i="66"/>
  <c r="W251" i="66" s="1"/>
  <c r="L251" i="66"/>
  <c r="X251" i="66" s="1"/>
  <c r="C252" i="66"/>
  <c r="D252" i="66"/>
  <c r="AK252" i="66" s="1"/>
  <c r="E252" i="66"/>
  <c r="Q252" i="66" s="1"/>
  <c r="F252" i="66"/>
  <c r="R252" i="66" s="1"/>
  <c r="G252" i="66"/>
  <c r="S252" i="66" s="1"/>
  <c r="H252" i="66"/>
  <c r="T252" i="66" s="1"/>
  <c r="I252" i="66"/>
  <c r="U252" i="66" s="1"/>
  <c r="J252" i="66"/>
  <c r="V252" i="66" s="1"/>
  <c r="K252" i="66"/>
  <c r="W252" i="66" s="1"/>
  <c r="L252" i="66"/>
  <c r="X252" i="66" s="1"/>
  <c r="C253" i="66"/>
  <c r="AJ253" i="66" s="1"/>
  <c r="D253" i="66"/>
  <c r="E253" i="66"/>
  <c r="Q253" i="66" s="1"/>
  <c r="F253" i="66"/>
  <c r="R253" i="66" s="1"/>
  <c r="G253" i="66"/>
  <c r="S253" i="66" s="1"/>
  <c r="H253" i="66"/>
  <c r="T253" i="66" s="1"/>
  <c r="I253" i="66"/>
  <c r="U253" i="66" s="1"/>
  <c r="J253" i="66"/>
  <c r="V253" i="66" s="1"/>
  <c r="K253" i="66"/>
  <c r="W253" i="66" s="1"/>
  <c r="L253" i="66"/>
  <c r="X253" i="66" s="1"/>
  <c r="C254" i="66"/>
  <c r="D254" i="66"/>
  <c r="P254" i="66" s="1"/>
  <c r="E254" i="66"/>
  <c r="Q254" i="66" s="1"/>
  <c r="F254" i="66"/>
  <c r="R254" i="66" s="1"/>
  <c r="G254" i="66"/>
  <c r="S254" i="66" s="1"/>
  <c r="H254" i="66"/>
  <c r="T254" i="66" s="1"/>
  <c r="I254" i="66"/>
  <c r="U254" i="66" s="1"/>
  <c r="J254" i="66"/>
  <c r="V254" i="66" s="1"/>
  <c r="K254" i="66"/>
  <c r="W254" i="66" s="1"/>
  <c r="L254" i="66"/>
  <c r="X254" i="66" s="1"/>
  <c r="C255" i="66"/>
  <c r="AJ255" i="66" s="1"/>
  <c r="D255" i="66"/>
  <c r="E255" i="66"/>
  <c r="Q255" i="66" s="1"/>
  <c r="F255" i="66"/>
  <c r="R255" i="66" s="1"/>
  <c r="G255" i="66"/>
  <c r="S255" i="66" s="1"/>
  <c r="H255" i="66"/>
  <c r="T255" i="66" s="1"/>
  <c r="I255" i="66"/>
  <c r="U255" i="66" s="1"/>
  <c r="J255" i="66"/>
  <c r="V255" i="66" s="1"/>
  <c r="K255" i="66"/>
  <c r="W255" i="66" s="1"/>
  <c r="L255" i="66"/>
  <c r="X255" i="66" s="1"/>
  <c r="C256" i="66"/>
  <c r="D256" i="66"/>
  <c r="AK256" i="66" s="1"/>
  <c r="E256" i="66"/>
  <c r="Q256" i="66" s="1"/>
  <c r="F256" i="66"/>
  <c r="R256" i="66" s="1"/>
  <c r="G256" i="66"/>
  <c r="S256" i="66" s="1"/>
  <c r="H256" i="66"/>
  <c r="T256" i="66" s="1"/>
  <c r="I256" i="66"/>
  <c r="U256" i="66" s="1"/>
  <c r="J256" i="66"/>
  <c r="V256" i="66" s="1"/>
  <c r="K256" i="66"/>
  <c r="W256" i="66" s="1"/>
  <c r="L256" i="66"/>
  <c r="X256" i="66" s="1"/>
  <c r="C257" i="66"/>
  <c r="AJ257" i="66" s="1"/>
  <c r="D257" i="66"/>
  <c r="E257" i="66"/>
  <c r="Q257" i="66" s="1"/>
  <c r="F257" i="66"/>
  <c r="R257" i="66" s="1"/>
  <c r="G257" i="66"/>
  <c r="S257" i="66" s="1"/>
  <c r="H257" i="66"/>
  <c r="T257" i="66" s="1"/>
  <c r="I257" i="66"/>
  <c r="U257" i="66" s="1"/>
  <c r="J257" i="66"/>
  <c r="V257" i="66" s="1"/>
  <c r="K257" i="66"/>
  <c r="W257" i="66" s="1"/>
  <c r="L257" i="66"/>
  <c r="X257" i="66" s="1"/>
  <c r="C258" i="66"/>
  <c r="D258" i="66"/>
  <c r="AK258" i="66" s="1"/>
  <c r="E258" i="66"/>
  <c r="Q258" i="66" s="1"/>
  <c r="F258" i="66"/>
  <c r="R258" i="66" s="1"/>
  <c r="G258" i="66"/>
  <c r="S258" i="66" s="1"/>
  <c r="H258" i="66"/>
  <c r="T258" i="66" s="1"/>
  <c r="I258" i="66"/>
  <c r="U258" i="66" s="1"/>
  <c r="J258" i="66"/>
  <c r="V258" i="66" s="1"/>
  <c r="K258" i="66"/>
  <c r="W258" i="66" s="1"/>
  <c r="L258" i="66"/>
  <c r="X258" i="66" s="1"/>
  <c r="C259" i="66"/>
  <c r="AJ259" i="66" s="1"/>
  <c r="D259" i="66"/>
  <c r="E259" i="66"/>
  <c r="Q259" i="66" s="1"/>
  <c r="F259" i="66"/>
  <c r="R259" i="66" s="1"/>
  <c r="G259" i="66"/>
  <c r="S259" i="66" s="1"/>
  <c r="H259" i="66"/>
  <c r="T259" i="66" s="1"/>
  <c r="I259" i="66"/>
  <c r="U259" i="66" s="1"/>
  <c r="J259" i="66"/>
  <c r="V259" i="66" s="1"/>
  <c r="K259" i="66"/>
  <c r="W259" i="66" s="1"/>
  <c r="L259" i="66"/>
  <c r="X259" i="66" s="1"/>
  <c r="C260" i="66"/>
  <c r="D260" i="66"/>
  <c r="AK260" i="66" s="1"/>
  <c r="E260" i="66"/>
  <c r="Q260" i="66" s="1"/>
  <c r="F260" i="66"/>
  <c r="R260" i="66" s="1"/>
  <c r="G260" i="66"/>
  <c r="S260" i="66" s="1"/>
  <c r="H260" i="66"/>
  <c r="T260" i="66" s="1"/>
  <c r="I260" i="66"/>
  <c r="U260" i="66" s="1"/>
  <c r="J260" i="66"/>
  <c r="V260" i="66" s="1"/>
  <c r="K260" i="66"/>
  <c r="W260" i="66" s="1"/>
  <c r="L260" i="66"/>
  <c r="X260" i="66" s="1"/>
  <c r="C261" i="66"/>
  <c r="AJ261" i="66" s="1"/>
  <c r="D261" i="66"/>
  <c r="E261" i="66"/>
  <c r="Q261" i="66" s="1"/>
  <c r="F261" i="66"/>
  <c r="R261" i="66" s="1"/>
  <c r="G261" i="66"/>
  <c r="S261" i="66" s="1"/>
  <c r="H261" i="66"/>
  <c r="T261" i="66" s="1"/>
  <c r="I261" i="66"/>
  <c r="U261" i="66" s="1"/>
  <c r="J261" i="66"/>
  <c r="V261" i="66" s="1"/>
  <c r="K261" i="66"/>
  <c r="W261" i="66" s="1"/>
  <c r="L261" i="66"/>
  <c r="X261" i="66" s="1"/>
  <c r="C262" i="66"/>
  <c r="D262" i="66"/>
  <c r="AK262" i="66" s="1"/>
  <c r="E262" i="66"/>
  <c r="Q262" i="66" s="1"/>
  <c r="F262" i="66"/>
  <c r="R262" i="66" s="1"/>
  <c r="G262" i="66"/>
  <c r="S262" i="66" s="1"/>
  <c r="H262" i="66"/>
  <c r="T262" i="66" s="1"/>
  <c r="I262" i="66"/>
  <c r="U262" i="66" s="1"/>
  <c r="J262" i="66"/>
  <c r="V262" i="66" s="1"/>
  <c r="K262" i="66"/>
  <c r="W262" i="66" s="1"/>
  <c r="L262" i="66"/>
  <c r="X262" i="66" s="1"/>
  <c r="C263" i="66"/>
  <c r="AJ263" i="66" s="1"/>
  <c r="D263" i="66"/>
  <c r="E263" i="66"/>
  <c r="Q263" i="66" s="1"/>
  <c r="F263" i="66"/>
  <c r="R263" i="66" s="1"/>
  <c r="G263" i="66"/>
  <c r="S263" i="66" s="1"/>
  <c r="H263" i="66"/>
  <c r="T263" i="66" s="1"/>
  <c r="I263" i="66"/>
  <c r="U263" i="66" s="1"/>
  <c r="J263" i="66"/>
  <c r="V263" i="66" s="1"/>
  <c r="K263" i="66"/>
  <c r="W263" i="66" s="1"/>
  <c r="L263" i="66"/>
  <c r="X263" i="66" s="1"/>
  <c r="C264" i="66"/>
  <c r="D264" i="66"/>
  <c r="AK264" i="66" s="1"/>
  <c r="E264" i="66"/>
  <c r="Q264" i="66" s="1"/>
  <c r="F264" i="66"/>
  <c r="R264" i="66" s="1"/>
  <c r="G264" i="66"/>
  <c r="S264" i="66" s="1"/>
  <c r="H264" i="66"/>
  <c r="T264" i="66" s="1"/>
  <c r="I264" i="66"/>
  <c r="U264" i="66" s="1"/>
  <c r="J264" i="66"/>
  <c r="V264" i="66" s="1"/>
  <c r="K264" i="66"/>
  <c r="W264" i="66" s="1"/>
  <c r="L264" i="66"/>
  <c r="X264" i="66" s="1"/>
  <c r="C265" i="66"/>
  <c r="AJ265" i="66" s="1"/>
  <c r="D265" i="66"/>
  <c r="E265" i="66"/>
  <c r="Q265" i="66" s="1"/>
  <c r="F265" i="66"/>
  <c r="R265" i="66" s="1"/>
  <c r="G265" i="66"/>
  <c r="S265" i="66" s="1"/>
  <c r="H265" i="66"/>
  <c r="T265" i="66" s="1"/>
  <c r="I265" i="66"/>
  <c r="U265" i="66" s="1"/>
  <c r="J265" i="66"/>
  <c r="V265" i="66" s="1"/>
  <c r="K265" i="66"/>
  <c r="W265" i="66" s="1"/>
  <c r="L265" i="66"/>
  <c r="X265" i="66" s="1"/>
  <c r="C266" i="66"/>
  <c r="D266" i="66"/>
  <c r="AK266" i="66" s="1"/>
  <c r="E266" i="66"/>
  <c r="Q266" i="66" s="1"/>
  <c r="F266" i="66"/>
  <c r="R266" i="66" s="1"/>
  <c r="G266" i="66"/>
  <c r="S266" i="66" s="1"/>
  <c r="H266" i="66"/>
  <c r="T266" i="66" s="1"/>
  <c r="I266" i="66"/>
  <c r="U266" i="66" s="1"/>
  <c r="J266" i="66"/>
  <c r="V266" i="66" s="1"/>
  <c r="K266" i="66"/>
  <c r="W266" i="66" s="1"/>
  <c r="L266" i="66"/>
  <c r="X266" i="66" s="1"/>
  <c r="C267" i="66"/>
  <c r="AJ267" i="66" s="1"/>
  <c r="D267" i="66"/>
  <c r="E267" i="66"/>
  <c r="Q267" i="66" s="1"/>
  <c r="F267" i="66"/>
  <c r="R267" i="66" s="1"/>
  <c r="G267" i="66"/>
  <c r="S267" i="66" s="1"/>
  <c r="H267" i="66"/>
  <c r="T267" i="66" s="1"/>
  <c r="I267" i="66"/>
  <c r="U267" i="66" s="1"/>
  <c r="J267" i="66"/>
  <c r="V267" i="66" s="1"/>
  <c r="K267" i="66"/>
  <c r="W267" i="66" s="1"/>
  <c r="L267" i="66"/>
  <c r="X267" i="66" s="1"/>
  <c r="C268" i="66"/>
  <c r="D268" i="66"/>
  <c r="P268" i="66" s="1"/>
  <c r="E268" i="66"/>
  <c r="Q268" i="66" s="1"/>
  <c r="F268" i="66"/>
  <c r="R268" i="66" s="1"/>
  <c r="G268" i="66"/>
  <c r="S268" i="66" s="1"/>
  <c r="H268" i="66"/>
  <c r="T268" i="66" s="1"/>
  <c r="I268" i="66"/>
  <c r="U268" i="66" s="1"/>
  <c r="J268" i="66"/>
  <c r="V268" i="66" s="1"/>
  <c r="K268" i="66"/>
  <c r="W268" i="66" s="1"/>
  <c r="L268" i="66"/>
  <c r="X268" i="66" s="1"/>
  <c r="C269" i="66"/>
  <c r="AJ269" i="66" s="1"/>
  <c r="D269" i="66"/>
  <c r="E269" i="66"/>
  <c r="Q269" i="66" s="1"/>
  <c r="F269" i="66"/>
  <c r="R269" i="66" s="1"/>
  <c r="G269" i="66"/>
  <c r="S269" i="66" s="1"/>
  <c r="H269" i="66"/>
  <c r="T269" i="66" s="1"/>
  <c r="I269" i="66"/>
  <c r="U269" i="66" s="1"/>
  <c r="J269" i="66"/>
  <c r="V269" i="66" s="1"/>
  <c r="K269" i="66"/>
  <c r="W269" i="66" s="1"/>
  <c r="L269" i="66"/>
  <c r="X269" i="66" s="1"/>
  <c r="C270" i="66"/>
  <c r="D270" i="66"/>
  <c r="AK270" i="66" s="1"/>
  <c r="E270" i="66"/>
  <c r="Q270" i="66" s="1"/>
  <c r="F270" i="66"/>
  <c r="R270" i="66" s="1"/>
  <c r="G270" i="66"/>
  <c r="S270" i="66" s="1"/>
  <c r="H270" i="66"/>
  <c r="T270" i="66" s="1"/>
  <c r="I270" i="66"/>
  <c r="U270" i="66" s="1"/>
  <c r="J270" i="66"/>
  <c r="V270" i="66" s="1"/>
  <c r="K270" i="66"/>
  <c r="W270" i="66" s="1"/>
  <c r="L270" i="66"/>
  <c r="X270" i="66" s="1"/>
  <c r="C271" i="66"/>
  <c r="AJ271" i="66" s="1"/>
  <c r="D271" i="66"/>
  <c r="E271" i="66"/>
  <c r="Q271" i="66" s="1"/>
  <c r="F271" i="66"/>
  <c r="R271" i="66" s="1"/>
  <c r="G271" i="66"/>
  <c r="S271" i="66" s="1"/>
  <c r="H271" i="66"/>
  <c r="T271" i="66" s="1"/>
  <c r="I271" i="66"/>
  <c r="U271" i="66" s="1"/>
  <c r="J271" i="66"/>
  <c r="V271" i="66" s="1"/>
  <c r="K271" i="66"/>
  <c r="W271" i="66" s="1"/>
  <c r="L271" i="66"/>
  <c r="X271" i="66" s="1"/>
  <c r="C272" i="66"/>
  <c r="D272" i="66"/>
  <c r="P272" i="66" s="1"/>
  <c r="E272" i="66"/>
  <c r="Q272" i="66" s="1"/>
  <c r="F272" i="66"/>
  <c r="R272" i="66" s="1"/>
  <c r="G272" i="66"/>
  <c r="S272" i="66" s="1"/>
  <c r="H272" i="66"/>
  <c r="T272" i="66" s="1"/>
  <c r="I272" i="66"/>
  <c r="U272" i="66" s="1"/>
  <c r="J272" i="66"/>
  <c r="V272" i="66" s="1"/>
  <c r="K272" i="66"/>
  <c r="W272" i="66" s="1"/>
  <c r="L272" i="66"/>
  <c r="X272" i="66" s="1"/>
  <c r="C273" i="66"/>
  <c r="AJ273" i="66" s="1"/>
  <c r="D273" i="66"/>
  <c r="E273" i="66"/>
  <c r="Q273" i="66" s="1"/>
  <c r="F273" i="66"/>
  <c r="R273" i="66" s="1"/>
  <c r="G273" i="66"/>
  <c r="S273" i="66" s="1"/>
  <c r="H273" i="66"/>
  <c r="T273" i="66" s="1"/>
  <c r="I273" i="66"/>
  <c r="U273" i="66" s="1"/>
  <c r="J273" i="66"/>
  <c r="V273" i="66" s="1"/>
  <c r="K273" i="66"/>
  <c r="W273" i="66" s="1"/>
  <c r="L273" i="66"/>
  <c r="X273" i="66" s="1"/>
  <c r="C274" i="66"/>
  <c r="D274" i="66"/>
  <c r="AK274" i="66" s="1"/>
  <c r="E274" i="66"/>
  <c r="Q274" i="66" s="1"/>
  <c r="F274" i="66"/>
  <c r="R274" i="66" s="1"/>
  <c r="G274" i="66"/>
  <c r="S274" i="66" s="1"/>
  <c r="H274" i="66"/>
  <c r="T274" i="66" s="1"/>
  <c r="I274" i="66"/>
  <c r="U274" i="66" s="1"/>
  <c r="J274" i="66"/>
  <c r="V274" i="66" s="1"/>
  <c r="K274" i="66"/>
  <c r="W274" i="66" s="1"/>
  <c r="L274" i="66"/>
  <c r="X274" i="66" s="1"/>
  <c r="C275" i="66"/>
  <c r="AJ275" i="66" s="1"/>
  <c r="D275" i="66"/>
  <c r="E275" i="66"/>
  <c r="Q275" i="66" s="1"/>
  <c r="F275" i="66"/>
  <c r="R275" i="66" s="1"/>
  <c r="G275" i="66"/>
  <c r="S275" i="66" s="1"/>
  <c r="H275" i="66"/>
  <c r="T275" i="66" s="1"/>
  <c r="I275" i="66"/>
  <c r="U275" i="66" s="1"/>
  <c r="J275" i="66"/>
  <c r="V275" i="66" s="1"/>
  <c r="K275" i="66"/>
  <c r="W275" i="66" s="1"/>
  <c r="L275" i="66"/>
  <c r="X275" i="66" s="1"/>
  <c r="C276" i="66"/>
  <c r="D276" i="66"/>
  <c r="P276" i="66" s="1"/>
  <c r="E276" i="66"/>
  <c r="Q276" i="66" s="1"/>
  <c r="F276" i="66"/>
  <c r="R276" i="66" s="1"/>
  <c r="G276" i="66"/>
  <c r="S276" i="66" s="1"/>
  <c r="H276" i="66"/>
  <c r="T276" i="66" s="1"/>
  <c r="I276" i="66"/>
  <c r="U276" i="66" s="1"/>
  <c r="J276" i="66"/>
  <c r="V276" i="66" s="1"/>
  <c r="K276" i="66"/>
  <c r="W276" i="66" s="1"/>
  <c r="L276" i="66"/>
  <c r="X276" i="66" s="1"/>
  <c r="C277" i="66"/>
  <c r="AJ277" i="66" s="1"/>
  <c r="D277" i="66"/>
  <c r="P277" i="66" s="1"/>
  <c r="E277" i="66"/>
  <c r="Q277" i="66" s="1"/>
  <c r="F277" i="66"/>
  <c r="R277" i="66" s="1"/>
  <c r="G277" i="66"/>
  <c r="S277" i="66" s="1"/>
  <c r="H277" i="66"/>
  <c r="T277" i="66" s="1"/>
  <c r="I277" i="66"/>
  <c r="U277" i="66" s="1"/>
  <c r="J277" i="66"/>
  <c r="V277" i="66" s="1"/>
  <c r="K277" i="66"/>
  <c r="W277" i="66" s="1"/>
  <c r="L277" i="66"/>
  <c r="X277" i="66" s="1"/>
  <c r="C278" i="66"/>
  <c r="D278" i="66"/>
  <c r="AK278" i="66" s="1"/>
  <c r="E278" i="66"/>
  <c r="Q278" i="66" s="1"/>
  <c r="F278" i="66"/>
  <c r="R278" i="66" s="1"/>
  <c r="G278" i="66"/>
  <c r="S278" i="66" s="1"/>
  <c r="H278" i="66"/>
  <c r="T278" i="66" s="1"/>
  <c r="I278" i="66"/>
  <c r="U278" i="66" s="1"/>
  <c r="J278" i="66"/>
  <c r="V278" i="66" s="1"/>
  <c r="K278" i="66"/>
  <c r="W278" i="66" s="1"/>
  <c r="L278" i="66"/>
  <c r="X278" i="66" s="1"/>
  <c r="C279" i="66"/>
  <c r="AJ279" i="66" s="1"/>
  <c r="D279" i="66"/>
  <c r="E279" i="66"/>
  <c r="Q279" i="66" s="1"/>
  <c r="F279" i="66"/>
  <c r="R279" i="66" s="1"/>
  <c r="G279" i="66"/>
  <c r="S279" i="66" s="1"/>
  <c r="H279" i="66"/>
  <c r="T279" i="66" s="1"/>
  <c r="I279" i="66"/>
  <c r="U279" i="66" s="1"/>
  <c r="J279" i="66"/>
  <c r="V279" i="66" s="1"/>
  <c r="K279" i="66"/>
  <c r="W279" i="66" s="1"/>
  <c r="L279" i="66"/>
  <c r="X279" i="66" s="1"/>
  <c r="C280" i="66"/>
  <c r="D280" i="66"/>
  <c r="AK280" i="66" s="1"/>
  <c r="E280" i="66"/>
  <c r="Q280" i="66" s="1"/>
  <c r="F280" i="66"/>
  <c r="R280" i="66" s="1"/>
  <c r="G280" i="66"/>
  <c r="S280" i="66" s="1"/>
  <c r="H280" i="66"/>
  <c r="T280" i="66" s="1"/>
  <c r="I280" i="66"/>
  <c r="U280" i="66" s="1"/>
  <c r="J280" i="66"/>
  <c r="V280" i="66" s="1"/>
  <c r="K280" i="66"/>
  <c r="W280" i="66" s="1"/>
  <c r="L280" i="66"/>
  <c r="X280" i="66" s="1"/>
  <c r="C281" i="66"/>
  <c r="AJ281" i="66" s="1"/>
  <c r="D281" i="66"/>
  <c r="E281" i="66"/>
  <c r="Q281" i="66" s="1"/>
  <c r="F281" i="66"/>
  <c r="R281" i="66" s="1"/>
  <c r="G281" i="66"/>
  <c r="S281" i="66" s="1"/>
  <c r="H281" i="66"/>
  <c r="T281" i="66" s="1"/>
  <c r="I281" i="66"/>
  <c r="U281" i="66" s="1"/>
  <c r="J281" i="66"/>
  <c r="V281" i="66" s="1"/>
  <c r="K281" i="66"/>
  <c r="W281" i="66" s="1"/>
  <c r="L281" i="66"/>
  <c r="X281" i="66" s="1"/>
  <c r="C282" i="66"/>
  <c r="D282" i="66"/>
  <c r="AK282" i="66" s="1"/>
  <c r="E282" i="66"/>
  <c r="Q282" i="66" s="1"/>
  <c r="F282" i="66"/>
  <c r="R282" i="66" s="1"/>
  <c r="G282" i="66"/>
  <c r="S282" i="66" s="1"/>
  <c r="H282" i="66"/>
  <c r="T282" i="66" s="1"/>
  <c r="I282" i="66"/>
  <c r="U282" i="66" s="1"/>
  <c r="J282" i="66"/>
  <c r="V282" i="66" s="1"/>
  <c r="K282" i="66"/>
  <c r="W282" i="66" s="1"/>
  <c r="L282" i="66"/>
  <c r="X282" i="66" s="1"/>
  <c r="C283" i="66"/>
  <c r="AJ283" i="66" s="1"/>
  <c r="D283" i="66"/>
  <c r="E283" i="66"/>
  <c r="Q283" i="66" s="1"/>
  <c r="F283" i="66"/>
  <c r="R283" i="66" s="1"/>
  <c r="G283" i="66"/>
  <c r="S283" i="66" s="1"/>
  <c r="H283" i="66"/>
  <c r="T283" i="66" s="1"/>
  <c r="I283" i="66"/>
  <c r="U283" i="66" s="1"/>
  <c r="J283" i="66"/>
  <c r="V283" i="66" s="1"/>
  <c r="K283" i="66"/>
  <c r="W283" i="66" s="1"/>
  <c r="L283" i="66"/>
  <c r="X283" i="66" s="1"/>
  <c r="C284" i="66"/>
  <c r="D284" i="66"/>
  <c r="P284" i="66" s="1"/>
  <c r="E284" i="66"/>
  <c r="Q284" i="66" s="1"/>
  <c r="F284" i="66"/>
  <c r="R284" i="66" s="1"/>
  <c r="G284" i="66"/>
  <c r="S284" i="66" s="1"/>
  <c r="H284" i="66"/>
  <c r="T284" i="66" s="1"/>
  <c r="I284" i="66"/>
  <c r="U284" i="66" s="1"/>
  <c r="J284" i="66"/>
  <c r="V284" i="66" s="1"/>
  <c r="K284" i="66"/>
  <c r="W284" i="66" s="1"/>
  <c r="L284" i="66"/>
  <c r="X284" i="66" s="1"/>
  <c r="C285" i="66"/>
  <c r="AJ285" i="66" s="1"/>
  <c r="D285" i="66"/>
  <c r="E285" i="66"/>
  <c r="Q285" i="66" s="1"/>
  <c r="F285" i="66"/>
  <c r="R285" i="66" s="1"/>
  <c r="G285" i="66"/>
  <c r="S285" i="66" s="1"/>
  <c r="H285" i="66"/>
  <c r="T285" i="66" s="1"/>
  <c r="I285" i="66"/>
  <c r="U285" i="66" s="1"/>
  <c r="J285" i="66"/>
  <c r="V285" i="66" s="1"/>
  <c r="K285" i="66"/>
  <c r="W285" i="66" s="1"/>
  <c r="L285" i="66"/>
  <c r="X285" i="66" s="1"/>
  <c r="C286" i="66"/>
  <c r="D286" i="66"/>
  <c r="AK286" i="66" s="1"/>
  <c r="E286" i="66"/>
  <c r="Q286" i="66" s="1"/>
  <c r="F286" i="66"/>
  <c r="R286" i="66" s="1"/>
  <c r="G286" i="66"/>
  <c r="S286" i="66" s="1"/>
  <c r="H286" i="66"/>
  <c r="T286" i="66" s="1"/>
  <c r="I286" i="66"/>
  <c r="U286" i="66" s="1"/>
  <c r="J286" i="66"/>
  <c r="V286" i="66" s="1"/>
  <c r="K286" i="66"/>
  <c r="W286" i="66" s="1"/>
  <c r="L286" i="66"/>
  <c r="X286" i="66" s="1"/>
  <c r="C287" i="66"/>
  <c r="AJ287" i="66" s="1"/>
  <c r="D287" i="66"/>
  <c r="E287" i="66"/>
  <c r="Q287" i="66" s="1"/>
  <c r="F287" i="66"/>
  <c r="R287" i="66" s="1"/>
  <c r="G287" i="66"/>
  <c r="S287" i="66" s="1"/>
  <c r="H287" i="66"/>
  <c r="T287" i="66" s="1"/>
  <c r="I287" i="66"/>
  <c r="U287" i="66" s="1"/>
  <c r="J287" i="66"/>
  <c r="V287" i="66" s="1"/>
  <c r="K287" i="66"/>
  <c r="W287" i="66" s="1"/>
  <c r="L287" i="66"/>
  <c r="X287" i="66" s="1"/>
  <c r="C288" i="66"/>
  <c r="D288" i="66"/>
  <c r="AK288" i="66" s="1"/>
  <c r="E288" i="66"/>
  <c r="Q288" i="66" s="1"/>
  <c r="F288" i="66"/>
  <c r="R288" i="66" s="1"/>
  <c r="G288" i="66"/>
  <c r="S288" i="66" s="1"/>
  <c r="H288" i="66"/>
  <c r="T288" i="66" s="1"/>
  <c r="I288" i="66"/>
  <c r="U288" i="66" s="1"/>
  <c r="J288" i="66"/>
  <c r="V288" i="66" s="1"/>
  <c r="K288" i="66"/>
  <c r="W288" i="66" s="1"/>
  <c r="L288" i="66"/>
  <c r="X288" i="66" s="1"/>
  <c r="C289" i="66"/>
  <c r="AJ289" i="66" s="1"/>
  <c r="D289" i="66"/>
  <c r="E289" i="66"/>
  <c r="Q289" i="66" s="1"/>
  <c r="F289" i="66"/>
  <c r="R289" i="66" s="1"/>
  <c r="G289" i="66"/>
  <c r="S289" i="66" s="1"/>
  <c r="H289" i="66"/>
  <c r="T289" i="66" s="1"/>
  <c r="I289" i="66"/>
  <c r="U289" i="66" s="1"/>
  <c r="J289" i="66"/>
  <c r="V289" i="66" s="1"/>
  <c r="K289" i="66"/>
  <c r="W289" i="66" s="1"/>
  <c r="L289" i="66"/>
  <c r="X289" i="66" s="1"/>
  <c r="C290" i="66"/>
  <c r="D290" i="66"/>
  <c r="P290" i="66" s="1"/>
  <c r="E290" i="66"/>
  <c r="Q290" i="66" s="1"/>
  <c r="F290" i="66"/>
  <c r="R290" i="66" s="1"/>
  <c r="G290" i="66"/>
  <c r="S290" i="66" s="1"/>
  <c r="H290" i="66"/>
  <c r="T290" i="66" s="1"/>
  <c r="I290" i="66"/>
  <c r="U290" i="66" s="1"/>
  <c r="J290" i="66"/>
  <c r="V290" i="66" s="1"/>
  <c r="K290" i="66"/>
  <c r="W290" i="66" s="1"/>
  <c r="L290" i="66"/>
  <c r="X290" i="66" s="1"/>
  <c r="C291" i="66"/>
  <c r="AJ291" i="66" s="1"/>
  <c r="D291" i="66"/>
  <c r="E291" i="66"/>
  <c r="Q291" i="66" s="1"/>
  <c r="F291" i="66"/>
  <c r="R291" i="66" s="1"/>
  <c r="G291" i="66"/>
  <c r="S291" i="66" s="1"/>
  <c r="H291" i="66"/>
  <c r="T291" i="66" s="1"/>
  <c r="I291" i="66"/>
  <c r="U291" i="66" s="1"/>
  <c r="J291" i="66"/>
  <c r="V291" i="66" s="1"/>
  <c r="K291" i="66"/>
  <c r="W291" i="66" s="1"/>
  <c r="L291" i="66"/>
  <c r="X291" i="66" s="1"/>
  <c r="C292" i="66"/>
  <c r="D292" i="66"/>
  <c r="P292" i="66" s="1"/>
  <c r="E292" i="66"/>
  <c r="Q292" i="66" s="1"/>
  <c r="F292" i="66"/>
  <c r="R292" i="66" s="1"/>
  <c r="G292" i="66"/>
  <c r="S292" i="66" s="1"/>
  <c r="H292" i="66"/>
  <c r="T292" i="66" s="1"/>
  <c r="I292" i="66"/>
  <c r="U292" i="66" s="1"/>
  <c r="J292" i="66"/>
  <c r="V292" i="66" s="1"/>
  <c r="K292" i="66"/>
  <c r="W292" i="66" s="1"/>
  <c r="L292" i="66"/>
  <c r="X292" i="66" s="1"/>
  <c r="C293" i="66"/>
  <c r="AJ293" i="66" s="1"/>
  <c r="D293" i="66"/>
  <c r="P293" i="66" s="1"/>
  <c r="E293" i="66"/>
  <c r="Q293" i="66" s="1"/>
  <c r="F293" i="66"/>
  <c r="R293" i="66" s="1"/>
  <c r="G293" i="66"/>
  <c r="S293" i="66" s="1"/>
  <c r="H293" i="66"/>
  <c r="T293" i="66" s="1"/>
  <c r="I293" i="66"/>
  <c r="U293" i="66" s="1"/>
  <c r="J293" i="66"/>
  <c r="V293" i="66" s="1"/>
  <c r="K293" i="66"/>
  <c r="W293" i="66" s="1"/>
  <c r="L293" i="66"/>
  <c r="X293" i="66" s="1"/>
  <c r="C294" i="66"/>
  <c r="D294" i="66"/>
  <c r="P294" i="66" s="1"/>
  <c r="E294" i="66"/>
  <c r="Q294" i="66" s="1"/>
  <c r="F294" i="66"/>
  <c r="R294" i="66" s="1"/>
  <c r="G294" i="66"/>
  <c r="S294" i="66" s="1"/>
  <c r="H294" i="66"/>
  <c r="T294" i="66" s="1"/>
  <c r="I294" i="66"/>
  <c r="U294" i="66" s="1"/>
  <c r="J294" i="66"/>
  <c r="V294" i="66" s="1"/>
  <c r="K294" i="66"/>
  <c r="W294" i="66" s="1"/>
  <c r="L294" i="66"/>
  <c r="X294" i="66" s="1"/>
  <c r="C295" i="66"/>
  <c r="AJ295" i="66" s="1"/>
  <c r="D295" i="66"/>
  <c r="E295" i="66"/>
  <c r="Q295" i="66" s="1"/>
  <c r="F295" i="66"/>
  <c r="R295" i="66" s="1"/>
  <c r="G295" i="66"/>
  <c r="S295" i="66" s="1"/>
  <c r="H295" i="66"/>
  <c r="T295" i="66" s="1"/>
  <c r="I295" i="66"/>
  <c r="U295" i="66" s="1"/>
  <c r="J295" i="66"/>
  <c r="V295" i="66" s="1"/>
  <c r="K295" i="66"/>
  <c r="W295" i="66" s="1"/>
  <c r="L295" i="66"/>
  <c r="X295" i="66" s="1"/>
  <c r="C296" i="66"/>
  <c r="D296" i="66"/>
  <c r="P296" i="66" s="1"/>
  <c r="E296" i="66"/>
  <c r="Q296" i="66" s="1"/>
  <c r="F296" i="66"/>
  <c r="R296" i="66" s="1"/>
  <c r="G296" i="66"/>
  <c r="S296" i="66" s="1"/>
  <c r="H296" i="66"/>
  <c r="T296" i="66" s="1"/>
  <c r="I296" i="66"/>
  <c r="U296" i="66" s="1"/>
  <c r="J296" i="66"/>
  <c r="V296" i="66" s="1"/>
  <c r="K296" i="66"/>
  <c r="W296" i="66" s="1"/>
  <c r="L296" i="66"/>
  <c r="X296" i="66" s="1"/>
  <c r="C297" i="66"/>
  <c r="AJ297" i="66" s="1"/>
  <c r="D297" i="66"/>
  <c r="E297" i="66"/>
  <c r="Q297" i="66" s="1"/>
  <c r="F297" i="66"/>
  <c r="R297" i="66" s="1"/>
  <c r="G297" i="66"/>
  <c r="S297" i="66" s="1"/>
  <c r="H297" i="66"/>
  <c r="T297" i="66" s="1"/>
  <c r="I297" i="66"/>
  <c r="U297" i="66" s="1"/>
  <c r="J297" i="66"/>
  <c r="V297" i="66" s="1"/>
  <c r="K297" i="66"/>
  <c r="W297" i="66" s="1"/>
  <c r="L297" i="66"/>
  <c r="X297" i="66" s="1"/>
  <c r="C298" i="66"/>
  <c r="D298" i="66"/>
  <c r="P298" i="66" s="1"/>
  <c r="E298" i="66"/>
  <c r="Q298" i="66" s="1"/>
  <c r="F298" i="66"/>
  <c r="R298" i="66" s="1"/>
  <c r="G298" i="66"/>
  <c r="S298" i="66" s="1"/>
  <c r="H298" i="66"/>
  <c r="T298" i="66" s="1"/>
  <c r="I298" i="66"/>
  <c r="U298" i="66" s="1"/>
  <c r="J298" i="66"/>
  <c r="V298" i="66" s="1"/>
  <c r="K298" i="66"/>
  <c r="W298" i="66" s="1"/>
  <c r="L298" i="66"/>
  <c r="X298" i="66" s="1"/>
  <c r="C299" i="66"/>
  <c r="AJ299" i="66" s="1"/>
  <c r="D299" i="66"/>
  <c r="E299" i="66"/>
  <c r="Q299" i="66" s="1"/>
  <c r="F299" i="66"/>
  <c r="R299" i="66" s="1"/>
  <c r="G299" i="66"/>
  <c r="S299" i="66" s="1"/>
  <c r="H299" i="66"/>
  <c r="T299" i="66" s="1"/>
  <c r="I299" i="66"/>
  <c r="U299" i="66" s="1"/>
  <c r="J299" i="66"/>
  <c r="V299" i="66" s="1"/>
  <c r="K299" i="66"/>
  <c r="W299" i="66" s="1"/>
  <c r="L299" i="66"/>
  <c r="X299" i="66" s="1"/>
  <c r="C300" i="66"/>
  <c r="D300" i="66"/>
  <c r="P300" i="66" s="1"/>
  <c r="E300" i="66"/>
  <c r="Q300" i="66" s="1"/>
  <c r="F300" i="66"/>
  <c r="R300" i="66" s="1"/>
  <c r="G300" i="66"/>
  <c r="S300" i="66" s="1"/>
  <c r="H300" i="66"/>
  <c r="T300" i="66" s="1"/>
  <c r="I300" i="66"/>
  <c r="U300" i="66" s="1"/>
  <c r="J300" i="66"/>
  <c r="V300" i="66" s="1"/>
  <c r="K300" i="66"/>
  <c r="W300" i="66" s="1"/>
  <c r="L300" i="66"/>
  <c r="X300" i="66" s="1"/>
  <c r="C301" i="66"/>
  <c r="AJ301" i="66" s="1"/>
  <c r="D301" i="66"/>
  <c r="E301" i="66"/>
  <c r="Q301" i="66" s="1"/>
  <c r="F301" i="66"/>
  <c r="R301" i="66" s="1"/>
  <c r="G301" i="66"/>
  <c r="S301" i="66" s="1"/>
  <c r="H301" i="66"/>
  <c r="T301" i="66" s="1"/>
  <c r="I301" i="66"/>
  <c r="U301" i="66" s="1"/>
  <c r="J301" i="66"/>
  <c r="V301" i="66" s="1"/>
  <c r="K301" i="66"/>
  <c r="W301" i="66" s="1"/>
  <c r="L301" i="66"/>
  <c r="X301" i="66" s="1"/>
  <c r="C302" i="66"/>
  <c r="D302" i="66"/>
  <c r="P302" i="66" s="1"/>
  <c r="E302" i="66"/>
  <c r="Q302" i="66" s="1"/>
  <c r="F302" i="66"/>
  <c r="R302" i="66" s="1"/>
  <c r="G302" i="66"/>
  <c r="S302" i="66" s="1"/>
  <c r="H302" i="66"/>
  <c r="T302" i="66" s="1"/>
  <c r="I302" i="66"/>
  <c r="U302" i="66" s="1"/>
  <c r="J302" i="66"/>
  <c r="V302" i="66" s="1"/>
  <c r="K302" i="66"/>
  <c r="W302" i="66" s="1"/>
  <c r="L302" i="66"/>
  <c r="X302" i="66" s="1"/>
  <c r="C303" i="66"/>
  <c r="AJ303" i="66" s="1"/>
  <c r="D303" i="66"/>
  <c r="E303" i="66"/>
  <c r="Q303" i="66" s="1"/>
  <c r="F303" i="66"/>
  <c r="R303" i="66" s="1"/>
  <c r="G303" i="66"/>
  <c r="S303" i="66" s="1"/>
  <c r="H303" i="66"/>
  <c r="T303" i="66" s="1"/>
  <c r="I303" i="66"/>
  <c r="U303" i="66" s="1"/>
  <c r="J303" i="66"/>
  <c r="V303" i="66" s="1"/>
  <c r="K303" i="66"/>
  <c r="W303" i="66" s="1"/>
  <c r="L303" i="66"/>
  <c r="X303" i="66" s="1"/>
  <c r="C304" i="66"/>
  <c r="D304" i="66"/>
  <c r="P304" i="66" s="1"/>
  <c r="E304" i="66"/>
  <c r="Q304" i="66" s="1"/>
  <c r="F304" i="66"/>
  <c r="R304" i="66" s="1"/>
  <c r="G304" i="66"/>
  <c r="S304" i="66" s="1"/>
  <c r="H304" i="66"/>
  <c r="T304" i="66" s="1"/>
  <c r="I304" i="66"/>
  <c r="U304" i="66" s="1"/>
  <c r="J304" i="66"/>
  <c r="V304" i="66" s="1"/>
  <c r="K304" i="66"/>
  <c r="W304" i="66" s="1"/>
  <c r="L304" i="66"/>
  <c r="X304" i="66" s="1"/>
  <c r="C305" i="66"/>
  <c r="AJ305" i="66" s="1"/>
  <c r="D305" i="66"/>
  <c r="E305" i="66"/>
  <c r="Q305" i="66" s="1"/>
  <c r="F305" i="66"/>
  <c r="R305" i="66" s="1"/>
  <c r="G305" i="66"/>
  <c r="S305" i="66" s="1"/>
  <c r="H305" i="66"/>
  <c r="T305" i="66" s="1"/>
  <c r="I305" i="66"/>
  <c r="U305" i="66" s="1"/>
  <c r="J305" i="66"/>
  <c r="V305" i="66" s="1"/>
  <c r="K305" i="66"/>
  <c r="W305" i="66" s="1"/>
  <c r="L305" i="66"/>
  <c r="X305" i="66" s="1"/>
  <c r="C306" i="66"/>
  <c r="D306" i="66"/>
  <c r="P306" i="66" s="1"/>
  <c r="E306" i="66"/>
  <c r="Q306" i="66" s="1"/>
  <c r="F306" i="66"/>
  <c r="R306" i="66" s="1"/>
  <c r="G306" i="66"/>
  <c r="S306" i="66" s="1"/>
  <c r="H306" i="66"/>
  <c r="T306" i="66" s="1"/>
  <c r="I306" i="66"/>
  <c r="U306" i="66" s="1"/>
  <c r="J306" i="66"/>
  <c r="V306" i="66" s="1"/>
  <c r="K306" i="66"/>
  <c r="W306" i="66" s="1"/>
  <c r="L306" i="66"/>
  <c r="X306" i="66" s="1"/>
  <c r="C307" i="66"/>
  <c r="AJ307" i="66" s="1"/>
  <c r="D307" i="66"/>
  <c r="E307" i="66"/>
  <c r="Q307" i="66" s="1"/>
  <c r="F307" i="66"/>
  <c r="R307" i="66" s="1"/>
  <c r="G307" i="66"/>
  <c r="S307" i="66" s="1"/>
  <c r="H307" i="66"/>
  <c r="T307" i="66" s="1"/>
  <c r="I307" i="66"/>
  <c r="U307" i="66" s="1"/>
  <c r="J307" i="66"/>
  <c r="V307" i="66" s="1"/>
  <c r="K307" i="66"/>
  <c r="W307" i="66" s="1"/>
  <c r="L307" i="66"/>
  <c r="X307" i="66" s="1"/>
  <c r="C308" i="66"/>
  <c r="D308" i="66"/>
  <c r="P308" i="66" s="1"/>
  <c r="E308" i="66"/>
  <c r="Q308" i="66" s="1"/>
  <c r="F308" i="66"/>
  <c r="R308" i="66" s="1"/>
  <c r="G308" i="66"/>
  <c r="S308" i="66" s="1"/>
  <c r="H308" i="66"/>
  <c r="T308" i="66" s="1"/>
  <c r="I308" i="66"/>
  <c r="U308" i="66" s="1"/>
  <c r="J308" i="66"/>
  <c r="V308" i="66" s="1"/>
  <c r="K308" i="66"/>
  <c r="W308" i="66" s="1"/>
  <c r="L308" i="66"/>
  <c r="X308" i="66" s="1"/>
  <c r="C309" i="66"/>
  <c r="AJ309" i="66" s="1"/>
  <c r="D309" i="66"/>
  <c r="P309" i="66" s="1"/>
  <c r="E309" i="66"/>
  <c r="Q309" i="66" s="1"/>
  <c r="F309" i="66"/>
  <c r="R309" i="66" s="1"/>
  <c r="G309" i="66"/>
  <c r="S309" i="66" s="1"/>
  <c r="H309" i="66"/>
  <c r="T309" i="66" s="1"/>
  <c r="I309" i="66"/>
  <c r="U309" i="66" s="1"/>
  <c r="J309" i="66"/>
  <c r="V309" i="66" s="1"/>
  <c r="K309" i="66"/>
  <c r="W309" i="66" s="1"/>
  <c r="L309" i="66"/>
  <c r="X309" i="66" s="1"/>
  <c r="C310" i="66"/>
  <c r="D310" i="66"/>
  <c r="P310" i="66" s="1"/>
  <c r="E310" i="66"/>
  <c r="Q310" i="66" s="1"/>
  <c r="F310" i="66"/>
  <c r="R310" i="66" s="1"/>
  <c r="G310" i="66"/>
  <c r="S310" i="66" s="1"/>
  <c r="H310" i="66"/>
  <c r="T310" i="66" s="1"/>
  <c r="I310" i="66"/>
  <c r="U310" i="66" s="1"/>
  <c r="J310" i="66"/>
  <c r="V310" i="66" s="1"/>
  <c r="K310" i="66"/>
  <c r="W310" i="66" s="1"/>
  <c r="L310" i="66"/>
  <c r="X310" i="66" s="1"/>
  <c r="C311" i="66"/>
  <c r="AJ311" i="66" s="1"/>
  <c r="D311" i="66"/>
  <c r="E311" i="66"/>
  <c r="Q311" i="66" s="1"/>
  <c r="F311" i="66"/>
  <c r="R311" i="66" s="1"/>
  <c r="G311" i="66"/>
  <c r="S311" i="66" s="1"/>
  <c r="H311" i="66"/>
  <c r="T311" i="66" s="1"/>
  <c r="I311" i="66"/>
  <c r="U311" i="66" s="1"/>
  <c r="J311" i="66"/>
  <c r="V311" i="66" s="1"/>
  <c r="K311" i="66"/>
  <c r="W311" i="66" s="1"/>
  <c r="L311" i="66"/>
  <c r="X311" i="66" s="1"/>
  <c r="C312" i="66"/>
  <c r="D312" i="66"/>
  <c r="P312" i="66" s="1"/>
  <c r="E312" i="66"/>
  <c r="Q312" i="66" s="1"/>
  <c r="F312" i="66"/>
  <c r="R312" i="66" s="1"/>
  <c r="G312" i="66"/>
  <c r="S312" i="66" s="1"/>
  <c r="H312" i="66"/>
  <c r="T312" i="66" s="1"/>
  <c r="I312" i="66"/>
  <c r="U312" i="66" s="1"/>
  <c r="J312" i="66"/>
  <c r="V312" i="66" s="1"/>
  <c r="K312" i="66"/>
  <c r="W312" i="66" s="1"/>
  <c r="L312" i="66"/>
  <c r="X312" i="66" s="1"/>
  <c r="C313" i="66"/>
  <c r="AJ313" i="66" s="1"/>
  <c r="D313" i="66"/>
  <c r="E313" i="66"/>
  <c r="Q313" i="66" s="1"/>
  <c r="F313" i="66"/>
  <c r="R313" i="66" s="1"/>
  <c r="G313" i="66"/>
  <c r="S313" i="66" s="1"/>
  <c r="H313" i="66"/>
  <c r="T313" i="66" s="1"/>
  <c r="I313" i="66"/>
  <c r="U313" i="66" s="1"/>
  <c r="J313" i="66"/>
  <c r="V313" i="66" s="1"/>
  <c r="K313" i="66"/>
  <c r="W313" i="66" s="1"/>
  <c r="L313" i="66"/>
  <c r="X313" i="66" s="1"/>
  <c r="C314" i="66"/>
  <c r="D314" i="66"/>
  <c r="P314" i="66" s="1"/>
  <c r="E314" i="66"/>
  <c r="Q314" i="66" s="1"/>
  <c r="F314" i="66"/>
  <c r="R314" i="66" s="1"/>
  <c r="G314" i="66"/>
  <c r="S314" i="66" s="1"/>
  <c r="H314" i="66"/>
  <c r="T314" i="66" s="1"/>
  <c r="I314" i="66"/>
  <c r="U314" i="66" s="1"/>
  <c r="J314" i="66"/>
  <c r="V314" i="66" s="1"/>
  <c r="K314" i="66"/>
  <c r="W314" i="66" s="1"/>
  <c r="L314" i="66"/>
  <c r="X314" i="66" s="1"/>
  <c r="C315" i="66"/>
  <c r="AJ315" i="66" s="1"/>
  <c r="D315" i="66"/>
  <c r="E315" i="66"/>
  <c r="Q315" i="66" s="1"/>
  <c r="F315" i="66"/>
  <c r="R315" i="66" s="1"/>
  <c r="G315" i="66"/>
  <c r="S315" i="66" s="1"/>
  <c r="H315" i="66"/>
  <c r="T315" i="66" s="1"/>
  <c r="I315" i="66"/>
  <c r="U315" i="66" s="1"/>
  <c r="J315" i="66"/>
  <c r="V315" i="66" s="1"/>
  <c r="K315" i="66"/>
  <c r="W315" i="66" s="1"/>
  <c r="L315" i="66"/>
  <c r="X315" i="66" s="1"/>
  <c r="C316" i="66"/>
  <c r="D316" i="66"/>
  <c r="P316" i="66" s="1"/>
  <c r="E316" i="66"/>
  <c r="Q316" i="66" s="1"/>
  <c r="F316" i="66"/>
  <c r="R316" i="66" s="1"/>
  <c r="G316" i="66"/>
  <c r="S316" i="66" s="1"/>
  <c r="H316" i="66"/>
  <c r="T316" i="66" s="1"/>
  <c r="I316" i="66"/>
  <c r="U316" i="66" s="1"/>
  <c r="J316" i="66"/>
  <c r="V316" i="66" s="1"/>
  <c r="K316" i="66"/>
  <c r="W316" i="66" s="1"/>
  <c r="L316" i="66"/>
  <c r="X316" i="66" s="1"/>
  <c r="C317" i="66"/>
  <c r="AJ317" i="66" s="1"/>
  <c r="D317" i="66"/>
  <c r="E317" i="66"/>
  <c r="Q317" i="66" s="1"/>
  <c r="F317" i="66"/>
  <c r="R317" i="66" s="1"/>
  <c r="G317" i="66"/>
  <c r="S317" i="66" s="1"/>
  <c r="H317" i="66"/>
  <c r="T317" i="66" s="1"/>
  <c r="I317" i="66"/>
  <c r="U317" i="66" s="1"/>
  <c r="J317" i="66"/>
  <c r="V317" i="66" s="1"/>
  <c r="K317" i="66"/>
  <c r="W317" i="66" s="1"/>
  <c r="L317" i="66"/>
  <c r="X317" i="66" s="1"/>
  <c r="C318" i="66"/>
  <c r="D318" i="66"/>
  <c r="P318" i="66" s="1"/>
  <c r="E318" i="66"/>
  <c r="Q318" i="66" s="1"/>
  <c r="F318" i="66"/>
  <c r="R318" i="66" s="1"/>
  <c r="G318" i="66"/>
  <c r="S318" i="66" s="1"/>
  <c r="H318" i="66"/>
  <c r="T318" i="66" s="1"/>
  <c r="I318" i="66"/>
  <c r="U318" i="66" s="1"/>
  <c r="J318" i="66"/>
  <c r="V318" i="66" s="1"/>
  <c r="K318" i="66"/>
  <c r="W318" i="66" s="1"/>
  <c r="L318" i="66"/>
  <c r="X318" i="66" s="1"/>
  <c r="C319" i="66"/>
  <c r="AJ319" i="66" s="1"/>
  <c r="D319" i="66"/>
  <c r="E319" i="66"/>
  <c r="Q319" i="66" s="1"/>
  <c r="F319" i="66"/>
  <c r="R319" i="66" s="1"/>
  <c r="G319" i="66"/>
  <c r="S319" i="66" s="1"/>
  <c r="H319" i="66"/>
  <c r="T319" i="66" s="1"/>
  <c r="I319" i="66"/>
  <c r="U319" i="66" s="1"/>
  <c r="J319" i="66"/>
  <c r="V319" i="66" s="1"/>
  <c r="K319" i="66"/>
  <c r="W319" i="66" s="1"/>
  <c r="L319" i="66"/>
  <c r="X319" i="66" s="1"/>
  <c r="C320" i="66"/>
  <c r="D320" i="66"/>
  <c r="P320" i="66" s="1"/>
  <c r="E320" i="66"/>
  <c r="Q320" i="66" s="1"/>
  <c r="F320" i="66"/>
  <c r="R320" i="66" s="1"/>
  <c r="G320" i="66"/>
  <c r="S320" i="66" s="1"/>
  <c r="H320" i="66"/>
  <c r="T320" i="66" s="1"/>
  <c r="I320" i="66"/>
  <c r="U320" i="66" s="1"/>
  <c r="J320" i="66"/>
  <c r="V320" i="66" s="1"/>
  <c r="K320" i="66"/>
  <c r="W320" i="66" s="1"/>
  <c r="L320" i="66"/>
  <c r="X320" i="66" s="1"/>
  <c r="C321" i="66"/>
  <c r="AJ321" i="66" s="1"/>
  <c r="D321" i="66"/>
  <c r="E321" i="66"/>
  <c r="Q321" i="66" s="1"/>
  <c r="F321" i="66"/>
  <c r="R321" i="66" s="1"/>
  <c r="G321" i="66"/>
  <c r="S321" i="66" s="1"/>
  <c r="H321" i="66"/>
  <c r="T321" i="66" s="1"/>
  <c r="I321" i="66"/>
  <c r="U321" i="66" s="1"/>
  <c r="J321" i="66"/>
  <c r="V321" i="66" s="1"/>
  <c r="K321" i="66"/>
  <c r="W321" i="66" s="1"/>
  <c r="L321" i="66"/>
  <c r="X321" i="66" s="1"/>
  <c r="C322" i="66"/>
  <c r="D322" i="66"/>
  <c r="P322" i="66" s="1"/>
  <c r="E322" i="66"/>
  <c r="Q322" i="66" s="1"/>
  <c r="F322" i="66"/>
  <c r="R322" i="66" s="1"/>
  <c r="G322" i="66"/>
  <c r="S322" i="66" s="1"/>
  <c r="H322" i="66"/>
  <c r="T322" i="66" s="1"/>
  <c r="I322" i="66"/>
  <c r="U322" i="66" s="1"/>
  <c r="J322" i="66"/>
  <c r="V322" i="66" s="1"/>
  <c r="K322" i="66"/>
  <c r="W322" i="66" s="1"/>
  <c r="L322" i="66"/>
  <c r="X322" i="66" s="1"/>
  <c r="C323" i="66"/>
  <c r="AJ323" i="66" s="1"/>
  <c r="D323" i="66"/>
  <c r="E323" i="66"/>
  <c r="Q323" i="66" s="1"/>
  <c r="F323" i="66"/>
  <c r="R323" i="66" s="1"/>
  <c r="G323" i="66"/>
  <c r="S323" i="66" s="1"/>
  <c r="H323" i="66"/>
  <c r="T323" i="66" s="1"/>
  <c r="I323" i="66"/>
  <c r="U323" i="66" s="1"/>
  <c r="J323" i="66"/>
  <c r="V323" i="66" s="1"/>
  <c r="K323" i="66"/>
  <c r="W323" i="66" s="1"/>
  <c r="L323" i="66"/>
  <c r="X323" i="66" s="1"/>
  <c r="C324" i="66"/>
  <c r="D324" i="66"/>
  <c r="P324" i="66" s="1"/>
  <c r="E324" i="66"/>
  <c r="Q324" i="66" s="1"/>
  <c r="F324" i="66"/>
  <c r="R324" i="66" s="1"/>
  <c r="G324" i="66"/>
  <c r="S324" i="66" s="1"/>
  <c r="H324" i="66"/>
  <c r="T324" i="66" s="1"/>
  <c r="I324" i="66"/>
  <c r="U324" i="66" s="1"/>
  <c r="J324" i="66"/>
  <c r="V324" i="66" s="1"/>
  <c r="K324" i="66"/>
  <c r="W324" i="66" s="1"/>
  <c r="L324" i="66"/>
  <c r="X324" i="66" s="1"/>
  <c r="C325" i="66"/>
  <c r="AJ325" i="66" s="1"/>
  <c r="D325" i="66"/>
  <c r="P325" i="66" s="1"/>
  <c r="E325" i="66"/>
  <c r="Q325" i="66" s="1"/>
  <c r="F325" i="66"/>
  <c r="R325" i="66" s="1"/>
  <c r="G325" i="66"/>
  <c r="S325" i="66" s="1"/>
  <c r="H325" i="66"/>
  <c r="T325" i="66" s="1"/>
  <c r="I325" i="66"/>
  <c r="U325" i="66" s="1"/>
  <c r="J325" i="66"/>
  <c r="V325" i="66" s="1"/>
  <c r="K325" i="66"/>
  <c r="W325" i="66" s="1"/>
  <c r="L325" i="66"/>
  <c r="X325" i="66" s="1"/>
  <c r="C326" i="66"/>
  <c r="D326" i="66"/>
  <c r="P326" i="66" s="1"/>
  <c r="E326" i="66"/>
  <c r="Q326" i="66" s="1"/>
  <c r="F326" i="66"/>
  <c r="R326" i="66" s="1"/>
  <c r="G326" i="66"/>
  <c r="S326" i="66" s="1"/>
  <c r="H326" i="66"/>
  <c r="T326" i="66" s="1"/>
  <c r="I326" i="66"/>
  <c r="U326" i="66" s="1"/>
  <c r="J326" i="66"/>
  <c r="V326" i="66" s="1"/>
  <c r="K326" i="66"/>
  <c r="W326" i="66" s="1"/>
  <c r="L326" i="66"/>
  <c r="X326" i="66" s="1"/>
  <c r="C327" i="66"/>
  <c r="AJ327" i="66" s="1"/>
  <c r="D327" i="66"/>
  <c r="E327" i="66"/>
  <c r="Q327" i="66" s="1"/>
  <c r="F327" i="66"/>
  <c r="R327" i="66" s="1"/>
  <c r="G327" i="66"/>
  <c r="S327" i="66" s="1"/>
  <c r="H327" i="66"/>
  <c r="T327" i="66" s="1"/>
  <c r="I327" i="66"/>
  <c r="U327" i="66" s="1"/>
  <c r="J327" i="66"/>
  <c r="V327" i="66" s="1"/>
  <c r="K327" i="66"/>
  <c r="W327" i="66" s="1"/>
  <c r="L327" i="66"/>
  <c r="X327" i="66" s="1"/>
  <c r="C328" i="66"/>
  <c r="D328" i="66"/>
  <c r="P328" i="66" s="1"/>
  <c r="E328" i="66"/>
  <c r="Q328" i="66" s="1"/>
  <c r="F328" i="66"/>
  <c r="R328" i="66" s="1"/>
  <c r="G328" i="66"/>
  <c r="S328" i="66" s="1"/>
  <c r="H328" i="66"/>
  <c r="T328" i="66" s="1"/>
  <c r="I328" i="66"/>
  <c r="U328" i="66" s="1"/>
  <c r="J328" i="66"/>
  <c r="V328" i="66" s="1"/>
  <c r="K328" i="66"/>
  <c r="W328" i="66" s="1"/>
  <c r="L328" i="66"/>
  <c r="X328" i="66" s="1"/>
  <c r="C329" i="66"/>
  <c r="AJ329" i="66" s="1"/>
  <c r="D329" i="66"/>
  <c r="E329" i="66"/>
  <c r="Q329" i="66" s="1"/>
  <c r="F329" i="66"/>
  <c r="R329" i="66" s="1"/>
  <c r="G329" i="66"/>
  <c r="S329" i="66" s="1"/>
  <c r="H329" i="66"/>
  <c r="T329" i="66" s="1"/>
  <c r="I329" i="66"/>
  <c r="U329" i="66" s="1"/>
  <c r="J329" i="66"/>
  <c r="V329" i="66" s="1"/>
  <c r="K329" i="66"/>
  <c r="W329" i="66" s="1"/>
  <c r="L329" i="66"/>
  <c r="X329" i="66" s="1"/>
  <c r="C330" i="66"/>
  <c r="D330" i="66"/>
  <c r="P330" i="66" s="1"/>
  <c r="E330" i="66"/>
  <c r="Q330" i="66" s="1"/>
  <c r="F330" i="66"/>
  <c r="R330" i="66" s="1"/>
  <c r="G330" i="66"/>
  <c r="S330" i="66" s="1"/>
  <c r="H330" i="66"/>
  <c r="T330" i="66" s="1"/>
  <c r="I330" i="66"/>
  <c r="U330" i="66" s="1"/>
  <c r="J330" i="66"/>
  <c r="V330" i="66" s="1"/>
  <c r="K330" i="66"/>
  <c r="W330" i="66" s="1"/>
  <c r="L330" i="66"/>
  <c r="X330" i="66" s="1"/>
  <c r="C331" i="66"/>
  <c r="AJ331" i="66" s="1"/>
  <c r="D331" i="66"/>
  <c r="E331" i="66"/>
  <c r="Q331" i="66" s="1"/>
  <c r="F331" i="66"/>
  <c r="R331" i="66" s="1"/>
  <c r="G331" i="66"/>
  <c r="S331" i="66" s="1"/>
  <c r="H331" i="66"/>
  <c r="T331" i="66" s="1"/>
  <c r="I331" i="66"/>
  <c r="U331" i="66" s="1"/>
  <c r="J331" i="66"/>
  <c r="V331" i="66" s="1"/>
  <c r="K331" i="66"/>
  <c r="W331" i="66" s="1"/>
  <c r="L331" i="66"/>
  <c r="X331" i="66" s="1"/>
  <c r="C332" i="66"/>
  <c r="D332" i="66"/>
  <c r="P332" i="66" s="1"/>
  <c r="E332" i="66"/>
  <c r="Q332" i="66" s="1"/>
  <c r="F332" i="66"/>
  <c r="R332" i="66" s="1"/>
  <c r="G332" i="66"/>
  <c r="S332" i="66" s="1"/>
  <c r="H332" i="66"/>
  <c r="T332" i="66" s="1"/>
  <c r="I332" i="66"/>
  <c r="U332" i="66" s="1"/>
  <c r="J332" i="66"/>
  <c r="V332" i="66" s="1"/>
  <c r="K332" i="66"/>
  <c r="W332" i="66" s="1"/>
  <c r="L332" i="66"/>
  <c r="X332" i="66" s="1"/>
  <c r="C333" i="66"/>
  <c r="AJ333" i="66" s="1"/>
  <c r="D333" i="66"/>
  <c r="E333" i="66"/>
  <c r="Q333" i="66" s="1"/>
  <c r="F333" i="66"/>
  <c r="R333" i="66" s="1"/>
  <c r="G333" i="66"/>
  <c r="S333" i="66" s="1"/>
  <c r="H333" i="66"/>
  <c r="T333" i="66" s="1"/>
  <c r="I333" i="66"/>
  <c r="U333" i="66" s="1"/>
  <c r="J333" i="66"/>
  <c r="V333" i="66" s="1"/>
  <c r="K333" i="66"/>
  <c r="W333" i="66" s="1"/>
  <c r="L333" i="66"/>
  <c r="X333" i="66" s="1"/>
  <c r="C334" i="66"/>
  <c r="D334" i="66"/>
  <c r="P334" i="66" s="1"/>
  <c r="E334" i="66"/>
  <c r="Q334" i="66" s="1"/>
  <c r="F334" i="66"/>
  <c r="R334" i="66" s="1"/>
  <c r="G334" i="66"/>
  <c r="S334" i="66" s="1"/>
  <c r="H334" i="66"/>
  <c r="T334" i="66" s="1"/>
  <c r="I334" i="66"/>
  <c r="U334" i="66" s="1"/>
  <c r="J334" i="66"/>
  <c r="V334" i="66" s="1"/>
  <c r="K334" i="66"/>
  <c r="W334" i="66" s="1"/>
  <c r="L334" i="66"/>
  <c r="X334" i="66" s="1"/>
  <c r="C335" i="66"/>
  <c r="D335" i="66"/>
  <c r="E335" i="66"/>
  <c r="Q335" i="66" s="1"/>
  <c r="F335" i="66"/>
  <c r="R335" i="66" s="1"/>
  <c r="G335" i="66"/>
  <c r="S335" i="66" s="1"/>
  <c r="H335" i="66"/>
  <c r="T335" i="66" s="1"/>
  <c r="I335" i="66"/>
  <c r="U335" i="66" s="1"/>
  <c r="J335" i="66"/>
  <c r="V335" i="66" s="1"/>
  <c r="K335" i="66"/>
  <c r="W335" i="66" s="1"/>
  <c r="L335" i="66"/>
  <c r="X335" i="66" s="1"/>
  <c r="C336" i="66"/>
  <c r="D336" i="66"/>
  <c r="P336" i="66" s="1"/>
  <c r="E336" i="66"/>
  <c r="Q336" i="66" s="1"/>
  <c r="F336" i="66"/>
  <c r="R336" i="66" s="1"/>
  <c r="G336" i="66"/>
  <c r="S336" i="66" s="1"/>
  <c r="H336" i="66"/>
  <c r="T336" i="66" s="1"/>
  <c r="I336" i="66"/>
  <c r="U336" i="66" s="1"/>
  <c r="J336" i="66"/>
  <c r="V336" i="66" s="1"/>
  <c r="K336" i="66"/>
  <c r="W336" i="66" s="1"/>
  <c r="L336" i="66"/>
  <c r="X336" i="66" s="1"/>
  <c r="C337" i="66"/>
  <c r="D337" i="66"/>
  <c r="E337" i="66"/>
  <c r="Q337" i="66" s="1"/>
  <c r="F337" i="66"/>
  <c r="R337" i="66" s="1"/>
  <c r="G337" i="66"/>
  <c r="S337" i="66" s="1"/>
  <c r="H337" i="66"/>
  <c r="T337" i="66" s="1"/>
  <c r="I337" i="66"/>
  <c r="U337" i="66" s="1"/>
  <c r="J337" i="66"/>
  <c r="V337" i="66" s="1"/>
  <c r="K337" i="66"/>
  <c r="W337" i="66" s="1"/>
  <c r="L337" i="66"/>
  <c r="X337" i="66" s="1"/>
  <c r="C338" i="66"/>
  <c r="D338" i="66"/>
  <c r="P338" i="66" s="1"/>
  <c r="E338" i="66"/>
  <c r="Q338" i="66" s="1"/>
  <c r="F338" i="66"/>
  <c r="R338" i="66" s="1"/>
  <c r="G338" i="66"/>
  <c r="S338" i="66" s="1"/>
  <c r="H338" i="66"/>
  <c r="T338" i="66" s="1"/>
  <c r="I338" i="66"/>
  <c r="U338" i="66" s="1"/>
  <c r="J338" i="66"/>
  <c r="V338" i="66" s="1"/>
  <c r="K338" i="66"/>
  <c r="W338" i="66" s="1"/>
  <c r="L338" i="66"/>
  <c r="X338" i="66" s="1"/>
  <c r="C339" i="66"/>
  <c r="D339" i="66"/>
  <c r="E339" i="66"/>
  <c r="Q339" i="66" s="1"/>
  <c r="F339" i="66"/>
  <c r="R339" i="66" s="1"/>
  <c r="G339" i="66"/>
  <c r="S339" i="66" s="1"/>
  <c r="H339" i="66"/>
  <c r="T339" i="66" s="1"/>
  <c r="I339" i="66"/>
  <c r="U339" i="66" s="1"/>
  <c r="J339" i="66"/>
  <c r="V339" i="66" s="1"/>
  <c r="K339" i="66"/>
  <c r="W339" i="66" s="1"/>
  <c r="L339" i="66"/>
  <c r="X339" i="66" s="1"/>
  <c r="C340" i="66"/>
  <c r="D340" i="66"/>
  <c r="AK340" i="66" s="1"/>
  <c r="E340" i="66"/>
  <c r="Q340" i="66" s="1"/>
  <c r="F340" i="66"/>
  <c r="R340" i="66" s="1"/>
  <c r="G340" i="66"/>
  <c r="S340" i="66" s="1"/>
  <c r="H340" i="66"/>
  <c r="T340" i="66" s="1"/>
  <c r="I340" i="66"/>
  <c r="U340" i="66" s="1"/>
  <c r="J340" i="66"/>
  <c r="V340" i="66" s="1"/>
  <c r="K340" i="66"/>
  <c r="W340" i="66" s="1"/>
  <c r="L340" i="66"/>
  <c r="X340" i="66" s="1"/>
  <c r="C341" i="66"/>
  <c r="D341" i="66"/>
  <c r="P341" i="66" s="1"/>
  <c r="E341" i="66"/>
  <c r="Q341" i="66" s="1"/>
  <c r="F341" i="66"/>
  <c r="R341" i="66" s="1"/>
  <c r="G341" i="66"/>
  <c r="S341" i="66" s="1"/>
  <c r="H341" i="66"/>
  <c r="T341" i="66" s="1"/>
  <c r="I341" i="66"/>
  <c r="U341" i="66" s="1"/>
  <c r="J341" i="66"/>
  <c r="V341" i="66" s="1"/>
  <c r="K341" i="66"/>
  <c r="W341" i="66" s="1"/>
  <c r="L341" i="66"/>
  <c r="X341" i="66" s="1"/>
  <c r="C342" i="66"/>
  <c r="D342" i="66"/>
  <c r="P342" i="66" s="1"/>
  <c r="E342" i="66"/>
  <c r="Q342" i="66" s="1"/>
  <c r="F342" i="66"/>
  <c r="R342" i="66" s="1"/>
  <c r="G342" i="66"/>
  <c r="S342" i="66" s="1"/>
  <c r="H342" i="66"/>
  <c r="T342" i="66" s="1"/>
  <c r="I342" i="66"/>
  <c r="U342" i="66" s="1"/>
  <c r="J342" i="66"/>
  <c r="V342" i="66" s="1"/>
  <c r="K342" i="66"/>
  <c r="W342" i="66" s="1"/>
  <c r="L342" i="66"/>
  <c r="X342" i="66" s="1"/>
  <c r="C343" i="66"/>
  <c r="D343" i="66"/>
  <c r="E343" i="66"/>
  <c r="Q343" i="66" s="1"/>
  <c r="F343" i="66"/>
  <c r="R343" i="66" s="1"/>
  <c r="G343" i="66"/>
  <c r="S343" i="66" s="1"/>
  <c r="H343" i="66"/>
  <c r="T343" i="66" s="1"/>
  <c r="I343" i="66"/>
  <c r="U343" i="66" s="1"/>
  <c r="J343" i="66"/>
  <c r="V343" i="66" s="1"/>
  <c r="K343" i="66"/>
  <c r="W343" i="66" s="1"/>
  <c r="L343" i="66"/>
  <c r="X343" i="66" s="1"/>
  <c r="C344" i="66"/>
  <c r="D344" i="66"/>
  <c r="P344" i="66" s="1"/>
  <c r="E344" i="66"/>
  <c r="Q344" i="66" s="1"/>
  <c r="F344" i="66"/>
  <c r="R344" i="66" s="1"/>
  <c r="G344" i="66"/>
  <c r="S344" i="66" s="1"/>
  <c r="H344" i="66"/>
  <c r="T344" i="66" s="1"/>
  <c r="I344" i="66"/>
  <c r="U344" i="66" s="1"/>
  <c r="J344" i="66"/>
  <c r="V344" i="66" s="1"/>
  <c r="K344" i="66"/>
  <c r="W344" i="66" s="1"/>
  <c r="L344" i="66"/>
  <c r="X344" i="66" s="1"/>
  <c r="C345" i="66"/>
  <c r="D345" i="66"/>
  <c r="E345" i="66"/>
  <c r="Q345" i="66" s="1"/>
  <c r="F345" i="66"/>
  <c r="R345" i="66" s="1"/>
  <c r="G345" i="66"/>
  <c r="S345" i="66" s="1"/>
  <c r="H345" i="66"/>
  <c r="T345" i="66" s="1"/>
  <c r="I345" i="66"/>
  <c r="U345" i="66" s="1"/>
  <c r="J345" i="66"/>
  <c r="V345" i="66" s="1"/>
  <c r="K345" i="66"/>
  <c r="W345" i="66" s="1"/>
  <c r="L345" i="66"/>
  <c r="X345" i="66" s="1"/>
  <c r="C346" i="66"/>
  <c r="D346" i="66"/>
  <c r="P346" i="66" s="1"/>
  <c r="E346" i="66"/>
  <c r="Q346" i="66" s="1"/>
  <c r="F346" i="66"/>
  <c r="R346" i="66" s="1"/>
  <c r="G346" i="66"/>
  <c r="S346" i="66" s="1"/>
  <c r="H346" i="66"/>
  <c r="T346" i="66" s="1"/>
  <c r="I346" i="66"/>
  <c r="U346" i="66" s="1"/>
  <c r="J346" i="66"/>
  <c r="V346" i="66" s="1"/>
  <c r="K346" i="66"/>
  <c r="W346" i="66" s="1"/>
  <c r="L346" i="66"/>
  <c r="X346" i="66" s="1"/>
  <c r="C347" i="66"/>
  <c r="D347" i="66"/>
  <c r="E347" i="66"/>
  <c r="Q347" i="66" s="1"/>
  <c r="F347" i="66"/>
  <c r="R347" i="66" s="1"/>
  <c r="G347" i="66"/>
  <c r="S347" i="66" s="1"/>
  <c r="H347" i="66"/>
  <c r="T347" i="66" s="1"/>
  <c r="I347" i="66"/>
  <c r="U347" i="66" s="1"/>
  <c r="J347" i="66"/>
  <c r="V347" i="66" s="1"/>
  <c r="K347" i="66"/>
  <c r="W347" i="66" s="1"/>
  <c r="L347" i="66"/>
  <c r="X347" i="66" s="1"/>
  <c r="C348" i="66"/>
  <c r="D348" i="66"/>
  <c r="AK348" i="66" s="1"/>
  <c r="E348" i="66"/>
  <c r="Q348" i="66" s="1"/>
  <c r="F348" i="66"/>
  <c r="R348" i="66" s="1"/>
  <c r="G348" i="66"/>
  <c r="S348" i="66" s="1"/>
  <c r="H348" i="66"/>
  <c r="T348" i="66" s="1"/>
  <c r="I348" i="66"/>
  <c r="U348" i="66" s="1"/>
  <c r="J348" i="66"/>
  <c r="V348" i="66" s="1"/>
  <c r="K348" i="66"/>
  <c r="W348" i="66" s="1"/>
  <c r="L348" i="66"/>
  <c r="X348" i="66" s="1"/>
  <c r="C349" i="66"/>
  <c r="D349" i="66"/>
  <c r="E349" i="66"/>
  <c r="Q349" i="66" s="1"/>
  <c r="F349" i="66"/>
  <c r="R349" i="66" s="1"/>
  <c r="G349" i="66"/>
  <c r="S349" i="66" s="1"/>
  <c r="H349" i="66"/>
  <c r="T349" i="66" s="1"/>
  <c r="I349" i="66"/>
  <c r="U349" i="66" s="1"/>
  <c r="J349" i="66"/>
  <c r="V349" i="66" s="1"/>
  <c r="K349" i="66"/>
  <c r="W349" i="66" s="1"/>
  <c r="L349" i="66"/>
  <c r="X349" i="66" s="1"/>
  <c r="C350" i="66"/>
  <c r="D350" i="66"/>
  <c r="P350" i="66" s="1"/>
  <c r="E350" i="66"/>
  <c r="Q350" i="66" s="1"/>
  <c r="F350" i="66"/>
  <c r="R350" i="66" s="1"/>
  <c r="G350" i="66"/>
  <c r="S350" i="66" s="1"/>
  <c r="H350" i="66"/>
  <c r="T350" i="66" s="1"/>
  <c r="I350" i="66"/>
  <c r="U350" i="66" s="1"/>
  <c r="J350" i="66"/>
  <c r="V350" i="66" s="1"/>
  <c r="K350" i="66"/>
  <c r="W350" i="66" s="1"/>
  <c r="L350" i="66"/>
  <c r="X350" i="66" s="1"/>
  <c r="C351" i="66"/>
  <c r="D351" i="66"/>
  <c r="E351" i="66"/>
  <c r="Q351" i="66" s="1"/>
  <c r="F351" i="66"/>
  <c r="R351" i="66" s="1"/>
  <c r="G351" i="66"/>
  <c r="S351" i="66" s="1"/>
  <c r="H351" i="66"/>
  <c r="T351" i="66" s="1"/>
  <c r="I351" i="66"/>
  <c r="U351" i="66" s="1"/>
  <c r="J351" i="66"/>
  <c r="V351" i="66" s="1"/>
  <c r="K351" i="66"/>
  <c r="W351" i="66" s="1"/>
  <c r="L351" i="66"/>
  <c r="X351" i="66" s="1"/>
  <c r="C352" i="66"/>
  <c r="D352" i="66"/>
  <c r="P352" i="66" s="1"/>
  <c r="E352" i="66"/>
  <c r="Q352" i="66" s="1"/>
  <c r="F352" i="66"/>
  <c r="R352" i="66" s="1"/>
  <c r="G352" i="66"/>
  <c r="S352" i="66" s="1"/>
  <c r="H352" i="66"/>
  <c r="T352" i="66" s="1"/>
  <c r="I352" i="66"/>
  <c r="U352" i="66" s="1"/>
  <c r="J352" i="66"/>
  <c r="V352" i="66" s="1"/>
  <c r="K352" i="66"/>
  <c r="W352" i="66" s="1"/>
  <c r="L352" i="66"/>
  <c r="X352" i="66" s="1"/>
  <c r="C353" i="66"/>
  <c r="AJ353" i="66" s="1"/>
  <c r="D353" i="66"/>
  <c r="E353" i="66"/>
  <c r="Q353" i="66" s="1"/>
  <c r="F353" i="66"/>
  <c r="R353" i="66" s="1"/>
  <c r="G353" i="66"/>
  <c r="S353" i="66" s="1"/>
  <c r="H353" i="66"/>
  <c r="T353" i="66" s="1"/>
  <c r="I353" i="66"/>
  <c r="U353" i="66" s="1"/>
  <c r="J353" i="66"/>
  <c r="V353" i="66" s="1"/>
  <c r="K353" i="66"/>
  <c r="W353" i="66" s="1"/>
  <c r="L353" i="66"/>
  <c r="X353" i="66" s="1"/>
  <c r="C354" i="66"/>
  <c r="D354" i="66"/>
  <c r="P354" i="66" s="1"/>
  <c r="E354" i="66"/>
  <c r="Q354" i="66" s="1"/>
  <c r="F354" i="66"/>
  <c r="R354" i="66" s="1"/>
  <c r="G354" i="66"/>
  <c r="S354" i="66" s="1"/>
  <c r="H354" i="66"/>
  <c r="T354" i="66" s="1"/>
  <c r="I354" i="66"/>
  <c r="U354" i="66" s="1"/>
  <c r="J354" i="66"/>
  <c r="V354" i="66" s="1"/>
  <c r="K354" i="66"/>
  <c r="W354" i="66" s="1"/>
  <c r="L354" i="66"/>
  <c r="X354" i="66" s="1"/>
  <c r="C355" i="66"/>
  <c r="D355" i="66"/>
  <c r="E355" i="66"/>
  <c r="Q355" i="66" s="1"/>
  <c r="F355" i="66"/>
  <c r="R355" i="66" s="1"/>
  <c r="G355" i="66"/>
  <c r="S355" i="66" s="1"/>
  <c r="H355" i="66"/>
  <c r="T355" i="66" s="1"/>
  <c r="I355" i="66"/>
  <c r="U355" i="66" s="1"/>
  <c r="J355" i="66"/>
  <c r="V355" i="66" s="1"/>
  <c r="K355" i="66"/>
  <c r="W355" i="66" s="1"/>
  <c r="L355" i="66"/>
  <c r="X355" i="66" s="1"/>
  <c r="I21" i="66"/>
  <c r="U21" i="66" s="1"/>
  <c r="J21" i="66"/>
  <c r="K21" i="66"/>
  <c r="L21" i="66"/>
  <c r="C21" i="66"/>
  <c r="O21" i="66" s="1"/>
  <c r="D21" i="66"/>
  <c r="AK21" i="66" s="1"/>
  <c r="E21" i="66"/>
  <c r="Q21" i="66" s="1"/>
  <c r="F21" i="66"/>
  <c r="G21" i="66"/>
  <c r="S21" i="66" s="1"/>
  <c r="H21" i="66"/>
  <c r="AI446" i="66" l="1"/>
  <c r="AU545" i="66"/>
  <c r="AU537" i="66"/>
  <c r="AU354" i="66"/>
  <c r="M607" i="66"/>
  <c r="M559" i="66"/>
  <c r="M534" i="66"/>
  <c r="M478" i="66"/>
  <c r="AI445" i="66"/>
  <c r="AH231" i="66"/>
  <c r="AH227" i="66"/>
  <c r="AH223" i="66"/>
  <c r="AH39" i="66"/>
  <c r="AF570" i="66"/>
  <c r="AU535" i="66"/>
  <c r="AU341" i="66"/>
  <c r="AU309" i="66"/>
  <c r="AU277" i="66"/>
  <c r="AU213" i="66"/>
  <c r="AU181" i="66"/>
  <c r="AU149" i="66"/>
  <c r="AU85" i="66"/>
  <c r="AU53" i="66"/>
  <c r="AU549" i="66"/>
  <c r="AU529" i="66"/>
  <c r="AU525" i="66"/>
  <c r="AU353" i="66"/>
  <c r="AU350" i="66"/>
  <c r="M594" i="66"/>
  <c r="M483" i="66"/>
  <c r="AG425" i="66"/>
  <c r="AG417" i="66"/>
  <c r="N406" i="66"/>
  <c r="N390" i="66"/>
  <c r="AG375" i="66"/>
  <c r="AU605" i="66"/>
  <c r="AU493" i="66"/>
  <c r="M602" i="66"/>
  <c r="M570" i="66"/>
  <c r="M535" i="66"/>
  <c r="M530" i="66"/>
  <c r="M526" i="66"/>
  <c r="M486" i="66"/>
  <c r="M479" i="66"/>
  <c r="N394" i="66"/>
  <c r="AU597" i="66"/>
  <c r="AU565" i="66"/>
  <c r="AU533" i="66"/>
  <c r="AG405" i="66"/>
  <c r="AG397" i="66"/>
  <c r="AR565" i="66"/>
  <c r="AU591" i="66"/>
  <c r="AU541" i="66"/>
  <c r="AU527" i="66"/>
  <c r="M603" i="66"/>
  <c r="M579" i="66"/>
  <c r="M575" i="66"/>
  <c r="M503" i="66"/>
  <c r="N438" i="66"/>
  <c r="N422" i="66"/>
  <c r="N374" i="66"/>
  <c r="N370" i="66"/>
  <c r="AU366" i="66"/>
  <c r="AD45" i="66"/>
  <c r="AH235" i="66"/>
  <c r="N62" i="66"/>
  <c r="AD50" i="66"/>
  <c r="AU291" i="66"/>
  <c r="AU287" i="66"/>
  <c r="AU283" i="66"/>
  <c r="AU279" i="66"/>
  <c r="AU275" i="66"/>
  <c r="AU271" i="66"/>
  <c r="AU267" i="66"/>
  <c r="AH305" i="66"/>
  <c r="N327" i="66"/>
  <c r="N319" i="66"/>
  <c r="N303" i="66"/>
  <c r="N295" i="66"/>
  <c r="AE53" i="66"/>
  <c r="AE45" i="66"/>
  <c r="AG23" i="66"/>
  <c r="AD48" i="66"/>
  <c r="AU21" i="66"/>
  <c r="AU345" i="66"/>
  <c r="AU337" i="66"/>
  <c r="AU333" i="66"/>
  <c r="AU329" i="66"/>
  <c r="AU325" i="66"/>
  <c r="AU321" i="66"/>
  <c r="AU317" i="66"/>
  <c r="AU313" i="66"/>
  <c r="AU305" i="66"/>
  <c r="AU301" i="66"/>
  <c r="AU297" i="66"/>
  <c r="AU293" i="66"/>
  <c r="AU289" i="66"/>
  <c r="AU285" i="66"/>
  <c r="AU281" i="66"/>
  <c r="AU273" i="66"/>
  <c r="AU269" i="66"/>
  <c r="AU265" i="66"/>
  <c r="AU261" i="66"/>
  <c r="AU257" i="66"/>
  <c r="AU253" i="66"/>
  <c r="AU249" i="66"/>
  <c r="AU241" i="66"/>
  <c r="AU237" i="66"/>
  <c r="AU233" i="66"/>
  <c r="AU229" i="66"/>
  <c r="AU225" i="66"/>
  <c r="AU221" i="66"/>
  <c r="AU217" i="66"/>
  <c r="AU263" i="66"/>
  <c r="AU259" i="66"/>
  <c r="AU255" i="66"/>
  <c r="AU251" i="66"/>
  <c r="AU247" i="66"/>
  <c r="AU243" i="66"/>
  <c r="AU239" i="66"/>
  <c r="AU235" i="66"/>
  <c r="AU231" i="66"/>
  <c r="AU227" i="66"/>
  <c r="AU223" i="66"/>
  <c r="AU219" i="66"/>
  <c r="AU215" i="66"/>
  <c r="AU211" i="66"/>
  <c r="AU207" i="66"/>
  <c r="AU203" i="66"/>
  <c r="AU199" i="66"/>
  <c r="AU195" i="66"/>
  <c r="AU209" i="66"/>
  <c r="AU205" i="66"/>
  <c r="AU201" i="66"/>
  <c r="AU197" i="66"/>
  <c r="AU193" i="66"/>
  <c r="AU191" i="66"/>
  <c r="AU189" i="66"/>
  <c r="AU187" i="66"/>
  <c r="AU185" i="66"/>
  <c r="AU183" i="66"/>
  <c r="AU179" i="66"/>
  <c r="AU177" i="66"/>
  <c r="AU175" i="66"/>
  <c r="AU173" i="66"/>
  <c r="AU171" i="66"/>
  <c r="AU169" i="66"/>
  <c r="AU167" i="66"/>
  <c r="AU165" i="66"/>
  <c r="AU163" i="66"/>
  <c r="AU161" i="66"/>
  <c r="AU159" i="66"/>
  <c r="AU157" i="66"/>
  <c r="AU155" i="66"/>
  <c r="AU153" i="66"/>
  <c r="AU151" i="66"/>
  <c r="AU147" i="66"/>
  <c r="AU145" i="66"/>
  <c r="AU143" i="66"/>
  <c r="AU141" i="66"/>
  <c r="AU139" i="66"/>
  <c r="AU137" i="66"/>
  <c r="AU135" i="66"/>
  <c r="AU133" i="66"/>
  <c r="AU131" i="66"/>
  <c r="AU129" i="66"/>
  <c r="AU127" i="66"/>
  <c r="AU125" i="66"/>
  <c r="AU123" i="66"/>
  <c r="AU121" i="66"/>
  <c r="AU119" i="66"/>
  <c r="AU115" i="66"/>
  <c r="AU113" i="66"/>
  <c r="AU111" i="66"/>
  <c r="AU109" i="66"/>
  <c r="AU107" i="66"/>
  <c r="AU105" i="66"/>
  <c r="AU103" i="66"/>
  <c r="AU101" i="66"/>
  <c r="AU99" i="66"/>
  <c r="AU97" i="66"/>
  <c r="AU95" i="66"/>
  <c r="AU93" i="66"/>
  <c r="AU91" i="66"/>
  <c r="AU89" i="66"/>
  <c r="AU87" i="66"/>
  <c r="AU83" i="66"/>
  <c r="AU81" i="66"/>
  <c r="AU79" i="66"/>
  <c r="AU77" i="66"/>
  <c r="AU75" i="66"/>
  <c r="AU73" i="66"/>
  <c r="AU71" i="66"/>
  <c r="AU69" i="66"/>
  <c r="AU67" i="66"/>
  <c r="AU65" i="66"/>
  <c r="AU63" i="66"/>
  <c r="AU61" i="66"/>
  <c r="AU59" i="66"/>
  <c r="AU57" i="66"/>
  <c r="AU55" i="66"/>
  <c r="AU51" i="66"/>
  <c r="AU49" i="66"/>
  <c r="AU47" i="66"/>
  <c r="AU45" i="66"/>
  <c r="AU43" i="66"/>
  <c r="AU41" i="66"/>
  <c r="AU39" i="66"/>
  <c r="AU37" i="66"/>
  <c r="AU35" i="66"/>
  <c r="AU33" i="66"/>
  <c r="AU31" i="66"/>
  <c r="AU29" i="66"/>
  <c r="AU27" i="66"/>
  <c r="AU25" i="66"/>
  <c r="AU23" i="66"/>
  <c r="AJ567" i="66"/>
  <c r="M567" i="66"/>
  <c r="AJ518" i="66"/>
  <c r="M518" i="66"/>
  <c r="AJ471" i="66"/>
  <c r="AH471" i="66" s="1"/>
  <c r="M471" i="66"/>
  <c r="AK430" i="66"/>
  <c r="AG430" i="66" s="1"/>
  <c r="N430" i="66"/>
  <c r="AK398" i="66"/>
  <c r="AG398" i="66" s="1"/>
  <c r="N398" i="66"/>
  <c r="AJ605" i="66"/>
  <c r="M605" i="66"/>
  <c r="AJ600" i="66"/>
  <c r="AH600" i="66" s="1"/>
  <c r="M600" i="66"/>
  <c r="AJ591" i="66"/>
  <c r="M591" i="66"/>
  <c r="AJ562" i="66"/>
  <c r="AF562" i="66" s="1"/>
  <c r="M562" i="66"/>
  <c r="AJ547" i="66"/>
  <c r="M547" i="66"/>
  <c r="M543" i="66"/>
  <c r="N444" i="66"/>
  <c r="AK414" i="66"/>
  <c r="N414" i="66"/>
  <c r="N410" i="66"/>
  <c r="AK382" i="66"/>
  <c r="N382" i="66"/>
  <c r="N378" i="66"/>
  <c r="AS599" i="66"/>
  <c r="AI599" i="66" s="1"/>
  <c r="AU599" i="66"/>
  <c r="AR567" i="66"/>
  <c r="AU567" i="66"/>
  <c r="AF563" i="66"/>
  <c r="AH487" i="66"/>
  <c r="AJ604" i="66"/>
  <c r="M604" i="66"/>
  <c r="AJ601" i="66"/>
  <c r="M601" i="66"/>
  <c r="AJ586" i="66"/>
  <c r="AH586" i="66" s="1"/>
  <c r="M586" i="66"/>
  <c r="AJ542" i="66"/>
  <c r="M542" i="66"/>
  <c r="AJ495" i="66"/>
  <c r="M495" i="66"/>
  <c r="AJ506" i="66"/>
  <c r="M506" i="66"/>
  <c r="AJ511" i="66"/>
  <c r="M511" i="66"/>
  <c r="AJ458" i="66"/>
  <c r="AH458" i="66" s="1"/>
  <c r="M458" i="66"/>
  <c r="AR573" i="66"/>
  <c r="AU573" i="66"/>
  <c r="N603" i="66"/>
  <c r="M582" i="66"/>
  <c r="M491" i="66"/>
  <c r="N450" i="66"/>
  <c r="N434" i="66"/>
  <c r="AG427" i="66"/>
  <c r="N418" i="66"/>
  <c r="N402" i="66"/>
  <c r="N386" i="66"/>
  <c r="AH583" i="66"/>
  <c r="AF571" i="66"/>
  <c r="AU559" i="66"/>
  <c r="AU517" i="66"/>
  <c r="AI586" i="66"/>
  <c r="AF566" i="66"/>
  <c r="M498" i="66"/>
  <c r="M454" i="66"/>
  <c r="N442" i="66"/>
  <c r="AI439" i="66"/>
  <c r="AG407" i="66"/>
  <c r="AG400" i="66"/>
  <c r="AG373" i="66"/>
  <c r="AF559" i="66"/>
  <c r="AU603" i="66"/>
  <c r="AU595" i="66"/>
  <c r="AU587" i="66"/>
  <c r="AU579" i="66"/>
  <c r="AU571" i="66"/>
  <c r="AU563" i="66"/>
  <c r="AU555" i="66"/>
  <c r="AU547" i="66"/>
  <c r="AU539" i="66"/>
  <c r="AU531" i="66"/>
  <c r="AU501" i="66"/>
  <c r="AU607" i="66"/>
  <c r="AU606" i="66"/>
  <c r="AU604" i="66"/>
  <c r="AU602" i="66"/>
  <c r="AU600" i="66"/>
  <c r="AU598" i="66"/>
  <c r="AU596" i="66"/>
  <c r="AU594" i="66"/>
  <c r="AU592" i="66"/>
  <c r="AU590" i="66"/>
  <c r="AU588" i="66"/>
  <c r="AU584" i="66"/>
  <c r="AU582" i="66"/>
  <c r="AU580" i="66"/>
  <c r="AU578" i="66"/>
  <c r="AU576" i="66"/>
  <c r="AU574" i="66"/>
  <c r="AU572" i="66"/>
  <c r="AU570" i="66"/>
  <c r="AU568" i="66"/>
  <c r="AU566" i="66"/>
  <c r="AU564" i="66"/>
  <c r="AU562" i="66"/>
  <c r="AU560" i="66"/>
  <c r="AU558" i="66"/>
  <c r="AU556" i="66"/>
  <c r="AU554" i="66"/>
  <c r="AU552" i="66"/>
  <c r="AU550" i="66"/>
  <c r="AU548" i="66"/>
  <c r="AU546" i="66"/>
  <c r="AU544" i="66"/>
  <c r="AU542" i="66"/>
  <c r="AU540" i="66"/>
  <c r="AU538" i="66"/>
  <c r="AU536" i="66"/>
  <c r="AU534" i="66"/>
  <c r="AU532" i="66"/>
  <c r="AU530" i="66"/>
  <c r="AU528" i="66"/>
  <c r="AU526" i="66"/>
  <c r="AU524" i="66"/>
  <c r="AU523" i="66"/>
  <c r="AU522" i="66"/>
  <c r="AU521" i="66"/>
  <c r="AU520" i="66"/>
  <c r="AU519" i="66"/>
  <c r="AU518" i="66"/>
  <c r="AU516" i="66"/>
  <c r="AU515" i="66"/>
  <c r="AU514" i="66"/>
  <c r="AU513" i="66"/>
  <c r="AU512" i="66"/>
  <c r="AU511" i="66"/>
  <c r="AU510" i="66"/>
  <c r="AU508" i="66"/>
  <c r="AU507" i="66"/>
  <c r="AU506" i="66"/>
  <c r="AU505" i="66"/>
  <c r="AU504" i="66"/>
  <c r="AU503" i="66"/>
  <c r="AU502" i="66"/>
  <c r="AU500" i="66"/>
  <c r="AU499" i="66"/>
  <c r="AU498" i="66"/>
  <c r="AU497" i="66"/>
  <c r="AU496" i="66"/>
  <c r="AU495" i="66"/>
  <c r="AU494" i="66"/>
  <c r="AU492" i="66"/>
  <c r="AU491" i="66"/>
  <c r="AU487" i="66"/>
  <c r="AU486" i="66"/>
  <c r="AU484" i="66"/>
  <c r="AU483" i="66"/>
  <c r="AU482" i="66"/>
  <c r="AU481" i="66"/>
  <c r="AU480" i="66"/>
  <c r="AU479" i="66"/>
  <c r="AU478" i="66"/>
  <c r="AU476" i="66"/>
  <c r="AU475" i="66"/>
  <c r="AU474" i="66"/>
  <c r="AU473" i="66"/>
  <c r="AU472" i="66"/>
  <c r="AU471" i="66"/>
  <c r="AU470" i="66"/>
  <c r="AU468" i="66"/>
  <c r="AU467" i="66"/>
  <c r="AU466" i="66"/>
  <c r="AU465" i="66"/>
  <c r="AU464" i="66"/>
  <c r="AU463" i="66"/>
  <c r="AU462" i="66"/>
  <c r="AU460" i="66"/>
  <c r="AU459" i="66"/>
  <c r="AU458" i="66"/>
  <c r="AU457" i="66"/>
  <c r="AU456" i="66"/>
  <c r="AU455" i="66"/>
  <c r="AU454" i="66"/>
  <c r="AU452" i="66"/>
  <c r="AU451" i="66"/>
  <c r="AU450" i="66"/>
  <c r="AU449" i="66"/>
  <c r="AU448" i="66"/>
  <c r="AU447" i="66"/>
  <c r="AU446" i="66"/>
  <c r="AU444" i="66"/>
  <c r="AU443" i="66"/>
  <c r="AU442" i="66"/>
  <c r="AU441" i="66"/>
  <c r="AU440" i="66"/>
  <c r="AU439" i="66"/>
  <c r="AU438" i="66"/>
  <c r="AU436" i="66"/>
  <c r="AU435" i="66"/>
  <c r="AU434" i="66"/>
  <c r="AU433" i="66"/>
  <c r="AU432" i="66"/>
  <c r="AU431" i="66"/>
  <c r="AU430" i="66"/>
  <c r="AU428" i="66"/>
  <c r="AU427" i="66"/>
  <c r="AU426" i="66"/>
  <c r="AU425" i="66"/>
  <c r="AU424" i="66"/>
  <c r="AU423" i="66"/>
  <c r="AU422" i="66"/>
  <c r="AU420" i="66"/>
  <c r="AU419" i="66"/>
  <c r="AU418" i="66"/>
  <c r="AU417" i="66"/>
  <c r="AU416" i="66"/>
  <c r="AU415" i="66"/>
  <c r="AU414" i="66"/>
  <c r="AU413" i="66"/>
  <c r="AU412" i="66"/>
  <c r="AU411" i="66"/>
  <c r="AU410" i="66"/>
  <c r="AU409" i="66"/>
  <c r="AU408" i="66"/>
  <c r="AU407" i="66"/>
  <c r="AU406" i="66"/>
  <c r="AU405" i="66"/>
  <c r="AU404" i="66"/>
  <c r="AU403" i="66"/>
  <c r="AU402" i="66"/>
  <c r="AU401" i="66"/>
  <c r="AU400" i="66"/>
  <c r="AU399" i="66"/>
  <c r="AU398" i="66"/>
  <c r="AU397" i="66"/>
  <c r="AU396" i="66"/>
  <c r="AU395" i="66"/>
  <c r="AU394" i="66"/>
  <c r="AU393" i="66"/>
  <c r="AU392" i="66"/>
  <c r="AU391" i="66"/>
  <c r="AU390" i="66"/>
  <c r="AU389" i="66"/>
  <c r="AU388" i="66"/>
  <c r="AU387" i="66"/>
  <c r="AU386" i="66"/>
  <c r="AU385" i="66"/>
  <c r="AU384" i="66"/>
  <c r="AU383" i="66"/>
  <c r="AU382" i="66"/>
  <c r="AU381" i="66"/>
  <c r="AU380" i="66"/>
  <c r="AU379" i="66"/>
  <c r="AU378" i="66"/>
  <c r="AU377" i="66"/>
  <c r="AU376" i="66"/>
  <c r="AU375" i="66"/>
  <c r="AU374" i="66"/>
  <c r="AU373" i="66"/>
  <c r="AU372" i="66"/>
  <c r="AU371" i="66"/>
  <c r="AU370" i="66"/>
  <c r="AU369" i="66"/>
  <c r="AU368" i="66"/>
  <c r="N311" i="66"/>
  <c r="P212" i="66"/>
  <c r="Z212" i="66" s="1"/>
  <c r="AI34" i="66"/>
  <c r="N30" i="66"/>
  <c r="AK32" i="66"/>
  <c r="AH301" i="66"/>
  <c r="AD201" i="66"/>
  <c r="AD49" i="66"/>
  <c r="AH41" i="66"/>
  <c r="AI37" i="66"/>
  <c r="AH37" i="66"/>
  <c r="AH33" i="66"/>
  <c r="AE44" i="66"/>
  <c r="N54" i="66"/>
  <c r="N46" i="66"/>
  <c r="N38" i="66"/>
  <c r="AI224" i="66"/>
  <c r="AH40" i="66"/>
  <c r="AH32" i="66"/>
  <c r="AI32" i="66"/>
  <c r="AI36" i="66"/>
  <c r="AU347" i="66"/>
  <c r="AU343" i="66"/>
  <c r="AU339" i="66"/>
  <c r="AU335" i="66"/>
  <c r="AU331" i="66"/>
  <c r="AU327" i="66"/>
  <c r="AU323" i="66"/>
  <c r="AU319" i="66"/>
  <c r="AU315" i="66"/>
  <c r="AU311" i="66"/>
  <c r="AU307" i="66"/>
  <c r="AU303" i="66"/>
  <c r="AU299" i="66"/>
  <c r="AU295" i="66"/>
  <c r="AH307" i="66"/>
  <c r="AH303" i="66"/>
  <c r="AH299" i="66"/>
  <c r="AI227" i="66"/>
  <c r="AD203" i="66"/>
  <c r="AD51" i="66"/>
  <c r="AI39" i="66"/>
  <c r="AH35" i="66"/>
  <c r="AH31" i="66"/>
  <c r="AI31" i="66"/>
  <c r="AH27" i="66"/>
  <c r="AF23" i="66"/>
  <c r="AI228" i="66"/>
  <c r="N22" i="66"/>
  <c r="AI232" i="66"/>
  <c r="AI230" i="66"/>
  <c r="AI226" i="66"/>
  <c r="AI222" i="66"/>
  <c r="AD42" i="66"/>
  <c r="AH34" i="66"/>
  <c r="AU348" i="66"/>
  <c r="AU346" i="66"/>
  <c r="AU344" i="66"/>
  <c r="AU342" i="66"/>
  <c r="AU340" i="66"/>
  <c r="AU338" i="66"/>
  <c r="AU336" i="66"/>
  <c r="AU334" i="66"/>
  <c r="AU332" i="66"/>
  <c r="AU330" i="66"/>
  <c r="AU328" i="66"/>
  <c r="AU326" i="66"/>
  <c r="AU324" i="66"/>
  <c r="AU322" i="66"/>
  <c r="AU320" i="66"/>
  <c r="AU318" i="66"/>
  <c r="AU316" i="66"/>
  <c r="AU314" i="66"/>
  <c r="AU312" i="66"/>
  <c r="AU310" i="66"/>
  <c r="AU308" i="66"/>
  <c r="AU306" i="66"/>
  <c r="AU304" i="66"/>
  <c r="AU302" i="66"/>
  <c r="AU300" i="66"/>
  <c r="AU298" i="66"/>
  <c r="AU296" i="66"/>
  <c r="AU294" i="66"/>
  <c r="AU292" i="66"/>
  <c r="AU290" i="66"/>
  <c r="AU288" i="66"/>
  <c r="AU286" i="66"/>
  <c r="AU284" i="66"/>
  <c r="AU282" i="66"/>
  <c r="AU280" i="66"/>
  <c r="AU278" i="66"/>
  <c r="AU276" i="66"/>
  <c r="AU274" i="66"/>
  <c r="AU272" i="66"/>
  <c r="AU270" i="66"/>
  <c r="AU268" i="66"/>
  <c r="AU266" i="66"/>
  <c r="AU264" i="66"/>
  <c r="AU262" i="66"/>
  <c r="AU260" i="66"/>
  <c r="AU258" i="66"/>
  <c r="AU256" i="66"/>
  <c r="AU254" i="66"/>
  <c r="AU252" i="66"/>
  <c r="AU250" i="66"/>
  <c r="AU248" i="66"/>
  <c r="AU246" i="66"/>
  <c r="AU244" i="66"/>
  <c r="AU242" i="66"/>
  <c r="AU240" i="66"/>
  <c r="AU238" i="66"/>
  <c r="AU236" i="66"/>
  <c r="AU234" i="66"/>
  <c r="AU232" i="66"/>
  <c r="AU230" i="66"/>
  <c r="AU228" i="66"/>
  <c r="AU226" i="66"/>
  <c r="AU224" i="66"/>
  <c r="AU222" i="66"/>
  <c r="AU220" i="66"/>
  <c r="AU218" i="66"/>
  <c r="AU216" i="66"/>
  <c r="AU214" i="66"/>
  <c r="AU212" i="66"/>
  <c r="AU210" i="66"/>
  <c r="AU208" i="66"/>
  <c r="AU206" i="66"/>
  <c r="AU204" i="66"/>
  <c r="AU202" i="66"/>
  <c r="AU200" i="66"/>
  <c r="AU198" i="66"/>
  <c r="AU196" i="66"/>
  <c r="AU194" i="66"/>
  <c r="AU192" i="66"/>
  <c r="AU190" i="66"/>
  <c r="AU188" i="66"/>
  <c r="AU186" i="66"/>
  <c r="AU184" i="66"/>
  <c r="AU182" i="66"/>
  <c r="AU180" i="66"/>
  <c r="AU178" i="66"/>
  <c r="AU176" i="66"/>
  <c r="AU174" i="66"/>
  <c r="AU172" i="66"/>
  <c r="AU170" i="66"/>
  <c r="AU168" i="66"/>
  <c r="AU166" i="66"/>
  <c r="AU164" i="66"/>
  <c r="AU162" i="66"/>
  <c r="AU160" i="66"/>
  <c r="AU158" i="66"/>
  <c r="AU156" i="66"/>
  <c r="AU154" i="66"/>
  <c r="AU152" i="66"/>
  <c r="AU150" i="66"/>
  <c r="AU148" i="66"/>
  <c r="AU146" i="66"/>
  <c r="AU144" i="66"/>
  <c r="AU142" i="66"/>
  <c r="AU140" i="66"/>
  <c r="AU138" i="66"/>
  <c r="AU136" i="66"/>
  <c r="AU134" i="66"/>
  <c r="AU132" i="66"/>
  <c r="AU130" i="66"/>
  <c r="AU128" i="66"/>
  <c r="AU126" i="66"/>
  <c r="AU124" i="66"/>
  <c r="AU122" i="66"/>
  <c r="AU120" i="66"/>
  <c r="AU118" i="66"/>
  <c r="AU116" i="66"/>
  <c r="AU114" i="66"/>
  <c r="AU112" i="66"/>
  <c r="AU110" i="66"/>
  <c r="AU108" i="66"/>
  <c r="AU106" i="66"/>
  <c r="AU104" i="66"/>
  <c r="AU102" i="66"/>
  <c r="AU100" i="66"/>
  <c r="AU98" i="66"/>
  <c r="AU96" i="66"/>
  <c r="AU94" i="66"/>
  <c r="AU92" i="66"/>
  <c r="AU90" i="66"/>
  <c r="AU88" i="66"/>
  <c r="AU86" i="66"/>
  <c r="AU84" i="66"/>
  <c r="AU82" i="66"/>
  <c r="AU80" i="66"/>
  <c r="AU78" i="66"/>
  <c r="AU76" i="66"/>
  <c r="AU74" i="66"/>
  <c r="AU72" i="66"/>
  <c r="AU70" i="66"/>
  <c r="AU68" i="66"/>
  <c r="AU66" i="66"/>
  <c r="AU64" i="66"/>
  <c r="AU62" i="66"/>
  <c r="AU60" i="66"/>
  <c r="AU58" i="66"/>
  <c r="AU56" i="66"/>
  <c r="AU54" i="66"/>
  <c r="AU52" i="66"/>
  <c r="AU50" i="66"/>
  <c r="AU48" i="66"/>
  <c r="AU46" i="66"/>
  <c r="AU44" i="66"/>
  <c r="AU42" i="66"/>
  <c r="AU40" i="66"/>
  <c r="AU38" i="66"/>
  <c r="AU36" i="66"/>
  <c r="AU34" i="66"/>
  <c r="AU32" i="66"/>
  <c r="AU30" i="66"/>
  <c r="AU28" i="66"/>
  <c r="AU26" i="66"/>
  <c r="AU24" i="66"/>
  <c r="AU367" i="66"/>
  <c r="AG34" i="66"/>
  <c r="AE50" i="66"/>
  <c r="AG225" i="66"/>
  <c r="AG233" i="66"/>
  <c r="AG399" i="66"/>
  <c r="AI592" i="66"/>
  <c r="AF34" i="66"/>
  <c r="AF27" i="66"/>
  <c r="AG403" i="66"/>
  <c r="AG32" i="66"/>
  <c r="AG36" i="66"/>
  <c r="AE52" i="66"/>
  <c r="AG227" i="66"/>
  <c r="AG401" i="66"/>
  <c r="AG418" i="66"/>
  <c r="AG422" i="66"/>
  <c r="AG426" i="66"/>
  <c r="AI444" i="66"/>
  <c r="AH486" i="66"/>
  <c r="AH599" i="66"/>
  <c r="AE42" i="66"/>
  <c r="AF32" i="66"/>
  <c r="AH502" i="66"/>
  <c r="AG374" i="66"/>
  <c r="AG424" i="66"/>
  <c r="AE47" i="66"/>
  <c r="AG421" i="66"/>
  <c r="AG429" i="66"/>
  <c r="AH595" i="66"/>
  <c r="AG402" i="66"/>
  <c r="AG419" i="66"/>
  <c r="AG423" i="66"/>
  <c r="AG431" i="66"/>
  <c r="AI585" i="66"/>
  <c r="O350" i="66"/>
  <c r="Y350" i="66" s="1"/>
  <c r="AJ350" i="66"/>
  <c r="O346" i="66"/>
  <c r="Y346" i="66" s="1"/>
  <c r="AJ346" i="66"/>
  <c r="O336" i="66"/>
  <c r="Y336" i="66" s="1"/>
  <c r="AJ336" i="66"/>
  <c r="O332" i="66"/>
  <c r="Y332" i="66" s="1"/>
  <c r="AJ332" i="66"/>
  <c r="O330" i="66"/>
  <c r="AJ330" i="66"/>
  <c r="O328" i="66"/>
  <c r="Y328" i="66" s="1"/>
  <c r="AJ328" i="66"/>
  <c r="O324" i="66"/>
  <c r="Y324" i="66" s="1"/>
  <c r="AJ324" i="66"/>
  <c r="O322" i="66"/>
  <c r="Y322" i="66" s="1"/>
  <c r="AJ322" i="66"/>
  <c r="O314" i="66"/>
  <c r="Y314" i="66" s="1"/>
  <c r="AJ314" i="66"/>
  <c r="O304" i="66"/>
  <c r="Y304" i="66" s="1"/>
  <c r="AJ304" i="66"/>
  <c r="AH304" i="66" s="1"/>
  <c r="O298" i="66"/>
  <c r="Y298" i="66" s="1"/>
  <c r="AJ298" i="66"/>
  <c r="AH298" i="66" s="1"/>
  <c r="O290" i="66"/>
  <c r="Y290" i="66" s="1"/>
  <c r="AJ290" i="66"/>
  <c r="O286" i="66"/>
  <c r="Y286" i="66" s="1"/>
  <c r="AJ286" i="66"/>
  <c r="O280" i="66"/>
  <c r="Y280" i="66" s="1"/>
  <c r="AJ280" i="66"/>
  <c r="O274" i="66"/>
  <c r="Y274" i="66" s="1"/>
  <c r="AJ274" i="66"/>
  <c r="O268" i="66"/>
  <c r="Y268" i="66" s="1"/>
  <c r="AJ268" i="66"/>
  <c r="O266" i="66"/>
  <c r="AJ266" i="66"/>
  <c r="O262" i="66"/>
  <c r="Y262" i="66" s="1"/>
  <c r="AJ262" i="66"/>
  <c r="O260" i="66"/>
  <c r="Y260" i="66" s="1"/>
  <c r="AJ260" i="66"/>
  <c r="O256" i="66"/>
  <c r="Y256" i="66" s="1"/>
  <c r="AJ256" i="66"/>
  <c r="O254" i="66"/>
  <c r="AJ254" i="66"/>
  <c r="O252" i="66"/>
  <c r="AJ252" i="66"/>
  <c r="O250" i="66"/>
  <c r="Y250" i="66" s="1"/>
  <c r="AJ250" i="66"/>
  <c r="O248" i="66"/>
  <c r="Y248" i="66" s="1"/>
  <c r="AJ248" i="66"/>
  <c r="O246" i="66"/>
  <c r="Y246" i="66" s="1"/>
  <c r="AJ246" i="66"/>
  <c r="O244" i="66"/>
  <c r="Y244" i="66" s="1"/>
  <c r="AJ244" i="66"/>
  <c r="O240" i="66"/>
  <c r="Y240" i="66" s="1"/>
  <c r="AJ240" i="66"/>
  <c r="O234" i="66"/>
  <c r="Y234" i="66" s="1"/>
  <c r="AJ234" i="66"/>
  <c r="AH234" i="66" s="1"/>
  <c r="O230" i="66"/>
  <c r="Y230" i="66" s="1"/>
  <c r="AJ230" i="66"/>
  <c r="AF230" i="66" s="1"/>
  <c r="O228" i="66"/>
  <c r="AJ228" i="66"/>
  <c r="AF228" i="66" s="1"/>
  <c r="O226" i="66"/>
  <c r="Y226" i="66" s="1"/>
  <c r="AJ226" i="66"/>
  <c r="AF226" i="66" s="1"/>
  <c r="O222" i="66"/>
  <c r="Y222" i="66" s="1"/>
  <c r="AJ222" i="66"/>
  <c r="AF222" i="66" s="1"/>
  <c r="O220" i="66"/>
  <c r="AJ220" i="66"/>
  <c r="O218" i="66"/>
  <c r="AJ218" i="66"/>
  <c r="O216" i="66"/>
  <c r="Y216" i="66" s="1"/>
  <c r="AJ216" i="66"/>
  <c r="O214" i="66"/>
  <c r="Y214" i="66" s="1"/>
  <c r="AJ214" i="66"/>
  <c r="O210" i="66"/>
  <c r="Y210" i="66" s="1"/>
  <c r="AJ210" i="66"/>
  <c r="O208" i="66"/>
  <c r="Y208" i="66" s="1"/>
  <c r="AJ208" i="66"/>
  <c r="O206" i="66"/>
  <c r="Y206" i="66" s="1"/>
  <c r="AJ206" i="66"/>
  <c r="O202" i="66"/>
  <c r="AJ202" i="66"/>
  <c r="AD202" i="66" s="1"/>
  <c r="O198" i="66"/>
  <c r="Y198" i="66" s="1"/>
  <c r="AJ198" i="66"/>
  <c r="O196" i="66"/>
  <c r="Y196" i="66" s="1"/>
  <c r="AJ196" i="66"/>
  <c r="O194" i="66"/>
  <c r="Y194" i="66" s="1"/>
  <c r="AJ194" i="66"/>
  <c r="O192" i="66"/>
  <c r="Y192" i="66" s="1"/>
  <c r="AJ192" i="66"/>
  <c r="O178" i="66"/>
  <c r="Y178" i="66" s="1"/>
  <c r="AJ178" i="66"/>
  <c r="O172" i="66"/>
  <c r="Y172" i="66" s="1"/>
  <c r="AJ172" i="66"/>
  <c r="O170" i="66"/>
  <c r="Y170" i="66" s="1"/>
  <c r="AJ170" i="66"/>
  <c r="O168" i="66"/>
  <c r="Y168" i="66" s="1"/>
  <c r="AJ168" i="66"/>
  <c r="O166" i="66"/>
  <c r="Y166" i="66" s="1"/>
  <c r="AJ166" i="66"/>
  <c r="O164" i="66"/>
  <c r="Y164" i="66" s="1"/>
  <c r="AJ164" i="66"/>
  <c r="O152" i="66"/>
  <c r="AJ152" i="66"/>
  <c r="O140" i="66"/>
  <c r="AJ140" i="66"/>
  <c r="O138" i="66"/>
  <c r="Y138" i="66" s="1"/>
  <c r="AJ138" i="66"/>
  <c r="O128" i="66"/>
  <c r="Y128" i="66" s="1"/>
  <c r="AJ128" i="66"/>
  <c r="O124" i="66"/>
  <c r="Y124" i="66" s="1"/>
  <c r="AJ124" i="66"/>
  <c r="O122" i="66"/>
  <c r="Y122" i="66" s="1"/>
  <c r="AJ122" i="66"/>
  <c r="O120" i="66"/>
  <c r="Y120" i="66" s="1"/>
  <c r="AJ120" i="66"/>
  <c r="O116" i="66"/>
  <c r="AJ116" i="66"/>
  <c r="O110" i="66"/>
  <c r="Y110" i="66" s="1"/>
  <c r="AJ110" i="66"/>
  <c r="O108" i="66"/>
  <c r="Y108" i="66" s="1"/>
  <c r="AJ108" i="66"/>
  <c r="O106" i="66"/>
  <c r="Y106" i="66" s="1"/>
  <c r="AJ106" i="66"/>
  <c r="O104" i="66"/>
  <c r="AJ104" i="66"/>
  <c r="O102" i="66"/>
  <c r="Y102" i="66" s="1"/>
  <c r="AJ102" i="66"/>
  <c r="O98" i="66"/>
  <c r="Y98" i="66" s="1"/>
  <c r="AJ98" i="66"/>
  <c r="O96" i="66"/>
  <c r="Y96" i="66" s="1"/>
  <c r="AJ96" i="66"/>
  <c r="O94" i="66"/>
  <c r="Y94" i="66" s="1"/>
  <c r="AJ94" i="66"/>
  <c r="O92" i="66"/>
  <c r="Y92" i="66" s="1"/>
  <c r="AJ92" i="66"/>
  <c r="O88" i="66"/>
  <c r="AJ88" i="66"/>
  <c r="O86" i="66"/>
  <c r="Y86" i="66" s="1"/>
  <c r="AJ86" i="66"/>
  <c r="O82" i="66"/>
  <c r="Y82" i="66" s="1"/>
  <c r="AJ82" i="66"/>
  <c r="O80" i="66"/>
  <c r="Y80" i="66" s="1"/>
  <c r="AJ80" i="66"/>
  <c r="O78" i="66"/>
  <c r="Y78" i="66" s="1"/>
  <c r="AJ78" i="66"/>
  <c r="O76" i="66"/>
  <c r="Y76" i="66" s="1"/>
  <c r="AJ76" i="66"/>
  <c r="O74" i="66"/>
  <c r="Y74" i="66" s="1"/>
  <c r="AJ74" i="66"/>
  <c r="O68" i="66"/>
  <c r="Y68" i="66" s="1"/>
  <c r="AJ68" i="66"/>
  <c r="O62" i="66"/>
  <c r="Y62" i="66" s="1"/>
  <c r="AJ62" i="66"/>
  <c r="O52" i="66"/>
  <c r="AJ52" i="66"/>
  <c r="AD52" i="66" s="1"/>
  <c r="O46" i="66"/>
  <c r="AJ46" i="66"/>
  <c r="AD46" i="66" s="1"/>
  <c r="O44" i="66"/>
  <c r="Y44" i="66" s="1"/>
  <c r="AJ44" i="66"/>
  <c r="AD44" i="66" s="1"/>
  <c r="O38" i="66"/>
  <c r="Y38" i="66" s="1"/>
  <c r="AJ38" i="66"/>
  <c r="AF38" i="66" s="1"/>
  <c r="O36" i="66"/>
  <c r="Y36" i="66" s="1"/>
  <c r="AJ36" i="66"/>
  <c r="AF36" i="66" s="1"/>
  <c r="O30" i="66"/>
  <c r="Y30" i="66" s="1"/>
  <c r="AJ30" i="66"/>
  <c r="O28" i="66"/>
  <c r="Y28" i="66" s="1"/>
  <c r="AJ28" i="66"/>
  <c r="O22" i="66"/>
  <c r="M366" i="66"/>
  <c r="AJ366" i="66"/>
  <c r="M596" i="66"/>
  <c r="AJ596" i="66"/>
  <c r="M593" i="66"/>
  <c r="AJ593" i="66"/>
  <c r="M588" i="66"/>
  <c r="AJ588" i="66"/>
  <c r="M585" i="66"/>
  <c r="AJ585" i="66"/>
  <c r="AH585" i="66" s="1"/>
  <c r="M581" i="66"/>
  <c r="AJ581" i="66"/>
  <c r="N579" i="66"/>
  <c r="AK579" i="66"/>
  <c r="M576" i="66"/>
  <c r="AJ576" i="66"/>
  <c r="M572" i="66"/>
  <c r="AJ572" i="66"/>
  <c r="AF572" i="66" s="1"/>
  <c r="M569" i="66"/>
  <c r="AJ569" i="66"/>
  <c r="AF569" i="66" s="1"/>
  <c r="N567" i="66"/>
  <c r="AK567" i="66"/>
  <c r="AG567" i="66" s="1"/>
  <c r="M564" i="66"/>
  <c r="AJ564" i="66"/>
  <c r="AF564" i="66" s="1"/>
  <c r="M561" i="66"/>
  <c r="AJ561" i="66"/>
  <c r="AF561" i="66" s="1"/>
  <c r="N559" i="66"/>
  <c r="AK559" i="66"/>
  <c r="AG559" i="66" s="1"/>
  <c r="M556" i="66"/>
  <c r="AJ556" i="66"/>
  <c r="M553" i="66"/>
  <c r="AJ553" i="66"/>
  <c r="N549" i="66"/>
  <c r="AK549" i="66"/>
  <c r="M544" i="66"/>
  <c r="AJ544" i="66"/>
  <c r="M541" i="66"/>
  <c r="AJ541" i="66"/>
  <c r="N539" i="66"/>
  <c r="M536" i="66"/>
  <c r="AJ536" i="66"/>
  <c r="N522" i="66"/>
  <c r="AK522" i="66"/>
  <c r="N520" i="66"/>
  <c r="AK520" i="66"/>
  <c r="M517" i="66"/>
  <c r="AJ517" i="66"/>
  <c r="AH517" i="66" s="1"/>
  <c r="AJ515" i="66"/>
  <c r="AH515" i="66" s="1"/>
  <c r="M515" i="66"/>
  <c r="N513" i="66"/>
  <c r="AK513" i="66"/>
  <c r="N510" i="66"/>
  <c r="AK510" i="66"/>
  <c r="N508" i="66"/>
  <c r="AK508" i="66"/>
  <c r="M505" i="66"/>
  <c r="AJ505" i="66"/>
  <c r="N503" i="66"/>
  <c r="AK503" i="66"/>
  <c r="M500" i="66"/>
  <c r="AJ500" i="66"/>
  <c r="AH500" i="66" s="1"/>
  <c r="N494" i="66"/>
  <c r="AK494" i="66"/>
  <c r="N492" i="66"/>
  <c r="AK492" i="66"/>
  <c r="N490" i="66"/>
  <c r="AK490" i="66"/>
  <c r="N488" i="66"/>
  <c r="AK488" i="66"/>
  <c r="N485" i="66"/>
  <c r="AK485" i="66"/>
  <c r="AI485" i="66" s="1"/>
  <c r="AJ482" i="66"/>
  <c r="M482" i="66"/>
  <c r="M480" i="66"/>
  <c r="AJ480" i="66"/>
  <c r="M477" i="66"/>
  <c r="AJ477" i="66"/>
  <c r="N475" i="66"/>
  <c r="AK475" i="66"/>
  <c r="N473" i="66"/>
  <c r="AK473" i="66"/>
  <c r="M468" i="66"/>
  <c r="AJ468" i="66"/>
  <c r="N455" i="66"/>
  <c r="AK455" i="66"/>
  <c r="N453" i="66"/>
  <c r="AK453" i="66"/>
  <c r="M443" i="66"/>
  <c r="AJ443" i="66"/>
  <c r="M438" i="66"/>
  <c r="AJ438" i="66"/>
  <c r="M422" i="66"/>
  <c r="AJ422" i="66"/>
  <c r="AF422" i="66" s="1"/>
  <c r="M406" i="66"/>
  <c r="AJ406" i="66"/>
  <c r="AF406" i="66" s="1"/>
  <c r="M390" i="66"/>
  <c r="AJ390" i="66"/>
  <c r="AK350" i="66"/>
  <c r="AK342" i="66"/>
  <c r="AK334" i="66"/>
  <c r="AK326" i="66"/>
  <c r="AK318" i="66"/>
  <c r="AK310" i="66"/>
  <c r="AK302" i="66"/>
  <c r="AI302" i="66" s="1"/>
  <c r="AK294" i="66"/>
  <c r="AK254" i="66"/>
  <c r="P355" i="66"/>
  <c r="Z355" i="66" s="1"/>
  <c r="AK355" i="66"/>
  <c r="AI355" i="66" s="1"/>
  <c r="N353" i="66"/>
  <c r="AK353" i="66"/>
  <c r="Z352" i="66"/>
  <c r="P351" i="66"/>
  <c r="Z351" i="66" s="1"/>
  <c r="AK351" i="66"/>
  <c r="P349" i="66"/>
  <c r="Z349" i="66" s="1"/>
  <c r="AK349" i="66"/>
  <c r="P347" i="66"/>
  <c r="Z347" i="66" s="1"/>
  <c r="AK347" i="66"/>
  <c r="N345" i="66"/>
  <c r="AK345" i="66"/>
  <c r="P343" i="66"/>
  <c r="Z343" i="66" s="1"/>
  <c r="AK343" i="66"/>
  <c r="N341" i="66"/>
  <c r="AK341" i="66"/>
  <c r="P339" i="66"/>
  <c r="Z339" i="66" s="1"/>
  <c r="AK339" i="66"/>
  <c r="N337" i="66"/>
  <c r="AK337" i="66"/>
  <c r="P335" i="66"/>
  <c r="Z335" i="66" s="1"/>
  <c r="AK335" i="66"/>
  <c r="N333" i="66"/>
  <c r="AK333" i="66"/>
  <c r="P331" i="66"/>
  <c r="Z331" i="66" s="1"/>
  <c r="AK331" i="66"/>
  <c r="N329" i="66"/>
  <c r="AK329" i="66"/>
  <c r="P327" i="66"/>
  <c r="Z327" i="66" s="1"/>
  <c r="AK327" i="66"/>
  <c r="N325" i="66"/>
  <c r="AK325" i="66"/>
  <c r="P323" i="66"/>
  <c r="Z323" i="66" s="1"/>
  <c r="AK323" i="66"/>
  <c r="N321" i="66"/>
  <c r="AK321" i="66"/>
  <c r="P319" i="66"/>
  <c r="Z319" i="66" s="1"/>
  <c r="AK319" i="66"/>
  <c r="N317" i="66"/>
  <c r="AK317" i="66"/>
  <c r="P315" i="66"/>
  <c r="Z315" i="66" s="1"/>
  <c r="AK315" i="66"/>
  <c r="N313" i="66"/>
  <c r="AK313" i="66"/>
  <c r="P311" i="66"/>
  <c r="Z311" i="66" s="1"/>
  <c r="AK311" i="66"/>
  <c r="N309" i="66"/>
  <c r="AK309" i="66"/>
  <c r="P307" i="66"/>
  <c r="Z307" i="66" s="1"/>
  <c r="AK307" i="66"/>
  <c r="AI307" i="66" s="1"/>
  <c r="N305" i="66"/>
  <c r="AK305" i="66"/>
  <c r="AI305" i="66" s="1"/>
  <c r="P303" i="66"/>
  <c r="Z303" i="66" s="1"/>
  <c r="AK303" i="66"/>
  <c r="AI303" i="66" s="1"/>
  <c r="N301" i="66"/>
  <c r="AK301" i="66"/>
  <c r="AI301" i="66" s="1"/>
  <c r="P299" i="66"/>
  <c r="Z299" i="66" s="1"/>
  <c r="AK299" i="66"/>
  <c r="AI299" i="66" s="1"/>
  <c r="N297" i="66"/>
  <c r="AK297" i="66"/>
  <c r="P295" i="66"/>
  <c r="AK295" i="66"/>
  <c r="N293" i="66"/>
  <c r="AK293" i="66"/>
  <c r="P291" i="66"/>
  <c r="Z291" i="66" s="1"/>
  <c r="AK291" i="66"/>
  <c r="N289" i="66"/>
  <c r="AK289" i="66"/>
  <c r="P287" i="66"/>
  <c r="Z287" i="66" s="1"/>
  <c r="AK287" i="66"/>
  <c r="N285" i="66"/>
  <c r="AK285" i="66"/>
  <c r="P283" i="66"/>
  <c r="Z283" i="66" s="1"/>
  <c r="AK283" i="66"/>
  <c r="N281" i="66"/>
  <c r="AK281" i="66"/>
  <c r="P279" i="66"/>
  <c r="Z279" i="66" s="1"/>
  <c r="AK279" i="66"/>
  <c r="N277" i="66"/>
  <c r="AK277" i="66"/>
  <c r="P275" i="66"/>
  <c r="Z275" i="66" s="1"/>
  <c r="AK275" i="66"/>
  <c r="P273" i="66"/>
  <c r="Z273" i="66" s="1"/>
  <c r="AK273" i="66"/>
  <c r="P271" i="66"/>
  <c r="Z271" i="66" s="1"/>
  <c r="AK271" i="66"/>
  <c r="N269" i="66"/>
  <c r="AK269" i="66"/>
  <c r="P267" i="66"/>
  <c r="Z267" i="66" s="1"/>
  <c r="AK267" i="66"/>
  <c r="P265" i="66"/>
  <c r="Z265" i="66" s="1"/>
  <c r="AK265" i="66"/>
  <c r="P263" i="66"/>
  <c r="Z263" i="66" s="1"/>
  <c r="AK263" i="66"/>
  <c r="N261" i="66"/>
  <c r="AK261" i="66"/>
  <c r="P259" i="66"/>
  <c r="Z259" i="66" s="1"/>
  <c r="AK259" i="66"/>
  <c r="P257" i="66"/>
  <c r="Z257" i="66" s="1"/>
  <c r="AK257" i="66"/>
  <c r="P255" i="66"/>
  <c r="Z255" i="66" s="1"/>
  <c r="AK255" i="66"/>
  <c r="P253" i="66"/>
  <c r="Z253" i="66" s="1"/>
  <c r="AK253" i="66"/>
  <c r="P251" i="66"/>
  <c r="Z251" i="66" s="1"/>
  <c r="AK251" i="66"/>
  <c r="P249" i="66"/>
  <c r="Z249" i="66" s="1"/>
  <c r="AK249" i="66"/>
  <c r="P247" i="66"/>
  <c r="Z247" i="66" s="1"/>
  <c r="AK247" i="66"/>
  <c r="P245" i="66"/>
  <c r="Z245" i="66" s="1"/>
  <c r="AK245" i="66"/>
  <c r="P243" i="66"/>
  <c r="Z243" i="66" s="1"/>
  <c r="AK243" i="66"/>
  <c r="P241" i="66"/>
  <c r="Z241" i="66" s="1"/>
  <c r="AK241" i="66"/>
  <c r="N239" i="66"/>
  <c r="AK239" i="66"/>
  <c r="P237" i="66"/>
  <c r="Z237" i="66" s="1"/>
  <c r="AK237" i="66"/>
  <c r="P235" i="66"/>
  <c r="Z235" i="66" s="1"/>
  <c r="AK235" i="66"/>
  <c r="AI235" i="66" s="1"/>
  <c r="N233" i="66"/>
  <c r="AK233" i="66"/>
  <c r="AI233" i="66" s="1"/>
  <c r="P231" i="66"/>
  <c r="Z231" i="66" s="1"/>
  <c r="AK231" i="66"/>
  <c r="AG231" i="66" s="1"/>
  <c r="N229" i="66"/>
  <c r="AK229" i="66"/>
  <c r="AG229" i="66" s="1"/>
  <c r="P227" i="66"/>
  <c r="Z227" i="66" s="1"/>
  <c r="AK227" i="66"/>
  <c r="P225" i="66"/>
  <c r="Z225" i="66" s="1"/>
  <c r="AK225" i="66"/>
  <c r="AI225" i="66" s="1"/>
  <c r="P223" i="66"/>
  <c r="Z223" i="66" s="1"/>
  <c r="AK223" i="66"/>
  <c r="AG223" i="66" s="1"/>
  <c r="P221" i="66"/>
  <c r="Z221" i="66" s="1"/>
  <c r="AK221" i="66"/>
  <c r="P219" i="66"/>
  <c r="Z219" i="66" s="1"/>
  <c r="AK219" i="66"/>
  <c r="P217" i="66"/>
  <c r="Z217" i="66" s="1"/>
  <c r="AK217" i="66"/>
  <c r="P215" i="66"/>
  <c r="Z215" i="66" s="1"/>
  <c r="AK215" i="66"/>
  <c r="P213" i="66"/>
  <c r="Z213" i="66" s="1"/>
  <c r="AK213" i="66"/>
  <c r="P211" i="66"/>
  <c r="Z211" i="66" s="1"/>
  <c r="AK211" i="66"/>
  <c r="P209" i="66"/>
  <c r="Z209" i="66" s="1"/>
  <c r="AK209" i="66"/>
  <c r="P207" i="66"/>
  <c r="Z207" i="66" s="1"/>
  <c r="AK207" i="66"/>
  <c r="P205" i="66"/>
  <c r="Z205" i="66" s="1"/>
  <c r="AK205" i="66"/>
  <c r="AE205" i="66" s="1"/>
  <c r="P203" i="66"/>
  <c r="Z203" i="66" s="1"/>
  <c r="AK203" i="66"/>
  <c r="AE203" i="66" s="1"/>
  <c r="P201" i="66"/>
  <c r="Z201" i="66" s="1"/>
  <c r="AK201" i="66"/>
  <c r="AE201" i="66" s="1"/>
  <c r="P199" i="66"/>
  <c r="Z199" i="66" s="1"/>
  <c r="AK199" i="66"/>
  <c r="P197" i="66"/>
  <c r="Z197" i="66" s="1"/>
  <c r="AK197" i="66"/>
  <c r="N195" i="66"/>
  <c r="AK195" i="66"/>
  <c r="P193" i="66"/>
  <c r="Z193" i="66" s="1"/>
  <c r="AK193" i="66"/>
  <c r="P191" i="66"/>
  <c r="Z191" i="66" s="1"/>
  <c r="AK191" i="66"/>
  <c r="P189" i="66"/>
  <c r="Z189" i="66" s="1"/>
  <c r="AK189" i="66"/>
  <c r="P187" i="66"/>
  <c r="Z187" i="66" s="1"/>
  <c r="AK187" i="66"/>
  <c r="P185" i="66"/>
  <c r="Z185" i="66" s="1"/>
  <c r="AK185" i="66"/>
  <c r="P183" i="66"/>
  <c r="Z183" i="66" s="1"/>
  <c r="AK183" i="66"/>
  <c r="P181" i="66"/>
  <c r="Z181" i="66" s="1"/>
  <c r="AK181" i="66"/>
  <c r="P179" i="66"/>
  <c r="Z179" i="66" s="1"/>
  <c r="AK179" i="66"/>
  <c r="P177" i="66"/>
  <c r="Z177" i="66" s="1"/>
  <c r="AK177" i="66"/>
  <c r="P175" i="66"/>
  <c r="Z175" i="66" s="1"/>
  <c r="AK175" i="66"/>
  <c r="P173" i="66"/>
  <c r="Z173" i="66" s="1"/>
  <c r="AK173" i="66"/>
  <c r="P171" i="66"/>
  <c r="Z171" i="66" s="1"/>
  <c r="AK171" i="66"/>
  <c r="P169" i="66"/>
  <c r="Z169" i="66" s="1"/>
  <c r="AK169" i="66"/>
  <c r="P167" i="66"/>
  <c r="Z167" i="66" s="1"/>
  <c r="AK167" i="66"/>
  <c r="P165" i="66"/>
  <c r="Z165" i="66" s="1"/>
  <c r="AK165" i="66"/>
  <c r="P163" i="66"/>
  <c r="Z163" i="66" s="1"/>
  <c r="AK163" i="66"/>
  <c r="P161" i="66"/>
  <c r="Z161" i="66" s="1"/>
  <c r="AK161" i="66"/>
  <c r="P159" i="66"/>
  <c r="Z159" i="66" s="1"/>
  <c r="AK159" i="66"/>
  <c r="P157" i="66"/>
  <c r="Z157" i="66" s="1"/>
  <c r="AK157" i="66"/>
  <c r="P155" i="66"/>
  <c r="Z155" i="66" s="1"/>
  <c r="AK155" i="66"/>
  <c r="P153" i="66"/>
  <c r="Z153" i="66" s="1"/>
  <c r="AK153" i="66"/>
  <c r="P151" i="66"/>
  <c r="Z151" i="66" s="1"/>
  <c r="AK151" i="66"/>
  <c r="P149" i="66"/>
  <c r="Z149" i="66" s="1"/>
  <c r="AK149" i="66"/>
  <c r="P147" i="66"/>
  <c r="Z147" i="66" s="1"/>
  <c r="AK147" i="66"/>
  <c r="P145" i="66"/>
  <c r="Z145" i="66" s="1"/>
  <c r="AK145" i="66"/>
  <c r="P143" i="66"/>
  <c r="Z143" i="66" s="1"/>
  <c r="AK143" i="66"/>
  <c r="P141" i="66"/>
  <c r="Z141" i="66" s="1"/>
  <c r="AK141" i="66"/>
  <c r="P139" i="66"/>
  <c r="Z139" i="66" s="1"/>
  <c r="AK139" i="66"/>
  <c r="P137" i="66"/>
  <c r="Z137" i="66" s="1"/>
  <c r="AK137" i="66"/>
  <c r="P135" i="66"/>
  <c r="Z135" i="66" s="1"/>
  <c r="AK135" i="66"/>
  <c r="P133" i="66"/>
  <c r="Z133" i="66" s="1"/>
  <c r="AK133" i="66"/>
  <c r="P131" i="66"/>
  <c r="Z131" i="66" s="1"/>
  <c r="AK131" i="66"/>
  <c r="P129" i="66"/>
  <c r="Z129" i="66" s="1"/>
  <c r="AK129" i="66"/>
  <c r="P127" i="66"/>
  <c r="Z127" i="66" s="1"/>
  <c r="AK127" i="66"/>
  <c r="P125" i="66"/>
  <c r="Z125" i="66" s="1"/>
  <c r="AK125" i="66"/>
  <c r="P123" i="66"/>
  <c r="Z123" i="66" s="1"/>
  <c r="AK123" i="66"/>
  <c r="P121" i="66"/>
  <c r="Z121" i="66" s="1"/>
  <c r="AK121" i="66"/>
  <c r="P119" i="66"/>
  <c r="Z119" i="66" s="1"/>
  <c r="AK119" i="66"/>
  <c r="P117" i="66"/>
  <c r="Z117" i="66" s="1"/>
  <c r="AK117" i="66"/>
  <c r="P115" i="66"/>
  <c r="Z115" i="66" s="1"/>
  <c r="AK115" i="66"/>
  <c r="P113" i="66"/>
  <c r="Z113" i="66" s="1"/>
  <c r="AK113" i="66"/>
  <c r="P111" i="66"/>
  <c r="Z111" i="66" s="1"/>
  <c r="AK111" i="66"/>
  <c r="P109" i="66"/>
  <c r="Z109" i="66" s="1"/>
  <c r="AK109" i="66"/>
  <c r="P107" i="66"/>
  <c r="Z107" i="66" s="1"/>
  <c r="AK107" i="66"/>
  <c r="P105" i="66"/>
  <c r="Z105" i="66" s="1"/>
  <c r="AK105" i="66"/>
  <c r="P103" i="66"/>
  <c r="Z103" i="66" s="1"/>
  <c r="AK103" i="66"/>
  <c r="P101" i="66"/>
  <c r="Z101" i="66" s="1"/>
  <c r="AK101" i="66"/>
  <c r="P99" i="66"/>
  <c r="Z99" i="66" s="1"/>
  <c r="AK99" i="66"/>
  <c r="P97" i="66"/>
  <c r="Z97" i="66" s="1"/>
  <c r="AK97" i="66"/>
  <c r="P95" i="66"/>
  <c r="AK95" i="66"/>
  <c r="P93" i="66"/>
  <c r="Z93" i="66" s="1"/>
  <c r="AK93" i="66"/>
  <c r="P91" i="66"/>
  <c r="Z91" i="66" s="1"/>
  <c r="AK91" i="66"/>
  <c r="P89" i="66"/>
  <c r="Z89" i="66" s="1"/>
  <c r="AK89" i="66"/>
  <c r="P87" i="66"/>
  <c r="Z87" i="66" s="1"/>
  <c r="AK87" i="66"/>
  <c r="P85" i="66"/>
  <c r="Z85" i="66" s="1"/>
  <c r="AK85" i="66"/>
  <c r="P83" i="66"/>
  <c r="Z83" i="66" s="1"/>
  <c r="AK83" i="66"/>
  <c r="P81" i="66"/>
  <c r="Z81" i="66" s="1"/>
  <c r="AK81" i="66"/>
  <c r="P79" i="66"/>
  <c r="Z79" i="66" s="1"/>
  <c r="AK79" i="66"/>
  <c r="P77" i="66"/>
  <c r="Z77" i="66" s="1"/>
  <c r="AK77" i="66"/>
  <c r="P75" i="66"/>
  <c r="Z75" i="66" s="1"/>
  <c r="AK75" i="66"/>
  <c r="P73" i="66"/>
  <c r="Z73" i="66" s="1"/>
  <c r="AK73" i="66"/>
  <c r="P71" i="66"/>
  <c r="Z71" i="66" s="1"/>
  <c r="AK71" i="66"/>
  <c r="P69" i="66"/>
  <c r="Z69" i="66" s="1"/>
  <c r="AK69" i="66"/>
  <c r="P67" i="66"/>
  <c r="Z67" i="66" s="1"/>
  <c r="AK67" i="66"/>
  <c r="P65" i="66"/>
  <c r="Z65" i="66" s="1"/>
  <c r="AK65" i="66"/>
  <c r="P59" i="66"/>
  <c r="Z59" i="66" s="1"/>
  <c r="AK59" i="66"/>
  <c r="P57" i="66"/>
  <c r="Z57" i="66" s="1"/>
  <c r="AK57" i="66"/>
  <c r="P51" i="66"/>
  <c r="Z51" i="66" s="1"/>
  <c r="AK51" i="66"/>
  <c r="AE51" i="66" s="1"/>
  <c r="P49" i="66"/>
  <c r="Z49" i="66" s="1"/>
  <c r="AK49" i="66"/>
  <c r="AE49" i="66" s="1"/>
  <c r="P43" i="66"/>
  <c r="Z43" i="66" s="1"/>
  <c r="AK43" i="66"/>
  <c r="AE43" i="66" s="1"/>
  <c r="P41" i="66"/>
  <c r="Z41" i="66" s="1"/>
  <c r="AK41" i="66"/>
  <c r="AG41" i="66" s="1"/>
  <c r="P35" i="66"/>
  <c r="Z35" i="66" s="1"/>
  <c r="AK35" i="66"/>
  <c r="AG35" i="66" s="1"/>
  <c r="P33" i="66"/>
  <c r="Z33" i="66" s="1"/>
  <c r="AK33" i="66"/>
  <c r="AG33" i="66" s="1"/>
  <c r="P27" i="66"/>
  <c r="Z27" i="66" s="1"/>
  <c r="AK27" i="66"/>
  <c r="AG27" i="66" s="1"/>
  <c r="P25" i="66"/>
  <c r="Z25" i="66" s="1"/>
  <c r="AK25" i="66"/>
  <c r="N332" i="66"/>
  <c r="N324" i="66"/>
  <c r="N316" i="66"/>
  <c r="N308" i="66"/>
  <c r="N300" i="66"/>
  <c r="N292" i="66"/>
  <c r="N57" i="66"/>
  <c r="N41" i="66"/>
  <c r="N25" i="66"/>
  <c r="P337" i="66"/>
  <c r="Z337" i="66" s="1"/>
  <c r="P321" i="66"/>
  <c r="Z321" i="66" s="1"/>
  <c r="P305" i="66"/>
  <c r="Z305" i="66" s="1"/>
  <c r="P289" i="66"/>
  <c r="Z289" i="66" s="1"/>
  <c r="P239" i="66"/>
  <c r="Z239" i="66" s="1"/>
  <c r="P156" i="66"/>
  <c r="Z156" i="66" s="1"/>
  <c r="P74" i="66"/>
  <c r="Z74" i="66" s="1"/>
  <c r="N366" i="66"/>
  <c r="AK366" i="66"/>
  <c r="M595" i="66"/>
  <c r="M587" i="66"/>
  <c r="N584" i="66"/>
  <c r="AK584" i="66"/>
  <c r="N582" i="66"/>
  <c r="AK582" i="66"/>
  <c r="N580" i="66"/>
  <c r="AK580" i="66"/>
  <c r="N577" i="66"/>
  <c r="AK577" i="66"/>
  <c r="N575" i="66"/>
  <c r="AK575" i="66"/>
  <c r="N573" i="66"/>
  <c r="AK573" i="66"/>
  <c r="M571" i="66"/>
  <c r="N570" i="66"/>
  <c r="AK570" i="66"/>
  <c r="AG570" i="66" s="1"/>
  <c r="N568" i="66"/>
  <c r="AK568" i="66"/>
  <c r="AG568" i="66" s="1"/>
  <c r="N565" i="66"/>
  <c r="AK565" i="66"/>
  <c r="AG565" i="66" s="1"/>
  <c r="M563" i="66"/>
  <c r="N562" i="66"/>
  <c r="AK562" i="66"/>
  <c r="AG562" i="66" s="1"/>
  <c r="N560" i="66"/>
  <c r="AK560" i="66"/>
  <c r="AG560" i="66" s="1"/>
  <c r="N557" i="66"/>
  <c r="AK557" i="66"/>
  <c r="M555" i="66"/>
  <c r="N554" i="66"/>
  <c r="AK554" i="66"/>
  <c r="N552" i="66"/>
  <c r="AK552" i="66"/>
  <c r="M550" i="66"/>
  <c r="M549" i="66"/>
  <c r="AJ549" i="66"/>
  <c r="N547" i="66"/>
  <c r="AK547" i="66"/>
  <c r="N545" i="66"/>
  <c r="AK545" i="66"/>
  <c r="N542" i="66"/>
  <c r="AK542" i="66"/>
  <c r="N540" i="66"/>
  <c r="AK540" i="66"/>
  <c r="N537" i="66"/>
  <c r="AK537" i="66"/>
  <c r="N534" i="66"/>
  <c r="AK534" i="66"/>
  <c r="N532" i="66"/>
  <c r="AK532" i="66"/>
  <c r="N529" i="66"/>
  <c r="AK529" i="66"/>
  <c r="N527" i="66"/>
  <c r="AK527" i="66"/>
  <c r="N525" i="66"/>
  <c r="AK525" i="66"/>
  <c r="AJ522" i="66"/>
  <c r="M522" i="66"/>
  <c r="M520" i="66"/>
  <c r="AJ520" i="66"/>
  <c r="N518" i="66"/>
  <c r="AK518" i="66"/>
  <c r="N516" i="66"/>
  <c r="AK516" i="66"/>
  <c r="AI516" i="66" s="1"/>
  <c r="M513" i="66"/>
  <c r="AJ513" i="66"/>
  <c r="N511" i="66"/>
  <c r="AK511" i="66"/>
  <c r="M508" i="66"/>
  <c r="AJ508" i="66"/>
  <c r="N499" i="66"/>
  <c r="AK499" i="66"/>
  <c r="N497" i="66"/>
  <c r="AK497" i="66"/>
  <c r="M494" i="66"/>
  <c r="M492" i="66"/>
  <c r="AJ492" i="66"/>
  <c r="M488" i="66"/>
  <c r="AJ488" i="66"/>
  <c r="M485" i="66"/>
  <c r="AJ485" i="66"/>
  <c r="AH485" i="66" s="1"/>
  <c r="N483" i="66"/>
  <c r="AK483" i="66"/>
  <c r="N481" i="66"/>
  <c r="AK481" i="66"/>
  <c r="N478" i="66"/>
  <c r="AK478" i="66"/>
  <c r="N476" i="66"/>
  <c r="AK476" i="66"/>
  <c r="N467" i="66"/>
  <c r="AK467" i="66"/>
  <c r="M464" i="66"/>
  <c r="AJ464" i="66"/>
  <c r="N462" i="66"/>
  <c r="AK462" i="66"/>
  <c r="N460" i="66"/>
  <c r="AK460" i="66"/>
  <c r="M457" i="66"/>
  <c r="AJ457" i="66"/>
  <c r="AH457" i="66" s="1"/>
  <c r="AJ455" i="66"/>
  <c r="M455" i="66"/>
  <c r="M453" i="66"/>
  <c r="AJ453" i="66"/>
  <c r="M446" i="66"/>
  <c r="AJ446" i="66"/>
  <c r="AH446" i="66" s="1"/>
  <c r="M441" i="66"/>
  <c r="AJ441" i="66"/>
  <c r="AK428" i="66"/>
  <c r="AG428" i="66" s="1"/>
  <c r="N428" i="66"/>
  <c r="M425" i="66"/>
  <c r="AJ425" i="66"/>
  <c r="AF425" i="66" s="1"/>
  <c r="AK412" i="66"/>
  <c r="N412" i="66"/>
  <c r="M409" i="66"/>
  <c r="AJ409" i="66"/>
  <c r="AK396" i="66"/>
  <c r="N396" i="66"/>
  <c r="M393" i="66"/>
  <c r="AJ393" i="66"/>
  <c r="AK380" i="66"/>
  <c r="N380" i="66"/>
  <c r="M377" i="66"/>
  <c r="AJ377" i="66"/>
  <c r="AJ21" i="66"/>
  <c r="AD21" i="66" s="1"/>
  <c r="AK332" i="66"/>
  <c r="AK324" i="66"/>
  <c r="AK316" i="66"/>
  <c r="AK308" i="66"/>
  <c r="AI308" i="66" s="1"/>
  <c r="AK300" i="66"/>
  <c r="AI300" i="66" s="1"/>
  <c r="AK292" i="66"/>
  <c r="AK284" i="66"/>
  <c r="AK276" i="66"/>
  <c r="AK268" i="66"/>
  <c r="AK244" i="66"/>
  <c r="AK164" i="66"/>
  <c r="AJ72" i="66"/>
  <c r="AK603" i="66"/>
  <c r="AK539" i="66"/>
  <c r="O354" i="66"/>
  <c r="Y354" i="66" s="1"/>
  <c r="AJ354" i="66"/>
  <c r="AH354" i="66" s="1"/>
  <c r="O352" i="66"/>
  <c r="Y352" i="66" s="1"/>
  <c r="AJ352" i="66"/>
  <c r="O348" i="66"/>
  <c r="Y348" i="66" s="1"/>
  <c r="AJ348" i="66"/>
  <c r="O344" i="66"/>
  <c r="Y344" i="66" s="1"/>
  <c r="AJ344" i="66"/>
  <c r="O340" i="66"/>
  <c r="Y340" i="66" s="1"/>
  <c r="AJ340" i="66"/>
  <c r="O338" i="66"/>
  <c r="Y338" i="66" s="1"/>
  <c r="AJ338" i="66"/>
  <c r="O326" i="66"/>
  <c r="Y326" i="66" s="1"/>
  <c r="AJ326" i="66"/>
  <c r="O312" i="66"/>
  <c r="Y312" i="66" s="1"/>
  <c r="AJ312" i="66"/>
  <c r="O310" i="66"/>
  <c r="Y310" i="66" s="1"/>
  <c r="AJ310" i="66"/>
  <c r="O282" i="66"/>
  <c r="Y282" i="66" s="1"/>
  <c r="AJ282" i="66"/>
  <c r="O278" i="66"/>
  <c r="Y278" i="66" s="1"/>
  <c r="AJ278" i="66"/>
  <c r="O276" i="66"/>
  <c r="Y276" i="66" s="1"/>
  <c r="AJ276" i="66"/>
  <c r="O272" i="66"/>
  <c r="Y272" i="66" s="1"/>
  <c r="AJ272" i="66"/>
  <c r="O200" i="66"/>
  <c r="Y200" i="66" s="1"/>
  <c r="AJ200" i="66"/>
  <c r="O190" i="66"/>
  <c r="Y190" i="66" s="1"/>
  <c r="AJ190" i="66"/>
  <c r="O188" i="66"/>
  <c r="Y188" i="66" s="1"/>
  <c r="AJ188" i="66"/>
  <c r="O184" i="66"/>
  <c r="Y184" i="66" s="1"/>
  <c r="AJ184" i="66"/>
  <c r="O176" i="66"/>
  <c r="Y176" i="66" s="1"/>
  <c r="AJ176" i="66"/>
  <c r="O174" i="66"/>
  <c r="Y174" i="66" s="1"/>
  <c r="AJ174" i="66"/>
  <c r="O160" i="66"/>
  <c r="Y160" i="66" s="1"/>
  <c r="AJ160" i="66"/>
  <c r="O154" i="66"/>
  <c r="Y154" i="66" s="1"/>
  <c r="AJ154" i="66"/>
  <c r="O146" i="66"/>
  <c r="Y146" i="66" s="1"/>
  <c r="AJ146" i="66"/>
  <c r="O136" i="66"/>
  <c r="Y136" i="66" s="1"/>
  <c r="AJ136" i="66"/>
  <c r="O134" i="66"/>
  <c r="Y134" i="66" s="1"/>
  <c r="AJ134" i="66"/>
  <c r="O130" i="66"/>
  <c r="Y130" i="66" s="1"/>
  <c r="AJ130" i="66"/>
  <c r="O118" i="66"/>
  <c r="Y118" i="66" s="1"/>
  <c r="AJ118" i="66"/>
  <c r="O114" i="66"/>
  <c r="Y114" i="66" s="1"/>
  <c r="AJ114" i="66"/>
  <c r="O90" i="66"/>
  <c r="Y90" i="66" s="1"/>
  <c r="AJ90" i="66"/>
  <c r="O84" i="66"/>
  <c r="Y84" i="66" s="1"/>
  <c r="AJ84" i="66"/>
  <c r="O54" i="66"/>
  <c r="Y54" i="66" s="1"/>
  <c r="AJ54" i="66"/>
  <c r="O347" i="66"/>
  <c r="Y347" i="66" s="1"/>
  <c r="AJ347" i="66"/>
  <c r="O345" i="66"/>
  <c r="Y345" i="66" s="1"/>
  <c r="AJ345" i="66"/>
  <c r="O343" i="66"/>
  <c r="Y343" i="66" s="1"/>
  <c r="AJ343" i="66"/>
  <c r="O341" i="66"/>
  <c r="Y341" i="66" s="1"/>
  <c r="AJ341" i="66"/>
  <c r="O339" i="66"/>
  <c r="Y339" i="66" s="1"/>
  <c r="AJ339" i="66"/>
  <c r="O337" i="66"/>
  <c r="Y337" i="66" s="1"/>
  <c r="AJ337" i="66"/>
  <c r="O335" i="66"/>
  <c r="Y335" i="66" s="1"/>
  <c r="AJ335" i="66"/>
  <c r="O247" i="66"/>
  <c r="Y247" i="66" s="1"/>
  <c r="AJ247" i="66"/>
  <c r="N331" i="66"/>
  <c r="N323" i="66"/>
  <c r="N315" i="66"/>
  <c r="N307" i="66"/>
  <c r="N299" i="66"/>
  <c r="N291" i="66"/>
  <c r="P353" i="66"/>
  <c r="Z353" i="66" s="1"/>
  <c r="P333" i="66"/>
  <c r="Z333" i="66" s="1"/>
  <c r="P317" i="66"/>
  <c r="Z317" i="66" s="1"/>
  <c r="P301" i="66"/>
  <c r="Z301" i="66" s="1"/>
  <c r="P285" i="66"/>
  <c r="Z285" i="66" s="1"/>
  <c r="P269" i="66"/>
  <c r="Z269" i="66" s="1"/>
  <c r="P261" i="66"/>
  <c r="Z261" i="66" s="1"/>
  <c r="P124" i="66"/>
  <c r="N607" i="66"/>
  <c r="N606" i="66"/>
  <c r="N605" i="66"/>
  <c r="N604" i="66"/>
  <c r="N602" i="66"/>
  <c r="N601" i="66"/>
  <c r="N600" i="66"/>
  <c r="N599" i="66"/>
  <c r="M598" i="66"/>
  <c r="M597" i="66"/>
  <c r="AJ597" i="66"/>
  <c r="M592" i="66"/>
  <c r="AJ592" i="66"/>
  <c r="AH592" i="66" s="1"/>
  <c r="M590" i="66"/>
  <c r="M589" i="66"/>
  <c r="AJ589" i="66"/>
  <c r="M584" i="66"/>
  <c r="AJ584" i="66"/>
  <c r="M583" i="66"/>
  <c r="M580" i="66"/>
  <c r="AJ580" i="66"/>
  <c r="M578" i="66"/>
  <c r="M577" i="66"/>
  <c r="AJ577" i="66"/>
  <c r="M574" i="66"/>
  <c r="M573" i="66"/>
  <c r="AJ573" i="66"/>
  <c r="N571" i="66"/>
  <c r="M568" i="66"/>
  <c r="AJ568" i="66"/>
  <c r="AF568" i="66" s="1"/>
  <c r="M566" i="66"/>
  <c r="M565" i="66"/>
  <c r="AJ565" i="66"/>
  <c r="AF565" i="66" s="1"/>
  <c r="N563" i="66"/>
  <c r="AK563" i="66"/>
  <c r="AG563" i="66" s="1"/>
  <c r="M560" i="66"/>
  <c r="AJ560" i="66"/>
  <c r="AF560" i="66" s="1"/>
  <c r="M558" i="66"/>
  <c r="M557" i="66"/>
  <c r="AJ557" i="66"/>
  <c r="N555" i="66"/>
  <c r="M552" i="66"/>
  <c r="AJ552" i="66"/>
  <c r="M551" i="66"/>
  <c r="N550" i="66"/>
  <c r="AK550" i="66"/>
  <c r="N548" i="66"/>
  <c r="AK548" i="66"/>
  <c r="M546" i="66"/>
  <c r="M545" i="66"/>
  <c r="AJ545" i="66"/>
  <c r="N543" i="66"/>
  <c r="AK543" i="66"/>
  <c r="M540" i="66"/>
  <c r="AJ540" i="66"/>
  <c r="M538" i="66"/>
  <c r="M537" i="66"/>
  <c r="AJ537" i="66"/>
  <c r="N535" i="66"/>
  <c r="AK535" i="66"/>
  <c r="M532" i="66"/>
  <c r="AJ532" i="66"/>
  <c r="M529" i="66"/>
  <c r="AJ529" i="66"/>
  <c r="M525" i="66"/>
  <c r="AJ525" i="66"/>
  <c r="N523" i="66"/>
  <c r="AK523" i="66"/>
  <c r="N521" i="66"/>
  <c r="AK521" i="66"/>
  <c r="N519" i="66"/>
  <c r="AK519" i="66"/>
  <c r="M516" i="66"/>
  <c r="AJ516" i="66"/>
  <c r="AH516" i="66" s="1"/>
  <c r="N507" i="66"/>
  <c r="AK507" i="66"/>
  <c r="M504" i="66"/>
  <c r="AJ504" i="66"/>
  <c r="M502" i="66"/>
  <c r="M501" i="66"/>
  <c r="AJ501" i="66"/>
  <c r="AH501" i="66" s="1"/>
  <c r="AJ499" i="66"/>
  <c r="M499" i="66"/>
  <c r="M497" i="66"/>
  <c r="AJ497" i="66"/>
  <c r="N495" i="66"/>
  <c r="AK495" i="66"/>
  <c r="N493" i="66"/>
  <c r="AK493" i="66"/>
  <c r="N491" i="66"/>
  <c r="AK491" i="66"/>
  <c r="N489" i="66"/>
  <c r="AK489" i="66"/>
  <c r="M487" i="66"/>
  <c r="N486" i="66"/>
  <c r="AK486" i="66"/>
  <c r="AI486" i="66" s="1"/>
  <c r="N484" i="66"/>
  <c r="AK484" i="66"/>
  <c r="N474" i="66"/>
  <c r="AK474" i="66"/>
  <c r="N472" i="66"/>
  <c r="AK472" i="66"/>
  <c r="AI472" i="66" s="1"/>
  <c r="M470" i="66"/>
  <c r="M469" i="66"/>
  <c r="AJ469" i="66"/>
  <c r="AJ467" i="66"/>
  <c r="M467" i="66"/>
  <c r="N465" i="66"/>
  <c r="AK465" i="66"/>
  <c r="M460" i="66"/>
  <c r="AJ460" i="66"/>
  <c r="N458" i="66"/>
  <c r="AK458" i="66"/>
  <c r="AI458" i="66" s="1"/>
  <c r="N456" i="66"/>
  <c r="AK456" i="66"/>
  <c r="N454" i="66"/>
  <c r="AK454" i="66"/>
  <c r="N452" i="66"/>
  <c r="AK452" i="66"/>
  <c r="M430" i="66"/>
  <c r="M414" i="66"/>
  <c r="AJ414" i="66"/>
  <c r="M398" i="66"/>
  <c r="AJ398" i="66"/>
  <c r="AF398" i="66" s="1"/>
  <c r="M382" i="66"/>
  <c r="AJ382" i="66"/>
  <c r="AK372" i="66"/>
  <c r="N372" i="66"/>
  <c r="M369" i="66"/>
  <c r="AJ369" i="66"/>
  <c r="AK354" i="66"/>
  <c r="AI354" i="66" s="1"/>
  <c r="AK346" i="66"/>
  <c r="AK338" i="66"/>
  <c r="AK330" i="66"/>
  <c r="AK322" i="66"/>
  <c r="AK314" i="66"/>
  <c r="AK306" i="66"/>
  <c r="AI306" i="66" s="1"/>
  <c r="AK298" i="66"/>
  <c r="AI298" i="66" s="1"/>
  <c r="AK290" i="66"/>
  <c r="AJ494" i="66"/>
  <c r="O342" i="66"/>
  <c r="Y342" i="66" s="1"/>
  <c r="AJ342" i="66"/>
  <c r="O334" i="66"/>
  <c r="Y334" i="66" s="1"/>
  <c r="AJ334" i="66"/>
  <c r="O320" i="66"/>
  <c r="Y320" i="66" s="1"/>
  <c r="AJ320" i="66"/>
  <c r="O318" i="66"/>
  <c r="Y318" i="66" s="1"/>
  <c r="AJ318" i="66"/>
  <c r="O316" i="66"/>
  <c r="Y316" i="66" s="1"/>
  <c r="AJ316" i="66"/>
  <c r="O308" i="66"/>
  <c r="Y308" i="66" s="1"/>
  <c r="AJ308" i="66"/>
  <c r="AH308" i="66" s="1"/>
  <c r="O306" i="66"/>
  <c r="Y306" i="66" s="1"/>
  <c r="AJ306" i="66"/>
  <c r="AH306" i="66" s="1"/>
  <c r="O302" i="66"/>
  <c r="Y302" i="66" s="1"/>
  <c r="AJ302" i="66"/>
  <c r="AH302" i="66" s="1"/>
  <c r="O300" i="66"/>
  <c r="Y300" i="66" s="1"/>
  <c r="AJ300" i="66"/>
  <c r="AH300" i="66" s="1"/>
  <c r="O296" i="66"/>
  <c r="Y296" i="66" s="1"/>
  <c r="AJ296" i="66"/>
  <c r="O294" i="66"/>
  <c r="Y294" i="66" s="1"/>
  <c r="AJ294" i="66"/>
  <c r="O292" i="66"/>
  <c r="Y292" i="66" s="1"/>
  <c r="AJ292" i="66"/>
  <c r="O288" i="66"/>
  <c r="Y288" i="66" s="1"/>
  <c r="AJ288" i="66"/>
  <c r="O284" i="66"/>
  <c r="Y284" i="66" s="1"/>
  <c r="AJ284" i="66"/>
  <c r="O270" i="66"/>
  <c r="Y270" i="66" s="1"/>
  <c r="AJ270" i="66"/>
  <c r="O264" i="66"/>
  <c r="Y264" i="66" s="1"/>
  <c r="AJ264" i="66"/>
  <c r="O258" i="66"/>
  <c r="Y258" i="66" s="1"/>
  <c r="AJ258" i="66"/>
  <c r="O242" i="66"/>
  <c r="AJ242" i="66"/>
  <c r="O238" i="66"/>
  <c r="Y238" i="66" s="1"/>
  <c r="AJ238" i="66"/>
  <c r="O236" i="66"/>
  <c r="Y236" i="66" s="1"/>
  <c r="AJ236" i="66"/>
  <c r="AH236" i="66" s="1"/>
  <c r="O232" i="66"/>
  <c r="Y232" i="66" s="1"/>
  <c r="AJ232" i="66"/>
  <c r="AF232" i="66" s="1"/>
  <c r="O224" i="66"/>
  <c r="Y224" i="66" s="1"/>
  <c r="AJ224" i="66"/>
  <c r="AF224" i="66" s="1"/>
  <c r="O212" i="66"/>
  <c r="Y212" i="66" s="1"/>
  <c r="AJ212" i="66"/>
  <c r="O204" i="66"/>
  <c r="Y204" i="66" s="1"/>
  <c r="AJ204" i="66"/>
  <c r="AD204" i="66" s="1"/>
  <c r="O186" i="66"/>
  <c r="Y186" i="66" s="1"/>
  <c r="AJ186" i="66"/>
  <c r="O182" i="66"/>
  <c r="Y182" i="66" s="1"/>
  <c r="AJ182" i="66"/>
  <c r="O180" i="66"/>
  <c r="Y180" i="66" s="1"/>
  <c r="AJ180" i="66"/>
  <c r="O162" i="66"/>
  <c r="Y162" i="66" s="1"/>
  <c r="AJ162" i="66"/>
  <c r="O158" i="66"/>
  <c r="Y158" i="66" s="1"/>
  <c r="AJ158" i="66"/>
  <c r="O156" i="66"/>
  <c r="Y156" i="66" s="1"/>
  <c r="AJ156" i="66"/>
  <c r="O150" i="66"/>
  <c r="Y150" i="66" s="1"/>
  <c r="AJ150" i="66"/>
  <c r="O148" i="66"/>
  <c r="Y148" i="66" s="1"/>
  <c r="AJ148" i="66"/>
  <c r="O144" i="66"/>
  <c r="Y144" i="66" s="1"/>
  <c r="AJ144" i="66"/>
  <c r="O142" i="66"/>
  <c r="Y142" i="66" s="1"/>
  <c r="AJ142" i="66"/>
  <c r="O132" i="66"/>
  <c r="Y132" i="66" s="1"/>
  <c r="AJ132" i="66"/>
  <c r="O126" i="66"/>
  <c r="Y126" i="66" s="1"/>
  <c r="AJ126" i="66"/>
  <c r="O112" i="66"/>
  <c r="Y112" i="66" s="1"/>
  <c r="AJ112" i="66"/>
  <c r="O100" i="66"/>
  <c r="Y100" i="66" s="1"/>
  <c r="AJ100" i="66"/>
  <c r="O70" i="66"/>
  <c r="Y70" i="66" s="1"/>
  <c r="AJ70" i="66"/>
  <c r="O60" i="66"/>
  <c r="Y60" i="66" s="1"/>
  <c r="AJ60" i="66"/>
  <c r="O355" i="66"/>
  <c r="Y355" i="66" s="1"/>
  <c r="AJ355" i="66"/>
  <c r="AH355" i="66" s="1"/>
  <c r="O351" i="66"/>
  <c r="Y351" i="66" s="1"/>
  <c r="AJ351" i="66"/>
  <c r="O349" i="66"/>
  <c r="Y349" i="66" s="1"/>
  <c r="AJ349" i="66"/>
  <c r="N348" i="66"/>
  <c r="N340" i="66"/>
  <c r="P116" i="66"/>
  <c r="Z116" i="66" s="1"/>
  <c r="AK116" i="66"/>
  <c r="P64" i="66"/>
  <c r="Z64" i="66" s="1"/>
  <c r="AK64" i="66"/>
  <c r="P62" i="66"/>
  <c r="Z62" i="66" s="1"/>
  <c r="AK62" i="66"/>
  <c r="P56" i="66"/>
  <c r="Z56" i="66" s="1"/>
  <c r="AK56" i="66"/>
  <c r="P54" i="66"/>
  <c r="Z54" i="66" s="1"/>
  <c r="AK54" i="66"/>
  <c r="P46" i="66"/>
  <c r="Z46" i="66" s="1"/>
  <c r="AK46" i="66"/>
  <c r="AE46" i="66" s="1"/>
  <c r="P40" i="66"/>
  <c r="Z40" i="66" s="1"/>
  <c r="AK40" i="66"/>
  <c r="AG40" i="66" s="1"/>
  <c r="P38" i="66"/>
  <c r="Z38" i="66" s="1"/>
  <c r="AK38" i="66"/>
  <c r="AG38" i="66" s="1"/>
  <c r="P30" i="66"/>
  <c r="Z30" i="66" s="1"/>
  <c r="AK30" i="66"/>
  <c r="P24" i="66"/>
  <c r="Z24" i="66" s="1"/>
  <c r="AK24" i="66"/>
  <c r="P22" i="66"/>
  <c r="Z22" i="66" s="1"/>
  <c r="N328" i="66"/>
  <c r="N320" i="66"/>
  <c r="N312" i="66"/>
  <c r="N304" i="66"/>
  <c r="N296" i="66"/>
  <c r="N65" i="66"/>
  <c r="N49" i="66"/>
  <c r="N33" i="66"/>
  <c r="P345" i="66"/>
  <c r="Z345" i="66" s="1"/>
  <c r="P329" i="66"/>
  <c r="Z329" i="66" s="1"/>
  <c r="P313" i="66"/>
  <c r="Z313" i="66" s="1"/>
  <c r="P297" i="66"/>
  <c r="Z297" i="66" s="1"/>
  <c r="P281" i="66"/>
  <c r="Z281" i="66" s="1"/>
  <c r="P233" i="66"/>
  <c r="P195" i="66"/>
  <c r="Z195" i="66" s="1"/>
  <c r="O353" i="66"/>
  <c r="N583" i="66"/>
  <c r="AK583" i="66"/>
  <c r="AI583" i="66" s="1"/>
  <c r="N581" i="66"/>
  <c r="AK581" i="66"/>
  <c r="N578" i="66"/>
  <c r="AK578" i="66"/>
  <c r="N576" i="66"/>
  <c r="AK576" i="66"/>
  <c r="N574" i="66"/>
  <c r="AK574" i="66"/>
  <c r="N572" i="66"/>
  <c r="AK572" i="66"/>
  <c r="AG572" i="66" s="1"/>
  <c r="N569" i="66"/>
  <c r="AK569" i="66"/>
  <c r="AG569" i="66" s="1"/>
  <c r="N566" i="66"/>
  <c r="AK566" i="66"/>
  <c r="AG566" i="66" s="1"/>
  <c r="N564" i="66"/>
  <c r="AK564" i="66"/>
  <c r="AG564" i="66" s="1"/>
  <c r="N561" i="66"/>
  <c r="AK561" i="66"/>
  <c r="AG561" i="66" s="1"/>
  <c r="N558" i="66"/>
  <c r="AK558" i="66"/>
  <c r="N556" i="66"/>
  <c r="AK556" i="66"/>
  <c r="N553" i="66"/>
  <c r="AK553" i="66"/>
  <c r="N551" i="66"/>
  <c r="AK551" i="66"/>
  <c r="M548" i="66"/>
  <c r="AJ548" i="66"/>
  <c r="N546" i="66"/>
  <c r="AK546" i="66"/>
  <c r="N544" i="66"/>
  <c r="AK544" i="66"/>
  <c r="N541" i="66"/>
  <c r="AK541" i="66"/>
  <c r="M539" i="66"/>
  <c r="N538" i="66"/>
  <c r="AK538" i="66"/>
  <c r="N536" i="66"/>
  <c r="AK536" i="66"/>
  <c r="N533" i="66"/>
  <c r="AK533" i="66"/>
  <c r="M531" i="66"/>
  <c r="N530" i="66"/>
  <c r="AK530" i="66"/>
  <c r="N528" i="66"/>
  <c r="AK528" i="66"/>
  <c r="N526" i="66"/>
  <c r="AK526" i="66"/>
  <c r="N524" i="66"/>
  <c r="AK524" i="66"/>
  <c r="N515" i="66"/>
  <c r="AK515" i="66"/>
  <c r="AI515" i="66" s="1"/>
  <c r="M512" i="66"/>
  <c r="AJ512" i="66"/>
  <c r="M510" i="66"/>
  <c r="M509" i="66"/>
  <c r="AJ509" i="66"/>
  <c r="AJ507" i="66"/>
  <c r="M507" i="66"/>
  <c r="N505" i="66"/>
  <c r="AK505" i="66"/>
  <c r="N502" i="66"/>
  <c r="AK502" i="66"/>
  <c r="AI502" i="66" s="1"/>
  <c r="N500" i="66"/>
  <c r="AK500" i="66"/>
  <c r="AI500" i="66" s="1"/>
  <c r="N498" i="66"/>
  <c r="AK498" i="66"/>
  <c r="N496" i="66"/>
  <c r="AK496" i="66"/>
  <c r="N482" i="66"/>
  <c r="AK482" i="66"/>
  <c r="N480" i="66"/>
  <c r="AK480" i="66"/>
  <c r="N477" i="66"/>
  <c r="AK477" i="66"/>
  <c r="M475" i="66"/>
  <c r="AJ474" i="66"/>
  <c r="M474" i="66"/>
  <c r="M472" i="66"/>
  <c r="AJ472" i="66"/>
  <c r="AH472" i="66" s="1"/>
  <c r="N470" i="66"/>
  <c r="AK470" i="66"/>
  <c r="N468" i="66"/>
  <c r="AK468" i="66"/>
  <c r="M466" i="66"/>
  <c r="M465" i="66"/>
  <c r="AJ465" i="66"/>
  <c r="N463" i="66"/>
  <c r="AK463" i="66"/>
  <c r="N461" i="66"/>
  <c r="AK461" i="66"/>
  <c r="N459" i="66"/>
  <c r="AK459" i="66"/>
  <c r="M456" i="66"/>
  <c r="AJ456" i="66"/>
  <c r="AK448" i="66"/>
  <c r="N448" i="66"/>
  <c r="N446" i="66"/>
  <c r="M445" i="66"/>
  <c r="AJ445" i="66"/>
  <c r="AH445" i="66" s="1"/>
  <c r="M442" i="66"/>
  <c r="AJ442" i="66"/>
  <c r="AK436" i="66"/>
  <c r="N436" i="66"/>
  <c r="M433" i="66"/>
  <c r="AJ433" i="66"/>
  <c r="AK420" i="66"/>
  <c r="AG420" i="66" s="1"/>
  <c r="N420" i="66"/>
  <c r="M417" i="66"/>
  <c r="AJ417" i="66"/>
  <c r="AF417" i="66" s="1"/>
  <c r="AK404" i="66"/>
  <c r="AG404" i="66" s="1"/>
  <c r="N404" i="66"/>
  <c r="M401" i="66"/>
  <c r="AJ401" i="66"/>
  <c r="AF401" i="66" s="1"/>
  <c r="AK388" i="66"/>
  <c r="N388" i="66"/>
  <c r="M385" i="66"/>
  <c r="AJ385" i="66"/>
  <c r="M374" i="66"/>
  <c r="AJ374" i="66"/>
  <c r="AF374" i="66" s="1"/>
  <c r="AK352" i="66"/>
  <c r="AK344" i="66"/>
  <c r="AK336" i="66"/>
  <c r="AK328" i="66"/>
  <c r="AK320" i="66"/>
  <c r="AK312" i="66"/>
  <c r="AK304" i="66"/>
  <c r="AI304" i="66" s="1"/>
  <c r="AK296" i="66"/>
  <c r="AK272" i="66"/>
  <c r="AK48" i="66"/>
  <c r="AE48" i="66" s="1"/>
  <c r="AK571" i="66"/>
  <c r="AG571" i="66" s="1"/>
  <c r="AJ430" i="66"/>
  <c r="AF430" i="66" s="1"/>
  <c r="M533" i="66"/>
  <c r="AJ533" i="66"/>
  <c r="N531" i="66"/>
  <c r="AK531" i="66"/>
  <c r="M528" i="66"/>
  <c r="AJ528" i="66"/>
  <c r="M527" i="66"/>
  <c r="M524" i="66"/>
  <c r="AJ524" i="66"/>
  <c r="M521" i="66"/>
  <c r="AJ521" i="66"/>
  <c r="N517" i="66"/>
  <c r="AK517" i="66"/>
  <c r="AI517" i="66" s="1"/>
  <c r="N514" i="66"/>
  <c r="AK514" i="66"/>
  <c r="N512" i="66"/>
  <c r="AK512" i="66"/>
  <c r="N509" i="66"/>
  <c r="AK509" i="66"/>
  <c r="N506" i="66"/>
  <c r="AK506" i="66"/>
  <c r="N504" i="66"/>
  <c r="AK504" i="66"/>
  <c r="N501" i="66"/>
  <c r="AK501" i="66"/>
  <c r="AI501" i="66" s="1"/>
  <c r="M496" i="66"/>
  <c r="AJ496" i="66"/>
  <c r="M493" i="66"/>
  <c r="AJ493" i="66"/>
  <c r="M490" i="66"/>
  <c r="M489" i="66"/>
  <c r="AJ489" i="66"/>
  <c r="N487" i="66"/>
  <c r="AK487" i="66"/>
  <c r="AI487" i="66" s="1"/>
  <c r="M484" i="66"/>
  <c r="AJ484" i="66"/>
  <c r="M481" i="66"/>
  <c r="AJ481" i="66"/>
  <c r="N479" i="66"/>
  <c r="AK479" i="66"/>
  <c r="M476" i="66"/>
  <c r="AJ476" i="66"/>
  <c r="M473" i="66"/>
  <c r="AJ473" i="66"/>
  <c r="N471" i="66"/>
  <c r="AK471" i="66"/>
  <c r="AI471" i="66" s="1"/>
  <c r="N469" i="66"/>
  <c r="AK469" i="66"/>
  <c r="N466" i="66"/>
  <c r="AK466" i="66"/>
  <c r="N464" i="66"/>
  <c r="AK464" i="66"/>
  <c r="M462" i="66"/>
  <c r="M461" i="66"/>
  <c r="AJ461" i="66"/>
  <c r="N457" i="66"/>
  <c r="AK457" i="66"/>
  <c r="AI457" i="66" s="1"/>
  <c r="M452" i="66"/>
  <c r="AJ452" i="66"/>
  <c r="M444" i="66"/>
  <c r="AJ444" i="66"/>
  <c r="AH444" i="66" s="1"/>
  <c r="N440" i="66"/>
  <c r="M439" i="66"/>
  <c r="AJ439" i="66"/>
  <c r="AH439" i="66" s="1"/>
  <c r="M436" i="66"/>
  <c r="AJ436" i="66"/>
  <c r="N432" i="66"/>
  <c r="M431" i="66"/>
  <c r="AJ431" i="66"/>
  <c r="AF431" i="66" s="1"/>
  <c r="M428" i="66"/>
  <c r="AJ428" i="66"/>
  <c r="AF428" i="66" s="1"/>
  <c r="N424" i="66"/>
  <c r="M423" i="66"/>
  <c r="AJ423" i="66"/>
  <c r="AF423" i="66" s="1"/>
  <c r="M420" i="66"/>
  <c r="AJ420" i="66"/>
  <c r="AF420" i="66" s="1"/>
  <c r="N416" i="66"/>
  <c r="M415" i="66"/>
  <c r="AJ415" i="66"/>
  <c r="M412" i="66"/>
  <c r="AJ412" i="66"/>
  <c r="N408" i="66"/>
  <c r="M407" i="66"/>
  <c r="AJ407" i="66"/>
  <c r="AF407" i="66" s="1"/>
  <c r="M404" i="66"/>
  <c r="AJ404" i="66"/>
  <c r="AF404" i="66" s="1"/>
  <c r="N400" i="66"/>
  <c r="M399" i="66"/>
  <c r="AJ399" i="66"/>
  <c r="AF399" i="66" s="1"/>
  <c r="M396" i="66"/>
  <c r="AJ396" i="66"/>
  <c r="N392" i="66"/>
  <c r="M391" i="66"/>
  <c r="AJ391" i="66"/>
  <c r="M388" i="66"/>
  <c r="AJ388" i="66"/>
  <c r="N384" i="66"/>
  <c r="M383" i="66"/>
  <c r="AJ383" i="66"/>
  <c r="M380" i="66"/>
  <c r="AJ380" i="66"/>
  <c r="N376" i="66"/>
  <c r="M375" i="66"/>
  <c r="AJ375" i="66"/>
  <c r="AF375" i="66" s="1"/>
  <c r="M372" i="66"/>
  <c r="AJ372" i="66"/>
  <c r="N368" i="66"/>
  <c r="M367" i="66"/>
  <c r="AJ367" i="66"/>
  <c r="M437" i="66"/>
  <c r="AJ437" i="66"/>
  <c r="M434" i="66"/>
  <c r="AJ434" i="66"/>
  <c r="M429" i="66"/>
  <c r="AJ429" i="66"/>
  <c r="AF429" i="66" s="1"/>
  <c r="M426" i="66"/>
  <c r="AJ426" i="66"/>
  <c r="AF426" i="66" s="1"/>
  <c r="M421" i="66"/>
  <c r="AJ421" i="66"/>
  <c r="AF421" i="66" s="1"/>
  <c r="M418" i="66"/>
  <c r="AJ418" i="66"/>
  <c r="AF418" i="66" s="1"/>
  <c r="M413" i="66"/>
  <c r="AJ413" i="66"/>
  <c r="M410" i="66"/>
  <c r="AJ410" i="66"/>
  <c r="M405" i="66"/>
  <c r="AJ405" i="66"/>
  <c r="AF405" i="66" s="1"/>
  <c r="M402" i="66"/>
  <c r="AJ402" i="66"/>
  <c r="AF402" i="66" s="1"/>
  <c r="M397" i="66"/>
  <c r="AJ397" i="66"/>
  <c r="AF397" i="66" s="1"/>
  <c r="M394" i="66"/>
  <c r="AJ394" i="66"/>
  <c r="M389" i="66"/>
  <c r="AJ389" i="66"/>
  <c r="M386" i="66"/>
  <c r="AJ386" i="66"/>
  <c r="M381" i="66"/>
  <c r="AJ381" i="66"/>
  <c r="M378" i="66"/>
  <c r="AJ378" i="66"/>
  <c r="M373" i="66"/>
  <c r="AJ373" i="66"/>
  <c r="AF373" i="66" s="1"/>
  <c r="M370" i="66"/>
  <c r="AJ370" i="66"/>
  <c r="M440" i="66"/>
  <c r="AJ440" i="66"/>
  <c r="AH440" i="66" s="1"/>
  <c r="M435" i="66"/>
  <c r="AJ435" i="66"/>
  <c r="M432" i="66"/>
  <c r="AJ432" i="66"/>
  <c r="M427" i="66"/>
  <c r="AJ427" i="66"/>
  <c r="AF427" i="66" s="1"/>
  <c r="M424" i="66"/>
  <c r="AJ424" i="66"/>
  <c r="AF424" i="66" s="1"/>
  <c r="M419" i="66"/>
  <c r="AJ419" i="66"/>
  <c r="AF419" i="66" s="1"/>
  <c r="M416" i="66"/>
  <c r="AJ416" i="66"/>
  <c r="M411" i="66"/>
  <c r="AJ411" i="66"/>
  <c r="M408" i="66"/>
  <c r="AJ408" i="66"/>
  <c r="M403" i="66"/>
  <c r="AJ403" i="66"/>
  <c r="AF403" i="66" s="1"/>
  <c r="M400" i="66"/>
  <c r="AJ400" i="66"/>
  <c r="AF400" i="66" s="1"/>
  <c r="M395" i="66"/>
  <c r="AJ395" i="66"/>
  <c r="M392" i="66"/>
  <c r="AJ392" i="66"/>
  <c r="M387" i="66"/>
  <c r="AJ387" i="66"/>
  <c r="M384" i="66"/>
  <c r="AJ384" i="66"/>
  <c r="M379" i="66"/>
  <c r="AJ379" i="66"/>
  <c r="M376" i="66"/>
  <c r="AJ376" i="66"/>
  <c r="M371" i="66"/>
  <c r="AJ371" i="66"/>
  <c r="M368" i="66"/>
  <c r="AJ368" i="66"/>
  <c r="N597" i="66"/>
  <c r="N429" i="66"/>
  <c r="N598" i="66"/>
  <c r="N594" i="66"/>
  <c r="N586" i="66"/>
  <c r="N451" i="66"/>
  <c r="M450" i="66"/>
  <c r="N443" i="66"/>
  <c r="N435" i="66"/>
  <c r="N427" i="66"/>
  <c r="N411" i="66"/>
  <c r="N403" i="66"/>
  <c r="N395" i="66"/>
  <c r="N371" i="66"/>
  <c r="N595" i="66"/>
  <c r="N591" i="66"/>
  <c r="N587" i="66"/>
  <c r="N449" i="66"/>
  <c r="M448" i="66"/>
  <c r="N441" i="66"/>
  <c r="N433" i="66"/>
  <c r="N425" i="66"/>
  <c r="N417" i="66"/>
  <c r="N409" i="66"/>
  <c r="N401" i="66"/>
  <c r="N393" i="66"/>
  <c r="N385" i="66"/>
  <c r="N377" i="66"/>
  <c r="N369" i="66"/>
  <c r="N593" i="66"/>
  <c r="N589" i="66"/>
  <c r="N585" i="66"/>
  <c r="N445" i="66"/>
  <c r="N437" i="66"/>
  <c r="N421" i="66"/>
  <c r="N590" i="66"/>
  <c r="N419" i="66"/>
  <c r="N387" i="66"/>
  <c r="N379" i="66"/>
  <c r="N596" i="66"/>
  <c r="N592" i="66"/>
  <c r="N588" i="66"/>
  <c r="N447" i="66"/>
  <c r="N439" i="66"/>
  <c r="N431" i="66"/>
  <c r="N423" i="66"/>
  <c r="N415" i="66"/>
  <c r="N407" i="66"/>
  <c r="N399" i="66"/>
  <c r="N391" i="66"/>
  <c r="N383" i="66"/>
  <c r="N375" i="66"/>
  <c r="N367" i="66"/>
  <c r="N413" i="66"/>
  <c r="N405" i="66"/>
  <c r="N397" i="66"/>
  <c r="N389" i="66"/>
  <c r="N381" i="66"/>
  <c r="N373" i="66"/>
  <c r="M449" i="66"/>
  <c r="M451" i="66"/>
  <c r="M447" i="66"/>
  <c r="O66" i="66"/>
  <c r="Y66" i="66" s="1"/>
  <c r="M66" i="66"/>
  <c r="O64" i="66"/>
  <c r="Y64" i="66" s="1"/>
  <c r="M64" i="66"/>
  <c r="O58" i="66"/>
  <c r="Y58" i="66" s="1"/>
  <c r="M58" i="66"/>
  <c r="O56" i="66"/>
  <c r="Y56" i="66" s="1"/>
  <c r="M56" i="66"/>
  <c r="O50" i="66"/>
  <c r="Y50" i="66" s="1"/>
  <c r="M50" i="66"/>
  <c r="O48" i="66"/>
  <c r="Y48" i="66" s="1"/>
  <c r="M48" i="66"/>
  <c r="O42" i="66"/>
  <c r="Y42" i="66" s="1"/>
  <c r="M42" i="66"/>
  <c r="O40" i="66"/>
  <c r="Y40" i="66" s="1"/>
  <c r="M40" i="66"/>
  <c r="O34" i="66"/>
  <c r="Y34" i="66" s="1"/>
  <c r="M34" i="66"/>
  <c r="O32" i="66"/>
  <c r="Y32" i="66" s="1"/>
  <c r="M32" i="66"/>
  <c r="O26" i="66"/>
  <c r="Y26" i="66" s="1"/>
  <c r="M26" i="66"/>
  <c r="O24" i="66"/>
  <c r="Y24" i="66" s="1"/>
  <c r="M24" i="66"/>
  <c r="M354" i="66"/>
  <c r="M352" i="66"/>
  <c r="M350" i="66"/>
  <c r="M348" i="66"/>
  <c r="M346" i="66"/>
  <c r="M344" i="66"/>
  <c r="M342" i="66"/>
  <c r="M340" i="66"/>
  <c r="M338" i="66"/>
  <c r="M336" i="66"/>
  <c r="M334" i="66"/>
  <c r="M326" i="66"/>
  <c r="M318" i="66"/>
  <c r="M310" i="66"/>
  <c r="M302" i="66"/>
  <c r="M294" i="66"/>
  <c r="M288" i="66"/>
  <c r="M284" i="66"/>
  <c r="M280" i="66"/>
  <c r="M276" i="66"/>
  <c r="M272" i="66"/>
  <c r="M268" i="66"/>
  <c r="M264" i="66"/>
  <c r="M260" i="66"/>
  <c r="M256" i="66"/>
  <c r="M252" i="66"/>
  <c r="M248" i="66"/>
  <c r="M244" i="66"/>
  <c r="M240" i="66"/>
  <c r="M236" i="66"/>
  <c r="M232" i="66"/>
  <c r="M228" i="66"/>
  <c r="M224" i="66"/>
  <c r="M220" i="66"/>
  <c r="M216" i="66"/>
  <c r="M212" i="66"/>
  <c r="M208" i="66"/>
  <c r="M204" i="66"/>
  <c r="M200" i="66"/>
  <c r="M196" i="66"/>
  <c r="M192" i="66"/>
  <c r="M188" i="66"/>
  <c r="M184" i="66"/>
  <c r="M180" i="66"/>
  <c r="M176" i="66"/>
  <c r="M172" i="66"/>
  <c r="M168" i="66"/>
  <c r="M164" i="66"/>
  <c r="M160" i="66"/>
  <c r="M156" i="66"/>
  <c r="M152" i="66"/>
  <c r="M148" i="66"/>
  <c r="M144" i="66"/>
  <c r="M140" i="66"/>
  <c r="M136" i="66"/>
  <c r="M132" i="66"/>
  <c r="M128" i="66"/>
  <c r="M124" i="66"/>
  <c r="M120" i="66"/>
  <c r="M116" i="66"/>
  <c r="M112" i="66"/>
  <c r="M108" i="66"/>
  <c r="M104" i="66"/>
  <c r="M100" i="66"/>
  <c r="M96" i="66"/>
  <c r="M92" i="66"/>
  <c r="M88" i="66"/>
  <c r="M84" i="66"/>
  <c r="M80" i="66"/>
  <c r="M76" i="66"/>
  <c r="M72" i="66"/>
  <c r="M68" i="66"/>
  <c r="M52" i="66"/>
  <c r="M36" i="66"/>
  <c r="Z332" i="66"/>
  <c r="Z324" i="66"/>
  <c r="Z316" i="66"/>
  <c r="Z308" i="66"/>
  <c r="Z300" i="66"/>
  <c r="Z292" i="66"/>
  <c r="Z284" i="66"/>
  <c r="Z276" i="66"/>
  <c r="Z272" i="66"/>
  <c r="Z354" i="66"/>
  <c r="Z350" i="66"/>
  <c r="Z346" i="66"/>
  <c r="Z338" i="66"/>
  <c r="Z334" i="66"/>
  <c r="Z330" i="66"/>
  <c r="Z326" i="66"/>
  <c r="Z322" i="66"/>
  <c r="Z318" i="66"/>
  <c r="Z314" i="66"/>
  <c r="Z310" i="66"/>
  <c r="Z306" i="66"/>
  <c r="Z302" i="66"/>
  <c r="Z298" i="66"/>
  <c r="Z295" i="66"/>
  <c r="Z294" i="66"/>
  <c r="Z290" i="66"/>
  <c r="Z268" i="66"/>
  <c r="Z254" i="66"/>
  <c r="Z244" i="66"/>
  <c r="Z172" i="66"/>
  <c r="Z164" i="66"/>
  <c r="Z124" i="66"/>
  <c r="P63" i="66"/>
  <c r="Z63" i="66" s="1"/>
  <c r="N63" i="66"/>
  <c r="P61" i="66"/>
  <c r="Z61" i="66" s="1"/>
  <c r="N61" i="66"/>
  <c r="P55" i="66"/>
  <c r="Z55" i="66" s="1"/>
  <c r="N55" i="66"/>
  <c r="P53" i="66"/>
  <c r="Z53" i="66" s="1"/>
  <c r="N53" i="66"/>
  <c r="P47" i="66"/>
  <c r="Z47" i="66" s="1"/>
  <c r="N47" i="66"/>
  <c r="P45" i="66"/>
  <c r="Z45" i="66" s="1"/>
  <c r="N45" i="66"/>
  <c r="P39" i="66"/>
  <c r="Z39" i="66" s="1"/>
  <c r="N39" i="66"/>
  <c r="P37" i="66"/>
  <c r="Z37" i="66" s="1"/>
  <c r="N37" i="66"/>
  <c r="P31" i="66"/>
  <c r="Z31" i="66" s="1"/>
  <c r="N31" i="66"/>
  <c r="P29" i="66"/>
  <c r="Z29" i="66" s="1"/>
  <c r="N29" i="66"/>
  <c r="P23" i="66"/>
  <c r="Z23" i="66" s="1"/>
  <c r="N23" i="66"/>
  <c r="N355" i="66"/>
  <c r="N351" i="66"/>
  <c r="N349" i="66"/>
  <c r="N347" i="66"/>
  <c r="N343" i="66"/>
  <c r="N339" i="66"/>
  <c r="N335" i="66"/>
  <c r="N330" i="66"/>
  <c r="M328" i="66"/>
  <c r="N322" i="66"/>
  <c r="M320" i="66"/>
  <c r="N314" i="66"/>
  <c r="M312" i="66"/>
  <c r="N306" i="66"/>
  <c r="M304" i="66"/>
  <c r="N298" i="66"/>
  <c r="M296" i="66"/>
  <c r="N290" i="66"/>
  <c r="N287" i="66"/>
  <c r="N283" i="66"/>
  <c r="N279" i="66"/>
  <c r="N275" i="66"/>
  <c r="N271" i="66"/>
  <c r="N267" i="66"/>
  <c r="N263" i="66"/>
  <c r="N259" i="66"/>
  <c r="N255" i="66"/>
  <c r="N251" i="66"/>
  <c r="N247" i="66"/>
  <c r="N243" i="66"/>
  <c r="N235" i="66"/>
  <c r="N231" i="66"/>
  <c r="N227" i="66"/>
  <c r="N223" i="66"/>
  <c r="N219" i="66"/>
  <c r="N215" i="66"/>
  <c r="N211" i="66"/>
  <c r="N207" i="66"/>
  <c r="N203" i="66"/>
  <c r="N199" i="66"/>
  <c r="N191" i="66"/>
  <c r="N187" i="66"/>
  <c r="N183" i="66"/>
  <c r="N179" i="66"/>
  <c r="N175" i="66"/>
  <c r="N171" i="66"/>
  <c r="N167" i="66"/>
  <c r="N163" i="66"/>
  <c r="N159" i="66"/>
  <c r="N155" i="66"/>
  <c r="N151" i="66"/>
  <c r="N147" i="66"/>
  <c r="N143" i="66"/>
  <c r="N139" i="66"/>
  <c r="N135" i="66"/>
  <c r="N131" i="66"/>
  <c r="N127" i="66"/>
  <c r="N123" i="66"/>
  <c r="N119" i="66"/>
  <c r="N115" i="66"/>
  <c r="N111" i="66"/>
  <c r="N107" i="66"/>
  <c r="N103" i="66"/>
  <c r="N99" i="66"/>
  <c r="N95" i="66"/>
  <c r="N91" i="66"/>
  <c r="N87" i="66"/>
  <c r="N83" i="66"/>
  <c r="N79" i="66"/>
  <c r="N75" i="66"/>
  <c r="N71" i="66"/>
  <c r="N67" i="66"/>
  <c r="M62" i="66"/>
  <c r="N56" i="66"/>
  <c r="N51" i="66"/>
  <c r="M46" i="66"/>
  <c r="N40" i="66"/>
  <c r="N35" i="66"/>
  <c r="M30" i="66"/>
  <c r="N24" i="66"/>
  <c r="P348" i="66"/>
  <c r="Z348" i="66" s="1"/>
  <c r="P340" i="66"/>
  <c r="Z340" i="66" s="1"/>
  <c r="P229" i="66"/>
  <c r="Z229" i="66" s="1"/>
  <c r="Y330" i="66"/>
  <c r="Y353" i="66"/>
  <c r="O333" i="66"/>
  <c r="Y333" i="66" s="1"/>
  <c r="M333" i="66"/>
  <c r="O331" i="66"/>
  <c r="Y331" i="66" s="1"/>
  <c r="M331" i="66"/>
  <c r="O329" i="66"/>
  <c r="Y329" i="66" s="1"/>
  <c r="M329" i="66"/>
  <c r="O327" i="66"/>
  <c r="Y327" i="66" s="1"/>
  <c r="M327" i="66"/>
  <c r="O325" i="66"/>
  <c r="Y325" i="66" s="1"/>
  <c r="M325" i="66"/>
  <c r="O323" i="66"/>
  <c r="Y323" i="66" s="1"/>
  <c r="M323" i="66"/>
  <c r="O321" i="66"/>
  <c r="Y321" i="66" s="1"/>
  <c r="M321" i="66"/>
  <c r="O319" i="66"/>
  <c r="Y319" i="66" s="1"/>
  <c r="M319" i="66"/>
  <c r="O317" i="66"/>
  <c r="Y317" i="66" s="1"/>
  <c r="M317" i="66"/>
  <c r="O315" i="66"/>
  <c r="Y315" i="66" s="1"/>
  <c r="M315" i="66"/>
  <c r="O313" i="66"/>
  <c r="Y313" i="66" s="1"/>
  <c r="M313" i="66"/>
  <c r="O311" i="66"/>
  <c r="Y311" i="66" s="1"/>
  <c r="M311" i="66"/>
  <c r="O309" i="66"/>
  <c r="Y309" i="66" s="1"/>
  <c r="M309" i="66"/>
  <c r="O307" i="66"/>
  <c r="Y307" i="66" s="1"/>
  <c r="M307" i="66"/>
  <c r="O305" i="66"/>
  <c r="Y305" i="66" s="1"/>
  <c r="M305" i="66"/>
  <c r="O303" i="66"/>
  <c r="Y303" i="66" s="1"/>
  <c r="M303" i="66"/>
  <c r="O301" i="66"/>
  <c r="Y301" i="66" s="1"/>
  <c r="M301" i="66"/>
  <c r="O299" i="66"/>
  <c r="Y299" i="66" s="1"/>
  <c r="M299" i="66"/>
  <c r="O297" i="66"/>
  <c r="Y297" i="66" s="1"/>
  <c r="M297" i="66"/>
  <c r="O295" i="66"/>
  <c r="Y295" i="66" s="1"/>
  <c r="M295" i="66"/>
  <c r="O293" i="66"/>
  <c r="Y293" i="66" s="1"/>
  <c r="M293" i="66"/>
  <c r="O291" i="66"/>
  <c r="Y291" i="66" s="1"/>
  <c r="M291" i="66"/>
  <c r="O289" i="66"/>
  <c r="Y289" i="66" s="1"/>
  <c r="M289" i="66"/>
  <c r="O287" i="66"/>
  <c r="Y287" i="66" s="1"/>
  <c r="M287" i="66"/>
  <c r="O285" i="66"/>
  <c r="Y285" i="66" s="1"/>
  <c r="M285" i="66"/>
  <c r="O283" i="66"/>
  <c r="Y283" i="66" s="1"/>
  <c r="M283" i="66"/>
  <c r="O281" i="66"/>
  <c r="Y281" i="66" s="1"/>
  <c r="M281" i="66"/>
  <c r="O279" i="66"/>
  <c r="Y279" i="66" s="1"/>
  <c r="M279" i="66"/>
  <c r="O277" i="66"/>
  <c r="Y277" i="66" s="1"/>
  <c r="M277" i="66"/>
  <c r="O275" i="66"/>
  <c r="Y275" i="66" s="1"/>
  <c r="M275" i="66"/>
  <c r="O273" i="66"/>
  <c r="Y273" i="66" s="1"/>
  <c r="M273" i="66"/>
  <c r="M271" i="66"/>
  <c r="O269" i="66"/>
  <c r="Y269" i="66" s="1"/>
  <c r="M269" i="66"/>
  <c r="M267" i="66"/>
  <c r="O265" i="66"/>
  <c r="Y265" i="66" s="1"/>
  <c r="M265" i="66"/>
  <c r="O263" i="66"/>
  <c r="Y263" i="66" s="1"/>
  <c r="M263" i="66"/>
  <c r="O261" i="66"/>
  <c r="Y261" i="66" s="1"/>
  <c r="M261" i="66"/>
  <c r="O259" i="66"/>
  <c r="Y259" i="66" s="1"/>
  <c r="M259" i="66"/>
  <c r="O257" i="66"/>
  <c r="Y257" i="66" s="1"/>
  <c r="M257" i="66"/>
  <c r="O255" i="66"/>
  <c r="Y255" i="66" s="1"/>
  <c r="M255" i="66"/>
  <c r="O253" i="66"/>
  <c r="Y253" i="66" s="1"/>
  <c r="M253" i="66"/>
  <c r="O251" i="66"/>
  <c r="Y251" i="66" s="1"/>
  <c r="M251" i="66"/>
  <c r="O249" i="66"/>
  <c r="Y249" i="66" s="1"/>
  <c r="M249" i="66"/>
  <c r="M247" i="66"/>
  <c r="O245" i="66"/>
  <c r="Y245" i="66" s="1"/>
  <c r="M245" i="66"/>
  <c r="O243" i="66"/>
  <c r="Y243" i="66" s="1"/>
  <c r="M243" i="66"/>
  <c r="O241" i="66"/>
  <c r="Y241" i="66" s="1"/>
  <c r="M241" i="66"/>
  <c r="O239" i="66"/>
  <c r="M239" i="66"/>
  <c r="O237" i="66"/>
  <c r="Y237" i="66" s="1"/>
  <c r="M237" i="66"/>
  <c r="O235" i="66"/>
  <c r="Y235" i="66" s="1"/>
  <c r="M235" i="66"/>
  <c r="O233" i="66"/>
  <c r="Y233" i="66" s="1"/>
  <c r="M233" i="66"/>
  <c r="O231" i="66"/>
  <c r="M231" i="66"/>
  <c r="O229" i="66"/>
  <c r="Y229" i="66" s="1"/>
  <c r="M229" i="66"/>
  <c r="O227" i="66"/>
  <c r="Y227" i="66" s="1"/>
  <c r="M227" i="66"/>
  <c r="O225" i="66"/>
  <c r="Y225" i="66" s="1"/>
  <c r="M225" i="66"/>
  <c r="O223" i="66"/>
  <c r="M223" i="66"/>
  <c r="O221" i="66"/>
  <c r="Y221" i="66" s="1"/>
  <c r="M221" i="66"/>
  <c r="O219" i="66"/>
  <c r="Y219" i="66" s="1"/>
  <c r="M219" i="66"/>
  <c r="O217" i="66"/>
  <c r="Y217" i="66" s="1"/>
  <c r="M217" i="66"/>
  <c r="O215" i="66"/>
  <c r="Y215" i="66" s="1"/>
  <c r="M215" i="66"/>
  <c r="O213" i="66"/>
  <c r="Y213" i="66" s="1"/>
  <c r="M213" i="66"/>
  <c r="O211" i="66"/>
  <c r="Y211" i="66" s="1"/>
  <c r="M211" i="66"/>
  <c r="O209" i="66"/>
  <c r="Y209" i="66" s="1"/>
  <c r="M209" i="66"/>
  <c r="O207" i="66"/>
  <c r="Y207" i="66" s="1"/>
  <c r="M207" i="66"/>
  <c r="O205" i="66"/>
  <c r="Y205" i="66" s="1"/>
  <c r="M205" i="66"/>
  <c r="O203" i="66"/>
  <c r="Y203" i="66" s="1"/>
  <c r="M203" i="66"/>
  <c r="O201" i="66"/>
  <c r="Y201" i="66" s="1"/>
  <c r="M201" i="66"/>
  <c r="O199" i="66"/>
  <c r="Y199" i="66" s="1"/>
  <c r="M199" i="66"/>
  <c r="O197" i="66"/>
  <c r="Y197" i="66" s="1"/>
  <c r="M197" i="66"/>
  <c r="O195" i="66"/>
  <c r="Y195" i="66" s="1"/>
  <c r="M195" i="66"/>
  <c r="O193" i="66"/>
  <c r="Y193" i="66" s="1"/>
  <c r="M193" i="66"/>
  <c r="O191" i="66"/>
  <c r="Y191" i="66" s="1"/>
  <c r="M191" i="66"/>
  <c r="O189" i="66"/>
  <c r="Y189" i="66" s="1"/>
  <c r="M189" i="66"/>
  <c r="O187" i="66"/>
  <c r="M187" i="66"/>
  <c r="O185" i="66"/>
  <c r="Y185" i="66" s="1"/>
  <c r="M185" i="66"/>
  <c r="O183" i="66"/>
  <c r="Y183" i="66" s="1"/>
  <c r="M183" i="66"/>
  <c r="O181" i="66"/>
  <c r="Y181" i="66" s="1"/>
  <c r="M181" i="66"/>
  <c r="O179" i="66"/>
  <c r="M179" i="66"/>
  <c r="O177" i="66"/>
  <c r="Y177" i="66" s="1"/>
  <c r="M177" i="66"/>
  <c r="O175" i="66"/>
  <c r="Y175" i="66" s="1"/>
  <c r="M175" i="66"/>
  <c r="O173" i="66"/>
  <c r="Y173" i="66" s="1"/>
  <c r="M173" i="66"/>
  <c r="O171" i="66"/>
  <c r="Y171" i="66" s="1"/>
  <c r="M171" i="66"/>
  <c r="O169" i="66"/>
  <c r="Y169" i="66" s="1"/>
  <c r="M169" i="66"/>
  <c r="O167" i="66"/>
  <c r="Y167" i="66" s="1"/>
  <c r="M167" i="66"/>
  <c r="O165" i="66"/>
  <c r="Y165" i="66" s="1"/>
  <c r="M165" i="66"/>
  <c r="O163" i="66"/>
  <c r="M163" i="66"/>
  <c r="O161" i="66"/>
  <c r="Y161" i="66" s="1"/>
  <c r="M161" i="66"/>
  <c r="O159" i="66"/>
  <c r="Y159" i="66" s="1"/>
  <c r="M159" i="66"/>
  <c r="O157" i="66"/>
  <c r="Y157" i="66" s="1"/>
  <c r="M157" i="66"/>
  <c r="O155" i="66"/>
  <c r="Y155" i="66" s="1"/>
  <c r="M155" i="66"/>
  <c r="O153" i="66"/>
  <c r="Y153" i="66" s="1"/>
  <c r="M153" i="66"/>
  <c r="O151" i="66"/>
  <c r="Y151" i="66" s="1"/>
  <c r="M151" i="66"/>
  <c r="O149" i="66"/>
  <c r="Y149" i="66" s="1"/>
  <c r="M149" i="66"/>
  <c r="O147" i="66"/>
  <c r="Y147" i="66" s="1"/>
  <c r="M147" i="66"/>
  <c r="O145" i="66"/>
  <c r="Y145" i="66" s="1"/>
  <c r="M145" i="66"/>
  <c r="O143" i="66"/>
  <c r="Y143" i="66" s="1"/>
  <c r="M143" i="66"/>
  <c r="O141" i="66"/>
  <c r="Y141" i="66" s="1"/>
  <c r="M141" i="66"/>
  <c r="O139" i="66"/>
  <c r="Y139" i="66" s="1"/>
  <c r="M139" i="66"/>
  <c r="O137" i="66"/>
  <c r="Y137" i="66" s="1"/>
  <c r="M137" i="66"/>
  <c r="O135" i="66"/>
  <c r="Y135" i="66" s="1"/>
  <c r="M135" i="66"/>
  <c r="O133" i="66"/>
  <c r="Y133" i="66" s="1"/>
  <c r="M133" i="66"/>
  <c r="O131" i="66"/>
  <c r="Y131" i="66" s="1"/>
  <c r="M131" i="66"/>
  <c r="O129" i="66"/>
  <c r="Y129" i="66" s="1"/>
  <c r="M129" i="66"/>
  <c r="O127" i="66"/>
  <c r="Y127" i="66" s="1"/>
  <c r="M127" i="66"/>
  <c r="O125" i="66"/>
  <c r="Y125" i="66" s="1"/>
  <c r="M125" i="66"/>
  <c r="O123" i="66"/>
  <c r="Y123" i="66" s="1"/>
  <c r="M123" i="66"/>
  <c r="O121" i="66"/>
  <c r="Y121" i="66" s="1"/>
  <c r="M121" i="66"/>
  <c r="O119" i="66"/>
  <c r="Y119" i="66" s="1"/>
  <c r="M119" i="66"/>
  <c r="O117" i="66"/>
  <c r="Y117" i="66" s="1"/>
  <c r="M117" i="66"/>
  <c r="O115" i="66"/>
  <c r="Y115" i="66" s="1"/>
  <c r="M115" i="66"/>
  <c r="O113" i="66"/>
  <c r="Y113" i="66" s="1"/>
  <c r="M113" i="66"/>
  <c r="O111" i="66"/>
  <c r="Y111" i="66" s="1"/>
  <c r="M111" i="66"/>
  <c r="O109" i="66"/>
  <c r="Y109" i="66" s="1"/>
  <c r="M109" i="66"/>
  <c r="O107" i="66"/>
  <c r="Y107" i="66" s="1"/>
  <c r="M107" i="66"/>
  <c r="O105" i="66"/>
  <c r="Y105" i="66" s="1"/>
  <c r="M105" i="66"/>
  <c r="O103" i="66"/>
  <c r="Y103" i="66" s="1"/>
  <c r="M103" i="66"/>
  <c r="O101" i="66"/>
  <c r="Y101" i="66" s="1"/>
  <c r="M101" i="66"/>
  <c r="O99" i="66"/>
  <c r="Y99" i="66" s="1"/>
  <c r="M99" i="66"/>
  <c r="O97" i="66"/>
  <c r="Y97" i="66" s="1"/>
  <c r="M97" i="66"/>
  <c r="O95" i="66"/>
  <c r="Y95" i="66" s="1"/>
  <c r="M95" i="66"/>
  <c r="O93" i="66"/>
  <c r="Y93" i="66" s="1"/>
  <c r="M93" i="66"/>
  <c r="O91" i="66"/>
  <c r="Y91" i="66" s="1"/>
  <c r="M91" i="66"/>
  <c r="O89" i="66"/>
  <c r="Y89" i="66" s="1"/>
  <c r="M89" i="66"/>
  <c r="O87" i="66"/>
  <c r="Y87" i="66" s="1"/>
  <c r="M87" i="66"/>
  <c r="O85" i="66"/>
  <c r="Y85" i="66" s="1"/>
  <c r="M85" i="66"/>
  <c r="O83" i="66"/>
  <c r="Y83" i="66" s="1"/>
  <c r="M83" i="66"/>
  <c r="O81" i="66"/>
  <c r="Y81" i="66" s="1"/>
  <c r="M81" i="66"/>
  <c r="O79" i="66"/>
  <c r="Y79" i="66" s="1"/>
  <c r="M79" i="66"/>
  <c r="O77" i="66"/>
  <c r="Y77" i="66" s="1"/>
  <c r="M77" i="66"/>
  <c r="O75" i="66"/>
  <c r="Y75" i="66" s="1"/>
  <c r="M75" i="66"/>
  <c r="O73" i="66"/>
  <c r="Y73" i="66" s="1"/>
  <c r="M73" i="66"/>
  <c r="O71" i="66"/>
  <c r="Y71" i="66" s="1"/>
  <c r="M71" i="66"/>
  <c r="O69" i="66"/>
  <c r="Y69" i="66" s="1"/>
  <c r="M69" i="66"/>
  <c r="O67" i="66"/>
  <c r="Y67" i="66" s="1"/>
  <c r="M67" i="66"/>
  <c r="O65" i="66"/>
  <c r="Y65" i="66" s="1"/>
  <c r="M65" i="66"/>
  <c r="O63" i="66"/>
  <c r="Y63" i="66" s="1"/>
  <c r="M63" i="66"/>
  <c r="O61" i="66"/>
  <c r="Y61" i="66" s="1"/>
  <c r="M61" i="66"/>
  <c r="O59" i="66"/>
  <c r="Y59" i="66" s="1"/>
  <c r="M59" i="66"/>
  <c r="O57" i="66"/>
  <c r="Y57" i="66" s="1"/>
  <c r="M57" i="66"/>
  <c r="O55" i="66"/>
  <c r="Y55" i="66" s="1"/>
  <c r="M55" i="66"/>
  <c r="O53" i="66"/>
  <c r="Y53" i="66" s="1"/>
  <c r="M53" i="66"/>
  <c r="O51" i="66"/>
  <c r="Y51" i="66" s="1"/>
  <c r="M51" i="66"/>
  <c r="O49" i="66"/>
  <c r="Y49" i="66" s="1"/>
  <c r="M49" i="66"/>
  <c r="O47" i="66"/>
  <c r="Y47" i="66" s="1"/>
  <c r="M47" i="66"/>
  <c r="O45" i="66"/>
  <c r="Y45" i="66" s="1"/>
  <c r="M45" i="66"/>
  <c r="O43" i="66"/>
  <c r="Y43" i="66" s="1"/>
  <c r="M43" i="66"/>
  <c r="O41" i="66"/>
  <c r="Y41" i="66" s="1"/>
  <c r="M41" i="66"/>
  <c r="O39" i="66"/>
  <c r="Y39" i="66" s="1"/>
  <c r="M39" i="66"/>
  <c r="O37" i="66"/>
  <c r="Y37" i="66" s="1"/>
  <c r="M37" i="66"/>
  <c r="O35" i="66"/>
  <c r="Y35" i="66" s="1"/>
  <c r="M35" i="66"/>
  <c r="O33" i="66"/>
  <c r="Y33" i="66" s="1"/>
  <c r="M33" i="66"/>
  <c r="O31" i="66"/>
  <c r="Y31" i="66" s="1"/>
  <c r="M31" i="66"/>
  <c r="O29" i="66"/>
  <c r="Y29" i="66" s="1"/>
  <c r="M29" i="66"/>
  <c r="O27" i="66"/>
  <c r="Y27" i="66" s="1"/>
  <c r="M27" i="66"/>
  <c r="O25" i="66"/>
  <c r="Y25" i="66" s="1"/>
  <c r="M25" i="66"/>
  <c r="O23" i="66"/>
  <c r="Y23" i="66" s="1"/>
  <c r="M23" i="66"/>
  <c r="M355" i="66"/>
  <c r="M353" i="66"/>
  <c r="M351" i="66"/>
  <c r="M349" i="66"/>
  <c r="M347" i="66"/>
  <c r="M345" i="66"/>
  <c r="M343" i="66"/>
  <c r="M341" i="66"/>
  <c r="M339" i="66"/>
  <c r="M337" i="66"/>
  <c r="M335" i="66"/>
  <c r="M330" i="66"/>
  <c r="M322" i="66"/>
  <c r="M314" i="66"/>
  <c r="M306" i="66"/>
  <c r="M298" i="66"/>
  <c r="M290" i="66"/>
  <c r="M286" i="66"/>
  <c r="M282" i="66"/>
  <c r="M278" i="66"/>
  <c r="M274" i="66"/>
  <c r="M270" i="66"/>
  <c r="M266" i="66"/>
  <c r="M262" i="66"/>
  <c r="M258" i="66"/>
  <c r="M254" i="66"/>
  <c r="M250" i="66"/>
  <c r="M246" i="66"/>
  <c r="M242" i="66"/>
  <c r="M238" i="66"/>
  <c r="M234" i="66"/>
  <c r="M230" i="66"/>
  <c r="M226" i="66"/>
  <c r="M222" i="66"/>
  <c r="M218" i="66"/>
  <c r="M214" i="66"/>
  <c r="M210" i="66"/>
  <c r="M206" i="66"/>
  <c r="M202" i="66"/>
  <c r="M198" i="66"/>
  <c r="M194" i="66"/>
  <c r="M190" i="66"/>
  <c r="M186" i="66"/>
  <c r="M182" i="66"/>
  <c r="M178" i="66"/>
  <c r="M174" i="66"/>
  <c r="M170" i="66"/>
  <c r="M166" i="66"/>
  <c r="M162" i="66"/>
  <c r="M158" i="66"/>
  <c r="M154" i="66"/>
  <c r="M150" i="66"/>
  <c r="M146" i="66"/>
  <c r="M142" i="66"/>
  <c r="M138" i="66"/>
  <c r="M134" i="66"/>
  <c r="M130" i="66"/>
  <c r="M126" i="66"/>
  <c r="M122" i="66"/>
  <c r="M118" i="66"/>
  <c r="M114" i="66"/>
  <c r="M110" i="66"/>
  <c r="M106" i="66"/>
  <c r="M102" i="66"/>
  <c r="M98" i="66"/>
  <c r="M94" i="66"/>
  <c r="M90" i="66"/>
  <c r="M86" i="66"/>
  <c r="M82" i="66"/>
  <c r="M78" i="66"/>
  <c r="M74" i="66"/>
  <c r="M70" i="66"/>
  <c r="M60" i="66"/>
  <c r="M44" i="66"/>
  <c r="M28" i="66"/>
  <c r="Z344" i="66"/>
  <c r="Z341" i="66"/>
  <c r="Z336" i="66"/>
  <c r="Z328" i="66"/>
  <c r="Z325" i="66"/>
  <c r="Z320" i="66"/>
  <c r="Z312" i="66"/>
  <c r="Z309" i="66"/>
  <c r="Z304" i="66"/>
  <c r="Z296" i="66"/>
  <c r="Z293" i="66"/>
  <c r="Z277" i="66"/>
  <c r="O267" i="66"/>
  <c r="Y267" i="66" s="1"/>
  <c r="N288" i="66"/>
  <c r="P286" i="66"/>
  <c r="Z286" i="66" s="1"/>
  <c r="N286" i="66"/>
  <c r="N284" i="66"/>
  <c r="P282" i="66"/>
  <c r="Z282" i="66" s="1"/>
  <c r="N282" i="66"/>
  <c r="N280" i="66"/>
  <c r="P278" i="66"/>
  <c r="Z278" i="66" s="1"/>
  <c r="N278" i="66"/>
  <c r="N276" i="66"/>
  <c r="P274" i="66"/>
  <c r="Z274" i="66" s="1"/>
  <c r="N274" i="66"/>
  <c r="N272" i="66"/>
  <c r="P270" i="66"/>
  <c r="Z270" i="66" s="1"/>
  <c r="N270" i="66"/>
  <c r="N268" i="66"/>
  <c r="P266" i="66"/>
  <c r="Z266" i="66" s="1"/>
  <c r="N266" i="66"/>
  <c r="P264" i="66"/>
  <c r="Z264" i="66" s="1"/>
  <c r="N264" i="66"/>
  <c r="P262" i="66"/>
  <c r="Z262" i="66" s="1"/>
  <c r="N262" i="66"/>
  <c r="P260" i="66"/>
  <c r="Z260" i="66" s="1"/>
  <c r="N260" i="66"/>
  <c r="P258" i="66"/>
  <c r="Z258" i="66" s="1"/>
  <c r="N258" i="66"/>
  <c r="P256" i="66"/>
  <c r="Z256" i="66" s="1"/>
  <c r="N256" i="66"/>
  <c r="N254" i="66"/>
  <c r="P252" i="66"/>
  <c r="Z252" i="66" s="1"/>
  <c r="N252" i="66"/>
  <c r="P250" i="66"/>
  <c r="Z250" i="66" s="1"/>
  <c r="N250" i="66"/>
  <c r="N248" i="66"/>
  <c r="P246" i="66"/>
  <c r="Z246" i="66" s="1"/>
  <c r="N246" i="66"/>
  <c r="N244" i="66"/>
  <c r="P242" i="66"/>
  <c r="Z242" i="66" s="1"/>
  <c r="N242" i="66"/>
  <c r="P240" i="66"/>
  <c r="Z240" i="66" s="1"/>
  <c r="N240" i="66"/>
  <c r="P238" i="66"/>
  <c r="Z238" i="66" s="1"/>
  <c r="N238" i="66"/>
  <c r="P236" i="66"/>
  <c r="Z236" i="66" s="1"/>
  <c r="N236" i="66"/>
  <c r="P234" i="66"/>
  <c r="Z234" i="66" s="1"/>
  <c r="N234" i="66"/>
  <c r="P232" i="66"/>
  <c r="Z232" i="66" s="1"/>
  <c r="N232" i="66"/>
  <c r="P230" i="66"/>
  <c r="Z230" i="66" s="1"/>
  <c r="N230" i="66"/>
  <c r="P228" i="66"/>
  <c r="Z228" i="66" s="1"/>
  <c r="N228" i="66"/>
  <c r="P226" i="66"/>
  <c r="Z226" i="66" s="1"/>
  <c r="N226" i="66"/>
  <c r="P224" i="66"/>
  <c r="Z224" i="66" s="1"/>
  <c r="N224" i="66"/>
  <c r="P222" i="66"/>
  <c r="Z222" i="66" s="1"/>
  <c r="N222" i="66"/>
  <c r="P220" i="66"/>
  <c r="Z220" i="66" s="1"/>
  <c r="N220" i="66"/>
  <c r="P218" i="66"/>
  <c r="Z218" i="66" s="1"/>
  <c r="N218" i="66"/>
  <c r="P216" i="66"/>
  <c r="Z216" i="66" s="1"/>
  <c r="N216" i="66"/>
  <c r="P214" i="66"/>
  <c r="Z214" i="66" s="1"/>
  <c r="N214" i="66"/>
  <c r="N212" i="66"/>
  <c r="P210" i="66"/>
  <c r="Z210" i="66" s="1"/>
  <c r="N210" i="66"/>
  <c r="P208" i="66"/>
  <c r="Z208" i="66" s="1"/>
  <c r="N208" i="66"/>
  <c r="P206" i="66"/>
  <c r="Z206" i="66" s="1"/>
  <c r="N206" i="66"/>
  <c r="P204" i="66"/>
  <c r="Z204" i="66" s="1"/>
  <c r="N204" i="66"/>
  <c r="P202" i="66"/>
  <c r="Z202" i="66" s="1"/>
  <c r="N202" i="66"/>
  <c r="P200" i="66"/>
  <c r="Z200" i="66" s="1"/>
  <c r="N200" i="66"/>
  <c r="P198" i="66"/>
  <c r="Z198" i="66" s="1"/>
  <c r="N198" i="66"/>
  <c r="P196" i="66"/>
  <c r="Z196" i="66" s="1"/>
  <c r="N196" i="66"/>
  <c r="P194" i="66"/>
  <c r="Z194" i="66" s="1"/>
  <c r="N194" i="66"/>
  <c r="P192" i="66"/>
  <c r="Z192" i="66" s="1"/>
  <c r="N192" i="66"/>
  <c r="P190" i="66"/>
  <c r="Z190" i="66" s="1"/>
  <c r="N190" i="66"/>
  <c r="P188" i="66"/>
  <c r="Z188" i="66" s="1"/>
  <c r="N188" i="66"/>
  <c r="P186" i="66"/>
  <c r="Z186" i="66" s="1"/>
  <c r="N186" i="66"/>
  <c r="P184" i="66"/>
  <c r="Z184" i="66" s="1"/>
  <c r="N184" i="66"/>
  <c r="P182" i="66"/>
  <c r="Z182" i="66" s="1"/>
  <c r="N182" i="66"/>
  <c r="N180" i="66"/>
  <c r="P180" i="66"/>
  <c r="Z180" i="66" s="1"/>
  <c r="P178" i="66"/>
  <c r="Z178" i="66" s="1"/>
  <c r="N178" i="66"/>
  <c r="P176" i="66"/>
  <c r="Z176" i="66" s="1"/>
  <c r="N176" i="66"/>
  <c r="P174" i="66"/>
  <c r="Z174" i="66" s="1"/>
  <c r="N174" i="66"/>
  <c r="P172" i="66"/>
  <c r="N172" i="66"/>
  <c r="P170" i="66"/>
  <c r="Z170" i="66" s="1"/>
  <c r="N170" i="66"/>
  <c r="P168" i="66"/>
  <c r="Z168" i="66" s="1"/>
  <c r="N168" i="66"/>
  <c r="P166" i="66"/>
  <c r="Z166" i="66" s="1"/>
  <c r="N166" i="66"/>
  <c r="N164" i="66"/>
  <c r="P162" i="66"/>
  <c r="Z162" i="66" s="1"/>
  <c r="N162" i="66"/>
  <c r="P160" i="66"/>
  <c r="Z160" i="66" s="1"/>
  <c r="N160" i="66"/>
  <c r="P158" i="66"/>
  <c r="Z158" i="66" s="1"/>
  <c r="N158" i="66"/>
  <c r="N156" i="66"/>
  <c r="P154" i="66"/>
  <c r="Z154" i="66" s="1"/>
  <c r="N154" i="66"/>
  <c r="P152" i="66"/>
  <c r="Z152" i="66" s="1"/>
  <c r="N152" i="66"/>
  <c r="P150" i="66"/>
  <c r="Z150" i="66" s="1"/>
  <c r="N150" i="66"/>
  <c r="N148" i="66"/>
  <c r="P146" i="66"/>
  <c r="Z146" i="66" s="1"/>
  <c r="N146" i="66"/>
  <c r="P144" i="66"/>
  <c r="Z144" i="66" s="1"/>
  <c r="N144" i="66"/>
  <c r="P142" i="66"/>
  <c r="Z142" i="66" s="1"/>
  <c r="N142" i="66"/>
  <c r="N140" i="66"/>
  <c r="P140" i="66"/>
  <c r="Z140" i="66" s="1"/>
  <c r="P138" i="66"/>
  <c r="Z138" i="66" s="1"/>
  <c r="N138" i="66"/>
  <c r="P136" i="66"/>
  <c r="Z136" i="66" s="1"/>
  <c r="N136" i="66"/>
  <c r="P134" i="66"/>
  <c r="Z134" i="66" s="1"/>
  <c r="N134" i="66"/>
  <c r="P132" i="66"/>
  <c r="Z132" i="66" s="1"/>
  <c r="N132" i="66"/>
  <c r="P130" i="66"/>
  <c r="Z130" i="66" s="1"/>
  <c r="N130" i="66"/>
  <c r="P128" i="66"/>
  <c r="Z128" i="66" s="1"/>
  <c r="N128" i="66"/>
  <c r="P126" i="66"/>
  <c r="Z126" i="66" s="1"/>
  <c r="N126" i="66"/>
  <c r="N124" i="66"/>
  <c r="P122" i="66"/>
  <c r="Z122" i="66" s="1"/>
  <c r="N122" i="66"/>
  <c r="P120" i="66"/>
  <c r="Z120" i="66" s="1"/>
  <c r="N120" i="66"/>
  <c r="P118" i="66"/>
  <c r="Z118" i="66" s="1"/>
  <c r="N118" i="66"/>
  <c r="N116" i="66"/>
  <c r="N114" i="66"/>
  <c r="P114" i="66"/>
  <c r="Z114" i="66" s="1"/>
  <c r="P112" i="66"/>
  <c r="Z112" i="66" s="1"/>
  <c r="N112" i="66"/>
  <c r="P110" i="66"/>
  <c r="Z110" i="66" s="1"/>
  <c r="N110" i="66"/>
  <c r="P108" i="66"/>
  <c r="Z108" i="66" s="1"/>
  <c r="N108" i="66"/>
  <c r="P106" i="66"/>
  <c r="Z106" i="66" s="1"/>
  <c r="N106" i="66"/>
  <c r="P104" i="66"/>
  <c r="Z104" i="66" s="1"/>
  <c r="N104" i="66"/>
  <c r="P102" i="66"/>
  <c r="Z102" i="66" s="1"/>
  <c r="N102" i="66"/>
  <c r="P100" i="66"/>
  <c r="Z100" i="66" s="1"/>
  <c r="N100" i="66"/>
  <c r="P98" i="66"/>
  <c r="Z98" i="66" s="1"/>
  <c r="N98" i="66"/>
  <c r="P96" i="66"/>
  <c r="Z96" i="66" s="1"/>
  <c r="N96" i="66"/>
  <c r="P94" i="66"/>
  <c r="Z94" i="66" s="1"/>
  <c r="N94" i="66"/>
  <c r="P92" i="66"/>
  <c r="Z92" i="66" s="1"/>
  <c r="N92" i="66"/>
  <c r="P90" i="66"/>
  <c r="Z90" i="66" s="1"/>
  <c r="N90" i="66"/>
  <c r="P88" i="66"/>
  <c r="Z88" i="66" s="1"/>
  <c r="N88" i="66"/>
  <c r="P86" i="66"/>
  <c r="Z86" i="66" s="1"/>
  <c r="N86" i="66"/>
  <c r="P84" i="66"/>
  <c r="Z84" i="66" s="1"/>
  <c r="N84" i="66"/>
  <c r="P82" i="66"/>
  <c r="Z82" i="66" s="1"/>
  <c r="N82" i="66"/>
  <c r="P80" i="66"/>
  <c r="Z80" i="66" s="1"/>
  <c r="N80" i="66"/>
  <c r="P78" i="66"/>
  <c r="Z78" i="66" s="1"/>
  <c r="N78" i="66"/>
  <c r="P76" i="66"/>
  <c r="Z76" i="66" s="1"/>
  <c r="N76" i="66"/>
  <c r="N74" i="66"/>
  <c r="P72" i="66"/>
  <c r="Z72" i="66" s="1"/>
  <c r="N72" i="66"/>
  <c r="P70" i="66"/>
  <c r="Z70" i="66" s="1"/>
  <c r="N70" i="66"/>
  <c r="P68" i="66"/>
  <c r="Z68" i="66" s="1"/>
  <c r="N68" i="66"/>
  <c r="P66" i="66"/>
  <c r="Z66" i="66" s="1"/>
  <c r="N66" i="66"/>
  <c r="N60" i="66"/>
  <c r="P60" i="66"/>
  <c r="Z60" i="66" s="1"/>
  <c r="P58" i="66"/>
  <c r="Z58" i="66" s="1"/>
  <c r="N58" i="66"/>
  <c r="P52" i="66"/>
  <c r="Z52" i="66" s="1"/>
  <c r="N52" i="66"/>
  <c r="P50" i="66"/>
  <c r="N50" i="66"/>
  <c r="P44" i="66"/>
  <c r="Z44" i="66" s="1"/>
  <c r="N44" i="66"/>
  <c r="P42" i="66"/>
  <c r="Z42" i="66" s="1"/>
  <c r="N42" i="66"/>
  <c r="P36" i="66"/>
  <c r="Z36" i="66" s="1"/>
  <c r="N36" i="66"/>
  <c r="P34" i="66"/>
  <c r="Z34" i="66" s="1"/>
  <c r="N34" i="66"/>
  <c r="P28" i="66"/>
  <c r="Z28" i="66" s="1"/>
  <c r="N28" i="66"/>
  <c r="P26" i="66"/>
  <c r="N26" i="66"/>
  <c r="N354" i="66"/>
  <c r="N352" i="66"/>
  <c r="N350" i="66"/>
  <c r="N346" i="66"/>
  <c r="N344" i="66"/>
  <c r="N342" i="66"/>
  <c r="N338" i="66"/>
  <c r="N336" i="66"/>
  <c r="N334" i="66"/>
  <c r="M332" i="66"/>
  <c r="N326" i="66"/>
  <c r="M324" i="66"/>
  <c r="N318" i="66"/>
  <c r="M316" i="66"/>
  <c r="N310" i="66"/>
  <c r="M308" i="66"/>
  <c r="N302" i="66"/>
  <c r="M300" i="66"/>
  <c r="N294" i="66"/>
  <c r="M292" i="66"/>
  <c r="N273" i="66"/>
  <c r="N265" i="66"/>
  <c r="N257" i="66"/>
  <c r="N253" i="66"/>
  <c r="N249" i="66"/>
  <c r="N245" i="66"/>
  <c r="N241" i="66"/>
  <c r="N237" i="66"/>
  <c r="N225" i="66"/>
  <c r="N221" i="66"/>
  <c r="N217" i="66"/>
  <c r="N213" i="66"/>
  <c r="N209" i="66"/>
  <c r="N205" i="66"/>
  <c r="N201" i="66"/>
  <c r="N197" i="66"/>
  <c r="N193" i="66"/>
  <c r="N189" i="66"/>
  <c r="N185" i="66"/>
  <c r="N181" i="66"/>
  <c r="N177" i="66"/>
  <c r="N173" i="66"/>
  <c r="N169" i="66"/>
  <c r="N165" i="66"/>
  <c r="N161" i="66"/>
  <c r="N157" i="66"/>
  <c r="N153" i="66"/>
  <c r="N149" i="66"/>
  <c r="N145" i="66"/>
  <c r="N141" i="66"/>
  <c r="N137" i="66"/>
  <c r="N133" i="66"/>
  <c r="N129" i="66"/>
  <c r="N125" i="66"/>
  <c r="N121" i="66"/>
  <c r="N117" i="66"/>
  <c r="N113" i="66"/>
  <c r="N109" i="66"/>
  <c r="N105" i="66"/>
  <c r="N101" i="66"/>
  <c r="N97" i="66"/>
  <c r="N93" i="66"/>
  <c r="N89" i="66"/>
  <c r="N85" i="66"/>
  <c r="N81" i="66"/>
  <c r="N77" i="66"/>
  <c r="N73" i="66"/>
  <c r="N69" i="66"/>
  <c r="N64" i="66"/>
  <c r="N59" i="66"/>
  <c r="M54" i="66"/>
  <c r="N48" i="66"/>
  <c r="N43" i="66"/>
  <c r="M38" i="66"/>
  <c r="N32" i="66"/>
  <c r="N27" i="66"/>
  <c r="M22" i="66"/>
  <c r="P288" i="66"/>
  <c r="Z288" i="66" s="1"/>
  <c r="P280" i="66"/>
  <c r="Z280" i="66" s="1"/>
  <c r="O271" i="66"/>
  <c r="Y271" i="66" s="1"/>
  <c r="P248" i="66"/>
  <c r="Z248" i="66" s="1"/>
  <c r="P148" i="66"/>
  <c r="Z148" i="66" s="1"/>
  <c r="Z95" i="66"/>
  <c r="Z50" i="66"/>
  <c r="Z48" i="66"/>
  <c r="Z32" i="66"/>
  <c r="Z26" i="66"/>
  <c r="Y266" i="66"/>
  <c r="Y254" i="66"/>
  <c r="Y252" i="66"/>
  <c r="Y242" i="66"/>
  <c r="Y239" i="66"/>
  <c r="Y231" i="66"/>
  <c r="Y228" i="66"/>
  <c r="Y223" i="66"/>
  <c r="Y220" i="66"/>
  <c r="Y218" i="66"/>
  <c r="Z342" i="66"/>
  <c r="Z233" i="66"/>
  <c r="Y202" i="66"/>
  <c r="Y187" i="66"/>
  <c r="Y179" i="66"/>
  <c r="Y163" i="66"/>
  <c r="Y152" i="66"/>
  <c r="Y140" i="66"/>
  <c r="Y116" i="66"/>
  <c r="Y104" i="66"/>
  <c r="Y88" i="66"/>
  <c r="Y72" i="66"/>
  <c r="Y52" i="66"/>
  <c r="Y46" i="66"/>
  <c r="Y22" i="66"/>
  <c r="P142" i="46"/>
  <c r="Q142" i="46"/>
  <c r="R142" i="46"/>
  <c r="S142" i="46"/>
  <c r="T142" i="46"/>
  <c r="U142" i="46"/>
  <c r="V142" i="46"/>
  <c r="W142" i="46"/>
  <c r="X142" i="46"/>
  <c r="P189" i="46"/>
  <c r="Q189" i="46"/>
  <c r="R189" i="46"/>
  <c r="S189" i="46"/>
  <c r="T189" i="46"/>
  <c r="U189" i="46"/>
  <c r="V189" i="46"/>
  <c r="W189" i="46"/>
  <c r="X189" i="46"/>
  <c r="O351" i="46"/>
  <c r="O23" i="46"/>
  <c r="C368" i="46"/>
  <c r="C369" i="46"/>
  <c r="C370" i="46"/>
  <c r="C371" i="46"/>
  <c r="C372" i="46"/>
  <c r="C373" i="46"/>
  <c r="C374" i="46"/>
  <c r="C375" i="46"/>
  <c r="C376" i="46"/>
  <c r="C377" i="46"/>
  <c r="C378" i="46"/>
  <c r="C379" i="46"/>
  <c r="C380" i="46"/>
  <c r="C381" i="46"/>
  <c r="C382" i="46"/>
  <c r="C383" i="46"/>
  <c r="C384" i="46"/>
  <c r="C385" i="46"/>
  <c r="C386" i="46"/>
  <c r="C387" i="46"/>
  <c r="C388" i="46"/>
  <c r="C389" i="46"/>
  <c r="C390" i="46"/>
  <c r="C391" i="46"/>
  <c r="C392" i="46"/>
  <c r="C393" i="46"/>
  <c r="C394" i="46"/>
  <c r="C395" i="46"/>
  <c r="C396" i="46"/>
  <c r="C397" i="46"/>
  <c r="C398" i="46"/>
  <c r="C399" i="46"/>
  <c r="C400" i="46"/>
  <c r="C401" i="46"/>
  <c r="C402" i="46"/>
  <c r="C403" i="46"/>
  <c r="C404" i="46"/>
  <c r="C405" i="46"/>
  <c r="C406" i="46"/>
  <c r="C407" i="46"/>
  <c r="C408" i="46"/>
  <c r="C409" i="46"/>
  <c r="C410" i="46"/>
  <c r="C411" i="46"/>
  <c r="C412" i="46"/>
  <c r="C413" i="46"/>
  <c r="C414" i="46"/>
  <c r="C415" i="46"/>
  <c r="C416" i="46"/>
  <c r="C417" i="46"/>
  <c r="C418" i="46"/>
  <c r="C419" i="46"/>
  <c r="C420" i="46"/>
  <c r="C421" i="46"/>
  <c r="C422" i="46"/>
  <c r="C423" i="46"/>
  <c r="C424" i="46"/>
  <c r="C425" i="46"/>
  <c r="C426" i="46"/>
  <c r="C427" i="46"/>
  <c r="C428" i="46"/>
  <c r="C429" i="46"/>
  <c r="C430" i="46"/>
  <c r="C431" i="46"/>
  <c r="C432" i="46"/>
  <c r="C433" i="46"/>
  <c r="C434" i="46"/>
  <c r="C435" i="46"/>
  <c r="C436" i="46"/>
  <c r="C437" i="46"/>
  <c r="C438" i="46"/>
  <c r="C439" i="46"/>
  <c r="C440" i="46"/>
  <c r="C441" i="46"/>
  <c r="C442" i="46"/>
  <c r="C443" i="46"/>
  <c r="C444" i="46"/>
  <c r="C445" i="46"/>
  <c r="C446" i="46"/>
  <c r="C447" i="46"/>
  <c r="C448" i="46"/>
  <c r="C449" i="46"/>
  <c r="C450" i="46"/>
  <c r="C451" i="46"/>
  <c r="C452" i="46"/>
  <c r="C453" i="46"/>
  <c r="C454" i="46"/>
  <c r="C455" i="46"/>
  <c r="C456" i="46"/>
  <c r="C457" i="46"/>
  <c r="C458" i="46"/>
  <c r="C459" i="46"/>
  <c r="C460" i="46"/>
  <c r="C461" i="46"/>
  <c r="C462" i="46"/>
  <c r="C463" i="46"/>
  <c r="C464" i="46"/>
  <c r="C465" i="46"/>
  <c r="C466" i="46"/>
  <c r="C467" i="46"/>
  <c r="C468" i="46"/>
  <c r="C469" i="46"/>
  <c r="C470" i="46"/>
  <c r="C471" i="46"/>
  <c r="C472" i="46"/>
  <c r="C473" i="46"/>
  <c r="C474" i="46"/>
  <c r="C475" i="46"/>
  <c r="C476" i="46"/>
  <c r="C477" i="46"/>
  <c r="C478" i="46"/>
  <c r="C479" i="46"/>
  <c r="C480" i="46"/>
  <c r="C481" i="46"/>
  <c r="C482" i="46"/>
  <c r="C483" i="46"/>
  <c r="C484" i="46"/>
  <c r="C485" i="46"/>
  <c r="C486" i="46"/>
  <c r="C487" i="46"/>
  <c r="C488" i="46"/>
  <c r="C489" i="46"/>
  <c r="C490" i="46"/>
  <c r="C491" i="46"/>
  <c r="C492" i="46"/>
  <c r="C493" i="46"/>
  <c r="C494" i="46"/>
  <c r="C495" i="46"/>
  <c r="C496" i="46"/>
  <c r="C497" i="46"/>
  <c r="C498" i="46"/>
  <c r="C499" i="46"/>
  <c r="C500" i="46"/>
  <c r="C501" i="46"/>
  <c r="C502" i="46"/>
  <c r="C503" i="46"/>
  <c r="C504" i="46"/>
  <c r="C505" i="46"/>
  <c r="C506" i="46"/>
  <c r="C507" i="46"/>
  <c r="C508" i="46"/>
  <c r="C509" i="46"/>
  <c r="C510" i="46"/>
  <c r="C511" i="46"/>
  <c r="C512" i="46"/>
  <c r="C513" i="46"/>
  <c r="C514" i="46"/>
  <c r="C515" i="46"/>
  <c r="C516" i="46"/>
  <c r="C517" i="46"/>
  <c r="C518" i="46"/>
  <c r="C519" i="46"/>
  <c r="C520" i="46"/>
  <c r="C521" i="46"/>
  <c r="C522" i="46"/>
  <c r="C523" i="46"/>
  <c r="C524" i="46"/>
  <c r="C525" i="46"/>
  <c r="C526" i="46"/>
  <c r="C527" i="46"/>
  <c r="C528" i="46"/>
  <c r="C529" i="46"/>
  <c r="C530" i="46"/>
  <c r="C531" i="46"/>
  <c r="C532" i="46"/>
  <c r="C533" i="46"/>
  <c r="C534" i="46"/>
  <c r="C535" i="46"/>
  <c r="C536" i="46"/>
  <c r="C537" i="46"/>
  <c r="C538" i="46"/>
  <c r="C539" i="46"/>
  <c r="C540" i="46"/>
  <c r="C541" i="46"/>
  <c r="C542" i="46"/>
  <c r="C543" i="46"/>
  <c r="C544" i="46"/>
  <c r="C545" i="46"/>
  <c r="C546" i="46"/>
  <c r="C547" i="46"/>
  <c r="C548" i="46"/>
  <c r="C549" i="46"/>
  <c r="C550" i="46"/>
  <c r="C551" i="46"/>
  <c r="C552" i="46"/>
  <c r="C553" i="46"/>
  <c r="C554" i="46"/>
  <c r="C555" i="46"/>
  <c r="C556" i="46"/>
  <c r="C557" i="46"/>
  <c r="C558" i="46"/>
  <c r="C559" i="46"/>
  <c r="C560" i="46"/>
  <c r="C561" i="46"/>
  <c r="C562" i="46"/>
  <c r="C563" i="46"/>
  <c r="C564" i="46"/>
  <c r="C565" i="46"/>
  <c r="C566" i="46"/>
  <c r="C567" i="46"/>
  <c r="C568" i="46"/>
  <c r="C569" i="46"/>
  <c r="C570" i="46"/>
  <c r="C571" i="46"/>
  <c r="C572" i="46"/>
  <c r="C573" i="46"/>
  <c r="C574" i="46"/>
  <c r="C575" i="46"/>
  <c r="C576" i="46"/>
  <c r="C577" i="46"/>
  <c r="C578" i="46"/>
  <c r="C579" i="46"/>
  <c r="C580" i="46"/>
  <c r="C581" i="46"/>
  <c r="C582" i="46"/>
  <c r="C583" i="46"/>
  <c r="C584" i="46"/>
  <c r="C585" i="46"/>
  <c r="C586" i="46"/>
  <c r="C587" i="46"/>
  <c r="C588" i="46"/>
  <c r="C589" i="46"/>
  <c r="C590" i="46"/>
  <c r="C591" i="46"/>
  <c r="C592" i="46"/>
  <c r="C593" i="46"/>
  <c r="C594" i="46"/>
  <c r="C595" i="46"/>
  <c r="C596" i="46"/>
  <c r="C597" i="46"/>
  <c r="C598" i="46"/>
  <c r="C599" i="46"/>
  <c r="C600" i="46"/>
  <c r="C601" i="46"/>
  <c r="C602" i="46"/>
  <c r="C603" i="46"/>
  <c r="C604" i="46"/>
  <c r="C605" i="46"/>
  <c r="C606" i="46"/>
  <c r="C607" i="46"/>
  <c r="C367" i="46"/>
  <c r="C22" i="46"/>
  <c r="C23" i="46"/>
  <c r="C24" i="46"/>
  <c r="O24" i="46" s="1"/>
  <c r="C25" i="46"/>
  <c r="O25" i="46" s="1"/>
  <c r="C26" i="46"/>
  <c r="O26" i="46" s="1"/>
  <c r="C27" i="46"/>
  <c r="O27" i="46" s="1"/>
  <c r="C28" i="46"/>
  <c r="O28" i="46" s="1"/>
  <c r="C29" i="46"/>
  <c r="O29" i="46" s="1"/>
  <c r="C30" i="46"/>
  <c r="O30" i="46" s="1"/>
  <c r="C31" i="46"/>
  <c r="O31" i="46" s="1"/>
  <c r="C32" i="46"/>
  <c r="O32" i="46" s="1"/>
  <c r="C33" i="46"/>
  <c r="O33" i="46" s="1"/>
  <c r="C34" i="46"/>
  <c r="O34" i="46" s="1"/>
  <c r="C35" i="46"/>
  <c r="O35" i="46" s="1"/>
  <c r="C36" i="46"/>
  <c r="O36" i="46" s="1"/>
  <c r="C37" i="46"/>
  <c r="O37" i="46" s="1"/>
  <c r="C38" i="46"/>
  <c r="O38" i="46" s="1"/>
  <c r="C39" i="46"/>
  <c r="O39" i="46" s="1"/>
  <c r="C40" i="46"/>
  <c r="O40" i="46" s="1"/>
  <c r="C41" i="46"/>
  <c r="O41" i="46" s="1"/>
  <c r="C42" i="46"/>
  <c r="O42" i="46" s="1"/>
  <c r="C43" i="46"/>
  <c r="O43" i="46" s="1"/>
  <c r="C44" i="46"/>
  <c r="O44" i="46" s="1"/>
  <c r="C45" i="46"/>
  <c r="O45" i="46" s="1"/>
  <c r="C46" i="46"/>
  <c r="O46" i="46" s="1"/>
  <c r="C47" i="46"/>
  <c r="O47" i="46" s="1"/>
  <c r="C48" i="46"/>
  <c r="O48" i="46" s="1"/>
  <c r="C49" i="46"/>
  <c r="O49" i="46" s="1"/>
  <c r="C50" i="46"/>
  <c r="O50" i="46" s="1"/>
  <c r="C51" i="46"/>
  <c r="O51" i="46" s="1"/>
  <c r="C52" i="46"/>
  <c r="O52" i="46" s="1"/>
  <c r="C53" i="46"/>
  <c r="O53" i="46" s="1"/>
  <c r="C54" i="46"/>
  <c r="O54" i="46" s="1"/>
  <c r="C55" i="46"/>
  <c r="O55" i="46" s="1"/>
  <c r="C56" i="46"/>
  <c r="O56" i="46" s="1"/>
  <c r="C57" i="46"/>
  <c r="O57" i="46" s="1"/>
  <c r="C58" i="46"/>
  <c r="O58" i="46" s="1"/>
  <c r="C59" i="46"/>
  <c r="O59" i="46" s="1"/>
  <c r="C60" i="46"/>
  <c r="O60" i="46" s="1"/>
  <c r="C61" i="46"/>
  <c r="O61" i="46" s="1"/>
  <c r="C62" i="46"/>
  <c r="O62" i="46" s="1"/>
  <c r="C63" i="46"/>
  <c r="O63" i="46" s="1"/>
  <c r="C64" i="46"/>
  <c r="O64" i="46" s="1"/>
  <c r="C65" i="46"/>
  <c r="O65" i="46" s="1"/>
  <c r="C66" i="46"/>
  <c r="O66" i="46" s="1"/>
  <c r="C67" i="46"/>
  <c r="O67" i="46" s="1"/>
  <c r="C68" i="46"/>
  <c r="O68" i="46" s="1"/>
  <c r="C69" i="46"/>
  <c r="O69" i="46" s="1"/>
  <c r="C70" i="46"/>
  <c r="O70" i="46" s="1"/>
  <c r="C71" i="46"/>
  <c r="O71" i="46" s="1"/>
  <c r="C72" i="46"/>
  <c r="O72" i="46" s="1"/>
  <c r="C73" i="46"/>
  <c r="O73" i="46" s="1"/>
  <c r="C74" i="46"/>
  <c r="O74" i="46" s="1"/>
  <c r="C75" i="46"/>
  <c r="O75" i="46" s="1"/>
  <c r="C76" i="46"/>
  <c r="O76" i="46" s="1"/>
  <c r="C77" i="46"/>
  <c r="O77" i="46" s="1"/>
  <c r="C78" i="46"/>
  <c r="O78" i="46" s="1"/>
  <c r="C79" i="46"/>
  <c r="O79" i="46" s="1"/>
  <c r="C80" i="46"/>
  <c r="O80" i="46" s="1"/>
  <c r="C81" i="46"/>
  <c r="O81" i="46" s="1"/>
  <c r="C82" i="46"/>
  <c r="O82" i="46" s="1"/>
  <c r="C83" i="46"/>
  <c r="O83" i="46" s="1"/>
  <c r="C84" i="46"/>
  <c r="O84" i="46" s="1"/>
  <c r="C85" i="46"/>
  <c r="O85" i="46" s="1"/>
  <c r="C86" i="46"/>
  <c r="O86" i="46" s="1"/>
  <c r="C87" i="46"/>
  <c r="O87" i="46" s="1"/>
  <c r="C88" i="46"/>
  <c r="O88" i="46" s="1"/>
  <c r="C89" i="46"/>
  <c r="O89" i="46" s="1"/>
  <c r="C90" i="46"/>
  <c r="O90" i="46" s="1"/>
  <c r="C91" i="46"/>
  <c r="O91" i="46" s="1"/>
  <c r="C92" i="46"/>
  <c r="O92" i="46" s="1"/>
  <c r="C93" i="46"/>
  <c r="O93" i="46" s="1"/>
  <c r="C94" i="46"/>
  <c r="O94" i="46" s="1"/>
  <c r="C95" i="46"/>
  <c r="O95" i="46" s="1"/>
  <c r="C96" i="46"/>
  <c r="O96" i="46" s="1"/>
  <c r="C97" i="46"/>
  <c r="O97" i="46" s="1"/>
  <c r="C98" i="46"/>
  <c r="O98" i="46" s="1"/>
  <c r="C99" i="46"/>
  <c r="O99" i="46" s="1"/>
  <c r="C100" i="46"/>
  <c r="O100" i="46" s="1"/>
  <c r="C101" i="46"/>
  <c r="O101" i="46" s="1"/>
  <c r="C102" i="46"/>
  <c r="O102" i="46" s="1"/>
  <c r="C103" i="46"/>
  <c r="O103" i="46" s="1"/>
  <c r="C104" i="46"/>
  <c r="O104" i="46" s="1"/>
  <c r="C105" i="46"/>
  <c r="O105" i="46" s="1"/>
  <c r="C106" i="46"/>
  <c r="O106" i="46" s="1"/>
  <c r="C107" i="46"/>
  <c r="O107" i="46" s="1"/>
  <c r="C108" i="46"/>
  <c r="O108" i="46" s="1"/>
  <c r="C109" i="46"/>
  <c r="O109" i="46" s="1"/>
  <c r="C110" i="46"/>
  <c r="O110" i="46" s="1"/>
  <c r="C111" i="46"/>
  <c r="O111" i="46" s="1"/>
  <c r="C112" i="46"/>
  <c r="O112" i="46" s="1"/>
  <c r="C113" i="46"/>
  <c r="O113" i="46" s="1"/>
  <c r="C114" i="46"/>
  <c r="O114" i="46" s="1"/>
  <c r="C115" i="46"/>
  <c r="O115" i="46" s="1"/>
  <c r="C116" i="46"/>
  <c r="O116" i="46" s="1"/>
  <c r="C117" i="46"/>
  <c r="O117" i="46" s="1"/>
  <c r="C118" i="46"/>
  <c r="O118" i="46" s="1"/>
  <c r="C119" i="46"/>
  <c r="O119" i="46" s="1"/>
  <c r="C120" i="46"/>
  <c r="O120" i="46" s="1"/>
  <c r="C121" i="46"/>
  <c r="O121" i="46" s="1"/>
  <c r="C122" i="46"/>
  <c r="O122" i="46" s="1"/>
  <c r="C123" i="46"/>
  <c r="O123" i="46" s="1"/>
  <c r="C124" i="46"/>
  <c r="O124" i="46" s="1"/>
  <c r="C125" i="46"/>
  <c r="O125" i="46" s="1"/>
  <c r="C126" i="46"/>
  <c r="O126" i="46" s="1"/>
  <c r="C127" i="46"/>
  <c r="O127" i="46" s="1"/>
  <c r="C128" i="46"/>
  <c r="O128" i="46" s="1"/>
  <c r="C129" i="46"/>
  <c r="O129" i="46" s="1"/>
  <c r="C130" i="46"/>
  <c r="O130" i="46" s="1"/>
  <c r="C131" i="46"/>
  <c r="O131" i="46" s="1"/>
  <c r="C132" i="46"/>
  <c r="O132" i="46" s="1"/>
  <c r="C133" i="46"/>
  <c r="O133" i="46" s="1"/>
  <c r="C134" i="46"/>
  <c r="O134" i="46" s="1"/>
  <c r="C135" i="46"/>
  <c r="O135" i="46" s="1"/>
  <c r="C136" i="46"/>
  <c r="O136" i="46" s="1"/>
  <c r="C137" i="46"/>
  <c r="O137" i="46" s="1"/>
  <c r="C138" i="46"/>
  <c r="O138" i="46" s="1"/>
  <c r="C139" i="46"/>
  <c r="O139" i="46" s="1"/>
  <c r="C140" i="46"/>
  <c r="O140" i="46" s="1"/>
  <c r="C141" i="46"/>
  <c r="O141" i="46" s="1"/>
  <c r="C142" i="46"/>
  <c r="O142" i="46" s="1"/>
  <c r="C143" i="46"/>
  <c r="O143" i="46" s="1"/>
  <c r="C144" i="46"/>
  <c r="O144" i="46" s="1"/>
  <c r="C145" i="46"/>
  <c r="O145" i="46" s="1"/>
  <c r="C146" i="46"/>
  <c r="O146" i="46" s="1"/>
  <c r="C147" i="46"/>
  <c r="O147" i="46" s="1"/>
  <c r="C148" i="46"/>
  <c r="O148" i="46" s="1"/>
  <c r="C149" i="46"/>
  <c r="O149" i="46" s="1"/>
  <c r="C150" i="46"/>
  <c r="O150" i="46" s="1"/>
  <c r="C151" i="46"/>
  <c r="O151" i="46" s="1"/>
  <c r="C152" i="46"/>
  <c r="O152" i="46" s="1"/>
  <c r="C153" i="46"/>
  <c r="O153" i="46" s="1"/>
  <c r="C154" i="46"/>
  <c r="O154" i="46" s="1"/>
  <c r="C155" i="46"/>
  <c r="O155" i="46" s="1"/>
  <c r="C156" i="46"/>
  <c r="O156" i="46" s="1"/>
  <c r="C157" i="46"/>
  <c r="O157" i="46" s="1"/>
  <c r="C158" i="46"/>
  <c r="O158" i="46" s="1"/>
  <c r="C159" i="46"/>
  <c r="O159" i="46" s="1"/>
  <c r="C160" i="46"/>
  <c r="O160" i="46" s="1"/>
  <c r="C161" i="46"/>
  <c r="O161" i="46" s="1"/>
  <c r="C162" i="46"/>
  <c r="O162" i="46" s="1"/>
  <c r="C163" i="46"/>
  <c r="O163" i="46" s="1"/>
  <c r="C164" i="46"/>
  <c r="O164" i="46" s="1"/>
  <c r="C165" i="46"/>
  <c r="O165" i="46" s="1"/>
  <c r="C166" i="46"/>
  <c r="O166" i="46" s="1"/>
  <c r="C167" i="46"/>
  <c r="O167" i="46" s="1"/>
  <c r="C168" i="46"/>
  <c r="O168" i="46" s="1"/>
  <c r="C169" i="46"/>
  <c r="O169" i="46" s="1"/>
  <c r="C170" i="46"/>
  <c r="O170" i="46" s="1"/>
  <c r="C171" i="46"/>
  <c r="O171" i="46" s="1"/>
  <c r="C172" i="46"/>
  <c r="O172" i="46" s="1"/>
  <c r="C173" i="46"/>
  <c r="O173" i="46" s="1"/>
  <c r="C174" i="46"/>
  <c r="O174" i="46" s="1"/>
  <c r="C175" i="46"/>
  <c r="O175" i="46" s="1"/>
  <c r="C176" i="46"/>
  <c r="O176" i="46" s="1"/>
  <c r="C177" i="46"/>
  <c r="O177" i="46" s="1"/>
  <c r="C178" i="46"/>
  <c r="O178" i="46" s="1"/>
  <c r="C179" i="46"/>
  <c r="O179" i="46" s="1"/>
  <c r="C180" i="46"/>
  <c r="O180" i="46" s="1"/>
  <c r="C181" i="46"/>
  <c r="O181" i="46" s="1"/>
  <c r="C182" i="46"/>
  <c r="O182" i="46" s="1"/>
  <c r="C183" i="46"/>
  <c r="O183" i="46" s="1"/>
  <c r="C184" i="46"/>
  <c r="O184" i="46" s="1"/>
  <c r="C185" i="46"/>
  <c r="O185" i="46" s="1"/>
  <c r="C186" i="46"/>
  <c r="O186" i="46" s="1"/>
  <c r="C187" i="46"/>
  <c r="O187" i="46" s="1"/>
  <c r="C188" i="46"/>
  <c r="O188" i="46" s="1"/>
  <c r="C189" i="46"/>
  <c r="O189" i="46" s="1"/>
  <c r="Y189" i="46" s="1"/>
  <c r="C190" i="46"/>
  <c r="O190" i="46" s="1"/>
  <c r="C191" i="46"/>
  <c r="O191" i="46" s="1"/>
  <c r="C192" i="46"/>
  <c r="O192" i="46" s="1"/>
  <c r="C193" i="46"/>
  <c r="O193" i="46" s="1"/>
  <c r="C194" i="46"/>
  <c r="O194" i="46" s="1"/>
  <c r="C195" i="46"/>
  <c r="O195" i="46" s="1"/>
  <c r="C196" i="46"/>
  <c r="O196" i="46" s="1"/>
  <c r="C197" i="46"/>
  <c r="O197" i="46" s="1"/>
  <c r="C198" i="46"/>
  <c r="O198" i="46" s="1"/>
  <c r="C199" i="46"/>
  <c r="O199" i="46" s="1"/>
  <c r="C200" i="46"/>
  <c r="O200" i="46" s="1"/>
  <c r="C201" i="46"/>
  <c r="O201" i="46" s="1"/>
  <c r="C202" i="46"/>
  <c r="O202" i="46" s="1"/>
  <c r="C203" i="46"/>
  <c r="O203" i="46" s="1"/>
  <c r="C204" i="46"/>
  <c r="O204" i="46" s="1"/>
  <c r="C205" i="46"/>
  <c r="O205" i="46" s="1"/>
  <c r="C206" i="46"/>
  <c r="O206" i="46" s="1"/>
  <c r="C207" i="46"/>
  <c r="O207" i="46" s="1"/>
  <c r="C208" i="46"/>
  <c r="O208" i="46" s="1"/>
  <c r="C209" i="46"/>
  <c r="O209" i="46" s="1"/>
  <c r="C210" i="46"/>
  <c r="O210" i="46" s="1"/>
  <c r="C211" i="46"/>
  <c r="O211" i="46" s="1"/>
  <c r="C212" i="46"/>
  <c r="O212" i="46" s="1"/>
  <c r="C213" i="46"/>
  <c r="O213" i="46" s="1"/>
  <c r="C214" i="46"/>
  <c r="O214" i="46" s="1"/>
  <c r="C215" i="46"/>
  <c r="O215" i="46" s="1"/>
  <c r="C216" i="46"/>
  <c r="O216" i="46" s="1"/>
  <c r="C217" i="46"/>
  <c r="O217" i="46" s="1"/>
  <c r="C218" i="46"/>
  <c r="O218" i="46" s="1"/>
  <c r="C219" i="46"/>
  <c r="O219" i="46" s="1"/>
  <c r="C220" i="46"/>
  <c r="O220" i="46" s="1"/>
  <c r="C221" i="46"/>
  <c r="O221" i="46" s="1"/>
  <c r="C222" i="46"/>
  <c r="O222" i="46" s="1"/>
  <c r="C223" i="46"/>
  <c r="O223" i="46" s="1"/>
  <c r="C224" i="46"/>
  <c r="O224" i="46" s="1"/>
  <c r="C225" i="46"/>
  <c r="O225" i="46" s="1"/>
  <c r="C226" i="46"/>
  <c r="O226" i="46" s="1"/>
  <c r="C227" i="46"/>
  <c r="O227" i="46" s="1"/>
  <c r="C228" i="46"/>
  <c r="O228" i="46" s="1"/>
  <c r="C229" i="46"/>
  <c r="O229" i="46" s="1"/>
  <c r="C230" i="46"/>
  <c r="O230" i="46" s="1"/>
  <c r="C231" i="46"/>
  <c r="O231" i="46" s="1"/>
  <c r="C232" i="46"/>
  <c r="O232" i="46" s="1"/>
  <c r="C233" i="46"/>
  <c r="O233" i="46" s="1"/>
  <c r="C234" i="46"/>
  <c r="O234" i="46" s="1"/>
  <c r="C235" i="46"/>
  <c r="O235" i="46" s="1"/>
  <c r="C236" i="46"/>
  <c r="O236" i="46" s="1"/>
  <c r="C237" i="46"/>
  <c r="O237" i="46" s="1"/>
  <c r="C238" i="46"/>
  <c r="O238" i="46" s="1"/>
  <c r="C239" i="46"/>
  <c r="O239" i="46" s="1"/>
  <c r="C240" i="46"/>
  <c r="O240" i="46" s="1"/>
  <c r="C241" i="46"/>
  <c r="O241" i="46" s="1"/>
  <c r="C242" i="46"/>
  <c r="O242" i="46" s="1"/>
  <c r="C243" i="46"/>
  <c r="O243" i="46" s="1"/>
  <c r="C244" i="46"/>
  <c r="O244" i="46" s="1"/>
  <c r="C245" i="46"/>
  <c r="O245" i="46" s="1"/>
  <c r="C246" i="46"/>
  <c r="O246" i="46" s="1"/>
  <c r="C247" i="46"/>
  <c r="O247" i="46" s="1"/>
  <c r="C248" i="46"/>
  <c r="O248" i="46" s="1"/>
  <c r="C249" i="46"/>
  <c r="O249" i="46" s="1"/>
  <c r="C250" i="46"/>
  <c r="O250" i="46" s="1"/>
  <c r="C251" i="46"/>
  <c r="O251" i="46" s="1"/>
  <c r="C252" i="46"/>
  <c r="O252" i="46" s="1"/>
  <c r="C253" i="46"/>
  <c r="O253" i="46" s="1"/>
  <c r="C254" i="46"/>
  <c r="O254" i="46" s="1"/>
  <c r="C255" i="46"/>
  <c r="O255" i="46" s="1"/>
  <c r="C256" i="46"/>
  <c r="O256" i="46" s="1"/>
  <c r="C257" i="46"/>
  <c r="O257" i="46" s="1"/>
  <c r="C258" i="46"/>
  <c r="O258" i="46" s="1"/>
  <c r="C259" i="46"/>
  <c r="O259" i="46" s="1"/>
  <c r="C260" i="46"/>
  <c r="O260" i="46" s="1"/>
  <c r="C261" i="46"/>
  <c r="O261" i="46" s="1"/>
  <c r="C262" i="46"/>
  <c r="O262" i="46" s="1"/>
  <c r="C263" i="46"/>
  <c r="O263" i="46" s="1"/>
  <c r="C264" i="46"/>
  <c r="O264" i="46" s="1"/>
  <c r="C265" i="46"/>
  <c r="O265" i="46" s="1"/>
  <c r="C266" i="46"/>
  <c r="O266" i="46" s="1"/>
  <c r="C267" i="46"/>
  <c r="O267" i="46" s="1"/>
  <c r="C268" i="46"/>
  <c r="O268" i="46" s="1"/>
  <c r="C269" i="46"/>
  <c r="O269" i="46" s="1"/>
  <c r="C270" i="46"/>
  <c r="O270" i="46" s="1"/>
  <c r="C271" i="46"/>
  <c r="O271" i="46" s="1"/>
  <c r="C272" i="46"/>
  <c r="O272" i="46" s="1"/>
  <c r="C273" i="46"/>
  <c r="O273" i="46" s="1"/>
  <c r="C274" i="46"/>
  <c r="O274" i="46" s="1"/>
  <c r="C275" i="46"/>
  <c r="O275" i="46" s="1"/>
  <c r="C276" i="46"/>
  <c r="O276" i="46" s="1"/>
  <c r="C277" i="46"/>
  <c r="O277" i="46" s="1"/>
  <c r="C278" i="46"/>
  <c r="O278" i="46" s="1"/>
  <c r="C279" i="46"/>
  <c r="O279" i="46" s="1"/>
  <c r="C280" i="46"/>
  <c r="O280" i="46" s="1"/>
  <c r="C281" i="46"/>
  <c r="O281" i="46" s="1"/>
  <c r="C282" i="46"/>
  <c r="O282" i="46" s="1"/>
  <c r="C283" i="46"/>
  <c r="O283" i="46" s="1"/>
  <c r="C284" i="46"/>
  <c r="O284" i="46" s="1"/>
  <c r="C285" i="46"/>
  <c r="O285" i="46" s="1"/>
  <c r="C286" i="46"/>
  <c r="O286" i="46" s="1"/>
  <c r="C287" i="46"/>
  <c r="O287" i="46" s="1"/>
  <c r="C288" i="46"/>
  <c r="O288" i="46" s="1"/>
  <c r="C289" i="46"/>
  <c r="O289" i="46" s="1"/>
  <c r="C290" i="46"/>
  <c r="O290" i="46" s="1"/>
  <c r="C291" i="46"/>
  <c r="O291" i="46" s="1"/>
  <c r="C292" i="46"/>
  <c r="O292" i="46" s="1"/>
  <c r="C293" i="46"/>
  <c r="O293" i="46" s="1"/>
  <c r="C294" i="46"/>
  <c r="O294" i="46" s="1"/>
  <c r="C295" i="46"/>
  <c r="O295" i="46" s="1"/>
  <c r="C296" i="46"/>
  <c r="O296" i="46" s="1"/>
  <c r="C297" i="46"/>
  <c r="O297" i="46" s="1"/>
  <c r="C298" i="46"/>
  <c r="O298" i="46" s="1"/>
  <c r="C299" i="46"/>
  <c r="O299" i="46" s="1"/>
  <c r="C300" i="46"/>
  <c r="O300" i="46" s="1"/>
  <c r="C301" i="46"/>
  <c r="O301" i="46" s="1"/>
  <c r="C302" i="46"/>
  <c r="O302" i="46" s="1"/>
  <c r="C303" i="46"/>
  <c r="O303" i="46" s="1"/>
  <c r="C304" i="46"/>
  <c r="O304" i="46" s="1"/>
  <c r="C305" i="46"/>
  <c r="O305" i="46" s="1"/>
  <c r="C306" i="46"/>
  <c r="O306" i="46" s="1"/>
  <c r="C307" i="46"/>
  <c r="O307" i="46" s="1"/>
  <c r="C308" i="46"/>
  <c r="O308" i="46" s="1"/>
  <c r="C309" i="46"/>
  <c r="O309" i="46" s="1"/>
  <c r="C310" i="46"/>
  <c r="O310" i="46" s="1"/>
  <c r="C311" i="46"/>
  <c r="O311" i="46" s="1"/>
  <c r="C312" i="46"/>
  <c r="O312" i="46" s="1"/>
  <c r="C313" i="46"/>
  <c r="O313" i="46" s="1"/>
  <c r="C314" i="46"/>
  <c r="O314" i="46" s="1"/>
  <c r="C315" i="46"/>
  <c r="O315" i="46" s="1"/>
  <c r="C316" i="46"/>
  <c r="O316" i="46" s="1"/>
  <c r="C317" i="46"/>
  <c r="O317" i="46" s="1"/>
  <c r="C318" i="46"/>
  <c r="O318" i="46" s="1"/>
  <c r="C319" i="46"/>
  <c r="O319" i="46" s="1"/>
  <c r="C320" i="46"/>
  <c r="O320" i="46" s="1"/>
  <c r="C321" i="46"/>
  <c r="O321" i="46" s="1"/>
  <c r="C322" i="46"/>
  <c r="O322" i="46" s="1"/>
  <c r="C323" i="46"/>
  <c r="O323" i="46" s="1"/>
  <c r="C324" i="46"/>
  <c r="O324" i="46" s="1"/>
  <c r="C325" i="46"/>
  <c r="O325" i="46" s="1"/>
  <c r="C326" i="46"/>
  <c r="O326" i="46" s="1"/>
  <c r="C327" i="46"/>
  <c r="O327" i="46" s="1"/>
  <c r="C328" i="46"/>
  <c r="O328" i="46" s="1"/>
  <c r="C329" i="46"/>
  <c r="O329" i="46" s="1"/>
  <c r="C330" i="46"/>
  <c r="O330" i="46" s="1"/>
  <c r="C331" i="46"/>
  <c r="O331" i="46" s="1"/>
  <c r="C332" i="46"/>
  <c r="O332" i="46" s="1"/>
  <c r="C333" i="46"/>
  <c r="O333" i="46" s="1"/>
  <c r="C334" i="46"/>
  <c r="O334" i="46" s="1"/>
  <c r="C335" i="46"/>
  <c r="O335" i="46" s="1"/>
  <c r="C336" i="46"/>
  <c r="O336" i="46" s="1"/>
  <c r="C337" i="46"/>
  <c r="O337" i="46" s="1"/>
  <c r="C338" i="46"/>
  <c r="O338" i="46" s="1"/>
  <c r="C339" i="46"/>
  <c r="O339" i="46" s="1"/>
  <c r="C340" i="46"/>
  <c r="O340" i="46" s="1"/>
  <c r="C341" i="46"/>
  <c r="O341" i="46" s="1"/>
  <c r="C342" i="46"/>
  <c r="O342" i="46" s="1"/>
  <c r="C343" i="46"/>
  <c r="O343" i="46" s="1"/>
  <c r="C344" i="46"/>
  <c r="O344" i="46" s="1"/>
  <c r="C345" i="46"/>
  <c r="O345" i="46" s="1"/>
  <c r="C346" i="46"/>
  <c r="O346" i="46" s="1"/>
  <c r="C347" i="46"/>
  <c r="O347" i="46" s="1"/>
  <c r="C348" i="46"/>
  <c r="O348" i="46" s="1"/>
  <c r="C349" i="46"/>
  <c r="O349" i="46" s="1"/>
  <c r="C350" i="46"/>
  <c r="O350" i="46" s="1"/>
  <c r="C351" i="46"/>
  <c r="C352" i="46"/>
  <c r="O352" i="46" s="1"/>
  <c r="C353" i="46"/>
  <c r="O353" i="46" s="1"/>
  <c r="C354" i="46"/>
  <c r="O354" i="46" s="1"/>
  <c r="C355" i="46"/>
  <c r="O355" i="46" s="1"/>
  <c r="C21" i="46"/>
  <c r="C359" i="46"/>
  <c r="C362" i="46"/>
  <c r="D23" i="46"/>
  <c r="AF573" i="66" l="1"/>
  <c r="AH232" i="66"/>
  <c r="AH228" i="66"/>
  <c r="AF567" i="66"/>
  <c r="AH38" i="66"/>
  <c r="AI231" i="66"/>
  <c r="AH226" i="66"/>
  <c r="AG573" i="66"/>
  <c r="AH224" i="66"/>
  <c r="AH230" i="66"/>
  <c r="AI27" i="66"/>
  <c r="AI40" i="66"/>
  <c r="AI33" i="66"/>
  <c r="AI38" i="66"/>
  <c r="AH222" i="66"/>
  <c r="AI35" i="66"/>
  <c r="AI223" i="66"/>
  <c r="AH36" i="66"/>
  <c r="AI41" i="66"/>
  <c r="AI229" i="66"/>
  <c r="Y142" i="46"/>
  <c r="Z142" i="46"/>
  <c r="Z189" i="46"/>
  <c r="C370" i="60" l="1"/>
  <c r="D370" i="60"/>
  <c r="E370" i="60"/>
  <c r="C371" i="60"/>
  <c r="D371" i="60"/>
  <c r="E371" i="60"/>
  <c r="C372" i="60"/>
  <c r="D372" i="60"/>
  <c r="E372" i="60"/>
  <c r="C373" i="60"/>
  <c r="D373" i="60"/>
  <c r="E373" i="60"/>
  <c r="C374" i="60"/>
  <c r="D374" i="60"/>
  <c r="E374" i="60"/>
  <c r="C375" i="60"/>
  <c r="D375" i="60"/>
  <c r="E375" i="60"/>
  <c r="C376" i="60"/>
  <c r="D376" i="60"/>
  <c r="E376" i="60"/>
  <c r="C377" i="60"/>
  <c r="D377" i="60"/>
  <c r="E377" i="60"/>
  <c r="C378" i="60"/>
  <c r="D378" i="60"/>
  <c r="E378" i="60"/>
  <c r="C379" i="60"/>
  <c r="D379" i="60"/>
  <c r="E379" i="60"/>
  <c r="C380" i="60"/>
  <c r="D380" i="60"/>
  <c r="E380" i="60"/>
  <c r="C381" i="60"/>
  <c r="D381" i="60"/>
  <c r="E381" i="60"/>
  <c r="C382" i="60"/>
  <c r="D382" i="60"/>
  <c r="E382" i="60"/>
  <c r="C383" i="60"/>
  <c r="D383" i="60"/>
  <c r="E383" i="60"/>
  <c r="C384" i="60"/>
  <c r="D384" i="60"/>
  <c r="E384" i="60"/>
  <c r="C385" i="60"/>
  <c r="D385" i="60"/>
  <c r="E385" i="60"/>
  <c r="C386" i="60"/>
  <c r="D386" i="60"/>
  <c r="E386" i="60"/>
  <c r="C387" i="60"/>
  <c r="D387" i="60"/>
  <c r="E387" i="60"/>
  <c r="C388" i="60"/>
  <c r="D388" i="60"/>
  <c r="E388" i="60"/>
  <c r="C389" i="60"/>
  <c r="D389" i="60"/>
  <c r="E389" i="60"/>
  <c r="C390" i="60"/>
  <c r="D390" i="60"/>
  <c r="E390" i="60"/>
  <c r="C391" i="60"/>
  <c r="D391" i="60"/>
  <c r="E391" i="60"/>
  <c r="C392" i="60"/>
  <c r="D392" i="60"/>
  <c r="E392" i="60"/>
  <c r="C393" i="60"/>
  <c r="D393" i="60"/>
  <c r="E393" i="60"/>
  <c r="C394" i="60"/>
  <c r="D394" i="60"/>
  <c r="E394" i="60"/>
  <c r="C395" i="60"/>
  <c r="D395" i="60"/>
  <c r="E395" i="60"/>
  <c r="C396" i="60"/>
  <c r="D396" i="60"/>
  <c r="E396" i="60"/>
  <c r="C397" i="60"/>
  <c r="D397" i="60"/>
  <c r="E397" i="60"/>
  <c r="C398" i="60"/>
  <c r="D398" i="60"/>
  <c r="E398" i="60"/>
  <c r="C399" i="60"/>
  <c r="D399" i="60"/>
  <c r="E399" i="60"/>
  <c r="C400" i="60"/>
  <c r="D400" i="60"/>
  <c r="E400" i="60"/>
  <c r="C401" i="60"/>
  <c r="D401" i="60"/>
  <c r="E401" i="60"/>
  <c r="C402" i="60"/>
  <c r="D402" i="60"/>
  <c r="E402" i="60"/>
  <c r="C403" i="60"/>
  <c r="D403" i="60"/>
  <c r="E403" i="60"/>
  <c r="C404" i="60"/>
  <c r="D404" i="60"/>
  <c r="E404" i="60"/>
  <c r="C405" i="60"/>
  <c r="D405" i="60"/>
  <c r="E405" i="60"/>
  <c r="C406" i="60"/>
  <c r="D406" i="60"/>
  <c r="E406" i="60"/>
  <c r="C407" i="60"/>
  <c r="D407" i="60"/>
  <c r="E407" i="60"/>
  <c r="C408" i="60"/>
  <c r="D408" i="60"/>
  <c r="E408" i="60"/>
  <c r="C409" i="60"/>
  <c r="D409" i="60"/>
  <c r="E409" i="60"/>
  <c r="C410" i="60"/>
  <c r="D410" i="60"/>
  <c r="E410" i="60"/>
  <c r="C411" i="60"/>
  <c r="D411" i="60"/>
  <c r="E411" i="60"/>
  <c r="C412" i="60"/>
  <c r="D412" i="60"/>
  <c r="E412" i="60"/>
  <c r="C413" i="60"/>
  <c r="D413" i="60"/>
  <c r="E413" i="60"/>
  <c r="C414" i="60"/>
  <c r="D414" i="60"/>
  <c r="E414" i="60"/>
  <c r="C415" i="60"/>
  <c r="D415" i="60"/>
  <c r="E415" i="60"/>
  <c r="C416" i="60"/>
  <c r="D416" i="60"/>
  <c r="E416" i="60"/>
  <c r="C417" i="60"/>
  <c r="D417" i="60"/>
  <c r="E417" i="60"/>
  <c r="C418" i="60"/>
  <c r="D418" i="60"/>
  <c r="E418" i="60"/>
  <c r="C419" i="60"/>
  <c r="D419" i="60"/>
  <c r="E419" i="60"/>
  <c r="C420" i="60"/>
  <c r="D420" i="60"/>
  <c r="E420" i="60"/>
  <c r="C421" i="60"/>
  <c r="D421" i="60"/>
  <c r="E421" i="60"/>
  <c r="C422" i="60"/>
  <c r="D422" i="60"/>
  <c r="E422" i="60"/>
  <c r="C423" i="60"/>
  <c r="D423" i="60"/>
  <c r="E423" i="60"/>
  <c r="C424" i="60"/>
  <c r="D424" i="60"/>
  <c r="E424" i="60"/>
  <c r="C425" i="60"/>
  <c r="D425" i="60"/>
  <c r="E425" i="60"/>
  <c r="C426" i="60"/>
  <c r="D426" i="60"/>
  <c r="E426" i="60"/>
  <c r="C427" i="60"/>
  <c r="D427" i="60"/>
  <c r="E427" i="60"/>
  <c r="C428" i="60"/>
  <c r="D428" i="60"/>
  <c r="E428" i="60"/>
  <c r="C429" i="60"/>
  <c r="D429" i="60"/>
  <c r="E429" i="60"/>
  <c r="C430" i="60"/>
  <c r="D430" i="60"/>
  <c r="E430" i="60"/>
  <c r="C431" i="60"/>
  <c r="D431" i="60"/>
  <c r="E431" i="60"/>
  <c r="C432" i="60"/>
  <c r="D432" i="60"/>
  <c r="E432" i="60"/>
  <c r="C433" i="60"/>
  <c r="D433" i="60"/>
  <c r="E433" i="60"/>
  <c r="C434" i="60"/>
  <c r="D434" i="60"/>
  <c r="E434" i="60"/>
  <c r="C435" i="60"/>
  <c r="D435" i="60"/>
  <c r="E435" i="60"/>
  <c r="C436" i="60"/>
  <c r="D436" i="60"/>
  <c r="E436" i="60"/>
  <c r="C437" i="60"/>
  <c r="D437" i="60"/>
  <c r="E437" i="60"/>
  <c r="C438" i="60"/>
  <c r="D438" i="60"/>
  <c r="E438" i="60"/>
  <c r="C439" i="60"/>
  <c r="D439" i="60"/>
  <c r="E439" i="60"/>
  <c r="C441" i="60"/>
  <c r="D441" i="60"/>
  <c r="E441" i="60"/>
  <c r="C442" i="60"/>
  <c r="D442" i="60"/>
  <c r="E442" i="60"/>
  <c r="C443" i="60"/>
  <c r="D443" i="60"/>
  <c r="E443" i="60"/>
  <c r="C444" i="60"/>
  <c r="D444" i="60"/>
  <c r="E444" i="60"/>
  <c r="C445" i="60"/>
  <c r="D445" i="60"/>
  <c r="E445" i="60"/>
  <c r="C446" i="60"/>
  <c r="D446" i="60"/>
  <c r="E446" i="60"/>
  <c r="C447" i="60"/>
  <c r="D447" i="60"/>
  <c r="E447" i="60"/>
  <c r="C448" i="60"/>
  <c r="D448" i="60"/>
  <c r="E448" i="60"/>
  <c r="C449" i="60"/>
  <c r="D449" i="60"/>
  <c r="E449" i="60"/>
  <c r="C450" i="60"/>
  <c r="D450" i="60"/>
  <c r="E450" i="60"/>
  <c r="C451" i="60"/>
  <c r="D451" i="60"/>
  <c r="E451" i="60"/>
  <c r="C452" i="60"/>
  <c r="D452" i="60"/>
  <c r="E452" i="60"/>
  <c r="C453" i="60"/>
  <c r="D453" i="60"/>
  <c r="E453" i="60"/>
  <c r="C454" i="60"/>
  <c r="D454" i="60"/>
  <c r="E454" i="60"/>
  <c r="C455" i="60"/>
  <c r="D455" i="60"/>
  <c r="E455" i="60"/>
  <c r="C456" i="60"/>
  <c r="D456" i="60"/>
  <c r="E456" i="60"/>
  <c r="C457" i="60"/>
  <c r="D457" i="60"/>
  <c r="E457" i="60"/>
  <c r="C458" i="60"/>
  <c r="D458" i="60"/>
  <c r="E458" i="60"/>
  <c r="C459" i="60"/>
  <c r="D459" i="60"/>
  <c r="E459" i="60"/>
  <c r="C460" i="60"/>
  <c r="D460" i="60"/>
  <c r="E460" i="60"/>
  <c r="C461" i="60"/>
  <c r="D461" i="60"/>
  <c r="E461" i="60"/>
  <c r="C462" i="60"/>
  <c r="D462" i="60"/>
  <c r="E462" i="60"/>
  <c r="C463" i="60"/>
  <c r="D463" i="60"/>
  <c r="E463" i="60"/>
  <c r="C464" i="60"/>
  <c r="D464" i="60"/>
  <c r="E464" i="60"/>
  <c r="C465" i="60"/>
  <c r="D465" i="60"/>
  <c r="E465" i="60"/>
  <c r="C466" i="60"/>
  <c r="D466" i="60"/>
  <c r="E466" i="60"/>
  <c r="C467" i="60"/>
  <c r="D467" i="60"/>
  <c r="E467" i="60"/>
  <c r="C468" i="60"/>
  <c r="D468" i="60"/>
  <c r="E468" i="60"/>
  <c r="C469" i="60"/>
  <c r="D469" i="60"/>
  <c r="E469" i="60"/>
  <c r="C470" i="60"/>
  <c r="D470" i="60"/>
  <c r="E470" i="60"/>
  <c r="C471" i="60"/>
  <c r="D471" i="60"/>
  <c r="E471" i="60"/>
  <c r="C473" i="60"/>
  <c r="D473" i="60"/>
  <c r="E473" i="60"/>
  <c r="C474" i="60"/>
  <c r="D474" i="60"/>
  <c r="E474" i="60"/>
  <c r="C475" i="60"/>
  <c r="D475" i="60"/>
  <c r="E475" i="60"/>
  <c r="C476" i="60"/>
  <c r="D476" i="60"/>
  <c r="E476" i="60"/>
  <c r="C477" i="60"/>
  <c r="D477" i="60"/>
  <c r="E477" i="60"/>
  <c r="C478" i="60"/>
  <c r="D478" i="60"/>
  <c r="E478" i="60"/>
  <c r="C479" i="60"/>
  <c r="D479" i="60"/>
  <c r="E479" i="60"/>
  <c r="C480" i="60"/>
  <c r="D480" i="60"/>
  <c r="E480" i="60"/>
  <c r="C481" i="60"/>
  <c r="D481" i="60"/>
  <c r="E481" i="60"/>
  <c r="C482" i="60"/>
  <c r="D482" i="60"/>
  <c r="E482" i="60"/>
  <c r="C483" i="60"/>
  <c r="D483" i="60"/>
  <c r="E483" i="60"/>
  <c r="C484" i="60"/>
  <c r="D484" i="60"/>
  <c r="E484" i="60"/>
  <c r="C485" i="60"/>
  <c r="D485" i="60"/>
  <c r="E485" i="60"/>
  <c r="C486" i="60"/>
  <c r="D486" i="60"/>
  <c r="E486" i="60"/>
  <c r="C487" i="60"/>
  <c r="D487" i="60"/>
  <c r="E487" i="60"/>
  <c r="C488" i="60"/>
  <c r="D488" i="60"/>
  <c r="E488" i="60"/>
  <c r="C489" i="60"/>
  <c r="D489" i="60"/>
  <c r="E489" i="60"/>
  <c r="C490" i="60"/>
  <c r="D490" i="60"/>
  <c r="E490" i="60"/>
  <c r="C491" i="60"/>
  <c r="D491" i="60"/>
  <c r="E491" i="60"/>
  <c r="C492" i="60"/>
  <c r="D492" i="60"/>
  <c r="E492" i="60"/>
  <c r="C493" i="60"/>
  <c r="D493" i="60"/>
  <c r="E493" i="60"/>
  <c r="C494" i="60"/>
  <c r="D494" i="60"/>
  <c r="E494" i="60"/>
  <c r="C495" i="60"/>
  <c r="D495" i="60"/>
  <c r="E495" i="60"/>
  <c r="C496" i="60"/>
  <c r="D496" i="60"/>
  <c r="E496" i="60"/>
  <c r="C497" i="60"/>
  <c r="D497" i="60"/>
  <c r="E497" i="60"/>
  <c r="C498" i="60"/>
  <c r="D498" i="60"/>
  <c r="E498" i="60"/>
  <c r="C499" i="60"/>
  <c r="D499" i="60"/>
  <c r="E499" i="60"/>
  <c r="C500" i="60"/>
  <c r="D500" i="60"/>
  <c r="E500" i="60"/>
  <c r="C501" i="60"/>
  <c r="D501" i="60"/>
  <c r="E501" i="60"/>
  <c r="C502" i="60"/>
  <c r="D502" i="60"/>
  <c r="E502" i="60"/>
  <c r="C503" i="60"/>
  <c r="D503" i="60"/>
  <c r="E503" i="60"/>
  <c r="C504" i="60"/>
  <c r="D504" i="60"/>
  <c r="E504" i="60"/>
  <c r="C505" i="60"/>
  <c r="D505" i="60"/>
  <c r="E505" i="60"/>
  <c r="C506" i="60"/>
  <c r="D506" i="60"/>
  <c r="E506" i="60"/>
  <c r="C507" i="60"/>
  <c r="D507" i="60"/>
  <c r="E507" i="60"/>
  <c r="C508" i="60"/>
  <c r="D508" i="60"/>
  <c r="E508" i="60"/>
  <c r="C509" i="60"/>
  <c r="D509" i="60"/>
  <c r="E509" i="60"/>
  <c r="C510" i="60"/>
  <c r="D510" i="60"/>
  <c r="E510" i="60"/>
  <c r="C511" i="60"/>
  <c r="D511" i="60"/>
  <c r="E511" i="60"/>
  <c r="C512" i="60"/>
  <c r="D512" i="60"/>
  <c r="E512" i="60"/>
  <c r="C513" i="60"/>
  <c r="D513" i="60"/>
  <c r="E513" i="60"/>
  <c r="C514" i="60"/>
  <c r="D514" i="60"/>
  <c r="E514" i="60"/>
  <c r="C515" i="60"/>
  <c r="D515" i="60"/>
  <c r="E515" i="60"/>
  <c r="C517" i="60"/>
  <c r="D517" i="60"/>
  <c r="E517" i="60"/>
  <c r="C518" i="60"/>
  <c r="D518" i="60"/>
  <c r="E518" i="60"/>
  <c r="C519" i="60"/>
  <c r="D519" i="60"/>
  <c r="E519" i="60"/>
  <c r="C520" i="60"/>
  <c r="D520" i="60"/>
  <c r="E520" i="60"/>
  <c r="C521" i="60"/>
  <c r="D521" i="60"/>
  <c r="E521" i="60"/>
  <c r="C522" i="60"/>
  <c r="D522" i="60"/>
  <c r="E522" i="60"/>
  <c r="C523" i="60"/>
  <c r="D523" i="60"/>
  <c r="E523" i="60"/>
  <c r="C524" i="60"/>
  <c r="D524" i="60"/>
  <c r="E524" i="60"/>
  <c r="C525" i="60"/>
  <c r="D525" i="60"/>
  <c r="E525" i="60"/>
  <c r="C526" i="60"/>
  <c r="D526" i="60"/>
  <c r="E526" i="60"/>
  <c r="C527" i="60"/>
  <c r="D527" i="60"/>
  <c r="E527" i="60"/>
  <c r="C528" i="60"/>
  <c r="D528" i="60"/>
  <c r="E528" i="60"/>
  <c r="C529" i="60"/>
  <c r="D529" i="60"/>
  <c r="E529" i="60"/>
  <c r="C530" i="60"/>
  <c r="D530" i="60"/>
  <c r="E530" i="60"/>
  <c r="C531" i="60"/>
  <c r="D531" i="60"/>
  <c r="E531" i="60"/>
  <c r="C532" i="60"/>
  <c r="D532" i="60"/>
  <c r="E532" i="60"/>
  <c r="C533" i="60"/>
  <c r="D533" i="60"/>
  <c r="E533" i="60"/>
  <c r="C534" i="60"/>
  <c r="D534" i="60"/>
  <c r="E534" i="60"/>
  <c r="C535" i="60"/>
  <c r="D535" i="60"/>
  <c r="E535" i="60"/>
  <c r="C536" i="60"/>
  <c r="D536" i="60"/>
  <c r="E536" i="60"/>
  <c r="C537" i="60"/>
  <c r="D537" i="60"/>
  <c r="E537" i="60"/>
  <c r="C538" i="60"/>
  <c r="D538" i="60"/>
  <c r="E538" i="60"/>
  <c r="C539" i="60"/>
  <c r="D539" i="60"/>
  <c r="E539" i="60"/>
  <c r="C540" i="60"/>
  <c r="D540" i="60"/>
  <c r="E540" i="60"/>
  <c r="C541" i="60"/>
  <c r="D541" i="60"/>
  <c r="E541" i="60"/>
  <c r="C542" i="60"/>
  <c r="D542" i="60"/>
  <c r="E542" i="60"/>
  <c r="C543" i="60"/>
  <c r="D543" i="60"/>
  <c r="E543" i="60"/>
  <c r="C544" i="60"/>
  <c r="D544" i="60"/>
  <c r="E544" i="60"/>
  <c r="C545" i="60"/>
  <c r="D545" i="60"/>
  <c r="E545" i="60"/>
  <c r="C546" i="60"/>
  <c r="D546" i="60"/>
  <c r="E546" i="60"/>
  <c r="C547" i="60"/>
  <c r="D547" i="60"/>
  <c r="E547" i="60"/>
  <c r="C548" i="60"/>
  <c r="D548" i="60"/>
  <c r="E548" i="60"/>
  <c r="C549" i="60"/>
  <c r="D549" i="60"/>
  <c r="E549" i="60"/>
  <c r="C550" i="60"/>
  <c r="D550" i="60"/>
  <c r="E550" i="60"/>
  <c r="C551" i="60"/>
  <c r="D551" i="60"/>
  <c r="E551" i="60"/>
  <c r="C552" i="60"/>
  <c r="D552" i="60"/>
  <c r="E552" i="60"/>
  <c r="C553" i="60"/>
  <c r="D553" i="60"/>
  <c r="E553" i="60"/>
  <c r="C554" i="60"/>
  <c r="D554" i="60"/>
  <c r="E554" i="60"/>
  <c r="C555" i="60"/>
  <c r="D555" i="60"/>
  <c r="E555" i="60"/>
  <c r="C556" i="60"/>
  <c r="D556" i="60"/>
  <c r="E556" i="60"/>
  <c r="C557" i="60"/>
  <c r="D557" i="60"/>
  <c r="E557" i="60"/>
  <c r="C558" i="60"/>
  <c r="D558" i="60"/>
  <c r="E558" i="60"/>
  <c r="C559" i="60"/>
  <c r="D559" i="60"/>
  <c r="E559" i="60"/>
  <c r="C560" i="60"/>
  <c r="D560" i="60"/>
  <c r="E560" i="60"/>
  <c r="C561" i="60"/>
  <c r="D561" i="60"/>
  <c r="E561" i="60"/>
  <c r="C562" i="60"/>
  <c r="D562" i="60"/>
  <c r="E562" i="60"/>
  <c r="C563" i="60"/>
  <c r="D563" i="60"/>
  <c r="E563" i="60"/>
  <c r="C564" i="60"/>
  <c r="D564" i="60"/>
  <c r="E564" i="60"/>
  <c r="C565" i="60"/>
  <c r="D565" i="60"/>
  <c r="E565" i="60"/>
  <c r="C566" i="60"/>
  <c r="D566" i="60"/>
  <c r="E566" i="60"/>
  <c r="C567" i="60"/>
  <c r="D567" i="60"/>
  <c r="E567" i="60"/>
  <c r="C568" i="60"/>
  <c r="D568" i="60"/>
  <c r="E568" i="60"/>
  <c r="C569" i="60"/>
  <c r="D569" i="60"/>
  <c r="E569" i="60"/>
  <c r="C570" i="60"/>
  <c r="D570" i="60"/>
  <c r="E570" i="60"/>
  <c r="C571" i="60"/>
  <c r="D571" i="60"/>
  <c r="E571" i="60"/>
  <c r="C572" i="60"/>
  <c r="D572" i="60"/>
  <c r="E572" i="60"/>
  <c r="C573" i="60"/>
  <c r="D573" i="60"/>
  <c r="E573" i="60"/>
  <c r="C574" i="60"/>
  <c r="D574" i="60"/>
  <c r="E574" i="60"/>
  <c r="C575" i="60"/>
  <c r="D575" i="60"/>
  <c r="E575" i="60"/>
  <c r="C576" i="60"/>
  <c r="D576" i="60"/>
  <c r="E576" i="60"/>
  <c r="C577" i="60"/>
  <c r="D577" i="60"/>
  <c r="E577" i="60"/>
  <c r="C578" i="60"/>
  <c r="D578" i="60"/>
  <c r="E578" i="60"/>
  <c r="C579" i="60"/>
  <c r="D579" i="60"/>
  <c r="E579" i="60"/>
  <c r="C580" i="60"/>
  <c r="D580" i="60"/>
  <c r="E580" i="60"/>
  <c r="C581" i="60"/>
  <c r="D581" i="60"/>
  <c r="E581" i="60"/>
  <c r="C583" i="60"/>
  <c r="D583" i="60"/>
  <c r="E583" i="60"/>
  <c r="C584" i="60"/>
  <c r="D584" i="60"/>
  <c r="E584" i="60"/>
  <c r="C585" i="60"/>
  <c r="D585" i="60"/>
  <c r="E585" i="60"/>
  <c r="C586" i="60"/>
  <c r="D586" i="60"/>
  <c r="E586" i="60"/>
  <c r="C587" i="60"/>
  <c r="D587" i="60"/>
  <c r="E587" i="60"/>
  <c r="C588" i="60"/>
  <c r="D588" i="60"/>
  <c r="E588" i="60"/>
  <c r="C589" i="60"/>
  <c r="D589" i="60"/>
  <c r="E589" i="60"/>
  <c r="C590" i="60"/>
  <c r="D590" i="60"/>
  <c r="E590" i="60"/>
  <c r="C591" i="60"/>
  <c r="D591" i="60"/>
  <c r="E591" i="60"/>
  <c r="C592" i="60"/>
  <c r="D592" i="60"/>
  <c r="E592" i="60"/>
  <c r="C593" i="60"/>
  <c r="D593" i="60"/>
  <c r="E593" i="60"/>
  <c r="C594" i="60"/>
  <c r="D594" i="60"/>
  <c r="E594" i="60"/>
  <c r="C595" i="60"/>
  <c r="D595" i="60"/>
  <c r="E595" i="60"/>
  <c r="C596" i="60"/>
  <c r="D596" i="60"/>
  <c r="E596" i="60"/>
  <c r="C597" i="60"/>
  <c r="D597" i="60"/>
  <c r="E597" i="60"/>
  <c r="C598" i="60"/>
  <c r="D598" i="60"/>
  <c r="E598" i="60"/>
  <c r="C599" i="60"/>
  <c r="D599" i="60"/>
  <c r="E599" i="60"/>
  <c r="C600" i="60"/>
  <c r="D600" i="60"/>
  <c r="E600" i="60"/>
  <c r="C601" i="60"/>
  <c r="D601" i="60"/>
  <c r="E601" i="60"/>
  <c r="C602" i="60"/>
  <c r="D602" i="60"/>
  <c r="E602" i="60"/>
  <c r="C603" i="60"/>
  <c r="D603" i="60"/>
  <c r="E603" i="60"/>
  <c r="C604" i="60"/>
  <c r="D604" i="60"/>
  <c r="E604" i="60"/>
  <c r="C605" i="60"/>
  <c r="D605" i="60"/>
  <c r="E605" i="60"/>
  <c r="C606" i="60"/>
  <c r="D606" i="60"/>
  <c r="E606" i="60"/>
  <c r="C607" i="60"/>
  <c r="D607" i="60"/>
  <c r="E607" i="60"/>
  <c r="C608" i="60"/>
  <c r="D608" i="60"/>
  <c r="E608" i="60"/>
  <c r="C609" i="60"/>
  <c r="D609" i="60"/>
  <c r="E609" i="60"/>
  <c r="E369" i="60"/>
  <c r="D369" i="60"/>
  <c r="C369" i="60"/>
  <c r="A609" i="60"/>
  <c r="B609" i="60"/>
  <c r="G369" i="60"/>
  <c r="H369" i="60"/>
  <c r="X369" i="60"/>
  <c r="Y369" i="60"/>
  <c r="Z369" i="60"/>
  <c r="AA369" i="60"/>
  <c r="AB369" i="60"/>
  <c r="G370" i="60"/>
  <c r="H370" i="60"/>
  <c r="X370" i="60"/>
  <c r="Y370" i="60"/>
  <c r="Z370" i="60"/>
  <c r="AA370" i="60"/>
  <c r="AB370" i="60"/>
  <c r="G371" i="60"/>
  <c r="H371" i="60"/>
  <c r="X371" i="60"/>
  <c r="Y371" i="60"/>
  <c r="Z371" i="60"/>
  <c r="AA371" i="60"/>
  <c r="AB371" i="60"/>
  <c r="G372" i="60"/>
  <c r="H372" i="60"/>
  <c r="X372" i="60"/>
  <c r="Y372" i="60"/>
  <c r="Z372" i="60"/>
  <c r="AA372" i="60"/>
  <c r="AB372" i="60"/>
  <c r="G373" i="60"/>
  <c r="H373" i="60"/>
  <c r="X373" i="60"/>
  <c r="Y373" i="60"/>
  <c r="Z373" i="60"/>
  <c r="AA373" i="60"/>
  <c r="AB373" i="60"/>
  <c r="G374" i="60"/>
  <c r="H374" i="60"/>
  <c r="X374" i="60"/>
  <c r="Y374" i="60"/>
  <c r="Z374" i="60"/>
  <c r="AA374" i="60"/>
  <c r="AB374" i="60"/>
  <c r="G375" i="60"/>
  <c r="H375" i="60"/>
  <c r="X375" i="60"/>
  <c r="Y375" i="60"/>
  <c r="Z375" i="60"/>
  <c r="AA375" i="60"/>
  <c r="AB375" i="60"/>
  <c r="G376" i="60"/>
  <c r="H376" i="60"/>
  <c r="X376" i="60"/>
  <c r="Y376" i="60"/>
  <c r="Z376" i="60"/>
  <c r="AA376" i="60"/>
  <c r="AB376" i="60"/>
  <c r="G377" i="60"/>
  <c r="H377" i="60"/>
  <c r="X377" i="60"/>
  <c r="Y377" i="60"/>
  <c r="Z377" i="60"/>
  <c r="AA377" i="60"/>
  <c r="AB377" i="60"/>
  <c r="G378" i="60"/>
  <c r="H378" i="60"/>
  <c r="X378" i="60"/>
  <c r="Y378" i="60"/>
  <c r="Z378" i="60"/>
  <c r="AA378" i="60"/>
  <c r="AB378" i="60"/>
  <c r="G379" i="60"/>
  <c r="H379" i="60"/>
  <c r="X379" i="60"/>
  <c r="Y379" i="60"/>
  <c r="Z379" i="60"/>
  <c r="AA379" i="60"/>
  <c r="AB379" i="60"/>
  <c r="G380" i="60"/>
  <c r="H380" i="60"/>
  <c r="X380" i="60"/>
  <c r="Y380" i="60"/>
  <c r="Z380" i="60"/>
  <c r="AA380" i="60"/>
  <c r="AB380" i="60"/>
  <c r="G381" i="60"/>
  <c r="H381" i="60"/>
  <c r="X381" i="60"/>
  <c r="Y381" i="60"/>
  <c r="Z381" i="60"/>
  <c r="AA381" i="60"/>
  <c r="AB381" i="60"/>
  <c r="G382" i="60"/>
  <c r="H382" i="60"/>
  <c r="X382" i="60"/>
  <c r="Y382" i="60"/>
  <c r="Z382" i="60"/>
  <c r="AA382" i="60"/>
  <c r="AB382" i="60"/>
  <c r="G383" i="60"/>
  <c r="H383" i="60"/>
  <c r="X383" i="60"/>
  <c r="Y383" i="60"/>
  <c r="Z383" i="60"/>
  <c r="AA383" i="60"/>
  <c r="AB383" i="60"/>
  <c r="G384" i="60"/>
  <c r="H384" i="60"/>
  <c r="X384" i="60"/>
  <c r="Y384" i="60"/>
  <c r="Z384" i="60"/>
  <c r="AA384" i="60"/>
  <c r="AB384" i="60"/>
  <c r="G385" i="60"/>
  <c r="H385" i="60"/>
  <c r="X385" i="60"/>
  <c r="Y385" i="60"/>
  <c r="Z385" i="60"/>
  <c r="AA385" i="60"/>
  <c r="AB385" i="60"/>
  <c r="G386" i="60"/>
  <c r="H386" i="60"/>
  <c r="X386" i="60"/>
  <c r="Y386" i="60"/>
  <c r="Z386" i="60"/>
  <c r="AA386" i="60"/>
  <c r="AB386" i="60"/>
  <c r="G387" i="60"/>
  <c r="H387" i="60"/>
  <c r="X387" i="60"/>
  <c r="Y387" i="60"/>
  <c r="Z387" i="60"/>
  <c r="AA387" i="60"/>
  <c r="AB387" i="60"/>
  <c r="G388" i="60"/>
  <c r="H388" i="60"/>
  <c r="X388" i="60"/>
  <c r="Y388" i="60"/>
  <c r="Z388" i="60"/>
  <c r="AA388" i="60"/>
  <c r="AB388" i="60"/>
  <c r="G389" i="60"/>
  <c r="H389" i="60"/>
  <c r="X389" i="60"/>
  <c r="Y389" i="60"/>
  <c r="Z389" i="60"/>
  <c r="AA389" i="60"/>
  <c r="AB389" i="60"/>
  <c r="G390" i="60"/>
  <c r="H390" i="60"/>
  <c r="X390" i="60"/>
  <c r="Y390" i="60"/>
  <c r="Z390" i="60"/>
  <c r="AA390" i="60"/>
  <c r="AB390" i="60"/>
  <c r="G391" i="60"/>
  <c r="H391" i="60"/>
  <c r="X391" i="60"/>
  <c r="Y391" i="60"/>
  <c r="Z391" i="60"/>
  <c r="AA391" i="60"/>
  <c r="AB391" i="60"/>
  <c r="G392" i="60"/>
  <c r="H392" i="60"/>
  <c r="X392" i="60"/>
  <c r="Y392" i="60"/>
  <c r="Z392" i="60"/>
  <c r="AA392" i="60"/>
  <c r="AB392" i="60"/>
  <c r="G393" i="60"/>
  <c r="H393" i="60"/>
  <c r="X393" i="60"/>
  <c r="Y393" i="60"/>
  <c r="Z393" i="60"/>
  <c r="AA393" i="60"/>
  <c r="AB393" i="60"/>
  <c r="G394" i="60"/>
  <c r="H394" i="60"/>
  <c r="X394" i="60"/>
  <c r="Y394" i="60"/>
  <c r="Z394" i="60"/>
  <c r="AA394" i="60"/>
  <c r="AB394" i="60"/>
  <c r="G395" i="60"/>
  <c r="H395" i="60"/>
  <c r="X395" i="60"/>
  <c r="Y395" i="60"/>
  <c r="Z395" i="60"/>
  <c r="AA395" i="60"/>
  <c r="AB395" i="60"/>
  <c r="G396" i="60"/>
  <c r="H396" i="60"/>
  <c r="X396" i="60"/>
  <c r="Y396" i="60"/>
  <c r="Z396" i="60"/>
  <c r="AA396" i="60"/>
  <c r="AB396" i="60"/>
  <c r="G397" i="60"/>
  <c r="H397" i="60"/>
  <c r="X397" i="60"/>
  <c r="Y397" i="60"/>
  <c r="Z397" i="60"/>
  <c r="AA397" i="60"/>
  <c r="AB397" i="60"/>
  <c r="G398" i="60"/>
  <c r="H398" i="60"/>
  <c r="X398" i="60"/>
  <c r="Y398" i="60"/>
  <c r="Z398" i="60"/>
  <c r="AA398" i="60"/>
  <c r="AB398" i="60"/>
  <c r="G399" i="60"/>
  <c r="H399" i="60"/>
  <c r="X399" i="60"/>
  <c r="Y399" i="60"/>
  <c r="Z399" i="60"/>
  <c r="AA399" i="60"/>
  <c r="AB399" i="60"/>
  <c r="G400" i="60"/>
  <c r="H400" i="60"/>
  <c r="X400" i="60"/>
  <c r="Y400" i="60"/>
  <c r="Z400" i="60"/>
  <c r="AA400" i="60"/>
  <c r="AB400" i="60"/>
  <c r="G401" i="60"/>
  <c r="H401" i="60"/>
  <c r="X401" i="60"/>
  <c r="Y401" i="60"/>
  <c r="Z401" i="60"/>
  <c r="AA401" i="60"/>
  <c r="AB401" i="60"/>
  <c r="G402" i="60"/>
  <c r="H402" i="60"/>
  <c r="X402" i="60"/>
  <c r="Y402" i="60"/>
  <c r="Z402" i="60"/>
  <c r="AA402" i="60"/>
  <c r="AB402" i="60"/>
  <c r="G403" i="60"/>
  <c r="H403" i="60"/>
  <c r="X403" i="60"/>
  <c r="Y403" i="60"/>
  <c r="Z403" i="60"/>
  <c r="AA403" i="60"/>
  <c r="AB403" i="60"/>
  <c r="G404" i="60"/>
  <c r="H404" i="60"/>
  <c r="X404" i="60"/>
  <c r="Y404" i="60"/>
  <c r="Z404" i="60"/>
  <c r="AA404" i="60"/>
  <c r="AB404" i="60"/>
  <c r="G405" i="60"/>
  <c r="H405" i="60"/>
  <c r="X405" i="60"/>
  <c r="Y405" i="60"/>
  <c r="Z405" i="60"/>
  <c r="AA405" i="60"/>
  <c r="AB405" i="60"/>
  <c r="G406" i="60"/>
  <c r="H406" i="60"/>
  <c r="X406" i="60"/>
  <c r="Y406" i="60"/>
  <c r="Z406" i="60"/>
  <c r="AA406" i="60"/>
  <c r="AB406" i="60"/>
  <c r="G407" i="60"/>
  <c r="H407" i="60"/>
  <c r="X407" i="60"/>
  <c r="Y407" i="60"/>
  <c r="Z407" i="60"/>
  <c r="AA407" i="60"/>
  <c r="AB407" i="60"/>
  <c r="G408" i="60"/>
  <c r="H408" i="60"/>
  <c r="X408" i="60"/>
  <c r="Y408" i="60"/>
  <c r="Z408" i="60"/>
  <c r="AA408" i="60"/>
  <c r="AB408" i="60"/>
  <c r="G409" i="60"/>
  <c r="H409" i="60"/>
  <c r="X409" i="60"/>
  <c r="Y409" i="60"/>
  <c r="Z409" i="60"/>
  <c r="AA409" i="60"/>
  <c r="AB409" i="60"/>
  <c r="G410" i="60"/>
  <c r="H410" i="60"/>
  <c r="X410" i="60"/>
  <c r="Y410" i="60"/>
  <c r="Z410" i="60"/>
  <c r="AA410" i="60"/>
  <c r="AB410" i="60"/>
  <c r="G411" i="60"/>
  <c r="H411" i="60"/>
  <c r="X411" i="60"/>
  <c r="Y411" i="60"/>
  <c r="Z411" i="60"/>
  <c r="AA411" i="60"/>
  <c r="AB411" i="60"/>
  <c r="G412" i="60"/>
  <c r="H412" i="60"/>
  <c r="X412" i="60"/>
  <c r="Y412" i="60"/>
  <c r="Z412" i="60"/>
  <c r="AA412" i="60"/>
  <c r="AB412" i="60"/>
  <c r="G413" i="60"/>
  <c r="H413" i="60"/>
  <c r="X413" i="60"/>
  <c r="Y413" i="60"/>
  <c r="Z413" i="60"/>
  <c r="AA413" i="60"/>
  <c r="AB413" i="60"/>
  <c r="G414" i="60"/>
  <c r="H414" i="60"/>
  <c r="X414" i="60"/>
  <c r="Y414" i="60"/>
  <c r="Z414" i="60"/>
  <c r="AA414" i="60"/>
  <c r="AB414" i="60"/>
  <c r="G415" i="60"/>
  <c r="H415" i="60"/>
  <c r="X415" i="60"/>
  <c r="Y415" i="60"/>
  <c r="Z415" i="60"/>
  <c r="AA415" i="60"/>
  <c r="AB415" i="60"/>
  <c r="G416" i="60"/>
  <c r="H416" i="60"/>
  <c r="X416" i="60"/>
  <c r="Y416" i="60"/>
  <c r="Z416" i="60"/>
  <c r="AA416" i="60"/>
  <c r="AB416" i="60"/>
  <c r="G417" i="60"/>
  <c r="H417" i="60"/>
  <c r="X417" i="60"/>
  <c r="Y417" i="60"/>
  <c r="Z417" i="60"/>
  <c r="AA417" i="60"/>
  <c r="AB417" i="60"/>
  <c r="G418" i="60"/>
  <c r="H418" i="60"/>
  <c r="X418" i="60"/>
  <c r="Y418" i="60"/>
  <c r="Z418" i="60"/>
  <c r="AA418" i="60"/>
  <c r="AB418" i="60"/>
  <c r="G419" i="60"/>
  <c r="H419" i="60"/>
  <c r="X419" i="60"/>
  <c r="Y419" i="60"/>
  <c r="Z419" i="60"/>
  <c r="AA419" i="60"/>
  <c r="AB419" i="60"/>
  <c r="G420" i="60"/>
  <c r="H420" i="60"/>
  <c r="X420" i="60"/>
  <c r="Y420" i="60"/>
  <c r="Z420" i="60"/>
  <c r="AA420" i="60"/>
  <c r="AB420" i="60"/>
  <c r="G421" i="60"/>
  <c r="H421" i="60"/>
  <c r="X421" i="60"/>
  <c r="Y421" i="60"/>
  <c r="Z421" i="60"/>
  <c r="AA421" i="60"/>
  <c r="AB421" i="60"/>
  <c r="G422" i="60"/>
  <c r="H422" i="60"/>
  <c r="X422" i="60"/>
  <c r="Y422" i="60"/>
  <c r="Z422" i="60"/>
  <c r="AA422" i="60"/>
  <c r="AB422" i="60"/>
  <c r="G423" i="60"/>
  <c r="H423" i="60"/>
  <c r="X423" i="60"/>
  <c r="Y423" i="60"/>
  <c r="Z423" i="60"/>
  <c r="AA423" i="60"/>
  <c r="AB423" i="60"/>
  <c r="G424" i="60"/>
  <c r="H424" i="60"/>
  <c r="X424" i="60"/>
  <c r="Y424" i="60"/>
  <c r="Z424" i="60"/>
  <c r="AA424" i="60"/>
  <c r="AB424" i="60"/>
  <c r="G425" i="60"/>
  <c r="H425" i="60"/>
  <c r="X425" i="60"/>
  <c r="Y425" i="60"/>
  <c r="Z425" i="60"/>
  <c r="AA425" i="60"/>
  <c r="AB425" i="60"/>
  <c r="G426" i="60"/>
  <c r="H426" i="60"/>
  <c r="X426" i="60"/>
  <c r="Y426" i="60"/>
  <c r="Z426" i="60"/>
  <c r="AA426" i="60"/>
  <c r="AB426" i="60"/>
  <c r="G427" i="60"/>
  <c r="H427" i="60"/>
  <c r="X427" i="60"/>
  <c r="Y427" i="60"/>
  <c r="Z427" i="60"/>
  <c r="AA427" i="60"/>
  <c r="AB427" i="60"/>
  <c r="G428" i="60"/>
  <c r="H428" i="60"/>
  <c r="X428" i="60"/>
  <c r="Y428" i="60"/>
  <c r="Z428" i="60"/>
  <c r="AA428" i="60"/>
  <c r="AB428" i="60"/>
  <c r="G429" i="60"/>
  <c r="H429" i="60"/>
  <c r="X429" i="60"/>
  <c r="Y429" i="60"/>
  <c r="Z429" i="60"/>
  <c r="AA429" i="60"/>
  <c r="AB429" i="60"/>
  <c r="G430" i="60"/>
  <c r="H430" i="60"/>
  <c r="X430" i="60"/>
  <c r="Y430" i="60"/>
  <c r="Z430" i="60"/>
  <c r="AA430" i="60"/>
  <c r="AB430" i="60"/>
  <c r="G431" i="60"/>
  <c r="H431" i="60"/>
  <c r="X431" i="60"/>
  <c r="Y431" i="60"/>
  <c r="Z431" i="60"/>
  <c r="AA431" i="60"/>
  <c r="AB431" i="60"/>
  <c r="G432" i="60"/>
  <c r="H432" i="60"/>
  <c r="X432" i="60"/>
  <c r="Y432" i="60"/>
  <c r="Z432" i="60"/>
  <c r="AA432" i="60"/>
  <c r="AB432" i="60"/>
  <c r="G433" i="60"/>
  <c r="H433" i="60"/>
  <c r="X433" i="60"/>
  <c r="Y433" i="60"/>
  <c r="Z433" i="60"/>
  <c r="AA433" i="60"/>
  <c r="AB433" i="60"/>
  <c r="G434" i="60"/>
  <c r="H434" i="60"/>
  <c r="X434" i="60"/>
  <c r="Y434" i="60"/>
  <c r="Z434" i="60"/>
  <c r="AA434" i="60"/>
  <c r="AB434" i="60"/>
  <c r="G435" i="60"/>
  <c r="H435" i="60"/>
  <c r="X435" i="60"/>
  <c r="Y435" i="60"/>
  <c r="Z435" i="60"/>
  <c r="AA435" i="60"/>
  <c r="AB435" i="60"/>
  <c r="G436" i="60"/>
  <c r="H436" i="60"/>
  <c r="X436" i="60"/>
  <c r="Y436" i="60"/>
  <c r="Z436" i="60"/>
  <c r="AA436" i="60"/>
  <c r="AB436" i="60"/>
  <c r="G437" i="60"/>
  <c r="H437" i="60"/>
  <c r="X437" i="60"/>
  <c r="Y437" i="60"/>
  <c r="Z437" i="60"/>
  <c r="AA437" i="60"/>
  <c r="AB437" i="60"/>
  <c r="G438" i="60"/>
  <c r="H438" i="60"/>
  <c r="X438" i="60"/>
  <c r="Y438" i="60"/>
  <c r="Z438" i="60"/>
  <c r="AA438" i="60"/>
  <c r="AB438" i="60"/>
  <c r="G439" i="60"/>
  <c r="H439" i="60"/>
  <c r="X439" i="60"/>
  <c r="Y439" i="60"/>
  <c r="Z439" i="60"/>
  <c r="AA439" i="60"/>
  <c r="AB439" i="60"/>
  <c r="G441" i="60"/>
  <c r="H441" i="60"/>
  <c r="X441" i="60"/>
  <c r="Y441" i="60"/>
  <c r="Z441" i="60"/>
  <c r="AA441" i="60"/>
  <c r="AB441" i="60"/>
  <c r="G442" i="60"/>
  <c r="H442" i="60"/>
  <c r="X442" i="60"/>
  <c r="Y442" i="60"/>
  <c r="Z442" i="60"/>
  <c r="AA442" i="60"/>
  <c r="AB442" i="60"/>
  <c r="G443" i="60"/>
  <c r="H443" i="60"/>
  <c r="X443" i="60"/>
  <c r="Y443" i="60"/>
  <c r="Z443" i="60"/>
  <c r="AA443" i="60"/>
  <c r="AB443" i="60"/>
  <c r="G444" i="60"/>
  <c r="H444" i="60"/>
  <c r="X444" i="60"/>
  <c r="Y444" i="60"/>
  <c r="Z444" i="60"/>
  <c r="AA444" i="60"/>
  <c r="AB444" i="60"/>
  <c r="G445" i="60"/>
  <c r="H445" i="60"/>
  <c r="X445" i="60"/>
  <c r="Y445" i="60"/>
  <c r="Z445" i="60"/>
  <c r="AA445" i="60"/>
  <c r="AB445" i="60"/>
  <c r="G446" i="60"/>
  <c r="H446" i="60"/>
  <c r="X446" i="60"/>
  <c r="Y446" i="60"/>
  <c r="Z446" i="60"/>
  <c r="AA446" i="60"/>
  <c r="AB446" i="60"/>
  <c r="G447" i="60"/>
  <c r="H447" i="60"/>
  <c r="X447" i="60"/>
  <c r="Y447" i="60"/>
  <c r="Z447" i="60"/>
  <c r="AA447" i="60"/>
  <c r="AB447" i="60"/>
  <c r="G448" i="60"/>
  <c r="H448" i="60"/>
  <c r="X448" i="60"/>
  <c r="Y448" i="60"/>
  <c r="Z448" i="60"/>
  <c r="AA448" i="60"/>
  <c r="AB448" i="60"/>
  <c r="G449" i="60"/>
  <c r="H449" i="60"/>
  <c r="X449" i="60"/>
  <c r="Y449" i="60"/>
  <c r="Z449" i="60"/>
  <c r="AA449" i="60"/>
  <c r="AB449" i="60"/>
  <c r="G450" i="60"/>
  <c r="H450" i="60"/>
  <c r="X450" i="60"/>
  <c r="Y450" i="60"/>
  <c r="Z450" i="60"/>
  <c r="AA450" i="60"/>
  <c r="AB450" i="60"/>
  <c r="G451" i="60"/>
  <c r="H451" i="60"/>
  <c r="X451" i="60"/>
  <c r="Y451" i="60"/>
  <c r="Z451" i="60"/>
  <c r="AA451" i="60"/>
  <c r="AB451" i="60"/>
  <c r="G452" i="60"/>
  <c r="H452" i="60"/>
  <c r="X452" i="60"/>
  <c r="Y452" i="60"/>
  <c r="Z452" i="60"/>
  <c r="AA452" i="60"/>
  <c r="AB452" i="60"/>
  <c r="G453" i="60"/>
  <c r="H453" i="60"/>
  <c r="X453" i="60"/>
  <c r="Y453" i="60"/>
  <c r="Z453" i="60"/>
  <c r="AA453" i="60"/>
  <c r="AB453" i="60"/>
  <c r="G454" i="60"/>
  <c r="H454" i="60"/>
  <c r="X454" i="60"/>
  <c r="Y454" i="60"/>
  <c r="Z454" i="60"/>
  <c r="AA454" i="60"/>
  <c r="AB454" i="60"/>
  <c r="G455" i="60"/>
  <c r="H455" i="60"/>
  <c r="X455" i="60"/>
  <c r="Y455" i="60"/>
  <c r="Z455" i="60"/>
  <c r="AA455" i="60"/>
  <c r="AB455" i="60"/>
  <c r="G456" i="60"/>
  <c r="H456" i="60"/>
  <c r="X456" i="60"/>
  <c r="Y456" i="60"/>
  <c r="Z456" i="60"/>
  <c r="AA456" i="60"/>
  <c r="AB456" i="60"/>
  <c r="G457" i="60"/>
  <c r="H457" i="60"/>
  <c r="X457" i="60"/>
  <c r="Y457" i="60"/>
  <c r="Z457" i="60"/>
  <c r="AA457" i="60"/>
  <c r="AB457" i="60"/>
  <c r="G458" i="60"/>
  <c r="H458" i="60"/>
  <c r="X458" i="60"/>
  <c r="Y458" i="60"/>
  <c r="Z458" i="60"/>
  <c r="AA458" i="60"/>
  <c r="AB458" i="60"/>
  <c r="G459" i="60"/>
  <c r="H459" i="60"/>
  <c r="X459" i="60"/>
  <c r="Y459" i="60"/>
  <c r="Z459" i="60"/>
  <c r="AA459" i="60"/>
  <c r="AB459" i="60"/>
  <c r="G460" i="60"/>
  <c r="H460" i="60"/>
  <c r="X460" i="60"/>
  <c r="Y460" i="60"/>
  <c r="Z460" i="60"/>
  <c r="AA460" i="60"/>
  <c r="AB460" i="60"/>
  <c r="G461" i="60"/>
  <c r="H461" i="60"/>
  <c r="X461" i="60"/>
  <c r="Y461" i="60"/>
  <c r="Z461" i="60"/>
  <c r="AA461" i="60"/>
  <c r="AB461" i="60"/>
  <c r="G462" i="60"/>
  <c r="H462" i="60"/>
  <c r="X462" i="60"/>
  <c r="Y462" i="60"/>
  <c r="Z462" i="60"/>
  <c r="AA462" i="60"/>
  <c r="AB462" i="60"/>
  <c r="G463" i="60"/>
  <c r="H463" i="60"/>
  <c r="X463" i="60"/>
  <c r="Y463" i="60"/>
  <c r="Z463" i="60"/>
  <c r="AA463" i="60"/>
  <c r="AB463" i="60"/>
  <c r="G464" i="60"/>
  <c r="H464" i="60"/>
  <c r="X464" i="60"/>
  <c r="Y464" i="60"/>
  <c r="Z464" i="60"/>
  <c r="AA464" i="60"/>
  <c r="AB464" i="60"/>
  <c r="G465" i="60"/>
  <c r="H465" i="60"/>
  <c r="X465" i="60"/>
  <c r="Y465" i="60"/>
  <c r="Z465" i="60"/>
  <c r="AA465" i="60"/>
  <c r="AB465" i="60"/>
  <c r="G466" i="60"/>
  <c r="H466" i="60"/>
  <c r="X466" i="60"/>
  <c r="Y466" i="60"/>
  <c r="Z466" i="60"/>
  <c r="AA466" i="60"/>
  <c r="AB466" i="60"/>
  <c r="G467" i="60"/>
  <c r="H467" i="60"/>
  <c r="X467" i="60"/>
  <c r="Y467" i="60"/>
  <c r="Z467" i="60"/>
  <c r="AA467" i="60"/>
  <c r="AB467" i="60"/>
  <c r="G468" i="60"/>
  <c r="H468" i="60"/>
  <c r="X468" i="60"/>
  <c r="Y468" i="60"/>
  <c r="Z468" i="60"/>
  <c r="AA468" i="60"/>
  <c r="AB468" i="60"/>
  <c r="G469" i="60"/>
  <c r="H469" i="60"/>
  <c r="X469" i="60"/>
  <c r="Y469" i="60"/>
  <c r="Z469" i="60"/>
  <c r="AA469" i="60"/>
  <c r="AB469" i="60"/>
  <c r="G470" i="60"/>
  <c r="H470" i="60"/>
  <c r="X470" i="60"/>
  <c r="Y470" i="60"/>
  <c r="Z470" i="60"/>
  <c r="AA470" i="60"/>
  <c r="AB470" i="60"/>
  <c r="G471" i="60"/>
  <c r="H471" i="60"/>
  <c r="X471" i="60"/>
  <c r="Y471" i="60"/>
  <c r="Z471" i="60"/>
  <c r="AA471" i="60"/>
  <c r="AB471" i="60"/>
  <c r="G473" i="60"/>
  <c r="H473" i="60"/>
  <c r="X473" i="60"/>
  <c r="Y473" i="60"/>
  <c r="Z473" i="60"/>
  <c r="AA473" i="60"/>
  <c r="AB473" i="60"/>
  <c r="G474" i="60"/>
  <c r="H474" i="60"/>
  <c r="X474" i="60"/>
  <c r="Y474" i="60"/>
  <c r="Z474" i="60"/>
  <c r="AA474" i="60"/>
  <c r="AB474" i="60"/>
  <c r="G475" i="60"/>
  <c r="H475" i="60"/>
  <c r="X475" i="60"/>
  <c r="Y475" i="60"/>
  <c r="Z475" i="60"/>
  <c r="AA475" i="60"/>
  <c r="AB475" i="60"/>
  <c r="G476" i="60"/>
  <c r="H476" i="60"/>
  <c r="X476" i="60"/>
  <c r="Y476" i="60"/>
  <c r="Z476" i="60"/>
  <c r="AA476" i="60"/>
  <c r="AB476" i="60"/>
  <c r="G477" i="60"/>
  <c r="H477" i="60"/>
  <c r="X477" i="60"/>
  <c r="Y477" i="60"/>
  <c r="Z477" i="60"/>
  <c r="AA477" i="60"/>
  <c r="AB477" i="60"/>
  <c r="G478" i="60"/>
  <c r="H478" i="60"/>
  <c r="X478" i="60"/>
  <c r="Y478" i="60"/>
  <c r="Z478" i="60"/>
  <c r="AA478" i="60"/>
  <c r="AB478" i="60"/>
  <c r="G479" i="60"/>
  <c r="H479" i="60"/>
  <c r="X479" i="60"/>
  <c r="Y479" i="60"/>
  <c r="Z479" i="60"/>
  <c r="AA479" i="60"/>
  <c r="AB479" i="60"/>
  <c r="G480" i="60"/>
  <c r="H480" i="60"/>
  <c r="X480" i="60"/>
  <c r="Y480" i="60"/>
  <c r="Z480" i="60"/>
  <c r="AA480" i="60"/>
  <c r="AB480" i="60"/>
  <c r="G481" i="60"/>
  <c r="H481" i="60"/>
  <c r="X481" i="60"/>
  <c r="Y481" i="60"/>
  <c r="Z481" i="60"/>
  <c r="AA481" i="60"/>
  <c r="AB481" i="60"/>
  <c r="G482" i="60"/>
  <c r="H482" i="60"/>
  <c r="X482" i="60"/>
  <c r="Y482" i="60"/>
  <c r="Z482" i="60"/>
  <c r="AA482" i="60"/>
  <c r="AB482" i="60"/>
  <c r="G483" i="60"/>
  <c r="H483" i="60"/>
  <c r="X483" i="60"/>
  <c r="Y483" i="60"/>
  <c r="Z483" i="60"/>
  <c r="AA483" i="60"/>
  <c r="AB483" i="60"/>
  <c r="G484" i="60"/>
  <c r="H484" i="60"/>
  <c r="X484" i="60"/>
  <c r="Y484" i="60"/>
  <c r="Z484" i="60"/>
  <c r="AA484" i="60"/>
  <c r="AB484" i="60"/>
  <c r="G485" i="60"/>
  <c r="H485" i="60"/>
  <c r="X485" i="60"/>
  <c r="Y485" i="60"/>
  <c r="Z485" i="60"/>
  <c r="AA485" i="60"/>
  <c r="AB485" i="60"/>
  <c r="G486" i="60"/>
  <c r="H486" i="60"/>
  <c r="X486" i="60"/>
  <c r="Y486" i="60"/>
  <c r="Z486" i="60"/>
  <c r="AA486" i="60"/>
  <c r="AB486" i="60"/>
  <c r="G487" i="60"/>
  <c r="H487" i="60"/>
  <c r="X487" i="60"/>
  <c r="Y487" i="60"/>
  <c r="Z487" i="60"/>
  <c r="AA487" i="60"/>
  <c r="AB487" i="60"/>
  <c r="G488" i="60"/>
  <c r="H488" i="60"/>
  <c r="X488" i="60"/>
  <c r="Y488" i="60"/>
  <c r="Z488" i="60"/>
  <c r="AA488" i="60"/>
  <c r="AB488" i="60"/>
  <c r="G489" i="60"/>
  <c r="H489" i="60"/>
  <c r="X489" i="60"/>
  <c r="Y489" i="60"/>
  <c r="Z489" i="60"/>
  <c r="AA489" i="60"/>
  <c r="AB489" i="60"/>
  <c r="G490" i="60"/>
  <c r="H490" i="60"/>
  <c r="X490" i="60"/>
  <c r="Y490" i="60"/>
  <c r="AA490" i="60"/>
  <c r="AB490" i="60"/>
  <c r="G491" i="60"/>
  <c r="H491" i="60"/>
  <c r="X491" i="60"/>
  <c r="Y491" i="60"/>
  <c r="AA491" i="60"/>
  <c r="AB491" i="60"/>
  <c r="G492" i="60"/>
  <c r="H492" i="60"/>
  <c r="X492" i="60"/>
  <c r="Y492" i="60"/>
  <c r="AA492" i="60"/>
  <c r="AB492" i="60"/>
  <c r="G493" i="60"/>
  <c r="H493" i="60"/>
  <c r="X493" i="60"/>
  <c r="Y493" i="60"/>
  <c r="Z493" i="60"/>
  <c r="AA493" i="60"/>
  <c r="AB493" i="60"/>
  <c r="G494" i="60"/>
  <c r="H494" i="60"/>
  <c r="X494" i="60"/>
  <c r="Y494" i="60"/>
  <c r="Z494" i="60"/>
  <c r="AA494" i="60"/>
  <c r="AB494" i="60"/>
  <c r="G495" i="60"/>
  <c r="H495" i="60"/>
  <c r="X495" i="60"/>
  <c r="Y495" i="60"/>
  <c r="Z495" i="60"/>
  <c r="AA495" i="60"/>
  <c r="AB495" i="60"/>
  <c r="G496" i="60"/>
  <c r="H496" i="60"/>
  <c r="X496" i="60"/>
  <c r="Y496" i="60"/>
  <c r="Z496" i="60"/>
  <c r="AA496" i="60"/>
  <c r="AB496" i="60"/>
  <c r="G497" i="60"/>
  <c r="H497" i="60"/>
  <c r="X497" i="60"/>
  <c r="Y497" i="60"/>
  <c r="Z497" i="60"/>
  <c r="AA497" i="60"/>
  <c r="AB497" i="60"/>
  <c r="G498" i="60"/>
  <c r="H498" i="60"/>
  <c r="X498" i="60"/>
  <c r="Y498" i="60"/>
  <c r="Z498" i="60"/>
  <c r="AA498" i="60"/>
  <c r="AB498" i="60"/>
  <c r="G499" i="60"/>
  <c r="H499" i="60"/>
  <c r="X499" i="60"/>
  <c r="Y499" i="60"/>
  <c r="Z499" i="60"/>
  <c r="AA499" i="60"/>
  <c r="AB499" i="60"/>
  <c r="G500" i="60"/>
  <c r="H500" i="60"/>
  <c r="X500" i="60"/>
  <c r="Y500" i="60"/>
  <c r="Z500" i="60"/>
  <c r="AA500" i="60"/>
  <c r="AB500" i="60"/>
  <c r="G501" i="60"/>
  <c r="H501" i="60"/>
  <c r="X501" i="60"/>
  <c r="Y501" i="60"/>
  <c r="Z501" i="60"/>
  <c r="AA501" i="60"/>
  <c r="AB501" i="60"/>
  <c r="G502" i="60"/>
  <c r="H502" i="60"/>
  <c r="X502" i="60"/>
  <c r="Y502" i="60"/>
  <c r="Z502" i="60"/>
  <c r="AA502" i="60"/>
  <c r="AB502" i="60"/>
  <c r="G503" i="60"/>
  <c r="H503" i="60"/>
  <c r="X503" i="60"/>
  <c r="Y503" i="60"/>
  <c r="Z503" i="60"/>
  <c r="AA503" i="60"/>
  <c r="AB503" i="60"/>
  <c r="G504" i="60"/>
  <c r="H504" i="60"/>
  <c r="X504" i="60"/>
  <c r="Y504" i="60"/>
  <c r="Z504" i="60"/>
  <c r="AA504" i="60"/>
  <c r="AB504" i="60"/>
  <c r="G505" i="60"/>
  <c r="H505" i="60"/>
  <c r="X505" i="60"/>
  <c r="Y505" i="60"/>
  <c r="Z505" i="60"/>
  <c r="AA505" i="60"/>
  <c r="AB505" i="60"/>
  <c r="G506" i="60"/>
  <c r="H506" i="60"/>
  <c r="X506" i="60"/>
  <c r="Y506" i="60"/>
  <c r="Z506" i="60"/>
  <c r="AA506" i="60"/>
  <c r="AB506" i="60"/>
  <c r="G507" i="60"/>
  <c r="H507" i="60"/>
  <c r="X507" i="60"/>
  <c r="Y507" i="60"/>
  <c r="Z507" i="60"/>
  <c r="AA507" i="60"/>
  <c r="AB507" i="60"/>
  <c r="G508" i="60"/>
  <c r="H508" i="60"/>
  <c r="X508" i="60"/>
  <c r="Y508" i="60"/>
  <c r="Z508" i="60"/>
  <c r="AA508" i="60"/>
  <c r="AB508" i="60"/>
  <c r="G509" i="60"/>
  <c r="H509" i="60"/>
  <c r="X509" i="60"/>
  <c r="Y509" i="60"/>
  <c r="Z509" i="60"/>
  <c r="AA509" i="60"/>
  <c r="AB509" i="60"/>
  <c r="G510" i="60"/>
  <c r="H510" i="60"/>
  <c r="X510" i="60"/>
  <c r="Y510" i="60"/>
  <c r="Z510" i="60"/>
  <c r="AA510" i="60"/>
  <c r="AB510" i="60"/>
  <c r="G511" i="60"/>
  <c r="H511" i="60"/>
  <c r="X511" i="60"/>
  <c r="Y511" i="60"/>
  <c r="Z511" i="60"/>
  <c r="AA511" i="60"/>
  <c r="AB511" i="60"/>
  <c r="G512" i="60"/>
  <c r="H512" i="60"/>
  <c r="X512" i="60"/>
  <c r="Y512" i="60"/>
  <c r="Z512" i="60"/>
  <c r="AA512" i="60"/>
  <c r="AB512" i="60"/>
  <c r="G513" i="60"/>
  <c r="H513" i="60"/>
  <c r="X513" i="60"/>
  <c r="Y513" i="60"/>
  <c r="Z513" i="60"/>
  <c r="AA513" i="60"/>
  <c r="AB513" i="60"/>
  <c r="G514" i="60"/>
  <c r="H514" i="60"/>
  <c r="X514" i="60"/>
  <c r="Y514" i="60"/>
  <c r="Z514" i="60"/>
  <c r="AA514" i="60"/>
  <c r="AB514" i="60"/>
  <c r="G515" i="60"/>
  <c r="H515" i="60"/>
  <c r="X515" i="60"/>
  <c r="Y515" i="60"/>
  <c r="Z515" i="60"/>
  <c r="AA515" i="60"/>
  <c r="AB515" i="60"/>
  <c r="G517" i="60"/>
  <c r="H517" i="60"/>
  <c r="X517" i="60"/>
  <c r="Y517" i="60"/>
  <c r="Z517" i="60"/>
  <c r="AA517" i="60"/>
  <c r="AB517" i="60"/>
  <c r="G518" i="60"/>
  <c r="H518" i="60"/>
  <c r="X518" i="60"/>
  <c r="Y518" i="60"/>
  <c r="Z518" i="60"/>
  <c r="AA518" i="60"/>
  <c r="AB518" i="60"/>
  <c r="G519" i="60"/>
  <c r="H519" i="60"/>
  <c r="X519" i="60"/>
  <c r="Y519" i="60"/>
  <c r="Z519" i="60"/>
  <c r="AA519" i="60"/>
  <c r="AB519" i="60"/>
  <c r="G520" i="60"/>
  <c r="H520" i="60"/>
  <c r="X520" i="60"/>
  <c r="Y520" i="60"/>
  <c r="Z520" i="60"/>
  <c r="AA520" i="60"/>
  <c r="AB520" i="60"/>
  <c r="G521" i="60"/>
  <c r="H521" i="60"/>
  <c r="X521" i="60"/>
  <c r="Y521" i="60"/>
  <c r="Z521" i="60"/>
  <c r="AA521" i="60"/>
  <c r="AB521" i="60"/>
  <c r="G522" i="60"/>
  <c r="H522" i="60"/>
  <c r="X522" i="60"/>
  <c r="Y522" i="60"/>
  <c r="Z522" i="60"/>
  <c r="AA522" i="60"/>
  <c r="AB522" i="60"/>
  <c r="G523" i="60"/>
  <c r="H523" i="60"/>
  <c r="X523" i="60"/>
  <c r="Y523" i="60"/>
  <c r="Z523" i="60"/>
  <c r="AA523" i="60"/>
  <c r="AB523" i="60"/>
  <c r="G524" i="60"/>
  <c r="H524" i="60"/>
  <c r="X524" i="60"/>
  <c r="Y524" i="60"/>
  <c r="Z524" i="60"/>
  <c r="AA524" i="60"/>
  <c r="AB524" i="60"/>
  <c r="G525" i="60"/>
  <c r="H525" i="60"/>
  <c r="X525" i="60"/>
  <c r="Y525" i="60"/>
  <c r="Z525" i="60"/>
  <c r="AA525" i="60"/>
  <c r="AB525" i="60"/>
  <c r="G526" i="60"/>
  <c r="H526" i="60"/>
  <c r="X526" i="60"/>
  <c r="Y526" i="60"/>
  <c r="Z526" i="60"/>
  <c r="AA526" i="60"/>
  <c r="AB526" i="60"/>
  <c r="G527" i="60"/>
  <c r="H527" i="60"/>
  <c r="X527" i="60"/>
  <c r="Y527" i="60"/>
  <c r="Z527" i="60"/>
  <c r="AA527" i="60"/>
  <c r="AB527" i="60"/>
  <c r="G528" i="60"/>
  <c r="H528" i="60"/>
  <c r="X528" i="60"/>
  <c r="Y528" i="60"/>
  <c r="Z528" i="60"/>
  <c r="AA528" i="60"/>
  <c r="AB528" i="60"/>
  <c r="G529" i="60"/>
  <c r="H529" i="60"/>
  <c r="X529" i="60"/>
  <c r="Y529" i="60"/>
  <c r="Z529" i="60"/>
  <c r="AA529" i="60"/>
  <c r="AB529" i="60"/>
  <c r="G530" i="60"/>
  <c r="H530" i="60"/>
  <c r="X530" i="60"/>
  <c r="Y530" i="60"/>
  <c r="Z530" i="60"/>
  <c r="AA530" i="60"/>
  <c r="AB530" i="60"/>
  <c r="G531" i="60"/>
  <c r="H531" i="60"/>
  <c r="X531" i="60"/>
  <c r="Y531" i="60"/>
  <c r="Z531" i="60"/>
  <c r="AA531" i="60"/>
  <c r="AB531" i="60"/>
  <c r="G532" i="60"/>
  <c r="H532" i="60"/>
  <c r="X532" i="60"/>
  <c r="Y532" i="60"/>
  <c r="Z532" i="60"/>
  <c r="AA532" i="60"/>
  <c r="AB532" i="60"/>
  <c r="G533" i="60"/>
  <c r="H533" i="60"/>
  <c r="X533" i="60"/>
  <c r="Y533" i="60"/>
  <c r="Z533" i="60"/>
  <c r="AA533" i="60"/>
  <c r="AB533" i="60"/>
  <c r="G534" i="60"/>
  <c r="H534" i="60"/>
  <c r="X534" i="60"/>
  <c r="Y534" i="60"/>
  <c r="Z534" i="60"/>
  <c r="AA534" i="60"/>
  <c r="AB534" i="60"/>
  <c r="G535" i="60"/>
  <c r="H535" i="60"/>
  <c r="X535" i="60"/>
  <c r="Y535" i="60"/>
  <c r="Z535" i="60"/>
  <c r="AA535" i="60"/>
  <c r="AB535" i="60"/>
  <c r="G536" i="60"/>
  <c r="H536" i="60"/>
  <c r="X536" i="60"/>
  <c r="Y536" i="60"/>
  <c r="Z536" i="60"/>
  <c r="AA536" i="60"/>
  <c r="AB536" i="60"/>
  <c r="G537" i="60"/>
  <c r="H537" i="60"/>
  <c r="X537" i="60"/>
  <c r="Y537" i="60"/>
  <c r="Z537" i="60"/>
  <c r="AA537" i="60"/>
  <c r="AB537" i="60"/>
  <c r="G538" i="60"/>
  <c r="H538" i="60"/>
  <c r="X538" i="60"/>
  <c r="Y538" i="60"/>
  <c r="Z538" i="60"/>
  <c r="AA538" i="60"/>
  <c r="AB538" i="60"/>
  <c r="G539" i="60"/>
  <c r="H539" i="60"/>
  <c r="X539" i="60"/>
  <c r="Y539" i="60"/>
  <c r="Z539" i="60"/>
  <c r="AA539" i="60"/>
  <c r="AB539" i="60"/>
  <c r="G540" i="60"/>
  <c r="H540" i="60"/>
  <c r="X540" i="60"/>
  <c r="Y540" i="60"/>
  <c r="Z540" i="60"/>
  <c r="AA540" i="60"/>
  <c r="AB540" i="60"/>
  <c r="G541" i="60"/>
  <c r="H541" i="60"/>
  <c r="X541" i="60"/>
  <c r="Y541" i="60"/>
  <c r="Z541" i="60"/>
  <c r="AA541" i="60"/>
  <c r="AB541" i="60"/>
  <c r="G542" i="60"/>
  <c r="H542" i="60"/>
  <c r="X542" i="60"/>
  <c r="Y542" i="60"/>
  <c r="Z542" i="60"/>
  <c r="AA542" i="60"/>
  <c r="AB542" i="60"/>
  <c r="G543" i="60"/>
  <c r="H543" i="60"/>
  <c r="X543" i="60"/>
  <c r="Y543" i="60"/>
  <c r="Z543" i="60"/>
  <c r="AA543" i="60"/>
  <c r="AB543" i="60"/>
  <c r="G544" i="60"/>
  <c r="H544" i="60"/>
  <c r="X544" i="60"/>
  <c r="Y544" i="60"/>
  <c r="Z544" i="60"/>
  <c r="AA544" i="60"/>
  <c r="AB544" i="60"/>
  <c r="G545" i="60"/>
  <c r="H545" i="60"/>
  <c r="X545" i="60"/>
  <c r="Y545" i="60"/>
  <c r="Z545" i="60"/>
  <c r="AA545" i="60"/>
  <c r="AB545" i="60"/>
  <c r="G546" i="60"/>
  <c r="H546" i="60"/>
  <c r="X546" i="60"/>
  <c r="Y546" i="60"/>
  <c r="Z546" i="60"/>
  <c r="AA546" i="60"/>
  <c r="AB546" i="60"/>
  <c r="G547" i="60"/>
  <c r="H547" i="60"/>
  <c r="X547" i="60"/>
  <c r="Y547" i="60"/>
  <c r="Z547" i="60"/>
  <c r="AA547" i="60"/>
  <c r="AB547" i="60"/>
  <c r="G548" i="60"/>
  <c r="H548" i="60"/>
  <c r="X548" i="60"/>
  <c r="Y548" i="60"/>
  <c r="Z548" i="60"/>
  <c r="AA548" i="60"/>
  <c r="AB548" i="60"/>
  <c r="G549" i="60"/>
  <c r="H549" i="60"/>
  <c r="X549" i="60"/>
  <c r="Y549" i="60"/>
  <c r="Z549" i="60"/>
  <c r="AA549" i="60"/>
  <c r="AB549" i="60"/>
  <c r="G550" i="60"/>
  <c r="H550" i="60"/>
  <c r="X550" i="60"/>
  <c r="Y550" i="60"/>
  <c r="Z550" i="60"/>
  <c r="AA550" i="60"/>
  <c r="AB550" i="60"/>
  <c r="G551" i="60"/>
  <c r="H551" i="60"/>
  <c r="X551" i="60"/>
  <c r="Y551" i="60"/>
  <c r="Z551" i="60"/>
  <c r="AA551" i="60"/>
  <c r="AB551" i="60"/>
  <c r="G552" i="60"/>
  <c r="H552" i="60"/>
  <c r="X552" i="60"/>
  <c r="Y552" i="60"/>
  <c r="Z552" i="60"/>
  <c r="AA552" i="60"/>
  <c r="AB552" i="60"/>
  <c r="G553" i="60"/>
  <c r="H553" i="60"/>
  <c r="X553" i="60"/>
  <c r="Y553" i="60"/>
  <c r="Z553" i="60"/>
  <c r="AA553" i="60"/>
  <c r="AB553" i="60"/>
  <c r="G554" i="60"/>
  <c r="H554" i="60"/>
  <c r="X554" i="60"/>
  <c r="Y554" i="60"/>
  <c r="Z554" i="60"/>
  <c r="AA554" i="60"/>
  <c r="AB554" i="60"/>
  <c r="G555" i="60"/>
  <c r="H555" i="60"/>
  <c r="X555" i="60"/>
  <c r="Y555" i="60"/>
  <c r="Z555" i="60"/>
  <c r="AA555" i="60"/>
  <c r="AB555" i="60"/>
  <c r="G556" i="60"/>
  <c r="H556" i="60"/>
  <c r="X556" i="60"/>
  <c r="Y556" i="60"/>
  <c r="Z556" i="60"/>
  <c r="AA556" i="60"/>
  <c r="AB556" i="60"/>
  <c r="G557" i="60"/>
  <c r="H557" i="60"/>
  <c r="X557" i="60"/>
  <c r="Y557" i="60"/>
  <c r="Z557" i="60"/>
  <c r="AA557" i="60"/>
  <c r="AB557" i="60"/>
  <c r="G558" i="60"/>
  <c r="H558" i="60"/>
  <c r="X558" i="60"/>
  <c r="Y558" i="60"/>
  <c r="Z558" i="60"/>
  <c r="AA558" i="60"/>
  <c r="AB558" i="60"/>
  <c r="G559" i="60"/>
  <c r="H559" i="60"/>
  <c r="X559" i="60"/>
  <c r="Y559" i="60"/>
  <c r="Z559" i="60"/>
  <c r="AA559" i="60"/>
  <c r="AB559" i="60"/>
  <c r="G560" i="60"/>
  <c r="H560" i="60"/>
  <c r="X560" i="60"/>
  <c r="Y560" i="60"/>
  <c r="Z560" i="60"/>
  <c r="AA560" i="60"/>
  <c r="AB560" i="60"/>
  <c r="G561" i="60"/>
  <c r="H561" i="60"/>
  <c r="X561" i="60"/>
  <c r="Y561" i="60"/>
  <c r="Z561" i="60"/>
  <c r="AA561" i="60"/>
  <c r="AB561" i="60"/>
  <c r="G562" i="60"/>
  <c r="H562" i="60"/>
  <c r="X562" i="60"/>
  <c r="Y562" i="60"/>
  <c r="Z562" i="60"/>
  <c r="AA562" i="60"/>
  <c r="AB562" i="60"/>
  <c r="G563" i="60"/>
  <c r="H563" i="60"/>
  <c r="X563" i="60"/>
  <c r="Y563" i="60"/>
  <c r="Z563" i="60"/>
  <c r="AA563" i="60"/>
  <c r="AB563" i="60"/>
  <c r="G564" i="60"/>
  <c r="H564" i="60"/>
  <c r="X564" i="60"/>
  <c r="Y564" i="60"/>
  <c r="Z564" i="60"/>
  <c r="AA564" i="60"/>
  <c r="AB564" i="60"/>
  <c r="G565" i="60"/>
  <c r="H565" i="60"/>
  <c r="X565" i="60"/>
  <c r="Y565" i="60"/>
  <c r="Z565" i="60"/>
  <c r="AA565" i="60"/>
  <c r="AB565" i="60"/>
  <c r="G566" i="60"/>
  <c r="H566" i="60"/>
  <c r="X566" i="60"/>
  <c r="Y566" i="60"/>
  <c r="Z566" i="60"/>
  <c r="AA566" i="60"/>
  <c r="AB566" i="60"/>
  <c r="G567" i="60"/>
  <c r="H567" i="60"/>
  <c r="X567" i="60"/>
  <c r="Y567" i="60"/>
  <c r="Z567" i="60"/>
  <c r="AA567" i="60"/>
  <c r="AB567" i="60"/>
  <c r="G568" i="60"/>
  <c r="H568" i="60"/>
  <c r="X568" i="60"/>
  <c r="Y568" i="60"/>
  <c r="Z568" i="60"/>
  <c r="AA568" i="60"/>
  <c r="AB568" i="60"/>
  <c r="G569" i="60"/>
  <c r="H569" i="60"/>
  <c r="X569" i="60"/>
  <c r="Y569" i="60"/>
  <c r="Z569" i="60"/>
  <c r="AA569" i="60"/>
  <c r="AB569" i="60"/>
  <c r="G570" i="60"/>
  <c r="H570" i="60"/>
  <c r="X570" i="60"/>
  <c r="Y570" i="60"/>
  <c r="Z570" i="60"/>
  <c r="AA570" i="60"/>
  <c r="AB570" i="60"/>
  <c r="G571" i="60"/>
  <c r="H571" i="60"/>
  <c r="X571" i="60"/>
  <c r="Y571" i="60"/>
  <c r="Z571" i="60"/>
  <c r="AA571" i="60"/>
  <c r="AB571" i="60"/>
  <c r="G572" i="60"/>
  <c r="H572" i="60"/>
  <c r="X572" i="60"/>
  <c r="Y572" i="60"/>
  <c r="Z572" i="60"/>
  <c r="AA572" i="60"/>
  <c r="AB572" i="60"/>
  <c r="G573" i="60"/>
  <c r="H573" i="60"/>
  <c r="X573" i="60"/>
  <c r="Y573" i="60"/>
  <c r="Z573" i="60"/>
  <c r="AA573" i="60"/>
  <c r="AB573" i="60"/>
  <c r="G574" i="60"/>
  <c r="H574" i="60"/>
  <c r="X574" i="60"/>
  <c r="Y574" i="60"/>
  <c r="Z574" i="60"/>
  <c r="AA574" i="60"/>
  <c r="AB574" i="60"/>
  <c r="G575" i="60"/>
  <c r="H575" i="60"/>
  <c r="X575" i="60"/>
  <c r="Y575" i="60"/>
  <c r="Z575" i="60"/>
  <c r="AA575" i="60"/>
  <c r="AB575" i="60"/>
  <c r="G576" i="60"/>
  <c r="H576" i="60"/>
  <c r="X576" i="60"/>
  <c r="Y576" i="60"/>
  <c r="Z576" i="60"/>
  <c r="AA576" i="60"/>
  <c r="AB576" i="60"/>
  <c r="G577" i="60"/>
  <c r="H577" i="60"/>
  <c r="X577" i="60"/>
  <c r="Y577" i="60"/>
  <c r="Z577" i="60"/>
  <c r="AA577" i="60"/>
  <c r="AB577" i="60"/>
  <c r="G578" i="60"/>
  <c r="H578" i="60"/>
  <c r="X578" i="60"/>
  <c r="Y578" i="60"/>
  <c r="Z578" i="60"/>
  <c r="AA578" i="60"/>
  <c r="AB578" i="60"/>
  <c r="G579" i="60"/>
  <c r="H579" i="60"/>
  <c r="X579" i="60"/>
  <c r="Y579" i="60"/>
  <c r="Z579" i="60"/>
  <c r="AA579" i="60"/>
  <c r="AB579" i="60"/>
  <c r="G580" i="60"/>
  <c r="H580" i="60"/>
  <c r="X580" i="60"/>
  <c r="Y580" i="60"/>
  <c r="Z580" i="60"/>
  <c r="AA580" i="60"/>
  <c r="AB580" i="60"/>
  <c r="G581" i="60"/>
  <c r="H581" i="60"/>
  <c r="X581" i="60"/>
  <c r="Y581" i="60"/>
  <c r="Z581" i="60"/>
  <c r="AA581" i="60"/>
  <c r="AB581" i="60"/>
  <c r="G583" i="60"/>
  <c r="H583" i="60"/>
  <c r="X583" i="60"/>
  <c r="Y583" i="60"/>
  <c r="Z583" i="60"/>
  <c r="AA583" i="60"/>
  <c r="AB583" i="60"/>
  <c r="G584" i="60"/>
  <c r="H584" i="60"/>
  <c r="X584" i="60"/>
  <c r="Y584" i="60"/>
  <c r="Z584" i="60"/>
  <c r="AA584" i="60"/>
  <c r="AB584" i="60"/>
  <c r="G585" i="60"/>
  <c r="H585" i="60"/>
  <c r="X585" i="60"/>
  <c r="Y585" i="60"/>
  <c r="Z585" i="60"/>
  <c r="AA585" i="60"/>
  <c r="AB585" i="60"/>
  <c r="G586" i="60"/>
  <c r="H586" i="60"/>
  <c r="X586" i="60"/>
  <c r="Y586" i="60"/>
  <c r="Z586" i="60"/>
  <c r="AA586" i="60"/>
  <c r="AB586" i="60"/>
  <c r="G587" i="60"/>
  <c r="H587" i="60"/>
  <c r="X587" i="60"/>
  <c r="Y587" i="60"/>
  <c r="Z587" i="60"/>
  <c r="AA587" i="60"/>
  <c r="AB587" i="60"/>
  <c r="G588" i="60"/>
  <c r="H588" i="60"/>
  <c r="X588" i="60"/>
  <c r="Y588" i="60"/>
  <c r="Z588" i="60"/>
  <c r="G589" i="60"/>
  <c r="H589" i="60"/>
  <c r="X589" i="60"/>
  <c r="Y589" i="60"/>
  <c r="Z589" i="60"/>
  <c r="AA589" i="60"/>
  <c r="AB589" i="60"/>
  <c r="G590" i="60"/>
  <c r="H590" i="60"/>
  <c r="X590" i="60"/>
  <c r="Y590" i="60"/>
  <c r="Z590" i="60"/>
  <c r="AA590" i="60"/>
  <c r="AB590" i="60"/>
  <c r="G591" i="60"/>
  <c r="H591" i="60"/>
  <c r="X591" i="60"/>
  <c r="Y591" i="60"/>
  <c r="Z591" i="60"/>
  <c r="AA591" i="60"/>
  <c r="AB591" i="60"/>
  <c r="G592" i="60"/>
  <c r="H592" i="60"/>
  <c r="X592" i="60"/>
  <c r="Y592" i="60"/>
  <c r="Z592" i="60"/>
  <c r="AA592" i="60"/>
  <c r="AB592" i="60"/>
  <c r="G593" i="60"/>
  <c r="H593" i="60"/>
  <c r="X593" i="60"/>
  <c r="Y593" i="60"/>
  <c r="Z593" i="60"/>
  <c r="AA593" i="60"/>
  <c r="AB593" i="60"/>
  <c r="G594" i="60"/>
  <c r="H594" i="60"/>
  <c r="X594" i="60"/>
  <c r="Y594" i="60"/>
  <c r="Z594" i="60"/>
  <c r="AA594" i="60"/>
  <c r="AB594" i="60"/>
  <c r="G595" i="60"/>
  <c r="H595" i="60"/>
  <c r="X595" i="60"/>
  <c r="Y595" i="60"/>
  <c r="Z595" i="60"/>
  <c r="AA595" i="60"/>
  <c r="AB595" i="60"/>
  <c r="G596" i="60"/>
  <c r="H596" i="60"/>
  <c r="X596" i="60"/>
  <c r="Y596" i="60"/>
  <c r="Z596" i="60"/>
  <c r="AA596" i="60"/>
  <c r="AB596" i="60"/>
  <c r="G597" i="60"/>
  <c r="H597" i="60"/>
  <c r="X597" i="60"/>
  <c r="Y597" i="60"/>
  <c r="Z597" i="60"/>
  <c r="AA597" i="60"/>
  <c r="AB597" i="60"/>
  <c r="G598" i="60"/>
  <c r="H598" i="60"/>
  <c r="X598" i="60"/>
  <c r="Y598" i="60"/>
  <c r="Z598" i="60"/>
  <c r="AA598" i="60"/>
  <c r="AB598" i="60"/>
  <c r="G599" i="60"/>
  <c r="H599" i="60"/>
  <c r="X599" i="60"/>
  <c r="Y599" i="60"/>
  <c r="Z599" i="60"/>
  <c r="AA599" i="60"/>
  <c r="AB599" i="60"/>
  <c r="G600" i="60"/>
  <c r="H600" i="60"/>
  <c r="X600" i="60"/>
  <c r="Y600" i="60"/>
  <c r="Z600" i="60"/>
  <c r="AA600" i="60"/>
  <c r="AB600" i="60"/>
  <c r="G601" i="60"/>
  <c r="H601" i="60"/>
  <c r="X601" i="60"/>
  <c r="Y601" i="60"/>
  <c r="Z601" i="60"/>
  <c r="AA601" i="60"/>
  <c r="AB601" i="60"/>
  <c r="G602" i="60"/>
  <c r="H602" i="60"/>
  <c r="X602" i="60"/>
  <c r="Y602" i="60"/>
  <c r="Z602" i="60"/>
  <c r="AA602" i="60"/>
  <c r="AB602" i="60"/>
  <c r="G603" i="60"/>
  <c r="H603" i="60"/>
  <c r="X603" i="60"/>
  <c r="Y603" i="60"/>
  <c r="Z603" i="60"/>
  <c r="AA603" i="60"/>
  <c r="AB603" i="60"/>
  <c r="G604" i="60"/>
  <c r="H604" i="60"/>
  <c r="X604" i="60"/>
  <c r="Y604" i="60"/>
  <c r="Z604" i="60"/>
  <c r="AA604" i="60"/>
  <c r="AB604" i="60"/>
  <c r="G605" i="60"/>
  <c r="H605" i="60"/>
  <c r="X605" i="60"/>
  <c r="Y605" i="60"/>
  <c r="Z605" i="60"/>
  <c r="AA605" i="60"/>
  <c r="AB605" i="60"/>
  <c r="G606" i="60"/>
  <c r="H606" i="60"/>
  <c r="X606" i="60"/>
  <c r="Y606" i="60"/>
  <c r="Z606" i="60"/>
  <c r="AA606" i="60"/>
  <c r="AB606" i="60"/>
  <c r="G607" i="60"/>
  <c r="H607" i="60"/>
  <c r="X607" i="60"/>
  <c r="Y607" i="60"/>
  <c r="Z607" i="60"/>
  <c r="AA607" i="60"/>
  <c r="AB607" i="60"/>
  <c r="G608" i="60"/>
  <c r="H608" i="60"/>
  <c r="X608" i="60"/>
  <c r="Y608" i="60"/>
  <c r="Z608" i="60"/>
  <c r="AA608" i="60"/>
  <c r="AB608" i="60"/>
  <c r="G609" i="60"/>
  <c r="H609" i="60"/>
  <c r="X609" i="60"/>
  <c r="Y609" i="60"/>
  <c r="Z609" i="60"/>
  <c r="AA609" i="60"/>
  <c r="AB609" i="60"/>
  <c r="A369" i="60"/>
  <c r="B369" i="60"/>
  <c r="A370" i="60"/>
  <c r="B370" i="60"/>
  <c r="A371" i="60"/>
  <c r="B371" i="60"/>
  <c r="A372" i="60"/>
  <c r="B372" i="60"/>
  <c r="A373" i="60"/>
  <c r="B373" i="60"/>
  <c r="A374" i="60"/>
  <c r="B374" i="60"/>
  <c r="A375" i="60"/>
  <c r="B375" i="60"/>
  <c r="A376" i="60"/>
  <c r="B376" i="60"/>
  <c r="A377" i="60"/>
  <c r="B377" i="60"/>
  <c r="A378" i="60"/>
  <c r="B378" i="60"/>
  <c r="A379" i="60"/>
  <c r="B379" i="60"/>
  <c r="A380" i="60"/>
  <c r="B380" i="60"/>
  <c r="A381" i="60"/>
  <c r="B381" i="60"/>
  <c r="A382" i="60"/>
  <c r="B382" i="60"/>
  <c r="A383" i="60"/>
  <c r="B383" i="60"/>
  <c r="A384" i="60"/>
  <c r="B384" i="60"/>
  <c r="A385" i="60"/>
  <c r="B385" i="60"/>
  <c r="A386" i="60"/>
  <c r="B386" i="60"/>
  <c r="A387" i="60"/>
  <c r="B387" i="60"/>
  <c r="A388" i="60"/>
  <c r="B388" i="60"/>
  <c r="A389" i="60"/>
  <c r="B389" i="60"/>
  <c r="A390" i="60"/>
  <c r="B390" i="60"/>
  <c r="A391" i="60"/>
  <c r="B391" i="60"/>
  <c r="A392" i="60"/>
  <c r="B392" i="60"/>
  <c r="A393" i="60"/>
  <c r="B393" i="60"/>
  <c r="A394" i="60"/>
  <c r="B394" i="60"/>
  <c r="A395" i="60"/>
  <c r="B395" i="60"/>
  <c r="A396" i="60"/>
  <c r="B396" i="60"/>
  <c r="A397" i="60"/>
  <c r="B397" i="60"/>
  <c r="A398" i="60"/>
  <c r="B398" i="60"/>
  <c r="A399" i="60"/>
  <c r="B399" i="60"/>
  <c r="A400" i="60"/>
  <c r="B400" i="60"/>
  <c r="A401" i="60"/>
  <c r="B401" i="60"/>
  <c r="A402" i="60"/>
  <c r="B402" i="60"/>
  <c r="A403" i="60"/>
  <c r="B403" i="60"/>
  <c r="A404" i="60"/>
  <c r="B404" i="60"/>
  <c r="A405" i="60"/>
  <c r="B405" i="60"/>
  <c r="A406" i="60"/>
  <c r="B406" i="60"/>
  <c r="A407" i="60"/>
  <c r="B407" i="60"/>
  <c r="A408" i="60"/>
  <c r="B408" i="60"/>
  <c r="A409" i="60"/>
  <c r="B409" i="60"/>
  <c r="A410" i="60"/>
  <c r="B410" i="60"/>
  <c r="A411" i="60"/>
  <c r="B411" i="60"/>
  <c r="A412" i="60"/>
  <c r="B412" i="60"/>
  <c r="A413" i="60"/>
  <c r="B413" i="60"/>
  <c r="A414" i="60"/>
  <c r="B414" i="60"/>
  <c r="A415" i="60"/>
  <c r="B415" i="60"/>
  <c r="A416" i="60"/>
  <c r="B416" i="60"/>
  <c r="A417" i="60"/>
  <c r="B417" i="60"/>
  <c r="A418" i="60"/>
  <c r="B418" i="60"/>
  <c r="A419" i="60"/>
  <c r="B419" i="60"/>
  <c r="A420" i="60"/>
  <c r="B420" i="60"/>
  <c r="A421" i="60"/>
  <c r="B421" i="60"/>
  <c r="A422" i="60"/>
  <c r="B422" i="60"/>
  <c r="A423" i="60"/>
  <c r="B423" i="60"/>
  <c r="A424" i="60"/>
  <c r="B424" i="60"/>
  <c r="A425" i="60"/>
  <c r="B425" i="60"/>
  <c r="A426" i="60"/>
  <c r="B426" i="60"/>
  <c r="A427" i="60"/>
  <c r="B427" i="60"/>
  <c r="A428" i="60"/>
  <c r="B428" i="60"/>
  <c r="A429" i="60"/>
  <c r="B429" i="60"/>
  <c r="A430" i="60"/>
  <c r="B430" i="60"/>
  <c r="A431" i="60"/>
  <c r="B431" i="60"/>
  <c r="A432" i="60"/>
  <c r="B432" i="60"/>
  <c r="A433" i="60"/>
  <c r="B433" i="60"/>
  <c r="A434" i="60"/>
  <c r="B434" i="60"/>
  <c r="A435" i="60"/>
  <c r="B435" i="60"/>
  <c r="A436" i="60"/>
  <c r="B436" i="60"/>
  <c r="A437" i="60"/>
  <c r="B437" i="60"/>
  <c r="A438" i="60"/>
  <c r="B438" i="60"/>
  <c r="A439" i="60"/>
  <c r="B439" i="60"/>
  <c r="A440" i="60"/>
  <c r="B440" i="60"/>
  <c r="A441" i="60"/>
  <c r="B441" i="60"/>
  <c r="A442" i="60"/>
  <c r="B442" i="60"/>
  <c r="A443" i="60"/>
  <c r="B443" i="60"/>
  <c r="A444" i="60"/>
  <c r="B444" i="60"/>
  <c r="A445" i="60"/>
  <c r="B445" i="60"/>
  <c r="A446" i="60"/>
  <c r="B446" i="60"/>
  <c r="A447" i="60"/>
  <c r="B447" i="60"/>
  <c r="A448" i="60"/>
  <c r="B448" i="60"/>
  <c r="A449" i="60"/>
  <c r="B449" i="60"/>
  <c r="A450" i="60"/>
  <c r="B450" i="60"/>
  <c r="A451" i="60"/>
  <c r="B451" i="60"/>
  <c r="A452" i="60"/>
  <c r="B452" i="60"/>
  <c r="A453" i="60"/>
  <c r="B453" i="60"/>
  <c r="A454" i="60"/>
  <c r="B454" i="60"/>
  <c r="A455" i="60"/>
  <c r="B455" i="60"/>
  <c r="A456" i="60"/>
  <c r="B456" i="60"/>
  <c r="A457" i="60"/>
  <c r="B457" i="60"/>
  <c r="A458" i="60"/>
  <c r="B458" i="60"/>
  <c r="A459" i="60"/>
  <c r="B459" i="60"/>
  <c r="A460" i="60"/>
  <c r="B460" i="60"/>
  <c r="A461" i="60"/>
  <c r="B461" i="60"/>
  <c r="A462" i="60"/>
  <c r="B462" i="60"/>
  <c r="A463" i="60"/>
  <c r="B463" i="60"/>
  <c r="A464" i="60"/>
  <c r="B464" i="60"/>
  <c r="A465" i="60"/>
  <c r="B465" i="60"/>
  <c r="A466" i="60"/>
  <c r="B466" i="60"/>
  <c r="A467" i="60"/>
  <c r="B467" i="60"/>
  <c r="A468" i="60"/>
  <c r="B468" i="60"/>
  <c r="A469" i="60"/>
  <c r="B469" i="60"/>
  <c r="A470" i="60"/>
  <c r="B470" i="60"/>
  <c r="A471" i="60"/>
  <c r="B471" i="60"/>
  <c r="A472" i="60"/>
  <c r="B472" i="60"/>
  <c r="A473" i="60"/>
  <c r="B473" i="60"/>
  <c r="A474" i="60"/>
  <c r="B474" i="60"/>
  <c r="A475" i="60"/>
  <c r="B475" i="60"/>
  <c r="A476" i="60"/>
  <c r="B476" i="60"/>
  <c r="A477" i="60"/>
  <c r="B477" i="60"/>
  <c r="A478" i="60"/>
  <c r="B478" i="60"/>
  <c r="A479" i="60"/>
  <c r="B479" i="60"/>
  <c r="A480" i="60"/>
  <c r="B480" i="60"/>
  <c r="A481" i="60"/>
  <c r="B481" i="60"/>
  <c r="A482" i="60"/>
  <c r="B482" i="60"/>
  <c r="A483" i="60"/>
  <c r="B483" i="60"/>
  <c r="A484" i="60"/>
  <c r="B484" i="60"/>
  <c r="A485" i="60"/>
  <c r="B485" i="60"/>
  <c r="A486" i="60"/>
  <c r="B486" i="60"/>
  <c r="A487" i="60"/>
  <c r="B487" i="60"/>
  <c r="A488" i="60"/>
  <c r="B488" i="60"/>
  <c r="A489" i="60"/>
  <c r="B489" i="60"/>
  <c r="A490" i="60"/>
  <c r="B490" i="60"/>
  <c r="A491" i="60"/>
  <c r="B491" i="60"/>
  <c r="A492" i="60"/>
  <c r="B492" i="60"/>
  <c r="A493" i="60"/>
  <c r="B493" i="60"/>
  <c r="A494" i="60"/>
  <c r="B494" i="60"/>
  <c r="A495" i="60"/>
  <c r="B495" i="60"/>
  <c r="A496" i="60"/>
  <c r="B496" i="60"/>
  <c r="A497" i="60"/>
  <c r="B497" i="60"/>
  <c r="A498" i="60"/>
  <c r="B498" i="60"/>
  <c r="A499" i="60"/>
  <c r="B499" i="60"/>
  <c r="A500" i="60"/>
  <c r="B500" i="60"/>
  <c r="A501" i="60"/>
  <c r="B501" i="60"/>
  <c r="A502" i="60"/>
  <c r="B502" i="60"/>
  <c r="A503" i="60"/>
  <c r="B503" i="60"/>
  <c r="A504" i="60"/>
  <c r="B504" i="60"/>
  <c r="A505" i="60"/>
  <c r="B505" i="60"/>
  <c r="A506" i="60"/>
  <c r="B506" i="60"/>
  <c r="A507" i="60"/>
  <c r="B507" i="60"/>
  <c r="A508" i="60"/>
  <c r="B508" i="60"/>
  <c r="A509" i="60"/>
  <c r="B509" i="60"/>
  <c r="A510" i="60"/>
  <c r="B510" i="60"/>
  <c r="A511" i="60"/>
  <c r="B511" i="60"/>
  <c r="A512" i="60"/>
  <c r="B512" i="60"/>
  <c r="A513" i="60"/>
  <c r="B513" i="60"/>
  <c r="A514" i="60"/>
  <c r="B514" i="60"/>
  <c r="A515" i="60"/>
  <c r="B515" i="60"/>
  <c r="A516" i="60"/>
  <c r="B516" i="60"/>
  <c r="A517" i="60"/>
  <c r="B517" i="60"/>
  <c r="A518" i="60"/>
  <c r="B518" i="60"/>
  <c r="A519" i="60"/>
  <c r="B519" i="60"/>
  <c r="A520" i="60"/>
  <c r="B520" i="60"/>
  <c r="A521" i="60"/>
  <c r="B521" i="60"/>
  <c r="A522" i="60"/>
  <c r="B522" i="60"/>
  <c r="A523" i="60"/>
  <c r="B523" i="60"/>
  <c r="A524" i="60"/>
  <c r="B524" i="60"/>
  <c r="A525" i="60"/>
  <c r="B525" i="60"/>
  <c r="A526" i="60"/>
  <c r="B526" i="60"/>
  <c r="A527" i="60"/>
  <c r="B527" i="60"/>
  <c r="A528" i="60"/>
  <c r="B528" i="60"/>
  <c r="A529" i="60"/>
  <c r="B529" i="60"/>
  <c r="A530" i="60"/>
  <c r="B530" i="60"/>
  <c r="A531" i="60"/>
  <c r="B531" i="60"/>
  <c r="A532" i="60"/>
  <c r="B532" i="60"/>
  <c r="A533" i="60"/>
  <c r="B533" i="60"/>
  <c r="A534" i="60"/>
  <c r="B534" i="60"/>
  <c r="A535" i="60"/>
  <c r="B535" i="60"/>
  <c r="A536" i="60"/>
  <c r="B536" i="60"/>
  <c r="A537" i="60"/>
  <c r="B537" i="60"/>
  <c r="A538" i="60"/>
  <c r="B538" i="60"/>
  <c r="A539" i="60"/>
  <c r="B539" i="60"/>
  <c r="A540" i="60"/>
  <c r="B540" i="60"/>
  <c r="A541" i="60"/>
  <c r="B541" i="60"/>
  <c r="A542" i="60"/>
  <c r="B542" i="60"/>
  <c r="A543" i="60"/>
  <c r="B543" i="60"/>
  <c r="A544" i="60"/>
  <c r="B544" i="60"/>
  <c r="A545" i="60"/>
  <c r="B545" i="60"/>
  <c r="A546" i="60"/>
  <c r="B546" i="60"/>
  <c r="A547" i="60"/>
  <c r="B547" i="60"/>
  <c r="A548" i="60"/>
  <c r="B548" i="60"/>
  <c r="A549" i="60"/>
  <c r="B549" i="60"/>
  <c r="A550" i="60"/>
  <c r="B550" i="60"/>
  <c r="A551" i="60"/>
  <c r="B551" i="60"/>
  <c r="A552" i="60"/>
  <c r="B552" i="60"/>
  <c r="A553" i="60"/>
  <c r="B553" i="60"/>
  <c r="A554" i="60"/>
  <c r="B554" i="60"/>
  <c r="A555" i="60"/>
  <c r="B555" i="60"/>
  <c r="A556" i="60"/>
  <c r="B556" i="60"/>
  <c r="A557" i="60"/>
  <c r="B557" i="60"/>
  <c r="A558" i="60"/>
  <c r="B558" i="60"/>
  <c r="A559" i="60"/>
  <c r="B559" i="60"/>
  <c r="A560" i="60"/>
  <c r="B560" i="60"/>
  <c r="A561" i="60"/>
  <c r="B561" i="60"/>
  <c r="A562" i="60"/>
  <c r="B562" i="60"/>
  <c r="A563" i="60"/>
  <c r="B563" i="60"/>
  <c r="A564" i="60"/>
  <c r="B564" i="60"/>
  <c r="A565" i="60"/>
  <c r="B565" i="60"/>
  <c r="A566" i="60"/>
  <c r="B566" i="60"/>
  <c r="A567" i="60"/>
  <c r="B567" i="60"/>
  <c r="A568" i="60"/>
  <c r="B568" i="60"/>
  <c r="A569" i="60"/>
  <c r="B569" i="60"/>
  <c r="A570" i="60"/>
  <c r="B570" i="60"/>
  <c r="A571" i="60"/>
  <c r="B571" i="60"/>
  <c r="A572" i="60"/>
  <c r="B572" i="60"/>
  <c r="A573" i="60"/>
  <c r="B573" i="60"/>
  <c r="A574" i="60"/>
  <c r="B574" i="60"/>
  <c r="A575" i="60"/>
  <c r="B575" i="60"/>
  <c r="A576" i="60"/>
  <c r="B576" i="60"/>
  <c r="A577" i="60"/>
  <c r="B577" i="60"/>
  <c r="A578" i="60"/>
  <c r="B578" i="60"/>
  <c r="A579" i="60"/>
  <c r="B579" i="60"/>
  <c r="A580" i="60"/>
  <c r="B580" i="60"/>
  <c r="A581" i="60"/>
  <c r="B581" i="60"/>
  <c r="A582" i="60"/>
  <c r="B582" i="60"/>
  <c r="A583" i="60"/>
  <c r="B583" i="60"/>
  <c r="A584" i="60"/>
  <c r="B584" i="60"/>
  <c r="A585" i="60"/>
  <c r="B585" i="60"/>
  <c r="A586" i="60"/>
  <c r="B586" i="60"/>
  <c r="A587" i="60"/>
  <c r="B587" i="60"/>
  <c r="A588" i="60"/>
  <c r="B588" i="60"/>
  <c r="A589" i="60"/>
  <c r="B589" i="60"/>
  <c r="A590" i="60"/>
  <c r="B590" i="60"/>
  <c r="A591" i="60"/>
  <c r="B591" i="60"/>
  <c r="A592" i="60"/>
  <c r="B592" i="60"/>
  <c r="A593" i="60"/>
  <c r="B593" i="60"/>
  <c r="A594" i="60"/>
  <c r="B594" i="60"/>
  <c r="A595" i="60"/>
  <c r="B595" i="60"/>
  <c r="A596" i="60"/>
  <c r="B596" i="60"/>
  <c r="A597" i="60"/>
  <c r="B597" i="60"/>
  <c r="A598" i="60"/>
  <c r="B598" i="60"/>
  <c r="A599" i="60"/>
  <c r="B599" i="60"/>
  <c r="A600" i="60"/>
  <c r="B600" i="60"/>
  <c r="A601" i="60"/>
  <c r="B601" i="60"/>
  <c r="A602" i="60"/>
  <c r="B602" i="60"/>
  <c r="A603" i="60"/>
  <c r="B603" i="60"/>
  <c r="A604" i="60"/>
  <c r="B604" i="60"/>
  <c r="A605" i="60"/>
  <c r="B605" i="60"/>
  <c r="A606" i="60"/>
  <c r="B606" i="60"/>
  <c r="A607" i="60"/>
  <c r="B607" i="60"/>
  <c r="A608" i="60"/>
  <c r="B608" i="60"/>
  <c r="B368" i="60"/>
  <c r="A368" i="60"/>
  <c r="E363" i="60"/>
  <c r="D363" i="60"/>
  <c r="C363" i="60"/>
  <c r="H363" i="60"/>
  <c r="G363" i="60"/>
  <c r="H360" i="60"/>
  <c r="G360" i="60"/>
  <c r="E360" i="60"/>
  <c r="D360" i="60"/>
  <c r="C360" i="60"/>
  <c r="X25" i="60"/>
  <c r="Y25" i="60"/>
  <c r="Z25" i="60"/>
  <c r="AA25" i="60"/>
  <c r="AB25" i="60"/>
  <c r="X26" i="60"/>
  <c r="Y26" i="60"/>
  <c r="Z26" i="60"/>
  <c r="AA26" i="60"/>
  <c r="AB26" i="60"/>
  <c r="X27" i="60"/>
  <c r="Y27" i="60"/>
  <c r="Z27" i="60"/>
  <c r="AA27" i="60"/>
  <c r="AB27" i="60"/>
  <c r="X28" i="60"/>
  <c r="Y28" i="60"/>
  <c r="Z28" i="60"/>
  <c r="AA28" i="60"/>
  <c r="AB28" i="60"/>
  <c r="X29" i="60"/>
  <c r="Y29" i="60"/>
  <c r="Z29" i="60"/>
  <c r="AA29" i="60"/>
  <c r="AB29" i="60"/>
  <c r="X30" i="60"/>
  <c r="Y30" i="60"/>
  <c r="Z30" i="60"/>
  <c r="AA30" i="60"/>
  <c r="AB30" i="60"/>
  <c r="X31" i="60"/>
  <c r="Y31" i="60"/>
  <c r="Z31" i="60"/>
  <c r="AA31" i="60"/>
  <c r="AB31" i="60"/>
  <c r="X33" i="60"/>
  <c r="Y33" i="60"/>
  <c r="Z33" i="60"/>
  <c r="AA33" i="60"/>
  <c r="AB33" i="60"/>
  <c r="X34" i="60"/>
  <c r="Y34" i="60"/>
  <c r="Z34" i="60"/>
  <c r="AA34" i="60"/>
  <c r="AB34" i="60"/>
  <c r="X35" i="60"/>
  <c r="Y35" i="60"/>
  <c r="Z35" i="60"/>
  <c r="AA35" i="60"/>
  <c r="AB35" i="60"/>
  <c r="X36" i="60"/>
  <c r="Y36" i="60"/>
  <c r="Z36" i="60"/>
  <c r="AA36" i="60"/>
  <c r="AB36" i="60"/>
  <c r="X37" i="60"/>
  <c r="Y37" i="60"/>
  <c r="Z37" i="60"/>
  <c r="AA37" i="60"/>
  <c r="AB37" i="60"/>
  <c r="X38" i="60"/>
  <c r="Y38" i="60"/>
  <c r="Z38" i="60"/>
  <c r="AA38" i="60"/>
  <c r="AB38" i="60"/>
  <c r="X39" i="60"/>
  <c r="Y39" i="60"/>
  <c r="Z39" i="60"/>
  <c r="AA39" i="60"/>
  <c r="AB39" i="60"/>
  <c r="X40" i="60"/>
  <c r="Y40" i="60"/>
  <c r="Z40" i="60"/>
  <c r="AA40" i="60"/>
  <c r="AB40" i="60"/>
  <c r="X41" i="60"/>
  <c r="Y41" i="60"/>
  <c r="Z41" i="60"/>
  <c r="AA41" i="60"/>
  <c r="AB41" i="60"/>
  <c r="X42" i="60"/>
  <c r="Y42" i="60"/>
  <c r="Z42" i="60"/>
  <c r="AA42" i="60"/>
  <c r="AB42" i="60"/>
  <c r="X43" i="60"/>
  <c r="Y43" i="60"/>
  <c r="Z43" i="60"/>
  <c r="AA43" i="60"/>
  <c r="AB43" i="60"/>
  <c r="X44" i="60"/>
  <c r="Y44" i="60"/>
  <c r="Z44" i="60"/>
  <c r="AA44" i="60"/>
  <c r="AB44" i="60"/>
  <c r="X45" i="60"/>
  <c r="Y45" i="60"/>
  <c r="Z45" i="60"/>
  <c r="AA45" i="60"/>
  <c r="AB45" i="60"/>
  <c r="X46" i="60"/>
  <c r="Y46" i="60"/>
  <c r="Z46" i="60"/>
  <c r="AA46" i="60"/>
  <c r="AB46" i="60"/>
  <c r="X47" i="60"/>
  <c r="Y47" i="60"/>
  <c r="Z47" i="60"/>
  <c r="AA47" i="60"/>
  <c r="AB47" i="60"/>
  <c r="X48" i="60"/>
  <c r="Y48" i="60"/>
  <c r="Z48" i="60"/>
  <c r="AA48" i="60"/>
  <c r="AB48" i="60"/>
  <c r="X49" i="60"/>
  <c r="Y49" i="60"/>
  <c r="Z49" i="60"/>
  <c r="AA49" i="60"/>
  <c r="AB49" i="60"/>
  <c r="X50" i="60"/>
  <c r="Y50" i="60"/>
  <c r="Z50" i="60"/>
  <c r="AA50" i="60"/>
  <c r="AB50" i="60"/>
  <c r="X51" i="60"/>
  <c r="Y51" i="60"/>
  <c r="Z51" i="60"/>
  <c r="AA51" i="60"/>
  <c r="AB51" i="60"/>
  <c r="X52" i="60"/>
  <c r="Y52" i="60"/>
  <c r="Z52" i="60"/>
  <c r="AA52" i="60"/>
  <c r="AB52" i="60"/>
  <c r="X53" i="60"/>
  <c r="Y53" i="60"/>
  <c r="Z53" i="60"/>
  <c r="AA53" i="60"/>
  <c r="AB53" i="60"/>
  <c r="X54" i="60"/>
  <c r="Y54" i="60"/>
  <c r="Z54" i="60"/>
  <c r="AA54" i="60"/>
  <c r="AB54" i="60"/>
  <c r="X55" i="60"/>
  <c r="Y55" i="60"/>
  <c r="Z55" i="60"/>
  <c r="AA55" i="60"/>
  <c r="AB55" i="60"/>
  <c r="X56" i="60"/>
  <c r="Y56" i="60"/>
  <c r="Z56" i="60"/>
  <c r="AA56" i="60"/>
  <c r="AB56" i="60"/>
  <c r="X57" i="60"/>
  <c r="Y57" i="60"/>
  <c r="Z57" i="60"/>
  <c r="AA57" i="60"/>
  <c r="AB57" i="60"/>
  <c r="X58" i="60"/>
  <c r="Y58" i="60"/>
  <c r="Z58" i="60"/>
  <c r="AA58" i="60"/>
  <c r="AB58" i="60"/>
  <c r="X59" i="60"/>
  <c r="Y59" i="60"/>
  <c r="Z59" i="60"/>
  <c r="AA59" i="60"/>
  <c r="AB59" i="60"/>
  <c r="X60" i="60"/>
  <c r="Y60" i="60"/>
  <c r="Z60" i="60"/>
  <c r="AA60" i="60"/>
  <c r="AB60" i="60"/>
  <c r="X61" i="60"/>
  <c r="Y61" i="60"/>
  <c r="Z61" i="60"/>
  <c r="AA61" i="60"/>
  <c r="AB61" i="60"/>
  <c r="X62" i="60"/>
  <c r="Y62" i="60"/>
  <c r="Z62" i="60"/>
  <c r="AA62" i="60"/>
  <c r="AB62" i="60"/>
  <c r="X63" i="60"/>
  <c r="Y63" i="60"/>
  <c r="Z63" i="60"/>
  <c r="AA63" i="60"/>
  <c r="AB63" i="60"/>
  <c r="X64" i="60"/>
  <c r="Y64" i="60"/>
  <c r="Z64" i="60"/>
  <c r="AA64" i="60"/>
  <c r="AB64" i="60"/>
  <c r="X65" i="60"/>
  <c r="Y65" i="60"/>
  <c r="Z65" i="60"/>
  <c r="AA65" i="60"/>
  <c r="AB65" i="60"/>
  <c r="X66" i="60"/>
  <c r="Y66" i="60"/>
  <c r="Z66" i="60"/>
  <c r="AA66" i="60"/>
  <c r="AB66" i="60"/>
  <c r="X67" i="60"/>
  <c r="Y67" i="60"/>
  <c r="Z67" i="60"/>
  <c r="AA67" i="60"/>
  <c r="AB67" i="60"/>
  <c r="X68" i="60"/>
  <c r="Y68" i="60"/>
  <c r="Z68" i="60"/>
  <c r="AA68" i="60"/>
  <c r="AB68" i="60"/>
  <c r="X69" i="60"/>
  <c r="Y69" i="60"/>
  <c r="Z69" i="60"/>
  <c r="AA69" i="60"/>
  <c r="AB69" i="60"/>
  <c r="X70" i="60"/>
  <c r="Y70" i="60"/>
  <c r="Z70" i="60"/>
  <c r="AA70" i="60"/>
  <c r="AB70" i="60"/>
  <c r="X71" i="60"/>
  <c r="Y71" i="60"/>
  <c r="Z71" i="60"/>
  <c r="AA71" i="60"/>
  <c r="AB71" i="60"/>
  <c r="X72" i="60"/>
  <c r="Y72" i="60"/>
  <c r="Z72" i="60"/>
  <c r="AA72" i="60"/>
  <c r="AB72" i="60"/>
  <c r="X73" i="60"/>
  <c r="Y73" i="60"/>
  <c r="Z73" i="60"/>
  <c r="AA73" i="60"/>
  <c r="AB73" i="60"/>
  <c r="X74" i="60"/>
  <c r="Y74" i="60"/>
  <c r="Z74" i="60"/>
  <c r="AA74" i="60"/>
  <c r="AB74" i="60"/>
  <c r="X75" i="60"/>
  <c r="Y75" i="60"/>
  <c r="Z75" i="60"/>
  <c r="AA75" i="60"/>
  <c r="AB75" i="60"/>
  <c r="X76" i="60"/>
  <c r="Y76" i="60"/>
  <c r="Z76" i="60"/>
  <c r="AA76" i="60"/>
  <c r="AB76" i="60"/>
  <c r="X77" i="60"/>
  <c r="Y77" i="60"/>
  <c r="Z77" i="60"/>
  <c r="AA77" i="60"/>
  <c r="AB77" i="60"/>
  <c r="X78" i="60"/>
  <c r="Y78" i="60"/>
  <c r="Z78" i="60"/>
  <c r="AA78" i="60"/>
  <c r="AB78" i="60"/>
  <c r="X79" i="60"/>
  <c r="Y79" i="60"/>
  <c r="Z79" i="60"/>
  <c r="AA79" i="60"/>
  <c r="AB79" i="60"/>
  <c r="X80" i="60"/>
  <c r="Y80" i="60"/>
  <c r="Z80" i="60"/>
  <c r="AA80" i="60"/>
  <c r="AB80" i="60"/>
  <c r="X81" i="60"/>
  <c r="Y81" i="60"/>
  <c r="Z81" i="60"/>
  <c r="AA81" i="60"/>
  <c r="AB81" i="60"/>
  <c r="X82" i="60"/>
  <c r="Y82" i="60"/>
  <c r="Z82" i="60"/>
  <c r="AA82" i="60"/>
  <c r="AB82" i="60"/>
  <c r="X83" i="60"/>
  <c r="Y83" i="60"/>
  <c r="Z83" i="60"/>
  <c r="AA83" i="60"/>
  <c r="AB83" i="60"/>
  <c r="X84" i="60"/>
  <c r="Y84" i="60"/>
  <c r="Z84" i="60"/>
  <c r="AA84" i="60"/>
  <c r="AB84" i="60"/>
  <c r="X85" i="60"/>
  <c r="Y85" i="60"/>
  <c r="Z85" i="60"/>
  <c r="AA85" i="60"/>
  <c r="AB85" i="60"/>
  <c r="X86" i="60"/>
  <c r="Y86" i="60"/>
  <c r="Z86" i="60"/>
  <c r="AA86" i="60"/>
  <c r="AB86" i="60"/>
  <c r="X87" i="60"/>
  <c r="Y87" i="60"/>
  <c r="Z87" i="60"/>
  <c r="AA87" i="60"/>
  <c r="AB87" i="60"/>
  <c r="X88" i="60"/>
  <c r="Y88" i="60"/>
  <c r="Z88" i="60"/>
  <c r="AA88" i="60"/>
  <c r="AB88" i="60"/>
  <c r="X89" i="60"/>
  <c r="Y89" i="60"/>
  <c r="Z89" i="60"/>
  <c r="AA89" i="60"/>
  <c r="AB89" i="60"/>
  <c r="X90" i="60"/>
  <c r="Y90" i="60"/>
  <c r="Z90" i="60"/>
  <c r="AA90" i="60"/>
  <c r="AB90" i="60"/>
  <c r="X91" i="60"/>
  <c r="Y91" i="60"/>
  <c r="Z91" i="60"/>
  <c r="AA91" i="60"/>
  <c r="AB91" i="60"/>
  <c r="X92" i="60"/>
  <c r="Y92" i="60"/>
  <c r="Z92" i="60"/>
  <c r="AA92" i="60"/>
  <c r="AB92" i="60"/>
  <c r="X93" i="60"/>
  <c r="Y93" i="60"/>
  <c r="Z93" i="60"/>
  <c r="AA93" i="60"/>
  <c r="AB93" i="60"/>
  <c r="X94" i="60"/>
  <c r="Y94" i="60"/>
  <c r="Z94" i="60"/>
  <c r="AA94" i="60"/>
  <c r="AB94" i="60"/>
  <c r="X95" i="60"/>
  <c r="Y95" i="60"/>
  <c r="Z95" i="60"/>
  <c r="AA95" i="60"/>
  <c r="AB95" i="60"/>
  <c r="X96" i="60"/>
  <c r="Y96" i="60"/>
  <c r="Z96" i="60"/>
  <c r="AA96" i="60"/>
  <c r="AB96" i="60"/>
  <c r="X97" i="60"/>
  <c r="Y97" i="60"/>
  <c r="Z97" i="60"/>
  <c r="AA97" i="60"/>
  <c r="AB97" i="60"/>
  <c r="X98" i="60"/>
  <c r="Y98" i="60"/>
  <c r="Z98" i="60"/>
  <c r="AA98" i="60"/>
  <c r="AB98" i="60"/>
  <c r="X99" i="60"/>
  <c r="Y99" i="60"/>
  <c r="Z99" i="60"/>
  <c r="AA99" i="60"/>
  <c r="AB99" i="60"/>
  <c r="X100" i="60"/>
  <c r="Y100" i="60"/>
  <c r="Z100" i="60"/>
  <c r="AA100" i="60"/>
  <c r="AB100" i="60"/>
  <c r="X101" i="60"/>
  <c r="Y101" i="60"/>
  <c r="Z101" i="60"/>
  <c r="AA101" i="60"/>
  <c r="AB101" i="60"/>
  <c r="X102" i="60"/>
  <c r="Y102" i="60"/>
  <c r="Z102" i="60"/>
  <c r="AA102" i="60"/>
  <c r="AB102" i="60"/>
  <c r="X103" i="60"/>
  <c r="Y103" i="60"/>
  <c r="Z103" i="60"/>
  <c r="AA103" i="60"/>
  <c r="AB103" i="60"/>
  <c r="X104" i="60"/>
  <c r="Y104" i="60"/>
  <c r="Z104" i="60"/>
  <c r="AA104" i="60"/>
  <c r="AB104" i="60"/>
  <c r="X105" i="60"/>
  <c r="Y105" i="60"/>
  <c r="Z105" i="60"/>
  <c r="AA105" i="60"/>
  <c r="AB105" i="60"/>
  <c r="X106" i="60"/>
  <c r="Y106" i="60"/>
  <c r="Z106" i="60"/>
  <c r="AA106" i="60"/>
  <c r="AB106" i="60"/>
  <c r="X107" i="60"/>
  <c r="Y107" i="60"/>
  <c r="Z107" i="60"/>
  <c r="AA107" i="60"/>
  <c r="AB107" i="60"/>
  <c r="X108" i="60"/>
  <c r="Y108" i="60"/>
  <c r="Z108" i="60"/>
  <c r="AA108" i="60"/>
  <c r="AB108" i="60"/>
  <c r="X109" i="60"/>
  <c r="Y109" i="60"/>
  <c r="Z109" i="60"/>
  <c r="AA109" i="60"/>
  <c r="AB109" i="60"/>
  <c r="X110" i="60"/>
  <c r="Y110" i="60"/>
  <c r="Z110" i="60"/>
  <c r="AA110" i="60"/>
  <c r="AB110" i="60"/>
  <c r="X111" i="60"/>
  <c r="Y111" i="60"/>
  <c r="Z111" i="60"/>
  <c r="AA111" i="60"/>
  <c r="AB111" i="60"/>
  <c r="X112" i="60"/>
  <c r="Y112" i="60"/>
  <c r="Z112" i="60"/>
  <c r="AA112" i="60"/>
  <c r="AB112" i="60"/>
  <c r="X113" i="60"/>
  <c r="Y113" i="60"/>
  <c r="Z113" i="60"/>
  <c r="AA113" i="60"/>
  <c r="AB113" i="60"/>
  <c r="X114" i="60"/>
  <c r="Y114" i="60"/>
  <c r="Z114" i="60"/>
  <c r="AA114" i="60"/>
  <c r="AB114" i="60"/>
  <c r="X115" i="60"/>
  <c r="Y115" i="60"/>
  <c r="Z115" i="60"/>
  <c r="AA115" i="60"/>
  <c r="AB115" i="60"/>
  <c r="X116" i="60"/>
  <c r="Y116" i="60"/>
  <c r="Z116" i="60"/>
  <c r="AA116" i="60"/>
  <c r="AB116" i="60"/>
  <c r="X117" i="60"/>
  <c r="Y117" i="60"/>
  <c r="Z117" i="60"/>
  <c r="AA117" i="60"/>
  <c r="AB117" i="60"/>
  <c r="X118" i="60"/>
  <c r="Y118" i="60"/>
  <c r="Z118" i="60"/>
  <c r="AA118" i="60"/>
  <c r="AB118" i="60"/>
  <c r="X119" i="60"/>
  <c r="Y119" i="60"/>
  <c r="Z119" i="60"/>
  <c r="AA119" i="60"/>
  <c r="AB119" i="60"/>
  <c r="X120" i="60"/>
  <c r="Y120" i="60"/>
  <c r="Z120" i="60"/>
  <c r="AA120" i="60"/>
  <c r="AB120" i="60"/>
  <c r="X121" i="60"/>
  <c r="Y121" i="60"/>
  <c r="Z121" i="60"/>
  <c r="AA121" i="60"/>
  <c r="AB121" i="60"/>
  <c r="X122" i="60"/>
  <c r="Y122" i="60"/>
  <c r="Z122" i="60"/>
  <c r="AA122" i="60"/>
  <c r="AB122" i="60"/>
  <c r="X123" i="60"/>
  <c r="Y123" i="60"/>
  <c r="Z123" i="60"/>
  <c r="AA123" i="60"/>
  <c r="AB123" i="60"/>
  <c r="X124" i="60"/>
  <c r="Y124" i="60"/>
  <c r="Z124" i="60"/>
  <c r="AA124" i="60"/>
  <c r="AB124" i="60"/>
  <c r="X125" i="60"/>
  <c r="Y125" i="60"/>
  <c r="Z125" i="60"/>
  <c r="AA125" i="60"/>
  <c r="AB125" i="60"/>
  <c r="X126" i="60"/>
  <c r="Y126" i="60"/>
  <c r="Z126" i="60"/>
  <c r="AA126" i="60"/>
  <c r="AB126" i="60"/>
  <c r="X127" i="60"/>
  <c r="Y127" i="60"/>
  <c r="Z127" i="60"/>
  <c r="AA127" i="60"/>
  <c r="AB127" i="60"/>
  <c r="X128" i="60"/>
  <c r="Y128" i="60"/>
  <c r="Z128" i="60"/>
  <c r="AA128" i="60"/>
  <c r="AB128" i="60"/>
  <c r="X129" i="60"/>
  <c r="Y129" i="60"/>
  <c r="Z129" i="60"/>
  <c r="AA129" i="60"/>
  <c r="AB129" i="60"/>
  <c r="X130" i="60"/>
  <c r="Y130" i="60"/>
  <c r="Z130" i="60"/>
  <c r="AA130" i="60"/>
  <c r="AB130" i="60"/>
  <c r="X131" i="60"/>
  <c r="Y131" i="60"/>
  <c r="Z131" i="60"/>
  <c r="AA131" i="60"/>
  <c r="AB131" i="60"/>
  <c r="X132" i="60"/>
  <c r="Y132" i="60"/>
  <c r="Z132" i="60"/>
  <c r="AA132" i="60"/>
  <c r="AB132" i="60"/>
  <c r="X133" i="60"/>
  <c r="Y133" i="60"/>
  <c r="Z133" i="60"/>
  <c r="AA133" i="60"/>
  <c r="AB133" i="60"/>
  <c r="X134" i="60"/>
  <c r="Y134" i="60"/>
  <c r="Z134" i="60"/>
  <c r="AA134" i="60"/>
  <c r="AB134" i="60"/>
  <c r="X135" i="60"/>
  <c r="Y135" i="60"/>
  <c r="Z135" i="60"/>
  <c r="AA135" i="60"/>
  <c r="AB135" i="60"/>
  <c r="X136" i="60"/>
  <c r="Y136" i="60"/>
  <c r="Z136" i="60"/>
  <c r="AA136" i="60"/>
  <c r="AB136" i="60"/>
  <c r="X137" i="60"/>
  <c r="Y137" i="60"/>
  <c r="Z137" i="60"/>
  <c r="AA137" i="60"/>
  <c r="AB137" i="60"/>
  <c r="X138" i="60"/>
  <c r="Y138" i="60"/>
  <c r="Z138" i="60"/>
  <c r="AA138" i="60"/>
  <c r="AB138" i="60"/>
  <c r="X139" i="60"/>
  <c r="Y139" i="60"/>
  <c r="Z139" i="60"/>
  <c r="AA139" i="60"/>
  <c r="AB139" i="60"/>
  <c r="X140" i="60"/>
  <c r="Y140" i="60"/>
  <c r="Z140" i="60"/>
  <c r="AA140" i="60"/>
  <c r="AB140" i="60"/>
  <c r="X141" i="60"/>
  <c r="Y141" i="60"/>
  <c r="Z141" i="60"/>
  <c r="AA141" i="60"/>
  <c r="AB141" i="60"/>
  <c r="X142" i="60"/>
  <c r="Y142" i="60"/>
  <c r="Z142" i="60"/>
  <c r="AA142" i="60"/>
  <c r="AB142" i="60"/>
  <c r="X143" i="60"/>
  <c r="Y143" i="60"/>
  <c r="Z143" i="60"/>
  <c r="AA143" i="60"/>
  <c r="AB143" i="60"/>
  <c r="X145" i="60"/>
  <c r="Y145" i="60"/>
  <c r="Z145" i="60"/>
  <c r="AA145" i="60"/>
  <c r="AB145" i="60"/>
  <c r="X146" i="60"/>
  <c r="Y146" i="60"/>
  <c r="Z146" i="60"/>
  <c r="AA146" i="60"/>
  <c r="AB146" i="60"/>
  <c r="X147" i="60"/>
  <c r="Y147" i="60"/>
  <c r="Z147" i="60"/>
  <c r="AA147" i="60"/>
  <c r="AB147" i="60"/>
  <c r="X148" i="60"/>
  <c r="Y148" i="60"/>
  <c r="Z148" i="60"/>
  <c r="AA148" i="60"/>
  <c r="AB148" i="60"/>
  <c r="X149" i="60"/>
  <c r="Y149" i="60"/>
  <c r="Z149" i="60"/>
  <c r="AA149" i="60"/>
  <c r="AB149" i="60"/>
  <c r="X150" i="60"/>
  <c r="Y150" i="60"/>
  <c r="Z150" i="60"/>
  <c r="AA150" i="60"/>
  <c r="AB150" i="60"/>
  <c r="X151" i="60"/>
  <c r="Y151" i="60"/>
  <c r="Z151" i="60"/>
  <c r="AA151" i="60"/>
  <c r="AB151" i="60"/>
  <c r="X152" i="60"/>
  <c r="Y152" i="60"/>
  <c r="Z152" i="60"/>
  <c r="AA152" i="60"/>
  <c r="AB152" i="60"/>
  <c r="X153" i="60"/>
  <c r="Y153" i="60"/>
  <c r="Z153" i="60"/>
  <c r="AA153" i="60"/>
  <c r="AB153" i="60"/>
  <c r="X154" i="60"/>
  <c r="Y154" i="60"/>
  <c r="Z154" i="60"/>
  <c r="AA154" i="60"/>
  <c r="AB154" i="60"/>
  <c r="X155" i="60"/>
  <c r="Y155" i="60"/>
  <c r="Z155" i="60"/>
  <c r="AA155" i="60"/>
  <c r="AB155" i="60"/>
  <c r="X156" i="60"/>
  <c r="Y156" i="60"/>
  <c r="Z156" i="60"/>
  <c r="AA156" i="60"/>
  <c r="AB156" i="60"/>
  <c r="X157" i="60"/>
  <c r="Y157" i="60"/>
  <c r="Z157" i="60"/>
  <c r="AA157" i="60"/>
  <c r="AB157" i="60"/>
  <c r="X158" i="60"/>
  <c r="Y158" i="60"/>
  <c r="Z158" i="60"/>
  <c r="AA158" i="60"/>
  <c r="AB158" i="60"/>
  <c r="X159" i="60"/>
  <c r="Y159" i="60"/>
  <c r="Z159" i="60"/>
  <c r="AA159" i="60"/>
  <c r="AB159" i="60"/>
  <c r="X160" i="60"/>
  <c r="Y160" i="60"/>
  <c r="Z160" i="60"/>
  <c r="AA160" i="60"/>
  <c r="AB160" i="60"/>
  <c r="X161" i="60"/>
  <c r="Y161" i="60"/>
  <c r="Z161" i="60"/>
  <c r="AA161" i="60"/>
  <c r="AB161" i="60"/>
  <c r="X162" i="60"/>
  <c r="Y162" i="60"/>
  <c r="Z162" i="60"/>
  <c r="AA162" i="60"/>
  <c r="AB162" i="60"/>
  <c r="X163" i="60"/>
  <c r="Y163" i="60"/>
  <c r="Z163" i="60"/>
  <c r="AA163" i="60"/>
  <c r="AB163" i="60"/>
  <c r="X164" i="60"/>
  <c r="Y164" i="60"/>
  <c r="Z164" i="60"/>
  <c r="AA164" i="60"/>
  <c r="AB164" i="60"/>
  <c r="X165" i="60"/>
  <c r="Y165" i="60"/>
  <c r="Z165" i="60"/>
  <c r="AA165" i="60"/>
  <c r="AB165" i="60"/>
  <c r="X166" i="60"/>
  <c r="Y166" i="60"/>
  <c r="Z166" i="60"/>
  <c r="AA166" i="60"/>
  <c r="AB166" i="60"/>
  <c r="X167" i="60"/>
  <c r="Y167" i="60"/>
  <c r="Z167" i="60"/>
  <c r="AA167" i="60"/>
  <c r="AB167" i="60"/>
  <c r="X168" i="60"/>
  <c r="Y168" i="60"/>
  <c r="Z168" i="60"/>
  <c r="AA168" i="60"/>
  <c r="AB168" i="60"/>
  <c r="X169" i="60"/>
  <c r="Y169" i="60"/>
  <c r="Z169" i="60"/>
  <c r="AA169" i="60"/>
  <c r="AB169" i="60"/>
  <c r="X170" i="60"/>
  <c r="Y170" i="60"/>
  <c r="Z170" i="60"/>
  <c r="AA170" i="60"/>
  <c r="AB170" i="60"/>
  <c r="X171" i="60"/>
  <c r="Y171" i="60"/>
  <c r="Z171" i="60"/>
  <c r="AA171" i="60"/>
  <c r="AB171" i="60"/>
  <c r="X172" i="60"/>
  <c r="Y172" i="60"/>
  <c r="Z172" i="60"/>
  <c r="AA172" i="60"/>
  <c r="AB172" i="60"/>
  <c r="X173" i="60"/>
  <c r="Y173" i="60"/>
  <c r="Z173" i="60"/>
  <c r="AA173" i="60"/>
  <c r="AB173" i="60"/>
  <c r="X174" i="60"/>
  <c r="Y174" i="60"/>
  <c r="Z174" i="60"/>
  <c r="AA174" i="60"/>
  <c r="AB174" i="60"/>
  <c r="X175" i="60"/>
  <c r="Y175" i="60"/>
  <c r="Z175" i="60"/>
  <c r="AA175" i="60"/>
  <c r="AB175" i="60"/>
  <c r="X176" i="60"/>
  <c r="Y176" i="60"/>
  <c r="Z176" i="60"/>
  <c r="AA176" i="60"/>
  <c r="AB176" i="60"/>
  <c r="X177" i="60"/>
  <c r="Y177" i="60"/>
  <c r="Z177" i="60"/>
  <c r="AA177" i="60"/>
  <c r="AB177" i="60"/>
  <c r="X178" i="60"/>
  <c r="Y178" i="60"/>
  <c r="Z178" i="60"/>
  <c r="AA178" i="60"/>
  <c r="AB178" i="60"/>
  <c r="X179" i="60"/>
  <c r="Y179" i="60"/>
  <c r="Z179" i="60"/>
  <c r="AA179" i="60"/>
  <c r="AB179" i="60"/>
  <c r="X180" i="60"/>
  <c r="Y180" i="60"/>
  <c r="Z180" i="60"/>
  <c r="AA180" i="60"/>
  <c r="AB180" i="60"/>
  <c r="X181" i="60"/>
  <c r="Y181" i="60"/>
  <c r="Z181" i="60"/>
  <c r="AA181" i="60"/>
  <c r="AB181" i="60"/>
  <c r="X182" i="60"/>
  <c r="Y182" i="60"/>
  <c r="Z182" i="60"/>
  <c r="AA182" i="60"/>
  <c r="AB182" i="60"/>
  <c r="X183" i="60"/>
  <c r="Y183" i="60"/>
  <c r="Z183" i="60"/>
  <c r="AA183" i="60"/>
  <c r="AB183" i="60"/>
  <c r="X184" i="60"/>
  <c r="Y184" i="60"/>
  <c r="Z184" i="60"/>
  <c r="AA184" i="60"/>
  <c r="AB184" i="60"/>
  <c r="X185" i="60"/>
  <c r="Y185" i="60"/>
  <c r="Z185" i="60"/>
  <c r="AA185" i="60"/>
  <c r="AB185" i="60"/>
  <c r="X186" i="60"/>
  <c r="Y186" i="60"/>
  <c r="Z186" i="60"/>
  <c r="AA186" i="60"/>
  <c r="AB186" i="60"/>
  <c r="X187" i="60"/>
  <c r="Y187" i="60"/>
  <c r="Z187" i="60"/>
  <c r="AA187" i="60"/>
  <c r="AB187" i="60"/>
  <c r="X188" i="60"/>
  <c r="Y188" i="60"/>
  <c r="Z188" i="60"/>
  <c r="AA188" i="60"/>
  <c r="AB188" i="60"/>
  <c r="X189" i="60"/>
  <c r="Y189" i="60"/>
  <c r="Z189" i="60"/>
  <c r="AA189" i="60"/>
  <c r="AB189" i="60"/>
  <c r="X190" i="60"/>
  <c r="Y190" i="60"/>
  <c r="Z190" i="60"/>
  <c r="AA190" i="60"/>
  <c r="AB190" i="60"/>
  <c r="X192" i="60"/>
  <c r="Y192" i="60"/>
  <c r="Z192" i="60"/>
  <c r="AA192" i="60"/>
  <c r="AB192" i="60"/>
  <c r="X193" i="60"/>
  <c r="Y193" i="60"/>
  <c r="Z193" i="60"/>
  <c r="AA193" i="60"/>
  <c r="AB193" i="60"/>
  <c r="X194" i="60"/>
  <c r="Y194" i="60"/>
  <c r="Z194" i="60"/>
  <c r="AA194" i="60"/>
  <c r="AB194" i="60"/>
  <c r="X195" i="60"/>
  <c r="Y195" i="60"/>
  <c r="Z195" i="60"/>
  <c r="AA195" i="60"/>
  <c r="AB195" i="60"/>
  <c r="X196" i="60"/>
  <c r="Y196" i="60"/>
  <c r="Z196" i="60"/>
  <c r="AA196" i="60"/>
  <c r="AB196" i="60"/>
  <c r="X197" i="60"/>
  <c r="Y197" i="60"/>
  <c r="Z197" i="60"/>
  <c r="AA197" i="60"/>
  <c r="AB197" i="60"/>
  <c r="X198" i="60"/>
  <c r="Y198" i="60"/>
  <c r="Z198" i="60"/>
  <c r="AA198" i="60"/>
  <c r="AB198" i="60"/>
  <c r="X199" i="60"/>
  <c r="Y199" i="60"/>
  <c r="Z199" i="60"/>
  <c r="AA199" i="60"/>
  <c r="AB199" i="60"/>
  <c r="X200" i="60"/>
  <c r="Y200" i="60"/>
  <c r="Z200" i="60"/>
  <c r="AA200" i="60"/>
  <c r="AB200" i="60"/>
  <c r="X201" i="60"/>
  <c r="Y201" i="60"/>
  <c r="Z201" i="60"/>
  <c r="AA201" i="60"/>
  <c r="AB201" i="60"/>
  <c r="X202" i="60"/>
  <c r="Y202" i="60"/>
  <c r="Z202" i="60"/>
  <c r="AA202" i="60"/>
  <c r="AB202" i="60"/>
  <c r="X203" i="60"/>
  <c r="Y203" i="60"/>
  <c r="Z203" i="60"/>
  <c r="AA203" i="60"/>
  <c r="AB203" i="60"/>
  <c r="X204" i="60"/>
  <c r="Y204" i="60"/>
  <c r="Z204" i="60"/>
  <c r="AA204" i="60"/>
  <c r="AB204" i="60"/>
  <c r="X205" i="60"/>
  <c r="Y205" i="60"/>
  <c r="Z205" i="60"/>
  <c r="AA205" i="60"/>
  <c r="AB205" i="60"/>
  <c r="X206" i="60"/>
  <c r="Y206" i="60"/>
  <c r="Z206" i="60"/>
  <c r="AA206" i="60"/>
  <c r="AB206" i="60"/>
  <c r="X207" i="60"/>
  <c r="Y207" i="60"/>
  <c r="Z207" i="60"/>
  <c r="AA207" i="60"/>
  <c r="AB207" i="60"/>
  <c r="X208" i="60"/>
  <c r="Y208" i="60"/>
  <c r="Z208" i="60"/>
  <c r="AA208" i="60"/>
  <c r="AB208" i="60"/>
  <c r="X209" i="60"/>
  <c r="Y209" i="60"/>
  <c r="Z209" i="60"/>
  <c r="AA209" i="60"/>
  <c r="AB209" i="60"/>
  <c r="X210" i="60"/>
  <c r="Y210" i="60"/>
  <c r="Z210" i="60"/>
  <c r="AA210" i="60"/>
  <c r="AB210" i="60"/>
  <c r="X211" i="60"/>
  <c r="Y211" i="60"/>
  <c r="Z211" i="60"/>
  <c r="AA211" i="60"/>
  <c r="AB211" i="60"/>
  <c r="X212" i="60"/>
  <c r="Y212" i="60"/>
  <c r="Z212" i="60"/>
  <c r="AA212" i="60"/>
  <c r="AB212" i="60"/>
  <c r="X213" i="60"/>
  <c r="Y213" i="60"/>
  <c r="Z213" i="60"/>
  <c r="AA213" i="60"/>
  <c r="AB213" i="60"/>
  <c r="X214" i="60"/>
  <c r="Y214" i="60"/>
  <c r="Z214" i="60"/>
  <c r="AA214" i="60"/>
  <c r="AB214" i="60"/>
  <c r="X215" i="60"/>
  <c r="Y215" i="60"/>
  <c r="Z215" i="60"/>
  <c r="AA215" i="60"/>
  <c r="AB215" i="60"/>
  <c r="X216" i="60"/>
  <c r="Y216" i="60"/>
  <c r="Z216" i="60"/>
  <c r="AA216" i="60"/>
  <c r="AB216" i="60"/>
  <c r="X217" i="60"/>
  <c r="Y217" i="60"/>
  <c r="Z217" i="60"/>
  <c r="AA217" i="60"/>
  <c r="AB217" i="60"/>
  <c r="X218" i="60"/>
  <c r="Y218" i="60"/>
  <c r="Z218" i="60"/>
  <c r="AA218" i="60"/>
  <c r="AB218" i="60"/>
  <c r="X219" i="60"/>
  <c r="Y219" i="60"/>
  <c r="Z219" i="60"/>
  <c r="AA219" i="60"/>
  <c r="AB219" i="60"/>
  <c r="X220" i="60"/>
  <c r="Y220" i="60"/>
  <c r="Z220" i="60"/>
  <c r="AA220" i="60"/>
  <c r="AB220" i="60"/>
  <c r="X221" i="60"/>
  <c r="Y221" i="60"/>
  <c r="Z221" i="60"/>
  <c r="AA221" i="60"/>
  <c r="AB221" i="60"/>
  <c r="X222" i="60"/>
  <c r="Y222" i="60"/>
  <c r="Z222" i="60"/>
  <c r="AA222" i="60"/>
  <c r="AB222" i="60"/>
  <c r="X223" i="60"/>
  <c r="Y223" i="60"/>
  <c r="Z223" i="60"/>
  <c r="AA223" i="60"/>
  <c r="AB223" i="60"/>
  <c r="X224" i="60"/>
  <c r="Y224" i="60"/>
  <c r="Z224" i="60"/>
  <c r="AA224" i="60"/>
  <c r="AB224" i="60"/>
  <c r="X225" i="60"/>
  <c r="Y225" i="60"/>
  <c r="Z225" i="60"/>
  <c r="AA225" i="60"/>
  <c r="AB225" i="60"/>
  <c r="X226" i="60"/>
  <c r="Y226" i="60"/>
  <c r="Z226" i="60"/>
  <c r="AA226" i="60"/>
  <c r="AB226" i="60"/>
  <c r="X227" i="60"/>
  <c r="Y227" i="60"/>
  <c r="Z227" i="60"/>
  <c r="AA227" i="60"/>
  <c r="AB227" i="60"/>
  <c r="X228" i="60"/>
  <c r="Y228" i="60"/>
  <c r="Z228" i="60"/>
  <c r="AA228" i="60"/>
  <c r="AB228" i="60"/>
  <c r="X229" i="60"/>
  <c r="Y229" i="60"/>
  <c r="Z229" i="60"/>
  <c r="AA229" i="60"/>
  <c r="AB229" i="60"/>
  <c r="X230" i="60"/>
  <c r="Y230" i="60"/>
  <c r="Z230" i="60"/>
  <c r="AA230" i="60"/>
  <c r="AB230" i="60"/>
  <c r="X231" i="60"/>
  <c r="Y231" i="60"/>
  <c r="Z231" i="60"/>
  <c r="AA231" i="60"/>
  <c r="AB231" i="60"/>
  <c r="X232" i="60"/>
  <c r="Y232" i="60"/>
  <c r="Z232" i="60"/>
  <c r="AA232" i="60"/>
  <c r="AB232" i="60"/>
  <c r="X233" i="60"/>
  <c r="Y233" i="60"/>
  <c r="Z233" i="60"/>
  <c r="AA233" i="60"/>
  <c r="AB233" i="60"/>
  <c r="X234" i="60"/>
  <c r="Y234" i="60"/>
  <c r="Z234" i="60"/>
  <c r="AA234" i="60"/>
  <c r="AB234" i="60"/>
  <c r="X235" i="60"/>
  <c r="Y235" i="60"/>
  <c r="Z235" i="60"/>
  <c r="AA235" i="60"/>
  <c r="AB235" i="60"/>
  <c r="X236" i="60"/>
  <c r="Y236" i="60"/>
  <c r="Z236" i="60"/>
  <c r="AA236" i="60"/>
  <c r="AB236" i="60"/>
  <c r="X237" i="60"/>
  <c r="Y237" i="60"/>
  <c r="Z237" i="60"/>
  <c r="AA237" i="60"/>
  <c r="AB237" i="60"/>
  <c r="X238" i="60"/>
  <c r="Y238" i="60"/>
  <c r="Z238" i="60"/>
  <c r="AA238" i="60"/>
  <c r="AB238" i="60"/>
  <c r="X239" i="60"/>
  <c r="Y239" i="60"/>
  <c r="Z239" i="60"/>
  <c r="AA239" i="60"/>
  <c r="AB239" i="60"/>
  <c r="X240" i="60"/>
  <c r="Y240" i="60"/>
  <c r="Z240" i="60"/>
  <c r="AA240" i="60"/>
  <c r="AB240" i="60"/>
  <c r="X241" i="60"/>
  <c r="Y241" i="60"/>
  <c r="Z241" i="60"/>
  <c r="AA241" i="60"/>
  <c r="AB241" i="60"/>
  <c r="X242" i="60"/>
  <c r="Y242" i="60"/>
  <c r="Z242" i="60"/>
  <c r="AA242" i="60"/>
  <c r="AB242" i="60"/>
  <c r="X243" i="60"/>
  <c r="Y243" i="60"/>
  <c r="Z243" i="60"/>
  <c r="AA243" i="60"/>
  <c r="AB243" i="60"/>
  <c r="X244" i="60"/>
  <c r="Y244" i="60"/>
  <c r="Z244" i="60"/>
  <c r="AA244" i="60"/>
  <c r="AB244" i="60"/>
  <c r="X245" i="60"/>
  <c r="Y245" i="60"/>
  <c r="Z245" i="60"/>
  <c r="AA245" i="60"/>
  <c r="AB245" i="60"/>
  <c r="X246" i="60"/>
  <c r="Y246" i="60"/>
  <c r="Z246" i="60"/>
  <c r="AA246" i="60"/>
  <c r="AB246" i="60"/>
  <c r="X247" i="60"/>
  <c r="Y247" i="60"/>
  <c r="Z247" i="60"/>
  <c r="AA247" i="60"/>
  <c r="AB247" i="60"/>
  <c r="X248" i="60"/>
  <c r="Y248" i="60"/>
  <c r="Z248" i="60"/>
  <c r="AA248" i="60"/>
  <c r="AB248" i="60"/>
  <c r="X249" i="60"/>
  <c r="Y249" i="60"/>
  <c r="Z249" i="60"/>
  <c r="AA249" i="60"/>
  <c r="AB249" i="60"/>
  <c r="X250" i="60"/>
  <c r="Y250" i="60"/>
  <c r="Z250" i="60"/>
  <c r="AA250" i="60"/>
  <c r="AB250" i="60"/>
  <c r="X251" i="60"/>
  <c r="Y251" i="60"/>
  <c r="Z251" i="60"/>
  <c r="AA251" i="60"/>
  <c r="AB251" i="60"/>
  <c r="X252" i="60"/>
  <c r="Y252" i="60"/>
  <c r="Z252" i="60"/>
  <c r="AA252" i="60"/>
  <c r="AB252" i="60"/>
  <c r="X253" i="60"/>
  <c r="Y253" i="60"/>
  <c r="Z253" i="60"/>
  <c r="AA253" i="60"/>
  <c r="AB253" i="60"/>
  <c r="X254" i="60"/>
  <c r="Y254" i="60"/>
  <c r="Z254" i="60"/>
  <c r="AA254" i="60"/>
  <c r="AB254" i="60"/>
  <c r="X255" i="60"/>
  <c r="Y255" i="60"/>
  <c r="Z255" i="60"/>
  <c r="AA255" i="60"/>
  <c r="AB255" i="60"/>
  <c r="X256" i="60"/>
  <c r="Y256" i="60"/>
  <c r="Z256" i="60"/>
  <c r="AA256" i="60"/>
  <c r="AB256" i="60"/>
  <c r="X257" i="60"/>
  <c r="Y257" i="60"/>
  <c r="Z257" i="60"/>
  <c r="AA257" i="60"/>
  <c r="AB257" i="60"/>
  <c r="X258" i="60"/>
  <c r="Y258" i="60"/>
  <c r="Z258" i="60"/>
  <c r="AA258" i="60"/>
  <c r="AB258" i="60"/>
  <c r="X259" i="60"/>
  <c r="Y259" i="60"/>
  <c r="Z259" i="60"/>
  <c r="AA259" i="60"/>
  <c r="AB259" i="60"/>
  <c r="X260" i="60"/>
  <c r="Y260" i="60"/>
  <c r="Z260" i="60"/>
  <c r="AA260" i="60"/>
  <c r="AB260" i="60"/>
  <c r="X261" i="60"/>
  <c r="Y261" i="60"/>
  <c r="Z261" i="60"/>
  <c r="AA261" i="60"/>
  <c r="AB261" i="60"/>
  <c r="X262" i="60"/>
  <c r="Y262" i="60"/>
  <c r="Z262" i="60"/>
  <c r="AA262" i="60"/>
  <c r="AB262" i="60"/>
  <c r="X263" i="60"/>
  <c r="Y263" i="60"/>
  <c r="Z263" i="60"/>
  <c r="AA263" i="60"/>
  <c r="AB263" i="60"/>
  <c r="X264" i="60"/>
  <c r="Y264" i="60"/>
  <c r="Z264" i="60"/>
  <c r="AA264" i="60"/>
  <c r="AB264" i="60"/>
  <c r="X265" i="60"/>
  <c r="Y265" i="60"/>
  <c r="Z265" i="60"/>
  <c r="AA265" i="60"/>
  <c r="AB265" i="60"/>
  <c r="X266" i="60"/>
  <c r="Y266" i="60"/>
  <c r="Z266" i="60"/>
  <c r="AA266" i="60"/>
  <c r="AB266" i="60"/>
  <c r="X267" i="60"/>
  <c r="Y267" i="60"/>
  <c r="Z267" i="60"/>
  <c r="AA267" i="60"/>
  <c r="AB267" i="60"/>
  <c r="X268" i="60"/>
  <c r="Y268" i="60"/>
  <c r="Z268" i="60"/>
  <c r="AA268" i="60"/>
  <c r="AB268" i="60"/>
  <c r="X269" i="60"/>
  <c r="Y269" i="60"/>
  <c r="Z269" i="60"/>
  <c r="AA269" i="60"/>
  <c r="AB269" i="60"/>
  <c r="X270" i="60"/>
  <c r="Y270" i="60"/>
  <c r="Z270" i="60"/>
  <c r="AA270" i="60"/>
  <c r="AB270" i="60"/>
  <c r="X271" i="60"/>
  <c r="Y271" i="60"/>
  <c r="Z271" i="60"/>
  <c r="AA271" i="60"/>
  <c r="AB271" i="60"/>
  <c r="X272" i="60"/>
  <c r="Y272" i="60"/>
  <c r="Z272" i="60"/>
  <c r="AA272" i="60"/>
  <c r="AB272" i="60"/>
  <c r="X273" i="60"/>
  <c r="Y273" i="60"/>
  <c r="Z273" i="60"/>
  <c r="AA273" i="60"/>
  <c r="AB273" i="60"/>
  <c r="X274" i="60"/>
  <c r="Y274" i="60"/>
  <c r="Z274" i="60"/>
  <c r="AA274" i="60"/>
  <c r="AB274" i="60"/>
  <c r="X275" i="60"/>
  <c r="Y275" i="60"/>
  <c r="Z275" i="60"/>
  <c r="AA275" i="60"/>
  <c r="AB275" i="60"/>
  <c r="X276" i="60"/>
  <c r="Y276" i="60"/>
  <c r="Z276" i="60"/>
  <c r="AA276" i="60"/>
  <c r="AB276" i="60"/>
  <c r="X277" i="60"/>
  <c r="Y277" i="60"/>
  <c r="Z277" i="60"/>
  <c r="AA277" i="60"/>
  <c r="AB277" i="60"/>
  <c r="X278" i="60"/>
  <c r="Y278" i="60"/>
  <c r="Z278" i="60"/>
  <c r="AA278" i="60"/>
  <c r="AB278" i="60"/>
  <c r="X279" i="60"/>
  <c r="Y279" i="60"/>
  <c r="Z279" i="60"/>
  <c r="AA279" i="60"/>
  <c r="AB279" i="60"/>
  <c r="X280" i="60"/>
  <c r="Y280" i="60"/>
  <c r="Z280" i="60"/>
  <c r="AA280" i="60"/>
  <c r="AB280" i="60"/>
  <c r="X281" i="60"/>
  <c r="Y281" i="60"/>
  <c r="Z281" i="60"/>
  <c r="AA281" i="60"/>
  <c r="AB281" i="60"/>
  <c r="X282" i="60"/>
  <c r="Y282" i="60"/>
  <c r="Z282" i="60"/>
  <c r="AA282" i="60"/>
  <c r="AB282" i="60"/>
  <c r="X283" i="60"/>
  <c r="Y283" i="60"/>
  <c r="Z283" i="60"/>
  <c r="AA283" i="60"/>
  <c r="AB283" i="60"/>
  <c r="X284" i="60"/>
  <c r="Y284" i="60"/>
  <c r="Z284" i="60"/>
  <c r="AA284" i="60"/>
  <c r="AB284" i="60"/>
  <c r="X285" i="60"/>
  <c r="Y285" i="60"/>
  <c r="Z285" i="60"/>
  <c r="AA285" i="60"/>
  <c r="AB285" i="60"/>
  <c r="X286" i="60"/>
  <c r="Y286" i="60"/>
  <c r="Z286" i="60"/>
  <c r="AA286" i="60"/>
  <c r="AB286" i="60"/>
  <c r="X287" i="60"/>
  <c r="Y287" i="60"/>
  <c r="Z287" i="60"/>
  <c r="AA287" i="60"/>
  <c r="AB287" i="60"/>
  <c r="X288" i="60"/>
  <c r="Y288" i="60"/>
  <c r="Z288" i="60"/>
  <c r="AA288" i="60"/>
  <c r="AB288" i="60"/>
  <c r="X289" i="60"/>
  <c r="Y289" i="60"/>
  <c r="Z289" i="60"/>
  <c r="AA289" i="60"/>
  <c r="AB289" i="60"/>
  <c r="X290" i="60"/>
  <c r="Y290" i="60"/>
  <c r="Z290" i="60"/>
  <c r="AA290" i="60"/>
  <c r="AB290" i="60"/>
  <c r="X291" i="60"/>
  <c r="Y291" i="60"/>
  <c r="Z291" i="60"/>
  <c r="AA291" i="60"/>
  <c r="AB291" i="60"/>
  <c r="X292" i="60"/>
  <c r="Y292" i="60"/>
  <c r="Z292" i="60"/>
  <c r="AA292" i="60"/>
  <c r="AB292" i="60"/>
  <c r="X293" i="60"/>
  <c r="Y293" i="60"/>
  <c r="Z293" i="60"/>
  <c r="AA293" i="60"/>
  <c r="AB293" i="60"/>
  <c r="X294" i="60"/>
  <c r="Y294" i="60"/>
  <c r="Z294" i="60"/>
  <c r="AA294" i="60"/>
  <c r="AB294" i="60"/>
  <c r="X295" i="60"/>
  <c r="Y295" i="60"/>
  <c r="Z295" i="60"/>
  <c r="AA295" i="60"/>
  <c r="AB295" i="60"/>
  <c r="X296" i="60"/>
  <c r="Y296" i="60"/>
  <c r="Z296" i="60"/>
  <c r="AA296" i="60"/>
  <c r="AB296" i="60"/>
  <c r="X297" i="60"/>
  <c r="Y297" i="60"/>
  <c r="Z297" i="60"/>
  <c r="AA297" i="60"/>
  <c r="AB297" i="60"/>
  <c r="X298" i="60"/>
  <c r="Y298" i="60"/>
  <c r="Z298" i="60"/>
  <c r="AA298" i="60"/>
  <c r="AB298" i="60"/>
  <c r="X299" i="60"/>
  <c r="Y299" i="60"/>
  <c r="Z299" i="60"/>
  <c r="AA299" i="60"/>
  <c r="AB299" i="60"/>
  <c r="X300" i="60"/>
  <c r="Y300" i="60"/>
  <c r="Z300" i="60"/>
  <c r="AA300" i="60"/>
  <c r="AB300" i="60"/>
  <c r="X301" i="60"/>
  <c r="Y301" i="60"/>
  <c r="Z301" i="60"/>
  <c r="AA301" i="60"/>
  <c r="AB301" i="60"/>
  <c r="X302" i="60"/>
  <c r="Y302" i="60"/>
  <c r="Z302" i="60"/>
  <c r="AA302" i="60"/>
  <c r="AB302" i="60"/>
  <c r="X303" i="60"/>
  <c r="Y303" i="60"/>
  <c r="Z303" i="60"/>
  <c r="AA303" i="60"/>
  <c r="AB303" i="60"/>
  <c r="X304" i="60"/>
  <c r="Y304" i="60"/>
  <c r="Z304" i="60"/>
  <c r="AA304" i="60"/>
  <c r="AB304" i="60"/>
  <c r="X305" i="60"/>
  <c r="Y305" i="60"/>
  <c r="Z305" i="60"/>
  <c r="AA305" i="60"/>
  <c r="AB305" i="60"/>
  <c r="X306" i="60"/>
  <c r="Y306" i="60"/>
  <c r="Z306" i="60"/>
  <c r="AA306" i="60"/>
  <c r="AB306" i="60"/>
  <c r="X307" i="60"/>
  <c r="Y307" i="60"/>
  <c r="Z307" i="60"/>
  <c r="AA307" i="60"/>
  <c r="AB307" i="60"/>
  <c r="X308" i="60"/>
  <c r="Y308" i="60"/>
  <c r="Z308" i="60"/>
  <c r="AA308" i="60"/>
  <c r="AB308" i="60"/>
  <c r="X309" i="60"/>
  <c r="Y309" i="60"/>
  <c r="Z309" i="60"/>
  <c r="AA309" i="60"/>
  <c r="AB309" i="60"/>
  <c r="X310" i="60"/>
  <c r="Y310" i="60"/>
  <c r="Z310" i="60"/>
  <c r="AA310" i="60"/>
  <c r="AB310" i="60"/>
  <c r="X311" i="60"/>
  <c r="Y311" i="60"/>
  <c r="Z311" i="60"/>
  <c r="AA311" i="60"/>
  <c r="AB311" i="60"/>
  <c r="X312" i="60"/>
  <c r="Y312" i="60"/>
  <c r="Z312" i="60"/>
  <c r="AA312" i="60"/>
  <c r="AB312" i="60"/>
  <c r="X313" i="60"/>
  <c r="Y313" i="60"/>
  <c r="Z313" i="60"/>
  <c r="AA313" i="60"/>
  <c r="AB313" i="60"/>
  <c r="X314" i="60"/>
  <c r="Y314" i="60"/>
  <c r="Z314" i="60"/>
  <c r="AA314" i="60"/>
  <c r="AB314" i="60"/>
  <c r="X315" i="60"/>
  <c r="Y315" i="60"/>
  <c r="Z315" i="60"/>
  <c r="AA315" i="60"/>
  <c r="AB315" i="60"/>
  <c r="X316" i="60"/>
  <c r="Y316" i="60"/>
  <c r="Z316" i="60"/>
  <c r="AA316" i="60"/>
  <c r="AB316" i="60"/>
  <c r="X317" i="60"/>
  <c r="Y317" i="60"/>
  <c r="Z317" i="60"/>
  <c r="AA317" i="60"/>
  <c r="AB317" i="60"/>
  <c r="X318" i="60"/>
  <c r="Y318" i="60"/>
  <c r="Z318" i="60"/>
  <c r="AA318" i="60"/>
  <c r="AB318" i="60"/>
  <c r="X319" i="60"/>
  <c r="Y319" i="60"/>
  <c r="Z319" i="60"/>
  <c r="AA319" i="60"/>
  <c r="AB319" i="60"/>
  <c r="X320" i="60"/>
  <c r="Y320" i="60"/>
  <c r="Z320" i="60"/>
  <c r="AA320" i="60"/>
  <c r="AB320" i="60"/>
  <c r="X321" i="60"/>
  <c r="Y321" i="60"/>
  <c r="Z321" i="60"/>
  <c r="AA321" i="60"/>
  <c r="AB321" i="60"/>
  <c r="X322" i="60"/>
  <c r="Y322" i="60"/>
  <c r="Z322" i="60"/>
  <c r="AA322" i="60"/>
  <c r="AB322" i="60"/>
  <c r="X323" i="60"/>
  <c r="Y323" i="60"/>
  <c r="Z323" i="60"/>
  <c r="AA323" i="60"/>
  <c r="AB323" i="60"/>
  <c r="X324" i="60"/>
  <c r="Y324" i="60"/>
  <c r="Z324" i="60"/>
  <c r="AA324" i="60"/>
  <c r="AB324" i="60"/>
  <c r="X325" i="60"/>
  <c r="Y325" i="60"/>
  <c r="Z325" i="60"/>
  <c r="AA325" i="60"/>
  <c r="AB325" i="60"/>
  <c r="X326" i="60"/>
  <c r="Y326" i="60"/>
  <c r="Z326" i="60"/>
  <c r="AA326" i="60"/>
  <c r="AB326" i="60"/>
  <c r="X327" i="60"/>
  <c r="Y327" i="60"/>
  <c r="Z327" i="60"/>
  <c r="AA327" i="60"/>
  <c r="AB327" i="60"/>
  <c r="X328" i="60"/>
  <c r="Y328" i="60"/>
  <c r="Z328" i="60"/>
  <c r="AA328" i="60"/>
  <c r="AB328" i="60"/>
  <c r="X329" i="60"/>
  <c r="Y329" i="60"/>
  <c r="Z329" i="60"/>
  <c r="AA329" i="60"/>
  <c r="AB329" i="60"/>
  <c r="X330" i="60"/>
  <c r="Y330" i="60"/>
  <c r="Z330" i="60"/>
  <c r="AA330" i="60"/>
  <c r="AB330" i="60"/>
  <c r="X331" i="60"/>
  <c r="Y331" i="60"/>
  <c r="Z331" i="60"/>
  <c r="AA331" i="60"/>
  <c r="AB331" i="60"/>
  <c r="X332" i="60"/>
  <c r="Y332" i="60"/>
  <c r="Z332" i="60"/>
  <c r="AA332" i="60"/>
  <c r="AB332" i="60"/>
  <c r="X333" i="60"/>
  <c r="Y333" i="60"/>
  <c r="Z333" i="60"/>
  <c r="AA333" i="60"/>
  <c r="AB333" i="60"/>
  <c r="X334" i="60"/>
  <c r="Y334" i="60"/>
  <c r="Z334" i="60"/>
  <c r="AA334" i="60"/>
  <c r="AB334" i="60"/>
  <c r="X335" i="60"/>
  <c r="Y335" i="60"/>
  <c r="Z335" i="60"/>
  <c r="AA335" i="60"/>
  <c r="AB335" i="60"/>
  <c r="X336" i="60"/>
  <c r="Y336" i="60"/>
  <c r="Z336" i="60"/>
  <c r="AA336" i="60"/>
  <c r="AB336" i="60"/>
  <c r="X337" i="60"/>
  <c r="Y337" i="60"/>
  <c r="Z337" i="60"/>
  <c r="AA337" i="60"/>
  <c r="AB337" i="60"/>
  <c r="X338" i="60"/>
  <c r="Y338" i="60"/>
  <c r="Z338" i="60"/>
  <c r="AA338" i="60"/>
  <c r="AB338" i="60"/>
  <c r="X339" i="60"/>
  <c r="Y339" i="60"/>
  <c r="Z339" i="60"/>
  <c r="AA339" i="60"/>
  <c r="AB339" i="60"/>
  <c r="X341" i="60"/>
  <c r="Y341" i="60"/>
  <c r="Z341" i="60"/>
  <c r="AA341" i="60"/>
  <c r="AB341" i="60"/>
  <c r="X342" i="60"/>
  <c r="Y342" i="60"/>
  <c r="Z342" i="60"/>
  <c r="AA342" i="60"/>
  <c r="AB342" i="60"/>
  <c r="X343" i="60"/>
  <c r="Y343" i="60"/>
  <c r="Z343" i="60"/>
  <c r="AA343" i="60"/>
  <c r="AB343" i="60"/>
  <c r="X344" i="60"/>
  <c r="Y344" i="60"/>
  <c r="Z344" i="60"/>
  <c r="AA344" i="60"/>
  <c r="AB344" i="60"/>
  <c r="X345" i="60"/>
  <c r="Y345" i="60"/>
  <c r="Z345" i="60"/>
  <c r="AA345" i="60"/>
  <c r="AB345" i="60"/>
  <c r="X346" i="60"/>
  <c r="Y346" i="60"/>
  <c r="Z346" i="60"/>
  <c r="AA346" i="60"/>
  <c r="AB346" i="60"/>
  <c r="X347" i="60"/>
  <c r="Y347" i="60"/>
  <c r="Z347" i="60"/>
  <c r="AA347" i="60"/>
  <c r="AB347" i="60"/>
  <c r="X348" i="60"/>
  <c r="Y348" i="60"/>
  <c r="Z348" i="60"/>
  <c r="AA348" i="60"/>
  <c r="AB348" i="60"/>
  <c r="X349" i="60"/>
  <c r="Y349" i="60"/>
  <c r="Z349" i="60"/>
  <c r="AA349" i="60"/>
  <c r="AB349" i="60"/>
  <c r="X350" i="60"/>
  <c r="Y350" i="60"/>
  <c r="Z350" i="60"/>
  <c r="AA350" i="60"/>
  <c r="AB350" i="60"/>
  <c r="X355" i="60"/>
  <c r="Y355" i="60"/>
  <c r="Z355" i="60"/>
  <c r="AA355" i="60"/>
  <c r="AB355" i="60"/>
  <c r="X356" i="60"/>
  <c r="Y356" i="60"/>
  <c r="Z356" i="60"/>
  <c r="AA356" i="60"/>
  <c r="AB356" i="60"/>
  <c r="X357" i="60"/>
  <c r="Y357" i="60"/>
  <c r="Z357" i="60"/>
  <c r="AA357" i="60"/>
  <c r="AB357" i="60"/>
  <c r="X23" i="60"/>
  <c r="Y23" i="60"/>
  <c r="Z23" i="60"/>
  <c r="AA23" i="60"/>
  <c r="AB23" i="60"/>
  <c r="G25" i="60"/>
  <c r="H25" i="60"/>
  <c r="G26" i="60"/>
  <c r="H26" i="60"/>
  <c r="G27" i="60"/>
  <c r="H27" i="60"/>
  <c r="G28" i="60"/>
  <c r="H28" i="60"/>
  <c r="G29" i="60"/>
  <c r="H29" i="60"/>
  <c r="G30" i="60"/>
  <c r="H30" i="60"/>
  <c r="G31" i="60"/>
  <c r="H31" i="60"/>
  <c r="G33" i="60"/>
  <c r="H33" i="60"/>
  <c r="G34" i="60"/>
  <c r="H34" i="60"/>
  <c r="G35" i="60"/>
  <c r="H35" i="60"/>
  <c r="G36" i="60"/>
  <c r="H36" i="60"/>
  <c r="G37" i="60"/>
  <c r="H37" i="60"/>
  <c r="G38" i="60"/>
  <c r="H38" i="60"/>
  <c r="G39" i="60"/>
  <c r="H39" i="60"/>
  <c r="G40" i="60"/>
  <c r="H40" i="60"/>
  <c r="G41" i="60"/>
  <c r="H41" i="60"/>
  <c r="G42" i="60"/>
  <c r="H42" i="60"/>
  <c r="G43" i="60"/>
  <c r="H43" i="60"/>
  <c r="G44" i="60"/>
  <c r="H44" i="60"/>
  <c r="G45" i="60"/>
  <c r="H45" i="60"/>
  <c r="G46" i="60"/>
  <c r="H46" i="60"/>
  <c r="G47" i="60"/>
  <c r="H47" i="60"/>
  <c r="G48" i="60"/>
  <c r="H48" i="60"/>
  <c r="G49" i="60"/>
  <c r="H49" i="60"/>
  <c r="G50" i="60"/>
  <c r="H50" i="60"/>
  <c r="G51" i="60"/>
  <c r="H51" i="60"/>
  <c r="G52" i="60"/>
  <c r="H52" i="60"/>
  <c r="G53" i="60"/>
  <c r="H53" i="60"/>
  <c r="G54" i="60"/>
  <c r="H54" i="60"/>
  <c r="G55" i="60"/>
  <c r="H55" i="60"/>
  <c r="G56" i="60"/>
  <c r="H56" i="60"/>
  <c r="G57" i="60"/>
  <c r="H57" i="60"/>
  <c r="G58" i="60"/>
  <c r="H58" i="60"/>
  <c r="G59" i="60"/>
  <c r="H59" i="60"/>
  <c r="G60" i="60"/>
  <c r="H60" i="60"/>
  <c r="G61" i="60"/>
  <c r="H61" i="60"/>
  <c r="G62" i="60"/>
  <c r="H62" i="60"/>
  <c r="G63" i="60"/>
  <c r="H63" i="60"/>
  <c r="G64" i="60"/>
  <c r="H64" i="60"/>
  <c r="G65" i="60"/>
  <c r="H65" i="60"/>
  <c r="G66" i="60"/>
  <c r="H66" i="60"/>
  <c r="G67" i="60"/>
  <c r="H67" i="60"/>
  <c r="G68" i="60"/>
  <c r="H68" i="60"/>
  <c r="G69" i="60"/>
  <c r="H69" i="60"/>
  <c r="G70" i="60"/>
  <c r="H70" i="60"/>
  <c r="G71" i="60"/>
  <c r="H71" i="60"/>
  <c r="G72" i="60"/>
  <c r="H72" i="60"/>
  <c r="G73" i="60"/>
  <c r="H73" i="60"/>
  <c r="G74" i="60"/>
  <c r="H74" i="60"/>
  <c r="G75" i="60"/>
  <c r="H75" i="60"/>
  <c r="G76" i="60"/>
  <c r="H76" i="60"/>
  <c r="G77" i="60"/>
  <c r="H77" i="60"/>
  <c r="G78" i="60"/>
  <c r="H78" i="60"/>
  <c r="G79" i="60"/>
  <c r="H79" i="60"/>
  <c r="G80" i="60"/>
  <c r="H80" i="60"/>
  <c r="G81" i="60"/>
  <c r="H81" i="60"/>
  <c r="G82" i="60"/>
  <c r="H82" i="60"/>
  <c r="G83" i="60"/>
  <c r="H83" i="60"/>
  <c r="G84" i="60"/>
  <c r="H84" i="60"/>
  <c r="G85" i="60"/>
  <c r="H85" i="60"/>
  <c r="G86" i="60"/>
  <c r="H86" i="60"/>
  <c r="G87" i="60"/>
  <c r="H87" i="60"/>
  <c r="G88" i="60"/>
  <c r="H88" i="60"/>
  <c r="G89" i="60"/>
  <c r="H89" i="60"/>
  <c r="G90" i="60"/>
  <c r="H90" i="60"/>
  <c r="G91" i="60"/>
  <c r="H91" i="60"/>
  <c r="G92" i="60"/>
  <c r="H92" i="60"/>
  <c r="G93" i="60"/>
  <c r="H93" i="60"/>
  <c r="G94" i="60"/>
  <c r="H94" i="60"/>
  <c r="G95" i="60"/>
  <c r="H95" i="60"/>
  <c r="G96" i="60"/>
  <c r="H96" i="60"/>
  <c r="G97" i="60"/>
  <c r="H97" i="60"/>
  <c r="G98" i="60"/>
  <c r="H98" i="60"/>
  <c r="G99" i="60"/>
  <c r="H99" i="60"/>
  <c r="G100" i="60"/>
  <c r="H100" i="60"/>
  <c r="G101" i="60"/>
  <c r="H101" i="60"/>
  <c r="G102" i="60"/>
  <c r="H102" i="60"/>
  <c r="G103" i="60"/>
  <c r="H103" i="60"/>
  <c r="G104" i="60"/>
  <c r="H104" i="60"/>
  <c r="G105" i="60"/>
  <c r="H105" i="60"/>
  <c r="G106" i="60"/>
  <c r="H106" i="60"/>
  <c r="G107" i="60"/>
  <c r="H107" i="60"/>
  <c r="G108" i="60"/>
  <c r="H108" i="60"/>
  <c r="G109" i="60"/>
  <c r="H109" i="60"/>
  <c r="G110" i="60"/>
  <c r="H110" i="60"/>
  <c r="G111" i="60"/>
  <c r="H111" i="60"/>
  <c r="G112" i="60"/>
  <c r="H112" i="60"/>
  <c r="G113" i="60"/>
  <c r="H113" i="60"/>
  <c r="G114" i="60"/>
  <c r="H114" i="60"/>
  <c r="G115" i="60"/>
  <c r="H115" i="60"/>
  <c r="G116" i="60"/>
  <c r="H116" i="60"/>
  <c r="G117" i="60"/>
  <c r="H117" i="60"/>
  <c r="G118" i="60"/>
  <c r="H118" i="60"/>
  <c r="G119" i="60"/>
  <c r="H119" i="60"/>
  <c r="G120" i="60"/>
  <c r="H120" i="60"/>
  <c r="G121" i="60"/>
  <c r="H121" i="60"/>
  <c r="G122" i="60"/>
  <c r="H122" i="60"/>
  <c r="G123" i="60"/>
  <c r="H123" i="60"/>
  <c r="G124" i="60"/>
  <c r="H124" i="60"/>
  <c r="G125" i="60"/>
  <c r="H125" i="60"/>
  <c r="G126" i="60"/>
  <c r="H126" i="60"/>
  <c r="G127" i="60"/>
  <c r="H127" i="60"/>
  <c r="G128" i="60"/>
  <c r="H128" i="60"/>
  <c r="G129" i="60"/>
  <c r="H129" i="60"/>
  <c r="G130" i="60"/>
  <c r="H130" i="60"/>
  <c r="G131" i="60"/>
  <c r="H131" i="60"/>
  <c r="G132" i="60"/>
  <c r="H132" i="60"/>
  <c r="G133" i="60"/>
  <c r="H133" i="60"/>
  <c r="G134" i="60"/>
  <c r="H134" i="60"/>
  <c r="G135" i="60"/>
  <c r="H135" i="60"/>
  <c r="G136" i="60"/>
  <c r="H136" i="60"/>
  <c r="G137" i="60"/>
  <c r="H137" i="60"/>
  <c r="G138" i="60"/>
  <c r="H138" i="60"/>
  <c r="G139" i="60"/>
  <c r="H139" i="60"/>
  <c r="G140" i="60"/>
  <c r="H140" i="60"/>
  <c r="G141" i="60"/>
  <c r="H141" i="60"/>
  <c r="G142" i="60"/>
  <c r="H142" i="60"/>
  <c r="G143" i="60"/>
  <c r="H143" i="60"/>
  <c r="G145" i="60"/>
  <c r="H145" i="60"/>
  <c r="G146" i="60"/>
  <c r="H146" i="60"/>
  <c r="G147" i="60"/>
  <c r="H147" i="60"/>
  <c r="G148" i="60"/>
  <c r="H148" i="60"/>
  <c r="G149" i="60"/>
  <c r="H149" i="60"/>
  <c r="G150" i="60"/>
  <c r="H150" i="60"/>
  <c r="G151" i="60"/>
  <c r="H151" i="60"/>
  <c r="G152" i="60"/>
  <c r="H152" i="60"/>
  <c r="G153" i="60"/>
  <c r="H153" i="60"/>
  <c r="G154" i="60"/>
  <c r="H154" i="60"/>
  <c r="G155" i="60"/>
  <c r="H155" i="60"/>
  <c r="G156" i="60"/>
  <c r="H156" i="60"/>
  <c r="G157" i="60"/>
  <c r="H157" i="60"/>
  <c r="G158" i="60"/>
  <c r="H158" i="60"/>
  <c r="G159" i="60"/>
  <c r="H159" i="60"/>
  <c r="G160" i="60"/>
  <c r="H160" i="60"/>
  <c r="G161" i="60"/>
  <c r="H161" i="60"/>
  <c r="G162" i="60"/>
  <c r="H162" i="60"/>
  <c r="G163" i="60"/>
  <c r="H163" i="60"/>
  <c r="G164" i="60"/>
  <c r="H164" i="60"/>
  <c r="G165" i="60"/>
  <c r="H165" i="60"/>
  <c r="G166" i="60"/>
  <c r="H166" i="60"/>
  <c r="G167" i="60"/>
  <c r="H167" i="60"/>
  <c r="G168" i="60"/>
  <c r="H168" i="60"/>
  <c r="G169" i="60"/>
  <c r="H169" i="60"/>
  <c r="G170" i="60"/>
  <c r="H170" i="60"/>
  <c r="G171" i="60"/>
  <c r="H171" i="60"/>
  <c r="G172" i="60"/>
  <c r="H172" i="60"/>
  <c r="G173" i="60"/>
  <c r="H173" i="60"/>
  <c r="G174" i="60"/>
  <c r="H174" i="60"/>
  <c r="G175" i="60"/>
  <c r="H175" i="60"/>
  <c r="G176" i="60"/>
  <c r="H176" i="60"/>
  <c r="G177" i="60"/>
  <c r="H177" i="60"/>
  <c r="G178" i="60"/>
  <c r="H178" i="60"/>
  <c r="G179" i="60"/>
  <c r="H179" i="60"/>
  <c r="G180" i="60"/>
  <c r="H180" i="60"/>
  <c r="G181" i="60"/>
  <c r="H181" i="60"/>
  <c r="G182" i="60"/>
  <c r="H182" i="60"/>
  <c r="G183" i="60"/>
  <c r="H183" i="60"/>
  <c r="G184" i="60"/>
  <c r="H184" i="60"/>
  <c r="G185" i="60"/>
  <c r="H185" i="60"/>
  <c r="G186" i="60"/>
  <c r="H186" i="60"/>
  <c r="G187" i="60"/>
  <c r="H187" i="60"/>
  <c r="G188" i="60"/>
  <c r="H188" i="60"/>
  <c r="G189" i="60"/>
  <c r="H189" i="60"/>
  <c r="G190" i="60"/>
  <c r="H190" i="60"/>
  <c r="G192" i="60"/>
  <c r="H192" i="60"/>
  <c r="G193" i="60"/>
  <c r="H193" i="60"/>
  <c r="G194" i="60"/>
  <c r="H194" i="60"/>
  <c r="G195" i="60"/>
  <c r="H195" i="60"/>
  <c r="G196" i="60"/>
  <c r="H196" i="60"/>
  <c r="G197" i="60"/>
  <c r="H197" i="60"/>
  <c r="G198" i="60"/>
  <c r="H198" i="60"/>
  <c r="G199" i="60"/>
  <c r="H199" i="60"/>
  <c r="G200" i="60"/>
  <c r="H200" i="60"/>
  <c r="G201" i="60"/>
  <c r="H201" i="60"/>
  <c r="G202" i="60"/>
  <c r="H202" i="60"/>
  <c r="G203" i="60"/>
  <c r="H203" i="60"/>
  <c r="G204" i="60"/>
  <c r="H204" i="60"/>
  <c r="G205" i="60"/>
  <c r="H205" i="60"/>
  <c r="G206" i="60"/>
  <c r="H206" i="60"/>
  <c r="G207" i="60"/>
  <c r="H207" i="60"/>
  <c r="G208" i="60"/>
  <c r="H208" i="60"/>
  <c r="G209" i="60"/>
  <c r="H209" i="60"/>
  <c r="G210" i="60"/>
  <c r="H210" i="60"/>
  <c r="G211" i="60"/>
  <c r="H211" i="60"/>
  <c r="G212" i="60"/>
  <c r="H212" i="60"/>
  <c r="G213" i="60"/>
  <c r="H213" i="60"/>
  <c r="G214" i="60"/>
  <c r="H214" i="60"/>
  <c r="G215" i="60"/>
  <c r="H215" i="60"/>
  <c r="G216" i="60"/>
  <c r="H216" i="60"/>
  <c r="G217" i="60"/>
  <c r="H217" i="60"/>
  <c r="G218" i="60"/>
  <c r="H218" i="60"/>
  <c r="G219" i="60"/>
  <c r="H219" i="60"/>
  <c r="G220" i="60"/>
  <c r="H220" i="60"/>
  <c r="G221" i="60"/>
  <c r="H221" i="60"/>
  <c r="G222" i="60"/>
  <c r="H222" i="60"/>
  <c r="G223" i="60"/>
  <c r="H223" i="60"/>
  <c r="G224" i="60"/>
  <c r="H224" i="60"/>
  <c r="G225" i="60"/>
  <c r="H225" i="60"/>
  <c r="G226" i="60"/>
  <c r="H226" i="60"/>
  <c r="G227" i="60"/>
  <c r="H227" i="60"/>
  <c r="G228" i="60"/>
  <c r="H228" i="60"/>
  <c r="G229" i="60"/>
  <c r="H229" i="60"/>
  <c r="G230" i="60"/>
  <c r="H230" i="60"/>
  <c r="G231" i="60"/>
  <c r="H231" i="60"/>
  <c r="G232" i="60"/>
  <c r="H232" i="60"/>
  <c r="G233" i="60"/>
  <c r="H233" i="60"/>
  <c r="G234" i="60"/>
  <c r="H234" i="60"/>
  <c r="G235" i="60"/>
  <c r="H235" i="60"/>
  <c r="G236" i="60"/>
  <c r="H236" i="60"/>
  <c r="G237" i="60"/>
  <c r="H237" i="60"/>
  <c r="G238" i="60"/>
  <c r="H238" i="60"/>
  <c r="G239" i="60"/>
  <c r="H239" i="60"/>
  <c r="G240" i="60"/>
  <c r="H240" i="60"/>
  <c r="G241" i="60"/>
  <c r="H241" i="60"/>
  <c r="G242" i="60"/>
  <c r="H242" i="60"/>
  <c r="G243" i="60"/>
  <c r="H243" i="60"/>
  <c r="G244" i="60"/>
  <c r="H244" i="60"/>
  <c r="G245" i="60"/>
  <c r="H245" i="60"/>
  <c r="G246" i="60"/>
  <c r="H246" i="60"/>
  <c r="G247" i="60"/>
  <c r="H247" i="60"/>
  <c r="G248" i="60"/>
  <c r="H248" i="60"/>
  <c r="G249" i="60"/>
  <c r="H249" i="60"/>
  <c r="G250" i="60"/>
  <c r="H250" i="60"/>
  <c r="G251" i="60"/>
  <c r="H251" i="60"/>
  <c r="G252" i="60"/>
  <c r="H252" i="60"/>
  <c r="G253" i="60"/>
  <c r="H253" i="60"/>
  <c r="G254" i="60"/>
  <c r="H254" i="60"/>
  <c r="G255" i="60"/>
  <c r="H255" i="60"/>
  <c r="G256" i="60"/>
  <c r="H256" i="60"/>
  <c r="G257" i="60"/>
  <c r="H257" i="60"/>
  <c r="G258" i="60"/>
  <c r="H258" i="60"/>
  <c r="G259" i="60"/>
  <c r="H259" i="60"/>
  <c r="G260" i="60"/>
  <c r="H260" i="60"/>
  <c r="G261" i="60"/>
  <c r="H261" i="60"/>
  <c r="G262" i="60"/>
  <c r="H262" i="60"/>
  <c r="G263" i="60"/>
  <c r="H263" i="60"/>
  <c r="G264" i="60"/>
  <c r="H264" i="60"/>
  <c r="G265" i="60"/>
  <c r="H265" i="60"/>
  <c r="G266" i="60"/>
  <c r="H266" i="60"/>
  <c r="G267" i="60"/>
  <c r="H267" i="60"/>
  <c r="G268" i="60"/>
  <c r="H268" i="60"/>
  <c r="G269" i="60"/>
  <c r="H269" i="60"/>
  <c r="G270" i="60"/>
  <c r="H270" i="60"/>
  <c r="G271" i="60"/>
  <c r="H271" i="60"/>
  <c r="G272" i="60"/>
  <c r="H272" i="60"/>
  <c r="G273" i="60"/>
  <c r="H273" i="60"/>
  <c r="G274" i="60"/>
  <c r="H274" i="60"/>
  <c r="G275" i="60"/>
  <c r="H275" i="60"/>
  <c r="G276" i="60"/>
  <c r="H276" i="60"/>
  <c r="G277" i="60"/>
  <c r="H277" i="60"/>
  <c r="G278" i="60"/>
  <c r="H278" i="60"/>
  <c r="G279" i="60"/>
  <c r="H279" i="60"/>
  <c r="G280" i="60"/>
  <c r="H280" i="60"/>
  <c r="G281" i="60"/>
  <c r="H281" i="60"/>
  <c r="G282" i="60"/>
  <c r="H282" i="60"/>
  <c r="G283" i="60"/>
  <c r="H283" i="60"/>
  <c r="G284" i="60"/>
  <c r="H284" i="60"/>
  <c r="G285" i="60"/>
  <c r="H285" i="60"/>
  <c r="G286" i="60"/>
  <c r="H286" i="60"/>
  <c r="G287" i="60"/>
  <c r="H287" i="60"/>
  <c r="G288" i="60"/>
  <c r="H288" i="60"/>
  <c r="G289" i="60"/>
  <c r="H289" i="60"/>
  <c r="G290" i="60"/>
  <c r="H290" i="60"/>
  <c r="G291" i="60"/>
  <c r="H291" i="60"/>
  <c r="G292" i="60"/>
  <c r="H292" i="60"/>
  <c r="G293" i="60"/>
  <c r="H293" i="60"/>
  <c r="G294" i="60"/>
  <c r="H294" i="60"/>
  <c r="G295" i="60"/>
  <c r="H295" i="60"/>
  <c r="G296" i="60"/>
  <c r="H296" i="60"/>
  <c r="G297" i="60"/>
  <c r="H297" i="60"/>
  <c r="G298" i="60"/>
  <c r="H298" i="60"/>
  <c r="G299" i="60"/>
  <c r="H299" i="60"/>
  <c r="G300" i="60"/>
  <c r="H300" i="60"/>
  <c r="G301" i="60"/>
  <c r="H301" i="60"/>
  <c r="G302" i="60"/>
  <c r="H302" i="60"/>
  <c r="G303" i="60"/>
  <c r="H303" i="60"/>
  <c r="G304" i="60"/>
  <c r="H304" i="60"/>
  <c r="G305" i="60"/>
  <c r="H305" i="60"/>
  <c r="G306" i="60"/>
  <c r="H306" i="60"/>
  <c r="G307" i="60"/>
  <c r="H307" i="60"/>
  <c r="G308" i="60"/>
  <c r="H308" i="60"/>
  <c r="G309" i="60"/>
  <c r="H309" i="60"/>
  <c r="G310" i="60"/>
  <c r="H310" i="60"/>
  <c r="G311" i="60"/>
  <c r="H311" i="60"/>
  <c r="G312" i="60"/>
  <c r="H312" i="60"/>
  <c r="G313" i="60"/>
  <c r="H313" i="60"/>
  <c r="G314" i="60"/>
  <c r="H314" i="60"/>
  <c r="G315" i="60"/>
  <c r="H315" i="60"/>
  <c r="G316" i="60"/>
  <c r="H316" i="60"/>
  <c r="G317" i="60"/>
  <c r="H317" i="60"/>
  <c r="G318" i="60"/>
  <c r="H318" i="60"/>
  <c r="G319" i="60"/>
  <c r="H319" i="60"/>
  <c r="G320" i="60"/>
  <c r="H320" i="60"/>
  <c r="G321" i="60"/>
  <c r="H321" i="60"/>
  <c r="G322" i="60"/>
  <c r="H322" i="60"/>
  <c r="G323" i="60"/>
  <c r="H323" i="60"/>
  <c r="G324" i="60"/>
  <c r="H324" i="60"/>
  <c r="G325" i="60"/>
  <c r="H325" i="60"/>
  <c r="G326" i="60"/>
  <c r="H326" i="60"/>
  <c r="G327" i="60"/>
  <c r="H327" i="60"/>
  <c r="G328" i="60"/>
  <c r="H328" i="60"/>
  <c r="G329" i="60"/>
  <c r="H329" i="60"/>
  <c r="G330" i="60"/>
  <c r="H330" i="60"/>
  <c r="G331" i="60"/>
  <c r="H331" i="60"/>
  <c r="G332" i="60"/>
  <c r="H332" i="60"/>
  <c r="G333" i="60"/>
  <c r="H333" i="60"/>
  <c r="G334" i="60"/>
  <c r="H334" i="60"/>
  <c r="G335" i="60"/>
  <c r="H335" i="60"/>
  <c r="G336" i="60"/>
  <c r="H336" i="60"/>
  <c r="G337" i="60"/>
  <c r="H337" i="60"/>
  <c r="G338" i="60"/>
  <c r="H338" i="60"/>
  <c r="G339" i="60"/>
  <c r="H339" i="60"/>
  <c r="G341" i="60"/>
  <c r="H341" i="60"/>
  <c r="G342" i="60"/>
  <c r="H342" i="60"/>
  <c r="G343" i="60"/>
  <c r="H343" i="60"/>
  <c r="G344" i="60"/>
  <c r="H344" i="60"/>
  <c r="G345" i="60"/>
  <c r="H345" i="60"/>
  <c r="G346" i="60"/>
  <c r="H346" i="60"/>
  <c r="G347" i="60"/>
  <c r="H347" i="60"/>
  <c r="G348" i="60"/>
  <c r="H348" i="60"/>
  <c r="G349" i="60"/>
  <c r="H349" i="60"/>
  <c r="G350" i="60"/>
  <c r="H350" i="60"/>
  <c r="G353" i="60"/>
  <c r="H353" i="60"/>
  <c r="G354" i="60"/>
  <c r="H354" i="60"/>
  <c r="G355" i="60"/>
  <c r="H355" i="60"/>
  <c r="G356" i="60"/>
  <c r="H356" i="60"/>
  <c r="G357" i="60"/>
  <c r="H357" i="60"/>
  <c r="A26" i="60"/>
  <c r="B26" i="60"/>
  <c r="C26" i="60"/>
  <c r="D26" i="60"/>
  <c r="E26" i="60"/>
  <c r="A27" i="60"/>
  <c r="B27" i="60"/>
  <c r="C27" i="60"/>
  <c r="D27" i="60"/>
  <c r="E27" i="60"/>
  <c r="A28" i="60"/>
  <c r="B28" i="60"/>
  <c r="C28" i="60"/>
  <c r="D28" i="60"/>
  <c r="E28" i="60"/>
  <c r="A29" i="60"/>
  <c r="B29" i="60"/>
  <c r="C29" i="60"/>
  <c r="D29" i="60"/>
  <c r="E29" i="60"/>
  <c r="A30" i="60"/>
  <c r="B30" i="60"/>
  <c r="C30" i="60"/>
  <c r="D30" i="60"/>
  <c r="E30" i="60"/>
  <c r="A31" i="60"/>
  <c r="B31" i="60"/>
  <c r="C31" i="60"/>
  <c r="D31" i="60"/>
  <c r="E31" i="60"/>
  <c r="A32" i="60"/>
  <c r="B32" i="60"/>
  <c r="A33" i="60"/>
  <c r="B33" i="60"/>
  <c r="C33" i="60"/>
  <c r="D33" i="60"/>
  <c r="E33" i="60"/>
  <c r="A34" i="60"/>
  <c r="B34" i="60"/>
  <c r="C34" i="60"/>
  <c r="D34" i="60"/>
  <c r="E34" i="60"/>
  <c r="A35" i="60"/>
  <c r="B35" i="60"/>
  <c r="C35" i="60"/>
  <c r="D35" i="60"/>
  <c r="E35" i="60"/>
  <c r="A36" i="60"/>
  <c r="B36" i="60"/>
  <c r="C36" i="60"/>
  <c r="D36" i="60"/>
  <c r="E36" i="60"/>
  <c r="A37" i="60"/>
  <c r="B37" i="60"/>
  <c r="C37" i="60"/>
  <c r="D37" i="60"/>
  <c r="E37" i="60"/>
  <c r="A38" i="60"/>
  <c r="B38" i="60"/>
  <c r="C38" i="60"/>
  <c r="D38" i="60"/>
  <c r="E38" i="60"/>
  <c r="A39" i="60"/>
  <c r="B39" i="60"/>
  <c r="C39" i="60"/>
  <c r="D39" i="60"/>
  <c r="E39" i="60"/>
  <c r="A40" i="60"/>
  <c r="B40" i="60"/>
  <c r="C40" i="60"/>
  <c r="D40" i="60"/>
  <c r="E40" i="60"/>
  <c r="A41" i="60"/>
  <c r="B41" i="60"/>
  <c r="C41" i="60"/>
  <c r="D41" i="60"/>
  <c r="E41" i="60"/>
  <c r="A42" i="60"/>
  <c r="B42" i="60"/>
  <c r="C42" i="60"/>
  <c r="D42" i="60"/>
  <c r="E42" i="60"/>
  <c r="A43" i="60"/>
  <c r="B43" i="60"/>
  <c r="C43" i="60"/>
  <c r="D43" i="60"/>
  <c r="E43" i="60"/>
  <c r="A44" i="60"/>
  <c r="B44" i="60"/>
  <c r="C44" i="60"/>
  <c r="D44" i="60"/>
  <c r="E44" i="60"/>
  <c r="A45" i="60"/>
  <c r="B45" i="60"/>
  <c r="C45" i="60"/>
  <c r="D45" i="60"/>
  <c r="E45" i="60"/>
  <c r="A46" i="60"/>
  <c r="B46" i="60"/>
  <c r="C46" i="60"/>
  <c r="D46" i="60"/>
  <c r="E46" i="60"/>
  <c r="A47" i="60"/>
  <c r="B47" i="60"/>
  <c r="C47" i="60"/>
  <c r="D47" i="60"/>
  <c r="E47" i="60"/>
  <c r="A48" i="60"/>
  <c r="B48" i="60"/>
  <c r="C48" i="60"/>
  <c r="D48" i="60"/>
  <c r="E48" i="60"/>
  <c r="A49" i="60"/>
  <c r="B49" i="60"/>
  <c r="C49" i="60"/>
  <c r="D49" i="60"/>
  <c r="E49" i="60"/>
  <c r="A50" i="60"/>
  <c r="B50" i="60"/>
  <c r="C50" i="60"/>
  <c r="D50" i="60"/>
  <c r="E50" i="60"/>
  <c r="A51" i="60"/>
  <c r="B51" i="60"/>
  <c r="C51" i="60"/>
  <c r="D51" i="60"/>
  <c r="E51" i="60"/>
  <c r="A52" i="60"/>
  <c r="B52" i="60"/>
  <c r="C52" i="60"/>
  <c r="D52" i="60"/>
  <c r="E52" i="60"/>
  <c r="A53" i="60"/>
  <c r="B53" i="60"/>
  <c r="C53" i="60"/>
  <c r="D53" i="60"/>
  <c r="E53" i="60"/>
  <c r="A54" i="60"/>
  <c r="B54" i="60"/>
  <c r="C54" i="60"/>
  <c r="D54" i="60"/>
  <c r="E54" i="60"/>
  <c r="A55" i="60"/>
  <c r="B55" i="60"/>
  <c r="C55" i="60"/>
  <c r="D55" i="60"/>
  <c r="E55" i="60"/>
  <c r="A56" i="60"/>
  <c r="B56" i="60"/>
  <c r="C56" i="60"/>
  <c r="D56" i="60"/>
  <c r="E56" i="60"/>
  <c r="A57" i="60"/>
  <c r="B57" i="60"/>
  <c r="C57" i="60"/>
  <c r="D57" i="60"/>
  <c r="E57" i="60"/>
  <c r="A58" i="60"/>
  <c r="B58" i="60"/>
  <c r="C58" i="60"/>
  <c r="D58" i="60"/>
  <c r="E58" i="60"/>
  <c r="A59" i="60"/>
  <c r="B59" i="60"/>
  <c r="C59" i="60"/>
  <c r="D59" i="60"/>
  <c r="E59" i="60"/>
  <c r="A60" i="60"/>
  <c r="B60" i="60"/>
  <c r="C60" i="60"/>
  <c r="D60" i="60"/>
  <c r="E60" i="60"/>
  <c r="A61" i="60"/>
  <c r="B61" i="60"/>
  <c r="C61" i="60"/>
  <c r="D61" i="60"/>
  <c r="E61" i="60"/>
  <c r="A62" i="60"/>
  <c r="B62" i="60"/>
  <c r="C62" i="60"/>
  <c r="D62" i="60"/>
  <c r="E62" i="60"/>
  <c r="A63" i="60"/>
  <c r="B63" i="60"/>
  <c r="C63" i="60"/>
  <c r="D63" i="60"/>
  <c r="E63" i="60"/>
  <c r="A64" i="60"/>
  <c r="B64" i="60"/>
  <c r="C64" i="60"/>
  <c r="D64" i="60"/>
  <c r="E64" i="60"/>
  <c r="A65" i="60"/>
  <c r="B65" i="60"/>
  <c r="C65" i="60"/>
  <c r="D65" i="60"/>
  <c r="E65" i="60"/>
  <c r="A66" i="60"/>
  <c r="B66" i="60"/>
  <c r="C66" i="60"/>
  <c r="D66" i="60"/>
  <c r="E66" i="60"/>
  <c r="A67" i="60"/>
  <c r="B67" i="60"/>
  <c r="C67" i="60"/>
  <c r="D67" i="60"/>
  <c r="E67" i="60"/>
  <c r="A68" i="60"/>
  <c r="B68" i="60"/>
  <c r="C68" i="60"/>
  <c r="D68" i="60"/>
  <c r="E68" i="60"/>
  <c r="A69" i="60"/>
  <c r="B69" i="60"/>
  <c r="C69" i="60"/>
  <c r="D69" i="60"/>
  <c r="E69" i="60"/>
  <c r="A70" i="60"/>
  <c r="B70" i="60"/>
  <c r="C70" i="60"/>
  <c r="D70" i="60"/>
  <c r="E70" i="60"/>
  <c r="A71" i="60"/>
  <c r="B71" i="60"/>
  <c r="C71" i="60"/>
  <c r="D71" i="60"/>
  <c r="E71" i="60"/>
  <c r="A72" i="60"/>
  <c r="B72" i="60"/>
  <c r="C72" i="60"/>
  <c r="D72" i="60"/>
  <c r="E72" i="60"/>
  <c r="A73" i="60"/>
  <c r="B73" i="60"/>
  <c r="C73" i="60"/>
  <c r="D73" i="60"/>
  <c r="E73" i="60"/>
  <c r="A74" i="60"/>
  <c r="B74" i="60"/>
  <c r="C74" i="60"/>
  <c r="D74" i="60"/>
  <c r="E74" i="60"/>
  <c r="A75" i="60"/>
  <c r="B75" i="60"/>
  <c r="C75" i="60"/>
  <c r="D75" i="60"/>
  <c r="E75" i="60"/>
  <c r="A76" i="60"/>
  <c r="B76" i="60"/>
  <c r="C76" i="60"/>
  <c r="D76" i="60"/>
  <c r="E76" i="60"/>
  <c r="A77" i="60"/>
  <c r="B77" i="60"/>
  <c r="C77" i="60"/>
  <c r="D77" i="60"/>
  <c r="E77" i="60"/>
  <c r="A78" i="60"/>
  <c r="B78" i="60"/>
  <c r="C78" i="60"/>
  <c r="D78" i="60"/>
  <c r="E78" i="60"/>
  <c r="A79" i="60"/>
  <c r="B79" i="60"/>
  <c r="C79" i="60"/>
  <c r="D79" i="60"/>
  <c r="E79" i="60"/>
  <c r="A80" i="60"/>
  <c r="B80" i="60"/>
  <c r="C80" i="60"/>
  <c r="D80" i="60"/>
  <c r="E80" i="60"/>
  <c r="A81" i="60"/>
  <c r="B81" i="60"/>
  <c r="C81" i="60"/>
  <c r="D81" i="60"/>
  <c r="E81" i="60"/>
  <c r="A82" i="60"/>
  <c r="B82" i="60"/>
  <c r="C82" i="60"/>
  <c r="D82" i="60"/>
  <c r="E82" i="60"/>
  <c r="A83" i="60"/>
  <c r="B83" i="60"/>
  <c r="C83" i="60"/>
  <c r="D83" i="60"/>
  <c r="E83" i="60"/>
  <c r="A84" i="60"/>
  <c r="B84" i="60"/>
  <c r="C84" i="60"/>
  <c r="D84" i="60"/>
  <c r="E84" i="60"/>
  <c r="A85" i="60"/>
  <c r="B85" i="60"/>
  <c r="C85" i="60"/>
  <c r="D85" i="60"/>
  <c r="E85" i="60"/>
  <c r="A86" i="60"/>
  <c r="B86" i="60"/>
  <c r="C86" i="60"/>
  <c r="D86" i="60"/>
  <c r="E86" i="60"/>
  <c r="A87" i="60"/>
  <c r="B87" i="60"/>
  <c r="C87" i="60"/>
  <c r="D87" i="60"/>
  <c r="E87" i="60"/>
  <c r="A88" i="60"/>
  <c r="B88" i="60"/>
  <c r="C88" i="60"/>
  <c r="D88" i="60"/>
  <c r="E88" i="60"/>
  <c r="A89" i="60"/>
  <c r="B89" i="60"/>
  <c r="C89" i="60"/>
  <c r="D89" i="60"/>
  <c r="E89" i="60"/>
  <c r="A90" i="60"/>
  <c r="B90" i="60"/>
  <c r="C90" i="60"/>
  <c r="D90" i="60"/>
  <c r="E90" i="60"/>
  <c r="A91" i="60"/>
  <c r="B91" i="60"/>
  <c r="C91" i="60"/>
  <c r="D91" i="60"/>
  <c r="E91" i="60"/>
  <c r="A92" i="60"/>
  <c r="B92" i="60"/>
  <c r="C92" i="60"/>
  <c r="D92" i="60"/>
  <c r="E92" i="60"/>
  <c r="A93" i="60"/>
  <c r="B93" i="60"/>
  <c r="C93" i="60"/>
  <c r="D93" i="60"/>
  <c r="E93" i="60"/>
  <c r="A94" i="60"/>
  <c r="B94" i="60"/>
  <c r="C94" i="60"/>
  <c r="D94" i="60"/>
  <c r="E94" i="60"/>
  <c r="A95" i="60"/>
  <c r="B95" i="60"/>
  <c r="C95" i="60"/>
  <c r="D95" i="60"/>
  <c r="E95" i="60"/>
  <c r="A96" i="60"/>
  <c r="B96" i="60"/>
  <c r="C96" i="60"/>
  <c r="D96" i="60"/>
  <c r="E96" i="60"/>
  <c r="A97" i="60"/>
  <c r="B97" i="60"/>
  <c r="C97" i="60"/>
  <c r="D97" i="60"/>
  <c r="E97" i="60"/>
  <c r="A98" i="60"/>
  <c r="B98" i="60"/>
  <c r="C98" i="60"/>
  <c r="D98" i="60"/>
  <c r="E98" i="60"/>
  <c r="A99" i="60"/>
  <c r="B99" i="60"/>
  <c r="C99" i="60"/>
  <c r="D99" i="60"/>
  <c r="E99" i="60"/>
  <c r="A100" i="60"/>
  <c r="B100" i="60"/>
  <c r="C100" i="60"/>
  <c r="D100" i="60"/>
  <c r="E100" i="60"/>
  <c r="A101" i="60"/>
  <c r="B101" i="60"/>
  <c r="C101" i="60"/>
  <c r="D101" i="60"/>
  <c r="E101" i="60"/>
  <c r="A102" i="60"/>
  <c r="B102" i="60"/>
  <c r="C102" i="60"/>
  <c r="D102" i="60"/>
  <c r="E102" i="60"/>
  <c r="A103" i="60"/>
  <c r="B103" i="60"/>
  <c r="C103" i="60"/>
  <c r="D103" i="60"/>
  <c r="E103" i="60"/>
  <c r="A104" i="60"/>
  <c r="B104" i="60"/>
  <c r="C104" i="60"/>
  <c r="D104" i="60"/>
  <c r="E104" i="60"/>
  <c r="A105" i="60"/>
  <c r="B105" i="60"/>
  <c r="C105" i="60"/>
  <c r="D105" i="60"/>
  <c r="E105" i="60"/>
  <c r="A106" i="60"/>
  <c r="B106" i="60"/>
  <c r="C106" i="60"/>
  <c r="D106" i="60"/>
  <c r="E106" i="60"/>
  <c r="A107" i="60"/>
  <c r="B107" i="60"/>
  <c r="C107" i="60"/>
  <c r="D107" i="60"/>
  <c r="E107" i="60"/>
  <c r="A108" i="60"/>
  <c r="B108" i="60"/>
  <c r="C108" i="60"/>
  <c r="D108" i="60"/>
  <c r="E108" i="60"/>
  <c r="A109" i="60"/>
  <c r="B109" i="60"/>
  <c r="C109" i="60"/>
  <c r="D109" i="60"/>
  <c r="E109" i="60"/>
  <c r="A110" i="60"/>
  <c r="B110" i="60"/>
  <c r="C110" i="60"/>
  <c r="D110" i="60"/>
  <c r="E110" i="60"/>
  <c r="A111" i="60"/>
  <c r="B111" i="60"/>
  <c r="C111" i="60"/>
  <c r="D111" i="60"/>
  <c r="E111" i="60"/>
  <c r="A112" i="60"/>
  <c r="B112" i="60"/>
  <c r="C112" i="60"/>
  <c r="D112" i="60"/>
  <c r="E112" i="60"/>
  <c r="A113" i="60"/>
  <c r="B113" i="60"/>
  <c r="C113" i="60"/>
  <c r="D113" i="60"/>
  <c r="E113" i="60"/>
  <c r="A114" i="60"/>
  <c r="B114" i="60"/>
  <c r="C114" i="60"/>
  <c r="D114" i="60"/>
  <c r="E114" i="60"/>
  <c r="A115" i="60"/>
  <c r="B115" i="60"/>
  <c r="C115" i="60"/>
  <c r="D115" i="60"/>
  <c r="E115" i="60"/>
  <c r="A116" i="60"/>
  <c r="B116" i="60"/>
  <c r="C116" i="60"/>
  <c r="D116" i="60"/>
  <c r="E116" i="60"/>
  <c r="A117" i="60"/>
  <c r="B117" i="60"/>
  <c r="C117" i="60"/>
  <c r="D117" i="60"/>
  <c r="E117" i="60"/>
  <c r="A118" i="60"/>
  <c r="B118" i="60"/>
  <c r="C118" i="60"/>
  <c r="D118" i="60"/>
  <c r="E118" i="60"/>
  <c r="A119" i="60"/>
  <c r="B119" i="60"/>
  <c r="C119" i="60"/>
  <c r="D119" i="60"/>
  <c r="E119" i="60"/>
  <c r="A120" i="60"/>
  <c r="B120" i="60"/>
  <c r="C120" i="60"/>
  <c r="D120" i="60"/>
  <c r="E120" i="60"/>
  <c r="A121" i="60"/>
  <c r="B121" i="60"/>
  <c r="C121" i="60"/>
  <c r="D121" i="60"/>
  <c r="E121" i="60"/>
  <c r="A122" i="60"/>
  <c r="B122" i="60"/>
  <c r="C122" i="60"/>
  <c r="D122" i="60"/>
  <c r="E122" i="60"/>
  <c r="A123" i="60"/>
  <c r="B123" i="60"/>
  <c r="C123" i="60"/>
  <c r="D123" i="60"/>
  <c r="E123" i="60"/>
  <c r="A124" i="60"/>
  <c r="B124" i="60"/>
  <c r="C124" i="60"/>
  <c r="D124" i="60"/>
  <c r="E124" i="60"/>
  <c r="A125" i="60"/>
  <c r="B125" i="60"/>
  <c r="C125" i="60"/>
  <c r="D125" i="60"/>
  <c r="E125" i="60"/>
  <c r="A126" i="60"/>
  <c r="B126" i="60"/>
  <c r="C126" i="60"/>
  <c r="D126" i="60"/>
  <c r="E126" i="60"/>
  <c r="A127" i="60"/>
  <c r="B127" i="60"/>
  <c r="C127" i="60"/>
  <c r="D127" i="60"/>
  <c r="E127" i="60"/>
  <c r="A128" i="60"/>
  <c r="B128" i="60"/>
  <c r="C128" i="60"/>
  <c r="D128" i="60"/>
  <c r="E128" i="60"/>
  <c r="A129" i="60"/>
  <c r="B129" i="60"/>
  <c r="C129" i="60"/>
  <c r="D129" i="60"/>
  <c r="E129" i="60"/>
  <c r="A130" i="60"/>
  <c r="B130" i="60"/>
  <c r="C130" i="60"/>
  <c r="D130" i="60"/>
  <c r="E130" i="60"/>
  <c r="A131" i="60"/>
  <c r="B131" i="60"/>
  <c r="C131" i="60"/>
  <c r="D131" i="60"/>
  <c r="E131" i="60"/>
  <c r="A132" i="60"/>
  <c r="B132" i="60"/>
  <c r="C132" i="60"/>
  <c r="D132" i="60"/>
  <c r="E132" i="60"/>
  <c r="A133" i="60"/>
  <c r="B133" i="60"/>
  <c r="C133" i="60"/>
  <c r="D133" i="60"/>
  <c r="E133" i="60"/>
  <c r="A134" i="60"/>
  <c r="B134" i="60"/>
  <c r="C134" i="60"/>
  <c r="D134" i="60"/>
  <c r="E134" i="60"/>
  <c r="A135" i="60"/>
  <c r="B135" i="60"/>
  <c r="C135" i="60"/>
  <c r="D135" i="60"/>
  <c r="E135" i="60"/>
  <c r="A136" i="60"/>
  <c r="B136" i="60"/>
  <c r="C136" i="60"/>
  <c r="D136" i="60"/>
  <c r="E136" i="60"/>
  <c r="A137" i="60"/>
  <c r="B137" i="60"/>
  <c r="C137" i="60"/>
  <c r="D137" i="60"/>
  <c r="E137" i="60"/>
  <c r="A138" i="60"/>
  <c r="B138" i="60"/>
  <c r="C138" i="60"/>
  <c r="D138" i="60"/>
  <c r="E138" i="60"/>
  <c r="A139" i="60"/>
  <c r="B139" i="60"/>
  <c r="C139" i="60"/>
  <c r="D139" i="60"/>
  <c r="E139" i="60"/>
  <c r="A140" i="60"/>
  <c r="B140" i="60"/>
  <c r="C140" i="60"/>
  <c r="D140" i="60"/>
  <c r="E140" i="60"/>
  <c r="A141" i="60"/>
  <c r="B141" i="60"/>
  <c r="C141" i="60"/>
  <c r="D141" i="60"/>
  <c r="E141" i="60"/>
  <c r="A142" i="60"/>
  <c r="B142" i="60"/>
  <c r="C142" i="60"/>
  <c r="D142" i="60"/>
  <c r="E142" i="60"/>
  <c r="A143" i="60"/>
  <c r="B143" i="60"/>
  <c r="C143" i="60"/>
  <c r="D143" i="60"/>
  <c r="E143" i="60"/>
  <c r="A144" i="60"/>
  <c r="B144" i="60"/>
  <c r="A145" i="60"/>
  <c r="B145" i="60"/>
  <c r="C145" i="60"/>
  <c r="D145" i="60"/>
  <c r="E145" i="60"/>
  <c r="A146" i="60"/>
  <c r="B146" i="60"/>
  <c r="C146" i="60"/>
  <c r="D146" i="60"/>
  <c r="E146" i="60"/>
  <c r="A147" i="60"/>
  <c r="B147" i="60"/>
  <c r="C147" i="60"/>
  <c r="D147" i="60"/>
  <c r="E147" i="60"/>
  <c r="A148" i="60"/>
  <c r="B148" i="60"/>
  <c r="C148" i="60"/>
  <c r="D148" i="60"/>
  <c r="E148" i="60"/>
  <c r="A149" i="60"/>
  <c r="B149" i="60"/>
  <c r="C149" i="60"/>
  <c r="D149" i="60"/>
  <c r="E149" i="60"/>
  <c r="A150" i="60"/>
  <c r="B150" i="60"/>
  <c r="C150" i="60"/>
  <c r="D150" i="60"/>
  <c r="E150" i="60"/>
  <c r="A151" i="60"/>
  <c r="B151" i="60"/>
  <c r="C151" i="60"/>
  <c r="D151" i="60"/>
  <c r="E151" i="60"/>
  <c r="A152" i="60"/>
  <c r="B152" i="60"/>
  <c r="C152" i="60"/>
  <c r="D152" i="60"/>
  <c r="E152" i="60"/>
  <c r="A153" i="60"/>
  <c r="B153" i="60"/>
  <c r="C153" i="60"/>
  <c r="D153" i="60"/>
  <c r="E153" i="60"/>
  <c r="A154" i="60"/>
  <c r="B154" i="60"/>
  <c r="C154" i="60"/>
  <c r="D154" i="60"/>
  <c r="E154" i="60"/>
  <c r="A155" i="60"/>
  <c r="B155" i="60"/>
  <c r="C155" i="60"/>
  <c r="D155" i="60"/>
  <c r="E155" i="60"/>
  <c r="A156" i="60"/>
  <c r="B156" i="60"/>
  <c r="C156" i="60"/>
  <c r="D156" i="60"/>
  <c r="E156" i="60"/>
  <c r="A157" i="60"/>
  <c r="B157" i="60"/>
  <c r="C157" i="60"/>
  <c r="D157" i="60"/>
  <c r="E157" i="60"/>
  <c r="A158" i="60"/>
  <c r="B158" i="60"/>
  <c r="C158" i="60"/>
  <c r="D158" i="60"/>
  <c r="E158" i="60"/>
  <c r="A159" i="60"/>
  <c r="B159" i="60"/>
  <c r="C159" i="60"/>
  <c r="D159" i="60"/>
  <c r="E159" i="60"/>
  <c r="A160" i="60"/>
  <c r="B160" i="60"/>
  <c r="C160" i="60"/>
  <c r="D160" i="60"/>
  <c r="E160" i="60"/>
  <c r="A161" i="60"/>
  <c r="B161" i="60"/>
  <c r="C161" i="60"/>
  <c r="D161" i="60"/>
  <c r="E161" i="60"/>
  <c r="A162" i="60"/>
  <c r="B162" i="60"/>
  <c r="C162" i="60"/>
  <c r="D162" i="60"/>
  <c r="E162" i="60"/>
  <c r="A163" i="60"/>
  <c r="B163" i="60"/>
  <c r="C163" i="60"/>
  <c r="D163" i="60"/>
  <c r="E163" i="60"/>
  <c r="A164" i="60"/>
  <c r="B164" i="60"/>
  <c r="C164" i="60"/>
  <c r="D164" i="60"/>
  <c r="E164" i="60"/>
  <c r="A165" i="60"/>
  <c r="B165" i="60"/>
  <c r="C165" i="60"/>
  <c r="D165" i="60"/>
  <c r="E165" i="60"/>
  <c r="A166" i="60"/>
  <c r="B166" i="60"/>
  <c r="C166" i="60"/>
  <c r="D166" i="60"/>
  <c r="E166" i="60"/>
  <c r="A167" i="60"/>
  <c r="B167" i="60"/>
  <c r="C167" i="60"/>
  <c r="D167" i="60"/>
  <c r="E167" i="60"/>
  <c r="A168" i="60"/>
  <c r="B168" i="60"/>
  <c r="C168" i="60"/>
  <c r="D168" i="60"/>
  <c r="E168" i="60"/>
  <c r="A169" i="60"/>
  <c r="B169" i="60"/>
  <c r="C169" i="60"/>
  <c r="D169" i="60"/>
  <c r="E169" i="60"/>
  <c r="A170" i="60"/>
  <c r="B170" i="60"/>
  <c r="C170" i="60"/>
  <c r="D170" i="60"/>
  <c r="E170" i="60"/>
  <c r="A171" i="60"/>
  <c r="B171" i="60"/>
  <c r="C171" i="60"/>
  <c r="D171" i="60"/>
  <c r="E171" i="60"/>
  <c r="A172" i="60"/>
  <c r="B172" i="60"/>
  <c r="C172" i="60"/>
  <c r="D172" i="60"/>
  <c r="E172" i="60"/>
  <c r="A173" i="60"/>
  <c r="B173" i="60"/>
  <c r="C173" i="60"/>
  <c r="D173" i="60"/>
  <c r="E173" i="60"/>
  <c r="A174" i="60"/>
  <c r="B174" i="60"/>
  <c r="C174" i="60"/>
  <c r="D174" i="60"/>
  <c r="E174" i="60"/>
  <c r="A175" i="60"/>
  <c r="B175" i="60"/>
  <c r="C175" i="60"/>
  <c r="D175" i="60"/>
  <c r="E175" i="60"/>
  <c r="A176" i="60"/>
  <c r="B176" i="60"/>
  <c r="C176" i="60"/>
  <c r="D176" i="60"/>
  <c r="E176" i="60"/>
  <c r="A177" i="60"/>
  <c r="B177" i="60"/>
  <c r="C177" i="60"/>
  <c r="D177" i="60"/>
  <c r="E177" i="60"/>
  <c r="A178" i="60"/>
  <c r="B178" i="60"/>
  <c r="C178" i="60"/>
  <c r="D178" i="60"/>
  <c r="E178" i="60"/>
  <c r="A179" i="60"/>
  <c r="B179" i="60"/>
  <c r="C179" i="60"/>
  <c r="D179" i="60"/>
  <c r="E179" i="60"/>
  <c r="A180" i="60"/>
  <c r="B180" i="60"/>
  <c r="C180" i="60"/>
  <c r="D180" i="60"/>
  <c r="E180" i="60"/>
  <c r="A181" i="60"/>
  <c r="B181" i="60"/>
  <c r="C181" i="60"/>
  <c r="D181" i="60"/>
  <c r="E181" i="60"/>
  <c r="A182" i="60"/>
  <c r="B182" i="60"/>
  <c r="C182" i="60"/>
  <c r="D182" i="60"/>
  <c r="E182" i="60"/>
  <c r="A183" i="60"/>
  <c r="B183" i="60"/>
  <c r="C183" i="60"/>
  <c r="D183" i="60"/>
  <c r="E183" i="60"/>
  <c r="A184" i="60"/>
  <c r="B184" i="60"/>
  <c r="C184" i="60"/>
  <c r="D184" i="60"/>
  <c r="E184" i="60"/>
  <c r="A185" i="60"/>
  <c r="B185" i="60"/>
  <c r="C185" i="60"/>
  <c r="D185" i="60"/>
  <c r="E185" i="60"/>
  <c r="A186" i="60"/>
  <c r="B186" i="60"/>
  <c r="C186" i="60"/>
  <c r="D186" i="60"/>
  <c r="E186" i="60"/>
  <c r="A187" i="60"/>
  <c r="B187" i="60"/>
  <c r="C187" i="60"/>
  <c r="D187" i="60"/>
  <c r="E187" i="60"/>
  <c r="A188" i="60"/>
  <c r="B188" i="60"/>
  <c r="C188" i="60"/>
  <c r="D188" i="60"/>
  <c r="E188" i="60"/>
  <c r="A189" i="60"/>
  <c r="B189" i="60"/>
  <c r="C189" i="60"/>
  <c r="D189" i="60"/>
  <c r="E189" i="60"/>
  <c r="A190" i="60"/>
  <c r="B190" i="60"/>
  <c r="C190" i="60"/>
  <c r="D190" i="60"/>
  <c r="E190" i="60"/>
  <c r="A191" i="60"/>
  <c r="B191" i="60"/>
  <c r="A192" i="60"/>
  <c r="B192" i="60"/>
  <c r="C192" i="60"/>
  <c r="D192" i="60"/>
  <c r="E192" i="60"/>
  <c r="A193" i="60"/>
  <c r="B193" i="60"/>
  <c r="C193" i="60"/>
  <c r="D193" i="60"/>
  <c r="E193" i="60"/>
  <c r="A194" i="60"/>
  <c r="B194" i="60"/>
  <c r="C194" i="60"/>
  <c r="D194" i="60"/>
  <c r="E194" i="60"/>
  <c r="A195" i="60"/>
  <c r="B195" i="60"/>
  <c r="C195" i="60"/>
  <c r="D195" i="60"/>
  <c r="E195" i="60"/>
  <c r="A196" i="60"/>
  <c r="B196" i="60"/>
  <c r="C196" i="60"/>
  <c r="D196" i="60"/>
  <c r="E196" i="60"/>
  <c r="A197" i="60"/>
  <c r="B197" i="60"/>
  <c r="C197" i="60"/>
  <c r="D197" i="60"/>
  <c r="E197" i="60"/>
  <c r="A198" i="60"/>
  <c r="B198" i="60"/>
  <c r="C198" i="60"/>
  <c r="D198" i="60"/>
  <c r="E198" i="60"/>
  <c r="A199" i="60"/>
  <c r="B199" i="60"/>
  <c r="C199" i="60"/>
  <c r="D199" i="60"/>
  <c r="E199" i="60"/>
  <c r="A200" i="60"/>
  <c r="B200" i="60"/>
  <c r="C200" i="60"/>
  <c r="D200" i="60"/>
  <c r="E200" i="60"/>
  <c r="A201" i="60"/>
  <c r="B201" i="60"/>
  <c r="C201" i="60"/>
  <c r="D201" i="60"/>
  <c r="E201" i="60"/>
  <c r="A202" i="60"/>
  <c r="B202" i="60"/>
  <c r="C202" i="60"/>
  <c r="D202" i="60"/>
  <c r="E202" i="60"/>
  <c r="A203" i="60"/>
  <c r="B203" i="60"/>
  <c r="C203" i="60"/>
  <c r="D203" i="60"/>
  <c r="E203" i="60"/>
  <c r="A204" i="60"/>
  <c r="B204" i="60"/>
  <c r="C204" i="60"/>
  <c r="D204" i="60"/>
  <c r="E204" i="60"/>
  <c r="A205" i="60"/>
  <c r="B205" i="60"/>
  <c r="C205" i="60"/>
  <c r="D205" i="60"/>
  <c r="E205" i="60"/>
  <c r="A206" i="60"/>
  <c r="B206" i="60"/>
  <c r="C206" i="60"/>
  <c r="D206" i="60"/>
  <c r="E206" i="60"/>
  <c r="A207" i="60"/>
  <c r="B207" i="60"/>
  <c r="C207" i="60"/>
  <c r="D207" i="60"/>
  <c r="E207" i="60"/>
  <c r="A208" i="60"/>
  <c r="B208" i="60"/>
  <c r="C208" i="60"/>
  <c r="D208" i="60"/>
  <c r="E208" i="60"/>
  <c r="A209" i="60"/>
  <c r="B209" i="60"/>
  <c r="C209" i="60"/>
  <c r="D209" i="60"/>
  <c r="E209" i="60"/>
  <c r="A210" i="60"/>
  <c r="B210" i="60"/>
  <c r="C210" i="60"/>
  <c r="D210" i="60"/>
  <c r="E210" i="60"/>
  <c r="A211" i="60"/>
  <c r="B211" i="60"/>
  <c r="C211" i="60"/>
  <c r="D211" i="60"/>
  <c r="E211" i="60"/>
  <c r="A212" i="60"/>
  <c r="B212" i="60"/>
  <c r="C212" i="60"/>
  <c r="D212" i="60"/>
  <c r="E212" i="60"/>
  <c r="A213" i="60"/>
  <c r="B213" i="60"/>
  <c r="C213" i="60"/>
  <c r="D213" i="60"/>
  <c r="E213" i="60"/>
  <c r="A214" i="60"/>
  <c r="B214" i="60"/>
  <c r="C214" i="60"/>
  <c r="D214" i="60"/>
  <c r="E214" i="60"/>
  <c r="A215" i="60"/>
  <c r="B215" i="60"/>
  <c r="C215" i="60"/>
  <c r="D215" i="60"/>
  <c r="E215" i="60"/>
  <c r="A216" i="60"/>
  <c r="B216" i="60"/>
  <c r="C216" i="60"/>
  <c r="D216" i="60"/>
  <c r="E216" i="60"/>
  <c r="A217" i="60"/>
  <c r="B217" i="60"/>
  <c r="C217" i="60"/>
  <c r="D217" i="60"/>
  <c r="E217" i="60"/>
  <c r="A218" i="60"/>
  <c r="B218" i="60"/>
  <c r="C218" i="60"/>
  <c r="D218" i="60"/>
  <c r="E218" i="60"/>
  <c r="A219" i="60"/>
  <c r="B219" i="60"/>
  <c r="C219" i="60"/>
  <c r="D219" i="60"/>
  <c r="E219" i="60"/>
  <c r="A220" i="60"/>
  <c r="B220" i="60"/>
  <c r="C220" i="60"/>
  <c r="D220" i="60"/>
  <c r="E220" i="60"/>
  <c r="A221" i="60"/>
  <c r="B221" i="60"/>
  <c r="C221" i="60"/>
  <c r="D221" i="60"/>
  <c r="E221" i="60"/>
  <c r="A222" i="60"/>
  <c r="B222" i="60"/>
  <c r="C222" i="60"/>
  <c r="D222" i="60"/>
  <c r="E222" i="60"/>
  <c r="A223" i="60"/>
  <c r="B223" i="60"/>
  <c r="C223" i="60"/>
  <c r="D223" i="60"/>
  <c r="E223" i="60"/>
  <c r="A224" i="60"/>
  <c r="B224" i="60"/>
  <c r="C224" i="60"/>
  <c r="D224" i="60"/>
  <c r="E224" i="60"/>
  <c r="A225" i="60"/>
  <c r="B225" i="60"/>
  <c r="C225" i="60"/>
  <c r="D225" i="60"/>
  <c r="E225" i="60"/>
  <c r="A226" i="60"/>
  <c r="B226" i="60"/>
  <c r="C226" i="60"/>
  <c r="D226" i="60"/>
  <c r="E226" i="60"/>
  <c r="A227" i="60"/>
  <c r="B227" i="60"/>
  <c r="C227" i="60"/>
  <c r="D227" i="60"/>
  <c r="E227" i="60"/>
  <c r="A228" i="60"/>
  <c r="B228" i="60"/>
  <c r="C228" i="60"/>
  <c r="D228" i="60"/>
  <c r="E228" i="60"/>
  <c r="A229" i="60"/>
  <c r="B229" i="60"/>
  <c r="C229" i="60"/>
  <c r="D229" i="60"/>
  <c r="E229" i="60"/>
  <c r="A230" i="60"/>
  <c r="B230" i="60"/>
  <c r="C230" i="60"/>
  <c r="D230" i="60"/>
  <c r="E230" i="60"/>
  <c r="A231" i="60"/>
  <c r="B231" i="60"/>
  <c r="C231" i="60"/>
  <c r="D231" i="60"/>
  <c r="E231" i="60"/>
  <c r="A232" i="60"/>
  <c r="B232" i="60"/>
  <c r="C232" i="60"/>
  <c r="D232" i="60"/>
  <c r="E232" i="60"/>
  <c r="A233" i="60"/>
  <c r="B233" i="60"/>
  <c r="C233" i="60"/>
  <c r="D233" i="60"/>
  <c r="E233" i="60"/>
  <c r="A234" i="60"/>
  <c r="B234" i="60"/>
  <c r="C234" i="60"/>
  <c r="D234" i="60"/>
  <c r="E234" i="60"/>
  <c r="A235" i="60"/>
  <c r="B235" i="60"/>
  <c r="C235" i="60"/>
  <c r="D235" i="60"/>
  <c r="E235" i="60"/>
  <c r="A236" i="60"/>
  <c r="B236" i="60"/>
  <c r="C236" i="60"/>
  <c r="D236" i="60"/>
  <c r="E236" i="60"/>
  <c r="A237" i="60"/>
  <c r="B237" i="60"/>
  <c r="C237" i="60"/>
  <c r="D237" i="60"/>
  <c r="E237" i="60"/>
  <c r="A238" i="60"/>
  <c r="B238" i="60"/>
  <c r="C238" i="60"/>
  <c r="D238" i="60"/>
  <c r="E238" i="60"/>
  <c r="A239" i="60"/>
  <c r="B239" i="60"/>
  <c r="C239" i="60"/>
  <c r="D239" i="60"/>
  <c r="E239" i="60"/>
  <c r="A240" i="60"/>
  <c r="B240" i="60"/>
  <c r="C240" i="60"/>
  <c r="D240" i="60"/>
  <c r="E240" i="60"/>
  <c r="A241" i="60"/>
  <c r="B241" i="60"/>
  <c r="C241" i="60"/>
  <c r="D241" i="60"/>
  <c r="E241" i="60"/>
  <c r="A242" i="60"/>
  <c r="B242" i="60"/>
  <c r="C242" i="60"/>
  <c r="D242" i="60"/>
  <c r="E242" i="60"/>
  <c r="A243" i="60"/>
  <c r="B243" i="60"/>
  <c r="C243" i="60"/>
  <c r="D243" i="60"/>
  <c r="E243" i="60"/>
  <c r="A244" i="60"/>
  <c r="B244" i="60"/>
  <c r="C244" i="60"/>
  <c r="D244" i="60"/>
  <c r="E244" i="60"/>
  <c r="A245" i="60"/>
  <c r="B245" i="60"/>
  <c r="C245" i="60"/>
  <c r="D245" i="60"/>
  <c r="E245" i="60"/>
  <c r="A246" i="60"/>
  <c r="B246" i="60"/>
  <c r="C246" i="60"/>
  <c r="D246" i="60"/>
  <c r="E246" i="60"/>
  <c r="A247" i="60"/>
  <c r="B247" i="60"/>
  <c r="C247" i="60"/>
  <c r="D247" i="60"/>
  <c r="E247" i="60"/>
  <c r="A248" i="60"/>
  <c r="B248" i="60"/>
  <c r="C248" i="60"/>
  <c r="D248" i="60"/>
  <c r="E248" i="60"/>
  <c r="A249" i="60"/>
  <c r="B249" i="60"/>
  <c r="C249" i="60"/>
  <c r="D249" i="60"/>
  <c r="E249" i="60"/>
  <c r="A250" i="60"/>
  <c r="B250" i="60"/>
  <c r="C250" i="60"/>
  <c r="D250" i="60"/>
  <c r="E250" i="60"/>
  <c r="A251" i="60"/>
  <c r="B251" i="60"/>
  <c r="C251" i="60"/>
  <c r="D251" i="60"/>
  <c r="E251" i="60"/>
  <c r="A252" i="60"/>
  <c r="B252" i="60"/>
  <c r="C252" i="60"/>
  <c r="D252" i="60"/>
  <c r="E252" i="60"/>
  <c r="A253" i="60"/>
  <c r="B253" i="60"/>
  <c r="C253" i="60"/>
  <c r="D253" i="60"/>
  <c r="E253" i="60"/>
  <c r="A254" i="60"/>
  <c r="B254" i="60"/>
  <c r="C254" i="60"/>
  <c r="D254" i="60"/>
  <c r="E254" i="60"/>
  <c r="A255" i="60"/>
  <c r="B255" i="60"/>
  <c r="C255" i="60"/>
  <c r="D255" i="60"/>
  <c r="E255" i="60"/>
  <c r="A256" i="60"/>
  <c r="B256" i="60"/>
  <c r="C256" i="60"/>
  <c r="D256" i="60"/>
  <c r="E256" i="60"/>
  <c r="A257" i="60"/>
  <c r="B257" i="60"/>
  <c r="C257" i="60"/>
  <c r="D257" i="60"/>
  <c r="E257" i="60"/>
  <c r="A258" i="60"/>
  <c r="B258" i="60"/>
  <c r="C258" i="60"/>
  <c r="D258" i="60"/>
  <c r="E258" i="60"/>
  <c r="A259" i="60"/>
  <c r="B259" i="60"/>
  <c r="C259" i="60"/>
  <c r="D259" i="60"/>
  <c r="E259" i="60"/>
  <c r="A260" i="60"/>
  <c r="B260" i="60"/>
  <c r="C260" i="60"/>
  <c r="D260" i="60"/>
  <c r="E260" i="60"/>
  <c r="A261" i="60"/>
  <c r="B261" i="60"/>
  <c r="C261" i="60"/>
  <c r="D261" i="60"/>
  <c r="E261" i="60"/>
  <c r="A262" i="60"/>
  <c r="B262" i="60"/>
  <c r="C262" i="60"/>
  <c r="D262" i="60"/>
  <c r="E262" i="60"/>
  <c r="A263" i="60"/>
  <c r="B263" i="60"/>
  <c r="C263" i="60"/>
  <c r="D263" i="60"/>
  <c r="E263" i="60"/>
  <c r="A264" i="60"/>
  <c r="B264" i="60"/>
  <c r="C264" i="60"/>
  <c r="D264" i="60"/>
  <c r="E264" i="60"/>
  <c r="A265" i="60"/>
  <c r="B265" i="60"/>
  <c r="C265" i="60"/>
  <c r="D265" i="60"/>
  <c r="E265" i="60"/>
  <c r="A266" i="60"/>
  <c r="B266" i="60"/>
  <c r="C266" i="60"/>
  <c r="D266" i="60"/>
  <c r="E266" i="60"/>
  <c r="A267" i="60"/>
  <c r="B267" i="60"/>
  <c r="C267" i="60"/>
  <c r="D267" i="60"/>
  <c r="E267" i="60"/>
  <c r="A268" i="60"/>
  <c r="B268" i="60"/>
  <c r="C268" i="60"/>
  <c r="D268" i="60"/>
  <c r="E268" i="60"/>
  <c r="A269" i="60"/>
  <c r="B269" i="60"/>
  <c r="C269" i="60"/>
  <c r="D269" i="60"/>
  <c r="E269" i="60"/>
  <c r="A270" i="60"/>
  <c r="B270" i="60"/>
  <c r="C270" i="60"/>
  <c r="D270" i="60"/>
  <c r="E270" i="60"/>
  <c r="A271" i="60"/>
  <c r="B271" i="60"/>
  <c r="C271" i="60"/>
  <c r="D271" i="60"/>
  <c r="E271" i="60"/>
  <c r="A272" i="60"/>
  <c r="B272" i="60"/>
  <c r="C272" i="60"/>
  <c r="D272" i="60"/>
  <c r="E272" i="60"/>
  <c r="A273" i="60"/>
  <c r="B273" i="60"/>
  <c r="C273" i="60"/>
  <c r="D273" i="60"/>
  <c r="E273" i="60"/>
  <c r="A274" i="60"/>
  <c r="B274" i="60"/>
  <c r="C274" i="60"/>
  <c r="D274" i="60"/>
  <c r="E274" i="60"/>
  <c r="A275" i="60"/>
  <c r="B275" i="60"/>
  <c r="C275" i="60"/>
  <c r="D275" i="60"/>
  <c r="E275" i="60"/>
  <c r="A276" i="60"/>
  <c r="B276" i="60"/>
  <c r="C276" i="60"/>
  <c r="D276" i="60"/>
  <c r="E276" i="60"/>
  <c r="A277" i="60"/>
  <c r="B277" i="60"/>
  <c r="C277" i="60"/>
  <c r="D277" i="60"/>
  <c r="E277" i="60"/>
  <c r="A278" i="60"/>
  <c r="B278" i="60"/>
  <c r="C278" i="60"/>
  <c r="D278" i="60"/>
  <c r="E278" i="60"/>
  <c r="A279" i="60"/>
  <c r="B279" i="60"/>
  <c r="C279" i="60"/>
  <c r="D279" i="60"/>
  <c r="E279" i="60"/>
  <c r="A280" i="60"/>
  <c r="B280" i="60"/>
  <c r="C280" i="60"/>
  <c r="D280" i="60"/>
  <c r="E280" i="60"/>
  <c r="A281" i="60"/>
  <c r="B281" i="60"/>
  <c r="C281" i="60"/>
  <c r="D281" i="60"/>
  <c r="E281" i="60"/>
  <c r="A282" i="60"/>
  <c r="B282" i="60"/>
  <c r="C282" i="60"/>
  <c r="D282" i="60"/>
  <c r="E282" i="60"/>
  <c r="A283" i="60"/>
  <c r="B283" i="60"/>
  <c r="C283" i="60"/>
  <c r="D283" i="60"/>
  <c r="E283" i="60"/>
  <c r="A284" i="60"/>
  <c r="B284" i="60"/>
  <c r="C284" i="60"/>
  <c r="D284" i="60"/>
  <c r="E284" i="60"/>
  <c r="A285" i="60"/>
  <c r="B285" i="60"/>
  <c r="C285" i="60"/>
  <c r="D285" i="60"/>
  <c r="E285" i="60"/>
  <c r="A286" i="60"/>
  <c r="B286" i="60"/>
  <c r="C286" i="60"/>
  <c r="D286" i="60"/>
  <c r="E286" i="60"/>
  <c r="A287" i="60"/>
  <c r="B287" i="60"/>
  <c r="C287" i="60"/>
  <c r="D287" i="60"/>
  <c r="E287" i="60"/>
  <c r="A288" i="60"/>
  <c r="B288" i="60"/>
  <c r="C288" i="60"/>
  <c r="D288" i="60"/>
  <c r="E288" i="60"/>
  <c r="A289" i="60"/>
  <c r="B289" i="60"/>
  <c r="C289" i="60"/>
  <c r="D289" i="60"/>
  <c r="E289" i="60"/>
  <c r="A290" i="60"/>
  <c r="B290" i="60"/>
  <c r="C290" i="60"/>
  <c r="D290" i="60"/>
  <c r="E290" i="60"/>
  <c r="A291" i="60"/>
  <c r="B291" i="60"/>
  <c r="C291" i="60"/>
  <c r="D291" i="60"/>
  <c r="E291" i="60"/>
  <c r="A292" i="60"/>
  <c r="B292" i="60"/>
  <c r="C292" i="60"/>
  <c r="D292" i="60"/>
  <c r="E292" i="60"/>
  <c r="A293" i="60"/>
  <c r="B293" i="60"/>
  <c r="C293" i="60"/>
  <c r="D293" i="60"/>
  <c r="E293" i="60"/>
  <c r="A294" i="60"/>
  <c r="B294" i="60"/>
  <c r="C294" i="60"/>
  <c r="D294" i="60"/>
  <c r="E294" i="60"/>
  <c r="A295" i="60"/>
  <c r="B295" i="60"/>
  <c r="C295" i="60"/>
  <c r="D295" i="60"/>
  <c r="E295" i="60"/>
  <c r="A296" i="60"/>
  <c r="B296" i="60"/>
  <c r="C296" i="60"/>
  <c r="D296" i="60"/>
  <c r="E296" i="60"/>
  <c r="A297" i="60"/>
  <c r="B297" i="60"/>
  <c r="C297" i="60"/>
  <c r="D297" i="60"/>
  <c r="E297" i="60"/>
  <c r="A298" i="60"/>
  <c r="B298" i="60"/>
  <c r="C298" i="60"/>
  <c r="D298" i="60"/>
  <c r="E298" i="60"/>
  <c r="A299" i="60"/>
  <c r="B299" i="60"/>
  <c r="C299" i="60"/>
  <c r="D299" i="60"/>
  <c r="E299" i="60"/>
  <c r="A300" i="60"/>
  <c r="B300" i="60"/>
  <c r="C300" i="60"/>
  <c r="D300" i="60"/>
  <c r="E300" i="60"/>
  <c r="A301" i="60"/>
  <c r="B301" i="60"/>
  <c r="C301" i="60"/>
  <c r="D301" i="60"/>
  <c r="E301" i="60"/>
  <c r="A302" i="60"/>
  <c r="B302" i="60"/>
  <c r="C302" i="60"/>
  <c r="D302" i="60"/>
  <c r="E302" i="60"/>
  <c r="A303" i="60"/>
  <c r="B303" i="60"/>
  <c r="C303" i="60"/>
  <c r="D303" i="60"/>
  <c r="E303" i="60"/>
  <c r="A304" i="60"/>
  <c r="B304" i="60"/>
  <c r="C304" i="60"/>
  <c r="D304" i="60"/>
  <c r="E304" i="60"/>
  <c r="A305" i="60"/>
  <c r="B305" i="60"/>
  <c r="C305" i="60"/>
  <c r="D305" i="60"/>
  <c r="E305" i="60"/>
  <c r="A306" i="60"/>
  <c r="B306" i="60"/>
  <c r="C306" i="60"/>
  <c r="D306" i="60"/>
  <c r="E306" i="60"/>
  <c r="A307" i="60"/>
  <c r="B307" i="60"/>
  <c r="C307" i="60"/>
  <c r="D307" i="60"/>
  <c r="E307" i="60"/>
  <c r="A308" i="60"/>
  <c r="B308" i="60"/>
  <c r="C308" i="60"/>
  <c r="D308" i="60"/>
  <c r="E308" i="60"/>
  <c r="A309" i="60"/>
  <c r="B309" i="60"/>
  <c r="C309" i="60"/>
  <c r="D309" i="60"/>
  <c r="E309" i="60"/>
  <c r="A310" i="60"/>
  <c r="B310" i="60"/>
  <c r="C310" i="60"/>
  <c r="D310" i="60"/>
  <c r="E310" i="60"/>
  <c r="A311" i="60"/>
  <c r="B311" i="60"/>
  <c r="C311" i="60"/>
  <c r="D311" i="60"/>
  <c r="E311" i="60"/>
  <c r="A312" i="60"/>
  <c r="B312" i="60"/>
  <c r="C312" i="60"/>
  <c r="D312" i="60"/>
  <c r="E312" i="60"/>
  <c r="A313" i="60"/>
  <c r="B313" i="60"/>
  <c r="C313" i="60"/>
  <c r="D313" i="60"/>
  <c r="E313" i="60"/>
  <c r="A314" i="60"/>
  <c r="B314" i="60"/>
  <c r="C314" i="60"/>
  <c r="D314" i="60"/>
  <c r="E314" i="60"/>
  <c r="A315" i="60"/>
  <c r="B315" i="60"/>
  <c r="C315" i="60"/>
  <c r="D315" i="60"/>
  <c r="E315" i="60"/>
  <c r="A316" i="60"/>
  <c r="B316" i="60"/>
  <c r="C316" i="60"/>
  <c r="D316" i="60"/>
  <c r="E316" i="60"/>
  <c r="A317" i="60"/>
  <c r="B317" i="60"/>
  <c r="C317" i="60"/>
  <c r="D317" i="60"/>
  <c r="E317" i="60"/>
  <c r="A318" i="60"/>
  <c r="B318" i="60"/>
  <c r="C318" i="60"/>
  <c r="D318" i="60"/>
  <c r="E318" i="60"/>
  <c r="A319" i="60"/>
  <c r="B319" i="60"/>
  <c r="C319" i="60"/>
  <c r="D319" i="60"/>
  <c r="E319" i="60"/>
  <c r="A320" i="60"/>
  <c r="B320" i="60"/>
  <c r="C320" i="60"/>
  <c r="D320" i="60"/>
  <c r="E320" i="60"/>
  <c r="A321" i="60"/>
  <c r="B321" i="60"/>
  <c r="C321" i="60"/>
  <c r="D321" i="60"/>
  <c r="E321" i="60"/>
  <c r="A322" i="60"/>
  <c r="B322" i="60"/>
  <c r="C322" i="60"/>
  <c r="D322" i="60"/>
  <c r="E322" i="60"/>
  <c r="A323" i="60"/>
  <c r="B323" i="60"/>
  <c r="C323" i="60"/>
  <c r="D323" i="60"/>
  <c r="E323" i="60"/>
  <c r="A324" i="60"/>
  <c r="B324" i="60"/>
  <c r="C324" i="60"/>
  <c r="D324" i="60"/>
  <c r="E324" i="60"/>
  <c r="A325" i="60"/>
  <c r="B325" i="60"/>
  <c r="C325" i="60"/>
  <c r="D325" i="60"/>
  <c r="E325" i="60"/>
  <c r="A326" i="60"/>
  <c r="B326" i="60"/>
  <c r="C326" i="60"/>
  <c r="D326" i="60"/>
  <c r="E326" i="60"/>
  <c r="A327" i="60"/>
  <c r="B327" i="60"/>
  <c r="C327" i="60"/>
  <c r="D327" i="60"/>
  <c r="E327" i="60"/>
  <c r="A328" i="60"/>
  <c r="B328" i="60"/>
  <c r="C328" i="60"/>
  <c r="D328" i="60"/>
  <c r="E328" i="60"/>
  <c r="A329" i="60"/>
  <c r="B329" i="60"/>
  <c r="C329" i="60"/>
  <c r="D329" i="60"/>
  <c r="E329" i="60"/>
  <c r="A330" i="60"/>
  <c r="B330" i="60"/>
  <c r="C330" i="60"/>
  <c r="D330" i="60"/>
  <c r="E330" i="60"/>
  <c r="A331" i="60"/>
  <c r="B331" i="60"/>
  <c r="C331" i="60"/>
  <c r="D331" i="60"/>
  <c r="E331" i="60"/>
  <c r="A332" i="60"/>
  <c r="B332" i="60"/>
  <c r="C332" i="60"/>
  <c r="D332" i="60"/>
  <c r="E332" i="60"/>
  <c r="A333" i="60"/>
  <c r="B333" i="60"/>
  <c r="C333" i="60"/>
  <c r="D333" i="60"/>
  <c r="E333" i="60"/>
  <c r="A334" i="60"/>
  <c r="B334" i="60"/>
  <c r="C334" i="60"/>
  <c r="D334" i="60"/>
  <c r="E334" i="60"/>
  <c r="A335" i="60"/>
  <c r="B335" i="60"/>
  <c r="C335" i="60"/>
  <c r="D335" i="60"/>
  <c r="E335" i="60"/>
  <c r="A336" i="60"/>
  <c r="B336" i="60"/>
  <c r="C336" i="60"/>
  <c r="D336" i="60"/>
  <c r="E336" i="60"/>
  <c r="A337" i="60"/>
  <c r="B337" i="60"/>
  <c r="C337" i="60"/>
  <c r="D337" i="60"/>
  <c r="E337" i="60"/>
  <c r="A338" i="60"/>
  <c r="B338" i="60"/>
  <c r="C338" i="60"/>
  <c r="D338" i="60"/>
  <c r="E338" i="60"/>
  <c r="A339" i="60"/>
  <c r="B339" i="60"/>
  <c r="C339" i="60"/>
  <c r="D339" i="60"/>
  <c r="E339" i="60"/>
  <c r="A340" i="60"/>
  <c r="B340" i="60"/>
  <c r="A341" i="60"/>
  <c r="B341" i="60"/>
  <c r="C341" i="60"/>
  <c r="D341" i="60"/>
  <c r="E341" i="60"/>
  <c r="A342" i="60"/>
  <c r="B342" i="60"/>
  <c r="C342" i="60"/>
  <c r="D342" i="60"/>
  <c r="E342" i="60"/>
  <c r="A343" i="60"/>
  <c r="B343" i="60"/>
  <c r="C343" i="60"/>
  <c r="D343" i="60"/>
  <c r="E343" i="60"/>
  <c r="A344" i="60"/>
  <c r="B344" i="60"/>
  <c r="C344" i="60"/>
  <c r="D344" i="60"/>
  <c r="E344" i="60"/>
  <c r="A345" i="60"/>
  <c r="B345" i="60"/>
  <c r="C345" i="60"/>
  <c r="D345" i="60"/>
  <c r="E345" i="60"/>
  <c r="A346" i="60"/>
  <c r="B346" i="60"/>
  <c r="C346" i="60"/>
  <c r="D346" i="60"/>
  <c r="E346" i="60"/>
  <c r="A347" i="60"/>
  <c r="B347" i="60"/>
  <c r="C347" i="60"/>
  <c r="D347" i="60"/>
  <c r="E347" i="60"/>
  <c r="A348" i="60"/>
  <c r="B348" i="60"/>
  <c r="C348" i="60"/>
  <c r="D348" i="60"/>
  <c r="E348" i="60"/>
  <c r="A349" i="60"/>
  <c r="B349" i="60"/>
  <c r="C349" i="60"/>
  <c r="D349" i="60"/>
  <c r="E349" i="60"/>
  <c r="A350" i="60"/>
  <c r="B350" i="60"/>
  <c r="C350" i="60"/>
  <c r="D350" i="60"/>
  <c r="E350" i="60"/>
  <c r="A351" i="60"/>
  <c r="B351" i="60"/>
  <c r="A352" i="60"/>
  <c r="B352" i="60"/>
  <c r="A353" i="60"/>
  <c r="B353" i="60"/>
  <c r="C353" i="60"/>
  <c r="D353" i="60"/>
  <c r="E353" i="60"/>
  <c r="A354" i="60"/>
  <c r="B354" i="60"/>
  <c r="C354" i="60"/>
  <c r="D354" i="60"/>
  <c r="E354" i="60"/>
  <c r="A355" i="60"/>
  <c r="B355" i="60"/>
  <c r="C355" i="60"/>
  <c r="D355" i="60"/>
  <c r="E355" i="60"/>
  <c r="A356" i="60"/>
  <c r="B356" i="60"/>
  <c r="C356" i="60"/>
  <c r="D356" i="60"/>
  <c r="E356" i="60"/>
  <c r="A357" i="60"/>
  <c r="B357" i="60"/>
  <c r="C357" i="60"/>
  <c r="D357" i="60"/>
  <c r="E357" i="60"/>
  <c r="D50" i="56"/>
  <c r="E50" i="56" s="1"/>
  <c r="F50" i="56" s="1"/>
  <c r="C50" i="56"/>
  <c r="E610" i="60" l="1"/>
  <c r="G50" i="56"/>
  <c r="G37" i="56"/>
  <c r="C21" i="58" l="1"/>
  <c r="D43" i="58" l="1"/>
  <c r="E43" i="58" s="1"/>
  <c r="F43" i="58" s="1"/>
  <c r="G43" i="58" s="1"/>
  <c r="E39" i="58"/>
  <c r="F39" i="58" s="1"/>
  <c r="G39" i="58" s="1"/>
  <c r="D39" i="58"/>
  <c r="C39" i="58"/>
  <c r="E31" i="58"/>
  <c r="F31" i="58" s="1"/>
  <c r="G31" i="58" s="1"/>
  <c r="D31" i="58"/>
  <c r="C31" i="58"/>
  <c r="D30" i="58"/>
  <c r="E30" i="58" s="1"/>
  <c r="F30" i="58" s="1"/>
  <c r="G30" i="58" s="1"/>
  <c r="C32" i="58"/>
  <c r="D32" i="58" s="1"/>
  <c r="E32" i="58" s="1"/>
  <c r="F32" i="58" s="1"/>
  <c r="G32" i="58" s="1"/>
  <c r="C38" i="58" l="1"/>
  <c r="B30" i="56" l="1"/>
  <c r="D35" i="58" l="1"/>
  <c r="E35" i="58" s="1"/>
  <c r="F35" i="58" s="1"/>
  <c r="G35" i="58" s="1"/>
  <c r="C35" i="58"/>
  <c r="E34" i="58"/>
  <c r="F34" i="58" s="1"/>
  <c r="G34" i="58" s="1"/>
  <c r="D34" i="58"/>
  <c r="C34" i="58"/>
  <c r="G29" i="58"/>
  <c r="F29" i="58"/>
  <c r="E29" i="58"/>
  <c r="D29" i="58"/>
  <c r="C29" i="58"/>
  <c r="G28" i="58"/>
  <c r="F28" i="58"/>
  <c r="E28" i="58"/>
  <c r="D28" i="58"/>
  <c r="C28" i="58"/>
  <c r="G27" i="58"/>
  <c r="F27" i="58"/>
  <c r="E27" i="58"/>
  <c r="D27" i="58"/>
  <c r="C27" i="58"/>
  <c r="D21" i="58"/>
  <c r="E21" i="58" s="1"/>
  <c r="F21" i="58" s="1"/>
  <c r="G21" i="58" s="1"/>
  <c r="C25" i="57" l="1"/>
  <c r="C24" i="62" s="1"/>
  <c r="A365" i="36" l="1"/>
  <c r="B365" i="36"/>
  <c r="A366" i="36"/>
  <c r="B366" i="36"/>
  <c r="E366" i="36"/>
  <c r="G366" i="36"/>
  <c r="I366" i="36"/>
  <c r="J366" i="36"/>
  <c r="A367" i="36"/>
  <c r="B367" i="36"/>
  <c r="E367" i="36"/>
  <c r="G367" i="36"/>
  <c r="I367" i="36"/>
  <c r="J367" i="36"/>
  <c r="A368" i="36"/>
  <c r="B368" i="36"/>
  <c r="E368" i="36"/>
  <c r="G368" i="36"/>
  <c r="I368" i="36"/>
  <c r="J368" i="36"/>
  <c r="A369" i="36"/>
  <c r="B369" i="36"/>
  <c r="E369" i="36"/>
  <c r="G369" i="36"/>
  <c r="I369" i="36"/>
  <c r="J369" i="36"/>
  <c r="A370" i="36"/>
  <c r="B370" i="36"/>
  <c r="E370" i="36"/>
  <c r="G370" i="36"/>
  <c r="I370" i="36"/>
  <c r="J370" i="36"/>
  <c r="A371" i="36"/>
  <c r="B371" i="36"/>
  <c r="E371" i="36"/>
  <c r="G371" i="36"/>
  <c r="I371" i="36"/>
  <c r="J371" i="36"/>
  <c r="A372" i="36"/>
  <c r="B372" i="36"/>
  <c r="E372" i="36"/>
  <c r="G372" i="36"/>
  <c r="I372" i="36"/>
  <c r="J372" i="36"/>
  <c r="A373" i="36"/>
  <c r="B373" i="36"/>
  <c r="E373" i="36"/>
  <c r="G373" i="36"/>
  <c r="I373" i="36"/>
  <c r="J373" i="36"/>
  <c r="A374" i="36"/>
  <c r="B374" i="36"/>
  <c r="E374" i="36"/>
  <c r="G374" i="36"/>
  <c r="I374" i="36"/>
  <c r="J374" i="36"/>
  <c r="A375" i="36"/>
  <c r="B375" i="36"/>
  <c r="E375" i="36"/>
  <c r="G375" i="36"/>
  <c r="I375" i="36"/>
  <c r="J375" i="36"/>
  <c r="A376" i="36"/>
  <c r="B376" i="36"/>
  <c r="E376" i="36"/>
  <c r="G376" i="36"/>
  <c r="I376" i="36"/>
  <c r="J376" i="36"/>
  <c r="A377" i="36"/>
  <c r="B377" i="36"/>
  <c r="E377" i="36"/>
  <c r="G377" i="36"/>
  <c r="I377" i="36"/>
  <c r="J377" i="36"/>
  <c r="A378" i="36"/>
  <c r="B378" i="36"/>
  <c r="E378" i="36"/>
  <c r="G378" i="36"/>
  <c r="I378" i="36"/>
  <c r="J378" i="36"/>
  <c r="A379" i="36"/>
  <c r="B379" i="36"/>
  <c r="E379" i="36"/>
  <c r="G379" i="36"/>
  <c r="I379" i="36"/>
  <c r="J379" i="36"/>
  <c r="A380" i="36"/>
  <c r="B380" i="36"/>
  <c r="E380" i="36"/>
  <c r="G380" i="36"/>
  <c r="I380" i="36"/>
  <c r="J380" i="36"/>
  <c r="A381" i="36"/>
  <c r="B381" i="36"/>
  <c r="E381" i="36"/>
  <c r="G381" i="36"/>
  <c r="I381" i="36"/>
  <c r="J381" i="36"/>
  <c r="A382" i="36"/>
  <c r="B382" i="36"/>
  <c r="E382" i="36"/>
  <c r="G382" i="36"/>
  <c r="I382" i="36"/>
  <c r="J382" i="36"/>
  <c r="A383" i="36"/>
  <c r="B383" i="36"/>
  <c r="E383" i="36"/>
  <c r="G383" i="36"/>
  <c r="I383" i="36"/>
  <c r="J383" i="36"/>
  <c r="A384" i="36"/>
  <c r="B384" i="36"/>
  <c r="E384" i="36"/>
  <c r="G384" i="36"/>
  <c r="I384" i="36"/>
  <c r="J384" i="36"/>
  <c r="A385" i="36"/>
  <c r="B385" i="36"/>
  <c r="E385" i="36"/>
  <c r="G385" i="36"/>
  <c r="I385" i="36"/>
  <c r="J385" i="36"/>
  <c r="A386" i="36"/>
  <c r="B386" i="36"/>
  <c r="E386" i="36"/>
  <c r="G386" i="36"/>
  <c r="I386" i="36"/>
  <c r="J386" i="36"/>
  <c r="A387" i="36"/>
  <c r="B387" i="36"/>
  <c r="E387" i="36"/>
  <c r="G387" i="36"/>
  <c r="I387" i="36"/>
  <c r="J387" i="36"/>
  <c r="A388" i="36"/>
  <c r="B388" i="36"/>
  <c r="E388" i="36"/>
  <c r="G388" i="36"/>
  <c r="I388" i="36"/>
  <c r="J388" i="36"/>
  <c r="A389" i="36"/>
  <c r="B389" i="36"/>
  <c r="E389" i="36"/>
  <c r="G389" i="36"/>
  <c r="I389" i="36"/>
  <c r="J389" i="36"/>
  <c r="A390" i="36"/>
  <c r="B390" i="36"/>
  <c r="E390" i="36"/>
  <c r="G390" i="36"/>
  <c r="I390" i="36"/>
  <c r="J390" i="36"/>
  <c r="A391" i="36"/>
  <c r="B391" i="36"/>
  <c r="E391" i="36"/>
  <c r="G391" i="36"/>
  <c r="I391" i="36"/>
  <c r="J391" i="36"/>
  <c r="A392" i="36"/>
  <c r="B392" i="36"/>
  <c r="E392" i="36"/>
  <c r="G392" i="36"/>
  <c r="I392" i="36"/>
  <c r="J392" i="36"/>
  <c r="A393" i="36"/>
  <c r="B393" i="36"/>
  <c r="E393" i="36"/>
  <c r="G393" i="36"/>
  <c r="I393" i="36"/>
  <c r="J393" i="36"/>
  <c r="A394" i="36"/>
  <c r="B394" i="36"/>
  <c r="E394" i="36"/>
  <c r="G394" i="36"/>
  <c r="I394" i="36"/>
  <c r="J394" i="36"/>
  <c r="A395" i="36"/>
  <c r="B395" i="36"/>
  <c r="E395" i="36"/>
  <c r="G395" i="36"/>
  <c r="I395" i="36"/>
  <c r="J395" i="36"/>
  <c r="A396" i="36"/>
  <c r="B396" i="36"/>
  <c r="E396" i="36"/>
  <c r="G396" i="36"/>
  <c r="I396" i="36"/>
  <c r="J396" i="36"/>
  <c r="A397" i="36"/>
  <c r="B397" i="36"/>
  <c r="E397" i="36"/>
  <c r="G397" i="36"/>
  <c r="I397" i="36"/>
  <c r="J397" i="36"/>
  <c r="A398" i="36"/>
  <c r="B398" i="36"/>
  <c r="E398" i="36"/>
  <c r="G398" i="36"/>
  <c r="I398" i="36"/>
  <c r="J398" i="36"/>
  <c r="A399" i="36"/>
  <c r="B399" i="36"/>
  <c r="E399" i="36"/>
  <c r="G399" i="36"/>
  <c r="I399" i="36"/>
  <c r="J399" i="36"/>
  <c r="A400" i="36"/>
  <c r="B400" i="36"/>
  <c r="E400" i="36"/>
  <c r="G400" i="36"/>
  <c r="I400" i="36"/>
  <c r="J400" i="36"/>
  <c r="A401" i="36"/>
  <c r="B401" i="36"/>
  <c r="E401" i="36"/>
  <c r="G401" i="36"/>
  <c r="I401" i="36"/>
  <c r="J401" i="36"/>
  <c r="A402" i="36"/>
  <c r="B402" i="36"/>
  <c r="E402" i="36"/>
  <c r="G402" i="36"/>
  <c r="I402" i="36"/>
  <c r="J402" i="36"/>
  <c r="A403" i="36"/>
  <c r="B403" i="36"/>
  <c r="E403" i="36"/>
  <c r="G403" i="36"/>
  <c r="I403" i="36"/>
  <c r="J403" i="36"/>
  <c r="A404" i="36"/>
  <c r="B404" i="36"/>
  <c r="E404" i="36"/>
  <c r="G404" i="36"/>
  <c r="I404" i="36"/>
  <c r="J404" i="36"/>
  <c r="A405" i="36"/>
  <c r="B405" i="36"/>
  <c r="E405" i="36"/>
  <c r="G405" i="36"/>
  <c r="I405" i="36"/>
  <c r="J405" i="36"/>
  <c r="A406" i="36"/>
  <c r="B406" i="36"/>
  <c r="E406" i="36"/>
  <c r="G406" i="36"/>
  <c r="I406" i="36"/>
  <c r="J406" i="36"/>
  <c r="A407" i="36"/>
  <c r="B407" i="36"/>
  <c r="E407" i="36"/>
  <c r="G407" i="36"/>
  <c r="I407" i="36"/>
  <c r="J407" i="36"/>
  <c r="A408" i="36"/>
  <c r="B408" i="36"/>
  <c r="E408" i="36"/>
  <c r="G408" i="36"/>
  <c r="I408" i="36"/>
  <c r="J408" i="36"/>
  <c r="A409" i="36"/>
  <c r="B409" i="36"/>
  <c r="E409" i="36"/>
  <c r="G409" i="36"/>
  <c r="I409" i="36"/>
  <c r="J409" i="36"/>
  <c r="A410" i="36"/>
  <c r="B410" i="36"/>
  <c r="E410" i="36"/>
  <c r="G410" i="36"/>
  <c r="I410" i="36"/>
  <c r="J410" i="36"/>
  <c r="A411" i="36"/>
  <c r="B411" i="36"/>
  <c r="E411" i="36"/>
  <c r="G411" i="36"/>
  <c r="I411" i="36"/>
  <c r="J411" i="36"/>
  <c r="A412" i="36"/>
  <c r="B412" i="36"/>
  <c r="E412" i="36"/>
  <c r="G412" i="36"/>
  <c r="I412" i="36"/>
  <c r="J412" i="36"/>
  <c r="A413" i="36"/>
  <c r="B413" i="36"/>
  <c r="E413" i="36"/>
  <c r="G413" i="36"/>
  <c r="I413" i="36"/>
  <c r="J413" i="36"/>
  <c r="A414" i="36"/>
  <c r="B414" i="36"/>
  <c r="E414" i="36"/>
  <c r="G414" i="36"/>
  <c r="I414" i="36"/>
  <c r="J414" i="36"/>
  <c r="A415" i="36"/>
  <c r="B415" i="36"/>
  <c r="E415" i="36"/>
  <c r="G415" i="36"/>
  <c r="I415" i="36"/>
  <c r="J415" i="36"/>
  <c r="A416" i="36"/>
  <c r="B416" i="36"/>
  <c r="E416" i="36"/>
  <c r="G416" i="36"/>
  <c r="I416" i="36"/>
  <c r="J416" i="36"/>
  <c r="A417" i="36"/>
  <c r="B417" i="36"/>
  <c r="E417" i="36"/>
  <c r="G417" i="36"/>
  <c r="I417" i="36"/>
  <c r="J417" i="36"/>
  <c r="A418" i="36"/>
  <c r="B418" i="36"/>
  <c r="E418" i="36"/>
  <c r="G418" i="36"/>
  <c r="I418" i="36"/>
  <c r="J418" i="36"/>
  <c r="A419" i="36"/>
  <c r="B419" i="36"/>
  <c r="E419" i="36"/>
  <c r="G419" i="36"/>
  <c r="I419" i="36"/>
  <c r="J419" i="36"/>
  <c r="A420" i="36"/>
  <c r="B420" i="36"/>
  <c r="E420" i="36"/>
  <c r="G420" i="36"/>
  <c r="I420" i="36"/>
  <c r="J420" i="36"/>
  <c r="A421" i="36"/>
  <c r="B421" i="36"/>
  <c r="E421" i="36"/>
  <c r="G421" i="36"/>
  <c r="I421" i="36"/>
  <c r="J421" i="36"/>
  <c r="A422" i="36"/>
  <c r="B422" i="36"/>
  <c r="E422" i="36"/>
  <c r="G422" i="36"/>
  <c r="I422" i="36"/>
  <c r="J422" i="36"/>
  <c r="A423" i="36"/>
  <c r="B423" i="36"/>
  <c r="E423" i="36"/>
  <c r="G423" i="36"/>
  <c r="I423" i="36"/>
  <c r="J423" i="36"/>
  <c r="A424" i="36"/>
  <c r="B424" i="36"/>
  <c r="E424" i="36"/>
  <c r="G424" i="36"/>
  <c r="I424" i="36"/>
  <c r="J424" i="36"/>
  <c r="A425" i="36"/>
  <c r="B425" i="36"/>
  <c r="E425" i="36"/>
  <c r="G425" i="36"/>
  <c r="I425" i="36"/>
  <c r="J425" i="36"/>
  <c r="A426" i="36"/>
  <c r="B426" i="36"/>
  <c r="E426" i="36"/>
  <c r="G426" i="36"/>
  <c r="I426" i="36"/>
  <c r="J426" i="36"/>
  <c r="A427" i="36"/>
  <c r="B427" i="36"/>
  <c r="E427" i="36"/>
  <c r="G427" i="36"/>
  <c r="I427" i="36"/>
  <c r="J427" i="36"/>
  <c r="A428" i="36"/>
  <c r="B428" i="36"/>
  <c r="E428" i="36"/>
  <c r="G428" i="36"/>
  <c r="I428" i="36"/>
  <c r="J428" i="36"/>
  <c r="A429" i="36"/>
  <c r="B429" i="36"/>
  <c r="E429" i="36"/>
  <c r="G429" i="36"/>
  <c r="I429" i="36"/>
  <c r="J429" i="36"/>
  <c r="A430" i="36"/>
  <c r="B430" i="36"/>
  <c r="E430" i="36"/>
  <c r="G430" i="36"/>
  <c r="I430" i="36"/>
  <c r="J430" i="36"/>
  <c r="A431" i="36"/>
  <c r="B431" i="36"/>
  <c r="E431" i="36"/>
  <c r="G431" i="36"/>
  <c r="I431" i="36"/>
  <c r="J431" i="36"/>
  <c r="A432" i="36"/>
  <c r="B432" i="36"/>
  <c r="E432" i="36"/>
  <c r="G432" i="36"/>
  <c r="I432" i="36"/>
  <c r="J432" i="36"/>
  <c r="A433" i="36"/>
  <c r="B433" i="36"/>
  <c r="E433" i="36"/>
  <c r="G433" i="36"/>
  <c r="I433" i="36"/>
  <c r="J433" i="36"/>
  <c r="A434" i="36"/>
  <c r="B434" i="36"/>
  <c r="E434" i="36"/>
  <c r="G434" i="36"/>
  <c r="I434" i="36"/>
  <c r="J434" i="36"/>
  <c r="A435" i="36"/>
  <c r="B435" i="36"/>
  <c r="E435" i="36"/>
  <c r="G435" i="36"/>
  <c r="I435" i="36"/>
  <c r="J435" i="36"/>
  <c r="A436" i="36"/>
  <c r="B436" i="36"/>
  <c r="E436" i="36"/>
  <c r="G436" i="36"/>
  <c r="I436" i="36"/>
  <c r="J436" i="36"/>
  <c r="A437" i="36"/>
  <c r="B437" i="36"/>
  <c r="A438" i="36"/>
  <c r="B438" i="36"/>
  <c r="E438" i="36"/>
  <c r="G438" i="36"/>
  <c r="I438" i="36"/>
  <c r="J438" i="36"/>
  <c r="A439" i="36"/>
  <c r="B439" i="36"/>
  <c r="E439" i="36"/>
  <c r="G439" i="36"/>
  <c r="I439" i="36"/>
  <c r="J439" i="36"/>
  <c r="A440" i="36"/>
  <c r="B440" i="36"/>
  <c r="E440" i="36"/>
  <c r="G440" i="36"/>
  <c r="I440" i="36"/>
  <c r="J440" i="36"/>
  <c r="A441" i="36"/>
  <c r="B441" i="36"/>
  <c r="E441" i="36"/>
  <c r="G441" i="36"/>
  <c r="I441" i="36"/>
  <c r="J441" i="36"/>
  <c r="A442" i="36"/>
  <c r="B442" i="36"/>
  <c r="E442" i="36"/>
  <c r="G442" i="36"/>
  <c r="I442" i="36"/>
  <c r="J442" i="36"/>
  <c r="A443" i="36"/>
  <c r="B443" i="36"/>
  <c r="E443" i="36"/>
  <c r="G443" i="36"/>
  <c r="I443" i="36"/>
  <c r="J443" i="36"/>
  <c r="A444" i="36"/>
  <c r="B444" i="36"/>
  <c r="E444" i="36"/>
  <c r="G444" i="36"/>
  <c r="I444" i="36"/>
  <c r="J444" i="36"/>
  <c r="A445" i="36"/>
  <c r="B445" i="36"/>
  <c r="E445" i="36"/>
  <c r="G445" i="36"/>
  <c r="I445" i="36"/>
  <c r="J445" i="36"/>
  <c r="A446" i="36"/>
  <c r="B446" i="36"/>
  <c r="E446" i="36"/>
  <c r="G446" i="36"/>
  <c r="I446" i="36"/>
  <c r="J446" i="36"/>
  <c r="A447" i="36"/>
  <c r="B447" i="36"/>
  <c r="E447" i="36"/>
  <c r="G447" i="36"/>
  <c r="I447" i="36"/>
  <c r="J447" i="36"/>
  <c r="A448" i="36"/>
  <c r="B448" i="36"/>
  <c r="E448" i="36"/>
  <c r="G448" i="36"/>
  <c r="I448" i="36"/>
  <c r="J448" i="36"/>
  <c r="A449" i="36"/>
  <c r="B449" i="36"/>
  <c r="E449" i="36"/>
  <c r="G449" i="36"/>
  <c r="I449" i="36"/>
  <c r="J449" i="36"/>
  <c r="A450" i="36"/>
  <c r="B450" i="36"/>
  <c r="E450" i="36"/>
  <c r="G450" i="36"/>
  <c r="I450" i="36"/>
  <c r="J450" i="36"/>
  <c r="A451" i="36"/>
  <c r="B451" i="36"/>
  <c r="E451" i="36"/>
  <c r="G451" i="36"/>
  <c r="I451" i="36"/>
  <c r="J451" i="36"/>
  <c r="A452" i="36"/>
  <c r="B452" i="36"/>
  <c r="E452" i="36"/>
  <c r="G452" i="36"/>
  <c r="I452" i="36"/>
  <c r="J452" i="36"/>
  <c r="A453" i="36"/>
  <c r="B453" i="36"/>
  <c r="E453" i="36"/>
  <c r="G453" i="36"/>
  <c r="I453" i="36"/>
  <c r="J453" i="36"/>
  <c r="A454" i="36"/>
  <c r="B454" i="36"/>
  <c r="E454" i="36"/>
  <c r="G454" i="36"/>
  <c r="I454" i="36"/>
  <c r="J454" i="36"/>
  <c r="A455" i="36"/>
  <c r="B455" i="36"/>
  <c r="E455" i="36"/>
  <c r="G455" i="36"/>
  <c r="I455" i="36"/>
  <c r="J455" i="36"/>
  <c r="A456" i="36"/>
  <c r="B456" i="36"/>
  <c r="E456" i="36"/>
  <c r="G456" i="36"/>
  <c r="I456" i="36"/>
  <c r="J456" i="36"/>
  <c r="A457" i="36"/>
  <c r="B457" i="36"/>
  <c r="E457" i="36"/>
  <c r="G457" i="36"/>
  <c r="I457" i="36"/>
  <c r="J457" i="36"/>
  <c r="A458" i="36"/>
  <c r="B458" i="36"/>
  <c r="E458" i="36"/>
  <c r="G458" i="36"/>
  <c r="I458" i="36"/>
  <c r="J458" i="36"/>
  <c r="A459" i="36"/>
  <c r="B459" i="36"/>
  <c r="E459" i="36"/>
  <c r="G459" i="36"/>
  <c r="I459" i="36"/>
  <c r="J459" i="36"/>
  <c r="A460" i="36"/>
  <c r="B460" i="36"/>
  <c r="E460" i="36"/>
  <c r="G460" i="36"/>
  <c r="I460" i="36"/>
  <c r="J460" i="36"/>
  <c r="A461" i="36"/>
  <c r="B461" i="36"/>
  <c r="E461" i="36"/>
  <c r="G461" i="36"/>
  <c r="I461" i="36"/>
  <c r="J461" i="36"/>
  <c r="A462" i="36"/>
  <c r="B462" i="36"/>
  <c r="E462" i="36"/>
  <c r="G462" i="36"/>
  <c r="I462" i="36"/>
  <c r="J462" i="36"/>
  <c r="A463" i="36"/>
  <c r="B463" i="36"/>
  <c r="E463" i="36"/>
  <c r="G463" i="36"/>
  <c r="I463" i="36"/>
  <c r="J463" i="36"/>
  <c r="A464" i="36"/>
  <c r="B464" i="36"/>
  <c r="E464" i="36"/>
  <c r="G464" i="36"/>
  <c r="I464" i="36"/>
  <c r="J464" i="36"/>
  <c r="A465" i="36"/>
  <c r="B465" i="36"/>
  <c r="E465" i="36"/>
  <c r="G465" i="36"/>
  <c r="I465" i="36"/>
  <c r="J465" i="36"/>
  <c r="A466" i="36"/>
  <c r="B466" i="36"/>
  <c r="E466" i="36"/>
  <c r="G466" i="36"/>
  <c r="I466" i="36"/>
  <c r="J466" i="36"/>
  <c r="A467" i="36"/>
  <c r="B467" i="36"/>
  <c r="E467" i="36"/>
  <c r="G467" i="36"/>
  <c r="I467" i="36"/>
  <c r="J467" i="36"/>
  <c r="A468" i="36"/>
  <c r="B468" i="36"/>
  <c r="E468" i="36"/>
  <c r="G468" i="36"/>
  <c r="I468" i="36"/>
  <c r="J468" i="36"/>
  <c r="A469" i="36"/>
  <c r="B469" i="36"/>
  <c r="A470" i="36"/>
  <c r="B470" i="36"/>
  <c r="E470" i="36"/>
  <c r="G470" i="36"/>
  <c r="I470" i="36"/>
  <c r="J470" i="36"/>
  <c r="A471" i="36"/>
  <c r="B471" i="36"/>
  <c r="E471" i="36"/>
  <c r="G471" i="36"/>
  <c r="I471" i="36"/>
  <c r="J471" i="36"/>
  <c r="A472" i="36"/>
  <c r="B472" i="36"/>
  <c r="E472" i="36"/>
  <c r="G472" i="36"/>
  <c r="I472" i="36"/>
  <c r="J472" i="36"/>
  <c r="A473" i="36"/>
  <c r="B473" i="36"/>
  <c r="E473" i="36"/>
  <c r="G473" i="36"/>
  <c r="I473" i="36"/>
  <c r="J473" i="36"/>
  <c r="A474" i="36"/>
  <c r="B474" i="36"/>
  <c r="E474" i="36"/>
  <c r="G474" i="36"/>
  <c r="I474" i="36"/>
  <c r="J474" i="36"/>
  <c r="A475" i="36"/>
  <c r="B475" i="36"/>
  <c r="E475" i="36"/>
  <c r="G475" i="36"/>
  <c r="I475" i="36"/>
  <c r="J475" i="36"/>
  <c r="A476" i="36"/>
  <c r="B476" i="36"/>
  <c r="E476" i="36"/>
  <c r="G476" i="36"/>
  <c r="I476" i="36"/>
  <c r="J476" i="36"/>
  <c r="A477" i="36"/>
  <c r="B477" i="36"/>
  <c r="E477" i="36"/>
  <c r="G477" i="36"/>
  <c r="I477" i="36"/>
  <c r="J477" i="36"/>
  <c r="A478" i="36"/>
  <c r="B478" i="36"/>
  <c r="E478" i="36"/>
  <c r="G478" i="36"/>
  <c r="I478" i="36"/>
  <c r="J478" i="36"/>
  <c r="A479" i="36"/>
  <c r="B479" i="36"/>
  <c r="E479" i="36"/>
  <c r="G479" i="36"/>
  <c r="I479" i="36"/>
  <c r="J479" i="36"/>
  <c r="A480" i="36"/>
  <c r="B480" i="36"/>
  <c r="E480" i="36"/>
  <c r="G480" i="36"/>
  <c r="I480" i="36"/>
  <c r="J480" i="36"/>
  <c r="A481" i="36"/>
  <c r="B481" i="36"/>
  <c r="E481" i="36"/>
  <c r="G481" i="36"/>
  <c r="I481" i="36"/>
  <c r="J481" i="36"/>
  <c r="A482" i="36"/>
  <c r="B482" i="36"/>
  <c r="E482" i="36"/>
  <c r="G482" i="36"/>
  <c r="I482" i="36"/>
  <c r="J482" i="36"/>
  <c r="A483" i="36"/>
  <c r="B483" i="36"/>
  <c r="E483" i="36"/>
  <c r="G483" i="36"/>
  <c r="I483" i="36"/>
  <c r="J483" i="36"/>
  <c r="A484" i="36"/>
  <c r="B484" i="36"/>
  <c r="E484" i="36"/>
  <c r="G484" i="36"/>
  <c r="I484" i="36"/>
  <c r="J484" i="36"/>
  <c r="A485" i="36"/>
  <c r="B485" i="36"/>
  <c r="E485" i="36"/>
  <c r="G485" i="36"/>
  <c r="I485" i="36"/>
  <c r="J485" i="36"/>
  <c r="A486" i="36"/>
  <c r="B486" i="36"/>
  <c r="E486" i="36"/>
  <c r="G486" i="36"/>
  <c r="I486" i="36"/>
  <c r="J486" i="36"/>
  <c r="A487" i="36"/>
  <c r="B487" i="36"/>
  <c r="E487" i="36"/>
  <c r="G487" i="36"/>
  <c r="I487" i="36"/>
  <c r="J487" i="36"/>
  <c r="A488" i="36"/>
  <c r="B488" i="36"/>
  <c r="E488" i="36"/>
  <c r="G488" i="36"/>
  <c r="I488" i="36"/>
  <c r="J488" i="36"/>
  <c r="A489" i="36"/>
  <c r="B489" i="36"/>
  <c r="E489" i="36"/>
  <c r="G489" i="36"/>
  <c r="I489" i="36"/>
  <c r="J489" i="36"/>
  <c r="A490" i="36"/>
  <c r="B490" i="36"/>
  <c r="E490" i="36"/>
  <c r="G490" i="36"/>
  <c r="I490" i="36"/>
  <c r="J490" i="36"/>
  <c r="A491" i="36"/>
  <c r="B491" i="36"/>
  <c r="E491" i="36"/>
  <c r="G491" i="36"/>
  <c r="I491" i="36"/>
  <c r="J491" i="36"/>
  <c r="A492" i="36"/>
  <c r="B492" i="36"/>
  <c r="E492" i="36"/>
  <c r="G492" i="36"/>
  <c r="I492" i="36"/>
  <c r="J492" i="36"/>
  <c r="A493" i="36"/>
  <c r="B493" i="36"/>
  <c r="E493" i="36"/>
  <c r="G493" i="36"/>
  <c r="I493" i="36"/>
  <c r="J493" i="36"/>
  <c r="A494" i="36"/>
  <c r="B494" i="36"/>
  <c r="E494" i="36"/>
  <c r="G494" i="36"/>
  <c r="I494" i="36"/>
  <c r="J494" i="36"/>
  <c r="A495" i="36"/>
  <c r="B495" i="36"/>
  <c r="E495" i="36"/>
  <c r="G495" i="36"/>
  <c r="I495" i="36"/>
  <c r="J495" i="36"/>
  <c r="A496" i="36"/>
  <c r="B496" i="36"/>
  <c r="E496" i="36"/>
  <c r="G496" i="36"/>
  <c r="I496" i="36"/>
  <c r="J496" i="36"/>
  <c r="A497" i="36"/>
  <c r="B497" i="36"/>
  <c r="E497" i="36"/>
  <c r="G497" i="36"/>
  <c r="I497" i="36"/>
  <c r="J497" i="36"/>
  <c r="A498" i="36"/>
  <c r="B498" i="36"/>
  <c r="E498" i="36"/>
  <c r="G498" i="36"/>
  <c r="I498" i="36"/>
  <c r="J498" i="36"/>
  <c r="A499" i="36"/>
  <c r="B499" i="36"/>
  <c r="E499" i="36"/>
  <c r="G499" i="36"/>
  <c r="I499" i="36"/>
  <c r="J499" i="36"/>
  <c r="A500" i="36"/>
  <c r="B500" i="36"/>
  <c r="E500" i="36"/>
  <c r="G500" i="36"/>
  <c r="I500" i="36"/>
  <c r="J500" i="36"/>
  <c r="A501" i="36"/>
  <c r="B501" i="36"/>
  <c r="E501" i="36"/>
  <c r="G501" i="36"/>
  <c r="I501" i="36"/>
  <c r="J501" i="36"/>
  <c r="A502" i="36"/>
  <c r="B502" i="36"/>
  <c r="E502" i="36"/>
  <c r="G502" i="36"/>
  <c r="I502" i="36"/>
  <c r="J502" i="36"/>
  <c r="A503" i="36"/>
  <c r="B503" i="36"/>
  <c r="E503" i="36"/>
  <c r="G503" i="36"/>
  <c r="I503" i="36"/>
  <c r="J503" i="36"/>
  <c r="A504" i="36"/>
  <c r="B504" i="36"/>
  <c r="E504" i="36"/>
  <c r="G504" i="36"/>
  <c r="I504" i="36"/>
  <c r="J504" i="36"/>
  <c r="A505" i="36"/>
  <c r="B505" i="36"/>
  <c r="E505" i="36"/>
  <c r="G505" i="36"/>
  <c r="I505" i="36"/>
  <c r="J505" i="36"/>
  <c r="A506" i="36"/>
  <c r="B506" i="36"/>
  <c r="E506" i="36"/>
  <c r="G506" i="36"/>
  <c r="I506" i="36"/>
  <c r="J506" i="36"/>
  <c r="A507" i="36"/>
  <c r="B507" i="36"/>
  <c r="E507" i="36"/>
  <c r="G507" i="36"/>
  <c r="I507" i="36"/>
  <c r="J507" i="36"/>
  <c r="A508" i="36"/>
  <c r="B508" i="36"/>
  <c r="E508" i="36"/>
  <c r="G508" i="36"/>
  <c r="I508" i="36"/>
  <c r="J508" i="36"/>
  <c r="A509" i="36"/>
  <c r="B509" i="36"/>
  <c r="E509" i="36"/>
  <c r="G509" i="36"/>
  <c r="I509" i="36"/>
  <c r="J509" i="36"/>
  <c r="A510" i="36"/>
  <c r="B510" i="36"/>
  <c r="E510" i="36"/>
  <c r="G510" i="36"/>
  <c r="I510" i="36"/>
  <c r="J510" i="36"/>
  <c r="A511" i="36"/>
  <c r="B511" i="36"/>
  <c r="E511" i="36"/>
  <c r="G511" i="36"/>
  <c r="I511" i="36"/>
  <c r="J511" i="36"/>
  <c r="A512" i="36"/>
  <c r="B512" i="36"/>
  <c r="E512" i="36"/>
  <c r="G512" i="36"/>
  <c r="I512" i="36"/>
  <c r="J512" i="36"/>
  <c r="A513" i="36"/>
  <c r="B513" i="36"/>
  <c r="A514" i="36"/>
  <c r="B514" i="36"/>
  <c r="E514" i="36"/>
  <c r="G514" i="36"/>
  <c r="I514" i="36"/>
  <c r="J514" i="36"/>
  <c r="A515" i="36"/>
  <c r="B515" i="36"/>
  <c r="E515" i="36"/>
  <c r="G515" i="36"/>
  <c r="I515" i="36"/>
  <c r="J515" i="36"/>
  <c r="A516" i="36"/>
  <c r="B516" i="36"/>
  <c r="E516" i="36"/>
  <c r="G516" i="36"/>
  <c r="I516" i="36"/>
  <c r="J516" i="36"/>
  <c r="A517" i="36"/>
  <c r="B517" i="36"/>
  <c r="E517" i="36"/>
  <c r="G517" i="36"/>
  <c r="I517" i="36"/>
  <c r="J517" i="36"/>
  <c r="A518" i="36"/>
  <c r="B518" i="36"/>
  <c r="E518" i="36"/>
  <c r="G518" i="36"/>
  <c r="I518" i="36"/>
  <c r="J518" i="36"/>
  <c r="A519" i="36"/>
  <c r="B519" i="36"/>
  <c r="E519" i="36"/>
  <c r="G519" i="36"/>
  <c r="I519" i="36"/>
  <c r="J519" i="36"/>
  <c r="A520" i="36"/>
  <c r="B520" i="36"/>
  <c r="E520" i="36"/>
  <c r="G520" i="36"/>
  <c r="I520" i="36"/>
  <c r="J520" i="36"/>
  <c r="A521" i="36"/>
  <c r="B521" i="36"/>
  <c r="E521" i="36"/>
  <c r="G521" i="36"/>
  <c r="I521" i="36"/>
  <c r="J521" i="36"/>
  <c r="A522" i="36"/>
  <c r="B522" i="36"/>
  <c r="E522" i="36"/>
  <c r="G522" i="36"/>
  <c r="I522" i="36"/>
  <c r="J522" i="36"/>
  <c r="A523" i="36"/>
  <c r="B523" i="36"/>
  <c r="E523" i="36"/>
  <c r="G523" i="36"/>
  <c r="I523" i="36"/>
  <c r="J523" i="36"/>
  <c r="A524" i="36"/>
  <c r="B524" i="36"/>
  <c r="E524" i="36"/>
  <c r="G524" i="36"/>
  <c r="I524" i="36"/>
  <c r="J524" i="36"/>
  <c r="A525" i="36"/>
  <c r="B525" i="36"/>
  <c r="E525" i="36"/>
  <c r="G525" i="36"/>
  <c r="I525" i="36"/>
  <c r="J525" i="36"/>
  <c r="A526" i="36"/>
  <c r="B526" i="36"/>
  <c r="E526" i="36"/>
  <c r="G526" i="36"/>
  <c r="I526" i="36"/>
  <c r="J526" i="36"/>
  <c r="A527" i="36"/>
  <c r="B527" i="36"/>
  <c r="E527" i="36"/>
  <c r="G527" i="36"/>
  <c r="I527" i="36"/>
  <c r="J527" i="36"/>
  <c r="A528" i="36"/>
  <c r="B528" i="36"/>
  <c r="E528" i="36"/>
  <c r="G528" i="36"/>
  <c r="I528" i="36"/>
  <c r="J528" i="36"/>
  <c r="A529" i="36"/>
  <c r="B529" i="36"/>
  <c r="E529" i="36"/>
  <c r="G529" i="36"/>
  <c r="I529" i="36"/>
  <c r="J529" i="36"/>
  <c r="A530" i="36"/>
  <c r="B530" i="36"/>
  <c r="E530" i="36"/>
  <c r="G530" i="36"/>
  <c r="I530" i="36"/>
  <c r="J530" i="36"/>
  <c r="A531" i="36"/>
  <c r="B531" i="36"/>
  <c r="E531" i="36"/>
  <c r="G531" i="36"/>
  <c r="I531" i="36"/>
  <c r="J531" i="36"/>
  <c r="A532" i="36"/>
  <c r="B532" i="36"/>
  <c r="E532" i="36"/>
  <c r="G532" i="36"/>
  <c r="I532" i="36"/>
  <c r="J532" i="36"/>
  <c r="A533" i="36"/>
  <c r="B533" i="36"/>
  <c r="E533" i="36"/>
  <c r="G533" i="36"/>
  <c r="I533" i="36"/>
  <c r="J533" i="36"/>
  <c r="A534" i="36"/>
  <c r="B534" i="36"/>
  <c r="E534" i="36"/>
  <c r="G534" i="36"/>
  <c r="I534" i="36"/>
  <c r="J534" i="36"/>
  <c r="A535" i="36"/>
  <c r="B535" i="36"/>
  <c r="E535" i="36"/>
  <c r="G535" i="36"/>
  <c r="I535" i="36"/>
  <c r="J535" i="36"/>
  <c r="A536" i="36"/>
  <c r="B536" i="36"/>
  <c r="E536" i="36"/>
  <c r="G536" i="36"/>
  <c r="I536" i="36"/>
  <c r="J536" i="36"/>
  <c r="A537" i="36"/>
  <c r="B537" i="36"/>
  <c r="E537" i="36"/>
  <c r="G537" i="36"/>
  <c r="I537" i="36"/>
  <c r="J537" i="36"/>
  <c r="A538" i="36"/>
  <c r="B538" i="36"/>
  <c r="E538" i="36"/>
  <c r="G538" i="36"/>
  <c r="I538" i="36"/>
  <c r="J538" i="36"/>
  <c r="A539" i="36"/>
  <c r="B539" i="36"/>
  <c r="E539" i="36"/>
  <c r="G539" i="36"/>
  <c r="I539" i="36"/>
  <c r="J539" i="36"/>
  <c r="A540" i="36"/>
  <c r="B540" i="36"/>
  <c r="E540" i="36"/>
  <c r="G540" i="36"/>
  <c r="I540" i="36"/>
  <c r="J540" i="36"/>
  <c r="A541" i="36"/>
  <c r="B541" i="36"/>
  <c r="E541" i="36"/>
  <c r="G541" i="36"/>
  <c r="I541" i="36"/>
  <c r="J541" i="36"/>
  <c r="A542" i="36"/>
  <c r="B542" i="36"/>
  <c r="E542" i="36"/>
  <c r="G542" i="36"/>
  <c r="I542" i="36"/>
  <c r="J542" i="36"/>
  <c r="A543" i="36"/>
  <c r="B543" i="36"/>
  <c r="E543" i="36"/>
  <c r="G543" i="36"/>
  <c r="I543" i="36"/>
  <c r="J543" i="36"/>
  <c r="A544" i="36"/>
  <c r="B544" i="36"/>
  <c r="E544" i="36"/>
  <c r="G544" i="36"/>
  <c r="I544" i="36"/>
  <c r="J544" i="36"/>
  <c r="A545" i="36"/>
  <c r="B545" i="36"/>
  <c r="E545" i="36"/>
  <c r="G545" i="36"/>
  <c r="I545" i="36"/>
  <c r="J545" i="36"/>
  <c r="A546" i="36"/>
  <c r="B546" i="36"/>
  <c r="E546" i="36"/>
  <c r="G546" i="36"/>
  <c r="I546" i="36"/>
  <c r="J546" i="36"/>
  <c r="A547" i="36"/>
  <c r="B547" i="36"/>
  <c r="E547" i="36"/>
  <c r="G547" i="36"/>
  <c r="I547" i="36"/>
  <c r="J547" i="36"/>
  <c r="A548" i="36"/>
  <c r="B548" i="36"/>
  <c r="E548" i="36"/>
  <c r="G548" i="36"/>
  <c r="I548" i="36"/>
  <c r="J548" i="36"/>
  <c r="A549" i="36"/>
  <c r="B549" i="36"/>
  <c r="E549" i="36"/>
  <c r="G549" i="36"/>
  <c r="I549" i="36"/>
  <c r="J549" i="36"/>
  <c r="A550" i="36"/>
  <c r="B550" i="36"/>
  <c r="E550" i="36"/>
  <c r="G550" i="36"/>
  <c r="I550" i="36"/>
  <c r="J550" i="36"/>
  <c r="A551" i="36"/>
  <c r="B551" i="36"/>
  <c r="E551" i="36"/>
  <c r="G551" i="36"/>
  <c r="I551" i="36"/>
  <c r="J551" i="36"/>
  <c r="A552" i="36"/>
  <c r="B552" i="36"/>
  <c r="E552" i="36"/>
  <c r="G552" i="36"/>
  <c r="I552" i="36"/>
  <c r="J552" i="36"/>
  <c r="A553" i="36"/>
  <c r="B553" i="36"/>
  <c r="E553" i="36"/>
  <c r="G553" i="36"/>
  <c r="I553" i="36"/>
  <c r="J553" i="36"/>
  <c r="A554" i="36"/>
  <c r="B554" i="36"/>
  <c r="E554" i="36"/>
  <c r="G554" i="36"/>
  <c r="I554" i="36"/>
  <c r="J554" i="36"/>
  <c r="A555" i="36"/>
  <c r="B555" i="36"/>
  <c r="E555" i="36"/>
  <c r="G555" i="36"/>
  <c r="I555" i="36"/>
  <c r="J555" i="36"/>
  <c r="A556" i="36"/>
  <c r="B556" i="36"/>
  <c r="E556" i="36"/>
  <c r="G556" i="36"/>
  <c r="I556" i="36"/>
  <c r="J556" i="36"/>
  <c r="A557" i="36"/>
  <c r="B557" i="36"/>
  <c r="E557" i="36"/>
  <c r="G557" i="36"/>
  <c r="I557" i="36"/>
  <c r="J557" i="36"/>
  <c r="A558" i="36"/>
  <c r="B558" i="36"/>
  <c r="E558" i="36"/>
  <c r="G558" i="36"/>
  <c r="I558" i="36"/>
  <c r="J558" i="36"/>
  <c r="A559" i="36"/>
  <c r="B559" i="36"/>
  <c r="E559" i="36"/>
  <c r="G559" i="36"/>
  <c r="I559" i="36"/>
  <c r="J559" i="36"/>
  <c r="A560" i="36"/>
  <c r="B560" i="36"/>
  <c r="E560" i="36"/>
  <c r="G560" i="36"/>
  <c r="I560" i="36"/>
  <c r="J560" i="36"/>
  <c r="A561" i="36"/>
  <c r="B561" i="36"/>
  <c r="E561" i="36"/>
  <c r="G561" i="36"/>
  <c r="I561" i="36"/>
  <c r="J561" i="36"/>
  <c r="A562" i="36"/>
  <c r="B562" i="36"/>
  <c r="E562" i="36"/>
  <c r="G562" i="36"/>
  <c r="I562" i="36"/>
  <c r="J562" i="36"/>
  <c r="A563" i="36"/>
  <c r="B563" i="36"/>
  <c r="E563" i="36"/>
  <c r="G563" i="36"/>
  <c r="I563" i="36"/>
  <c r="J563" i="36"/>
  <c r="A564" i="36"/>
  <c r="B564" i="36"/>
  <c r="E564" i="36"/>
  <c r="G564" i="36"/>
  <c r="I564" i="36"/>
  <c r="J564" i="36"/>
  <c r="A565" i="36"/>
  <c r="B565" i="36"/>
  <c r="E565" i="36"/>
  <c r="G565" i="36"/>
  <c r="I565" i="36"/>
  <c r="J565" i="36"/>
  <c r="A566" i="36"/>
  <c r="B566" i="36"/>
  <c r="E566" i="36"/>
  <c r="G566" i="36"/>
  <c r="I566" i="36"/>
  <c r="J566" i="36"/>
  <c r="A567" i="36"/>
  <c r="B567" i="36"/>
  <c r="E567" i="36"/>
  <c r="G567" i="36"/>
  <c r="I567" i="36"/>
  <c r="J567" i="36"/>
  <c r="A568" i="36"/>
  <c r="B568" i="36"/>
  <c r="E568" i="36"/>
  <c r="G568" i="36"/>
  <c r="I568" i="36"/>
  <c r="J568" i="36"/>
  <c r="A569" i="36"/>
  <c r="B569" i="36"/>
  <c r="E569" i="36"/>
  <c r="G569" i="36"/>
  <c r="I569" i="36"/>
  <c r="J569" i="36"/>
  <c r="A570" i="36"/>
  <c r="B570" i="36"/>
  <c r="E570" i="36"/>
  <c r="G570" i="36"/>
  <c r="I570" i="36"/>
  <c r="J570" i="36"/>
  <c r="A571" i="36"/>
  <c r="B571" i="36"/>
  <c r="E571" i="36"/>
  <c r="G571" i="36"/>
  <c r="I571" i="36"/>
  <c r="J571" i="36"/>
  <c r="A572" i="36"/>
  <c r="B572" i="36"/>
  <c r="E572" i="36"/>
  <c r="G572" i="36"/>
  <c r="I572" i="36"/>
  <c r="J572" i="36"/>
  <c r="A573" i="36"/>
  <c r="B573" i="36"/>
  <c r="E573" i="36"/>
  <c r="G573" i="36"/>
  <c r="I573" i="36"/>
  <c r="J573" i="36"/>
  <c r="A574" i="36"/>
  <c r="B574" i="36"/>
  <c r="E574" i="36"/>
  <c r="G574" i="36"/>
  <c r="I574" i="36"/>
  <c r="J574" i="36"/>
  <c r="A575" i="36"/>
  <c r="B575" i="36"/>
  <c r="E575" i="36"/>
  <c r="G575" i="36"/>
  <c r="I575" i="36"/>
  <c r="J575" i="36"/>
  <c r="A576" i="36"/>
  <c r="B576" i="36"/>
  <c r="E576" i="36"/>
  <c r="G576" i="36"/>
  <c r="I576" i="36"/>
  <c r="J576" i="36"/>
  <c r="A577" i="36"/>
  <c r="B577" i="36"/>
  <c r="E577" i="36"/>
  <c r="G577" i="36"/>
  <c r="I577" i="36"/>
  <c r="J577" i="36"/>
  <c r="A578" i="36"/>
  <c r="B578" i="36"/>
  <c r="E578" i="36"/>
  <c r="G578" i="36"/>
  <c r="I578" i="36"/>
  <c r="J578" i="36"/>
  <c r="A579" i="36"/>
  <c r="B579" i="36"/>
  <c r="A580" i="36"/>
  <c r="B580" i="36"/>
  <c r="E580" i="36"/>
  <c r="G580" i="36"/>
  <c r="I580" i="36"/>
  <c r="J580" i="36"/>
  <c r="A581" i="36"/>
  <c r="B581" i="36"/>
  <c r="E581" i="36"/>
  <c r="G581" i="36"/>
  <c r="I581" i="36"/>
  <c r="J581" i="36"/>
  <c r="A582" i="36"/>
  <c r="B582" i="36"/>
  <c r="E582" i="36"/>
  <c r="G582" i="36"/>
  <c r="I582" i="36"/>
  <c r="J582" i="36"/>
  <c r="A583" i="36"/>
  <c r="B583" i="36"/>
  <c r="E583" i="36"/>
  <c r="G583" i="36"/>
  <c r="I583" i="36"/>
  <c r="J583" i="36"/>
  <c r="A584" i="36"/>
  <c r="B584" i="36"/>
  <c r="E584" i="36"/>
  <c r="G584" i="36"/>
  <c r="I584" i="36"/>
  <c r="J584" i="36"/>
  <c r="A585" i="36"/>
  <c r="B585" i="36"/>
  <c r="E585" i="36"/>
  <c r="G585" i="36"/>
  <c r="I585" i="36"/>
  <c r="J585" i="36"/>
  <c r="A586" i="36"/>
  <c r="B586" i="36"/>
  <c r="E586" i="36"/>
  <c r="G586" i="36"/>
  <c r="I586" i="36"/>
  <c r="J586" i="36"/>
  <c r="A587" i="36"/>
  <c r="B587" i="36"/>
  <c r="E587" i="36"/>
  <c r="G587" i="36"/>
  <c r="I587" i="36"/>
  <c r="J587" i="36"/>
  <c r="A588" i="36"/>
  <c r="B588" i="36"/>
  <c r="E588" i="36"/>
  <c r="G588" i="36"/>
  <c r="I588" i="36"/>
  <c r="J588" i="36"/>
  <c r="A589" i="36"/>
  <c r="B589" i="36"/>
  <c r="E589" i="36"/>
  <c r="G589" i="36"/>
  <c r="I589" i="36"/>
  <c r="J589" i="36"/>
  <c r="A590" i="36"/>
  <c r="B590" i="36"/>
  <c r="E590" i="36"/>
  <c r="G590" i="36"/>
  <c r="I590" i="36"/>
  <c r="J590" i="36"/>
  <c r="A591" i="36"/>
  <c r="B591" i="36"/>
  <c r="E591" i="36"/>
  <c r="G591" i="36"/>
  <c r="I591" i="36"/>
  <c r="J591" i="36"/>
  <c r="A592" i="36"/>
  <c r="B592" i="36"/>
  <c r="E592" i="36"/>
  <c r="G592" i="36"/>
  <c r="I592" i="36"/>
  <c r="J592" i="36"/>
  <c r="A593" i="36"/>
  <c r="B593" i="36"/>
  <c r="E593" i="36"/>
  <c r="G593" i="36"/>
  <c r="I593" i="36"/>
  <c r="J593" i="36"/>
  <c r="A594" i="36"/>
  <c r="B594" i="36"/>
  <c r="E594" i="36"/>
  <c r="G594" i="36"/>
  <c r="I594" i="36"/>
  <c r="J594" i="36"/>
  <c r="A595" i="36"/>
  <c r="B595" i="36"/>
  <c r="E595" i="36"/>
  <c r="G595" i="36"/>
  <c r="I595" i="36"/>
  <c r="J595" i="36"/>
  <c r="A596" i="36"/>
  <c r="B596" i="36"/>
  <c r="E596" i="36"/>
  <c r="G596" i="36"/>
  <c r="I596" i="36"/>
  <c r="J596" i="36"/>
  <c r="A597" i="36"/>
  <c r="B597" i="36"/>
  <c r="E597" i="36"/>
  <c r="G597" i="36"/>
  <c r="I597" i="36"/>
  <c r="J597" i="36"/>
  <c r="A598" i="36"/>
  <c r="B598" i="36"/>
  <c r="E598" i="36"/>
  <c r="G598" i="36"/>
  <c r="I598" i="36"/>
  <c r="J598" i="36"/>
  <c r="A599" i="36"/>
  <c r="B599" i="36"/>
  <c r="E599" i="36"/>
  <c r="G599" i="36"/>
  <c r="I599" i="36"/>
  <c r="J599" i="36"/>
  <c r="A600" i="36"/>
  <c r="B600" i="36"/>
  <c r="E600" i="36"/>
  <c r="G600" i="36"/>
  <c r="I600" i="36"/>
  <c r="J600" i="36"/>
  <c r="A601" i="36"/>
  <c r="B601" i="36"/>
  <c r="E601" i="36"/>
  <c r="G601" i="36"/>
  <c r="I601" i="36"/>
  <c r="J601" i="36"/>
  <c r="A602" i="36"/>
  <c r="B602" i="36"/>
  <c r="E602" i="36"/>
  <c r="G602" i="36"/>
  <c r="I602" i="36"/>
  <c r="J602" i="36"/>
  <c r="A603" i="36"/>
  <c r="B603" i="36"/>
  <c r="E603" i="36"/>
  <c r="G603" i="36"/>
  <c r="I603" i="36"/>
  <c r="J603" i="36"/>
  <c r="A604" i="36"/>
  <c r="B604" i="36"/>
  <c r="E604" i="36"/>
  <c r="G604" i="36"/>
  <c r="I604" i="36"/>
  <c r="J604" i="36"/>
  <c r="A605" i="36"/>
  <c r="B605" i="36"/>
  <c r="E605" i="36"/>
  <c r="G605" i="36"/>
  <c r="I605" i="36"/>
  <c r="J605" i="36"/>
  <c r="A606" i="36"/>
  <c r="B606" i="36"/>
  <c r="E606" i="36"/>
  <c r="G606" i="36"/>
  <c r="I606" i="36"/>
  <c r="J606" i="36"/>
  <c r="J360" i="36"/>
  <c r="I360" i="36"/>
  <c r="G360" i="36"/>
  <c r="G361" i="36" s="1"/>
  <c r="E360" i="36"/>
  <c r="E361" i="36" s="1"/>
  <c r="J357" i="36"/>
  <c r="I357" i="36"/>
  <c r="G357" i="36"/>
  <c r="G358" i="36" s="1"/>
  <c r="E357" i="36"/>
  <c r="E358" i="36" s="1"/>
  <c r="A21" i="36"/>
  <c r="B21" i="36"/>
  <c r="A22" i="36"/>
  <c r="B22" i="36"/>
  <c r="E22" i="36"/>
  <c r="G22" i="36"/>
  <c r="I22" i="36"/>
  <c r="J22" i="36"/>
  <c r="A23" i="36"/>
  <c r="B23" i="36"/>
  <c r="E23" i="36"/>
  <c r="G23" i="36"/>
  <c r="I23" i="36"/>
  <c r="J23" i="36"/>
  <c r="A24" i="36"/>
  <c r="B24" i="36"/>
  <c r="E24" i="36"/>
  <c r="G24" i="36"/>
  <c r="I24" i="36"/>
  <c r="J24" i="36"/>
  <c r="A25" i="36"/>
  <c r="B25" i="36"/>
  <c r="E25" i="36"/>
  <c r="G25" i="36"/>
  <c r="I25" i="36"/>
  <c r="J25" i="36"/>
  <c r="A26" i="36"/>
  <c r="B26" i="36"/>
  <c r="E26" i="36"/>
  <c r="G26" i="36"/>
  <c r="I26" i="36"/>
  <c r="J26" i="36"/>
  <c r="A27" i="36"/>
  <c r="B27" i="36"/>
  <c r="E27" i="36"/>
  <c r="G27" i="36"/>
  <c r="I27" i="36"/>
  <c r="J27" i="36"/>
  <c r="A28" i="36"/>
  <c r="B28" i="36"/>
  <c r="E28" i="36"/>
  <c r="G28" i="36"/>
  <c r="I28" i="36"/>
  <c r="J28" i="36"/>
  <c r="A29" i="36"/>
  <c r="B29" i="36"/>
  <c r="A30" i="36"/>
  <c r="B30" i="36"/>
  <c r="E30" i="36"/>
  <c r="G30" i="36"/>
  <c r="I30" i="36"/>
  <c r="J30" i="36"/>
  <c r="A31" i="36"/>
  <c r="B31" i="36"/>
  <c r="E31" i="36"/>
  <c r="G31" i="36"/>
  <c r="I31" i="36"/>
  <c r="J31" i="36"/>
  <c r="A32" i="36"/>
  <c r="B32" i="36"/>
  <c r="E32" i="36"/>
  <c r="G32" i="36"/>
  <c r="I32" i="36"/>
  <c r="J32" i="36"/>
  <c r="A33" i="36"/>
  <c r="B33" i="36"/>
  <c r="E33" i="36"/>
  <c r="G33" i="36"/>
  <c r="I33" i="36"/>
  <c r="J33" i="36"/>
  <c r="A34" i="36"/>
  <c r="B34" i="36"/>
  <c r="E34" i="36"/>
  <c r="G34" i="36"/>
  <c r="I34" i="36"/>
  <c r="J34" i="36"/>
  <c r="A35" i="36"/>
  <c r="B35" i="36"/>
  <c r="E35" i="36"/>
  <c r="G35" i="36"/>
  <c r="I35" i="36"/>
  <c r="J35" i="36"/>
  <c r="A36" i="36"/>
  <c r="B36" i="36"/>
  <c r="E36" i="36"/>
  <c r="G36" i="36"/>
  <c r="I36" i="36"/>
  <c r="J36" i="36"/>
  <c r="A37" i="36"/>
  <c r="B37" i="36"/>
  <c r="E37" i="36"/>
  <c r="G37" i="36"/>
  <c r="I37" i="36"/>
  <c r="J37" i="36"/>
  <c r="A38" i="36"/>
  <c r="B38" i="36"/>
  <c r="E38" i="36"/>
  <c r="G38" i="36"/>
  <c r="I38" i="36"/>
  <c r="J38" i="36"/>
  <c r="A39" i="36"/>
  <c r="B39" i="36"/>
  <c r="E39" i="36"/>
  <c r="G39" i="36"/>
  <c r="I39" i="36"/>
  <c r="J39" i="36"/>
  <c r="A40" i="36"/>
  <c r="B40" i="36"/>
  <c r="E40" i="36"/>
  <c r="G40" i="36"/>
  <c r="I40" i="36"/>
  <c r="J40" i="36"/>
  <c r="A41" i="36"/>
  <c r="B41" i="36"/>
  <c r="E41" i="36"/>
  <c r="G41" i="36"/>
  <c r="I41" i="36"/>
  <c r="J41" i="36"/>
  <c r="A42" i="36"/>
  <c r="B42" i="36"/>
  <c r="E42" i="36"/>
  <c r="G42" i="36"/>
  <c r="I42" i="36"/>
  <c r="J42" i="36"/>
  <c r="A43" i="36"/>
  <c r="B43" i="36"/>
  <c r="E43" i="36"/>
  <c r="G43" i="36"/>
  <c r="I43" i="36"/>
  <c r="J43" i="36"/>
  <c r="A44" i="36"/>
  <c r="B44" i="36"/>
  <c r="E44" i="36"/>
  <c r="G44" i="36"/>
  <c r="I44" i="36"/>
  <c r="J44" i="36"/>
  <c r="A45" i="36"/>
  <c r="B45" i="36"/>
  <c r="E45" i="36"/>
  <c r="G45" i="36"/>
  <c r="I45" i="36"/>
  <c r="J45" i="36"/>
  <c r="A46" i="36"/>
  <c r="B46" i="36"/>
  <c r="E46" i="36"/>
  <c r="G46" i="36"/>
  <c r="I46" i="36"/>
  <c r="J46" i="36"/>
  <c r="A47" i="36"/>
  <c r="B47" i="36"/>
  <c r="E47" i="36"/>
  <c r="G47" i="36"/>
  <c r="I47" i="36"/>
  <c r="J47" i="36"/>
  <c r="A48" i="36"/>
  <c r="B48" i="36"/>
  <c r="E48" i="36"/>
  <c r="G48" i="36"/>
  <c r="I48" i="36"/>
  <c r="J48" i="36"/>
  <c r="A49" i="36"/>
  <c r="B49" i="36"/>
  <c r="E49" i="36"/>
  <c r="G49" i="36"/>
  <c r="I49" i="36"/>
  <c r="J49" i="36"/>
  <c r="A50" i="36"/>
  <c r="B50" i="36"/>
  <c r="E50" i="36"/>
  <c r="G50" i="36"/>
  <c r="I50" i="36"/>
  <c r="J50" i="36"/>
  <c r="A51" i="36"/>
  <c r="B51" i="36"/>
  <c r="E51" i="36"/>
  <c r="G51" i="36"/>
  <c r="I51" i="36"/>
  <c r="J51" i="36"/>
  <c r="A52" i="36"/>
  <c r="B52" i="36"/>
  <c r="E52" i="36"/>
  <c r="G52" i="36"/>
  <c r="I52" i="36"/>
  <c r="J52" i="36"/>
  <c r="A53" i="36"/>
  <c r="B53" i="36"/>
  <c r="E53" i="36"/>
  <c r="G53" i="36"/>
  <c r="I53" i="36"/>
  <c r="J53" i="36"/>
  <c r="A54" i="36"/>
  <c r="B54" i="36"/>
  <c r="E54" i="36"/>
  <c r="G54" i="36"/>
  <c r="I54" i="36"/>
  <c r="J54" i="36"/>
  <c r="A55" i="36"/>
  <c r="B55" i="36"/>
  <c r="E55" i="36"/>
  <c r="G55" i="36"/>
  <c r="I55" i="36"/>
  <c r="J55" i="36"/>
  <c r="A56" i="36"/>
  <c r="B56" i="36"/>
  <c r="E56" i="36"/>
  <c r="G56" i="36"/>
  <c r="I56" i="36"/>
  <c r="J56" i="36"/>
  <c r="A57" i="36"/>
  <c r="B57" i="36"/>
  <c r="E57" i="36"/>
  <c r="G57" i="36"/>
  <c r="I57" i="36"/>
  <c r="J57" i="36"/>
  <c r="A58" i="36"/>
  <c r="B58" i="36"/>
  <c r="E58" i="36"/>
  <c r="G58" i="36"/>
  <c r="I58" i="36"/>
  <c r="J58" i="36"/>
  <c r="A59" i="36"/>
  <c r="B59" i="36"/>
  <c r="E59" i="36"/>
  <c r="G59" i="36"/>
  <c r="I59" i="36"/>
  <c r="J59" i="36"/>
  <c r="A60" i="36"/>
  <c r="B60" i="36"/>
  <c r="E60" i="36"/>
  <c r="G60" i="36"/>
  <c r="I60" i="36"/>
  <c r="J60" i="36"/>
  <c r="A61" i="36"/>
  <c r="B61" i="36"/>
  <c r="E61" i="36"/>
  <c r="G61" i="36"/>
  <c r="I61" i="36"/>
  <c r="J61" i="36"/>
  <c r="A62" i="36"/>
  <c r="B62" i="36"/>
  <c r="E62" i="36"/>
  <c r="G62" i="36"/>
  <c r="I62" i="36"/>
  <c r="J62" i="36"/>
  <c r="A63" i="36"/>
  <c r="B63" i="36"/>
  <c r="E63" i="36"/>
  <c r="G63" i="36"/>
  <c r="I63" i="36"/>
  <c r="J63" i="36"/>
  <c r="A64" i="36"/>
  <c r="B64" i="36"/>
  <c r="E64" i="36"/>
  <c r="G64" i="36"/>
  <c r="I64" i="36"/>
  <c r="J64" i="36"/>
  <c r="A65" i="36"/>
  <c r="B65" i="36"/>
  <c r="E65" i="36"/>
  <c r="G65" i="36"/>
  <c r="I65" i="36"/>
  <c r="J65" i="36"/>
  <c r="A66" i="36"/>
  <c r="B66" i="36"/>
  <c r="E66" i="36"/>
  <c r="G66" i="36"/>
  <c r="I66" i="36"/>
  <c r="J66" i="36"/>
  <c r="A67" i="36"/>
  <c r="B67" i="36"/>
  <c r="E67" i="36"/>
  <c r="G67" i="36"/>
  <c r="I67" i="36"/>
  <c r="J67" i="36"/>
  <c r="A68" i="36"/>
  <c r="B68" i="36"/>
  <c r="E68" i="36"/>
  <c r="G68" i="36"/>
  <c r="I68" i="36"/>
  <c r="J68" i="36"/>
  <c r="A69" i="36"/>
  <c r="B69" i="36"/>
  <c r="E69" i="36"/>
  <c r="G69" i="36"/>
  <c r="I69" i="36"/>
  <c r="J69" i="36"/>
  <c r="A70" i="36"/>
  <c r="B70" i="36"/>
  <c r="E70" i="36"/>
  <c r="G70" i="36"/>
  <c r="I70" i="36"/>
  <c r="J70" i="36"/>
  <c r="A71" i="36"/>
  <c r="B71" i="36"/>
  <c r="E71" i="36"/>
  <c r="G71" i="36"/>
  <c r="I71" i="36"/>
  <c r="J71" i="36"/>
  <c r="A72" i="36"/>
  <c r="B72" i="36"/>
  <c r="E72" i="36"/>
  <c r="G72" i="36"/>
  <c r="I72" i="36"/>
  <c r="J72" i="36"/>
  <c r="A73" i="36"/>
  <c r="B73" i="36"/>
  <c r="E73" i="36"/>
  <c r="G73" i="36"/>
  <c r="I73" i="36"/>
  <c r="J73" i="36"/>
  <c r="A74" i="36"/>
  <c r="B74" i="36"/>
  <c r="E74" i="36"/>
  <c r="G74" i="36"/>
  <c r="I74" i="36"/>
  <c r="J74" i="36"/>
  <c r="A75" i="36"/>
  <c r="B75" i="36"/>
  <c r="E75" i="36"/>
  <c r="G75" i="36"/>
  <c r="I75" i="36"/>
  <c r="J75" i="36"/>
  <c r="A76" i="36"/>
  <c r="B76" i="36"/>
  <c r="E76" i="36"/>
  <c r="G76" i="36"/>
  <c r="I76" i="36"/>
  <c r="J76" i="36"/>
  <c r="A77" i="36"/>
  <c r="B77" i="36"/>
  <c r="E77" i="36"/>
  <c r="G77" i="36"/>
  <c r="I77" i="36"/>
  <c r="J77" i="36"/>
  <c r="A78" i="36"/>
  <c r="B78" i="36"/>
  <c r="E78" i="36"/>
  <c r="G78" i="36"/>
  <c r="I78" i="36"/>
  <c r="J78" i="36"/>
  <c r="A79" i="36"/>
  <c r="B79" i="36"/>
  <c r="E79" i="36"/>
  <c r="G79" i="36"/>
  <c r="I79" i="36"/>
  <c r="J79" i="36"/>
  <c r="A80" i="36"/>
  <c r="B80" i="36"/>
  <c r="E80" i="36"/>
  <c r="G80" i="36"/>
  <c r="I80" i="36"/>
  <c r="J80" i="36"/>
  <c r="A81" i="36"/>
  <c r="B81" i="36"/>
  <c r="E81" i="36"/>
  <c r="G81" i="36"/>
  <c r="I81" i="36"/>
  <c r="J81" i="36"/>
  <c r="A82" i="36"/>
  <c r="B82" i="36"/>
  <c r="E82" i="36"/>
  <c r="G82" i="36"/>
  <c r="I82" i="36"/>
  <c r="J82" i="36"/>
  <c r="A83" i="36"/>
  <c r="B83" i="36"/>
  <c r="E83" i="36"/>
  <c r="G83" i="36"/>
  <c r="I83" i="36"/>
  <c r="J83" i="36"/>
  <c r="A84" i="36"/>
  <c r="B84" i="36"/>
  <c r="E84" i="36"/>
  <c r="G84" i="36"/>
  <c r="I84" i="36"/>
  <c r="J84" i="36"/>
  <c r="A85" i="36"/>
  <c r="B85" i="36"/>
  <c r="E85" i="36"/>
  <c r="G85" i="36"/>
  <c r="I85" i="36"/>
  <c r="J85" i="36"/>
  <c r="A86" i="36"/>
  <c r="B86" i="36"/>
  <c r="E86" i="36"/>
  <c r="G86" i="36"/>
  <c r="I86" i="36"/>
  <c r="J86" i="36"/>
  <c r="A87" i="36"/>
  <c r="B87" i="36"/>
  <c r="E87" i="36"/>
  <c r="G87" i="36"/>
  <c r="I87" i="36"/>
  <c r="J87" i="36"/>
  <c r="A88" i="36"/>
  <c r="B88" i="36"/>
  <c r="E88" i="36"/>
  <c r="G88" i="36"/>
  <c r="I88" i="36"/>
  <c r="J88" i="36"/>
  <c r="A89" i="36"/>
  <c r="B89" i="36"/>
  <c r="E89" i="36"/>
  <c r="G89" i="36"/>
  <c r="I89" i="36"/>
  <c r="J89" i="36"/>
  <c r="A90" i="36"/>
  <c r="B90" i="36"/>
  <c r="E90" i="36"/>
  <c r="G90" i="36"/>
  <c r="I90" i="36"/>
  <c r="J90" i="36"/>
  <c r="A91" i="36"/>
  <c r="B91" i="36"/>
  <c r="E91" i="36"/>
  <c r="G91" i="36"/>
  <c r="I91" i="36"/>
  <c r="J91" i="36"/>
  <c r="A92" i="36"/>
  <c r="B92" i="36"/>
  <c r="E92" i="36"/>
  <c r="G92" i="36"/>
  <c r="I92" i="36"/>
  <c r="J92" i="36"/>
  <c r="A93" i="36"/>
  <c r="B93" i="36"/>
  <c r="E93" i="36"/>
  <c r="G93" i="36"/>
  <c r="I93" i="36"/>
  <c r="J93" i="36"/>
  <c r="A94" i="36"/>
  <c r="B94" i="36"/>
  <c r="E94" i="36"/>
  <c r="G94" i="36"/>
  <c r="I94" i="36"/>
  <c r="J94" i="36"/>
  <c r="A95" i="36"/>
  <c r="B95" i="36"/>
  <c r="E95" i="36"/>
  <c r="G95" i="36"/>
  <c r="I95" i="36"/>
  <c r="J95" i="36"/>
  <c r="A96" i="36"/>
  <c r="B96" i="36"/>
  <c r="E96" i="36"/>
  <c r="G96" i="36"/>
  <c r="I96" i="36"/>
  <c r="J96" i="36"/>
  <c r="A97" i="36"/>
  <c r="B97" i="36"/>
  <c r="E97" i="36"/>
  <c r="G97" i="36"/>
  <c r="I97" i="36"/>
  <c r="J97" i="36"/>
  <c r="A98" i="36"/>
  <c r="B98" i="36"/>
  <c r="E98" i="36"/>
  <c r="G98" i="36"/>
  <c r="I98" i="36"/>
  <c r="J98" i="36"/>
  <c r="A99" i="36"/>
  <c r="B99" i="36"/>
  <c r="E99" i="36"/>
  <c r="G99" i="36"/>
  <c r="I99" i="36"/>
  <c r="J99" i="36"/>
  <c r="A100" i="36"/>
  <c r="B100" i="36"/>
  <c r="E100" i="36"/>
  <c r="G100" i="36"/>
  <c r="I100" i="36"/>
  <c r="J100" i="36"/>
  <c r="A101" i="36"/>
  <c r="B101" i="36"/>
  <c r="E101" i="36"/>
  <c r="G101" i="36"/>
  <c r="I101" i="36"/>
  <c r="J101" i="36"/>
  <c r="A102" i="36"/>
  <c r="B102" i="36"/>
  <c r="E102" i="36"/>
  <c r="G102" i="36"/>
  <c r="I102" i="36"/>
  <c r="J102" i="36"/>
  <c r="A103" i="36"/>
  <c r="B103" i="36"/>
  <c r="E103" i="36"/>
  <c r="G103" i="36"/>
  <c r="I103" i="36"/>
  <c r="J103" i="36"/>
  <c r="A104" i="36"/>
  <c r="B104" i="36"/>
  <c r="E104" i="36"/>
  <c r="G104" i="36"/>
  <c r="I104" i="36"/>
  <c r="J104" i="36"/>
  <c r="A105" i="36"/>
  <c r="B105" i="36"/>
  <c r="E105" i="36"/>
  <c r="G105" i="36"/>
  <c r="I105" i="36"/>
  <c r="J105" i="36"/>
  <c r="A106" i="36"/>
  <c r="B106" i="36"/>
  <c r="E106" i="36"/>
  <c r="G106" i="36"/>
  <c r="I106" i="36"/>
  <c r="J106" i="36"/>
  <c r="A107" i="36"/>
  <c r="B107" i="36"/>
  <c r="E107" i="36"/>
  <c r="G107" i="36"/>
  <c r="I107" i="36"/>
  <c r="J107" i="36"/>
  <c r="A108" i="36"/>
  <c r="B108" i="36"/>
  <c r="E108" i="36"/>
  <c r="G108" i="36"/>
  <c r="I108" i="36"/>
  <c r="J108" i="36"/>
  <c r="A109" i="36"/>
  <c r="B109" i="36"/>
  <c r="E109" i="36"/>
  <c r="G109" i="36"/>
  <c r="I109" i="36"/>
  <c r="J109" i="36"/>
  <c r="A110" i="36"/>
  <c r="B110" i="36"/>
  <c r="E110" i="36"/>
  <c r="G110" i="36"/>
  <c r="I110" i="36"/>
  <c r="J110" i="36"/>
  <c r="A111" i="36"/>
  <c r="B111" i="36"/>
  <c r="E111" i="36"/>
  <c r="G111" i="36"/>
  <c r="I111" i="36"/>
  <c r="J111" i="36"/>
  <c r="A112" i="36"/>
  <c r="B112" i="36"/>
  <c r="E112" i="36"/>
  <c r="G112" i="36"/>
  <c r="I112" i="36"/>
  <c r="J112" i="36"/>
  <c r="A113" i="36"/>
  <c r="B113" i="36"/>
  <c r="E113" i="36"/>
  <c r="G113" i="36"/>
  <c r="I113" i="36"/>
  <c r="J113" i="36"/>
  <c r="A114" i="36"/>
  <c r="B114" i="36"/>
  <c r="E114" i="36"/>
  <c r="G114" i="36"/>
  <c r="I114" i="36"/>
  <c r="J114" i="36"/>
  <c r="A115" i="36"/>
  <c r="B115" i="36"/>
  <c r="E115" i="36"/>
  <c r="G115" i="36"/>
  <c r="I115" i="36"/>
  <c r="J115" i="36"/>
  <c r="A116" i="36"/>
  <c r="B116" i="36"/>
  <c r="E116" i="36"/>
  <c r="G116" i="36"/>
  <c r="I116" i="36"/>
  <c r="J116" i="36"/>
  <c r="A117" i="36"/>
  <c r="B117" i="36"/>
  <c r="E117" i="36"/>
  <c r="G117" i="36"/>
  <c r="I117" i="36"/>
  <c r="J117" i="36"/>
  <c r="A118" i="36"/>
  <c r="B118" i="36"/>
  <c r="E118" i="36"/>
  <c r="G118" i="36"/>
  <c r="I118" i="36"/>
  <c r="J118" i="36"/>
  <c r="A119" i="36"/>
  <c r="B119" i="36"/>
  <c r="E119" i="36"/>
  <c r="G119" i="36"/>
  <c r="I119" i="36"/>
  <c r="J119" i="36"/>
  <c r="A120" i="36"/>
  <c r="B120" i="36"/>
  <c r="E120" i="36"/>
  <c r="G120" i="36"/>
  <c r="I120" i="36"/>
  <c r="J120" i="36"/>
  <c r="A121" i="36"/>
  <c r="B121" i="36"/>
  <c r="E121" i="36"/>
  <c r="G121" i="36"/>
  <c r="I121" i="36"/>
  <c r="J121" i="36"/>
  <c r="A122" i="36"/>
  <c r="B122" i="36"/>
  <c r="E122" i="36"/>
  <c r="G122" i="36"/>
  <c r="I122" i="36"/>
  <c r="J122" i="36"/>
  <c r="A123" i="36"/>
  <c r="B123" i="36"/>
  <c r="E123" i="36"/>
  <c r="G123" i="36"/>
  <c r="I123" i="36"/>
  <c r="J123" i="36"/>
  <c r="A124" i="36"/>
  <c r="B124" i="36"/>
  <c r="E124" i="36"/>
  <c r="G124" i="36"/>
  <c r="I124" i="36"/>
  <c r="J124" i="36"/>
  <c r="A125" i="36"/>
  <c r="B125" i="36"/>
  <c r="E125" i="36"/>
  <c r="G125" i="36"/>
  <c r="I125" i="36"/>
  <c r="J125" i="36"/>
  <c r="A126" i="36"/>
  <c r="B126" i="36"/>
  <c r="E126" i="36"/>
  <c r="G126" i="36"/>
  <c r="I126" i="36"/>
  <c r="J126" i="36"/>
  <c r="A127" i="36"/>
  <c r="B127" i="36"/>
  <c r="E127" i="36"/>
  <c r="G127" i="36"/>
  <c r="I127" i="36"/>
  <c r="J127" i="36"/>
  <c r="A128" i="36"/>
  <c r="B128" i="36"/>
  <c r="E128" i="36"/>
  <c r="G128" i="36"/>
  <c r="I128" i="36"/>
  <c r="J128" i="36"/>
  <c r="A129" i="36"/>
  <c r="B129" i="36"/>
  <c r="E129" i="36"/>
  <c r="G129" i="36"/>
  <c r="I129" i="36"/>
  <c r="J129" i="36"/>
  <c r="A130" i="36"/>
  <c r="B130" i="36"/>
  <c r="E130" i="36"/>
  <c r="G130" i="36"/>
  <c r="I130" i="36"/>
  <c r="J130" i="36"/>
  <c r="A131" i="36"/>
  <c r="B131" i="36"/>
  <c r="E131" i="36"/>
  <c r="G131" i="36"/>
  <c r="I131" i="36"/>
  <c r="J131" i="36"/>
  <c r="A132" i="36"/>
  <c r="B132" i="36"/>
  <c r="E132" i="36"/>
  <c r="G132" i="36"/>
  <c r="I132" i="36"/>
  <c r="J132" i="36"/>
  <c r="A133" i="36"/>
  <c r="B133" i="36"/>
  <c r="E133" i="36"/>
  <c r="G133" i="36"/>
  <c r="I133" i="36"/>
  <c r="J133" i="36"/>
  <c r="A134" i="36"/>
  <c r="B134" i="36"/>
  <c r="E134" i="36"/>
  <c r="G134" i="36"/>
  <c r="I134" i="36"/>
  <c r="J134" i="36"/>
  <c r="A135" i="36"/>
  <c r="B135" i="36"/>
  <c r="E135" i="36"/>
  <c r="G135" i="36"/>
  <c r="I135" i="36"/>
  <c r="J135" i="36"/>
  <c r="A136" i="36"/>
  <c r="B136" i="36"/>
  <c r="E136" i="36"/>
  <c r="G136" i="36"/>
  <c r="I136" i="36"/>
  <c r="J136" i="36"/>
  <c r="A137" i="36"/>
  <c r="B137" i="36"/>
  <c r="E137" i="36"/>
  <c r="G137" i="36"/>
  <c r="I137" i="36"/>
  <c r="J137" i="36"/>
  <c r="A138" i="36"/>
  <c r="B138" i="36"/>
  <c r="E138" i="36"/>
  <c r="G138" i="36"/>
  <c r="I138" i="36"/>
  <c r="J138" i="36"/>
  <c r="A139" i="36"/>
  <c r="B139" i="36"/>
  <c r="E139" i="36"/>
  <c r="G139" i="36"/>
  <c r="I139" i="36"/>
  <c r="J139" i="36"/>
  <c r="A140" i="36"/>
  <c r="B140" i="36"/>
  <c r="E140" i="36"/>
  <c r="G140" i="36"/>
  <c r="I140" i="36"/>
  <c r="J140" i="36"/>
  <c r="A141" i="36"/>
  <c r="B141" i="36"/>
  <c r="A142" i="36"/>
  <c r="B142" i="36"/>
  <c r="E142" i="36"/>
  <c r="G142" i="36"/>
  <c r="I142" i="36"/>
  <c r="J142" i="36"/>
  <c r="A143" i="36"/>
  <c r="B143" i="36"/>
  <c r="E143" i="36"/>
  <c r="G143" i="36"/>
  <c r="I143" i="36"/>
  <c r="J143" i="36"/>
  <c r="A144" i="36"/>
  <c r="B144" i="36"/>
  <c r="E144" i="36"/>
  <c r="G144" i="36"/>
  <c r="I144" i="36"/>
  <c r="J144" i="36"/>
  <c r="A145" i="36"/>
  <c r="B145" i="36"/>
  <c r="E145" i="36"/>
  <c r="G145" i="36"/>
  <c r="I145" i="36"/>
  <c r="J145" i="36"/>
  <c r="A146" i="36"/>
  <c r="B146" i="36"/>
  <c r="E146" i="36"/>
  <c r="G146" i="36"/>
  <c r="I146" i="36"/>
  <c r="J146" i="36"/>
  <c r="A147" i="36"/>
  <c r="B147" i="36"/>
  <c r="E147" i="36"/>
  <c r="G147" i="36"/>
  <c r="I147" i="36"/>
  <c r="J147" i="36"/>
  <c r="A148" i="36"/>
  <c r="B148" i="36"/>
  <c r="E148" i="36"/>
  <c r="G148" i="36"/>
  <c r="I148" i="36"/>
  <c r="J148" i="36"/>
  <c r="A149" i="36"/>
  <c r="B149" i="36"/>
  <c r="E149" i="36"/>
  <c r="G149" i="36"/>
  <c r="I149" i="36"/>
  <c r="J149" i="36"/>
  <c r="A150" i="36"/>
  <c r="B150" i="36"/>
  <c r="E150" i="36"/>
  <c r="G150" i="36"/>
  <c r="I150" i="36"/>
  <c r="J150" i="36"/>
  <c r="A151" i="36"/>
  <c r="B151" i="36"/>
  <c r="E151" i="36"/>
  <c r="G151" i="36"/>
  <c r="I151" i="36"/>
  <c r="J151" i="36"/>
  <c r="A152" i="36"/>
  <c r="B152" i="36"/>
  <c r="E152" i="36"/>
  <c r="G152" i="36"/>
  <c r="I152" i="36"/>
  <c r="J152" i="36"/>
  <c r="A153" i="36"/>
  <c r="B153" i="36"/>
  <c r="E153" i="36"/>
  <c r="G153" i="36"/>
  <c r="I153" i="36"/>
  <c r="J153" i="36"/>
  <c r="A154" i="36"/>
  <c r="B154" i="36"/>
  <c r="E154" i="36"/>
  <c r="G154" i="36"/>
  <c r="I154" i="36"/>
  <c r="J154" i="36"/>
  <c r="A155" i="36"/>
  <c r="B155" i="36"/>
  <c r="E155" i="36"/>
  <c r="G155" i="36"/>
  <c r="I155" i="36"/>
  <c r="J155" i="36"/>
  <c r="A156" i="36"/>
  <c r="B156" i="36"/>
  <c r="E156" i="36"/>
  <c r="G156" i="36"/>
  <c r="I156" i="36"/>
  <c r="J156" i="36"/>
  <c r="A157" i="36"/>
  <c r="B157" i="36"/>
  <c r="E157" i="36"/>
  <c r="G157" i="36"/>
  <c r="I157" i="36"/>
  <c r="J157" i="36"/>
  <c r="A158" i="36"/>
  <c r="B158" i="36"/>
  <c r="E158" i="36"/>
  <c r="G158" i="36"/>
  <c r="I158" i="36"/>
  <c r="J158" i="36"/>
  <c r="A159" i="36"/>
  <c r="B159" i="36"/>
  <c r="E159" i="36"/>
  <c r="G159" i="36"/>
  <c r="I159" i="36"/>
  <c r="J159" i="36"/>
  <c r="A160" i="36"/>
  <c r="B160" i="36"/>
  <c r="E160" i="36"/>
  <c r="G160" i="36"/>
  <c r="I160" i="36"/>
  <c r="J160" i="36"/>
  <c r="A161" i="36"/>
  <c r="B161" i="36"/>
  <c r="E161" i="36"/>
  <c r="G161" i="36"/>
  <c r="I161" i="36"/>
  <c r="J161" i="36"/>
  <c r="A162" i="36"/>
  <c r="B162" i="36"/>
  <c r="E162" i="36"/>
  <c r="G162" i="36"/>
  <c r="I162" i="36"/>
  <c r="J162" i="36"/>
  <c r="A163" i="36"/>
  <c r="B163" i="36"/>
  <c r="E163" i="36"/>
  <c r="G163" i="36"/>
  <c r="I163" i="36"/>
  <c r="J163" i="36"/>
  <c r="A164" i="36"/>
  <c r="B164" i="36"/>
  <c r="E164" i="36"/>
  <c r="G164" i="36"/>
  <c r="I164" i="36"/>
  <c r="J164" i="36"/>
  <c r="A165" i="36"/>
  <c r="B165" i="36"/>
  <c r="E165" i="36"/>
  <c r="G165" i="36"/>
  <c r="I165" i="36"/>
  <c r="J165" i="36"/>
  <c r="A166" i="36"/>
  <c r="B166" i="36"/>
  <c r="E166" i="36"/>
  <c r="G166" i="36"/>
  <c r="I166" i="36"/>
  <c r="J166" i="36"/>
  <c r="A167" i="36"/>
  <c r="B167" i="36"/>
  <c r="E167" i="36"/>
  <c r="G167" i="36"/>
  <c r="I167" i="36"/>
  <c r="J167" i="36"/>
  <c r="A168" i="36"/>
  <c r="B168" i="36"/>
  <c r="E168" i="36"/>
  <c r="G168" i="36"/>
  <c r="I168" i="36"/>
  <c r="J168" i="36"/>
  <c r="A169" i="36"/>
  <c r="B169" i="36"/>
  <c r="E169" i="36"/>
  <c r="G169" i="36"/>
  <c r="I169" i="36"/>
  <c r="J169" i="36"/>
  <c r="A170" i="36"/>
  <c r="B170" i="36"/>
  <c r="E170" i="36"/>
  <c r="G170" i="36"/>
  <c r="I170" i="36"/>
  <c r="J170" i="36"/>
  <c r="A171" i="36"/>
  <c r="B171" i="36"/>
  <c r="E171" i="36"/>
  <c r="G171" i="36"/>
  <c r="I171" i="36"/>
  <c r="J171" i="36"/>
  <c r="A172" i="36"/>
  <c r="B172" i="36"/>
  <c r="E172" i="36"/>
  <c r="G172" i="36"/>
  <c r="I172" i="36"/>
  <c r="J172" i="36"/>
  <c r="A173" i="36"/>
  <c r="B173" i="36"/>
  <c r="E173" i="36"/>
  <c r="G173" i="36"/>
  <c r="I173" i="36"/>
  <c r="J173" i="36"/>
  <c r="A174" i="36"/>
  <c r="B174" i="36"/>
  <c r="E174" i="36"/>
  <c r="G174" i="36"/>
  <c r="I174" i="36"/>
  <c r="J174" i="36"/>
  <c r="A175" i="36"/>
  <c r="B175" i="36"/>
  <c r="E175" i="36"/>
  <c r="G175" i="36"/>
  <c r="I175" i="36"/>
  <c r="J175" i="36"/>
  <c r="A176" i="36"/>
  <c r="B176" i="36"/>
  <c r="E176" i="36"/>
  <c r="G176" i="36"/>
  <c r="I176" i="36"/>
  <c r="J176" i="36"/>
  <c r="A177" i="36"/>
  <c r="B177" i="36"/>
  <c r="E177" i="36"/>
  <c r="G177" i="36"/>
  <c r="I177" i="36"/>
  <c r="J177" i="36"/>
  <c r="A178" i="36"/>
  <c r="B178" i="36"/>
  <c r="E178" i="36"/>
  <c r="G178" i="36"/>
  <c r="I178" i="36"/>
  <c r="J178" i="36"/>
  <c r="A179" i="36"/>
  <c r="B179" i="36"/>
  <c r="E179" i="36"/>
  <c r="G179" i="36"/>
  <c r="I179" i="36"/>
  <c r="J179" i="36"/>
  <c r="A180" i="36"/>
  <c r="B180" i="36"/>
  <c r="E180" i="36"/>
  <c r="G180" i="36"/>
  <c r="I180" i="36"/>
  <c r="J180" i="36"/>
  <c r="A181" i="36"/>
  <c r="B181" i="36"/>
  <c r="E181" i="36"/>
  <c r="G181" i="36"/>
  <c r="I181" i="36"/>
  <c r="J181" i="36"/>
  <c r="A182" i="36"/>
  <c r="B182" i="36"/>
  <c r="E182" i="36"/>
  <c r="G182" i="36"/>
  <c r="I182" i="36"/>
  <c r="J182" i="36"/>
  <c r="A183" i="36"/>
  <c r="B183" i="36"/>
  <c r="E183" i="36"/>
  <c r="G183" i="36"/>
  <c r="I183" i="36"/>
  <c r="J183" i="36"/>
  <c r="A184" i="36"/>
  <c r="B184" i="36"/>
  <c r="E184" i="36"/>
  <c r="G184" i="36"/>
  <c r="I184" i="36"/>
  <c r="J184" i="36"/>
  <c r="A185" i="36"/>
  <c r="B185" i="36"/>
  <c r="E185" i="36"/>
  <c r="G185" i="36"/>
  <c r="I185" i="36"/>
  <c r="J185" i="36"/>
  <c r="A186" i="36"/>
  <c r="B186" i="36"/>
  <c r="E186" i="36"/>
  <c r="G186" i="36"/>
  <c r="I186" i="36"/>
  <c r="J186" i="36"/>
  <c r="A187" i="36"/>
  <c r="B187" i="36"/>
  <c r="E187" i="36"/>
  <c r="G187" i="36"/>
  <c r="I187" i="36"/>
  <c r="J187" i="36"/>
  <c r="A188" i="36"/>
  <c r="B188" i="36"/>
  <c r="A189" i="36"/>
  <c r="B189" i="36"/>
  <c r="E189" i="36"/>
  <c r="G189" i="36"/>
  <c r="I189" i="36"/>
  <c r="J189" i="36"/>
  <c r="A190" i="36"/>
  <c r="B190" i="36"/>
  <c r="E190" i="36"/>
  <c r="G190" i="36"/>
  <c r="I190" i="36"/>
  <c r="J190" i="36"/>
  <c r="A191" i="36"/>
  <c r="B191" i="36"/>
  <c r="E191" i="36"/>
  <c r="G191" i="36"/>
  <c r="I191" i="36"/>
  <c r="J191" i="36"/>
  <c r="A192" i="36"/>
  <c r="B192" i="36"/>
  <c r="E192" i="36"/>
  <c r="G192" i="36"/>
  <c r="I192" i="36"/>
  <c r="J192" i="36"/>
  <c r="A193" i="36"/>
  <c r="B193" i="36"/>
  <c r="E193" i="36"/>
  <c r="G193" i="36"/>
  <c r="I193" i="36"/>
  <c r="J193" i="36"/>
  <c r="A194" i="36"/>
  <c r="B194" i="36"/>
  <c r="E194" i="36"/>
  <c r="G194" i="36"/>
  <c r="I194" i="36"/>
  <c r="J194" i="36"/>
  <c r="A195" i="36"/>
  <c r="B195" i="36"/>
  <c r="E195" i="36"/>
  <c r="G195" i="36"/>
  <c r="I195" i="36"/>
  <c r="J195" i="36"/>
  <c r="A196" i="36"/>
  <c r="B196" i="36"/>
  <c r="E196" i="36"/>
  <c r="G196" i="36"/>
  <c r="I196" i="36"/>
  <c r="J196" i="36"/>
  <c r="A197" i="36"/>
  <c r="B197" i="36"/>
  <c r="E197" i="36"/>
  <c r="G197" i="36"/>
  <c r="I197" i="36"/>
  <c r="J197" i="36"/>
  <c r="A198" i="36"/>
  <c r="B198" i="36"/>
  <c r="E198" i="36"/>
  <c r="G198" i="36"/>
  <c r="I198" i="36"/>
  <c r="J198" i="36"/>
  <c r="A199" i="36"/>
  <c r="B199" i="36"/>
  <c r="E199" i="36"/>
  <c r="G199" i="36"/>
  <c r="I199" i="36"/>
  <c r="J199" i="36"/>
  <c r="A200" i="36"/>
  <c r="B200" i="36"/>
  <c r="E200" i="36"/>
  <c r="G200" i="36"/>
  <c r="I200" i="36"/>
  <c r="J200" i="36"/>
  <c r="A201" i="36"/>
  <c r="B201" i="36"/>
  <c r="E201" i="36"/>
  <c r="G201" i="36"/>
  <c r="I201" i="36"/>
  <c r="J201" i="36"/>
  <c r="A202" i="36"/>
  <c r="B202" i="36"/>
  <c r="E202" i="36"/>
  <c r="G202" i="36"/>
  <c r="I202" i="36"/>
  <c r="J202" i="36"/>
  <c r="A203" i="36"/>
  <c r="B203" i="36"/>
  <c r="E203" i="36"/>
  <c r="G203" i="36"/>
  <c r="I203" i="36"/>
  <c r="J203" i="36"/>
  <c r="A204" i="36"/>
  <c r="B204" i="36"/>
  <c r="E204" i="36"/>
  <c r="G204" i="36"/>
  <c r="I204" i="36"/>
  <c r="J204" i="36"/>
  <c r="A205" i="36"/>
  <c r="B205" i="36"/>
  <c r="E205" i="36"/>
  <c r="G205" i="36"/>
  <c r="I205" i="36"/>
  <c r="J205" i="36"/>
  <c r="A206" i="36"/>
  <c r="B206" i="36"/>
  <c r="E206" i="36"/>
  <c r="G206" i="36"/>
  <c r="I206" i="36"/>
  <c r="J206" i="36"/>
  <c r="A207" i="36"/>
  <c r="B207" i="36"/>
  <c r="E207" i="36"/>
  <c r="G207" i="36"/>
  <c r="I207" i="36"/>
  <c r="J207" i="36"/>
  <c r="A208" i="36"/>
  <c r="B208" i="36"/>
  <c r="E208" i="36"/>
  <c r="G208" i="36"/>
  <c r="I208" i="36"/>
  <c r="J208" i="36"/>
  <c r="A209" i="36"/>
  <c r="B209" i="36"/>
  <c r="E209" i="36"/>
  <c r="G209" i="36"/>
  <c r="I209" i="36"/>
  <c r="J209" i="36"/>
  <c r="A210" i="36"/>
  <c r="B210" i="36"/>
  <c r="E210" i="36"/>
  <c r="G210" i="36"/>
  <c r="I210" i="36"/>
  <c r="J210" i="36"/>
  <c r="A211" i="36"/>
  <c r="B211" i="36"/>
  <c r="E211" i="36"/>
  <c r="G211" i="36"/>
  <c r="I211" i="36"/>
  <c r="J211" i="36"/>
  <c r="A212" i="36"/>
  <c r="B212" i="36"/>
  <c r="E212" i="36"/>
  <c r="G212" i="36"/>
  <c r="I212" i="36"/>
  <c r="J212" i="36"/>
  <c r="A213" i="36"/>
  <c r="B213" i="36"/>
  <c r="E213" i="36"/>
  <c r="G213" i="36"/>
  <c r="I213" i="36"/>
  <c r="J213" i="36"/>
  <c r="A214" i="36"/>
  <c r="B214" i="36"/>
  <c r="E214" i="36"/>
  <c r="G214" i="36"/>
  <c r="I214" i="36"/>
  <c r="J214" i="36"/>
  <c r="A215" i="36"/>
  <c r="B215" i="36"/>
  <c r="E215" i="36"/>
  <c r="G215" i="36"/>
  <c r="I215" i="36"/>
  <c r="J215" i="36"/>
  <c r="A216" i="36"/>
  <c r="B216" i="36"/>
  <c r="E216" i="36"/>
  <c r="G216" i="36"/>
  <c r="I216" i="36"/>
  <c r="J216" i="36"/>
  <c r="A217" i="36"/>
  <c r="B217" i="36"/>
  <c r="E217" i="36"/>
  <c r="G217" i="36"/>
  <c r="I217" i="36"/>
  <c r="J217" i="36"/>
  <c r="A218" i="36"/>
  <c r="B218" i="36"/>
  <c r="E218" i="36"/>
  <c r="G218" i="36"/>
  <c r="I218" i="36"/>
  <c r="J218" i="36"/>
  <c r="A219" i="36"/>
  <c r="B219" i="36"/>
  <c r="E219" i="36"/>
  <c r="G219" i="36"/>
  <c r="I219" i="36"/>
  <c r="J219" i="36"/>
  <c r="A220" i="36"/>
  <c r="B220" i="36"/>
  <c r="E220" i="36"/>
  <c r="G220" i="36"/>
  <c r="I220" i="36"/>
  <c r="J220" i="36"/>
  <c r="A221" i="36"/>
  <c r="B221" i="36"/>
  <c r="E221" i="36"/>
  <c r="G221" i="36"/>
  <c r="I221" i="36"/>
  <c r="J221" i="36"/>
  <c r="A222" i="36"/>
  <c r="B222" i="36"/>
  <c r="E222" i="36"/>
  <c r="G222" i="36"/>
  <c r="I222" i="36"/>
  <c r="J222" i="36"/>
  <c r="A223" i="36"/>
  <c r="B223" i="36"/>
  <c r="E223" i="36"/>
  <c r="G223" i="36"/>
  <c r="I223" i="36"/>
  <c r="J223" i="36"/>
  <c r="A224" i="36"/>
  <c r="B224" i="36"/>
  <c r="E224" i="36"/>
  <c r="G224" i="36"/>
  <c r="I224" i="36"/>
  <c r="J224" i="36"/>
  <c r="A225" i="36"/>
  <c r="B225" i="36"/>
  <c r="E225" i="36"/>
  <c r="G225" i="36"/>
  <c r="I225" i="36"/>
  <c r="J225" i="36"/>
  <c r="A226" i="36"/>
  <c r="B226" i="36"/>
  <c r="E226" i="36"/>
  <c r="G226" i="36"/>
  <c r="I226" i="36"/>
  <c r="J226" i="36"/>
  <c r="A227" i="36"/>
  <c r="B227" i="36"/>
  <c r="E227" i="36"/>
  <c r="G227" i="36"/>
  <c r="I227" i="36"/>
  <c r="J227" i="36"/>
  <c r="A228" i="36"/>
  <c r="B228" i="36"/>
  <c r="E228" i="36"/>
  <c r="G228" i="36"/>
  <c r="I228" i="36"/>
  <c r="J228" i="36"/>
  <c r="A229" i="36"/>
  <c r="B229" i="36"/>
  <c r="E229" i="36"/>
  <c r="G229" i="36"/>
  <c r="I229" i="36"/>
  <c r="J229" i="36"/>
  <c r="A230" i="36"/>
  <c r="B230" i="36"/>
  <c r="E230" i="36"/>
  <c r="G230" i="36"/>
  <c r="I230" i="36"/>
  <c r="J230" i="36"/>
  <c r="A231" i="36"/>
  <c r="B231" i="36"/>
  <c r="E231" i="36"/>
  <c r="G231" i="36"/>
  <c r="I231" i="36"/>
  <c r="J231" i="36"/>
  <c r="A232" i="36"/>
  <c r="B232" i="36"/>
  <c r="E232" i="36"/>
  <c r="G232" i="36"/>
  <c r="I232" i="36"/>
  <c r="J232" i="36"/>
  <c r="A233" i="36"/>
  <c r="B233" i="36"/>
  <c r="E233" i="36"/>
  <c r="G233" i="36"/>
  <c r="I233" i="36"/>
  <c r="J233" i="36"/>
  <c r="A234" i="36"/>
  <c r="B234" i="36"/>
  <c r="E234" i="36"/>
  <c r="G234" i="36"/>
  <c r="I234" i="36"/>
  <c r="J234" i="36"/>
  <c r="A235" i="36"/>
  <c r="B235" i="36"/>
  <c r="E235" i="36"/>
  <c r="G235" i="36"/>
  <c r="I235" i="36"/>
  <c r="J235" i="36"/>
  <c r="A236" i="36"/>
  <c r="B236" i="36"/>
  <c r="E236" i="36"/>
  <c r="G236" i="36"/>
  <c r="I236" i="36"/>
  <c r="J236" i="36"/>
  <c r="A237" i="36"/>
  <c r="B237" i="36"/>
  <c r="E237" i="36"/>
  <c r="G237" i="36"/>
  <c r="I237" i="36"/>
  <c r="J237" i="36"/>
  <c r="A238" i="36"/>
  <c r="B238" i="36"/>
  <c r="E238" i="36"/>
  <c r="G238" i="36"/>
  <c r="I238" i="36"/>
  <c r="J238" i="36"/>
  <c r="A239" i="36"/>
  <c r="B239" i="36"/>
  <c r="E239" i="36"/>
  <c r="G239" i="36"/>
  <c r="I239" i="36"/>
  <c r="J239" i="36"/>
  <c r="A240" i="36"/>
  <c r="B240" i="36"/>
  <c r="E240" i="36"/>
  <c r="G240" i="36"/>
  <c r="I240" i="36"/>
  <c r="J240" i="36"/>
  <c r="A241" i="36"/>
  <c r="B241" i="36"/>
  <c r="E241" i="36"/>
  <c r="G241" i="36"/>
  <c r="I241" i="36"/>
  <c r="J241" i="36"/>
  <c r="A242" i="36"/>
  <c r="B242" i="36"/>
  <c r="E242" i="36"/>
  <c r="G242" i="36"/>
  <c r="I242" i="36"/>
  <c r="J242" i="36"/>
  <c r="A243" i="36"/>
  <c r="B243" i="36"/>
  <c r="E243" i="36"/>
  <c r="G243" i="36"/>
  <c r="I243" i="36"/>
  <c r="J243" i="36"/>
  <c r="A244" i="36"/>
  <c r="B244" i="36"/>
  <c r="E244" i="36"/>
  <c r="G244" i="36"/>
  <c r="I244" i="36"/>
  <c r="J244" i="36"/>
  <c r="A245" i="36"/>
  <c r="B245" i="36"/>
  <c r="E245" i="36"/>
  <c r="G245" i="36"/>
  <c r="I245" i="36"/>
  <c r="J245" i="36"/>
  <c r="A246" i="36"/>
  <c r="B246" i="36"/>
  <c r="E246" i="36"/>
  <c r="G246" i="36"/>
  <c r="I246" i="36"/>
  <c r="J246" i="36"/>
  <c r="A247" i="36"/>
  <c r="B247" i="36"/>
  <c r="E247" i="36"/>
  <c r="G247" i="36"/>
  <c r="I247" i="36"/>
  <c r="J247" i="36"/>
  <c r="A248" i="36"/>
  <c r="B248" i="36"/>
  <c r="E248" i="36"/>
  <c r="G248" i="36"/>
  <c r="I248" i="36"/>
  <c r="J248" i="36"/>
  <c r="A249" i="36"/>
  <c r="B249" i="36"/>
  <c r="E249" i="36"/>
  <c r="G249" i="36"/>
  <c r="I249" i="36"/>
  <c r="J249" i="36"/>
  <c r="A250" i="36"/>
  <c r="B250" i="36"/>
  <c r="E250" i="36"/>
  <c r="G250" i="36"/>
  <c r="I250" i="36"/>
  <c r="J250" i="36"/>
  <c r="A251" i="36"/>
  <c r="B251" i="36"/>
  <c r="E251" i="36"/>
  <c r="G251" i="36"/>
  <c r="I251" i="36"/>
  <c r="J251" i="36"/>
  <c r="A252" i="36"/>
  <c r="B252" i="36"/>
  <c r="E252" i="36"/>
  <c r="G252" i="36"/>
  <c r="I252" i="36"/>
  <c r="J252" i="36"/>
  <c r="A253" i="36"/>
  <c r="B253" i="36"/>
  <c r="E253" i="36"/>
  <c r="G253" i="36"/>
  <c r="I253" i="36"/>
  <c r="J253" i="36"/>
  <c r="A254" i="36"/>
  <c r="B254" i="36"/>
  <c r="E254" i="36"/>
  <c r="G254" i="36"/>
  <c r="I254" i="36"/>
  <c r="J254" i="36"/>
  <c r="A255" i="36"/>
  <c r="B255" i="36"/>
  <c r="E255" i="36"/>
  <c r="G255" i="36"/>
  <c r="I255" i="36"/>
  <c r="J255" i="36"/>
  <c r="A256" i="36"/>
  <c r="B256" i="36"/>
  <c r="E256" i="36"/>
  <c r="G256" i="36"/>
  <c r="I256" i="36"/>
  <c r="J256" i="36"/>
  <c r="A257" i="36"/>
  <c r="B257" i="36"/>
  <c r="E257" i="36"/>
  <c r="G257" i="36"/>
  <c r="I257" i="36"/>
  <c r="J257" i="36"/>
  <c r="A258" i="36"/>
  <c r="B258" i="36"/>
  <c r="E258" i="36"/>
  <c r="G258" i="36"/>
  <c r="I258" i="36"/>
  <c r="J258" i="36"/>
  <c r="A259" i="36"/>
  <c r="B259" i="36"/>
  <c r="E259" i="36"/>
  <c r="G259" i="36"/>
  <c r="I259" i="36"/>
  <c r="J259" i="36"/>
  <c r="A260" i="36"/>
  <c r="B260" i="36"/>
  <c r="E260" i="36"/>
  <c r="G260" i="36"/>
  <c r="I260" i="36"/>
  <c r="J260" i="36"/>
  <c r="A261" i="36"/>
  <c r="B261" i="36"/>
  <c r="E261" i="36"/>
  <c r="G261" i="36"/>
  <c r="I261" i="36"/>
  <c r="J261" i="36"/>
  <c r="A262" i="36"/>
  <c r="B262" i="36"/>
  <c r="E262" i="36"/>
  <c r="G262" i="36"/>
  <c r="I262" i="36"/>
  <c r="J262" i="36"/>
  <c r="A263" i="36"/>
  <c r="B263" i="36"/>
  <c r="E263" i="36"/>
  <c r="G263" i="36"/>
  <c r="I263" i="36"/>
  <c r="J263" i="36"/>
  <c r="A264" i="36"/>
  <c r="B264" i="36"/>
  <c r="E264" i="36"/>
  <c r="G264" i="36"/>
  <c r="I264" i="36"/>
  <c r="J264" i="36"/>
  <c r="A265" i="36"/>
  <c r="B265" i="36"/>
  <c r="E265" i="36"/>
  <c r="G265" i="36"/>
  <c r="I265" i="36"/>
  <c r="J265" i="36"/>
  <c r="A266" i="36"/>
  <c r="B266" i="36"/>
  <c r="E266" i="36"/>
  <c r="G266" i="36"/>
  <c r="I266" i="36"/>
  <c r="J266" i="36"/>
  <c r="A267" i="36"/>
  <c r="B267" i="36"/>
  <c r="E267" i="36"/>
  <c r="G267" i="36"/>
  <c r="I267" i="36"/>
  <c r="J267" i="36"/>
  <c r="A268" i="36"/>
  <c r="B268" i="36"/>
  <c r="E268" i="36"/>
  <c r="G268" i="36"/>
  <c r="I268" i="36"/>
  <c r="J268" i="36"/>
  <c r="A269" i="36"/>
  <c r="B269" i="36"/>
  <c r="E269" i="36"/>
  <c r="G269" i="36"/>
  <c r="I269" i="36"/>
  <c r="J269" i="36"/>
  <c r="A270" i="36"/>
  <c r="B270" i="36"/>
  <c r="E270" i="36"/>
  <c r="G270" i="36"/>
  <c r="I270" i="36"/>
  <c r="J270" i="36"/>
  <c r="A271" i="36"/>
  <c r="B271" i="36"/>
  <c r="E271" i="36"/>
  <c r="G271" i="36"/>
  <c r="I271" i="36"/>
  <c r="J271" i="36"/>
  <c r="A272" i="36"/>
  <c r="B272" i="36"/>
  <c r="E272" i="36"/>
  <c r="G272" i="36"/>
  <c r="I272" i="36"/>
  <c r="J272" i="36"/>
  <c r="A273" i="36"/>
  <c r="B273" i="36"/>
  <c r="E273" i="36"/>
  <c r="G273" i="36"/>
  <c r="I273" i="36"/>
  <c r="J273" i="36"/>
  <c r="A274" i="36"/>
  <c r="B274" i="36"/>
  <c r="E274" i="36"/>
  <c r="G274" i="36"/>
  <c r="I274" i="36"/>
  <c r="J274" i="36"/>
  <c r="A275" i="36"/>
  <c r="B275" i="36"/>
  <c r="E275" i="36"/>
  <c r="G275" i="36"/>
  <c r="I275" i="36"/>
  <c r="J275" i="36"/>
  <c r="A276" i="36"/>
  <c r="B276" i="36"/>
  <c r="E276" i="36"/>
  <c r="G276" i="36"/>
  <c r="I276" i="36"/>
  <c r="J276" i="36"/>
  <c r="A277" i="36"/>
  <c r="B277" i="36"/>
  <c r="E277" i="36"/>
  <c r="G277" i="36"/>
  <c r="I277" i="36"/>
  <c r="J277" i="36"/>
  <c r="A278" i="36"/>
  <c r="B278" i="36"/>
  <c r="E278" i="36"/>
  <c r="G278" i="36"/>
  <c r="I278" i="36"/>
  <c r="J278" i="36"/>
  <c r="A279" i="36"/>
  <c r="B279" i="36"/>
  <c r="E279" i="36"/>
  <c r="G279" i="36"/>
  <c r="I279" i="36"/>
  <c r="J279" i="36"/>
  <c r="A280" i="36"/>
  <c r="B280" i="36"/>
  <c r="E280" i="36"/>
  <c r="G280" i="36"/>
  <c r="I280" i="36"/>
  <c r="J280" i="36"/>
  <c r="A281" i="36"/>
  <c r="B281" i="36"/>
  <c r="E281" i="36"/>
  <c r="G281" i="36"/>
  <c r="I281" i="36"/>
  <c r="J281" i="36"/>
  <c r="A282" i="36"/>
  <c r="B282" i="36"/>
  <c r="E282" i="36"/>
  <c r="G282" i="36"/>
  <c r="I282" i="36"/>
  <c r="J282" i="36"/>
  <c r="A283" i="36"/>
  <c r="B283" i="36"/>
  <c r="E283" i="36"/>
  <c r="G283" i="36"/>
  <c r="I283" i="36"/>
  <c r="J283" i="36"/>
  <c r="A284" i="36"/>
  <c r="B284" i="36"/>
  <c r="E284" i="36"/>
  <c r="G284" i="36"/>
  <c r="I284" i="36"/>
  <c r="J284" i="36"/>
  <c r="A285" i="36"/>
  <c r="B285" i="36"/>
  <c r="E285" i="36"/>
  <c r="G285" i="36"/>
  <c r="I285" i="36"/>
  <c r="J285" i="36"/>
  <c r="A286" i="36"/>
  <c r="B286" i="36"/>
  <c r="E286" i="36"/>
  <c r="G286" i="36"/>
  <c r="I286" i="36"/>
  <c r="J286" i="36"/>
  <c r="A287" i="36"/>
  <c r="B287" i="36"/>
  <c r="E287" i="36"/>
  <c r="G287" i="36"/>
  <c r="I287" i="36"/>
  <c r="J287" i="36"/>
  <c r="A288" i="36"/>
  <c r="B288" i="36"/>
  <c r="E288" i="36"/>
  <c r="G288" i="36"/>
  <c r="I288" i="36"/>
  <c r="J288" i="36"/>
  <c r="A289" i="36"/>
  <c r="B289" i="36"/>
  <c r="E289" i="36"/>
  <c r="G289" i="36"/>
  <c r="I289" i="36"/>
  <c r="J289" i="36"/>
  <c r="A290" i="36"/>
  <c r="B290" i="36"/>
  <c r="E290" i="36"/>
  <c r="G290" i="36"/>
  <c r="I290" i="36"/>
  <c r="J290" i="36"/>
  <c r="A291" i="36"/>
  <c r="B291" i="36"/>
  <c r="E291" i="36"/>
  <c r="G291" i="36"/>
  <c r="I291" i="36"/>
  <c r="J291" i="36"/>
  <c r="A292" i="36"/>
  <c r="B292" i="36"/>
  <c r="E292" i="36"/>
  <c r="G292" i="36"/>
  <c r="I292" i="36"/>
  <c r="J292" i="36"/>
  <c r="A293" i="36"/>
  <c r="B293" i="36"/>
  <c r="E293" i="36"/>
  <c r="G293" i="36"/>
  <c r="I293" i="36"/>
  <c r="J293" i="36"/>
  <c r="A294" i="36"/>
  <c r="B294" i="36"/>
  <c r="E294" i="36"/>
  <c r="G294" i="36"/>
  <c r="I294" i="36"/>
  <c r="J294" i="36"/>
  <c r="A295" i="36"/>
  <c r="B295" i="36"/>
  <c r="E295" i="36"/>
  <c r="G295" i="36"/>
  <c r="I295" i="36"/>
  <c r="J295" i="36"/>
  <c r="A296" i="36"/>
  <c r="B296" i="36"/>
  <c r="E296" i="36"/>
  <c r="G296" i="36"/>
  <c r="I296" i="36"/>
  <c r="J296" i="36"/>
  <c r="A297" i="36"/>
  <c r="B297" i="36"/>
  <c r="E297" i="36"/>
  <c r="G297" i="36"/>
  <c r="I297" i="36"/>
  <c r="J297" i="36"/>
  <c r="A298" i="36"/>
  <c r="B298" i="36"/>
  <c r="E298" i="36"/>
  <c r="G298" i="36"/>
  <c r="I298" i="36"/>
  <c r="J298" i="36"/>
  <c r="A299" i="36"/>
  <c r="B299" i="36"/>
  <c r="E299" i="36"/>
  <c r="G299" i="36"/>
  <c r="I299" i="36"/>
  <c r="J299" i="36"/>
  <c r="A300" i="36"/>
  <c r="B300" i="36"/>
  <c r="E300" i="36"/>
  <c r="G300" i="36"/>
  <c r="I300" i="36"/>
  <c r="J300" i="36"/>
  <c r="A301" i="36"/>
  <c r="B301" i="36"/>
  <c r="E301" i="36"/>
  <c r="G301" i="36"/>
  <c r="I301" i="36"/>
  <c r="J301" i="36"/>
  <c r="A302" i="36"/>
  <c r="B302" i="36"/>
  <c r="E302" i="36"/>
  <c r="G302" i="36"/>
  <c r="I302" i="36"/>
  <c r="J302" i="36"/>
  <c r="A303" i="36"/>
  <c r="B303" i="36"/>
  <c r="E303" i="36"/>
  <c r="G303" i="36"/>
  <c r="I303" i="36"/>
  <c r="J303" i="36"/>
  <c r="A304" i="36"/>
  <c r="B304" i="36"/>
  <c r="E304" i="36"/>
  <c r="G304" i="36"/>
  <c r="I304" i="36"/>
  <c r="J304" i="36"/>
  <c r="A305" i="36"/>
  <c r="B305" i="36"/>
  <c r="E305" i="36"/>
  <c r="G305" i="36"/>
  <c r="I305" i="36"/>
  <c r="J305" i="36"/>
  <c r="A306" i="36"/>
  <c r="B306" i="36"/>
  <c r="E306" i="36"/>
  <c r="G306" i="36"/>
  <c r="I306" i="36"/>
  <c r="J306" i="36"/>
  <c r="A307" i="36"/>
  <c r="B307" i="36"/>
  <c r="E307" i="36"/>
  <c r="G307" i="36"/>
  <c r="I307" i="36"/>
  <c r="J307" i="36"/>
  <c r="A308" i="36"/>
  <c r="B308" i="36"/>
  <c r="E308" i="36"/>
  <c r="G308" i="36"/>
  <c r="I308" i="36"/>
  <c r="J308" i="36"/>
  <c r="A309" i="36"/>
  <c r="B309" i="36"/>
  <c r="E309" i="36"/>
  <c r="G309" i="36"/>
  <c r="I309" i="36"/>
  <c r="J309" i="36"/>
  <c r="A310" i="36"/>
  <c r="B310" i="36"/>
  <c r="E310" i="36"/>
  <c r="G310" i="36"/>
  <c r="I310" i="36"/>
  <c r="J310" i="36"/>
  <c r="A311" i="36"/>
  <c r="B311" i="36"/>
  <c r="E311" i="36"/>
  <c r="G311" i="36"/>
  <c r="I311" i="36"/>
  <c r="J311" i="36"/>
  <c r="A312" i="36"/>
  <c r="B312" i="36"/>
  <c r="E312" i="36"/>
  <c r="G312" i="36"/>
  <c r="I312" i="36"/>
  <c r="J312" i="36"/>
  <c r="A313" i="36"/>
  <c r="B313" i="36"/>
  <c r="E313" i="36"/>
  <c r="G313" i="36"/>
  <c r="I313" i="36"/>
  <c r="J313" i="36"/>
  <c r="A314" i="36"/>
  <c r="B314" i="36"/>
  <c r="E314" i="36"/>
  <c r="G314" i="36"/>
  <c r="I314" i="36"/>
  <c r="J314" i="36"/>
  <c r="A315" i="36"/>
  <c r="B315" i="36"/>
  <c r="E315" i="36"/>
  <c r="G315" i="36"/>
  <c r="I315" i="36"/>
  <c r="J315" i="36"/>
  <c r="A316" i="36"/>
  <c r="B316" i="36"/>
  <c r="E316" i="36"/>
  <c r="G316" i="36"/>
  <c r="I316" i="36"/>
  <c r="J316" i="36"/>
  <c r="A317" i="36"/>
  <c r="B317" i="36"/>
  <c r="E317" i="36"/>
  <c r="G317" i="36"/>
  <c r="I317" i="36"/>
  <c r="J317" i="36"/>
  <c r="A318" i="36"/>
  <c r="B318" i="36"/>
  <c r="E318" i="36"/>
  <c r="G318" i="36"/>
  <c r="I318" i="36"/>
  <c r="J318" i="36"/>
  <c r="A319" i="36"/>
  <c r="B319" i="36"/>
  <c r="E319" i="36"/>
  <c r="G319" i="36"/>
  <c r="I319" i="36"/>
  <c r="J319" i="36"/>
  <c r="A320" i="36"/>
  <c r="B320" i="36"/>
  <c r="E320" i="36"/>
  <c r="G320" i="36"/>
  <c r="I320" i="36"/>
  <c r="J320" i="36"/>
  <c r="A321" i="36"/>
  <c r="B321" i="36"/>
  <c r="E321" i="36"/>
  <c r="G321" i="36"/>
  <c r="I321" i="36"/>
  <c r="J321" i="36"/>
  <c r="A322" i="36"/>
  <c r="B322" i="36"/>
  <c r="E322" i="36"/>
  <c r="G322" i="36"/>
  <c r="I322" i="36"/>
  <c r="J322" i="36"/>
  <c r="A323" i="36"/>
  <c r="B323" i="36"/>
  <c r="E323" i="36"/>
  <c r="G323" i="36"/>
  <c r="I323" i="36"/>
  <c r="J323" i="36"/>
  <c r="A324" i="36"/>
  <c r="B324" i="36"/>
  <c r="E324" i="36"/>
  <c r="G324" i="36"/>
  <c r="I324" i="36"/>
  <c r="J324" i="36"/>
  <c r="A325" i="36"/>
  <c r="B325" i="36"/>
  <c r="E325" i="36"/>
  <c r="G325" i="36"/>
  <c r="I325" i="36"/>
  <c r="J325" i="36"/>
  <c r="A326" i="36"/>
  <c r="B326" i="36"/>
  <c r="E326" i="36"/>
  <c r="G326" i="36"/>
  <c r="I326" i="36"/>
  <c r="J326" i="36"/>
  <c r="A327" i="36"/>
  <c r="B327" i="36"/>
  <c r="E327" i="36"/>
  <c r="G327" i="36"/>
  <c r="I327" i="36"/>
  <c r="J327" i="36"/>
  <c r="A328" i="36"/>
  <c r="B328" i="36"/>
  <c r="E328" i="36"/>
  <c r="G328" i="36"/>
  <c r="I328" i="36"/>
  <c r="J328" i="36"/>
  <c r="A329" i="36"/>
  <c r="B329" i="36"/>
  <c r="E329" i="36"/>
  <c r="G329" i="36"/>
  <c r="I329" i="36"/>
  <c r="J329" i="36"/>
  <c r="A330" i="36"/>
  <c r="B330" i="36"/>
  <c r="E330" i="36"/>
  <c r="G330" i="36"/>
  <c r="I330" i="36"/>
  <c r="J330" i="36"/>
  <c r="A331" i="36"/>
  <c r="B331" i="36"/>
  <c r="E331" i="36"/>
  <c r="G331" i="36"/>
  <c r="I331" i="36"/>
  <c r="J331" i="36"/>
  <c r="A332" i="36"/>
  <c r="B332" i="36"/>
  <c r="E332" i="36"/>
  <c r="G332" i="36"/>
  <c r="I332" i="36"/>
  <c r="J332" i="36"/>
  <c r="A333" i="36"/>
  <c r="B333" i="36"/>
  <c r="E333" i="36"/>
  <c r="G333" i="36"/>
  <c r="I333" i="36"/>
  <c r="J333" i="36"/>
  <c r="A334" i="36"/>
  <c r="B334" i="36"/>
  <c r="E334" i="36"/>
  <c r="G334" i="36"/>
  <c r="I334" i="36"/>
  <c r="J334" i="36"/>
  <c r="A335" i="36"/>
  <c r="B335" i="36"/>
  <c r="E335" i="36"/>
  <c r="G335" i="36"/>
  <c r="I335" i="36"/>
  <c r="J335" i="36"/>
  <c r="A336" i="36"/>
  <c r="B336" i="36"/>
  <c r="E336" i="36"/>
  <c r="G336" i="36"/>
  <c r="I336" i="36"/>
  <c r="J336" i="36"/>
  <c r="A337" i="36"/>
  <c r="B337" i="36"/>
  <c r="A338" i="36"/>
  <c r="B338" i="36"/>
  <c r="E338" i="36"/>
  <c r="G338" i="36"/>
  <c r="I338" i="36"/>
  <c r="J338" i="36"/>
  <c r="A339" i="36"/>
  <c r="B339" i="36"/>
  <c r="E339" i="36"/>
  <c r="G339" i="36"/>
  <c r="I339" i="36"/>
  <c r="J339" i="36"/>
  <c r="A340" i="36"/>
  <c r="B340" i="36"/>
  <c r="E340" i="36"/>
  <c r="G340" i="36"/>
  <c r="I340" i="36"/>
  <c r="J340" i="36"/>
  <c r="A341" i="36"/>
  <c r="B341" i="36"/>
  <c r="E341" i="36"/>
  <c r="G341" i="36"/>
  <c r="I341" i="36"/>
  <c r="J341" i="36"/>
  <c r="A342" i="36"/>
  <c r="B342" i="36"/>
  <c r="E342" i="36"/>
  <c r="G342" i="36"/>
  <c r="I342" i="36"/>
  <c r="J342" i="36"/>
  <c r="A343" i="36"/>
  <c r="B343" i="36"/>
  <c r="E343" i="36"/>
  <c r="G343" i="36"/>
  <c r="I343" i="36"/>
  <c r="J343" i="36"/>
  <c r="A344" i="36"/>
  <c r="B344" i="36"/>
  <c r="E344" i="36"/>
  <c r="G344" i="36"/>
  <c r="I344" i="36"/>
  <c r="J344" i="36"/>
  <c r="A345" i="36"/>
  <c r="B345" i="36"/>
  <c r="E345" i="36"/>
  <c r="G345" i="36"/>
  <c r="I345" i="36"/>
  <c r="J345" i="36"/>
  <c r="A346" i="36"/>
  <c r="B346" i="36"/>
  <c r="E346" i="36"/>
  <c r="G346" i="36"/>
  <c r="I346" i="36"/>
  <c r="J346" i="36"/>
  <c r="A347" i="36"/>
  <c r="B347" i="36"/>
  <c r="E347" i="36"/>
  <c r="G347" i="36"/>
  <c r="I347" i="36"/>
  <c r="J347" i="36"/>
  <c r="A348" i="36"/>
  <c r="B348" i="36"/>
  <c r="A349" i="36"/>
  <c r="B349" i="36"/>
  <c r="A350" i="36"/>
  <c r="B350" i="36"/>
  <c r="E350" i="36"/>
  <c r="G350" i="36"/>
  <c r="I350" i="36"/>
  <c r="J350" i="36"/>
  <c r="A351" i="36"/>
  <c r="B351" i="36"/>
  <c r="E351" i="36"/>
  <c r="G351" i="36"/>
  <c r="I351" i="36"/>
  <c r="J351" i="36"/>
  <c r="A352" i="36"/>
  <c r="B352" i="36"/>
  <c r="E352" i="36"/>
  <c r="G352" i="36"/>
  <c r="I352" i="36"/>
  <c r="J352" i="36"/>
  <c r="A353" i="36"/>
  <c r="B353" i="36"/>
  <c r="E353" i="36"/>
  <c r="G353" i="36"/>
  <c r="I353" i="36"/>
  <c r="J353" i="36"/>
  <c r="A354" i="36"/>
  <c r="B354" i="36"/>
  <c r="E354" i="36"/>
  <c r="G354" i="36"/>
  <c r="I354" i="36"/>
  <c r="J354" i="36"/>
  <c r="A20" i="36"/>
  <c r="B20" i="36"/>
  <c r="AH367" i="45" l="1"/>
  <c r="AH368" i="45"/>
  <c r="AH369" i="45"/>
  <c r="AH370" i="45"/>
  <c r="AH371" i="45"/>
  <c r="AH372" i="45"/>
  <c r="AH373" i="45"/>
  <c r="AH374" i="45"/>
  <c r="AH375" i="45"/>
  <c r="AH376" i="45"/>
  <c r="AH377" i="45"/>
  <c r="AH378" i="45"/>
  <c r="AH379" i="45"/>
  <c r="AH380" i="45"/>
  <c r="AH381" i="45"/>
  <c r="AH382" i="45"/>
  <c r="AH383" i="45"/>
  <c r="AH384" i="45"/>
  <c r="AH385" i="45"/>
  <c r="AH386" i="45"/>
  <c r="AH387" i="45"/>
  <c r="AH388" i="45"/>
  <c r="AH389" i="45"/>
  <c r="AH390" i="45"/>
  <c r="AH391" i="45"/>
  <c r="AH392" i="45"/>
  <c r="AH393" i="45"/>
  <c r="AH394" i="45"/>
  <c r="AH395" i="45"/>
  <c r="AH396" i="45"/>
  <c r="AH397" i="45"/>
  <c r="AH398" i="45"/>
  <c r="AH399" i="45"/>
  <c r="AH400" i="45"/>
  <c r="AH401" i="45"/>
  <c r="AH402" i="45"/>
  <c r="AH403" i="45"/>
  <c r="AH404" i="45"/>
  <c r="AH405" i="45"/>
  <c r="AH406" i="45"/>
  <c r="AH407" i="45"/>
  <c r="AH408" i="45"/>
  <c r="AH409" i="45"/>
  <c r="AH410" i="45"/>
  <c r="AH411" i="45"/>
  <c r="AH412" i="45"/>
  <c r="AH413" i="45"/>
  <c r="AH414" i="45"/>
  <c r="AH415" i="45"/>
  <c r="AH416" i="45"/>
  <c r="AH417" i="45"/>
  <c r="AH418" i="45"/>
  <c r="AH419" i="45"/>
  <c r="AH420" i="45"/>
  <c r="AH421" i="45"/>
  <c r="AH422" i="45"/>
  <c r="AH423" i="45"/>
  <c r="AH424" i="45"/>
  <c r="AH425" i="45"/>
  <c r="AH426" i="45"/>
  <c r="AH427" i="45"/>
  <c r="AH428" i="45"/>
  <c r="AH429" i="45"/>
  <c r="AH430" i="45"/>
  <c r="AH431" i="45"/>
  <c r="AH432" i="45"/>
  <c r="AH433" i="45"/>
  <c r="AH434" i="45"/>
  <c r="AH435" i="45"/>
  <c r="AH436" i="45"/>
  <c r="AH437" i="45"/>
  <c r="AH438" i="45"/>
  <c r="AH440" i="45"/>
  <c r="AH441" i="45"/>
  <c r="AH442" i="45"/>
  <c r="AH443" i="45"/>
  <c r="AH444" i="45"/>
  <c r="AH445" i="45"/>
  <c r="AH446" i="45"/>
  <c r="AH447" i="45"/>
  <c r="AH448" i="45"/>
  <c r="AH449" i="45"/>
  <c r="AH450" i="45"/>
  <c r="AH451" i="45"/>
  <c r="AH452" i="45"/>
  <c r="AH453" i="45"/>
  <c r="AH454" i="45"/>
  <c r="AH455" i="45"/>
  <c r="AH456" i="45"/>
  <c r="AH457" i="45"/>
  <c r="AH458" i="45"/>
  <c r="AH459" i="45"/>
  <c r="AH460" i="45"/>
  <c r="AH461" i="45"/>
  <c r="AH462" i="45"/>
  <c r="AH463" i="45"/>
  <c r="AH464" i="45"/>
  <c r="AH465" i="45"/>
  <c r="AH466" i="45"/>
  <c r="AH467" i="45"/>
  <c r="AH468" i="45"/>
  <c r="AH469" i="45"/>
  <c r="AH470" i="45"/>
  <c r="AH472" i="45"/>
  <c r="AH473" i="45"/>
  <c r="AH474" i="45"/>
  <c r="AH475" i="45"/>
  <c r="AH476" i="45"/>
  <c r="AH477" i="45"/>
  <c r="AH478" i="45"/>
  <c r="AH479" i="45"/>
  <c r="AH480" i="45"/>
  <c r="AH481" i="45"/>
  <c r="AH482" i="45"/>
  <c r="AH483" i="45"/>
  <c r="AH484" i="45"/>
  <c r="AH485" i="45"/>
  <c r="AH486" i="45"/>
  <c r="AH487" i="45"/>
  <c r="AH488" i="45"/>
  <c r="AH489" i="45"/>
  <c r="AH490" i="45"/>
  <c r="AH491" i="45"/>
  <c r="AH492" i="45"/>
  <c r="AH493" i="45"/>
  <c r="AH494" i="45"/>
  <c r="AH495" i="45"/>
  <c r="AH496" i="45"/>
  <c r="AH497" i="45"/>
  <c r="AH498" i="45"/>
  <c r="AH499" i="45"/>
  <c r="AH500" i="45"/>
  <c r="AH501" i="45"/>
  <c r="AH502" i="45"/>
  <c r="AH503" i="45"/>
  <c r="AH504" i="45"/>
  <c r="AH505" i="45"/>
  <c r="AH506" i="45"/>
  <c r="AH507" i="45"/>
  <c r="AH508" i="45"/>
  <c r="AH509" i="45"/>
  <c r="AH510" i="45"/>
  <c r="AH511" i="45"/>
  <c r="AH512" i="45"/>
  <c r="AH513" i="45"/>
  <c r="AH514" i="45"/>
  <c r="AH515" i="45"/>
  <c r="AH516" i="45"/>
  <c r="AH517" i="45"/>
  <c r="AH518" i="45"/>
  <c r="AH519" i="45"/>
  <c r="AH520" i="45"/>
  <c r="AH521" i="45"/>
  <c r="AH522" i="45"/>
  <c r="AH523" i="45"/>
  <c r="AH524" i="45"/>
  <c r="AH525" i="45"/>
  <c r="AH526" i="45"/>
  <c r="AH527" i="45"/>
  <c r="AH528" i="45"/>
  <c r="AH529" i="45"/>
  <c r="AH530" i="45"/>
  <c r="AH531" i="45"/>
  <c r="AH532" i="45"/>
  <c r="AH533" i="45"/>
  <c r="AH534" i="45"/>
  <c r="AH535" i="45"/>
  <c r="AH536" i="45"/>
  <c r="AH537" i="45"/>
  <c r="AH538" i="45"/>
  <c r="AH539" i="45"/>
  <c r="AH540" i="45"/>
  <c r="AH541" i="45"/>
  <c r="AH542" i="45"/>
  <c r="AH543" i="45"/>
  <c r="AH544" i="45"/>
  <c r="AH545" i="45"/>
  <c r="AH546" i="45"/>
  <c r="AH547" i="45"/>
  <c r="AH548" i="45"/>
  <c r="AH549" i="45"/>
  <c r="AH550" i="45"/>
  <c r="AH551" i="45"/>
  <c r="AH552" i="45"/>
  <c r="AH553" i="45"/>
  <c r="AH554" i="45"/>
  <c r="AH555" i="45"/>
  <c r="AH556" i="45"/>
  <c r="AH557" i="45"/>
  <c r="AH558" i="45"/>
  <c r="AH559" i="45"/>
  <c r="AH560" i="45"/>
  <c r="AH561" i="45"/>
  <c r="AH562" i="45"/>
  <c r="AH563" i="45"/>
  <c r="AH564" i="45"/>
  <c r="AH565" i="45"/>
  <c r="AH566" i="45"/>
  <c r="AH567" i="45"/>
  <c r="AH568" i="45"/>
  <c r="AH569" i="45"/>
  <c r="AH570" i="45"/>
  <c r="AH571" i="45"/>
  <c r="AH572" i="45"/>
  <c r="AH573" i="45"/>
  <c r="AH574" i="45"/>
  <c r="AH575" i="45"/>
  <c r="AH576" i="45"/>
  <c r="AH577" i="45"/>
  <c r="AH578" i="45"/>
  <c r="AH579" i="45"/>
  <c r="AH580" i="45"/>
  <c r="AH582" i="45"/>
  <c r="AH583" i="45"/>
  <c r="AH584" i="45"/>
  <c r="AH585" i="45"/>
  <c r="AH586" i="45"/>
  <c r="AH587" i="45"/>
  <c r="AH588" i="45"/>
  <c r="AH589" i="45"/>
  <c r="AH590" i="45"/>
  <c r="AH591" i="45"/>
  <c r="AH592" i="45"/>
  <c r="AH593" i="45"/>
  <c r="AH594" i="45"/>
  <c r="AH595" i="45"/>
  <c r="AH596" i="45"/>
  <c r="AH597" i="45"/>
  <c r="AH598" i="45"/>
  <c r="AH599" i="45"/>
  <c r="AH600" i="45"/>
  <c r="AH601" i="45"/>
  <c r="AH602" i="45"/>
  <c r="AH603" i="45"/>
  <c r="AH604" i="45"/>
  <c r="AH605" i="45"/>
  <c r="AH606" i="45"/>
  <c r="AH607" i="45"/>
  <c r="AH608" i="45"/>
  <c r="AC367" i="45"/>
  <c r="AD367" i="45"/>
  <c r="AC368" i="45"/>
  <c r="AD368" i="45"/>
  <c r="AC369" i="45"/>
  <c r="AD369" i="45"/>
  <c r="AC370" i="45"/>
  <c r="AD370" i="45"/>
  <c r="AC371" i="45"/>
  <c r="AD371" i="45"/>
  <c r="AC372" i="45"/>
  <c r="AD372" i="45"/>
  <c r="AC373" i="45"/>
  <c r="AD373" i="45"/>
  <c r="AC374" i="45"/>
  <c r="AD374" i="45"/>
  <c r="AC375" i="45"/>
  <c r="AD375" i="45"/>
  <c r="AC376" i="45"/>
  <c r="AD376" i="45"/>
  <c r="AC377" i="45"/>
  <c r="AD377" i="45"/>
  <c r="AC378" i="45"/>
  <c r="AD378" i="45"/>
  <c r="AC379" i="45"/>
  <c r="AD379" i="45"/>
  <c r="AC380" i="45"/>
  <c r="AD380" i="45"/>
  <c r="AC381" i="45"/>
  <c r="AD381" i="45"/>
  <c r="AC382" i="45"/>
  <c r="AD382" i="45"/>
  <c r="AC383" i="45"/>
  <c r="AD383" i="45"/>
  <c r="AC384" i="45"/>
  <c r="AD384" i="45"/>
  <c r="AC385" i="45"/>
  <c r="AD385" i="45"/>
  <c r="AC386" i="45"/>
  <c r="AD386" i="45"/>
  <c r="AC387" i="45"/>
  <c r="AD387" i="45"/>
  <c r="AC388" i="45"/>
  <c r="AD388" i="45"/>
  <c r="AC389" i="45"/>
  <c r="AD389" i="45"/>
  <c r="AC390" i="45"/>
  <c r="AD390" i="45"/>
  <c r="AC391" i="45"/>
  <c r="AD391" i="45"/>
  <c r="AC392" i="45"/>
  <c r="AD392" i="45"/>
  <c r="AC393" i="45"/>
  <c r="AD393" i="45"/>
  <c r="AC394" i="45"/>
  <c r="AD394" i="45"/>
  <c r="AC395" i="45"/>
  <c r="AD395" i="45"/>
  <c r="AC396" i="45"/>
  <c r="AD396" i="45"/>
  <c r="AC397" i="45"/>
  <c r="AD397" i="45"/>
  <c r="AC398" i="45"/>
  <c r="AD398" i="45"/>
  <c r="AC399" i="45"/>
  <c r="AD399" i="45"/>
  <c r="AC400" i="45"/>
  <c r="AD400" i="45"/>
  <c r="AC401" i="45"/>
  <c r="AD401" i="45"/>
  <c r="AC402" i="45"/>
  <c r="AD402" i="45"/>
  <c r="AC403" i="45"/>
  <c r="AD403" i="45"/>
  <c r="AC404" i="45"/>
  <c r="AD404" i="45"/>
  <c r="AC405" i="45"/>
  <c r="AD405" i="45"/>
  <c r="AC406" i="45"/>
  <c r="AD406" i="45"/>
  <c r="AC407" i="45"/>
  <c r="AD407" i="45"/>
  <c r="AC408" i="45"/>
  <c r="AD408" i="45"/>
  <c r="AC409" i="45"/>
  <c r="AD409" i="45"/>
  <c r="AC410" i="45"/>
  <c r="AD410" i="45"/>
  <c r="AC411" i="45"/>
  <c r="AD411" i="45"/>
  <c r="AC412" i="45"/>
  <c r="AD412" i="45"/>
  <c r="AC413" i="45"/>
  <c r="AD413" i="45"/>
  <c r="AC414" i="45"/>
  <c r="AD414" i="45"/>
  <c r="AC415" i="45"/>
  <c r="AD415" i="45"/>
  <c r="AC416" i="45"/>
  <c r="AD416" i="45"/>
  <c r="AC417" i="45"/>
  <c r="AD417" i="45"/>
  <c r="AC418" i="45"/>
  <c r="AD418" i="45"/>
  <c r="AC419" i="45"/>
  <c r="AD419" i="45"/>
  <c r="AC420" i="45"/>
  <c r="AD420" i="45"/>
  <c r="AC421" i="45"/>
  <c r="AD421" i="45"/>
  <c r="AC422" i="45"/>
  <c r="AD422" i="45"/>
  <c r="AC423" i="45"/>
  <c r="AD423" i="45"/>
  <c r="AC424" i="45"/>
  <c r="AD424" i="45"/>
  <c r="AC425" i="45"/>
  <c r="AD425" i="45"/>
  <c r="AC426" i="45"/>
  <c r="AD426" i="45"/>
  <c r="AC427" i="45"/>
  <c r="AD427" i="45"/>
  <c r="AC428" i="45"/>
  <c r="AD428" i="45"/>
  <c r="AC429" i="45"/>
  <c r="AD429" i="45"/>
  <c r="AC430" i="45"/>
  <c r="AD430" i="45"/>
  <c r="AC431" i="45"/>
  <c r="AD431" i="45"/>
  <c r="AC432" i="45"/>
  <c r="AD432" i="45"/>
  <c r="AC433" i="45"/>
  <c r="AD433" i="45"/>
  <c r="AC434" i="45"/>
  <c r="AD434" i="45"/>
  <c r="AC435" i="45"/>
  <c r="AD435" i="45"/>
  <c r="AC436" i="45"/>
  <c r="AD436" i="45"/>
  <c r="AC437" i="45"/>
  <c r="AD437" i="45"/>
  <c r="AC438" i="45"/>
  <c r="AD438" i="45"/>
  <c r="AC440" i="45"/>
  <c r="AD440" i="45"/>
  <c r="AC441" i="45"/>
  <c r="AD441" i="45"/>
  <c r="AC442" i="45"/>
  <c r="AD442" i="45"/>
  <c r="AC443" i="45"/>
  <c r="AD443" i="45"/>
  <c r="AC444" i="45"/>
  <c r="AD444" i="45"/>
  <c r="AC445" i="45"/>
  <c r="AD445" i="45"/>
  <c r="AC446" i="45"/>
  <c r="AD446" i="45"/>
  <c r="AC447" i="45"/>
  <c r="AD447" i="45"/>
  <c r="AC448" i="45"/>
  <c r="AD448" i="45"/>
  <c r="AC449" i="45"/>
  <c r="AD449" i="45"/>
  <c r="AC450" i="45"/>
  <c r="AD450" i="45"/>
  <c r="AC451" i="45"/>
  <c r="AD451" i="45"/>
  <c r="AC452" i="45"/>
  <c r="AD452" i="45"/>
  <c r="AC453" i="45"/>
  <c r="AD453" i="45"/>
  <c r="AC454" i="45"/>
  <c r="AD454" i="45"/>
  <c r="AC455" i="45"/>
  <c r="AD455" i="45"/>
  <c r="AC456" i="45"/>
  <c r="AD456" i="45"/>
  <c r="AC457" i="45"/>
  <c r="AD457" i="45"/>
  <c r="AC458" i="45"/>
  <c r="AD458" i="45"/>
  <c r="AC459" i="45"/>
  <c r="AD459" i="45"/>
  <c r="AC460" i="45"/>
  <c r="AD460" i="45"/>
  <c r="AC461" i="45"/>
  <c r="AD461" i="45"/>
  <c r="AC462" i="45"/>
  <c r="AD462" i="45"/>
  <c r="AC463" i="45"/>
  <c r="AD463" i="45"/>
  <c r="AC464" i="45"/>
  <c r="AD464" i="45"/>
  <c r="AC465" i="45"/>
  <c r="AD465" i="45"/>
  <c r="AC466" i="45"/>
  <c r="AD466" i="45"/>
  <c r="AC467" i="45"/>
  <c r="AD467" i="45"/>
  <c r="AC468" i="45"/>
  <c r="AD468" i="45"/>
  <c r="AC469" i="45"/>
  <c r="AD469" i="45"/>
  <c r="AC470" i="45"/>
  <c r="AD470" i="45"/>
  <c r="AC472" i="45"/>
  <c r="AD472" i="45"/>
  <c r="AC473" i="45"/>
  <c r="AD473" i="45"/>
  <c r="AC474" i="45"/>
  <c r="AD474" i="45"/>
  <c r="AC475" i="45"/>
  <c r="AD475" i="45"/>
  <c r="AC476" i="45"/>
  <c r="AD476" i="45"/>
  <c r="AC477" i="45"/>
  <c r="AD477" i="45"/>
  <c r="AC478" i="45"/>
  <c r="AD478" i="45"/>
  <c r="AC479" i="45"/>
  <c r="AD479" i="45"/>
  <c r="AC480" i="45"/>
  <c r="AD480" i="45"/>
  <c r="AC481" i="45"/>
  <c r="AD481" i="45"/>
  <c r="AC482" i="45"/>
  <c r="AD482" i="45"/>
  <c r="AC483" i="45"/>
  <c r="AD483" i="45"/>
  <c r="AC484" i="45"/>
  <c r="AD484" i="45"/>
  <c r="AC485" i="45"/>
  <c r="AD485" i="45"/>
  <c r="AC486" i="45"/>
  <c r="AD486" i="45"/>
  <c r="AC487" i="45"/>
  <c r="AD487" i="45"/>
  <c r="AC488" i="45"/>
  <c r="AD488" i="45"/>
  <c r="AC489" i="45"/>
  <c r="AD489" i="45"/>
  <c r="AC490" i="45"/>
  <c r="AD490" i="45"/>
  <c r="AC491" i="45"/>
  <c r="AD491" i="45"/>
  <c r="AC492" i="45"/>
  <c r="AD492" i="45"/>
  <c r="AC493" i="45"/>
  <c r="AD493" i="45"/>
  <c r="AC494" i="45"/>
  <c r="AD494" i="45"/>
  <c r="AC495" i="45"/>
  <c r="AD495" i="45"/>
  <c r="AC496" i="45"/>
  <c r="AD496" i="45"/>
  <c r="AC497" i="45"/>
  <c r="AD497" i="45"/>
  <c r="AC498" i="45"/>
  <c r="AD498" i="45"/>
  <c r="AC499" i="45"/>
  <c r="AD499" i="45"/>
  <c r="AC500" i="45"/>
  <c r="AD500" i="45"/>
  <c r="AC501" i="45"/>
  <c r="AD501" i="45"/>
  <c r="AC502" i="45"/>
  <c r="AD502" i="45"/>
  <c r="AC503" i="45"/>
  <c r="AD503" i="45"/>
  <c r="AC504" i="45"/>
  <c r="AD504" i="45"/>
  <c r="AC505" i="45"/>
  <c r="AD505" i="45"/>
  <c r="AC506" i="45"/>
  <c r="AD506" i="45"/>
  <c r="AC507" i="45"/>
  <c r="AD507" i="45"/>
  <c r="AC508" i="45"/>
  <c r="AD508" i="45"/>
  <c r="AC509" i="45"/>
  <c r="AD509" i="45"/>
  <c r="AC510" i="45"/>
  <c r="AD510" i="45"/>
  <c r="AC511" i="45"/>
  <c r="AD511" i="45"/>
  <c r="AC512" i="45"/>
  <c r="AD512" i="45"/>
  <c r="AC513" i="45"/>
  <c r="AD513" i="45"/>
  <c r="AC514" i="45"/>
  <c r="AD514" i="45"/>
  <c r="AC515" i="45"/>
  <c r="AD515" i="45"/>
  <c r="AC516" i="45"/>
  <c r="AD516" i="45"/>
  <c r="AC517" i="45"/>
  <c r="AD517" i="45"/>
  <c r="AC518" i="45"/>
  <c r="AD518" i="45"/>
  <c r="AC519" i="45"/>
  <c r="AD519" i="45"/>
  <c r="AC520" i="45"/>
  <c r="AD520" i="45"/>
  <c r="AC521" i="45"/>
  <c r="AD521" i="45"/>
  <c r="AC522" i="45"/>
  <c r="AD522" i="45"/>
  <c r="AC523" i="45"/>
  <c r="AD523" i="45"/>
  <c r="AC524" i="45"/>
  <c r="AD524" i="45"/>
  <c r="AC525" i="45"/>
  <c r="AD525" i="45"/>
  <c r="AC526" i="45"/>
  <c r="AD526" i="45"/>
  <c r="AC527" i="45"/>
  <c r="AD527" i="45"/>
  <c r="AC528" i="45"/>
  <c r="AD528" i="45"/>
  <c r="AC529" i="45"/>
  <c r="AD529" i="45"/>
  <c r="AC530" i="45"/>
  <c r="AD530" i="45"/>
  <c r="AC531" i="45"/>
  <c r="AD531" i="45"/>
  <c r="AC532" i="45"/>
  <c r="AD532" i="45"/>
  <c r="AC533" i="45"/>
  <c r="AD533" i="45"/>
  <c r="AC534" i="45"/>
  <c r="AD534" i="45"/>
  <c r="AC535" i="45"/>
  <c r="AD535" i="45"/>
  <c r="AC536" i="45"/>
  <c r="AD536" i="45"/>
  <c r="AC537" i="45"/>
  <c r="AD537" i="45"/>
  <c r="AC538" i="45"/>
  <c r="AD538" i="45"/>
  <c r="AC539" i="45"/>
  <c r="AD539" i="45"/>
  <c r="AC540" i="45"/>
  <c r="AD540" i="45"/>
  <c r="AC541" i="45"/>
  <c r="AD541" i="45"/>
  <c r="AC542" i="45"/>
  <c r="AD542" i="45"/>
  <c r="AC543" i="45"/>
  <c r="AD543" i="45"/>
  <c r="AC544" i="45"/>
  <c r="AD544" i="45"/>
  <c r="AC545" i="45"/>
  <c r="AD545" i="45"/>
  <c r="AC546" i="45"/>
  <c r="AD546" i="45"/>
  <c r="AC547" i="45"/>
  <c r="AD547" i="45"/>
  <c r="AC548" i="45"/>
  <c r="AD548" i="45"/>
  <c r="AC549" i="45"/>
  <c r="AD549" i="45"/>
  <c r="AC550" i="45"/>
  <c r="AD550" i="45"/>
  <c r="AC551" i="45"/>
  <c r="AD551" i="45"/>
  <c r="AC552" i="45"/>
  <c r="AD552" i="45"/>
  <c r="AC553" i="45"/>
  <c r="AD553" i="45"/>
  <c r="AC554" i="45"/>
  <c r="AD554" i="45"/>
  <c r="AC555" i="45"/>
  <c r="AD555" i="45"/>
  <c r="AC556" i="45"/>
  <c r="AD556" i="45"/>
  <c r="AC557" i="45"/>
  <c r="AD557" i="45"/>
  <c r="AC558" i="45"/>
  <c r="AD558" i="45"/>
  <c r="AC559" i="45"/>
  <c r="AD559" i="45"/>
  <c r="AC560" i="45"/>
  <c r="AD560" i="45"/>
  <c r="AC561" i="45"/>
  <c r="AD561" i="45"/>
  <c r="AC562" i="45"/>
  <c r="AD562" i="45"/>
  <c r="AC563" i="45"/>
  <c r="AD563" i="45"/>
  <c r="AC564" i="45"/>
  <c r="AD564" i="45"/>
  <c r="AC565" i="45"/>
  <c r="AD565" i="45"/>
  <c r="AC566" i="45"/>
  <c r="AD566" i="45"/>
  <c r="AC567" i="45"/>
  <c r="AD567" i="45"/>
  <c r="AC568" i="45"/>
  <c r="AD568" i="45"/>
  <c r="AC569" i="45"/>
  <c r="AD569" i="45"/>
  <c r="AC570" i="45"/>
  <c r="AD570" i="45"/>
  <c r="AC571" i="45"/>
  <c r="AD571" i="45"/>
  <c r="AC572" i="45"/>
  <c r="AD572" i="45"/>
  <c r="AC573" i="45"/>
  <c r="AD573" i="45"/>
  <c r="AC574" i="45"/>
  <c r="AD574" i="45"/>
  <c r="AC575" i="45"/>
  <c r="AD575" i="45"/>
  <c r="AC576" i="45"/>
  <c r="AD576" i="45"/>
  <c r="AC577" i="45"/>
  <c r="AD577" i="45"/>
  <c r="AC578" i="45"/>
  <c r="AD578" i="45"/>
  <c r="AC579" i="45"/>
  <c r="AD579" i="45"/>
  <c r="AC580" i="45"/>
  <c r="AD580" i="45"/>
  <c r="AC582" i="45"/>
  <c r="AD582" i="45"/>
  <c r="AC583" i="45"/>
  <c r="AD583" i="45"/>
  <c r="AC584" i="45"/>
  <c r="AD584" i="45"/>
  <c r="AC585" i="45"/>
  <c r="AD585" i="45"/>
  <c r="AC586" i="45"/>
  <c r="AD586" i="45"/>
  <c r="AC587" i="45"/>
  <c r="AD587" i="45"/>
  <c r="AC588" i="45"/>
  <c r="AD588" i="45"/>
  <c r="AC589" i="45"/>
  <c r="AD589" i="45"/>
  <c r="AC590" i="45"/>
  <c r="AD590" i="45"/>
  <c r="AC591" i="45"/>
  <c r="AD591" i="45"/>
  <c r="AC592" i="45"/>
  <c r="AD592" i="45"/>
  <c r="AC593" i="45"/>
  <c r="AD593" i="45"/>
  <c r="AC594" i="45"/>
  <c r="AD594" i="45"/>
  <c r="AC595" i="45"/>
  <c r="AD595" i="45"/>
  <c r="AC596" i="45"/>
  <c r="AD596" i="45"/>
  <c r="AC597" i="45"/>
  <c r="AD597" i="45"/>
  <c r="AC598" i="45"/>
  <c r="AD598" i="45"/>
  <c r="AC599" i="45"/>
  <c r="AD599" i="45"/>
  <c r="AC600" i="45"/>
  <c r="AD600" i="45"/>
  <c r="AC601" i="45"/>
  <c r="AD601" i="45"/>
  <c r="AC602" i="45"/>
  <c r="AD602" i="45"/>
  <c r="AC603" i="45"/>
  <c r="AD603" i="45"/>
  <c r="AC604" i="45"/>
  <c r="AD604" i="45"/>
  <c r="AC605" i="45"/>
  <c r="AD605" i="45"/>
  <c r="AC606" i="45"/>
  <c r="AD606" i="45"/>
  <c r="AC607" i="45"/>
  <c r="AD607" i="45"/>
  <c r="AC608" i="45"/>
  <c r="AD608" i="45"/>
  <c r="Z367" i="45"/>
  <c r="Z368" i="45"/>
  <c r="Z369" i="45"/>
  <c r="Z370" i="45"/>
  <c r="Z371" i="45"/>
  <c r="Z372" i="45"/>
  <c r="Z373" i="45"/>
  <c r="Z374" i="45"/>
  <c r="Z375" i="45"/>
  <c r="Z376" i="45"/>
  <c r="Z377" i="45"/>
  <c r="Z378" i="45"/>
  <c r="Z379" i="45"/>
  <c r="Z380" i="45"/>
  <c r="Z381" i="45"/>
  <c r="Z382" i="45"/>
  <c r="Z383" i="45"/>
  <c r="Z384" i="45"/>
  <c r="Z385" i="45"/>
  <c r="Z386" i="45"/>
  <c r="Z387" i="45"/>
  <c r="Z388" i="45"/>
  <c r="Z389" i="45"/>
  <c r="Z390" i="45"/>
  <c r="Z391" i="45"/>
  <c r="Z392" i="45"/>
  <c r="Z393" i="45"/>
  <c r="Z394" i="45"/>
  <c r="Z395" i="45"/>
  <c r="Z396" i="45"/>
  <c r="Z397" i="45"/>
  <c r="Z398" i="45"/>
  <c r="Z399" i="45"/>
  <c r="Z400" i="45"/>
  <c r="Z401" i="45"/>
  <c r="Z402" i="45"/>
  <c r="Z403" i="45"/>
  <c r="Z404" i="45"/>
  <c r="Z405" i="45"/>
  <c r="Z406" i="45"/>
  <c r="Z407" i="45"/>
  <c r="Z408" i="45"/>
  <c r="Z409" i="45"/>
  <c r="Z410" i="45"/>
  <c r="Z411" i="45"/>
  <c r="Z412" i="45"/>
  <c r="Z413" i="45"/>
  <c r="Z414" i="45"/>
  <c r="Z415" i="45"/>
  <c r="Z416" i="45"/>
  <c r="Z417" i="45"/>
  <c r="Z418" i="45"/>
  <c r="Z419" i="45"/>
  <c r="Z420" i="45"/>
  <c r="Z421" i="45"/>
  <c r="Z422" i="45"/>
  <c r="Z423" i="45"/>
  <c r="Z424" i="45"/>
  <c r="Z425" i="45"/>
  <c r="Z426" i="45"/>
  <c r="Z427" i="45"/>
  <c r="Z428" i="45"/>
  <c r="Z429" i="45"/>
  <c r="Z430" i="45"/>
  <c r="Z431" i="45"/>
  <c r="Z432" i="45"/>
  <c r="Z433" i="45"/>
  <c r="Z434" i="45"/>
  <c r="Z435" i="45"/>
  <c r="Z436" i="45"/>
  <c r="Z437" i="45"/>
  <c r="Z438" i="45"/>
  <c r="Z440" i="45"/>
  <c r="Z441" i="45"/>
  <c r="Z442" i="45"/>
  <c r="Z443" i="45"/>
  <c r="Z444" i="45"/>
  <c r="Z445" i="45"/>
  <c r="Z446" i="45"/>
  <c r="Z447" i="45"/>
  <c r="Z448" i="45"/>
  <c r="Z449" i="45"/>
  <c r="Z450" i="45"/>
  <c r="Z451" i="45"/>
  <c r="Z452" i="45"/>
  <c r="Z453" i="45"/>
  <c r="Z454" i="45"/>
  <c r="Z455" i="45"/>
  <c r="Z456" i="45"/>
  <c r="Z457" i="45"/>
  <c r="Z458" i="45"/>
  <c r="Z459" i="45"/>
  <c r="Z460" i="45"/>
  <c r="Z461" i="45"/>
  <c r="Z462" i="45"/>
  <c r="Z463" i="45"/>
  <c r="Z464" i="45"/>
  <c r="Z465" i="45"/>
  <c r="Z466" i="45"/>
  <c r="Z467" i="45"/>
  <c r="Z468" i="45"/>
  <c r="Z469" i="45"/>
  <c r="Z470" i="45"/>
  <c r="Z472" i="45"/>
  <c r="Z473" i="45"/>
  <c r="Z474" i="45"/>
  <c r="Z475" i="45"/>
  <c r="Z476" i="45"/>
  <c r="Z477" i="45"/>
  <c r="Z478" i="45"/>
  <c r="Z479" i="45"/>
  <c r="Z480" i="45"/>
  <c r="Z481" i="45"/>
  <c r="Z482" i="45"/>
  <c r="Z483" i="45"/>
  <c r="Z484" i="45"/>
  <c r="Z485" i="45"/>
  <c r="Z486" i="45"/>
  <c r="Z487" i="45"/>
  <c r="Z488" i="45"/>
  <c r="Z489" i="45"/>
  <c r="Z490" i="45"/>
  <c r="Z491" i="45"/>
  <c r="Z492" i="45"/>
  <c r="Z493" i="45"/>
  <c r="Z494" i="45"/>
  <c r="Z495" i="45"/>
  <c r="Z496" i="45"/>
  <c r="Z497" i="45"/>
  <c r="Z498" i="45"/>
  <c r="Z499" i="45"/>
  <c r="Z500" i="45"/>
  <c r="Z501" i="45"/>
  <c r="Z502" i="45"/>
  <c r="Z503" i="45"/>
  <c r="Z504" i="45"/>
  <c r="Z505" i="45"/>
  <c r="Z506" i="45"/>
  <c r="Z507" i="45"/>
  <c r="Z508" i="45"/>
  <c r="Z509" i="45"/>
  <c r="Z510" i="45"/>
  <c r="Z511" i="45"/>
  <c r="Z512" i="45"/>
  <c r="Z513" i="45"/>
  <c r="Z514" i="45"/>
  <c r="Z515" i="45"/>
  <c r="Z516" i="45"/>
  <c r="Z517" i="45"/>
  <c r="Z518" i="45"/>
  <c r="Z519" i="45"/>
  <c r="Z520" i="45"/>
  <c r="Z521" i="45"/>
  <c r="Z522" i="45"/>
  <c r="Z523" i="45"/>
  <c r="Z524" i="45"/>
  <c r="Z525" i="45"/>
  <c r="Z526" i="45"/>
  <c r="Z527" i="45"/>
  <c r="Z528" i="45"/>
  <c r="Z529" i="45"/>
  <c r="Z530" i="45"/>
  <c r="Z531" i="45"/>
  <c r="Z532" i="45"/>
  <c r="Z533" i="45"/>
  <c r="Z534" i="45"/>
  <c r="Z535" i="45"/>
  <c r="Z536" i="45"/>
  <c r="Z537" i="45"/>
  <c r="Z538" i="45"/>
  <c r="Z539" i="45"/>
  <c r="Z540" i="45"/>
  <c r="Z541" i="45"/>
  <c r="Z542" i="45"/>
  <c r="Z543" i="45"/>
  <c r="Z544" i="45"/>
  <c r="Z545" i="45"/>
  <c r="Z546" i="45"/>
  <c r="Z547" i="45"/>
  <c r="Z548" i="45"/>
  <c r="Z549" i="45"/>
  <c r="Z550" i="45"/>
  <c r="Z551" i="45"/>
  <c r="Z552" i="45"/>
  <c r="Z553" i="45"/>
  <c r="Z554" i="45"/>
  <c r="Z555" i="45"/>
  <c r="Z556" i="45"/>
  <c r="Z557" i="45"/>
  <c r="Z558" i="45"/>
  <c r="Z559" i="45"/>
  <c r="Z560" i="45"/>
  <c r="Z561" i="45"/>
  <c r="Z562" i="45"/>
  <c r="Z563" i="45"/>
  <c r="Z564" i="45"/>
  <c r="Z565" i="45"/>
  <c r="Z566" i="45"/>
  <c r="Z567" i="45"/>
  <c r="Z568" i="45"/>
  <c r="Z569" i="45"/>
  <c r="Z570" i="45"/>
  <c r="Z571" i="45"/>
  <c r="Z572" i="45"/>
  <c r="Z573" i="45"/>
  <c r="Z574" i="45"/>
  <c r="Z575" i="45"/>
  <c r="Z576" i="45"/>
  <c r="Z577" i="45"/>
  <c r="Z578" i="45"/>
  <c r="Z579" i="45"/>
  <c r="Z580" i="45"/>
  <c r="Z582" i="45"/>
  <c r="Z583" i="45"/>
  <c r="Z584" i="45"/>
  <c r="Z585" i="45"/>
  <c r="Z586" i="45"/>
  <c r="Z587" i="45"/>
  <c r="Z588" i="45"/>
  <c r="Z589" i="45"/>
  <c r="Z590" i="45"/>
  <c r="Z591" i="45"/>
  <c r="Z592" i="45"/>
  <c r="Z593" i="45"/>
  <c r="Z594" i="45"/>
  <c r="Z595" i="45"/>
  <c r="Z596" i="45"/>
  <c r="Z597" i="45"/>
  <c r="Z598" i="45"/>
  <c r="Z599" i="45"/>
  <c r="Z600" i="45"/>
  <c r="Z601" i="45"/>
  <c r="Z602" i="45"/>
  <c r="Z603" i="45"/>
  <c r="Z604" i="45"/>
  <c r="Z605" i="45"/>
  <c r="Z606" i="45"/>
  <c r="Z607" i="45"/>
  <c r="Z608" i="45"/>
  <c r="Q367" i="45"/>
  <c r="S367" i="45" s="1"/>
  <c r="Q439" i="45"/>
  <c r="T439" i="45" s="1"/>
  <c r="Q471" i="45"/>
  <c r="S471" i="45" s="1"/>
  <c r="Q515" i="45"/>
  <c r="R515" i="45" s="1"/>
  <c r="Q581" i="45"/>
  <c r="S581" i="45" s="1"/>
  <c r="A367" i="45"/>
  <c r="B367" i="45"/>
  <c r="A368" i="45"/>
  <c r="B368" i="45"/>
  <c r="A369" i="45"/>
  <c r="B369" i="45"/>
  <c r="A370" i="45"/>
  <c r="B370" i="45"/>
  <c r="A371" i="45"/>
  <c r="B371" i="45"/>
  <c r="A372" i="45"/>
  <c r="B372" i="45"/>
  <c r="A373" i="45"/>
  <c r="B373" i="45"/>
  <c r="A374" i="45"/>
  <c r="B374" i="45"/>
  <c r="A375" i="45"/>
  <c r="B375" i="45"/>
  <c r="A376" i="45"/>
  <c r="B376" i="45"/>
  <c r="A377" i="45"/>
  <c r="B377" i="45"/>
  <c r="A378" i="45"/>
  <c r="B378" i="45"/>
  <c r="A379" i="45"/>
  <c r="B379" i="45"/>
  <c r="A380" i="45"/>
  <c r="B380" i="45"/>
  <c r="A381" i="45"/>
  <c r="B381" i="45"/>
  <c r="A382" i="45"/>
  <c r="B382" i="45"/>
  <c r="A383" i="45"/>
  <c r="B383" i="45"/>
  <c r="A384" i="45"/>
  <c r="B384" i="45"/>
  <c r="A385" i="45"/>
  <c r="B385" i="45"/>
  <c r="A386" i="45"/>
  <c r="B386" i="45"/>
  <c r="A387" i="45"/>
  <c r="B387" i="45"/>
  <c r="A388" i="45"/>
  <c r="B388" i="45"/>
  <c r="A389" i="45"/>
  <c r="B389" i="45"/>
  <c r="A390" i="45"/>
  <c r="B390" i="45"/>
  <c r="A391" i="45"/>
  <c r="B391" i="45"/>
  <c r="A392" i="45"/>
  <c r="B392" i="45"/>
  <c r="A393" i="45"/>
  <c r="B393" i="45"/>
  <c r="A394" i="45"/>
  <c r="B394" i="45"/>
  <c r="A395" i="45"/>
  <c r="B395" i="45"/>
  <c r="A396" i="45"/>
  <c r="B396" i="45"/>
  <c r="A397" i="45"/>
  <c r="B397" i="45"/>
  <c r="A398" i="45"/>
  <c r="B398" i="45"/>
  <c r="A399" i="45"/>
  <c r="B399" i="45"/>
  <c r="A400" i="45"/>
  <c r="B400" i="45"/>
  <c r="A401" i="45"/>
  <c r="B401" i="45"/>
  <c r="A402" i="45"/>
  <c r="B402" i="45"/>
  <c r="A403" i="45"/>
  <c r="B403" i="45"/>
  <c r="A404" i="45"/>
  <c r="B404" i="45"/>
  <c r="A405" i="45"/>
  <c r="B405" i="45"/>
  <c r="A406" i="45"/>
  <c r="B406" i="45"/>
  <c r="A407" i="45"/>
  <c r="B407" i="45"/>
  <c r="A408" i="45"/>
  <c r="B408" i="45"/>
  <c r="A409" i="45"/>
  <c r="B409" i="45"/>
  <c r="A410" i="45"/>
  <c r="B410" i="45"/>
  <c r="A411" i="45"/>
  <c r="B411" i="45"/>
  <c r="A412" i="45"/>
  <c r="B412" i="45"/>
  <c r="A413" i="45"/>
  <c r="B413" i="45"/>
  <c r="A414" i="45"/>
  <c r="B414" i="45"/>
  <c r="A415" i="45"/>
  <c r="B415" i="45"/>
  <c r="A416" i="45"/>
  <c r="B416" i="45"/>
  <c r="A417" i="45"/>
  <c r="B417" i="45"/>
  <c r="A418" i="45"/>
  <c r="B418" i="45"/>
  <c r="A419" i="45"/>
  <c r="B419" i="45"/>
  <c r="A420" i="45"/>
  <c r="B420" i="45"/>
  <c r="A421" i="45"/>
  <c r="B421" i="45"/>
  <c r="A422" i="45"/>
  <c r="B422" i="45"/>
  <c r="A423" i="45"/>
  <c r="B423" i="45"/>
  <c r="A424" i="45"/>
  <c r="B424" i="45"/>
  <c r="A425" i="45"/>
  <c r="B425" i="45"/>
  <c r="A426" i="45"/>
  <c r="B426" i="45"/>
  <c r="A427" i="45"/>
  <c r="B427" i="45"/>
  <c r="A428" i="45"/>
  <c r="B428" i="45"/>
  <c r="A429" i="45"/>
  <c r="B429" i="45"/>
  <c r="A430" i="45"/>
  <c r="B430" i="45"/>
  <c r="A431" i="45"/>
  <c r="B431" i="45"/>
  <c r="A432" i="45"/>
  <c r="B432" i="45"/>
  <c r="A433" i="45"/>
  <c r="B433" i="45"/>
  <c r="A434" i="45"/>
  <c r="B434" i="45"/>
  <c r="A435" i="45"/>
  <c r="B435" i="45"/>
  <c r="A436" i="45"/>
  <c r="B436" i="45"/>
  <c r="A437" i="45"/>
  <c r="B437" i="45"/>
  <c r="A438" i="45"/>
  <c r="B438" i="45"/>
  <c r="A439" i="45"/>
  <c r="B439" i="45"/>
  <c r="A440" i="45"/>
  <c r="B440" i="45"/>
  <c r="A441" i="45"/>
  <c r="B441" i="45"/>
  <c r="A442" i="45"/>
  <c r="B442" i="45"/>
  <c r="A443" i="45"/>
  <c r="B443" i="45"/>
  <c r="A444" i="45"/>
  <c r="B444" i="45"/>
  <c r="A445" i="45"/>
  <c r="B445" i="45"/>
  <c r="A446" i="45"/>
  <c r="B446" i="45"/>
  <c r="A447" i="45"/>
  <c r="B447" i="45"/>
  <c r="A448" i="45"/>
  <c r="B448" i="45"/>
  <c r="A449" i="45"/>
  <c r="B449" i="45"/>
  <c r="A450" i="45"/>
  <c r="B450" i="45"/>
  <c r="A451" i="45"/>
  <c r="B451" i="45"/>
  <c r="A452" i="45"/>
  <c r="B452" i="45"/>
  <c r="A453" i="45"/>
  <c r="B453" i="45"/>
  <c r="A454" i="45"/>
  <c r="B454" i="45"/>
  <c r="A455" i="45"/>
  <c r="B455" i="45"/>
  <c r="A456" i="45"/>
  <c r="B456" i="45"/>
  <c r="A457" i="45"/>
  <c r="B457" i="45"/>
  <c r="A458" i="45"/>
  <c r="B458" i="45"/>
  <c r="A459" i="45"/>
  <c r="B459" i="45"/>
  <c r="A460" i="45"/>
  <c r="B460" i="45"/>
  <c r="A461" i="45"/>
  <c r="B461" i="45"/>
  <c r="A462" i="45"/>
  <c r="B462" i="45"/>
  <c r="A463" i="45"/>
  <c r="B463" i="45"/>
  <c r="A464" i="45"/>
  <c r="B464" i="45"/>
  <c r="A465" i="45"/>
  <c r="B465" i="45"/>
  <c r="A466" i="45"/>
  <c r="B466" i="45"/>
  <c r="A467" i="45"/>
  <c r="B467" i="45"/>
  <c r="A468" i="45"/>
  <c r="B468" i="45"/>
  <c r="A469" i="45"/>
  <c r="B469" i="45"/>
  <c r="A470" i="45"/>
  <c r="B470" i="45"/>
  <c r="A471" i="45"/>
  <c r="B471" i="45"/>
  <c r="A472" i="45"/>
  <c r="B472" i="45"/>
  <c r="A473" i="45"/>
  <c r="B473" i="45"/>
  <c r="A474" i="45"/>
  <c r="B474" i="45"/>
  <c r="A475" i="45"/>
  <c r="B475" i="45"/>
  <c r="A476" i="45"/>
  <c r="B476" i="45"/>
  <c r="A477" i="45"/>
  <c r="B477" i="45"/>
  <c r="A478" i="45"/>
  <c r="B478" i="45"/>
  <c r="A479" i="45"/>
  <c r="B479" i="45"/>
  <c r="A480" i="45"/>
  <c r="B480" i="45"/>
  <c r="A481" i="45"/>
  <c r="B481" i="45"/>
  <c r="A482" i="45"/>
  <c r="B482" i="45"/>
  <c r="A483" i="45"/>
  <c r="B483" i="45"/>
  <c r="A484" i="45"/>
  <c r="B484" i="45"/>
  <c r="A485" i="45"/>
  <c r="B485" i="45"/>
  <c r="A486" i="45"/>
  <c r="B486" i="45"/>
  <c r="A487" i="45"/>
  <c r="B487" i="45"/>
  <c r="A488" i="45"/>
  <c r="B488" i="45"/>
  <c r="A489" i="45"/>
  <c r="B489" i="45"/>
  <c r="A490" i="45"/>
  <c r="B490" i="45"/>
  <c r="A491" i="45"/>
  <c r="B491" i="45"/>
  <c r="A492" i="45"/>
  <c r="B492" i="45"/>
  <c r="A493" i="45"/>
  <c r="B493" i="45"/>
  <c r="A494" i="45"/>
  <c r="B494" i="45"/>
  <c r="A495" i="45"/>
  <c r="B495" i="45"/>
  <c r="A496" i="45"/>
  <c r="B496" i="45"/>
  <c r="A497" i="45"/>
  <c r="B497" i="45"/>
  <c r="A498" i="45"/>
  <c r="B498" i="45"/>
  <c r="A499" i="45"/>
  <c r="B499" i="45"/>
  <c r="A500" i="45"/>
  <c r="B500" i="45"/>
  <c r="A501" i="45"/>
  <c r="B501" i="45"/>
  <c r="A502" i="45"/>
  <c r="B502" i="45"/>
  <c r="A503" i="45"/>
  <c r="B503" i="45"/>
  <c r="A504" i="45"/>
  <c r="B504" i="45"/>
  <c r="A505" i="45"/>
  <c r="B505" i="45"/>
  <c r="A506" i="45"/>
  <c r="B506" i="45"/>
  <c r="A507" i="45"/>
  <c r="B507" i="45"/>
  <c r="A508" i="45"/>
  <c r="B508" i="45"/>
  <c r="A509" i="45"/>
  <c r="B509" i="45"/>
  <c r="A510" i="45"/>
  <c r="B510" i="45"/>
  <c r="A511" i="45"/>
  <c r="B511" i="45"/>
  <c r="A512" i="45"/>
  <c r="B512" i="45"/>
  <c r="A513" i="45"/>
  <c r="B513" i="45"/>
  <c r="A514" i="45"/>
  <c r="B514" i="45"/>
  <c r="A515" i="45"/>
  <c r="B515" i="45"/>
  <c r="A516" i="45"/>
  <c r="B516" i="45"/>
  <c r="A517" i="45"/>
  <c r="B517" i="45"/>
  <c r="A518" i="45"/>
  <c r="B518" i="45"/>
  <c r="A519" i="45"/>
  <c r="B519" i="45"/>
  <c r="A520" i="45"/>
  <c r="B520" i="45"/>
  <c r="A521" i="45"/>
  <c r="B521" i="45"/>
  <c r="A522" i="45"/>
  <c r="B522" i="45"/>
  <c r="A523" i="45"/>
  <c r="B523" i="45"/>
  <c r="A524" i="45"/>
  <c r="B524" i="45"/>
  <c r="A525" i="45"/>
  <c r="B525" i="45"/>
  <c r="A526" i="45"/>
  <c r="B526" i="45"/>
  <c r="A527" i="45"/>
  <c r="B527" i="45"/>
  <c r="A528" i="45"/>
  <c r="B528" i="45"/>
  <c r="A529" i="45"/>
  <c r="B529" i="45"/>
  <c r="A530" i="45"/>
  <c r="B530" i="45"/>
  <c r="A531" i="45"/>
  <c r="B531" i="45"/>
  <c r="A532" i="45"/>
  <c r="B532" i="45"/>
  <c r="A533" i="45"/>
  <c r="B533" i="45"/>
  <c r="A534" i="45"/>
  <c r="B534" i="45"/>
  <c r="A535" i="45"/>
  <c r="B535" i="45"/>
  <c r="A536" i="45"/>
  <c r="B536" i="45"/>
  <c r="A537" i="45"/>
  <c r="B537" i="45"/>
  <c r="A538" i="45"/>
  <c r="B538" i="45"/>
  <c r="A539" i="45"/>
  <c r="B539" i="45"/>
  <c r="A540" i="45"/>
  <c r="B540" i="45"/>
  <c r="A541" i="45"/>
  <c r="B541" i="45"/>
  <c r="A542" i="45"/>
  <c r="B542" i="45"/>
  <c r="A543" i="45"/>
  <c r="B543" i="45"/>
  <c r="A544" i="45"/>
  <c r="B544" i="45"/>
  <c r="A545" i="45"/>
  <c r="B545" i="45"/>
  <c r="A546" i="45"/>
  <c r="B546" i="45"/>
  <c r="A547" i="45"/>
  <c r="B547" i="45"/>
  <c r="A548" i="45"/>
  <c r="B548" i="45"/>
  <c r="A549" i="45"/>
  <c r="B549" i="45"/>
  <c r="A550" i="45"/>
  <c r="B550" i="45"/>
  <c r="A551" i="45"/>
  <c r="B551" i="45"/>
  <c r="A552" i="45"/>
  <c r="B552" i="45"/>
  <c r="A553" i="45"/>
  <c r="B553" i="45"/>
  <c r="A554" i="45"/>
  <c r="B554" i="45"/>
  <c r="A555" i="45"/>
  <c r="B555" i="45"/>
  <c r="A556" i="45"/>
  <c r="B556" i="45"/>
  <c r="A557" i="45"/>
  <c r="B557" i="45"/>
  <c r="A558" i="45"/>
  <c r="B558" i="45"/>
  <c r="A559" i="45"/>
  <c r="B559" i="45"/>
  <c r="A560" i="45"/>
  <c r="B560" i="45"/>
  <c r="A561" i="45"/>
  <c r="B561" i="45"/>
  <c r="A562" i="45"/>
  <c r="B562" i="45"/>
  <c r="A563" i="45"/>
  <c r="B563" i="45"/>
  <c r="A564" i="45"/>
  <c r="B564" i="45"/>
  <c r="A565" i="45"/>
  <c r="B565" i="45"/>
  <c r="A566" i="45"/>
  <c r="B566" i="45"/>
  <c r="A567" i="45"/>
  <c r="B567" i="45"/>
  <c r="A568" i="45"/>
  <c r="B568" i="45"/>
  <c r="A569" i="45"/>
  <c r="B569" i="45"/>
  <c r="A570" i="45"/>
  <c r="B570" i="45"/>
  <c r="A571" i="45"/>
  <c r="B571" i="45"/>
  <c r="A572" i="45"/>
  <c r="B572" i="45"/>
  <c r="A573" i="45"/>
  <c r="B573" i="45"/>
  <c r="A574" i="45"/>
  <c r="B574" i="45"/>
  <c r="A575" i="45"/>
  <c r="B575" i="45"/>
  <c r="A576" i="45"/>
  <c r="B576" i="45"/>
  <c r="A577" i="45"/>
  <c r="B577" i="45"/>
  <c r="A578" i="45"/>
  <c r="B578" i="45"/>
  <c r="A579" i="45"/>
  <c r="B579" i="45"/>
  <c r="A580" i="45"/>
  <c r="B580" i="45"/>
  <c r="A581" i="45"/>
  <c r="B581" i="45"/>
  <c r="A582" i="45"/>
  <c r="B582" i="45"/>
  <c r="A583" i="45"/>
  <c r="B583" i="45"/>
  <c r="A584" i="45"/>
  <c r="B584" i="45"/>
  <c r="A585" i="45"/>
  <c r="B585" i="45"/>
  <c r="A586" i="45"/>
  <c r="B586" i="45"/>
  <c r="A587" i="45"/>
  <c r="B587" i="45"/>
  <c r="A588" i="45"/>
  <c r="B588" i="45"/>
  <c r="A589" i="45"/>
  <c r="B589" i="45"/>
  <c r="A590" i="45"/>
  <c r="B590" i="45"/>
  <c r="A591" i="45"/>
  <c r="B591" i="45"/>
  <c r="A592" i="45"/>
  <c r="B592" i="45"/>
  <c r="A593" i="45"/>
  <c r="B593" i="45"/>
  <c r="A594" i="45"/>
  <c r="B594" i="45"/>
  <c r="A595" i="45"/>
  <c r="B595" i="45"/>
  <c r="A596" i="45"/>
  <c r="B596" i="45"/>
  <c r="A597" i="45"/>
  <c r="B597" i="45"/>
  <c r="A598" i="45"/>
  <c r="B598" i="45"/>
  <c r="A599" i="45"/>
  <c r="B599" i="45"/>
  <c r="A600" i="45"/>
  <c r="B600" i="45"/>
  <c r="A601" i="45"/>
  <c r="B601" i="45"/>
  <c r="A602" i="45"/>
  <c r="B602" i="45"/>
  <c r="A603" i="45"/>
  <c r="B603" i="45"/>
  <c r="A604" i="45"/>
  <c r="B604" i="45"/>
  <c r="A605" i="45"/>
  <c r="B605" i="45"/>
  <c r="A606" i="45"/>
  <c r="B606" i="45"/>
  <c r="A607" i="45"/>
  <c r="B607" i="45"/>
  <c r="A608" i="45"/>
  <c r="B608" i="45"/>
  <c r="O608" i="46"/>
  <c r="O363" i="46" s="1"/>
  <c r="Q608" i="46"/>
  <c r="Q363" i="46" s="1"/>
  <c r="S608" i="46"/>
  <c r="S363" i="46" s="1"/>
  <c r="U608" i="46"/>
  <c r="U363" i="46" s="1"/>
  <c r="W608" i="46"/>
  <c r="W363" i="46" s="1"/>
  <c r="A366" i="46"/>
  <c r="B366" i="46"/>
  <c r="A367" i="46"/>
  <c r="B367" i="46"/>
  <c r="D367" i="46"/>
  <c r="P367" i="46" s="1"/>
  <c r="E367" i="46"/>
  <c r="F367" i="46"/>
  <c r="R367" i="46" s="1"/>
  <c r="G367" i="46"/>
  <c r="H367" i="46"/>
  <c r="T367" i="46" s="1"/>
  <c r="I367" i="46"/>
  <c r="J367" i="46"/>
  <c r="V367" i="46" s="1"/>
  <c r="K367" i="46"/>
  <c r="L367" i="46"/>
  <c r="X367" i="46" s="1"/>
  <c r="A368" i="46"/>
  <c r="B368" i="46"/>
  <c r="D368" i="46"/>
  <c r="P368" i="46" s="1"/>
  <c r="E368" i="46"/>
  <c r="F368" i="46"/>
  <c r="R368" i="46" s="1"/>
  <c r="G368" i="46"/>
  <c r="H368" i="46"/>
  <c r="T368" i="46" s="1"/>
  <c r="I368" i="46"/>
  <c r="J368" i="46"/>
  <c r="V368" i="46" s="1"/>
  <c r="K368" i="46"/>
  <c r="L368" i="46"/>
  <c r="X368" i="46" s="1"/>
  <c r="A369" i="46"/>
  <c r="B369" i="46"/>
  <c r="D369" i="46"/>
  <c r="E369" i="46"/>
  <c r="F369" i="46"/>
  <c r="R369" i="46" s="1"/>
  <c r="G369" i="46"/>
  <c r="H369" i="46"/>
  <c r="T369" i="46" s="1"/>
  <c r="I369" i="46"/>
  <c r="J369" i="46"/>
  <c r="V369" i="46" s="1"/>
  <c r="K369" i="46"/>
  <c r="L369" i="46"/>
  <c r="X369" i="46" s="1"/>
  <c r="A370" i="46"/>
  <c r="B370" i="46"/>
  <c r="D370" i="46"/>
  <c r="E370" i="46"/>
  <c r="F370" i="46"/>
  <c r="R370" i="46" s="1"/>
  <c r="G370" i="46"/>
  <c r="H370" i="46"/>
  <c r="T370" i="46" s="1"/>
  <c r="I370" i="46"/>
  <c r="J370" i="46"/>
  <c r="V370" i="46" s="1"/>
  <c r="K370" i="46"/>
  <c r="L370" i="46"/>
  <c r="X370" i="46" s="1"/>
  <c r="A371" i="46"/>
  <c r="B371" i="46"/>
  <c r="D371" i="46"/>
  <c r="P371" i="46" s="1"/>
  <c r="E371" i="46"/>
  <c r="F371" i="46"/>
  <c r="R371" i="46" s="1"/>
  <c r="G371" i="46"/>
  <c r="H371" i="46"/>
  <c r="T371" i="46" s="1"/>
  <c r="I371" i="46"/>
  <c r="J371" i="46"/>
  <c r="V371" i="46" s="1"/>
  <c r="K371" i="46"/>
  <c r="L371" i="46"/>
  <c r="X371" i="46" s="1"/>
  <c r="A372" i="46"/>
  <c r="B372" i="46"/>
  <c r="D372" i="46"/>
  <c r="P372" i="46" s="1"/>
  <c r="E372" i="46"/>
  <c r="F372" i="46"/>
  <c r="R372" i="46" s="1"/>
  <c r="G372" i="46"/>
  <c r="H372" i="46"/>
  <c r="T372" i="46" s="1"/>
  <c r="I372" i="46"/>
  <c r="J372" i="46"/>
  <c r="V372" i="46" s="1"/>
  <c r="K372" i="46"/>
  <c r="L372" i="46"/>
  <c r="X372" i="46" s="1"/>
  <c r="A373" i="46"/>
  <c r="B373" i="46"/>
  <c r="D373" i="46"/>
  <c r="E373" i="46"/>
  <c r="F373" i="46"/>
  <c r="R373" i="46" s="1"/>
  <c r="G373" i="46"/>
  <c r="H373" i="46"/>
  <c r="T373" i="46" s="1"/>
  <c r="I373" i="46"/>
  <c r="J373" i="46"/>
  <c r="V373" i="46" s="1"/>
  <c r="K373" i="46"/>
  <c r="L373" i="46"/>
  <c r="X373" i="46" s="1"/>
  <c r="A374" i="46"/>
  <c r="B374" i="46"/>
  <c r="D374" i="46"/>
  <c r="E374" i="46"/>
  <c r="F374" i="46"/>
  <c r="R374" i="46" s="1"/>
  <c r="G374" i="46"/>
  <c r="H374" i="46"/>
  <c r="T374" i="46" s="1"/>
  <c r="I374" i="46"/>
  <c r="J374" i="46"/>
  <c r="V374" i="46" s="1"/>
  <c r="K374" i="46"/>
  <c r="L374" i="46"/>
  <c r="X374" i="46" s="1"/>
  <c r="A375" i="46"/>
  <c r="B375" i="46"/>
  <c r="D375" i="46"/>
  <c r="P375" i="46" s="1"/>
  <c r="E375" i="46"/>
  <c r="F375" i="46"/>
  <c r="R375" i="46" s="1"/>
  <c r="G375" i="46"/>
  <c r="H375" i="46"/>
  <c r="T375" i="46" s="1"/>
  <c r="I375" i="46"/>
  <c r="J375" i="46"/>
  <c r="V375" i="46" s="1"/>
  <c r="K375" i="46"/>
  <c r="L375" i="46"/>
  <c r="X375" i="46" s="1"/>
  <c r="A376" i="46"/>
  <c r="B376" i="46"/>
  <c r="D376" i="46"/>
  <c r="P376" i="46" s="1"/>
  <c r="E376" i="46"/>
  <c r="F376" i="46"/>
  <c r="R376" i="46" s="1"/>
  <c r="G376" i="46"/>
  <c r="H376" i="46"/>
  <c r="T376" i="46" s="1"/>
  <c r="I376" i="46"/>
  <c r="J376" i="46"/>
  <c r="V376" i="46" s="1"/>
  <c r="K376" i="46"/>
  <c r="L376" i="46"/>
  <c r="X376" i="46" s="1"/>
  <c r="A377" i="46"/>
  <c r="B377" i="46"/>
  <c r="D377" i="46"/>
  <c r="E377" i="46"/>
  <c r="F377" i="46"/>
  <c r="R377" i="46" s="1"/>
  <c r="G377" i="46"/>
  <c r="H377" i="46"/>
  <c r="T377" i="46" s="1"/>
  <c r="I377" i="46"/>
  <c r="J377" i="46"/>
  <c r="V377" i="46" s="1"/>
  <c r="K377" i="46"/>
  <c r="L377" i="46"/>
  <c r="X377" i="46" s="1"/>
  <c r="A378" i="46"/>
  <c r="B378" i="46"/>
  <c r="D378" i="46"/>
  <c r="E378" i="46"/>
  <c r="F378" i="46"/>
  <c r="R378" i="46" s="1"/>
  <c r="G378" i="46"/>
  <c r="H378" i="46"/>
  <c r="T378" i="46" s="1"/>
  <c r="I378" i="46"/>
  <c r="J378" i="46"/>
  <c r="V378" i="46" s="1"/>
  <c r="K378" i="46"/>
  <c r="L378" i="46"/>
  <c r="X378" i="46" s="1"/>
  <c r="A379" i="46"/>
  <c r="B379" i="46"/>
  <c r="D379" i="46"/>
  <c r="P379" i="46" s="1"/>
  <c r="E379" i="46"/>
  <c r="F379" i="46"/>
  <c r="R379" i="46" s="1"/>
  <c r="G379" i="46"/>
  <c r="H379" i="46"/>
  <c r="T379" i="46" s="1"/>
  <c r="I379" i="46"/>
  <c r="J379" i="46"/>
  <c r="V379" i="46" s="1"/>
  <c r="K379" i="46"/>
  <c r="L379" i="46"/>
  <c r="X379" i="46" s="1"/>
  <c r="A380" i="46"/>
  <c r="B380" i="46"/>
  <c r="D380" i="46"/>
  <c r="P380" i="46" s="1"/>
  <c r="E380" i="46"/>
  <c r="F380" i="46"/>
  <c r="R380" i="46" s="1"/>
  <c r="G380" i="46"/>
  <c r="H380" i="46"/>
  <c r="T380" i="46" s="1"/>
  <c r="I380" i="46"/>
  <c r="J380" i="46"/>
  <c r="V380" i="46" s="1"/>
  <c r="K380" i="46"/>
  <c r="L380" i="46"/>
  <c r="X380" i="46" s="1"/>
  <c r="A381" i="46"/>
  <c r="B381" i="46"/>
  <c r="D381" i="46"/>
  <c r="E381" i="46"/>
  <c r="F381" i="46"/>
  <c r="R381" i="46" s="1"/>
  <c r="G381" i="46"/>
  <c r="H381" i="46"/>
  <c r="T381" i="46" s="1"/>
  <c r="I381" i="46"/>
  <c r="J381" i="46"/>
  <c r="V381" i="46" s="1"/>
  <c r="K381" i="46"/>
  <c r="L381" i="46"/>
  <c r="X381" i="46" s="1"/>
  <c r="A382" i="46"/>
  <c r="B382" i="46"/>
  <c r="D382" i="46"/>
  <c r="E382" i="46"/>
  <c r="F382" i="46"/>
  <c r="R382" i="46" s="1"/>
  <c r="G382" i="46"/>
  <c r="H382" i="46"/>
  <c r="T382" i="46" s="1"/>
  <c r="I382" i="46"/>
  <c r="J382" i="46"/>
  <c r="V382" i="46" s="1"/>
  <c r="K382" i="46"/>
  <c r="L382" i="46"/>
  <c r="X382" i="46" s="1"/>
  <c r="A383" i="46"/>
  <c r="B383" i="46"/>
  <c r="D383" i="46"/>
  <c r="P383" i="46" s="1"/>
  <c r="E383" i="46"/>
  <c r="F383" i="46"/>
  <c r="R383" i="46" s="1"/>
  <c r="G383" i="46"/>
  <c r="H383" i="46"/>
  <c r="T383" i="46" s="1"/>
  <c r="I383" i="46"/>
  <c r="J383" i="46"/>
  <c r="V383" i="46" s="1"/>
  <c r="K383" i="46"/>
  <c r="L383" i="46"/>
  <c r="X383" i="46" s="1"/>
  <c r="A384" i="46"/>
  <c r="B384" i="46"/>
  <c r="D384" i="46"/>
  <c r="P384" i="46" s="1"/>
  <c r="E384" i="46"/>
  <c r="F384" i="46"/>
  <c r="R384" i="46" s="1"/>
  <c r="G384" i="46"/>
  <c r="H384" i="46"/>
  <c r="T384" i="46" s="1"/>
  <c r="I384" i="46"/>
  <c r="J384" i="46"/>
  <c r="V384" i="46" s="1"/>
  <c r="K384" i="46"/>
  <c r="L384" i="46"/>
  <c r="X384" i="46" s="1"/>
  <c r="A385" i="46"/>
  <c r="B385" i="46"/>
  <c r="D385" i="46"/>
  <c r="E385" i="46"/>
  <c r="F385" i="46"/>
  <c r="R385" i="46" s="1"/>
  <c r="G385" i="46"/>
  <c r="H385" i="46"/>
  <c r="T385" i="46" s="1"/>
  <c r="I385" i="46"/>
  <c r="J385" i="46"/>
  <c r="V385" i="46" s="1"/>
  <c r="K385" i="46"/>
  <c r="L385" i="46"/>
  <c r="X385" i="46" s="1"/>
  <c r="A386" i="46"/>
  <c r="B386" i="46"/>
  <c r="D386" i="46"/>
  <c r="E386" i="46"/>
  <c r="F386" i="46"/>
  <c r="R386" i="46" s="1"/>
  <c r="G386" i="46"/>
  <c r="H386" i="46"/>
  <c r="T386" i="46" s="1"/>
  <c r="I386" i="46"/>
  <c r="J386" i="46"/>
  <c r="V386" i="46" s="1"/>
  <c r="K386" i="46"/>
  <c r="L386" i="46"/>
  <c r="X386" i="46" s="1"/>
  <c r="A387" i="46"/>
  <c r="B387" i="46"/>
  <c r="D387" i="46"/>
  <c r="P387" i="46" s="1"/>
  <c r="E387" i="46"/>
  <c r="F387" i="46"/>
  <c r="R387" i="46" s="1"/>
  <c r="G387" i="46"/>
  <c r="H387" i="46"/>
  <c r="T387" i="46" s="1"/>
  <c r="I387" i="46"/>
  <c r="J387" i="46"/>
  <c r="V387" i="46" s="1"/>
  <c r="K387" i="46"/>
  <c r="L387" i="46"/>
  <c r="X387" i="46" s="1"/>
  <c r="A388" i="46"/>
  <c r="B388" i="46"/>
  <c r="D388" i="46"/>
  <c r="P388" i="46" s="1"/>
  <c r="E388" i="46"/>
  <c r="F388" i="46"/>
  <c r="R388" i="46" s="1"/>
  <c r="G388" i="46"/>
  <c r="H388" i="46"/>
  <c r="T388" i="46" s="1"/>
  <c r="I388" i="46"/>
  <c r="J388" i="46"/>
  <c r="V388" i="46" s="1"/>
  <c r="K388" i="46"/>
  <c r="L388" i="46"/>
  <c r="X388" i="46" s="1"/>
  <c r="A389" i="46"/>
  <c r="B389" i="46"/>
  <c r="D389" i="46"/>
  <c r="P389" i="46" s="1"/>
  <c r="E389" i="46"/>
  <c r="F389" i="46"/>
  <c r="R389" i="46" s="1"/>
  <c r="G389" i="46"/>
  <c r="H389" i="46"/>
  <c r="T389" i="46" s="1"/>
  <c r="I389" i="46"/>
  <c r="J389" i="46"/>
  <c r="V389" i="46" s="1"/>
  <c r="K389" i="46"/>
  <c r="L389" i="46"/>
  <c r="X389" i="46" s="1"/>
  <c r="A390" i="46"/>
  <c r="B390" i="46"/>
  <c r="D390" i="46"/>
  <c r="P390" i="46" s="1"/>
  <c r="E390" i="46"/>
  <c r="F390" i="46"/>
  <c r="R390" i="46" s="1"/>
  <c r="G390" i="46"/>
  <c r="H390" i="46"/>
  <c r="T390" i="46" s="1"/>
  <c r="I390" i="46"/>
  <c r="J390" i="46"/>
  <c r="V390" i="46" s="1"/>
  <c r="K390" i="46"/>
  <c r="L390" i="46"/>
  <c r="X390" i="46" s="1"/>
  <c r="A391" i="46"/>
  <c r="B391" i="46"/>
  <c r="D391" i="46"/>
  <c r="E391" i="46"/>
  <c r="F391" i="46"/>
  <c r="R391" i="46" s="1"/>
  <c r="G391" i="46"/>
  <c r="H391" i="46"/>
  <c r="T391" i="46" s="1"/>
  <c r="I391" i="46"/>
  <c r="J391" i="46"/>
  <c r="V391" i="46" s="1"/>
  <c r="K391" i="46"/>
  <c r="L391" i="46"/>
  <c r="X391" i="46" s="1"/>
  <c r="A392" i="46"/>
  <c r="B392" i="46"/>
  <c r="D392" i="46"/>
  <c r="P392" i="46" s="1"/>
  <c r="E392" i="46"/>
  <c r="F392" i="46"/>
  <c r="R392" i="46" s="1"/>
  <c r="G392" i="46"/>
  <c r="H392" i="46"/>
  <c r="T392" i="46" s="1"/>
  <c r="I392" i="46"/>
  <c r="J392" i="46"/>
  <c r="V392" i="46" s="1"/>
  <c r="K392" i="46"/>
  <c r="L392" i="46"/>
  <c r="X392" i="46" s="1"/>
  <c r="A393" i="46"/>
  <c r="B393" i="46"/>
  <c r="D393" i="46"/>
  <c r="P393" i="46" s="1"/>
  <c r="E393" i="46"/>
  <c r="F393" i="46"/>
  <c r="R393" i="46" s="1"/>
  <c r="G393" i="46"/>
  <c r="H393" i="46"/>
  <c r="T393" i="46" s="1"/>
  <c r="I393" i="46"/>
  <c r="J393" i="46"/>
  <c r="V393" i="46" s="1"/>
  <c r="K393" i="46"/>
  <c r="L393" i="46"/>
  <c r="X393" i="46" s="1"/>
  <c r="A394" i="46"/>
  <c r="B394" i="46"/>
  <c r="D394" i="46"/>
  <c r="E394" i="46"/>
  <c r="F394" i="46"/>
  <c r="R394" i="46" s="1"/>
  <c r="G394" i="46"/>
  <c r="H394" i="46"/>
  <c r="T394" i="46" s="1"/>
  <c r="I394" i="46"/>
  <c r="J394" i="46"/>
  <c r="V394" i="46" s="1"/>
  <c r="K394" i="46"/>
  <c r="L394" i="46"/>
  <c r="X394" i="46" s="1"/>
  <c r="A395" i="46"/>
  <c r="B395" i="46"/>
  <c r="D395" i="46"/>
  <c r="E395" i="46"/>
  <c r="F395" i="46"/>
  <c r="R395" i="46" s="1"/>
  <c r="G395" i="46"/>
  <c r="H395" i="46"/>
  <c r="T395" i="46" s="1"/>
  <c r="I395" i="46"/>
  <c r="J395" i="46"/>
  <c r="V395" i="46" s="1"/>
  <c r="K395" i="46"/>
  <c r="L395" i="46"/>
  <c r="X395" i="46" s="1"/>
  <c r="A396" i="46"/>
  <c r="B396" i="46"/>
  <c r="D396" i="46"/>
  <c r="P396" i="46" s="1"/>
  <c r="E396" i="46"/>
  <c r="F396" i="46"/>
  <c r="R396" i="46" s="1"/>
  <c r="G396" i="46"/>
  <c r="H396" i="46"/>
  <c r="T396" i="46" s="1"/>
  <c r="I396" i="46"/>
  <c r="J396" i="46"/>
  <c r="V396" i="46" s="1"/>
  <c r="K396" i="46"/>
  <c r="L396" i="46"/>
  <c r="X396" i="46" s="1"/>
  <c r="A397" i="46"/>
  <c r="B397" i="46"/>
  <c r="D397" i="46"/>
  <c r="P397" i="46" s="1"/>
  <c r="E397" i="46"/>
  <c r="F397" i="46"/>
  <c r="R397" i="46" s="1"/>
  <c r="G397" i="46"/>
  <c r="H397" i="46"/>
  <c r="T397" i="46" s="1"/>
  <c r="I397" i="46"/>
  <c r="J397" i="46"/>
  <c r="V397" i="46" s="1"/>
  <c r="K397" i="46"/>
  <c r="L397" i="46"/>
  <c r="X397" i="46" s="1"/>
  <c r="A398" i="46"/>
  <c r="B398" i="46"/>
  <c r="D398" i="46"/>
  <c r="E398" i="46"/>
  <c r="F398" i="46"/>
  <c r="R398" i="46" s="1"/>
  <c r="G398" i="46"/>
  <c r="H398" i="46"/>
  <c r="T398" i="46" s="1"/>
  <c r="I398" i="46"/>
  <c r="J398" i="46"/>
  <c r="V398" i="46" s="1"/>
  <c r="K398" i="46"/>
  <c r="L398" i="46"/>
  <c r="X398" i="46" s="1"/>
  <c r="A399" i="46"/>
  <c r="B399" i="46"/>
  <c r="D399" i="46"/>
  <c r="E399" i="46"/>
  <c r="F399" i="46"/>
  <c r="R399" i="46" s="1"/>
  <c r="G399" i="46"/>
  <c r="H399" i="46"/>
  <c r="T399" i="46" s="1"/>
  <c r="I399" i="46"/>
  <c r="J399" i="46"/>
  <c r="V399" i="46" s="1"/>
  <c r="K399" i="46"/>
  <c r="L399" i="46"/>
  <c r="X399" i="46" s="1"/>
  <c r="A400" i="46"/>
  <c r="B400" i="46"/>
  <c r="D400" i="46"/>
  <c r="P400" i="46" s="1"/>
  <c r="E400" i="46"/>
  <c r="F400" i="46"/>
  <c r="R400" i="46" s="1"/>
  <c r="G400" i="46"/>
  <c r="H400" i="46"/>
  <c r="T400" i="46" s="1"/>
  <c r="I400" i="46"/>
  <c r="J400" i="46"/>
  <c r="V400" i="46" s="1"/>
  <c r="K400" i="46"/>
  <c r="L400" i="46"/>
  <c r="X400" i="46" s="1"/>
  <c r="A401" i="46"/>
  <c r="B401" i="46"/>
  <c r="D401" i="46"/>
  <c r="P401" i="46" s="1"/>
  <c r="E401" i="46"/>
  <c r="F401" i="46"/>
  <c r="R401" i="46" s="1"/>
  <c r="G401" i="46"/>
  <c r="H401" i="46"/>
  <c r="T401" i="46" s="1"/>
  <c r="I401" i="46"/>
  <c r="J401" i="46"/>
  <c r="V401" i="46" s="1"/>
  <c r="K401" i="46"/>
  <c r="L401" i="46"/>
  <c r="X401" i="46" s="1"/>
  <c r="A402" i="46"/>
  <c r="B402" i="46"/>
  <c r="D402" i="46"/>
  <c r="E402" i="46"/>
  <c r="F402" i="46"/>
  <c r="R402" i="46" s="1"/>
  <c r="G402" i="46"/>
  <c r="H402" i="46"/>
  <c r="T402" i="46" s="1"/>
  <c r="I402" i="46"/>
  <c r="J402" i="46"/>
  <c r="V402" i="46" s="1"/>
  <c r="K402" i="46"/>
  <c r="L402" i="46"/>
  <c r="X402" i="46" s="1"/>
  <c r="A403" i="46"/>
  <c r="B403" i="46"/>
  <c r="D403" i="46"/>
  <c r="E403" i="46"/>
  <c r="F403" i="46"/>
  <c r="R403" i="46" s="1"/>
  <c r="G403" i="46"/>
  <c r="H403" i="46"/>
  <c r="T403" i="46" s="1"/>
  <c r="I403" i="46"/>
  <c r="J403" i="46"/>
  <c r="V403" i="46" s="1"/>
  <c r="K403" i="46"/>
  <c r="L403" i="46"/>
  <c r="X403" i="46" s="1"/>
  <c r="A404" i="46"/>
  <c r="B404" i="46"/>
  <c r="D404" i="46"/>
  <c r="P404" i="46" s="1"/>
  <c r="E404" i="46"/>
  <c r="F404" i="46"/>
  <c r="R404" i="46" s="1"/>
  <c r="G404" i="46"/>
  <c r="H404" i="46"/>
  <c r="T404" i="46" s="1"/>
  <c r="I404" i="46"/>
  <c r="J404" i="46"/>
  <c r="V404" i="46" s="1"/>
  <c r="K404" i="46"/>
  <c r="L404" i="46"/>
  <c r="X404" i="46" s="1"/>
  <c r="A405" i="46"/>
  <c r="B405" i="46"/>
  <c r="D405" i="46"/>
  <c r="P405" i="46" s="1"/>
  <c r="E405" i="46"/>
  <c r="F405" i="46"/>
  <c r="R405" i="46" s="1"/>
  <c r="G405" i="46"/>
  <c r="H405" i="46"/>
  <c r="T405" i="46" s="1"/>
  <c r="I405" i="46"/>
  <c r="J405" i="46"/>
  <c r="V405" i="46" s="1"/>
  <c r="K405" i="46"/>
  <c r="L405" i="46"/>
  <c r="X405" i="46" s="1"/>
  <c r="A406" i="46"/>
  <c r="B406" i="46"/>
  <c r="D406" i="46"/>
  <c r="E406" i="46"/>
  <c r="F406" i="46"/>
  <c r="R406" i="46" s="1"/>
  <c r="G406" i="46"/>
  <c r="H406" i="46"/>
  <c r="T406" i="46" s="1"/>
  <c r="I406" i="46"/>
  <c r="J406" i="46"/>
  <c r="V406" i="46" s="1"/>
  <c r="K406" i="46"/>
  <c r="L406" i="46"/>
  <c r="X406" i="46" s="1"/>
  <c r="A407" i="46"/>
  <c r="B407" i="46"/>
  <c r="D407" i="46"/>
  <c r="E407" i="46"/>
  <c r="F407" i="46"/>
  <c r="R407" i="46" s="1"/>
  <c r="G407" i="46"/>
  <c r="H407" i="46"/>
  <c r="T407" i="46" s="1"/>
  <c r="I407" i="46"/>
  <c r="J407" i="46"/>
  <c r="V407" i="46" s="1"/>
  <c r="K407" i="46"/>
  <c r="L407" i="46"/>
  <c r="X407" i="46" s="1"/>
  <c r="A408" i="46"/>
  <c r="B408" i="46"/>
  <c r="D408" i="46"/>
  <c r="P408" i="46" s="1"/>
  <c r="E408" i="46"/>
  <c r="F408" i="46"/>
  <c r="R408" i="46" s="1"/>
  <c r="G408" i="46"/>
  <c r="H408" i="46"/>
  <c r="T408" i="46" s="1"/>
  <c r="I408" i="46"/>
  <c r="J408" i="46"/>
  <c r="V408" i="46" s="1"/>
  <c r="K408" i="46"/>
  <c r="L408" i="46"/>
  <c r="X408" i="46" s="1"/>
  <c r="A409" i="46"/>
  <c r="B409" i="46"/>
  <c r="D409" i="46"/>
  <c r="P409" i="46" s="1"/>
  <c r="E409" i="46"/>
  <c r="F409" i="46"/>
  <c r="R409" i="46" s="1"/>
  <c r="G409" i="46"/>
  <c r="H409" i="46"/>
  <c r="T409" i="46" s="1"/>
  <c r="I409" i="46"/>
  <c r="J409" i="46"/>
  <c r="V409" i="46" s="1"/>
  <c r="K409" i="46"/>
  <c r="L409" i="46"/>
  <c r="X409" i="46" s="1"/>
  <c r="A410" i="46"/>
  <c r="B410" i="46"/>
  <c r="D410" i="46"/>
  <c r="E410" i="46"/>
  <c r="F410" i="46"/>
  <c r="R410" i="46" s="1"/>
  <c r="G410" i="46"/>
  <c r="H410" i="46"/>
  <c r="T410" i="46" s="1"/>
  <c r="I410" i="46"/>
  <c r="J410" i="46"/>
  <c r="V410" i="46" s="1"/>
  <c r="K410" i="46"/>
  <c r="L410" i="46"/>
  <c r="X410" i="46" s="1"/>
  <c r="A411" i="46"/>
  <c r="B411" i="46"/>
  <c r="D411" i="46"/>
  <c r="E411" i="46"/>
  <c r="F411" i="46"/>
  <c r="R411" i="46" s="1"/>
  <c r="G411" i="46"/>
  <c r="H411" i="46"/>
  <c r="T411" i="46" s="1"/>
  <c r="I411" i="46"/>
  <c r="J411" i="46"/>
  <c r="V411" i="46" s="1"/>
  <c r="K411" i="46"/>
  <c r="L411" i="46"/>
  <c r="X411" i="46" s="1"/>
  <c r="A412" i="46"/>
  <c r="B412" i="46"/>
  <c r="D412" i="46"/>
  <c r="P412" i="46" s="1"/>
  <c r="E412" i="46"/>
  <c r="F412" i="46"/>
  <c r="R412" i="46" s="1"/>
  <c r="G412" i="46"/>
  <c r="H412" i="46"/>
  <c r="T412" i="46" s="1"/>
  <c r="I412" i="46"/>
  <c r="J412" i="46"/>
  <c r="V412" i="46" s="1"/>
  <c r="K412" i="46"/>
  <c r="L412" i="46"/>
  <c r="X412" i="46" s="1"/>
  <c r="A413" i="46"/>
  <c r="B413" i="46"/>
  <c r="D413" i="46"/>
  <c r="P413" i="46" s="1"/>
  <c r="E413" i="46"/>
  <c r="F413" i="46"/>
  <c r="R413" i="46" s="1"/>
  <c r="G413" i="46"/>
  <c r="H413" i="46"/>
  <c r="T413" i="46" s="1"/>
  <c r="I413" i="46"/>
  <c r="J413" i="46"/>
  <c r="V413" i="46" s="1"/>
  <c r="K413" i="46"/>
  <c r="L413" i="46"/>
  <c r="X413" i="46" s="1"/>
  <c r="A414" i="46"/>
  <c r="B414" i="46"/>
  <c r="D414" i="46"/>
  <c r="E414" i="46"/>
  <c r="F414" i="46"/>
  <c r="R414" i="46" s="1"/>
  <c r="G414" i="46"/>
  <c r="H414" i="46"/>
  <c r="T414" i="46" s="1"/>
  <c r="I414" i="46"/>
  <c r="J414" i="46"/>
  <c r="V414" i="46" s="1"/>
  <c r="K414" i="46"/>
  <c r="L414" i="46"/>
  <c r="X414" i="46" s="1"/>
  <c r="A415" i="46"/>
  <c r="B415" i="46"/>
  <c r="D415" i="46"/>
  <c r="E415" i="46"/>
  <c r="F415" i="46"/>
  <c r="R415" i="46" s="1"/>
  <c r="G415" i="46"/>
  <c r="H415" i="46"/>
  <c r="T415" i="46" s="1"/>
  <c r="I415" i="46"/>
  <c r="J415" i="46"/>
  <c r="V415" i="46" s="1"/>
  <c r="K415" i="46"/>
  <c r="L415" i="46"/>
  <c r="X415" i="46" s="1"/>
  <c r="A416" i="46"/>
  <c r="B416" i="46"/>
  <c r="D416" i="46"/>
  <c r="P416" i="46" s="1"/>
  <c r="E416" i="46"/>
  <c r="F416" i="46"/>
  <c r="R416" i="46" s="1"/>
  <c r="G416" i="46"/>
  <c r="H416" i="46"/>
  <c r="T416" i="46" s="1"/>
  <c r="I416" i="46"/>
  <c r="J416" i="46"/>
  <c r="V416" i="46" s="1"/>
  <c r="K416" i="46"/>
  <c r="L416" i="46"/>
  <c r="X416" i="46" s="1"/>
  <c r="A417" i="46"/>
  <c r="B417" i="46"/>
  <c r="D417" i="46"/>
  <c r="P417" i="46" s="1"/>
  <c r="E417" i="46"/>
  <c r="F417" i="46"/>
  <c r="R417" i="46" s="1"/>
  <c r="G417" i="46"/>
  <c r="H417" i="46"/>
  <c r="T417" i="46" s="1"/>
  <c r="I417" i="46"/>
  <c r="J417" i="46"/>
  <c r="V417" i="46" s="1"/>
  <c r="K417" i="46"/>
  <c r="L417" i="46"/>
  <c r="X417" i="46" s="1"/>
  <c r="A418" i="46"/>
  <c r="B418" i="46"/>
  <c r="D418" i="46"/>
  <c r="E418" i="46"/>
  <c r="F418" i="46"/>
  <c r="R418" i="46" s="1"/>
  <c r="G418" i="46"/>
  <c r="H418" i="46"/>
  <c r="T418" i="46" s="1"/>
  <c r="I418" i="46"/>
  <c r="J418" i="46"/>
  <c r="V418" i="46" s="1"/>
  <c r="K418" i="46"/>
  <c r="L418" i="46"/>
  <c r="X418" i="46" s="1"/>
  <c r="A419" i="46"/>
  <c r="B419" i="46"/>
  <c r="D419" i="46"/>
  <c r="E419" i="46"/>
  <c r="F419" i="46"/>
  <c r="R419" i="46" s="1"/>
  <c r="G419" i="46"/>
  <c r="H419" i="46"/>
  <c r="T419" i="46" s="1"/>
  <c r="I419" i="46"/>
  <c r="J419" i="46"/>
  <c r="V419" i="46" s="1"/>
  <c r="K419" i="46"/>
  <c r="L419" i="46"/>
  <c r="X419" i="46" s="1"/>
  <c r="A420" i="46"/>
  <c r="B420" i="46"/>
  <c r="D420" i="46"/>
  <c r="P420" i="46" s="1"/>
  <c r="E420" i="46"/>
  <c r="F420" i="46"/>
  <c r="R420" i="46" s="1"/>
  <c r="G420" i="46"/>
  <c r="H420" i="46"/>
  <c r="T420" i="46" s="1"/>
  <c r="I420" i="46"/>
  <c r="J420" i="46"/>
  <c r="V420" i="46" s="1"/>
  <c r="K420" i="46"/>
  <c r="L420" i="46"/>
  <c r="X420" i="46" s="1"/>
  <c r="A421" i="46"/>
  <c r="B421" i="46"/>
  <c r="D421" i="46"/>
  <c r="P421" i="46" s="1"/>
  <c r="E421" i="46"/>
  <c r="F421" i="46"/>
  <c r="R421" i="46" s="1"/>
  <c r="G421" i="46"/>
  <c r="H421" i="46"/>
  <c r="T421" i="46" s="1"/>
  <c r="I421" i="46"/>
  <c r="J421" i="46"/>
  <c r="V421" i="46" s="1"/>
  <c r="K421" i="46"/>
  <c r="L421" i="46"/>
  <c r="X421" i="46" s="1"/>
  <c r="A422" i="46"/>
  <c r="B422" i="46"/>
  <c r="D422" i="46"/>
  <c r="E422" i="46"/>
  <c r="F422" i="46"/>
  <c r="R422" i="46" s="1"/>
  <c r="G422" i="46"/>
  <c r="H422" i="46"/>
  <c r="T422" i="46" s="1"/>
  <c r="I422" i="46"/>
  <c r="J422" i="46"/>
  <c r="V422" i="46" s="1"/>
  <c r="K422" i="46"/>
  <c r="L422" i="46"/>
  <c r="X422" i="46" s="1"/>
  <c r="A423" i="46"/>
  <c r="B423" i="46"/>
  <c r="D423" i="46"/>
  <c r="E423" i="46"/>
  <c r="F423" i="46"/>
  <c r="R423" i="46" s="1"/>
  <c r="G423" i="46"/>
  <c r="H423" i="46"/>
  <c r="T423" i="46" s="1"/>
  <c r="I423" i="46"/>
  <c r="J423" i="46"/>
  <c r="V423" i="46" s="1"/>
  <c r="K423" i="46"/>
  <c r="L423" i="46"/>
  <c r="X423" i="46" s="1"/>
  <c r="A424" i="46"/>
  <c r="B424" i="46"/>
  <c r="D424" i="46"/>
  <c r="P424" i="46" s="1"/>
  <c r="E424" i="46"/>
  <c r="F424" i="46"/>
  <c r="R424" i="46" s="1"/>
  <c r="G424" i="46"/>
  <c r="H424" i="46"/>
  <c r="T424" i="46" s="1"/>
  <c r="I424" i="46"/>
  <c r="J424" i="46"/>
  <c r="V424" i="46" s="1"/>
  <c r="K424" i="46"/>
  <c r="L424" i="46"/>
  <c r="X424" i="46" s="1"/>
  <c r="A425" i="46"/>
  <c r="B425" i="46"/>
  <c r="D425" i="46"/>
  <c r="P425" i="46" s="1"/>
  <c r="E425" i="46"/>
  <c r="F425" i="46"/>
  <c r="R425" i="46" s="1"/>
  <c r="G425" i="46"/>
  <c r="H425" i="46"/>
  <c r="T425" i="46" s="1"/>
  <c r="I425" i="46"/>
  <c r="J425" i="46"/>
  <c r="V425" i="46" s="1"/>
  <c r="K425" i="46"/>
  <c r="L425" i="46"/>
  <c r="X425" i="46" s="1"/>
  <c r="A426" i="46"/>
  <c r="B426" i="46"/>
  <c r="D426" i="46"/>
  <c r="E426" i="46"/>
  <c r="F426" i="46"/>
  <c r="R426" i="46" s="1"/>
  <c r="G426" i="46"/>
  <c r="H426" i="46"/>
  <c r="T426" i="46" s="1"/>
  <c r="I426" i="46"/>
  <c r="J426" i="46"/>
  <c r="V426" i="46" s="1"/>
  <c r="K426" i="46"/>
  <c r="L426" i="46"/>
  <c r="X426" i="46" s="1"/>
  <c r="A427" i="46"/>
  <c r="B427" i="46"/>
  <c r="D427" i="46"/>
  <c r="E427" i="46"/>
  <c r="F427" i="46"/>
  <c r="R427" i="46" s="1"/>
  <c r="G427" i="46"/>
  <c r="H427" i="46"/>
  <c r="T427" i="46" s="1"/>
  <c r="I427" i="46"/>
  <c r="J427" i="46"/>
  <c r="V427" i="46" s="1"/>
  <c r="K427" i="46"/>
  <c r="L427" i="46"/>
  <c r="X427" i="46" s="1"/>
  <c r="A428" i="46"/>
  <c r="B428" i="46"/>
  <c r="D428" i="46"/>
  <c r="P428" i="46" s="1"/>
  <c r="E428" i="46"/>
  <c r="F428" i="46"/>
  <c r="R428" i="46" s="1"/>
  <c r="G428" i="46"/>
  <c r="H428" i="46"/>
  <c r="T428" i="46" s="1"/>
  <c r="I428" i="46"/>
  <c r="J428" i="46"/>
  <c r="V428" i="46" s="1"/>
  <c r="K428" i="46"/>
  <c r="L428" i="46"/>
  <c r="X428" i="46" s="1"/>
  <c r="A429" i="46"/>
  <c r="B429" i="46"/>
  <c r="D429" i="46"/>
  <c r="P429" i="46" s="1"/>
  <c r="E429" i="46"/>
  <c r="F429" i="46"/>
  <c r="R429" i="46" s="1"/>
  <c r="G429" i="46"/>
  <c r="H429" i="46"/>
  <c r="T429" i="46" s="1"/>
  <c r="I429" i="46"/>
  <c r="J429" i="46"/>
  <c r="V429" i="46" s="1"/>
  <c r="K429" i="46"/>
  <c r="L429" i="46"/>
  <c r="X429" i="46" s="1"/>
  <c r="A430" i="46"/>
  <c r="B430" i="46"/>
  <c r="D430" i="46"/>
  <c r="E430" i="46"/>
  <c r="F430" i="46"/>
  <c r="R430" i="46" s="1"/>
  <c r="G430" i="46"/>
  <c r="H430" i="46"/>
  <c r="T430" i="46" s="1"/>
  <c r="I430" i="46"/>
  <c r="J430" i="46"/>
  <c r="V430" i="46" s="1"/>
  <c r="K430" i="46"/>
  <c r="L430" i="46"/>
  <c r="X430" i="46" s="1"/>
  <c r="A431" i="46"/>
  <c r="B431" i="46"/>
  <c r="D431" i="46"/>
  <c r="E431" i="46"/>
  <c r="F431" i="46"/>
  <c r="R431" i="46" s="1"/>
  <c r="G431" i="46"/>
  <c r="H431" i="46"/>
  <c r="T431" i="46" s="1"/>
  <c r="I431" i="46"/>
  <c r="J431" i="46"/>
  <c r="V431" i="46" s="1"/>
  <c r="K431" i="46"/>
  <c r="L431" i="46"/>
  <c r="X431" i="46" s="1"/>
  <c r="A432" i="46"/>
  <c r="B432" i="46"/>
  <c r="D432" i="46"/>
  <c r="P432" i="46" s="1"/>
  <c r="E432" i="46"/>
  <c r="F432" i="46"/>
  <c r="R432" i="46" s="1"/>
  <c r="G432" i="46"/>
  <c r="H432" i="46"/>
  <c r="T432" i="46" s="1"/>
  <c r="I432" i="46"/>
  <c r="J432" i="46"/>
  <c r="V432" i="46" s="1"/>
  <c r="K432" i="46"/>
  <c r="L432" i="46"/>
  <c r="X432" i="46" s="1"/>
  <c r="A433" i="46"/>
  <c r="B433" i="46"/>
  <c r="D433" i="46"/>
  <c r="P433" i="46" s="1"/>
  <c r="E433" i="46"/>
  <c r="F433" i="46"/>
  <c r="R433" i="46" s="1"/>
  <c r="G433" i="46"/>
  <c r="H433" i="46"/>
  <c r="T433" i="46" s="1"/>
  <c r="I433" i="46"/>
  <c r="J433" i="46"/>
  <c r="V433" i="46" s="1"/>
  <c r="K433" i="46"/>
  <c r="L433" i="46"/>
  <c r="X433" i="46" s="1"/>
  <c r="A434" i="46"/>
  <c r="B434" i="46"/>
  <c r="D434" i="46"/>
  <c r="E434" i="46"/>
  <c r="F434" i="46"/>
  <c r="R434" i="46" s="1"/>
  <c r="G434" i="46"/>
  <c r="H434" i="46"/>
  <c r="T434" i="46" s="1"/>
  <c r="I434" i="46"/>
  <c r="J434" i="46"/>
  <c r="V434" i="46" s="1"/>
  <c r="K434" i="46"/>
  <c r="L434" i="46"/>
  <c r="X434" i="46" s="1"/>
  <c r="A435" i="46"/>
  <c r="B435" i="46"/>
  <c r="D435" i="46"/>
  <c r="E435" i="46"/>
  <c r="F435" i="46"/>
  <c r="R435" i="46" s="1"/>
  <c r="G435" i="46"/>
  <c r="H435" i="46"/>
  <c r="T435" i="46" s="1"/>
  <c r="I435" i="46"/>
  <c r="J435" i="46"/>
  <c r="V435" i="46" s="1"/>
  <c r="K435" i="46"/>
  <c r="L435" i="46"/>
  <c r="X435" i="46" s="1"/>
  <c r="A436" i="46"/>
  <c r="B436" i="46"/>
  <c r="D436" i="46"/>
  <c r="P436" i="46" s="1"/>
  <c r="E436" i="46"/>
  <c r="F436" i="46"/>
  <c r="R436" i="46" s="1"/>
  <c r="G436" i="46"/>
  <c r="H436" i="46"/>
  <c r="T436" i="46" s="1"/>
  <c r="I436" i="46"/>
  <c r="J436" i="46"/>
  <c r="V436" i="46" s="1"/>
  <c r="K436" i="46"/>
  <c r="L436" i="46"/>
  <c r="X436" i="46" s="1"/>
  <c r="A437" i="46"/>
  <c r="B437" i="46"/>
  <c r="D437" i="46"/>
  <c r="P437" i="46" s="1"/>
  <c r="E437" i="46"/>
  <c r="F437" i="46"/>
  <c r="R437" i="46" s="1"/>
  <c r="G437" i="46"/>
  <c r="H437" i="46"/>
  <c r="T437" i="46" s="1"/>
  <c r="I437" i="46"/>
  <c r="J437" i="46"/>
  <c r="V437" i="46" s="1"/>
  <c r="K437" i="46"/>
  <c r="L437" i="46"/>
  <c r="X437" i="46" s="1"/>
  <c r="A438" i="46"/>
  <c r="B438" i="46"/>
  <c r="D438" i="46"/>
  <c r="P438" i="46" s="1"/>
  <c r="E438" i="46"/>
  <c r="F438" i="46"/>
  <c r="R438" i="46" s="1"/>
  <c r="G438" i="46"/>
  <c r="H438" i="46"/>
  <c r="T438" i="46" s="1"/>
  <c r="I438" i="46"/>
  <c r="J438" i="46"/>
  <c r="V438" i="46" s="1"/>
  <c r="K438" i="46"/>
  <c r="L438" i="46"/>
  <c r="X438" i="46" s="1"/>
  <c r="A439" i="46"/>
  <c r="B439" i="46"/>
  <c r="D439" i="46"/>
  <c r="E439" i="46"/>
  <c r="F439" i="46"/>
  <c r="R439" i="46" s="1"/>
  <c r="G439" i="46"/>
  <c r="H439" i="46"/>
  <c r="T439" i="46" s="1"/>
  <c r="I439" i="46"/>
  <c r="J439" i="46"/>
  <c r="V439" i="46" s="1"/>
  <c r="K439" i="46"/>
  <c r="L439" i="46"/>
  <c r="X439" i="46" s="1"/>
  <c r="A440" i="46"/>
  <c r="B440" i="46"/>
  <c r="D440" i="46"/>
  <c r="E440" i="46"/>
  <c r="F440" i="46"/>
  <c r="R440" i="46" s="1"/>
  <c r="G440" i="46"/>
  <c r="H440" i="46"/>
  <c r="T440" i="46" s="1"/>
  <c r="I440" i="46"/>
  <c r="J440" i="46"/>
  <c r="V440" i="46" s="1"/>
  <c r="K440" i="46"/>
  <c r="L440" i="46"/>
  <c r="X440" i="46" s="1"/>
  <c r="A441" i="46"/>
  <c r="B441" i="46"/>
  <c r="D441" i="46"/>
  <c r="P441" i="46" s="1"/>
  <c r="E441" i="46"/>
  <c r="F441" i="46"/>
  <c r="R441" i="46" s="1"/>
  <c r="G441" i="46"/>
  <c r="H441" i="46"/>
  <c r="T441" i="46" s="1"/>
  <c r="I441" i="46"/>
  <c r="J441" i="46"/>
  <c r="V441" i="46" s="1"/>
  <c r="K441" i="46"/>
  <c r="L441" i="46"/>
  <c r="X441" i="46" s="1"/>
  <c r="A442" i="46"/>
  <c r="B442" i="46"/>
  <c r="D442" i="46"/>
  <c r="P442" i="46" s="1"/>
  <c r="E442" i="46"/>
  <c r="F442" i="46"/>
  <c r="R442" i="46" s="1"/>
  <c r="G442" i="46"/>
  <c r="H442" i="46"/>
  <c r="T442" i="46" s="1"/>
  <c r="I442" i="46"/>
  <c r="J442" i="46"/>
  <c r="V442" i="46" s="1"/>
  <c r="K442" i="46"/>
  <c r="L442" i="46"/>
  <c r="X442" i="46" s="1"/>
  <c r="A443" i="46"/>
  <c r="B443" i="46"/>
  <c r="D443" i="46"/>
  <c r="E443" i="46"/>
  <c r="F443" i="46"/>
  <c r="R443" i="46" s="1"/>
  <c r="G443" i="46"/>
  <c r="H443" i="46"/>
  <c r="T443" i="46" s="1"/>
  <c r="I443" i="46"/>
  <c r="J443" i="46"/>
  <c r="V443" i="46" s="1"/>
  <c r="K443" i="46"/>
  <c r="L443" i="46"/>
  <c r="X443" i="46" s="1"/>
  <c r="A444" i="46"/>
  <c r="B444" i="46"/>
  <c r="D444" i="46"/>
  <c r="E444" i="46"/>
  <c r="F444" i="46"/>
  <c r="R444" i="46" s="1"/>
  <c r="G444" i="46"/>
  <c r="H444" i="46"/>
  <c r="T444" i="46" s="1"/>
  <c r="I444" i="46"/>
  <c r="J444" i="46"/>
  <c r="V444" i="46" s="1"/>
  <c r="K444" i="46"/>
  <c r="L444" i="46"/>
  <c r="X444" i="46" s="1"/>
  <c r="A445" i="46"/>
  <c r="B445" i="46"/>
  <c r="D445" i="46"/>
  <c r="P445" i="46" s="1"/>
  <c r="E445" i="46"/>
  <c r="F445" i="46"/>
  <c r="R445" i="46" s="1"/>
  <c r="G445" i="46"/>
  <c r="H445" i="46"/>
  <c r="T445" i="46" s="1"/>
  <c r="I445" i="46"/>
  <c r="J445" i="46"/>
  <c r="V445" i="46" s="1"/>
  <c r="K445" i="46"/>
  <c r="L445" i="46"/>
  <c r="X445" i="46" s="1"/>
  <c r="A446" i="46"/>
  <c r="B446" i="46"/>
  <c r="D446" i="46"/>
  <c r="P446" i="46" s="1"/>
  <c r="E446" i="46"/>
  <c r="F446" i="46"/>
  <c r="R446" i="46" s="1"/>
  <c r="G446" i="46"/>
  <c r="H446" i="46"/>
  <c r="T446" i="46" s="1"/>
  <c r="I446" i="46"/>
  <c r="J446" i="46"/>
  <c r="V446" i="46" s="1"/>
  <c r="K446" i="46"/>
  <c r="L446" i="46"/>
  <c r="X446" i="46" s="1"/>
  <c r="A447" i="46"/>
  <c r="B447" i="46"/>
  <c r="D447" i="46"/>
  <c r="E447" i="46"/>
  <c r="F447" i="46"/>
  <c r="R447" i="46" s="1"/>
  <c r="G447" i="46"/>
  <c r="H447" i="46"/>
  <c r="T447" i="46" s="1"/>
  <c r="I447" i="46"/>
  <c r="J447" i="46"/>
  <c r="V447" i="46" s="1"/>
  <c r="K447" i="46"/>
  <c r="L447" i="46"/>
  <c r="X447" i="46" s="1"/>
  <c r="A448" i="46"/>
  <c r="B448" i="46"/>
  <c r="D448" i="46"/>
  <c r="E448" i="46"/>
  <c r="F448" i="46"/>
  <c r="R448" i="46" s="1"/>
  <c r="G448" i="46"/>
  <c r="H448" i="46"/>
  <c r="T448" i="46" s="1"/>
  <c r="I448" i="46"/>
  <c r="J448" i="46"/>
  <c r="V448" i="46" s="1"/>
  <c r="K448" i="46"/>
  <c r="L448" i="46"/>
  <c r="X448" i="46" s="1"/>
  <c r="A449" i="46"/>
  <c r="B449" i="46"/>
  <c r="D449" i="46"/>
  <c r="P449" i="46" s="1"/>
  <c r="E449" i="46"/>
  <c r="F449" i="46"/>
  <c r="R449" i="46" s="1"/>
  <c r="G449" i="46"/>
  <c r="H449" i="46"/>
  <c r="T449" i="46" s="1"/>
  <c r="I449" i="46"/>
  <c r="J449" i="46"/>
  <c r="V449" i="46" s="1"/>
  <c r="K449" i="46"/>
  <c r="L449" i="46"/>
  <c r="X449" i="46" s="1"/>
  <c r="A450" i="46"/>
  <c r="B450" i="46"/>
  <c r="D450" i="46"/>
  <c r="P450" i="46" s="1"/>
  <c r="E450" i="46"/>
  <c r="F450" i="46"/>
  <c r="R450" i="46" s="1"/>
  <c r="G450" i="46"/>
  <c r="H450" i="46"/>
  <c r="T450" i="46" s="1"/>
  <c r="I450" i="46"/>
  <c r="J450" i="46"/>
  <c r="V450" i="46" s="1"/>
  <c r="K450" i="46"/>
  <c r="L450" i="46"/>
  <c r="X450" i="46" s="1"/>
  <c r="A451" i="46"/>
  <c r="B451" i="46"/>
  <c r="D451" i="46"/>
  <c r="E451" i="46"/>
  <c r="F451" i="46"/>
  <c r="R451" i="46" s="1"/>
  <c r="G451" i="46"/>
  <c r="H451" i="46"/>
  <c r="T451" i="46" s="1"/>
  <c r="I451" i="46"/>
  <c r="J451" i="46"/>
  <c r="V451" i="46" s="1"/>
  <c r="K451" i="46"/>
  <c r="L451" i="46"/>
  <c r="X451" i="46" s="1"/>
  <c r="A452" i="46"/>
  <c r="B452" i="46"/>
  <c r="D452" i="46"/>
  <c r="P452" i="46" s="1"/>
  <c r="E452" i="46"/>
  <c r="F452" i="46"/>
  <c r="R452" i="46" s="1"/>
  <c r="G452" i="46"/>
  <c r="H452" i="46"/>
  <c r="T452" i="46" s="1"/>
  <c r="I452" i="46"/>
  <c r="J452" i="46"/>
  <c r="V452" i="46" s="1"/>
  <c r="K452" i="46"/>
  <c r="L452" i="46"/>
  <c r="X452" i="46" s="1"/>
  <c r="A453" i="46"/>
  <c r="B453" i="46"/>
  <c r="D453" i="46"/>
  <c r="P453" i="46" s="1"/>
  <c r="E453" i="46"/>
  <c r="F453" i="46"/>
  <c r="R453" i="46" s="1"/>
  <c r="G453" i="46"/>
  <c r="H453" i="46"/>
  <c r="T453" i="46" s="1"/>
  <c r="I453" i="46"/>
  <c r="J453" i="46"/>
  <c r="V453" i="46" s="1"/>
  <c r="K453" i="46"/>
  <c r="L453" i="46"/>
  <c r="X453" i="46" s="1"/>
  <c r="A454" i="46"/>
  <c r="B454" i="46"/>
  <c r="D454" i="46"/>
  <c r="P454" i="46" s="1"/>
  <c r="E454" i="46"/>
  <c r="F454" i="46"/>
  <c r="R454" i="46" s="1"/>
  <c r="G454" i="46"/>
  <c r="H454" i="46"/>
  <c r="T454" i="46" s="1"/>
  <c r="I454" i="46"/>
  <c r="J454" i="46"/>
  <c r="V454" i="46" s="1"/>
  <c r="K454" i="46"/>
  <c r="L454" i="46"/>
  <c r="X454" i="46" s="1"/>
  <c r="A455" i="46"/>
  <c r="B455" i="46"/>
  <c r="D455" i="46"/>
  <c r="E455" i="46"/>
  <c r="F455" i="46"/>
  <c r="R455" i="46" s="1"/>
  <c r="G455" i="46"/>
  <c r="H455" i="46"/>
  <c r="T455" i="46" s="1"/>
  <c r="I455" i="46"/>
  <c r="J455" i="46"/>
  <c r="V455" i="46" s="1"/>
  <c r="K455" i="46"/>
  <c r="L455" i="46"/>
  <c r="X455" i="46" s="1"/>
  <c r="A456" i="46"/>
  <c r="B456" i="46"/>
  <c r="D456" i="46"/>
  <c r="P456" i="46" s="1"/>
  <c r="E456" i="46"/>
  <c r="F456" i="46"/>
  <c r="R456" i="46" s="1"/>
  <c r="G456" i="46"/>
  <c r="H456" i="46"/>
  <c r="T456" i="46" s="1"/>
  <c r="I456" i="46"/>
  <c r="J456" i="46"/>
  <c r="V456" i="46" s="1"/>
  <c r="K456" i="46"/>
  <c r="L456" i="46"/>
  <c r="X456" i="46" s="1"/>
  <c r="A457" i="46"/>
  <c r="B457" i="46"/>
  <c r="D457" i="46"/>
  <c r="P457" i="46" s="1"/>
  <c r="E457" i="46"/>
  <c r="F457" i="46"/>
  <c r="R457" i="46" s="1"/>
  <c r="G457" i="46"/>
  <c r="H457" i="46"/>
  <c r="T457" i="46" s="1"/>
  <c r="I457" i="46"/>
  <c r="J457" i="46"/>
  <c r="V457" i="46" s="1"/>
  <c r="K457" i="46"/>
  <c r="L457" i="46"/>
  <c r="X457" i="46" s="1"/>
  <c r="A458" i="46"/>
  <c r="B458" i="46"/>
  <c r="D458" i="46"/>
  <c r="P458" i="46" s="1"/>
  <c r="E458" i="46"/>
  <c r="F458" i="46"/>
  <c r="R458" i="46" s="1"/>
  <c r="G458" i="46"/>
  <c r="H458" i="46"/>
  <c r="T458" i="46" s="1"/>
  <c r="I458" i="46"/>
  <c r="J458" i="46"/>
  <c r="V458" i="46" s="1"/>
  <c r="K458" i="46"/>
  <c r="L458" i="46"/>
  <c r="X458" i="46" s="1"/>
  <c r="A459" i="46"/>
  <c r="B459" i="46"/>
  <c r="D459" i="46"/>
  <c r="E459" i="46"/>
  <c r="F459" i="46"/>
  <c r="R459" i="46" s="1"/>
  <c r="G459" i="46"/>
  <c r="H459" i="46"/>
  <c r="T459" i="46" s="1"/>
  <c r="I459" i="46"/>
  <c r="J459" i="46"/>
  <c r="V459" i="46" s="1"/>
  <c r="K459" i="46"/>
  <c r="L459" i="46"/>
  <c r="X459" i="46" s="1"/>
  <c r="A460" i="46"/>
  <c r="B460" i="46"/>
  <c r="D460" i="46"/>
  <c r="P460" i="46" s="1"/>
  <c r="E460" i="46"/>
  <c r="F460" i="46"/>
  <c r="R460" i="46" s="1"/>
  <c r="G460" i="46"/>
  <c r="H460" i="46"/>
  <c r="T460" i="46" s="1"/>
  <c r="I460" i="46"/>
  <c r="J460" i="46"/>
  <c r="V460" i="46" s="1"/>
  <c r="K460" i="46"/>
  <c r="L460" i="46"/>
  <c r="X460" i="46" s="1"/>
  <c r="A461" i="46"/>
  <c r="B461" i="46"/>
  <c r="D461" i="46"/>
  <c r="P461" i="46" s="1"/>
  <c r="E461" i="46"/>
  <c r="F461" i="46"/>
  <c r="R461" i="46" s="1"/>
  <c r="G461" i="46"/>
  <c r="H461" i="46"/>
  <c r="T461" i="46" s="1"/>
  <c r="I461" i="46"/>
  <c r="J461" i="46"/>
  <c r="V461" i="46" s="1"/>
  <c r="K461" i="46"/>
  <c r="L461" i="46"/>
  <c r="X461" i="46" s="1"/>
  <c r="A462" i="46"/>
  <c r="B462" i="46"/>
  <c r="D462" i="46"/>
  <c r="P462" i="46" s="1"/>
  <c r="E462" i="46"/>
  <c r="F462" i="46"/>
  <c r="R462" i="46" s="1"/>
  <c r="G462" i="46"/>
  <c r="H462" i="46"/>
  <c r="T462" i="46" s="1"/>
  <c r="I462" i="46"/>
  <c r="J462" i="46"/>
  <c r="V462" i="46" s="1"/>
  <c r="K462" i="46"/>
  <c r="L462" i="46"/>
  <c r="X462" i="46" s="1"/>
  <c r="A463" i="46"/>
  <c r="B463" i="46"/>
  <c r="D463" i="46"/>
  <c r="P463" i="46" s="1"/>
  <c r="E463" i="46"/>
  <c r="F463" i="46"/>
  <c r="R463" i="46" s="1"/>
  <c r="G463" i="46"/>
  <c r="H463" i="46"/>
  <c r="T463" i="46" s="1"/>
  <c r="I463" i="46"/>
  <c r="J463" i="46"/>
  <c r="V463" i="46" s="1"/>
  <c r="K463" i="46"/>
  <c r="L463" i="46"/>
  <c r="X463" i="46" s="1"/>
  <c r="A464" i="46"/>
  <c r="B464" i="46"/>
  <c r="D464" i="46"/>
  <c r="E464" i="46"/>
  <c r="F464" i="46"/>
  <c r="R464" i="46" s="1"/>
  <c r="G464" i="46"/>
  <c r="H464" i="46"/>
  <c r="T464" i="46" s="1"/>
  <c r="I464" i="46"/>
  <c r="J464" i="46"/>
  <c r="V464" i="46" s="1"/>
  <c r="K464" i="46"/>
  <c r="L464" i="46"/>
  <c r="X464" i="46" s="1"/>
  <c r="A465" i="46"/>
  <c r="B465" i="46"/>
  <c r="D465" i="46"/>
  <c r="P465" i="46" s="1"/>
  <c r="E465" i="46"/>
  <c r="F465" i="46"/>
  <c r="R465" i="46" s="1"/>
  <c r="G465" i="46"/>
  <c r="H465" i="46"/>
  <c r="T465" i="46" s="1"/>
  <c r="I465" i="46"/>
  <c r="J465" i="46"/>
  <c r="V465" i="46" s="1"/>
  <c r="K465" i="46"/>
  <c r="L465" i="46"/>
  <c r="X465" i="46" s="1"/>
  <c r="A466" i="46"/>
  <c r="B466" i="46"/>
  <c r="D466" i="46"/>
  <c r="E466" i="46"/>
  <c r="F466" i="46"/>
  <c r="R466" i="46" s="1"/>
  <c r="G466" i="46"/>
  <c r="H466" i="46"/>
  <c r="T466" i="46" s="1"/>
  <c r="I466" i="46"/>
  <c r="J466" i="46"/>
  <c r="V466" i="46" s="1"/>
  <c r="K466" i="46"/>
  <c r="L466" i="46"/>
  <c r="X466" i="46" s="1"/>
  <c r="A467" i="46"/>
  <c r="B467" i="46"/>
  <c r="D467" i="46"/>
  <c r="P467" i="46" s="1"/>
  <c r="E467" i="46"/>
  <c r="F467" i="46"/>
  <c r="R467" i="46" s="1"/>
  <c r="G467" i="46"/>
  <c r="H467" i="46"/>
  <c r="T467" i="46" s="1"/>
  <c r="I467" i="46"/>
  <c r="J467" i="46"/>
  <c r="V467" i="46" s="1"/>
  <c r="K467" i="46"/>
  <c r="L467" i="46"/>
  <c r="X467" i="46" s="1"/>
  <c r="A468" i="46"/>
  <c r="B468" i="46"/>
  <c r="D468" i="46"/>
  <c r="P468" i="46" s="1"/>
  <c r="E468" i="46"/>
  <c r="F468" i="46"/>
  <c r="R468" i="46" s="1"/>
  <c r="G468" i="46"/>
  <c r="H468" i="46"/>
  <c r="T468" i="46" s="1"/>
  <c r="I468" i="46"/>
  <c r="J468" i="46"/>
  <c r="V468" i="46" s="1"/>
  <c r="K468" i="46"/>
  <c r="L468" i="46"/>
  <c r="X468" i="46" s="1"/>
  <c r="A469" i="46"/>
  <c r="B469" i="46"/>
  <c r="D469" i="46"/>
  <c r="P469" i="46" s="1"/>
  <c r="E469" i="46"/>
  <c r="F469" i="46"/>
  <c r="R469" i="46" s="1"/>
  <c r="G469" i="46"/>
  <c r="H469" i="46"/>
  <c r="T469" i="46" s="1"/>
  <c r="I469" i="46"/>
  <c r="J469" i="46"/>
  <c r="V469" i="46" s="1"/>
  <c r="K469" i="46"/>
  <c r="L469" i="46"/>
  <c r="X469" i="46" s="1"/>
  <c r="A470" i="46"/>
  <c r="B470" i="46"/>
  <c r="D470" i="46"/>
  <c r="P470" i="46" s="1"/>
  <c r="E470" i="46"/>
  <c r="F470" i="46"/>
  <c r="R470" i="46" s="1"/>
  <c r="G470" i="46"/>
  <c r="H470" i="46"/>
  <c r="T470" i="46" s="1"/>
  <c r="I470" i="46"/>
  <c r="J470" i="46"/>
  <c r="V470" i="46" s="1"/>
  <c r="K470" i="46"/>
  <c r="L470" i="46"/>
  <c r="X470" i="46" s="1"/>
  <c r="A471" i="46"/>
  <c r="B471" i="46"/>
  <c r="D471" i="46"/>
  <c r="P471" i="46" s="1"/>
  <c r="E471" i="46"/>
  <c r="F471" i="46"/>
  <c r="R471" i="46" s="1"/>
  <c r="G471" i="46"/>
  <c r="H471" i="46"/>
  <c r="T471" i="46" s="1"/>
  <c r="I471" i="46"/>
  <c r="J471" i="46"/>
  <c r="V471" i="46" s="1"/>
  <c r="K471" i="46"/>
  <c r="L471" i="46"/>
  <c r="X471" i="46" s="1"/>
  <c r="A472" i="46"/>
  <c r="B472" i="46"/>
  <c r="D472" i="46"/>
  <c r="E472" i="46"/>
  <c r="F472" i="46"/>
  <c r="R472" i="46" s="1"/>
  <c r="G472" i="46"/>
  <c r="H472" i="46"/>
  <c r="T472" i="46" s="1"/>
  <c r="I472" i="46"/>
  <c r="J472" i="46"/>
  <c r="V472" i="46" s="1"/>
  <c r="K472" i="46"/>
  <c r="L472" i="46"/>
  <c r="X472" i="46" s="1"/>
  <c r="A473" i="46"/>
  <c r="B473" i="46"/>
  <c r="D473" i="46"/>
  <c r="E473" i="46"/>
  <c r="F473" i="46"/>
  <c r="R473" i="46" s="1"/>
  <c r="G473" i="46"/>
  <c r="H473" i="46"/>
  <c r="T473" i="46" s="1"/>
  <c r="I473" i="46"/>
  <c r="J473" i="46"/>
  <c r="V473" i="46" s="1"/>
  <c r="K473" i="46"/>
  <c r="L473" i="46"/>
  <c r="X473" i="46" s="1"/>
  <c r="A474" i="46"/>
  <c r="B474" i="46"/>
  <c r="D474" i="46"/>
  <c r="P474" i="46" s="1"/>
  <c r="E474" i="46"/>
  <c r="F474" i="46"/>
  <c r="R474" i="46" s="1"/>
  <c r="G474" i="46"/>
  <c r="H474" i="46"/>
  <c r="T474" i="46" s="1"/>
  <c r="I474" i="46"/>
  <c r="J474" i="46"/>
  <c r="V474" i="46" s="1"/>
  <c r="K474" i="46"/>
  <c r="L474" i="46"/>
  <c r="X474" i="46" s="1"/>
  <c r="A475" i="46"/>
  <c r="B475" i="46"/>
  <c r="D475" i="46"/>
  <c r="P475" i="46" s="1"/>
  <c r="E475" i="46"/>
  <c r="F475" i="46"/>
  <c r="R475" i="46" s="1"/>
  <c r="G475" i="46"/>
  <c r="H475" i="46"/>
  <c r="T475" i="46" s="1"/>
  <c r="I475" i="46"/>
  <c r="J475" i="46"/>
  <c r="V475" i="46" s="1"/>
  <c r="K475" i="46"/>
  <c r="L475" i="46"/>
  <c r="X475" i="46" s="1"/>
  <c r="A476" i="46"/>
  <c r="B476" i="46"/>
  <c r="D476" i="46"/>
  <c r="E476" i="46"/>
  <c r="F476" i="46"/>
  <c r="R476" i="46" s="1"/>
  <c r="G476" i="46"/>
  <c r="H476" i="46"/>
  <c r="T476" i="46" s="1"/>
  <c r="I476" i="46"/>
  <c r="J476" i="46"/>
  <c r="V476" i="46" s="1"/>
  <c r="K476" i="46"/>
  <c r="L476" i="46"/>
  <c r="X476" i="46" s="1"/>
  <c r="A477" i="46"/>
  <c r="B477" i="46"/>
  <c r="D477" i="46"/>
  <c r="E477" i="46"/>
  <c r="F477" i="46"/>
  <c r="R477" i="46" s="1"/>
  <c r="G477" i="46"/>
  <c r="H477" i="46"/>
  <c r="T477" i="46" s="1"/>
  <c r="I477" i="46"/>
  <c r="J477" i="46"/>
  <c r="V477" i="46" s="1"/>
  <c r="K477" i="46"/>
  <c r="L477" i="46"/>
  <c r="X477" i="46" s="1"/>
  <c r="A478" i="46"/>
  <c r="B478" i="46"/>
  <c r="D478" i="46"/>
  <c r="P478" i="46" s="1"/>
  <c r="E478" i="46"/>
  <c r="F478" i="46"/>
  <c r="R478" i="46" s="1"/>
  <c r="G478" i="46"/>
  <c r="H478" i="46"/>
  <c r="T478" i="46" s="1"/>
  <c r="I478" i="46"/>
  <c r="J478" i="46"/>
  <c r="V478" i="46" s="1"/>
  <c r="K478" i="46"/>
  <c r="L478" i="46"/>
  <c r="X478" i="46" s="1"/>
  <c r="A479" i="46"/>
  <c r="B479" i="46"/>
  <c r="D479" i="46"/>
  <c r="P479" i="46" s="1"/>
  <c r="E479" i="46"/>
  <c r="F479" i="46"/>
  <c r="R479" i="46" s="1"/>
  <c r="G479" i="46"/>
  <c r="H479" i="46"/>
  <c r="T479" i="46" s="1"/>
  <c r="I479" i="46"/>
  <c r="J479" i="46"/>
  <c r="V479" i="46" s="1"/>
  <c r="K479" i="46"/>
  <c r="L479" i="46"/>
  <c r="X479" i="46" s="1"/>
  <c r="A480" i="46"/>
  <c r="B480" i="46"/>
  <c r="D480" i="46"/>
  <c r="E480" i="46"/>
  <c r="F480" i="46"/>
  <c r="R480" i="46" s="1"/>
  <c r="G480" i="46"/>
  <c r="H480" i="46"/>
  <c r="T480" i="46" s="1"/>
  <c r="I480" i="46"/>
  <c r="J480" i="46"/>
  <c r="V480" i="46" s="1"/>
  <c r="K480" i="46"/>
  <c r="L480" i="46"/>
  <c r="X480" i="46" s="1"/>
  <c r="A481" i="46"/>
  <c r="B481" i="46"/>
  <c r="D481" i="46"/>
  <c r="E481" i="46"/>
  <c r="F481" i="46"/>
  <c r="R481" i="46" s="1"/>
  <c r="G481" i="46"/>
  <c r="H481" i="46"/>
  <c r="T481" i="46" s="1"/>
  <c r="I481" i="46"/>
  <c r="J481" i="46"/>
  <c r="V481" i="46" s="1"/>
  <c r="K481" i="46"/>
  <c r="L481" i="46"/>
  <c r="X481" i="46" s="1"/>
  <c r="A482" i="46"/>
  <c r="B482" i="46"/>
  <c r="D482" i="46"/>
  <c r="P482" i="46" s="1"/>
  <c r="E482" i="46"/>
  <c r="F482" i="46"/>
  <c r="R482" i="46" s="1"/>
  <c r="G482" i="46"/>
  <c r="H482" i="46"/>
  <c r="T482" i="46" s="1"/>
  <c r="I482" i="46"/>
  <c r="J482" i="46"/>
  <c r="V482" i="46" s="1"/>
  <c r="K482" i="46"/>
  <c r="L482" i="46"/>
  <c r="X482" i="46" s="1"/>
  <c r="A483" i="46"/>
  <c r="B483" i="46"/>
  <c r="D483" i="46"/>
  <c r="P483" i="46" s="1"/>
  <c r="E483" i="46"/>
  <c r="F483" i="46"/>
  <c r="R483" i="46" s="1"/>
  <c r="G483" i="46"/>
  <c r="H483" i="46"/>
  <c r="T483" i="46" s="1"/>
  <c r="I483" i="46"/>
  <c r="J483" i="46"/>
  <c r="V483" i="46" s="1"/>
  <c r="K483" i="46"/>
  <c r="L483" i="46"/>
  <c r="X483" i="46" s="1"/>
  <c r="A484" i="46"/>
  <c r="B484" i="46"/>
  <c r="D484" i="46"/>
  <c r="E484" i="46"/>
  <c r="F484" i="46"/>
  <c r="R484" i="46" s="1"/>
  <c r="G484" i="46"/>
  <c r="H484" i="46"/>
  <c r="T484" i="46" s="1"/>
  <c r="I484" i="46"/>
  <c r="J484" i="46"/>
  <c r="V484" i="46" s="1"/>
  <c r="K484" i="46"/>
  <c r="L484" i="46"/>
  <c r="X484" i="46" s="1"/>
  <c r="A485" i="46"/>
  <c r="B485" i="46"/>
  <c r="D485" i="46"/>
  <c r="E485" i="46"/>
  <c r="F485" i="46"/>
  <c r="R485" i="46" s="1"/>
  <c r="G485" i="46"/>
  <c r="H485" i="46"/>
  <c r="T485" i="46" s="1"/>
  <c r="I485" i="46"/>
  <c r="J485" i="46"/>
  <c r="V485" i="46" s="1"/>
  <c r="K485" i="46"/>
  <c r="L485" i="46"/>
  <c r="X485" i="46" s="1"/>
  <c r="A486" i="46"/>
  <c r="B486" i="46"/>
  <c r="D486" i="46"/>
  <c r="P486" i="46" s="1"/>
  <c r="E486" i="46"/>
  <c r="F486" i="46"/>
  <c r="R486" i="46" s="1"/>
  <c r="G486" i="46"/>
  <c r="H486" i="46"/>
  <c r="T486" i="46" s="1"/>
  <c r="I486" i="46"/>
  <c r="J486" i="46"/>
  <c r="V486" i="46" s="1"/>
  <c r="K486" i="46"/>
  <c r="L486" i="46"/>
  <c r="X486" i="46" s="1"/>
  <c r="A487" i="46"/>
  <c r="B487" i="46"/>
  <c r="D487" i="46"/>
  <c r="P487" i="46" s="1"/>
  <c r="E487" i="46"/>
  <c r="F487" i="46"/>
  <c r="R487" i="46" s="1"/>
  <c r="G487" i="46"/>
  <c r="H487" i="46"/>
  <c r="T487" i="46" s="1"/>
  <c r="I487" i="46"/>
  <c r="J487" i="46"/>
  <c r="V487" i="46" s="1"/>
  <c r="K487" i="46"/>
  <c r="L487" i="46"/>
  <c r="X487" i="46" s="1"/>
  <c r="A488" i="46"/>
  <c r="B488" i="46"/>
  <c r="D488" i="46"/>
  <c r="E488" i="46"/>
  <c r="F488" i="46"/>
  <c r="R488" i="46" s="1"/>
  <c r="G488" i="46"/>
  <c r="H488" i="46"/>
  <c r="T488" i="46" s="1"/>
  <c r="I488" i="46"/>
  <c r="J488" i="46"/>
  <c r="V488" i="46" s="1"/>
  <c r="K488" i="46"/>
  <c r="L488" i="46"/>
  <c r="X488" i="46" s="1"/>
  <c r="A489" i="46"/>
  <c r="B489" i="46"/>
  <c r="D489" i="46"/>
  <c r="E489" i="46"/>
  <c r="F489" i="46"/>
  <c r="R489" i="46" s="1"/>
  <c r="G489" i="46"/>
  <c r="H489" i="46"/>
  <c r="T489" i="46" s="1"/>
  <c r="I489" i="46"/>
  <c r="J489" i="46"/>
  <c r="V489" i="46" s="1"/>
  <c r="K489" i="46"/>
  <c r="L489" i="46"/>
  <c r="X489" i="46" s="1"/>
  <c r="A490" i="46"/>
  <c r="B490" i="46"/>
  <c r="D490" i="46"/>
  <c r="P490" i="46" s="1"/>
  <c r="E490" i="46"/>
  <c r="F490" i="46"/>
  <c r="R490" i="46" s="1"/>
  <c r="G490" i="46"/>
  <c r="H490" i="46"/>
  <c r="T490" i="46" s="1"/>
  <c r="I490" i="46"/>
  <c r="J490" i="46"/>
  <c r="V490" i="46" s="1"/>
  <c r="K490" i="46"/>
  <c r="L490" i="46"/>
  <c r="X490" i="46" s="1"/>
  <c r="A491" i="46"/>
  <c r="B491" i="46"/>
  <c r="D491" i="46"/>
  <c r="P491" i="46" s="1"/>
  <c r="E491" i="46"/>
  <c r="F491" i="46"/>
  <c r="R491" i="46" s="1"/>
  <c r="G491" i="46"/>
  <c r="H491" i="46"/>
  <c r="T491" i="46" s="1"/>
  <c r="I491" i="46"/>
  <c r="J491" i="46"/>
  <c r="V491" i="46" s="1"/>
  <c r="K491" i="46"/>
  <c r="L491" i="46"/>
  <c r="X491" i="46" s="1"/>
  <c r="A492" i="46"/>
  <c r="B492" i="46"/>
  <c r="D492" i="46"/>
  <c r="E492" i="46"/>
  <c r="F492" i="46"/>
  <c r="R492" i="46" s="1"/>
  <c r="G492" i="46"/>
  <c r="H492" i="46"/>
  <c r="T492" i="46" s="1"/>
  <c r="I492" i="46"/>
  <c r="J492" i="46"/>
  <c r="V492" i="46" s="1"/>
  <c r="K492" i="46"/>
  <c r="L492" i="46"/>
  <c r="X492" i="46" s="1"/>
  <c r="A493" i="46"/>
  <c r="B493" i="46"/>
  <c r="D493" i="46"/>
  <c r="E493" i="46"/>
  <c r="F493" i="46"/>
  <c r="R493" i="46" s="1"/>
  <c r="G493" i="46"/>
  <c r="H493" i="46"/>
  <c r="T493" i="46" s="1"/>
  <c r="I493" i="46"/>
  <c r="J493" i="46"/>
  <c r="V493" i="46" s="1"/>
  <c r="K493" i="46"/>
  <c r="L493" i="46"/>
  <c r="X493" i="46" s="1"/>
  <c r="A494" i="46"/>
  <c r="B494" i="46"/>
  <c r="D494" i="46"/>
  <c r="P494" i="46" s="1"/>
  <c r="E494" i="46"/>
  <c r="F494" i="46"/>
  <c r="R494" i="46" s="1"/>
  <c r="G494" i="46"/>
  <c r="H494" i="46"/>
  <c r="T494" i="46" s="1"/>
  <c r="I494" i="46"/>
  <c r="J494" i="46"/>
  <c r="V494" i="46" s="1"/>
  <c r="K494" i="46"/>
  <c r="L494" i="46"/>
  <c r="X494" i="46" s="1"/>
  <c r="A495" i="46"/>
  <c r="B495" i="46"/>
  <c r="D495" i="46"/>
  <c r="P495" i="46" s="1"/>
  <c r="E495" i="46"/>
  <c r="F495" i="46"/>
  <c r="R495" i="46" s="1"/>
  <c r="G495" i="46"/>
  <c r="H495" i="46"/>
  <c r="T495" i="46" s="1"/>
  <c r="I495" i="46"/>
  <c r="J495" i="46"/>
  <c r="V495" i="46" s="1"/>
  <c r="K495" i="46"/>
  <c r="L495" i="46"/>
  <c r="X495" i="46" s="1"/>
  <c r="A496" i="46"/>
  <c r="B496" i="46"/>
  <c r="D496" i="46"/>
  <c r="E496" i="46"/>
  <c r="F496" i="46"/>
  <c r="R496" i="46" s="1"/>
  <c r="G496" i="46"/>
  <c r="H496" i="46"/>
  <c r="T496" i="46" s="1"/>
  <c r="I496" i="46"/>
  <c r="J496" i="46"/>
  <c r="V496" i="46" s="1"/>
  <c r="K496" i="46"/>
  <c r="L496" i="46"/>
  <c r="X496" i="46" s="1"/>
  <c r="A497" i="46"/>
  <c r="B497" i="46"/>
  <c r="D497" i="46"/>
  <c r="E497" i="46"/>
  <c r="F497" i="46"/>
  <c r="R497" i="46" s="1"/>
  <c r="G497" i="46"/>
  <c r="H497" i="46"/>
  <c r="T497" i="46" s="1"/>
  <c r="I497" i="46"/>
  <c r="J497" i="46"/>
  <c r="V497" i="46" s="1"/>
  <c r="K497" i="46"/>
  <c r="L497" i="46"/>
  <c r="X497" i="46" s="1"/>
  <c r="A498" i="46"/>
  <c r="B498" i="46"/>
  <c r="D498" i="46"/>
  <c r="P498" i="46" s="1"/>
  <c r="E498" i="46"/>
  <c r="F498" i="46"/>
  <c r="R498" i="46" s="1"/>
  <c r="G498" i="46"/>
  <c r="H498" i="46"/>
  <c r="T498" i="46" s="1"/>
  <c r="I498" i="46"/>
  <c r="J498" i="46"/>
  <c r="V498" i="46" s="1"/>
  <c r="K498" i="46"/>
  <c r="L498" i="46"/>
  <c r="X498" i="46" s="1"/>
  <c r="A499" i="46"/>
  <c r="B499" i="46"/>
  <c r="D499" i="46"/>
  <c r="P499" i="46" s="1"/>
  <c r="E499" i="46"/>
  <c r="F499" i="46"/>
  <c r="R499" i="46" s="1"/>
  <c r="G499" i="46"/>
  <c r="H499" i="46"/>
  <c r="T499" i="46" s="1"/>
  <c r="I499" i="46"/>
  <c r="J499" i="46"/>
  <c r="V499" i="46" s="1"/>
  <c r="K499" i="46"/>
  <c r="L499" i="46"/>
  <c r="X499" i="46" s="1"/>
  <c r="A500" i="46"/>
  <c r="B500" i="46"/>
  <c r="D500" i="46"/>
  <c r="E500" i="46"/>
  <c r="F500" i="46"/>
  <c r="R500" i="46" s="1"/>
  <c r="G500" i="46"/>
  <c r="H500" i="46"/>
  <c r="T500" i="46" s="1"/>
  <c r="I500" i="46"/>
  <c r="J500" i="46"/>
  <c r="V500" i="46" s="1"/>
  <c r="K500" i="46"/>
  <c r="L500" i="46"/>
  <c r="X500" i="46" s="1"/>
  <c r="A501" i="46"/>
  <c r="B501" i="46"/>
  <c r="D501" i="46"/>
  <c r="E501" i="46"/>
  <c r="F501" i="46"/>
  <c r="R501" i="46" s="1"/>
  <c r="G501" i="46"/>
  <c r="H501" i="46"/>
  <c r="T501" i="46" s="1"/>
  <c r="I501" i="46"/>
  <c r="J501" i="46"/>
  <c r="V501" i="46" s="1"/>
  <c r="K501" i="46"/>
  <c r="L501" i="46"/>
  <c r="X501" i="46" s="1"/>
  <c r="A502" i="46"/>
  <c r="B502" i="46"/>
  <c r="D502" i="46"/>
  <c r="P502" i="46" s="1"/>
  <c r="E502" i="46"/>
  <c r="F502" i="46"/>
  <c r="R502" i="46" s="1"/>
  <c r="G502" i="46"/>
  <c r="H502" i="46"/>
  <c r="T502" i="46" s="1"/>
  <c r="I502" i="46"/>
  <c r="J502" i="46"/>
  <c r="V502" i="46" s="1"/>
  <c r="K502" i="46"/>
  <c r="L502" i="46"/>
  <c r="X502" i="46" s="1"/>
  <c r="A503" i="46"/>
  <c r="B503" i="46"/>
  <c r="D503" i="46"/>
  <c r="P503" i="46" s="1"/>
  <c r="E503" i="46"/>
  <c r="F503" i="46"/>
  <c r="R503" i="46" s="1"/>
  <c r="G503" i="46"/>
  <c r="H503" i="46"/>
  <c r="T503" i="46" s="1"/>
  <c r="I503" i="46"/>
  <c r="J503" i="46"/>
  <c r="V503" i="46" s="1"/>
  <c r="K503" i="46"/>
  <c r="L503" i="46"/>
  <c r="X503" i="46" s="1"/>
  <c r="A504" i="46"/>
  <c r="B504" i="46"/>
  <c r="D504" i="46"/>
  <c r="P504" i="46" s="1"/>
  <c r="E504" i="46"/>
  <c r="F504" i="46"/>
  <c r="R504" i="46" s="1"/>
  <c r="G504" i="46"/>
  <c r="H504" i="46"/>
  <c r="T504" i="46" s="1"/>
  <c r="I504" i="46"/>
  <c r="J504" i="46"/>
  <c r="V504" i="46" s="1"/>
  <c r="K504" i="46"/>
  <c r="L504" i="46"/>
  <c r="X504" i="46" s="1"/>
  <c r="A505" i="46"/>
  <c r="B505" i="46"/>
  <c r="D505" i="46"/>
  <c r="E505" i="46"/>
  <c r="F505" i="46"/>
  <c r="R505" i="46" s="1"/>
  <c r="G505" i="46"/>
  <c r="H505" i="46"/>
  <c r="T505" i="46" s="1"/>
  <c r="I505" i="46"/>
  <c r="J505" i="46"/>
  <c r="V505" i="46" s="1"/>
  <c r="K505" i="46"/>
  <c r="L505" i="46"/>
  <c r="X505" i="46" s="1"/>
  <c r="A506" i="46"/>
  <c r="B506" i="46"/>
  <c r="D506" i="46"/>
  <c r="P506" i="46" s="1"/>
  <c r="E506" i="46"/>
  <c r="F506" i="46"/>
  <c r="R506" i="46" s="1"/>
  <c r="G506" i="46"/>
  <c r="H506" i="46"/>
  <c r="T506" i="46" s="1"/>
  <c r="I506" i="46"/>
  <c r="J506" i="46"/>
  <c r="V506" i="46" s="1"/>
  <c r="K506" i="46"/>
  <c r="L506" i="46"/>
  <c r="X506" i="46" s="1"/>
  <c r="A507" i="46"/>
  <c r="B507" i="46"/>
  <c r="D507" i="46"/>
  <c r="P507" i="46" s="1"/>
  <c r="E507" i="46"/>
  <c r="F507" i="46"/>
  <c r="R507" i="46" s="1"/>
  <c r="G507" i="46"/>
  <c r="H507" i="46"/>
  <c r="T507" i="46" s="1"/>
  <c r="I507" i="46"/>
  <c r="J507" i="46"/>
  <c r="V507" i="46" s="1"/>
  <c r="K507" i="46"/>
  <c r="L507" i="46"/>
  <c r="X507" i="46" s="1"/>
  <c r="A508" i="46"/>
  <c r="B508" i="46"/>
  <c r="D508" i="46"/>
  <c r="P508" i="46" s="1"/>
  <c r="E508" i="46"/>
  <c r="F508" i="46"/>
  <c r="R508" i="46" s="1"/>
  <c r="G508" i="46"/>
  <c r="H508" i="46"/>
  <c r="T508" i="46" s="1"/>
  <c r="I508" i="46"/>
  <c r="J508" i="46"/>
  <c r="V508" i="46" s="1"/>
  <c r="K508" i="46"/>
  <c r="L508" i="46"/>
  <c r="X508" i="46" s="1"/>
  <c r="A509" i="46"/>
  <c r="B509" i="46"/>
  <c r="D509" i="46"/>
  <c r="E509" i="46"/>
  <c r="F509" i="46"/>
  <c r="R509" i="46" s="1"/>
  <c r="G509" i="46"/>
  <c r="H509" i="46"/>
  <c r="T509" i="46" s="1"/>
  <c r="I509" i="46"/>
  <c r="J509" i="46"/>
  <c r="V509" i="46" s="1"/>
  <c r="K509" i="46"/>
  <c r="L509" i="46"/>
  <c r="X509" i="46" s="1"/>
  <c r="A510" i="46"/>
  <c r="B510" i="46"/>
  <c r="D510" i="46"/>
  <c r="P510" i="46" s="1"/>
  <c r="E510" i="46"/>
  <c r="F510" i="46"/>
  <c r="R510" i="46" s="1"/>
  <c r="G510" i="46"/>
  <c r="H510" i="46"/>
  <c r="T510" i="46" s="1"/>
  <c r="I510" i="46"/>
  <c r="J510" i="46"/>
  <c r="V510" i="46" s="1"/>
  <c r="K510" i="46"/>
  <c r="L510" i="46"/>
  <c r="X510" i="46" s="1"/>
  <c r="A511" i="46"/>
  <c r="B511" i="46"/>
  <c r="D511" i="46"/>
  <c r="P511" i="46" s="1"/>
  <c r="E511" i="46"/>
  <c r="F511" i="46"/>
  <c r="R511" i="46" s="1"/>
  <c r="G511" i="46"/>
  <c r="H511" i="46"/>
  <c r="T511" i="46" s="1"/>
  <c r="I511" i="46"/>
  <c r="J511" i="46"/>
  <c r="V511" i="46" s="1"/>
  <c r="K511" i="46"/>
  <c r="L511" i="46"/>
  <c r="X511" i="46" s="1"/>
  <c r="A512" i="46"/>
  <c r="B512" i="46"/>
  <c r="D512" i="46"/>
  <c r="P512" i="46" s="1"/>
  <c r="E512" i="46"/>
  <c r="F512" i="46"/>
  <c r="R512" i="46" s="1"/>
  <c r="G512" i="46"/>
  <c r="H512" i="46"/>
  <c r="T512" i="46" s="1"/>
  <c r="I512" i="46"/>
  <c r="J512" i="46"/>
  <c r="V512" i="46" s="1"/>
  <c r="K512" i="46"/>
  <c r="L512" i="46"/>
  <c r="X512" i="46" s="1"/>
  <c r="A513" i="46"/>
  <c r="B513" i="46"/>
  <c r="D513" i="46"/>
  <c r="E513" i="46"/>
  <c r="F513" i="46"/>
  <c r="R513" i="46" s="1"/>
  <c r="G513" i="46"/>
  <c r="H513" i="46"/>
  <c r="T513" i="46" s="1"/>
  <c r="I513" i="46"/>
  <c r="J513" i="46"/>
  <c r="V513" i="46" s="1"/>
  <c r="K513" i="46"/>
  <c r="L513" i="46"/>
  <c r="X513" i="46" s="1"/>
  <c r="A514" i="46"/>
  <c r="B514" i="46"/>
  <c r="D514" i="46"/>
  <c r="P514" i="46" s="1"/>
  <c r="E514" i="46"/>
  <c r="F514" i="46"/>
  <c r="R514" i="46" s="1"/>
  <c r="G514" i="46"/>
  <c r="H514" i="46"/>
  <c r="T514" i="46" s="1"/>
  <c r="I514" i="46"/>
  <c r="J514" i="46"/>
  <c r="V514" i="46" s="1"/>
  <c r="K514" i="46"/>
  <c r="L514" i="46"/>
  <c r="X514" i="46" s="1"/>
  <c r="A515" i="46"/>
  <c r="B515" i="46"/>
  <c r="D515" i="46"/>
  <c r="E515" i="46"/>
  <c r="F515" i="46"/>
  <c r="R515" i="46" s="1"/>
  <c r="G515" i="46"/>
  <c r="H515" i="46"/>
  <c r="T515" i="46" s="1"/>
  <c r="I515" i="46"/>
  <c r="J515" i="46"/>
  <c r="V515" i="46" s="1"/>
  <c r="K515" i="46"/>
  <c r="L515" i="46"/>
  <c r="A516" i="46"/>
  <c r="B516" i="46"/>
  <c r="D516" i="46"/>
  <c r="P516" i="46" s="1"/>
  <c r="E516" i="46"/>
  <c r="F516" i="46"/>
  <c r="R516" i="46" s="1"/>
  <c r="G516" i="46"/>
  <c r="H516" i="46"/>
  <c r="T516" i="46" s="1"/>
  <c r="I516" i="46"/>
  <c r="J516" i="46"/>
  <c r="V516" i="46" s="1"/>
  <c r="K516" i="46"/>
  <c r="L516" i="46"/>
  <c r="A517" i="46"/>
  <c r="B517" i="46"/>
  <c r="D517" i="46"/>
  <c r="P517" i="46" s="1"/>
  <c r="E517" i="46"/>
  <c r="F517" i="46"/>
  <c r="R517" i="46" s="1"/>
  <c r="G517" i="46"/>
  <c r="H517" i="46"/>
  <c r="T517" i="46" s="1"/>
  <c r="I517" i="46"/>
  <c r="J517" i="46"/>
  <c r="V517" i="46" s="1"/>
  <c r="K517" i="46"/>
  <c r="L517" i="46"/>
  <c r="A518" i="46"/>
  <c r="B518" i="46"/>
  <c r="D518" i="46"/>
  <c r="P518" i="46" s="1"/>
  <c r="E518" i="46"/>
  <c r="F518" i="46"/>
  <c r="R518" i="46" s="1"/>
  <c r="G518" i="46"/>
  <c r="H518" i="46"/>
  <c r="T518" i="46" s="1"/>
  <c r="I518" i="46"/>
  <c r="J518" i="46"/>
  <c r="V518" i="46" s="1"/>
  <c r="K518" i="46"/>
  <c r="L518" i="46"/>
  <c r="X518" i="46" s="1"/>
  <c r="A519" i="46"/>
  <c r="B519" i="46"/>
  <c r="D519" i="46"/>
  <c r="E519" i="46"/>
  <c r="F519" i="46"/>
  <c r="R519" i="46" s="1"/>
  <c r="G519" i="46"/>
  <c r="H519" i="46"/>
  <c r="T519" i="46" s="1"/>
  <c r="I519" i="46"/>
  <c r="J519" i="46"/>
  <c r="V519" i="46" s="1"/>
  <c r="K519" i="46"/>
  <c r="L519" i="46"/>
  <c r="X519" i="46" s="1"/>
  <c r="A520" i="46"/>
  <c r="B520" i="46"/>
  <c r="D520" i="46"/>
  <c r="P520" i="46" s="1"/>
  <c r="E520" i="46"/>
  <c r="F520" i="46"/>
  <c r="R520" i="46" s="1"/>
  <c r="G520" i="46"/>
  <c r="H520" i="46"/>
  <c r="T520" i="46" s="1"/>
  <c r="I520" i="46"/>
  <c r="J520" i="46"/>
  <c r="V520" i="46" s="1"/>
  <c r="K520" i="46"/>
  <c r="L520" i="46"/>
  <c r="X520" i="46" s="1"/>
  <c r="A521" i="46"/>
  <c r="B521" i="46"/>
  <c r="D521" i="46"/>
  <c r="P521" i="46" s="1"/>
  <c r="E521" i="46"/>
  <c r="F521" i="46"/>
  <c r="R521" i="46" s="1"/>
  <c r="G521" i="46"/>
  <c r="H521" i="46"/>
  <c r="T521" i="46" s="1"/>
  <c r="I521" i="46"/>
  <c r="J521" i="46"/>
  <c r="V521" i="46" s="1"/>
  <c r="K521" i="46"/>
  <c r="L521" i="46"/>
  <c r="X521" i="46" s="1"/>
  <c r="A522" i="46"/>
  <c r="B522" i="46"/>
  <c r="D522" i="46"/>
  <c r="P522" i="46" s="1"/>
  <c r="E522" i="46"/>
  <c r="F522" i="46"/>
  <c r="R522" i="46" s="1"/>
  <c r="G522" i="46"/>
  <c r="H522" i="46"/>
  <c r="T522" i="46" s="1"/>
  <c r="I522" i="46"/>
  <c r="J522" i="46"/>
  <c r="V522" i="46" s="1"/>
  <c r="K522" i="46"/>
  <c r="L522" i="46"/>
  <c r="X522" i="46" s="1"/>
  <c r="A523" i="46"/>
  <c r="B523" i="46"/>
  <c r="D523" i="46"/>
  <c r="E523" i="46"/>
  <c r="F523" i="46"/>
  <c r="R523" i="46" s="1"/>
  <c r="G523" i="46"/>
  <c r="H523" i="46"/>
  <c r="T523" i="46" s="1"/>
  <c r="I523" i="46"/>
  <c r="J523" i="46"/>
  <c r="V523" i="46" s="1"/>
  <c r="K523" i="46"/>
  <c r="L523" i="46"/>
  <c r="X523" i="46" s="1"/>
  <c r="A524" i="46"/>
  <c r="B524" i="46"/>
  <c r="D524" i="46"/>
  <c r="P524" i="46" s="1"/>
  <c r="E524" i="46"/>
  <c r="F524" i="46"/>
  <c r="R524" i="46" s="1"/>
  <c r="G524" i="46"/>
  <c r="H524" i="46"/>
  <c r="T524" i="46" s="1"/>
  <c r="I524" i="46"/>
  <c r="J524" i="46"/>
  <c r="V524" i="46" s="1"/>
  <c r="K524" i="46"/>
  <c r="L524" i="46"/>
  <c r="X524" i="46" s="1"/>
  <c r="A525" i="46"/>
  <c r="B525" i="46"/>
  <c r="D525" i="46"/>
  <c r="P525" i="46" s="1"/>
  <c r="E525" i="46"/>
  <c r="F525" i="46"/>
  <c r="R525" i="46" s="1"/>
  <c r="G525" i="46"/>
  <c r="H525" i="46"/>
  <c r="T525" i="46" s="1"/>
  <c r="I525" i="46"/>
  <c r="J525" i="46"/>
  <c r="V525" i="46" s="1"/>
  <c r="K525" i="46"/>
  <c r="L525" i="46"/>
  <c r="X525" i="46" s="1"/>
  <c r="A526" i="46"/>
  <c r="B526" i="46"/>
  <c r="D526" i="46"/>
  <c r="P526" i="46" s="1"/>
  <c r="E526" i="46"/>
  <c r="F526" i="46"/>
  <c r="R526" i="46" s="1"/>
  <c r="G526" i="46"/>
  <c r="H526" i="46"/>
  <c r="T526" i="46" s="1"/>
  <c r="I526" i="46"/>
  <c r="J526" i="46"/>
  <c r="V526" i="46" s="1"/>
  <c r="K526" i="46"/>
  <c r="L526" i="46"/>
  <c r="X526" i="46" s="1"/>
  <c r="A527" i="46"/>
  <c r="B527" i="46"/>
  <c r="D527" i="46"/>
  <c r="E527" i="46"/>
  <c r="F527" i="46"/>
  <c r="R527" i="46" s="1"/>
  <c r="G527" i="46"/>
  <c r="H527" i="46"/>
  <c r="T527" i="46" s="1"/>
  <c r="I527" i="46"/>
  <c r="J527" i="46"/>
  <c r="V527" i="46" s="1"/>
  <c r="K527" i="46"/>
  <c r="L527" i="46"/>
  <c r="X527" i="46" s="1"/>
  <c r="A528" i="46"/>
  <c r="B528" i="46"/>
  <c r="D528" i="46"/>
  <c r="P528" i="46" s="1"/>
  <c r="E528" i="46"/>
  <c r="F528" i="46"/>
  <c r="R528" i="46" s="1"/>
  <c r="G528" i="46"/>
  <c r="H528" i="46"/>
  <c r="T528" i="46" s="1"/>
  <c r="I528" i="46"/>
  <c r="J528" i="46"/>
  <c r="V528" i="46" s="1"/>
  <c r="K528" i="46"/>
  <c r="L528" i="46"/>
  <c r="X528" i="46" s="1"/>
  <c r="A529" i="46"/>
  <c r="B529" i="46"/>
  <c r="D529" i="46"/>
  <c r="P529" i="46" s="1"/>
  <c r="E529" i="46"/>
  <c r="F529" i="46"/>
  <c r="R529" i="46" s="1"/>
  <c r="G529" i="46"/>
  <c r="H529" i="46"/>
  <c r="T529" i="46" s="1"/>
  <c r="I529" i="46"/>
  <c r="J529" i="46"/>
  <c r="V529" i="46" s="1"/>
  <c r="K529" i="46"/>
  <c r="L529" i="46"/>
  <c r="X529" i="46" s="1"/>
  <c r="A530" i="46"/>
  <c r="B530" i="46"/>
  <c r="D530" i="46"/>
  <c r="P530" i="46" s="1"/>
  <c r="E530" i="46"/>
  <c r="F530" i="46"/>
  <c r="R530" i="46" s="1"/>
  <c r="G530" i="46"/>
  <c r="H530" i="46"/>
  <c r="T530" i="46" s="1"/>
  <c r="I530" i="46"/>
  <c r="J530" i="46"/>
  <c r="V530" i="46" s="1"/>
  <c r="K530" i="46"/>
  <c r="L530" i="46"/>
  <c r="X530" i="46" s="1"/>
  <c r="A531" i="46"/>
  <c r="B531" i="46"/>
  <c r="D531" i="46"/>
  <c r="P531" i="46" s="1"/>
  <c r="E531" i="46"/>
  <c r="F531" i="46"/>
  <c r="R531" i="46" s="1"/>
  <c r="G531" i="46"/>
  <c r="H531" i="46"/>
  <c r="T531" i="46" s="1"/>
  <c r="I531" i="46"/>
  <c r="J531" i="46"/>
  <c r="V531" i="46" s="1"/>
  <c r="K531" i="46"/>
  <c r="L531" i="46"/>
  <c r="X531" i="46" s="1"/>
  <c r="A532" i="46"/>
  <c r="B532" i="46"/>
  <c r="D532" i="46"/>
  <c r="E532" i="46"/>
  <c r="F532" i="46"/>
  <c r="R532" i="46" s="1"/>
  <c r="G532" i="46"/>
  <c r="H532" i="46"/>
  <c r="T532" i="46" s="1"/>
  <c r="I532" i="46"/>
  <c r="J532" i="46"/>
  <c r="V532" i="46" s="1"/>
  <c r="K532" i="46"/>
  <c r="L532" i="46"/>
  <c r="X532" i="46" s="1"/>
  <c r="A533" i="46"/>
  <c r="B533" i="46"/>
  <c r="D533" i="46"/>
  <c r="P533" i="46" s="1"/>
  <c r="E533" i="46"/>
  <c r="F533" i="46"/>
  <c r="R533" i="46" s="1"/>
  <c r="G533" i="46"/>
  <c r="H533" i="46"/>
  <c r="T533" i="46" s="1"/>
  <c r="I533" i="46"/>
  <c r="J533" i="46"/>
  <c r="V533" i="46" s="1"/>
  <c r="K533" i="46"/>
  <c r="L533" i="46"/>
  <c r="X533" i="46" s="1"/>
  <c r="A534" i="46"/>
  <c r="B534" i="46"/>
  <c r="D534" i="46"/>
  <c r="P534" i="46" s="1"/>
  <c r="E534" i="46"/>
  <c r="F534" i="46"/>
  <c r="R534" i="46" s="1"/>
  <c r="G534" i="46"/>
  <c r="H534" i="46"/>
  <c r="T534" i="46" s="1"/>
  <c r="I534" i="46"/>
  <c r="J534" i="46"/>
  <c r="V534" i="46" s="1"/>
  <c r="K534" i="46"/>
  <c r="L534" i="46"/>
  <c r="X534" i="46" s="1"/>
  <c r="A535" i="46"/>
  <c r="B535" i="46"/>
  <c r="D535" i="46"/>
  <c r="P535" i="46" s="1"/>
  <c r="E535" i="46"/>
  <c r="F535" i="46"/>
  <c r="R535" i="46" s="1"/>
  <c r="G535" i="46"/>
  <c r="H535" i="46"/>
  <c r="T535" i="46" s="1"/>
  <c r="I535" i="46"/>
  <c r="J535" i="46"/>
  <c r="V535" i="46" s="1"/>
  <c r="K535" i="46"/>
  <c r="L535" i="46"/>
  <c r="X535" i="46" s="1"/>
  <c r="A536" i="46"/>
  <c r="B536" i="46"/>
  <c r="D536" i="46"/>
  <c r="P536" i="46" s="1"/>
  <c r="E536" i="46"/>
  <c r="F536" i="46"/>
  <c r="R536" i="46" s="1"/>
  <c r="G536" i="46"/>
  <c r="H536" i="46"/>
  <c r="T536" i="46" s="1"/>
  <c r="I536" i="46"/>
  <c r="J536" i="46"/>
  <c r="V536" i="46" s="1"/>
  <c r="K536" i="46"/>
  <c r="L536" i="46"/>
  <c r="X536" i="46" s="1"/>
  <c r="A537" i="46"/>
  <c r="B537" i="46"/>
  <c r="D537" i="46"/>
  <c r="E537" i="46"/>
  <c r="F537" i="46"/>
  <c r="R537" i="46" s="1"/>
  <c r="G537" i="46"/>
  <c r="H537" i="46"/>
  <c r="T537" i="46" s="1"/>
  <c r="I537" i="46"/>
  <c r="J537" i="46"/>
  <c r="V537" i="46" s="1"/>
  <c r="K537" i="46"/>
  <c r="L537" i="46"/>
  <c r="X537" i="46" s="1"/>
  <c r="A538" i="46"/>
  <c r="B538" i="46"/>
  <c r="D538" i="46"/>
  <c r="E538" i="46"/>
  <c r="F538" i="46"/>
  <c r="R538" i="46" s="1"/>
  <c r="G538" i="46"/>
  <c r="H538" i="46"/>
  <c r="T538" i="46" s="1"/>
  <c r="I538" i="46"/>
  <c r="J538" i="46"/>
  <c r="V538" i="46" s="1"/>
  <c r="K538" i="46"/>
  <c r="L538" i="46"/>
  <c r="X538" i="46" s="1"/>
  <c r="A539" i="46"/>
  <c r="B539" i="46"/>
  <c r="D539" i="46"/>
  <c r="P539" i="46" s="1"/>
  <c r="E539" i="46"/>
  <c r="F539" i="46"/>
  <c r="R539" i="46" s="1"/>
  <c r="G539" i="46"/>
  <c r="H539" i="46"/>
  <c r="T539" i="46" s="1"/>
  <c r="I539" i="46"/>
  <c r="J539" i="46"/>
  <c r="V539" i="46" s="1"/>
  <c r="K539" i="46"/>
  <c r="L539" i="46"/>
  <c r="X539" i="46" s="1"/>
  <c r="A540" i="46"/>
  <c r="B540" i="46"/>
  <c r="D540" i="46"/>
  <c r="P540" i="46" s="1"/>
  <c r="E540" i="46"/>
  <c r="F540" i="46"/>
  <c r="R540" i="46" s="1"/>
  <c r="G540" i="46"/>
  <c r="H540" i="46"/>
  <c r="T540" i="46" s="1"/>
  <c r="I540" i="46"/>
  <c r="J540" i="46"/>
  <c r="V540" i="46" s="1"/>
  <c r="K540" i="46"/>
  <c r="L540" i="46"/>
  <c r="X540" i="46" s="1"/>
  <c r="A541" i="46"/>
  <c r="B541" i="46"/>
  <c r="D541" i="46"/>
  <c r="E541" i="46"/>
  <c r="F541" i="46"/>
  <c r="R541" i="46" s="1"/>
  <c r="G541" i="46"/>
  <c r="H541" i="46"/>
  <c r="T541" i="46" s="1"/>
  <c r="I541" i="46"/>
  <c r="J541" i="46"/>
  <c r="V541" i="46" s="1"/>
  <c r="K541" i="46"/>
  <c r="L541" i="46"/>
  <c r="X541" i="46" s="1"/>
  <c r="A542" i="46"/>
  <c r="B542" i="46"/>
  <c r="D542" i="46"/>
  <c r="E542" i="46"/>
  <c r="F542" i="46"/>
  <c r="R542" i="46" s="1"/>
  <c r="G542" i="46"/>
  <c r="H542" i="46"/>
  <c r="T542" i="46" s="1"/>
  <c r="I542" i="46"/>
  <c r="J542" i="46"/>
  <c r="V542" i="46" s="1"/>
  <c r="K542" i="46"/>
  <c r="L542" i="46"/>
  <c r="X542" i="46" s="1"/>
  <c r="A543" i="46"/>
  <c r="B543" i="46"/>
  <c r="D543" i="46"/>
  <c r="P543" i="46" s="1"/>
  <c r="E543" i="46"/>
  <c r="F543" i="46"/>
  <c r="R543" i="46" s="1"/>
  <c r="G543" i="46"/>
  <c r="H543" i="46"/>
  <c r="T543" i="46" s="1"/>
  <c r="I543" i="46"/>
  <c r="J543" i="46"/>
  <c r="V543" i="46" s="1"/>
  <c r="K543" i="46"/>
  <c r="L543" i="46"/>
  <c r="X543" i="46" s="1"/>
  <c r="A544" i="46"/>
  <c r="B544" i="46"/>
  <c r="D544" i="46"/>
  <c r="P544" i="46" s="1"/>
  <c r="E544" i="46"/>
  <c r="F544" i="46"/>
  <c r="R544" i="46" s="1"/>
  <c r="G544" i="46"/>
  <c r="H544" i="46"/>
  <c r="T544" i="46" s="1"/>
  <c r="I544" i="46"/>
  <c r="J544" i="46"/>
  <c r="V544" i="46" s="1"/>
  <c r="K544" i="46"/>
  <c r="L544" i="46"/>
  <c r="X544" i="46" s="1"/>
  <c r="A545" i="46"/>
  <c r="B545" i="46"/>
  <c r="D545" i="46"/>
  <c r="E545" i="46"/>
  <c r="F545" i="46"/>
  <c r="R545" i="46" s="1"/>
  <c r="G545" i="46"/>
  <c r="H545" i="46"/>
  <c r="T545" i="46" s="1"/>
  <c r="I545" i="46"/>
  <c r="J545" i="46"/>
  <c r="V545" i="46" s="1"/>
  <c r="K545" i="46"/>
  <c r="L545" i="46"/>
  <c r="X545" i="46" s="1"/>
  <c r="A546" i="46"/>
  <c r="B546" i="46"/>
  <c r="D546" i="46"/>
  <c r="E546" i="46"/>
  <c r="F546" i="46"/>
  <c r="R546" i="46" s="1"/>
  <c r="G546" i="46"/>
  <c r="H546" i="46"/>
  <c r="T546" i="46" s="1"/>
  <c r="I546" i="46"/>
  <c r="J546" i="46"/>
  <c r="V546" i="46" s="1"/>
  <c r="K546" i="46"/>
  <c r="L546" i="46"/>
  <c r="X546" i="46" s="1"/>
  <c r="A547" i="46"/>
  <c r="B547" i="46"/>
  <c r="D547" i="46"/>
  <c r="P547" i="46" s="1"/>
  <c r="E547" i="46"/>
  <c r="F547" i="46"/>
  <c r="R547" i="46" s="1"/>
  <c r="G547" i="46"/>
  <c r="H547" i="46"/>
  <c r="T547" i="46" s="1"/>
  <c r="I547" i="46"/>
  <c r="J547" i="46"/>
  <c r="V547" i="46" s="1"/>
  <c r="K547" i="46"/>
  <c r="L547" i="46"/>
  <c r="X547" i="46" s="1"/>
  <c r="A548" i="46"/>
  <c r="B548" i="46"/>
  <c r="D548" i="46"/>
  <c r="P548" i="46" s="1"/>
  <c r="E548" i="46"/>
  <c r="F548" i="46"/>
  <c r="R548" i="46" s="1"/>
  <c r="G548" i="46"/>
  <c r="H548" i="46"/>
  <c r="T548" i="46" s="1"/>
  <c r="I548" i="46"/>
  <c r="J548" i="46"/>
  <c r="V548" i="46" s="1"/>
  <c r="K548" i="46"/>
  <c r="L548" i="46"/>
  <c r="X548" i="46" s="1"/>
  <c r="A549" i="46"/>
  <c r="B549" i="46"/>
  <c r="D549" i="46"/>
  <c r="E549" i="46"/>
  <c r="F549" i="46"/>
  <c r="R549" i="46" s="1"/>
  <c r="G549" i="46"/>
  <c r="H549" i="46"/>
  <c r="T549" i="46" s="1"/>
  <c r="I549" i="46"/>
  <c r="J549" i="46"/>
  <c r="V549" i="46" s="1"/>
  <c r="K549" i="46"/>
  <c r="L549" i="46"/>
  <c r="X549" i="46" s="1"/>
  <c r="A550" i="46"/>
  <c r="B550" i="46"/>
  <c r="D550" i="46"/>
  <c r="E550" i="46"/>
  <c r="F550" i="46"/>
  <c r="R550" i="46" s="1"/>
  <c r="G550" i="46"/>
  <c r="H550" i="46"/>
  <c r="T550" i="46" s="1"/>
  <c r="I550" i="46"/>
  <c r="J550" i="46"/>
  <c r="V550" i="46" s="1"/>
  <c r="K550" i="46"/>
  <c r="L550" i="46"/>
  <c r="X550" i="46" s="1"/>
  <c r="A551" i="46"/>
  <c r="B551" i="46"/>
  <c r="D551" i="46"/>
  <c r="P551" i="46" s="1"/>
  <c r="E551" i="46"/>
  <c r="F551" i="46"/>
  <c r="R551" i="46" s="1"/>
  <c r="G551" i="46"/>
  <c r="H551" i="46"/>
  <c r="T551" i="46" s="1"/>
  <c r="I551" i="46"/>
  <c r="J551" i="46"/>
  <c r="V551" i="46" s="1"/>
  <c r="K551" i="46"/>
  <c r="L551" i="46"/>
  <c r="X551" i="46" s="1"/>
  <c r="A552" i="46"/>
  <c r="B552" i="46"/>
  <c r="D552" i="46"/>
  <c r="P552" i="46" s="1"/>
  <c r="E552" i="46"/>
  <c r="F552" i="46"/>
  <c r="R552" i="46" s="1"/>
  <c r="G552" i="46"/>
  <c r="H552" i="46"/>
  <c r="T552" i="46" s="1"/>
  <c r="I552" i="46"/>
  <c r="J552" i="46"/>
  <c r="V552" i="46" s="1"/>
  <c r="K552" i="46"/>
  <c r="L552" i="46"/>
  <c r="X552" i="46" s="1"/>
  <c r="A553" i="46"/>
  <c r="B553" i="46"/>
  <c r="D553" i="46"/>
  <c r="E553" i="46"/>
  <c r="F553" i="46"/>
  <c r="R553" i="46" s="1"/>
  <c r="G553" i="46"/>
  <c r="H553" i="46"/>
  <c r="T553" i="46" s="1"/>
  <c r="I553" i="46"/>
  <c r="J553" i="46"/>
  <c r="V553" i="46" s="1"/>
  <c r="K553" i="46"/>
  <c r="L553" i="46"/>
  <c r="X553" i="46" s="1"/>
  <c r="A554" i="46"/>
  <c r="B554" i="46"/>
  <c r="D554" i="46"/>
  <c r="E554" i="46"/>
  <c r="F554" i="46"/>
  <c r="R554" i="46" s="1"/>
  <c r="G554" i="46"/>
  <c r="H554" i="46"/>
  <c r="T554" i="46" s="1"/>
  <c r="I554" i="46"/>
  <c r="J554" i="46"/>
  <c r="V554" i="46" s="1"/>
  <c r="K554" i="46"/>
  <c r="L554" i="46"/>
  <c r="X554" i="46" s="1"/>
  <c r="A555" i="46"/>
  <c r="B555" i="46"/>
  <c r="D555" i="46"/>
  <c r="P555" i="46" s="1"/>
  <c r="E555" i="46"/>
  <c r="F555" i="46"/>
  <c r="R555" i="46" s="1"/>
  <c r="G555" i="46"/>
  <c r="H555" i="46"/>
  <c r="T555" i="46" s="1"/>
  <c r="I555" i="46"/>
  <c r="J555" i="46"/>
  <c r="V555" i="46" s="1"/>
  <c r="K555" i="46"/>
  <c r="L555" i="46"/>
  <c r="X555" i="46" s="1"/>
  <c r="A556" i="46"/>
  <c r="B556" i="46"/>
  <c r="D556" i="46"/>
  <c r="P556" i="46" s="1"/>
  <c r="E556" i="46"/>
  <c r="F556" i="46"/>
  <c r="R556" i="46" s="1"/>
  <c r="G556" i="46"/>
  <c r="H556" i="46"/>
  <c r="T556" i="46" s="1"/>
  <c r="I556" i="46"/>
  <c r="J556" i="46"/>
  <c r="V556" i="46" s="1"/>
  <c r="K556" i="46"/>
  <c r="L556" i="46"/>
  <c r="X556" i="46" s="1"/>
  <c r="A557" i="46"/>
  <c r="B557" i="46"/>
  <c r="D557" i="46"/>
  <c r="E557" i="46"/>
  <c r="F557" i="46"/>
  <c r="R557" i="46" s="1"/>
  <c r="G557" i="46"/>
  <c r="H557" i="46"/>
  <c r="T557" i="46" s="1"/>
  <c r="I557" i="46"/>
  <c r="J557" i="46"/>
  <c r="V557" i="46" s="1"/>
  <c r="K557" i="46"/>
  <c r="L557" i="46"/>
  <c r="X557" i="46" s="1"/>
  <c r="A558" i="46"/>
  <c r="B558" i="46"/>
  <c r="D558" i="46"/>
  <c r="E558" i="46"/>
  <c r="F558" i="46"/>
  <c r="R558" i="46" s="1"/>
  <c r="G558" i="46"/>
  <c r="H558" i="46"/>
  <c r="T558" i="46" s="1"/>
  <c r="I558" i="46"/>
  <c r="J558" i="46"/>
  <c r="V558" i="46" s="1"/>
  <c r="K558" i="46"/>
  <c r="L558" i="46"/>
  <c r="X558" i="46" s="1"/>
  <c r="A559" i="46"/>
  <c r="B559" i="46"/>
  <c r="D559" i="46"/>
  <c r="P559" i="46" s="1"/>
  <c r="E559" i="46"/>
  <c r="F559" i="46"/>
  <c r="R559" i="46" s="1"/>
  <c r="G559" i="46"/>
  <c r="H559" i="46"/>
  <c r="T559" i="46" s="1"/>
  <c r="I559" i="46"/>
  <c r="J559" i="46"/>
  <c r="V559" i="46" s="1"/>
  <c r="K559" i="46"/>
  <c r="L559" i="46"/>
  <c r="X559" i="46" s="1"/>
  <c r="A560" i="46"/>
  <c r="B560" i="46"/>
  <c r="D560" i="46"/>
  <c r="P560" i="46" s="1"/>
  <c r="E560" i="46"/>
  <c r="F560" i="46"/>
  <c r="R560" i="46" s="1"/>
  <c r="G560" i="46"/>
  <c r="H560" i="46"/>
  <c r="T560" i="46" s="1"/>
  <c r="I560" i="46"/>
  <c r="J560" i="46"/>
  <c r="V560" i="46" s="1"/>
  <c r="K560" i="46"/>
  <c r="L560" i="46"/>
  <c r="X560" i="46" s="1"/>
  <c r="A561" i="46"/>
  <c r="B561" i="46"/>
  <c r="D561" i="46"/>
  <c r="E561" i="46"/>
  <c r="F561" i="46"/>
  <c r="R561" i="46" s="1"/>
  <c r="G561" i="46"/>
  <c r="H561" i="46"/>
  <c r="T561" i="46" s="1"/>
  <c r="I561" i="46"/>
  <c r="J561" i="46"/>
  <c r="V561" i="46" s="1"/>
  <c r="K561" i="46"/>
  <c r="L561" i="46"/>
  <c r="X561" i="46" s="1"/>
  <c r="A562" i="46"/>
  <c r="B562" i="46"/>
  <c r="D562" i="46"/>
  <c r="E562" i="46"/>
  <c r="F562" i="46"/>
  <c r="R562" i="46" s="1"/>
  <c r="G562" i="46"/>
  <c r="H562" i="46"/>
  <c r="T562" i="46" s="1"/>
  <c r="I562" i="46"/>
  <c r="J562" i="46"/>
  <c r="V562" i="46" s="1"/>
  <c r="K562" i="46"/>
  <c r="L562" i="46"/>
  <c r="X562" i="46" s="1"/>
  <c r="A563" i="46"/>
  <c r="B563" i="46"/>
  <c r="D563" i="46"/>
  <c r="P563" i="46" s="1"/>
  <c r="E563" i="46"/>
  <c r="F563" i="46"/>
  <c r="R563" i="46" s="1"/>
  <c r="G563" i="46"/>
  <c r="H563" i="46"/>
  <c r="T563" i="46" s="1"/>
  <c r="I563" i="46"/>
  <c r="J563" i="46"/>
  <c r="V563" i="46" s="1"/>
  <c r="K563" i="46"/>
  <c r="L563" i="46"/>
  <c r="X563" i="46" s="1"/>
  <c r="A564" i="46"/>
  <c r="B564" i="46"/>
  <c r="D564" i="46"/>
  <c r="P564" i="46" s="1"/>
  <c r="E564" i="46"/>
  <c r="F564" i="46"/>
  <c r="R564" i="46" s="1"/>
  <c r="G564" i="46"/>
  <c r="H564" i="46"/>
  <c r="T564" i="46" s="1"/>
  <c r="I564" i="46"/>
  <c r="J564" i="46"/>
  <c r="V564" i="46" s="1"/>
  <c r="K564" i="46"/>
  <c r="L564" i="46"/>
  <c r="X564" i="46" s="1"/>
  <c r="A565" i="46"/>
  <c r="B565" i="46"/>
  <c r="D565" i="46"/>
  <c r="E565" i="46"/>
  <c r="F565" i="46"/>
  <c r="R565" i="46" s="1"/>
  <c r="G565" i="46"/>
  <c r="H565" i="46"/>
  <c r="T565" i="46" s="1"/>
  <c r="I565" i="46"/>
  <c r="J565" i="46"/>
  <c r="V565" i="46" s="1"/>
  <c r="K565" i="46"/>
  <c r="L565" i="46"/>
  <c r="X565" i="46" s="1"/>
  <c r="A566" i="46"/>
  <c r="B566" i="46"/>
  <c r="D566" i="46"/>
  <c r="E566" i="46"/>
  <c r="F566" i="46"/>
  <c r="R566" i="46" s="1"/>
  <c r="G566" i="46"/>
  <c r="H566" i="46"/>
  <c r="T566" i="46" s="1"/>
  <c r="I566" i="46"/>
  <c r="J566" i="46"/>
  <c r="V566" i="46" s="1"/>
  <c r="K566" i="46"/>
  <c r="L566" i="46"/>
  <c r="X566" i="46" s="1"/>
  <c r="A567" i="46"/>
  <c r="B567" i="46"/>
  <c r="D567" i="46"/>
  <c r="P567" i="46" s="1"/>
  <c r="E567" i="46"/>
  <c r="F567" i="46"/>
  <c r="R567" i="46" s="1"/>
  <c r="G567" i="46"/>
  <c r="H567" i="46"/>
  <c r="T567" i="46" s="1"/>
  <c r="I567" i="46"/>
  <c r="J567" i="46"/>
  <c r="V567" i="46" s="1"/>
  <c r="K567" i="46"/>
  <c r="L567" i="46"/>
  <c r="X567" i="46" s="1"/>
  <c r="A568" i="46"/>
  <c r="B568" i="46"/>
  <c r="D568" i="46"/>
  <c r="P568" i="46" s="1"/>
  <c r="E568" i="46"/>
  <c r="F568" i="46"/>
  <c r="R568" i="46" s="1"/>
  <c r="G568" i="46"/>
  <c r="H568" i="46"/>
  <c r="T568" i="46" s="1"/>
  <c r="I568" i="46"/>
  <c r="J568" i="46"/>
  <c r="V568" i="46" s="1"/>
  <c r="K568" i="46"/>
  <c r="L568" i="46"/>
  <c r="X568" i="46" s="1"/>
  <c r="A569" i="46"/>
  <c r="B569" i="46"/>
  <c r="D569" i="46"/>
  <c r="E569" i="46"/>
  <c r="F569" i="46"/>
  <c r="R569" i="46" s="1"/>
  <c r="G569" i="46"/>
  <c r="H569" i="46"/>
  <c r="T569" i="46" s="1"/>
  <c r="I569" i="46"/>
  <c r="J569" i="46"/>
  <c r="V569" i="46" s="1"/>
  <c r="K569" i="46"/>
  <c r="L569" i="46"/>
  <c r="X569" i="46" s="1"/>
  <c r="A570" i="46"/>
  <c r="B570" i="46"/>
  <c r="D570" i="46"/>
  <c r="E570" i="46"/>
  <c r="F570" i="46"/>
  <c r="R570" i="46" s="1"/>
  <c r="G570" i="46"/>
  <c r="H570" i="46"/>
  <c r="T570" i="46" s="1"/>
  <c r="I570" i="46"/>
  <c r="J570" i="46"/>
  <c r="V570" i="46" s="1"/>
  <c r="K570" i="46"/>
  <c r="L570" i="46"/>
  <c r="X570" i="46" s="1"/>
  <c r="A571" i="46"/>
  <c r="B571" i="46"/>
  <c r="D571" i="46"/>
  <c r="P571" i="46" s="1"/>
  <c r="E571" i="46"/>
  <c r="F571" i="46"/>
  <c r="R571" i="46" s="1"/>
  <c r="G571" i="46"/>
  <c r="H571" i="46"/>
  <c r="T571" i="46" s="1"/>
  <c r="I571" i="46"/>
  <c r="J571" i="46"/>
  <c r="V571" i="46" s="1"/>
  <c r="K571" i="46"/>
  <c r="L571" i="46"/>
  <c r="X571" i="46" s="1"/>
  <c r="A572" i="46"/>
  <c r="B572" i="46"/>
  <c r="D572" i="46"/>
  <c r="P572" i="46" s="1"/>
  <c r="E572" i="46"/>
  <c r="F572" i="46"/>
  <c r="R572" i="46" s="1"/>
  <c r="G572" i="46"/>
  <c r="H572" i="46"/>
  <c r="T572" i="46" s="1"/>
  <c r="I572" i="46"/>
  <c r="J572" i="46"/>
  <c r="V572" i="46" s="1"/>
  <c r="K572" i="46"/>
  <c r="L572" i="46"/>
  <c r="X572" i="46" s="1"/>
  <c r="A573" i="46"/>
  <c r="B573" i="46"/>
  <c r="D573" i="46"/>
  <c r="E573" i="46"/>
  <c r="F573" i="46"/>
  <c r="R573" i="46" s="1"/>
  <c r="G573" i="46"/>
  <c r="H573" i="46"/>
  <c r="T573" i="46" s="1"/>
  <c r="I573" i="46"/>
  <c r="J573" i="46"/>
  <c r="V573" i="46" s="1"/>
  <c r="K573" i="46"/>
  <c r="L573" i="46"/>
  <c r="X573" i="46" s="1"/>
  <c r="A574" i="46"/>
  <c r="B574" i="46"/>
  <c r="D574" i="46"/>
  <c r="E574" i="46"/>
  <c r="F574" i="46"/>
  <c r="R574" i="46" s="1"/>
  <c r="G574" i="46"/>
  <c r="H574" i="46"/>
  <c r="T574" i="46" s="1"/>
  <c r="I574" i="46"/>
  <c r="J574" i="46"/>
  <c r="V574" i="46" s="1"/>
  <c r="K574" i="46"/>
  <c r="L574" i="46"/>
  <c r="X574" i="46" s="1"/>
  <c r="A575" i="46"/>
  <c r="B575" i="46"/>
  <c r="D575" i="46"/>
  <c r="P575" i="46" s="1"/>
  <c r="E575" i="46"/>
  <c r="F575" i="46"/>
  <c r="R575" i="46" s="1"/>
  <c r="G575" i="46"/>
  <c r="H575" i="46"/>
  <c r="T575" i="46" s="1"/>
  <c r="I575" i="46"/>
  <c r="J575" i="46"/>
  <c r="V575" i="46" s="1"/>
  <c r="K575" i="46"/>
  <c r="L575" i="46"/>
  <c r="X575" i="46" s="1"/>
  <c r="A576" i="46"/>
  <c r="B576" i="46"/>
  <c r="D576" i="46"/>
  <c r="P576" i="46" s="1"/>
  <c r="E576" i="46"/>
  <c r="F576" i="46"/>
  <c r="R576" i="46" s="1"/>
  <c r="G576" i="46"/>
  <c r="H576" i="46"/>
  <c r="T576" i="46" s="1"/>
  <c r="I576" i="46"/>
  <c r="J576" i="46"/>
  <c r="V576" i="46" s="1"/>
  <c r="K576" i="46"/>
  <c r="L576" i="46"/>
  <c r="X576" i="46" s="1"/>
  <c r="A577" i="46"/>
  <c r="B577" i="46"/>
  <c r="D577" i="46"/>
  <c r="E577" i="46"/>
  <c r="F577" i="46"/>
  <c r="R577" i="46" s="1"/>
  <c r="G577" i="46"/>
  <c r="H577" i="46"/>
  <c r="T577" i="46" s="1"/>
  <c r="I577" i="46"/>
  <c r="J577" i="46"/>
  <c r="V577" i="46" s="1"/>
  <c r="K577" i="46"/>
  <c r="L577" i="46"/>
  <c r="X577" i="46" s="1"/>
  <c r="A578" i="46"/>
  <c r="B578" i="46"/>
  <c r="D578" i="46"/>
  <c r="E578" i="46"/>
  <c r="F578" i="46"/>
  <c r="R578" i="46" s="1"/>
  <c r="G578" i="46"/>
  <c r="H578" i="46"/>
  <c r="T578" i="46" s="1"/>
  <c r="I578" i="46"/>
  <c r="J578" i="46"/>
  <c r="V578" i="46" s="1"/>
  <c r="K578" i="46"/>
  <c r="L578" i="46"/>
  <c r="X578" i="46" s="1"/>
  <c r="A579" i="46"/>
  <c r="B579" i="46"/>
  <c r="D579" i="46"/>
  <c r="P579" i="46" s="1"/>
  <c r="E579" i="46"/>
  <c r="F579" i="46"/>
  <c r="R579" i="46" s="1"/>
  <c r="G579" i="46"/>
  <c r="H579" i="46"/>
  <c r="T579" i="46" s="1"/>
  <c r="I579" i="46"/>
  <c r="J579" i="46"/>
  <c r="V579" i="46" s="1"/>
  <c r="K579" i="46"/>
  <c r="L579" i="46"/>
  <c r="X579" i="46" s="1"/>
  <c r="A580" i="46"/>
  <c r="B580" i="46"/>
  <c r="D580" i="46"/>
  <c r="P580" i="46" s="1"/>
  <c r="E580" i="46"/>
  <c r="F580" i="46"/>
  <c r="R580" i="46" s="1"/>
  <c r="G580" i="46"/>
  <c r="H580" i="46"/>
  <c r="T580" i="46" s="1"/>
  <c r="I580" i="46"/>
  <c r="J580" i="46"/>
  <c r="V580" i="46" s="1"/>
  <c r="K580" i="46"/>
  <c r="L580" i="46"/>
  <c r="X580" i="46" s="1"/>
  <c r="A581" i="46"/>
  <c r="B581" i="46"/>
  <c r="D581" i="46"/>
  <c r="E581" i="46"/>
  <c r="F581" i="46"/>
  <c r="R581" i="46" s="1"/>
  <c r="G581" i="46"/>
  <c r="H581" i="46"/>
  <c r="T581" i="46" s="1"/>
  <c r="I581" i="46"/>
  <c r="J581" i="46"/>
  <c r="V581" i="46" s="1"/>
  <c r="K581" i="46"/>
  <c r="L581" i="46"/>
  <c r="X581" i="46" s="1"/>
  <c r="A582" i="46"/>
  <c r="B582" i="46"/>
  <c r="D582" i="46"/>
  <c r="E582" i="46"/>
  <c r="F582" i="46"/>
  <c r="R582" i="46" s="1"/>
  <c r="G582" i="46"/>
  <c r="H582" i="46"/>
  <c r="T582" i="46" s="1"/>
  <c r="I582" i="46"/>
  <c r="J582" i="46"/>
  <c r="V582" i="46" s="1"/>
  <c r="K582" i="46"/>
  <c r="L582" i="46"/>
  <c r="X582" i="46" s="1"/>
  <c r="A583" i="46"/>
  <c r="B583" i="46"/>
  <c r="D583" i="46"/>
  <c r="P583" i="46" s="1"/>
  <c r="E583" i="46"/>
  <c r="F583" i="46"/>
  <c r="R583" i="46" s="1"/>
  <c r="G583" i="46"/>
  <c r="H583" i="46"/>
  <c r="T583" i="46" s="1"/>
  <c r="I583" i="46"/>
  <c r="J583" i="46"/>
  <c r="V583" i="46" s="1"/>
  <c r="K583" i="46"/>
  <c r="L583" i="46"/>
  <c r="X583" i="46" s="1"/>
  <c r="A584" i="46"/>
  <c r="B584" i="46"/>
  <c r="D584" i="46"/>
  <c r="P584" i="46" s="1"/>
  <c r="E584" i="46"/>
  <c r="F584" i="46"/>
  <c r="R584" i="46" s="1"/>
  <c r="G584" i="46"/>
  <c r="H584" i="46"/>
  <c r="T584" i="46" s="1"/>
  <c r="I584" i="46"/>
  <c r="J584" i="46"/>
  <c r="V584" i="46" s="1"/>
  <c r="K584" i="46"/>
  <c r="L584" i="46"/>
  <c r="X584" i="46" s="1"/>
  <c r="A585" i="46"/>
  <c r="B585" i="46"/>
  <c r="D585" i="46"/>
  <c r="E585" i="46"/>
  <c r="F585" i="46"/>
  <c r="R585" i="46" s="1"/>
  <c r="G585" i="46"/>
  <c r="H585" i="46"/>
  <c r="T585" i="46" s="1"/>
  <c r="I585" i="46"/>
  <c r="J585" i="46"/>
  <c r="V585" i="46" s="1"/>
  <c r="K585" i="46"/>
  <c r="L585" i="46"/>
  <c r="X585" i="46" s="1"/>
  <c r="A586" i="46"/>
  <c r="B586" i="46"/>
  <c r="D586" i="46"/>
  <c r="E586" i="46"/>
  <c r="F586" i="46"/>
  <c r="R586" i="46" s="1"/>
  <c r="G586" i="46"/>
  <c r="H586" i="46"/>
  <c r="T586" i="46" s="1"/>
  <c r="I586" i="46"/>
  <c r="J586" i="46"/>
  <c r="V586" i="46" s="1"/>
  <c r="K586" i="46"/>
  <c r="L586" i="46"/>
  <c r="X586" i="46" s="1"/>
  <c r="A587" i="46"/>
  <c r="B587" i="46"/>
  <c r="D587" i="46"/>
  <c r="P587" i="46" s="1"/>
  <c r="E587" i="46"/>
  <c r="F587" i="46"/>
  <c r="R587" i="46" s="1"/>
  <c r="G587" i="46"/>
  <c r="H587" i="46"/>
  <c r="T587" i="46" s="1"/>
  <c r="I587" i="46"/>
  <c r="J587" i="46"/>
  <c r="V587" i="46" s="1"/>
  <c r="K587" i="46"/>
  <c r="L587" i="46"/>
  <c r="X587" i="46" s="1"/>
  <c r="A588" i="46"/>
  <c r="B588" i="46"/>
  <c r="D588" i="46"/>
  <c r="P588" i="46" s="1"/>
  <c r="E588" i="46"/>
  <c r="F588" i="46"/>
  <c r="R588" i="46" s="1"/>
  <c r="G588" i="46"/>
  <c r="H588" i="46"/>
  <c r="T588" i="46" s="1"/>
  <c r="I588" i="46"/>
  <c r="J588" i="46"/>
  <c r="V588" i="46" s="1"/>
  <c r="K588" i="46"/>
  <c r="L588" i="46"/>
  <c r="X588" i="46" s="1"/>
  <c r="A589" i="46"/>
  <c r="B589" i="46"/>
  <c r="D589" i="46"/>
  <c r="E589" i="46"/>
  <c r="F589" i="46"/>
  <c r="R589" i="46" s="1"/>
  <c r="G589" i="46"/>
  <c r="H589" i="46"/>
  <c r="T589" i="46" s="1"/>
  <c r="I589" i="46"/>
  <c r="J589" i="46"/>
  <c r="V589" i="46" s="1"/>
  <c r="K589" i="46"/>
  <c r="L589" i="46"/>
  <c r="X589" i="46" s="1"/>
  <c r="A590" i="46"/>
  <c r="B590" i="46"/>
  <c r="D590" i="46"/>
  <c r="E590" i="46"/>
  <c r="F590" i="46"/>
  <c r="R590" i="46" s="1"/>
  <c r="G590" i="46"/>
  <c r="H590" i="46"/>
  <c r="T590" i="46" s="1"/>
  <c r="I590" i="46"/>
  <c r="J590" i="46"/>
  <c r="V590" i="46" s="1"/>
  <c r="K590" i="46"/>
  <c r="L590" i="46"/>
  <c r="X590" i="46" s="1"/>
  <c r="A591" i="46"/>
  <c r="B591" i="46"/>
  <c r="D591" i="46"/>
  <c r="P591" i="46" s="1"/>
  <c r="E591" i="46"/>
  <c r="F591" i="46"/>
  <c r="R591" i="46" s="1"/>
  <c r="G591" i="46"/>
  <c r="H591" i="46"/>
  <c r="T591" i="46" s="1"/>
  <c r="I591" i="46"/>
  <c r="J591" i="46"/>
  <c r="V591" i="46" s="1"/>
  <c r="K591" i="46"/>
  <c r="L591" i="46"/>
  <c r="X591" i="46" s="1"/>
  <c r="A592" i="46"/>
  <c r="B592" i="46"/>
  <c r="D592" i="46"/>
  <c r="P592" i="46" s="1"/>
  <c r="E592" i="46"/>
  <c r="F592" i="46"/>
  <c r="R592" i="46" s="1"/>
  <c r="G592" i="46"/>
  <c r="H592" i="46"/>
  <c r="T592" i="46" s="1"/>
  <c r="I592" i="46"/>
  <c r="J592" i="46"/>
  <c r="V592" i="46" s="1"/>
  <c r="K592" i="46"/>
  <c r="L592" i="46"/>
  <c r="X592" i="46" s="1"/>
  <c r="A593" i="46"/>
  <c r="B593" i="46"/>
  <c r="D593" i="46"/>
  <c r="E593" i="46"/>
  <c r="F593" i="46"/>
  <c r="R593" i="46" s="1"/>
  <c r="G593" i="46"/>
  <c r="H593" i="46"/>
  <c r="T593" i="46" s="1"/>
  <c r="I593" i="46"/>
  <c r="J593" i="46"/>
  <c r="V593" i="46" s="1"/>
  <c r="K593" i="46"/>
  <c r="L593" i="46"/>
  <c r="X593" i="46" s="1"/>
  <c r="A594" i="46"/>
  <c r="B594" i="46"/>
  <c r="D594" i="46"/>
  <c r="E594" i="46"/>
  <c r="F594" i="46"/>
  <c r="R594" i="46" s="1"/>
  <c r="G594" i="46"/>
  <c r="H594" i="46"/>
  <c r="T594" i="46" s="1"/>
  <c r="I594" i="46"/>
  <c r="J594" i="46"/>
  <c r="V594" i="46" s="1"/>
  <c r="K594" i="46"/>
  <c r="L594" i="46"/>
  <c r="X594" i="46" s="1"/>
  <c r="A595" i="46"/>
  <c r="B595" i="46"/>
  <c r="D595" i="46"/>
  <c r="P595" i="46" s="1"/>
  <c r="E595" i="46"/>
  <c r="F595" i="46"/>
  <c r="R595" i="46" s="1"/>
  <c r="G595" i="46"/>
  <c r="H595" i="46"/>
  <c r="T595" i="46" s="1"/>
  <c r="I595" i="46"/>
  <c r="J595" i="46"/>
  <c r="V595" i="46" s="1"/>
  <c r="K595" i="46"/>
  <c r="L595" i="46"/>
  <c r="X595" i="46" s="1"/>
  <c r="A596" i="46"/>
  <c r="B596" i="46"/>
  <c r="D596" i="46"/>
  <c r="P596" i="46" s="1"/>
  <c r="E596" i="46"/>
  <c r="F596" i="46"/>
  <c r="R596" i="46" s="1"/>
  <c r="G596" i="46"/>
  <c r="H596" i="46"/>
  <c r="T596" i="46" s="1"/>
  <c r="I596" i="46"/>
  <c r="J596" i="46"/>
  <c r="V596" i="46" s="1"/>
  <c r="K596" i="46"/>
  <c r="L596" i="46"/>
  <c r="X596" i="46" s="1"/>
  <c r="A597" i="46"/>
  <c r="B597" i="46"/>
  <c r="D597" i="46"/>
  <c r="E597" i="46"/>
  <c r="F597" i="46"/>
  <c r="R597" i="46" s="1"/>
  <c r="G597" i="46"/>
  <c r="H597" i="46"/>
  <c r="T597" i="46" s="1"/>
  <c r="I597" i="46"/>
  <c r="J597" i="46"/>
  <c r="V597" i="46" s="1"/>
  <c r="K597" i="46"/>
  <c r="L597" i="46"/>
  <c r="X597" i="46" s="1"/>
  <c r="A598" i="46"/>
  <c r="B598" i="46"/>
  <c r="D598" i="46"/>
  <c r="E598" i="46"/>
  <c r="F598" i="46"/>
  <c r="R598" i="46" s="1"/>
  <c r="G598" i="46"/>
  <c r="H598" i="46"/>
  <c r="T598" i="46" s="1"/>
  <c r="I598" i="46"/>
  <c r="J598" i="46"/>
  <c r="V598" i="46" s="1"/>
  <c r="K598" i="46"/>
  <c r="L598" i="46"/>
  <c r="X598" i="46" s="1"/>
  <c r="A599" i="46"/>
  <c r="B599" i="46"/>
  <c r="D599" i="46"/>
  <c r="P599" i="46" s="1"/>
  <c r="E599" i="46"/>
  <c r="F599" i="46"/>
  <c r="R599" i="46" s="1"/>
  <c r="G599" i="46"/>
  <c r="H599" i="46"/>
  <c r="T599" i="46" s="1"/>
  <c r="I599" i="46"/>
  <c r="J599" i="46"/>
  <c r="V599" i="46" s="1"/>
  <c r="K599" i="46"/>
  <c r="L599" i="46"/>
  <c r="X599" i="46" s="1"/>
  <c r="A600" i="46"/>
  <c r="B600" i="46"/>
  <c r="D600" i="46"/>
  <c r="P600" i="46" s="1"/>
  <c r="E600" i="46"/>
  <c r="F600" i="46"/>
  <c r="R600" i="46" s="1"/>
  <c r="G600" i="46"/>
  <c r="H600" i="46"/>
  <c r="T600" i="46" s="1"/>
  <c r="I600" i="46"/>
  <c r="J600" i="46"/>
  <c r="V600" i="46" s="1"/>
  <c r="K600" i="46"/>
  <c r="L600" i="46"/>
  <c r="X600" i="46" s="1"/>
  <c r="A601" i="46"/>
  <c r="B601" i="46"/>
  <c r="D601" i="46"/>
  <c r="E601" i="46"/>
  <c r="F601" i="46"/>
  <c r="R601" i="46" s="1"/>
  <c r="G601" i="46"/>
  <c r="H601" i="46"/>
  <c r="T601" i="46" s="1"/>
  <c r="I601" i="46"/>
  <c r="J601" i="46"/>
  <c r="V601" i="46" s="1"/>
  <c r="K601" i="46"/>
  <c r="L601" i="46"/>
  <c r="X601" i="46" s="1"/>
  <c r="A602" i="46"/>
  <c r="B602" i="46"/>
  <c r="D602" i="46"/>
  <c r="E602" i="46"/>
  <c r="F602" i="46"/>
  <c r="R602" i="46" s="1"/>
  <c r="G602" i="46"/>
  <c r="H602" i="46"/>
  <c r="T602" i="46" s="1"/>
  <c r="I602" i="46"/>
  <c r="J602" i="46"/>
  <c r="V602" i="46" s="1"/>
  <c r="K602" i="46"/>
  <c r="L602" i="46"/>
  <c r="X602" i="46" s="1"/>
  <c r="A603" i="46"/>
  <c r="B603" i="46"/>
  <c r="D603" i="46"/>
  <c r="P603" i="46" s="1"/>
  <c r="E603" i="46"/>
  <c r="F603" i="46"/>
  <c r="R603" i="46" s="1"/>
  <c r="G603" i="46"/>
  <c r="H603" i="46"/>
  <c r="T603" i="46" s="1"/>
  <c r="I603" i="46"/>
  <c r="J603" i="46"/>
  <c r="V603" i="46" s="1"/>
  <c r="K603" i="46"/>
  <c r="L603" i="46"/>
  <c r="X603" i="46" s="1"/>
  <c r="A604" i="46"/>
  <c r="B604" i="46"/>
  <c r="D604" i="46"/>
  <c r="P604" i="46" s="1"/>
  <c r="E604" i="46"/>
  <c r="F604" i="46"/>
  <c r="G604" i="46"/>
  <c r="H604" i="46"/>
  <c r="T604" i="46" s="1"/>
  <c r="I604" i="46"/>
  <c r="J604" i="46"/>
  <c r="V604" i="46" s="1"/>
  <c r="K604" i="46"/>
  <c r="L604" i="46"/>
  <c r="X604" i="46" s="1"/>
  <c r="A605" i="46"/>
  <c r="B605" i="46"/>
  <c r="D605" i="46"/>
  <c r="E605" i="46"/>
  <c r="F605" i="46"/>
  <c r="R605" i="46" s="1"/>
  <c r="G605" i="46"/>
  <c r="H605" i="46"/>
  <c r="T605" i="46" s="1"/>
  <c r="I605" i="46"/>
  <c r="J605" i="46"/>
  <c r="V605" i="46" s="1"/>
  <c r="K605" i="46"/>
  <c r="L605" i="46"/>
  <c r="X605" i="46" s="1"/>
  <c r="A606" i="46"/>
  <c r="B606" i="46"/>
  <c r="D606" i="46"/>
  <c r="E606" i="46"/>
  <c r="F606" i="46"/>
  <c r="R606" i="46" s="1"/>
  <c r="G606" i="46"/>
  <c r="H606" i="46"/>
  <c r="T606" i="46" s="1"/>
  <c r="I606" i="46"/>
  <c r="J606" i="46"/>
  <c r="V606" i="46" s="1"/>
  <c r="K606" i="46"/>
  <c r="L606" i="46"/>
  <c r="X606" i="46" s="1"/>
  <c r="A607" i="46"/>
  <c r="B607" i="46"/>
  <c r="D607" i="46"/>
  <c r="P607" i="46" s="1"/>
  <c r="E607" i="46"/>
  <c r="F607" i="46"/>
  <c r="R607" i="46" s="1"/>
  <c r="G607" i="46"/>
  <c r="H607" i="46"/>
  <c r="T607" i="46" s="1"/>
  <c r="I607" i="46"/>
  <c r="J607" i="46"/>
  <c r="V607" i="46" s="1"/>
  <c r="K607" i="46"/>
  <c r="L607" i="46"/>
  <c r="X607" i="46" s="1"/>
  <c r="N460" i="46" l="1"/>
  <c r="N520" i="46"/>
  <c r="Z483" i="46"/>
  <c r="N470" i="46"/>
  <c r="Z563" i="46"/>
  <c r="N494" i="46"/>
  <c r="N482" i="46"/>
  <c r="N533" i="46"/>
  <c r="N498" i="46"/>
  <c r="N478" i="46"/>
  <c r="Z547" i="46"/>
  <c r="Z475" i="46"/>
  <c r="N596" i="46"/>
  <c r="N580" i="46"/>
  <c r="N564" i="46"/>
  <c r="N548" i="46"/>
  <c r="Z533" i="46"/>
  <c r="Z531" i="46"/>
  <c r="N517" i="46"/>
  <c r="N503" i="46"/>
  <c r="N490" i="46"/>
  <c r="Z555" i="46"/>
  <c r="Z539" i="46"/>
  <c r="N588" i="46"/>
  <c r="M580" i="46"/>
  <c r="N572" i="46"/>
  <c r="N556" i="46"/>
  <c r="N540" i="46"/>
  <c r="N525" i="46"/>
  <c r="N486" i="46"/>
  <c r="N474" i="46"/>
  <c r="Z469" i="46"/>
  <c r="Z467" i="46"/>
  <c r="Z424" i="46"/>
  <c r="N600" i="46"/>
  <c r="Z596" i="46"/>
  <c r="N592" i="46"/>
  <c r="Z588" i="46"/>
  <c r="N584" i="46"/>
  <c r="N576" i="46"/>
  <c r="N568" i="46"/>
  <c r="N560" i="46"/>
  <c r="Z559" i="46"/>
  <c r="N552" i="46"/>
  <c r="Z551" i="46"/>
  <c r="N544" i="46"/>
  <c r="Z543" i="46"/>
  <c r="N536" i="46"/>
  <c r="Z535" i="46"/>
  <c r="M514" i="46"/>
  <c r="N454" i="46"/>
  <c r="N446" i="46"/>
  <c r="N438" i="46"/>
  <c r="N433" i="46"/>
  <c r="N425" i="46"/>
  <c r="N417" i="46"/>
  <c r="N409" i="46"/>
  <c r="N401" i="46"/>
  <c r="N393" i="46"/>
  <c r="N384" i="46"/>
  <c r="N376" i="46"/>
  <c r="N368" i="46"/>
  <c r="Z392" i="46"/>
  <c r="Z390" i="46"/>
  <c r="N604" i="46"/>
  <c r="Z592" i="46"/>
  <c r="Z584" i="46"/>
  <c r="Z576" i="46"/>
  <c r="Z568" i="46"/>
  <c r="N469" i="46"/>
  <c r="N450" i="46"/>
  <c r="N442" i="46"/>
  <c r="M438" i="46"/>
  <c r="N437" i="46"/>
  <c r="N429" i="46"/>
  <c r="N421" i="46"/>
  <c r="N413" i="46"/>
  <c r="N405" i="46"/>
  <c r="N397" i="46"/>
  <c r="N388" i="46"/>
  <c r="N380" i="46"/>
  <c r="N372" i="46"/>
  <c r="Z529" i="46"/>
  <c r="Z487" i="46"/>
  <c r="Z479" i="46"/>
  <c r="Z471" i="46"/>
  <c r="N465" i="46"/>
  <c r="Z465" i="46"/>
  <c r="Z463" i="46"/>
  <c r="Z428" i="46"/>
  <c r="Z401" i="46"/>
  <c r="N508" i="46"/>
  <c r="N511" i="46"/>
  <c r="Z600" i="46"/>
  <c r="Z572" i="46"/>
  <c r="Z580" i="46"/>
  <c r="Z607" i="46"/>
  <c r="N607" i="46"/>
  <c r="N606" i="46"/>
  <c r="N602" i="46"/>
  <c r="N598" i="46"/>
  <c r="N594" i="46"/>
  <c r="N590" i="46"/>
  <c r="N586" i="46"/>
  <c r="N582" i="46"/>
  <c r="N578" i="46"/>
  <c r="N574" i="46"/>
  <c r="N570" i="46"/>
  <c r="N566" i="46"/>
  <c r="N562" i="46"/>
  <c r="P562" i="46"/>
  <c r="Z562" i="46" s="1"/>
  <c r="N558" i="46"/>
  <c r="P558" i="46"/>
  <c r="Z558" i="46" s="1"/>
  <c r="N554" i="46"/>
  <c r="P554" i="46"/>
  <c r="Z554" i="46" s="1"/>
  <c r="N550" i="46"/>
  <c r="P550" i="46"/>
  <c r="Z550" i="46" s="1"/>
  <c r="N546" i="46"/>
  <c r="P546" i="46"/>
  <c r="Z546" i="46" s="1"/>
  <c r="N542" i="46"/>
  <c r="P542" i="46"/>
  <c r="Z542" i="46" s="1"/>
  <c r="N538" i="46"/>
  <c r="P538" i="46"/>
  <c r="Z538" i="46" s="1"/>
  <c r="N534" i="46"/>
  <c r="N532" i="46"/>
  <c r="P532" i="46"/>
  <c r="Z532" i="46" s="1"/>
  <c r="N530" i="46"/>
  <c r="Z528" i="46"/>
  <c r="N527" i="46"/>
  <c r="P527" i="46"/>
  <c r="Z527" i="46" s="1"/>
  <c r="Z525" i="46"/>
  <c r="Z517" i="46"/>
  <c r="Z511" i="46"/>
  <c r="N510" i="46"/>
  <c r="Z508" i="46"/>
  <c r="N507" i="46"/>
  <c r="Z468" i="46"/>
  <c r="Z462" i="46"/>
  <c r="N461" i="46"/>
  <c r="Z454" i="46"/>
  <c r="N453" i="46"/>
  <c r="Z450" i="46"/>
  <c r="N449" i="46"/>
  <c r="Z446" i="46"/>
  <c r="N445" i="46"/>
  <c r="Z442" i="46"/>
  <c r="N441" i="46"/>
  <c r="Z438" i="46"/>
  <c r="Z437" i="46"/>
  <c r="N436" i="46"/>
  <c r="Z433" i="46"/>
  <c r="N432" i="46"/>
  <c r="Z429" i="46"/>
  <c r="N428" i="46"/>
  <c r="Z425" i="46"/>
  <c r="N424" i="46"/>
  <c r="Z421" i="46"/>
  <c r="N420" i="46"/>
  <c r="Z417" i="46"/>
  <c r="N416" i="46"/>
  <c r="Z413" i="46"/>
  <c r="N412" i="46"/>
  <c r="Z409" i="46"/>
  <c r="N408" i="46"/>
  <c r="Z405" i="46"/>
  <c r="N404" i="46"/>
  <c r="N400" i="46"/>
  <c r="Z397" i="46"/>
  <c r="N396" i="46"/>
  <c r="Z393" i="46"/>
  <c r="N392" i="46"/>
  <c r="Z388" i="46"/>
  <c r="N387" i="46"/>
  <c r="Z384" i="46"/>
  <c r="N383" i="46"/>
  <c r="Z380" i="46"/>
  <c r="N379" i="46"/>
  <c r="Z376" i="46"/>
  <c r="N375" i="46"/>
  <c r="Z372" i="46"/>
  <c r="N371" i="46"/>
  <c r="Z368" i="46"/>
  <c r="N367" i="46"/>
  <c r="P606" i="46"/>
  <c r="Z606" i="46" s="1"/>
  <c r="P590" i="46"/>
  <c r="Z590" i="46" s="1"/>
  <c r="P574" i="46"/>
  <c r="Z574" i="46" s="1"/>
  <c r="N601" i="46"/>
  <c r="P601" i="46"/>
  <c r="Z601" i="46" s="1"/>
  <c r="N597" i="46"/>
  <c r="P597" i="46"/>
  <c r="Z597" i="46" s="1"/>
  <c r="N593" i="46"/>
  <c r="P593" i="46"/>
  <c r="Z593" i="46" s="1"/>
  <c r="N589" i="46"/>
  <c r="P589" i="46"/>
  <c r="Z589" i="46" s="1"/>
  <c r="N585" i="46"/>
  <c r="P585" i="46"/>
  <c r="Z585" i="46" s="1"/>
  <c r="N581" i="46"/>
  <c r="P581" i="46"/>
  <c r="Z581" i="46" s="1"/>
  <c r="N577" i="46"/>
  <c r="P577" i="46"/>
  <c r="Z577" i="46" s="1"/>
  <c r="N573" i="46"/>
  <c r="P573" i="46"/>
  <c r="Z573" i="46" s="1"/>
  <c r="N569" i="46"/>
  <c r="P569" i="46"/>
  <c r="Z569" i="46" s="1"/>
  <c r="N565" i="46"/>
  <c r="P565" i="46"/>
  <c r="Z565" i="46" s="1"/>
  <c r="N561" i="46"/>
  <c r="P561" i="46"/>
  <c r="Z561" i="46" s="1"/>
  <c r="N557" i="46"/>
  <c r="P557" i="46"/>
  <c r="Z557" i="46" s="1"/>
  <c r="N553" i="46"/>
  <c r="P553" i="46"/>
  <c r="Z553" i="46" s="1"/>
  <c r="N549" i="46"/>
  <c r="P549" i="46"/>
  <c r="N545" i="46"/>
  <c r="P545" i="46"/>
  <c r="Z545" i="46" s="1"/>
  <c r="N541" i="46"/>
  <c r="P541" i="46"/>
  <c r="Z541" i="46" s="1"/>
  <c r="N537" i="46"/>
  <c r="P537" i="46"/>
  <c r="Z537" i="46" s="1"/>
  <c r="Z526" i="46"/>
  <c r="Z518" i="46"/>
  <c r="Z514" i="46"/>
  <c r="N513" i="46"/>
  <c r="P513" i="46"/>
  <c r="Z513" i="46" s="1"/>
  <c r="Z510" i="46"/>
  <c r="Z504" i="46"/>
  <c r="Z499" i="46"/>
  <c r="Z495" i="46"/>
  <c r="Z491" i="46"/>
  <c r="N466" i="46"/>
  <c r="P466" i="46"/>
  <c r="Z466" i="46" s="1"/>
  <c r="Z456" i="46"/>
  <c r="Z453" i="46"/>
  <c r="Z452" i="46"/>
  <c r="Z449" i="46"/>
  <c r="N448" i="46"/>
  <c r="P448" i="46"/>
  <c r="Z448" i="46" s="1"/>
  <c r="Z445" i="46"/>
  <c r="N444" i="46"/>
  <c r="P444" i="46"/>
  <c r="Z444" i="46" s="1"/>
  <c r="Z441" i="46"/>
  <c r="N440" i="46"/>
  <c r="P440" i="46"/>
  <c r="Z440" i="46" s="1"/>
  <c r="Z436" i="46"/>
  <c r="N435" i="46"/>
  <c r="P435" i="46"/>
  <c r="Z435" i="46" s="1"/>
  <c r="Z432" i="46"/>
  <c r="N431" i="46"/>
  <c r="P431" i="46"/>
  <c r="Z431" i="46" s="1"/>
  <c r="N427" i="46"/>
  <c r="P427" i="46"/>
  <c r="Z427" i="46" s="1"/>
  <c r="N423" i="46"/>
  <c r="P423" i="46"/>
  <c r="Z423" i="46" s="1"/>
  <c r="N419" i="46"/>
  <c r="P419" i="46"/>
  <c r="Z419" i="46" s="1"/>
  <c r="N415" i="46"/>
  <c r="P415" i="46"/>
  <c r="Z415" i="46" s="1"/>
  <c r="Z412" i="46"/>
  <c r="N411" i="46"/>
  <c r="P411" i="46"/>
  <c r="Z411" i="46" s="1"/>
  <c r="Z408" i="46"/>
  <c r="N407" i="46"/>
  <c r="P407" i="46"/>
  <c r="Z407" i="46" s="1"/>
  <c r="Z404" i="46"/>
  <c r="N403" i="46"/>
  <c r="P403" i="46"/>
  <c r="Z403" i="46" s="1"/>
  <c r="Z400" i="46"/>
  <c r="N399" i="46"/>
  <c r="P399" i="46"/>
  <c r="Z399" i="46" s="1"/>
  <c r="Z396" i="46"/>
  <c r="N395" i="46"/>
  <c r="P395" i="46"/>
  <c r="Z395" i="46" s="1"/>
  <c r="N391" i="46"/>
  <c r="P391" i="46"/>
  <c r="Z391" i="46" s="1"/>
  <c r="Z387" i="46"/>
  <c r="N386" i="46"/>
  <c r="P386" i="46"/>
  <c r="Z386" i="46" s="1"/>
  <c r="Z383" i="46"/>
  <c r="N382" i="46"/>
  <c r="P382" i="46"/>
  <c r="Z382" i="46" s="1"/>
  <c r="Z379" i="46"/>
  <c r="N378" i="46"/>
  <c r="P378" i="46"/>
  <c r="Z378" i="46" s="1"/>
  <c r="Z375" i="46"/>
  <c r="N374" i="46"/>
  <c r="P374" i="46"/>
  <c r="Z374" i="46" s="1"/>
  <c r="Z371" i="46"/>
  <c r="N370" i="46"/>
  <c r="P370" i="46"/>
  <c r="Z370" i="46" s="1"/>
  <c r="Z367" i="46"/>
  <c r="R604" i="46"/>
  <c r="Z604" i="46" s="1"/>
  <c r="P594" i="46"/>
  <c r="Z594" i="46" s="1"/>
  <c r="P578" i="46"/>
  <c r="Z578" i="46" s="1"/>
  <c r="N605" i="46"/>
  <c r="P605" i="46"/>
  <c r="Z605" i="46" s="1"/>
  <c r="Z595" i="46"/>
  <c r="Z591" i="46"/>
  <c r="Z587" i="46"/>
  <c r="Z583" i="46"/>
  <c r="Z579" i="46"/>
  <c r="Z575" i="46"/>
  <c r="Z571" i="46"/>
  <c r="Z567" i="46"/>
  <c r="Z534" i="46"/>
  <c r="Z530" i="46"/>
  <c r="N529" i="46"/>
  <c r="Z524" i="46"/>
  <c r="N523" i="46"/>
  <c r="P523" i="46"/>
  <c r="Z523" i="46" s="1"/>
  <c r="Z520" i="46"/>
  <c r="Z516" i="46"/>
  <c r="Z512" i="46"/>
  <c r="N509" i="46"/>
  <c r="P509" i="46"/>
  <c r="Z509" i="46" s="1"/>
  <c r="Z507" i="46"/>
  <c r="Z506" i="46"/>
  <c r="Z503" i="46"/>
  <c r="Z502" i="46"/>
  <c r="N501" i="46"/>
  <c r="P501" i="46"/>
  <c r="Z501" i="46" s="1"/>
  <c r="Z498" i="46"/>
  <c r="N497" i="46"/>
  <c r="P497" i="46"/>
  <c r="Z497" i="46" s="1"/>
  <c r="Z494" i="46"/>
  <c r="N493" i="46"/>
  <c r="P493" i="46"/>
  <c r="Z493" i="46" s="1"/>
  <c r="Z490" i="46"/>
  <c r="N489" i="46"/>
  <c r="P489" i="46"/>
  <c r="Z489" i="46" s="1"/>
  <c r="Z486" i="46"/>
  <c r="N485" i="46"/>
  <c r="P485" i="46"/>
  <c r="Z485" i="46" s="1"/>
  <c r="Z482" i="46"/>
  <c r="N481" i="46"/>
  <c r="P481" i="46"/>
  <c r="Z481" i="46" s="1"/>
  <c r="Z478" i="46"/>
  <c r="N477" i="46"/>
  <c r="P477" i="46"/>
  <c r="Z477" i="46" s="1"/>
  <c r="Z474" i="46"/>
  <c r="N473" i="46"/>
  <c r="P473" i="46"/>
  <c r="Z473" i="46" s="1"/>
  <c r="Z470" i="46"/>
  <c r="Z460" i="46"/>
  <c r="N459" i="46"/>
  <c r="P459" i="46"/>
  <c r="Z459" i="46" s="1"/>
  <c r="N455" i="46"/>
  <c r="P455" i="46"/>
  <c r="Z455" i="46" s="1"/>
  <c r="N451" i="46"/>
  <c r="P451" i="46"/>
  <c r="Z451" i="46" s="1"/>
  <c r="N447" i="46"/>
  <c r="P447" i="46"/>
  <c r="Z447" i="46" s="1"/>
  <c r="N443" i="46"/>
  <c r="P443" i="46"/>
  <c r="Z443" i="46" s="1"/>
  <c r="N439" i="46"/>
  <c r="P439" i="46"/>
  <c r="Z439" i="46" s="1"/>
  <c r="N434" i="46"/>
  <c r="P434" i="46"/>
  <c r="Z434" i="46" s="1"/>
  <c r="N430" i="46"/>
  <c r="P430" i="46"/>
  <c r="Z430" i="46" s="1"/>
  <c r="N426" i="46"/>
  <c r="P426" i="46"/>
  <c r="Z426" i="46" s="1"/>
  <c r="N422" i="46"/>
  <c r="P422" i="46"/>
  <c r="Z422" i="46" s="1"/>
  <c r="N418" i="46"/>
  <c r="P418" i="46"/>
  <c r="Z418" i="46" s="1"/>
  <c r="N414" i="46"/>
  <c r="P414" i="46"/>
  <c r="Z414" i="46" s="1"/>
  <c r="N410" i="46"/>
  <c r="P410" i="46"/>
  <c r="Z410" i="46" s="1"/>
  <c r="N406" i="46"/>
  <c r="P406" i="46"/>
  <c r="Z406" i="46" s="1"/>
  <c r="N402" i="46"/>
  <c r="P402" i="46"/>
  <c r="Z402" i="46" s="1"/>
  <c r="N398" i="46"/>
  <c r="P398" i="46"/>
  <c r="Z398" i="46" s="1"/>
  <c r="N394" i="46"/>
  <c r="P394" i="46"/>
  <c r="Z394" i="46" s="1"/>
  <c r="Z389" i="46"/>
  <c r="N385" i="46"/>
  <c r="P385" i="46"/>
  <c r="Z385" i="46" s="1"/>
  <c r="N381" i="46"/>
  <c r="P381" i="46"/>
  <c r="Z381" i="46" s="1"/>
  <c r="N377" i="46"/>
  <c r="P377" i="46"/>
  <c r="Z377" i="46" s="1"/>
  <c r="N373" i="46"/>
  <c r="P373" i="46"/>
  <c r="Z373" i="46" s="1"/>
  <c r="N369" i="46"/>
  <c r="P369" i="46"/>
  <c r="Z369" i="46" s="1"/>
  <c r="P598" i="46"/>
  <c r="Z598" i="46" s="1"/>
  <c r="P582" i="46"/>
  <c r="Z582" i="46" s="1"/>
  <c r="P566" i="46"/>
  <c r="Z566" i="46" s="1"/>
  <c r="Z603" i="46"/>
  <c r="Z599" i="46"/>
  <c r="N603" i="46"/>
  <c r="N599" i="46"/>
  <c r="N595" i="46"/>
  <c r="N591" i="46"/>
  <c r="N587" i="46"/>
  <c r="N583" i="46"/>
  <c r="N579" i="46"/>
  <c r="N575" i="46"/>
  <c r="N571" i="46"/>
  <c r="N567" i="46"/>
  <c r="Z564" i="46"/>
  <c r="N563" i="46"/>
  <c r="Z560" i="46"/>
  <c r="N559" i="46"/>
  <c r="Z556" i="46"/>
  <c r="N555" i="46"/>
  <c r="Z552" i="46"/>
  <c r="N551" i="46"/>
  <c r="Z549" i="46"/>
  <c r="Z548" i="46"/>
  <c r="N547" i="46"/>
  <c r="Z544" i="46"/>
  <c r="N543" i="46"/>
  <c r="Z540" i="46"/>
  <c r="N539" i="46"/>
  <c r="Z536" i="46"/>
  <c r="N535" i="46"/>
  <c r="N528" i="46"/>
  <c r="Z522" i="46"/>
  <c r="N521" i="46"/>
  <c r="Z521" i="46"/>
  <c r="N519" i="46"/>
  <c r="P519" i="46"/>
  <c r="Z519" i="46" s="1"/>
  <c r="N518" i="46"/>
  <c r="N515" i="46"/>
  <c r="P515" i="46"/>
  <c r="Z515" i="46" s="1"/>
  <c r="N514" i="46"/>
  <c r="N505" i="46"/>
  <c r="P505" i="46"/>
  <c r="Z505" i="46" s="1"/>
  <c r="N504" i="46"/>
  <c r="N500" i="46"/>
  <c r="P500" i="46"/>
  <c r="Z500" i="46" s="1"/>
  <c r="N499" i="46"/>
  <c r="N496" i="46"/>
  <c r="P496" i="46"/>
  <c r="Z496" i="46" s="1"/>
  <c r="N495" i="46"/>
  <c r="N492" i="46"/>
  <c r="P492" i="46"/>
  <c r="Z492" i="46" s="1"/>
  <c r="N491" i="46"/>
  <c r="N488" i="46"/>
  <c r="P488" i="46"/>
  <c r="Z488" i="46" s="1"/>
  <c r="N487" i="46"/>
  <c r="N484" i="46"/>
  <c r="P484" i="46"/>
  <c r="Z484" i="46" s="1"/>
  <c r="N483" i="46"/>
  <c r="N480" i="46"/>
  <c r="P480" i="46"/>
  <c r="Z480" i="46" s="1"/>
  <c r="N479" i="46"/>
  <c r="N476" i="46"/>
  <c r="P476" i="46"/>
  <c r="Z476" i="46" s="1"/>
  <c r="N475" i="46"/>
  <c r="N472" i="46"/>
  <c r="P472" i="46"/>
  <c r="Z472" i="46" s="1"/>
  <c r="N471" i="46"/>
  <c r="M470" i="46"/>
  <c r="N468" i="46"/>
  <c r="N464" i="46"/>
  <c r="P464" i="46"/>
  <c r="Z464" i="46" s="1"/>
  <c r="Z461" i="46"/>
  <c r="Z458" i="46"/>
  <c r="N457" i="46"/>
  <c r="Z457" i="46"/>
  <c r="Z420" i="46"/>
  <c r="Z416" i="46"/>
  <c r="P602" i="46"/>
  <c r="Z602" i="46" s="1"/>
  <c r="P586" i="46"/>
  <c r="Z586" i="46" s="1"/>
  <c r="P570" i="46"/>
  <c r="Z570" i="46" s="1"/>
  <c r="R471" i="45"/>
  <c r="T471" i="45"/>
  <c r="R581" i="45"/>
  <c r="T515" i="45"/>
  <c r="T581" i="45"/>
  <c r="S515" i="45"/>
  <c r="S439" i="45"/>
  <c r="R439" i="45"/>
  <c r="R367" i="45"/>
  <c r="T367" i="45"/>
  <c r="N526" i="46"/>
  <c r="N516" i="46"/>
  <c r="N524" i="46"/>
  <c r="N522" i="46"/>
  <c r="N531" i="46"/>
  <c r="N506" i="46"/>
  <c r="N502" i="46"/>
  <c r="N512" i="46"/>
  <c r="N456" i="46"/>
  <c r="N467" i="46"/>
  <c r="N452" i="46"/>
  <c r="N462" i="46"/>
  <c r="N463" i="46"/>
  <c r="N458" i="46"/>
  <c r="N390" i="46"/>
  <c r="N389" i="46"/>
  <c r="Y490" i="44"/>
  <c r="Y491" i="44"/>
  <c r="Y492" i="44"/>
  <c r="AA360" i="44"/>
  <c r="Z360" i="44"/>
  <c r="Y360" i="44"/>
  <c r="X360" i="44"/>
  <c r="W360" i="44"/>
  <c r="AL358" i="66" l="1"/>
  <c r="Y360" i="60"/>
  <c r="AN358" i="66"/>
  <c r="AA360" i="60"/>
  <c r="AM358" i="66"/>
  <c r="Z360" i="60"/>
  <c r="AT358" i="66"/>
  <c r="X360" i="60"/>
  <c r="AO358" i="66"/>
  <c r="AB360" i="60"/>
  <c r="AM489" i="66"/>
  <c r="AU489" i="66" s="1"/>
  <c r="Z491" i="60"/>
  <c r="AM488" i="66"/>
  <c r="AU488" i="66" s="1"/>
  <c r="Z490" i="60"/>
  <c r="AM490" i="66"/>
  <c r="AU490" i="66" s="1"/>
  <c r="Z492" i="60"/>
  <c r="U471" i="45"/>
  <c r="U439" i="45"/>
  <c r="U581" i="45"/>
  <c r="U515" i="45"/>
  <c r="U367" i="45"/>
  <c r="AA25" i="45"/>
  <c r="AB25" i="45"/>
  <c r="AA26" i="45"/>
  <c r="AB26" i="45"/>
  <c r="AA27" i="45"/>
  <c r="AB27" i="45"/>
  <c r="AA28" i="45"/>
  <c r="AB28" i="45"/>
  <c r="AA29" i="45"/>
  <c r="AB29" i="45"/>
  <c r="AA30" i="45"/>
  <c r="AB30" i="45"/>
  <c r="AA32" i="45"/>
  <c r="AB32" i="45"/>
  <c r="AA33" i="45"/>
  <c r="AB33" i="45"/>
  <c r="AA34" i="45"/>
  <c r="AB34" i="45"/>
  <c r="AA35" i="45"/>
  <c r="AB35" i="45"/>
  <c r="AA36" i="45"/>
  <c r="AB36" i="45"/>
  <c r="AA37" i="45"/>
  <c r="AB37" i="45"/>
  <c r="AA38" i="45"/>
  <c r="AB38" i="45"/>
  <c r="AA39" i="45"/>
  <c r="AB39" i="45"/>
  <c r="AA40" i="45"/>
  <c r="AB40" i="45"/>
  <c r="AA41" i="45"/>
  <c r="AB41" i="45"/>
  <c r="AA42" i="45"/>
  <c r="AB42" i="45"/>
  <c r="AA43" i="45"/>
  <c r="AB43" i="45"/>
  <c r="AA44" i="45"/>
  <c r="AB44" i="45"/>
  <c r="AA45" i="45"/>
  <c r="AB45" i="45"/>
  <c r="AA46" i="45"/>
  <c r="AB46" i="45"/>
  <c r="AA47" i="45"/>
  <c r="AB47" i="45"/>
  <c r="AA48" i="45"/>
  <c r="AB48" i="45"/>
  <c r="AA49" i="45"/>
  <c r="AB49" i="45"/>
  <c r="AA50" i="45"/>
  <c r="AB50" i="45"/>
  <c r="AA51" i="45"/>
  <c r="AB51" i="45"/>
  <c r="AA52" i="45"/>
  <c r="AB52" i="45"/>
  <c r="AA53" i="45"/>
  <c r="AB53" i="45"/>
  <c r="AA54" i="45"/>
  <c r="AB54" i="45"/>
  <c r="AA55" i="45"/>
  <c r="AB55" i="45"/>
  <c r="AA56" i="45"/>
  <c r="AB56" i="45"/>
  <c r="AA57" i="45"/>
  <c r="AB57" i="45"/>
  <c r="AA58" i="45"/>
  <c r="AB58" i="45"/>
  <c r="AA59" i="45"/>
  <c r="AB59" i="45"/>
  <c r="AA60" i="45"/>
  <c r="AB60" i="45"/>
  <c r="AA61" i="45"/>
  <c r="AB61" i="45"/>
  <c r="AA62" i="45"/>
  <c r="AB62" i="45"/>
  <c r="AA63" i="45"/>
  <c r="AB63" i="45"/>
  <c r="AA64" i="45"/>
  <c r="AB64" i="45"/>
  <c r="AA65" i="45"/>
  <c r="AB65" i="45"/>
  <c r="AA66" i="45"/>
  <c r="AB66" i="45"/>
  <c r="AA67" i="45"/>
  <c r="AB67" i="45"/>
  <c r="AA68" i="45"/>
  <c r="AB68" i="45"/>
  <c r="AA69" i="45"/>
  <c r="AB69" i="45"/>
  <c r="AA70" i="45"/>
  <c r="AB70" i="45"/>
  <c r="AA71" i="45"/>
  <c r="AB71" i="45"/>
  <c r="AA72" i="45"/>
  <c r="AB72" i="45"/>
  <c r="AA73" i="45"/>
  <c r="AB73" i="45"/>
  <c r="AA74" i="45"/>
  <c r="AB74" i="45"/>
  <c r="AA75" i="45"/>
  <c r="AB75" i="45"/>
  <c r="AA76" i="45"/>
  <c r="AB76" i="45"/>
  <c r="AA77" i="45"/>
  <c r="AB77" i="45"/>
  <c r="AA78" i="45"/>
  <c r="AB78" i="45"/>
  <c r="AA79" i="45"/>
  <c r="AB79" i="45"/>
  <c r="AA80" i="45"/>
  <c r="AB80" i="45"/>
  <c r="AA81" i="45"/>
  <c r="AB81" i="45"/>
  <c r="AA82" i="45"/>
  <c r="AB82" i="45"/>
  <c r="AA83" i="45"/>
  <c r="AB83" i="45"/>
  <c r="AA84" i="45"/>
  <c r="AB84" i="45"/>
  <c r="AA85" i="45"/>
  <c r="AB85" i="45"/>
  <c r="AA86" i="45"/>
  <c r="AB86" i="45"/>
  <c r="AA87" i="45"/>
  <c r="AB87" i="45"/>
  <c r="AA88" i="45"/>
  <c r="AB88" i="45"/>
  <c r="AA89" i="45"/>
  <c r="AB89" i="45"/>
  <c r="AA90" i="45"/>
  <c r="AB90" i="45"/>
  <c r="AA91" i="45"/>
  <c r="AB91" i="45"/>
  <c r="AA92" i="45"/>
  <c r="AB92" i="45"/>
  <c r="AA93" i="45"/>
  <c r="AB93" i="45"/>
  <c r="AA94" i="45"/>
  <c r="AB94" i="45"/>
  <c r="AA95" i="45"/>
  <c r="AB95" i="45"/>
  <c r="AA96" i="45"/>
  <c r="AB96" i="45"/>
  <c r="AA97" i="45"/>
  <c r="AB97" i="45"/>
  <c r="AA98" i="45"/>
  <c r="AB98" i="45"/>
  <c r="AA99" i="45"/>
  <c r="AB99" i="45"/>
  <c r="AA100" i="45"/>
  <c r="AB100" i="45"/>
  <c r="AA101" i="45"/>
  <c r="AB101" i="45"/>
  <c r="AA102" i="45"/>
  <c r="AB102" i="45"/>
  <c r="AA103" i="45"/>
  <c r="AB103" i="45"/>
  <c r="AA104" i="45"/>
  <c r="AB104" i="45"/>
  <c r="AA105" i="45"/>
  <c r="AB105" i="45"/>
  <c r="AA106" i="45"/>
  <c r="AB106" i="45"/>
  <c r="AA107" i="45"/>
  <c r="AB107" i="45"/>
  <c r="AA108" i="45"/>
  <c r="AB108" i="45"/>
  <c r="AA109" i="45"/>
  <c r="AB109" i="45"/>
  <c r="AA110" i="45"/>
  <c r="AB110" i="45"/>
  <c r="AA111" i="45"/>
  <c r="AB111" i="45"/>
  <c r="AA112" i="45"/>
  <c r="AB112" i="45"/>
  <c r="AA113" i="45"/>
  <c r="AB113" i="45"/>
  <c r="AA114" i="45"/>
  <c r="AB114" i="45"/>
  <c r="AA115" i="45"/>
  <c r="AB115" i="45"/>
  <c r="AA116" i="45"/>
  <c r="AB116" i="45"/>
  <c r="AA117" i="45"/>
  <c r="AB117" i="45"/>
  <c r="AA118" i="45"/>
  <c r="AB118" i="45"/>
  <c r="AA119" i="45"/>
  <c r="AB119" i="45"/>
  <c r="AA120" i="45"/>
  <c r="AB120" i="45"/>
  <c r="AA121" i="45"/>
  <c r="AB121" i="45"/>
  <c r="AA122" i="45"/>
  <c r="AB122" i="45"/>
  <c r="AA123" i="45"/>
  <c r="AB123" i="45"/>
  <c r="AA124" i="45"/>
  <c r="AB124" i="45"/>
  <c r="AA125" i="45"/>
  <c r="AB125" i="45"/>
  <c r="AA126" i="45"/>
  <c r="AB126" i="45"/>
  <c r="AA127" i="45"/>
  <c r="AB127" i="45"/>
  <c r="AA128" i="45"/>
  <c r="AB128" i="45"/>
  <c r="AA129" i="45"/>
  <c r="AB129" i="45"/>
  <c r="AA130" i="45"/>
  <c r="AB130" i="45"/>
  <c r="AA131" i="45"/>
  <c r="AB131" i="45"/>
  <c r="AA132" i="45"/>
  <c r="AB132" i="45"/>
  <c r="AA133" i="45"/>
  <c r="AB133" i="45"/>
  <c r="AA134" i="45"/>
  <c r="AB134" i="45"/>
  <c r="AA135" i="45"/>
  <c r="AB135" i="45"/>
  <c r="AA136" i="45"/>
  <c r="AB136" i="45"/>
  <c r="AA137" i="45"/>
  <c r="AB137" i="45"/>
  <c r="AA138" i="45"/>
  <c r="AB138" i="45"/>
  <c r="AA139" i="45"/>
  <c r="AB139" i="45"/>
  <c r="AA140" i="45"/>
  <c r="AB140" i="45"/>
  <c r="AA141" i="45"/>
  <c r="AB141" i="45"/>
  <c r="AA142" i="45"/>
  <c r="AB142" i="45"/>
  <c r="AA24" i="45"/>
  <c r="AB24" i="45"/>
  <c r="AA354" i="44"/>
  <c r="Z354" i="44"/>
  <c r="Y354" i="44"/>
  <c r="X354" i="44"/>
  <c r="W354" i="44"/>
  <c r="AM352" i="66" l="1"/>
  <c r="Z354" i="60"/>
  <c r="AN352" i="66"/>
  <c r="AA354" i="60"/>
  <c r="AS358" i="66"/>
  <c r="AR358" i="66"/>
  <c r="AQ358" i="66"/>
  <c r="AT352" i="66"/>
  <c r="AR352" i="66" s="1"/>
  <c r="X354" i="60"/>
  <c r="AO352" i="66"/>
  <c r="AB354" i="60"/>
  <c r="AL352" i="66"/>
  <c r="Y354" i="60"/>
  <c r="AU358" i="66"/>
  <c r="O145" i="45"/>
  <c r="AU352" i="66" l="1"/>
  <c r="AF358" i="66"/>
  <c r="AG358" i="66"/>
  <c r="AF352" i="66"/>
  <c r="AG352" i="66"/>
  <c r="AE358" i="66"/>
  <c r="AD358" i="66"/>
  <c r="AI358" i="66"/>
  <c r="AH358" i="66"/>
  <c r="AH22" i="45"/>
  <c r="AH24" i="45"/>
  <c r="AH25" i="45"/>
  <c r="AH26" i="45"/>
  <c r="AH27" i="45"/>
  <c r="AH28" i="45"/>
  <c r="AH29" i="45"/>
  <c r="AH30" i="45"/>
  <c r="AH32" i="45"/>
  <c r="AH33" i="45"/>
  <c r="AH34" i="45"/>
  <c r="AH35" i="45"/>
  <c r="AH36" i="45"/>
  <c r="AH37" i="45"/>
  <c r="AH38" i="45"/>
  <c r="AH39" i="45"/>
  <c r="AH40" i="45"/>
  <c r="AH41" i="45"/>
  <c r="AH42" i="45"/>
  <c r="AH43" i="45"/>
  <c r="AH44" i="45"/>
  <c r="AH45" i="45"/>
  <c r="AH46" i="45"/>
  <c r="AH47" i="45"/>
  <c r="AH48" i="45"/>
  <c r="AH49" i="45"/>
  <c r="AH50" i="45"/>
  <c r="AH51" i="45"/>
  <c r="AH52" i="45"/>
  <c r="AH53" i="45"/>
  <c r="AH54" i="45"/>
  <c r="AH55" i="45"/>
  <c r="AH56" i="45"/>
  <c r="AH57" i="45"/>
  <c r="AH58" i="45"/>
  <c r="AH59" i="45"/>
  <c r="AH60" i="45"/>
  <c r="AH61" i="45"/>
  <c r="AH62" i="45"/>
  <c r="AH63" i="45"/>
  <c r="AH64" i="45"/>
  <c r="AH65" i="45"/>
  <c r="AH66" i="45"/>
  <c r="AH67" i="45"/>
  <c r="AH68" i="45"/>
  <c r="AH69" i="45"/>
  <c r="AH70" i="45"/>
  <c r="AH71" i="45"/>
  <c r="AH72" i="45"/>
  <c r="AH73" i="45"/>
  <c r="AH74" i="45"/>
  <c r="AH75" i="45"/>
  <c r="AH76" i="45"/>
  <c r="AH77" i="45"/>
  <c r="AH78" i="45"/>
  <c r="AH79" i="45"/>
  <c r="AH80" i="45"/>
  <c r="AH81" i="45"/>
  <c r="AH82" i="45"/>
  <c r="AH83" i="45"/>
  <c r="AH84" i="45"/>
  <c r="AH85" i="45"/>
  <c r="AH86" i="45"/>
  <c r="AH87" i="45"/>
  <c r="AH88" i="45"/>
  <c r="AH89" i="45"/>
  <c r="AH90" i="45"/>
  <c r="AH91" i="45"/>
  <c r="AH92" i="45"/>
  <c r="AH93" i="45"/>
  <c r="AH94" i="45"/>
  <c r="AH95" i="45"/>
  <c r="AH96" i="45"/>
  <c r="AH97" i="45"/>
  <c r="AH98" i="45"/>
  <c r="AH99" i="45"/>
  <c r="AH100" i="45"/>
  <c r="AH101" i="45"/>
  <c r="AH102" i="45"/>
  <c r="AH103" i="45"/>
  <c r="AH104" i="45"/>
  <c r="AH105" i="45"/>
  <c r="AH106" i="45"/>
  <c r="AH107" i="45"/>
  <c r="AH108" i="45"/>
  <c r="AH109" i="45"/>
  <c r="AH110" i="45"/>
  <c r="AH111" i="45"/>
  <c r="AH112" i="45"/>
  <c r="AH113" i="45"/>
  <c r="AH114" i="45"/>
  <c r="AH115" i="45"/>
  <c r="AH116" i="45"/>
  <c r="AH117" i="45"/>
  <c r="AH118" i="45"/>
  <c r="AH119" i="45"/>
  <c r="AH120" i="45"/>
  <c r="AH121" i="45"/>
  <c r="AH122" i="45"/>
  <c r="AH123" i="45"/>
  <c r="AH124" i="45"/>
  <c r="AH125" i="45"/>
  <c r="AH126" i="45"/>
  <c r="AH127" i="45"/>
  <c r="AH128" i="45"/>
  <c r="AH129" i="45"/>
  <c r="AH130" i="45"/>
  <c r="AH131" i="45"/>
  <c r="AH132" i="45"/>
  <c r="AH133" i="45"/>
  <c r="AH134" i="45"/>
  <c r="AH135" i="45"/>
  <c r="AH136" i="45"/>
  <c r="AH137" i="45"/>
  <c r="AH138" i="45"/>
  <c r="AH139" i="45"/>
  <c r="AH140" i="45"/>
  <c r="AH141" i="45"/>
  <c r="AH142" i="45"/>
  <c r="AH144" i="45"/>
  <c r="AH145" i="45"/>
  <c r="AH146" i="45"/>
  <c r="AH147" i="45"/>
  <c r="AH148" i="45"/>
  <c r="AH149" i="45"/>
  <c r="AH150" i="45"/>
  <c r="AH151" i="45"/>
  <c r="AH152" i="45"/>
  <c r="AH153" i="45"/>
  <c r="AH154" i="45"/>
  <c r="AH155" i="45"/>
  <c r="AH156" i="45"/>
  <c r="AH157" i="45"/>
  <c r="AH158" i="45"/>
  <c r="AH159" i="45"/>
  <c r="AH160" i="45"/>
  <c r="AH161" i="45"/>
  <c r="AH162" i="45"/>
  <c r="AH163" i="45"/>
  <c r="AH164" i="45"/>
  <c r="AH165" i="45"/>
  <c r="AH166" i="45"/>
  <c r="AH167" i="45"/>
  <c r="AH168" i="45"/>
  <c r="AH169" i="45"/>
  <c r="AH170" i="45"/>
  <c r="AH171" i="45"/>
  <c r="AH172" i="45"/>
  <c r="AH173" i="45"/>
  <c r="AH174" i="45"/>
  <c r="AH175" i="45"/>
  <c r="AH176" i="45"/>
  <c r="AH177" i="45"/>
  <c r="AH178" i="45"/>
  <c r="AH179" i="45"/>
  <c r="AH180" i="45"/>
  <c r="AH181" i="45"/>
  <c r="AH182" i="45"/>
  <c r="AH183" i="45"/>
  <c r="AH184" i="45"/>
  <c r="AH185" i="45"/>
  <c r="AH186" i="45"/>
  <c r="AH187" i="45"/>
  <c r="AH188" i="45"/>
  <c r="AH189" i="45"/>
  <c r="AH191" i="45"/>
  <c r="AH192" i="45"/>
  <c r="AH193" i="45"/>
  <c r="AH194" i="45"/>
  <c r="AH195" i="45"/>
  <c r="AH196" i="45"/>
  <c r="AH197" i="45"/>
  <c r="AH198" i="45"/>
  <c r="AH199" i="45"/>
  <c r="AH200" i="45"/>
  <c r="AH201" i="45"/>
  <c r="AH202" i="45"/>
  <c r="AH203" i="45"/>
  <c r="AH204" i="45"/>
  <c r="AH205" i="45"/>
  <c r="AH206" i="45"/>
  <c r="AH207" i="45"/>
  <c r="AH208" i="45"/>
  <c r="AH209" i="45"/>
  <c r="AH210" i="45"/>
  <c r="AH211" i="45"/>
  <c r="AH212" i="45"/>
  <c r="AH213" i="45"/>
  <c r="AH214" i="45"/>
  <c r="AH215" i="45"/>
  <c r="AH216" i="45"/>
  <c r="AH217" i="45"/>
  <c r="AH218" i="45"/>
  <c r="AH219" i="45"/>
  <c r="AH220" i="45"/>
  <c r="AH221" i="45"/>
  <c r="AH222" i="45"/>
  <c r="AH223" i="45"/>
  <c r="AH224" i="45"/>
  <c r="AH225" i="45"/>
  <c r="AH226" i="45"/>
  <c r="AH227" i="45"/>
  <c r="AH228" i="45"/>
  <c r="AH229" i="45"/>
  <c r="AH230" i="45"/>
  <c r="AH231" i="45"/>
  <c r="AH232" i="45"/>
  <c r="AH233" i="45"/>
  <c r="AH234" i="45"/>
  <c r="AH235" i="45"/>
  <c r="AH236" i="45"/>
  <c r="AH237" i="45"/>
  <c r="AH238" i="45"/>
  <c r="AH239" i="45"/>
  <c r="AH240" i="45"/>
  <c r="AH241" i="45"/>
  <c r="AH242" i="45"/>
  <c r="AH243" i="45"/>
  <c r="AH244" i="45"/>
  <c r="AH245" i="45"/>
  <c r="AH246" i="45"/>
  <c r="AH247" i="45"/>
  <c r="AH248" i="45"/>
  <c r="AH249" i="45"/>
  <c r="AH250" i="45"/>
  <c r="AH251" i="45"/>
  <c r="AH252" i="45"/>
  <c r="AH253" i="45"/>
  <c r="AH254" i="45"/>
  <c r="AH255" i="45"/>
  <c r="AH256" i="45"/>
  <c r="AH257" i="45"/>
  <c r="AH258" i="45"/>
  <c r="AH259" i="45"/>
  <c r="AH260" i="45"/>
  <c r="AH261" i="45"/>
  <c r="AH262" i="45"/>
  <c r="AH263" i="45"/>
  <c r="AH264" i="45"/>
  <c r="AH265" i="45"/>
  <c r="AH266" i="45"/>
  <c r="AH267" i="45"/>
  <c r="AH268" i="45"/>
  <c r="AH269" i="45"/>
  <c r="AH270" i="45"/>
  <c r="AH271" i="45"/>
  <c r="AH272" i="45"/>
  <c r="AH273" i="45"/>
  <c r="AH274" i="45"/>
  <c r="AH275" i="45"/>
  <c r="AH276" i="45"/>
  <c r="AH277" i="45"/>
  <c r="AH278" i="45"/>
  <c r="AH279" i="45"/>
  <c r="AH280" i="45"/>
  <c r="AH281" i="45"/>
  <c r="AH282" i="45"/>
  <c r="AH283" i="45"/>
  <c r="AH284" i="45"/>
  <c r="AH285" i="45"/>
  <c r="AH286" i="45"/>
  <c r="AH287" i="45"/>
  <c r="AH288" i="45"/>
  <c r="AH289" i="45"/>
  <c r="AH290" i="45"/>
  <c r="AH291" i="45"/>
  <c r="AH292" i="45"/>
  <c r="AH293" i="45"/>
  <c r="AH294" i="45"/>
  <c r="AH295" i="45"/>
  <c r="AH296" i="45"/>
  <c r="AH297" i="45"/>
  <c r="AH298" i="45"/>
  <c r="AH299" i="45"/>
  <c r="AH300" i="45"/>
  <c r="AH301" i="45"/>
  <c r="AH302" i="45"/>
  <c r="AH303" i="45"/>
  <c r="AH304" i="45"/>
  <c r="AH305" i="45"/>
  <c r="AH306" i="45"/>
  <c r="AH307" i="45"/>
  <c r="AH308" i="45"/>
  <c r="AH309" i="45"/>
  <c r="AH310" i="45"/>
  <c r="AH311" i="45"/>
  <c r="AH312" i="45"/>
  <c r="AH313" i="45"/>
  <c r="AH314" i="45"/>
  <c r="AH315" i="45"/>
  <c r="AH316" i="45"/>
  <c r="AH317" i="45"/>
  <c r="AH318" i="45"/>
  <c r="AH319" i="45"/>
  <c r="AH320" i="45"/>
  <c r="AH321" i="45"/>
  <c r="AH322" i="45"/>
  <c r="AH323" i="45"/>
  <c r="AH324" i="45"/>
  <c r="AH325" i="45"/>
  <c r="AH326" i="45"/>
  <c r="AH327" i="45"/>
  <c r="AH328" i="45"/>
  <c r="AH329" i="45"/>
  <c r="AH330" i="45"/>
  <c r="AH331" i="45"/>
  <c r="AH332" i="45"/>
  <c r="AH333" i="45"/>
  <c r="AH334" i="45"/>
  <c r="AH335" i="45"/>
  <c r="AH336" i="45"/>
  <c r="AH337" i="45"/>
  <c r="AH338" i="45"/>
  <c r="AH340" i="45"/>
  <c r="AH341" i="45"/>
  <c r="AH342" i="45"/>
  <c r="AH343" i="45"/>
  <c r="AH344" i="45"/>
  <c r="AH345" i="45"/>
  <c r="AH346" i="45"/>
  <c r="AH347" i="45"/>
  <c r="AH348" i="45"/>
  <c r="AH349" i="45"/>
  <c r="AH352" i="45"/>
  <c r="AH353" i="45"/>
  <c r="AH354" i="45"/>
  <c r="AH355" i="45"/>
  <c r="AH356" i="45"/>
  <c r="AC22" i="45"/>
  <c r="AD22" i="45"/>
  <c r="AC24" i="45"/>
  <c r="AD24" i="45"/>
  <c r="AC25" i="45"/>
  <c r="AD25" i="45"/>
  <c r="AC26" i="45"/>
  <c r="AD26" i="45"/>
  <c r="AC27" i="45"/>
  <c r="AD27" i="45"/>
  <c r="AC28" i="45"/>
  <c r="AD28" i="45"/>
  <c r="AC29" i="45"/>
  <c r="AD29" i="45"/>
  <c r="AC30" i="45"/>
  <c r="AD30" i="45"/>
  <c r="AC32" i="45"/>
  <c r="AD32" i="45"/>
  <c r="AC33" i="45"/>
  <c r="AD33" i="45"/>
  <c r="AC34" i="45"/>
  <c r="AD34" i="45"/>
  <c r="AC35" i="45"/>
  <c r="AD35" i="45"/>
  <c r="AC36" i="45"/>
  <c r="AD36" i="45"/>
  <c r="AC37" i="45"/>
  <c r="AD37" i="45"/>
  <c r="AC38" i="45"/>
  <c r="AD38" i="45"/>
  <c r="AC39" i="45"/>
  <c r="AD39" i="45"/>
  <c r="AC40" i="45"/>
  <c r="AD40" i="45"/>
  <c r="AC41" i="45"/>
  <c r="AD41" i="45"/>
  <c r="AC42" i="45"/>
  <c r="AD42" i="45"/>
  <c r="AC43" i="45"/>
  <c r="AD43" i="45"/>
  <c r="AC44" i="45"/>
  <c r="AD44" i="45"/>
  <c r="AC45" i="45"/>
  <c r="AD45" i="45"/>
  <c r="AC46" i="45"/>
  <c r="AD46" i="45"/>
  <c r="AC47" i="45"/>
  <c r="AD47" i="45"/>
  <c r="AC48" i="45"/>
  <c r="AD48" i="45"/>
  <c r="AC49" i="45"/>
  <c r="AD49" i="45"/>
  <c r="AC50" i="45"/>
  <c r="AD50" i="45"/>
  <c r="AC51" i="45"/>
  <c r="AD51" i="45"/>
  <c r="AC52" i="45"/>
  <c r="AD52" i="45"/>
  <c r="AC53" i="45"/>
  <c r="AD53" i="45"/>
  <c r="AC54" i="45"/>
  <c r="AD54" i="45"/>
  <c r="AC55" i="45"/>
  <c r="AD55" i="45"/>
  <c r="AC56" i="45"/>
  <c r="AD56" i="45"/>
  <c r="AC57" i="45"/>
  <c r="AD57" i="45"/>
  <c r="AC58" i="45"/>
  <c r="AD58" i="45"/>
  <c r="AC59" i="45"/>
  <c r="AD59" i="45"/>
  <c r="AC60" i="45"/>
  <c r="AD60" i="45"/>
  <c r="AC61" i="45"/>
  <c r="AD61" i="45"/>
  <c r="AC62" i="45"/>
  <c r="AD62" i="45"/>
  <c r="AC63" i="45"/>
  <c r="AD63" i="45"/>
  <c r="AC64" i="45"/>
  <c r="AD64" i="45"/>
  <c r="AC65" i="45"/>
  <c r="AD65" i="45"/>
  <c r="AC66" i="45"/>
  <c r="AD66" i="45"/>
  <c r="AC67" i="45"/>
  <c r="AD67" i="45"/>
  <c r="AC68" i="45"/>
  <c r="AD68" i="45"/>
  <c r="AC69" i="45"/>
  <c r="AD69" i="45"/>
  <c r="AC70" i="45"/>
  <c r="AD70" i="45"/>
  <c r="AC71" i="45"/>
  <c r="AD71" i="45"/>
  <c r="AC72" i="45"/>
  <c r="AD72" i="45"/>
  <c r="AC73" i="45"/>
  <c r="AD73" i="45"/>
  <c r="AC74" i="45"/>
  <c r="AD74" i="45"/>
  <c r="AC75" i="45"/>
  <c r="AD75" i="45"/>
  <c r="AC76" i="45"/>
  <c r="AD76" i="45"/>
  <c r="AC77" i="45"/>
  <c r="AD77" i="45"/>
  <c r="AC78" i="45"/>
  <c r="AD78" i="45"/>
  <c r="AC79" i="45"/>
  <c r="AD79" i="45"/>
  <c r="AC80" i="45"/>
  <c r="AD80" i="45"/>
  <c r="AC81" i="45"/>
  <c r="AD81" i="45"/>
  <c r="AC82" i="45"/>
  <c r="AD82" i="45"/>
  <c r="AC83" i="45"/>
  <c r="AD83" i="45"/>
  <c r="AC84" i="45"/>
  <c r="AD84" i="45"/>
  <c r="AC85" i="45"/>
  <c r="AD85" i="45"/>
  <c r="AC86" i="45"/>
  <c r="AD86" i="45"/>
  <c r="AC87" i="45"/>
  <c r="AD87" i="45"/>
  <c r="AC88" i="45"/>
  <c r="AD88" i="45"/>
  <c r="AC89" i="45"/>
  <c r="AD89" i="45"/>
  <c r="AC90" i="45"/>
  <c r="AD90" i="45"/>
  <c r="AC91" i="45"/>
  <c r="AD91" i="45"/>
  <c r="AC92" i="45"/>
  <c r="AD92" i="45"/>
  <c r="AC93" i="45"/>
  <c r="AD93" i="45"/>
  <c r="AC94" i="45"/>
  <c r="AD94" i="45"/>
  <c r="AC95" i="45"/>
  <c r="AD95" i="45"/>
  <c r="AC96" i="45"/>
  <c r="AD96" i="45"/>
  <c r="AC97" i="45"/>
  <c r="AD97" i="45"/>
  <c r="AC98" i="45"/>
  <c r="AD98" i="45"/>
  <c r="AC99" i="45"/>
  <c r="AD99" i="45"/>
  <c r="AC100" i="45"/>
  <c r="AD100" i="45"/>
  <c r="AC101" i="45"/>
  <c r="AD101" i="45"/>
  <c r="AC102" i="45"/>
  <c r="AD102" i="45"/>
  <c r="AC103" i="45"/>
  <c r="AD103" i="45"/>
  <c r="AC104" i="45"/>
  <c r="AD104" i="45"/>
  <c r="AC105" i="45"/>
  <c r="AD105" i="45"/>
  <c r="AC106" i="45"/>
  <c r="AD106" i="45"/>
  <c r="AC107" i="45"/>
  <c r="AD107" i="45"/>
  <c r="AC108" i="45"/>
  <c r="AD108" i="45"/>
  <c r="AC109" i="45"/>
  <c r="AD109" i="45"/>
  <c r="AC110" i="45"/>
  <c r="AD110" i="45"/>
  <c r="AC111" i="45"/>
  <c r="AD111" i="45"/>
  <c r="AC112" i="45"/>
  <c r="AD112" i="45"/>
  <c r="AC113" i="45"/>
  <c r="AD113" i="45"/>
  <c r="AC114" i="45"/>
  <c r="AD114" i="45"/>
  <c r="AC115" i="45"/>
  <c r="AD115" i="45"/>
  <c r="AC116" i="45"/>
  <c r="AD116" i="45"/>
  <c r="AC117" i="45"/>
  <c r="AD117" i="45"/>
  <c r="AC118" i="45"/>
  <c r="AD118" i="45"/>
  <c r="AC119" i="45"/>
  <c r="AD119" i="45"/>
  <c r="AC120" i="45"/>
  <c r="AD120" i="45"/>
  <c r="AC121" i="45"/>
  <c r="AD121" i="45"/>
  <c r="AC122" i="45"/>
  <c r="AD122" i="45"/>
  <c r="AC123" i="45"/>
  <c r="AD123" i="45"/>
  <c r="AC124" i="45"/>
  <c r="AD124" i="45"/>
  <c r="AC125" i="45"/>
  <c r="AD125" i="45"/>
  <c r="AC126" i="45"/>
  <c r="AD126" i="45"/>
  <c r="AC127" i="45"/>
  <c r="AD127" i="45"/>
  <c r="AC128" i="45"/>
  <c r="AD128" i="45"/>
  <c r="AC129" i="45"/>
  <c r="AD129" i="45"/>
  <c r="AC130" i="45"/>
  <c r="AD130" i="45"/>
  <c r="AC131" i="45"/>
  <c r="AD131" i="45"/>
  <c r="AC132" i="45"/>
  <c r="AD132" i="45"/>
  <c r="AC133" i="45"/>
  <c r="AD133" i="45"/>
  <c r="AC134" i="45"/>
  <c r="AD134" i="45"/>
  <c r="AC135" i="45"/>
  <c r="AD135" i="45"/>
  <c r="AC136" i="45"/>
  <c r="AD136" i="45"/>
  <c r="AC137" i="45"/>
  <c r="AD137" i="45"/>
  <c r="AC138" i="45"/>
  <c r="AD138" i="45"/>
  <c r="AC139" i="45"/>
  <c r="AD139" i="45"/>
  <c r="AC140" i="45"/>
  <c r="AD140" i="45"/>
  <c r="AC141" i="45"/>
  <c r="AD141" i="45"/>
  <c r="AC142" i="45"/>
  <c r="AD142" i="45"/>
  <c r="AC144" i="45"/>
  <c r="AD144" i="45"/>
  <c r="AC145" i="45"/>
  <c r="AD145" i="45"/>
  <c r="AC146" i="45"/>
  <c r="AD146" i="45"/>
  <c r="AC147" i="45"/>
  <c r="AD147" i="45"/>
  <c r="AC148" i="45"/>
  <c r="AD148" i="45"/>
  <c r="AC149" i="45"/>
  <c r="AD149" i="45"/>
  <c r="AC150" i="45"/>
  <c r="AD150" i="45"/>
  <c r="AC151" i="45"/>
  <c r="AD151" i="45"/>
  <c r="AC152" i="45"/>
  <c r="AD152" i="45"/>
  <c r="AC153" i="45"/>
  <c r="AD153" i="45"/>
  <c r="AC154" i="45"/>
  <c r="AD154" i="45"/>
  <c r="AC155" i="45"/>
  <c r="AD155" i="45"/>
  <c r="AC156" i="45"/>
  <c r="AD156" i="45"/>
  <c r="AC157" i="45"/>
  <c r="AD157" i="45"/>
  <c r="AC158" i="45"/>
  <c r="AD158" i="45"/>
  <c r="AC159" i="45"/>
  <c r="AD159" i="45"/>
  <c r="AC160" i="45"/>
  <c r="AD160" i="45"/>
  <c r="AC161" i="45"/>
  <c r="AD161" i="45"/>
  <c r="AC162" i="45"/>
  <c r="AD162" i="45"/>
  <c r="AC163" i="45"/>
  <c r="AD163" i="45"/>
  <c r="AC164" i="45"/>
  <c r="AD164" i="45"/>
  <c r="AC165" i="45"/>
  <c r="AD165" i="45"/>
  <c r="AC166" i="45"/>
  <c r="AD166" i="45"/>
  <c r="AC167" i="45"/>
  <c r="AD167" i="45"/>
  <c r="AC168" i="45"/>
  <c r="AD168" i="45"/>
  <c r="AC169" i="45"/>
  <c r="AD169" i="45"/>
  <c r="AC170" i="45"/>
  <c r="AD170" i="45"/>
  <c r="AC171" i="45"/>
  <c r="AD171" i="45"/>
  <c r="AC172" i="45"/>
  <c r="AD172" i="45"/>
  <c r="AC173" i="45"/>
  <c r="AD173" i="45"/>
  <c r="AC174" i="45"/>
  <c r="AD174" i="45"/>
  <c r="AC175" i="45"/>
  <c r="AD175" i="45"/>
  <c r="AC176" i="45"/>
  <c r="AD176" i="45"/>
  <c r="AC177" i="45"/>
  <c r="AD177" i="45"/>
  <c r="AC178" i="45"/>
  <c r="AD178" i="45"/>
  <c r="AC179" i="45"/>
  <c r="AD179" i="45"/>
  <c r="AC180" i="45"/>
  <c r="AD180" i="45"/>
  <c r="AC181" i="45"/>
  <c r="AD181" i="45"/>
  <c r="AC182" i="45"/>
  <c r="AD182" i="45"/>
  <c r="AC183" i="45"/>
  <c r="AD183" i="45"/>
  <c r="AC184" i="45"/>
  <c r="AD184" i="45"/>
  <c r="AC185" i="45"/>
  <c r="AD185" i="45"/>
  <c r="AC186" i="45"/>
  <c r="AD186" i="45"/>
  <c r="AC187" i="45"/>
  <c r="AD187" i="45"/>
  <c r="AC188" i="45"/>
  <c r="AD188" i="45"/>
  <c r="AC189" i="45"/>
  <c r="AD189" i="45"/>
  <c r="AC191" i="45"/>
  <c r="AD191" i="45"/>
  <c r="AC192" i="45"/>
  <c r="AD192" i="45"/>
  <c r="AC193" i="45"/>
  <c r="AD193" i="45"/>
  <c r="AC194" i="45"/>
  <c r="AD194" i="45"/>
  <c r="AC195" i="45"/>
  <c r="AD195" i="45"/>
  <c r="AC196" i="45"/>
  <c r="AD196" i="45"/>
  <c r="AC197" i="45"/>
  <c r="AD197" i="45"/>
  <c r="AC198" i="45"/>
  <c r="AD198" i="45"/>
  <c r="AC199" i="45"/>
  <c r="AD199" i="45"/>
  <c r="AC200" i="45"/>
  <c r="AD200" i="45"/>
  <c r="AC201" i="45"/>
  <c r="AD201" i="45"/>
  <c r="AC202" i="45"/>
  <c r="AD202" i="45"/>
  <c r="AC203" i="45"/>
  <c r="AD203" i="45"/>
  <c r="AC204" i="45"/>
  <c r="AD204" i="45"/>
  <c r="AC205" i="45"/>
  <c r="AD205" i="45"/>
  <c r="AC206" i="45"/>
  <c r="AD206" i="45"/>
  <c r="AC207" i="45"/>
  <c r="AD207" i="45"/>
  <c r="AC208" i="45"/>
  <c r="AD208" i="45"/>
  <c r="AC209" i="45"/>
  <c r="AD209" i="45"/>
  <c r="AC210" i="45"/>
  <c r="AD210" i="45"/>
  <c r="AC211" i="45"/>
  <c r="AD211" i="45"/>
  <c r="AC212" i="45"/>
  <c r="AD212" i="45"/>
  <c r="AC213" i="45"/>
  <c r="AD213" i="45"/>
  <c r="AC214" i="45"/>
  <c r="AD214" i="45"/>
  <c r="AC215" i="45"/>
  <c r="AD215" i="45"/>
  <c r="AC216" i="45"/>
  <c r="AD216" i="45"/>
  <c r="AC217" i="45"/>
  <c r="AD217" i="45"/>
  <c r="AC218" i="45"/>
  <c r="AD218" i="45"/>
  <c r="AC219" i="45"/>
  <c r="AD219" i="45"/>
  <c r="AC220" i="45"/>
  <c r="AD220" i="45"/>
  <c r="AC221" i="45"/>
  <c r="AD221" i="45"/>
  <c r="AC222" i="45"/>
  <c r="AD222" i="45"/>
  <c r="AC223" i="45"/>
  <c r="AD223" i="45"/>
  <c r="AC224" i="45"/>
  <c r="AD224" i="45"/>
  <c r="AC225" i="45"/>
  <c r="AD225" i="45"/>
  <c r="AC226" i="45"/>
  <c r="AD226" i="45"/>
  <c r="AC227" i="45"/>
  <c r="AD227" i="45"/>
  <c r="AC228" i="45"/>
  <c r="AD228" i="45"/>
  <c r="AC229" i="45"/>
  <c r="AD229" i="45"/>
  <c r="AC230" i="45"/>
  <c r="AD230" i="45"/>
  <c r="AC231" i="45"/>
  <c r="AD231" i="45"/>
  <c r="AC232" i="45"/>
  <c r="AD232" i="45"/>
  <c r="AC233" i="45"/>
  <c r="AD233" i="45"/>
  <c r="AC234" i="45"/>
  <c r="AD234" i="45"/>
  <c r="AC235" i="45"/>
  <c r="AD235" i="45"/>
  <c r="AC236" i="45"/>
  <c r="AD236" i="45"/>
  <c r="AC237" i="45"/>
  <c r="AD237" i="45"/>
  <c r="AC238" i="45"/>
  <c r="AD238" i="45"/>
  <c r="AC239" i="45"/>
  <c r="AD239" i="45"/>
  <c r="AC240" i="45"/>
  <c r="AD240" i="45"/>
  <c r="AC241" i="45"/>
  <c r="AD241" i="45"/>
  <c r="AC242" i="45"/>
  <c r="AD242" i="45"/>
  <c r="AC243" i="45"/>
  <c r="AD243" i="45"/>
  <c r="AC244" i="45"/>
  <c r="AD244" i="45"/>
  <c r="AC245" i="45"/>
  <c r="AD245" i="45"/>
  <c r="AC246" i="45"/>
  <c r="AD246" i="45"/>
  <c r="AC247" i="45"/>
  <c r="AD247" i="45"/>
  <c r="AC248" i="45"/>
  <c r="AD248" i="45"/>
  <c r="AC249" i="45"/>
  <c r="AD249" i="45"/>
  <c r="AC250" i="45"/>
  <c r="AD250" i="45"/>
  <c r="AC251" i="45"/>
  <c r="AD251" i="45"/>
  <c r="AC252" i="45"/>
  <c r="AD252" i="45"/>
  <c r="AC253" i="45"/>
  <c r="AD253" i="45"/>
  <c r="AC254" i="45"/>
  <c r="AD254" i="45"/>
  <c r="AC255" i="45"/>
  <c r="AD255" i="45"/>
  <c r="AC256" i="45"/>
  <c r="AD256" i="45"/>
  <c r="AC257" i="45"/>
  <c r="AD257" i="45"/>
  <c r="AC258" i="45"/>
  <c r="AD258" i="45"/>
  <c r="AC259" i="45"/>
  <c r="AD259" i="45"/>
  <c r="AC260" i="45"/>
  <c r="AD260" i="45"/>
  <c r="AC261" i="45"/>
  <c r="AD261" i="45"/>
  <c r="AC262" i="45"/>
  <c r="AD262" i="45"/>
  <c r="AC263" i="45"/>
  <c r="AD263" i="45"/>
  <c r="AC264" i="45"/>
  <c r="AD264" i="45"/>
  <c r="AC265" i="45"/>
  <c r="AD265" i="45"/>
  <c r="AC266" i="45"/>
  <c r="AD266" i="45"/>
  <c r="AC267" i="45"/>
  <c r="AD267" i="45"/>
  <c r="AC268" i="45"/>
  <c r="AD268" i="45"/>
  <c r="AC269" i="45"/>
  <c r="AD269" i="45"/>
  <c r="AC270" i="45"/>
  <c r="AD270" i="45"/>
  <c r="AC271" i="45"/>
  <c r="AD271" i="45"/>
  <c r="AC272" i="45"/>
  <c r="AD272" i="45"/>
  <c r="AC273" i="45"/>
  <c r="AD273" i="45"/>
  <c r="AC274" i="45"/>
  <c r="AD274" i="45"/>
  <c r="AC275" i="45"/>
  <c r="AD275" i="45"/>
  <c r="AC276" i="45"/>
  <c r="AD276" i="45"/>
  <c r="AC277" i="45"/>
  <c r="AD277" i="45"/>
  <c r="AC278" i="45"/>
  <c r="AD278" i="45"/>
  <c r="AC279" i="45"/>
  <c r="AD279" i="45"/>
  <c r="AC280" i="45"/>
  <c r="AD280" i="45"/>
  <c r="AC281" i="45"/>
  <c r="AD281" i="45"/>
  <c r="AC282" i="45"/>
  <c r="AD282" i="45"/>
  <c r="AC283" i="45"/>
  <c r="AD283" i="45"/>
  <c r="AC284" i="45"/>
  <c r="AD284" i="45"/>
  <c r="AC285" i="45"/>
  <c r="AD285" i="45"/>
  <c r="AC286" i="45"/>
  <c r="AD286" i="45"/>
  <c r="AC287" i="45"/>
  <c r="AD287" i="45"/>
  <c r="AC288" i="45"/>
  <c r="AD288" i="45"/>
  <c r="AC289" i="45"/>
  <c r="AD289" i="45"/>
  <c r="AC290" i="45"/>
  <c r="AD290" i="45"/>
  <c r="AC291" i="45"/>
  <c r="AD291" i="45"/>
  <c r="AC292" i="45"/>
  <c r="AD292" i="45"/>
  <c r="AC293" i="45"/>
  <c r="AD293" i="45"/>
  <c r="AC294" i="45"/>
  <c r="AD294" i="45"/>
  <c r="AC295" i="45"/>
  <c r="AD295" i="45"/>
  <c r="AC296" i="45"/>
  <c r="AD296" i="45"/>
  <c r="AC297" i="45"/>
  <c r="AD297" i="45"/>
  <c r="AC298" i="45"/>
  <c r="AD298" i="45"/>
  <c r="AC299" i="45"/>
  <c r="AD299" i="45"/>
  <c r="AC300" i="45"/>
  <c r="AD300" i="45"/>
  <c r="AC301" i="45"/>
  <c r="AD301" i="45"/>
  <c r="AC302" i="45"/>
  <c r="AD302" i="45"/>
  <c r="AC303" i="45"/>
  <c r="AD303" i="45"/>
  <c r="AC304" i="45"/>
  <c r="AD304" i="45"/>
  <c r="AC305" i="45"/>
  <c r="AD305" i="45"/>
  <c r="AC306" i="45"/>
  <c r="AD306" i="45"/>
  <c r="AC307" i="45"/>
  <c r="AD307" i="45"/>
  <c r="AC308" i="45"/>
  <c r="AD308" i="45"/>
  <c r="AC309" i="45"/>
  <c r="AD309" i="45"/>
  <c r="AC310" i="45"/>
  <c r="AD310" i="45"/>
  <c r="AC311" i="45"/>
  <c r="AD311" i="45"/>
  <c r="AC312" i="45"/>
  <c r="AD312" i="45"/>
  <c r="AC313" i="45"/>
  <c r="AD313" i="45"/>
  <c r="AC314" i="45"/>
  <c r="AD314" i="45"/>
  <c r="AC315" i="45"/>
  <c r="AD315" i="45"/>
  <c r="AC316" i="45"/>
  <c r="AD316" i="45"/>
  <c r="AC317" i="45"/>
  <c r="AD317" i="45"/>
  <c r="AC318" i="45"/>
  <c r="AD318" i="45"/>
  <c r="AC319" i="45"/>
  <c r="AD319" i="45"/>
  <c r="AC320" i="45"/>
  <c r="AD320" i="45"/>
  <c r="AC321" i="45"/>
  <c r="AD321" i="45"/>
  <c r="AC322" i="45"/>
  <c r="AD322" i="45"/>
  <c r="AC323" i="45"/>
  <c r="AD323" i="45"/>
  <c r="AC324" i="45"/>
  <c r="AD324" i="45"/>
  <c r="AC325" i="45"/>
  <c r="AD325" i="45"/>
  <c r="AC326" i="45"/>
  <c r="AD326" i="45"/>
  <c r="AC327" i="45"/>
  <c r="AD327" i="45"/>
  <c r="AC328" i="45"/>
  <c r="AD328" i="45"/>
  <c r="AC329" i="45"/>
  <c r="AD329" i="45"/>
  <c r="AC330" i="45"/>
  <c r="AD330" i="45"/>
  <c r="AC331" i="45"/>
  <c r="AD331" i="45"/>
  <c r="AC332" i="45"/>
  <c r="AD332" i="45"/>
  <c r="AC333" i="45"/>
  <c r="AD333" i="45"/>
  <c r="AC334" i="45"/>
  <c r="AD334" i="45"/>
  <c r="AC335" i="45"/>
  <c r="AD335" i="45"/>
  <c r="AC336" i="45"/>
  <c r="AD336" i="45"/>
  <c r="AC337" i="45"/>
  <c r="AD337" i="45"/>
  <c r="AC338" i="45"/>
  <c r="AD338" i="45"/>
  <c r="AC340" i="45"/>
  <c r="AD340" i="45"/>
  <c r="AC341" i="45"/>
  <c r="AD341" i="45"/>
  <c r="AC342" i="45"/>
  <c r="AD342" i="45"/>
  <c r="AC343" i="45"/>
  <c r="AD343" i="45"/>
  <c r="AC344" i="45"/>
  <c r="AD344" i="45"/>
  <c r="AC345" i="45"/>
  <c r="AD345" i="45"/>
  <c r="AC346" i="45"/>
  <c r="AD346" i="45"/>
  <c r="AC347" i="45"/>
  <c r="AD347" i="45"/>
  <c r="AC348" i="45"/>
  <c r="AD348" i="45"/>
  <c r="AC349" i="45"/>
  <c r="AD349" i="45"/>
  <c r="AC352" i="45"/>
  <c r="AD352" i="45"/>
  <c r="AC353" i="45"/>
  <c r="AD353" i="45"/>
  <c r="AC354" i="45"/>
  <c r="AD354" i="45"/>
  <c r="AC355" i="45"/>
  <c r="AD355" i="45"/>
  <c r="AC356" i="45"/>
  <c r="AD356" i="45"/>
  <c r="Z22" i="45"/>
  <c r="Z24" i="45"/>
  <c r="Z25" i="45"/>
  <c r="Z26" i="45"/>
  <c r="Z27" i="45"/>
  <c r="Z28" i="45"/>
  <c r="Z29" i="45"/>
  <c r="Z30" i="45"/>
  <c r="Z32" i="45"/>
  <c r="Z33" i="45"/>
  <c r="Z34" i="45"/>
  <c r="Z35" i="45"/>
  <c r="Z36" i="45"/>
  <c r="Z37" i="45"/>
  <c r="Z38" i="45"/>
  <c r="Z39" i="45"/>
  <c r="Z40" i="45"/>
  <c r="Z41" i="45"/>
  <c r="Z42" i="45"/>
  <c r="Z43" i="45"/>
  <c r="Z44" i="45"/>
  <c r="Z45" i="45"/>
  <c r="Z46" i="45"/>
  <c r="Z47" i="45"/>
  <c r="Z48" i="45"/>
  <c r="Z49" i="45"/>
  <c r="Z50" i="45"/>
  <c r="Z51" i="45"/>
  <c r="Z52" i="45"/>
  <c r="Z53" i="45"/>
  <c r="Z54" i="45"/>
  <c r="Z55" i="45"/>
  <c r="Z56" i="45"/>
  <c r="Z57" i="45"/>
  <c r="Z58" i="45"/>
  <c r="Z59" i="45"/>
  <c r="Z60" i="45"/>
  <c r="Z61" i="45"/>
  <c r="Z62" i="45"/>
  <c r="Z63" i="45"/>
  <c r="Z64" i="45"/>
  <c r="Z65" i="45"/>
  <c r="Z66" i="45"/>
  <c r="Z67" i="45"/>
  <c r="Z68" i="45"/>
  <c r="Z69" i="45"/>
  <c r="Z70" i="45"/>
  <c r="Z71" i="45"/>
  <c r="Z72" i="45"/>
  <c r="Z73" i="45"/>
  <c r="Z74" i="45"/>
  <c r="Z75" i="45"/>
  <c r="Z76" i="45"/>
  <c r="Z77" i="45"/>
  <c r="Z78" i="45"/>
  <c r="Z79" i="45"/>
  <c r="Z80" i="45"/>
  <c r="Z81" i="45"/>
  <c r="Z82" i="45"/>
  <c r="Z83" i="45"/>
  <c r="Z84" i="45"/>
  <c r="Z85" i="45"/>
  <c r="Z86" i="45"/>
  <c r="Z87" i="45"/>
  <c r="Z88" i="45"/>
  <c r="Z89" i="45"/>
  <c r="Z90" i="45"/>
  <c r="Z91" i="45"/>
  <c r="Z92" i="45"/>
  <c r="Z93" i="45"/>
  <c r="Z94" i="45"/>
  <c r="Z95" i="45"/>
  <c r="Z96" i="45"/>
  <c r="Z97" i="45"/>
  <c r="Z98" i="45"/>
  <c r="Z99" i="45"/>
  <c r="Z100" i="45"/>
  <c r="Z101" i="45"/>
  <c r="Z102" i="45"/>
  <c r="Z103" i="45"/>
  <c r="Z104" i="45"/>
  <c r="Z105" i="45"/>
  <c r="Z106" i="45"/>
  <c r="Z107" i="45"/>
  <c r="Z108" i="45"/>
  <c r="Z109" i="45"/>
  <c r="Z110" i="45"/>
  <c r="Z111" i="45"/>
  <c r="Z112" i="45"/>
  <c r="Z113" i="45"/>
  <c r="Z114" i="45"/>
  <c r="Z115" i="45"/>
  <c r="Z116" i="45"/>
  <c r="Z117" i="45"/>
  <c r="Z118" i="45"/>
  <c r="Z119" i="45"/>
  <c r="Z120" i="45"/>
  <c r="Z121" i="45"/>
  <c r="Z122" i="45"/>
  <c r="Z123" i="45"/>
  <c r="Z124" i="45"/>
  <c r="Z125" i="45"/>
  <c r="Z126" i="45"/>
  <c r="Z127" i="45"/>
  <c r="Z128" i="45"/>
  <c r="Z129" i="45"/>
  <c r="Z130" i="45"/>
  <c r="Z131" i="45"/>
  <c r="Z132" i="45"/>
  <c r="Z133" i="45"/>
  <c r="Z134" i="45"/>
  <c r="Z135" i="45"/>
  <c r="Z136" i="45"/>
  <c r="Z137" i="45"/>
  <c r="Z138" i="45"/>
  <c r="Z139" i="45"/>
  <c r="Z140" i="45"/>
  <c r="Z141" i="45"/>
  <c r="Z142" i="45"/>
  <c r="Z144" i="45"/>
  <c r="Z145" i="45"/>
  <c r="Z146" i="45"/>
  <c r="Z147" i="45"/>
  <c r="Z148" i="45"/>
  <c r="Z149" i="45"/>
  <c r="Z150" i="45"/>
  <c r="Z151" i="45"/>
  <c r="Z152" i="45"/>
  <c r="Z153" i="45"/>
  <c r="Z154" i="45"/>
  <c r="Z155" i="45"/>
  <c r="Z156" i="45"/>
  <c r="Z157" i="45"/>
  <c r="Z158" i="45"/>
  <c r="Z159" i="45"/>
  <c r="Z160" i="45"/>
  <c r="Z161" i="45"/>
  <c r="Z162" i="45"/>
  <c r="Z163" i="45"/>
  <c r="Z164" i="45"/>
  <c r="Z165" i="45"/>
  <c r="Z166" i="45"/>
  <c r="Z167" i="45"/>
  <c r="Z168" i="45"/>
  <c r="Z169" i="45"/>
  <c r="Z170" i="45"/>
  <c r="Z171" i="45"/>
  <c r="Z172" i="45"/>
  <c r="Z173" i="45"/>
  <c r="Z174" i="45"/>
  <c r="Z175" i="45"/>
  <c r="Z176" i="45"/>
  <c r="Z177" i="45"/>
  <c r="Z178" i="45"/>
  <c r="Z179" i="45"/>
  <c r="Z180" i="45"/>
  <c r="Z181" i="45"/>
  <c r="Z182" i="45"/>
  <c r="Z183" i="45"/>
  <c r="Z184" i="45"/>
  <c r="Z185" i="45"/>
  <c r="Z186" i="45"/>
  <c r="Z187" i="45"/>
  <c r="Z188" i="45"/>
  <c r="Z189" i="45"/>
  <c r="Z191" i="45"/>
  <c r="Z192" i="45"/>
  <c r="Z193" i="45"/>
  <c r="Z194" i="45"/>
  <c r="Z195" i="45"/>
  <c r="Z196" i="45"/>
  <c r="Z197" i="45"/>
  <c r="Z198" i="45"/>
  <c r="Z199" i="45"/>
  <c r="Z200" i="45"/>
  <c r="Z201" i="45"/>
  <c r="Z202" i="45"/>
  <c r="Z203" i="45"/>
  <c r="Z204" i="45"/>
  <c r="Z205" i="45"/>
  <c r="Z206" i="45"/>
  <c r="Z207" i="45"/>
  <c r="Z208" i="45"/>
  <c r="Z209" i="45"/>
  <c r="Z210" i="45"/>
  <c r="Z211" i="45"/>
  <c r="Z212" i="45"/>
  <c r="Z213" i="45"/>
  <c r="Z214" i="45"/>
  <c r="Z215" i="45"/>
  <c r="Z216" i="45"/>
  <c r="Z217" i="45"/>
  <c r="Z218" i="45"/>
  <c r="Z219" i="45"/>
  <c r="Z220" i="45"/>
  <c r="Z221" i="45"/>
  <c r="Z222" i="45"/>
  <c r="Z223" i="45"/>
  <c r="Z224" i="45"/>
  <c r="Z225" i="45"/>
  <c r="Z226" i="45"/>
  <c r="Z227" i="45"/>
  <c r="Z228" i="45"/>
  <c r="Z229" i="45"/>
  <c r="Z230" i="45"/>
  <c r="Z231" i="45"/>
  <c r="Z232" i="45"/>
  <c r="Z233" i="45"/>
  <c r="Z234" i="45"/>
  <c r="Z235" i="45"/>
  <c r="Z236" i="45"/>
  <c r="Z237" i="45"/>
  <c r="Z238" i="45"/>
  <c r="Z239" i="45"/>
  <c r="Z240" i="45"/>
  <c r="Z241" i="45"/>
  <c r="Z242" i="45"/>
  <c r="Z243" i="45"/>
  <c r="Z244" i="45"/>
  <c r="Z245" i="45"/>
  <c r="Z246" i="45"/>
  <c r="Z247" i="45"/>
  <c r="Z248" i="45"/>
  <c r="Z249" i="45"/>
  <c r="Z250" i="45"/>
  <c r="Z251" i="45"/>
  <c r="Z252" i="45"/>
  <c r="Z253" i="45"/>
  <c r="Z254" i="45"/>
  <c r="Z255" i="45"/>
  <c r="Z256" i="45"/>
  <c r="Z257" i="45"/>
  <c r="Z258" i="45"/>
  <c r="Z259" i="45"/>
  <c r="Z260" i="45"/>
  <c r="Z261" i="45"/>
  <c r="Z262" i="45"/>
  <c r="Z263" i="45"/>
  <c r="Z264" i="45"/>
  <c r="Z265" i="45"/>
  <c r="Z266" i="45"/>
  <c r="Z267" i="45"/>
  <c r="Z268" i="45"/>
  <c r="Z269" i="45"/>
  <c r="Z270" i="45"/>
  <c r="Z271" i="45"/>
  <c r="Z272" i="45"/>
  <c r="Z273" i="45"/>
  <c r="Z274" i="45"/>
  <c r="Z275" i="45"/>
  <c r="Z276" i="45"/>
  <c r="Z277" i="45"/>
  <c r="Z278" i="45"/>
  <c r="Z279" i="45"/>
  <c r="Z280" i="45"/>
  <c r="Z281" i="45"/>
  <c r="Z282" i="45"/>
  <c r="Z283" i="45"/>
  <c r="Z284" i="45"/>
  <c r="Z285" i="45"/>
  <c r="Z286" i="45"/>
  <c r="Z287" i="45"/>
  <c r="Z288" i="45"/>
  <c r="Z289" i="45"/>
  <c r="Z290" i="45"/>
  <c r="Z291" i="45"/>
  <c r="Z292" i="45"/>
  <c r="Z293" i="45"/>
  <c r="Z294" i="45"/>
  <c r="Z295" i="45"/>
  <c r="Z296" i="45"/>
  <c r="Z297" i="45"/>
  <c r="Z298" i="45"/>
  <c r="Z299" i="45"/>
  <c r="Z300" i="45"/>
  <c r="Z301" i="45"/>
  <c r="Z302" i="45"/>
  <c r="Z303" i="45"/>
  <c r="Z304" i="45"/>
  <c r="Z305" i="45"/>
  <c r="Z306" i="45"/>
  <c r="Z307" i="45"/>
  <c r="Z308" i="45"/>
  <c r="Z309" i="45"/>
  <c r="Z310" i="45"/>
  <c r="Z311" i="45"/>
  <c r="Z312" i="45"/>
  <c r="Z313" i="45"/>
  <c r="Z314" i="45"/>
  <c r="Z315" i="45"/>
  <c r="Z316" i="45"/>
  <c r="Z317" i="45"/>
  <c r="Z318" i="45"/>
  <c r="Z319" i="45"/>
  <c r="Z320" i="45"/>
  <c r="Z321" i="45"/>
  <c r="Z322" i="45"/>
  <c r="Z323" i="45"/>
  <c r="Z324" i="45"/>
  <c r="Z325" i="45"/>
  <c r="Z326" i="45"/>
  <c r="Z327" i="45"/>
  <c r="Z328" i="45"/>
  <c r="Z329" i="45"/>
  <c r="Z330" i="45"/>
  <c r="Z331" i="45"/>
  <c r="Z332" i="45"/>
  <c r="Z333" i="45"/>
  <c r="Z334" i="45"/>
  <c r="Z335" i="45"/>
  <c r="Z336" i="45"/>
  <c r="Z337" i="45"/>
  <c r="Z338" i="45"/>
  <c r="Z340" i="45"/>
  <c r="Z341" i="45"/>
  <c r="Z342" i="45"/>
  <c r="Z343" i="45"/>
  <c r="Z344" i="45"/>
  <c r="Z345" i="45"/>
  <c r="Z346" i="45"/>
  <c r="Z347" i="45"/>
  <c r="Z348" i="45"/>
  <c r="Z349" i="45"/>
  <c r="Z352" i="45"/>
  <c r="Z353" i="45"/>
  <c r="Z354" i="45"/>
  <c r="Z355" i="45"/>
  <c r="Z356" i="45"/>
  <c r="O22" i="45"/>
  <c r="O24" i="45"/>
  <c r="O25" i="45"/>
  <c r="O26" i="45"/>
  <c r="O27" i="45"/>
  <c r="O28" i="45"/>
  <c r="O29" i="45"/>
  <c r="O30" i="45"/>
  <c r="O32" i="45"/>
  <c r="O33" i="45"/>
  <c r="O34" i="45"/>
  <c r="O35" i="45"/>
  <c r="O36" i="45"/>
  <c r="O37" i="45"/>
  <c r="O38" i="45"/>
  <c r="O39" i="45"/>
  <c r="O40" i="45"/>
  <c r="O41" i="45"/>
  <c r="O42" i="45"/>
  <c r="O43" i="45"/>
  <c r="O44" i="45"/>
  <c r="O45" i="45"/>
  <c r="O46" i="45"/>
  <c r="O47" i="45"/>
  <c r="O48" i="45"/>
  <c r="O49" i="45"/>
  <c r="O50" i="45"/>
  <c r="O51" i="45"/>
  <c r="O52" i="45"/>
  <c r="O53" i="45"/>
  <c r="O54" i="45"/>
  <c r="O55" i="45"/>
  <c r="O56" i="45"/>
  <c r="O57" i="45"/>
  <c r="O58" i="45"/>
  <c r="O59" i="45"/>
  <c r="O60" i="45"/>
  <c r="O61" i="45"/>
  <c r="O62" i="45"/>
  <c r="O63" i="45"/>
  <c r="O64" i="45"/>
  <c r="O65" i="45"/>
  <c r="O66" i="45"/>
  <c r="O67" i="45"/>
  <c r="O68" i="45"/>
  <c r="O69" i="45"/>
  <c r="O70" i="45"/>
  <c r="O71" i="45"/>
  <c r="O72" i="45"/>
  <c r="O73" i="45"/>
  <c r="O74" i="45"/>
  <c r="O75" i="45"/>
  <c r="O76" i="45"/>
  <c r="O77" i="45"/>
  <c r="O78" i="45"/>
  <c r="O79" i="45"/>
  <c r="O80" i="45"/>
  <c r="O81" i="45"/>
  <c r="O82" i="45"/>
  <c r="O83" i="45"/>
  <c r="O84" i="45"/>
  <c r="O85" i="45"/>
  <c r="O86" i="45"/>
  <c r="O87" i="45"/>
  <c r="O88" i="45"/>
  <c r="O89" i="45"/>
  <c r="O90" i="45"/>
  <c r="O91" i="45"/>
  <c r="O92" i="45"/>
  <c r="O93" i="45"/>
  <c r="O94" i="45"/>
  <c r="O95" i="45"/>
  <c r="O96" i="45"/>
  <c r="O97" i="45"/>
  <c r="O98" i="45"/>
  <c r="O99" i="45"/>
  <c r="O100" i="45"/>
  <c r="O101" i="45"/>
  <c r="O102" i="45"/>
  <c r="O103" i="45"/>
  <c r="O104" i="45"/>
  <c r="O105" i="45"/>
  <c r="O106" i="45"/>
  <c r="O107" i="45"/>
  <c r="O108" i="45"/>
  <c r="O109" i="45"/>
  <c r="O110" i="45"/>
  <c r="O111" i="45"/>
  <c r="O112" i="45"/>
  <c r="O113" i="45"/>
  <c r="O114" i="45"/>
  <c r="O115" i="45"/>
  <c r="O116" i="45"/>
  <c r="O117" i="45"/>
  <c r="O118" i="45"/>
  <c r="O119" i="45"/>
  <c r="O120" i="45"/>
  <c r="O121" i="45"/>
  <c r="O122" i="45"/>
  <c r="O123" i="45"/>
  <c r="O124" i="45"/>
  <c r="O125" i="45"/>
  <c r="O126" i="45"/>
  <c r="O127" i="45"/>
  <c r="O128" i="45"/>
  <c r="O129" i="45"/>
  <c r="O130" i="45"/>
  <c r="O131" i="45"/>
  <c r="O132" i="45"/>
  <c r="O133" i="45"/>
  <c r="O134" i="45"/>
  <c r="O135" i="45"/>
  <c r="O136" i="45"/>
  <c r="O137" i="45"/>
  <c r="O138" i="45"/>
  <c r="O139" i="45"/>
  <c r="O140" i="45"/>
  <c r="O141" i="45"/>
  <c r="O142" i="45"/>
  <c r="O144" i="45"/>
  <c r="O146" i="45"/>
  <c r="O147" i="45"/>
  <c r="O148" i="45"/>
  <c r="O149" i="45"/>
  <c r="O150" i="45"/>
  <c r="O151" i="45"/>
  <c r="O152" i="45"/>
  <c r="O153" i="45"/>
  <c r="O154" i="45"/>
  <c r="O155" i="45"/>
  <c r="O156" i="45"/>
  <c r="O157" i="45"/>
  <c r="O158" i="45"/>
  <c r="O159" i="45"/>
  <c r="O160" i="45"/>
  <c r="O161" i="45"/>
  <c r="O162" i="45"/>
  <c r="O163" i="45"/>
  <c r="O164" i="45"/>
  <c r="O165" i="45"/>
  <c r="O166" i="45"/>
  <c r="O167" i="45"/>
  <c r="O168" i="45"/>
  <c r="O169" i="45"/>
  <c r="O170" i="45"/>
  <c r="O171" i="45"/>
  <c r="O172" i="45"/>
  <c r="O173" i="45"/>
  <c r="O174" i="45"/>
  <c r="O175" i="45"/>
  <c r="O176" i="45"/>
  <c r="O177" i="45"/>
  <c r="O178" i="45"/>
  <c r="O179" i="45"/>
  <c r="O180" i="45"/>
  <c r="O181" i="45"/>
  <c r="O182" i="45"/>
  <c r="O183" i="45"/>
  <c r="O184" i="45"/>
  <c r="O185" i="45"/>
  <c r="O186" i="45"/>
  <c r="O187" i="45"/>
  <c r="O188" i="45"/>
  <c r="O189" i="45"/>
  <c r="O191" i="45"/>
  <c r="O192" i="45"/>
  <c r="O193" i="45"/>
  <c r="O194" i="45"/>
  <c r="O195" i="45"/>
  <c r="O196" i="45"/>
  <c r="O197" i="45"/>
  <c r="O198" i="45"/>
  <c r="O199" i="45"/>
  <c r="O200" i="45"/>
  <c r="O201" i="45"/>
  <c r="O202" i="45"/>
  <c r="O203" i="45"/>
  <c r="O204" i="45"/>
  <c r="O205" i="45"/>
  <c r="O206" i="45"/>
  <c r="O207" i="45"/>
  <c r="O208" i="45"/>
  <c r="O209" i="45"/>
  <c r="O210" i="45"/>
  <c r="O211" i="45"/>
  <c r="O212" i="45"/>
  <c r="O213" i="45"/>
  <c r="O214" i="45"/>
  <c r="O215" i="45"/>
  <c r="O216" i="45"/>
  <c r="O217" i="45"/>
  <c r="O218" i="45"/>
  <c r="O219" i="45"/>
  <c r="O220" i="45"/>
  <c r="O221" i="45"/>
  <c r="O222" i="45"/>
  <c r="O223" i="45"/>
  <c r="O224" i="45"/>
  <c r="O225" i="45"/>
  <c r="O226" i="45"/>
  <c r="O227" i="45"/>
  <c r="O228" i="45"/>
  <c r="O229" i="45"/>
  <c r="O230" i="45"/>
  <c r="O231" i="45"/>
  <c r="O232" i="45"/>
  <c r="O233" i="45"/>
  <c r="O234" i="45"/>
  <c r="O235" i="45"/>
  <c r="O236" i="45"/>
  <c r="O237" i="45"/>
  <c r="O238" i="45"/>
  <c r="O239" i="45"/>
  <c r="O240" i="45"/>
  <c r="O241" i="45"/>
  <c r="O242" i="45"/>
  <c r="O243" i="45"/>
  <c r="O244" i="45"/>
  <c r="O245" i="45"/>
  <c r="O246" i="45"/>
  <c r="O247" i="45"/>
  <c r="O248" i="45"/>
  <c r="O249" i="45"/>
  <c r="O250" i="45"/>
  <c r="O251" i="45"/>
  <c r="O252" i="45"/>
  <c r="O253" i="45"/>
  <c r="O254" i="45"/>
  <c r="O255" i="45"/>
  <c r="O256" i="45"/>
  <c r="O257" i="45"/>
  <c r="O258" i="45"/>
  <c r="O259" i="45"/>
  <c r="O260" i="45"/>
  <c r="O261" i="45"/>
  <c r="O262" i="45"/>
  <c r="O263" i="45"/>
  <c r="O264" i="45"/>
  <c r="O265" i="45"/>
  <c r="O266" i="45"/>
  <c r="O267" i="45"/>
  <c r="O268" i="45"/>
  <c r="O269" i="45"/>
  <c r="O270" i="45"/>
  <c r="O271" i="45"/>
  <c r="O272" i="45"/>
  <c r="O273" i="45"/>
  <c r="O274" i="45"/>
  <c r="O275" i="45"/>
  <c r="O276" i="45"/>
  <c r="O277" i="45"/>
  <c r="O278" i="45"/>
  <c r="O279" i="45"/>
  <c r="O280" i="45"/>
  <c r="O281" i="45"/>
  <c r="O282" i="45"/>
  <c r="O283" i="45"/>
  <c r="O284" i="45"/>
  <c r="O285" i="45"/>
  <c r="O286" i="45"/>
  <c r="O287" i="45"/>
  <c r="O288" i="45"/>
  <c r="O289" i="45"/>
  <c r="O290" i="45"/>
  <c r="O291" i="45"/>
  <c r="O292" i="45"/>
  <c r="O293" i="45"/>
  <c r="O294" i="45"/>
  <c r="O295" i="45"/>
  <c r="O296" i="45"/>
  <c r="O297" i="45"/>
  <c r="O298" i="45"/>
  <c r="O299" i="45"/>
  <c r="O300" i="45"/>
  <c r="O301" i="45"/>
  <c r="O302" i="45"/>
  <c r="O303" i="45"/>
  <c r="O304" i="45"/>
  <c r="O305" i="45"/>
  <c r="O306" i="45"/>
  <c r="O307" i="45"/>
  <c r="O308" i="45"/>
  <c r="O309" i="45"/>
  <c r="O310" i="45"/>
  <c r="O311" i="45"/>
  <c r="O312" i="45"/>
  <c r="O313" i="45"/>
  <c r="O314" i="45"/>
  <c r="O315" i="45"/>
  <c r="O316" i="45"/>
  <c r="O317" i="45"/>
  <c r="O318" i="45"/>
  <c r="O319" i="45"/>
  <c r="O320" i="45"/>
  <c r="O321" i="45"/>
  <c r="O322" i="45"/>
  <c r="O323" i="45"/>
  <c r="O324" i="45"/>
  <c r="O325" i="45"/>
  <c r="O326" i="45"/>
  <c r="O327" i="45"/>
  <c r="O328" i="45"/>
  <c r="O329" i="45"/>
  <c r="O330" i="45"/>
  <c r="O331" i="45"/>
  <c r="O332" i="45"/>
  <c r="O333" i="45"/>
  <c r="O334" i="45"/>
  <c r="O335" i="45"/>
  <c r="O336" i="45"/>
  <c r="O337" i="45"/>
  <c r="O338" i="45"/>
  <c r="O340" i="45"/>
  <c r="O341" i="45"/>
  <c r="O342" i="45"/>
  <c r="O343" i="45"/>
  <c r="O344" i="45"/>
  <c r="O345" i="45"/>
  <c r="O346" i="45"/>
  <c r="O347" i="45"/>
  <c r="O348" i="45"/>
  <c r="O349" i="45"/>
  <c r="O352" i="45"/>
  <c r="O353" i="45"/>
  <c r="O354" i="45"/>
  <c r="O355" i="45"/>
  <c r="O356" i="45"/>
  <c r="A22" i="45"/>
  <c r="B22" i="45"/>
  <c r="A23" i="45"/>
  <c r="B23" i="45"/>
  <c r="A24" i="45"/>
  <c r="B24" i="45"/>
  <c r="A25" i="45"/>
  <c r="B25" i="45"/>
  <c r="A26" i="45"/>
  <c r="B26" i="45"/>
  <c r="A27" i="45"/>
  <c r="B27" i="45"/>
  <c r="A28" i="45"/>
  <c r="B28" i="45"/>
  <c r="A29" i="45"/>
  <c r="B29" i="45"/>
  <c r="A30" i="45"/>
  <c r="B30" i="45"/>
  <c r="A31" i="45"/>
  <c r="B31" i="45"/>
  <c r="A32" i="45"/>
  <c r="B32" i="45"/>
  <c r="A33" i="45"/>
  <c r="B33" i="45"/>
  <c r="A34" i="45"/>
  <c r="B34" i="45"/>
  <c r="A35" i="45"/>
  <c r="B35" i="45"/>
  <c r="A36" i="45"/>
  <c r="B36" i="45"/>
  <c r="A37" i="45"/>
  <c r="B37" i="45"/>
  <c r="A38" i="45"/>
  <c r="B38" i="45"/>
  <c r="A39" i="45"/>
  <c r="B39" i="45"/>
  <c r="A40" i="45"/>
  <c r="B40" i="45"/>
  <c r="A41" i="45"/>
  <c r="B41" i="45"/>
  <c r="A42" i="45"/>
  <c r="B42" i="45"/>
  <c r="A43" i="45"/>
  <c r="B43" i="45"/>
  <c r="A44" i="45"/>
  <c r="B44" i="45"/>
  <c r="A45" i="45"/>
  <c r="B45" i="45"/>
  <c r="A46" i="45"/>
  <c r="B46" i="45"/>
  <c r="A47" i="45"/>
  <c r="B47" i="45"/>
  <c r="A48" i="45"/>
  <c r="B48" i="45"/>
  <c r="A49" i="45"/>
  <c r="B49" i="45"/>
  <c r="A50" i="45"/>
  <c r="B50" i="45"/>
  <c r="A51" i="45"/>
  <c r="B51" i="45"/>
  <c r="A52" i="45"/>
  <c r="B52" i="45"/>
  <c r="A53" i="45"/>
  <c r="B53" i="45"/>
  <c r="A54" i="45"/>
  <c r="B54" i="45"/>
  <c r="A55" i="45"/>
  <c r="B55" i="45"/>
  <c r="A56" i="45"/>
  <c r="B56" i="45"/>
  <c r="A57" i="45"/>
  <c r="B57" i="45"/>
  <c r="A58" i="45"/>
  <c r="B58" i="45"/>
  <c r="A59" i="45"/>
  <c r="B59" i="45"/>
  <c r="A60" i="45"/>
  <c r="B60" i="45"/>
  <c r="A61" i="45"/>
  <c r="B61" i="45"/>
  <c r="A62" i="45"/>
  <c r="B62" i="45"/>
  <c r="A63" i="45"/>
  <c r="B63" i="45"/>
  <c r="A64" i="45"/>
  <c r="B64" i="45"/>
  <c r="A65" i="45"/>
  <c r="B65" i="45"/>
  <c r="A66" i="45"/>
  <c r="B66" i="45"/>
  <c r="A67" i="45"/>
  <c r="B67" i="45"/>
  <c r="A68" i="45"/>
  <c r="B68" i="45"/>
  <c r="A69" i="45"/>
  <c r="B69" i="45"/>
  <c r="A70" i="45"/>
  <c r="B70" i="45"/>
  <c r="A71" i="45"/>
  <c r="B71" i="45"/>
  <c r="A72" i="45"/>
  <c r="B72" i="45"/>
  <c r="A73" i="45"/>
  <c r="B73" i="45"/>
  <c r="A74" i="45"/>
  <c r="B74" i="45"/>
  <c r="A75" i="45"/>
  <c r="B75" i="45"/>
  <c r="A76" i="45"/>
  <c r="B76" i="45"/>
  <c r="A77" i="45"/>
  <c r="B77" i="45"/>
  <c r="A78" i="45"/>
  <c r="B78" i="45"/>
  <c r="A79" i="45"/>
  <c r="B79" i="45"/>
  <c r="A80" i="45"/>
  <c r="B80" i="45"/>
  <c r="A81" i="45"/>
  <c r="B81" i="45"/>
  <c r="A82" i="45"/>
  <c r="B82" i="45"/>
  <c r="A83" i="45"/>
  <c r="B83" i="45"/>
  <c r="A84" i="45"/>
  <c r="B84" i="45"/>
  <c r="A85" i="45"/>
  <c r="B85" i="45"/>
  <c r="A86" i="45"/>
  <c r="B86" i="45"/>
  <c r="A87" i="45"/>
  <c r="B87" i="45"/>
  <c r="A88" i="45"/>
  <c r="B88" i="45"/>
  <c r="A89" i="45"/>
  <c r="B89" i="45"/>
  <c r="A90" i="45"/>
  <c r="B90" i="45"/>
  <c r="A91" i="45"/>
  <c r="B91" i="45"/>
  <c r="A92" i="45"/>
  <c r="B92" i="45"/>
  <c r="A93" i="45"/>
  <c r="B93" i="45"/>
  <c r="A94" i="45"/>
  <c r="B94" i="45"/>
  <c r="A95" i="45"/>
  <c r="B95" i="45"/>
  <c r="A96" i="45"/>
  <c r="B96" i="45"/>
  <c r="A97" i="45"/>
  <c r="B97" i="45"/>
  <c r="A98" i="45"/>
  <c r="B98" i="45"/>
  <c r="A99" i="45"/>
  <c r="B99" i="45"/>
  <c r="A100" i="45"/>
  <c r="B100" i="45"/>
  <c r="A101" i="45"/>
  <c r="B101" i="45"/>
  <c r="A102" i="45"/>
  <c r="B102" i="45"/>
  <c r="A103" i="45"/>
  <c r="B103" i="45"/>
  <c r="A104" i="45"/>
  <c r="B104" i="45"/>
  <c r="A105" i="45"/>
  <c r="B105" i="45"/>
  <c r="A106" i="45"/>
  <c r="B106" i="45"/>
  <c r="A107" i="45"/>
  <c r="B107" i="45"/>
  <c r="A108" i="45"/>
  <c r="B108" i="45"/>
  <c r="A109" i="45"/>
  <c r="B109" i="45"/>
  <c r="A110" i="45"/>
  <c r="B110" i="45"/>
  <c r="A111" i="45"/>
  <c r="B111" i="45"/>
  <c r="A112" i="45"/>
  <c r="B112" i="45"/>
  <c r="A113" i="45"/>
  <c r="B113" i="45"/>
  <c r="A114" i="45"/>
  <c r="B114" i="45"/>
  <c r="A115" i="45"/>
  <c r="B115" i="45"/>
  <c r="A116" i="45"/>
  <c r="B116" i="45"/>
  <c r="A117" i="45"/>
  <c r="B117" i="45"/>
  <c r="A118" i="45"/>
  <c r="B118" i="45"/>
  <c r="A119" i="45"/>
  <c r="B119" i="45"/>
  <c r="A120" i="45"/>
  <c r="B120" i="45"/>
  <c r="A121" i="45"/>
  <c r="B121" i="45"/>
  <c r="A122" i="45"/>
  <c r="B122" i="45"/>
  <c r="A123" i="45"/>
  <c r="B123" i="45"/>
  <c r="A124" i="45"/>
  <c r="B124" i="45"/>
  <c r="A125" i="45"/>
  <c r="B125" i="45"/>
  <c r="A126" i="45"/>
  <c r="B126" i="45"/>
  <c r="A127" i="45"/>
  <c r="B127" i="45"/>
  <c r="A128" i="45"/>
  <c r="B128" i="45"/>
  <c r="A129" i="45"/>
  <c r="B129" i="45"/>
  <c r="A130" i="45"/>
  <c r="B130" i="45"/>
  <c r="A131" i="45"/>
  <c r="B131" i="45"/>
  <c r="A132" i="45"/>
  <c r="B132" i="45"/>
  <c r="A133" i="45"/>
  <c r="B133" i="45"/>
  <c r="A134" i="45"/>
  <c r="B134" i="45"/>
  <c r="A135" i="45"/>
  <c r="B135" i="45"/>
  <c r="A136" i="45"/>
  <c r="B136" i="45"/>
  <c r="A137" i="45"/>
  <c r="B137" i="45"/>
  <c r="A138" i="45"/>
  <c r="B138" i="45"/>
  <c r="A139" i="45"/>
  <c r="B139" i="45"/>
  <c r="A140" i="45"/>
  <c r="B140" i="45"/>
  <c r="A141" i="45"/>
  <c r="B141" i="45"/>
  <c r="A142" i="45"/>
  <c r="B142" i="45"/>
  <c r="A143" i="45"/>
  <c r="B143" i="45"/>
  <c r="A144" i="45"/>
  <c r="B144" i="45"/>
  <c r="A145" i="45"/>
  <c r="B145" i="45"/>
  <c r="A146" i="45"/>
  <c r="B146" i="45"/>
  <c r="A147" i="45"/>
  <c r="B147" i="45"/>
  <c r="A148" i="45"/>
  <c r="B148" i="45"/>
  <c r="A149" i="45"/>
  <c r="B149" i="45"/>
  <c r="A150" i="45"/>
  <c r="B150" i="45"/>
  <c r="A151" i="45"/>
  <c r="B151" i="45"/>
  <c r="A152" i="45"/>
  <c r="B152" i="45"/>
  <c r="A153" i="45"/>
  <c r="B153" i="45"/>
  <c r="A154" i="45"/>
  <c r="B154" i="45"/>
  <c r="A155" i="45"/>
  <c r="B155" i="45"/>
  <c r="A156" i="45"/>
  <c r="B156" i="45"/>
  <c r="A157" i="45"/>
  <c r="B157" i="45"/>
  <c r="A158" i="45"/>
  <c r="B158" i="45"/>
  <c r="A159" i="45"/>
  <c r="B159" i="45"/>
  <c r="A160" i="45"/>
  <c r="B160" i="45"/>
  <c r="A161" i="45"/>
  <c r="B161" i="45"/>
  <c r="A162" i="45"/>
  <c r="B162" i="45"/>
  <c r="A163" i="45"/>
  <c r="B163" i="45"/>
  <c r="A164" i="45"/>
  <c r="B164" i="45"/>
  <c r="A165" i="45"/>
  <c r="B165" i="45"/>
  <c r="A166" i="45"/>
  <c r="B166" i="45"/>
  <c r="A167" i="45"/>
  <c r="B167" i="45"/>
  <c r="A168" i="45"/>
  <c r="B168" i="45"/>
  <c r="A169" i="45"/>
  <c r="B169" i="45"/>
  <c r="A170" i="45"/>
  <c r="B170" i="45"/>
  <c r="A171" i="45"/>
  <c r="B171" i="45"/>
  <c r="A172" i="45"/>
  <c r="B172" i="45"/>
  <c r="A173" i="45"/>
  <c r="B173" i="45"/>
  <c r="A174" i="45"/>
  <c r="B174" i="45"/>
  <c r="A175" i="45"/>
  <c r="B175" i="45"/>
  <c r="A176" i="45"/>
  <c r="B176" i="45"/>
  <c r="A177" i="45"/>
  <c r="B177" i="45"/>
  <c r="A178" i="45"/>
  <c r="B178" i="45"/>
  <c r="A179" i="45"/>
  <c r="B179" i="45"/>
  <c r="A180" i="45"/>
  <c r="B180" i="45"/>
  <c r="A181" i="45"/>
  <c r="B181" i="45"/>
  <c r="A182" i="45"/>
  <c r="B182" i="45"/>
  <c r="A183" i="45"/>
  <c r="B183" i="45"/>
  <c r="A184" i="45"/>
  <c r="B184" i="45"/>
  <c r="A185" i="45"/>
  <c r="B185" i="45"/>
  <c r="A186" i="45"/>
  <c r="B186" i="45"/>
  <c r="A187" i="45"/>
  <c r="B187" i="45"/>
  <c r="A188" i="45"/>
  <c r="B188" i="45"/>
  <c r="A189" i="45"/>
  <c r="B189" i="45"/>
  <c r="A190" i="45"/>
  <c r="B190" i="45"/>
  <c r="A191" i="45"/>
  <c r="B191" i="45"/>
  <c r="A192" i="45"/>
  <c r="B192" i="45"/>
  <c r="A193" i="45"/>
  <c r="B193" i="45"/>
  <c r="A194" i="45"/>
  <c r="B194" i="45"/>
  <c r="A195" i="45"/>
  <c r="B195" i="45"/>
  <c r="A196" i="45"/>
  <c r="B196" i="45"/>
  <c r="A197" i="45"/>
  <c r="B197" i="45"/>
  <c r="A198" i="45"/>
  <c r="B198" i="45"/>
  <c r="A199" i="45"/>
  <c r="B199" i="45"/>
  <c r="A200" i="45"/>
  <c r="B200" i="45"/>
  <c r="A201" i="45"/>
  <c r="B201" i="45"/>
  <c r="A202" i="45"/>
  <c r="B202" i="45"/>
  <c r="A203" i="45"/>
  <c r="B203" i="45"/>
  <c r="A204" i="45"/>
  <c r="B204" i="45"/>
  <c r="A205" i="45"/>
  <c r="B205" i="45"/>
  <c r="A206" i="45"/>
  <c r="B206" i="45"/>
  <c r="A207" i="45"/>
  <c r="B207" i="45"/>
  <c r="A208" i="45"/>
  <c r="B208" i="45"/>
  <c r="A209" i="45"/>
  <c r="B209" i="45"/>
  <c r="A210" i="45"/>
  <c r="B210" i="45"/>
  <c r="A211" i="45"/>
  <c r="B211" i="45"/>
  <c r="A212" i="45"/>
  <c r="B212" i="45"/>
  <c r="A213" i="45"/>
  <c r="B213" i="45"/>
  <c r="A214" i="45"/>
  <c r="B214" i="45"/>
  <c r="A215" i="45"/>
  <c r="B215" i="45"/>
  <c r="A216" i="45"/>
  <c r="B216" i="45"/>
  <c r="A217" i="45"/>
  <c r="B217" i="45"/>
  <c r="A218" i="45"/>
  <c r="B218" i="45"/>
  <c r="A219" i="45"/>
  <c r="B219" i="45"/>
  <c r="A220" i="45"/>
  <c r="B220" i="45"/>
  <c r="A221" i="45"/>
  <c r="B221" i="45"/>
  <c r="A222" i="45"/>
  <c r="B222" i="45"/>
  <c r="A223" i="45"/>
  <c r="B223" i="45"/>
  <c r="A224" i="45"/>
  <c r="B224" i="45"/>
  <c r="A225" i="45"/>
  <c r="B225" i="45"/>
  <c r="A226" i="45"/>
  <c r="B226" i="45"/>
  <c r="A227" i="45"/>
  <c r="B227" i="45"/>
  <c r="A228" i="45"/>
  <c r="B228" i="45"/>
  <c r="A229" i="45"/>
  <c r="B229" i="45"/>
  <c r="A230" i="45"/>
  <c r="B230" i="45"/>
  <c r="A231" i="45"/>
  <c r="B231" i="45"/>
  <c r="A232" i="45"/>
  <c r="B232" i="45"/>
  <c r="A233" i="45"/>
  <c r="B233" i="45"/>
  <c r="A234" i="45"/>
  <c r="B234" i="45"/>
  <c r="A235" i="45"/>
  <c r="B235" i="45"/>
  <c r="A236" i="45"/>
  <c r="B236" i="45"/>
  <c r="A237" i="45"/>
  <c r="B237" i="45"/>
  <c r="A238" i="45"/>
  <c r="B238" i="45"/>
  <c r="A239" i="45"/>
  <c r="B239" i="45"/>
  <c r="A240" i="45"/>
  <c r="B240" i="45"/>
  <c r="A241" i="45"/>
  <c r="B241" i="45"/>
  <c r="A242" i="45"/>
  <c r="B242" i="45"/>
  <c r="A243" i="45"/>
  <c r="B243" i="45"/>
  <c r="A244" i="45"/>
  <c r="B244" i="45"/>
  <c r="A245" i="45"/>
  <c r="B245" i="45"/>
  <c r="A246" i="45"/>
  <c r="B246" i="45"/>
  <c r="A247" i="45"/>
  <c r="B247" i="45"/>
  <c r="A248" i="45"/>
  <c r="B248" i="45"/>
  <c r="A249" i="45"/>
  <c r="B249" i="45"/>
  <c r="A250" i="45"/>
  <c r="B250" i="45"/>
  <c r="A251" i="45"/>
  <c r="B251" i="45"/>
  <c r="A252" i="45"/>
  <c r="B252" i="45"/>
  <c r="A253" i="45"/>
  <c r="B253" i="45"/>
  <c r="A254" i="45"/>
  <c r="B254" i="45"/>
  <c r="A255" i="45"/>
  <c r="B255" i="45"/>
  <c r="A256" i="45"/>
  <c r="B256" i="45"/>
  <c r="A257" i="45"/>
  <c r="B257" i="45"/>
  <c r="A258" i="45"/>
  <c r="B258" i="45"/>
  <c r="A259" i="45"/>
  <c r="B259" i="45"/>
  <c r="A260" i="45"/>
  <c r="B260" i="45"/>
  <c r="A261" i="45"/>
  <c r="B261" i="45"/>
  <c r="A262" i="45"/>
  <c r="B262" i="45"/>
  <c r="A263" i="45"/>
  <c r="B263" i="45"/>
  <c r="A264" i="45"/>
  <c r="B264" i="45"/>
  <c r="A265" i="45"/>
  <c r="B265" i="45"/>
  <c r="A266" i="45"/>
  <c r="B266" i="45"/>
  <c r="A267" i="45"/>
  <c r="B267" i="45"/>
  <c r="A268" i="45"/>
  <c r="B268" i="45"/>
  <c r="A269" i="45"/>
  <c r="B269" i="45"/>
  <c r="A270" i="45"/>
  <c r="B270" i="45"/>
  <c r="A271" i="45"/>
  <c r="B271" i="45"/>
  <c r="A272" i="45"/>
  <c r="B272" i="45"/>
  <c r="A273" i="45"/>
  <c r="B273" i="45"/>
  <c r="A274" i="45"/>
  <c r="B274" i="45"/>
  <c r="A275" i="45"/>
  <c r="B275" i="45"/>
  <c r="A276" i="45"/>
  <c r="B276" i="45"/>
  <c r="A277" i="45"/>
  <c r="B277" i="45"/>
  <c r="A278" i="45"/>
  <c r="B278" i="45"/>
  <c r="A279" i="45"/>
  <c r="B279" i="45"/>
  <c r="A280" i="45"/>
  <c r="B280" i="45"/>
  <c r="A281" i="45"/>
  <c r="B281" i="45"/>
  <c r="A282" i="45"/>
  <c r="B282" i="45"/>
  <c r="A283" i="45"/>
  <c r="B283" i="45"/>
  <c r="A284" i="45"/>
  <c r="B284" i="45"/>
  <c r="A285" i="45"/>
  <c r="B285" i="45"/>
  <c r="A286" i="45"/>
  <c r="B286" i="45"/>
  <c r="A287" i="45"/>
  <c r="B287" i="45"/>
  <c r="A288" i="45"/>
  <c r="B288" i="45"/>
  <c r="A289" i="45"/>
  <c r="B289" i="45"/>
  <c r="A290" i="45"/>
  <c r="B290" i="45"/>
  <c r="A291" i="45"/>
  <c r="B291" i="45"/>
  <c r="A292" i="45"/>
  <c r="B292" i="45"/>
  <c r="A293" i="45"/>
  <c r="B293" i="45"/>
  <c r="A294" i="45"/>
  <c r="B294" i="45"/>
  <c r="A295" i="45"/>
  <c r="B295" i="45"/>
  <c r="A296" i="45"/>
  <c r="B296" i="45"/>
  <c r="A297" i="45"/>
  <c r="B297" i="45"/>
  <c r="A298" i="45"/>
  <c r="B298" i="45"/>
  <c r="A299" i="45"/>
  <c r="B299" i="45"/>
  <c r="A300" i="45"/>
  <c r="B300" i="45"/>
  <c r="A301" i="45"/>
  <c r="B301" i="45"/>
  <c r="A302" i="45"/>
  <c r="B302" i="45"/>
  <c r="A303" i="45"/>
  <c r="B303" i="45"/>
  <c r="A304" i="45"/>
  <c r="B304" i="45"/>
  <c r="A305" i="45"/>
  <c r="B305" i="45"/>
  <c r="A306" i="45"/>
  <c r="B306" i="45"/>
  <c r="A307" i="45"/>
  <c r="B307" i="45"/>
  <c r="A308" i="45"/>
  <c r="B308" i="45"/>
  <c r="A309" i="45"/>
  <c r="B309" i="45"/>
  <c r="A310" i="45"/>
  <c r="B310" i="45"/>
  <c r="A311" i="45"/>
  <c r="B311" i="45"/>
  <c r="A312" i="45"/>
  <c r="B312" i="45"/>
  <c r="A313" i="45"/>
  <c r="B313" i="45"/>
  <c r="A314" i="45"/>
  <c r="B314" i="45"/>
  <c r="A315" i="45"/>
  <c r="B315" i="45"/>
  <c r="A316" i="45"/>
  <c r="B316" i="45"/>
  <c r="A317" i="45"/>
  <c r="B317" i="45"/>
  <c r="A318" i="45"/>
  <c r="B318" i="45"/>
  <c r="A319" i="45"/>
  <c r="B319" i="45"/>
  <c r="A320" i="45"/>
  <c r="B320" i="45"/>
  <c r="A321" i="45"/>
  <c r="B321" i="45"/>
  <c r="A322" i="45"/>
  <c r="B322" i="45"/>
  <c r="A323" i="45"/>
  <c r="B323" i="45"/>
  <c r="A324" i="45"/>
  <c r="B324" i="45"/>
  <c r="A325" i="45"/>
  <c r="B325" i="45"/>
  <c r="A326" i="45"/>
  <c r="B326" i="45"/>
  <c r="A327" i="45"/>
  <c r="B327" i="45"/>
  <c r="A328" i="45"/>
  <c r="B328" i="45"/>
  <c r="A329" i="45"/>
  <c r="B329" i="45"/>
  <c r="A330" i="45"/>
  <c r="B330" i="45"/>
  <c r="A331" i="45"/>
  <c r="B331" i="45"/>
  <c r="A332" i="45"/>
  <c r="B332" i="45"/>
  <c r="A333" i="45"/>
  <c r="B333" i="45"/>
  <c r="A334" i="45"/>
  <c r="B334" i="45"/>
  <c r="A335" i="45"/>
  <c r="B335" i="45"/>
  <c r="A336" i="45"/>
  <c r="B336" i="45"/>
  <c r="A337" i="45"/>
  <c r="B337" i="45"/>
  <c r="A338" i="45"/>
  <c r="B338" i="45"/>
  <c r="A339" i="45"/>
  <c r="B339" i="45"/>
  <c r="A340" i="45"/>
  <c r="B340" i="45"/>
  <c r="A341" i="45"/>
  <c r="B341" i="45"/>
  <c r="A342" i="45"/>
  <c r="B342" i="45"/>
  <c r="A343" i="45"/>
  <c r="B343" i="45"/>
  <c r="A344" i="45"/>
  <c r="B344" i="45"/>
  <c r="A345" i="45"/>
  <c r="B345" i="45"/>
  <c r="A346" i="45"/>
  <c r="B346" i="45"/>
  <c r="A347" i="45"/>
  <c r="B347" i="45"/>
  <c r="A348" i="45"/>
  <c r="B348" i="45"/>
  <c r="A349" i="45"/>
  <c r="B349" i="45"/>
  <c r="A350" i="45"/>
  <c r="B350" i="45"/>
  <c r="A351" i="45"/>
  <c r="B351" i="45"/>
  <c r="A352" i="45"/>
  <c r="B352" i="45"/>
  <c r="A353" i="45"/>
  <c r="B353" i="45"/>
  <c r="A354" i="45"/>
  <c r="B354" i="45"/>
  <c r="A355" i="45"/>
  <c r="B355" i="45"/>
  <c r="A356" i="45"/>
  <c r="B356" i="45"/>
  <c r="A21" i="46"/>
  <c r="B21" i="46"/>
  <c r="A22" i="46"/>
  <c r="B22" i="46"/>
  <c r="A23" i="46"/>
  <c r="B23" i="46"/>
  <c r="A24" i="46"/>
  <c r="B24" i="46"/>
  <c r="A25" i="46"/>
  <c r="B25" i="46"/>
  <c r="A26" i="46"/>
  <c r="B26" i="46"/>
  <c r="A27" i="46"/>
  <c r="B27" i="46"/>
  <c r="A28" i="46"/>
  <c r="B28" i="46"/>
  <c r="A29" i="46"/>
  <c r="B29" i="46"/>
  <c r="A30" i="46"/>
  <c r="B30" i="46"/>
  <c r="A31" i="46"/>
  <c r="B31" i="46"/>
  <c r="A32" i="46"/>
  <c r="B32" i="46"/>
  <c r="A33" i="46"/>
  <c r="B33" i="46"/>
  <c r="A34" i="46"/>
  <c r="B34" i="46"/>
  <c r="A35" i="46"/>
  <c r="B35" i="46"/>
  <c r="A36" i="46"/>
  <c r="B36" i="46"/>
  <c r="A37" i="46"/>
  <c r="B37" i="46"/>
  <c r="A38" i="46"/>
  <c r="B38" i="46"/>
  <c r="A39" i="46"/>
  <c r="B39" i="46"/>
  <c r="A40" i="46"/>
  <c r="B40" i="46"/>
  <c r="A41" i="46"/>
  <c r="B41" i="46"/>
  <c r="A42" i="46"/>
  <c r="B42" i="46"/>
  <c r="A43" i="46"/>
  <c r="B43" i="46"/>
  <c r="A44" i="46"/>
  <c r="B44" i="46"/>
  <c r="A45" i="46"/>
  <c r="B45" i="46"/>
  <c r="A46" i="46"/>
  <c r="B46" i="46"/>
  <c r="A47" i="46"/>
  <c r="B47" i="46"/>
  <c r="A48" i="46"/>
  <c r="B48" i="46"/>
  <c r="A49" i="46"/>
  <c r="B49" i="46"/>
  <c r="A50" i="46"/>
  <c r="B50" i="46"/>
  <c r="A51" i="46"/>
  <c r="B51" i="46"/>
  <c r="A52" i="46"/>
  <c r="B52" i="46"/>
  <c r="A53" i="46"/>
  <c r="B53" i="46"/>
  <c r="A54" i="46"/>
  <c r="B54" i="46"/>
  <c r="A55" i="46"/>
  <c r="B55" i="46"/>
  <c r="A56" i="46"/>
  <c r="B56" i="46"/>
  <c r="A57" i="46"/>
  <c r="B57" i="46"/>
  <c r="A58" i="46"/>
  <c r="B58" i="46"/>
  <c r="A59" i="46"/>
  <c r="B59" i="46"/>
  <c r="A60" i="46"/>
  <c r="B60" i="46"/>
  <c r="A61" i="46"/>
  <c r="B61" i="46"/>
  <c r="A62" i="46"/>
  <c r="B62" i="46"/>
  <c r="A63" i="46"/>
  <c r="B63" i="46"/>
  <c r="A64" i="46"/>
  <c r="B64" i="46"/>
  <c r="A65" i="46"/>
  <c r="B65" i="46"/>
  <c r="A66" i="46"/>
  <c r="B66" i="46"/>
  <c r="A67" i="46"/>
  <c r="B67" i="46"/>
  <c r="A68" i="46"/>
  <c r="B68" i="46"/>
  <c r="A69" i="46"/>
  <c r="B69" i="46"/>
  <c r="A70" i="46"/>
  <c r="B70" i="46"/>
  <c r="A71" i="46"/>
  <c r="B71" i="46"/>
  <c r="A72" i="46"/>
  <c r="B72" i="46"/>
  <c r="A73" i="46"/>
  <c r="B73" i="46"/>
  <c r="A74" i="46"/>
  <c r="B74" i="46"/>
  <c r="A75" i="46"/>
  <c r="B75" i="46"/>
  <c r="A76" i="46"/>
  <c r="B76" i="46"/>
  <c r="A77" i="46"/>
  <c r="B77" i="46"/>
  <c r="A78" i="46"/>
  <c r="B78" i="46"/>
  <c r="A79" i="46"/>
  <c r="B79" i="46"/>
  <c r="A80" i="46"/>
  <c r="B80" i="46"/>
  <c r="A81" i="46"/>
  <c r="B81" i="46"/>
  <c r="A82" i="46"/>
  <c r="B82" i="46"/>
  <c r="A83" i="46"/>
  <c r="B83" i="46"/>
  <c r="A84" i="46"/>
  <c r="B84" i="46"/>
  <c r="A85" i="46"/>
  <c r="B85" i="46"/>
  <c r="A86" i="46"/>
  <c r="B86" i="46"/>
  <c r="A87" i="46"/>
  <c r="B87" i="46"/>
  <c r="A88" i="46"/>
  <c r="B88" i="46"/>
  <c r="A89" i="46"/>
  <c r="B89" i="46"/>
  <c r="A90" i="46"/>
  <c r="B90" i="46"/>
  <c r="A91" i="46"/>
  <c r="B91" i="46"/>
  <c r="A92" i="46"/>
  <c r="B92" i="46"/>
  <c r="A93" i="46"/>
  <c r="B93" i="46"/>
  <c r="A94" i="46"/>
  <c r="B94" i="46"/>
  <c r="A95" i="46"/>
  <c r="B95" i="46"/>
  <c r="A96" i="46"/>
  <c r="B96" i="46"/>
  <c r="A97" i="46"/>
  <c r="B97" i="46"/>
  <c r="A98" i="46"/>
  <c r="B98" i="46"/>
  <c r="A99" i="46"/>
  <c r="B99" i="46"/>
  <c r="A100" i="46"/>
  <c r="B100" i="46"/>
  <c r="A101" i="46"/>
  <c r="B101" i="46"/>
  <c r="A102" i="46"/>
  <c r="B102" i="46"/>
  <c r="A103" i="46"/>
  <c r="B103" i="46"/>
  <c r="A104" i="46"/>
  <c r="B104" i="46"/>
  <c r="A105" i="46"/>
  <c r="B105" i="46"/>
  <c r="A106" i="46"/>
  <c r="B106" i="46"/>
  <c r="A107" i="46"/>
  <c r="B107" i="46"/>
  <c r="A108" i="46"/>
  <c r="B108" i="46"/>
  <c r="A109" i="46"/>
  <c r="B109" i="46"/>
  <c r="A110" i="46"/>
  <c r="B110" i="46"/>
  <c r="A111" i="46"/>
  <c r="B111" i="46"/>
  <c r="A112" i="46"/>
  <c r="B112" i="46"/>
  <c r="A113" i="46"/>
  <c r="B113" i="46"/>
  <c r="A114" i="46"/>
  <c r="B114" i="46"/>
  <c r="A115" i="46"/>
  <c r="B115" i="46"/>
  <c r="A116" i="46"/>
  <c r="B116" i="46"/>
  <c r="A117" i="46"/>
  <c r="B117" i="46"/>
  <c r="A118" i="46"/>
  <c r="B118" i="46"/>
  <c r="A119" i="46"/>
  <c r="B119" i="46"/>
  <c r="A120" i="46"/>
  <c r="B120" i="46"/>
  <c r="A121" i="46"/>
  <c r="B121" i="46"/>
  <c r="A122" i="46"/>
  <c r="B122" i="46"/>
  <c r="A123" i="46"/>
  <c r="B123" i="46"/>
  <c r="A124" i="46"/>
  <c r="B124" i="46"/>
  <c r="A125" i="46"/>
  <c r="B125" i="46"/>
  <c r="A126" i="46"/>
  <c r="B126" i="46"/>
  <c r="A127" i="46"/>
  <c r="B127" i="46"/>
  <c r="A128" i="46"/>
  <c r="B128" i="46"/>
  <c r="A129" i="46"/>
  <c r="B129" i="46"/>
  <c r="A130" i="46"/>
  <c r="B130" i="46"/>
  <c r="A131" i="46"/>
  <c r="B131" i="46"/>
  <c r="A132" i="46"/>
  <c r="B132" i="46"/>
  <c r="A133" i="46"/>
  <c r="B133" i="46"/>
  <c r="A134" i="46"/>
  <c r="B134" i="46"/>
  <c r="A135" i="46"/>
  <c r="B135" i="46"/>
  <c r="A136" i="46"/>
  <c r="B136" i="46"/>
  <c r="A137" i="46"/>
  <c r="B137" i="46"/>
  <c r="A138" i="46"/>
  <c r="B138" i="46"/>
  <c r="A139" i="46"/>
  <c r="B139" i="46"/>
  <c r="A140" i="46"/>
  <c r="B140" i="46"/>
  <c r="A141" i="46"/>
  <c r="B141" i="46"/>
  <c r="A142" i="46"/>
  <c r="B142" i="46"/>
  <c r="A143" i="46"/>
  <c r="B143" i="46"/>
  <c r="A144" i="46"/>
  <c r="B144" i="46"/>
  <c r="A145" i="46"/>
  <c r="B145" i="46"/>
  <c r="A146" i="46"/>
  <c r="B146" i="46"/>
  <c r="A147" i="46"/>
  <c r="B147" i="46"/>
  <c r="A148" i="46"/>
  <c r="B148" i="46"/>
  <c r="A149" i="46"/>
  <c r="B149" i="46"/>
  <c r="A150" i="46"/>
  <c r="B150" i="46"/>
  <c r="A151" i="46"/>
  <c r="B151" i="46"/>
  <c r="A152" i="46"/>
  <c r="B152" i="46"/>
  <c r="A153" i="46"/>
  <c r="B153" i="46"/>
  <c r="A154" i="46"/>
  <c r="B154" i="46"/>
  <c r="A155" i="46"/>
  <c r="B155" i="46"/>
  <c r="A156" i="46"/>
  <c r="B156" i="46"/>
  <c r="A157" i="46"/>
  <c r="B157" i="46"/>
  <c r="A158" i="46"/>
  <c r="B158" i="46"/>
  <c r="A159" i="46"/>
  <c r="B159" i="46"/>
  <c r="A160" i="46"/>
  <c r="B160" i="46"/>
  <c r="A161" i="46"/>
  <c r="B161" i="46"/>
  <c r="A162" i="46"/>
  <c r="B162" i="46"/>
  <c r="A163" i="46"/>
  <c r="B163" i="46"/>
  <c r="A164" i="46"/>
  <c r="B164" i="46"/>
  <c r="A165" i="46"/>
  <c r="B165" i="46"/>
  <c r="A166" i="46"/>
  <c r="B166" i="46"/>
  <c r="A167" i="46"/>
  <c r="B167" i="46"/>
  <c r="A168" i="46"/>
  <c r="B168" i="46"/>
  <c r="A169" i="46"/>
  <c r="B169" i="46"/>
  <c r="A170" i="46"/>
  <c r="B170" i="46"/>
  <c r="A171" i="46"/>
  <c r="B171" i="46"/>
  <c r="A172" i="46"/>
  <c r="B172" i="46"/>
  <c r="A173" i="46"/>
  <c r="B173" i="46"/>
  <c r="A174" i="46"/>
  <c r="B174" i="46"/>
  <c r="A175" i="46"/>
  <c r="B175" i="46"/>
  <c r="A176" i="46"/>
  <c r="B176" i="46"/>
  <c r="A177" i="46"/>
  <c r="B177" i="46"/>
  <c r="A178" i="46"/>
  <c r="B178" i="46"/>
  <c r="A179" i="46"/>
  <c r="B179" i="46"/>
  <c r="A180" i="46"/>
  <c r="B180" i="46"/>
  <c r="A181" i="46"/>
  <c r="B181" i="46"/>
  <c r="A182" i="46"/>
  <c r="B182" i="46"/>
  <c r="A183" i="46"/>
  <c r="B183" i="46"/>
  <c r="A184" i="46"/>
  <c r="B184" i="46"/>
  <c r="A185" i="46"/>
  <c r="B185" i="46"/>
  <c r="A186" i="46"/>
  <c r="B186" i="46"/>
  <c r="A187" i="46"/>
  <c r="B187" i="46"/>
  <c r="A188" i="46"/>
  <c r="B188" i="46"/>
  <c r="A189" i="46"/>
  <c r="B189" i="46"/>
  <c r="A190" i="46"/>
  <c r="B190" i="46"/>
  <c r="A191" i="46"/>
  <c r="B191" i="46"/>
  <c r="A192" i="46"/>
  <c r="B192" i="46"/>
  <c r="A193" i="46"/>
  <c r="B193" i="46"/>
  <c r="A194" i="46"/>
  <c r="B194" i="46"/>
  <c r="A195" i="46"/>
  <c r="B195" i="46"/>
  <c r="A196" i="46"/>
  <c r="B196" i="46"/>
  <c r="A197" i="46"/>
  <c r="B197" i="46"/>
  <c r="A198" i="46"/>
  <c r="B198" i="46"/>
  <c r="A199" i="46"/>
  <c r="B199" i="46"/>
  <c r="A200" i="46"/>
  <c r="B200" i="46"/>
  <c r="A201" i="46"/>
  <c r="B201" i="46"/>
  <c r="A202" i="46"/>
  <c r="B202" i="46"/>
  <c r="A203" i="46"/>
  <c r="B203" i="46"/>
  <c r="A204" i="46"/>
  <c r="B204" i="46"/>
  <c r="A205" i="46"/>
  <c r="B205" i="46"/>
  <c r="A206" i="46"/>
  <c r="B206" i="46"/>
  <c r="A207" i="46"/>
  <c r="B207" i="46"/>
  <c r="A208" i="46"/>
  <c r="B208" i="46"/>
  <c r="A209" i="46"/>
  <c r="B209" i="46"/>
  <c r="A210" i="46"/>
  <c r="B210" i="46"/>
  <c r="A211" i="46"/>
  <c r="B211" i="46"/>
  <c r="A212" i="46"/>
  <c r="B212" i="46"/>
  <c r="A213" i="46"/>
  <c r="B213" i="46"/>
  <c r="A214" i="46"/>
  <c r="B214" i="46"/>
  <c r="A215" i="46"/>
  <c r="B215" i="46"/>
  <c r="A216" i="46"/>
  <c r="B216" i="46"/>
  <c r="A217" i="46"/>
  <c r="B217" i="46"/>
  <c r="A218" i="46"/>
  <c r="B218" i="46"/>
  <c r="A219" i="46"/>
  <c r="B219" i="46"/>
  <c r="A220" i="46"/>
  <c r="B220" i="46"/>
  <c r="A221" i="46"/>
  <c r="B221" i="46"/>
  <c r="A222" i="46"/>
  <c r="B222" i="46"/>
  <c r="A223" i="46"/>
  <c r="B223" i="46"/>
  <c r="A224" i="46"/>
  <c r="B224" i="46"/>
  <c r="A225" i="46"/>
  <c r="B225" i="46"/>
  <c r="A226" i="46"/>
  <c r="B226" i="46"/>
  <c r="A227" i="46"/>
  <c r="B227" i="46"/>
  <c r="A228" i="46"/>
  <c r="B228" i="46"/>
  <c r="A229" i="46"/>
  <c r="B229" i="46"/>
  <c r="A230" i="46"/>
  <c r="B230" i="46"/>
  <c r="A231" i="46"/>
  <c r="B231" i="46"/>
  <c r="A232" i="46"/>
  <c r="B232" i="46"/>
  <c r="A233" i="46"/>
  <c r="B233" i="46"/>
  <c r="A234" i="46"/>
  <c r="B234" i="46"/>
  <c r="A235" i="46"/>
  <c r="B235" i="46"/>
  <c r="A236" i="46"/>
  <c r="B236" i="46"/>
  <c r="A237" i="46"/>
  <c r="B237" i="46"/>
  <c r="A238" i="46"/>
  <c r="B238" i="46"/>
  <c r="A239" i="46"/>
  <c r="B239" i="46"/>
  <c r="A240" i="46"/>
  <c r="B240" i="46"/>
  <c r="A241" i="46"/>
  <c r="B241" i="46"/>
  <c r="A242" i="46"/>
  <c r="B242" i="46"/>
  <c r="A243" i="46"/>
  <c r="B243" i="46"/>
  <c r="A244" i="46"/>
  <c r="B244" i="46"/>
  <c r="A245" i="46"/>
  <c r="B245" i="46"/>
  <c r="A246" i="46"/>
  <c r="B246" i="46"/>
  <c r="A247" i="46"/>
  <c r="B247" i="46"/>
  <c r="A248" i="46"/>
  <c r="B248" i="46"/>
  <c r="A249" i="46"/>
  <c r="B249" i="46"/>
  <c r="A250" i="46"/>
  <c r="B250" i="46"/>
  <c r="A251" i="46"/>
  <c r="B251" i="46"/>
  <c r="A252" i="46"/>
  <c r="B252" i="46"/>
  <c r="A253" i="46"/>
  <c r="B253" i="46"/>
  <c r="A254" i="46"/>
  <c r="B254" i="46"/>
  <c r="A255" i="46"/>
  <c r="B255" i="46"/>
  <c r="A256" i="46"/>
  <c r="B256" i="46"/>
  <c r="A257" i="46"/>
  <c r="B257" i="46"/>
  <c r="A258" i="46"/>
  <c r="B258" i="46"/>
  <c r="A259" i="46"/>
  <c r="B259" i="46"/>
  <c r="A260" i="46"/>
  <c r="B260" i="46"/>
  <c r="A261" i="46"/>
  <c r="B261" i="46"/>
  <c r="A262" i="46"/>
  <c r="B262" i="46"/>
  <c r="A263" i="46"/>
  <c r="B263" i="46"/>
  <c r="A264" i="46"/>
  <c r="B264" i="46"/>
  <c r="A265" i="46"/>
  <c r="B265" i="46"/>
  <c r="A266" i="46"/>
  <c r="B266" i="46"/>
  <c r="A267" i="46"/>
  <c r="B267" i="46"/>
  <c r="A268" i="46"/>
  <c r="B268" i="46"/>
  <c r="A269" i="46"/>
  <c r="B269" i="46"/>
  <c r="A270" i="46"/>
  <c r="B270" i="46"/>
  <c r="A271" i="46"/>
  <c r="B271" i="46"/>
  <c r="A272" i="46"/>
  <c r="B272" i="46"/>
  <c r="A273" i="46"/>
  <c r="B273" i="46"/>
  <c r="A274" i="46"/>
  <c r="B274" i="46"/>
  <c r="A275" i="46"/>
  <c r="B275" i="46"/>
  <c r="A276" i="46"/>
  <c r="B276" i="46"/>
  <c r="A277" i="46"/>
  <c r="B277" i="46"/>
  <c r="A278" i="46"/>
  <c r="B278" i="46"/>
  <c r="A279" i="46"/>
  <c r="B279" i="46"/>
  <c r="A280" i="46"/>
  <c r="B280" i="46"/>
  <c r="A281" i="46"/>
  <c r="B281" i="46"/>
  <c r="A282" i="46"/>
  <c r="B282" i="46"/>
  <c r="A283" i="46"/>
  <c r="B283" i="46"/>
  <c r="A284" i="46"/>
  <c r="B284" i="46"/>
  <c r="A285" i="46"/>
  <c r="B285" i="46"/>
  <c r="A286" i="46"/>
  <c r="B286" i="46"/>
  <c r="A287" i="46"/>
  <c r="B287" i="46"/>
  <c r="A288" i="46"/>
  <c r="B288" i="46"/>
  <c r="A289" i="46"/>
  <c r="B289" i="46"/>
  <c r="A290" i="46"/>
  <c r="B290" i="46"/>
  <c r="A291" i="46"/>
  <c r="B291" i="46"/>
  <c r="A292" i="46"/>
  <c r="B292" i="46"/>
  <c r="A293" i="46"/>
  <c r="B293" i="46"/>
  <c r="A294" i="46"/>
  <c r="B294" i="46"/>
  <c r="A295" i="46"/>
  <c r="B295" i="46"/>
  <c r="A296" i="46"/>
  <c r="B296" i="46"/>
  <c r="A297" i="46"/>
  <c r="B297" i="46"/>
  <c r="A298" i="46"/>
  <c r="B298" i="46"/>
  <c r="A299" i="46"/>
  <c r="B299" i="46"/>
  <c r="A300" i="46"/>
  <c r="B300" i="46"/>
  <c r="A301" i="46"/>
  <c r="B301" i="46"/>
  <c r="A302" i="46"/>
  <c r="B302" i="46"/>
  <c r="A303" i="46"/>
  <c r="B303" i="46"/>
  <c r="A304" i="46"/>
  <c r="B304" i="46"/>
  <c r="A305" i="46"/>
  <c r="B305" i="46"/>
  <c r="A306" i="46"/>
  <c r="B306" i="46"/>
  <c r="A307" i="46"/>
  <c r="B307" i="46"/>
  <c r="A308" i="46"/>
  <c r="B308" i="46"/>
  <c r="A309" i="46"/>
  <c r="B309" i="46"/>
  <c r="A310" i="46"/>
  <c r="B310" i="46"/>
  <c r="A311" i="46"/>
  <c r="B311" i="46"/>
  <c r="A312" i="46"/>
  <c r="B312" i="46"/>
  <c r="A313" i="46"/>
  <c r="B313" i="46"/>
  <c r="A314" i="46"/>
  <c r="B314" i="46"/>
  <c r="A315" i="46"/>
  <c r="B315" i="46"/>
  <c r="A316" i="46"/>
  <c r="B316" i="46"/>
  <c r="A317" i="46"/>
  <c r="B317" i="46"/>
  <c r="A318" i="46"/>
  <c r="B318" i="46"/>
  <c r="A319" i="46"/>
  <c r="B319" i="46"/>
  <c r="A320" i="46"/>
  <c r="B320" i="46"/>
  <c r="A321" i="46"/>
  <c r="B321" i="46"/>
  <c r="A322" i="46"/>
  <c r="B322" i="46"/>
  <c r="A323" i="46"/>
  <c r="B323" i="46"/>
  <c r="A324" i="46"/>
  <c r="B324" i="46"/>
  <c r="A325" i="46"/>
  <c r="B325" i="46"/>
  <c r="A326" i="46"/>
  <c r="B326" i="46"/>
  <c r="A327" i="46"/>
  <c r="B327" i="46"/>
  <c r="A328" i="46"/>
  <c r="B328" i="46"/>
  <c r="A329" i="46"/>
  <c r="B329" i="46"/>
  <c r="A330" i="46"/>
  <c r="B330" i="46"/>
  <c r="A331" i="46"/>
  <c r="B331" i="46"/>
  <c r="A332" i="46"/>
  <c r="B332" i="46"/>
  <c r="A333" i="46"/>
  <c r="B333" i="46"/>
  <c r="A334" i="46"/>
  <c r="B334" i="46"/>
  <c r="A335" i="46"/>
  <c r="B335" i="46"/>
  <c r="A336" i="46"/>
  <c r="B336" i="46"/>
  <c r="A337" i="46"/>
  <c r="B337" i="46"/>
  <c r="A338" i="46"/>
  <c r="B338" i="46"/>
  <c r="A339" i="46"/>
  <c r="B339" i="46"/>
  <c r="A340" i="46"/>
  <c r="B340" i="46"/>
  <c r="A341" i="46"/>
  <c r="B341" i="46"/>
  <c r="A342" i="46"/>
  <c r="B342" i="46"/>
  <c r="A343" i="46"/>
  <c r="B343" i="46"/>
  <c r="A344" i="46"/>
  <c r="B344" i="46"/>
  <c r="A345" i="46"/>
  <c r="B345" i="46"/>
  <c r="A346" i="46"/>
  <c r="B346" i="46"/>
  <c r="A347" i="46"/>
  <c r="B347" i="46"/>
  <c r="A348" i="46"/>
  <c r="B348" i="46"/>
  <c r="A349" i="46"/>
  <c r="B349" i="46"/>
  <c r="A350" i="46"/>
  <c r="B350" i="46"/>
  <c r="A351" i="46"/>
  <c r="B351" i="46"/>
  <c r="A352" i="46"/>
  <c r="B352" i="46"/>
  <c r="A353" i="46"/>
  <c r="B353" i="46"/>
  <c r="A354" i="46"/>
  <c r="B354" i="46"/>
  <c r="A355" i="46"/>
  <c r="B355" i="46"/>
  <c r="J379" i="44" l="1"/>
  <c r="K379" i="60" s="1"/>
  <c r="K379" i="44"/>
  <c r="L379" i="60" s="1"/>
  <c r="L379" i="44"/>
  <c r="M379" i="44"/>
  <c r="N379" i="60" s="1"/>
  <c r="N379" i="44"/>
  <c r="O379" i="60" s="1"/>
  <c r="O379" i="44"/>
  <c r="P379" i="60" s="1"/>
  <c r="P379" i="44"/>
  <c r="Q379" i="60" s="1"/>
  <c r="Q379" i="44"/>
  <c r="R379" i="60" s="1"/>
  <c r="R379" i="44"/>
  <c r="S379" i="60" s="1"/>
  <c r="S379" i="44"/>
  <c r="T379" i="60" s="1"/>
  <c r="T379" i="44"/>
  <c r="U379" i="60" s="1"/>
  <c r="AB379" i="44"/>
  <c r="J380" i="44"/>
  <c r="K380" i="60" s="1"/>
  <c r="K380" i="44"/>
  <c r="L380" i="60" s="1"/>
  <c r="L380" i="44"/>
  <c r="M380" i="44"/>
  <c r="N380" i="60" s="1"/>
  <c r="N380" i="44"/>
  <c r="O380" i="60" s="1"/>
  <c r="O380" i="44"/>
  <c r="P380" i="60" s="1"/>
  <c r="P380" i="44"/>
  <c r="Q380" i="60" s="1"/>
  <c r="Q380" i="44"/>
  <c r="R380" i="60" s="1"/>
  <c r="R380" i="44"/>
  <c r="S380" i="60" s="1"/>
  <c r="S380" i="44"/>
  <c r="T380" i="60" s="1"/>
  <c r="T380" i="44"/>
  <c r="U380" i="60" s="1"/>
  <c r="AB380" i="44"/>
  <c r="J381" i="44"/>
  <c r="K381" i="60" s="1"/>
  <c r="K381" i="44"/>
  <c r="L381" i="60" s="1"/>
  <c r="L381" i="44"/>
  <c r="M381" i="44"/>
  <c r="N381" i="60" s="1"/>
  <c r="N381" i="44"/>
  <c r="O381" i="60" s="1"/>
  <c r="O381" i="44"/>
  <c r="P381" i="60" s="1"/>
  <c r="P381" i="44"/>
  <c r="Q381" i="60" s="1"/>
  <c r="Q381" i="44"/>
  <c r="R381" i="60" s="1"/>
  <c r="R381" i="44"/>
  <c r="S381" i="60" s="1"/>
  <c r="S381" i="44"/>
  <c r="T381" i="60" s="1"/>
  <c r="T381" i="44"/>
  <c r="U381" i="60" s="1"/>
  <c r="AB381" i="44"/>
  <c r="J382" i="44"/>
  <c r="K382" i="60" s="1"/>
  <c r="K382" i="44"/>
  <c r="L382" i="60" s="1"/>
  <c r="L382" i="44"/>
  <c r="M382" i="44"/>
  <c r="N382" i="60" s="1"/>
  <c r="N382" i="44"/>
  <c r="O382" i="60" s="1"/>
  <c r="O382" i="44"/>
  <c r="P382" i="60" s="1"/>
  <c r="P382" i="44"/>
  <c r="Q382" i="60" s="1"/>
  <c r="Q382" i="44"/>
  <c r="R382" i="60" s="1"/>
  <c r="R382" i="44"/>
  <c r="S382" i="60" s="1"/>
  <c r="S382" i="44"/>
  <c r="T382" i="60" s="1"/>
  <c r="T382" i="44"/>
  <c r="U382" i="60" s="1"/>
  <c r="AB382" i="44"/>
  <c r="J383" i="44"/>
  <c r="K383" i="60" s="1"/>
  <c r="K383" i="44"/>
  <c r="L383" i="60" s="1"/>
  <c r="L383" i="44"/>
  <c r="M383" i="44"/>
  <c r="N383" i="60" s="1"/>
  <c r="N383" i="44"/>
  <c r="O383" i="60" s="1"/>
  <c r="O383" i="44"/>
  <c r="P383" i="60" s="1"/>
  <c r="P383" i="44"/>
  <c r="Q383" i="60" s="1"/>
  <c r="Q383" i="44"/>
  <c r="R383" i="60" s="1"/>
  <c r="R383" i="44"/>
  <c r="S383" i="60" s="1"/>
  <c r="S383" i="44"/>
  <c r="T383" i="60" s="1"/>
  <c r="T383" i="44"/>
  <c r="U383" i="60" s="1"/>
  <c r="AB383" i="44"/>
  <c r="J384" i="44"/>
  <c r="K384" i="60" s="1"/>
  <c r="K384" i="44"/>
  <c r="L384" i="60" s="1"/>
  <c r="L384" i="44"/>
  <c r="M384" i="44"/>
  <c r="N384" i="60" s="1"/>
  <c r="N384" i="44"/>
  <c r="O384" i="60" s="1"/>
  <c r="O384" i="44"/>
  <c r="P384" i="60" s="1"/>
  <c r="P384" i="44"/>
  <c r="Q384" i="60" s="1"/>
  <c r="Q384" i="44"/>
  <c r="R384" i="60" s="1"/>
  <c r="R384" i="44"/>
  <c r="S384" i="60" s="1"/>
  <c r="S384" i="44"/>
  <c r="T384" i="60" s="1"/>
  <c r="T384" i="44"/>
  <c r="U384" i="60" s="1"/>
  <c r="AB384" i="44"/>
  <c r="J385" i="44"/>
  <c r="K385" i="60" s="1"/>
  <c r="K385" i="44"/>
  <c r="L385" i="60" s="1"/>
  <c r="L385" i="44"/>
  <c r="M385" i="44"/>
  <c r="N385" i="60" s="1"/>
  <c r="N385" i="44"/>
  <c r="O385" i="60" s="1"/>
  <c r="O385" i="44"/>
  <c r="P385" i="60" s="1"/>
  <c r="P385" i="44"/>
  <c r="Q385" i="60" s="1"/>
  <c r="Q385" i="44"/>
  <c r="R385" i="60" s="1"/>
  <c r="R385" i="44"/>
  <c r="S385" i="60" s="1"/>
  <c r="S385" i="44"/>
  <c r="T385" i="60" s="1"/>
  <c r="T385" i="44"/>
  <c r="U385" i="60" s="1"/>
  <c r="AB385" i="44"/>
  <c r="J386" i="44"/>
  <c r="K386" i="60" s="1"/>
  <c r="K386" i="44"/>
  <c r="L386" i="60" s="1"/>
  <c r="L386" i="44"/>
  <c r="M386" i="44"/>
  <c r="N386" i="60" s="1"/>
  <c r="N386" i="44"/>
  <c r="O386" i="60" s="1"/>
  <c r="O386" i="44"/>
  <c r="P386" i="60" s="1"/>
  <c r="P386" i="44"/>
  <c r="Q386" i="60" s="1"/>
  <c r="Q386" i="44"/>
  <c r="R386" i="60" s="1"/>
  <c r="R386" i="44"/>
  <c r="S386" i="60" s="1"/>
  <c r="S386" i="44"/>
  <c r="T386" i="60" s="1"/>
  <c r="T386" i="44"/>
  <c r="U386" i="60" s="1"/>
  <c r="AB386" i="44"/>
  <c r="J387" i="44"/>
  <c r="K387" i="60" s="1"/>
  <c r="K387" i="44"/>
  <c r="L387" i="60" s="1"/>
  <c r="L387" i="44"/>
  <c r="M387" i="44"/>
  <c r="N387" i="60" s="1"/>
  <c r="N387" i="44"/>
  <c r="O387" i="60" s="1"/>
  <c r="O387" i="44"/>
  <c r="P387" i="60" s="1"/>
  <c r="P387" i="44"/>
  <c r="Q387" i="60" s="1"/>
  <c r="Q387" i="44"/>
  <c r="R387" i="60" s="1"/>
  <c r="R387" i="44"/>
  <c r="S387" i="60" s="1"/>
  <c r="S387" i="44"/>
  <c r="T387" i="60" s="1"/>
  <c r="T387" i="44"/>
  <c r="U387" i="60" s="1"/>
  <c r="AB387" i="44"/>
  <c r="J388" i="44"/>
  <c r="K388" i="60" s="1"/>
  <c r="K388" i="44"/>
  <c r="L388" i="60" s="1"/>
  <c r="L388" i="44"/>
  <c r="M388" i="44"/>
  <c r="N388" i="60" s="1"/>
  <c r="N388" i="44"/>
  <c r="O388" i="60" s="1"/>
  <c r="O388" i="44"/>
  <c r="P388" i="60" s="1"/>
  <c r="P388" i="44"/>
  <c r="Q388" i="60" s="1"/>
  <c r="Q388" i="44"/>
  <c r="R388" i="60" s="1"/>
  <c r="R388" i="44"/>
  <c r="S388" i="60" s="1"/>
  <c r="S388" i="44"/>
  <c r="T388" i="60" s="1"/>
  <c r="T388" i="44"/>
  <c r="U388" i="60" s="1"/>
  <c r="AB388" i="44"/>
  <c r="J389" i="44"/>
  <c r="K389" i="60" s="1"/>
  <c r="K389" i="44"/>
  <c r="L389" i="60" s="1"/>
  <c r="L389" i="44"/>
  <c r="M389" i="44"/>
  <c r="N389" i="60" s="1"/>
  <c r="N389" i="44"/>
  <c r="O389" i="60" s="1"/>
  <c r="O389" i="44"/>
  <c r="P389" i="60" s="1"/>
  <c r="P389" i="44"/>
  <c r="Q389" i="60" s="1"/>
  <c r="Q389" i="44"/>
  <c r="R389" i="60" s="1"/>
  <c r="R389" i="44"/>
  <c r="S389" i="60" s="1"/>
  <c r="S389" i="44"/>
  <c r="T389" i="60" s="1"/>
  <c r="T389" i="44"/>
  <c r="U389" i="60" s="1"/>
  <c r="AB389" i="44"/>
  <c r="J390" i="44"/>
  <c r="K390" i="60" s="1"/>
  <c r="K390" i="44"/>
  <c r="L390" i="60" s="1"/>
  <c r="L390" i="44"/>
  <c r="M390" i="44"/>
  <c r="N390" i="60" s="1"/>
  <c r="N390" i="44"/>
  <c r="O390" i="60" s="1"/>
  <c r="O390" i="44"/>
  <c r="P390" i="60" s="1"/>
  <c r="P390" i="44"/>
  <c r="Q390" i="60" s="1"/>
  <c r="Q390" i="44"/>
  <c r="R390" i="60" s="1"/>
  <c r="R390" i="44"/>
  <c r="S390" i="60" s="1"/>
  <c r="S390" i="44"/>
  <c r="T390" i="60" s="1"/>
  <c r="T390" i="44"/>
  <c r="U390" i="60" s="1"/>
  <c r="AB390" i="44"/>
  <c r="J391" i="44"/>
  <c r="K391" i="60" s="1"/>
  <c r="K391" i="44"/>
  <c r="L391" i="60" s="1"/>
  <c r="L391" i="44"/>
  <c r="M391" i="44"/>
  <c r="N391" i="60" s="1"/>
  <c r="N391" i="44"/>
  <c r="O391" i="60" s="1"/>
  <c r="O391" i="44"/>
  <c r="P391" i="60" s="1"/>
  <c r="P391" i="44"/>
  <c r="Q391" i="60" s="1"/>
  <c r="Q391" i="44"/>
  <c r="R391" i="60" s="1"/>
  <c r="R391" i="44"/>
  <c r="S391" i="60" s="1"/>
  <c r="S391" i="44"/>
  <c r="T391" i="60" s="1"/>
  <c r="T391" i="44"/>
  <c r="U391" i="60" s="1"/>
  <c r="AB391" i="44"/>
  <c r="J392" i="44"/>
  <c r="K392" i="60" s="1"/>
  <c r="K392" i="44"/>
  <c r="L392" i="60" s="1"/>
  <c r="L392" i="44"/>
  <c r="M392" i="44"/>
  <c r="N392" i="60" s="1"/>
  <c r="N392" i="44"/>
  <c r="O392" i="60" s="1"/>
  <c r="O392" i="44"/>
  <c r="P392" i="60" s="1"/>
  <c r="P392" i="44"/>
  <c r="Q392" i="60" s="1"/>
  <c r="Q392" i="44"/>
  <c r="R392" i="60" s="1"/>
  <c r="R392" i="44"/>
  <c r="S392" i="60" s="1"/>
  <c r="S392" i="44"/>
  <c r="T392" i="60" s="1"/>
  <c r="T392" i="44"/>
  <c r="U392" i="60" s="1"/>
  <c r="AB392" i="44"/>
  <c r="J393" i="44"/>
  <c r="K393" i="60" s="1"/>
  <c r="K393" i="44"/>
  <c r="L393" i="60" s="1"/>
  <c r="L393" i="44"/>
  <c r="M393" i="44"/>
  <c r="N393" i="60" s="1"/>
  <c r="N393" i="44"/>
  <c r="O393" i="60" s="1"/>
  <c r="O393" i="44"/>
  <c r="P393" i="60" s="1"/>
  <c r="P393" i="44"/>
  <c r="Q393" i="60" s="1"/>
  <c r="Q393" i="44"/>
  <c r="R393" i="60" s="1"/>
  <c r="R393" i="44"/>
  <c r="S393" i="60" s="1"/>
  <c r="S393" i="44"/>
  <c r="T393" i="60" s="1"/>
  <c r="T393" i="44"/>
  <c r="U393" i="60" s="1"/>
  <c r="AB393" i="44"/>
  <c r="J394" i="44"/>
  <c r="K394" i="60" s="1"/>
  <c r="K394" i="44"/>
  <c r="L394" i="60" s="1"/>
  <c r="L394" i="44"/>
  <c r="M394" i="44"/>
  <c r="N394" i="60" s="1"/>
  <c r="N394" i="44"/>
  <c r="O394" i="60" s="1"/>
  <c r="O394" i="44"/>
  <c r="P394" i="60" s="1"/>
  <c r="P394" i="44"/>
  <c r="Q394" i="60" s="1"/>
  <c r="Q394" i="44"/>
  <c r="R394" i="60" s="1"/>
  <c r="R394" i="44"/>
  <c r="S394" i="60" s="1"/>
  <c r="S394" i="44"/>
  <c r="T394" i="60" s="1"/>
  <c r="T394" i="44"/>
  <c r="U394" i="60" s="1"/>
  <c r="AB394" i="44"/>
  <c r="J395" i="44"/>
  <c r="K395" i="60" s="1"/>
  <c r="K395" i="44"/>
  <c r="L395" i="60" s="1"/>
  <c r="L395" i="44"/>
  <c r="M395" i="44"/>
  <c r="N395" i="60" s="1"/>
  <c r="N395" i="44"/>
  <c r="O395" i="60" s="1"/>
  <c r="O395" i="44"/>
  <c r="P395" i="60" s="1"/>
  <c r="P395" i="44"/>
  <c r="Q395" i="60" s="1"/>
  <c r="Q395" i="44"/>
  <c r="R395" i="60" s="1"/>
  <c r="R395" i="44"/>
  <c r="S395" i="60" s="1"/>
  <c r="S395" i="44"/>
  <c r="T395" i="60" s="1"/>
  <c r="T395" i="44"/>
  <c r="U395" i="60" s="1"/>
  <c r="AB395" i="44"/>
  <c r="J396" i="44"/>
  <c r="K396" i="60" s="1"/>
  <c r="K396" i="44"/>
  <c r="L396" i="60" s="1"/>
  <c r="L396" i="44"/>
  <c r="M396" i="44"/>
  <c r="N396" i="60" s="1"/>
  <c r="N396" i="44"/>
  <c r="O396" i="60" s="1"/>
  <c r="O396" i="44"/>
  <c r="P396" i="60" s="1"/>
  <c r="P396" i="44"/>
  <c r="Q396" i="60" s="1"/>
  <c r="Q396" i="44"/>
  <c r="R396" i="60" s="1"/>
  <c r="R396" i="44"/>
  <c r="S396" i="60" s="1"/>
  <c r="S396" i="44"/>
  <c r="T396" i="60" s="1"/>
  <c r="T396" i="44"/>
  <c r="U396" i="60" s="1"/>
  <c r="AB396" i="44"/>
  <c r="J397" i="44"/>
  <c r="K397" i="60" s="1"/>
  <c r="K397" i="44"/>
  <c r="L397" i="60" s="1"/>
  <c r="L397" i="44"/>
  <c r="M397" i="44"/>
  <c r="N397" i="60" s="1"/>
  <c r="N397" i="44"/>
  <c r="O397" i="60" s="1"/>
  <c r="O397" i="44"/>
  <c r="P397" i="60" s="1"/>
  <c r="P397" i="44"/>
  <c r="Q397" i="60" s="1"/>
  <c r="Q397" i="44"/>
  <c r="R397" i="60" s="1"/>
  <c r="R397" i="44"/>
  <c r="S397" i="60" s="1"/>
  <c r="S397" i="44"/>
  <c r="T397" i="60" s="1"/>
  <c r="T397" i="44"/>
  <c r="U397" i="60" s="1"/>
  <c r="AB397" i="44"/>
  <c r="J398" i="44"/>
  <c r="K398" i="60" s="1"/>
  <c r="K398" i="44"/>
  <c r="L398" i="60" s="1"/>
  <c r="L398" i="44"/>
  <c r="M398" i="44"/>
  <c r="N398" i="60" s="1"/>
  <c r="N398" i="44"/>
  <c r="O398" i="60" s="1"/>
  <c r="O398" i="44"/>
  <c r="P398" i="60" s="1"/>
  <c r="P398" i="44"/>
  <c r="Q398" i="60" s="1"/>
  <c r="Q398" i="44"/>
  <c r="R398" i="60" s="1"/>
  <c r="R398" i="44"/>
  <c r="S398" i="60" s="1"/>
  <c r="S398" i="44"/>
  <c r="T398" i="60" s="1"/>
  <c r="T398" i="44"/>
  <c r="U398" i="60" s="1"/>
  <c r="AB398" i="44"/>
  <c r="J399" i="44"/>
  <c r="K399" i="60" s="1"/>
  <c r="K399" i="44"/>
  <c r="L399" i="60" s="1"/>
  <c r="L399" i="44"/>
  <c r="M399" i="44"/>
  <c r="N399" i="60" s="1"/>
  <c r="N399" i="44"/>
  <c r="O399" i="60" s="1"/>
  <c r="O399" i="44"/>
  <c r="P399" i="60" s="1"/>
  <c r="P399" i="44"/>
  <c r="Q399" i="60" s="1"/>
  <c r="Q399" i="44"/>
  <c r="R399" i="60" s="1"/>
  <c r="R399" i="44"/>
  <c r="S399" i="60" s="1"/>
  <c r="S399" i="44"/>
  <c r="T399" i="60" s="1"/>
  <c r="T399" i="44"/>
  <c r="U399" i="60" s="1"/>
  <c r="AB399" i="44"/>
  <c r="J400" i="44"/>
  <c r="K400" i="60" s="1"/>
  <c r="K400" i="44"/>
  <c r="L400" i="60" s="1"/>
  <c r="L400" i="44"/>
  <c r="M400" i="44"/>
  <c r="N400" i="60" s="1"/>
  <c r="N400" i="44"/>
  <c r="O400" i="60" s="1"/>
  <c r="O400" i="44"/>
  <c r="P400" i="60" s="1"/>
  <c r="P400" i="44"/>
  <c r="Q400" i="60" s="1"/>
  <c r="Q400" i="44"/>
  <c r="R400" i="60" s="1"/>
  <c r="R400" i="44"/>
  <c r="S400" i="60" s="1"/>
  <c r="S400" i="44"/>
  <c r="T400" i="60" s="1"/>
  <c r="T400" i="44"/>
  <c r="U400" i="60" s="1"/>
  <c r="AB400" i="44"/>
  <c r="J401" i="44"/>
  <c r="K401" i="60" s="1"/>
  <c r="K401" i="44"/>
  <c r="L401" i="60" s="1"/>
  <c r="L401" i="44"/>
  <c r="M401" i="44"/>
  <c r="N401" i="60" s="1"/>
  <c r="N401" i="44"/>
  <c r="O401" i="60" s="1"/>
  <c r="O401" i="44"/>
  <c r="P401" i="60" s="1"/>
  <c r="P401" i="44"/>
  <c r="Q401" i="60" s="1"/>
  <c r="Q401" i="44"/>
  <c r="R401" i="60" s="1"/>
  <c r="R401" i="44"/>
  <c r="S401" i="60" s="1"/>
  <c r="S401" i="44"/>
  <c r="T401" i="60" s="1"/>
  <c r="T401" i="44"/>
  <c r="U401" i="60" s="1"/>
  <c r="AB401" i="44"/>
  <c r="J402" i="44"/>
  <c r="K402" i="60" s="1"/>
  <c r="K402" i="44"/>
  <c r="L402" i="60" s="1"/>
  <c r="L402" i="44"/>
  <c r="M402" i="44"/>
  <c r="N402" i="60" s="1"/>
  <c r="N402" i="44"/>
  <c r="O402" i="60" s="1"/>
  <c r="O402" i="44"/>
  <c r="P402" i="60" s="1"/>
  <c r="P402" i="44"/>
  <c r="Q402" i="60" s="1"/>
  <c r="Q402" i="44"/>
  <c r="R402" i="60" s="1"/>
  <c r="R402" i="44"/>
  <c r="S402" i="60" s="1"/>
  <c r="S402" i="44"/>
  <c r="T402" i="60" s="1"/>
  <c r="T402" i="44"/>
  <c r="U402" i="60" s="1"/>
  <c r="AB402" i="44"/>
  <c r="J403" i="44"/>
  <c r="K403" i="60" s="1"/>
  <c r="K403" i="44"/>
  <c r="L403" i="60" s="1"/>
  <c r="L403" i="44"/>
  <c r="M403" i="44"/>
  <c r="N403" i="60" s="1"/>
  <c r="N403" i="44"/>
  <c r="O403" i="60" s="1"/>
  <c r="O403" i="44"/>
  <c r="P403" i="60" s="1"/>
  <c r="P403" i="44"/>
  <c r="Q403" i="60" s="1"/>
  <c r="Q403" i="44"/>
  <c r="R403" i="60" s="1"/>
  <c r="R403" i="44"/>
  <c r="S403" i="60" s="1"/>
  <c r="S403" i="44"/>
  <c r="T403" i="60" s="1"/>
  <c r="T403" i="44"/>
  <c r="U403" i="60" s="1"/>
  <c r="AB403" i="44"/>
  <c r="J404" i="44"/>
  <c r="K404" i="60" s="1"/>
  <c r="K404" i="44"/>
  <c r="L404" i="60" s="1"/>
  <c r="L404" i="44"/>
  <c r="M404" i="44"/>
  <c r="N404" i="60" s="1"/>
  <c r="N404" i="44"/>
  <c r="O404" i="60" s="1"/>
  <c r="O404" i="44"/>
  <c r="P404" i="60" s="1"/>
  <c r="P404" i="44"/>
  <c r="Q404" i="60" s="1"/>
  <c r="Q404" i="44"/>
  <c r="R404" i="60" s="1"/>
  <c r="R404" i="44"/>
  <c r="S404" i="60" s="1"/>
  <c r="S404" i="44"/>
  <c r="T404" i="60" s="1"/>
  <c r="T404" i="44"/>
  <c r="U404" i="60" s="1"/>
  <c r="AB404" i="44"/>
  <c r="J405" i="44"/>
  <c r="K405" i="60" s="1"/>
  <c r="K405" i="44"/>
  <c r="L405" i="60" s="1"/>
  <c r="L405" i="44"/>
  <c r="M405" i="44"/>
  <c r="N405" i="60" s="1"/>
  <c r="N405" i="44"/>
  <c r="O405" i="60" s="1"/>
  <c r="O405" i="44"/>
  <c r="P405" i="60" s="1"/>
  <c r="P405" i="44"/>
  <c r="Q405" i="60" s="1"/>
  <c r="Q405" i="44"/>
  <c r="R405" i="60" s="1"/>
  <c r="R405" i="44"/>
  <c r="S405" i="60" s="1"/>
  <c r="S405" i="44"/>
  <c r="T405" i="60" s="1"/>
  <c r="T405" i="44"/>
  <c r="U405" i="60" s="1"/>
  <c r="AB405" i="44"/>
  <c r="J406" i="44"/>
  <c r="K406" i="60" s="1"/>
  <c r="K406" i="44"/>
  <c r="L406" i="60" s="1"/>
  <c r="L406" i="44"/>
  <c r="M406" i="44"/>
  <c r="N406" i="60" s="1"/>
  <c r="N406" i="44"/>
  <c r="O406" i="60" s="1"/>
  <c r="O406" i="44"/>
  <c r="P406" i="60" s="1"/>
  <c r="P406" i="44"/>
  <c r="Q406" i="60" s="1"/>
  <c r="Q406" i="44"/>
  <c r="R406" i="60" s="1"/>
  <c r="R406" i="44"/>
  <c r="S406" i="60" s="1"/>
  <c r="S406" i="44"/>
  <c r="T406" i="60" s="1"/>
  <c r="T406" i="44"/>
  <c r="U406" i="60" s="1"/>
  <c r="AB406" i="44"/>
  <c r="J407" i="44"/>
  <c r="K407" i="60" s="1"/>
  <c r="K407" i="44"/>
  <c r="L407" i="60" s="1"/>
  <c r="L407" i="44"/>
  <c r="M407" i="44"/>
  <c r="N407" i="60" s="1"/>
  <c r="N407" i="44"/>
  <c r="O407" i="60" s="1"/>
  <c r="O407" i="44"/>
  <c r="P407" i="60" s="1"/>
  <c r="P407" i="44"/>
  <c r="Q407" i="60" s="1"/>
  <c r="Q407" i="44"/>
  <c r="R407" i="60" s="1"/>
  <c r="R407" i="44"/>
  <c r="S407" i="60" s="1"/>
  <c r="S407" i="44"/>
  <c r="T407" i="60" s="1"/>
  <c r="T407" i="44"/>
  <c r="U407" i="60" s="1"/>
  <c r="AB407" i="44"/>
  <c r="J408" i="44"/>
  <c r="K408" i="60" s="1"/>
  <c r="K408" i="44"/>
  <c r="L408" i="60" s="1"/>
  <c r="L408" i="44"/>
  <c r="M408" i="44"/>
  <c r="N408" i="60" s="1"/>
  <c r="N408" i="44"/>
  <c r="O408" i="60" s="1"/>
  <c r="O408" i="44"/>
  <c r="P408" i="60" s="1"/>
  <c r="P408" i="44"/>
  <c r="Q408" i="60" s="1"/>
  <c r="Q408" i="44"/>
  <c r="R408" i="60" s="1"/>
  <c r="R408" i="44"/>
  <c r="S408" i="60" s="1"/>
  <c r="S408" i="44"/>
  <c r="T408" i="60" s="1"/>
  <c r="T408" i="44"/>
  <c r="U408" i="60" s="1"/>
  <c r="AB408" i="44"/>
  <c r="J409" i="44"/>
  <c r="K409" i="60" s="1"/>
  <c r="K409" i="44"/>
  <c r="L409" i="60" s="1"/>
  <c r="L409" i="44"/>
  <c r="M409" i="44"/>
  <c r="N409" i="60" s="1"/>
  <c r="N409" i="44"/>
  <c r="O409" i="60" s="1"/>
  <c r="O409" i="44"/>
  <c r="P409" i="60" s="1"/>
  <c r="P409" i="44"/>
  <c r="Q409" i="60" s="1"/>
  <c r="Q409" i="44"/>
  <c r="R409" i="60" s="1"/>
  <c r="R409" i="44"/>
  <c r="S409" i="60" s="1"/>
  <c r="S409" i="44"/>
  <c r="T409" i="60" s="1"/>
  <c r="T409" i="44"/>
  <c r="U409" i="60" s="1"/>
  <c r="AB409" i="44"/>
  <c r="J410" i="44"/>
  <c r="K410" i="60" s="1"/>
  <c r="K410" i="44"/>
  <c r="L410" i="60" s="1"/>
  <c r="L410" i="44"/>
  <c r="M410" i="44"/>
  <c r="N410" i="60" s="1"/>
  <c r="N410" i="44"/>
  <c r="O410" i="60" s="1"/>
  <c r="O410" i="44"/>
  <c r="P410" i="60" s="1"/>
  <c r="P410" i="44"/>
  <c r="Q410" i="60" s="1"/>
  <c r="Q410" i="44"/>
  <c r="R410" i="60" s="1"/>
  <c r="R410" i="44"/>
  <c r="S410" i="60" s="1"/>
  <c r="S410" i="44"/>
  <c r="T410" i="60" s="1"/>
  <c r="T410" i="44"/>
  <c r="U410" i="60" s="1"/>
  <c r="AB410" i="44"/>
  <c r="J411" i="44"/>
  <c r="K411" i="60" s="1"/>
  <c r="K411" i="44"/>
  <c r="L411" i="60" s="1"/>
  <c r="L411" i="44"/>
  <c r="M411" i="44"/>
  <c r="N411" i="60" s="1"/>
  <c r="N411" i="44"/>
  <c r="O411" i="60" s="1"/>
  <c r="O411" i="44"/>
  <c r="P411" i="60" s="1"/>
  <c r="P411" i="44"/>
  <c r="Q411" i="60" s="1"/>
  <c r="Q411" i="44"/>
  <c r="R411" i="60" s="1"/>
  <c r="R411" i="44"/>
  <c r="S411" i="60" s="1"/>
  <c r="S411" i="44"/>
  <c r="T411" i="60" s="1"/>
  <c r="T411" i="44"/>
  <c r="U411" i="60" s="1"/>
  <c r="AB411" i="44"/>
  <c r="J412" i="44"/>
  <c r="K412" i="60" s="1"/>
  <c r="K412" i="44"/>
  <c r="L412" i="60" s="1"/>
  <c r="L412" i="44"/>
  <c r="M412" i="44"/>
  <c r="N412" i="60" s="1"/>
  <c r="N412" i="44"/>
  <c r="O412" i="60" s="1"/>
  <c r="O412" i="44"/>
  <c r="P412" i="60" s="1"/>
  <c r="P412" i="44"/>
  <c r="Q412" i="60" s="1"/>
  <c r="Q412" i="44"/>
  <c r="R412" i="60" s="1"/>
  <c r="R412" i="44"/>
  <c r="S412" i="60" s="1"/>
  <c r="S412" i="44"/>
  <c r="T412" i="60" s="1"/>
  <c r="T412" i="44"/>
  <c r="U412" i="60" s="1"/>
  <c r="AB412" i="44"/>
  <c r="J413" i="44"/>
  <c r="K413" i="60" s="1"/>
  <c r="K413" i="44"/>
  <c r="L413" i="60" s="1"/>
  <c r="L413" i="44"/>
  <c r="M413" i="44"/>
  <c r="N413" i="60" s="1"/>
  <c r="N413" i="44"/>
  <c r="O413" i="60" s="1"/>
  <c r="O413" i="44"/>
  <c r="P413" i="60" s="1"/>
  <c r="P413" i="44"/>
  <c r="Q413" i="60" s="1"/>
  <c r="Q413" i="44"/>
  <c r="R413" i="60" s="1"/>
  <c r="R413" i="44"/>
  <c r="S413" i="60" s="1"/>
  <c r="S413" i="44"/>
  <c r="T413" i="60" s="1"/>
  <c r="T413" i="44"/>
  <c r="U413" i="60" s="1"/>
  <c r="AB413" i="44"/>
  <c r="J414" i="44"/>
  <c r="K414" i="60" s="1"/>
  <c r="K414" i="44"/>
  <c r="L414" i="60" s="1"/>
  <c r="L414" i="44"/>
  <c r="M414" i="44"/>
  <c r="N414" i="60" s="1"/>
  <c r="N414" i="44"/>
  <c r="O414" i="60" s="1"/>
  <c r="O414" i="44"/>
  <c r="P414" i="60" s="1"/>
  <c r="P414" i="44"/>
  <c r="Q414" i="60" s="1"/>
  <c r="Q414" i="44"/>
  <c r="R414" i="60" s="1"/>
  <c r="R414" i="44"/>
  <c r="S414" i="60" s="1"/>
  <c r="S414" i="44"/>
  <c r="T414" i="60" s="1"/>
  <c r="T414" i="44"/>
  <c r="U414" i="60" s="1"/>
  <c r="AB414" i="44"/>
  <c r="J415" i="44"/>
  <c r="K415" i="60" s="1"/>
  <c r="K415" i="44"/>
  <c r="L415" i="60" s="1"/>
  <c r="L415" i="44"/>
  <c r="M415" i="44"/>
  <c r="N415" i="60" s="1"/>
  <c r="N415" i="44"/>
  <c r="O415" i="60" s="1"/>
  <c r="O415" i="44"/>
  <c r="P415" i="60" s="1"/>
  <c r="P415" i="44"/>
  <c r="Q415" i="60" s="1"/>
  <c r="Q415" i="44"/>
  <c r="R415" i="60" s="1"/>
  <c r="R415" i="44"/>
  <c r="S415" i="60" s="1"/>
  <c r="S415" i="44"/>
  <c r="T415" i="60" s="1"/>
  <c r="T415" i="44"/>
  <c r="U415" i="60" s="1"/>
  <c r="AB415" i="44"/>
  <c r="J416" i="44"/>
  <c r="K416" i="60" s="1"/>
  <c r="K416" i="44"/>
  <c r="L416" i="60" s="1"/>
  <c r="L416" i="44"/>
  <c r="M416" i="44"/>
  <c r="N416" i="60" s="1"/>
  <c r="N416" i="44"/>
  <c r="O416" i="60" s="1"/>
  <c r="O416" i="44"/>
  <c r="P416" i="60" s="1"/>
  <c r="P416" i="44"/>
  <c r="Q416" i="60" s="1"/>
  <c r="Q416" i="44"/>
  <c r="R416" i="60" s="1"/>
  <c r="R416" i="44"/>
  <c r="S416" i="60" s="1"/>
  <c r="S416" i="44"/>
  <c r="T416" i="60" s="1"/>
  <c r="T416" i="44"/>
  <c r="U416" i="60" s="1"/>
  <c r="AB416" i="44"/>
  <c r="J417" i="44"/>
  <c r="K417" i="60" s="1"/>
  <c r="K417" i="44"/>
  <c r="L417" i="60" s="1"/>
  <c r="L417" i="44"/>
  <c r="M417" i="44"/>
  <c r="N417" i="60" s="1"/>
  <c r="N417" i="44"/>
  <c r="O417" i="60" s="1"/>
  <c r="O417" i="44"/>
  <c r="P417" i="60" s="1"/>
  <c r="P417" i="44"/>
  <c r="Q417" i="60" s="1"/>
  <c r="Q417" i="44"/>
  <c r="R417" i="60" s="1"/>
  <c r="R417" i="44"/>
  <c r="S417" i="60" s="1"/>
  <c r="S417" i="44"/>
  <c r="T417" i="60" s="1"/>
  <c r="T417" i="44"/>
  <c r="U417" i="60" s="1"/>
  <c r="AB417" i="44"/>
  <c r="J418" i="44"/>
  <c r="K418" i="60" s="1"/>
  <c r="K418" i="44"/>
  <c r="L418" i="60" s="1"/>
  <c r="L418" i="44"/>
  <c r="M418" i="44"/>
  <c r="N418" i="60" s="1"/>
  <c r="N418" i="44"/>
  <c r="O418" i="60" s="1"/>
  <c r="O418" i="44"/>
  <c r="P418" i="60" s="1"/>
  <c r="P418" i="44"/>
  <c r="Q418" i="60" s="1"/>
  <c r="Q418" i="44"/>
  <c r="R418" i="60" s="1"/>
  <c r="R418" i="44"/>
  <c r="S418" i="60" s="1"/>
  <c r="S418" i="44"/>
  <c r="T418" i="60" s="1"/>
  <c r="T418" i="44"/>
  <c r="U418" i="60" s="1"/>
  <c r="AB418" i="44"/>
  <c r="J419" i="44"/>
  <c r="K419" i="60" s="1"/>
  <c r="K419" i="44"/>
  <c r="L419" i="60" s="1"/>
  <c r="L419" i="44"/>
  <c r="M419" i="44"/>
  <c r="N419" i="60" s="1"/>
  <c r="N419" i="44"/>
  <c r="O419" i="60" s="1"/>
  <c r="O419" i="44"/>
  <c r="P419" i="60" s="1"/>
  <c r="P419" i="44"/>
  <c r="Q419" i="60" s="1"/>
  <c r="Q419" i="44"/>
  <c r="R419" i="60" s="1"/>
  <c r="R419" i="44"/>
  <c r="S419" i="60" s="1"/>
  <c r="S419" i="44"/>
  <c r="T419" i="60" s="1"/>
  <c r="T419" i="44"/>
  <c r="U419" i="60" s="1"/>
  <c r="AB419" i="44"/>
  <c r="J420" i="44"/>
  <c r="K420" i="60" s="1"/>
  <c r="K420" i="44"/>
  <c r="L420" i="60" s="1"/>
  <c r="L420" i="44"/>
  <c r="M420" i="44"/>
  <c r="N420" i="60" s="1"/>
  <c r="N420" i="44"/>
  <c r="O420" i="60" s="1"/>
  <c r="O420" i="44"/>
  <c r="P420" i="60" s="1"/>
  <c r="P420" i="44"/>
  <c r="Q420" i="60" s="1"/>
  <c r="Q420" i="44"/>
  <c r="R420" i="60" s="1"/>
  <c r="R420" i="44"/>
  <c r="S420" i="60" s="1"/>
  <c r="S420" i="44"/>
  <c r="T420" i="60" s="1"/>
  <c r="T420" i="44"/>
  <c r="U420" i="60" s="1"/>
  <c r="AB420" i="44"/>
  <c r="J421" i="44"/>
  <c r="K421" i="60" s="1"/>
  <c r="K421" i="44"/>
  <c r="L421" i="60" s="1"/>
  <c r="L421" i="44"/>
  <c r="M421" i="44"/>
  <c r="N421" i="60" s="1"/>
  <c r="N421" i="44"/>
  <c r="O421" i="60" s="1"/>
  <c r="O421" i="44"/>
  <c r="P421" i="60" s="1"/>
  <c r="P421" i="44"/>
  <c r="Q421" i="60" s="1"/>
  <c r="Q421" i="44"/>
  <c r="R421" i="60" s="1"/>
  <c r="R421" i="44"/>
  <c r="S421" i="60" s="1"/>
  <c r="S421" i="44"/>
  <c r="T421" i="60" s="1"/>
  <c r="T421" i="44"/>
  <c r="U421" i="60" s="1"/>
  <c r="AB421" i="44"/>
  <c r="J422" i="44"/>
  <c r="K422" i="60" s="1"/>
  <c r="K422" i="44"/>
  <c r="L422" i="60" s="1"/>
  <c r="L422" i="44"/>
  <c r="M422" i="44"/>
  <c r="N422" i="60" s="1"/>
  <c r="N422" i="44"/>
  <c r="O422" i="60" s="1"/>
  <c r="O422" i="44"/>
  <c r="P422" i="60" s="1"/>
  <c r="P422" i="44"/>
  <c r="Q422" i="60" s="1"/>
  <c r="Q422" i="44"/>
  <c r="R422" i="60" s="1"/>
  <c r="R422" i="44"/>
  <c r="S422" i="60" s="1"/>
  <c r="S422" i="44"/>
  <c r="T422" i="60" s="1"/>
  <c r="T422" i="44"/>
  <c r="U422" i="60" s="1"/>
  <c r="AB422" i="44"/>
  <c r="J423" i="44"/>
  <c r="K423" i="60" s="1"/>
  <c r="K423" i="44"/>
  <c r="L423" i="60" s="1"/>
  <c r="L423" i="44"/>
  <c r="M423" i="44"/>
  <c r="N423" i="60" s="1"/>
  <c r="N423" i="44"/>
  <c r="O423" i="60" s="1"/>
  <c r="O423" i="44"/>
  <c r="P423" i="60" s="1"/>
  <c r="P423" i="44"/>
  <c r="Q423" i="60" s="1"/>
  <c r="Q423" i="44"/>
  <c r="R423" i="60" s="1"/>
  <c r="R423" i="44"/>
  <c r="S423" i="60" s="1"/>
  <c r="S423" i="44"/>
  <c r="T423" i="60" s="1"/>
  <c r="T423" i="44"/>
  <c r="U423" i="60" s="1"/>
  <c r="AB423" i="44"/>
  <c r="J424" i="44"/>
  <c r="K424" i="60" s="1"/>
  <c r="K424" i="44"/>
  <c r="L424" i="60" s="1"/>
  <c r="L424" i="44"/>
  <c r="M424" i="44"/>
  <c r="N424" i="60" s="1"/>
  <c r="N424" i="44"/>
  <c r="O424" i="60" s="1"/>
  <c r="O424" i="44"/>
  <c r="P424" i="60" s="1"/>
  <c r="P424" i="44"/>
  <c r="Q424" i="60" s="1"/>
  <c r="Q424" i="44"/>
  <c r="R424" i="60" s="1"/>
  <c r="R424" i="44"/>
  <c r="S424" i="60" s="1"/>
  <c r="S424" i="44"/>
  <c r="T424" i="60" s="1"/>
  <c r="T424" i="44"/>
  <c r="U424" i="60" s="1"/>
  <c r="AB424" i="44"/>
  <c r="J425" i="44"/>
  <c r="K425" i="60" s="1"/>
  <c r="K425" i="44"/>
  <c r="L425" i="60" s="1"/>
  <c r="L425" i="44"/>
  <c r="M425" i="44"/>
  <c r="N425" i="60" s="1"/>
  <c r="N425" i="44"/>
  <c r="O425" i="60" s="1"/>
  <c r="O425" i="44"/>
  <c r="P425" i="60" s="1"/>
  <c r="P425" i="44"/>
  <c r="Q425" i="60" s="1"/>
  <c r="Q425" i="44"/>
  <c r="R425" i="60" s="1"/>
  <c r="R425" i="44"/>
  <c r="S425" i="60" s="1"/>
  <c r="S425" i="44"/>
  <c r="T425" i="60" s="1"/>
  <c r="T425" i="44"/>
  <c r="U425" i="60" s="1"/>
  <c r="AB425" i="44"/>
  <c r="J426" i="44"/>
  <c r="K426" i="60" s="1"/>
  <c r="K426" i="44"/>
  <c r="L426" i="60" s="1"/>
  <c r="L426" i="44"/>
  <c r="M426" i="44"/>
  <c r="N426" i="60" s="1"/>
  <c r="N426" i="44"/>
  <c r="O426" i="60" s="1"/>
  <c r="O426" i="44"/>
  <c r="P426" i="60" s="1"/>
  <c r="P426" i="44"/>
  <c r="Q426" i="60" s="1"/>
  <c r="Q426" i="44"/>
  <c r="R426" i="60" s="1"/>
  <c r="R426" i="44"/>
  <c r="S426" i="60" s="1"/>
  <c r="S426" i="44"/>
  <c r="T426" i="60" s="1"/>
  <c r="T426" i="44"/>
  <c r="U426" i="60" s="1"/>
  <c r="AB426" i="44"/>
  <c r="J427" i="44"/>
  <c r="K427" i="60" s="1"/>
  <c r="K427" i="44"/>
  <c r="L427" i="60" s="1"/>
  <c r="L427" i="44"/>
  <c r="M427" i="44"/>
  <c r="N427" i="60" s="1"/>
  <c r="N427" i="44"/>
  <c r="O427" i="60" s="1"/>
  <c r="O427" i="44"/>
  <c r="P427" i="60" s="1"/>
  <c r="P427" i="44"/>
  <c r="Q427" i="60" s="1"/>
  <c r="Q427" i="44"/>
  <c r="R427" i="60" s="1"/>
  <c r="R427" i="44"/>
  <c r="S427" i="60" s="1"/>
  <c r="S427" i="44"/>
  <c r="T427" i="60" s="1"/>
  <c r="T427" i="44"/>
  <c r="U427" i="60" s="1"/>
  <c r="AB427" i="44"/>
  <c r="J428" i="44"/>
  <c r="K428" i="60" s="1"/>
  <c r="K428" i="44"/>
  <c r="L428" i="60" s="1"/>
  <c r="L428" i="44"/>
  <c r="M428" i="44"/>
  <c r="N428" i="60" s="1"/>
  <c r="N428" i="44"/>
  <c r="O428" i="60" s="1"/>
  <c r="O428" i="44"/>
  <c r="P428" i="60" s="1"/>
  <c r="P428" i="44"/>
  <c r="Q428" i="60" s="1"/>
  <c r="Q428" i="44"/>
  <c r="R428" i="60" s="1"/>
  <c r="R428" i="44"/>
  <c r="S428" i="60" s="1"/>
  <c r="S428" i="44"/>
  <c r="T428" i="60" s="1"/>
  <c r="T428" i="44"/>
  <c r="U428" i="60" s="1"/>
  <c r="AB428" i="44"/>
  <c r="J429" i="44"/>
  <c r="K429" i="60" s="1"/>
  <c r="K429" i="44"/>
  <c r="L429" i="60" s="1"/>
  <c r="L429" i="44"/>
  <c r="M429" i="44"/>
  <c r="N429" i="60" s="1"/>
  <c r="N429" i="44"/>
  <c r="O429" i="60" s="1"/>
  <c r="O429" i="44"/>
  <c r="P429" i="60" s="1"/>
  <c r="P429" i="44"/>
  <c r="Q429" i="60" s="1"/>
  <c r="Q429" i="44"/>
  <c r="R429" i="60" s="1"/>
  <c r="R429" i="44"/>
  <c r="S429" i="60" s="1"/>
  <c r="S429" i="44"/>
  <c r="T429" i="60" s="1"/>
  <c r="T429" i="44"/>
  <c r="U429" i="60" s="1"/>
  <c r="AB429" i="44"/>
  <c r="J430" i="44"/>
  <c r="K430" i="60" s="1"/>
  <c r="K430" i="44"/>
  <c r="L430" i="60" s="1"/>
  <c r="L430" i="44"/>
  <c r="M430" i="44"/>
  <c r="N430" i="60" s="1"/>
  <c r="N430" i="44"/>
  <c r="O430" i="60" s="1"/>
  <c r="O430" i="44"/>
  <c r="P430" i="60" s="1"/>
  <c r="P430" i="44"/>
  <c r="Q430" i="60" s="1"/>
  <c r="Q430" i="44"/>
  <c r="R430" i="60" s="1"/>
  <c r="R430" i="44"/>
  <c r="S430" i="60" s="1"/>
  <c r="S430" i="44"/>
  <c r="T430" i="60" s="1"/>
  <c r="T430" i="44"/>
  <c r="U430" i="60" s="1"/>
  <c r="AB430" i="44"/>
  <c r="J431" i="44"/>
  <c r="K431" i="60" s="1"/>
  <c r="K431" i="44"/>
  <c r="L431" i="60" s="1"/>
  <c r="L431" i="44"/>
  <c r="M431" i="44"/>
  <c r="N431" i="60" s="1"/>
  <c r="N431" i="44"/>
  <c r="O431" i="60" s="1"/>
  <c r="O431" i="44"/>
  <c r="P431" i="60" s="1"/>
  <c r="P431" i="44"/>
  <c r="Q431" i="60" s="1"/>
  <c r="Q431" i="44"/>
  <c r="R431" i="60" s="1"/>
  <c r="R431" i="44"/>
  <c r="S431" i="60" s="1"/>
  <c r="S431" i="44"/>
  <c r="T431" i="60" s="1"/>
  <c r="T431" i="44"/>
  <c r="U431" i="60" s="1"/>
  <c r="AB431" i="44"/>
  <c r="J432" i="44"/>
  <c r="K432" i="60" s="1"/>
  <c r="K432" i="44"/>
  <c r="L432" i="60" s="1"/>
  <c r="L432" i="44"/>
  <c r="M432" i="44"/>
  <c r="N432" i="60" s="1"/>
  <c r="N432" i="44"/>
  <c r="O432" i="60" s="1"/>
  <c r="O432" i="44"/>
  <c r="P432" i="60" s="1"/>
  <c r="P432" i="44"/>
  <c r="Q432" i="60" s="1"/>
  <c r="Q432" i="44"/>
  <c r="R432" i="60" s="1"/>
  <c r="R432" i="44"/>
  <c r="S432" i="60" s="1"/>
  <c r="S432" i="44"/>
  <c r="T432" i="60" s="1"/>
  <c r="T432" i="44"/>
  <c r="U432" i="60" s="1"/>
  <c r="AB432" i="44"/>
  <c r="J433" i="44"/>
  <c r="K433" i="60" s="1"/>
  <c r="K433" i="44"/>
  <c r="L433" i="60" s="1"/>
  <c r="L433" i="44"/>
  <c r="M433" i="44"/>
  <c r="N433" i="60" s="1"/>
  <c r="N433" i="44"/>
  <c r="O433" i="60" s="1"/>
  <c r="O433" i="44"/>
  <c r="P433" i="60" s="1"/>
  <c r="P433" i="44"/>
  <c r="Q433" i="60" s="1"/>
  <c r="Q433" i="44"/>
  <c r="R433" i="60" s="1"/>
  <c r="R433" i="44"/>
  <c r="S433" i="60" s="1"/>
  <c r="S433" i="44"/>
  <c r="T433" i="60" s="1"/>
  <c r="T433" i="44"/>
  <c r="U433" i="60" s="1"/>
  <c r="AB433" i="44"/>
  <c r="J434" i="44"/>
  <c r="K434" i="60" s="1"/>
  <c r="K434" i="44"/>
  <c r="L434" i="60" s="1"/>
  <c r="L434" i="44"/>
  <c r="M434" i="44"/>
  <c r="N434" i="60" s="1"/>
  <c r="N434" i="44"/>
  <c r="O434" i="60" s="1"/>
  <c r="O434" i="44"/>
  <c r="P434" i="60" s="1"/>
  <c r="P434" i="44"/>
  <c r="Q434" i="60" s="1"/>
  <c r="Q434" i="44"/>
  <c r="R434" i="60" s="1"/>
  <c r="R434" i="44"/>
  <c r="S434" i="60" s="1"/>
  <c r="S434" i="44"/>
  <c r="T434" i="60" s="1"/>
  <c r="T434" i="44"/>
  <c r="U434" i="60" s="1"/>
  <c r="AB434" i="44"/>
  <c r="J435" i="44"/>
  <c r="K435" i="60" s="1"/>
  <c r="K435" i="44"/>
  <c r="L435" i="60" s="1"/>
  <c r="L435" i="44"/>
  <c r="M435" i="44"/>
  <c r="N435" i="60" s="1"/>
  <c r="N435" i="44"/>
  <c r="O435" i="60" s="1"/>
  <c r="O435" i="44"/>
  <c r="P435" i="60" s="1"/>
  <c r="P435" i="44"/>
  <c r="Q435" i="60" s="1"/>
  <c r="Q435" i="44"/>
  <c r="R435" i="60" s="1"/>
  <c r="R435" i="44"/>
  <c r="S435" i="60" s="1"/>
  <c r="S435" i="44"/>
  <c r="T435" i="60" s="1"/>
  <c r="T435" i="44"/>
  <c r="U435" i="60" s="1"/>
  <c r="AB435" i="44"/>
  <c r="J436" i="44"/>
  <c r="K436" i="60" s="1"/>
  <c r="K436" i="44"/>
  <c r="L436" i="60" s="1"/>
  <c r="L436" i="44"/>
  <c r="M436" i="44"/>
  <c r="N436" i="60" s="1"/>
  <c r="N436" i="44"/>
  <c r="O436" i="60" s="1"/>
  <c r="O436" i="44"/>
  <c r="P436" i="60" s="1"/>
  <c r="P436" i="44"/>
  <c r="Q436" i="60" s="1"/>
  <c r="Q436" i="44"/>
  <c r="R436" i="60" s="1"/>
  <c r="R436" i="44"/>
  <c r="S436" i="60" s="1"/>
  <c r="S436" i="44"/>
  <c r="T436" i="60" s="1"/>
  <c r="T436" i="44"/>
  <c r="U436" i="60" s="1"/>
  <c r="AB436" i="44"/>
  <c r="J437" i="44"/>
  <c r="K437" i="60" s="1"/>
  <c r="K437" i="44"/>
  <c r="L437" i="60" s="1"/>
  <c r="L437" i="44"/>
  <c r="M437" i="44"/>
  <c r="N437" i="60" s="1"/>
  <c r="N437" i="44"/>
  <c r="O437" i="60" s="1"/>
  <c r="O437" i="44"/>
  <c r="P437" i="60" s="1"/>
  <c r="P437" i="44"/>
  <c r="Q437" i="60" s="1"/>
  <c r="Q437" i="44"/>
  <c r="R437" i="60" s="1"/>
  <c r="R437" i="44"/>
  <c r="S437" i="60" s="1"/>
  <c r="S437" i="44"/>
  <c r="T437" i="60" s="1"/>
  <c r="T437" i="44"/>
  <c r="U437" i="60" s="1"/>
  <c r="AB437" i="44"/>
  <c r="J438" i="44"/>
  <c r="K438" i="60" s="1"/>
  <c r="K438" i="44"/>
  <c r="L438" i="60" s="1"/>
  <c r="L438" i="44"/>
  <c r="M438" i="44"/>
  <c r="N438" i="60" s="1"/>
  <c r="N438" i="44"/>
  <c r="O438" i="60" s="1"/>
  <c r="O438" i="44"/>
  <c r="P438" i="60" s="1"/>
  <c r="P438" i="44"/>
  <c r="Q438" i="60" s="1"/>
  <c r="Q438" i="44"/>
  <c r="R438" i="60" s="1"/>
  <c r="R438" i="44"/>
  <c r="S438" i="60" s="1"/>
  <c r="S438" i="44"/>
  <c r="T438" i="60" s="1"/>
  <c r="T438" i="44"/>
  <c r="U438" i="60" s="1"/>
  <c r="AB438" i="44"/>
  <c r="J439" i="44"/>
  <c r="K439" i="60" s="1"/>
  <c r="K439" i="44"/>
  <c r="L439" i="60" s="1"/>
  <c r="L439" i="44"/>
  <c r="M439" i="44"/>
  <c r="N439" i="60" s="1"/>
  <c r="N439" i="44"/>
  <c r="O439" i="60" s="1"/>
  <c r="O439" i="44"/>
  <c r="P439" i="60" s="1"/>
  <c r="P439" i="44"/>
  <c r="Q439" i="60" s="1"/>
  <c r="Q439" i="44"/>
  <c r="R439" i="60" s="1"/>
  <c r="R439" i="44"/>
  <c r="S439" i="60" s="1"/>
  <c r="S439" i="44"/>
  <c r="T439" i="60" s="1"/>
  <c r="T439" i="44"/>
  <c r="U439" i="60" s="1"/>
  <c r="AB439" i="44"/>
  <c r="J378" i="44"/>
  <c r="K378" i="60" s="1"/>
  <c r="K378" i="44"/>
  <c r="L378" i="60" s="1"/>
  <c r="L378" i="44"/>
  <c r="M378" i="44"/>
  <c r="N378" i="60" s="1"/>
  <c r="N378" i="44"/>
  <c r="O378" i="60" s="1"/>
  <c r="O378" i="44"/>
  <c r="P378" i="60" s="1"/>
  <c r="P378" i="44"/>
  <c r="Q378" i="60" s="1"/>
  <c r="Q378" i="44"/>
  <c r="R378" i="60" s="1"/>
  <c r="R378" i="44"/>
  <c r="S378" i="60" s="1"/>
  <c r="S378" i="44"/>
  <c r="T378" i="60" s="1"/>
  <c r="T378" i="44"/>
  <c r="U378" i="60" s="1"/>
  <c r="AB378" i="44"/>
  <c r="J597" i="44"/>
  <c r="K597" i="60" s="1"/>
  <c r="K597" i="44"/>
  <c r="L597" i="60" s="1"/>
  <c r="L597" i="44"/>
  <c r="M597" i="44"/>
  <c r="N597" i="60" s="1"/>
  <c r="N597" i="44"/>
  <c r="O597" i="60" s="1"/>
  <c r="O597" i="44"/>
  <c r="P597" i="60" s="1"/>
  <c r="P597" i="44"/>
  <c r="Q597" i="60" s="1"/>
  <c r="Q597" i="44"/>
  <c r="R597" i="60" s="1"/>
  <c r="R597" i="44"/>
  <c r="S597" i="60" s="1"/>
  <c r="S597" i="44"/>
  <c r="T597" i="60" s="1"/>
  <c r="T597" i="44"/>
  <c r="U597" i="60" s="1"/>
  <c r="AB597" i="44"/>
  <c r="J598" i="44"/>
  <c r="K598" i="60" s="1"/>
  <c r="K598" i="44"/>
  <c r="L598" i="60" s="1"/>
  <c r="L598" i="44"/>
  <c r="M598" i="44"/>
  <c r="N598" i="60" s="1"/>
  <c r="N598" i="44"/>
  <c r="O598" i="60" s="1"/>
  <c r="O598" i="44"/>
  <c r="P598" i="60" s="1"/>
  <c r="P598" i="44"/>
  <c r="Q598" i="60" s="1"/>
  <c r="Q598" i="44"/>
  <c r="R598" i="60" s="1"/>
  <c r="R598" i="44"/>
  <c r="S598" i="60" s="1"/>
  <c r="S598" i="44"/>
  <c r="T598" i="60" s="1"/>
  <c r="T598" i="44"/>
  <c r="U598" i="60" s="1"/>
  <c r="AB598" i="44"/>
  <c r="J599" i="44"/>
  <c r="K599" i="60" s="1"/>
  <c r="K599" i="44"/>
  <c r="L599" i="60" s="1"/>
  <c r="L599" i="44"/>
  <c r="M599" i="44"/>
  <c r="N599" i="60" s="1"/>
  <c r="N599" i="44"/>
  <c r="O599" i="60" s="1"/>
  <c r="O599" i="44"/>
  <c r="P599" i="60" s="1"/>
  <c r="P599" i="44"/>
  <c r="Q599" i="60" s="1"/>
  <c r="Q599" i="44"/>
  <c r="R599" i="60" s="1"/>
  <c r="R599" i="44"/>
  <c r="S599" i="60" s="1"/>
  <c r="S599" i="44"/>
  <c r="T599" i="60" s="1"/>
  <c r="T599" i="44"/>
  <c r="U599" i="60" s="1"/>
  <c r="AB599" i="44"/>
  <c r="J600" i="44"/>
  <c r="K600" i="60" s="1"/>
  <c r="K600" i="44"/>
  <c r="L600" i="60" s="1"/>
  <c r="L600" i="44"/>
  <c r="M600" i="44"/>
  <c r="N600" i="60" s="1"/>
  <c r="N600" i="44"/>
  <c r="O600" i="60" s="1"/>
  <c r="O600" i="44"/>
  <c r="P600" i="60" s="1"/>
  <c r="P600" i="44"/>
  <c r="Q600" i="60" s="1"/>
  <c r="Q600" i="44"/>
  <c r="R600" i="60" s="1"/>
  <c r="R600" i="44"/>
  <c r="S600" i="60" s="1"/>
  <c r="S600" i="44"/>
  <c r="T600" i="60" s="1"/>
  <c r="T600" i="44"/>
  <c r="U600" i="60" s="1"/>
  <c r="AB600" i="44"/>
  <c r="J601" i="44"/>
  <c r="K601" i="60" s="1"/>
  <c r="K601" i="44"/>
  <c r="L601" i="60" s="1"/>
  <c r="L601" i="44"/>
  <c r="M601" i="44"/>
  <c r="N601" i="60" s="1"/>
  <c r="N601" i="44"/>
  <c r="O601" i="60" s="1"/>
  <c r="O601" i="44"/>
  <c r="P601" i="60" s="1"/>
  <c r="P601" i="44"/>
  <c r="Q601" i="60" s="1"/>
  <c r="Q601" i="44"/>
  <c r="R601" i="60" s="1"/>
  <c r="R601" i="44"/>
  <c r="S601" i="60" s="1"/>
  <c r="S601" i="44"/>
  <c r="T601" i="60" s="1"/>
  <c r="T601" i="44"/>
  <c r="U601" i="60" s="1"/>
  <c r="AB601" i="44"/>
  <c r="J602" i="44"/>
  <c r="K602" i="60" s="1"/>
  <c r="K602" i="44"/>
  <c r="L602" i="60" s="1"/>
  <c r="L602" i="44"/>
  <c r="M602" i="44"/>
  <c r="N602" i="60" s="1"/>
  <c r="N602" i="44"/>
  <c r="O602" i="60" s="1"/>
  <c r="O602" i="44"/>
  <c r="P602" i="60" s="1"/>
  <c r="P602" i="44"/>
  <c r="Q602" i="60" s="1"/>
  <c r="Q602" i="44"/>
  <c r="R602" i="60" s="1"/>
  <c r="R602" i="44"/>
  <c r="S602" i="60" s="1"/>
  <c r="S602" i="44"/>
  <c r="T602" i="60" s="1"/>
  <c r="T602" i="44"/>
  <c r="U602" i="60" s="1"/>
  <c r="AB602" i="44"/>
  <c r="J603" i="44"/>
  <c r="K603" i="60" s="1"/>
  <c r="K603" i="44"/>
  <c r="L603" i="60" s="1"/>
  <c r="L603" i="44"/>
  <c r="M603" i="44"/>
  <c r="N603" i="60" s="1"/>
  <c r="N603" i="44"/>
  <c r="O603" i="60" s="1"/>
  <c r="O603" i="44"/>
  <c r="P603" i="60" s="1"/>
  <c r="P603" i="44"/>
  <c r="Q603" i="60" s="1"/>
  <c r="Q603" i="44"/>
  <c r="R603" i="60" s="1"/>
  <c r="R603" i="44"/>
  <c r="S603" i="60" s="1"/>
  <c r="S603" i="44"/>
  <c r="T603" i="60" s="1"/>
  <c r="T603" i="44"/>
  <c r="U603" i="60" s="1"/>
  <c r="AB603" i="44"/>
  <c r="J604" i="44"/>
  <c r="K604" i="60" s="1"/>
  <c r="K604" i="44"/>
  <c r="L604" i="60" s="1"/>
  <c r="L604" i="44"/>
  <c r="M604" i="44"/>
  <c r="N604" i="60" s="1"/>
  <c r="N604" i="44"/>
  <c r="O604" i="60" s="1"/>
  <c r="O604" i="44"/>
  <c r="P604" i="60" s="1"/>
  <c r="P604" i="44"/>
  <c r="Q604" i="60" s="1"/>
  <c r="Q604" i="44"/>
  <c r="R604" i="60" s="1"/>
  <c r="R604" i="44"/>
  <c r="S604" i="60" s="1"/>
  <c r="S604" i="44"/>
  <c r="T604" i="60" s="1"/>
  <c r="T604" i="44"/>
  <c r="U604" i="60" s="1"/>
  <c r="AB604" i="44"/>
  <c r="J605" i="44"/>
  <c r="K605" i="60" s="1"/>
  <c r="K605" i="44"/>
  <c r="L605" i="60" s="1"/>
  <c r="L605" i="44"/>
  <c r="M605" i="44"/>
  <c r="N605" i="60" s="1"/>
  <c r="N605" i="44"/>
  <c r="O605" i="60" s="1"/>
  <c r="O605" i="44"/>
  <c r="P605" i="60" s="1"/>
  <c r="P605" i="44"/>
  <c r="Q605" i="60" s="1"/>
  <c r="Q605" i="44"/>
  <c r="R605" i="60" s="1"/>
  <c r="R605" i="44"/>
  <c r="S605" i="60" s="1"/>
  <c r="S605" i="44"/>
  <c r="T605" i="60" s="1"/>
  <c r="T605" i="44"/>
  <c r="U605" i="60" s="1"/>
  <c r="AB605" i="44"/>
  <c r="J606" i="44"/>
  <c r="K606" i="60" s="1"/>
  <c r="K606" i="44"/>
  <c r="L606" i="60" s="1"/>
  <c r="L606" i="44"/>
  <c r="M606" i="44"/>
  <c r="N606" i="60" s="1"/>
  <c r="N606" i="44"/>
  <c r="O606" i="60" s="1"/>
  <c r="O606" i="44"/>
  <c r="P606" i="60" s="1"/>
  <c r="P606" i="44"/>
  <c r="Q606" i="60" s="1"/>
  <c r="Q606" i="44"/>
  <c r="R606" i="60" s="1"/>
  <c r="R606" i="44"/>
  <c r="S606" i="60" s="1"/>
  <c r="S606" i="44"/>
  <c r="T606" i="60" s="1"/>
  <c r="T606" i="44"/>
  <c r="U606" i="60" s="1"/>
  <c r="AB606" i="44"/>
  <c r="J607" i="44"/>
  <c r="K607" i="60" s="1"/>
  <c r="K607" i="44"/>
  <c r="L607" i="60" s="1"/>
  <c r="L607" i="44"/>
  <c r="M607" i="44"/>
  <c r="N607" i="60" s="1"/>
  <c r="N607" i="44"/>
  <c r="O607" i="60" s="1"/>
  <c r="O607" i="44"/>
  <c r="P607" i="60" s="1"/>
  <c r="P607" i="44"/>
  <c r="Q607" i="60" s="1"/>
  <c r="Q607" i="44"/>
  <c r="R607" i="60" s="1"/>
  <c r="R607" i="44"/>
  <c r="S607" i="60" s="1"/>
  <c r="S607" i="44"/>
  <c r="T607" i="60" s="1"/>
  <c r="T607" i="44"/>
  <c r="U607" i="60" s="1"/>
  <c r="AB607" i="44"/>
  <c r="J608" i="44"/>
  <c r="K608" i="60" s="1"/>
  <c r="K608" i="44"/>
  <c r="L608" i="60" s="1"/>
  <c r="L608" i="44"/>
  <c r="M608" i="44"/>
  <c r="N608" i="60" s="1"/>
  <c r="N608" i="44"/>
  <c r="O608" i="60" s="1"/>
  <c r="O608" i="44"/>
  <c r="P608" i="60" s="1"/>
  <c r="P608" i="44"/>
  <c r="Q608" i="60" s="1"/>
  <c r="Q608" i="44"/>
  <c r="R608" i="60" s="1"/>
  <c r="R608" i="44"/>
  <c r="S608" i="60" s="1"/>
  <c r="S608" i="44"/>
  <c r="T608" i="60" s="1"/>
  <c r="T608" i="44"/>
  <c r="U608" i="60" s="1"/>
  <c r="AB608" i="44"/>
  <c r="J609" i="44"/>
  <c r="K609" i="60" s="1"/>
  <c r="K609" i="44"/>
  <c r="L609" i="60" s="1"/>
  <c r="L609" i="44"/>
  <c r="M609" i="44"/>
  <c r="N609" i="60" s="1"/>
  <c r="N609" i="44"/>
  <c r="O609" i="60" s="1"/>
  <c r="O609" i="44"/>
  <c r="P609" i="60" s="1"/>
  <c r="P609" i="44"/>
  <c r="Q609" i="60" s="1"/>
  <c r="Q609" i="44"/>
  <c r="R609" i="60" s="1"/>
  <c r="R609" i="44"/>
  <c r="S609" i="60" s="1"/>
  <c r="S609" i="44"/>
  <c r="T609" i="60" s="1"/>
  <c r="T609" i="44"/>
  <c r="U609" i="60" s="1"/>
  <c r="AB609" i="44"/>
  <c r="J521" i="44"/>
  <c r="K521" i="60" s="1"/>
  <c r="K521" i="44"/>
  <c r="L521" i="60" s="1"/>
  <c r="L521" i="44"/>
  <c r="M521" i="44"/>
  <c r="N521" i="60" s="1"/>
  <c r="N521" i="44"/>
  <c r="O521" i="60" s="1"/>
  <c r="O521" i="44"/>
  <c r="P521" i="60" s="1"/>
  <c r="P521" i="44"/>
  <c r="Q521" i="60" s="1"/>
  <c r="Q521" i="44"/>
  <c r="R521" i="60" s="1"/>
  <c r="R521" i="44"/>
  <c r="S521" i="60" s="1"/>
  <c r="S521" i="44"/>
  <c r="T521" i="60" s="1"/>
  <c r="T521" i="44"/>
  <c r="U521" i="60" s="1"/>
  <c r="AB521" i="44"/>
  <c r="J522" i="44"/>
  <c r="K522" i="60" s="1"/>
  <c r="K522" i="44"/>
  <c r="L522" i="60" s="1"/>
  <c r="L522" i="44"/>
  <c r="M522" i="44"/>
  <c r="N522" i="60" s="1"/>
  <c r="N522" i="44"/>
  <c r="O522" i="60" s="1"/>
  <c r="O522" i="44"/>
  <c r="P522" i="60" s="1"/>
  <c r="P522" i="44"/>
  <c r="Q522" i="60" s="1"/>
  <c r="Q522" i="44"/>
  <c r="R522" i="60" s="1"/>
  <c r="R522" i="44"/>
  <c r="S522" i="60" s="1"/>
  <c r="S522" i="44"/>
  <c r="T522" i="60" s="1"/>
  <c r="T522" i="44"/>
  <c r="U522" i="60" s="1"/>
  <c r="AB522" i="44"/>
  <c r="J523" i="44"/>
  <c r="K523" i="60" s="1"/>
  <c r="K523" i="44"/>
  <c r="L523" i="60" s="1"/>
  <c r="L523" i="44"/>
  <c r="M523" i="44"/>
  <c r="N523" i="60" s="1"/>
  <c r="N523" i="44"/>
  <c r="O523" i="60" s="1"/>
  <c r="O523" i="44"/>
  <c r="P523" i="60" s="1"/>
  <c r="P523" i="44"/>
  <c r="Q523" i="60" s="1"/>
  <c r="Q523" i="44"/>
  <c r="R523" i="60" s="1"/>
  <c r="R523" i="44"/>
  <c r="S523" i="60" s="1"/>
  <c r="S523" i="44"/>
  <c r="T523" i="60" s="1"/>
  <c r="T523" i="44"/>
  <c r="U523" i="60" s="1"/>
  <c r="AB523" i="44"/>
  <c r="J524" i="44"/>
  <c r="K524" i="60" s="1"/>
  <c r="K524" i="44"/>
  <c r="L524" i="60" s="1"/>
  <c r="L524" i="44"/>
  <c r="M524" i="44"/>
  <c r="N524" i="60" s="1"/>
  <c r="N524" i="44"/>
  <c r="O524" i="60" s="1"/>
  <c r="O524" i="44"/>
  <c r="P524" i="60" s="1"/>
  <c r="P524" i="44"/>
  <c r="Q524" i="60" s="1"/>
  <c r="Q524" i="44"/>
  <c r="R524" i="60" s="1"/>
  <c r="R524" i="44"/>
  <c r="S524" i="60" s="1"/>
  <c r="S524" i="44"/>
  <c r="T524" i="60" s="1"/>
  <c r="T524" i="44"/>
  <c r="U524" i="60" s="1"/>
  <c r="AB524" i="44"/>
  <c r="J525" i="44"/>
  <c r="K525" i="60" s="1"/>
  <c r="K525" i="44"/>
  <c r="L525" i="60" s="1"/>
  <c r="L525" i="44"/>
  <c r="M525" i="44"/>
  <c r="N525" i="60" s="1"/>
  <c r="N525" i="44"/>
  <c r="O525" i="60" s="1"/>
  <c r="O525" i="44"/>
  <c r="P525" i="60" s="1"/>
  <c r="P525" i="44"/>
  <c r="Q525" i="60" s="1"/>
  <c r="Q525" i="44"/>
  <c r="R525" i="60" s="1"/>
  <c r="R525" i="44"/>
  <c r="S525" i="60" s="1"/>
  <c r="S525" i="44"/>
  <c r="T525" i="60" s="1"/>
  <c r="T525" i="44"/>
  <c r="U525" i="60" s="1"/>
  <c r="AB525" i="44"/>
  <c r="J526" i="44"/>
  <c r="K526" i="60" s="1"/>
  <c r="K526" i="44"/>
  <c r="L526" i="60" s="1"/>
  <c r="L526" i="44"/>
  <c r="M526" i="44"/>
  <c r="N526" i="60" s="1"/>
  <c r="N526" i="44"/>
  <c r="O526" i="60" s="1"/>
  <c r="O526" i="44"/>
  <c r="P526" i="60" s="1"/>
  <c r="P526" i="44"/>
  <c r="Q526" i="60" s="1"/>
  <c r="Q526" i="44"/>
  <c r="R526" i="60" s="1"/>
  <c r="R526" i="44"/>
  <c r="S526" i="60" s="1"/>
  <c r="S526" i="44"/>
  <c r="T526" i="60" s="1"/>
  <c r="T526" i="44"/>
  <c r="U526" i="60" s="1"/>
  <c r="AB526" i="44"/>
  <c r="J527" i="44"/>
  <c r="K527" i="60" s="1"/>
  <c r="K527" i="44"/>
  <c r="L527" i="60" s="1"/>
  <c r="L527" i="44"/>
  <c r="M527" i="44"/>
  <c r="N527" i="60" s="1"/>
  <c r="N527" i="44"/>
  <c r="O527" i="60" s="1"/>
  <c r="O527" i="44"/>
  <c r="P527" i="60" s="1"/>
  <c r="P527" i="44"/>
  <c r="Q527" i="60" s="1"/>
  <c r="Q527" i="44"/>
  <c r="R527" i="60" s="1"/>
  <c r="R527" i="44"/>
  <c r="S527" i="60" s="1"/>
  <c r="S527" i="44"/>
  <c r="T527" i="60" s="1"/>
  <c r="T527" i="44"/>
  <c r="U527" i="60" s="1"/>
  <c r="AB527" i="44"/>
  <c r="J528" i="44"/>
  <c r="K528" i="60" s="1"/>
  <c r="K528" i="44"/>
  <c r="L528" i="60" s="1"/>
  <c r="L528" i="44"/>
  <c r="M528" i="44"/>
  <c r="N528" i="60" s="1"/>
  <c r="N528" i="44"/>
  <c r="O528" i="60" s="1"/>
  <c r="O528" i="44"/>
  <c r="P528" i="60" s="1"/>
  <c r="P528" i="44"/>
  <c r="Q528" i="60" s="1"/>
  <c r="Q528" i="44"/>
  <c r="R528" i="60" s="1"/>
  <c r="R528" i="44"/>
  <c r="S528" i="60" s="1"/>
  <c r="S528" i="44"/>
  <c r="T528" i="60" s="1"/>
  <c r="T528" i="44"/>
  <c r="U528" i="60" s="1"/>
  <c r="AB528" i="44"/>
  <c r="J529" i="44"/>
  <c r="K529" i="60" s="1"/>
  <c r="K529" i="44"/>
  <c r="L529" i="60" s="1"/>
  <c r="L529" i="44"/>
  <c r="M529" i="44"/>
  <c r="N529" i="60" s="1"/>
  <c r="N529" i="44"/>
  <c r="O529" i="60" s="1"/>
  <c r="O529" i="44"/>
  <c r="P529" i="60" s="1"/>
  <c r="P529" i="44"/>
  <c r="Q529" i="60" s="1"/>
  <c r="Q529" i="44"/>
  <c r="R529" i="60" s="1"/>
  <c r="R529" i="44"/>
  <c r="S529" i="60" s="1"/>
  <c r="S529" i="44"/>
  <c r="T529" i="60" s="1"/>
  <c r="T529" i="44"/>
  <c r="U529" i="60" s="1"/>
  <c r="AB529" i="44"/>
  <c r="J530" i="44"/>
  <c r="K530" i="60" s="1"/>
  <c r="K530" i="44"/>
  <c r="L530" i="60" s="1"/>
  <c r="L530" i="44"/>
  <c r="M530" i="44"/>
  <c r="N530" i="60" s="1"/>
  <c r="N530" i="44"/>
  <c r="O530" i="60" s="1"/>
  <c r="O530" i="44"/>
  <c r="P530" i="60" s="1"/>
  <c r="P530" i="44"/>
  <c r="Q530" i="60" s="1"/>
  <c r="Q530" i="44"/>
  <c r="R530" i="60" s="1"/>
  <c r="R530" i="44"/>
  <c r="S530" i="60" s="1"/>
  <c r="S530" i="44"/>
  <c r="T530" i="60" s="1"/>
  <c r="T530" i="44"/>
  <c r="U530" i="60" s="1"/>
  <c r="AB530" i="44"/>
  <c r="J531" i="44"/>
  <c r="K531" i="60" s="1"/>
  <c r="K531" i="44"/>
  <c r="L531" i="60" s="1"/>
  <c r="L531" i="44"/>
  <c r="M531" i="44"/>
  <c r="N531" i="60" s="1"/>
  <c r="N531" i="44"/>
  <c r="O531" i="60" s="1"/>
  <c r="O531" i="44"/>
  <c r="P531" i="60" s="1"/>
  <c r="P531" i="44"/>
  <c r="Q531" i="60" s="1"/>
  <c r="Q531" i="44"/>
  <c r="R531" i="60" s="1"/>
  <c r="R531" i="44"/>
  <c r="S531" i="60" s="1"/>
  <c r="S531" i="44"/>
  <c r="T531" i="60" s="1"/>
  <c r="T531" i="44"/>
  <c r="U531" i="60" s="1"/>
  <c r="AB531" i="44"/>
  <c r="J532" i="44"/>
  <c r="K532" i="60" s="1"/>
  <c r="K532" i="44"/>
  <c r="L532" i="60" s="1"/>
  <c r="L532" i="44"/>
  <c r="M532" i="44"/>
  <c r="N532" i="60" s="1"/>
  <c r="N532" i="44"/>
  <c r="O532" i="60" s="1"/>
  <c r="O532" i="44"/>
  <c r="P532" i="60" s="1"/>
  <c r="P532" i="44"/>
  <c r="Q532" i="60" s="1"/>
  <c r="Q532" i="44"/>
  <c r="R532" i="60" s="1"/>
  <c r="R532" i="44"/>
  <c r="S532" i="60" s="1"/>
  <c r="S532" i="44"/>
  <c r="T532" i="60" s="1"/>
  <c r="T532" i="44"/>
  <c r="U532" i="60" s="1"/>
  <c r="AB532" i="44"/>
  <c r="J533" i="44"/>
  <c r="K533" i="60" s="1"/>
  <c r="K533" i="44"/>
  <c r="L533" i="60" s="1"/>
  <c r="L533" i="44"/>
  <c r="M533" i="44"/>
  <c r="N533" i="60" s="1"/>
  <c r="N533" i="44"/>
  <c r="O533" i="60" s="1"/>
  <c r="O533" i="44"/>
  <c r="P533" i="60" s="1"/>
  <c r="P533" i="44"/>
  <c r="Q533" i="60" s="1"/>
  <c r="Q533" i="44"/>
  <c r="R533" i="60" s="1"/>
  <c r="R533" i="44"/>
  <c r="S533" i="60" s="1"/>
  <c r="S533" i="44"/>
  <c r="T533" i="60" s="1"/>
  <c r="T533" i="44"/>
  <c r="U533" i="60" s="1"/>
  <c r="AB533" i="44"/>
  <c r="J534" i="44"/>
  <c r="K534" i="60" s="1"/>
  <c r="K534" i="44"/>
  <c r="L534" i="60" s="1"/>
  <c r="L534" i="44"/>
  <c r="M534" i="44"/>
  <c r="N534" i="60" s="1"/>
  <c r="N534" i="44"/>
  <c r="O534" i="60" s="1"/>
  <c r="O534" i="44"/>
  <c r="P534" i="60" s="1"/>
  <c r="P534" i="44"/>
  <c r="Q534" i="60" s="1"/>
  <c r="Q534" i="44"/>
  <c r="R534" i="60" s="1"/>
  <c r="R534" i="44"/>
  <c r="S534" i="60" s="1"/>
  <c r="S534" i="44"/>
  <c r="T534" i="60" s="1"/>
  <c r="T534" i="44"/>
  <c r="U534" i="60" s="1"/>
  <c r="AB534" i="44"/>
  <c r="J535" i="44"/>
  <c r="K535" i="60" s="1"/>
  <c r="K535" i="44"/>
  <c r="L535" i="60" s="1"/>
  <c r="L535" i="44"/>
  <c r="M535" i="44"/>
  <c r="N535" i="60" s="1"/>
  <c r="N535" i="44"/>
  <c r="O535" i="60" s="1"/>
  <c r="O535" i="44"/>
  <c r="P535" i="60" s="1"/>
  <c r="P535" i="44"/>
  <c r="Q535" i="60" s="1"/>
  <c r="Q535" i="44"/>
  <c r="R535" i="60" s="1"/>
  <c r="R535" i="44"/>
  <c r="S535" i="60" s="1"/>
  <c r="S535" i="44"/>
  <c r="T535" i="60" s="1"/>
  <c r="T535" i="44"/>
  <c r="U535" i="60" s="1"/>
  <c r="AB535" i="44"/>
  <c r="J536" i="44"/>
  <c r="K536" i="60" s="1"/>
  <c r="K536" i="44"/>
  <c r="L536" i="60" s="1"/>
  <c r="L536" i="44"/>
  <c r="M536" i="44"/>
  <c r="N536" i="60" s="1"/>
  <c r="N536" i="44"/>
  <c r="O536" i="60" s="1"/>
  <c r="O536" i="44"/>
  <c r="P536" i="60" s="1"/>
  <c r="P536" i="44"/>
  <c r="Q536" i="60" s="1"/>
  <c r="Q536" i="44"/>
  <c r="R536" i="60" s="1"/>
  <c r="R536" i="44"/>
  <c r="S536" i="60" s="1"/>
  <c r="S536" i="44"/>
  <c r="T536" i="60" s="1"/>
  <c r="T536" i="44"/>
  <c r="U536" i="60" s="1"/>
  <c r="AB536" i="44"/>
  <c r="J537" i="44"/>
  <c r="K537" i="60" s="1"/>
  <c r="K537" i="44"/>
  <c r="L537" i="60" s="1"/>
  <c r="L537" i="44"/>
  <c r="M537" i="44"/>
  <c r="N537" i="60" s="1"/>
  <c r="N537" i="44"/>
  <c r="O537" i="60" s="1"/>
  <c r="O537" i="44"/>
  <c r="P537" i="60" s="1"/>
  <c r="P537" i="44"/>
  <c r="Q537" i="60" s="1"/>
  <c r="Q537" i="44"/>
  <c r="R537" i="60" s="1"/>
  <c r="R537" i="44"/>
  <c r="S537" i="60" s="1"/>
  <c r="S537" i="44"/>
  <c r="T537" i="60" s="1"/>
  <c r="T537" i="44"/>
  <c r="U537" i="60" s="1"/>
  <c r="AB537" i="44"/>
  <c r="J538" i="44"/>
  <c r="K538" i="60" s="1"/>
  <c r="K538" i="44"/>
  <c r="L538" i="60" s="1"/>
  <c r="L538" i="44"/>
  <c r="M538" i="44"/>
  <c r="N538" i="60" s="1"/>
  <c r="N538" i="44"/>
  <c r="O538" i="60" s="1"/>
  <c r="O538" i="44"/>
  <c r="P538" i="60" s="1"/>
  <c r="P538" i="44"/>
  <c r="Q538" i="60" s="1"/>
  <c r="Q538" i="44"/>
  <c r="R538" i="60" s="1"/>
  <c r="R538" i="44"/>
  <c r="S538" i="60" s="1"/>
  <c r="S538" i="44"/>
  <c r="T538" i="60" s="1"/>
  <c r="T538" i="44"/>
  <c r="U538" i="60" s="1"/>
  <c r="AB538" i="44"/>
  <c r="J539" i="44"/>
  <c r="K539" i="60" s="1"/>
  <c r="K539" i="44"/>
  <c r="L539" i="60" s="1"/>
  <c r="L539" i="44"/>
  <c r="M539" i="44"/>
  <c r="N539" i="60" s="1"/>
  <c r="N539" i="44"/>
  <c r="O539" i="60" s="1"/>
  <c r="O539" i="44"/>
  <c r="P539" i="60" s="1"/>
  <c r="P539" i="44"/>
  <c r="Q539" i="60" s="1"/>
  <c r="Q539" i="44"/>
  <c r="R539" i="60" s="1"/>
  <c r="R539" i="44"/>
  <c r="S539" i="60" s="1"/>
  <c r="S539" i="44"/>
  <c r="T539" i="60" s="1"/>
  <c r="T539" i="44"/>
  <c r="U539" i="60" s="1"/>
  <c r="AB539" i="44"/>
  <c r="J540" i="44"/>
  <c r="K540" i="60" s="1"/>
  <c r="K540" i="44"/>
  <c r="L540" i="60" s="1"/>
  <c r="L540" i="44"/>
  <c r="M540" i="44"/>
  <c r="N540" i="60" s="1"/>
  <c r="N540" i="44"/>
  <c r="O540" i="60" s="1"/>
  <c r="O540" i="44"/>
  <c r="P540" i="60" s="1"/>
  <c r="P540" i="44"/>
  <c r="Q540" i="60" s="1"/>
  <c r="Q540" i="44"/>
  <c r="R540" i="60" s="1"/>
  <c r="R540" i="44"/>
  <c r="S540" i="60" s="1"/>
  <c r="S540" i="44"/>
  <c r="T540" i="60" s="1"/>
  <c r="T540" i="44"/>
  <c r="U540" i="60" s="1"/>
  <c r="AB540" i="44"/>
  <c r="J541" i="44"/>
  <c r="K541" i="60" s="1"/>
  <c r="K541" i="44"/>
  <c r="L541" i="60" s="1"/>
  <c r="L541" i="44"/>
  <c r="M541" i="44"/>
  <c r="N541" i="60" s="1"/>
  <c r="N541" i="44"/>
  <c r="O541" i="60" s="1"/>
  <c r="O541" i="44"/>
  <c r="P541" i="60" s="1"/>
  <c r="P541" i="44"/>
  <c r="Q541" i="60" s="1"/>
  <c r="Q541" i="44"/>
  <c r="R541" i="60" s="1"/>
  <c r="R541" i="44"/>
  <c r="S541" i="60" s="1"/>
  <c r="S541" i="44"/>
  <c r="T541" i="60" s="1"/>
  <c r="T541" i="44"/>
  <c r="U541" i="60" s="1"/>
  <c r="AB541" i="44"/>
  <c r="J542" i="44"/>
  <c r="K542" i="60" s="1"/>
  <c r="K542" i="44"/>
  <c r="L542" i="60" s="1"/>
  <c r="L542" i="44"/>
  <c r="M542" i="44"/>
  <c r="N542" i="60" s="1"/>
  <c r="N542" i="44"/>
  <c r="O542" i="60" s="1"/>
  <c r="O542" i="44"/>
  <c r="P542" i="60" s="1"/>
  <c r="P542" i="44"/>
  <c r="Q542" i="60" s="1"/>
  <c r="Q542" i="44"/>
  <c r="R542" i="60" s="1"/>
  <c r="R542" i="44"/>
  <c r="S542" i="60" s="1"/>
  <c r="S542" i="44"/>
  <c r="T542" i="60" s="1"/>
  <c r="T542" i="44"/>
  <c r="U542" i="60" s="1"/>
  <c r="AB542" i="44"/>
  <c r="J543" i="44"/>
  <c r="K543" i="60" s="1"/>
  <c r="K543" i="44"/>
  <c r="L543" i="60" s="1"/>
  <c r="L543" i="44"/>
  <c r="M543" i="44"/>
  <c r="N543" i="60" s="1"/>
  <c r="N543" i="44"/>
  <c r="O543" i="60" s="1"/>
  <c r="O543" i="44"/>
  <c r="P543" i="60" s="1"/>
  <c r="P543" i="44"/>
  <c r="Q543" i="60" s="1"/>
  <c r="Q543" i="44"/>
  <c r="R543" i="60" s="1"/>
  <c r="R543" i="44"/>
  <c r="S543" i="60" s="1"/>
  <c r="S543" i="44"/>
  <c r="T543" i="60" s="1"/>
  <c r="T543" i="44"/>
  <c r="U543" i="60" s="1"/>
  <c r="AB543" i="44"/>
  <c r="J544" i="44"/>
  <c r="K544" i="60" s="1"/>
  <c r="K544" i="44"/>
  <c r="L544" i="60" s="1"/>
  <c r="L544" i="44"/>
  <c r="M544" i="44"/>
  <c r="N544" i="60" s="1"/>
  <c r="N544" i="44"/>
  <c r="O544" i="60" s="1"/>
  <c r="O544" i="44"/>
  <c r="P544" i="60" s="1"/>
  <c r="P544" i="44"/>
  <c r="Q544" i="60" s="1"/>
  <c r="Q544" i="44"/>
  <c r="R544" i="60" s="1"/>
  <c r="R544" i="44"/>
  <c r="S544" i="60" s="1"/>
  <c r="S544" i="44"/>
  <c r="T544" i="60" s="1"/>
  <c r="T544" i="44"/>
  <c r="U544" i="60" s="1"/>
  <c r="AB544" i="44"/>
  <c r="J545" i="44"/>
  <c r="K545" i="60" s="1"/>
  <c r="K545" i="44"/>
  <c r="L545" i="60" s="1"/>
  <c r="L545" i="44"/>
  <c r="M545" i="44"/>
  <c r="N545" i="60" s="1"/>
  <c r="N545" i="44"/>
  <c r="O545" i="60" s="1"/>
  <c r="O545" i="44"/>
  <c r="P545" i="60" s="1"/>
  <c r="P545" i="44"/>
  <c r="Q545" i="60" s="1"/>
  <c r="Q545" i="44"/>
  <c r="R545" i="60" s="1"/>
  <c r="R545" i="44"/>
  <c r="S545" i="60" s="1"/>
  <c r="S545" i="44"/>
  <c r="T545" i="60" s="1"/>
  <c r="T545" i="44"/>
  <c r="U545" i="60" s="1"/>
  <c r="AB545" i="44"/>
  <c r="J546" i="44"/>
  <c r="K546" i="60" s="1"/>
  <c r="K546" i="44"/>
  <c r="L546" i="60" s="1"/>
  <c r="L546" i="44"/>
  <c r="M546" i="44"/>
  <c r="N546" i="60" s="1"/>
  <c r="N546" i="44"/>
  <c r="O546" i="60" s="1"/>
  <c r="O546" i="44"/>
  <c r="P546" i="60" s="1"/>
  <c r="P546" i="44"/>
  <c r="Q546" i="60" s="1"/>
  <c r="Q546" i="44"/>
  <c r="R546" i="60" s="1"/>
  <c r="R546" i="44"/>
  <c r="S546" i="60" s="1"/>
  <c r="S546" i="44"/>
  <c r="T546" i="60" s="1"/>
  <c r="T546" i="44"/>
  <c r="U546" i="60" s="1"/>
  <c r="AB546" i="44"/>
  <c r="J547" i="44"/>
  <c r="K547" i="60" s="1"/>
  <c r="K547" i="44"/>
  <c r="L547" i="60" s="1"/>
  <c r="L547" i="44"/>
  <c r="M547" i="44"/>
  <c r="N547" i="60" s="1"/>
  <c r="N547" i="44"/>
  <c r="O547" i="60" s="1"/>
  <c r="O547" i="44"/>
  <c r="P547" i="60" s="1"/>
  <c r="P547" i="44"/>
  <c r="Q547" i="60" s="1"/>
  <c r="Q547" i="44"/>
  <c r="R547" i="60" s="1"/>
  <c r="R547" i="44"/>
  <c r="S547" i="60" s="1"/>
  <c r="S547" i="44"/>
  <c r="T547" i="60" s="1"/>
  <c r="T547" i="44"/>
  <c r="U547" i="60" s="1"/>
  <c r="AB547" i="44"/>
  <c r="J548" i="44"/>
  <c r="K548" i="60" s="1"/>
  <c r="K548" i="44"/>
  <c r="L548" i="60" s="1"/>
  <c r="L548" i="44"/>
  <c r="M548" i="44"/>
  <c r="N548" i="60" s="1"/>
  <c r="N548" i="44"/>
  <c r="O548" i="60" s="1"/>
  <c r="O548" i="44"/>
  <c r="P548" i="60" s="1"/>
  <c r="P548" i="44"/>
  <c r="Q548" i="60" s="1"/>
  <c r="Q548" i="44"/>
  <c r="R548" i="60" s="1"/>
  <c r="R548" i="44"/>
  <c r="S548" i="60" s="1"/>
  <c r="S548" i="44"/>
  <c r="T548" i="60" s="1"/>
  <c r="T548" i="44"/>
  <c r="U548" i="60" s="1"/>
  <c r="AB548" i="44"/>
  <c r="J549" i="44"/>
  <c r="K549" i="60" s="1"/>
  <c r="K549" i="44"/>
  <c r="L549" i="60" s="1"/>
  <c r="L549" i="44"/>
  <c r="M549" i="44"/>
  <c r="N549" i="60" s="1"/>
  <c r="N549" i="44"/>
  <c r="O549" i="60" s="1"/>
  <c r="O549" i="44"/>
  <c r="P549" i="60" s="1"/>
  <c r="P549" i="44"/>
  <c r="Q549" i="60" s="1"/>
  <c r="Q549" i="44"/>
  <c r="R549" i="60" s="1"/>
  <c r="R549" i="44"/>
  <c r="S549" i="60" s="1"/>
  <c r="S549" i="44"/>
  <c r="T549" i="60" s="1"/>
  <c r="T549" i="44"/>
  <c r="U549" i="60" s="1"/>
  <c r="AB549" i="44"/>
  <c r="J550" i="44"/>
  <c r="K550" i="60" s="1"/>
  <c r="K550" i="44"/>
  <c r="L550" i="60" s="1"/>
  <c r="L550" i="44"/>
  <c r="M550" i="44"/>
  <c r="N550" i="60" s="1"/>
  <c r="N550" i="44"/>
  <c r="O550" i="60" s="1"/>
  <c r="O550" i="44"/>
  <c r="P550" i="60" s="1"/>
  <c r="P550" i="44"/>
  <c r="Q550" i="60" s="1"/>
  <c r="Q550" i="44"/>
  <c r="R550" i="60" s="1"/>
  <c r="R550" i="44"/>
  <c r="S550" i="60" s="1"/>
  <c r="S550" i="44"/>
  <c r="T550" i="60" s="1"/>
  <c r="T550" i="44"/>
  <c r="U550" i="60" s="1"/>
  <c r="AB550" i="44"/>
  <c r="J551" i="44"/>
  <c r="K551" i="60" s="1"/>
  <c r="K551" i="44"/>
  <c r="L551" i="60" s="1"/>
  <c r="L551" i="44"/>
  <c r="M551" i="44"/>
  <c r="N551" i="60" s="1"/>
  <c r="N551" i="44"/>
  <c r="O551" i="60" s="1"/>
  <c r="O551" i="44"/>
  <c r="P551" i="60" s="1"/>
  <c r="P551" i="44"/>
  <c r="Q551" i="60" s="1"/>
  <c r="Q551" i="44"/>
  <c r="R551" i="60" s="1"/>
  <c r="R551" i="44"/>
  <c r="S551" i="60" s="1"/>
  <c r="S551" i="44"/>
  <c r="T551" i="60" s="1"/>
  <c r="T551" i="44"/>
  <c r="U551" i="60" s="1"/>
  <c r="AB551" i="44"/>
  <c r="J552" i="44"/>
  <c r="K552" i="60" s="1"/>
  <c r="K552" i="44"/>
  <c r="L552" i="60" s="1"/>
  <c r="L552" i="44"/>
  <c r="M552" i="44"/>
  <c r="N552" i="60" s="1"/>
  <c r="N552" i="44"/>
  <c r="O552" i="60" s="1"/>
  <c r="O552" i="44"/>
  <c r="P552" i="60" s="1"/>
  <c r="P552" i="44"/>
  <c r="Q552" i="60" s="1"/>
  <c r="Q552" i="44"/>
  <c r="R552" i="60" s="1"/>
  <c r="R552" i="44"/>
  <c r="S552" i="60" s="1"/>
  <c r="S552" i="44"/>
  <c r="T552" i="60" s="1"/>
  <c r="T552" i="44"/>
  <c r="U552" i="60" s="1"/>
  <c r="AB552" i="44"/>
  <c r="J553" i="44"/>
  <c r="K553" i="60" s="1"/>
  <c r="K553" i="44"/>
  <c r="L553" i="60" s="1"/>
  <c r="L553" i="44"/>
  <c r="M553" i="44"/>
  <c r="N553" i="60" s="1"/>
  <c r="N553" i="44"/>
  <c r="O553" i="60" s="1"/>
  <c r="O553" i="44"/>
  <c r="P553" i="60" s="1"/>
  <c r="P553" i="44"/>
  <c r="Q553" i="60" s="1"/>
  <c r="Q553" i="44"/>
  <c r="R553" i="60" s="1"/>
  <c r="R553" i="44"/>
  <c r="S553" i="60" s="1"/>
  <c r="S553" i="44"/>
  <c r="T553" i="60" s="1"/>
  <c r="T553" i="44"/>
  <c r="U553" i="60" s="1"/>
  <c r="AB553" i="44"/>
  <c r="J554" i="44"/>
  <c r="K554" i="60" s="1"/>
  <c r="K554" i="44"/>
  <c r="L554" i="60" s="1"/>
  <c r="L554" i="44"/>
  <c r="M554" i="44"/>
  <c r="N554" i="60" s="1"/>
  <c r="N554" i="44"/>
  <c r="O554" i="60" s="1"/>
  <c r="O554" i="44"/>
  <c r="P554" i="60" s="1"/>
  <c r="P554" i="44"/>
  <c r="Q554" i="60" s="1"/>
  <c r="Q554" i="44"/>
  <c r="R554" i="60" s="1"/>
  <c r="R554" i="44"/>
  <c r="S554" i="60" s="1"/>
  <c r="S554" i="44"/>
  <c r="T554" i="60" s="1"/>
  <c r="T554" i="44"/>
  <c r="U554" i="60" s="1"/>
  <c r="AB554" i="44"/>
  <c r="J555" i="44"/>
  <c r="K555" i="60" s="1"/>
  <c r="K555" i="44"/>
  <c r="L555" i="60" s="1"/>
  <c r="L555" i="44"/>
  <c r="M555" i="44"/>
  <c r="N555" i="60" s="1"/>
  <c r="N555" i="44"/>
  <c r="O555" i="60" s="1"/>
  <c r="O555" i="44"/>
  <c r="P555" i="60" s="1"/>
  <c r="P555" i="44"/>
  <c r="Q555" i="60" s="1"/>
  <c r="Q555" i="44"/>
  <c r="R555" i="60" s="1"/>
  <c r="R555" i="44"/>
  <c r="S555" i="60" s="1"/>
  <c r="S555" i="44"/>
  <c r="T555" i="60" s="1"/>
  <c r="T555" i="44"/>
  <c r="U555" i="60" s="1"/>
  <c r="AB555" i="44"/>
  <c r="J556" i="44"/>
  <c r="K556" i="60" s="1"/>
  <c r="K556" i="44"/>
  <c r="L556" i="60" s="1"/>
  <c r="L556" i="44"/>
  <c r="M556" i="44"/>
  <c r="N556" i="60" s="1"/>
  <c r="N556" i="44"/>
  <c r="O556" i="60" s="1"/>
  <c r="O556" i="44"/>
  <c r="P556" i="60" s="1"/>
  <c r="P556" i="44"/>
  <c r="Q556" i="60" s="1"/>
  <c r="Q556" i="44"/>
  <c r="R556" i="60" s="1"/>
  <c r="R556" i="44"/>
  <c r="S556" i="60" s="1"/>
  <c r="S556" i="44"/>
  <c r="T556" i="60" s="1"/>
  <c r="T556" i="44"/>
  <c r="U556" i="60" s="1"/>
  <c r="AB556" i="44"/>
  <c r="J557" i="44"/>
  <c r="K557" i="60" s="1"/>
  <c r="K557" i="44"/>
  <c r="L557" i="60" s="1"/>
  <c r="L557" i="44"/>
  <c r="M557" i="44"/>
  <c r="N557" i="60" s="1"/>
  <c r="N557" i="44"/>
  <c r="O557" i="60" s="1"/>
  <c r="O557" i="44"/>
  <c r="P557" i="60" s="1"/>
  <c r="P557" i="44"/>
  <c r="Q557" i="60" s="1"/>
  <c r="Q557" i="44"/>
  <c r="R557" i="60" s="1"/>
  <c r="R557" i="44"/>
  <c r="S557" i="60" s="1"/>
  <c r="S557" i="44"/>
  <c r="T557" i="60" s="1"/>
  <c r="T557" i="44"/>
  <c r="U557" i="60" s="1"/>
  <c r="AB557" i="44"/>
  <c r="J558" i="44"/>
  <c r="K558" i="60" s="1"/>
  <c r="K558" i="44"/>
  <c r="L558" i="60" s="1"/>
  <c r="L558" i="44"/>
  <c r="M558" i="44"/>
  <c r="N558" i="60" s="1"/>
  <c r="N558" i="44"/>
  <c r="O558" i="60" s="1"/>
  <c r="O558" i="44"/>
  <c r="P558" i="60" s="1"/>
  <c r="P558" i="44"/>
  <c r="Q558" i="60" s="1"/>
  <c r="Q558" i="44"/>
  <c r="R558" i="60" s="1"/>
  <c r="R558" i="44"/>
  <c r="S558" i="60" s="1"/>
  <c r="S558" i="44"/>
  <c r="T558" i="60" s="1"/>
  <c r="T558" i="44"/>
  <c r="U558" i="60" s="1"/>
  <c r="AB558" i="44"/>
  <c r="J559" i="44"/>
  <c r="K559" i="60" s="1"/>
  <c r="K559" i="44"/>
  <c r="L559" i="60" s="1"/>
  <c r="L559" i="44"/>
  <c r="M559" i="44"/>
  <c r="N559" i="60" s="1"/>
  <c r="N559" i="44"/>
  <c r="O559" i="60" s="1"/>
  <c r="O559" i="44"/>
  <c r="P559" i="60" s="1"/>
  <c r="P559" i="44"/>
  <c r="Q559" i="60" s="1"/>
  <c r="Q559" i="44"/>
  <c r="R559" i="60" s="1"/>
  <c r="R559" i="44"/>
  <c r="S559" i="60" s="1"/>
  <c r="S559" i="44"/>
  <c r="T559" i="60" s="1"/>
  <c r="T559" i="44"/>
  <c r="U559" i="60" s="1"/>
  <c r="AB559" i="44"/>
  <c r="J560" i="44"/>
  <c r="K560" i="60" s="1"/>
  <c r="K560" i="44"/>
  <c r="L560" i="60" s="1"/>
  <c r="L560" i="44"/>
  <c r="M560" i="44"/>
  <c r="N560" i="60" s="1"/>
  <c r="N560" i="44"/>
  <c r="O560" i="60" s="1"/>
  <c r="O560" i="44"/>
  <c r="P560" i="60" s="1"/>
  <c r="P560" i="44"/>
  <c r="Q560" i="60" s="1"/>
  <c r="Q560" i="44"/>
  <c r="R560" i="60" s="1"/>
  <c r="R560" i="44"/>
  <c r="S560" i="60" s="1"/>
  <c r="S560" i="44"/>
  <c r="T560" i="60" s="1"/>
  <c r="T560" i="44"/>
  <c r="U560" i="60" s="1"/>
  <c r="AB560" i="44"/>
  <c r="J561" i="44"/>
  <c r="K561" i="60" s="1"/>
  <c r="K561" i="44"/>
  <c r="L561" i="60" s="1"/>
  <c r="L561" i="44"/>
  <c r="M561" i="44"/>
  <c r="N561" i="60" s="1"/>
  <c r="N561" i="44"/>
  <c r="O561" i="60" s="1"/>
  <c r="O561" i="44"/>
  <c r="P561" i="60" s="1"/>
  <c r="P561" i="44"/>
  <c r="Q561" i="60" s="1"/>
  <c r="Q561" i="44"/>
  <c r="R561" i="60" s="1"/>
  <c r="R561" i="44"/>
  <c r="S561" i="60" s="1"/>
  <c r="S561" i="44"/>
  <c r="T561" i="60" s="1"/>
  <c r="T561" i="44"/>
  <c r="U561" i="60" s="1"/>
  <c r="AB561" i="44"/>
  <c r="J562" i="44"/>
  <c r="K562" i="60" s="1"/>
  <c r="K562" i="44"/>
  <c r="L562" i="60" s="1"/>
  <c r="L562" i="44"/>
  <c r="M562" i="44"/>
  <c r="N562" i="60" s="1"/>
  <c r="N562" i="44"/>
  <c r="O562" i="60" s="1"/>
  <c r="O562" i="44"/>
  <c r="P562" i="60" s="1"/>
  <c r="P562" i="44"/>
  <c r="Q562" i="60" s="1"/>
  <c r="Q562" i="44"/>
  <c r="R562" i="60" s="1"/>
  <c r="R562" i="44"/>
  <c r="S562" i="60" s="1"/>
  <c r="S562" i="44"/>
  <c r="T562" i="60" s="1"/>
  <c r="T562" i="44"/>
  <c r="U562" i="60" s="1"/>
  <c r="AB562" i="44"/>
  <c r="J563" i="44"/>
  <c r="K563" i="60" s="1"/>
  <c r="K563" i="44"/>
  <c r="L563" i="60" s="1"/>
  <c r="L563" i="44"/>
  <c r="M563" i="44"/>
  <c r="N563" i="60" s="1"/>
  <c r="N563" i="44"/>
  <c r="O563" i="60" s="1"/>
  <c r="O563" i="44"/>
  <c r="P563" i="60" s="1"/>
  <c r="P563" i="44"/>
  <c r="Q563" i="60" s="1"/>
  <c r="Q563" i="44"/>
  <c r="R563" i="60" s="1"/>
  <c r="R563" i="44"/>
  <c r="S563" i="60" s="1"/>
  <c r="S563" i="44"/>
  <c r="T563" i="60" s="1"/>
  <c r="T563" i="44"/>
  <c r="U563" i="60" s="1"/>
  <c r="AB563" i="44"/>
  <c r="J564" i="44"/>
  <c r="K564" i="60" s="1"/>
  <c r="K564" i="44"/>
  <c r="L564" i="60" s="1"/>
  <c r="L564" i="44"/>
  <c r="M564" i="44"/>
  <c r="N564" i="60" s="1"/>
  <c r="N564" i="44"/>
  <c r="O564" i="60" s="1"/>
  <c r="O564" i="44"/>
  <c r="P564" i="60" s="1"/>
  <c r="P564" i="44"/>
  <c r="Q564" i="60" s="1"/>
  <c r="Q564" i="44"/>
  <c r="R564" i="60" s="1"/>
  <c r="R564" i="44"/>
  <c r="S564" i="60" s="1"/>
  <c r="S564" i="44"/>
  <c r="T564" i="60" s="1"/>
  <c r="T564" i="44"/>
  <c r="U564" i="60" s="1"/>
  <c r="AB564" i="44"/>
  <c r="J565" i="44"/>
  <c r="K565" i="60" s="1"/>
  <c r="K565" i="44"/>
  <c r="L565" i="60" s="1"/>
  <c r="L565" i="44"/>
  <c r="M565" i="44"/>
  <c r="N565" i="60" s="1"/>
  <c r="N565" i="44"/>
  <c r="O565" i="60" s="1"/>
  <c r="O565" i="44"/>
  <c r="P565" i="60" s="1"/>
  <c r="P565" i="44"/>
  <c r="Q565" i="60" s="1"/>
  <c r="Q565" i="44"/>
  <c r="R565" i="60" s="1"/>
  <c r="R565" i="44"/>
  <c r="S565" i="60" s="1"/>
  <c r="S565" i="44"/>
  <c r="T565" i="60" s="1"/>
  <c r="T565" i="44"/>
  <c r="U565" i="60" s="1"/>
  <c r="AB565" i="44"/>
  <c r="J566" i="44"/>
  <c r="K566" i="60" s="1"/>
  <c r="K566" i="44"/>
  <c r="L566" i="60" s="1"/>
  <c r="L566" i="44"/>
  <c r="M566" i="44"/>
  <c r="N566" i="60" s="1"/>
  <c r="N566" i="44"/>
  <c r="O566" i="60" s="1"/>
  <c r="O566" i="44"/>
  <c r="P566" i="60" s="1"/>
  <c r="P566" i="44"/>
  <c r="Q566" i="60" s="1"/>
  <c r="Q566" i="44"/>
  <c r="R566" i="60" s="1"/>
  <c r="R566" i="44"/>
  <c r="S566" i="60" s="1"/>
  <c r="S566" i="44"/>
  <c r="T566" i="60" s="1"/>
  <c r="T566" i="44"/>
  <c r="U566" i="60" s="1"/>
  <c r="AB566" i="44"/>
  <c r="J567" i="44"/>
  <c r="K567" i="60" s="1"/>
  <c r="K567" i="44"/>
  <c r="L567" i="60" s="1"/>
  <c r="L567" i="44"/>
  <c r="M567" i="44"/>
  <c r="N567" i="60" s="1"/>
  <c r="N567" i="44"/>
  <c r="O567" i="60" s="1"/>
  <c r="O567" i="44"/>
  <c r="P567" i="60" s="1"/>
  <c r="P567" i="44"/>
  <c r="Q567" i="60" s="1"/>
  <c r="Q567" i="44"/>
  <c r="R567" i="60" s="1"/>
  <c r="R567" i="44"/>
  <c r="S567" i="60" s="1"/>
  <c r="S567" i="44"/>
  <c r="T567" i="60" s="1"/>
  <c r="T567" i="44"/>
  <c r="U567" i="60" s="1"/>
  <c r="AB567" i="44"/>
  <c r="J568" i="44"/>
  <c r="K568" i="60" s="1"/>
  <c r="K568" i="44"/>
  <c r="L568" i="60" s="1"/>
  <c r="L568" i="44"/>
  <c r="M568" i="44"/>
  <c r="N568" i="60" s="1"/>
  <c r="N568" i="44"/>
  <c r="O568" i="60" s="1"/>
  <c r="O568" i="44"/>
  <c r="P568" i="60" s="1"/>
  <c r="P568" i="44"/>
  <c r="Q568" i="60" s="1"/>
  <c r="Q568" i="44"/>
  <c r="R568" i="60" s="1"/>
  <c r="R568" i="44"/>
  <c r="S568" i="60" s="1"/>
  <c r="S568" i="44"/>
  <c r="T568" i="60" s="1"/>
  <c r="T568" i="44"/>
  <c r="U568" i="60" s="1"/>
  <c r="AB568" i="44"/>
  <c r="J569" i="44"/>
  <c r="K569" i="60" s="1"/>
  <c r="K569" i="44"/>
  <c r="L569" i="60" s="1"/>
  <c r="L569" i="44"/>
  <c r="M569" i="44"/>
  <c r="N569" i="60" s="1"/>
  <c r="N569" i="44"/>
  <c r="O569" i="60" s="1"/>
  <c r="O569" i="44"/>
  <c r="P569" i="60" s="1"/>
  <c r="P569" i="44"/>
  <c r="Q569" i="60" s="1"/>
  <c r="Q569" i="44"/>
  <c r="R569" i="60" s="1"/>
  <c r="R569" i="44"/>
  <c r="S569" i="60" s="1"/>
  <c r="S569" i="44"/>
  <c r="T569" i="60" s="1"/>
  <c r="T569" i="44"/>
  <c r="U569" i="60" s="1"/>
  <c r="AB569" i="44"/>
  <c r="J570" i="44"/>
  <c r="K570" i="60" s="1"/>
  <c r="K570" i="44"/>
  <c r="L570" i="60" s="1"/>
  <c r="L570" i="44"/>
  <c r="M570" i="44"/>
  <c r="N570" i="60" s="1"/>
  <c r="N570" i="44"/>
  <c r="O570" i="60" s="1"/>
  <c r="O570" i="44"/>
  <c r="P570" i="60" s="1"/>
  <c r="P570" i="44"/>
  <c r="Q570" i="60" s="1"/>
  <c r="Q570" i="44"/>
  <c r="R570" i="60" s="1"/>
  <c r="R570" i="44"/>
  <c r="S570" i="60" s="1"/>
  <c r="S570" i="44"/>
  <c r="T570" i="60" s="1"/>
  <c r="T570" i="44"/>
  <c r="U570" i="60" s="1"/>
  <c r="AB570" i="44"/>
  <c r="J571" i="44"/>
  <c r="K571" i="60" s="1"/>
  <c r="K571" i="44"/>
  <c r="L571" i="60" s="1"/>
  <c r="L571" i="44"/>
  <c r="M571" i="44"/>
  <c r="N571" i="60" s="1"/>
  <c r="N571" i="44"/>
  <c r="O571" i="60" s="1"/>
  <c r="O571" i="44"/>
  <c r="P571" i="60" s="1"/>
  <c r="P571" i="44"/>
  <c r="Q571" i="60" s="1"/>
  <c r="Q571" i="44"/>
  <c r="R571" i="60" s="1"/>
  <c r="R571" i="44"/>
  <c r="S571" i="60" s="1"/>
  <c r="S571" i="44"/>
  <c r="T571" i="60" s="1"/>
  <c r="T571" i="44"/>
  <c r="U571" i="60" s="1"/>
  <c r="AB571" i="44"/>
  <c r="J572" i="44"/>
  <c r="K572" i="60" s="1"/>
  <c r="K572" i="44"/>
  <c r="L572" i="60" s="1"/>
  <c r="L572" i="44"/>
  <c r="M572" i="44"/>
  <c r="N572" i="60" s="1"/>
  <c r="N572" i="44"/>
  <c r="O572" i="60" s="1"/>
  <c r="O572" i="44"/>
  <c r="P572" i="60" s="1"/>
  <c r="P572" i="44"/>
  <c r="Q572" i="60" s="1"/>
  <c r="Q572" i="44"/>
  <c r="R572" i="60" s="1"/>
  <c r="R572" i="44"/>
  <c r="S572" i="60" s="1"/>
  <c r="S572" i="44"/>
  <c r="T572" i="60" s="1"/>
  <c r="T572" i="44"/>
  <c r="U572" i="60" s="1"/>
  <c r="AB572" i="44"/>
  <c r="J573" i="44"/>
  <c r="K573" i="60" s="1"/>
  <c r="K573" i="44"/>
  <c r="L573" i="60" s="1"/>
  <c r="L573" i="44"/>
  <c r="M573" i="44"/>
  <c r="N573" i="60" s="1"/>
  <c r="N573" i="44"/>
  <c r="O573" i="60" s="1"/>
  <c r="O573" i="44"/>
  <c r="P573" i="60" s="1"/>
  <c r="P573" i="44"/>
  <c r="Q573" i="60" s="1"/>
  <c r="Q573" i="44"/>
  <c r="R573" i="60" s="1"/>
  <c r="R573" i="44"/>
  <c r="S573" i="60" s="1"/>
  <c r="S573" i="44"/>
  <c r="T573" i="60" s="1"/>
  <c r="T573" i="44"/>
  <c r="U573" i="60" s="1"/>
  <c r="AB573" i="44"/>
  <c r="J574" i="44"/>
  <c r="K574" i="60" s="1"/>
  <c r="K574" i="44"/>
  <c r="L574" i="60" s="1"/>
  <c r="L574" i="44"/>
  <c r="M574" i="44"/>
  <c r="N574" i="60" s="1"/>
  <c r="N574" i="44"/>
  <c r="O574" i="60" s="1"/>
  <c r="O574" i="44"/>
  <c r="P574" i="60" s="1"/>
  <c r="P574" i="44"/>
  <c r="Q574" i="60" s="1"/>
  <c r="Q574" i="44"/>
  <c r="R574" i="60" s="1"/>
  <c r="R574" i="44"/>
  <c r="S574" i="60" s="1"/>
  <c r="S574" i="44"/>
  <c r="T574" i="60" s="1"/>
  <c r="T574" i="44"/>
  <c r="U574" i="60" s="1"/>
  <c r="AB574" i="44"/>
  <c r="J575" i="44"/>
  <c r="K575" i="60" s="1"/>
  <c r="K575" i="44"/>
  <c r="L575" i="60" s="1"/>
  <c r="L575" i="44"/>
  <c r="M575" i="44"/>
  <c r="N575" i="60" s="1"/>
  <c r="N575" i="44"/>
  <c r="O575" i="60" s="1"/>
  <c r="O575" i="44"/>
  <c r="P575" i="60" s="1"/>
  <c r="P575" i="44"/>
  <c r="Q575" i="60" s="1"/>
  <c r="Q575" i="44"/>
  <c r="R575" i="60" s="1"/>
  <c r="R575" i="44"/>
  <c r="S575" i="60" s="1"/>
  <c r="S575" i="44"/>
  <c r="T575" i="60" s="1"/>
  <c r="T575" i="44"/>
  <c r="U575" i="60" s="1"/>
  <c r="AB575" i="44"/>
  <c r="J576" i="44"/>
  <c r="K576" i="60" s="1"/>
  <c r="K576" i="44"/>
  <c r="L576" i="60" s="1"/>
  <c r="L576" i="44"/>
  <c r="M576" i="44"/>
  <c r="N576" i="60" s="1"/>
  <c r="N576" i="44"/>
  <c r="O576" i="60" s="1"/>
  <c r="O576" i="44"/>
  <c r="P576" i="60" s="1"/>
  <c r="P576" i="44"/>
  <c r="Q576" i="60" s="1"/>
  <c r="Q576" i="44"/>
  <c r="R576" i="60" s="1"/>
  <c r="R576" i="44"/>
  <c r="S576" i="60" s="1"/>
  <c r="S576" i="44"/>
  <c r="T576" i="60" s="1"/>
  <c r="T576" i="44"/>
  <c r="U576" i="60" s="1"/>
  <c r="AB576" i="44"/>
  <c r="J577" i="44"/>
  <c r="K577" i="60" s="1"/>
  <c r="K577" i="44"/>
  <c r="L577" i="60" s="1"/>
  <c r="L577" i="44"/>
  <c r="M577" i="44"/>
  <c r="N577" i="60" s="1"/>
  <c r="N577" i="44"/>
  <c r="O577" i="60" s="1"/>
  <c r="O577" i="44"/>
  <c r="P577" i="60" s="1"/>
  <c r="P577" i="44"/>
  <c r="Q577" i="60" s="1"/>
  <c r="Q577" i="44"/>
  <c r="R577" i="60" s="1"/>
  <c r="R577" i="44"/>
  <c r="S577" i="60" s="1"/>
  <c r="S577" i="44"/>
  <c r="T577" i="60" s="1"/>
  <c r="T577" i="44"/>
  <c r="U577" i="60" s="1"/>
  <c r="AB577" i="44"/>
  <c r="J578" i="44"/>
  <c r="K578" i="60" s="1"/>
  <c r="K578" i="44"/>
  <c r="L578" i="60" s="1"/>
  <c r="L578" i="44"/>
  <c r="M578" i="44"/>
  <c r="N578" i="60" s="1"/>
  <c r="N578" i="44"/>
  <c r="O578" i="60" s="1"/>
  <c r="O578" i="44"/>
  <c r="P578" i="60" s="1"/>
  <c r="P578" i="44"/>
  <c r="Q578" i="60" s="1"/>
  <c r="Q578" i="44"/>
  <c r="R578" i="60" s="1"/>
  <c r="R578" i="44"/>
  <c r="S578" i="60" s="1"/>
  <c r="S578" i="44"/>
  <c r="T578" i="60" s="1"/>
  <c r="T578" i="44"/>
  <c r="U578" i="60" s="1"/>
  <c r="AB578" i="44"/>
  <c r="J579" i="44"/>
  <c r="K579" i="60" s="1"/>
  <c r="K579" i="44"/>
  <c r="L579" i="60" s="1"/>
  <c r="L579" i="44"/>
  <c r="M579" i="44"/>
  <c r="N579" i="60" s="1"/>
  <c r="N579" i="44"/>
  <c r="O579" i="60" s="1"/>
  <c r="O579" i="44"/>
  <c r="P579" i="60" s="1"/>
  <c r="P579" i="44"/>
  <c r="Q579" i="60" s="1"/>
  <c r="Q579" i="44"/>
  <c r="R579" i="60" s="1"/>
  <c r="R579" i="44"/>
  <c r="S579" i="60" s="1"/>
  <c r="S579" i="44"/>
  <c r="T579" i="60" s="1"/>
  <c r="T579" i="44"/>
  <c r="U579" i="60" s="1"/>
  <c r="AB579" i="44"/>
  <c r="J580" i="44"/>
  <c r="K580" i="60" s="1"/>
  <c r="K580" i="44"/>
  <c r="L580" i="60" s="1"/>
  <c r="L580" i="44"/>
  <c r="M580" i="44"/>
  <c r="N580" i="60" s="1"/>
  <c r="N580" i="44"/>
  <c r="O580" i="60" s="1"/>
  <c r="O580" i="44"/>
  <c r="P580" i="60" s="1"/>
  <c r="P580" i="44"/>
  <c r="Q580" i="60" s="1"/>
  <c r="Q580" i="44"/>
  <c r="R580" i="60" s="1"/>
  <c r="R580" i="44"/>
  <c r="S580" i="60" s="1"/>
  <c r="S580" i="44"/>
  <c r="T580" i="60" s="1"/>
  <c r="T580" i="44"/>
  <c r="U580" i="60" s="1"/>
  <c r="AB580" i="44"/>
  <c r="J581" i="44"/>
  <c r="K581" i="60" s="1"/>
  <c r="K581" i="44"/>
  <c r="L581" i="60" s="1"/>
  <c r="L581" i="44"/>
  <c r="M581" i="44"/>
  <c r="N581" i="60" s="1"/>
  <c r="N581" i="44"/>
  <c r="O581" i="60" s="1"/>
  <c r="O581" i="44"/>
  <c r="P581" i="60" s="1"/>
  <c r="P581" i="44"/>
  <c r="Q581" i="60" s="1"/>
  <c r="Q581" i="44"/>
  <c r="R581" i="60" s="1"/>
  <c r="R581" i="44"/>
  <c r="S581" i="60" s="1"/>
  <c r="S581" i="44"/>
  <c r="T581" i="60" s="1"/>
  <c r="T581" i="44"/>
  <c r="U581" i="60" s="1"/>
  <c r="AB581" i="44"/>
  <c r="H580" i="44" l="1"/>
  <c r="AC580" i="60"/>
  <c r="H579" i="44"/>
  <c r="I579" i="44" s="1"/>
  <c r="AC579" i="60"/>
  <c r="H578" i="44"/>
  <c r="AC578" i="60"/>
  <c r="H577" i="44"/>
  <c r="Q574" i="36" s="1"/>
  <c r="AC577" i="60"/>
  <c r="H576" i="44"/>
  <c r="AC576" i="60"/>
  <c r="H574" i="44"/>
  <c r="I574" i="44" s="1"/>
  <c r="AC574" i="60"/>
  <c r="H572" i="44"/>
  <c r="AC572" i="60"/>
  <c r="H570" i="44"/>
  <c r="AC570" i="60"/>
  <c r="H568" i="44"/>
  <c r="AC568" i="60"/>
  <c r="H566" i="44"/>
  <c r="AC566" i="60"/>
  <c r="H564" i="44"/>
  <c r="AC564" i="60"/>
  <c r="H563" i="44"/>
  <c r="Q562" i="45" s="1"/>
  <c r="AC563" i="60"/>
  <c r="H561" i="44"/>
  <c r="AC561" i="60"/>
  <c r="H560" i="44"/>
  <c r="I560" i="44" s="1"/>
  <c r="AC560" i="60"/>
  <c r="H558" i="44"/>
  <c r="AC558" i="60"/>
  <c r="H557" i="44"/>
  <c r="Q554" i="36" s="1"/>
  <c r="AC557" i="60"/>
  <c r="H554" i="44"/>
  <c r="AC554" i="60"/>
  <c r="H553" i="44"/>
  <c r="I553" i="44" s="1"/>
  <c r="AC553" i="60"/>
  <c r="H552" i="44"/>
  <c r="AC552" i="60"/>
  <c r="H551" i="44"/>
  <c r="Q550" i="45" s="1"/>
  <c r="AC551" i="60"/>
  <c r="H549" i="44"/>
  <c r="AC549" i="60"/>
  <c r="H547" i="44"/>
  <c r="AC547" i="60"/>
  <c r="H544" i="44"/>
  <c r="AC544" i="60"/>
  <c r="H538" i="44"/>
  <c r="AC538" i="60"/>
  <c r="H536" i="44"/>
  <c r="AC536" i="60"/>
  <c r="H535" i="44"/>
  <c r="Q532" i="36" s="1"/>
  <c r="AC535" i="60"/>
  <c r="H531" i="44"/>
  <c r="AC531" i="60"/>
  <c r="H528" i="44"/>
  <c r="Q527" i="45" s="1"/>
  <c r="AC528" i="60"/>
  <c r="H527" i="44"/>
  <c r="AC527" i="60"/>
  <c r="H525" i="44"/>
  <c r="AC525" i="60"/>
  <c r="H522" i="44"/>
  <c r="AC522" i="60"/>
  <c r="H609" i="44"/>
  <c r="AC609" i="60"/>
  <c r="H608" i="44"/>
  <c r="AC608" i="60"/>
  <c r="H607" i="44"/>
  <c r="Q604" i="36" s="1"/>
  <c r="AC607" i="60"/>
  <c r="H605" i="44"/>
  <c r="AC605" i="60"/>
  <c r="H604" i="44"/>
  <c r="Q603" i="45" s="1"/>
  <c r="AC604" i="60"/>
  <c r="H603" i="44"/>
  <c r="AC603" i="60"/>
  <c r="H601" i="44"/>
  <c r="I601" i="44" s="1"/>
  <c r="AC601" i="60"/>
  <c r="H599" i="44"/>
  <c r="AC599" i="60"/>
  <c r="H598" i="44"/>
  <c r="AC598" i="60"/>
  <c r="H378" i="44"/>
  <c r="AC378" i="60"/>
  <c r="H439" i="44"/>
  <c r="I439" i="44" s="1"/>
  <c r="AC439" i="60"/>
  <c r="H438" i="44"/>
  <c r="AC438" i="60"/>
  <c r="H437" i="44"/>
  <c r="Q436" i="45" s="1"/>
  <c r="AC437" i="60"/>
  <c r="H436" i="44"/>
  <c r="AC436" i="60"/>
  <c r="H435" i="44"/>
  <c r="Q432" i="36" s="1"/>
  <c r="AC435" i="60"/>
  <c r="H434" i="44"/>
  <c r="AC434" i="60"/>
  <c r="H432" i="44"/>
  <c r="Q431" i="45" s="1"/>
  <c r="AC432" i="60"/>
  <c r="H430" i="44"/>
  <c r="AC430" i="60"/>
  <c r="H428" i="44"/>
  <c r="Q425" i="36" s="1"/>
  <c r="AC428" i="60"/>
  <c r="H427" i="44"/>
  <c r="AC427" i="60"/>
  <c r="H425" i="44"/>
  <c r="AC425" i="60"/>
  <c r="H423" i="44"/>
  <c r="AC423" i="60"/>
  <c r="H421" i="44"/>
  <c r="AC421" i="60"/>
  <c r="H419" i="44"/>
  <c r="AC419" i="60"/>
  <c r="H418" i="44"/>
  <c r="AC418" i="60"/>
  <c r="H417" i="44"/>
  <c r="AC417" i="60"/>
  <c r="H413" i="44"/>
  <c r="Q410" i="36" s="1"/>
  <c r="AC413" i="60"/>
  <c r="H411" i="44"/>
  <c r="AC411" i="60"/>
  <c r="H410" i="44"/>
  <c r="Q407" i="36" s="1"/>
  <c r="AC410" i="60"/>
  <c r="H409" i="44"/>
  <c r="AC409" i="60"/>
  <c r="H407" i="44"/>
  <c r="Q404" i="36" s="1"/>
  <c r="AC407" i="60"/>
  <c r="H405" i="44"/>
  <c r="AC405" i="60"/>
  <c r="H402" i="44"/>
  <c r="Q401" i="45" s="1"/>
  <c r="AC402" i="60"/>
  <c r="H401" i="44"/>
  <c r="AC401" i="60"/>
  <c r="H397" i="44"/>
  <c r="Q396" i="45" s="1"/>
  <c r="AC397" i="60"/>
  <c r="H395" i="44"/>
  <c r="AC395" i="60"/>
  <c r="H393" i="44"/>
  <c r="Q392" i="45" s="1"/>
  <c r="AC393" i="60"/>
  <c r="H389" i="44"/>
  <c r="AC389" i="60"/>
  <c r="H387" i="44"/>
  <c r="I387" i="44" s="1"/>
  <c r="AC387" i="60"/>
  <c r="H385" i="44"/>
  <c r="AC385" i="60"/>
  <c r="H383" i="44"/>
  <c r="I383" i="44" s="1"/>
  <c r="AC383" i="60"/>
  <c r="H381" i="44"/>
  <c r="AC381" i="60"/>
  <c r="H379" i="44"/>
  <c r="AC379" i="60"/>
  <c r="M579" i="46"/>
  <c r="M581" i="60"/>
  <c r="M578" i="46"/>
  <c r="M580" i="60"/>
  <c r="M576" i="46"/>
  <c r="M578" i="60"/>
  <c r="M574" i="46"/>
  <c r="M576" i="60"/>
  <c r="M572" i="46"/>
  <c r="M574" i="60"/>
  <c r="M570" i="46"/>
  <c r="M572" i="60"/>
  <c r="M568" i="46"/>
  <c r="M570" i="60"/>
  <c r="M566" i="46"/>
  <c r="M568" i="60"/>
  <c r="M565" i="46"/>
  <c r="M567" i="60"/>
  <c r="M563" i="46"/>
  <c r="M565" i="60"/>
  <c r="M561" i="46"/>
  <c r="M563" i="60"/>
  <c r="M559" i="46"/>
  <c r="M561" i="60"/>
  <c r="M557" i="46"/>
  <c r="M559" i="60"/>
  <c r="M555" i="46"/>
  <c r="M557" i="60"/>
  <c r="M553" i="46"/>
  <c r="M555" i="60"/>
  <c r="M549" i="46"/>
  <c r="M551" i="60"/>
  <c r="M547" i="46"/>
  <c r="M549" i="60"/>
  <c r="M545" i="46"/>
  <c r="M547" i="60"/>
  <c r="M538" i="46"/>
  <c r="M540" i="60"/>
  <c r="M536" i="46"/>
  <c r="M538" i="60"/>
  <c r="M534" i="46"/>
  <c r="M536" i="60"/>
  <c r="M532" i="46"/>
  <c r="M534" i="60"/>
  <c r="M531" i="46"/>
  <c r="M533" i="60"/>
  <c r="M525" i="46"/>
  <c r="M527" i="60"/>
  <c r="M524" i="46"/>
  <c r="M526" i="60"/>
  <c r="M519" i="46"/>
  <c r="M521" i="60"/>
  <c r="M606" i="46"/>
  <c r="M608" i="60"/>
  <c r="M605" i="46"/>
  <c r="M607" i="60"/>
  <c r="M602" i="46"/>
  <c r="M604" i="60"/>
  <c r="M598" i="46"/>
  <c r="M600" i="60"/>
  <c r="M376" i="46"/>
  <c r="M378" i="60"/>
  <c r="M437" i="46"/>
  <c r="M439" i="60"/>
  <c r="M436" i="46"/>
  <c r="M438" i="60"/>
  <c r="M433" i="46"/>
  <c r="M435" i="60"/>
  <c r="M431" i="46"/>
  <c r="M433" i="60"/>
  <c r="M429" i="46"/>
  <c r="M431" i="60"/>
  <c r="M427" i="46"/>
  <c r="M429" i="60"/>
  <c r="M425" i="46"/>
  <c r="M427" i="60"/>
  <c r="M423" i="46"/>
  <c r="M425" i="60"/>
  <c r="M422" i="46"/>
  <c r="M424" i="60"/>
  <c r="M420" i="46"/>
  <c r="M422" i="60"/>
  <c r="M418" i="46"/>
  <c r="M420" i="60"/>
  <c r="M416" i="46"/>
  <c r="M418" i="60"/>
  <c r="M414" i="46"/>
  <c r="M416" i="60"/>
  <c r="M413" i="46"/>
  <c r="M415" i="60"/>
  <c r="M411" i="46"/>
  <c r="M413" i="60"/>
  <c r="M409" i="46"/>
  <c r="M411" i="60"/>
  <c r="M407" i="46"/>
  <c r="M409" i="60"/>
  <c r="M405" i="46"/>
  <c r="M407" i="60"/>
  <c r="M403" i="46"/>
  <c r="M405" i="60"/>
  <c r="M401" i="46"/>
  <c r="M403" i="60"/>
  <c r="M399" i="46"/>
  <c r="M401" i="60"/>
  <c r="M396" i="46"/>
  <c r="M398" i="60"/>
  <c r="M394" i="46"/>
  <c r="M396" i="60"/>
  <c r="M392" i="46"/>
  <c r="M394" i="60"/>
  <c r="M390" i="46"/>
  <c r="M392" i="60"/>
  <c r="M389" i="46"/>
  <c r="M391" i="60"/>
  <c r="M387" i="46"/>
  <c r="M389" i="60"/>
  <c r="M385" i="46"/>
  <c r="M387" i="60"/>
  <c r="M384" i="46"/>
  <c r="M386" i="60"/>
  <c r="M383" i="46"/>
  <c r="M385" i="60"/>
  <c r="M382" i="46"/>
  <c r="M384" i="60"/>
  <c r="M381" i="46"/>
  <c r="M383" i="60"/>
  <c r="M380" i="46"/>
  <c r="M382" i="60"/>
  <c r="M378" i="46"/>
  <c r="M380" i="60"/>
  <c r="H581" i="44"/>
  <c r="Q580" i="45" s="1"/>
  <c r="AC581" i="60"/>
  <c r="H575" i="44"/>
  <c r="Q572" i="36" s="1"/>
  <c r="AC575" i="60"/>
  <c r="H573" i="44"/>
  <c r="I573" i="44" s="1"/>
  <c r="AC573" i="60"/>
  <c r="H571" i="44"/>
  <c r="AC571" i="60"/>
  <c r="H569" i="44"/>
  <c r="Q566" i="36" s="1"/>
  <c r="AC569" i="60"/>
  <c r="H567" i="44"/>
  <c r="Q564" i="36" s="1"/>
  <c r="AC567" i="60"/>
  <c r="H565" i="44"/>
  <c r="Q562" i="36" s="1"/>
  <c r="AC565" i="60"/>
  <c r="H562" i="44"/>
  <c r="Q561" i="45" s="1"/>
  <c r="AC562" i="60"/>
  <c r="H559" i="44"/>
  <c r="Q556" i="36" s="1"/>
  <c r="AC559" i="60"/>
  <c r="H556" i="44"/>
  <c r="Q553" i="36" s="1"/>
  <c r="AC556" i="60"/>
  <c r="H555" i="44"/>
  <c r="AC555" i="60"/>
  <c r="H550" i="44"/>
  <c r="I550" i="44" s="1"/>
  <c r="AC550" i="60"/>
  <c r="H548" i="44"/>
  <c r="I548" i="44" s="1"/>
  <c r="AC548" i="60"/>
  <c r="H546" i="44"/>
  <c r="Q543" i="36" s="1"/>
  <c r="AC546" i="60"/>
  <c r="H545" i="44"/>
  <c r="Q544" i="45" s="1"/>
  <c r="AC545" i="60"/>
  <c r="H543" i="44"/>
  <c r="AC543" i="60"/>
  <c r="H542" i="44"/>
  <c r="I542" i="44" s="1"/>
  <c r="AC542" i="60"/>
  <c r="H541" i="44"/>
  <c r="Q540" i="45" s="1"/>
  <c r="AC541" i="60"/>
  <c r="H540" i="44"/>
  <c r="Q537" i="36" s="1"/>
  <c r="AC540" i="60"/>
  <c r="H539" i="44"/>
  <c r="I539" i="44" s="1"/>
  <c r="AC539" i="60"/>
  <c r="H537" i="44"/>
  <c r="Q536" i="45" s="1"/>
  <c r="AC537" i="60"/>
  <c r="H534" i="44"/>
  <c r="I534" i="44" s="1"/>
  <c r="AC534" i="60"/>
  <c r="H533" i="44"/>
  <c r="AC533" i="60"/>
  <c r="H532" i="44"/>
  <c r="Q531" i="45" s="1"/>
  <c r="AC532" i="60"/>
  <c r="H530" i="44"/>
  <c r="Q529" i="45" s="1"/>
  <c r="AC530" i="60"/>
  <c r="H529" i="44"/>
  <c r="AC529" i="60"/>
  <c r="H526" i="44"/>
  <c r="Q523" i="36" s="1"/>
  <c r="AC526" i="60"/>
  <c r="H524" i="44"/>
  <c r="I524" i="44" s="1"/>
  <c r="AC524" i="60"/>
  <c r="H523" i="44"/>
  <c r="AC523" i="60"/>
  <c r="H521" i="44"/>
  <c r="AC521" i="60"/>
  <c r="H606" i="44"/>
  <c r="Q605" i="45" s="1"/>
  <c r="AC606" i="60"/>
  <c r="H602" i="44"/>
  <c r="Q599" i="36" s="1"/>
  <c r="AC602" i="60"/>
  <c r="H600" i="44"/>
  <c r="I600" i="44" s="1"/>
  <c r="AC600" i="60"/>
  <c r="H597" i="44"/>
  <c r="Q596" i="45" s="1"/>
  <c r="AC597" i="60"/>
  <c r="H433" i="44"/>
  <c r="AC433" i="60"/>
  <c r="H431" i="44"/>
  <c r="Q430" i="45" s="1"/>
  <c r="AC431" i="60"/>
  <c r="H429" i="44"/>
  <c r="AC429" i="60"/>
  <c r="H426" i="44"/>
  <c r="I426" i="44" s="1"/>
  <c r="AC426" i="60"/>
  <c r="H424" i="44"/>
  <c r="AC424" i="60"/>
  <c r="H422" i="44"/>
  <c r="AC422" i="60"/>
  <c r="H420" i="44"/>
  <c r="I420" i="44" s="1"/>
  <c r="AC420" i="60"/>
  <c r="H416" i="44"/>
  <c r="Q413" i="36" s="1"/>
  <c r="AC416" i="60"/>
  <c r="H415" i="44"/>
  <c r="AC415" i="60"/>
  <c r="H414" i="44"/>
  <c r="Q413" i="45" s="1"/>
  <c r="AC414" i="60"/>
  <c r="H412" i="44"/>
  <c r="Q411" i="45" s="1"/>
  <c r="AC412" i="60"/>
  <c r="H408" i="44"/>
  <c r="Q405" i="36" s="1"/>
  <c r="AC408" i="60"/>
  <c r="H406" i="44"/>
  <c r="AC406" i="60"/>
  <c r="H404" i="44"/>
  <c r="AC404" i="60"/>
  <c r="H403" i="44"/>
  <c r="AC403" i="60"/>
  <c r="H400" i="44"/>
  <c r="AC400" i="60"/>
  <c r="H399" i="44"/>
  <c r="Q398" i="45" s="1"/>
  <c r="AC399" i="60"/>
  <c r="H398" i="44"/>
  <c r="I398" i="44" s="1"/>
  <c r="AC398" i="60"/>
  <c r="H396" i="44"/>
  <c r="AC396" i="60"/>
  <c r="H394" i="44"/>
  <c r="I394" i="44" s="1"/>
  <c r="AC394" i="60"/>
  <c r="H392" i="44"/>
  <c r="I392" i="44" s="1"/>
  <c r="AC392" i="60"/>
  <c r="H391" i="44"/>
  <c r="AC391" i="60"/>
  <c r="H390" i="44"/>
  <c r="Q387" i="36" s="1"/>
  <c r="AC390" i="60"/>
  <c r="H388" i="44"/>
  <c r="Q387" i="45" s="1"/>
  <c r="AC388" i="60"/>
  <c r="H386" i="44"/>
  <c r="AC386" i="60"/>
  <c r="H384" i="44"/>
  <c r="Q383" i="45" s="1"/>
  <c r="AC384" i="60"/>
  <c r="H382" i="44"/>
  <c r="Q381" i="45" s="1"/>
  <c r="AC382" i="60"/>
  <c r="H380" i="44"/>
  <c r="Q379" i="45" s="1"/>
  <c r="AC380" i="60"/>
  <c r="M577" i="46"/>
  <c r="M579" i="60"/>
  <c r="M575" i="46"/>
  <c r="M577" i="60"/>
  <c r="M573" i="46"/>
  <c r="M575" i="60"/>
  <c r="M571" i="46"/>
  <c r="M573" i="60"/>
  <c r="M569" i="46"/>
  <c r="M571" i="60"/>
  <c r="M567" i="46"/>
  <c r="M569" i="60"/>
  <c r="M564" i="46"/>
  <c r="M566" i="60"/>
  <c r="M562" i="46"/>
  <c r="M564" i="60"/>
  <c r="M560" i="46"/>
  <c r="M562" i="60"/>
  <c r="M558" i="46"/>
  <c r="M560" i="60"/>
  <c r="M556" i="46"/>
  <c r="M558" i="60"/>
  <c r="M554" i="46"/>
  <c r="M556" i="60"/>
  <c r="M552" i="46"/>
  <c r="M554" i="60"/>
  <c r="M551" i="46"/>
  <c r="M553" i="60"/>
  <c r="M550" i="46"/>
  <c r="M552" i="60"/>
  <c r="M548" i="46"/>
  <c r="M550" i="60"/>
  <c r="M546" i="46"/>
  <c r="M548" i="60"/>
  <c r="M544" i="46"/>
  <c r="M546" i="60"/>
  <c r="M543" i="46"/>
  <c r="M545" i="60"/>
  <c r="M542" i="46"/>
  <c r="M544" i="60"/>
  <c r="M541" i="46"/>
  <c r="M543" i="60"/>
  <c r="M540" i="46"/>
  <c r="M542" i="60"/>
  <c r="M539" i="46"/>
  <c r="M541" i="60"/>
  <c r="M537" i="46"/>
  <c r="M539" i="60"/>
  <c r="M535" i="46"/>
  <c r="M537" i="60"/>
  <c r="M533" i="46"/>
  <c r="M535" i="60"/>
  <c r="M530" i="46"/>
  <c r="M532" i="60"/>
  <c r="M529" i="46"/>
  <c r="M531" i="60"/>
  <c r="M528" i="46"/>
  <c r="M530" i="60"/>
  <c r="M527" i="46"/>
  <c r="M529" i="60"/>
  <c r="M526" i="46"/>
  <c r="M528" i="60"/>
  <c r="M523" i="46"/>
  <c r="M525" i="60"/>
  <c r="M522" i="46"/>
  <c r="M524" i="60"/>
  <c r="M521" i="46"/>
  <c r="M523" i="60"/>
  <c r="M520" i="46"/>
  <c r="M522" i="60"/>
  <c r="M607" i="46"/>
  <c r="M609" i="60"/>
  <c r="M604" i="46"/>
  <c r="M606" i="60"/>
  <c r="M603" i="46"/>
  <c r="M605" i="60"/>
  <c r="M601" i="46"/>
  <c r="M603" i="60"/>
  <c r="M600" i="46"/>
  <c r="M602" i="60"/>
  <c r="M599" i="46"/>
  <c r="M601" i="60"/>
  <c r="M597" i="46"/>
  <c r="M599" i="60"/>
  <c r="M596" i="46"/>
  <c r="M598" i="60"/>
  <c r="M595" i="46"/>
  <c r="M597" i="60"/>
  <c r="M435" i="46"/>
  <c r="M437" i="60"/>
  <c r="M434" i="46"/>
  <c r="M436" i="60"/>
  <c r="M432" i="46"/>
  <c r="M434" i="60"/>
  <c r="M430" i="46"/>
  <c r="M432" i="60"/>
  <c r="M428" i="46"/>
  <c r="M430" i="60"/>
  <c r="M426" i="46"/>
  <c r="M428" i="60"/>
  <c r="M424" i="46"/>
  <c r="M426" i="60"/>
  <c r="M421" i="46"/>
  <c r="M423" i="60"/>
  <c r="M419" i="46"/>
  <c r="M421" i="60"/>
  <c r="M417" i="46"/>
  <c r="M419" i="60"/>
  <c r="M415" i="46"/>
  <c r="M417" i="60"/>
  <c r="M412" i="46"/>
  <c r="M414" i="60"/>
  <c r="M410" i="46"/>
  <c r="M412" i="60"/>
  <c r="M408" i="46"/>
  <c r="M410" i="60"/>
  <c r="M406" i="46"/>
  <c r="M408" i="60"/>
  <c r="M404" i="46"/>
  <c r="M406" i="60"/>
  <c r="M402" i="46"/>
  <c r="M404" i="60"/>
  <c r="M400" i="46"/>
  <c r="M402" i="60"/>
  <c r="M398" i="46"/>
  <c r="M400" i="60"/>
  <c r="M397" i="46"/>
  <c r="M399" i="60"/>
  <c r="M395" i="46"/>
  <c r="M397" i="60"/>
  <c r="M393" i="46"/>
  <c r="M395" i="60"/>
  <c r="M391" i="46"/>
  <c r="M393" i="60"/>
  <c r="M388" i="46"/>
  <c r="M390" i="60"/>
  <c r="M386" i="46"/>
  <c r="M388" i="60"/>
  <c r="M379" i="46"/>
  <c r="M381" i="60"/>
  <c r="M377" i="46"/>
  <c r="M379" i="60"/>
  <c r="I578" i="44"/>
  <c r="Q575" i="36"/>
  <c r="Q577" i="45"/>
  <c r="Q576" i="45"/>
  <c r="I575" i="44"/>
  <c r="Q574" i="45"/>
  <c r="I570" i="44"/>
  <c r="Q567" i="36"/>
  <c r="I568" i="44"/>
  <c r="Q565" i="36"/>
  <c r="Q567" i="45"/>
  <c r="I561" i="44"/>
  <c r="Q558" i="36"/>
  <c r="Q560" i="45"/>
  <c r="I555" i="44"/>
  <c r="I554" i="44"/>
  <c r="Q551" i="36"/>
  <c r="Q553" i="45"/>
  <c r="Q547" i="36"/>
  <c r="Q549" i="45"/>
  <c r="I546" i="44"/>
  <c r="Q545" i="45"/>
  <c r="I544" i="44"/>
  <c r="Q541" i="36"/>
  <c r="Q543" i="45"/>
  <c r="Q539" i="36"/>
  <c r="Q536" i="36"/>
  <c r="Q538" i="45"/>
  <c r="I532" i="44"/>
  <c r="Q529" i="36"/>
  <c r="I531" i="44"/>
  <c r="Q528" i="36"/>
  <c r="Q530" i="45"/>
  <c r="Q527" i="36"/>
  <c r="I609" i="44"/>
  <c r="I607" i="44"/>
  <c r="I605" i="44"/>
  <c r="Q602" i="36"/>
  <c r="Q604" i="45"/>
  <c r="I598" i="44"/>
  <c r="Q595" i="36"/>
  <c r="Q432" i="45"/>
  <c r="I431" i="44"/>
  <c r="Q428" i="36"/>
  <c r="I430" i="44"/>
  <c r="Q427" i="36"/>
  <c r="Q429" i="45"/>
  <c r="Q423" i="36"/>
  <c r="Q425" i="45"/>
  <c r="Q424" i="45"/>
  <c r="I424" i="44"/>
  <c r="I422" i="44"/>
  <c r="Q419" i="36"/>
  <c r="Q421" i="45"/>
  <c r="I419" i="44"/>
  <c r="Q416" i="36"/>
  <c r="Q418" i="45"/>
  <c r="I417" i="44"/>
  <c r="Q414" i="36"/>
  <c r="Q416" i="45"/>
  <c r="I414" i="44"/>
  <c r="Q411" i="36"/>
  <c r="I410" i="44"/>
  <c r="I409" i="44"/>
  <c r="Q406" i="36"/>
  <c r="Q408" i="45"/>
  <c r="I408" i="44"/>
  <c r="Q407" i="45"/>
  <c r="I406" i="44"/>
  <c r="I404" i="44"/>
  <c r="Q401" i="36"/>
  <c r="Q403" i="45"/>
  <c r="Q400" i="36"/>
  <c r="Q402" i="45"/>
  <c r="I401" i="44"/>
  <c r="Q398" i="36"/>
  <c r="Q400" i="45"/>
  <c r="I400" i="44"/>
  <c r="Q397" i="36"/>
  <c r="Q399" i="45"/>
  <c r="Q396" i="36"/>
  <c r="I396" i="44"/>
  <c r="I395" i="44"/>
  <c r="Q392" i="36"/>
  <c r="Q394" i="45"/>
  <c r="Q391" i="36"/>
  <c r="Q393" i="45"/>
  <c r="I391" i="44"/>
  <c r="Q388" i="36"/>
  <c r="Q390" i="45"/>
  <c r="Q389" i="45"/>
  <c r="I389" i="44"/>
  <c r="Q386" i="36"/>
  <c r="Q388" i="45"/>
  <c r="I388" i="44"/>
  <c r="Q385" i="36"/>
  <c r="Q383" i="36"/>
  <c r="Q385" i="45"/>
  <c r="I385" i="44"/>
  <c r="Q382" i="36"/>
  <c r="Q384" i="45"/>
  <c r="I384" i="44"/>
  <c r="Q381" i="36"/>
  <c r="Q380" i="36"/>
  <c r="Q379" i="36"/>
  <c r="I381" i="44"/>
  <c r="Q378" i="36"/>
  <c r="Q380" i="45"/>
  <c r="I380" i="44"/>
  <c r="Q377" i="36"/>
  <c r="I379" i="44"/>
  <c r="Q376" i="36"/>
  <c r="I580" i="44"/>
  <c r="Q577" i="36"/>
  <c r="Q579" i="45"/>
  <c r="I572" i="44"/>
  <c r="Q569" i="36"/>
  <c r="Q571" i="45"/>
  <c r="I566" i="44"/>
  <c r="I565" i="44"/>
  <c r="I564" i="44"/>
  <c r="Q561" i="36"/>
  <c r="Q563" i="45"/>
  <c r="I562" i="44"/>
  <c r="Q559" i="36"/>
  <c r="I559" i="44"/>
  <c r="I552" i="44"/>
  <c r="Q549" i="36"/>
  <c r="Q551" i="45"/>
  <c r="I549" i="44"/>
  <c r="Q546" i="36"/>
  <c r="Q548" i="45"/>
  <c r="Q544" i="36"/>
  <c r="Q546" i="45"/>
  <c r="I541" i="44"/>
  <c r="Q538" i="36"/>
  <c r="I535" i="44"/>
  <c r="Q531" i="36"/>
  <c r="Q533" i="45"/>
  <c r="Q532" i="45"/>
  <c r="I527" i="44"/>
  <c r="Q524" i="36"/>
  <c r="Q526" i="45"/>
  <c r="I526" i="44"/>
  <c r="Q521" i="36"/>
  <c r="Q523" i="45"/>
  <c r="Q522" i="45"/>
  <c r="I522" i="44"/>
  <c r="Q519" i="36"/>
  <c r="Q521" i="45"/>
  <c r="I521" i="44"/>
  <c r="Q518" i="36"/>
  <c r="Q520" i="45"/>
  <c r="I608" i="44"/>
  <c r="Q605" i="36"/>
  <c r="Q607" i="45"/>
  <c r="I602" i="44"/>
  <c r="Q601" i="45"/>
  <c r="I597" i="44"/>
  <c r="Q594" i="36"/>
  <c r="Q436" i="36"/>
  <c r="Q434" i="36"/>
  <c r="I411" i="44"/>
  <c r="Q408" i="36"/>
  <c r="Q410" i="45"/>
  <c r="I405" i="44"/>
  <c r="Q402" i="36"/>
  <c r="Q404" i="45"/>
  <c r="Q395" i="36"/>
  <c r="Q397" i="45"/>
  <c r="I576" i="44"/>
  <c r="Q573" i="36"/>
  <c r="Q575" i="45"/>
  <c r="I571" i="44"/>
  <c r="Q568" i="36"/>
  <c r="Q570" i="45"/>
  <c r="Q568" i="45"/>
  <c r="I567" i="44"/>
  <c r="Q566" i="45"/>
  <c r="I558" i="44"/>
  <c r="Q555" i="36"/>
  <c r="Q557" i="45"/>
  <c r="Q556" i="45"/>
  <c r="I556" i="44"/>
  <c r="Q555" i="45"/>
  <c r="I543" i="44"/>
  <c r="Q540" i="36"/>
  <c r="Q542" i="45"/>
  <c r="Q539" i="45"/>
  <c r="Q537" i="45"/>
  <c r="I536" i="44"/>
  <c r="Q533" i="36"/>
  <c r="Q535" i="45"/>
  <c r="I529" i="44"/>
  <c r="Q526" i="36"/>
  <c r="Q528" i="45"/>
  <c r="Q522" i="36"/>
  <c r="Q524" i="45"/>
  <c r="I603" i="44"/>
  <c r="Q600" i="36"/>
  <c r="Q602" i="45"/>
  <c r="I599" i="44"/>
  <c r="Q596" i="36"/>
  <c r="Q598" i="45"/>
  <c r="I378" i="44"/>
  <c r="Q375" i="36"/>
  <c r="Q377" i="45"/>
  <c r="I438" i="44"/>
  <c r="Q435" i="36"/>
  <c r="Q437" i="45"/>
  <c r="I436" i="44"/>
  <c r="Q433" i="36"/>
  <c r="Q435" i="45"/>
  <c r="I434" i="44"/>
  <c r="Q431" i="36"/>
  <c r="Q433" i="45"/>
  <c r="I429" i="44"/>
  <c r="I428" i="44"/>
  <c r="I427" i="44"/>
  <c r="Q424" i="36"/>
  <c r="Q426" i="45"/>
  <c r="I423" i="44"/>
  <c r="Q420" i="36"/>
  <c r="Q422" i="45"/>
  <c r="I421" i="44"/>
  <c r="Q415" i="36"/>
  <c r="Q417" i="45"/>
  <c r="I416" i="44"/>
  <c r="Q415" i="45"/>
  <c r="I415" i="44"/>
  <c r="I413" i="44"/>
  <c r="Q406" i="45"/>
  <c r="V383" i="44"/>
  <c r="W383" i="60" s="1"/>
  <c r="U395" i="44"/>
  <c r="V395" i="60" s="1"/>
  <c r="U392" i="44"/>
  <c r="V392" i="60" s="1"/>
  <c r="V379" i="44"/>
  <c r="W379" i="60" s="1"/>
  <c r="U379" i="44"/>
  <c r="V379" i="60" s="1"/>
  <c r="U390" i="44"/>
  <c r="V390" i="60" s="1"/>
  <c r="U387" i="44"/>
  <c r="V387" i="60" s="1"/>
  <c r="U386" i="44"/>
  <c r="V386" i="60" s="1"/>
  <c r="U385" i="44"/>
  <c r="V385" i="60" s="1"/>
  <c r="U382" i="44"/>
  <c r="V382" i="60" s="1"/>
  <c r="U380" i="44"/>
  <c r="V380" i="60" s="1"/>
  <c r="U439" i="44"/>
  <c r="V439" i="60" s="1"/>
  <c r="U561" i="44"/>
  <c r="V561" i="60" s="1"/>
  <c r="U551" i="44"/>
  <c r="V551" i="60" s="1"/>
  <c r="U604" i="44"/>
  <c r="V604" i="60" s="1"/>
  <c r="U388" i="44"/>
  <c r="V388" i="60" s="1"/>
  <c r="V432" i="44"/>
  <c r="W432" i="60" s="1"/>
  <c r="V398" i="44"/>
  <c r="W398" i="60" s="1"/>
  <c r="V607" i="44"/>
  <c r="W607" i="60" s="1"/>
  <c r="U436" i="44"/>
  <c r="V436" i="60" s="1"/>
  <c r="V421" i="44"/>
  <c r="W421" i="60" s="1"/>
  <c r="V409" i="44"/>
  <c r="W409" i="60" s="1"/>
  <c r="V408" i="44"/>
  <c r="W408" i="60" s="1"/>
  <c r="V404" i="44"/>
  <c r="W404" i="60" s="1"/>
  <c r="V403" i="44"/>
  <c r="W403" i="60" s="1"/>
  <c r="V402" i="44"/>
  <c r="W402" i="60" s="1"/>
  <c r="V399" i="44"/>
  <c r="W399" i="60" s="1"/>
  <c r="V387" i="44"/>
  <c r="W387" i="60" s="1"/>
  <c r="U608" i="44"/>
  <c r="V608" i="60" s="1"/>
  <c r="U431" i="44"/>
  <c r="V431" i="60" s="1"/>
  <c r="V394" i="44"/>
  <c r="W394" i="60" s="1"/>
  <c r="V391" i="44"/>
  <c r="W391" i="60" s="1"/>
  <c r="V390" i="44"/>
  <c r="W390" i="60" s="1"/>
  <c r="U599" i="44"/>
  <c r="V599" i="60" s="1"/>
  <c r="U398" i="44"/>
  <c r="V398" i="60" s="1"/>
  <c r="V384" i="44"/>
  <c r="W384" i="60" s="1"/>
  <c r="V380" i="44"/>
  <c r="W380" i="60" s="1"/>
  <c r="V602" i="44"/>
  <c r="W602" i="60" s="1"/>
  <c r="V433" i="44"/>
  <c r="W433" i="60" s="1"/>
  <c r="U549" i="44"/>
  <c r="V549" i="60" s="1"/>
  <c r="U544" i="44"/>
  <c r="V544" i="60" s="1"/>
  <c r="U542" i="44"/>
  <c r="V542" i="60" s="1"/>
  <c r="U532" i="44"/>
  <c r="V532" i="60" s="1"/>
  <c r="U531" i="44"/>
  <c r="V531" i="60" s="1"/>
  <c r="U521" i="44"/>
  <c r="V521" i="60" s="1"/>
  <c r="U606" i="44"/>
  <c r="V606" i="60" s="1"/>
  <c r="V598" i="44"/>
  <c r="W598" i="60" s="1"/>
  <c r="U404" i="44"/>
  <c r="V404" i="60" s="1"/>
  <c r="U403" i="44"/>
  <c r="V403" i="60" s="1"/>
  <c r="U400" i="44"/>
  <c r="V400" i="60" s="1"/>
  <c r="U399" i="44"/>
  <c r="V399" i="60" s="1"/>
  <c r="V393" i="44"/>
  <c r="W393" i="60" s="1"/>
  <c r="V386" i="44"/>
  <c r="W386" i="60" s="1"/>
  <c r="V600" i="44"/>
  <c r="W600" i="60" s="1"/>
  <c r="V436" i="44"/>
  <c r="W436" i="60" s="1"/>
  <c r="U432" i="44"/>
  <c r="V432" i="60" s="1"/>
  <c r="V417" i="44"/>
  <c r="W417" i="60" s="1"/>
  <c r="V396" i="44"/>
  <c r="W396" i="60" s="1"/>
  <c r="V395" i="44"/>
  <c r="W395" i="60" s="1"/>
  <c r="V382" i="44"/>
  <c r="W382" i="60" s="1"/>
  <c r="V381" i="44"/>
  <c r="W381" i="60" s="1"/>
  <c r="U601" i="44"/>
  <c r="V601" i="60" s="1"/>
  <c r="V378" i="44"/>
  <c r="W378" i="60" s="1"/>
  <c r="V437" i="44"/>
  <c r="W437" i="60" s="1"/>
  <c r="V429" i="44"/>
  <c r="W429" i="60" s="1"/>
  <c r="V425" i="44"/>
  <c r="W425" i="60" s="1"/>
  <c r="U397" i="44"/>
  <c r="V397" i="60" s="1"/>
  <c r="V392" i="44"/>
  <c r="W392" i="60" s="1"/>
  <c r="U383" i="44"/>
  <c r="V383" i="60" s="1"/>
  <c r="V605" i="44"/>
  <c r="W605" i="60" s="1"/>
  <c r="U597" i="44"/>
  <c r="V597" i="60" s="1"/>
  <c r="U435" i="44"/>
  <c r="V435" i="60" s="1"/>
  <c r="V416" i="44"/>
  <c r="W416" i="60" s="1"/>
  <c r="V412" i="44"/>
  <c r="W412" i="60" s="1"/>
  <c r="U391" i="44"/>
  <c r="V391" i="60" s="1"/>
  <c r="U389" i="44"/>
  <c r="V389" i="60" s="1"/>
  <c r="U581" i="44"/>
  <c r="V581" i="60" s="1"/>
  <c r="U607" i="44"/>
  <c r="V607" i="60" s="1"/>
  <c r="V606" i="44"/>
  <c r="W606" i="60" s="1"/>
  <c r="U602" i="44"/>
  <c r="V602" i="60" s="1"/>
  <c r="V601" i="44"/>
  <c r="W601" i="60" s="1"/>
  <c r="U598" i="44"/>
  <c r="V598" i="60" s="1"/>
  <c r="V597" i="44"/>
  <c r="W597" i="60" s="1"/>
  <c r="U438" i="44"/>
  <c r="V438" i="60" s="1"/>
  <c r="V435" i="44"/>
  <c r="W435" i="60" s="1"/>
  <c r="U430" i="44"/>
  <c r="V430" i="60" s="1"/>
  <c r="V426" i="44"/>
  <c r="W426" i="60" s="1"/>
  <c r="V420" i="44"/>
  <c r="W420" i="60" s="1"/>
  <c r="V419" i="44"/>
  <c r="W419" i="60" s="1"/>
  <c r="V414" i="44"/>
  <c r="W414" i="60" s="1"/>
  <c r="V413" i="44"/>
  <c r="W413" i="60" s="1"/>
  <c r="V397" i="44"/>
  <c r="W397" i="60" s="1"/>
  <c r="U393" i="44"/>
  <c r="V393" i="60" s="1"/>
  <c r="U437" i="44"/>
  <c r="V437" i="60" s="1"/>
  <c r="V434" i="44"/>
  <c r="W434" i="60" s="1"/>
  <c r="U429" i="44"/>
  <c r="V429" i="60" s="1"/>
  <c r="V422" i="44"/>
  <c r="W422" i="60" s="1"/>
  <c r="V410" i="44"/>
  <c r="W410" i="60" s="1"/>
  <c r="V389" i="44"/>
  <c r="W389" i="60" s="1"/>
  <c r="V385" i="44"/>
  <c r="W385" i="60" s="1"/>
  <c r="U566" i="44"/>
  <c r="V566" i="60" s="1"/>
  <c r="U563" i="44"/>
  <c r="V563" i="60" s="1"/>
  <c r="U525" i="44"/>
  <c r="V525" i="60" s="1"/>
  <c r="U522" i="44"/>
  <c r="V522" i="60" s="1"/>
  <c r="U609" i="44"/>
  <c r="V609" i="60" s="1"/>
  <c r="V608" i="44"/>
  <c r="W608" i="60" s="1"/>
  <c r="U605" i="44"/>
  <c r="V605" i="60" s="1"/>
  <c r="V604" i="44"/>
  <c r="W604" i="60" s="1"/>
  <c r="U600" i="44"/>
  <c r="V600" i="60" s="1"/>
  <c r="V599" i="44"/>
  <c r="W599" i="60" s="1"/>
  <c r="U378" i="44"/>
  <c r="V378" i="60" s="1"/>
  <c r="V439" i="44"/>
  <c r="W439" i="60" s="1"/>
  <c r="U434" i="44"/>
  <c r="V434" i="60" s="1"/>
  <c r="V431" i="44"/>
  <c r="W431" i="60" s="1"/>
  <c r="V418" i="44"/>
  <c r="W418" i="60" s="1"/>
  <c r="V415" i="44"/>
  <c r="W415" i="60" s="1"/>
  <c r="U396" i="44"/>
  <c r="V396" i="60" s="1"/>
  <c r="V388" i="44"/>
  <c r="W388" i="60" s="1"/>
  <c r="U381" i="44"/>
  <c r="V381" i="60" s="1"/>
  <c r="V609" i="44"/>
  <c r="W609" i="60" s="1"/>
  <c r="V438" i="44"/>
  <c r="W438" i="60" s="1"/>
  <c r="U433" i="44"/>
  <c r="V433" i="60" s="1"/>
  <c r="V430" i="44"/>
  <c r="W430" i="60" s="1"/>
  <c r="V424" i="44"/>
  <c r="W424" i="60" s="1"/>
  <c r="V423" i="44"/>
  <c r="W423" i="60" s="1"/>
  <c r="V411" i="44"/>
  <c r="W411" i="60" s="1"/>
  <c r="V400" i="44"/>
  <c r="W400" i="60" s="1"/>
  <c r="U394" i="44"/>
  <c r="V394" i="60" s="1"/>
  <c r="U384" i="44"/>
  <c r="V384" i="60" s="1"/>
  <c r="V428" i="44"/>
  <c r="W428" i="60" s="1"/>
  <c r="V427" i="44"/>
  <c r="W427" i="60" s="1"/>
  <c r="U424" i="44"/>
  <c r="V424" i="60" s="1"/>
  <c r="U420" i="44"/>
  <c r="V420" i="60" s="1"/>
  <c r="U416" i="44"/>
  <c r="V416" i="60" s="1"/>
  <c r="U412" i="44"/>
  <c r="V412" i="60" s="1"/>
  <c r="U401" i="44"/>
  <c r="V401" i="60" s="1"/>
  <c r="U574" i="44"/>
  <c r="V574" i="60" s="1"/>
  <c r="U573" i="44"/>
  <c r="V573" i="60" s="1"/>
  <c r="U567" i="44"/>
  <c r="V567" i="60" s="1"/>
  <c r="U423" i="44"/>
  <c r="V423" i="60" s="1"/>
  <c r="U419" i="44"/>
  <c r="V419" i="60" s="1"/>
  <c r="U415" i="44"/>
  <c r="V415" i="60" s="1"/>
  <c r="U411" i="44"/>
  <c r="V411" i="60" s="1"/>
  <c r="V407" i="44"/>
  <c r="W407" i="60" s="1"/>
  <c r="V406" i="44"/>
  <c r="W406" i="60" s="1"/>
  <c r="V405" i="44"/>
  <c r="W405" i="60" s="1"/>
  <c r="V603" i="44"/>
  <c r="W603" i="60" s="1"/>
  <c r="U426" i="44"/>
  <c r="V426" i="60" s="1"/>
  <c r="U422" i="44"/>
  <c r="V422" i="60" s="1"/>
  <c r="U418" i="44"/>
  <c r="V418" i="60" s="1"/>
  <c r="U414" i="44"/>
  <c r="V414" i="60" s="1"/>
  <c r="U410" i="44"/>
  <c r="V410" i="60" s="1"/>
  <c r="U409" i="44"/>
  <c r="V409" i="60" s="1"/>
  <c r="U408" i="44"/>
  <c r="V408" i="60" s="1"/>
  <c r="U407" i="44"/>
  <c r="V407" i="60" s="1"/>
  <c r="U406" i="44"/>
  <c r="V406" i="60" s="1"/>
  <c r="U405" i="44"/>
  <c r="V405" i="60" s="1"/>
  <c r="U562" i="44"/>
  <c r="V562" i="60" s="1"/>
  <c r="U555" i="44"/>
  <c r="V555" i="60" s="1"/>
  <c r="U548" i="44"/>
  <c r="V548" i="60" s="1"/>
  <c r="U547" i="44"/>
  <c r="V547" i="60" s="1"/>
  <c r="U540" i="44"/>
  <c r="V540" i="60" s="1"/>
  <c r="U536" i="44"/>
  <c r="V536" i="60" s="1"/>
  <c r="U527" i="44"/>
  <c r="V527" i="60" s="1"/>
  <c r="U526" i="44"/>
  <c r="V526" i="60" s="1"/>
  <c r="U603" i="44"/>
  <c r="V603" i="60" s="1"/>
  <c r="U425" i="44"/>
  <c r="V425" i="60" s="1"/>
  <c r="U421" i="44"/>
  <c r="V421" i="60" s="1"/>
  <c r="U417" i="44"/>
  <c r="V417" i="60" s="1"/>
  <c r="U413" i="44"/>
  <c r="V413" i="60" s="1"/>
  <c r="U402" i="44"/>
  <c r="V402" i="60" s="1"/>
  <c r="V401" i="44"/>
  <c r="W401" i="60" s="1"/>
  <c r="U428" i="44"/>
  <c r="V428" i="60" s="1"/>
  <c r="U427" i="44"/>
  <c r="V427" i="60" s="1"/>
  <c r="U552" i="44"/>
  <c r="V552" i="60" s="1"/>
  <c r="U550" i="44"/>
  <c r="V550" i="60" s="1"/>
  <c r="U534" i="44"/>
  <c r="V534" i="60" s="1"/>
  <c r="U577" i="44"/>
  <c r="V577" i="60" s="1"/>
  <c r="U575" i="44"/>
  <c r="V575" i="60" s="1"/>
  <c r="U565" i="44"/>
  <c r="V565" i="60" s="1"/>
  <c r="U529" i="44"/>
  <c r="V529" i="60" s="1"/>
  <c r="U543" i="44"/>
  <c r="V543" i="60" s="1"/>
  <c r="U569" i="44"/>
  <c r="V569" i="60" s="1"/>
  <c r="U559" i="44"/>
  <c r="V559" i="60" s="1"/>
  <c r="U557" i="44"/>
  <c r="V557" i="60" s="1"/>
  <c r="U538" i="44"/>
  <c r="V538" i="60" s="1"/>
  <c r="U576" i="44"/>
  <c r="V576" i="60" s="1"/>
  <c r="U568" i="44"/>
  <c r="V568" i="60" s="1"/>
  <c r="U564" i="44"/>
  <c r="V564" i="60" s="1"/>
  <c r="U558" i="44"/>
  <c r="V558" i="60" s="1"/>
  <c r="U541" i="44"/>
  <c r="V541" i="60" s="1"/>
  <c r="U537" i="44"/>
  <c r="V537" i="60" s="1"/>
  <c r="U533" i="44"/>
  <c r="V533" i="60" s="1"/>
  <c r="U528" i="44"/>
  <c r="V528" i="60" s="1"/>
  <c r="U524" i="44"/>
  <c r="V524" i="60" s="1"/>
  <c r="U523" i="44"/>
  <c r="V523" i="60" s="1"/>
  <c r="V573" i="44"/>
  <c r="W573" i="60" s="1"/>
  <c r="U560" i="44"/>
  <c r="V560" i="60" s="1"/>
  <c r="U556" i="44"/>
  <c r="V556" i="60" s="1"/>
  <c r="U580" i="44"/>
  <c r="V580" i="60" s="1"/>
  <c r="U579" i="44"/>
  <c r="V579" i="60" s="1"/>
  <c r="U578" i="44"/>
  <c r="V578" i="60" s="1"/>
  <c r="V577" i="44"/>
  <c r="W577" i="60" s="1"/>
  <c r="V565" i="44"/>
  <c r="W565" i="60" s="1"/>
  <c r="U554" i="44"/>
  <c r="V554" i="60" s="1"/>
  <c r="U553" i="44"/>
  <c r="V553" i="60" s="1"/>
  <c r="U546" i="44"/>
  <c r="V546" i="60" s="1"/>
  <c r="U545" i="44"/>
  <c r="V545" i="60" s="1"/>
  <c r="U539" i="44"/>
  <c r="V539" i="60" s="1"/>
  <c r="U535" i="44"/>
  <c r="V535" i="60" s="1"/>
  <c r="U530" i="44"/>
  <c r="V530" i="60" s="1"/>
  <c r="U572" i="44"/>
  <c r="V572" i="60" s="1"/>
  <c r="U571" i="44"/>
  <c r="V571" i="60" s="1"/>
  <c r="U570" i="44"/>
  <c r="V570" i="60" s="1"/>
  <c r="V561" i="44"/>
  <c r="W561" i="60" s="1"/>
  <c r="V559" i="44"/>
  <c r="W559" i="60" s="1"/>
  <c r="V557" i="44"/>
  <c r="W557" i="60" s="1"/>
  <c r="V555" i="44"/>
  <c r="W555" i="60" s="1"/>
  <c r="V553" i="44"/>
  <c r="W553" i="60" s="1"/>
  <c r="V551" i="44"/>
  <c r="W551" i="60" s="1"/>
  <c r="V549" i="44"/>
  <c r="W549" i="60" s="1"/>
  <c r="V547" i="44"/>
  <c r="W547" i="60" s="1"/>
  <c r="V545" i="44"/>
  <c r="W545" i="60" s="1"/>
  <c r="V543" i="44"/>
  <c r="W543" i="60" s="1"/>
  <c r="V531" i="44"/>
  <c r="W531" i="60" s="1"/>
  <c r="V525" i="44"/>
  <c r="W525" i="60" s="1"/>
  <c r="V521" i="44"/>
  <c r="W521" i="60" s="1"/>
  <c r="V581" i="44"/>
  <c r="W581" i="60" s="1"/>
  <c r="V574" i="44"/>
  <c r="W574" i="60" s="1"/>
  <c r="V566" i="44"/>
  <c r="W566" i="60" s="1"/>
  <c r="V562" i="44"/>
  <c r="W562" i="60" s="1"/>
  <c r="V560" i="44"/>
  <c r="W560" i="60" s="1"/>
  <c r="V540" i="44"/>
  <c r="W540" i="60" s="1"/>
  <c r="V538" i="44"/>
  <c r="W538" i="60" s="1"/>
  <c r="V536" i="44"/>
  <c r="W536" i="60" s="1"/>
  <c r="V534" i="44"/>
  <c r="W534" i="60" s="1"/>
  <c r="V529" i="44"/>
  <c r="W529" i="60" s="1"/>
  <c r="V526" i="44"/>
  <c r="W526" i="60" s="1"/>
  <c r="V522" i="44"/>
  <c r="W522" i="60" s="1"/>
  <c r="V579" i="44"/>
  <c r="W579" i="60" s="1"/>
  <c r="V575" i="44"/>
  <c r="W575" i="60" s="1"/>
  <c r="V571" i="44"/>
  <c r="W571" i="60" s="1"/>
  <c r="V569" i="44"/>
  <c r="W569" i="60" s="1"/>
  <c r="V567" i="44"/>
  <c r="W567" i="60" s="1"/>
  <c r="V563" i="44"/>
  <c r="W563" i="60" s="1"/>
  <c r="V558" i="44"/>
  <c r="W558" i="60" s="1"/>
  <c r="V556" i="44"/>
  <c r="W556" i="60" s="1"/>
  <c r="V554" i="44"/>
  <c r="W554" i="60" s="1"/>
  <c r="V552" i="44"/>
  <c r="W552" i="60" s="1"/>
  <c r="V550" i="44"/>
  <c r="W550" i="60" s="1"/>
  <c r="V548" i="44"/>
  <c r="W548" i="60" s="1"/>
  <c r="V546" i="44"/>
  <c r="W546" i="60" s="1"/>
  <c r="V544" i="44"/>
  <c r="W544" i="60" s="1"/>
  <c r="V542" i="44"/>
  <c r="W542" i="60" s="1"/>
  <c r="V532" i="44"/>
  <c r="W532" i="60" s="1"/>
  <c r="V527" i="44"/>
  <c r="W527" i="60" s="1"/>
  <c r="V523" i="44"/>
  <c r="W523" i="60" s="1"/>
  <c r="V580" i="44"/>
  <c r="W580" i="60" s="1"/>
  <c r="V578" i="44"/>
  <c r="W578" i="60" s="1"/>
  <c r="V576" i="44"/>
  <c r="W576" i="60" s="1"/>
  <c r="V572" i="44"/>
  <c r="W572" i="60" s="1"/>
  <c r="V570" i="44"/>
  <c r="W570" i="60" s="1"/>
  <c r="V568" i="44"/>
  <c r="W568" i="60" s="1"/>
  <c r="V564" i="44"/>
  <c r="W564" i="60" s="1"/>
  <c r="V541" i="44"/>
  <c r="W541" i="60" s="1"/>
  <c r="V539" i="44"/>
  <c r="W539" i="60" s="1"/>
  <c r="V537" i="44"/>
  <c r="W537" i="60" s="1"/>
  <c r="V535" i="44"/>
  <c r="W535" i="60" s="1"/>
  <c r="V533" i="44"/>
  <c r="W533" i="60" s="1"/>
  <c r="V530" i="44"/>
  <c r="W530" i="60" s="1"/>
  <c r="V528" i="44"/>
  <c r="W528" i="60" s="1"/>
  <c r="V524" i="44"/>
  <c r="W524" i="60" s="1"/>
  <c r="Q417" i="36" l="1"/>
  <c r="Q598" i="36"/>
  <c r="Q545" i="36"/>
  <c r="Q384" i="36"/>
  <c r="O384" i="36" s="1"/>
  <c r="P384" i="36" s="1"/>
  <c r="Q434" i="45"/>
  <c r="S391" i="36"/>
  <c r="J394" i="60"/>
  <c r="S395" i="36"/>
  <c r="O395" i="36" s="1"/>
  <c r="P395" i="36" s="1"/>
  <c r="J398" i="60"/>
  <c r="S423" i="36"/>
  <c r="J426" i="60"/>
  <c r="S521" i="36"/>
  <c r="O521" i="36" s="1"/>
  <c r="P521" i="36" s="1"/>
  <c r="J524" i="60"/>
  <c r="S531" i="36"/>
  <c r="J534" i="60"/>
  <c r="S536" i="36"/>
  <c r="O536" i="36" s="1"/>
  <c r="P536" i="36" s="1"/>
  <c r="J539" i="60"/>
  <c r="S547" i="36"/>
  <c r="J550" i="60"/>
  <c r="S412" i="36"/>
  <c r="J415" i="60"/>
  <c r="S418" i="36"/>
  <c r="J421" i="60"/>
  <c r="S435" i="36"/>
  <c r="O435" i="36" s="1"/>
  <c r="P435" i="36" s="1"/>
  <c r="J438" i="60"/>
  <c r="S550" i="36"/>
  <c r="J553" i="60"/>
  <c r="S571" i="36"/>
  <c r="O571" i="36" s="1"/>
  <c r="P571" i="36" s="1"/>
  <c r="J574" i="60"/>
  <c r="S594" i="36"/>
  <c r="J597" i="60"/>
  <c r="S524" i="36"/>
  <c r="O524" i="36" s="1"/>
  <c r="P524" i="36" s="1"/>
  <c r="J527" i="60"/>
  <c r="S538" i="36"/>
  <c r="J541" i="60"/>
  <c r="S559" i="36"/>
  <c r="O559" i="36" s="1"/>
  <c r="P559" i="36" s="1"/>
  <c r="J562" i="60"/>
  <c r="S377" i="36"/>
  <c r="J380" i="60"/>
  <c r="S385" i="36"/>
  <c r="O385" i="36" s="1"/>
  <c r="P385" i="36" s="1"/>
  <c r="J388" i="60"/>
  <c r="S393" i="36"/>
  <c r="J396" i="60"/>
  <c r="S398" i="36"/>
  <c r="O398" i="36" s="1"/>
  <c r="P398" i="36" s="1"/>
  <c r="J401" i="60"/>
  <c r="S411" i="36"/>
  <c r="J414" i="60"/>
  <c r="S428" i="36"/>
  <c r="O428" i="36" s="1"/>
  <c r="P428" i="36" s="1"/>
  <c r="J431" i="60"/>
  <c r="S597" i="36"/>
  <c r="J600" i="60"/>
  <c r="S529" i="36"/>
  <c r="O529" i="36" s="1"/>
  <c r="P529" i="36" s="1"/>
  <c r="J532" i="60"/>
  <c r="S541" i="36"/>
  <c r="J544" i="60"/>
  <c r="S570" i="36"/>
  <c r="O570" i="36" s="1"/>
  <c r="P570" i="36" s="1"/>
  <c r="J573" i="60"/>
  <c r="S576" i="36"/>
  <c r="J579" i="60"/>
  <c r="S417" i="36"/>
  <c r="O417" i="36" s="1"/>
  <c r="P417" i="36" s="1"/>
  <c r="J420" i="60"/>
  <c r="S433" i="36"/>
  <c r="J436" i="60"/>
  <c r="S540" i="36"/>
  <c r="O540" i="36" s="1"/>
  <c r="P540" i="36" s="1"/>
  <c r="J543" i="60"/>
  <c r="S436" i="36"/>
  <c r="J439" i="60"/>
  <c r="S523" i="36"/>
  <c r="O523" i="36" s="1"/>
  <c r="P523" i="36" s="1"/>
  <c r="J526" i="60"/>
  <c r="S556" i="36"/>
  <c r="J559" i="60"/>
  <c r="S376" i="36"/>
  <c r="O376" i="36" s="1"/>
  <c r="P376" i="36" s="1"/>
  <c r="J379" i="60"/>
  <c r="S384" i="36"/>
  <c r="J387" i="60"/>
  <c r="S392" i="36"/>
  <c r="O392" i="36" s="1"/>
  <c r="P392" i="36" s="1"/>
  <c r="J395" i="60"/>
  <c r="S407" i="36"/>
  <c r="J410" i="60"/>
  <c r="S427" i="36"/>
  <c r="O427" i="36" s="1"/>
  <c r="P427" i="36" s="1"/>
  <c r="J430" i="60"/>
  <c r="S551" i="36"/>
  <c r="J554" i="60"/>
  <c r="S567" i="36"/>
  <c r="J570" i="60"/>
  <c r="AA380" i="66"/>
  <c r="I382" i="60"/>
  <c r="AA384" i="66"/>
  <c r="I386" i="60"/>
  <c r="AA388" i="66"/>
  <c r="I390" i="60"/>
  <c r="AA390" i="66"/>
  <c r="I392" i="60"/>
  <c r="AA394" i="66"/>
  <c r="I396" i="60"/>
  <c r="AA397" i="66"/>
  <c r="I399" i="60"/>
  <c r="AA401" i="66"/>
  <c r="I403" i="60"/>
  <c r="AA404" i="66"/>
  <c r="I406" i="60"/>
  <c r="AA410" i="66"/>
  <c r="I412" i="60"/>
  <c r="AA413" i="66"/>
  <c r="I415" i="60"/>
  <c r="AA418" i="66"/>
  <c r="I420" i="60"/>
  <c r="AA422" i="66"/>
  <c r="I424" i="60"/>
  <c r="AA427" i="66"/>
  <c r="I429" i="60"/>
  <c r="AA431" i="66"/>
  <c r="I433" i="60"/>
  <c r="AA598" i="66"/>
  <c r="I600" i="60"/>
  <c r="AA604" i="66"/>
  <c r="I606" i="60"/>
  <c r="AA521" i="66"/>
  <c r="I523" i="60"/>
  <c r="AA524" i="66"/>
  <c r="I526" i="60"/>
  <c r="AA528" i="66"/>
  <c r="I530" i="60"/>
  <c r="AA531" i="66"/>
  <c r="I533" i="60"/>
  <c r="AA535" i="66"/>
  <c r="I537" i="60"/>
  <c r="AA538" i="66"/>
  <c r="I540" i="60"/>
  <c r="AA540" i="66"/>
  <c r="I542" i="60"/>
  <c r="AA543" i="66"/>
  <c r="I545" i="60"/>
  <c r="AA546" i="66"/>
  <c r="I548" i="60"/>
  <c r="AA553" i="66"/>
  <c r="I555" i="60"/>
  <c r="AA557" i="66"/>
  <c r="I559" i="60"/>
  <c r="AA563" i="66"/>
  <c r="I565" i="60"/>
  <c r="AA567" i="66"/>
  <c r="I569" i="60"/>
  <c r="AA571" i="66"/>
  <c r="I573" i="60"/>
  <c r="AA579" i="66"/>
  <c r="I581" i="60"/>
  <c r="AA377" i="66"/>
  <c r="I379" i="60"/>
  <c r="AA381" i="66"/>
  <c r="I383" i="60"/>
  <c r="AA385" i="66"/>
  <c r="I387" i="60"/>
  <c r="AA391" i="66"/>
  <c r="I393" i="60"/>
  <c r="AA395" i="66"/>
  <c r="I397" i="60"/>
  <c r="AA400" i="66"/>
  <c r="I402" i="60"/>
  <c r="AA405" i="66"/>
  <c r="I407" i="60"/>
  <c r="AA408" i="66"/>
  <c r="I410" i="60"/>
  <c r="AA411" i="66"/>
  <c r="I413" i="60"/>
  <c r="AA416" i="66"/>
  <c r="I418" i="60"/>
  <c r="AA419" i="66"/>
  <c r="I421" i="60"/>
  <c r="AA423" i="66"/>
  <c r="I425" i="60"/>
  <c r="AA426" i="66"/>
  <c r="I428" i="60"/>
  <c r="AA430" i="66"/>
  <c r="I432" i="60"/>
  <c r="AA433" i="66"/>
  <c r="I435" i="60"/>
  <c r="AA435" i="66"/>
  <c r="I437" i="60"/>
  <c r="AA437" i="66"/>
  <c r="I439" i="60"/>
  <c r="AA596" i="66"/>
  <c r="I598" i="60"/>
  <c r="AA599" i="66"/>
  <c r="I601" i="60"/>
  <c r="AA602" i="66"/>
  <c r="I604" i="60"/>
  <c r="AA605" i="66"/>
  <c r="I607" i="60"/>
  <c r="AA607" i="66"/>
  <c r="I609" i="60"/>
  <c r="AA523" i="66"/>
  <c r="I525" i="60"/>
  <c r="AA526" i="66"/>
  <c r="I528" i="60"/>
  <c r="AA533" i="66"/>
  <c r="I535" i="60"/>
  <c r="AA536" i="66"/>
  <c r="I538" i="60"/>
  <c r="AA545" i="66"/>
  <c r="I547" i="60"/>
  <c r="AA549" i="66"/>
  <c r="I551" i="60"/>
  <c r="AA551" i="66"/>
  <c r="I553" i="60"/>
  <c r="AA555" i="66"/>
  <c r="I557" i="60"/>
  <c r="AA558" i="66"/>
  <c r="I560" i="60"/>
  <c r="AA561" i="66"/>
  <c r="I563" i="60"/>
  <c r="AA564" i="66"/>
  <c r="I566" i="60"/>
  <c r="AA568" i="66"/>
  <c r="I570" i="60"/>
  <c r="AA572" i="66"/>
  <c r="I574" i="60"/>
  <c r="AA575" i="66"/>
  <c r="I577" i="60"/>
  <c r="AA577" i="66"/>
  <c r="I579" i="60"/>
  <c r="I407" i="44"/>
  <c r="Q414" i="45"/>
  <c r="R414" i="45" s="1"/>
  <c r="I418" i="44"/>
  <c r="Q420" i="45"/>
  <c r="T420" i="45" s="1"/>
  <c r="S424" i="36"/>
  <c r="J427" i="60"/>
  <c r="Q428" i="45"/>
  <c r="R428" i="45" s="1"/>
  <c r="Q429" i="36"/>
  <c r="S431" i="36"/>
  <c r="J434" i="60"/>
  <c r="S596" i="36"/>
  <c r="O596" i="36" s="1"/>
  <c r="P596" i="36" s="1"/>
  <c r="J599" i="60"/>
  <c r="Q603" i="36"/>
  <c r="I525" i="44"/>
  <c r="Q535" i="36"/>
  <c r="I540" i="44"/>
  <c r="Q552" i="45"/>
  <c r="I557" i="44"/>
  <c r="Q559" i="45"/>
  <c r="R559" i="45" s="1"/>
  <c r="I569" i="44"/>
  <c r="Q573" i="45"/>
  <c r="Q409" i="36"/>
  <c r="I437" i="44"/>
  <c r="S605" i="36"/>
  <c r="O605" i="36" s="1"/>
  <c r="P605" i="36" s="1"/>
  <c r="J608" i="60"/>
  <c r="Q520" i="36"/>
  <c r="Q530" i="36"/>
  <c r="Q542" i="36"/>
  <c r="I547" i="44"/>
  <c r="Q548" i="36"/>
  <c r="S549" i="36"/>
  <c r="O549" i="36" s="1"/>
  <c r="P549" i="36" s="1"/>
  <c r="J552" i="60"/>
  <c r="Q560" i="36"/>
  <c r="S561" i="36"/>
  <c r="O561" i="36" s="1"/>
  <c r="P561" i="36" s="1"/>
  <c r="J564" i="60"/>
  <c r="Q565" i="45"/>
  <c r="S565" i="45" s="1"/>
  <c r="S577" i="36"/>
  <c r="J580" i="60"/>
  <c r="I382" i="44"/>
  <c r="I386" i="44"/>
  <c r="I390" i="44"/>
  <c r="Q391" i="45"/>
  <c r="T391" i="45" s="1"/>
  <c r="Q390" i="36"/>
  <c r="Q395" i="45"/>
  <c r="S395" i="45" s="1"/>
  <c r="Q394" i="36"/>
  <c r="I399" i="44"/>
  <c r="Q399" i="36"/>
  <c r="I403" i="44"/>
  <c r="Q405" i="45"/>
  <c r="S406" i="36"/>
  <c r="O406" i="36" s="1"/>
  <c r="P406" i="36" s="1"/>
  <c r="J409" i="60"/>
  <c r="S416" i="36"/>
  <c r="O416" i="36" s="1"/>
  <c r="P416" i="36" s="1"/>
  <c r="J419" i="60"/>
  <c r="Q423" i="45"/>
  <c r="R423" i="45" s="1"/>
  <c r="Q422" i="36"/>
  <c r="Q430" i="36"/>
  <c r="I435" i="44"/>
  <c r="Q599" i="45"/>
  <c r="T599" i="45" s="1"/>
  <c r="Q601" i="36"/>
  <c r="S602" i="36"/>
  <c r="O602" i="36" s="1"/>
  <c r="P602" i="36" s="1"/>
  <c r="J605" i="60"/>
  <c r="Q608" i="45"/>
  <c r="S608" i="45" s="1"/>
  <c r="Q525" i="36"/>
  <c r="I530" i="44"/>
  <c r="Q534" i="36"/>
  <c r="Q554" i="45"/>
  <c r="R554" i="45" s="1"/>
  <c r="S565" i="36"/>
  <c r="O565" i="36" s="1"/>
  <c r="P565" i="36" s="1"/>
  <c r="J568" i="60"/>
  <c r="Q572" i="45"/>
  <c r="I577" i="44"/>
  <c r="Q578" i="45"/>
  <c r="S578" i="45" s="1"/>
  <c r="Q578" i="36"/>
  <c r="S426" i="36"/>
  <c r="J429" i="60"/>
  <c r="S600" i="36"/>
  <c r="O600" i="36" s="1"/>
  <c r="P600" i="36" s="1"/>
  <c r="J603" i="60"/>
  <c r="S533" i="36"/>
  <c r="J536" i="60"/>
  <c r="S557" i="36"/>
  <c r="O557" i="36" s="1"/>
  <c r="P557" i="36" s="1"/>
  <c r="J560" i="60"/>
  <c r="S408" i="36"/>
  <c r="J411" i="60"/>
  <c r="S519" i="36"/>
  <c r="O519" i="36" s="1"/>
  <c r="P519" i="36" s="1"/>
  <c r="J522" i="60"/>
  <c r="S546" i="36"/>
  <c r="J549" i="60"/>
  <c r="S563" i="36"/>
  <c r="O563" i="36" s="1"/>
  <c r="P563" i="36" s="1"/>
  <c r="J566" i="60"/>
  <c r="S381" i="36"/>
  <c r="J384" i="60"/>
  <c r="S389" i="36"/>
  <c r="O389" i="36" s="1"/>
  <c r="P389" i="36" s="1"/>
  <c r="J392" i="60"/>
  <c r="S403" i="36"/>
  <c r="J406" i="60"/>
  <c r="S421" i="36"/>
  <c r="O421" i="36" s="1"/>
  <c r="P421" i="36" s="1"/>
  <c r="J424" i="60"/>
  <c r="S606" i="36"/>
  <c r="J609" i="60"/>
  <c r="S552" i="36"/>
  <c r="O552" i="36" s="1"/>
  <c r="P552" i="36" s="1"/>
  <c r="J555" i="60"/>
  <c r="S410" i="36"/>
  <c r="J413" i="60"/>
  <c r="S425" i="36"/>
  <c r="O425" i="36" s="1"/>
  <c r="P425" i="36" s="1"/>
  <c r="J428" i="60"/>
  <c r="S598" i="36"/>
  <c r="O598" i="36" s="1"/>
  <c r="P598" i="36" s="1"/>
  <c r="J601" i="60"/>
  <c r="S526" i="36"/>
  <c r="O526" i="36" s="1"/>
  <c r="P526" i="36" s="1"/>
  <c r="J529" i="60"/>
  <c r="S555" i="36"/>
  <c r="J558" i="60"/>
  <c r="S568" i="36"/>
  <c r="O568" i="36" s="1"/>
  <c r="P568" i="36" s="1"/>
  <c r="J571" i="60"/>
  <c r="S402" i="36"/>
  <c r="J405" i="60"/>
  <c r="S518" i="36"/>
  <c r="O518" i="36" s="1"/>
  <c r="P518" i="36" s="1"/>
  <c r="J521" i="60"/>
  <c r="S532" i="36"/>
  <c r="J535" i="60"/>
  <c r="S545" i="36"/>
  <c r="O545" i="36" s="1"/>
  <c r="P545" i="36" s="1"/>
  <c r="J548" i="60"/>
  <c r="S562" i="36"/>
  <c r="J565" i="60"/>
  <c r="S380" i="36"/>
  <c r="O380" i="36" s="1"/>
  <c r="P380" i="36" s="1"/>
  <c r="J383" i="60"/>
  <c r="S388" i="36"/>
  <c r="J391" i="60"/>
  <c r="S397" i="36"/>
  <c r="O397" i="36" s="1"/>
  <c r="P397" i="36" s="1"/>
  <c r="J400" i="60"/>
  <c r="S401" i="36"/>
  <c r="J404" i="60"/>
  <c r="S419" i="36"/>
  <c r="O419" i="36" s="1"/>
  <c r="P419" i="36" s="1"/>
  <c r="J422" i="60"/>
  <c r="S595" i="36"/>
  <c r="J598" i="60"/>
  <c r="S604" i="36"/>
  <c r="O604" i="36" s="1"/>
  <c r="P604" i="36" s="1"/>
  <c r="J607" i="60"/>
  <c r="S528" i="36"/>
  <c r="J531" i="60"/>
  <c r="S539" i="36"/>
  <c r="O539" i="36" s="1"/>
  <c r="P539" i="36" s="1"/>
  <c r="J542" i="60"/>
  <c r="S575" i="36"/>
  <c r="J578" i="60"/>
  <c r="Q412" i="45"/>
  <c r="S412" i="45" s="1"/>
  <c r="Q412" i="36"/>
  <c r="S413" i="36"/>
  <c r="J416" i="60"/>
  <c r="Q419" i="45"/>
  <c r="R419" i="45" s="1"/>
  <c r="Q418" i="36"/>
  <c r="O418" i="36" s="1"/>
  <c r="P418" i="36" s="1"/>
  <c r="S420" i="36"/>
  <c r="J423" i="60"/>
  <c r="Q427" i="45"/>
  <c r="T427" i="45" s="1"/>
  <c r="Q426" i="36"/>
  <c r="O426" i="36" s="1"/>
  <c r="P426" i="36" s="1"/>
  <c r="I432" i="44"/>
  <c r="S375" i="36"/>
  <c r="O375" i="36" s="1"/>
  <c r="P375" i="36" s="1"/>
  <c r="J378" i="60"/>
  <c r="Q600" i="45"/>
  <c r="T600" i="45" s="1"/>
  <c r="I606" i="44"/>
  <c r="I538" i="44"/>
  <c r="Q550" i="36"/>
  <c r="O550" i="36" s="1"/>
  <c r="P550" i="36" s="1"/>
  <c r="S553" i="36"/>
  <c r="O553" i="36" s="1"/>
  <c r="P553" i="36" s="1"/>
  <c r="J556" i="60"/>
  <c r="Q557" i="36"/>
  <c r="S564" i="36"/>
  <c r="O564" i="36" s="1"/>
  <c r="P564" i="36" s="1"/>
  <c r="J567" i="60"/>
  <c r="Q571" i="36"/>
  <c r="S573" i="36"/>
  <c r="O573" i="36" s="1"/>
  <c r="P573" i="36" s="1"/>
  <c r="J576" i="60"/>
  <c r="I412" i="44"/>
  <c r="Q438" i="45"/>
  <c r="S599" i="36"/>
  <c r="J602" i="60"/>
  <c r="I523" i="44"/>
  <c r="Q525" i="45"/>
  <c r="I533" i="44"/>
  <c r="Q534" i="45"/>
  <c r="R534" i="45" s="1"/>
  <c r="I545" i="44"/>
  <c r="Q547" i="45"/>
  <c r="I551" i="44"/>
  <c r="Q558" i="45"/>
  <c r="R558" i="45" s="1"/>
  <c r="I563" i="44"/>
  <c r="Q564" i="45"/>
  <c r="Q563" i="36"/>
  <c r="S569" i="36"/>
  <c r="O569" i="36" s="1"/>
  <c r="P569" i="36" s="1"/>
  <c r="J572" i="60"/>
  <c r="Q378" i="45"/>
  <c r="S378" i="36"/>
  <c r="J381" i="60"/>
  <c r="Q382" i="45"/>
  <c r="R382" i="45" s="1"/>
  <c r="S382" i="36"/>
  <c r="J385" i="60"/>
  <c r="Q386" i="45"/>
  <c r="R386" i="45" s="1"/>
  <c r="S386" i="36"/>
  <c r="O386" i="36" s="1"/>
  <c r="P386" i="36" s="1"/>
  <c r="J389" i="60"/>
  <c r="Q389" i="36"/>
  <c r="I393" i="44"/>
  <c r="Q393" i="36"/>
  <c r="O393" i="36" s="1"/>
  <c r="P393" i="36" s="1"/>
  <c r="I397" i="44"/>
  <c r="I402" i="44"/>
  <c r="Q403" i="36"/>
  <c r="O403" i="36" s="1"/>
  <c r="P403" i="36" s="1"/>
  <c r="S405" i="36"/>
  <c r="O405" i="36" s="1"/>
  <c r="P405" i="36" s="1"/>
  <c r="J408" i="60"/>
  <c r="Q409" i="45"/>
  <c r="S409" i="45" s="1"/>
  <c r="S414" i="36"/>
  <c r="O414" i="36" s="1"/>
  <c r="P414" i="36" s="1"/>
  <c r="J417" i="60"/>
  <c r="Q421" i="36"/>
  <c r="I425" i="44"/>
  <c r="I433" i="44"/>
  <c r="Q597" i="45"/>
  <c r="S597" i="45" s="1"/>
  <c r="Q597" i="36"/>
  <c r="I604" i="44"/>
  <c r="Q606" i="45"/>
  <c r="S606" i="45" s="1"/>
  <c r="Q606" i="36"/>
  <c r="O606" i="36" s="1"/>
  <c r="P606" i="36" s="1"/>
  <c r="I528" i="44"/>
  <c r="I537" i="44"/>
  <c r="Q541" i="45"/>
  <c r="S541" i="45" s="1"/>
  <c r="S543" i="36"/>
  <c r="O543" i="36" s="1"/>
  <c r="P543" i="36" s="1"/>
  <c r="J546" i="60"/>
  <c r="Q552" i="36"/>
  <c r="S558" i="36"/>
  <c r="O558" i="36" s="1"/>
  <c r="P558" i="36" s="1"/>
  <c r="J561" i="60"/>
  <c r="Q569" i="45"/>
  <c r="Q570" i="36"/>
  <c r="S572" i="36"/>
  <c r="O572" i="36" s="1"/>
  <c r="P572" i="36" s="1"/>
  <c r="J575" i="60"/>
  <c r="Q576" i="36"/>
  <c r="I581" i="44"/>
  <c r="AA378" i="66"/>
  <c r="I380" i="60"/>
  <c r="AA382" i="66"/>
  <c r="I384" i="60"/>
  <c r="AA386" i="66"/>
  <c r="I388" i="60"/>
  <c r="AA389" i="66"/>
  <c r="I391" i="60"/>
  <c r="AA392" i="66"/>
  <c r="I394" i="60"/>
  <c r="AA396" i="66"/>
  <c r="I398" i="60"/>
  <c r="AA398" i="66"/>
  <c r="I400" i="60"/>
  <c r="AA402" i="66"/>
  <c r="I404" i="60"/>
  <c r="AA406" i="66"/>
  <c r="I408" i="60"/>
  <c r="AA412" i="66"/>
  <c r="I414" i="60"/>
  <c r="AA414" i="66"/>
  <c r="I416" i="60"/>
  <c r="AA420" i="66"/>
  <c r="I422" i="60"/>
  <c r="AA424" i="66"/>
  <c r="I426" i="60"/>
  <c r="AA429" i="66"/>
  <c r="I431" i="60"/>
  <c r="AA595" i="66"/>
  <c r="I597" i="60"/>
  <c r="AA600" i="66"/>
  <c r="I602" i="60"/>
  <c r="AA519" i="66"/>
  <c r="I521" i="60"/>
  <c r="AA522" i="66"/>
  <c r="I524" i="60"/>
  <c r="AA527" i="66"/>
  <c r="I529" i="60"/>
  <c r="AA530" i="66"/>
  <c r="I532" i="60"/>
  <c r="AA532" i="66"/>
  <c r="I534" i="60"/>
  <c r="AA537" i="66"/>
  <c r="I539" i="60"/>
  <c r="AA539" i="66"/>
  <c r="I541" i="60"/>
  <c r="AA541" i="66"/>
  <c r="I543" i="60"/>
  <c r="AA544" i="66"/>
  <c r="I546" i="60"/>
  <c r="AA548" i="66"/>
  <c r="I550" i="60"/>
  <c r="AA554" i="66"/>
  <c r="I556" i="60"/>
  <c r="AA560" i="66"/>
  <c r="I562" i="60"/>
  <c r="AA565" i="66"/>
  <c r="I567" i="60"/>
  <c r="AA569" i="66"/>
  <c r="I571" i="60"/>
  <c r="AA573" i="66"/>
  <c r="I575" i="60"/>
  <c r="AA379" i="66"/>
  <c r="I381" i="60"/>
  <c r="AA383" i="66"/>
  <c r="I385" i="60"/>
  <c r="AA387" i="66"/>
  <c r="I389" i="60"/>
  <c r="AA393" i="66"/>
  <c r="I395" i="60"/>
  <c r="AA399" i="66"/>
  <c r="I401" i="60"/>
  <c r="AA403" i="66"/>
  <c r="I405" i="60"/>
  <c r="AA407" i="66"/>
  <c r="I409" i="60"/>
  <c r="AA409" i="66"/>
  <c r="I411" i="60"/>
  <c r="AA415" i="66"/>
  <c r="I417" i="60"/>
  <c r="AA417" i="66"/>
  <c r="I419" i="60"/>
  <c r="AA421" i="66"/>
  <c r="I423" i="60"/>
  <c r="AA425" i="66"/>
  <c r="I427" i="60"/>
  <c r="AA428" i="66"/>
  <c r="I430" i="60"/>
  <c r="AA432" i="66"/>
  <c r="I434" i="60"/>
  <c r="AA434" i="66"/>
  <c r="I436" i="60"/>
  <c r="AA436" i="66"/>
  <c r="I438" i="60"/>
  <c r="AA376" i="66"/>
  <c r="I378" i="60"/>
  <c r="AA597" i="66"/>
  <c r="I599" i="60"/>
  <c r="AA601" i="66"/>
  <c r="I603" i="60"/>
  <c r="AA603" i="66"/>
  <c r="I605" i="60"/>
  <c r="AA606" i="66"/>
  <c r="I608" i="60"/>
  <c r="AA520" i="66"/>
  <c r="I522" i="60"/>
  <c r="AA525" i="66"/>
  <c r="I527" i="60"/>
  <c r="AA529" i="66"/>
  <c r="I531" i="60"/>
  <c r="AA534" i="66"/>
  <c r="I536" i="60"/>
  <c r="AA542" i="66"/>
  <c r="I544" i="60"/>
  <c r="AA547" i="66"/>
  <c r="I549" i="60"/>
  <c r="AA550" i="66"/>
  <c r="I552" i="60"/>
  <c r="AA552" i="66"/>
  <c r="I554" i="60"/>
  <c r="AA556" i="66"/>
  <c r="I558" i="60"/>
  <c r="AA559" i="66"/>
  <c r="I561" i="60"/>
  <c r="AA562" i="66"/>
  <c r="I564" i="60"/>
  <c r="AA566" i="66"/>
  <c r="I568" i="60"/>
  <c r="AA570" i="66"/>
  <c r="I572" i="60"/>
  <c r="AA574" i="66"/>
  <c r="I576" i="60"/>
  <c r="AA576" i="66"/>
  <c r="I578" i="60"/>
  <c r="AA578" i="66"/>
  <c r="I580" i="60"/>
  <c r="O410" i="36"/>
  <c r="P410" i="36" s="1"/>
  <c r="O413" i="36"/>
  <c r="P413" i="36" s="1"/>
  <c r="O433" i="36"/>
  <c r="P433" i="36" s="1"/>
  <c r="O408" i="36"/>
  <c r="P408" i="36" s="1"/>
  <c r="O594" i="36"/>
  <c r="P594" i="36" s="1"/>
  <c r="O531" i="36"/>
  <c r="P531" i="36" s="1"/>
  <c r="O532" i="36"/>
  <c r="P532" i="36" s="1"/>
  <c r="O420" i="36"/>
  <c r="P420" i="36" s="1"/>
  <c r="O562" i="36"/>
  <c r="P562" i="36" s="1"/>
  <c r="O401" i="36"/>
  <c r="P401" i="36" s="1"/>
  <c r="O407" i="36"/>
  <c r="P407" i="36" s="1"/>
  <c r="O595" i="36"/>
  <c r="P595" i="36" s="1"/>
  <c r="O551" i="36"/>
  <c r="P551" i="36" s="1"/>
  <c r="O576" i="36"/>
  <c r="P576" i="36" s="1"/>
  <c r="R415" i="45"/>
  <c r="T415" i="45"/>
  <c r="S415" i="45"/>
  <c r="R422" i="45"/>
  <c r="S422" i="45"/>
  <c r="T422" i="45"/>
  <c r="R431" i="45"/>
  <c r="T431" i="45"/>
  <c r="S431" i="45"/>
  <c r="S377" i="45"/>
  <c r="T377" i="45"/>
  <c r="R377" i="45"/>
  <c r="R605" i="45"/>
  <c r="T605" i="45"/>
  <c r="S605" i="45"/>
  <c r="R524" i="45"/>
  <c r="S524" i="45"/>
  <c r="T524" i="45"/>
  <c r="R568" i="45"/>
  <c r="T568" i="45"/>
  <c r="S568" i="45"/>
  <c r="T562" i="45"/>
  <c r="R562" i="45"/>
  <c r="S562" i="45"/>
  <c r="S432" i="45"/>
  <c r="T432" i="45"/>
  <c r="R432" i="45"/>
  <c r="S549" i="45"/>
  <c r="T549" i="45"/>
  <c r="R549" i="45"/>
  <c r="S567" i="45"/>
  <c r="T567" i="45"/>
  <c r="R567" i="45"/>
  <c r="S414" i="45"/>
  <c r="O424" i="36"/>
  <c r="P424" i="36" s="1"/>
  <c r="O431" i="36"/>
  <c r="P431" i="36" s="1"/>
  <c r="S437" i="45"/>
  <c r="R437" i="45"/>
  <c r="T437" i="45"/>
  <c r="S602" i="45"/>
  <c r="R602" i="45"/>
  <c r="T602" i="45"/>
  <c r="S537" i="45"/>
  <c r="R537" i="45"/>
  <c r="T537" i="45"/>
  <c r="S555" i="45"/>
  <c r="T555" i="45"/>
  <c r="R555" i="45"/>
  <c r="O555" i="36"/>
  <c r="P555" i="36" s="1"/>
  <c r="T566" i="45"/>
  <c r="S566" i="45"/>
  <c r="R566" i="45"/>
  <c r="S575" i="45"/>
  <c r="T575" i="45"/>
  <c r="R575" i="45"/>
  <c r="O402" i="36"/>
  <c r="P402" i="36" s="1"/>
  <c r="R411" i="45"/>
  <c r="S411" i="45"/>
  <c r="T411" i="45"/>
  <c r="O436" i="36"/>
  <c r="P436" i="36" s="1"/>
  <c r="R601" i="45"/>
  <c r="T601" i="45"/>
  <c r="S601" i="45"/>
  <c r="R521" i="45"/>
  <c r="T521" i="45"/>
  <c r="S521" i="45"/>
  <c r="R526" i="45"/>
  <c r="S526" i="45"/>
  <c r="T526" i="45"/>
  <c r="R540" i="45"/>
  <c r="S540" i="45"/>
  <c r="T540" i="45"/>
  <c r="R548" i="45"/>
  <c r="S548" i="45"/>
  <c r="T548" i="45"/>
  <c r="S561" i="45"/>
  <c r="R561" i="45"/>
  <c r="T561" i="45"/>
  <c r="R565" i="45"/>
  <c r="O577" i="36"/>
  <c r="P577" i="36" s="1"/>
  <c r="S379" i="45"/>
  <c r="R379" i="45"/>
  <c r="T379" i="45"/>
  <c r="O378" i="36"/>
  <c r="P378" i="36" s="1"/>
  <c r="S383" i="45"/>
  <c r="T383" i="45"/>
  <c r="R383" i="45"/>
  <c r="O382" i="36"/>
  <c r="P382" i="36" s="1"/>
  <c r="S387" i="45"/>
  <c r="R387" i="45"/>
  <c r="T387" i="45"/>
  <c r="S391" i="45"/>
  <c r="R391" i="45"/>
  <c r="O391" i="36"/>
  <c r="P391" i="36" s="1"/>
  <c r="S400" i="45"/>
  <c r="T400" i="45"/>
  <c r="R400" i="45"/>
  <c r="R405" i="45"/>
  <c r="T405" i="45"/>
  <c r="S405" i="45"/>
  <c r="R413" i="45"/>
  <c r="S413" i="45"/>
  <c r="T413" i="45"/>
  <c r="S423" i="45"/>
  <c r="O423" i="36"/>
  <c r="P423" i="36" s="1"/>
  <c r="S430" i="45"/>
  <c r="R430" i="45"/>
  <c r="T430" i="45"/>
  <c r="S599" i="45"/>
  <c r="R608" i="45"/>
  <c r="T608" i="45"/>
  <c r="T527" i="45"/>
  <c r="S527" i="45"/>
  <c r="R527" i="45"/>
  <c r="O528" i="36"/>
  <c r="P528" i="36" s="1"/>
  <c r="R536" i="45"/>
  <c r="T536" i="45"/>
  <c r="S536" i="45"/>
  <c r="R545" i="45"/>
  <c r="S545" i="45"/>
  <c r="T545" i="45"/>
  <c r="O547" i="36"/>
  <c r="P547" i="36" s="1"/>
  <c r="R560" i="45"/>
  <c r="T560" i="45"/>
  <c r="S560" i="45"/>
  <c r="O567" i="36"/>
  <c r="P567" i="36" s="1"/>
  <c r="T574" i="45"/>
  <c r="S574" i="45"/>
  <c r="R574" i="45"/>
  <c r="O575" i="36"/>
  <c r="P575" i="36" s="1"/>
  <c r="R580" i="45"/>
  <c r="S580" i="45"/>
  <c r="T580" i="45"/>
  <c r="S539" i="45"/>
  <c r="T539" i="45"/>
  <c r="R539" i="45"/>
  <c r="R556" i="45"/>
  <c r="S556" i="45"/>
  <c r="T556" i="45"/>
  <c r="R397" i="45"/>
  <c r="S397" i="45"/>
  <c r="T397" i="45"/>
  <c r="R436" i="45"/>
  <c r="S436" i="45"/>
  <c r="T436" i="45"/>
  <c r="S607" i="45"/>
  <c r="R607" i="45"/>
  <c r="T607" i="45"/>
  <c r="R522" i="45"/>
  <c r="T522" i="45"/>
  <c r="S522" i="45"/>
  <c r="S571" i="45"/>
  <c r="T571" i="45"/>
  <c r="R571" i="45"/>
  <c r="S380" i="45"/>
  <c r="T380" i="45"/>
  <c r="R380" i="45"/>
  <c r="S388" i="45"/>
  <c r="T388" i="45"/>
  <c r="R388" i="45"/>
  <c r="R392" i="45"/>
  <c r="T392" i="45"/>
  <c r="S392" i="45"/>
  <c r="R407" i="45"/>
  <c r="T407" i="45"/>
  <c r="S407" i="45"/>
  <c r="S416" i="45"/>
  <c r="T416" i="45"/>
  <c r="R416" i="45"/>
  <c r="T538" i="45"/>
  <c r="R538" i="45"/>
  <c r="S538" i="45"/>
  <c r="R576" i="45"/>
  <c r="T576" i="45"/>
  <c r="S576" i="45"/>
  <c r="R435" i="45"/>
  <c r="S435" i="45"/>
  <c r="T435" i="45"/>
  <c r="S600" i="45"/>
  <c r="S535" i="45"/>
  <c r="R535" i="45"/>
  <c r="T535" i="45"/>
  <c r="R552" i="45"/>
  <c r="T552" i="45"/>
  <c r="S552" i="45"/>
  <c r="S573" i="45"/>
  <c r="T573" i="45"/>
  <c r="R573" i="45"/>
  <c r="R410" i="45"/>
  <c r="T410" i="45"/>
  <c r="S410" i="45"/>
  <c r="R596" i="45"/>
  <c r="T596" i="45"/>
  <c r="S596" i="45"/>
  <c r="R520" i="45"/>
  <c r="T520" i="45"/>
  <c r="S520" i="45"/>
  <c r="R525" i="45"/>
  <c r="T525" i="45"/>
  <c r="S525" i="45"/>
  <c r="S547" i="45"/>
  <c r="R547" i="45"/>
  <c r="T547" i="45"/>
  <c r="R564" i="45"/>
  <c r="S564" i="45"/>
  <c r="T564" i="45"/>
  <c r="T378" i="45"/>
  <c r="R378" i="45"/>
  <c r="S378" i="45"/>
  <c r="T382" i="45"/>
  <c r="T390" i="45"/>
  <c r="S390" i="45"/>
  <c r="R390" i="45"/>
  <c r="R394" i="45"/>
  <c r="S394" i="45"/>
  <c r="T394" i="45"/>
  <c r="R399" i="45"/>
  <c r="S399" i="45"/>
  <c r="T399" i="45"/>
  <c r="R403" i="45"/>
  <c r="T403" i="45"/>
  <c r="S403" i="45"/>
  <c r="R409" i="45"/>
  <c r="T409" i="45"/>
  <c r="R421" i="45"/>
  <c r="T421" i="45"/>
  <c r="S421" i="45"/>
  <c r="S429" i="45"/>
  <c r="R429" i="45"/>
  <c r="T429" i="45"/>
  <c r="T597" i="45"/>
  <c r="R531" i="45"/>
  <c r="S531" i="45"/>
  <c r="T531" i="45"/>
  <c r="S543" i="45"/>
  <c r="R543" i="45"/>
  <c r="T543" i="45"/>
  <c r="T554" i="45"/>
  <c r="S554" i="45"/>
  <c r="R572" i="45"/>
  <c r="S572" i="45"/>
  <c r="T572" i="45"/>
  <c r="R532" i="45"/>
  <c r="T532" i="45"/>
  <c r="S532" i="45"/>
  <c r="R544" i="45"/>
  <c r="T544" i="45"/>
  <c r="S544" i="45"/>
  <c r="S550" i="45"/>
  <c r="R550" i="45"/>
  <c r="T550" i="45"/>
  <c r="R384" i="45"/>
  <c r="S384" i="45"/>
  <c r="T384" i="45"/>
  <c r="S396" i="45"/>
  <c r="T396" i="45"/>
  <c r="R396" i="45"/>
  <c r="R401" i="45"/>
  <c r="T401" i="45"/>
  <c r="S401" i="45"/>
  <c r="S424" i="45"/>
  <c r="T424" i="45"/>
  <c r="R424" i="45"/>
  <c r="S603" i="45"/>
  <c r="T603" i="45"/>
  <c r="R603" i="45"/>
  <c r="R529" i="45"/>
  <c r="T529" i="45"/>
  <c r="S529" i="45"/>
  <c r="R406" i="45"/>
  <c r="S406" i="45"/>
  <c r="T406" i="45"/>
  <c r="R417" i="45"/>
  <c r="T417" i="45"/>
  <c r="S417" i="45"/>
  <c r="S426" i="45"/>
  <c r="T426" i="45"/>
  <c r="R426" i="45"/>
  <c r="S433" i="45"/>
  <c r="T433" i="45"/>
  <c r="R433" i="45"/>
  <c r="S598" i="45"/>
  <c r="R598" i="45"/>
  <c r="T598" i="45"/>
  <c r="R528" i="45"/>
  <c r="T528" i="45"/>
  <c r="S528" i="45"/>
  <c r="O533" i="36"/>
  <c r="P533" i="36" s="1"/>
  <c r="T542" i="45"/>
  <c r="S542" i="45"/>
  <c r="R542" i="45"/>
  <c r="S557" i="45"/>
  <c r="T557" i="45"/>
  <c r="R557" i="45"/>
  <c r="T570" i="45"/>
  <c r="R570" i="45"/>
  <c r="S570" i="45"/>
  <c r="S404" i="45"/>
  <c r="T404" i="45"/>
  <c r="R404" i="45"/>
  <c r="T438" i="45"/>
  <c r="S438" i="45"/>
  <c r="R438" i="45"/>
  <c r="O599" i="36"/>
  <c r="P599" i="36" s="1"/>
  <c r="R523" i="45"/>
  <c r="T523" i="45"/>
  <c r="S523" i="45"/>
  <c r="R533" i="45"/>
  <c r="T533" i="45"/>
  <c r="S533" i="45"/>
  <c r="O538" i="36"/>
  <c r="P538" i="36" s="1"/>
  <c r="T546" i="45"/>
  <c r="R546" i="45"/>
  <c r="S546" i="45"/>
  <c r="O546" i="36"/>
  <c r="P546" i="36" s="1"/>
  <c r="S551" i="45"/>
  <c r="T551" i="45"/>
  <c r="R551" i="45"/>
  <c r="O556" i="36"/>
  <c r="P556" i="36" s="1"/>
  <c r="S563" i="45"/>
  <c r="R563" i="45"/>
  <c r="T563" i="45"/>
  <c r="S579" i="45"/>
  <c r="R579" i="45"/>
  <c r="T579" i="45"/>
  <c r="O377" i="36"/>
  <c r="P377" i="36" s="1"/>
  <c r="R381" i="45"/>
  <c r="S381" i="45"/>
  <c r="T381" i="45"/>
  <c r="O381" i="36"/>
  <c r="P381" i="36" s="1"/>
  <c r="S385" i="45"/>
  <c r="T385" i="45"/>
  <c r="R385" i="45"/>
  <c r="R389" i="45"/>
  <c r="S389" i="45"/>
  <c r="T389" i="45"/>
  <c r="O388" i="36"/>
  <c r="P388" i="36" s="1"/>
  <c r="R393" i="45"/>
  <c r="T393" i="45"/>
  <c r="S393" i="45"/>
  <c r="R398" i="45"/>
  <c r="T398" i="45"/>
  <c r="S398" i="45"/>
  <c r="R402" i="45"/>
  <c r="T402" i="45"/>
  <c r="S402" i="45"/>
  <c r="S408" i="45"/>
  <c r="T408" i="45"/>
  <c r="R408" i="45"/>
  <c r="O411" i="36"/>
  <c r="P411" i="36" s="1"/>
  <c r="R418" i="45"/>
  <c r="T418" i="45"/>
  <c r="S418" i="45"/>
  <c r="S425" i="45"/>
  <c r="T425" i="45"/>
  <c r="R425" i="45"/>
  <c r="S434" i="45"/>
  <c r="T434" i="45"/>
  <c r="R434" i="45"/>
  <c r="O597" i="36"/>
  <c r="P597" i="36" s="1"/>
  <c r="R604" i="45"/>
  <c r="S604" i="45"/>
  <c r="T604" i="45"/>
  <c r="R530" i="45"/>
  <c r="S530" i="45"/>
  <c r="T530" i="45"/>
  <c r="O541" i="36"/>
  <c r="P541" i="36" s="1"/>
  <c r="R553" i="45"/>
  <c r="T553" i="45"/>
  <c r="S553" i="45"/>
  <c r="S569" i="45"/>
  <c r="T569" i="45"/>
  <c r="R569" i="45"/>
  <c r="S577" i="45"/>
  <c r="T577" i="45"/>
  <c r="R577" i="45"/>
  <c r="AA363" i="44"/>
  <c r="Z363" i="44"/>
  <c r="AO361" i="66" l="1"/>
  <c r="AB363" i="60"/>
  <c r="S534" i="45"/>
  <c r="T559" i="45"/>
  <c r="U559" i="45" s="1"/>
  <c r="S559" i="45"/>
  <c r="S419" i="45"/>
  <c r="R599" i="45"/>
  <c r="U599" i="45" s="1"/>
  <c r="T423" i="45"/>
  <c r="U423" i="45" s="1"/>
  <c r="T414" i="45"/>
  <c r="T558" i="45"/>
  <c r="R427" i="45"/>
  <c r="AN361" i="66"/>
  <c r="AA363" i="60"/>
  <c r="T541" i="45"/>
  <c r="T578" i="45"/>
  <c r="S428" i="45"/>
  <c r="O412" i="36"/>
  <c r="P412" i="36" s="1"/>
  <c r="R541" i="45"/>
  <c r="R606" i="45"/>
  <c r="S386" i="45"/>
  <c r="U386" i="45" s="1"/>
  <c r="R412" i="45"/>
  <c r="T606" i="45"/>
  <c r="T386" i="45"/>
  <c r="S558" i="45"/>
  <c r="U558" i="45" s="1"/>
  <c r="T412" i="45"/>
  <c r="R395" i="45"/>
  <c r="S420" i="45"/>
  <c r="S560" i="36"/>
  <c r="O560" i="36" s="1"/>
  <c r="P560" i="36" s="1"/>
  <c r="J563" i="60"/>
  <c r="S542" i="36"/>
  <c r="O542" i="36" s="1"/>
  <c r="P542" i="36" s="1"/>
  <c r="J545" i="60"/>
  <c r="S409" i="36"/>
  <c r="O409" i="36" s="1"/>
  <c r="P409" i="36" s="1"/>
  <c r="J412" i="60"/>
  <c r="S527" i="36"/>
  <c r="O527" i="36" s="1"/>
  <c r="P527" i="36" s="1"/>
  <c r="J530" i="60"/>
  <c r="S400" i="36"/>
  <c r="O400" i="36" s="1"/>
  <c r="P400" i="36" s="1"/>
  <c r="J403" i="60"/>
  <c r="S383" i="36"/>
  <c r="O383" i="36" s="1"/>
  <c r="P383" i="36" s="1"/>
  <c r="J386" i="60"/>
  <c r="S537" i="36"/>
  <c r="O537" i="36" s="1"/>
  <c r="P537" i="36" s="1"/>
  <c r="J540" i="60"/>
  <c r="R597" i="45"/>
  <c r="T395" i="45"/>
  <c r="U395" i="45" s="1"/>
  <c r="T565" i="45"/>
  <c r="U565" i="45" s="1"/>
  <c r="S390" i="36"/>
  <c r="O390" i="36" s="1"/>
  <c r="P390" i="36" s="1"/>
  <c r="J393" i="60"/>
  <c r="S434" i="36"/>
  <c r="O434" i="36" s="1"/>
  <c r="P434" i="36" s="1"/>
  <c r="J437" i="60"/>
  <c r="R578" i="45"/>
  <c r="S382" i="45"/>
  <c r="T534" i="45"/>
  <c r="U534" i="45" s="1"/>
  <c r="R600" i="45"/>
  <c r="U600" i="45" s="1"/>
  <c r="S427" i="45"/>
  <c r="T419" i="45"/>
  <c r="T428" i="45"/>
  <c r="R420" i="45"/>
  <c r="U420" i="45" s="1"/>
  <c r="S578" i="36"/>
  <c r="O578" i="36" s="1"/>
  <c r="P578" i="36" s="1"/>
  <c r="J581" i="60"/>
  <c r="S534" i="36"/>
  <c r="O534" i="36" s="1"/>
  <c r="P534" i="36" s="1"/>
  <c r="J537" i="60"/>
  <c r="S601" i="36"/>
  <c r="O601" i="36" s="1"/>
  <c r="P601" i="36" s="1"/>
  <c r="J604" i="60"/>
  <c r="S422" i="36"/>
  <c r="O422" i="36" s="1"/>
  <c r="P422" i="36" s="1"/>
  <c r="J425" i="60"/>
  <c r="S399" i="36"/>
  <c r="O399" i="36" s="1"/>
  <c r="P399" i="36" s="1"/>
  <c r="J402" i="60"/>
  <c r="S548" i="36"/>
  <c r="O548" i="36" s="1"/>
  <c r="P548" i="36" s="1"/>
  <c r="J551" i="60"/>
  <c r="S530" i="36"/>
  <c r="O530" i="36" s="1"/>
  <c r="P530" i="36" s="1"/>
  <c r="J533" i="60"/>
  <c r="S535" i="36"/>
  <c r="O535" i="36" s="1"/>
  <c r="P535" i="36" s="1"/>
  <c r="J538" i="60"/>
  <c r="S574" i="36"/>
  <c r="O574" i="36" s="1"/>
  <c r="P574" i="36" s="1"/>
  <c r="J577" i="60"/>
  <c r="S396" i="36"/>
  <c r="O396" i="36" s="1"/>
  <c r="P396" i="36" s="1"/>
  <c r="J399" i="60"/>
  <c r="S554" i="36"/>
  <c r="O554" i="36" s="1"/>
  <c r="P554" i="36" s="1"/>
  <c r="J557" i="60"/>
  <c r="S522" i="36"/>
  <c r="O522" i="36" s="1"/>
  <c r="P522" i="36" s="1"/>
  <c r="J525" i="60"/>
  <c r="S520" i="36"/>
  <c r="O520" i="36" s="1"/>
  <c r="P520" i="36" s="1"/>
  <c r="J523" i="60"/>
  <c r="S566" i="36"/>
  <c r="O566" i="36" s="1"/>
  <c r="P566" i="36" s="1"/>
  <c r="J569" i="60"/>
  <c r="S430" i="36"/>
  <c r="O430" i="36" s="1"/>
  <c r="P430" i="36" s="1"/>
  <c r="J433" i="60"/>
  <c r="S379" i="36"/>
  <c r="O379" i="36" s="1"/>
  <c r="P379" i="36" s="1"/>
  <c r="J382" i="60"/>
  <c r="S415" i="36"/>
  <c r="O415" i="36" s="1"/>
  <c r="P415" i="36" s="1"/>
  <c r="J418" i="60"/>
  <c r="S525" i="36"/>
  <c r="O525" i="36" s="1"/>
  <c r="P525" i="36" s="1"/>
  <c r="J528" i="60"/>
  <c r="S394" i="36"/>
  <c r="O394" i="36" s="1"/>
  <c r="P394" i="36" s="1"/>
  <c r="J397" i="60"/>
  <c r="S603" i="36"/>
  <c r="O603" i="36" s="1"/>
  <c r="P603" i="36" s="1"/>
  <c r="J606" i="60"/>
  <c r="S429" i="36"/>
  <c r="O429" i="36" s="1"/>
  <c r="P429" i="36" s="1"/>
  <c r="J432" i="60"/>
  <c r="S432" i="36"/>
  <c r="O432" i="36" s="1"/>
  <c r="P432" i="36" s="1"/>
  <c r="J435" i="60"/>
  <c r="S387" i="36"/>
  <c r="O387" i="36" s="1"/>
  <c r="P387" i="36" s="1"/>
  <c r="J390" i="60"/>
  <c r="S544" i="36"/>
  <c r="O544" i="36" s="1"/>
  <c r="P544" i="36" s="1"/>
  <c r="J547" i="60"/>
  <c r="S404" i="36"/>
  <c r="O404" i="36" s="1"/>
  <c r="P404" i="36" s="1"/>
  <c r="J407" i="60"/>
  <c r="U579" i="45"/>
  <c r="U563" i="45"/>
  <c r="U528" i="45"/>
  <c r="U429" i="45"/>
  <c r="U394" i="45"/>
  <c r="U573" i="45"/>
  <c r="U564" i="45"/>
  <c r="U408" i="45"/>
  <c r="U413" i="45"/>
  <c r="U606" i="45"/>
  <c r="U390" i="45"/>
  <c r="U533" i="45"/>
  <c r="U404" i="45"/>
  <c r="U388" i="45"/>
  <c r="U403" i="45"/>
  <c r="U542" i="45"/>
  <c r="U392" i="45"/>
  <c r="U380" i="45"/>
  <c r="U527" i="45"/>
  <c r="U523" i="45"/>
  <c r="U399" i="45"/>
  <c r="U562" i="45"/>
  <c r="U557" i="45"/>
  <c r="U530" i="45"/>
  <c r="U543" i="45"/>
  <c r="U425" i="45"/>
  <c r="U418" i="45"/>
  <c r="U424" i="45"/>
  <c r="U378" i="45"/>
  <c r="U520" i="45"/>
  <c r="U410" i="45"/>
  <c r="U580" i="45"/>
  <c r="U545" i="45"/>
  <c r="U437" i="45"/>
  <c r="U568" i="45"/>
  <c r="U605" i="45"/>
  <c r="U433" i="45"/>
  <c r="U426" i="45"/>
  <c r="U406" i="45"/>
  <c r="U603" i="45"/>
  <c r="U550" i="45"/>
  <c r="U531" i="45"/>
  <c r="U382" i="45"/>
  <c r="U556" i="45"/>
  <c r="U391" i="45"/>
  <c r="U555" i="45"/>
  <c r="U381" i="45"/>
  <c r="U379" i="45"/>
  <c r="U540" i="45"/>
  <c r="U384" i="45"/>
  <c r="U435" i="45"/>
  <c r="U576" i="45"/>
  <c r="U402" i="45"/>
  <c r="U412" i="45"/>
  <c r="U416" i="45"/>
  <c r="U383" i="45"/>
  <c r="U411" i="45"/>
  <c r="U549" i="45"/>
  <c r="U522" i="45"/>
  <c r="U598" i="45"/>
  <c r="U572" i="45"/>
  <c r="U535" i="45"/>
  <c r="U571" i="45"/>
  <c r="U561" i="45"/>
  <c r="U428" i="45"/>
  <c r="U389" i="45"/>
  <c r="U385" i="45"/>
  <c r="U396" i="45"/>
  <c r="U578" i="45"/>
  <c r="U547" i="45"/>
  <c r="U552" i="45"/>
  <c r="U601" i="45"/>
  <c r="U569" i="45"/>
  <c r="U604" i="45"/>
  <c r="U438" i="45"/>
  <c r="U544" i="45"/>
  <c r="U397" i="45"/>
  <c r="U537" i="45"/>
  <c r="U602" i="45"/>
  <c r="U432" i="45"/>
  <c r="U577" i="45"/>
  <c r="U541" i="45"/>
  <c r="U419" i="45"/>
  <c r="U436" i="45"/>
  <c r="U560" i="45"/>
  <c r="U536" i="45"/>
  <c r="U430" i="45"/>
  <c r="U400" i="45"/>
  <c r="U387" i="45"/>
  <c r="U548" i="45"/>
  <c r="U575" i="45"/>
  <c r="U566" i="45"/>
  <c r="U546" i="45"/>
  <c r="U570" i="45"/>
  <c r="U554" i="45"/>
  <c r="U409" i="45"/>
  <c r="U596" i="45"/>
  <c r="U407" i="45"/>
  <c r="U405" i="45"/>
  <c r="U521" i="45"/>
  <c r="U377" i="45"/>
  <c r="U415" i="45"/>
  <c r="U398" i="45"/>
  <c r="U393" i="45"/>
  <c r="U529" i="45"/>
  <c r="U532" i="45"/>
  <c r="U421" i="45"/>
  <c r="U525" i="45"/>
  <c r="U539" i="45"/>
  <c r="U574" i="45"/>
  <c r="U526" i="45"/>
  <c r="U553" i="45"/>
  <c r="U434" i="45"/>
  <c r="U551" i="45"/>
  <c r="U417" i="45"/>
  <c r="U401" i="45"/>
  <c r="U597" i="45"/>
  <c r="U538" i="45"/>
  <c r="U607" i="45"/>
  <c r="U608" i="45"/>
  <c r="U414" i="45"/>
  <c r="U567" i="45"/>
  <c r="U524" i="45"/>
  <c r="U431" i="45"/>
  <c r="U422" i="45"/>
  <c r="J584" i="44"/>
  <c r="K584" i="60" s="1"/>
  <c r="K584" i="44"/>
  <c r="L584" i="60" s="1"/>
  <c r="L584" i="44"/>
  <c r="M584" i="44"/>
  <c r="N584" i="60" s="1"/>
  <c r="N584" i="44"/>
  <c r="O584" i="60" s="1"/>
  <c r="O584" i="44"/>
  <c r="P584" i="60" s="1"/>
  <c r="P584" i="44"/>
  <c r="Q584" i="60" s="1"/>
  <c r="Q584" i="44"/>
  <c r="R584" i="60" s="1"/>
  <c r="R584" i="44"/>
  <c r="S584" i="60" s="1"/>
  <c r="S584" i="44"/>
  <c r="T584" i="60" s="1"/>
  <c r="T584" i="44"/>
  <c r="U584" i="60" s="1"/>
  <c r="J585" i="44"/>
  <c r="K585" i="60" s="1"/>
  <c r="K585" i="44"/>
  <c r="L585" i="60" s="1"/>
  <c r="L585" i="44"/>
  <c r="M585" i="44"/>
  <c r="N585" i="60" s="1"/>
  <c r="N585" i="44"/>
  <c r="O585" i="60" s="1"/>
  <c r="O585" i="44"/>
  <c r="P585" i="60" s="1"/>
  <c r="P585" i="44"/>
  <c r="Q585" i="60" s="1"/>
  <c r="Q585" i="44"/>
  <c r="R585" i="60" s="1"/>
  <c r="R585" i="44"/>
  <c r="S585" i="60" s="1"/>
  <c r="S585" i="44"/>
  <c r="T585" i="60" s="1"/>
  <c r="T585" i="44"/>
  <c r="U585" i="60" s="1"/>
  <c r="J586" i="44"/>
  <c r="K586" i="60" s="1"/>
  <c r="K586" i="44"/>
  <c r="L586" i="60" s="1"/>
  <c r="L586" i="44"/>
  <c r="M586" i="44"/>
  <c r="N586" i="60" s="1"/>
  <c r="N586" i="44"/>
  <c r="O586" i="60" s="1"/>
  <c r="O586" i="44"/>
  <c r="P586" i="60" s="1"/>
  <c r="P586" i="44"/>
  <c r="Q586" i="60" s="1"/>
  <c r="Q586" i="44"/>
  <c r="R586" i="60" s="1"/>
  <c r="R586" i="44"/>
  <c r="S586" i="60" s="1"/>
  <c r="S586" i="44"/>
  <c r="T586" i="60" s="1"/>
  <c r="T586" i="44"/>
  <c r="U586" i="60" s="1"/>
  <c r="J587" i="44"/>
  <c r="K587" i="60" s="1"/>
  <c r="K587" i="44"/>
  <c r="L587" i="60" s="1"/>
  <c r="L587" i="44"/>
  <c r="M587" i="44"/>
  <c r="N587" i="60" s="1"/>
  <c r="N587" i="44"/>
  <c r="O587" i="60" s="1"/>
  <c r="O587" i="44"/>
  <c r="P587" i="60" s="1"/>
  <c r="P587" i="44"/>
  <c r="Q587" i="60" s="1"/>
  <c r="Q587" i="44"/>
  <c r="R587" i="60" s="1"/>
  <c r="R587" i="44"/>
  <c r="S587" i="60" s="1"/>
  <c r="S587" i="44"/>
  <c r="T587" i="60" s="1"/>
  <c r="T587" i="44"/>
  <c r="U587" i="60" s="1"/>
  <c r="J588" i="44"/>
  <c r="K588" i="60" s="1"/>
  <c r="K588" i="44"/>
  <c r="L588" i="60" s="1"/>
  <c r="L588" i="44"/>
  <c r="M588" i="44"/>
  <c r="N588" i="60" s="1"/>
  <c r="N588" i="44"/>
  <c r="O588" i="60" s="1"/>
  <c r="O588" i="44"/>
  <c r="P588" i="60" s="1"/>
  <c r="P588" i="44"/>
  <c r="Q588" i="60" s="1"/>
  <c r="Q588" i="44"/>
  <c r="R588" i="60" s="1"/>
  <c r="R588" i="44"/>
  <c r="S588" i="60" s="1"/>
  <c r="S588" i="44"/>
  <c r="T588" i="60" s="1"/>
  <c r="T588" i="44"/>
  <c r="U588" i="60" s="1"/>
  <c r="J589" i="44"/>
  <c r="K589" i="60" s="1"/>
  <c r="K589" i="44"/>
  <c r="L589" i="60" s="1"/>
  <c r="L589" i="44"/>
  <c r="M589" i="44"/>
  <c r="N589" i="60" s="1"/>
  <c r="N589" i="44"/>
  <c r="O589" i="60" s="1"/>
  <c r="O589" i="44"/>
  <c r="P589" i="60" s="1"/>
  <c r="P589" i="44"/>
  <c r="Q589" i="60" s="1"/>
  <c r="Q589" i="44"/>
  <c r="R589" i="60" s="1"/>
  <c r="R589" i="44"/>
  <c r="S589" i="60" s="1"/>
  <c r="S589" i="44"/>
  <c r="T589" i="60" s="1"/>
  <c r="T589" i="44"/>
  <c r="U589" i="60" s="1"/>
  <c r="J590" i="44"/>
  <c r="K590" i="60" s="1"/>
  <c r="K590" i="44"/>
  <c r="L590" i="60" s="1"/>
  <c r="L590" i="44"/>
  <c r="M590" i="44"/>
  <c r="N590" i="60" s="1"/>
  <c r="N590" i="44"/>
  <c r="O590" i="60" s="1"/>
  <c r="O590" i="44"/>
  <c r="P590" i="60" s="1"/>
  <c r="P590" i="44"/>
  <c r="Q590" i="60" s="1"/>
  <c r="Q590" i="44"/>
  <c r="R590" i="60" s="1"/>
  <c r="R590" i="44"/>
  <c r="S590" i="60" s="1"/>
  <c r="S590" i="44"/>
  <c r="T590" i="60" s="1"/>
  <c r="T590" i="44"/>
  <c r="U590" i="60" s="1"/>
  <c r="J591" i="44"/>
  <c r="K591" i="60" s="1"/>
  <c r="K591" i="44"/>
  <c r="L591" i="60" s="1"/>
  <c r="L591" i="44"/>
  <c r="M591" i="44"/>
  <c r="N591" i="60" s="1"/>
  <c r="N591" i="44"/>
  <c r="O591" i="60" s="1"/>
  <c r="O591" i="44"/>
  <c r="P591" i="60" s="1"/>
  <c r="P591" i="44"/>
  <c r="Q591" i="60" s="1"/>
  <c r="Q591" i="44"/>
  <c r="R591" i="60" s="1"/>
  <c r="R591" i="44"/>
  <c r="S591" i="60" s="1"/>
  <c r="S591" i="44"/>
  <c r="T591" i="60" s="1"/>
  <c r="T591" i="44"/>
  <c r="U591" i="60" s="1"/>
  <c r="J592" i="44"/>
  <c r="K592" i="60" s="1"/>
  <c r="K592" i="44"/>
  <c r="L592" i="60" s="1"/>
  <c r="L592" i="44"/>
  <c r="M592" i="44"/>
  <c r="N592" i="60" s="1"/>
  <c r="N592" i="44"/>
  <c r="O592" i="60" s="1"/>
  <c r="O592" i="44"/>
  <c r="P592" i="60" s="1"/>
  <c r="P592" i="44"/>
  <c r="Q592" i="60" s="1"/>
  <c r="Q592" i="44"/>
  <c r="R592" i="60" s="1"/>
  <c r="R592" i="44"/>
  <c r="S592" i="60" s="1"/>
  <c r="S592" i="44"/>
  <c r="T592" i="60" s="1"/>
  <c r="T592" i="44"/>
  <c r="U592" i="60" s="1"/>
  <c r="J593" i="44"/>
  <c r="K593" i="60" s="1"/>
  <c r="K593" i="44"/>
  <c r="L593" i="60" s="1"/>
  <c r="L593" i="44"/>
  <c r="M593" i="44"/>
  <c r="N593" i="60" s="1"/>
  <c r="N593" i="44"/>
  <c r="O593" i="60" s="1"/>
  <c r="O593" i="44"/>
  <c r="P593" i="60" s="1"/>
  <c r="P593" i="44"/>
  <c r="Q593" i="60" s="1"/>
  <c r="Q593" i="44"/>
  <c r="R593" i="60" s="1"/>
  <c r="R593" i="44"/>
  <c r="S593" i="60" s="1"/>
  <c r="S593" i="44"/>
  <c r="T593" i="60" s="1"/>
  <c r="T593" i="44"/>
  <c r="U593" i="60" s="1"/>
  <c r="J594" i="44"/>
  <c r="K594" i="60" s="1"/>
  <c r="K594" i="44"/>
  <c r="L594" i="60" s="1"/>
  <c r="L594" i="44"/>
  <c r="M594" i="44"/>
  <c r="N594" i="60" s="1"/>
  <c r="N594" i="44"/>
  <c r="O594" i="60" s="1"/>
  <c r="O594" i="44"/>
  <c r="P594" i="60" s="1"/>
  <c r="P594" i="44"/>
  <c r="Q594" i="60" s="1"/>
  <c r="Q594" i="44"/>
  <c r="R594" i="60" s="1"/>
  <c r="R594" i="44"/>
  <c r="S594" i="60" s="1"/>
  <c r="S594" i="44"/>
  <c r="T594" i="60" s="1"/>
  <c r="T594" i="44"/>
  <c r="U594" i="60" s="1"/>
  <c r="J595" i="44"/>
  <c r="K595" i="60" s="1"/>
  <c r="K595" i="44"/>
  <c r="L595" i="60" s="1"/>
  <c r="L595" i="44"/>
  <c r="M595" i="44"/>
  <c r="N595" i="60" s="1"/>
  <c r="N595" i="44"/>
  <c r="O595" i="60" s="1"/>
  <c r="O595" i="44"/>
  <c r="P595" i="60" s="1"/>
  <c r="P595" i="44"/>
  <c r="Q595" i="60" s="1"/>
  <c r="Q595" i="44"/>
  <c r="R595" i="60" s="1"/>
  <c r="R595" i="44"/>
  <c r="S595" i="60" s="1"/>
  <c r="S595" i="44"/>
  <c r="T595" i="60" s="1"/>
  <c r="T595" i="44"/>
  <c r="U595" i="60" s="1"/>
  <c r="J596" i="44"/>
  <c r="K596" i="60" s="1"/>
  <c r="K596" i="44"/>
  <c r="L596" i="60" s="1"/>
  <c r="L596" i="44"/>
  <c r="M596" i="44"/>
  <c r="N596" i="60" s="1"/>
  <c r="N596" i="44"/>
  <c r="O596" i="60" s="1"/>
  <c r="O596" i="44"/>
  <c r="P596" i="60" s="1"/>
  <c r="P596" i="44"/>
  <c r="Q596" i="60" s="1"/>
  <c r="Q596" i="44"/>
  <c r="R596" i="60" s="1"/>
  <c r="R596" i="44"/>
  <c r="S596" i="60" s="1"/>
  <c r="S596" i="44"/>
  <c r="T596" i="60" s="1"/>
  <c r="T596" i="44"/>
  <c r="U596" i="60" s="1"/>
  <c r="AA588" i="44"/>
  <c r="Z588" i="44"/>
  <c r="AB585" i="44"/>
  <c r="AB586" i="44"/>
  <c r="AB587" i="44"/>
  <c r="AB589" i="44"/>
  <c r="AB590" i="44"/>
  <c r="AB591" i="44"/>
  <c r="AB592" i="44"/>
  <c r="AB593" i="44"/>
  <c r="AB594" i="44"/>
  <c r="AB595" i="44"/>
  <c r="AB596" i="44"/>
  <c r="AN586" i="66" l="1"/>
  <c r="AA588" i="60"/>
  <c r="AO586" i="66"/>
  <c r="AU586" i="66" s="1"/>
  <c r="AU608" i="66" s="1"/>
  <c r="AU363" i="66" s="1"/>
  <c r="AB588" i="60"/>
  <c r="U427" i="45"/>
  <c r="M592" i="46"/>
  <c r="M594" i="60"/>
  <c r="M588" i="46"/>
  <c r="M590" i="60"/>
  <c r="M584" i="46"/>
  <c r="M586" i="60"/>
  <c r="H596" i="44"/>
  <c r="Q595" i="45" s="1"/>
  <c r="AC596" i="60"/>
  <c r="H592" i="44"/>
  <c r="Q591" i="45" s="1"/>
  <c r="AC592" i="60"/>
  <c r="H587" i="44"/>
  <c r="I587" i="44" s="1"/>
  <c r="AC587" i="60"/>
  <c r="M593" i="46"/>
  <c r="M595" i="60"/>
  <c r="M589" i="46"/>
  <c r="M591" i="60"/>
  <c r="M585" i="46"/>
  <c r="M587" i="60"/>
  <c r="H593" i="44"/>
  <c r="I593" i="44" s="1"/>
  <c r="AC593" i="60"/>
  <c r="H589" i="44"/>
  <c r="Q588" i="45" s="1"/>
  <c r="AC589" i="60"/>
  <c r="H595" i="44"/>
  <c r="I595" i="44" s="1"/>
  <c r="AC595" i="60"/>
  <c r="H591" i="44"/>
  <c r="I591" i="44" s="1"/>
  <c r="AC591" i="60"/>
  <c r="H586" i="44"/>
  <c r="Q585" i="45" s="1"/>
  <c r="AC586" i="60"/>
  <c r="M594" i="46"/>
  <c r="M596" i="60"/>
  <c r="M590" i="46"/>
  <c r="M592" i="60"/>
  <c r="M586" i="46"/>
  <c r="M588" i="60"/>
  <c r="M582" i="46"/>
  <c r="M584" i="60"/>
  <c r="H594" i="44"/>
  <c r="I594" i="44" s="1"/>
  <c r="AC594" i="60"/>
  <c r="H590" i="44"/>
  <c r="I590" i="44" s="1"/>
  <c r="AC590" i="60"/>
  <c r="H585" i="44"/>
  <c r="Q582" i="36" s="1"/>
  <c r="AC585" i="60"/>
  <c r="M591" i="46"/>
  <c r="M593" i="60"/>
  <c r="M587" i="46"/>
  <c r="M589" i="60"/>
  <c r="M583" i="46"/>
  <c r="M585" i="60"/>
  <c r="I589" i="44"/>
  <c r="Q586" i="36"/>
  <c r="Q593" i="36"/>
  <c r="I592" i="44"/>
  <c r="Q589" i="36"/>
  <c r="Q588" i="36"/>
  <c r="Q590" i="45"/>
  <c r="Q593" i="45"/>
  <c r="I585" i="44"/>
  <c r="U586" i="44"/>
  <c r="V586" i="60" s="1"/>
  <c r="U596" i="44"/>
  <c r="V596" i="60" s="1"/>
  <c r="U592" i="44"/>
  <c r="V592" i="60" s="1"/>
  <c r="AB588" i="44"/>
  <c r="U584" i="44"/>
  <c r="V584" i="60" s="1"/>
  <c r="V593" i="44"/>
  <c r="W593" i="60" s="1"/>
  <c r="V592" i="44"/>
  <c r="W592" i="60" s="1"/>
  <c r="V588" i="44"/>
  <c r="W588" i="60" s="1"/>
  <c r="V594" i="44"/>
  <c r="W594" i="60" s="1"/>
  <c r="V589" i="44"/>
  <c r="W589" i="60" s="1"/>
  <c r="U588" i="44"/>
  <c r="V588" i="60" s="1"/>
  <c r="V595" i="44"/>
  <c r="W595" i="60" s="1"/>
  <c r="V590" i="44"/>
  <c r="W590" i="60" s="1"/>
  <c r="V585" i="44"/>
  <c r="W585" i="60" s="1"/>
  <c r="V596" i="44"/>
  <c r="W596" i="60" s="1"/>
  <c r="V591" i="44"/>
  <c r="W591" i="60" s="1"/>
  <c r="V587" i="44"/>
  <c r="W587" i="60" s="1"/>
  <c r="V586" i="44"/>
  <c r="W586" i="60" s="1"/>
  <c r="U591" i="44"/>
  <c r="V591" i="60" s="1"/>
  <c r="U594" i="44"/>
  <c r="V594" i="60" s="1"/>
  <c r="U587" i="44"/>
  <c r="V587" i="60" s="1"/>
  <c r="U585" i="44"/>
  <c r="V585" i="60" s="1"/>
  <c r="U590" i="44"/>
  <c r="V590" i="60" s="1"/>
  <c r="U595" i="44"/>
  <c r="V595" i="60" s="1"/>
  <c r="U593" i="44"/>
  <c r="V593" i="60" s="1"/>
  <c r="U589" i="44"/>
  <c r="V589" i="60" s="1"/>
  <c r="AA353" i="44"/>
  <c r="Z353" i="44"/>
  <c r="Y353" i="44"/>
  <c r="X353" i="44"/>
  <c r="W353" i="44"/>
  <c r="AM351" i="66" l="1"/>
  <c r="Z353" i="60"/>
  <c r="AN351" i="66"/>
  <c r="AA353" i="60"/>
  <c r="Q584" i="45"/>
  <c r="Q591" i="36"/>
  <c r="AL351" i="66"/>
  <c r="Y353" i="60"/>
  <c r="AT351" i="66"/>
  <c r="X353" i="60"/>
  <c r="AO351" i="66"/>
  <c r="AU351" i="66" s="1"/>
  <c r="AB353" i="60"/>
  <c r="Q583" i="36"/>
  <c r="Q590" i="36"/>
  <c r="S587" i="36"/>
  <c r="O587" i="36" s="1"/>
  <c r="P587" i="36" s="1"/>
  <c r="J590" i="60"/>
  <c r="S592" i="36"/>
  <c r="J595" i="60"/>
  <c r="S584" i="36"/>
  <c r="J587" i="60"/>
  <c r="S582" i="36"/>
  <c r="O582" i="36" s="1"/>
  <c r="P582" i="36" s="1"/>
  <c r="J585" i="60"/>
  <c r="S588" i="36"/>
  <c r="O588" i="36" s="1"/>
  <c r="P588" i="36" s="1"/>
  <c r="J591" i="60"/>
  <c r="S590" i="36"/>
  <c r="J593" i="60"/>
  <c r="AA588" i="66"/>
  <c r="I590" i="60"/>
  <c r="AA584" i="66"/>
  <c r="I586" i="60"/>
  <c r="AA593" i="66"/>
  <c r="I595" i="60"/>
  <c r="AA591" i="66"/>
  <c r="I593" i="60"/>
  <c r="AA585" i="66"/>
  <c r="I587" i="60"/>
  <c r="AA594" i="66"/>
  <c r="I596" i="60"/>
  <c r="Q589" i="45"/>
  <c r="T589" i="45" s="1"/>
  <c r="I586" i="44"/>
  <c r="Q594" i="45"/>
  <c r="S594" i="45" s="1"/>
  <c r="I596" i="44"/>
  <c r="Q586" i="45"/>
  <c r="R586" i="45" s="1"/>
  <c r="H588" i="44"/>
  <c r="Q587" i="45" s="1"/>
  <c r="AC588" i="60"/>
  <c r="Q587" i="36"/>
  <c r="S591" i="36"/>
  <c r="J594" i="60"/>
  <c r="Q592" i="36"/>
  <c r="S589" i="36"/>
  <c r="O589" i="36" s="1"/>
  <c r="P589" i="36" s="1"/>
  <c r="J592" i="60"/>
  <c r="Q592" i="45"/>
  <c r="T592" i="45" s="1"/>
  <c r="Q584" i="36"/>
  <c r="S586" i="36"/>
  <c r="O586" i="36" s="1"/>
  <c r="P586" i="36" s="1"/>
  <c r="J589" i="60"/>
  <c r="AA583" i="66"/>
  <c r="I585" i="60"/>
  <c r="AA592" i="66"/>
  <c r="I594" i="60"/>
  <c r="AA589" i="66"/>
  <c r="I591" i="60"/>
  <c r="AA587" i="66"/>
  <c r="I589" i="60"/>
  <c r="AA590" i="66"/>
  <c r="I592" i="60"/>
  <c r="R593" i="45"/>
  <c r="T593" i="45"/>
  <c r="S593" i="45"/>
  <c r="S591" i="45"/>
  <c r="T591" i="45"/>
  <c r="R591" i="45"/>
  <c r="R588" i="45"/>
  <c r="S588" i="45"/>
  <c r="T588" i="45"/>
  <c r="S585" i="45"/>
  <c r="T585" i="45"/>
  <c r="R585" i="45"/>
  <c r="S595" i="45"/>
  <c r="T595" i="45"/>
  <c r="R595" i="45"/>
  <c r="S589" i="45"/>
  <c r="R589" i="45"/>
  <c r="R594" i="45"/>
  <c r="T594" i="45"/>
  <c r="S586" i="45"/>
  <c r="R584" i="45"/>
  <c r="T584" i="45"/>
  <c r="S584" i="45"/>
  <c r="O591" i="36"/>
  <c r="P591" i="36" s="1"/>
  <c r="S590" i="45"/>
  <c r="T590" i="45"/>
  <c r="R590" i="45"/>
  <c r="T586" i="45" l="1"/>
  <c r="S592" i="45"/>
  <c r="I588" i="44"/>
  <c r="O584" i="36"/>
  <c r="P584" i="36" s="1"/>
  <c r="AQ351" i="66"/>
  <c r="AS351" i="66"/>
  <c r="AR351" i="66"/>
  <c r="R592" i="45"/>
  <c r="U592" i="45" s="1"/>
  <c r="O590" i="36"/>
  <c r="P590" i="36" s="1"/>
  <c r="O592" i="36"/>
  <c r="P592" i="36" s="1"/>
  <c r="S585" i="36"/>
  <c r="O585" i="36" s="1"/>
  <c r="P585" i="36" s="1"/>
  <c r="J588" i="60"/>
  <c r="S593" i="36"/>
  <c r="O593" i="36" s="1"/>
  <c r="P593" i="36" s="1"/>
  <c r="J596" i="60"/>
  <c r="AA586" i="66"/>
  <c r="I588" i="60"/>
  <c r="S583" i="36"/>
  <c r="O583" i="36" s="1"/>
  <c r="P583" i="36" s="1"/>
  <c r="J586" i="60"/>
  <c r="Q585" i="36"/>
  <c r="U591" i="45"/>
  <c r="U584" i="45"/>
  <c r="U586" i="45"/>
  <c r="U589" i="45"/>
  <c r="U595" i="45"/>
  <c r="U590" i="45"/>
  <c r="U593" i="45"/>
  <c r="U594" i="45"/>
  <c r="U585" i="45"/>
  <c r="U588" i="45"/>
  <c r="S587" i="45"/>
  <c r="T587" i="45"/>
  <c r="R587" i="45"/>
  <c r="J375" i="44"/>
  <c r="K375" i="60" s="1"/>
  <c r="K375" i="44"/>
  <c r="L375" i="60" s="1"/>
  <c r="L375" i="44"/>
  <c r="M375" i="44"/>
  <c r="N375" i="60" s="1"/>
  <c r="N375" i="44"/>
  <c r="O375" i="60" s="1"/>
  <c r="O375" i="44"/>
  <c r="P375" i="60" s="1"/>
  <c r="P375" i="44"/>
  <c r="Q375" i="60" s="1"/>
  <c r="Q375" i="44"/>
  <c r="R375" i="60" s="1"/>
  <c r="R375" i="44"/>
  <c r="S375" i="60" s="1"/>
  <c r="S375" i="44"/>
  <c r="T375" i="60" s="1"/>
  <c r="T375" i="44"/>
  <c r="U375" i="60" s="1"/>
  <c r="J376" i="44"/>
  <c r="K376" i="60" s="1"/>
  <c r="K376" i="44"/>
  <c r="L376" i="60" s="1"/>
  <c r="L376" i="44"/>
  <c r="M376" i="44"/>
  <c r="N376" i="60" s="1"/>
  <c r="N376" i="44"/>
  <c r="O376" i="60" s="1"/>
  <c r="O376" i="44"/>
  <c r="P376" i="60" s="1"/>
  <c r="P376" i="44"/>
  <c r="Q376" i="60" s="1"/>
  <c r="Q376" i="44"/>
  <c r="R376" i="60" s="1"/>
  <c r="R376" i="44"/>
  <c r="S376" i="60" s="1"/>
  <c r="S376" i="44"/>
  <c r="T376" i="60" s="1"/>
  <c r="T376" i="44"/>
  <c r="U376" i="60" s="1"/>
  <c r="J377" i="44"/>
  <c r="K377" i="60" s="1"/>
  <c r="K377" i="44"/>
  <c r="L377" i="60" s="1"/>
  <c r="L377" i="44"/>
  <c r="M377" i="44"/>
  <c r="N377" i="60" s="1"/>
  <c r="N377" i="44"/>
  <c r="O377" i="60" s="1"/>
  <c r="O377" i="44"/>
  <c r="P377" i="60" s="1"/>
  <c r="P377" i="44"/>
  <c r="Q377" i="60" s="1"/>
  <c r="Q377" i="44"/>
  <c r="R377" i="60" s="1"/>
  <c r="R377" i="44"/>
  <c r="S377" i="60" s="1"/>
  <c r="S377" i="44"/>
  <c r="T377" i="60" s="1"/>
  <c r="T377" i="44"/>
  <c r="U377" i="60" s="1"/>
  <c r="AB375" i="44"/>
  <c r="AB376" i="44"/>
  <c r="AB377" i="44"/>
  <c r="Y363" i="44"/>
  <c r="X363" i="44"/>
  <c r="W363" i="44"/>
  <c r="AM361" i="66" l="1"/>
  <c r="Z363" i="60"/>
  <c r="AH351" i="66"/>
  <c r="AI351" i="66"/>
  <c r="AL361" i="66"/>
  <c r="Y363" i="60"/>
  <c r="AG351" i="66"/>
  <c r="AF351" i="66"/>
  <c r="AT361" i="66"/>
  <c r="X363" i="60"/>
  <c r="AE351" i="66"/>
  <c r="AD351" i="66"/>
  <c r="H377" i="44"/>
  <c r="AC377" i="60"/>
  <c r="H376" i="44"/>
  <c r="AC376" i="60"/>
  <c r="M373" i="46"/>
  <c r="M375" i="60"/>
  <c r="H375" i="44"/>
  <c r="Q372" i="36" s="1"/>
  <c r="AC375" i="60"/>
  <c r="M374" i="46"/>
  <c r="M376" i="60"/>
  <c r="M375" i="46"/>
  <c r="M377" i="60"/>
  <c r="U587" i="45"/>
  <c r="Q374" i="45"/>
  <c r="Q375" i="45"/>
  <c r="I377" i="44"/>
  <c r="Q374" i="36"/>
  <c r="Q376" i="45"/>
  <c r="U377" i="44"/>
  <c r="V377" i="60" s="1"/>
  <c r="V376" i="44"/>
  <c r="W376" i="60" s="1"/>
  <c r="V377" i="44"/>
  <c r="W377" i="60" s="1"/>
  <c r="U376" i="44"/>
  <c r="V376" i="60" s="1"/>
  <c r="V375" i="44"/>
  <c r="W375" i="60" s="1"/>
  <c r="U375" i="44"/>
  <c r="V375" i="60" s="1"/>
  <c r="AR361" i="66" l="1"/>
  <c r="AQ361" i="66"/>
  <c r="AS361" i="66"/>
  <c r="AU361" i="66"/>
  <c r="S374" i="36"/>
  <c r="J377" i="60"/>
  <c r="AA373" i="66"/>
  <c r="I375" i="60"/>
  <c r="AA374" i="66"/>
  <c r="I376" i="60"/>
  <c r="Q373" i="36"/>
  <c r="I375" i="44"/>
  <c r="I376" i="44"/>
  <c r="AA375" i="66"/>
  <c r="I377" i="60"/>
  <c r="O374" i="36"/>
  <c r="P374" i="36" s="1"/>
  <c r="T374" i="45"/>
  <c r="S374" i="45"/>
  <c r="R374" i="45"/>
  <c r="S375" i="45"/>
  <c r="R375" i="45"/>
  <c r="T375" i="45"/>
  <c r="S376" i="45"/>
  <c r="R376" i="45"/>
  <c r="T376" i="45"/>
  <c r="C26" i="57"/>
  <c r="C24" i="58"/>
  <c r="C23" i="58" s="1"/>
  <c r="C19" i="58"/>
  <c r="J357" i="45"/>
  <c r="AI361" i="66" l="1"/>
  <c r="AH361" i="66"/>
  <c r="AE361" i="66"/>
  <c r="AD361" i="66"/>
  <c r="AF361" i="66"/>
  <c r="AG361" i="66"/>
  <c r="S372" i="36"/>
  <c r="O372" i="36" s="1"/>
  <c r="P372" i="36" s="1"/>
  <c r="J375" i="60"/>
  <c r="S373" i="36"/>
  <c r="O373" i="36" s="1"/>
  <c r="P373" i="36" s="1"/>
  <c r="J376" i="60"/>
  <c r="B20" i="56"/>
  <c r="B15" i="56"/>
  <c r="B27" i="56"/>
  <c r="B21" i="56"/>
  <c r="B44" i="56" s="1"/>
  <c r="C37" i="58"/>
  <c r="C46" i="58" s="1"/>
  <c r="C47" i="58" s="1"/>
  <c r="U376" i="45"/>
  <c r="U375" i="45"/>
  <c r="U374" i="45"/>
  <c r="O356" i="46"/>
  <c r="O359" i="46"/>
  <c r="Q359" i="46"/>
  <c r="S359" i="46"/>
  <c r="U359" i="46"/>
  <c r="W359" i="46"/>
  <c r="O362" i="46"/>
  <c r="Q362" i="46"/>
  <c r="S362" i="46"/>
  <c r="U362" i="46"/>
  <c r="W362" i="46"/>
  <c r="D358" i="44"/>
  <c r="P23" i="46"/>
  <c r="E23" i="46"/>
  <c r="Q23" i="46" s="1"/>
  <c r="F23" i="46"/>
  <c r="R23" i="46" s="1"/>
  <c r="G23" i="46"/>
  <c r="S23" i="46" s="1"/>
  <c r="H23" i="46"/>
  <c r="T23" i="46" s="1"/>
  <c r="I23" i="46"/>
  <c r="U23" i="46" s="1"/>
  <c r="J23" i="46"/>
  <c r="V23" i="46" s="1"/>
  <c r="K23" i="46"/>
  <c r="W23" i="46" s="1"/>
  <c r="L23" i="46"/>
  <c r="X23" i="46" s="1"/>
  <c r="D24" i="46"/>
  <c r="P24" i="46" s="1"/>
  <c r="E24" i="46"/>
  <c r="F24" i="46"/>
  <c r="R24" i="46" s="1"/>
  <c r="G24" i="46"/>
  <c r="S24" i="46" s="1"/>
  <c r="H24" i="46"/>
  <c r="T24" i="46" s="1"/>
  <c r="I24" i="46"/>
  <c r="U24" i="46" s="1"/>
  <c r="J24" i="46"/>
  <c r="V24" i="46" s="1"/>
  <c r="K24" i="46"/>
  <c r="W24" i="46" s="1"/>
  <c r="L24" i="46"/>
  <c r="X24" i="46" s="1"/>
  <c r="D25" i="46"/>
  <c r="P25" i="46" s="1"/>
  <c r="E25" i="46"/>
  <c r="Q25" i="46" s="1"/>
  <c r="F25" i="46"/>
  <c r="R25" i="46" s="1"/>
  <c r="G25" i="46"/>
  <c r="S25" i="46" s="1"/>
  <c r="H25" i="46"/>
  <c r="T25" i="46" s="1"/>
  <c r="I25" i="46"/>
  <c r="U25" i="46" s="1"/>
  <c r="J25" i="46"/>
  <c r="V25" i="46" s="1"/>
  <c r="K25" i="46"/>
  <c r="W25" i="46" s="1"/>
  <c r="L25" i="46"/>
  <c r="X25" i="46" s="1"/>
  <c r="D26" i="46"/>
  <c r="P26" i="46" s="1"/>
  <c r="E26" i="46"/>
  <c r="Q26" i="46" s="1"/>
  <c r="F26" i="46"/>
  <c r="R26" i="46" s="1"/>
  <c r="G26" i="46"/>
  <c r="S26" i="46" s="1"/>
  <c r="H26" i="46"/>
  <c r="T26" i="46" s="1"/>
  <c r="I26" i="46"/>
  <c r="U26" i="46" s="1"/>
  <c r="J26" i="46"/>
  <c r="V26" i="46" s="1"/>
  <c r="K26" i="46"/>
  <c r="W26" i="46" s="1"/>
  <c r="L26" i="46"/>
  <c r="X26" i="46" s="1"/>
  <c r="D27" i="46"/>
  <c r="P27" i="46" s="1"/>
  <c r="E27" i="46"/>
  <c r="Q27" i="46" s="1"/>
  <c r="F27" i="46"/>
  <c r="R27" i="46" s="1"/>
  <c r="G27" i="46"/>
  <c r="S27" i="46" s="1"/>
  <c r="H27" i="46"/>
  <c r="T27" i="46" s="1"/>
  <c r="I27" i="46"/>
  <c r="U27" i="46" s="1"/>
  <c r="J27" i="46"/>
  <c r="V27" i="46" s="1"/>
  <c r="K27" i="46"/>
  <c r="W27" i="46" s="1"/>
  <c r="L27" i="46"/>
  <c r="X27" i="46" s="1"/>
  <c r="D28" i="46"/>
  <c r="P28" i="46" s="1"/>
  <c r="E28" i="46"/>
  <c r="Q28" i="46" s="1"/>
  <c r="F28" i="46"/>
  <c r="R28" i="46" s="1"/>
  <c r="G28" i="46"/>
  <c r="S28" i="46" s="1"/>
  <c r="H28" i="46"/>
  <c r="T28" i="46" s="1"/>
  <c r="I28" i="46"/>
  <c r="U28" i="46" s="1"/>
  <c r="J28" i="46"/>
  <c r="V28" i="46" s="1"/>
  <c r="K28" i="46"/>
  <c r="W28" i="46" s="1"/>
  <c r="L28" i="46"/>
  <c r="X28" i="46" s="1"/>
  <c r="D29" i="46"/>
  <c r="P29" i="46" s="1"/>
  <c r="E29" i="46"/>
  <c r="Q29" i="46" s="1"/>
  <c r="F29" i="46"/>
  <c r="R29" i="46" s="1"/>
  <c r="G29" i="46"/>
  <c r="S29" i="46" s="1"/>
  <c r="H29" i="46"/>
  <c r="T29" i="46" s="1"/>
  <c r="I29" i="46"/>
  <c r="U29" i="46" s="1"/>
  <c r="J29" i="46"/>
  <c r="V29" i="46" s="1"/>
  <c r="K29" i="46"/>
  <c r="W29" i="46" s="1"/>
  <c r="L29" i="46"/>
  <c r="X29" i="46" s="1"/>
  <c r="D30" i="46"/>
  <c r="P30" i="46" s="1"/>
  <c r="E30" i="46"/>
  <c r="Q30" i="46" s="1"/>
  <c r="F30" i="46"/>
  <c r="R30" i="46" s="1"/>
  <c r="G30" i="46"/>
  <c r="S30" i="46" s="1"/>
  <c r="H30" i="46"/>
  <c r="T30" i="46" s="1"/>
  <c r="I30" i="46"/>
  <c r="U30" i="46" s="1"/>
  <c r="J30" i="46"/>
  <c r="V30" i="46" s="1"/>
  <c r="K30" i="46"/>
  <c r="W30" i="46" s="1"/>
  <c r="L30" i="46"/>
  <c r="X30" i="46" s="1"/>
  <c r="D31" i="46"/>
  <c r="P31" i="46" s="1"/>
  <c r="E31" i="46"/>
  <c r="Q31" i="46" s="1"/>
  <c r="F31" i="46"/>
  <c r="R31" i="46" s="1"/>
  <c r="G31" i="46"/>
  <c r="S31" i="46" s="1"/>
  <c r="H31" i="46"/>
  <c r="T31" i="46" s="1"/>
  <c r="I31" i="46"/>
  <c r="U31" i="46" s="1"/>
  <c r="J31" i="46"/>
  <c r="V31" i="46" s="1"/>
  <c r="K31" i="46"/>
  <c r="W31" i="46" s="1"/>
  <c r="L31" i="46"/>
  <c r="X31" i="46" s="1"/>
  <c r="D32" i="46"/>
  <c r="P32" i="46" s="1"/>
  <c r="E32" i="46"/>
  <c r="Q32" i="46" s="1"/>
  <c r="F32" i="46"/>
  <c r="R32" i="46" s="1"/>
  <c r="G32" i="46"/>
  <c r="S32" i="46" s="1"/>
  <c r="H32" i="46"/>
  <c r="T32" i="46" s="1"/>
  <c r="I32" i="46"/>
  <c r="U32" i="46" s="1"/>
  <c r="J32" i="46"/>
  <c r="V32" i="46" s="1"/>
  <c r="K32" i="46"/>
  <c r="W32" i="46" s="1"/>
  <c r="L32" i="46"/>
  <c r="X32" i="46" s="1"/>
  <c r="D33" i="46"/>
  <c r="P33" i="46" s="1"/>
  <c r="E33" i="46"/>
  <c r="Q33" i="46" s="1"/>
  <c r="F33" i="46"/>
  <c r="R33" i="46" s="1"/>
  <c r="G33" i="46"/>
  <c r="S33" i="46" s="1"/>
  <c r="H33" i="46"/>
  <c r="T33" i="46" s="1"/>
  <c r="I33" i="46"/>
  <c r="U33" i="46" s="1"/>
  <c r="J33" i="46"/>
  <c r="V33" i="46" s="1"/>
  <c r="K33" i="46"/>
  <c r="W33" i="46" s="1"/>
  <c r="L33" i="46"/>
  <c r="X33" i="46" s="1"/>
  <c r="D34" i="46"/>
  <c r="P34" i="46" s="1"/>
  <c r="E34" i="46"/>
  <c r="Q34" i="46" s="1"/>
  <c r="F34" i="46"/>
  <c r="R34" i="46" s="1"/>
  <c r="G34" i="46"/>
  <c r="S34" i="46" s="1"/>
  <c r="H34" i="46"/>
  <c r="T34" i="46" s="1"/>
  <c r="I34" i="46"/>
  <c r="U34" i="46" s="1"/>
  <c r="J34" i="46"/>
  <c r="V34" i="46" s="1"/>
  <c r="K34" i="46"/>
  <c r="W34" i="46" s="1"/>
  <c r="L34" i="46"/>
  <c r="X34" i="46" s="1"/>
  <c r="D35" i="46"/>
  <c r="P35" i="46" s="1"/>
  <c r="E35" i="46"/>
  <c r="Q35" i="46" s="1"/>
  <c r="F35" i="46"/>
  <c r="R35" i="46" s="1"/>
  <c r="G35" i="46"/>
  <c r="S35" i="46" s="1"/>
  <c r="H35" i="46"/>
  <c r="T35" i="46" s="1"/>
  <c r="I35" i="46"/>
  <c r="U35" i="46" s="1"/>
  <c r="J35" i="46"/>
  <c r="V35" i="46" s="1"/>
  <c r="K35" i="46"/>
  <c r="W35" i="46" s="1"/>
  <c r="L35" i="46"/>
  <c r="X35" i="46" s="1"/>
  <c r="D36" i="46"/>
  <c r="P36" i="46" s="1"/>
  <c r="E36" i="46"/>
  <c r="Q36" i="46" s="1"/>
  <c r="F36" i="46"/>
  <c r="R36" i="46" s="1"/>
  <c r="G36" i="46"/>
  <c r="S36" i="46" s="1"/>
  <c r="H36" i="46"/>
  <c r="T36" i="46" s="1"/>
  <c r="I36" i="46"/>
  <c r="U36" i="46" s="1"/>
  <c r="J36" i="46"/>
  <c r="V36" i="46" s="1"/>
  <c r="K36" i="46"/>
  <c r="W36" i="46" s="1"/>
  <c r="L36" i="46"/>
  <c r="X36" i="46" s="1"/>
  <c r="D37" i="46"/>
  <c r="P37" i="46" s="1"/>
  <c r="E37" i="46"/>
  <c r="Q37" i="46" s="1"/>
  <c r="F37" i="46"/>
  <c r="R37" i="46" s="1"/>
  <c r="G37" i="46"/>
  <c r="S37" i="46" s="1"/>
  <c r="H37" i="46"/>
  <c r="T37" i="46" s="1"/>
  <c r="I37" i="46"/>
  <c r="U37" i="46" s="1"/>
  <c r="J37" i="46"/>
  <c r="V37" i="46" s="1"/>
  <c r="K37" i="46"/>
  <c r="W37" i="46" s="1"/>
  <c r="L37" i="46"/>
  <c r="X37" i="46" s="1"/>
  <c r="D38" i="46"/>
  <c r="P38" i="46" s="1"/>
  <c r="E38" i="46"/>
  <c r="Q38" i="46" s="1"/>
  <c r="F38" i="46"/>
  <c r="R38" i="46" s="1"/>
  <c r="G38" i="46"/>
  <c r="S38" i="46" s="1"/>
  <c r="H38" i="46"/>
  <c r="T38" i="46" s="1"/>
  <c r="I38" i="46"/>
  <c r="U38" i="46" s="1"/>
  <c r="J38" i="46"/>
  <c r="V38" i="46" s="1"/>
  <c r="K38" i="46"/>
  <c r="W38" i="46" s="1"/>
  <c r="L38" i="46"/>
  <c r="X38" i="46" s="1"/>
  <c r="D39" i="46"/>
  <c r="P39" i="46" s="1"/>
  <c r="E39" i="46"/>
  <c r="Q39" i="46" s="1"/>
  <c r="F39" i="46"/>
  <c r="R39" i="46" s="1"/>
  <c r="G39" i="46"/>
  <c r="S39" i="46" s="1"/>
  <c r="H39" i="46"/>
  <c r="T39" i="46" s="1"/>
  <c r="I39" i="46"/>
  <c r="U39" i="46" s="1"/>
  <c r="J39" i="46"/>
  <c r="V39" i="46" s="1"/>
  <c r="K39" i="46"/>
  <c r="W39" i="46" s="1"/>
  <c r="L39" i="46"/>
  <c r="X39" i="46" s="1"/>
  <c r="D40" i="46"/>
  <c r="P40" i="46" s="1"/>
  <c r="E40" i="46"/>
  <c r="Q40" i="46" s="1"/>
  <c r="F40" i="46"/>
  <c r="R40" i="46" s="1"/>
  <c r="G40" i="46"/>
  <c r="S40" i="46" s="1"/>
  <c r="H40" i="46"/>
  <c r="T40" i="46" s="1"/>
  <c r="I40" i="46"/>
  <c r="U40" i="46" s="1"/>
  <c r="J40" i="46"/>
  <c r="V40" i="46" s="1"/>
  <c r="K40" i="46"/>
  <c r="W40" i="46" s="1"/>
  <c r="L40" i="46"/>
  <c r="X40" i="46" s="1"/>
  <c r="D41" i="46"/>
  <c r="P41" i="46" s="1"/>
  <c r="E41" i="46"/>
  <c r="Q41" i="46" s="1"/>
  <c r="F41" i="46"/>
  <c r="R41" i="46" s="1"/>
  <c r="G41" i="46"/>
  <c r="S41" i="46" s="1"/>
  <c r="H41" i="46"/>
  <c r="T41" i="46" s="1"/>
  <c r="I41" i="46"/>
  <c r="U41" i="46" s="1"/>
  <c r="J41" i="46"/>
  <c r="V41" i="46" s="1"/>
  <c r="K41" i="46"/>
  <c r="W41" i="46" s="1"/>
  <c r="L41" i="46"/>
  <c r="X41" i="46" s="1"/>
  <c r="D42" i="46"/>
  <c r="P42" i="46" s="1"/>
  <c r="E42" i="46"/>
  <c r="Q42" i="46" s="1"/>
  <c r="F42" i="46"/>
  <c r="R42" i="46" s="1"/>
  <c r="G42" i="46"/>
  <c r="S42" i="46" s="1"/>
  <c r="H42" i="46"/>
  <c r="T42" i="46" s="1"/>
  <c r="I42" i="46"/>
  <c r="U42" i="46" s="1"/>
  <c r="J42" i="46"/>
  <c r="V42" i="46" s="1"/>
  <c r="K42" i="46"/>
  <c r="W42" i="46" s="1"/>
  <c r="L42" i="46"/>
  <c r="X42" i="46" s="1"/>
  <c r="D43" i="46"/>
  <c r="P43" i="46" s="1"/>
  <c r="E43" i="46"/>
  <c r="Q43" i="46" s="1"/>
  <c r="F43" i="46"/>
  <c r="R43" i="46" s="1"/>
  <c r="G43" i="46"/>
  <c r="S43" i="46" s="1"/>
  <c r="H43" i="46"/>
  <c r="T43" i="46" s="1"/>
  <c r="I43" i="46"/>
  <c r="U43" i="46" s="1"/>
  <c r="J43" i="46"/>
  <c r="V43" i="46" s="1"/>
  <c r="K43" i="46"/>
  <c r="W43" i="46" s="1"/>
  <c r="L43" i="46"/>
  <c r="X43" i="46" s="1"/>
  <c r="D44" i="46"/>
  <c r="P44" i="46" s="1"/>
  <c r="E44" i="46"/>
  <c r="Q44" i="46" s="1"/>
  <c r="F44" i="46"/>
  <c r="R44" i="46" s="1"/>
  <c r="G44" i="46"/>
  <c r="S44" i="46" s="1"/>
  <c r="H44" i="46"/>
  <c r="T44" i="46" s="1"/>
  <c r="I44" i="46"/>
  <c r="U44" i="46" s="1"/>
  <c r="J44" i="46"/>
  <c r="V44" i="46" s="1"/>
  <c r="K44" i="46"/>
  <c r="W44" i="46" s="1"/>
  <c r="L44" i="46"/>
  <c r="X44" i="46" s="1"/>
  <c r="D45" i="46"/>
  <c r="P45" i="46" s="1"/>
  <c r="E45" i="46"/>
  <c r="Q45" i="46" s="1"/>
  <c r="F45" i="46"/>
  <c r="R45" i="46" s="1"/>
  <c r="G45" i="46"/>
  <c r="S45" i="46" s="1"/>
  <c r="H45" i="46"/>
  <c r="T45" i="46" s="1"/>
  <c r="I45" i="46"/>
  <c r="U45" i="46" s="1"/>
  <c r="J45" i="46"/>
  <c r="V45" i="46" s="1"/>
  <c r="K45" i="46"/>
  <c r="W45" i="46" s="1"/>
  <c r="L45" i="46"/>
  <c r="X45" i="46" s="1"/>
  <c r="D46" i="46"/>
  <c r="P46" i="46" s="1"/>
  <c r="E46" i="46"/>
  <c r="Q46" i="46" s="1"/>
  <c r="F46" i="46"/>
  <c r="R46" i="46" s="1"/>
  <c r="G46" i="46"/>
  <c r="S46" i="46" s="1"/>
  <c r="H46" i="46"/>
  <c r="T46" i="46" s="1"/>
  <c r="I46" i="46"/>
  <c r="U46" i="46" s="1"/>
  <c r="J46" i="46"/>
  <c r="V46" i="46" s="1"/>
  <c r="K46" i="46"/>
  <c r="W46" i="46" s="1"/>
  <c r="L46" i="46"/>
  <c r="X46" i="46" s="1"/>
  <c r="D47" i="46"/>
  <c r="P47" i="46" s="1"/>
  <c r="E47" i="46"/>
  <c r="Q47" i="46" s="1"/>
  <c r="F47" i="46"/>
  <c r="R47" i="46" s="1"/>
  <c r="G47" i="46"/>
  <c r="S47" i="46" s="1"/>
  <c r="H47" i="46"/>
  <c r="T47" i="46" s="1"/>
  <c r="I47" i="46"/>
  <c r="U47" i="46" s="1"/>
  <c r="J47" i="46"/>
  <c r="V47" i="46" s="1"/>
  <c r="K47" i="46"/>
  <c r="W47" i="46" s="1"/>
  <c r="L47" i="46"/>
  <c r="X47" i="46" s="1"/>
  <c r="D48" i="46"/>
  <c r="P48" i="46" s="1"/>
  <c r="E48" i="46"/>
  <c r="Q48" i="46" s="1"/>
  <c r="F48" i="46"/>
  <c r="R48" i="46" s="1"/>
  <c r="G48" i="46"/>
  <c r="S48" i="46" s="1"/>
  <c r="H48" i="46"/>
  <c r="T48" i="46" s="1"/>
  <c r="I48" i="46"/>
  <c r="U48" i="46" s="1"/>
  <c r="J48" i="46"/>
  <c r="V48" i="46" s="1"/>
  <c r="K48" i="46"/>
  <c r="W48" i="46" s="1"/>
  <c r="L48" i="46"/>
  <c r="X48" i="46" s="1"/>
  <c r="D49" i="46"/>
  <c r="P49" i="46" s="1"/>
  <c r="E49" i="46"/>
  <c r="Q49" i="46" s="1"/>
  <c r="F49" i="46"/>
  <c r="R49" i="46" s="1"/>
  <c r="G49" i="46"/>
  <c r="S49" i="46" s="1"/>
  <c r="H49" i="46"/>
  <c r="T49" i="46" s="1"/>
  <c r="I49" i="46"/>
  <c r="U49" i="46" s="1"/>
  <c r="J49" i="46"/>
  <c r="V49" i="46" s="1"/>
  <c r="K49" i="46"/>
  <c r="W49" i="46" s="1"/>
  <c r="L49" i="46"/>
  <c r="X49" i="46" s="1"/>
  <c r="D50" i="46"/>
  <c r="P50" i="46" s="1"/>
  <c r="E50" i="46"/>
  <c r="Q50" i="46" s="1"/>
  <c r="F50" i="46"/>
  <c r="R50" i="46" s="1"/>
  <c r="G50" i="46"/>
  <c r="S50" i="46" s="1"/>
  <c r="H50" i="46"/>
  <c r="T50" i="46" s="1"/>
  <c r="I50" i="46"/>
  <c r="U50" i="46" s="1"/>
  <c r="J50" i="46"/>
  <c r="V50" i="46" s="1"/>
  <c r="K50" i="46"/>
  <c r="W50" i="46" s="1"/>
  <c r="L50" i="46"/>
  <c r="X50" i="46" s="1"/>
  <c r="D51" i="46"/>
  <c r="P51" i="46" s="1"/>
  <c r="E51" i="46"/>
  <c r="Q51" i="46" s="1"/>
  <c r="F51" i="46"/>
  <c r="R51" i="46" s="1"/>
  <c r="G51" i="46"/>
  <c r="S51" i="46" s="1"/>
  <c r="H51" i="46"/>
  <c r="T51" i="46" s="1"/>
  <c r="I51" i="46"/>
  <c r="U51" i="46" s="1"/>
  <c r="J51" i="46"/>
  <c r="V51" i="46" s="1"/>
  <c r="K51" i="46"/>
  <c r="W51" i="46" s="1"/>
  <c r="L51" i="46"/>
  <c r="X51" i="46" s="1"/>
  <c r="D52" i="46"/>
  <c r="P52" i="46" s="1"/>
  <c r="E52" i="46"/>
  <c r="Q52" i="46" s="1"/>
  <c r="F52" i="46"/>
  <c r="R52" i="46" s="1"/>
  <c r="G52" i="46"/>
  <c r="S52" i="46" s="1"/>
  <c r="H52" i="46"/>
  <c r="T52" i="46" s="1"/>
  <c r="I52" i="46"/>
  <c r="U52" i="46" s="1"/>
  <c r="J52" i="46"/>
  <c r="V52" i="46" s="1"/>
  <c r="K52" i="46"/>
  <c r="W52" i="46" s="1"/>
  <c r="L52" i="46"/>
  <c r="X52" i="46" s="1"/>
  <c r="D53" i="46"/>
  <c r="P53" i="46" s="1"/>
  <c r="E53" i="46"/>
  <c r="Q53" i="46" s="1"/>
  <c r="F53" i="46"/>
  <c r="R53" i="46" s="1"/>
  <c r="G53" i="46"/>
  <c r="S53" i="46" s="1"/>
  <c r="H53" i="46"/>
  <c r="T53" i="46" s="1"/>
  <c r="I53" i="46"/>
  <c r="U53" i="46" s="1"/>
  <c r="J53" i="46"/>
  <c r="V53" i="46" s="1"/>
  <c r="K53" i="46"/>
  <c r="W53" i="46" s="1"/>
  <c r="L53" i="46"/>
  <c r="X53" i="46" s="1"/>
  <c r="D54" i="46"/>
  <c r="P54" i="46" s="1"/>
  <c r="E54" i="46"/>
  <c r="Q54" i="46" s="1"/>
  <c r="F54" i="46"/>
  <c r="R54" i="46" s="1"/>
  <c r="G54" i="46"/>
  <c r="S54" i="46" s="1"/>
  <c r="H54" i="46"/>
  <c r="T54" i="46" s="1"/>
  <c r="I54" i="46"/>
  <c r="U54" i="46" s="1"/>
  <c r="J54" i="46"/>
  <c r="V54" i="46" s="1"/>
  <c r="K54" i="46"/>
  <c r="W54" i="46" s="1"/>
  <c r="L54" i="46"/>
  <c r="X54" i="46" s="1"/>
  <c r="D55" i="46"/>
  <c r="P55" i="46" s="1"/>
  <c r="E55" i="46"/>
  <c r="Q55" i="46" s="1"/>
  <c r="F55" i="46"/>
  <c r="R55" i="46" s="1"/>
  <c r="G55" i="46"/>
  <c r="S55" i="46" s="1"/>
  <c r="H55" i="46"/>
  <c r="T55" i="46" s="1"/>
  <c r="I55" i="46"/>
  <c r="U55" i="46" s="1"/>
  <c r="J55" i="46"/>
  <c r="V55" i="46" s="1"/>
  <c r="K55" i="46"/>
  <c r="W55" i="46" s="1"/>
  <c r="L55" i="46"/>
  <c r="X55" i="46" s="1"/>
  <c r="D56" i="46"/>
  <c r="P56" i="46" s="1"/>
  <c r="E56" i="46"/>
  <c r="Q56" i="46" s="1"/>
  <c r="F56" i="46"/>
  <c r="R56" i="46" s="1"/>
  <c r="G56" i="46"/>
  <c r="S56" i="46" s="1"/>
  <c r="H56" i="46"/>
  <c r="T56" i="46" s="1"/>
  <c r="I56" i="46"/>
  <c r="U56" i="46" s="1"/>
  <c r="J56" i="46"/>
  <c r="V56" i="46" s="1"/>
  <c r="K56" i="46"/>
  <c r="W56" i="46" s="1"/>
  <c r="L56" i="46"/>
  <c r="X56" i="46" s="1"/>
  <c r="D57" i="46"/>
  <c r="P57" i="46" s="1"/>
  <c r="E57" i="46"/>
  <c r="Q57" i="46" s="1"/>
  <c r="F57" i="46"/>
  <c r="R57" i="46" s="1"/>
  <c r="G57" i="46"/>
  <c r="S57" i="46" s="1"/>
  <c r="H57" i="46"/>
  <c r="T57" i="46" s="1"/>
  <c r="I57" i="46"/>
  <c r="U57" i="46" s="1"/>
  <c r="J57" i="46"/>
  <c r="V57" i="46" s="1"/>
  <c r="K57" i="46"/>
  <c r="W57" i="46" s="1"/>
  <c r="L57" i="46"/>
  <c r="X57" i="46" s="1"/>
  <c r="D58" i="46"/>
  <c r="P58" i="46" s="1"/>
  <c r="E58" i="46"/>
  <c r="Q58" i="46" s="1"/>
  <c r="F58" i="46"/>
  <c r="R58" i="46" s="1"/>
  <c r="G58" i="46"/>
  <c r="S58" i="46" s="1"/>
  <c r="H58" i="46"/>
  <c r="T58" i="46" s="1"/>
  <c r="I58" i="46"/>
  <c r="U58" i="46" s="1"/>
  <c r="J58" i="46"/>
  <c r="V58" i="46" s="1"/>
  <c r="K58" i="46"/>
  <c r="W58" i="46" s="1"/>
  <c r="L58" i="46"/>
  <c r="X58" i="46" s="1"/>
  <c r="D59" i="46"/>
  <c r="P59" i="46" s="1"/>
  <c r="E59" i="46"/>
  <c r="Q59" i="46" s="1"/>
  <c r="F59" i="46"/>
  <c r="R59" i="46" s="1"/>
  <c r="G59" i="46"/>
  <c r="S59" i="46" s="1"/>
  <c r="H59" i="46"/>
  <c r="T59" i="46" s="1"/>
  <c r="I59" i="46"/>
  <c r="U59" i="46" s="1"/>
  <c r="J59" i="46"/>
  <c r="V59" i="46" s="1"/>
  <c r="K59" i="46"/>
  <c r="W59" i="46" s="1"/>
  <c r="L59" i="46"/>
  <c r="X59" i="46" s="1"/>
  <c r="D60" i="46"/>
  <c r="P60" i="46" s="1"/>
  <c r="E60" i="46"/>
  <c r="Q60" i="46" s="1"/>
  <c r="F60" i="46"/>
  <c r="R60" i="46" s="1"/>
  <c r="G60" i="46"/>
  <c r="S60" i="46" s="1"/>
  <c r="H60" i="46"/>
  <c r="T60" i="46" s="1"/>
  <c r="I60" i="46"/>
  <c r="U60" i="46" s="1"/>
  <c r="J60" i="46"/>
  <c r="V60" i="46" s="1"/>
  <c r="K60" i="46"/>
  <c r="W60" i="46" s="1"/>
  <c r="L60" i="46"/>
  <c r="X60" i="46" s="1"/>
  <c r="D61" i="46"/>
  <c r="P61" i="46" s="1"/>
  <c r="E61" i="46"/>
  <c r="Q61" i="46" s="1"/>
  <c r="F61" i="46"/>
  <c r="R61" i="46" s="1"/>
  <c r="G61" i="46"/>
  <c r="S61" i="46" s="1"/>
  <c r="H61" i="46"/>
  <c r="T61" i="46" s="1"/>
  <c r="I61" i="46"/>
  <c r="U61" i="46" s="1"/>
  <c r="J61" i="46"/>
  <c r="V61" i="46" s="1"/>
  <c r="K61" i="46"/>
  <c r="W61" i="46" s="1"/>
  <c r="L61" i="46"/>
  <c r="X61" i="46" s="1"/>
  <c r="D62" i="46"/>
  <c r="P62" i="46" s="1"/>
  <c r="E62" i="46"/>
  <c r="Q62" i="46" s="1"/>
  <c r="F62" i="46"/>
  <c r="R62" i="46" s="1"/>
  <c r="G62" i="46"/>
  <c r="S62" i="46" s="1"/>
  <c r="H62" i="46"/>
  <c r="T62" i="46" s="1"/>
  <c r="I62" i="46"/>
  <c r="U62" i="46" s="1"/>
  <c r="J62" i="46"/>
  <c r="V62" i="46" s="1"/>
  <c r="K62" i="46"/>
  <c r="W62" i="46" s="1"/>
  <c r="L62" i="46"/>
  <c r="X62" i="46" s="1"/>
  <c r="D63" i="46"/>
  <c r="P63" i="46" s="1"/>
  <c r="E63" i="46"/>
  <c r="Q63" i="46" s="1"/>
  <c r="F63" i="46"/>
  <c r="R63" i="46" s="1"/>
  <c r="G63" i="46"/>
  <c r="S63" i="46" s="1"/>
  <c r="H63" i="46"/>
  <c r="T63" i="46" s="1"/>
  <c r="I63" i="46"/>
  <c r="U63" i="46" s="1"/>
  <c r="J63" i="46"/>
  <c r="V63" i="46" s="1"/>
  <c r="K63" i="46"/>
  <c r="W63" i="46" s="1"/>
  <c r="L63" i="46"/>
  <c r="X63" i="46" s="1"/>
  <c r="D64" i="46"/>
  <c r="P64" i="46" s="1"/>
  <c r="E64" i="46"/>
  <c r="Q64" i="46" s="1"/>
  <c r="F64" i="46"/>
  <c r="R64" i="46" s="1"/>
  <c r="G64" i="46"/>
  <c r="S64" i="46" s="1"/>
  <c r="H64" i="46"/>
  <c r="T64" i="46" s="1"/>
  <c r="I64" i="46"/>
  <c r="U64" i="46" s="1"/>
  <c r="J64" i="46"/>
  <c r="V64" i="46" s="1"/>
  <c r="K64" i="46"/>
  <c r="W64" i="46" s="1"/>
  <c r="L64" i="46"/>
  <c r="X64" i="46" s="1"/>
  <c r="D65" i="46"/>
  <c r="P65" i="46" s="1"/>
  <c r="E65" i="46"/>
  <c r="Q65" i="46" s="1"/>
  <c r="F65" i="46"/>
  <c r="R65" i="46" s="1"/>
  <c r="G65" i="46"/>
  <c r="S65" i="46" s="1"/>
  <c r="H65" i="46"/>
  <c r="T65" i="46" s="1"/>
  <c r="I65" i="46"/>
  <c r="U65" i="46" s="1"/>
  <c r="J65" i="46"/>
  <c r="V65" i="46" s="1"/>
  <c r="K65" i="46"/>
  <c r="W65" i="46" s="1"/>
  <c r="L65" i="46"/>
  <c r="X65" i="46" s="1"/>
  <c r="D66" i="46"/>
  <c r="P66" i="46" s="1"/>
  <c r="E66" i="46"/>
  <c r="Q66" i="46" s="1"/>
  <c r="F66" i="46"/>
  <c r="R66" i="46" s="1"/>
  <c r="G66" i="46"/>
  <c r="S66" i="46" s="1"/>
  <c r="H66" i="46"/>
  <c r="T66" i="46" s="1"/>
  <c r="I66" i="46"/>
  <c r="U66" i="46" s="1"/>
  <c r="J66" i="46"/>
  <c r="V66" i="46" s="1"/>
  <c r="K66" i="46"/>
  <c r="W66" i="46" s="1"/>
  <c r="L66" i="46"/>
  <c r="X66" i="46" s="1"/>
  <c r="D67" i="46"/>
  <c r="P67" i="46" s="1"/>
  <c r="E67" i="46"/>
  <c r="Q67" i="46" s="1"/>
  <c r="F67" i="46"/>
  <c r="R67" i="46" s="1"/>
  <c r="G67" i="46"/>
  <c r="S67" i="46" s="1"/>
  <c r="H67" i="46"/>
  <c r="T67" i="46" s="1"/>
  <c r="I67" i="46"/>
  <c r="U67" i="46" s="1"/>
  <c r="J67" i="46"/>
  <c r="V67" i="46" s="1"/>
  <c r="K67" i="46"/>
  <c r="W67" i="46" s="1"/>
  <c r="L67" i="46"/>
  <c r="X67" i="46" s="1"/>
  <c r="D68" i="46"/>
  <c r="P68" i="46" s="1"/>
  <c r="E68" i="46"/>
  <c r="Q68" i="46" s="1"/>
  <c r="F68" i="46"/>
  <c r="R68" i="46" s="1"/>
  <c r="G68" i="46"/>
  <c r="S68" i="46" s="1"/>
  <c r="H68" i="46"/>
  <c r="T68" i="46" s="1"/>
  <c r="I68" i="46"/>
  <c r="U68" i="46" s="1"/>
  <c r="J68" i="46"/>
  <c r="V68" i="46" s="1"/>
  <c r="K68" i="46"/>
  <c r="W68" i="46" s="1"/>
  <c r="L68" i="46"/>
  <c r="X68" i="46" s="1"/>
  <c r="D69" i="46"/>
  <c r="P69" i="46" s="1"/>
  <c r="E69" i="46"/>
  <c r="Q69" i="46" s="1"/>
  <c r="F69" i="46"/>
  <c r="R69" i="46" s="1"/>
  <c r="G69" i="46"/>
  <c r="S69" i="46" s="1"/>
  <c r="H69" i="46"/>
  <c r="T69" i="46" s="1"/>
  <c r="I69" i="46"/>
  <c r="U69" i="46" s="1"/>
  <c r="J69" i="46"/>
  <c r="V69" i="46" s="1"/>
  <c r="K69" i="46"/>
  <c r="W69" i="46" s="1"/>
  <c r="L69" i="46"/>
  <c r="X69" i="46" s="1"/>
  <c r="D70" i="46"/>
  <c r="P70" i="46" s="1"/>
  <c r="E70" i="46"/>
  <c r="Q70" i="46" s="1"/>
  <c r="F70" i="46"/>
  <c r="R70" i="46" s="1"/>
  <c r="G70" i="46"/>
  <c r="S70" i="46" s="1"/>
  <c r="H70" i="46"/>
  <c r="T70" i="46" s="1"/>
  <c r="I70" i="46"/>
  <c r="U70" i="46" s="1"/>
  <c r="J70" i="46"/>
  <c r="V70" i="46" s="1"/>
  <c r="K70" i="46"/>
  <c r="W70" i="46" s="1"/>
  <c r="L70" i="46"/>
  <c r="X70" i="46" s="1"/>
  <c r="D71" i="46"/>
  <c r="P71" i="46" s="1"/>
  <c r="E71" i="46"/>
  <c r="Q71" i="46" s="1"/>
  <c r="F71" i="46"/>
  <c r="R71" i="46" s="1"/>
  <c r="G71" i="46"/>
  <c r="S71" i="46" s="1"/>
  <c r="H71" i="46"/>
  <c r="T71" i="46" s="1"/>
  <c r="I71" i="46"/>
  <c r="U71" i="46" s="1"/>
  <c r="J71" i="46"/>
  <c r="V71" i="46" s="1"/>
  <c r="K71" i="46"/>
  <c r="W71" i="46" s="1"/>
  <c r="L71" i="46"/>
  <c r="X71" i="46" s="1"/>
  <c r="D72" i="46"/>
  <c r="P72" i="46" s="1"/>
  <c r="E72" i="46"/>
  <c r="Q72" i="46" s="1"/>
  <c r="F72" i="46"/>
  <c r="R72" i="46" s="1"/>
  <c r="G72" i="46"/>
  <c r="S72" i="46" s="1"/>
  <c r="H72" i="46"/>
  <c r="T72" i="46" s="1"/>
  <c r="I72" i="46"/>
  <c r="U72" i="46" s="1"/>
  <c r="J72" i="46"/>
  <c r="V72" i="46" s="1"/>
  <c r="K72" i="46"/>
  <c r="W72" i="46" s="1"/>
  <c r="L72" i="46"/>
  <c r="X72" i="46" s="1"/>
  <c r="D73" i="46"/>
  <c r="P73" i="46" s="1"/>
  <c r="E73" i="46"/>
  <c r="Q73" i="46" s="1"/>
  <c r="F73" i="46"/>
  <c r="R73" i="46" s="1"/>
  <c r="G73" i="46"/>
  <c r="S73" i="46" s="1"/>
  <c r="H73" i="46"/>
  <c r="T73" i="46" s="1"/>
  <c r="I73" i="46"/>
  <c r="U73" i="46" s="1"/>
  <c r="J73" i="46"/>
  <c r="V73" i="46" s="1"/>
  <c r="K73" i="46"/>
  <c r="W73" i="46" s="1"/>
  <c r="L73" i="46"/>
  <c r="X73" i="46" s="1"/>
  <c r="D74" i="46"/>
  <c r="P74" i="46" s="1"/>
  <c r="E74" i="46"/>
  <c r="Q74" i="46" s="1"/>
  <c r="F74" i="46"/>
  <c r="R74" i="46" s="1"/>
  <c r="G74" i="46"/>
  <c r="S74" i="46" s="1"/>
  <c r="H74" i="46"/>
  <c r="T74" i="46" s="1"/>
  <c r="I74" i="46"/>
  <c r="U74" i="46" s="1"/>
  <c r="J74" i="46"/>
  <c r="V74" i="46" s="1"/>
  <c r="K74" i="46"/>
  <c r="W74" i="46" s="1"/>
  <c r="L74" i="46"/>
  <c r="X74" i="46" s="1"/>
  <c r="D75" i="46"/>
  <c r="P75" i="46" s="1"/>
  <c r="E75" i="46"/>
  <c r="Q75" i="46" s="1"/>
  <c r="F75" i="46"/>
  <c r="R75" i="46" s="1"/>
  <c r="G75" i="46"/>
  <c r="S75" i="46" s="1"/>
  <c r="H75" i="46"/>
  <c r="T75" i="46" s="1"/>
  <c r="I75" i="46"/>
  <c r="U75" i="46" s="1"/>
  <c r="J75" i="46"/>
  <c r="V75" i="46" s="1"/>
  <c r="K75" i="46"/>
  <c r="W75" i="46" s="1"/>
  <c r="L75" i="46"/>
  <c r="X75" i="46" s="1"/>
  <c r="D76" i="46"/>
  <c r="P76" i="46" s="1"/>
  <c r="E76" i="46"/>
  <c r="Q76" i="46" s="1"/>
  <c r="F76" i="46"/>
  <c r="R76" i="46" s="1"/>
  <c r="G76" i="46"/>
  <c r="S76" i="46" s="1"/>
  <c r="H76" i="46"/>
  <c r="T76" i="46" s="1"/>
  <c r="I76" i="46"/>
  <c r="U76" i="46" s="1"/>
  <c r="J76" i="46"/>
  <c r="V76" i="46" s="1"/>
  <c r="K76" i="46"/>
  <c r="W76" i="46" s="1"/>
  <c r="L76" i="46"/>
  <c r="X76" i="46" s="1"/>
  <c r="D77" i="46"/>
  <c r="P77" i="46" s="1"/>
  <c r="E77" i="46"/>
  <c r="Q77" i="46" s="1"/>
  <c r="F77" i="46"/>
  <c r="R77" i="46" s="1"/>
  <c r="G77" i="46"/>
  <c r="S77" i="46" s="1"/>
  <c r="H77" i="46"/>
  <c r="T77" i="46" s="1"/>
  <c r="I77" i="46"/>
  <c r="U77" i="46" s="1"/>
  <c r="J77" i="46"/>
  <c r="V77" i="46" s="1"/>
  <c r="K77" i="46"/>
  <c r="W77" i="46" s="1"/>
  <c r="L77" i="46"/>
  <c r="X77" i="46" s="1"/>
  <c r="D78" i="46"/>
  <c r="P78" i="46" s="1"/>
  <c r="E78" i="46"/>
  <c r="Q78" i="46" s="1"/>
  <c r="F78" i="46"/>
  <c r="R78" i="46" s="1"/>
  <c r="G78" i="46"/>
  <c r="S78" i="46" s="1"/>
  <c r="H78" i="46"/>
  <c r="T78" i="46" s="1"/>
  <c r="I78" i="46"/>
  <c r="U78" i="46" s="1"/>
  <c r="J78" i="46"/>
  <c r="V78" i="46" s="1"/>
  <c r="K78" i="46"/>
  <c r="W78" i="46" s="1"/>
  <c r="L78" i="46"/>
  <c r="X78" i="46" s="1"/>
  <c r="D79" i="46"/>
  <c r="P79" i="46" s="1"/>
  <c r="E79" i="46"/>
  <c r="Q79" i="46" s="1"/>
  <c r="F79" i="46"/>
  <c r="R79" i="46" s="1"/>
  <c r="G79" i="46"/>
  <c r="S79" i="46" s="1"/>
  <c r="H79" i="46"/>
  <c r="T79" i="46" s="1"/>
  <c r="I79" i="46"/>
  <c r="U79" i="46" s="1"/>
  <c r="J79" i="46"/>
  <c r="V79" i="46" s="1"/>
  <c r="K79" i="46"/>
  <c r="W79" i="46" s="1"/>
  <c r="L79" i="46"/>
  <c r="X79" i="46" s="1"/>
  <c r="D80" i="46"/>
  <c r="P80" i="46" s="1"/>
  <c r="E80" i="46"/>
  <c r="Q80" i="46" s="1"/>
  <c r="F80" i="46"/>
  <c r="R80" i="46" s="1"/>
  <c r="G80" i="46"/>
  <c r="S80" i="46" s="1"/>
  <c r="H80" i="46"/>
  <c r="T80" i="46" s="1"/>
  <c r="I80" i="46"/>
  <c r="U80" i="46" s="1"/>
  <c r="J80" i="46"/>
  <c r="V80" i="46" s="1"/>
  <c r="K80" i="46"/>
  <c r="W80" i="46" s="1"/>
  <c r="L80" i="46"/>
  <c r="X80" i="46" s="1"/>
  <c r="D81" i="46"/>
  <c r="P81" i="46" s="1"/>
  <c r="E81" i="46"/>
  <c r="Q81" i="46" s="1"/>
  <c r="F81" i="46"/>
  <c r="R81" i="46" s="1"/>
  <c r="G81" i="46"/>
  <c r="S81" i="46" s="1"/>
  <c r="H81" i="46"/>
  <c r="T81" i="46" s="1"/>
  <c r="I81" i="46"/>
  <c r="U81" i="46" s="1"/>
  <c r="J81" i="46"/>
  <c r="V81" i="46" s="1"/>
  <c r="K81" i="46"/>
  <c r="W81" i="46" s="1"/>
  <c r="L81" i="46"/>
  <c r="X81" i="46" s="1"/>
  <c r="D82" i="46"/>
  <c r="P82" i="46" s="1"/>
  <c r="E82" i="46"/>
  <c r="Q82" i="46" s="1"/>
  <c r="F82" i="46"/>
  <c r="R82" i="46" s="1"/>
  <c r="G82" i="46"/>
  <c r="S82" i="46" s="1"/>
  <c r="H82" i="46"/>
  <c r="T82" i="46" s="1"/>
  <c r="I82" i="46"/>
  <c r="U82" i="46" s="1"/>
  <c r="J82" i="46"/>
  <c r="V82" i="46" s="1"/>
  <c r="K82" i="46"/>
  <c r="W82" i="46" s="1"/>
  <c r="L82" i="46"/>
  <c r="X82" i="46" s="1"/>
  <c r="D83" i="46"/>
  <c r="P83" i="46" s="1"/>
  <c r="E83" i="46"/>
  <c r="Q83" i="46" s="1"/>
  <c r="F83" i="46"/>
  <c r="R83" i="46" s="1"/>
  <c r="G83" i="46"/>
  <c r="S83" i="46" s="1"/>
  <c r="H83" i="46"/>
  <c r="T83" i="46" s="1"/>
  <c r="I83" i="46"/>
  <c r="U83" i="46" s="1"/>
  <c r="J83" i="46"/>
  <c r="V83" i="46" s="1"/>
  <c r="K83" i="46"/>
  <c r="W83" i="46" s="1"/>
  <c r="L83" i="46"/>
  <c r="X83" i="46" s="1"/>
  <c r="D84" i="46"/>
  <c r="P84" i="46" s="1"/>
  <c r="E84" i="46"/>
  <c r="Q84" i="46" s="1"/>
  <c r="F84" i="46"/>
  <c r="R84" i="46" s="1"/>
  <c r="G84" i="46"/>
  <c r="S84" i="46" s="1"/>
  <c r="H84" i="46"/>
  <c r="T84" i="46" s="1"/>
  <c r="I84" i="46"/>
  <c r="U84" i="46" s="1"/>
  <c r="J84" i="46"/>
  <c r="V84" i="46" s="1"/>
  <c r="K84" i="46"/>
  <c r="W84" i="46" s="1"/>
  <c r="L84" i="46"/>
  <c r="X84" i="46" s="1"/>
  <c r="D85" i="46"/>
  <c r="P85" i="46" s="1"/>
  <c r="E85" i="46"/>
  <c r="Q85" i="46" s="1"/>
  <c r="F85" i="46"/>
  <c r="R85" i="46" s="1"/>
  <c r="G85" i="46"/>
  <c r="S85" i="46" s="1"/>
  <c r="H85" i="46"/>
  <c r="T85" i="46" s="1"/>
  <c r="I85" i="46"/>
  <c r="U85" i="46" s="1"/>
  <c r="J85" i="46"/>
  <c r="V85" i="46" s="1"/>
  <c r="K85" i="46"/>
  <c r="W85" i="46" s="1"/>
  <c r="L85" i="46"/>
  <c r="X85" i="46" s="1"/>
  <c r="D86" i="46"/>
  <c r="P86" i="46" s="1"/>
  <c r="E86" i="46"/>
  <c r="Q86" i="46" s="1"/>
  <c r="F86" i="46"/>
  <c r="R86" i="46" s="1"/>
  <c r="G86" i="46"/>
  <c r="S86" i="46" s="1"/>
  <c r="H86" i="46"/>
  <c r="T86" i="46" s="1"/>
  <c r="I86" i="46"/>
  <c r="U86" i="46" s="1"/>
  <c r="J86" i="46"/>
  <c r="V86" i="46" s="1"/>
  <c r="K86" i="46"/>
  <c r="W86" i="46" s="1"/>
  <c r="L86" i="46"/>
  <c r="X86" i="46" s="1"/>
  <c r="D87" i="46"/>
  <c r="P87" i="46" s="1"/>
  <c r="E87" i="46"/>
  <c r="Q87" i="46" s="1"/>
  <c r="F87" i="46"/>
  <c r="R87" i="46" s="1"/>
  <c r="G87" i="46"/>
  <c r="S87" i="46" s="1"/>
  <c r="H87" i="46"/>
  <c r="T87" i="46" s="1"/>
  <c r="I87" i="46"/>
  <c r="U87" i="46" s="1"/>
  <c r="J87" i="46"/>
  <c r="V87" i="46" s="1"/>
  <c r="K87" i="46"/>
  <c r="W87" i="46" s="1"/>
  <c r="L87" i="46"/>
  <c r="X87" i="46" s="1"/>
  <c r="D88" i="46"/>
  <c r="P88" i="46" s="1"/>
  <c r="E88" i="46"/>
  <c r="Q88" i="46" s="1"/>
  <c r="F88" i="46"/>
  <c r="R88" i="46" s="1"/>
  <c r="G88" i="46"/>
  <c r="S88" i="46" s="1"/>
  <c r="H88" i="46"/>
  <c r="T88" i="46" s="1"/>
  <c r="I88" i="46"/>
  <c r="U88" i="46" s="1"/>
  <c r="J88" i="46"/>
  <c r="V88" i="46" s="1"/>
  <c r="K88" i="46"/>
  <c r="W88" i="46" s="1"/>
  <c r="L88" i="46"/>
  <c r="X88" i="46" s="1"/>
  <c r="D89" i="46"/>
  <c r="P89" i="46" s="1"/>
  <c r="E89" i="46"/>
  <c r="Q89" i="46" s="1"/>
  <c r="F89" i="46"/>
  <c r="R89" i="46" s="1"/>
  <c r="G89" i="46"/>
  <c r="S89" i="46" s="1"/>
  <c r="H89" i="46"/>
  <c r="T89" i="46" s="1"/>
  <c r="I89" i="46"/>
  <c r="U89" i="46" s="1"/>
  <c r="J89" i="46"/>
  <c r="V89" i="46" s="1"/>
  <c r="K89" i="46"/>
  <c r="W89" i="46" s="1"/>
  <c r="L89" i="46"/>
  <c r="X89" i="46" s="1"/>
  <c r="D90" i="46"/>
  <c r="P90" i="46" s="1"/>
  <c r="E90" i="46"/>
  <c r="Q90" i="46" s="1"/>
  <c r="F90" i="46"/>
  <c r="R90" i="46" s="1"/>
  <c r="G90" i="46"/>
  <c r="S90" i="46" s="1"/>
  <c r="H90" i="46"/>
  <c r="T90" i="46" s="1"/>
  <c r="I90" i="46"/>
  <c r="U90" i="46" s="1"/>
  <c r="J90" i="46"/>
  <c r="V90" i="46" s="1"/>
  <c r="K90" i="46"/>
  <c r="W90" i="46" s="1"/>
  <c r="L90" i="46"/>
  <c r="X90" i="46" s="1"/>
  <c r="D91" i="46"/>
  <c r="P91" i="46" s="1"/>
  <c r="E91" i="46"/>
  <c r="Q91" i="46" s="1"/>
  <c r="F91" i="46"/>
  <c r="R91" i="46" s="1"/>
  <c r="G91" i="46"/>
  <c r="S91" i="46" s="1"/>
  <c r="H91" i="46"/>
  <c r="T91" i="46" s="1"/>
  <c r="I91" i="46"/>
  <c r="U91" i="46" s="1"/>
  <c r="J91" i="46"/>
  <c r="V91" i="46" s="1"/>
  <c r="K91" i="46"/>
  <c r="W91" i="46" s="1"/>
  <c r="L91" i="46"/>
  <c r="X91" i="46" s="1"/>
  <c r="D92" i="46"/>
  <c r="P92" i="46" s="1"/>
  <c r="E92" i="46"/>
  <c r="Q92" i="46" s="1"/>
  <c r="F92" i="46"/>
  <c r="R92" i="46" s="1"/>
  <c r="G92" i="46"/>
  <c r="S92" i="46" s="1"/>
  <c r="H92" i="46"/>
  <c r="T92" i="46" s="1"/>
  <c r="I92" i="46"/>
  <c r="U92" i="46" s="1"/>
  <c r="J92" i="46"/>
  <c r="V92" i="46" s="1"/>
  <c r="K92" i="46"/>
  <c r="W92" i="46" s="1"/>
  <c r="L92" i="46"/>
  <c r="X92" i="46" s="1"/>
  <c r="D93" i="46"/>
  <c r="P93" i="46" s="1"/>
  <c r="E93" i="46"/>
  <c r="Q93" i="46" s="1"/>
  <c r="F93" i="46"/>
  <c r="R93" i="46" s="1"/>
  <c r="G93" i="46"/>
  <c r="S93" i="46" s="1"/>
  <c r="H93" i="46"/>
  <c r="T93" i="46" s="1"/>
  <c r="I93" i="46"/>
  <c r="U93" i="46" s="1"/>
  <c r="J93" i="46"/>
  <c r="V93" i="46" s="1"/>
  <c r="K93" i="46"/>
  <c r="W93" i="46" s="1"/>
  <c r="L93" i="46"/>
  <c r="X93" i="46" s="1"/>
  <c r="D94" i="46"/>
  <c r="P94" i="46" s="1"/>
  <c r="E94" i="46"/>
  <c r="Q94" i="46" s="1"/>
  <c r="F94" i="46"/>
  <c r="R94" i="46" s="1"/>
  <c r="G94" i="46"/>
  <c r="S94" i="46" s="1"/>
  <c r="H94" i="46"/>
  <c r="T94" i="46" s="1"/>
  <c r="I94" i="46"/>
  <c r="U94" i="46" s="1"/>
  <c r="J94" i="46"/>
  <c r="V94" i="46" s="1"/>
  <c r="K94" i="46"/>
  <c r="W94" i="46" s="1"/>
  <c r="L94" i="46"/>
  <c r="X94" i="46" s="1"/>
  <c r="D95" i="46"/>
  <c r="P95" i="46" s="1"/>
  <c r="E95" i="46"/>
  <c r="Q95" i="46" s="1"/>
  <c r="F95" i="46"/>
  <c r="R95" i="46" s="1"/>
  <c r="G95" i="46"/>
  <c r="S95" i="46" s="1"/>
  <c r="H95" i="46"/>
  <c r="T95" i="46" s="1"/>
  <c r="I95" i="46"/>
  <c r="U95" i="46" s="1"/>
  <c r="J95" i="46"/>
  <c r="V95" i="46" s="1"/>
  <c r="K95" i="46"/>
  <c r="W95" i="46" s="1"/>
  <c r="L95" i="46"/>
  <c r="X95" i="46" s="1"/>
  <c r="D96" i="46"/>
  <c r="P96" i="46" s="1"/>
  <c r="E96" i="46"/>
  <c r="Q96" i="46" s="1"/>
  <c r="F96" i="46"/>
  <c r="R96" i="46" s="1"/>
  <c r="G96" i="46"/>
  <c r="S96" i="46" s="1"/>
  <c r="H96" i="46"/>
  <c r="T96" i="46" s="1"/>
  <c r="I96" i="46"/>
  <c r="U96" i="46" s="1"/>
  <c r="J96" i="46"/>
  <c r="V96" i="46" s="1"/>
  <c r="K96" i="46"/>
  <c r="W96" i="46" s="1"/>
  <c r="L96" i="46"/>
  <c r="X96" i="46" s="1"/>
  <c r="D97" i="46"/>
  <c r="P97" i="46" s="1"/>
  <c r="E97" i="46"/>
  <c r="Q97" i="46" s="1"/>
  <c r="F97" i="46"/>
  <c r="R97" i="46" s="1"/>
  <c r="G97" i="46"/>
  <c r="S97" i="46" s="1"/>
  <c r="H97" i="46"/>
  <c r="T97" i="46" s="1"/>
  <c r="I97" i="46"/>
  <c r="U97" i="46" s="1"/>
  <c r="J97" i="46"/>
  <c r="V97" i="46" s="1"/>
  <c r="K97" i="46"/>
  <c r="W97" i="46" s="1"/>
  <c r="L97" i="46"/>
  <c r="X97" i="46" s="1"/>
  <c r="D98" i="46"/>
  <c r="P98" i="46" s="1"/>
  <c r="E98" i="46"/>
  <c r="Q98" i="46" s="1"/>
  <c r="F98" i="46"/>
  <c r="R98" i="46" s="1"/>
  <c r="G98" i="46"/>
  <c r="S98" i="46" s="1"/>
  <c r="H98" i="46"/>
  <c r="T98" i="46" s="1"/>
  <c r="I98" i="46"/>
  <c r="U98" i="46" s="1"/>
  <c r="J98" i="46"/>
  <c r="V98" i="46" s="1"/>
  <c r="K98" i="46"/>
  <c r="W98" i="46" s="1"/>
  <c r="L98" i="46"/>
  <c r="X98" i="46" s="1"/>
  <c r="D99" i="46"/>
  <c r="P99" i="46" s="1"/>
  <c r="E99" i="46"/>
  <c r="Q99" i="46" s="1"/>
  <c r="F99" i="46"/>
  <c r="R99" i="46" s="1"/>
  <c r="G99" i="46"/>
  <c r="S99" i="46" s="1"/>
  <c r="H99" i="46"/>
  <c r="T99" i="46" s="1"/>
  <c r="I99" i="46"/>
  <c r="U99" i="46" s="1"/>
  <c r="J99" i="46"/>
  <c r="V99" i="46" s="1"/>
  <c r="K99" i="46"/>
  <c r="W99" i="46" s="1"/>
  <c r="L99" i="46"/>
  <c r="X99" i="46" s="1"/>
  <c r="D100" i="46"/>
  <c r="P100" i="46" s="1"/>
  <c r="E100" i="46"/>
  <c r="Q100" i="46" s="1"/>
  <c r="F100" i="46"/>
  <c r="R100" i="46" s="1"/>
  <c r="G100" i="46"/>
  <c r="S100" i="46" s="1"/>
  <c r="H100" i="46"/>
  <c r="T100" i="46" s="1"/>
  <c r="I100" i="46"/>
  <c r="U100" i="46" s="1"/>
  <c r="J100" i="46"/>
  <c r="V100" i="46" s="1"/>
  <c r="K100" i="46"/>
  <c r="W100" i="46" s="1"/>
  <c r="L100" i="46"/>
  <c r="X100" i="46" s="1"/>
  <c r="D101" i="46"/>
  <c r="P101" i="46" s="1"/>
  <c r="E101" i="46"/>
  <c r="Q101" i="46" s="1"/>
  <c r="F101" i="46"/>
  <c r="R101" i="46" s="1"/>
  <c r="G101" i="46"/>
  <c r="S101" i="46" s="1"/>
  <c r="H101" i="46"/>
  <c r="T101" i="46" s="1"/>
  <c r="I101" i="46"/>
  <c r="U101" i="46" s="1"/>
  <c r="J101" i="46"/>
  <c r="V101" i="46" s="1"/>
  <c r="K101" i="46"/>
  <c r="W101" i="46" s="1"/>
  <c r="L101" i="46"/>
  <c r="X101" i="46" s="1"/>
  <c r="D102" i="46"/>
  <c r="P102" i="46" s="1"/>
  <c r="E102" i="46"/>
  <c r="Q102" i="46" s="1"/>
  <c r="F102" i="46"/>
  <c r="R102" i="46" s="1"/>
  <c r="G102" i="46"/>
  <c r="S102" i="46" s="1"/>
  <c r="H102" i="46"/>
  <c r="T102" i="46" s="1"/>
  <c r="I102" i="46"/>
  <c r="U102" i="46" s="1"/>
  <c r="J102" i="46"/>
  <c r="V102" i="46" s="1"/>
  <c r="K102" i="46"/>
  <c r="W102" i="46" s="1"/>
  <c r="L102" i="46"/>
  <c r="X102" i="46" s="1"/>
  <c r="D103" i="46"/>
  <c r="P103" i="46" s="1"/>
  <c r="E103" i="46"/>
  <c r="Q103" i="46" s="1"/>
  <c r="F103" i="46"/>
  <c r="R103" i="46" s="1"/>
  <c r="G103" i="46"/>
  <c r="S103" i="46" s="1"/>
  <c r="H103" i="46"/>
  <c r="T103" i="46" s="1"/>
  <c r="I103" i="46"/>
  <c r="U103" i="46" s="1"/>
  <c r="J103" i="46"/>
  <c r="V103" i="46" s="1"/>
  <c r="K103" i="46"/>
  <c r="W103" i="46" s="1"/>
  <c r="L103" i="46"/>
  <c r="X103" i="46" s="1"/>
  <c r="D104" i="46"/>
  <c r="P104" i="46" s="1"/>
  <c r="E104" i="46"/>
  <c r="Q104" i="46" s="1"/>
  <c r="F104" i="46"/>
  <c r="R104" i="46" s="1"/>
  <c r="G104" i="46"/>
  <c r="S104" i="46" s="1"/>
  <c r="H104" i="46"/>
  <c r="T104" i="46" s="1"/>
  <c r="I104" i="46"/>
  <c r="U104" i="46" s="1"/>
  <c r="J104" i="46"/>
  <c r="V104" i="46" s="1"/>
  <c r="K104" i="46"/>
  <c r="W104" i="46" s="1"/>
  <c r="L104" i="46"/>
  <c r="X104" i="46" s="1"/>
  <c r="D105" i="46"/>
  <c r="P105" i="46" s="1"/>
  <c r="E105" i="46"/>
  <c r="Q105" i="46" s="1"/>
  <c r="F105" i="46"/>
  <c r="R105" i="46" s="1"/>
  <c r="G105" i="46"/>
  <c r="S105" i="46" s="1"/>
  <c r="H105" i="46"/>
  <c r="T105" i="46" s="1"/>
  <c r="I105" i="46"/>
  <c r="U105" i="46" s="1"/>
  <c r="J105" i="46"/>
  <c r="V105" i="46" s="1"/>
  <c r="K105" i="46"/>
  <c r="W105" i="46" s="1"/>
  <c r="L105" i="46"/>
  <c r="X105" i="46" s="1"/>
  <c r="D106" i="46"/>
  <c r="P106" i="46" s="1"/>
  <c r="E106" i="46"/>
  <c r="Q106" i="46" s="1"/>
  <c r="F106" i="46"/>
  <c r="R106" i="46" s="1"/>
  <c r="G106" i="46"/>
  <c r="S106" i="46" s="1"/>
  <c r="H106" i="46"/>
  <c r="T106" i="46" s="1"/>
  <c r="I106" i="46"/>
  <c r="U106" i="46" s="1"/>
  <c r="J106" i="46"/>
  <c r="V106" i="46" s="1"/>
  <c r="K106" i="46"/>
  <c r="W106" i="46" s="1"/>
  <c r="L106" i="46"/>
  <c r="X106" i="46" s="1"/>
  <c r="D107" i="46"/>
  <c r="P107" i="46" s="1"/>
  <c r="E107" i="46"/>
  <c r="Q107" i="46" s="1"/>
  <c r="F107" i="46"/>
  <c r="R107" i="46" s="1"/>
  <c r="G107" i="46"/>
  <c r="S107" i="46" s="1"/>
  <c r="H107" i="46"/>
  <c r="T107" i="46" s="1"/>
  <c r="I107" i="46"/>
  <c r="U107" i="46" s="1"/>
  <c r="J107" i="46"/>
  <c r="V107" i="46" s="1"/>
  <c r="K107" i="46"/>
  <c r="W107" i="46" s="1"/>
  <c r="L107" i="46"/>
  <c r="X107" i="46" s="1"/>
  <c r="D108" i="46"/>
  <c r="P108" i="46" s="1"/>
  <c r="E108" i="46"/>
  <c r="Q108" i="46" s="1"/>
  <c r="F108" i="46"/>
  <c r="R108" i="46" s="1"/>
  <c r="G108" i="46"/>
  <c r="S108" i="46" s="1"/>
  <c r="H108" i="46"/>
  <c r="T108" i="46" s="1"/>
  <c r="I108" i="46"/>
  <c r="U108" i="46" s="1"/>
  <c r="J108" i="46"/>
  <c r="V108" i="46" s="1"/>
  <c r="K108" i="46"/>
  <c r="W108" i="46" s="1"/>
  <c r="L108" i="46"/>
  <c r="X108" i="46" s="1"/>
  <c r="D109" i="46"/>
  <c r="P109" i="46" s="1"/>
  <c r="E109" i="46"/>
  <c r="Q109" i="46" s="1"/>
  <c r="F109" i="46"/>
  <c r="R109" i="46" s="1"/>
  <c r="G109" i="46"/>
  <c r="S109" i="46" s="1"/>
  <c r="H109" i="46"/>
  <c r="T109" i="46" s="1"/>
  <c r="I109" i="46"/>
  <c r="U109" i="46" s="1"/>
  <c r="J109" i="46"/>
  <c r="V109" i="46" s="1"/>
  <c r="K109" i="46"/>
  <c r="W109" i="46" s="1"/>
  <c r="L109" i="46"/>
  <c r="X109" i="46" s="1"/>
  <c r="D110" i="46"/>
  <c r="P110" i="46" s="1"/>
  <c r="E110" i="46"/>
  <c r="Q110" i="46" s="1"/>
  <c r="F110" i="46"/>
  <c r="R110" i="46" s="1"/>
  <c r="G110" i="46"/>
  <c r="S110" i="46" s="1"/>
  <c r="H110" i="46"/>
  <c r="T110" i="46" s="1"/>
  <c r="I110" i="46"/>
  <c r="U110" i="46" s="1"/>
  <c r="J110" i="46"/>
  <c r="V110" i="46" s="1"/>
  <c r="K110" i="46"/>
  <c r="W110" i="46" s="1"/>
  <c r="L110" i="46"/>
  <c r="X110" i="46" s="1"/>
  <c r="D111" i="46"/>
  <c r="P111" i="46" s="1"/>
  <c r="E111" i="46"/>
  <c r="Q111" i="46" s="1"/>
  <c r="F111" i="46"/>
  <c r="R111" i="46" s="1"/>
  <c r="G111" i="46"/>
  <c r="S111" i="46" s="1"/>
  <c r="H111" i="46"/>
  <c r="T111" i="46" s="1"/>
  <c r="I111" i="46"/>
  <c r="U111" i="46" s="1"/>
  <c r="J111" i="46"/>
  <c r="V111" i="46" s="1"/>
  <c r="K111" i="46"/>
  <c r="W111" i="46" s="1"/>
  <c r="L111" i="46"/>
  <c r="X111" i="46" s="1"/>
  <c r="D112" i="46"/>
  <c r="P112" i="46" s="1"/>
  <c r="E112" i="46"/>
  <c r="Q112" i="46" s="1"/>
  <c r="F112" i="46"/>
  <c r="R112" i="46" s="1"/>
  <c r="G112" i="46"/>
  <c r="S112" i="46" s="1"/>
  <c r="H112" i="46"/>
  <c r="T112" i="46" s="1"/>
  <c r="I112" i="46"/>
  <c r="U112" i="46" s="1"/>
  <c r="J112" i="46"/>
  <c r="V112" i="46" s="1"/>
  <c r="K112" i="46"/>
  <c r="W112" i="46" s="1"/>
  <c r="L112" i="46"/>
  <c r="X112" i="46" s="1"/>
  <c r="D113" i="46"/>
  <c r="P113" i="46" s="1"/>
  <c r="E113" i="46"/>
  <c r="Q113" i="46" s="1"/>
  <c r="F113" i="46"/>
  <c r="R113" i="46" s="1"/>
  <c r="G113" i="46"/>
  <c r="S113" i="46" s="1"/>
  <c r="H113" i="46"/>
  <c r="T113" i="46" s="1"/>
  <c r="I113" i="46"/>
  <c r="U113" i="46" s="1"/>
  <c r="J113" i="46"/>
  <c r="V113" i="46" s="1"/>
  <c r="K113" i="46"/>
  <c r="W113" i="46" s="1"/>
  <c r="L113" i="46"/>
  <c r="X113" i="46" s="1"/>
  <c r="D114" i="46"/>
  <c r="P114" i="46" s="1"/>
  <c r="E114" i="46"/>
  <c r="Q114" i="46" s="1"/>
  <c r="F114" i="46"/>
  <c r="R114" i="46" s="1"/>
  <c r="G114" i="46"/>
  <c r="S114" i="46" s="1"/>
  <c r="H114" i="46"/>
  <c r="T114" i="46" s="1"/>
  <c r="I114" i="46"/>
  <c r="U114" i="46" s="1"/>
  <c r="J114" i="46"/>
  <c r="V114" i="46" s="1"/>
  <c r="K114" i="46"/>
  <c r="W114" i="46" s="1"/>
  <c r="L114" i="46"/>
  <c r="X114" i="46" s="1"/>
  <c r="D115" i="46"/>
  <c r="P115" i="46" s="1"/>
  <c r="E115" i="46"/>
  <c r="Q115" i="46" s="1"/>
  <c r="F115" i="46"/>
  <c r="R115" i="46" s="1"/>
  <c r="G115" i="46"/>
  <c r="S115" i="46" s="1"/>
  <c r="H115" i="46"/>
  <c r="T115" i="46" s="1"/>
  <c r="I115" i="46"/>
  <c r="U115" i="46" s="1"/>
  <c r="J115" i="46"/>
  <c r="V115" i="46" s="1"/>
  <c r="K115" i="46"/>
  <c r="W115" i="46" s="1"/>
  <c r="L115" i="46"/>
  <c r="X115" i="46" s="1"/>
  <c r="D116" i="46"/>
  <c r="P116" i="46" s="1"/>
  <c r="E116" i="46"/>
  <c r="Q116" i="46" s="1"/>
  <c r="F116" i="46"/>
  <c r="R116" i="46" s="1"/>
  <c r="G116" i="46"/>
  <c r="S116" i="46" s="1"/>
  <c r="H116" i="46"/>
  <c r="T116" i="46" s="1"/>
  <c r="I116" i="46"/>
  <c r="U116" i="46" s="1"/>
  <c r="J116" i="46"/>
  <c r="V116" i="46" s="1"/>
  <c r="K116" i="46"/>
  <c r="W116" i="46" s="1"/>
  <c r="L116" i="46"/>
  <c r="X116" i="46" s="1"/>
  <c r="D117" i="46"/>
  <c r="P117" i="46" s="1"/>
  <c r="E117" i="46"/>
  <c r="Q117" i="46" s="1"/>
  <c r="F117" i="46"/>
  <c r="R117" i="46" s="1"/>
  <c r="G117" i="46"/>
  <c r="S117" i="46" s="1"/>
  <c r="H117" i="46"/>
  <c r="T117" i="46" s="1"/>
  <c r="I117" i="46"/>
  <c r="U117" i="46" s="1"/>
  <c r="J117" i="46"/>
  <c r="V117" i="46" s="1"/>
  <c r="K117" i="46"/>
  <c r="W117" i="46" s="1"/>
  <c r="L117" i="46"/>
  <c r="X117" i="46" s="1"/>
  <c r="D118" i="46"/>
  <c r="P118" i="46" s="1"/>
  <c r="E118" i="46"/>
  <c r="Q118" i="46" s="1"/>
  <c r="F118" i="46"/>
  <c r="R118" i="46" s="1"/>
  <c r="G118" i="46"/>
  <c r="S118" i="46" s="1"/>
  <c r="H118" i="46"/>
  <c r="T118" i="46" s="1"/>
  <c r="I118" i="46"/>
  <c r="U118" i="46" s="1"/>
  <c r="J118" i="46"/>
  <c r="V118" i="46" s="1"/>
  <c r="K118" i="46"/>
  <c r="W118" i="46" s="1"/>
  <c r="L118" i="46"/>
  <c r="X118" i="46" s="1"/>
  <c r="D119" i="46"/>
  <c r="P119" i="46" s="1"/>
  <c r="E119" i="46"/>
  <c r="Q119" i="46" s="1"/>
  <c r="F119" i="46"/>
  <c r="R119" i="46" s="1"/>
  <c r="G119" i="46"/>
  <c r="S119" i="46" s="1"/>
  <c r="H119" i="46"/>
  <c r="T119" i="46" s="1"/>
  <c r="I119" i="46"/>
  <c r="U119" i="46" s="1"/>
  <c r="J119" i="46"/>
  <c r="V119" i="46" s="1"/>
  <c r="K119" i="46"/>
  <c r="W119" i="46" s="1"/>
  <c r="L119" i="46"/>
  <c r="X119" i="46" s="1"/>
  <c r="D120" i="46"/>
  <c r="P120" i="46" s="1"/>
  <c r="E120" i="46"/>
  <c r="Q120" i="46" s="1"/>
  <c r="F120" i="46"/>
  <c r="R120" i="46" s="1"/>
  <c r="G120" i="46"/>
  <c r="S120" i="46" s="1"/>
  <c r="H120" i="46"/>
  <c r="T120" i="46" s="1"/>
  <c r="I120" i="46"/>
  <c r="U120" i="46" s="1"/>
  <c r="J120" i="46"/>
  <c r="V120" i="46" s="1"/>
  <c r="K120" i="46"/>
  <c r="W120" i="46" s="1"/>
  <c r="L120" i="46"/>
  <c r="X120" i="46" s="1"/>
  <c r="D121" i="46"/>
  <c r="P121" i="46" s="1"/>
  <c r="E121" i="46"/>
  <c r="Q121" i="46" s="1"/>
  <c r="F121" i="46"/>
  <c r="R121" i="46" s="1"/>
  <c r="G121" i="46"/>
  <c r="S121" i="46" s="1"/>
  <c r="H121" i="46"/>
  <c r="T121" i="46" s="1"/>
  <c r="I121" i="46"/>
  <c r="U121" i="46" s="1"/>
  <c r="J121" i="46"/>
  <c r="V121" i="46" s="1"/>
  <c r="K121" i="46"/>
  <c r="W121" i="46" s="1"/>
  <c r="L121" i="46"/>
  <c r="X121" i="46" s="1"/>
  <c r="D122" i="46"/>
  <c r="P122" i="46" s="1"/>
  <c r="E122" i="46"/>
  <c r="Q122" i="46" s="1"/>
  <c r="F122" i="46"/>
  <c r="R122" i="46" s="1"/>
  <c r="G122" i="46"/>
  <c r="S122" i="46" s="1"/>
  <c r="H122" i="46"/>
  <c r="T122" i="46" s="1"/>
  <c r="I122" i="46"/>
  <c r="U122" i="46" s="1"/>
  <c r="J122" i="46"/>
  <c r="V122" i="46" s="1"/>
  <c r="K122" i="46"/>
  <c r="W122" i="46" s="1"/>
  <c r="L122" i="46"/>
  <c r="X122" i="46" s="1"/>
  <c r="D123" i="46"/>
  <c r="P123" i="46" s="1"/>
  <c r="E123" i="46"/>
  <c r="Q123" i="46" s="1"/>
  <c r="F123" i="46"/>
  <c r="R123" i="46" s="1"/>
  <c r="G123" i="46"/>
  <c r="S123" i="46" s="1"/>
  <c r="H123" i="46"/>
  <c r="T123" i="46" s="1"/>
  <c r="I123" i="46"/>
  <c r="U123" i="46" s="1"/>
  <c r="J123" i="46"/>
  <c r="V123" i="46" s="1"/>
  <c r="K123" i="46"/>
  <c r="W123" i="46" s="1"/>
  <c r="L123" i="46"/>
  <c r="X123" i="46" s="1"/>
  <c r="D124" i="46"/>
  <c r="P124" i="46" s="1"/>
  <c r="E124" i="46"/>
  <c r="Q124" i="46" s="1"/>
  <c r="F124" i="46"/>
  <c r="R124" i="46" s="1"/>
  <c r="G124" i="46"/>
  <c r="S124" i="46" s="1"/>
  <c r="H124" i="46"/>
  <c r="T124" i="46" s="1"/>
  <c r="I124" i="46"/>
  <c r="U124" i="46" s="1"/>
  <c r="J124" i="46"/>
  <c r="V124" i="46" s="1"/>
  <c r="K124" i="46"/>
  <c r="W124" i="46" s="1"/>
  <c r="L124" i="46"/>
  <c r="X124" i="46" s="1"/>
  <c r="D125" i="46"/>
  <c r="P125" i="46" s="1"/>
  <c r="E125" i="46"/>
  <c r="Q125" i="46" s="1"/>
  <c r="F125" i="46"/>
  <c r="R125" i="46" s="1"/>
  <c r="G125" i="46"/>
  <c r="S125" i="46" s="1"/>
  <c r="H125" i="46"/>
  <c r="T125" i="46" s="1"/>
  <c r="I125" i="46"/>
  <c r="U125" i="46" s="1"/>
  <c r="J125" i="46"/>
  <c r="V125" i="46" s="1"/>
  <c r="K125" i="46"/>
  <c r="W125" i="46" s="1"/>
  <c r="L125" i="46"/>
  <c r="X125" i="46" s="1"/>
  <c r="D126" i="46"/>
  <c r="P126" i="46" s="1"/>
  <c r="E126" i="46"/>
  <c r="Q126" i="46" s="1"/>
  <c r="F126" i="46"/>
  <c r="R126" i="46" s="1"/>
  <c r="G126" i="46"/>
  <c r="S126" i="46" s="1"/>
  <c r="H126" i="46"/>
  <c r="T126" i="46" s="1"/>
  <c r="I126" i="46"/>
  <c r="U126" i="46" s="1"/>
  <c r="J126" i="46"/>
  <c r="V126" i="46" s="1"/>
  <c r="K126" i="46"/>
  <c r="W126" i="46" s="1"/>
  <c r="L126" i="46"/>
  <c r="X126" i="46" s="1"/>
  <c r="D127" i="46"/>
  <c r="P127" i="46" s="1"/>
  <c r="E127" i="46"/>
  <c r="Q127" i="46" s="1"/>
  <c r="F127" i="46"/>
  <c r="R127" i="46" s="1"/>
  <c r="G127" i="46"/>
  <c r="S127" i="46" s="1"/>
  <c r="H127" i="46"/>
  <c r="T127" i="46" s="1"/>
  <c r="I127" i="46"/>
  <c r="U127" i="46" s="1"/>
  <c r="J127" i="46"/>
  <c r="V127" i="46" s="1"/>
  <c r="K127" i="46"/>
  <c r="W127" i="46" s="1"/>
  <c r="L127" i="46"/>
  <c r="X127" i="46" s="1"/>
  <c r="D128" i="46"/>
  <c r="P128" i="46" s="1"/>
  <c r="E128" i="46"/>
  <c r="Q128" i="46" s="1"/>
  <c r="F128" i="46"/>
  <c r="R128" i="46" s="1"/>
  <c r="G128" i="46"/>
  <c r="S128" i="46" s="1"/>
  <c r="H128" i="46"/>
  <c r="T128" i="46" s="1"/>
  <c r="I128" i="46"/>
  <c r="U128" i="46" s="1"/>
  <c r="J128" i="46"/>
  <c r="V128" i="46" s="1"/>
  <c r="K128" i="46"/>
  <c r="W128" i="46" s="1"/>
  <c r="L128" i="46"/>
  <c r="X128" i="46" s="1"/>
  <c r="D129" i="46"/>
  <c r="P129" i="46" s="1"/>
  <c r="E129" i="46"/>
  <c r="Q129" i="46" s="1"/>
  <c r="F129" i="46"/>
  <c r="R129" i="46" s="1"/>
  <c r="G129" i="46"/>
  <c r="S129" i="46" s="1"/>
  <c r="H129" i="46"/>
  <c r="T129" i="46" s="1"/>
  <c r="I129" i="46"/>
  <c r="U129" i="46" s="1"/>
  <c r="J129" i="46"/>
  <c r="V129" i="46" s="1"/>
  <c r="K129" i="46"/>
  <c r="W129" i="46" s="1"/>
  <c r="L129" i="46"/>
  <c r="X129" i="46" s="1"/>
  <c r="D130" i="46"/>
  <c r="P130" i="46" s="1"/>
  <c r="E130" i="46"/>
  <c r="Q130" i="46" s="1"/>
  <c r="F130" i="46"/>
  <c r="R130" i="46" s="1"/>
  <c r="G130" i="46"/>
  <c r="S130" i="46" s="1"/>
  <c r="H130" i="46"/>
  <c r="T130" i="46" s="1"/>
  <c r="I130" i="46"/>
  <c r="U130" i="46" s="1"/>
  <c r="J130" i="46"/>
  <c r="V130" i="46" s="1"/>
  <c r="K130" i="46"/>
  <c r="W130" i="46" s="1"/>
  <c r="L130" i="46"/>
  <c r="X130" i="46" s="1"/>
  <c r="D131" i="46"/>
  <c r="P131" i="46" s="1"/>
  <c r="E131" i="46"/>
  <c r="Q131" i="46" s="1"/>
  <c r="F131" i="46"/>
  <c r="R131" i="46" s="1"/>
  <c r="G131" i="46"/>
  <c r="S131" i="46" s="1"/>
  <c r="H131" i="46"/>
  <c r="T131" i="46" s="1"/>
  <c r="I131" i="46"/>
  <c r="U131" i="46" s="1"/>
  <c r="J131" i="46"/>
  <c r="V131" i="46" s="1"/>
  <c r="K131" i="46"/>
  <c r="W131" i="46" s="1"/>
  <c r="L131" i="46"/>
  <c r="X131" i="46" s="1"/>
  <c r="D132" i="46"/>
  <c r="P132" i="46" s="1"/>
  <c r="E132" i="46"/>
  <c r="Q132" i="46" s="1"/>
  <c r="F132" i="46"/>
  <c r="R132" i="46" s="1"/>
  <c r="G132" i="46"/>
  <c r="S132" i="46" s="1"/>
  <c r="H132" i="46"/>
  <c r="T132" i="46" s="1"/>
  <c r="I132" i="46"/>
  <c r="U132" i="46" s="1"/>
  <c r="J132" i="46"/>
  <c r="V132" i="46" s="1"/>
  <c r="K132" i="46"/>
  <c r="W132" i="46" s="1"/>
  <c r="L132" i="46"/>
  <c r="X132" i="46" s="1"/>
  <c r="D133" i="46"/>
  <c r="P133" i="46" s="1"/>
  <c r="E133" i="46"/>
  <c r="Q133" i="46" s="1"/>
  <c r="F133" i="46"/>
  <c r="R133" i="46" s="1"/>
  <c r="G133" i="46"/>
  <c r="S133" i="46" s="1"/>
  <c r="H133" i="46"/>
  <c r="T133" i="46" s="1"/>
  <c r="I133" i="46"/>
  <c r="U133" i="46" s="1"/>
  <c r="J133" i="46"/>
  <c r="V133" i="46" s="1"/>
  <c r="K133" i="46"/>
  <c r="W133" i="46" s="1"/>
  <c r="L133" i="46"/>
  <c r="X133" i="46" s="1"/>
  <c r="D134" i="46"/>
  <c r="P134" i="46" s="1"/>
  <c r="E134" i="46"/>
  <c r="Q134" i="46" s="1"/>
  <c r="F134" i="46"/>
  <c r="R134" i="46" s="1"/>
  <c r="G134" i="46"/>
  <c r="S134" i="46" s="1"/>
  <c r="H134" i="46"/>
  <c r="T134" i="46" s="1"/>
  <c r="I134" i="46"/>
  <c r="U134" i="46" s="1"/>
  <c r="J134" i="46"/>
  <c r="V134" i="46" s="1"/>
  <c r="K134" i="46"/>
  <c r="W134" i="46" s="1"/>
  <c r="L134" i="46"/>
  <c r="X134" i="46" s="1"/>
  <c r="D135" i="46"/>
  <c r="P135" i="46" s="1"/>
  <c r="E135" i="46"/>
  <c r="Q135" i="46" s="1"/>
  <c r="F135" i="46"/>
  <c r="R135" i="46" s="1"/>
  <c r="G135" i="46"/>
  <c r="S135" i="46" s="1"/>
  <c r="H135" i="46"/>
  <c r="T135" i="46" s="1"/>
  <c r="I135" i="46"/>
  <c r="U135" i="46" s="1"/>
  <c r="J135" i="46"/>
  <c r="V135" i="46" s="1"/>
  <c r="K135" i="46"/>
  <c r="W135" i="46" s="1"/>
  <c r="L135" i="46"/>
  <c r="X135" i="46" s="1"/>
  <c r="D136" i="46"/>
  <c r="P136" i="46" s="1"/>
  <c r="E136" i="46"/>
  <c r="Q136" i="46" s="1"/>
  <c r="F136" i="46"/>
  <c r="R136" i="46" s="1"/>
  <c r="G136" i="46"/>
  <c r="S136" i="46" s="1"/>
  <c r="H136" i="46"/>
  <c r="T136" i="46" s="1"/>
  <c r="I136" i="46"/>
  <c r="U136" i="46" s="1"/>
  <c r="J136" i="46"/>
  <c r="V136" i="46" s="1"/>
  <c r="K136" i="46"/>
  <c r="W136" i="46" s="1"/>
  <c r="L136" i="46"/>
  <c r="X136" i="46" s="1"/>
  <c r="D137" i="46"/>
  <c r="P137" i="46" s="1"/>
  <c r="E137" i="46"/>
  <c r="Q137" i="46" s="1"/>
  <c r="F137" i="46"/>
  <c r="R137" i="46" s="1"/>
  <c r="G137" i="46"/>
  <c r="S137" i="46" s="1"/>
  <c r="H137" i="46"/>
  <c r="T137" i="46" s="1"/>
  <c r="I137" i="46"/>
  <c r="U137" i="46" s="1"/>
  <c r="J137" i="46"/>
  <c r="V137" i="46" s="1"/>
  <c r="K137" i="46"/>
  <c r="W137" i="46" s="1"/>
  <c r="L137" i="46"/>
  <c r="X137" i="46" s="1"/>
  <c r="D138" i="46"/>
  <c r="P138" i="46" s="1"/>
  <c r="E138" i="46"/>
  <c r="Q138" i="46" s="1"/>
  <c r="F138" i="46"/>
  <c r="R138" i="46" s="1"/>
  <c r="G138" i="46"/>
  <c r="S138" i="46" s="1"/>
  <c r="H138" i="46"/>
  <c r="T138" i="46" s="1"/>
  <c r="I138" i="46"/>
  <c r="U138" i="46" s="1"/>
  <c r="J138" i="46"/>
  <c r="V138" i="46" s="1"/>
  <c r="K138" i="46"/>
  <c r="W138" i="46" s="1"/>
  <c r="L138" i="46"/>
  <c r="X138" i="46" s="1"/>
  <c r="D139" i="46"/>
  <c r="P139" i="46" s="1"/>
  <c r="E139" i="46"/>
  <c r="Q139" i="46" s="1"/>
  <c r="F139" i="46"/>
  <c r="R139" i="46" s="1"/>
  <c r="G139" i="46"/>
  <c r="S139" i="46" s="1"/>
  <c r="H139" i="46"/>
  <c r="T139" i="46" s="1"/>
  <c r="I139" i="46"/>
  <c r="U139" i="46" s="1"/>
  <c r="J139" i="46"/>
  <c r="V139" i="46" s="1"/>
  <c r="K139" i="46"/>
  <c r="W139" i="46" s="1"/>
  <c r="L139" i="46"/>
  <c r="X139" i="46" s="1"/>
  <c r="D140" i="46"/>
  <c r="P140" i="46" s="1"/>
  <c r="E140" i="46"/>
  <c r="Q140" i="46" s="1"/>
  <c r="F140" i="46"/>
  <c r="R140" i="46" s="1"/>
  <c r="G140" i="46"/>
  <c r="S140" i="46" s="1"/>
  <c r="H140" i="46"/>
  <c r="T140" i="46" s="1"/>
  <c r="I140" i="46"/>
  <c r="U140" i="46" s="1"/>
  <c r="J140" i="46"/>
  <c r="V140" i="46" s="1"/>
  <c r="K140" i="46"/>
  <c r="W140" i="46" s="1"/>
  <c r="L140" i="46"/>
  <c r="X140" i="46" s="1"/>
  <c r="D141" i="46"/>
  <c r="P141" i="46" s="1"/>
  <c r="E141" i="46"/>
  <c r="Q141" i="46" s="1"/>
  <c r="F141" i="46"/>
  <c r="R141" i="46" s="1"/>
  <c r="G141" i="46"/>
  <c r="S141" i="46" s="1"/>
  <c r="H141" i="46"/>
  <c r="T141" i="46" s="1"/>
  <c r="I141" i="46"/>
  <c r="U141" i="46" s="1"/>
  <c r="J141" i="46"/>
  <c r="V141" i="46" s="1"/>
  <c r="K141" i="46"/>
  <c r="W141" i="46" s="1"/>
  <c r="L141" i="46"/>
  <c r="X141" i="46" s="1"/>
  <c r="D143" i="46"/>
  <c r="P143" i="46" s="1"/>
  <c r="E143" i="46"/>
  <c r="Q143" i="46" s="1"/>
  <c r="F143" i="46"/>
  <c r="R143" i="46" s="1"/>
  <c r="G143" i="46"/>
  <c r="S143" i="46" s="1"/>
  <c r="H143" i="46"/>
  <c r="T143" i="46" s="1"/>
  <c r="I143" i="46"/>
  <c r="U143" i="46" s="1"/>
  <c r="J143" i="46"/>
  <c r="V143" i="46" s="1"/>
  <c r="K143" i="46"/>
  <c r="W143" i="46" s="1"/>
  <c r="L143" i="46"/>
  <c r="X143" i="46" s="1"/>
  <c r="D144" i="46"/>
  <c r="P144" i="46" s="1"/>
  <c r="E144" i="46"/>
  <c r="Q144" i="46" s="1"/>
  <c r="F144" i="46"/>
  <c r="R144" i="46" s="1"/>
  <c r="G144" i="46"/>
  <c r="S144" i="46" s="1"/>
  <c r="H144" i="46"/>
  <c r="T144" i="46" s="1"/>
  <c r="I144" i="46"/>
  <c r="U144" i="46" s="1"/>
  <c r="J144" i="46"/>
  <c r="V144" i="46" s="1"/>
  <c r="K144" i="46"/>
  <c r="W144" i="46" s="1"/>
  <c r="L144" i="46"/>
  <c r="X144" i="46" s="1"/>
  <c r="D145" i="46"/>
  <c r="P145" i="46" s="1"/>
  <c r="E145" i="46"/>
  <c r="Q145" i="46" s="1"/>
  <c r="F145" i="46"/>
  <c r="R145" i="46" s="1"/>
  <c r="G145" i="46"/>
  <c r="S145" i="46" s="1"/>
  <c r="H145" i="46"/>
  <c r="T145" i="46" s="1"/>
  <c r="I145" i="46"/>
  <c r="U145" i="46" s="1"/>
  <c r="J145" i="46"/>
  <c r="V145" i="46" s="1"/>
  <c r="K145" i="46"/>
  <c r="W145" i="46" s="1"/>
  <c r="L145" i="46"/>
  <c r="X145" i="46" s="1"/>
  <c r="D146" i="46"/>
  <c r="P146" i="46" s="1"/>
  <c r="E146" i="46"/>
  <c r="Q146" i="46" s="1"/>
  <c r="F146" i="46"/>
  <c r="R146" i="46" s="1"/>
  <c r="G146" i="46"/>
  <c r="S146" i="46" s="1"/>
  <c r="H146" i="46"/>
  <c r="T146" i="46" s="1"/>
  <c r="I146" i="46"/>
  <c r="U146" i="46" s="1"/>
  <c r="J146" i="46"/>
  <c r="V146" i="46" s="1"/>
  <c r="K146" i="46"/>
  <c r="W146" i="46" s="1"/>
  <c r="L146" i="46"/>
  <c r="X146" i="46" s="1"/>
  <c r="D147" i="46"/>
  <c r="P147" i="46" s="1"/>
  <c r="E147" i="46"/>
  <c r="Q147" i="46" s="1"/>
  <c r="F147" i="46"/>
  <c r="R147" i="46" s="1"/>
  <c r="G147" i="46"/>
  <c r="S147" i="46" s="1"/>
  <c r="H147" i="46"/>
  <c r="T147" i="46" s="1"/>
  <c r="I147" i="46"/>
  <c r="U147" i="46" s="1"/>
  <c r="J147" i="46"/>
  <c r="V147" i="46" s="1"/>
  <c r="K147" i="46"/>
  <c r="W147" i="46" s="1"/>
  <c r="L147" i="46"/>
  <c r="X147" i="46" s="1"/>
  <c r="D148" i="46"/>
  <c r="P148" i="46" s="1"/>
  <c r="E148" i="46"/>
  <c r="Q148" i="46" s="1"/>
  <c r="F148" i="46"/>
  <c r="R148" i="46" s="1"/>
  <c r="G148" i="46"/>
  <c r="S148" i="46" s="1"/>
  <c r="H148" i="46"/>
  <c r="T148" i="46" s="1"/>
  <c r="I148" i="46"/>
  <c r="U148" i="46" s="1"/>
  <c r="J148" i="46"/>
  <c r="V148" i="46" s="1"/>
  <c r="K148" i="46"/>
  <c r="W148" i="46" s="1"/>
  <c r="L148" i="46"/>
  <c r="X148" i="46" s="1"/>
  <c r="D149" i="46"/>
  <c r="P149" i="46" s="1"/>
  <c r="E149" i="46"/>
  <c r="Q149" i="46" s="1"/>
  <c r="F149" i="46"/>
  <c r="R149" i="46" s="1"/>
  <c r="G149" i="46"/>
  <c r="S149" i="46" s="1"/>
  <c r="H149" i="46"/>
  <c r="T149" i="46" s="1"/>
  <c r="I149" i="46"/>
  <c r="U149" i="46" s="1"/>
  <c r="J149" i="46"/>
  <c r="V149" i="46" s="1"/>
  <c r="K149" i="46"/>
  <c r="W149" i="46" s="1"/>
  <c r="L149" i="46"/>
  <c r="X149" i="46" s="1"/>
  <c r="D150" i="46"/>
  <c r="P150" i="46" s="1"/>
  <c r="E150" i="46"/>
  <c r="Q150" i="46" s="1"/>
  <c r="F150" i="46"/>
  <c r="R150" i="46" s="1"/>
  <c r="G150" i="46"/>
  <c r="S150" i="46" s="1"/>
  <c r="H150" i="46"/>
  <c r="T150" i="46" s="1"/>
  <c r="I150" i="46"/>
  <c r="U150" i="46" s="1"/>
  <c r="J150" i="46"/>
  <c r="V150" i="46" s="1"/>
  <c r="K150" i="46"/>
  <c r="W150" i="46" s="1"/>
  <c r="L150" i="46"/>
  <c r="X150" i="46" s="1"/>
  <c r="D151" i="46"/>
  <c r="P151" i="46" s="1"/>
  <c r="E151" i="46"/>
  <c r="Q151" i="46" s="1"/>
  <c r="F151" i="46"/>
  <c r="R151" i="46" s="1"/>
  <c r="G151" i="46"/>
  <c r="S151" i="46" s="1"/>
  <c r="H151" i="46"/>
  <c r="T151" i="46" s="1"/>
  <c r="I151" i="46"/>
  <c r="U151" i="46" s="1"/>
  <c r="J151" i="46"/>
  <c r="V151" i="46" s="1"/>
  <c r="K151" i="46"/>
  <c r="W151" i="46" s="1"/>
  <c r="L151" i="46"/>
  <c r="X151" i="46" s="1"/>
  <c r="D152" i="46"/>
  <c r="P152" i="46" s="1"/>
  <c r="E152" i="46"/>
  <c r="Q152" i="46" s="1"/>
  <c r="F152" i="46"/>
  <c r="R152" i="46" s="1"/>
  <c r="G152" i="46"/>
  <c r="S152" i="46" s="1"/>
  <c r="H152" i="46"/>
  <c r="T152" i="46" s="1"/>
  <c r="I152" i="46"/>
  <c r="U152" i="46" s="1"/>
  <c r="J152" i="46"/>
  <c r="V152" i="46" s="1"/>
  <c r="K152" i="46"/>
  <c r="W152" i="46" s="1"/>
  <c r="L152" i="46"/>
  <c r="X152" i="46" s="1"/>
  <c r="D153" i="46"/>
  <c r="P153" i="46" s="1"/>
  <c r="E153" i="46"/>
  <c r="Q153" i="46" s="1"/>
  <c r="F153" i="46"/>
  <c r="R153" i="46" s="1"/>
  <c r="G153" i="46"/>
  <c r="S153" i="46" s="1"/>
  <c r="H153" i="46"/>
  <c r="T153" i="46" s="1"/>
  <c r="I153" i="46"/>
  <c r="U153" i="46" s="1"/>
  <c r="J153" i="46"/>
  <c r="V153" i="46" s="1"/>
  <c r="K153" i="46"/>
  <c r="W153" i="46" s="1"/>
  <c r="L153" i="46"/>
  <c r="X153" i="46" s="1"/>
  <c r="D154" i="46"/>
  <c r="P154" i="46" s="1"/>
  <c r="E154" i="46"/>
  <c r="Q154" i="46" s="1"/>
  <c r="F154" i="46"/>
  <c r="R154" i="46" s="1"/>
  <c r="G154" i="46"/>
  <c r="S154" i="46" s="1"/>
  <c r="H154" i="46"/>
  <c r="T154" i="46" s="1"/>
  <c r="I154" i="46"/>
  <c r="U154" i="46" s="1"/>
  <c r="J154" i="46"/>
  <c r="V154" i="46" s="1"/>
  <c r="K154" i="46"/>
  <c r="W154" i="46" s="1"/>
  <c r="L154" i="46"/>
  <c r="X154" i="46" s="1"/>
  <c r="D155" i="46"/>
  <c r="P155" i="46" s="1"/>
  <c r="E155" i="46"/>
  <c r="Q155" i="46" s="1"/>
  <c r="F155" i="46"/>
  <c r="R155" i="46" s="1"/>
  <c r="G155" i="46"/>
  <c r="S155" i="46" s="1"/>
  <c r="H155" i="46"/>
  <c r="T155" i="46" s="1"/>
  <c r="I155" i="46"/>
  <c r="U155" i="46" s="1"/>
  <c r="J155" i="46"/>
  <c r="V155" i="46" s="1"/>
  <c r="K155" i="46"/>
  <c r="W155" i="46" s="1"/>
  <c r="L155" i="46"/>
  <c r="X155" i="46" s="1"/>
  <c r="D156" i="46"/>
  <c r="P156" i="46" s="1"/>
  <c r="E156" i="46"/>
  <c r="Q156" i="46" s="1"/>
  <c r="F156" i="46"/>
  <c r="R156" i="46" s="1"/>
  <c r="G156" i="46"/>
  <c r="S156" i="46" s="1"/>
  <c r="H156" i="46"/>
  <c r="T156" i="46" s="1"/>
  <c r="I156" i="46"/>
  <c r="U156" i="46" s="1"/>
  <c r="J156" i="46"/>
  <c r="V156" i="46" s="1"/>
  <c r="K156" i="46"/>
  <c r="W156" i="46" s="1"/>
  <c r="L156" i="46"/>
  <c r="X156" i="46" s="1"/>
  <c r="D157" i="46"/>
  <c r="P157" i="46" s="1"/>
  <c r="E157" i="46"/>
  <c r="Q157" i="46" s="1"/>
  <c r="F157" i="46"/>
  <c r="R157" i="46" s="1"/>
  <c r="G157" i="46"/>
  <c r="S157" i="46" s="1"/>
  <c r="H157" i="46"/>
  <c r="T157" i="46" s="1"/>
  <c r="I157" i="46"/>
  <c r="U157" i="46" s="1"/>
  <c r="J157" i="46"/>
  <c r="V157" i="46" s="1"/>
  <c r="K157" i="46"/>
  <c r="W157" i="46" s="1"/>
  <c r="L157" i="46"/>
  <c r="X157" i="46" s="1"/>
  <c r="D158" i="46"/>
  <c r="P158" i="46" s="1"/>
  <c r="E158" i="46"/>
  <c r="Q158" i="46" s="1"/>
  <c r="F158" i="46"/>
  <c r="R158" i="46" s="1"/>
  <c r="G158" i="46"/>
  <c r="S158" i="46" s="1"/>
  <c r="H158" i="46"/>
  <c r="T158" i="46" s="1"/>
  <c r="I158" i="46"/>
  <c r="U158" i="46" s="1"/>
  <c r="J158" i="46"/>
  <c r="V158" i="46" s="1"/>
  <c r="K158" i="46"/>
  <c r="W158" i="46" s="1"/>
  <c r="L158" i="46"/>
  <c r="X158" i="46" s="1"/>
  <c r="D159" i="46"/>
  <c r="P159" i="46" s="1"/>
  <c r="E159" i="46"/>
  <c r="Q159" i="46" s="1"/>
  <c r="F159" i="46"/>
  <c r="R159" i="46" s="1"/>
  <c r="G159" i="46"/>
  <c r="S159" i="46" s="1"/>
  <c r="H159" i="46"/>
  <c r="T159" i="46" s="1"/>
  <c r="I159" i="46"/>
  <c r="U159" i="46" s="1"/>
  <c r="J159" i="46"/>
  <c r="V159" i="46" s="1"/>
  <c r="K159" i="46"/>
  <c r="W159" i="46" s="1"/>
  <c r="L159" i="46"/>
  <c r="X159" i="46" s="1"/>
  <c r="D160" i="46"/>
  <c r="P160" i="46" s="1"/>
  <c r="E160" i="46"/>
  <c r="Q160" i="46" s="1"/>
  <c r="F160" i="46"/>
  <c r="R160" i="46" s="1"/>
  <c r="G160" i="46"/>
  <c r="S160" i="46" s="1"/>
  <c r="H160" i="46"/>
  <c r="T160" i="46" s="1"/>
  <c r="I160" i="46"/>
  <c r="U160" i="46" s="1"/>
  <c r="J160" i="46"/>
  <c r="V160" i="46" s="1"/>
  <c r="K160" i="46"/>
  <c r="W160" i="46" s="1"/>
  <c r="L160" i="46"/>
  <c r="X160" i="46" s="1"/>
  <c r="D161" i="46"/>
  <c r="P161" i="46" s="1"/>
  <c r="E161" i="46"/>
  <c r="Q161" i="46" s="1"/>
  <c r="F161" i="46"/>
  <c r="R161" i="46" s="1"/>
  <c r="G161" i="46"/>
  <c r="S161" i="46" s="1"/>
  <c r="H161" i="46"/>
  <c r="T161" i="46" s="1"/>
  <c r="I161" i="46"/>
  <c r="U161" i="46" s="1"/>
  <c r="J161" i="46"/>
  <c r="V161" i="46" s="1"/>
  <c r="K161" i="46"/>
  <c r="W161" i="46" s="1"/>
  <c r="L161" i="46"/>
  <c r="X161" i="46" s="1"/>
  <c r="D162" i="46"/>
  <c r="P162" i="46" s="1"/>
  <c r="E162" i="46"/>
  <c r="Q162" i="46" s="1"/>
  <c r="F162" i="46"/>
  <c r="R162" i="46" s="1"/>
  <c r="G162" i="46"/>
  <c r="S162" i="46" s="1"/>
  <c r="H162" i="46"/>
  <c r="T162" i="46" s="1"/>
  <c r="I162" i="46"/>
  <c r="U162" i="46" s="1"/>
  <c r="J162" i="46"/>
  <c r="V162" i="46" s="1"/>
  <c r="K162" i="46"/>
  <c r="W162" i="46" s="1"/>
  <c r="L162" i="46"/>
  <c r="X162" i="46" s="1"/>
  <c r="D163" i="46"/>
  <c r="P163" i="46" s="1"/>
  <c r="E163" i="46"/>
  <c r="Q163" i="46" s="1"/>
  <c r="F163" i="46"/>
  <c r="R163" i="46" s="1"/>
  <c r="G163" i="46"/>
  <c r="S163" i="46" s="1"/>
  <c r="H163" i="46"/>
  <c r="T163" i="46" s="1"/>
  <c r="I163" i="46"/>
  <c r="U163" i="46" s="1"/>
  <c r="J163" i="46"/>
  <c r="V163" i="46" s="1"/>
  <c r="K163" i="46"/>
  <c r="W163" i="46" s="1"/>
  <c r="L163" i="46"/>
  <c r="X163" i="46" s="1"/>
  <c r="D164" i="46"/>
  <c r="P164" i="46" s="1"/>
  <c r="E164" i="46"/>
  <c r="Q164" i="46" s="1"/>
  <c r="F164" i="46"/>
  <c r="R164" i="46" s="1"/>
  <c r="G164" i="46"/>
  <c r="S164" i="46" s="1"/>
  <c r="H164" i="46"/>
  <c r="T164" i="46" s="1"/>
  <c r="I164" i="46"/>
  <c r="U164" i="46" s="1"/>
  <c r="J164" i="46"/>
  <c r="V164" i="46" s="1"/>
  <c r="K164" i="46"/>
  <c r="W164" i="46" s="1"/>
  <c r="L164" i="46"/>
  <c r="X164" i="46" s="1"/>
  <c r="D165" i="46"/>
  <c r="P165" i="46" s="1"/>
  <c r="E165" i="46"/>
  <c r="Q165" i="46" s="1"/>
  <c r="F165" i="46"/>
  <c r="R165" i="46" s="1"/>
  <c r="G165" i="46"/>
  <c r="S165" i="46" s="1"/>
  <c r="H165" i="46"/>
  <c r="T165" i="46" s="1"/>
  <c r="I165" i="46"/>
  <c r="U165" i="46" s="1"/>
  <c r="J165" i="46"/>
  <c r="V165" i="46" s="1"/>
  <c r="K165" i="46"/>
  <c r="W165" i="46" s="1"/>
  <c r="L165" i="46"/>
  <c r="X165" i="46" s="1"/>
  <c r="D166" i="46"/>
  <c r="P166" i="46" s="1"/>
  <c r="E166" i="46"/>
  <c r="Q166" i="46" s="1"/>
  <c r="F166" i="46"/>
  <c r="R166" i="46" s="1"/>
  <c r="G166" i="46"/>
  <c r="S166" i="46" s="1"/>
  <c r="H166" i="46"/>
  <c r="T166" i="46" s="1"/>
  <c r="I166" i="46"/>
  <c r="U166" i="46" s="1"/>
  <c r="J166" i="46"/>
  <c r="V166" i="46" s="1"/>
  <c r="K166" i="46"/>
  <c r="W166" i="46" s="1"/>
  <c r="L166" i="46"/>
  <c r="X166" i="46" s="1"/>
  <c r="D167" i="46"/>
  <c r="P167" i="46" s="1"/>
  <c r="E167" i="46"/>
  <c r="Q167" i="46" s="1"/>
  <c r="F167" i="46"/>
  <c r="R167" i="46" s="1"/>
  <c r="G167" i="46"/>
  <c r="S167" i="46" s="1"/>
  <c r="H167" i="46"/>
  <c r="T167" i="46" s="1"/>
  <c r="I167" i="46"/>
  <c r="U167" i="46" s="1"/>
  <c r="J167" i="46"/>
  <c r="V167" i="46" s="1"/>
  <c r="K167" i="46"/>
  <c r="W167" i="46" s="1"/>
  <c r="L167" i="46"/>
  <c r="X167" i="46" s="1"/>
  <c r="D168" i="46"/>
  <c r="P168" i="46" s="1"/>
  <c r="E168" i="46"/>
  <c r="Q168" i="46" s="1"/>
  <c r="F168" i="46"/>
  <c r="R168" i="46" s="1"/>
  <c r="G168" i="46"/>
  <c r="S168" i="46" s="1"/>
  <c r="H168" i="46"/>
  <c r="T168" i="46" s="1"/>
  <c r="I168" i="46"/>
  <c r="U168" i="46" s="1"/>
  <c r="J168" i="46"/>
  <c r="V168" i="46" s="1"/>
  <c r="K168" i="46"/>
  <c r="W168" i="46" s="1"/>
  <c r="L168" i="46"/>
  <c r="X168" i="46" s="1"/>
  <c r="D169" i="46"/>
  <c r="P169" i="46" s="1"/>
  <c r="E169" i="46"/>
  <c r="Q169" i="46" s="1"/>
  <c r="F169" i="46"/>
  <c r="R169" i="46" s="1"/>
  <c r="G169" i="46"/>
  <c r="S169" i="46" s="1"/>
  <c r="H169" i="46"/>
  <c r="T169" i="46" s="1"/>
  <c r="I169" i="46"/>
  <c r="U169" i="46" s="1"/>
  <c r="J169" i="46"/>
  <c r="V169" i="46" s="1"/>
  <c r="K169" i="46"/>
  <c r="W169" i="46" s="1"/>
  <c r="L169" i="46"/>
  <c r="X169" i="46" s="1"/>
  <c r="D170" i="46"/>
  <c r="P170" i="46" s="1"/>
  <c r="E170" i="46"/>
  <c r="Q170" i="46" s="1"/>
  <c r="F170" i="46"/>
  <c r="R170" i="46" s="1"/>
  <c r="G170" i="46"/>
  <c r="S170" i="46" s="1"/>
  <c r="H170" i="46"/>
  <c r="T170" i="46" s="1"/>
  <c r="I170" i="46"/>
  <c r="U170" i="46" s="1"/>
  <c r="J170" i="46"/>
  <c r="V170" i="46" s="1"/>
  <c r="K170" i="46"/>
  <c r="W170" i="46" s="1"/>
  <c r="L170" i="46"/>
  <c r="X170" i="46" s="1"/>
  <c r="D171" i="46"/>
  <c r="P171" i="46" s="1"/>
  <c r="E171" i="46"/>
  <c r="Q171" i="46" s="1"/>
  <c r="F171" i="46"/>
  <c r="R171" i="46" s="1"/>
  <c r="G171" i="46"/>
  <c r="S171" i="46" s="1"/>
  <c r="H171" i="46"/>
  <c r="T171" i="46" s="1"/>
  <c r="I171" i="46"/>
  <c r="U171" i="46" s="1"/>
  <c r="J171" i="46"/>
  <c r="V171" i="46" s="1"/>
  <c r="K171" i="46"/>
  <c r="W171" i="46" s="1"/>
  <c r="L171" i="46"/>
  <c r="X171" i="46" s="1"/>
  <c r="D172" i="46"/>
  <c r="P172" i="46" s="1"/>
  <c r="E172" i="46"/>
  <c r="Q172" i="46" s="1"/>
  <c r="F172" i="46"/>
  <c r="R172" i="46" s="1"/>
  <c r="G172" i="46"/>
  <c r="S172" i="46" s="1"/>
  <c r="H172" i="46"/>
  <c r="T172" i="46" s="1"/>
  <c r="I172" i="46"/>
  <c r="U172" i="46" s="1"/>
  <c r="J172" i="46"/>
  <c r="V172" i="46" s="1"/>
  <c r="K172" i="46"/>
  <c r="W172" i="46" s="1"/>
  <c r="L172" i="46"/>
  <c r="X172" i="46" s="1"/>
  <c r="D173" i="46"/>
  <c r="P173" i="46" s="1"/>
  <c r="E173" i="46"/>
  <c r="Q173" i="46" s="1"/>
  <c r="F173" i="46"/>
  <c r="R173" i="46" s="1"/>
  <c r="G173" i="46"/>
  <c r="S173" i="46" s="1"/>
  <c r="H173" i="46"/>
  <c r="T173" i="46" s="1"/>
  <c r="I173" i="46"/>
  <c r="U173" i="46" s="1"/>
  <c r="J173" i="46"/>
  <c r="V173" i="46" s="1"/>
  <c r="K173" i="46"/>
  <c r="W173" i="46" s="1"/>
  <c r="L173" i="46"/>
  <c r="X173" i="46" s="1"/>
  <c r="D174" i="46"/>
  <c r="P174" i="46" s="1"/>
  <c r="E174" i="46"/>
  <c r="Q174" i="46" s="1"/>
  <c r="F174" i="46"/>
  <c r="R174" i="46" s="1"/>
  <c r="G174" i="46"/>
  <c r="S174" i="46" s="1"/>
  <c r="H174" i="46"/>
  <c r="T174" i="46" s="1"/>
  <c r="I174" i="46"/>
  <c r="U174" i="46" s="1"/>
  <c r="J174" i="46"/>
  <c r="V174" i="46" s="1"/>
  <c r="K174" i="46"/>
  <c r="W174" i="46" s="1"/>
  <c r="L174" i="46"/>
  <c r="X174" i="46" s="1"/>
  <c r="D175" i="46"/>
  <c r="P175" i="46" s="1"/>
  <c r="E175" i="46"/>
  <c r="Q175" i="46" s="1"/>
  <c r="F175" i="46"/>
  <c r="R175" i="46" s="1"/>
  <c r="G175" i="46"/>
  <c r="S175" i="46" s="1"/>
  <c r="H175" i="46"/>
  <c r="T175" i="46" s="1"/>
  <c r="I175" i="46"/>
  <c r="U175" i="46" s="1"/>
  <c r="J175" i="46"/>
  <c r="V175" i="46" s="1"/>
  <c r="K175" i="46"/>
  <c r="W175" i="46" s="1"/>
  <c r="L175" i="46"/>
  <c r="X175" i="46" s="1"/>
  <c r="D176" i="46"/>
  <c r="P176" i="46" s="1"/>
  <c r="E176" i="46"/>
  <c r="Q176" i="46" s="1"/>
  <c r="F176" i="46"/>
  <c r="R176" i="46" s="1"/>
  <c r="G176" i="46"/>
  <c r="S176" i="46" s="1"/>
  <c r="H176" i="46"/>
  <c r="T176" i="46" s="1"/>
  <c r="I176" i="46"/>
  <c r="U176" i="46" s="1"/>
  <c r="J176" i="46"/>
  <c r="V176" i="46" s="1"/>
  <c r="K176" i="46"/>
  <c r="W176" i="46" s="1"/>
  <c r="L176" i="46"/>
  <c r="X176" i="46" s="1"/>
  <c r="D177" i="46"/>
  <c r="P177" i="46" s="1"/>
  <c r="E177" i="46"/>
  <c r="Q177" i="46" s="1"/>
  <c r="F177" i="46"/>
  <c r="R177" i="46" s="1"/>
  <c r="G177" i="46"/>
  <c r="S177" i="46" s="1"/>
  <c r="H177" i="46"/>
  <c r="T177" i="46" s="1"/>
  <c r="I177" i="46"/>
  <c r="U177" i="46" s="1"/>
  <c r="J177" i="46"/>
  <c r="V177" i="46" s="1"/>
  <c r="K177" i="46"/>
  <c r="W177" i="46" s="1"/>
  <c r="L177" i="46"/>
  <c r="X177" i="46" s="1"/>
  <c r="D178" i="46"/>
  <c r="P178" i="46" s="1"/>
  <c r="E178" i="46"/>
  <c r="Q178" i="46" s="1"/>
  <c r="F178" i="46"/>
  <c r="R178" i="46" s="1"/>
  <c r="G178" i="46"/>
  <c r="S178" i="46" s="1"/>
  <c r="H178" i="46"/>
  <c r="T178" i="46" s="1"/>
  <c r="I178" i="46"/>
  <c r="U178" i="46" s="1"/>
  <c r="J178" i="46"/>
  <c r="V178" i="46" s="1"/>
  <c r="K178" i="46"/>
  <c r="W178" i="46" s="1"/>
  <c r="L178" i="46"/>
  <c r="X178" i="46" s="1"/>
  <c r="D179" i="46"/>
  <c r="P179" i="46" s="1"/>
  <c r="E179" i="46"/>
  <c r="Q179" i="46" s="1"/>
  <c r="F179" i="46"/>
  <c r="R179" i="46" s="1"/>
  <c r="G179" i="46"/>
  <c r="S179" i="46" s="1"/>
  <c r="H179" i="46"/>
  <c r="T179" i="46" s="1"/>
  <c r="I179" i="46"/>
  <c r="U179" i="46" s="1"/>
  <c r="J179" i="46"/>
  <c r="V179" i="46" s="1"/>
  <c r="K179" i="46"/>
  <c r="W179" i="46" s="1"/>
  <c r="L179" i="46"/>
  <c r="X179" i="46" s="1"/>
  <c r="D180" i="46"/>
  <c r="P180" i="46" s="1"/>
  <c r="E180" i="46"/>
  <c r="Q180" i="46" s="1"/>
  <c r="F180" i="46"/>
  <c r="R180" i="46" s="1"/>
  <c r="G180" i="46"/>
  <c r="S180" i="46" s="1"/>
  <c r="H180" i="46"/>
  <c r="T180" i="46" s="1"/>
  <c r="I180" i="46"/>
  <c r="U180" i="46" s="1"/>
  <c r="J180" i="46"/>
  <c r="V180" i="46" s="1"/>
  <c r="K180" i="46"/>
  <c r="W180" i="46" s="1"/>
  <c r="L180" i="46"/>
  <c r="X180" i="46" s="1"/>
  <c r="D181" i="46"/>
  <c r="P181" i="46" s="1"/>
  <c r="E181" i="46"/>
  <c r="Q181" i="46" s="1"/>
  <c r="F181" i="46"/>
  <c r="R181" i="46" s="1"/>
  <c r="G181" i="46"/>
  <c r="S181" i="46" s="1"/>
  <c r="H181" i="46"/>
  <c r="T181" i="46" s="1"/>
  <c r="I181" i="46"/>
  <c r="U181" i="46" s="1"/>
  <c r="J181" i="46"/>
  <c r="V181" i="46" s="1"/>
  <c r="K181" i="46"/>
  <c r="W181" i="46" s="1"/>
  <c r="L181" i="46"/>
  <c r="X181" i="46" s="1"/>
  <c r="D182" i="46"/>
  <c r="P182" i="46" s="1"/>
  <c r="E182" i="46"/>
  <c r="Q182" i="46" s="1"/>
  <c r="F182" i="46"/>
  <c r="R182" i="46" s="1"/>
  <c r="G182" i="46"/>
  <c r="S182" i="46" s="1"/>
  <c r="H182" i="46"/>
  <c r="T182" i="46" s="1"/>
  <c r="I182" i="46"/>
  <c r="U182" i="46" s="1"/>
  <c r="J182" i="46"/>
  <c r="V182" i="46" s="1"/>
  <c r="K182" i="46"/>
  <c r="W182" i="46" s="1"/>
  <c r="L182" i="46"/>
  <c r="X182" i="46" s="1"/>
  <c r="D183" i="46"/>
  <c r="P183" i="46" s="1"/>
  <c r="E183" i="46"/>
  <c r="Q183" i="46" s="1"/>
  <c r="F183" i="46"/>
  <c r="R183" i="46" s="1"/>
  <c r="G183" i="46"/>
  <c r="S183" i="46" s="1"/>
  <c r="H183" i="46"/>
  <c r="T183" i="46" s="1"/>
  <c r="I183" i="46"/>
  <c r="U183" i="46" s="1"/>
  <c r="J183" i="46"/>
  <c r="V183" i="46" s="1"/>
  <c r="K183" i="46"/>
  <c r="W183" i="46" s="1"/>
  <c r="L183" i="46"/>
  <c r="X183" i="46" s="1"/>
  <c r="D184" i="46"/>
  <c r="P184" i="46" s="1"/>
  <c r="E184" i="46"/>
  <c r="Q184" i="46" s="1"/>
  <c r="F184" i="46"/>
  <c r="R184" i="46" s="1"/>
  <c r="G184" i="46"/>
  <c r="S184" i="46" s="1"/>
  <c r="H184" i="46"/>
  <c r="T184" i="46" s="1"/>
  <c r="I184" i="46"/>
  <c r="U184" i="46" s="1"/>
  <c r="J184" i="46"/>
  <c r="V184" i="46" s="1"/>
  <c r="K184" i="46"/>
  <c r="W184" i="46" s="1"/>
  <c r="L184" i="46"/>
  <c r="X184" i="46" s="1"/>
  <c r="D185" i="46"/>
  <c r="P185" i="46" s="1"/>
  <c r="E185" i="46"/>
  <c r="Q185" i="46" s="1"/>
  <c r="F185" i="46"/>
  <c r="R185" i="46" s="1"/>
  <c r="G185" i="46"/>
  <c r="S185" i="46" s="1"/>
  <c r="H185" i="46"/>
  <c r="T185" i="46" s="1"/>
  <c r="I185" i="46"/>
  <c r="U185" i="46" s="1"/>
  <c r="J185" i="46"/>
  <c r="V185" i="46" s="1"/>
  <c r="K185" i="46"/>
  <c r="W185" i="46" s="1"/>
  <c r="L185" i="46"/>
  <c r="X185" i="46" s="1"/>
  <c r="D186" i="46"/>
  <c r="P186" i="46" s="1"/>
  <c r="E186" i="46"/>
  <c r="Q186" i="46" s="1"/>
  <c r="F186" i="46"/>
  <c r="R186" i="46" s="1"/>
  <c r="G186" i="46"/>
  <c r="S186" i="46" s="1"/>
  <c r="H186" i="46"/>
  <c r="T186" i="46" s="1"/>
  <c r="I186" i="46"/>
  <c r="U186" i="46" s="1"/>
  <c r="J186" i="46"/>
  <c r="V186" i="46" s="1"/>
  <c r="K186" i="46"/>
  <c r="W186" i="46" s="1"/>
  <c r="L186" i="46"/>
  <c r="X186" i="46" s="1"/>
  <c r="D187" i="46"/>
  <c r="P187" i="46" s="1"/>
  <c r="E187" i="46"/>
  <c r="Q187" i="46" s="1"/>
  <c r="F187" i="46"/>
  <c r="R187" i="46" s="1"/>
  <c r="G187" i="46"/>
  <c r="S187" i="46" s="1"/>
  <c r="H187" i="46"/>
  <c r="T187" i="46" s="1"/>
  <c r="I187" i="46"/>
  <c r="U187" i="46" s="1"/>
  <c r="J187" i="46"/>
  <c r="V187" i="46" s="1"/>
  <c r="K187" i="46"/>
  <c r="W187" i="46" s="1"/>
  <c r="L187" i="46"/>
  <c r="X187" i="46" s="1"/>
  <c r="D188" i="46"/>
  <c r="P188" i="46" s="1"/>
  <c r="E188" i="46"/>
  <c r="Q188" i="46" s="1"/>
  <c r="F188" i="46"/>
  <c r="R188" i="46" s="1"/>
  <c r="G188" i="46"/>
  <c r="S188" i="46" s="1"/>
  <c r="H188" i="46"/>
  <c r="T188" i="46" s="1"/>
  <c r="I188" i="46"/>
  <c r="U188" i="46" s="1"/>
  <c r="J188" i="46"/>
  <c r="V188" i="46" s="1"/>
  <c r="K188" i="46"/>
  <c r="W188" i="46" s="1"/>
  <c r="L188" i="46"/>
  <c r="X188" i="46" s="1"/>
  <c r="D190" i="46"/>
  <c r="P190" i="46" s="1"/>
  <c r="E190" i="46"/>
  <c r="Q190" i="46" s="1"/>
  <c r="F190" i="46"/>
  <c r="R190" i="46" s="1"/>
  <c r="G190" i="46"/>
  <c r="S190" i="46" s="1"/>
  <c r="H190" i="46"/>
  <c r="T190" i="46" s="1"/>
  <c r="I190" i="46"/>
  <c r="U190" i="46" s="1"/>
  <c r="J190" i="46"/>
  <c r="V190" i="46" s="1"/>
  <c r="K190" i="46"/>
  <c r="W190" i="46" s="1"/>
  <c r="L190" i="46"/>
  <c r="X190" i="46" s="1"/>
  <c r="D191" i="46"/>
  <c r="P191" i="46" s="1"/>
  <c r="E191" i="46"/>
  <c r="Q191" i="46" s="1"/>
  <c r="F191" i="46"/>
  <c r="R191" i="46" s="1"/>
  <c r="G191" i="46"/>
  <c r="S191" i="46" s="1"/>
  <c r="H191" i="46"/>
  <c r="T191" i="46" s="1"/>
  <c r="I191" i="46"/>
  <c r="U191" i="46" s="1"/>
  <c r="J191" i="46"/>
  <c r="V191" i="46" s="1"/>
  <c r="K191" i="46"/>
  <c r="W191" i="46" s="1"/>
  <c r="L191" i="46"/>
  <c r="X191" i="46" s="1"/>
  <c r="D192" i="46"/>
  <c r="P192" i="46" s="1"/>
  <c r="E192" i="46"/>
  <c r="Q192" i="46" s="1"/>
  <c r="F192" i="46"/>
  <c r="R192" i="46" s="1"/>
  <c r="G192" i="46"/>
  <c r="S192" i="46" s="1"/>
  <c r="H192" i="46"/>
  <c r="T192" i="46" s="1"/>
  <c r="I192" i="46"/>
  <c r="U192" i="46" s="1"/>
  <c r="J192" i="46"/>
  <c r="V192" i="46" s="1"/>
  <c r="K192" i="46"/>
  <c r="W192" i="46" s="1"/>
  <c r="L192" i="46"/>
  <c r="X192" i="46" s="1"/>
  <c r="D193" i="46"/>
  <c r="P193" i="46" s="1"/>
  <c r="E193" i="46"/>
  <c r="Q193" i="46" s="1"/>
  <c r="F193" i="46"/>
  <c r="R193" i="46" s="1"/>
  <c r="G193" i="46"/>
  <c r="S193" i="46" s="1"/>
  <c r="H193" i="46"/>
  <c r="T193" i="46" s="1"/>
  <c r="I193" i="46"/>
  <c r="U193" i="46" s="1"/>
  <c r="J193" i="46"/>
  <c r="V193" i="46" s="1"/>
  <c r="K193" i="46"/>
  <c r="W193" i="46" s="1"/>
  <c r="L193" i="46"/>
  <c r="X193" i="46" s="1"/>
  <c r="D194" i="46"/>
  <c r="P194" i="46" s="1"/>
  <c r="E194" i="46"/>
  <c r="Q194" i="46" s="1"/>
  <c r="F194" i="46"/>
  <c r="R194" i="46" s="1"/>
  <c r="G194" i="46"/>
  <c r="S194" i="46" s="1"/>
  <c r="H194" i="46"/>
  <c r="T194" i="46" s="1"/>
  <c r="I194" i="46"/>
  <c r="U194" i="46" s="1"/>
  <c r="J194" i="46"/>
  <c r="V194" i="46" s="1"/>
  <c r="K194" i="46"/>
  <c r="W194" i="46" s="1"/>
  <c r="L194" i="46"/>
  <c r="X194" i="46" s="1"/>
  <c r="D195" i="46"/>
  <c r="P195" i="46" s="1"/>
  <c r="E195" i="46"/>
  <c r="Q195" i="46" s="1"/>
  <c r="F195" i="46"/>
  <c r="R195" i="46" s="1"/>
  <c r="G195" i="46"/>
  <c r="S195" i="46" s="1"/>
  <c r="H195" i="46"/>
  <c r="T195" i="46" s="1"/>
  <c r="I195" i="46"/>
  <c r="U195" i="46" s="1"/>
  <c r="J195" i="46"/>
  <c r="V195" i="46" s="1"/>
  <c r="K195" i="46"/>
  <c r="W195" i="46" s="1"/>
  <c r="L195" i="46"/>
  <c r="X195" i="46" s="1"/>
  <c r="D196" i="46"/>
  <c r="P196" i="46" s="1"/>
  <c r="E196" i="46"/>
  <c r="Q196" i="46" s="1"/>
  <c r="F196" i="46"/>
  <c r="R196" i="46" s="1"/>
  <c r="G196" i="46"/>
  <c r="S196" i="46" s="1"/>
  <c r="H196" i="46"/>
  <c r="T196" i="46" s="1"/>
  <c r="I196" i="46"/>
  <c r="U196" i="46" s="1"/>
  <c r="J196" i="46"/>
  <c r="V196" i="46" s="1"/>
  <c r="K196" i="46"/>
  <c r="W196" i="46" s="1"/>
  <c r="L196" i="46"/>
  <c r="X196" i="46" s="1"/>
  <c r="D197" i="46"/>
  <c r="P197" i="46" s="1"/>
  <c r="E197" i="46"/>
  <c r="Q197" i="46" s="1"/>
  <c r="F197" i="46"/>
  <c r="R197" i="46" s="1"/>
  <c r="G197" i="46"/>
  <c r="S197" i="46" s="1"/>
  <c r="H197" i="46"/>
  <c r="T197" i="46" s="1"/>
  <c r="I197" i="46"/>
  <c r="U197" i="46" s="1"/>
  <c r="J197" i="46"/>
  <c r="V197" i="46" s="1"/>
  <c r="K197" i="46"/>
  <c r="W197" i="46" s="1"/>
  <c r="L197" i="46"/>
  <c r="X197" i="46" s="1"/>
  <c r="D198" i="46"/>
  <c r="P198" i="46" s="1"/>
  <c r="E198" i="46"/>
  <c r="Q198" i="46" s="1"/>
  <c r="F198" i="46"/>
  <c r="R198" i="46" s="1"/>
  <c r="G198" i="46"/>
  <c r="S198" i="46" s="1"/>
  <c r="H198" i="46"/>
  <c r="T198" i="46" s="1"/>
  <c r="I198" i="46"/>
  <c r="U198" i="46" s="1"/>
  <c r="J198" i="46"/>
  <c r="V198" i="46" s="1"/>
  <c r="K198" i="46"/>
  <c r="W198" i="46" s="1"/>
  <c r="L198" i="46"/>
  <c r="X198" i="46" s="1"/>
  <c r="D199" i="46"/>
  <c r="P199" i="46" s="1"/>
  <c r="E199" i="46"/>
  <c r="Q199" i="46" s="1"/>
  <c r="F199" i="46"/>
  <c r="R199" i="46" s="1"/>
  <c r="G199" i="46"/>
  <c r="S199" i="46" s="1"/>
  <c r="H199" i="46"/>
  <c r="T199" i="46" s="1"/>
  <c r="I199" i="46"/>
  <c r="U199" i="46" s="1"/>
  <c r="J199" i="46"/>
  <c r="V199" i="46" s="1"/>
  <c r="K199" i="46"/>
  <c r="W199" i="46" s="1"/>
  <c r="L199" i="46"/>
  <c r="X199" i="46" s="1"/>
  <c r="D200" i="46"/>
  <c r="P200" i="46" s="1"/>
  <c r="E200" i="46"/>
  <c r="Q200" i="46" s="1"/>
  <c r="F200" i="46"/>
  <c r="R200" i="46" s="1"/>
  <c r="G200" i="46"/>
  <c r="S200" i="46" s="1"/>
  <c r="H200" i="46"/>
  <c r="T200" i="46" s="1"/>
  <c r="I200" i="46"/>
  <c r="U200" i="46" s="1"/>
  <c r="J200" i="46"/>
  <c r="V200" i="46" s="1"/>
  <c r="K200" i="46"/>
  <c r="W200" i="46" s="1"/>
  <c r="L200" i="46"/>
  <c r="X200" i="46" s="1"/>
  <c r="D201" i="46"/>
  <c r="P201" i="46" s="1"/>
  <c r="E201" i="46"/>
  <c r="Q201" i="46" s="1"/>
  <c r="F201" i="46"/>
  <c r="R201" i="46" s="1"/>
  <c r="G201" i="46"/>
  <c r="S201" i="46" s="1"/>
  <c r="H201" i="46"/>
  <c r="T201" i="46" s="1"/>
  <c r="I201" i="46"/>
  <c r="U201" i="46" s="1"/>
  <c r="J201" i="46"/>
  <c r="V201" i="46" s="1"/>
  <c r="K201" i="46"/>
  <c r="W201" i="46" s="1"/>
  <c r="L201" i="46"/>
  <c r="X201" i="46" s="1"/>
  <c r="D202" i="46"/>
  <c r="P202" i="46" s="1"/>
  <c r="E202" i="46"/>
  <c r="Q202" i="46" s="1"/>
  <c r="F202" i="46"/>
  <c r="R202" i="46" s="1"/>
  <c r="G202" i="46"/>
  <c r="S202" i="46" s="1"/>
  <c r="H202" i="46"/>
  <c r="T202" i="46" s="1"/>
  <c r="I202" i="46"/>
  <c r="U202" i="46" s="1"/>
  <c r="J202" i="46"/>
  <c r="V202" i="46" s="1"/>
  <c r="K202" i="46"/>
  <c r="W202" i="46" s="1"/>
  <c r="L202" i="46"/>
  <c r="X202" i="46" s="1"/>
  <c r="D203" i="46"/>
  <c r="P203" i="46" s="1"/>
  <c r="E203" i="46"/>
  <c r="Q203" i="46" s="1"/>
  <c r="F203" i="46"/>
  <c r="R203" i="46" s="1"/>
  <c r="G203" i="46"/>
  <c r="S203" i="46" s="1"/>
  <c r="H203" i="46"/>
  <c r="T203" i="46" s="1"/>
  <c r="I203" i="46"/>
  <c r="U203" i="46" s="1"/>
  <c r="J203" i="46"/>
  <c r="V203" i="46" s="1"/>
  <c r="K203" i="46"/>
  <c r="W203" i="46" s="1"/>
  <c r="L203" i="46"/>
  <c r="X203" i="46" s="1"/>
  <c r="D204" i="46"/>
  <c r="P204" i="46" s="1"/>
  <c r="E204" i="46"/>
  <c r="Q204" i="46" s="1"/>
  <c r="F204" i="46"/>
  <c r="R204" i="46" s="1"/>
  <c r="G204" i="46"/>
  <c r="S204" i="46" s="1"/>
  <c r="H204" i="46"/>
  <c r="T204" i="46" s="1"/>
  <c r="I204" i="46"/>
  <c r="U204" i="46" s="1"/>
  <c r="J204" i="46"/>
  <c r="V204" i="46" s="1"/>
  <c r="K204" i="46"/>
  <c r="W204" i="46" s="1"/>
  <c r="L204" i="46"/>
  <c r="X204" i="46" s="1"/>
  <c r="D205" i="46"/>
  <c r="P205" i="46" s="1"/>
  <c r="E205" i="46"/>
  <c r="Q205" i="46" s="1"/>
  <c r="F205" i="46"/>
  <c r="R205" i="46" s="1"/>
  <c r="G205" i="46"/>
  <c r="S205" i="46" s="1"/>
  <c r="H205" i="46"/>
  <c r="T205" i="46" s="1"/>
  <c r="I205" i="46"/>
  <c r="U205" i="46" s="1"/>
  <c r="J205" i="46"/>
  <c r="V205" i="46" s="1"/>
  <c r="K205" i="46"/>
  <c r="W205" i="46" s="1"/>
  <c r="L205" i="46"/>
  <c r="X205" i="46" s="1"/>
  <c r="D206" i="46"/>
  <c r="P206" i="46" s="1"/>
  <c r="E206" i="46"/>
  <c r="Q206" i="46" s="1"/>
  <c r="F206" i="46"/>
  <c r="R206" i="46" s="1"/>
  <c r="G206" i="46"/>
  <c r="S206" i="46" s="1"/>
  <c r="H206" i="46"/>
  <c r="T206" i="46" s="1"/>
  <c r="I206" i="46"/>
  <c r="U206" i="46" s="1"/>
  <c r="J206" i="46"/>
  <c r="V206" i="46" s="1"/>
  <c r="K206" i="46"/>
  <c r="W206" i="46" s="1"/>
  <c r="L206" i="46"/>
  <c r="X206" i="46" s="1"/>
  <c r="D207" i="46"/>
  <c r="P207" i="46" s="1"/>
  <c r="E207" i="46"/>
  <c r="Q207" i="46" s="1"/>
  <c r="F207" i="46"/>
  <c r="R207" i="46" s="1"/>
  <c r="G207" i="46"/>
  <c r="S207" i="46" s="1"/>
  <c r="H207" i="46"/>
  <c r="T207" i="46" s="1"/>
  <c r="I207" i="46"/>
  <c r="U207" i="46" s="1"/>
  <c r="J207" i="46"/>
  <c r="V207" i="46" s="1"/>
  <c r="K207" i="46"/>
  <c r="W207" i="46" s="1"/>
  <c r="L207" i="46"/>
  <c r="X207" i="46" s="1"/>
  <c r="D208" i="46"/>
  <c r="P208" i="46" s="1"/>
  <c r="E208" i="46"/>
  <c r="Q208" i="46" s="1"/>
  <c r="F208" i="46"/>
  <c r="R208" i="46" s="1"/>
  <c r="G208" i="46"/>
  <c r="S208" i="46" s="1"/>
  <c r="H208" i="46"/>
  <c r="T208" i="46" s="1"/>
  <c r="I208" i="46"/>
  <c r="U208" i="46" s="1"/>
  <c r="J208" i="46"/>
  <c r="V208" i="46" s="1"/>
  <c r="K208" i="46"/>
  <c r="W208" i="46" s="1"/>
  <c r="L208" i="46"/>
  <c r="X208" i="46" s="1"/>
  <c r="D209" i="46"/>
  <c r="P209" i="46" s="1"/>
  <c r="E209" i="46"/>
  <c r="Q209" i="46" s="1"/>
  <c r="F209" i="46"/>
  <c r="R209" i="46" s="1"/>
  <c r="G209" i="46"/>
  <c r="S209" i="46" s="1"/>
  <c r="H209" i="46"/>
  <c r="T209" i="46" s="1"/>
  <c r="I209" i="46"/>
  <c r="U209" i="46" s="1"/>
  <c r="J209" i="46"/>
  <c r="V209" i="46" s="1"/>
  <c r="K209" i="46"/>
  <c r="W209" i="46" s="1"/>
  <c r="L209" i="46"/>
  <c r="X209" i="46" s="1"/>
  <c r="D210" i="46"/>
  <c r="P210" i="46" s="1"/>
  <c r="E210" i="46"/>
  <c r="Q210" i="46" s="1"/>
  <c r="F210" i="46"/>
  <c r="R210" i="46" s="1"/>
  <c r="G210" i="46"/>
  <c r="S210" i="46" s="1"/>
  <c r="H210" i="46"/>
  <c r="T210" i="46" s="1"/>
  <c r="I210" i="46"/>
  <c r="U210" i="46" s="1"/>
  <c r="J210" i="46"/>
  <c r="V210" i="46" s="1"/>
  <c r="K210" i="46"/>
  <c r="W210" i="46" s="1"/>
  <c r="L210" i="46"/>
  <c r="X210" i="46" s="1"/>
  <c r="D211" i="46"/>
  <c r="P211" i="46" s="1"/>
  <c r="E211" i="46"/>
  <c r="Q211" i="46" s="1"/>
  <c r="F211" i="46"/>
  <c r="R211" i="46" s="1"/>
  <c r="G211" i="46"/>
  <c r="S211" i="46" s="1"/>
  <c r="H211" i="46"/>
  <c r="T211" i="46" s="1"/>
  <c r="I211" i="46"/>
  <c r="U211" i="46" s="1"/>
  <c r="J211" i="46"/>
  <c r="V211" i="46" s="1"/>
  <c r="K211" i="46"/>
  <c r="W211" i="46" s="1"/>
  <c r="L211" i="46"/>
  <c r="X211" i="46" s="1"/>
  <c r="D212" i="46"/>
  <c r="P212" i="46" s="1"/>
  <c r="E212" i="46"/>
  <c r="Q212" i="46" s="1"/>
  <c r="F212" i="46"/>
  <c r="R212" i="46" s="1"/>
  <c r="G212" i="46"/>
  <c r="S212" i="46" s="1"/>
  <c r="H212" i="46"/>
  <c r="T212" i="46" s="1"/>
  <c r="I212" i="46"/>
  <c r="U212" i="46" s="1"/>
  <c r="J212" i="46"/>
  <c r="V212" i="46" s="1"/>
  <c r="K212" i="46"/>
  <c r="W212" i="46" s="1"/>
  <c r="L212" i="46"/>
  <c r="X212" i="46" s="1"/>
  <c r="D213" i="46"/>
  <c r="P213" i="46" s="1"/>
  <c r="E213" i="46"/>
  <c r="Q213" i="46" s="1"/>
  <c r="F213" i="46"/>
  <c r="R213" i="46" s="1"/>
  <c r="G213" i="46"/>
  <c r="S213" i="46" s="1"/>
  <c r="H213" i="46"/>
  <c r="T213" i="46" s="1"/>
  <c r="I213" i="46"/>
  <c r="U213" i="46" s="1"/>
  <c r="J213" i="46"/>
  <c r="V213" i="46" s="1"/>
  <c r="K213" i="46"/>
  <c r="W213" i="46" s="1"/>
  <c r="L213" i="46"/>
  <c r="X213" i="46" s="1"/>
  <c r="D214" i="46"/>
  <c r="P214" i="46" s="1"/>
  <c r="E214" i="46"/>
  <c r="Q214" i="46" s="1"/>
  <c r="F214" i="46"/>
  <c r="R214" i="46" s="1"/>
  <c r="G214" i="46"/>
  <c r="S214" i="46" s="1"/>
  <c r="H214" i="46"/>
  <c r="T214" i="46" s="1"/>
  <c r="I214" i="46"/>
  <c r="U214" i="46" s="1"/>
  <c r="J214" i="46"/>
  <c r="V214" i="46" s="1"/>
  <c r="K214" i="46"/>
  <c r="W214" i="46" s="1"/>
  <c r="L214" i="46"/>
  <c r="X214" i="46" s="1"/>
  <c r="D215" i="46"/>
  <c r="P215" i="46" s="1"/>
  <c r="E215" i="46"/>
  <c r="Q215" i="46" s="1"/>
  <c r="F215" i="46"/>
  <c r="R215" i="46" s="1"/>
  <c r="G215" i="46"/>
  <c r="S215" i="46" s="1"/>
  <c r="H215" i="46"/>
  <c r="T215" i="46" s="1"/>
  <c r="I215" i="46"/>
  <c r="U215" i="46" s="1"/>
  <c r="J215" i="46"/>
  <c r="V215" i="46" s="1"/>
  <c r="K215" i="46"/>
  <c r="W215" i="46" s="1"/>
  <c r="L215" i="46"/>
  <c r="X215" i="46" s="1"/>
  <c r="D216" i="46"/>
  <c r="P216" i="46" s="1"/>
  <c r="E216" i="46"/>
  <c r="Q216" i="46" s="1"/>
  <c r="F216" i="46"/>
  <c r="R216" i="46" s="1"/>
  <c r="G216" i="46"/>
  <c r="S216" i="46" s="1"/>
  <c r="H216" i="46"/>
  <c r="T216" i="46" s="1"/>
  <c r="I216" i="46"/>
  <c r="U216" i="46" s="1"/>
  <c r="J216" i="46"/>
  <c r="V216" i="46" s="1"/>
  <c r="K216" i="46"/>
  <c r="W216" i="46" s="1"/>
  <c r="L216" i="46"/>
  <c r="X216" i="46" s="1"/>
  <c r="D217" i="46"/>
  <c r="P217" i="46" s="1"/>
  <c r="E217" i="46"/>
  <c r="Q217" i="46" s="1"/>
  <c r="F217" i="46"/>
  <c r="R217" i="46" s="1"/>
  <c r="G217" i="46"/>
  <c r="S217" i="46" s="1"/>
  <c r="H217" i="46"/>
  <c r="T217" i="46" s="1"/>
  <c r="I217" i="46"/>
  <c r="U217" i="46" s="1"/>
  <c r="J217" i="46"/>
  <c r="V217" i="46" s="1"/>
  <c r="K217" i="46"/>
  <c r="W217" i="46" s="1"/>
  <c r="L217" i="46"/>
  <c r="X217" i="46" s="1"/>
  <c r="D218" i="46"/>
  <c r="P218" i="46" s="1"/>
  <c r="E218" i="46"/>
  <c r="Q218" i="46" s="1"/>
  <c r="F218" i="46"/>
  <c r="R218" i="46" s="1"/>
  <c r="G218" i="46"/>
  <c r="S218" i="46" s="1"/>
  <c r="H218" i="46"/>
  <c r="T218" i="46" s="1"/>
  <c r="I218" i="46"/>
  <c r="U218" i="46" s="1"/>
  <c r="J218" i="46"/>
  <c r="V218" i="46" s="1"/>
  <c r="K218" i="46"/>
  <c r="W218" i="46" s="1"/>
  <c r="L218" i="46"/>
  <c r="X218" i="46" s="1"/>
  <c r="D219" i="46"/>
  <c r="P219" i="46" s="1"/>
  <c r="E219" i="46"/>
  <c r="Q219" i="46" s="1"/>
  <c r="F219" i="46"/>
  <c r="R219" i="46" s="1"/>
  <c r="G219" i="46"/>
  <c r="S219" i="46" s="1"/>
  <c r="H219" i="46"/>
  <c r="T219" i="46" s="1"/>
  <c r="I219" i="46"/>
  <c r="U219" i="46" s="1"/>
  <c r="J219" i="46"/>
  <c r="V219" i="46" s="1"/>
  <c r="K219" i="46"/>
  <c r="W219" i="46" s="1"/>
  <c r="L219" i="46"/>
  <c r="X219" i="46" s="1"/>
  <c r="D220" i="46"/>
  <c r="P220" i="46" s="1"/>
  <c r="E220" i="46"/>
  <c r="Q220" i="46" s="1"/>
  <c r="F220" i="46"/>
  <c r="R220" i="46" s="1"/>
  <c r="G220" i="46"/>
  <c r="S220" i="46" s="1"/>
  <c r="H220" i="46"/>
  <c r="T220" i="46" s="1"/>
  <c r="I220" i="46"/>
  <c r="U220" i="46" s="1"/>
  <c r="J220" i="46"/>
  <c r="V220" i="46" s="1"/>
  <c r="K220" i="46"/>
  <c r="W220" i="46" s="1"/>
  <c r="L220" i="46"/>
  <c r="X220" i="46" s="1"/>
  <c r="D221" i="46"/>
  <c r="P221" i="46" s="1"/>
  <c r="E221" i="46"/>
  <c r="Q221" i="46" s="1"/>
  <c r="F221" i="46"/>
  <c r="R221" i="46" s="1"/>
  <c r="G221" i="46"/>
  <c r="S221" i="46" s="1"/>
  <c r="H221" i="46"/>
  <c r="T221" i="46" s="1"/>
  <c r="I221" i="46"/>
  <c r="U221" i="46" s="1"/>
  <c r="J221" i="46"/>
  <c r="V221" i="46" s="1"/>
  <c r="K221" i="46"/>
  <c r="W221" i="46" s="1"/>
  <c r="L221" i="46"/>
  <c r="X221" i="46" s="1"/>
  <c r="D222" i="46"/>
  <c r="P222" i="46" s="1"/>
  <c r="E222" i="46"/>
  <c r="Q222" i="46" s="1"/>
  <c r="F222" i="46"/>
  <c r="R222" i="46" s="1"/>
  <c r="G222" i="46"/>
  <c r="S222" i="46" s="1"/>
  <c r="H222" i="46"/>
  <c r="T222" i="46" s="1"/>
  <c r="I222" i="46"/>
  <c r="U222" i="46" s="1"/>
  <c r="J222" i="46"/>
  <c r="V222" i="46" s="1"/>
  <c r="K222" i="46"/>
  <c r="W222" i="46" s="1"/>
  <c r="L222" i="46"/>
  <c r="X222" i="46" s="1"/>
  <c r="D223" i="46"/>
  <c r="P223" i="46" s="1"/>
  <c r="E223" i="46"/>
  <c r="Q223" i="46" s="1"/>
  <c r="F223" i="46"/>
  <c r="R223" i="46" s="1"/>
  <c r="G223" i="46"/>
  <c r="S223" i="46" s="1"/>
  <c r="H223" i="46"/>
  <c r="T223" i="46" s="1"/>
  <c r="I223" i="46"/>
  <c r="U223" i="46" s="1"/>
  <c r="J223" i="46"/>
  <c r="V223" i="46" s="1"/>
  <c r="K223" i="46"/>
  <c r="W223" i="46" s="1"/>
  <c r="L223" i="46"/>
  <c r="X223" i="46" s="1"/>
  <c r="D224" i="46"/>
  <c r="P224" i="46" s="1"/>
  <c r="E224" i="46"/>
  <c r="Q224" i="46" s="1"/>
  <c r="F224" i="46"/>
  <c r="R224" i="46" s="1"/>
  <c r="G224" i="46"/>
  <c r="S224" i="46" s="1"/>
  <c r="H224" i="46"/>
  <c r="T224" i="46" s="1"/>
  <c r="I224" i="46"/>
  <c r="U224" i="46" s="1"/>
  <c r="J224" i="46"/>
  <c r="V224" i="46" s="1"/>
  <c r="K224" i="46"/>
  <c r="W224" i="46" s="1"/>
  <c r="L224" i="46"/>
  <c r="X224" i="46" s="1"/>
  <c r="D225" i="46"/>
  <c r="P225" i="46" s="1"/>
  <c r="E225" i="46"/>
  <c r="Q225" i="46" s="1"/>
  <c r="F225" i="46"/>
  <c r="R225" i="46" s="1"/>
  <c r="G225" i="46"/>
  <c r="S225" i="46" s="1"/>
  <c r="H225" i="46"/>
  <c r="T225" i="46" s="1"/>
  <c r="I225" i="46"/>
  <c r="U225" i="46" s="1"/>
  <c r="J225" i="46"/>
  <c r="V225" i="46" s="1"/>
  <c r="K225" i="46"/>
  <c r="W225" i="46" s="1"/>
  <c r="L225" i="46"/>
  <c r="X225" i="46" s="1"/>
  <c r="D226" i="46"/>
  <c r="P226" i="46" s="1"/>
  <c r="E226" i="46"/>
  <c r="Q226" i="46" s="1"/>
  <c r="F226" i="46"/>
  <c r="R226" i="46" s="1"/>
  <c r="G226" i="46"/>
  <c r="S226" i="46" s="1"/>
  <c r="H226" i="46"/>
  <c r="T226" i="46" s="1"/>
  <c r="I226" i="46"/>
  <c r="U226" i="46" s="1"/>
  <c r="J226" i="46"/>
  <c r="V226" i="46" s="1"/>
  <c r="K226" i="46"/>
  <c r="W226" i="46" s="1"/>
  <c r="L226" i="46"/>
  <c r="X226" i="46" s="1"/>
  <c r="D227" i="46"/>
  <c r="P227" i="46" s="1"/>
  <c r="E227" i="46"/>
  <c r="Q227" i="46" s="1"/>
  <c r="F227" i="46"/>
  <c r="R227" i="46" s="1"/>
  <c r="G227" i="46"/>
  <c r="S227" i="46" s="1"/>
  <c r="H227" i="46"/>
  <c r="T227" i="46" s="1"/>
  <c r="I227" i="46"/>
  <c r="U227" i="46" s="1"/>
  <c r="J227" i="46"/>
  <c r="V227" i="46" s="1"/>
  <c r="K227" i="46"/>
  <c r="W227" i="46" s="1"/>
  <c r="L227" i="46"/>
  <c r="X227" i="46" s="1"/>
  <c r="D228" i="46"/>
  <c r="P228" i="46" s="1"/>
  <c r="E228" i="46"/>
  <c r="Q228" i="46" s="1"/>
  <c r="F228" i="46"/>
  <c r="R228" i="46" s="1"/>
  <c r="G228" i="46"/>
  <c r="S228" i="46" s="1"/>
  <c r="H228" i="46"/>
  <c r="T228" i="46" s="1"/>
  <c r="I228" i="46"/>
  <c r="U228" i="46" s="1"/>
  <c r="J228" i="46"/>
  <c r="V228" i="46" s="1"/>
  <c r="K228" i="46"/>
  <c r="W228" i="46" s="1"/>
  <c r="L228" i="46"/>
  <c r="X228" i="46" s="1"/>
  <c r="D229" i="46"/>
  <c r="P229" i="46" s="1"/>
  <c r="E229" i="46"/>
  <c r="Q229" i="46" s="1"/>
  <c r="F229" i="46"/>
  <c r="R229" i="46" s="1"/>
  <c r="G229" i="46"/>
  <c r="S229" i="46" s="1"/>
  <c r="H229" i="46"/>
  <c r="T229" i="46" s="1"/>
  <c r="I229" i="46"/>
  <c r="U229" i="46" s="1"/>
  <c r="J229" i="46"/>
  <c r="V229" i="46" s="1"/>
  <c r="K229" i="46"/>
  <c r="W229" i="46" s="1"/>
  <c r="L229" i="46"/>
  <c r="X229" i="46" s="1"/>
  <c r="D230" i="46"/>
  <c r="P230" i="46" s="1"/>
  <c r="E230" i="46"/>
  <c r="Q230" i="46" s="1"/>
  <c r="F230" i="46"/>
  <c r="R230" i="46" s="1"/>
  <c r="G230" i="46"/>
  <c r="S230" i="46" s="1"/>
  <c r="H230" i="46"/>
  <c r="T230" i="46" s="1"/>
  <c r="I230" i="46"/>
  <c r="U230" i="46" s="1"/>
  <c r="J230" i="46"/>
  <c r="V230" i="46" s="1"/>
  <c r="K230" i="46"/>
  <c r="W230" i="46" s="1"/>
  <c r="L230" i="46"/>
  <c r="X230" i="46" s="1"/>
  <c r="D231" i="46"/>
  <c r="P231" i="46" s="1"/>
  <c r="E231" i="46"/>
  <c r="Q231" i="46" s="1"/>
  <c r="F231" i="46"/>
  <c r="R231" i="46" s="1"/>
  <c r="G231" i="46"/>
  <c r="S231" i="46" s="1"/>
  <c r="H231" i="46"/>
  <c r="T231" i="46" s="1"/>
  <c r="I231" i="46"/>
  <c r="U231" i="46" s="1"/>
  <c r="J231" i="46"/>
  <c r="V231" i="46" s="1"/>
  <c r="K231" i="46"/>
  <c r="W231" i="46" s="1"/>
  <c r="L231" i="46"/>
  <c r="X231" i="46" s="1"/>
  <c r="D232" i="46"/>
  <c r="P232" i="46" s="1"/>
  <c r="E232" i="46"/>
  <c r="Q232" i="46" s="1"/>
  <c r="F232" i="46"/>
  <c r="R232" i="46" s="1"/>
  <c r="G232" i="46"/>
  <c r="S232" i="46" s="1"/>
  <c r="H232" i="46"/>
  <c r="T232" i="46" s="1"/>
  <c r="I232" i="46"/>
  <c r="U232" i="46" s="1"/>
  <c r="J232" i="46"/>
  <c r="V232" i="46" s="1"/>
  <c r="K232" i="46"/>
  <c r="W232" i="46" s="1"/>
  <c r="L232" i="46"/>
  <c r="X232" i="46" s="1"/>
  <c r="D233" i="46"/>
  <c r="P233" i="46" s="1"/>
  <c r="E233" i="46"/>
  <c r="Q233" i="46" s="1"/>
  <c r="F233" i="46"/>
  <c r="R233" i="46" s="1"/>
  <c r="G233" i="46"/>
  <c r="S233" i="46" s="1"/>
  <c r="H233" i="46"/>
  <c r="T233" i="46" s="1"/>
  <c r="I233" i="46"/>
  <c r="U233" i="46" s="1"/>
  <c r="J233" i="46"/>
  <c r="V233" i="46" s="1"/>
  <c r="K233" i="46"/>
  <c r="W233" i="46" s="1"/>
  <c r="L233" i="46"/>
  <c r="X233" i="46" s="1"/>
  <c r="D234" i="46"/>
  <c r="P234" i="46" s="1"/>
  <c r="E234" i="46"/>
  <c r="Q234" i="46" s="1"/>
  <c r="F234" i="46"/>
  <c r="R234" i="46" s="1"/>
  <c r="G234" i="46"/>
  <c r="S234" i="46" s="1"/>
  <c r="H234" i="46"/>
  <c r="T234" i="46" s="1"/>
  <c r="I234" i="46"/>
  <c r="U234" i="46" s="1"/>
  <c r="J234" i="46"/>
  <c r="V234" i="46" s="1"/>
  <c r="K234" i="46"/>
  <c r="W234" i="46" s="1"/>
  <c r="L234" i="46"/>
  <c r="X234" i="46" s="1"/>
  <c r="D235" i="46"/>
  <c r="P235" i="46" s="1"/>
  <c r="E235" i="46"/>
  <c r="Q235" i="46" s="1"/>
  <c r="F235" i="46"/>
  <c r="R235" i="46" s="1"/>
  <c r="G235" i="46"/>
  <c r="S235" i="46" s="1"/>
  <c r="H235" i="46"/>
  <c r="T235" i="46" s="1"/>
  <c r="I235" i="46"/>
  <c r="U235" i="46" s="1"/>
  <c r="J235" i="46"/>
  <c r="V235" i="46" s="1"/>
  <c r="K235" i="46"/>
  <c r="W235" i="46" s="1"/>
  <c r="L235" i="46"/>
  <c r="X235" i="46" s="1"/>
  <c r="D236" i="46"/>
  <c r="P236" i="46" s="1"/>
  <c r="E236" i="46"/>
  <c r="Q236" i="46" s="1"/>
  <c r="F236" i="46"/>
  <c r="R236" i="46" s="1"/>
  <c r="G236" i="46"/>
  <c r="S236" i="46" s="1"/>
  <c r="H236" i="46"/>
  <c r="T236" i="46" s="1"/>
  <c r="I236" i="46"/>
  <c r="U236" i="46" s="1"/>
  <c r="J236" i="46"/>
  <c r="V236" i="46" s="1"/>
  <c r="K236" i="46"/>
  <c r="W236" i="46" s="1"/>
  <c r="L236" i="46"/>
  <c r="X236" i="46" s="1"/>
  <c r="D237" i="46"/>
  <c r="P237" i="46" s="1"/>
  <c r="E237" i="46"/>
  <c r="Q237" i="46" s="1"/>
  <c r="F237" i="46"/>
  <c r="R237" i="46" s="1"/>
  <c r="G237" i="46"/>
  <c r="S237" i="46" s="1"/>
  <c r="H237" i="46"/>
  <c r="T237" i="46" s="1"/>
  <c r="I237" i="46"/>
  <c r="U237" i="46" s="1"/>
  <c r="J237" i="46"/>
  <c r="V237" i="46" s="1"/>
  <c r="K237" i="46"/>
  <c r="W237" i="46" s="1"/>
  <c r="L237" i="46"/>
  <c r="X237" i="46" s="1"/>
  <c r="D238" i="46"/>
  <c r="P238" i="46" s="1"/>
  <c r="E238" i="46"/>
  <c r="Q238" i="46" s="1"/>
  <c r="F238" i="46"/>
  <c r="R238" i="46" s="1"/>
  <c r="G238" i="46"/>
  <c r="S238" i="46" s="1"/>
  <c r="H238" i="46"/>
  <c r="T238" i="46" s="1"/>
  <c r="I238" i="46"/>
  <c r="U238" i="46" s="1"/>
  <c r="J238" i="46"/>
  <c r="V238" i="46" s="1"/>
  <c r="K238" i="46"/>
  <c r="W238" i="46" s="1"/>
  <c r="L238" i="46"/>
  <c r="X238" i="46" s="1"/>
  <c r="D239" i="46"/>
  <c r="P239" i="46" s="1"/>
  <c r="E239" i="46"/>
  <c r="Q239" i="46" s="1"/>
  <c r="F239" i="46"/>
  <c r="R239" i="46" s="1"/>
  <c r="G239" i="46"/>
  <c r="S239" i="46" s="1"/>
  <c r="H239" i="46"/>
  <c r="T239" i="46" s="1"/>
  <c r="I239" i="46"/>
  <c r="U239" i="46" s="1"/>
  <c r="J239" i="46"/>
  <c r="V239" i="46" s="1"/>
  <c r="K239" i="46"/>
  <c r="W239" i="46" s="1"/>
  <c r="L239" i="46"/>
  <c r="X239" i="46" s="1"/>
  <c r="D240" i="46"/>
  <c r="P240" i="46" s="1"/>
  <c r="E240" i="46"/>
  <c r="Q240" i="46" s="1"/>
  <c r="F240" i="46"/>
  <c r="R240" i="46" s="1"/>
  <c r="G240" i="46"/>
  <c r="S240" i="46" s="1"/>
  <c r="H240" i="46"/>
  <c r="T240" i="46" s="1"/>
  <c r="I240" i="46"/>
  <c r="U240" i="46" s="1"/>
  <c r="J240" i="46"/>
  <c r="V240" i="46" s="1"/>
  <c r="K240" i="46"/>
  <c r="W240" i="46" s="1"/>
  <c r="L240" i="46"/>
  <c r="X240" i="46" s="1"/>
  <c r="D241" i="46"/>
  <c r="P241" i="46" s="1"/>
  <c r="E241" i="46"/>
  <c r="Q241" i="46" s="1"/>
  <c r="F241" i="46"/>
  <c r="R241" i="46" s="1"/>
  <c r="G241" i="46"/>
  <c r="S241" i="46" s="1"/>
  <c r="H241" i="46"/>
  <c r="T241" i="46" s="1"/>
  <c r="I241" i="46"/>
  <c r="U241" i="46" s="1"/>
  <c r="J241" i="46"/>
  <c r="V241" i="46" s="1"/>
  <c r="K241" i="46"/>
  <c r="W241" i="46" s="1"/>
  <c r="L241" i="46"/>
  <c r="X241" i="46" s="1"/>
  <c r="D242" i="46"/>
  <c r="P242" i="46" s="1"/>
  <c r="E242" i="46"/>
  <c r="Q242" i="46" s="1"/>
  <c r="F242" i="46"/>
  <c r="R242" i="46" s="1"/>
  <c r="G242" i="46"/>
  <c r="S242" i="46" s="1"/>
  <c r="H242" i="46"/>
  <c r="T242" i="46" s="1"/>
  <c r="I242" i="46"/>
  <c r="U242" i="46" s="1"/>
  <c r="J242" i="46"/>
  <c r="V242" i="46" s="1"/>
  <c r="K242" i="46"/>
  <c r="W242" i="46" s="1"/>
  <c r="L242" i="46"/>
  <c r="X242" i="46" s="1"/>
  <c r="D243" i="46"/>
  <c r="P243" i="46" s="1"/>
  <c r="E243" i="46"/>
  <c r="Q243" i="46" s="1"/>
  <c r="F243" i="46"/>
  <c r="R243" i="46" s="1"/>
  <c r="G243" i="46"/>
  <c r="S243" i="46" s="1"/>
  <c r="H243" i="46"/>
  <c r="T243" i="46" s="1"/>
  <c r="I243" i="46"/>
  <c r="U243" i="46" s="1"/>
  <c r="J243" i="46"/>
  <c r="V243" i="46" s="1"/>
  <c r="K243" i="46"/>
  <c r="W243" i="46" s="1"/>
  <c r="L243" i="46"/>
  <c r="X243" i="46" s="1"/>
  <c r="D244" i="46"/>
  <c r="P244" i="46" s="1"/>
  <c r="E244" i="46"/>
  <c r="Q244" i="46" s="1"/>
  <c r="F244" i="46"/>
  <c r="R244" i="46" s="1"/>
  <c r="G244" i="46"/>
  <c r="S244" i="46" s="1"/>
  <c r="H244" i="46"/>
  <c r="T244" i="46" s="1"/>
  <c r="I244" i="46"/>
  <c r="U244" i="46" s="1"/>
  <c r="J244" i="46"/>
  <c r="V244" i="46" s="1"/>
  <c r="K244" i="46"/>
  <c r="W244" i="46" s="1"/>
  <c r="L244" i="46"/>
  <c r="X244" i="46" s="1"/>
  <c r="D245" i="46"/>
  <c r="P245" i="46" s="1"/>
  <c r="E245" i="46"/>
  <c r="Q245" i="46" s="1"/>
  <c r="F245" i="46"/>
  <c r="R245" i="46" s="1"/>
  <c r="G245" i="46"/>
  <c r="S245" i="46" s="1"/>
  <c r="H245" i="46"/>
  <c r="T245" i="46" s="1"/>
  <c r="I245" i="46"/>
  <c r="U245" i="46" s="1"/>
  <c r="J245" i="46"/>
  <c r="V245" i="46" s="1"/>
  <c r="K245" i="46"/>
  <c r="W245" i="46" s="1"/>
  <c r="L245" i="46"/>
  <c r="X245" i="46" s="1"/>
  <c r="D246" i="46"/>
  <c r="P246" i="46" s="1"/>
  <c r="E246" i="46"/>
  <c r="Q246" i="46" s="1"/>
  <c r="F246" i="46"/>
  <c r="R246" i="46" s="1"/>
  <c r="G246" i="46"/>
  <c r="S246" i="46" s="1"/>
  <c r="H246" i="46"/>
  <c r="T246" i="46" s="1"/>
  <c r="I246" i="46"/>
  <c r="U246" i="46" s="1"/>
  <c r="J246" i="46"/>
  <c r="V246" i="46" s="1"/>
  <c r="K246" i="46"/>
  <c r="W246" i="46" s="1"/>
  <c r="L246" i="46"/>
  <c r="X246" i="46" s="1"/>
  <c r="D247" i="46"/>
  <c r="P247" i="46" s="1"/>
  <c r="E247" i="46"/>
  <c r="Q247" i="46" s="1"/>
  <c r="F247" i="46"/>
  <c r="R247" i="46" s="1"/>
  <c r="G247" i="46"/>
  <c r="S247" i="46" s="1"/>
  <c r="H247" i="46"/>
  <c r="T247" i="46" s="1"/>
  <c r="I247" i="46"/>
  <c r="U247" i="46" s="1"/>
  <c r="J247" i="46"/>
  <c r="V247" i="46" s="1"/>
  <c r="K247" i="46"/>
  <c r="W247" i="46" s="1"/>
  <c r="L247" i="46"/>
  <c r="X247" i="46" s="1"/>
  <c r="D248" i="46"/>
  <c r="P248" i="46" s="1"/>
  <c r="E248" i="46"/>
  <c r="Q248" i="46" s="1"/>
  <c r="F248" i="46"/>
  <c r="R248" i="46" s="1"/>
  <c r="G248" i="46"/>
  <c r="S248" i="46" s="1"/>
  <c r="H248" i="46"/>
  <c r="T248" i="46" s="1"/>
  <c r="I248" i="46"/>
  <c r="U248" i="46" s="1"/>
  <c r="J248" i="46"/>
  <c r="V248" i="46" s="1"/>
  <c r="K248" i="46"/>
  <c r="W248" i="46" s="1"/>
  <c r="L248" i="46"/>
  <c r="X248" i="46" s="1"/>
  <c r="D249" i="46"/>
  <c r="P249" i="46" s="1"/>
  <c r="E249" i="46"/>
  <c r="Q249" i="46" s="1"/>
  <c r="F249" i="46"/>
  <c r="R249" i="46" s="1"/>
  <c r="G249" i="46"/>
  <c r="S249" i="46" s="1"/>
  <c r="H249" i="46"/>
  <c r="T249" i="46" s="1"/>
  <c r="I249" i="46"/>
  <c r="U249" i="46" s="1"/>
  <c r="J249" i="46"/>
  <c r="V249" i="46" s="1"/>
  <c r="K249" i="46"/>
  <c r="W249" i="46" s="1"/>
  <c r="L249" i="46"/>
  <c r="X249" i="46" s="1"/>
  <c r="D250" i="46"/>
  <c r="P250" i="46" s="1"/>
  <c r="E250" i="46"/>
  <c r="Q250" i="46" s="1"/>
  <c r="F250" i="46"/>
  <c r="R250" i="46" s="1"/>
  <c r="G250" i="46"/>
  <c r="S250" i="46" s="1"/>
  <c r="H250" i="46"/>
  <c r="T250" i="46" s="1"/>
  <c r="I250" i="46"/>
  <c r="U250" i="46" s="1"/>
  <c r="J250" i="46"/>
  <c r="V250" i="46" s="1"/>
  <c r="K250" i="46"/>
  <c r="W250" i="46" s="1"/>
  <c r="L250" i="46"/>
  <c r="X250" i="46" s="1"/>
  <c r="D251" i="46"/>
  <c r="P251" i="46" s="1"/>
  <c r="E251" i="46"/>
  <c r="Q251" i="46" s="1"/>
  <c r="F251" i="46"/>
  <c r="R251" i="46" s="1"/>
  <c r="G251" i="46"/>
  <c r="S251" i="46" s="1"/>
  <c r="H251" i="46"/>
  <c r="T251" i="46" s="1"/>
  <c r="I251" i="46"/>
  <c r="U251" i="46" s="1"/>
  <c r="J251" i="46"/>
  <c r="V251" i="46" s="1"/>
  <c r="K251" i="46"/>
  <c r="W251" i="46" s="1"/>
  <c r="L251" i="46"/>
  <c r="X251" i="46" s="1"/>
  <c r="D252" i="46"/>
  <c r="P252" i="46" s="1"/>
  <c r="E252" i="46"/>
  <c r="Q252" i="46" s="1"/>
  <c r="F252" i="46"/>
  <c r="R252" i="46" s="1"/>
  <c r="G252" i="46"/>
  <c r="S252" i="46" s="1"/>
  <c r="H252" i="46"/>
  <c r="T252" i="46" s="1"/>
  <c r="I252" i="46"/>
  <c r="U252" i="46" s="1"/>
  <c r="J252" i="46"/>
  <c r="V252" i="46" s="1"/>
  <c r="K252" i="46"/>
  <c r="W252" i="46" s="1"/>
  <c r="L252" i="46"/>
  <c r="X252" i="46" s="1"/>
  <c r="D253" i="46"/>
  <c r="P253" i="46" s="1"/>
  <c r="E253" i="46"/>
  <c r="Q253" i="46" s="1"/>
  <c r="F253" i="46"/>
  <c r="R253" i="46" s="1"/>
  <c r="G253" i="46"/>
  <c r="S253" i="46" s="1"/>
  <c r="H253" i="46"/>
  <c r="T253" i="46" s="1"/>
  <c r="I253" i="46"/>
  <c r="U253" i="46" s="1"/>
  <c r="J253" i="46"/>
  <c r="V253" i="46" s="1"/>
  <c r="K253" i="46"/>
  <c r="W253" i="46" s="1"/>
  <c r="L253" i="46"/>
  <c r="X253" i="46" s="1"/>
  <c r="D254" i="46"/>
  <c r="P254" i="46" s="1"/>
  <c r="E254" i="46"/>
  <c r="Q254" i="46" s="1"/>
  <c r="F254" i="46"/>
  <c r="R254" i="46" s="1"/>
  <c r="G254" i="46"/>
  <c r="S254" i="46" s="1"/>
  <c r="H254" i="46"/>
  <c r="T254" i="46" s="1"/>
  <c r="I254" i="46"/>
  <c r="U254" i="46" s="1"/>
  <c r="J254" i="46"/>
  <c r="V254" i="46" s="1"/>
  <c r="K254" i="46"/>
  <c r="W254" i="46" s="1"/>
  <c r="L254" i="46"/>
  <c r="X254" i="46" s="1"/>
  <c r="D255" i="46"/>
  <c r="P255" i="46" s="1"/>
  <c r="E255" i="46"/>
  <c r="Q255" i="46" s="1"/>
  <c r="F255" i="46"/>
  <c r="R255" i="46" s="1"/>
  <c r="G255" i="46"/>
  <c r="S255" i="46" s="1"/>
  <c r="H255" i="46"/>
  <c r="T255" i="46" s="1"/>
  <c r="I255" i="46"/>
  <c r="U255" i="46" s="1"/>
  <c r="J255" i="46"/>
  <c r="V255" i="46" s="1"/>
  <c r="K255" i="46"/>
  <c r="W255" i="46" s="1"/>
  <c r="L255" i="46"/>
  <c r="X255" i="46" s="1"/>
  <c r="D256" i="46"/>
  <c r="P256" i="46" s="1"/>
  <c r="E256" i="46"/>
  <c r="Q256" i="46" s="1"/>
  <c r="F256" i="46"/>
  <c r="R256" i="46" s="1"/>
  <c r="G256" i="46"/>
  <c r="S256" i="46" s="1"/>
  <c r="H256" i="46"/>
  <c r="T256" i="46" s="1"/>
  <c r="I256" i="46"/>
  <c r="U256" i="46" s="1"/>
  <c r="J256" i="46"/>
  <c r="V256" i="46" s="1"/>
  <c r="K256" i="46"/>
  <c r="W256" i="46" s="1"/>
  <c r="L256" i="46"/>
  <c r="X256" i="46" s="1"/>
  <c r="D257" i="46"/>
  <c r="P257" i="46" s="1"/>
  <c r="E257" i="46"/>
  <c r="Q257" i="46" s="1"/>
  <c r="F257" i="46"/>
  <c r="R257" i="46" s="1"/>
  <c r="G257" i="46"/>
  <c r="S257" i="46" s="1"/>
  <c r="H257" i="46"/>
  <c r="T257" i="46" s="1"/>
  <c r="I257" i="46"/>
  <c r="U257" i="46" s="1"/>
  <c r="J257" i="46"/>
  <c r="V257" i="46" s="1"/>
  <c r="K257" i="46"/>
  <c r="W257" i="46" s="1"/>
  <c r="L257" i="46"/>
  <c r="X257" i="46" s="1"/>
  <c r="D258" i="46"/>
  <c r="P258" i="46" s="1"/>
  <c r="E258" i="46"/>
  <c r="Q258" i="46" s="1"/>
  <c r="F258" i="46"/>
  <c r="R258" i="46" s="1"/>
  <c r="G258" i="46"/>
  <c r="S258" i="46" s="1"/>
  <c r="H258" i="46"/>
  <c r="T258" i="46" s="1"/>
  <c r="I258" i="46"/>
  <c r="U258" i="46" s="1"/>
  <c r="J258" i="46"/>
  <c r="V258" i="46" s="1"/>
  <c r="K258" i="46"/>
  <c r="W258" i="46" s="1"/>
  <c r="L258" i="46"/>
  <c r="X258" i="46" s="1"/>
  <c r="D259" i="46"/>
  <c r="P259" i="46" s="1"/>
  <c r="E259" i="46"/>
  <c r="Q259" i="46" s="1"/>
  <c r="F259" i="46"/>
  <c r="R259" i="46" s="1"/>
  <c r="G259" i="46"/>
  <c r="S259" i="46" s="1"/>
  <c r="H259" i="46"/>
  <c r="T259" i="46" s="1"/>
  <c r="I259" i="46"/>
  <c r="U259" i="46" s="1"/>
  <c r="J259" i="46"/>
  <c r="V259" i="46" s="1"/>
  <c r="K259" i="46"/>
  <c r="W259" i="46" s="1"/>
  <c r="L259" i="46"/>
  <c r="X259" i="46" s="1"/>
  <c r="D260" i="46"/>
  <c r="P260" i="46" s="1"/>
  <c r="E260" i="46"/>
  <c r="Q260" i="46" s="1"/>
  <c r="F260" i="46"/>
  <c r="R260" i="46" s="1"/>
  <c r="G260" i="46"/>
  <c r="S260" i="46" s="1"/>
  <c r="H260" i="46"/>
  <c r="T260" i="46" s="1"/>
  <c r="I260" i="46"/>
  <c r="U260" i="46" s="1"/>
  <c r="J260" i="46"/>
  <c r="V260" i="46" s="1"/>
  <c r="K260" i="46"/>
  <c r="W260" i="46" s="1"/>
  <c r="L260" i="46"/>
  <c r="X260" i="46" s="1"/>
  <c r="D261" i="46"/>
  <c r="P261" i="46" s="1"/>
  <c r="E261" i="46"/>
  <c r="Q261" i="46" s="1"/>
  <c r="F261" i="46"/>
  <c r="R261" i="46" s="1"/>
  <c r="G261" i="46"/>
  <c r="S261" i="46" s="1"/>
  <c r="H261" i="46"/>
  <c r="T261" i="46" s="1"/>
  <c r="I261" i="46"/>
  <c r="U261" i="46" s="1"/>
  <c r="J261" i="46"/>
  <c r="V261" i="46" s="1"/>
  <c r="K261" i="46"/>
  <c r="W261" i="46" s="1"/>
  <c r="L261" i="46"/>
  <c r="X261" i="46" s="1"/>
  <c r="D262" i="46"/>
  <c r="P262" i="46" s="1"/>
  <c r="E262" i="46"/>
  <c r="Q262" i="46" s="1"/>
  <c r="F262" i="46"/>
  <c r="R262" i="46" s="1"/>
  <c r="G262" i="46"/>
  <c r="S262" i="46" s="1"/>
  <c r="H262" i="46"/>
  <c r="T262" i="46" s="1"/>
  <c r="I262" i="46"/>
  <c r="U262" i="46" s="1"/>
  <c r="J262" i="46"/>
  <c r="V262" i="46" s="1"/>
  <c r="K262" i="46"/>
  <c r="W262" i="46" s="1"/>
  <c r="L262" i="46"/>
  <c r="X262" i="46" s="1"/>
  <c r="D263" i="46"/>
  <c r="P263" i="46" s="1"/>
  <c r="E263" i="46"/>
  <c r="Q263" i="46" s="1"/>
  <c r="F263" i="46"/>
  <c r="R263" i="46" s="1"/>
  <c r="G263" i="46"/>
  <c r="S263" i="46" s="1"/>
  <c r="H263" i="46"/>
  <c r="T263" i="46" s="1"/>
  <c r="I263" i="46"/>
  <c r="U263" i="46" s="1"/>
  <c r="J263" i="46"/>
  <c r="V263" i="46" s="1"/>
  <c r="K263" i="46"/>
  <c r="W263" i="46" s="1"/>
  <c r="L263" i="46"/>
  <c r="X263" i="46" s="1"/>
  <c r="D264" i="46"/>
  <c r="P264" i="46" s="1"/>
  <c r="E264" i="46"/>
  <c r="Q264" i="46" s="1"/>
  <c r="F264" i="46"/>
  <c r="R264" i="46" s="1"/>
  <c r="G264" i="46"/>
  <c r="S264" i="46" s="1"/>
  <c r="H264" i="46"/>
  <c r="T264" i="46" s="1"/>
  <c r="I264" i="46"/>
  <c r="U264" i="46" s="1"/>
  <c r="J264" i="46"/>
  <c r="V264" i="46" s="1"/>
  <c r="K264" i="46"/>
  <c r="W264" i="46" s="1"/>
  <c r="L264" i="46"/>
  <c r="X264" i="46" s="1"/>
  <c r="D265" i="46"/>
  <c r="P265" i="46" s="1"/>
  <c r="E265" i="46"/>
  <c r="Q265" i="46" s="1"/>
  <c r="F265" i="46"/>
  <c r="R265" i="46" s="1"/>
  <c r="G265" i="46"/>
  <c r="S265" i="46" s="1"/>
  <c r="H265" i="46"/>
  <c r="T265" i="46" s="1"/>
  <c r="I265" i="46"/>
  <c r="U265" i="46" s="1"/>
  <c r="J265" i="46"/>
  <c r="V265" i="46" s="1"/>
  <c r="K265" i="46"/>
  <c r="W265" i="46" s="1"/>
  <c r="L265" i="46"/>
  <c r="X265" i="46" s="1"/>
  <c r="D266" i="46"/>
  <c r="P266" i="46" s="1"/>
  <c r="E266" i="46"/>
  <c r="Q266" i="46" s="1"/>
  <c r="F266" i="46"/>
  <c r="R266" i="46" s="1"/>
  <c r="G266" i="46"/>
  <c r="S266" i="46" s="1"/>
  <c r="H266" i="46"/>
  <c r="T266" i="46" s="1"/>
  <c r="I266" i="46"/>
  <c r="U266" i="46" s="1"/>
  <c r="J266" i="46"/>
  <c r="V266" i="46" s="1"/>
  <c r="K266" i="46"/>
  <c r="W266" i="46" s="1"/>
  <c r="L266" i="46"/>
  <c r="X266" i="46" s="1"/>
  <c r="D267" i="46"/>
  <c r="P267" i="46" s="1"/>
  <c r="E267" i="46"/>
  <c r="Q267" i="46" s="1"/>
  <c r="F267" i="46"/>
  <c r="R267" i="46" s="1"/>
  <c r="G267" i="46"/>
  <c r="S267" i="46" s="1"/>
  <c r="H267" i="46"/>
  <c r="T267" i="46" s="1"/>
  <c r="I267" i="46"/>
  <c r="U267" i="46" s="1"/>
  <c r="J267" i="46"/>
  <c r="V267" i="46" s="1"/>
  <c r="K267" i="46"/>
  <c r="W267" i="46" s="1"/>
  <c r="L267" i="46"/>
  <c r="X267" i="46" s="1"/>
  <c r="D268" i="46"/>
  <c r="P268" i="46" s="1"/>
  <c r="E268" i="46"/>
  <c r="Q268" i="46" s="1"/>
  <c r="F268" i="46"/>
  <c r="R268" i="46" s="1"/>
  <c r="G268" i="46"/>
  <c r="S268" i="46" s="1"/>
  <c r="H268" i="46"/>
  <c r="T268" i="46" s="1"/>
  <c r="I268" i="46"/>
  <c r="U268" i="46" s="1"/>
  <c r="J268" i="46"/>
  <c r="V268" i="46" s="1"/>
  <c r="K268" i="46"/>
  <c r="W268" i="46" s="1"/>
  <c r="L268" i="46"/>
  <c r="X268" i="46" s="1"/>
  <c r="D269" i="46"/>
  <c r="P269" i="46" s="1"/>
  <c r="E269" i="46"/>
  <c r="Q269" i="46" s="1"/>
  <c r="F269" i="46"/>
  <c r="R269" i="46" s="1"/>
  <c r="G269" i="46"/>
  <c r="S269" i="46" s="1"/>
  <c r="H269" i="46"/>
  <c r="T269" i="46" s="1"/>
  <c r="I269" i="46"/>
  <c r="U269" i="46" s="1"/>
  <c r="J269" i="46"/>
  <c r="V269" i="46" s="1"/>
  <c r="K269" i="46"/>
  <c r="W269" i="46" s="1"/>
  <c r="L269" i="46"/>
  <c r="X269" i="46" s="1"/>
  <c r="D270" i="46"/>
  <c r="P270" i="46" s="1"/>
  <c r="E270" i="46"/>
  <c r="Q270" i="46" s="1"/>
  <c r="F270" i="46"/>
  <c r="R270" i="46" s="1"/>
  <c r="G270" i="46"/>
  <c r="S270" i="46" s="1"/>
  <c r="H270" i="46"/>
  <c r="T270" i="46" s="1"/>
  <c r="I270" i="46"/>
  <c r="U270" i="46" s="1"/>
  <c r="J270" i="46"/>
  <c r="V270" i="46" s="1"/>
  <c r="K270" i="46"/>
  <c r="W270" i="46" s="1"/>
  <c r="L270" i="46"/>
  <c r="X270" i="46" s="1"/>
  <c r="D271" i="46"/>
  <c r="P271" i="46" s="1"/>
  <c r="E271" i="46"/>
  <c r="Q271" i="46" s="1"/>
  <c r="F271" i="46"/>
  <c r="R271" i="46" s="1"/>
  <c r="G271" i="46"/>
  <c r="S271" i="46" s="1"/>
  <c r="H271" i="46"/>
  <c r="T271" i="46" s="1"/>
  <c r="I271" i="46"/>
  <c r="U271" i="46" s="1"/>
  <c r="J271" i="46"/>
  <c r="V271" i="46" s="1"/>
  <c r="K271" i="46"/>
  <c r="W271" i="46" s="1"/>
  <c r="L271" i="46"/>
  <c r="X271" i="46" s="1"/>
  <c r="D272" i="46"/>
  <c r="P272" i="46" s="1"/>
  <c r="E272" i="46"/>
  <c r="Q272" i="46" s="1"/>
  <c r="F272" i="46"/>
  <c r="R272" i="46" s="1"/>
  <c r="G272" i="46"/>
  <c r="S272" i="46" s="1"/>
  <c r="H272" i="46"/>
  <c r="T272" i="46" s="1"/>
  <c r="I272" i="46"/>
  <c r="U272" i="46" s="1"/>
  <c r="J272" i="46"/>
  <c r="V272" i="46" s="1"/>
  <c r="K272" i="46"/>
  <c r="W272" i="46" s="1"/>
  <c r="L272" i="46"/>
  <c r="X272" i="46" s="1"/>
  <c r="D273" i="46"/>
  <c r="P273" i="46" s="1"/>
  <c r="E273" i="46"/>
  <c r="Q273" i="46" s="1"/>
  <c r="F273" i="46"/>
  <c r="R273" i="46" s="1"/>
  <c r="G273" i="46"/>
  <c r="S273" i="46" s="1"/>
  <c r="H273" i="46"/>
  <c r="T273" i="46" s="1"/>
  <c r="I273" i="46"/>
  <c r="U273" i="46" s="1"/>
  <c r="J273" i="46"/>
  <c r="V273" i="46" s="1"/>
  <c r="K273" i="46"/>
  <c r="W273" i="46" s="1"/>
  <c r="L273" i="46"/>
  <c r="X273" i="46" s="1"/>
  <c r="D274" i="46"/>
  <c r="P274" i="46" s="1"/>
  <c r="E274" i="46"/>
  <c r="Q274" i="46" s="1"/>
  <c r="F274" i="46"/>
  <c r="R274" i="46" s="1"/>
  <c r="G274" i="46"/>
  <c r="S274" i="46" s="1"/>
  <c r="H274" i="46"/>
  <c r="T274" i="46" s="1"/>
  <c r="I274" i="46"/>
  <c r="U274" i="46" s="1"/>
  <c r="J274" i="46"/>
  <c r="V274" i="46" s="1"/>
  <c r="K274" i="46"/>
  <c r="W274" i="46" s="1"/>
  <c r="L274" i="46"/>
  <c r="X274" i="46" s="1"/>
  <c r="D275" i="46"/>
  <c r="P275" i="46" s="1"/>
  <c r="E275" i="46"/>
  <c r="Q275" i="46" s="1"/>
  <c r="F275" i="46"/>
  <c r="R275" i="46" s="1"/>
  <c r="G275" i="46"/>
  <c r="S275" i="46" s="1"/>
  <c r="H275" i="46"/>
  <c r="T275" i="46" s="1"/>
  <c r="I275" i="46"/>
  <c r="U275" i="46" s="1"/>
  <c r="J275" i="46"/>
  <c r="V275" i="46" s="1"/>
  <c r="K275" i="46"/>
  <c r="W275" i="46" s="1"/>
  <c r="L275" i="46"/>
  <c r="X275" i="46" s="1"/>
  <c r="D276" i="46"/>
  <c r="P276" i="46" s="1"/>
  <c r="E276" i="46"/>
  <c r="Q276" i="46" s="1"/>
  <c r="F276" i="46"/>
  <c r="R276" i="46" s="1"/>
  <c r="G276" i="46"/>
  <c r="S276" i="46" s="1"/>
  <c r="H276" i="46"/>
  <c r="T276" i="46" s="1"/>
  <c r="I276" i="46"/>
  <c r="U276" i="46" s="1"/>
  <c r="J276" i="46"/>
  <c r="V276" i="46" s="1"/>
  <c r="K276" i="46"/>
  <c r="W276" i="46" s="1"/>
  <c r="L276" i="46"/>
  <c r="X276" i="46" s="1"/>
  <c r="D277" i="46"/>
  <c r="P277" i="46" s="1"/>
  <c r="E277" i="46"/>
  <c r="Q277" i="46" s="1"/>
  <c r="F277" i="46"/>
  <c r="R277" i="46" s="1"/>
  <c r="G277" i="46"/>
  <c r="S277" i="46" s="1"/>
  <c r="H277" i="46"/>
  <c r="T277" i="46" s="1"/>
  <c r="I277" i="46"/>
  <c r="U277" i="46" s="1"/>
  <c r="J277" i="46"/>
  <c r="V277" i="46" s="1"/>
  <c r="K277" i="46"/>
  <c r="W277" i="46" s="1"/>
  <c r="L277" i="46"/>
  <c r="X277" i="46" s="1"/>
  <c r="D278" i="46"/>
  <c r="P278" i="46" s="1"/>
  <c r="E278" i="46"/>
  <c r="Q278" i="46" s="1"/>
  <c r="F278" i="46"/>
  <c r="R278" i="46" s="1"/>
  <c r="G278" i="46"/>
  <c r="S278" i="46" s="1"/>
  <c r="H278" i="46"/>
  <c r="T278" i="46" s="1"/>
  <c r="I278" i="46"/>
  <c r="U278" i="46" s="1"/>
  <c r="J278" i="46"/>
  <c r="V278" i="46" s="1"/>
  <c r="K278" i="46"/>
  <c r="W278" i="46" s="1"/>
  <c r="L278" i="46"/>
  <c r="X278" i="46" s="1"/>
  <c r="D279" i="46"/>
  <c r="P279" i="46" s="1"/>
  <c r="E279" i="46"/>
  <c r="Q279" i="46" s="1"/>
  <c r="F279" i="46"/>
  <c r="R279" i="46" s="1"/>
  <c r="G279" i="46"/>
  <c r="S279" i="46" s="1"/>
  <c r="H279" i="46"/>
  <c r="T279" i="46" s="1"/>
  <c r="I279" i="46"/>
  <c r="U279" i="46" s="1"/>
  <c r="J279" i="46"/>
  <c r="V279" i="46" s="1"/>
  <c r="K279" i="46"/>
  <c r="W279" i="46" s="1"/>
  <c r="L279" i="46"/>
  <c r="X279" i="46" s="1"/>
  <c r="D280" i="46"/>
  <c r="P280" i="46" s="1"/>
  <c r="E280" i="46"/>
  <c r="Q280" i="46" s="1"/>
  <c r="F280" i="46"/>
  <c r="R280" i="46" s="1"/>
  <c r="G280" i="46"/>
  <c r="S280" i="46" s="1"/>
  <c r="H280" i="46"/>
  <c r="T280" i="46" s="1"/>
  <c r="I280" i="46"/>
  <c r="U280" i="46" s="1"/>
  <c r="J280" i="46"/>
  <c r="V280" i="46" s="1"/>
  <c r="K280" i="46"/>
  <c r="W280" i="46" s="1"/>
  <c r="L280" i="46"/>
  <c r="X280" i="46" s="1"/>
  <c r="D281" i="46"/>
  <c r="P281" i="46" s="1"/>
  <c r="E281" i="46"/>
  <c r="Q281" i="46" s="1"/>
  <c r="F281" i="46"/>
  <c r="R281" i="46" s="1"/>
  <c r="G281" i="46"/>
  <c r="S281" i="46" s="1"/>
  <c r="H281" i="46"/>
  <c r="T281" i="46" s="1"/>
  <c r="I281" i="46"/>
  <c r="U281" i="46" s="1"/>
  <c r="J281" i="46"/>
  <c r="V281" i="46" s="1"/>
  <c r="K281" i="46"/>
  <c r="W281" i="46" s="1"/>
  <c r="L281" i="46"/>
  <c r="X281" i="46" s="1"/>
  <c r="D282" i="46"/>
  <c r="P282" i="46" s="1"/>
  <c r="E282" i="46"/>
  <c r="Q282" i="46" s="1"/>
  <c r="F282" i="46"/>
  <c r="R282" i="46" s="1"/>
  <c r="G282" i="46"/>
  <c r="S282" i="46" s="1"/>
  <c r="H282" i="46"/>
  <c r="T282" i="46" s="1"/>
  <c r="I282" i="46"/>
  <c r="U282" i="46" s="1"/>
  <c r="J282" i="46"/>
  <c r="V282" i="46" s="1"/>
  <c r="K282" i="46"/>
  <c r="W282" i="46" s="1"/>
  <c r="L282" i="46"/>
  <c r="X282" i="46" s="1"/>
  <c r="D283" i="46"/>
  <c r="P283" i="46" s="1"/>
  <c r="E283" i="46"/>
  <c r="Q283" i="46" s="1"/>
  <c r="F283" i="46"/>
  <c r="R283" i="46" s="1"/>
  <c r="G283" i="46"/>
  <c r="S283" i="46" s="1"/>
  <c r="H283" i="46"/>
  <c r="T283" i="46" s="1"/>
  <c r="I283" i="46"/>
  <c r="U283" i="46" s="1"/>
  <c r="J283" i="46"/>
  <c r="V283" i="46" s="1"/>
  <c r="K283" i="46"/>
  <c r="W283" i="46" s="1"/>
  <c r="L283" i="46"/>
  <c r="X283" i="46" s="1"/>
  <c r="D284" i="46"/>
  <c r="P284" i="46" s="1"/>
  <c r="E284" i="46"/>
  <c r="Q284" i="46" s="1"/>
  <c r="F284" i="46"/>
  <c r="R284" i="46" s="1"/>
  <c r="G284" i="46"/>
  <c r="S284" i="46" s="1"/>
  <c r="H284" i="46"/>
  <c r="T284" i="46" s="1"/>
  <c r="I284" i="46"/>
  <c r="U284" i="46" s="1"/>
  <c r="J284" i="46"/>
  <c r="V284" i="46" s="1"/>
  <c r="K284" i="46"/>
  <c r="W284" i="46" s="1"/>
  <c r="L284" i="46"/>
  <c r="X284" i="46" s="1"/>
  <c r="D285" i="46"/>
  <c r="P285" i="46" s="1"/>
  <c r="E285" i="46"/>
  <c r="Q285" i="46" s="1"/>
  <c r="F285" i="46"/>
  <c r="R285" i="46" s="1"/>
  <c r="G285" i="46"/>
  <c r="S285" i="46" s="1"/>
  <c r="H285" i="46"/>
  <c r="T285" i="46" s="1"/>
  <c r="I285" i="46"/>
  <c r="U285" i="46" s="1"/>
  <c r="J285" i="46"/>
  <c r="V285" i="46" s="1"/>
  <c r="K285" i="46"/>
  <c r="W285" i="46" s="1"/>
  <c r="L285" i="46"/>
  <c r="X285" i="46" s="1"/>
  <c r="D286" i="46"/>
  <c r="P286" i="46" s="1"/>
  <c r="E286" i="46"/>
  <c r="Q286" i="46" s="1"/>
  <c r="F286" i="46"/>
  <c r="R286" i="46" s="1"/>
  <c r="G286" i="46"/>
  <c r="S286" i="46" s="1"/>
  <c r="H286" i="46"/>
  <c r="T286" i="46" s="1"/>
  <c r="I286" i="46"/>
  <c r="U286" i="46" s="1"/>
  <c r="J286" i="46"/>
  <c r="V286" i="46" s="1"/>
  <c r="K286" i="46"/>
  <c r="W286" i="46" s="1"/>
  <c r="L286" i="46"/>
  <c r="X286" i="46" s="1"/>
  <c r="D287" i="46"/>
  <c r="P287" i="46" s="1"/>
  <c r="E287" i="46"/>
  <c r="Q287" i="46" s="1"/>
  <c r="F287" i="46"/>
  <c r="R287" i="46" s="1"/>
  <c r="G287" i="46"/>
  <c r="S287" i="46" s="1"/>
  <c r="H287" i="46"/>
  <c r="T287" i="46" s="1"/>
  <c r="I287" i="46"/>
  <c r="U287" i="46" s="1"/>
  <c r="J287" i="46"/>
  <c r="V287" i="46" s="1"/>
  <c r="K287" i="46"/>
  <c r="W287" i="46" s="1"/>
  <c r="L287" i="46"/>
  <c r="X287" i="46" s="1"/>
  <c r="D288" i="46"/>
  <c r="P288" i="46" s="1"/>
  <c r="E288" i="46"/>
  <c r="Q288" i="46" s="1"/>
  <c r="F288" i="46"/>
  <c r="R288" i="46" s="1"/>
  <c r="G288" i="46"/>
  <c r="S288" i="46" s="1"/>
  <c r="H288" i="46"/>
  <c r="T288" i="46" s="1"/>
  <c r="I288" i="46"/>
  <c r="U288" i="46" s="1"/>
  <c r="J288" i="46"/>
  <c r="V288" i="46" s="1"/>
  <c r="K288" i="46"/>
  <c r="W288" i="46" s="1"/>
  <c r="L288" i="46"/>
  <c r="X288" i="46" s="1"/>
  <c r="D289" i="46"/>
  <c r="P289" i="46" s="1"/>
  <c r="E289" i="46"/>
  <c r="Q289" i="46" s="1"/>
  <c r="F289" i="46"/>
  <c r="R289" i="46" s="1"/>
  <c r="G289" i="46"/>
  <c r="S289" i="46" s="1"/>
  <c r="H289" i="46"/>
  <c r="T289" i="46" s="1"/>
  <c r="I289" i="46"/>
  <c r="U289" i="46" s="1"/>
  <c r="J289" i="46"/>
  <c r="V289" i="46" s="1"/>
  <c r="K289" i="46"/>
  <c r="W289" i="46" s="1"/>
  <c r="L289" i="46"/>
  <c r="X289" i="46" s="1"/>
  <c r="D290" i="46"/>
  <c r="P290" i="46" s="1"/>
  <c r="E290" i="46"/>
  <c r="Q290" i="46" s="1"/>
  <c r="F290" i="46"/>
  <c r="R290" i="46" s="1"/>
  <c r="G290" i="46"/>
  <c r="S290" i="46" s="1"/>
  <c r="H290" i="46"/>
  <c r="T290" i="46" s="1"/>
  <c r="I290" i="46"/>
  <c r="U290" i="46" s="1"/>
  <c r="J290" i="46"/>
  <c r="V290" i="46" s="1"/>
  <c r="K290" i="46"/>
  <c r="W290" i="46" s="1"/>
  <c r="L290" i="46"/>
  <c r="X290" i="46" s="1"/>
  <c r="D291" i="46"/>
  <c r="P291" i="46" s="1"/>
  <c r="E291" i="46"/>
  <c r="Q291" i="46" s="1"/>
  <c r="F291" i="46"/>
  <c r="R291" i="46" s="1"/>
  <c r="G291" i="46"/>
  <c r="S291" i="46" s="1"/>
  <c r="H291" i="46"/>
  <c r="T291" i="46" s="1"/>
  <c r="I291" i="46"/>
  <c r="U291" i="46" s="1"/>
  <c r="J291" i="46"/>
  <c r="V291" i="46" s="1"/>
  <c r="K291" i="46"/>
  <c r="W291" i="46" s="1"/>
  <c r="L291" i="46"/>
  <c r="X291" i="46" s="1"/>
  <c r="D292" i="46"/>
  <c r="P292" i="46" s="1"/>
  <c r="E292" i="46"/>
  <c r="Q292" i="46" s="1"/>
  <c r="F292" i="46"/>
  <c r="R292" i="46" s="1"/>
  <c r="G292" i="46"/>
  <c r="S292" i="46" s="1"/>
  <c r="H292" i="46"/>
  <c r="T292" i="46" s="1"/>
  <c r="I292" i="46"/>
  <c r="U292" i="46" s="1"/>
  <c r="J292" i="46"/>
  <c r="V292" i="46" s="1"/>
  <c r="K292" i="46"/>
  <c r="W292" i="46" s="1"/>
  <c r="L292" i="46"/>
  <c r="X292" i="46" s="1"/>
  <c r="D293" i="46"/>
  <c r="P293" i="46" s="1"/>
  <c r="E293" i="46"/>
  <c r="Q293" i="46" s="1"/>
  <c r="F293" i="46"/>
  <c r="R293" i="46" s="1"/>
  <c r="G293" i="46"/>
  <c r="S293" i="46" s="1"/>
  <c r="H293" i="46"/>
  <c r="T293" i="46" s="1"/>
  <c r="I293" i="46"/>
  <c r="U293" i="46" s="1"/>
  <c r="J293" i="46"/>
  <c r="V293" i="46" s="1"/>
  <c r="K293" i="46"/>
  <c r="W293" i="46" s="1"/>
  <c r="L293" i="46"/>
  <c r="X293" i="46" s="1"/>
  <c r="D294" i="46"/>
  <c r="P294" i="46" s="1"/>
  <c r="E294" i="46"/>
  <c r="Q294" i="46" s="1"/>
  <c r="F294" i="46"/>
  <c r="R294" i="46" s="1"/>
  <c r="G294" i="46"/>
  <c r="S294" i="46" s="1"/>
  <c r="H294" i="46"/>
  <c r="T294" i="46" s="1"/>
  <c r="I294" i="46"/>
  <c r="U294" i="46" s="1"/>
  <c r="J294" i="46"/>
  <c r="V294" i="46" s="1"/>
  <c r="K294" i="46"/>
  <c r="W294" i="46" s="1"/>
  <c r="L294" i="46"/>
  <c r="X294" i="46" s="1"/>
  <c r="D295" i="46"/>
  <c r="P295" i="46" s="1"/>
  <c r="E295" i="46"/>
  <c r="Q295" i="46" s="1"/>
  <c r="F295" i="46"/>
  <c r="R295" i="46" s="1"/>
  <c r="G295" i="46"/>
  <c r="S295" i="46" s="1"/>
  <c r="H295" i="46"/>
  <c r="T295" i="46" s="1"/>
  <c r="I295" i="46"/>
  <c r="U295" i="46" s="1"/>
  <c r="J295" i="46"/>
  <c r="V295" i="46" s="1"/>
  <c r="K295" i="46"/>
  <c r="W295" i="46" s="1"/>
  <c r="L295" i="46"/>
  <c r="X295" i="46" s="1"/>
  <c r="D296" i="46"/>
  <c r="P296" i="46" s="1"/>
  <c r="E296" i="46"/>
  <c r="Q296" i="46" s="1"/>
  <c r="F296" i="46"/>
  <c r="R296" i="46" s="1"/>
  <c r="G296" i="46"/>
  <c r="S296" i="46" s="1"/>
  <c r="H296" i="46"/>
  <c r="T296" i="46" s="1"/>
  <c r="I296" i="46"/>
  <c r="U296" i="46" s="1"/>
  <c r="J296" i="46"/>
  <c r="V296" i="46" s="1"/>
  <c r="K296" i="46"/>
  <c r="W296" i="46" s="1"/>
  <c r="L296" i="46"/>
  <c r="X296" i="46" s="1"/>
  <c r="D297" i="46"/>
  <c r="P297" i="46" s="1"/>
  <c r="E297" i="46"/>
  <c r="Q297" i="46" s="1"/>
  <c r="F297" i="46"/>
  <c r="R297" i="46" s="1"/>
  <c r="G297" i="46"/>
  <c r="S297" i="46" s="1"/>
  <c r="H297" i="46"/>
  <c r="T297" i="46" s="1"/>
  <c r="I297" i="46"/>
  <c r="U297" i="46" s="1"/>
  <c r="J297" i="46"/>
  <c r="V297" i="46" s="1"/>
  <c r="K297" i="46"/>
  <c r="W297" i="46" s="1"/>
  <c r="L297" i="46"/>
  <c r="X297" i="46" s="1"/>
  <c r="D298" i="46"/>
  <c r="P298" i="46" s="1"/>
  <c r="E298" i="46"/>
  <c r="Q298" i="46" s="1"/>
  <c r="F298" i="46"/>
  <c r="R298" i="46" s="1"/>
  <c r="G298" i="46"/>
  <c r="S298" i="46" s="1"/>
  <c r="H298" i="46"/>
  <c r="T298" i="46" s="1"/>
  <c r="I298" i="46"/>
  <c r="U298" i="46" s="1"/>
  <c r="J298" i="46"/>
  <c r="V298" i="46" s="1"/>
  <c r="K298" i="46"/>
  <c r="W298" i="46" s="1"/>
  <c r="L298" i="46"/>
  <c r="X298" i="46" s="1"/>
  <c r="D299" i="46"/>
  <c r="P299" i="46" s="1"/>
  <c r="E299" i="46"/>
  <c r="Q299" i="46" s="1"/>
  <c r="F299" i="46"/>
  <c r="R299" i="46" s="1"/>
  <c r="G299" i="46"/>
  <c r="S299" i="46" s="1"/>
  <c r="H299" i="46"/>
  <c r="T299" i="46" s="1"/>
  <c r="I299" i="46"/>
  <c r="U299" i="46" s="1"/>
  <c r="J299" i="46"/>
  <c r="V299" i="46" s="1"/>
  <c r="K299" i="46"/>
  <c r="W299" i="46" s="1"/>
  <c r="L299" i="46"/>
  <c r="X299" i="46" s="1"/>
  <c r="D300" i="46"/>
  <c r="P300" i="46" s="1"/>
  <c r="E300" i="46"/>
  <c r="Q300" i="46" s="1"/>
  <c r="F300" i="46"/>
  <c r="R300" i="46" s="1"/>
  <c r="G300" i="46"/>
  <c r="S300" i="46" s="1"/>
  <c r="H300" i="46"/>
  <c r="T300" i="46" s="1"/>
  <c r="I300" i="46"/>
  <c r="U300" i="46" s="1"/>
  <c r="J300" i="46"/>
  <c r="V300" i="46" s="1"/>
  <c r="K300" i="46"/>
  <c r="W300" i="46" s="1"/>
  <c r="L300" i="46"/>
  <c r="X300" i="46" s="1"/>
  <c r="D301" i="46"/>
  <c r="P301" i="46" s="1"/>
  <c r="E301" i="46"/>
  <c r="Q301" i="46" s="1"/>
  <c r="F301" i="46"/>
  <c r="R301" i="46" s="1"/>
  <c r="G301" i="46"/>
  <c r="S301" i="46" s="1"/>
  <c r="H301" i="46"/>
  <c r="T301" i="46" s="1"/>
  <c r="I301" i="46"/>
  <c r="U301" i="46" s="1"/>
  <c r="J301" i="46"/>
  <c r="V301" i="46" s="1"/>
  <c r="K301" i="46"/>
  <c r="W301" i="46" s="1"/>
  <c r="L301" i="46"/>
  <c r="X301" i="46" s="1"/>
  <c r="D302" i="46"/>
  <c r="P302" i="46" s="1"/>
  <c r="E302" i="46"/>
  <c r="Q302" i="46" s="1"/>
  <c r="F302" i="46"/>
  <c r="R302" i="46" s="1"/>
  <c r="G302" i="46"/>
  <c r="S302" i="46" s="1"/>
  <c r="H302" i="46"/>
  <c r="T302" i="46" s="1"/>
  <c r="I302" i="46"/>
  <c r="U302" i="46" s="1"/>
  <c r="J302" i="46"/>
  <c r="V302" i="46" s="1"/>
  <c r="K302" i="46"/>
  <c r="W302" i="46" s="1"/>
  <c r="L302" i="46"/>
  <c r="X302" i="46" s="1"/>
  <c r="D303" i="46"/>
  <c r="P303" i="46" s="1"/>
  <c r="E303" i="46"/>
  <c r="Q303" i="46" s="1"/>
  <c r="F303" i="46"/>
  <c r="R303" i="46" s="1"/>
  <c r="G303" i="46"/>
  <c r="S303" i="46" s="1"/>
  <c r="H303" i="46"/>
  <c r="T303" i="46" s="1"/>
  <c r="I303" i="46"/>
  <c r="U303" i="46" s="1"/>
  <c r="J303" i="46"/>
  <c r="V303" i="46" s="1"/>
  <c r="K303" i="46"/>
  <c r="W303" i="46" s="1"/>
  <c r="L303" i="46"/>
  <c r="X303" i="46" s="1"/>
  <c r="D304" i="46"/>
  <c r="P304" i="46" s="1"/>
  <c r="E304" i="46"/>
  <c r="Q304" i="46" s="1"/>
  <c r="F304" i="46"/>
  <c r="R304" i="46" s="1"/>
  <c r="G304" i="46"/>
  <c r="S304" i="46" s="1"/>
  <c r="H304" i="46"/>
  <c r="T304" i="46" s="1"/>
  <c r="I304" i="46"/>
  <c r="U304" i="46" s="1"/>
  <c r="J304" i="46"/>
  <c r="V304" i="46" s="1"/>
  <c r="K304" i="46"/>
  <c r="W304" i="46" s="1"/>
  <c r="L304" i="46"/>
  <c r="X304" i="46" s="1"/>
  <c r="D305" i="46"/>
  <c r="P305" i="46" s="1"/>
  <c r="E305" i="46"/>
  <c r="Q305" i="46" s="1"/>
  <c r="F305" i="46"/>
  <c r="R305" i="46" s="1"/>
  <c r="G305" i="46"/>
  <c r="S305" i="46" s="1"/>
  <c r="H305" i="46"/>
  <c r="T305" i="46" s="1"/>
  <c r="I305" i="46"/>
  <c r="U305" i="46" s="1"/>
  <c r="J305" i="46"/>
  <c r="V305" i="46" s="1"/>
  <c r="K305" i="46"/>
  <c r="W305" i="46" s="1"/>
  <c r="L305" i="46"/>
  <c r="X305" i="46" s="1"/>
  <c r="D306" i="46"/>
  <c r="P306" i="46" s="1"/>
  <c r="E306" i="46"/>
  <c r="Q306" i="46" s="1"/>
  <c r="F306" i="46"/>
  <c r="R306" i="46" s="1"/>
  <c r="G306" i="46"/>
  <c r="S306" i="46" s="1"/>
  <c r="H306" i="46"/>
  <c r="T306" i="46" s="1"/>
  <c r="I306" i="46"/>
  <c r="U306" i="46" s="1"/>
  <c r="J306" i="46"/>
  <c r="V306" i="46" s="1"/>
  <c r="K306" i="46"/>
  <c r="W306" i="46" s="1"/>
  <c r="L306" i="46"/>
  <c r="X306" i="46" s="1"/>
  <c r="D307" i="46"/>
  <c r="P307" i="46" s="1"/>
  <c r="E307" i="46"/>
  <c r="Q307" i="46" s="1"/>
  <c r="F307" i="46"/>
  <c r="R307" i="46" s="1"/>
  <c r="G307" i="46"/>
  <c r="S307" i="46" s="1"/>
  <c r="H307" i="46"/>
  <c r="T307" i="46" s="1"/>
  <c r="I307" i="46"/>
  <c r="U307" i="46" s="1"/>
  <c r="J307" i="46"/>
  <c r="V307" i="46" s="1"/>
  <c r="K307" i="46"/>
  <c r="W307" i="46" s="1"/>
  <c r="L307" i="46"/>
  <c r="X307" i="46" s="1"/>
  <c r="D308" i="46"/>
  <c r="P308" i="46" s="1"/>
  <c r="E308" i="46"/>
  <c r="Q308" i="46" s="1"/>
  <c r="F308" i="46"/>
  <c r="R308" i="46" s="1"/>
  <c r="G308" i="46"/>
  <c r="S308" i="46" s="1"/>
  <c r="H308" i="46"/>
  <c r="T308" i="46" s="1"/>
  <c r="I308" i="46"/>
  <c r="U308" i="46" s="1"/>
  <c r="J308" i="46"/>
  <c r="V308" i="46" s="1"/>
  <c r="K308" i="46"/>
  <c r="W308" i="46" s="1"/>
  <c r="L308" i="46"/>
  <c r="X308" i="46" s="1"/>
  <c r="D309" i="46"/>
  <c r="P309" i="46" s="1"/>
  <c r="E309" i="46"/>
  <c r="Q309" i="46" s="1"/>
  <c r="F309" i="46"/>
  <c r="R309" i="46" s="1"/>
  <c r="G309" i="46"/>
  <c r="S309" i="46" s="1"/>
  <c r="H309" i="46"/>
  <c r="T309" i="46" s="1"/>
  <c r="I309" i="46"/>
  <c r="U309" i="46" s="1"/>
  <c r="J309" i="46"/>
  <c r="V309" i="46" s="1"/>
  <c r="K309" i="46"/>
  <c r="W309" i="46" s="1"/>
  <c r="L309" i="46"/>
  <c r="X309" i="46" s="1"/>
  <c r="D310" i="46"/>
  <c r="P310" i="46" s="1"/>
  <c r="E310" i="46"/>
  <c r="Q310" i="46" s="1"/>
  <c r="F310" i="46"/>
  <c r="R310" i="46" s="1"/>
  <c r="G310" i="46"/>
  <c r="S310" i="46" s="1"/>
  <c r="H310" i="46"/>
  <c r="T310" i="46" s="1"/>
  <c r="I310" i="46"/>
  <c r="U310" i="46" s="1"/>
  <c r="J310" i="46"/>
  <c r="V310" i="46" s="1"/>
  <c r="K310" i="46"/>
  <c r="W310" i="46" s="1"/>
  <c r="L310" i="46"/>
  <c r="X310" i="46" s="1"/>
  <c r="D311" i="46"/>
  <c r="P311" i="46" s="1"/>
  <c r="E311" i="46"/>
  <c r="Q311" i="46" s="1"/>
  <c r="F311" i="46"/>
  <c r="R311" i="46" s="1"/>
  <c r="G311" i="46"/>
  <c r="S311" i="46" s="1"/>
  <c r="H311" i="46"/>
  <c r="T311" i="46" s="1"/>
  <c r="I311" i="46"/>
  <c r="U311" i="46" s="1"/>
  <c r="J311" i="46"/>
  <c r="V311" i="46" s="1"/>
  <c r="K311" i="46"/>
  <c r="W311" i="46" s="1"/>
  <c r="L311" i="46"/>
  <c r="X311" i="46" s="1"/>
  <c r="D312" i="46"/>
  <c r="P312" i="46" s="1"/>
  <c r="E312" i="46"/>
  <c r="Q312" i="46" s="1"/>
  <c r="F312" i="46"/>
  <c r="R312" i="46" s="1"/>
  <c r="G312" i="46"/>
  <c r="S312" i="46" s="1"/>
  <c r="H312" i="46"/>
  <c r="T312" i="46" s="1"/>
  <c r="I312" i="46"/>
  <c r="U312" i="46" s="1"/>
  <c r="J312" i="46"/>
  <c r="V312" i="46" s="1"/>
  <c r="K312" i="46"/>
  <c r="W312" i="46" s="1"/>
  <c r="L312" i="46"/>
  <c r="X312" i="46" s="1"/>
  <c r="D313" i="46"/>
  <c r="P313" i="46" s="1"/>
  <c r="E313" i="46"/>
  <c r="Q313" i="46" s="1"/>
  <c r="F313" i="46"/>
  <c r="R313" i="46" s="1"/>
  <c r="G313" i="46"/>
  <c r="S313" i="46" s="1"/>
  <c r="H313" i="46"/>
  <c r="T313" i="46" s="1"/>
  <c r="I313" i="46"/>
  <c r="U313" i="46" s="1"/>
  <c r="J313" i="46"/>
  <c r="V313" i="46" s="1"/>
  <c r="K313" i="46"/>
  <c r="W313" i="46" s="1"/>
  <c r="L313" i="46"/>
  <c r="X313" i="46" s="1"/>
  <c r="D314" i="46"/>
  <c r="P314" i="46" s="1"/>
  <c r="E314" i="46"/>
  <c r="Q314" i="46" s="1"/>
  <c r="F314" i="46"/>
  <c r="R314" i="46" s="1"/>
  <c r="G314" i="46"/>
  <c r="S314" i="46" s="1"/>
  <c r="H314" i="46"/>
  <c r="T314" i="46" s="1"/>
  <c r="I314" i="46"/>
  <c r="U314" i="46" s="1"/>
  <c r="J314" i="46"/>
  <c r="V314" i="46" s="1"/>
  <c r="K314" i="46"/>
  <c r="W314" i="46" s="1"/>
  <c r="L314" i="46"/>
  <c r="X314" i="46" s="1"/>
  <c r="D315" i="46"/>
  <c r="P315" i="46" s="1"/>
  <c r="E315" i="46"/>
  <c r="Q315" i="46" s="1"/>
  <c r="F315" i="46"/>
  <c r="R315" i="46" s="1"/>
  <c r="G315" i="46"/>
  <c r="S315" i="46" s="1"/>
  <c r="H315" i="46"/>
  <c r="T315" i="46" s="1"/>
  <c r="I315" i="46"/>
  <c r="U315" i="46" s="1"/>
  <c r="J315" i="46"/>
  <c r="V315" i="46" s="1"/>
  <c r="K315" i="46"/>
  <c r="W315" i="46" s="1"/>
  <c r="L315" i="46"/>
  <c r="X315" i="46" s="1"/>
  <c r="D316" i="46"/>
  <c r="P316" i="46" s="1"/>
  <c r="E316" i="46"/>
  <c r="Q316" i="46" s="1"/>
  <c r="F316" i="46"/>
  <c r="R316" i="46" s="1"/>
  <c r="G316" i="46"/>
  <c r="S316" i="46" s="1"/>
  <c r="H316" i="46"/>
  <c r="T316" i="46" s="1"/>
  <c r="I316" i="46"/>
  <c r="U316" i="46" s="1"/>
  <c r="J316" i="46"/>
  <c r="V316" i="46" s="1"/>
  <c r="K316" i="46"/>
  <c r="W316" i="46" s="1"/>
  <c r="L316" i="46"/>
  <c r="X316" i="46" s="1"/>
  <c r="D317" i="46"/>
  <c r="P317" i="46" s="1"/>
  <c r="E317" i="46"/>
  <c r="Q317" i="46" s="1"/>
  <c r="F317" i="46"/>
  <c r="R317" i="46" s="1"/>
  <c r="G317" i="46"/>
  <c r="S317" i="46" s="1"/>
  <c r="H317" i="46"/>
  <c r="T317" i="46" s="1"/>
  <c r="I317" i="46"/>
  <c r="U317" i="46" s="1"/>
  <c r="J317" i="46"/>
  <c r="V317" i="46" s="1"/>
  <c r="K317" i="46"/>
  <c r="W317" i="46" s="1"/>
  <c r="L317" i="46"/>
  <c r="X317" i="46" s="1"/>
  <c r="D318" i="46"/>
  <c r="P318" i="46" s="1"/>
  <c r="E318" i="46"/>
  <c r="Q318" i="46" s="1"/>
  <c r="F318" i="46"/>
  <c r="R318" i="46" s="1"/>
  <c r="G318" i="46"/>
  <c r="S318" i="46" s="1"/>
  <c r="H318" i="46"/>
  <c r="T318" i="46" s="1"/>
  <c r="I318" i="46"/>
  <c r="U318" i="46" s="1"/>
  <c r="J318" i="46"/>
  <c r="V318" i="46" s="1"/>
  <c r="K318" i="46"/>
  <c r="W318" i="46" s="1"/>
  <c r="L318" i="46"/>
  <c r="X318" i="46" s="1"/>
  <c r="D319" i="46"/>
  <c r="P319" i="46" s="1"/>
  <c r="E319" i="46"/>
  <c r="Q319" i="46" s="1"/>
  <c r="F319" i="46"/>
  <c r="R319" i="46" s="1"/>
  <c r="G319" i="46"/>
  <c r="S319" i="46" s="1"/>
  <c r="H319" i="46"/>
  <c r="T319" i="46" s="1"/>
  <c r="I319" i="46"/>
  <c r="U319" i="46" s="1"/>
  <c r="J319" i="46"/>
  <c r="V319" i="46" s="1"/>
  <c r="K319" i="46"/>
  <c r="W319" i="46" s="1"/>
  <c r="L319" i="46"/>
  <c r="X319" i="46" s="1"/>
  <c r="D320" i="46"/>
  <c r="P320" i="46" s="1"/>
  <c r="E320" i="46"/>
  <c r="Q320" i="46" s="1"/>
  <c r="F320" i="46"/>
  <c r="R320" i="46" s="1"/>
  <c r="G320" i="46"/>
  <c r="S320" i="46" s="1"/>
  <c r="H320" i="46"/>
  <c r="T320" i="46" s="1"/>
  <c r="I320" i="46"/>
  <c r="U320" i="46" s="1"/>
  <c r="J320" i="46"/>
  <c r="V320" i="46" s="1"/>
  <c r="K320" i="46"/>
  <c r="W320" i="46" s="1"/>
  <c r="L320" i="46"/>
  <c r="X320" i="46" s="1"/>
  <c r="D321" i="46"/>
  <c r="P321" i="46" s="1"/>
  <c r="E321" i="46"/>
  <c r="Q321" i="46" s="1"/>
  <c r="F321" i="46"/>
  <c r="R321" i="46" s="1"/>
  <c r="G321" i="46"/>
  <c r="S321" i="46" s="1"/>
  <c r="H321" i="46"/>
  <c r="T321" i="46" s="1"/>
  <c r="I321" i="46"/>
  <c r="U321" i="46" s="1"/>
  <c r="J321" i="46"/>
  <c r="V321" i="46" s="1"/>
  <c r="K321" i="46"/>
  <c r="W321" i="46" s="1"/>
  <c r="L321" i="46"/>
  <c r="X321" i="46" s="1"/>
  <c r="D322" i="46"/>
  <c r="P322" i="46" s="1"/>
  <c r="E322" i="46"/>
  <c r="Q322" i="46" s="1"/>
  <c r="F322" i="46"/>
  <c r="R322" i="46" s="1"/>
  <c r="G322" i="46"/>
  <c r="S322" i="46" s="1"/>
  <c r="H322" i="46"/>
  <c r="T322" i="46" s="1"/>
  <c r="I322" i="46"/>
  <c r="U322" i="46" s="1"/>
  <c r="J322" i="46"/>
  <c r="V322" i="46" s="1"/>
  <c r="K322" i="46"/>
  <c r="W322" i="46" s="1"/>
  <c r="L322" i="46"/>
  <c r="X322" i="46" s="1"/>
  <c r="D323" i="46"/>
  <c r="P323" i="46" s="1"/>
  <c r="E323" i="46"/>
  <c r="Q323" i="46" s="1"/>
  <c r="F323" i="46"/>
  <c r="R323" i="46" s="1"/>
  <c r="G323" i="46"/>
  <c r="S323" i="46" s="1"/>
  <c r="H323" i="46"/>
  <c r="T323" i="46" s="1"/>
  <c r="I323" i="46"/>
  <c r="U323" i="46" s="1"/>
  <c r="J323" i="46"/>
  <c r="V323" i="46" s="1"/>
  <c r="K323" i="46"/>
  <c r="W323" i="46" s="1"/>
  <c r="L323" i="46"/>
  <c r="X323" i="46" s="1"/>
  <c r="D324" i="46"/>
  <c r="P324" i="46" s="1"/>
  <c r="E324" i="46"/>
  <c r="Q324" i="46" s="1"/>
  <c r="F324" i="46"/>
  <c r="R324" i="46" s="1"/>
  <c r="G324" i="46"/>
  <c r="S324" i="46" s="1"/>
  <c r="H324" i="46"/>
  <c r="T324" i="46" s="1"/>
  <c r="I324" i="46"/>
  <c r="U324" i="46" s="1"/>
  <c r="J324" i="46"/>
  <c r="V324" i="46" s="1"/>
  <c r="K324" i="46"/>
  <c r="W324" i="46" s="1"/>
  <c r="L324" i="46"/>
  <c r="X324" i="46" s="1"/>
  <c r="D325" i="46"/>
  <c r="P325" i="46" s="1"/>
  <c r="E325" i="46"/>
  <c r="Q325" i="46" s="1"/>
  <c r="F325" i="46"/>
  <c r="R325" i="46" s="1"/>
  <c r="G325" i="46"/>
  <c r="S325" i="46" s="1"/>
  <c r="H325" i="46"/>
  <c r="T325" i="46" s="1"/>
  <c r="I325" i="46"/>
  <c r="U325" i="46" s="1"/>
  <c r="J325" i="46"/>
  <c r="V325" i="46" s="1"/>
  <c r="K325" i="46"/>
  <c r="W325" i="46" s="1"/>
  <c r="L325" i="46"/>
  <c r="X325" i="46" s="1"/>
  <c r="D326" i="46"/>
  <c r="P326" i="46" s="1"/>
  <c r="E326" i="46"/>
  <c r="Q326" i="46" s="1"/>
  <c r="F326" i="46"/>
  <c r="R326" i="46" s="1"/>
  <c r="G326" i="46"/>
  <c r="S326" i="46" s="1"/>
  <c r="H326" i="46"/>
  <c r="T326" i="46" s="1"/>
  <c r="I326" i="46"/>
  <c r="U326" i="46" s="1"/>
  <c r="J326" i="46"/>
  <c r="V326" i="46" s="1"/>
  <c r="K326" i="46"/>
  <c r="W326" i="46" s="1"/>
  <c r="L326" i="46"/>
  <c r="X326" i="46" s="1"/>
  <c r="D327" i="46"/>
  <c r="P327" i="46" s="1"/>
  <c r="E327" i="46"/>
  <c r="Q327" i="46" s="1"/>
  <c r="F327" i="46"/>
  <c r="R327" i="46" s="1"/>
  <c r="G327" i="46"/>
  <c r="S327" i="46" s="1"/>
  <c r="H327" i="46"/>
  <c r="T327" i="46" s="1"/>
  <c r="I327" i="46"/>
  <c r="U327" i="46" s="1"/>
  <c r="J327" i="46"/>
  <c r="V327" i="46" s="1"/>
  <c r="K327" i="46"/>
  <c r="W327" i="46" s="1"/>
  <c r="L327" i="46"/>
  <c r="X327" i="46" s="1"/>
  <c r="D328" i="46"/>
  <c r="P328" i="46" s="1"/>
  <c r="E328" i="46"/>
  <c r="Q328" i="46" s="1"/>
  <c r="F328" i="46"/>
  <c r="R328" i="46" s="1"/>
  <c r="G328" i="46"/>
  <c r="S328" i="46" s="1"/>
  <c r="H328" i="46"/>
  <c r="T328" i="46" s="1"/>
  <c r="I328" i="46"/>
  <c r="U328" i="46" s="1"/>
  <c r="J328" i="46"/>
  <c r="V328" i="46" s="1"/>
  <c r="K328" i="46"/>
  <c r="W328" i="46" s="1"/>
  <c r="L328" i="46"/>
  <c r="X328" i="46" s="1"/>
  <c r="D329" i="46"/>
  <c r="P329" i="46" s="1"/>
  <c r="E329" i="46"/>
  <c r="Q329" i="46" s="1"/>
  <c r="F329" i="46"/>
  <c r="R329" i="46" s="1"/>
  <c r="G329" i="46"/>
  <c r="S329" i="46" s="1"/>
  <c r="H329" i="46"/>
  <c r="T329" i="46" s="1"/>
  <c r="I329" i="46"/>
  <c r="U329" i="46" s="1"/>
  <c r="J329" i="46"/>
  <c r="V329" i="46" s="1"/>
  <c r="K329" i="46"/>
  <c r="W329" i="46" s="1"/>
  <c r="L329" i="46"/>
  <c r="X329" i="46" s="1"/>
  <c r="D330" i="46"/>
  <c r="P330" i="46" s="1"/>
  <c r="E330" i="46"/>
  <c r="Q330" i="46" s="1"/>
  <c r="F330" i="46"/>
  <c r="R330" i="46" s="1"/>
  <c r="G330" i="46"/>
  <c r="S330" i="46" s="1"/>
  <c r="H330" i="46"/>
  <c r="T330" i="46" s="1"/>
  <c r="I330" i="46"/>
  <c r="U330" i="46" s="1"/>
  <c r="J330" i="46"/>
  <c r="V330" i="46" s="1"/>
  <c r="K330" i="46"/>
  <c r="W330" i="46" s="1"/>
  <c r="L330" i="46"/>
  <c r="X330" i="46" s="1"/>
  <c r="D331" i="46"/>
  <c r="P331" i="46" s="1"/>
  <c r="E331" i="46"/>
  <c r="Q331" i="46" s="1"/>
  <c r="F331" i="46"/>
  <c r="R331" i="46" s="1"/>
  <c r="G331" i="46"/>
  <c r="S331" i="46" s="1"/>
  <c r="H331" i="46"/>
  <c r="T331" i="46" s="1"/>
  <c r="I331" i="46"/>
  <c r="U331" i="46" s="1"/>
  <c r="J331" i="46"/>
  <c r="V331" i="46" s="1"/>
  <c r="K331" i="46"/>
  <c r="W331" i="46" s="1"/>
  <c r="L331" i="46"/>
  <c r="X331" i="46" s="1"/>
  <c r="D332" i="46"/>
  <c r="P332" i="46" s="1"/>
  <c r="E332" i="46"/>
  <c r="Q332" i="46" s="1"/>
  <c r="F332" i="46"/>
  <c r="R332" i="46" s="1"/>
  <c r="G332" i="46"/>
  <c r="S332" i="46" s="1"/>
  <c r="H332" i="46"/>
  <c r="T332" i="46" s="1"/>
  <c r="I332" i="46"/>
  <c r="U332" i="46" s="1"/>
  <c r="J332" i="46"/>
  <c r="V332" i="46" s="1"/>
  <c r="K332" i="46"/>
  <c r="W332" i="46" s="1"/>
  <c r="L332" i="46"/>
  <c r="X332" i="46" s="1"/>
  <c r="D333" i="46"/>
  <c r="P333" i="46" s="1"/>
  <c r="E333" i="46"/>
  <c r="Q333" i="46" s="1"/>
  <c r="F333" i="46"/>
  <c r="R333" i="46" s="1"/>
  <c r="G333" i="46"/>
  <c r="S333" i="46" s="1"/>
  <c r="H333" i="46"/>
  <c r="T333" i="46" s="1"/>
  <c r="I333" i="46"/>
  <c r="U333" i="46" s="1"/>
  <c r="J333" i="46"/>
  <c r="V333" i="46" s="1"/>
  <c r="K333" i="46"/>
  <c r="W333" i="46" s="1"/>
  <c r="L333" i="46"/>
  <c r="X333" i="46" s="1"/>
  <c r="D334" i="46"/>
  <c r="P334" i="46" s="1"/>
  <c r="E334" i="46"/>
  <c r="Q334" i="46" s="1"/>
  <c r="F334" i="46"/>
  <c r="R334" i="46" s="1"/>
  <c r="G334" i="46"/>
  <c r="S334" i="46" s="1"/>
  <c r="H334" i="46"/>
  <c r="T334" i="46" s="1"/>
  <c r="I334" i="46"/>
  <c r="U334" i="46" s="1"/>
  <c r="J334" i="46"/>
  <c r="V334" i="46" s="1"/>
  <c r="K334" i="46"/>
  <c r="W334" i="46" s="1"/>
  <c r="L334" i="46"/>
  <c r="X334" i="46" s="1"/>
  <c r="D335" i="46"/>
  <c r="P335" i="46" s="1"/>
  <c r="E335" i="46"/>
  <c r="Q335" i="46" s="1"/>
  <c r="F335" i="46"/>
  <c r="R335" i="46" s="1"/>
  <c r="G335" i="46"/>
  <c r="S335" i="46" s="1"/>
  <c r="H335" i="46"/>
  <c r="T335" i="46" s="1"/>
  <c r="I335" i="46"/>
  <c r="U335" i="46" s="1"/>
  <c r="J335" i="46"/>
  <c r="V335" i="46" s="1"/>
  <c r="K335" i="46"/>
  <c r="W335" i="46" s="1"/>
  <c r="L335" i="46"/>
  <c r="X335" i="46" s="1"/>
  <c r="D336" i="46"/>
  <c r="P336" i="46" s="1"/>
  <c r="E336" i="46"/>
  <c r="Q336" i="46" s="1"/>
  <c r="F336" i="46"/>
  <c r="R336" i="46" s="1"/>
  <c r="G336" i="46"/>
  <c r="S336" i="46" s="1"/>
  <c r="H336" i="46"/>
  <c r="T336" i="46" s="1"/>
  <c r="I336" i="46"/>
  <c r="U336" i="46" s="1"/>
  <c r="J336" i="46"/>
  <c r="V336" i="46" s="1"/>
  <c r="K336" i="46"/>
  <c r="W336" i="46" s="1"/>
  <c r="L336" i="46"/>
  <c r="X336" i="46" s="1"/>
  <c r="D337" i="46"/>
  <c r="P337" i="46" s="1"/>
  <c r="E337" i="46"/>
  <c r="Q337" i="46" s="1"/>
  <c r="F337" i="46"/>
  <c r="R337" i="46" s="1"/>
  <c r="G337" i="46"/>
  <c r="S337" i="46" s="1"/>
  <c r="H337" i="46"/>
  <c r="T337" i="46" s="1"/>
  <c r="I337" i="46"/>
  <c r="U337" i="46" s="1"/>
  <c r="J337" i="46"/>
  <c r="V337" i="46" s="1"/>
  <c r="K337" i="46"/>
  <c r="W337" i="46" s="1"/>
  <c r="L337" i="46"/>
  <c r="X337" i="46" s="1"/>
  <c r="D338" i="46"/>
  <c r="P338" i="46" s="1"/>
  <c r="E338" i="46"/>
  <c r="Q338" i="46" s="1"/>
  <c r="F338" i="46"/>
  <c r="R338" i="46" s="1"/>
  <c r="G338" i="46"/>
  <c r="S338" i="46" s="1"/>
  <c r="H338" i="46"/>
  <c r="T338" i="46" s="1"/>
  <c r="I338" i="46"/>
  <c r="U338" i="46" s="1"/>
  <c r="J338" i="46"/>
  <c r="V338" i="46" s="1"/>
  <c r="K338" i="46"/>
  <c r="W338" i="46" s="1"/>
  <c r="L338" i="46"/>
  <c r="X338" i="46" s="1"/>
  <c r="D339" i="46"/>
  <c r="P339" i="46" s="1"/>
  <c r="E339" i="46"/>
  <c r="Q339" i="46" s="1"/>
  <c r="F339" i="46"/>
  <c r="R339" i="46" s="1"/>
  <c r="G339" i="46"/>
  <c r="S339" i="46" s="1"/>
  <c r="H339" i="46"/>
  <c r="T339" i="46" s="1"/>
  <c r="I339" i="46"/>
  <c r="U339" i="46" s="1"/>
  <c r="J339" i="46"/>
  <c r="V339" i="46" s="1"/>
  <c r="K339" i="46"/>
  <c r="W339" i="46" s="1"/>
  <c r="L339" i="46"/>
  <c r="X339" i="46" s="1"/>
  <c r="D340" i="46"/>
  <c r="P340" i="46" s="1"/>
  <c r="E340" i="46"/>
  <c r="Q340" i="46" s="1"/>
  <c r="F340" i="46"/>
  <c r="R340" i="46" s="1"/>
  <c r="G340" i="46"/>
  <c r="S340" i="46" s="1"/>
  <c r="H340" i="46"/>
  <c r="T340" i="46" s="1"/>
  <c r="I340" i="46"/>
  <c r="U340" i="46" s="1"/>
  <c r="J340" i="46"/>
  <c r="V340" i="46" s="1"/>
  <c r="K340" i="46"/>
  <c r="W340" i="46" s="1"/>
  <c r="L340" i="46"/>
  <c r="X340" i="46" s="1"/>
  <c r="D341" i="46"/>
  <c r="P341" i="46" s="1"/>
  <c r="E341" i="46"/>
  <c r="Q341" i="46" s="1"/>
  <c r="F341" i="46"/>
  <c r="R341" i="46" s="1"/>
  <c r="G341" i="46"/>
  <c r="S341" i="46" s="1"/>
  <c r="H341" i="46"/>
  <c r="T341" i="46" s="1"/>
  <c r="I341" i="46"/>
  <c r="U341" i="46" s="1"/>
  <c r="J341" i="46"/>
  <c r="V341" i="46" s="1"/>
  <c r="K341" i="46"/>
  <c r="W341" i="46" s="1"/>
  <c r="L341" i="46"/>
  <c r="X341" i="46" s="1"/>
  <c r="D342" i="46"/>
  <c r="P342" i="46" s="1"/>
  <c r="E342" i="46"/>
  <c r="Q342" i="46" s="1"/>
  <c r="F342" i="46"/>
  <c r="R342" i="46" s="1"/>
  <c r="G342" i="46"/>
  <c r="S342" i="46" s="1"/>
  <c r="H342" i="46"/>
  <c r="T342" i="46" s="1"/>
  <c r="I342" i="46"/>
  <c r="U342" i="46" s="1"/>
  <c r="J342" i="46"/>
  <c r="V342" i="46" s="1"/>
  <c r="K342" i="46"/>
  <c r="W342" i="46" s="1"/>
  <c r="L342" i="46"/>
  <c r="X342" i="46" s="1"/>
  <c r="D343" i="46"/>
  <c r="P343" i="46" s="1"/>
  <c r="E343" i="46"/>
  <c r="Q343" i="46" s="1"/>
  <c r="F343" i="46"/>
  <c r="R343" i="46" s="1"/>
  <c r="G343" i="46"/>
  <c r="S343" i="46" s="1"/>
  <c r="H343" i="46"/>
  <c r="T343" i="46" s="1"/>
  <c r="I343" i="46"/>
  <c r="U343" i="46" s="1"/>
  <c r="J343" i="46"/>
  <c r="V343" i="46" s="1"/>
  <c r="K343" i="46"/>
  <c r="W343" i="46" s="1"/>
  <c r="L343" i="46"/>
  <c r="X343" i="46" s="1"/>
  <c r="D344" i="46"/>
  <c r="P344" i="46" s="1"/>
  <c r="E344" i="46"/>
  <c r="Q344" i="46" s="1"/>
  <c r="F344" i="46"/>
  <c r="R344" i="46" s="1"/>
  <c r="G344" i="46"/>
  <c r="S344" i="46" s="1"/>
  <c r="H344" i="46"/>
  <c r="T344" i="46" s="1"/>
  <c r="I344" i="46"/>
  <c r="U344" i="46" s="1"/>
  <c r="J344" i="46"/>
  <c r="V344" i="46" s="1"/>
  <c r="K344" i="46"/>
  <c r="W344" i="46" s="1"/>
  <c r="L344" i="46"/>
  <c r="X344" i="46" s="1"/>
  <c r="D345" i="46"/>
  <c r="P345" i="46" s="1"/>
  <c r="E345" i="46"/>
  <c r="Q345" i="46" s="1"/>
  <c r="F345" i="46"/>
  <c r="R345" i="46" s="1"/>
  <c r="G345" i="46"/>
  <c r="S345" i="46" s="1"/>
  <c r="H345" i="46"/>
  <c r="T345" i="46" s="1"/>
  <c r="I345" i="46"/>
  <c r="U345" i="46" s="1"/>
  <c r="J345" i="46"/>
  <c r="V345" i="46" s="1"/>
  <c r="K345" i="46"/>
  <c r="W345" i="46" s="1"/>
  <c r="L345" i="46"/>
  <c r="X345" i="46" s="1"/>
  <c r="D346" i="46"/>
  <c r="P346" i="46" s="1"/>
  <c r="E346" i="46"/>
  <c r="Q346" i="46" s="1"/>
  <c r="F346" i="46"/>
  <c r="R346" i="46" s="1"/>
  <c r="G346" i="46"/>
  <c r="S346" i="46" s="1"/>
  <c r="H346" i="46"/>
  <c r="T346" i="46" s="1"/>
  <c r="I346" i="46"/>
  <c r="U346" i="46" s="1"/>
  <c r="J346" i="46"/>
  <c r="V346" i="46" s="1"/>
  <c r="K346" i="46"/>
  <c r="W346" i="46" s="1"/>
  <c r="L346" i="46"/>
  <c r="X346" i="46" s="1"/>
  <c r="D347" i="46"/>
  <c r="P347" i="46" s="1"/>
  <c r="E347" i="46"/>
  <c r="Q347" i="46" s="1"/>
  <c r="F347" i="46"/>
  <c r="R347" i="46" s="1"/>
  <c r="G347" i="46"/>
  <c r="S347" i="46" s="1"/>
  <c r="H347" i="46"/>
  <c r="T347" i="46" s="1"/>
  <c r="I347" i="46"/>
  <c r="U347" i="46" s="1"/>
  <c r="J347" i="46"/>
  <c r="V347" i="46" s="1"/>
  <c r="K347" i="46"/>
  <c r="W347" i="46" s="1"/>
  <c r="L347" i="46"/>
  <c r="X347" i="46" s="1"/>
  <c r="D348" i="46"/>
  <c r="P348" i="46" s="1"/>
  <c r="E348" i="46"/>
  <c r="Q348" i="46" s="1"/>
  <c r="F348" i="46"/>
  <c r="R348" i="46" s="1"/>
  <c r="G348" i="46"/>
  <c r="S348" i="46" s="1"/>
  <c r="H348" i="46"/>
  <c r="T348" i="46" s="1"/>
  <c r="I348" i="46"/>
  <c r="U348" i="46" s="1"/>
  <c r="J348" i="46"/>
  <c r="V348" i="46" s="1"/>
  <c r="K348" i="46"/>
  <c r="W348" i="46" s="1"/>
  <c r="L348" i="46"/>
  <c r="X348" i="46" s="1"/>
  <c r="D349" i="46"/>
  <c r="P349" i="46" s="1"/>
  <c r="E349" i="46"/>
  <c r="Q349" i="46" s="1"/>
  <c r="F349" i="46"/>
  <c r="R349" i="46" s="1"/>
  <c r="G349" i="46"/>
  <c r="S349" i="46" s="1"/>
  <c r="H349" i="46"/>
  <c r="T349" i="46" s="1"/>
  <c r="I349" i="46"/>
  <c r="U349" i="46" s="1"/>
  <c r="J349" i="46"/>
  <c r="V349" i="46" s="1"/>
  <c r="K349" i="46"/>
  <c r="W349" i="46" s="1"/>
  <c r="L349" i="46"/>
  <c r="X349" i="46" s="1"/>
  <c r="D350" i="46"/>
  <c r="P350" i="46" s="1"/>
  <c r="E350" i="46"/>
  <c r="Q350" i="46" s="1"/>
  <c r="F350" i="46"/>
  <c r="R350" i="46" s="1"/>
  <c r="G350" i="46"/>
  <c r="S350" i="46" s="1"/>
  <c r="H350" i="46"/>
  <c r="T350" i="46" s="1"/>
  <c r="I350" i="46"/>
  <c r="U350" i="46" s="1"/>
  <c r="J350" i="46"/>
  <c r="V350" i="46" s="1"/>
  <c r="K350" i="46"/>
  <c r="W350" i="46" s="1"/>
  <c r="L350" i="46"/>
  <c r="X350" i="46" s="1"/>
  <c r="D351" i="46"/>
  <c r="P351" i="46" s="1"/>
  <c r="E351" i="46"/>
  <c r="Q351" i="46" s="1"/>
  <c r="F351" i="46"/>
  <c r="R351" i="46" s="1"/>
  <c r="G351" i="46"/>
  <c r="S351" i="46" s="1"/>
  <c r="H351" i="46"/>
  <c r="T351" i="46" s="1"/>
  <c r="I351" i="46"/>
  <c r="U351" i="46" s="1"/>
  <c r="J351" i="46"/>
  <c r="V351" i="46" s="1"/>
  <c r="K351" i="46"/>
  <c r="W351" i="46" s="1"/>
  <c r="L351" i="46"/>
  <c r="X351" i="46" s="1"/>
  <c r="D352" i="46"/>
  <c r="P352" i="46" s="1"/>
  <c r="E352" i="46"/>
  <c r="Q352" i="46" s="1"/>
  <c r="F352" i="46"/>
  <c r="R352" i="46" s="1"/>
  <c r="G352" i="46"/>
  <c r="S352" i="46" s="1"/>
  <c r="H352" i="46"/>
  <c r="T352" i="46" s="1"/>
  <c r="I352" i="46"/>
  <c r="U352" i="46" s="1"/>
  <c r="J352" i="46"/>
  <c r="V352" i="46" s="1"/>
  <c r="K352" i="46"/>
  <c r="W352" i="46" s="1"/>
  <c r="L352" i="46"/>
  <c r="X352" i="46" s="1"/>
  <c r="D353" i="46"/>
  <c r="P353" i="46" s="1"/>
  <c r="E353" i="46"/>
  <c r="Q353" i="46" s="1"/>
  <c r="F353" i="46"/>
  <c r="R353" i="46" s="1"/>
  <c r="G353" i="46"/>
  <c r="S353" i="46" s="1"/>
  <c r="H353" i="46"/>
  <c r="T353" i="46" s="1"/>
  <c r="I353" i="46"/>
  <c r="U353" i="46" s="1"/>
  <c r="J353" i="46"/>
  <c r="V353" i="46" s="1"/>
  <c r="K353" i="46"/>
  <c r="W353" i="46" s="1"/>
  <c r="L353" i="46"/>
  <c r="X353" i="46" s="1"/>
  <c r="D354" i="46"/>
  <c r="P354" i="46" s="1"/>
  <c r="E354" i="46"/>
  <c r="Q354" i="46" s="1"/>
  <c r="F354" i="46"/>
  <c r="R354" i="46" s="1"/>
  <c r="G354" i="46"/>
  <c r="S354" i="46" s="1"/>
  <c r="H354" i="46"/>
  <c r="T354" i="46" s="1"/>
  <c r="I354" i="46"/>
  <c r="U354" i="46" s="1"/>
  <c r="J354" i="46"/>
  <c r="V354" i="46" s="1"/>
  <c r="K354" i="46"/>
  <c r="W354" i="46" s="1"/>
  <c r="L354" i="46"/>
  <c r="X354" i="46" s="1"/>
  <c r="D355" i="46"/>
  <c r="P355" i="46" s="1"/>
  <c r="E355" i="46"/>
  <c r="Q355" i="46" s="1"/>
  <c r="F355" i="46"/>
  <c r="R355" i="46" s="1"/>
  <c r="G355" i="46"/>
  <c r="S355" i="46" s="1"/>
  <c r="H355" i="46"/>
  <c r="T355" i="46" s="1"/>
  <c r="I355" i="46"/>
  <c r="U355" i="46" s="1"/>
  <c r="J355" i="46"/>
  <c r="V355" i="46" s="1"/>
  <c r="K355" i="46"/>
  <c r="W355" i="46" s="1"/>
  <c r="L355" i="46"/>
  <c r="X355" i="46" s="1"/>
  <c r="E359" i="46"/>
  <c r="F359" i="46"/>
  <c r="G359" i="46"/>
  <c r="I359" i="46"/>
  <c r="K359" i="46"/>
  <c r="L359" i="46"/>
  <c r="Y359" i="46"/>
  <c r="E362" i="46"/>
  <c r="G362" i="46"/>
  <c r="H362" i="46"/>
  <c r="I362" i="46"/>
  <c r="K362" i="46"/>
  <c r="Y362" i="46"/>
  <c r="L21" i="46"/>
  <c r="K21" i="46"/>
  <c r="J21" i="46"/>
  <c r="I21" i="46"/>
  <c r="H21" i="46"/>
  <c r="G21" i="46"/>
  <c r="F21" i="46"/>
  <c r="E21" i="46"/>
  <c r="D21" i="46"/>
  <c r="B356" i="46"/>
  <c r="A357" i="46"/>
  <c r="B357" i="46"/>
  <c r="A358" i="46"/>
  <c r="B358" i="46"/>
  <c r="B359" i="46"/>
  <c r="A360" i="46"/>
  <c r="B360" i="46"/>
  <c r="A361" i="46"/>
  <c r="B361" i="46"/>
  <c r="B362" i="46"/>
  <c r="B363" i="46"/>
  <c r="A364" i="46"/>
  <c r="B364" i="46"/>
  <c r="A365" i="46"/>
  <c r="B365" i="46"/>
  <c r="A20" i="46"/>
  <c r="X610" i="44"/>
  <c r="W610" i="44"/>
  <c r="V21" i="44"/>
  <c r="U21" i="44"/>
  <c r="J583" i="44"/>
  <c r="K583" i="60" s="1"/>
  <c r="K583" i="44"/>
  <c r="L583" i="60" s="1"/>
  <c r="L583" i="44"/>
  <c r="M583" i="44"/>
  <c r="N583" i="60" s="1"/>
  <c r="N583" i="44"/>
  <c r="O583" i="60" s="1"/>
  <c r="O583" i="44"/>
  <c r="P583" i="60" s="1"/>
  <c r="P583" i="44"/>
  <c r="Q583" i="60" s="1"/>
  <c r="Q583" i="44"/>
  <c r="R583" i="60" s="1"/>
  <c r="R583" i="44"/>
  <c r="S583" i="60" s="1"/>
  <c r="S583" i="44"/>
  <c r="T583" i="60" s="1"/>
  <c r="T583" i="44"/>
  <c r="U583" i="60" s="1"/>
  <c r="J518" i="44"/>
  <c r="K518" i="60" s="1"/>
  <c r="K518" i="44"/>
  <c r="L518" i="60" s="1"/>
  <c r="L518" i="44"/>
  <c r="M518" i="44"/>
  <c r="N518" i="60" s="1"/>
  <c r="N518" i="44"/>
  <c r="O518" i="60" s="1"/>
  <c r="O518" i="44"/>
  <c r="P518" i="60" s="1"/>
  <c r="P518" i="44"/>
  <c r="Q518" i="60" s="1"/>
  <c r="Q518" i="44"/>
  <c r="R518" i="60" s="1"/>
  <c r="R518" i="44"/>
  <c r="S518" i="60" s="1"/>
  <c r="S518" i="44"/>
  <c r="T518" i="60" s="1"/>
  <c r="T518" i="44"/>
  <c r="U518" i="60" s="1"/>
  <c r="J519" i="44"/>
  <c r="K519" i="60" s="1"/>
  <c r="K519" i="44"/>
  <c r="L519" i="60" s="1"/>
  <c r="L519" i="44"/>
  <c r="M519" i="44"/>
  <c r="N519" i="60" s="1"/>
  <c r="N519" i="44"/>
  <c r="O519" i="60" s="1"/>
  <c r="O519" i="44"/>
  <c r="P519" i="60" s="1"/>
  <c r="P519" i="44"/>
  <c r="Q519" i="60" s="1"/>
  <c r="Q519" i="44"/>
  <c r="R519" i="60" s="1"/>
  <c r="R519" i="44"/>
  <c r="S519" i="60" s="1"/>
  <c r="S519" i="44"/>
  <c r="T519" i="60" s="1"/>
  <c r="T519" i="44"/>
  <c r="U519" i="60" s="1"/>
  <c r="J520" i="44"/>
  <c r="K520" i="60" s="1"/>
  <c r="K520" i="44"/>
  <c r="L520" i="60" s="1"/>
  <c r="L520" i="44"/>
  <c r="M520" i="44"/>
  <c r="N520" i="60" s="1"/>
  <c r="N520" i="44"/>
  <c r="O520" i="60" s="1"/>
  <c r="O520" i="44"/>
  <c r="P520" i="60" s="1"/>
  <c r="P520" i="44"/>
  <c r="Q520" i="60" s="1"/>
  <c r="Q520" i="44"/>
  <c r="R520" i="60" s="1"/>
  <c r="R520" i="44"/>
  <c r="S520" i="60" s="1"/>
  <c r="S520" i="44"/>
  <c r="T520" i="60" s="1"/>
  <c r="T520" i="44"/>
  <c r="U520" i="60" s="1"/>
  <c r="T517" i="44"/>
  <c r="U517" i="60" s="1"/>
  <c r="S517" i="44"/>
  <c r="T517" i="60" s="1"/>
  <c r="R517" i="44"/>
  <c r="S517" i="60" s="1"/>
  <c r="Q517" i="44"/>
  <c r="R517" i="60" s="1"/>
  <c r="P517" i="44"/>
  <c r="Q517" i="60" s="1"/>
  <c r="O517" i="44"/>
  <c r="P517" i="60" s="1"/>
  <c r="N517" i="44"/>
  <c r="O517" i="60" s="1"/>
  <c r="M517" i="44"/>
  <c r="N517" i="60" s="1"/>
  <c r="L517" i="44"/>
  <c r="K517" i="44"/>
  <c r="L517" i="60" s="1"/>
  <c r="J517" i="44"/>
  <c r="K517" i="60" s="1"/>
  <c r="J474" i="44"/>
  <c r="K474" i="60" s="1"/>
  <c r="K474" i="44"/>
  <c r="L474" i="60" s="1"/>
  <c r="L474" i="44"/>
  <c r="M474" i="44"/>
  <c r="N474" i="60" s="1"/>
  <c r="N474" i="44"/>
  <c r="O474" i="60" s="1"/>
  <c r="O474" i="44"/>
  <c r="P474" i="60" s="1"/>
  <c r="P474" i="44"/>
  <c r="Q474" i="60" s="1"/>
  <c r="Q474" i="44"/>
  <c r="R474" i="60" s="1"/>
  <c r="R474" i="44"/>
  <c r="S474" i="60" s="1"/>
  <c r="S474" i="44"/>
  <c r="T474" i="60" s="1"/>
  <c r="T474" i="44"/>
  <c r="U474" i="60" s="1"/>
  <c r="J475" i="44"/>
  <c r="K475" i="60" s="1"/>
  <c r="K475" i="44"/>
  <c r="L475" i="60" s="1"/>
  <c r="L475" i="44"/>
  <c r="M475" i="44"/>
  <c r="N475" i="60" s="1"/>
  <c r="N475" i="44"/>
  <c r="O475" i="60" s="1"/>
  <c r="O475" i="44"/>
  <c r="P475" i="60" s="1"/>
  <c r="P475" i="44"/>
  <c r="Q475" i="60" s="1"/>
  <c r="Q475" i="44"/>
  <c r="R475" i="60" s="1"/>
  <c r="R475" i="44"/>
  <c r="S475" i="60" s="1"/>
  <c r="S475" i="44"/>
  <c r="T475" i="60" s="1"/>
  <c r="T475" i="44"/>
  <c r="U475" i="60" s="1"/>
  <c r="J476" i="44"/>
  <c r="K476" i="60" s="1"/>
  <c r="K476" i="44"/>
  <c r="L476" i="60" s="1"/>
  <c r="L476" i="44"/>
  <c r="M476" i="44"/>
  <c r="N476" i="60" s="1"/>
  <c r="N476" i="44"/>
  <c r="O476" i="60" s="1"/>
  <c r="O476" i="44"/>
  <c r="P476" i="60" s="1"/>
  <c r="P476" i="44"/>
  <c r="Q476" i="60" s="1"/>
  <c r="Q476" i="44"/>
  <c r="R476" i="60" s="1"/>
  <c r="R476" i="44"/>
  <c r="S476" i="60" s="1"/>
  <c r="S476" i="44"/>
  <c r="T476" i="60" s="1"/>
  <c r="T476" i="44"/>
  <c r="U476" i="60" s="1"/>
  <c r="J477" i="44"/>
  <c r="K477" i="60" s="1"/>
  <c r="K477" i="44"/>
  <c r="L477" i="60" s="1"/>
  <c r="L477" i="44"/>
  <c r="M477" i="44"/>
  <c r="N477" i="60" s="1"/>
  <c r="N477" i="44"/>
  <c r="O477" i="60" s="1"/>
  <c r="O477" i="44"/>
  <c r="P477" i="60" s="1"/>
  <c r="P477" i="44"/>
  <c r="Q477" i="60" s="1"/>
  <c r="Q477" i="44"/>
  <c r="R477" i="60" s="1"/>
  <c r="R477" i="44"/>
  <c r="S477" i="60" s="1"/>
  <c r="S477" i="44"/>
  <c r="T477" i="60" s="1"/>
  <c r="T477" i="44"/>
  <c r="U477" i="60" s="1"/>
  <c r="J478" i="44"/>
  <c r="K478" i="60" s="1"/>
  <c r="K478" i="44"/>
  <c r="L478" i="60" s="1"/>
  <c r="L478" i="44"/>
  <c r="M478" i="44"/>
  <c r="N478" i="60" s="1"/>
  <c r="N478" i="44"/>
  <c r="O478" i="60" s="1"/>
  <c r="O478" i="44"/>
  <c r="P478" i="60" s="1"/>
  <c r="P478" i="44"/>
  <c r="Q478" i="60" s="1"/>
  <c r="Q478" i="44"/>
  <c r="R478" i="60" s="1"/>
  <c r="R478" i="44"/>
  <c r="S478" i="60" s="1"/>
  <c r="S478" i="44"/>
  <c r="T478" i="60" s="1"/>
  <c r="T478" i="44"/>
  <c r="U478" i="60" s="1"/>
  <c r="J479" i="44"/>
  <c r="K479" i="60" s="1"/>
  <c r="K479" i="44"/>
  <c r="L479" i="60" s="1"/>
  <c r="L479" i="44"/>
  <c r="M479" i="44"/>
  <c r="N479" i="60" s="1"/>
  <c r="N479" i="44"/>
  <c r="O479" i="60" s="1"/>
  <c r="O479" i="44"/>
  <c r="P479" i="60" s="1"/>
  <c r="P479" i="44"/>
  <c r="Q479" i="60" s="1"/>
  <c r="Q479" i="44"/>
  <c r="R479" i="60" s="1"/>
  <c r="R479" i="44"/>
  <c r="S479" i="60" s="1"/>
  <c r="S479" i="44"/>
  <c r="T479" i="60" s="1"/>
  <c r="T479" i="44"/>
  <c r="U479" i="60" s="1"/>
  <c r="J480" i="44"/>
  <c r="K480" i="60" s="1"/>
  <c r="K480" i="44"/>
  <c r="L480" i="60" s="1"/>
  <c r="L480" i="44"/>
  <c r="M480" i="44"/>
  <c r="N480" i="60" s="1"/>
  <c r="N480" i="44"/>
  <c r="O480" i="60" s="1"/>
  <c r="O480" i="44"/>
  <c r="P480" i="60" s="1"/>
  <c r="P480" i="44"/>
  <c r="Q480" i="60" s="1"/>
  <c r="Q480" i="44"/>
  <c r="R480" i="60" s="1"/>
  <c r="R480" i="44"/>
  <c r="S480" i="60" s="1"/>
  <c r="S480" i="44"/>
  <c r="T480" i="60" s="1"/>
  <c r="T480" i="44"/>
  <c r="U480" i="60" s="1"/>
  <c r="J481" i="44"/>
  <c r="K481" i="60" s="1"/>
  <c r="K481" i="44"/>
  <c r="L481" i="60" s="1"/>
  <c r="L481" i="44"/>
  <c r="M481" i="44"/>
  <c r="N481" i="60" s="1"/>
  <c r="N481" i="44"/>
  <c r="O481" i="60" s="1"/>
  <c r="O481" i="44"/>
  <c r="P481" i="60" s="1"/>
  <c r="P481" i="44"/>
  <c r="Q481" i="60" s="1"/>
  <c r="Q481" i="44"/>
  <c r="R481" i="60" s="1"/>
  <c r="R481" i="44"/>
  <c r="S481" i="60" s="1"/>
  <c r="S481" i="44"/>
  <c r="T481" i="60" s="1"/>
  <c r="T481" i="44"/>
  <c r="U481" i="60" s="1"/>
  <c r="J482" i="44"/>
  <c r="K482" i="60" s="1"/>
  <c r="K482" i="44"/>
  <c r="L482" i="60" s="1"/>
  <c r="L482" i="44"/>
  <c r="M482" i="44"/>
  <c r="N482" i="60" s="1"/>
  <c r="N482" i="44"/>
  <c r="O482" i="60" s="1"/>
  <c r="O482" i="44"/>
  <c r="P482" i="60" s="1"/>
  <c r="P482" i="44"/>
  <c r="Q482" i="60" s="1"/>
  <c r="Q482" i="44"/>
  <c r="R482" i="60" s="1"/>
  <c r="R482" i="44"/>
  <c r="S482" i="60" s="1"/>
  <c r="S482" i="44"/>
  <c r="T482" i="60" s="1"/>
  <c r="T482" i="44"/>
  <c r="U482" i="60" s="1"/>
  <c r="J483" i="44"/>
  <c r="K483" i="60" s="1"/>
  <c r="K483" i="44"/>
  <c r="L483" i="60" s="1"/>
  <c r="L483" i="44"/>
  <c r="M483" i="44"/>
  <c r="N483" i="60" s="1"/>
  <c r="N483" i="44"/>
  <c r="O483" i="60" s="1"/>
  <c r="O483" i="44"/>
  <c r="P483" i="60" s="1"/>
  <c r="P483" i="44"/>
  <c r="Q483" i="60" s="1"/>
  <c r="Q483" i="44"/>
  <c r="R483" i="60" s="1"/>
  <c r="R483" i="44"/>
  <c r="S483" i="60" s="1"/>
  <c r="S483" i="44"/>
  <c r="T483" i="60" s="1"/>
  <c r="T483" i="44"/>
  <c r="U483" i="60" s="1"/>
  <c r="J484" i="44"/>
  <c r="K484" i="60" s="1"/>
  <c r="K484" i="44"/>
  <c r="L484" i="60" s="1"/>
  <c r="L484" i="44"/>
  <c r="M484" i="44"/>
  <c r="N484" i="60" s="1"/>
  <c r="N484" i="44"/>
  <c r="O484" i="60" s="1"/>
  <c r="O484" i="44"/>
  <c r="P484" i="60" s="1"/>
  <c r="P484" i="44"/>
  <c r="Q484" i="60" s="1"/>
  <c r="Q484" i="44"/>
  <c r="R484" i="60" s="1"/>
  <c r="R484" i="44"/>
  <c r="S484" i="60" s="1"/>
  <c r="S484" i="44"/>
  <c r="T484" i="60" s="1"/>
  <c r="T484" i="44"/>
  <c r="U484" i="60" s="1"/>
  <c r="J485" i="44"/>
  <c r="K485" i="60" s="1"/>
  <c r="K485" i="44"/>
  <c r="L485" i="60" s="1"/>
  <c r="L485" i="44"/>
  <c r="M485" i="44"/>
  <c r="N485" i="60" s="1"/>
  <c r="N485" i="44"/>
  <c r="O485" i="60" s="1"/>
  <c r="O485" i="44"/>
  <c r="P485" i="60" s="1"/>
  <c r="P485" i="44"/>
  <c r="Q485" i="60" s="1"/>
  <c r="Q485" i="44"/>
  <c r="R485" i="60" s="1"/>
  <c r="R485" i="44"/>
  <c r="S485" i="60" s="1"/>
  <c r="S485" i="44"/>
  <c r="T485" i="60" s="1"/>
  <c r="T485" i="44"/>
  <c r="U485" i="60" s="1"/>
  <c r="J486" i="44"/>
  <c r="K486" i="60" s="1"/>
  <c r="K486" i="44"/>
  <c r="L486" i="60" s="1"/>
  <c r="L486" i="44"/>
  <c r="M486" i="44"/>
  <c r="N486" i="60" s="1"/>
  <c r="N486" i="44"/>
  <c r="O486" i="60" s="1"/>
  <c r="O486" i="44"/>
  <c r="P486" i="60" s="1"/>
  <c r="P486" i="44"/>
  <c r="Q486" i="60" s="1"/>
  <c r="Q486" i="44"/>
  <c r="R486" i="60" s="1"/>
  <c r="R486" i="44"/>
  <c r="S486" i="60" s="1"/>
  <c r="S486" i="44"/>
  <c r="T486" i="60" s="1"/>
  <c r="T486" i="44"/>
  <c r="U486" i="60" s="1"/>
  <c r="J487" i="44"/>
  <c r="K487" i="60" s="1"/>
  <c r="K487" i="44"/>
  <c r="L487" i="60" s="1"/>
  <c r="L487" i="44"/>
  <c r="M487" i="44"/>
  <c r="N487" i="60" s="1"/>
  <c r="N487" i="44"/>
  <c r="O487" i="60" s="1"/>
  <c r="O487" i="44"/>
  <c r="P487" i="60" s="1"/>
  <c r="P487" i="44"/>
  <c r="Q487" i="60" s="1"/>
  <c r="Q487" i="44"/>
  <c r="R487" i="60" s="1"/>
  <c r="R487" i="44"/>
  <c r="S487" i="60" s="1"/>
  <c r="S487" i="44"/>
  <c r="T487" i="60" s="1"/>
  <c r="T487" i="44"/>
  <c r="U487" i="60" s="1"/>
  <c r="J488" i="44"/>
  <c r="K488" i="60" s="1"/>
  <c r="K488" i="44"/>
  <c r="L488" i="60" s="1"/>
  <c r="L488" i="44"/>
  <c r="M488" i="44"/>
  <c r="N488" i="60" s="1"/>
  <c r="N488" i="44"/>
  <c r="O488" i="60" s="1"/>
  <c r="O488" i="44"/>
  <c r="P488" i="60" s="1"/>
  <c r="P488" i="44"/>
  <c r="Q488" i="60" s="1"/>
  <c r="Q488" i="44"/>
  <c r="R488" i="60" s="1"/>
  <c r="R488" i="44"/>
  <c r="S488" i="60" s="1"/>
  <c r="S488" i="44"/>
  <c r="T488" i="60" s="1"/>
  <c r="T488" i="44"/>
  <c r="U488" i="60" s="1"/>
  <c r="J489" i="44"/>
  <c r="K489" i="60" s="1"/>
  <c r="K489" i="44"/>
  <c r="L489" i="60" s="1"/>
  <c r="L489" i="44"/>
  <c r="M489" i="44"/>
  <c r="N489" i="60" s="1"/>
  <c r="N489" i="44"/>
  <c r="O489" i="60" s="1"/>
  <c r="O489" i="44"/>
  <c r="P489" i="60" s="1"/>
  <c r="P489" i="44"/>
  <c r="Q489" i="60" s="1"/>
  <c r="Q489" i="44"/>
  <c r="R489" i="60" s="1"/>
  <c r="R489" i="44"/>
  <c r="S489" i="60" s="1"/>
  <c r="S489" i="44"/>
  <c r="T489" i="60" s="1"/>
  <c r="T489" i="44"/>
  <c r="U489" i="60" s="1"/>
  <c r="J490" i="44"/>
  <c r="K490" i="60" s="1"/>
  <c r="K490" i="44"/>
  <c r="L490" i="60" s="1"/>
  <c r="L490" i="44"/>
  <c r="M490" i="44"/>
  <c r="N490" i="60" s="1"/>
  <c r="N490" i="44"/>
  <c r="O490" i="60" s="1"/>
  <c r="O490" i="44"/>
  <c r="P490" i="60" s="1"/>
  <c r="P490" i="44"/>
  <c r="Q490" i="60" s="1"/>
  <c r="Q490" i="44"/>
  <c r="R490" i="60" s="1"/>
  <c r="R490" i="44"/>
  <c r="S490" i="60" s="1"/>
  <c r="S490" i="44"/>
  <c r="T490" i="60" s="1"/>
  <c r="T490" i="44"/>
  <c r="U490" i="60" s="1"/>
  <c r="J491" i="44"/>
  <c r="K491" i="60" s="1"/>
  <c r="K491" i="44"/>
  <c r="L491" i="60" s="1"/>
  <c r="L491" i="44"/>
  <c r="M491" i="44"/>
  <c r="N491" i="60" s="1"/>
  <c r="N491" i="44"/>
  <c r="O491" i="60" s="1"/>
  <c r="O491" i="44"/>
  <c r="P491" i="60" s="1"/>
  <c r="P491" i="44"/>
  <c r="Q491" i="60" s="1"/>
  <c r="Q491" i="44"/>
  <c r="R491" i="60" s="1"/>
  <c r="R491" i="44"/>
  <c r="S491" i="60" s="1"/>
  <c r="S491" i="44"/>
  <c r="T491" i="60" s="1"/>
  <c r="T491" i="44"/>
  <c r="U491" i="60" s="1"/>
  <c r="J492" i="44"/>
  <c r="K492" i="60" s="1"/>
  <c r="K492" i="44"/>
  <c r="L492" i="60" s="1"/>
  <c r="L492" i="44"/>
  <c r="M492" i="44"/>
  <c r="N492" i="60" s="1"/>
  <c r="N492" i="44"/>
  <c r="O492" i="60" s="1"/>
  <c r="O492" i="44"/>
  <c r="P492" i="60" s="1"/>
  <c r="P492" i="44"/>
  <c r="Q492" i="60" s="1"/>
  <c r="Q492" i="44"/>
  <c r="R492" i="60" s="1"/>
  <c r="R492" i="44"/>
  <c r="S492" i="60" s="1"/>
  <c r="S492" i="44"/>
  <c r="T492" i="60" s="1"/>
  <c r="T492" i="44"/>
  <c r="U492" i="60" s="1"/>
  <c r="J493" i="44"/>
  <c r="K493" i="60" s="1"/>
  <c r="K493" i="44"/>
  <c r="L493" i="60" s="1"/>
  <c r="L493" i="44"/>
  <c r="M493" i="44"/>
  <c r="N493" i="60" s="1"/>
  <c r="N493" i="44"/>
  <c r="O493" i="60" s="1"/>
  <c r="O493" i="44"/>
  <c r="P493" i="60" s="1"/>
  <c r="P493" i="44"/>
  <c r="Q493" i="60" s="1"/>
  <c r="Q493" i="44"/>
  <c r="R493" i="60" s="1"/>
  <c r="R493" i="44"/>
  <c r="S493" i="60" s="1"/>
  <c r="S493" i="44"/>
  <c r="T493" i="60" s="1"/>
  <c r="T493" i="44"/>
  <c r="U493" i="60" s="1"/>
  <c r="J494" i="44"/>
  <c r="K494" i="60" s="1"/>
  <c r="K494" i="44"/>
  <c r="L494" i="60" s="1"/>
  <c r="L494" i="44"/>
  <c r="M494" i="44"/>
  <c r="N494" i="60" s="1"/>
  <c r="N494" i="44"/>
  <c r="O494" i="60" s="1"/>
  <c r="O494" i="44"/>
  <c r="P494" i="60" s="1"/>
  <c r="P494" i="44"/>
  <c r="Q494" i="60" s="1"/>
  <c r="Q494" i="44"/>
  <c r="R494" i="60" s="1"/>
  <c r="R494" i="44"/>
  <c r="S494" i="60" s="1"/>
  <c r="S494" i="44"/>
  <c r="T494" i="60" s="1"/>
  <c r="T494" i="44"/>
  <c r="U494" i="60" s="1"/>
  <c r="J495" i="44"/>
  <c r="K495" i="60" s="1"/>
  <c r="K495" i="44"/>
  <c r="L495" i="60" s="1"/>
  <c r="L495" i="44"/>
  <c r="M495" i="44"/>
  <c r="N495" i="60" s="1"/>
  <c r="N495" i="44"/>
  <c r="O495" i="60" s="1"/>
  <c r="O495" i="44"/>
  <c r="P495" i="60" s="1"/>
  <c r="P495" i="44"/>
  <c r="Q495" i="60" s="1"/>
  <c r="Q495" i="44"/>
  <c r="R495" i="60" s="1"/>
  <c r="R495" i="44"/>
  <c r="S495" i="60" s="1"/>
  <c r="S495" i="44"/>
  <c r="T495" i="60" s="1"/>
  <c r="T495" i="44"/>
  <c r="U495" i="60" s="1"/>
  <c r="J496" i="44"/>
  <c r="K496" i="60" s="1"/>
  <c r="K496" i="44"/>
  <c r="L496" i="60" s="1"/>
  <c r="L496" i="44"/>
  <c r="M496" i="44"/>
  <c r="N496" i="60" s="1"/>
  <c r="N496" i="44"/>
  <c r="O496" i="60" s="1"/>
  <c r="O496" i="44"/>
  <c r="P496" i="60" s="1"/>
  <c r="P496" i="44"/>
  <c r="Q496" i="60" s="1"/>
  <c r="Q496" i="44"/>
  <c r="R496" i="60" s="1"/>
  <c r="R496" i="44"/>
  <c r="S496" i="60" s="1"/>
  <c r="S496" i="44"/>
  <c r="T496" i="60" s="1"/>
  <c r="T496" i="44"/>
  <c r="U496" i="60" s="1"/>
  <c r="J497" i="44"/>
  <c r="K497" i="60" s="1"/>
  <c r="K497" i="44"/>
  <c r="L497" i="60" s="1"/>
  <c r="L497" i="44"/>
  <c r="M497" i="44"/>
  <c r="N497" i="60" s="1"/>
  <c r="N497" i="44"/>
  <c r="O497" i="60" s="1"/>
  <c r="O497" i="44"/>
  <c r="P497" i="60" s="1"/>
  <c r="P497" i="44"/>
  <c r="Q497" i="60" s="1"/>
  <c r="Q497" i="44"/>
  <c r="R497" i="60" s="1"/>
  <c r="R497" i="44"/>
  <c r="S497" i="60" s="1"/>
  <c r="S497" i="44"/>
  <c r="T497" i="60" s="1"/>
  <c r="T497" i="44"/>
  <c r="U497" i="60" s="1"/>
  <c r="J498" i="44"/>
  <c r="K498" i="60" s="1"/>
  <c r="K498" i="44"/>
  <c r="L498" i="60" s="1"/>
  <c r="L498" i="44"/>
  <c r="M498" i="44"/>
  <c r="N498" i="60" s="1"/>
  <c r="N498" i="44"/>
  <c r="O498" i="60" s="1"/>
  <c r="O498" i="44"/>
  <c r="P498" i="60" s="1"/>
  <c r="P498" i="44"/>
  <c r="Q498" i="60" s="1"/>
  <c r="Q498" i="44"/>
  <c r="R498" i="60" s="1"/>
  <c r="R498" i="44"/>
  <c r="S498" i="60" s="1"/>
  <c r="S498" i="44"/>
  <c r="T498" i="60" s="1"/>
  <c r="T498" i="44"/>
  <c r="U498" i="60" s="1"/>
  <c r="J499" i="44"/>
  <c r="K499" i="60" s="1"/>
  <c r="K499" i="44"/>
  <c r="L499" i="60" s="1"/>
  <c r="L499" i="44"/>
  <c r="M499" i="44"/>
  <c r="N499" i="60" s="1"/>
  <c r="N499" i="44"/>
  <c r="O499" i="60" s="1"/>
  <c r="O499" i="44"/>
  <c r="P499" i="60" s="1"/>
  <c r="P499" i="44"/>
  <c r="Q499" i="60" s="1"/>
  <c r="Q499" i="44"/>
  <c r="R499" i="60" s="1"/>
  <c r="R499" i="44"/>
  <c r="S499" i="60" s="1"/>
  <c r="S499" i="44"/>
  <c r="T499" i="60" s="1"/>
  <c r="T499" i="44"/>
  <c r="U499" i="60" s="1"/>
  <c r="J500" i="44"/>
  <c r="K500" i="60" s="1"/>
  <c r="K500" i="44"/>
  <c r="L500" i="60" s="1"/>
  <c r="L500" i="44"/>
  <c r="M500" i="44"/>
  <c r="N500" i="60" s="1"/>
  <c r="N500" i="44"/>
  <c r="O500" i="60" s="1"/>
  <c r="O500" i="44"/>
  <c r="P500" i="60" s="1"/>
  <c r="P500" i="44"/>
  <c r="Q500" i="60" s="1"/>
  <c r="Q500" i="44"/>
  <c r="R500" i="60" s="1"/>
  <c r="R500" i="44"/>
  <c r="S500" i="60" s="1"/>
  <c r="S500" i="44"/>
  <c r="T500" i="60" s="1"/>
  <c r="T500" i="44"/>
  <c r="U500" i="60" s="1"/>
  <c r="J501" i="44"/>
  <c r="K501" i="60" s="1"/>
  <c r="K501" i="44"/>
  <c r="L501" i="60" s="1"/>
  <c r="L501" i="44"/>
  <c r="M501" i="44"/>
  <c r="N501" i="60" s="1"/>
  <c r="N501" i="44"/>
  <c r="O501" i="60" s="1"/>
  <c r="O501" i="44"/>
  <c r="P501" i="60" s="1"/>
  <c r="P501" i="44"/>
  <c r="Q501" i="60" s="1"/>
  <c r="Q501" i="44"/>
  <c r="R501" i="60" s="1"/>
  <c r="R501" i="44"/>
  <c r="S501" i="60" s="1"/>
  <c r="S501" i="44"/>
  <c r="T501" i="60" s="1"/>
  <c r="T501" i="44"/>
  <c r="U501" i="60" s="1"/>
  <c r="J502" i="44"/>
  <c r="K502" i="60" s="1"/>
  <c r="K502" i="44"/>
  <c r="L502" i="60" s="1"/>
  <c r="L502" i="44"/>
  <c r="M502" i="44"/>
  <c r="N502" i="60" s="1"/>
  <c r="N502" i="44"/>
  <c r="O502" i="60" s="1"/>
  <c r="O502" i="44"/>
  <c r="P502" i="60" s="1"/>
  <c r="P502" i="44"/>
  <c r="Q502" i="60" s="1"/>
  <c r="Q502" i="44"/>
  <c r="R502" i="60" s="1"/>
  <c r="R502" i="44"/>
  <c r="S502" i="60" s="1"/>
  <c r="S502" i="44"/>
  <c r="T502" i="60" s="1"/>
  <c r="T502" i="44"/>
  <c r="U502" i="60" s="1"/>
  <c r="J503" i="44"/>
  <c r="K503" i="60" s="1"/>
  <c r="K503" i="44"/>
  <c r="L503" i="60" s="1"/>
  <c r="L503" i="44"/>
  <c r="M503" i="44"/>
  <c r="N503" i="60" s="1"/>
  <c r="N503" i="44"/>
  <c r="O503" i="60" s="1"/>
  <c r="O503" i="44"/>
  <c r="P503" i="60" s="1"/>
  <c r="P503" i="44"/>
  <c r="Q503" i="60" s="1"/>
  <c r="Q503" i="44"/>
  <c r="R503" i="60" s="1"/>
  <c r="R503" i="44"/>
  <c r="S503" i="60" s="1"/>
  <c r="S503" i="44"/>
  <c r="T503" i="60" s="1"/>
  <c r="T503" i="44"/>
  <c r="U503" i="60" s="1"/>
  <c r="J504" i="44"/>
  <c r="K504" i="60" s="1"/>
  <c r="K504" i="44"/>
  <c r="L504" i="60" s="1"/>
  <c r="L504" i="44"/>
  <c r="M504" i="44"/>
  <c r="N504" i="60" s="1"/>
  <c r="N504" i="44"/>
  <c r="O504" i="60" s="1"/>
  <c r="O504" i="44"/>
  <c r="P504" i="60" s="1"/>
  <c r="P504" i="44"/>
  <c r="Q504" i="60" s="1"/>
  <c r="Q504" i="44"/>
  <c r="R504" i="60" s="1"/>
  <c r="R504" i="44"/>
  <c r="S504" i="60" s="1"/>
  <c r="S504" i="44"/>
  <c r="T504" i="60" s="1"/>
  <c r="T504" i="44"/>
  <c r="U504" i="60" s="1"/>
  <c r="J505" i="44"/>
  <c r="K505" i="60" s="1"/>
  <c r="K505" i="44"/>
  <c r="L505" i="60" s="1"/>
  <c r="L505" i="44"/>
  <c r="M505" i="44"/>
  <c r="N505" i="60" s="1"/>
  <c r="N505" i="44"/>
  <c r="O505" i="60" s="1"/>
  <c r="O505" i="44"/>
  <c r="P505" i="60" s="1"/>
  <c r="P505" i="44"/>
  <c r="Q505" i="60" s="1"/>
  <c r="Q505" i="44"/>
  <c r="R505" i="60" s="1"/>
  <c r="R505" i="44"/>
  <c r="S505" i="60" s="1"/>
  <c r="S505" i="44"/>
  <c r="T505" i="60" s="1"/>
  <c r="T505" i="44"/>
  <c r="U505" i="60" s="1"/>
  <c r="J506" i="44"/>
  <c r="K506" i="60" s="1"/>
  <c r="K506" i="44"/>
  <c r="L506" i="60" s="1"/>
  <c r="L506" i="44"/>
  <c r="M506" i="44"/>
  <c r="N506" i="60" s="1"/>
  <c r="N506" i="44"/>
  <c r="O506" i="60" s="1"/>
  <c r="O506" i="44"/>
  <c r="P506" i="60" s="1"/>
  <c r="P506" i="44"/>
  <c r="Q506" i="60" s="1"/>
  <c r="Q506" i="44"/>
  <c r="R506" i="60" s="1"/>
  <c r="R506" i="44"/>
  <c r="S506" i="60" s="1"/>
  <c r="S506" i="44"/>
  <c r="T506" i="60" s="1"/>
  <c r="T506" i="44"/>
  <c r="U506" i="60" s="1"/>
  <c r="J507" i="44"/>
  <c r="K507" i="60" s="1"/>
  <c r="K507" i="44"/>
  <c r="L507" i="60" s="1"/>
  <c r="L507" i="44"/>
  <c r="M507" i="44"/>
  <c r="N507" i="60" s="1"/>
  <c r="N507" i="44"/>
  <c r="O507" i="60" s="1"/>
  <c r="O507" i="44"/>
  <c r="P507" i="60" s="1"/>
  <c r="P507" i="44"/>
  <c r="Q507" i="60" s="1"/>
  <c r="Q507" i="44"/>
  <c r="R507" i="60" s="1"/>
  <c r="R507" i="44"/>
  <c r="S507" i="60" s="1"/>
  <c r="S507" i="44"/>
  <c r="T507" i="60" s="1"/>
  <c r="T507" i="44"/>
  <c r="U507" i="60" s="1"/>
  <c r="J508" i="44"/>
  <c r="K508" i="60" s="1"/>
  <c r="K508" i="44"/>
  <c r="L508" i="60" s="1"/>
  <c r="L508" i="44"/>
  <c r="M508" i="44"/>
  <c r="N508" i="60" s="1"/>
  <c r="N508" i="44"/>
  <c r="O508" i="60" s="1"/>
  <c r="O508" i="44"/>
  <c r="P508" i="60" s="1"/>
  <c r="P508" i="44"/>
  <c r="Q508" i="60" s="1"/>
  <c r="Q508" i="44"/>
  <c r="R508" i="60" s="1"/>
  <c r="R508" i="44"/>
  <c r="S508" i="60" s="1"/>
  <c r="S508" i="44"/>
  <c r="T508" i="60" s="1"/>
  <c r="T508" i="44"/>
  <c r="U508" i="60" s="1"/>
  <c r="J509" i="44"/>
  <c r="K509" i="60" s="1"/>
  <c r="K509" i="44"/>
  <c r="L509" i="60" s="1"/>
  <c r="L509" i="44"/>
  <c r="M509" i="44"/>
  <c r="N509" i="60" s="1"/>
  <c r="N509" i="44"/>
  <c r="O509" i="60" s="1"/>
  <c r="O509" i="44"/>
  <c r="P509" i="60" s="1"/>
  <c r="P509" i="44"/>
  <c r="Q509" i="60" s="1"/>
  <c r="Q509" i="44"/>
  <c r="R509" i="60" s="1"/>
  <c r="R509" i="44"/>
  <c r="S509" i="60" s="1"/>
  <c r="S509" i="44"/>
  <c r="T509" i="60" s="1"/>
  <c r="T509" i="44"/>
  <c r="U509" i="60" s="1"/>
  <c r="J510" i="44"/>
  <c r="K510" i="60" s="1"/>
  <c r="K510" i="44"/>
  <c r="L510" i="60" s="1"/>
  <c r="L510" i="44"/>
  <c r="M510" i="44"/>
  <c r="N510" i="60" s="1"/>
  <c r="N510" i="44"/>
  <c r="O510" i="60" s="1"/>
  <c r="O510" i="44"/>
  <c r="P510" i="60" s="1"/>
  <c r="P510" i="44"/>
  <c r="Q510" i="60" s="1"/>
  <c r="Q510" i="44"/>
  <c r="R510" i="60" s="1"/>
  <c r="R510" i="44"/>
  <c r="S510" i="60" s="1"/>
  <c r="S510" i="44"/>
  <c r="T510" i="60" s="1"/>
  <c r="T510" i="44"/>
  <c r="U510" i="60" s="1"/>
  <c r="J511" i="44"/>
  <c r="K511" i="60" s="1"/>
  <c r="K511" i="44"/>
  <c r="L511" i="60" s="1"/>
  <c r="L511" i="44"/>
  <c r="M511" i="44"/>
  <c r="N511" i="60" s="1"/>
  <c r="N511" i="44"/>
  <c r="O511" i="60" s="1"/>
  <c r="O511" i="44"/>
  <c r="P511" i="60" s="1"/>
  <c r="P511" i="44"/>
  <c r="Q511" i="60" s="1"/>
  <c r="Q511" i="44"/>
  <c r="R511" i="60" s="1"/>
  <c r="R511" i="44"/>
  <c r="S511" i="60" s="1"/>
  <c r="S511" i="44"/>
  <c r="T511" i="60" s="1"/>
  <c r="T511" i="44"/>
  <c r="U511" i="60" s="1"/>
  <c r="J512" i="44"/>
  <c r="K512" i="60" s="1"/>
  <c r="K512" i="44"/>
  <c r="L512" i="60" s="1"/>
  <c r="L512" i="44"/>
  <c r="M512" i="44"/>
  <c r="N512" i="60" s="1"/>
  <c r="N512" i="44"/>
  <c r="O512" i="60" s="1"/>
  <c r="O512" i="44"/>
  <c r="P512" i="60" s="1"/>
  <c r="P512" i="44"/>
  <c r="Q512" i="60" s="1"/>
  <c r="Q512" i="44"/>
  <c r="R512" i="60" s="1"/>
  <c r="R512" i="44"/>
  <c r="S512" i="60" s="1"/>
  <c r="S512" i="44"/>
  <c r="T512" i="60" s="1"/>
  <c r="T512" i="44"/>
  <c r="U512" i="60" s="1"/>
  <c r="J513" i="44"/>
  <c r="K513" i="60" s="1"/>
  <c r="K513" i="44"/>
  <c r="L513" i="60" s="1"/>
  <c r="L513" i="44"/>
  <c r="M513" i="44"/>
  <c r="N513" i="60" s="1"/>
  <c r="N513" i="44"/>
  <c r="O513" i="60" s="1"/>
  <c r="O513" i="44"/>
  <c r="P513" i="60" s="1"/>
  <c r="P513" i="44"/>
  <c r="Q513" i="60" s="1"/>
  <c r="Q513" i="44"/>
  <c r="R513" i="60" s="1"/>
  <c r="R513" i="44"/>
  <c r="S513" i="60" s="1"/>
  <c r="S513" i="44"/>
  <c r="T513" i="60" s="1"/>
  <c r="T513" i="44"/>
  <c r="U513" i="60" s="1"/>
  <c r="J514" i="44"/>
  <c r="K514" i="60" s="1"/>
  <c r="K514" i="44"/>
  <c r="L514" i="60" s="1"/>
  <c r="L514" i="44"/>
  <c r="M514" i="44"/>
  <c r="N514" i="60" s="1"/>
  <c r="N514" i="44"/>
  <c r="O514" i="60" s="1"/>
  <c r="O514" i="44"/>
  <c r="P514" i="60" s="1"/>
  <c r="P514" i="44"/>
  <c r="Q514" i="60" s="1"/>
  <c r="Q514" i="44"/>
  <c r="R514" i="60" s="1"/>
  <c r="R514" i="44"/>
  <c r="S514" i="60" s="1"/>
  <c r="S514" i="44"/>
  <c r="T514" i="60" s="1"/>
  <c r="T514" i="44"/>
  <c r="U514" i="60" s="1"/>
  <c r="J515" i="44"/>
  <c r="K515" i="60" s="1"/>
  <c r="K515" i="44"/>
  <c r="L515" i="60" s="1"/>
  <c r="L515" i="44"/>
  <c r="M515" i="44"/>
  <c r="N515" i="60" s="1"/>
  <c r="N515" i="44"/>
  <c r="O515" i="60" s="1"/>
  <c r="O515" i="44"/>
  <c r="P515" i="60" s="1"/>
  <c r="P515" i="44"/>
  <c r="Q515" i="60" s="1"/>
  <c r="Q515" i="44"/>
  <c r="R515" i="60" s="1"/>
  <c r="R515" i="44"/>
  <c r="S515" i="60" s="1"/>
  <c r="S515" i="44"/>
  <c r="T515" i="60" s="1"/>
  <c r="T515" i="44"/>
  <c r="U515" i="60" s="1"/>
  <c r="T473" i="44"/>
  <c r="U473" i="60" s="1"/>
  <c r="S473" i="44"/>
  <c r="T473" i="60" s="1"/>
  <c r="R473" i="44"/>
  <c r="S473" i="60" s="1"/>
  <c r="Q473" i="44"/>
  <c r="R473" i="60" s="1"/>
  <c r="P473" i="44"/>
  <c r="Q473" i="60" s="1"/>
  <c r="O473" i="44"/>
  <c r="P473" i="60" s="1"/>
  <c r="N473" i="44"/>
  <c r="O473" i="60" s="1"/>
  <c r="M473" i="44"/>
  <c r="N473" i="60" s="1"/>
  <c r="L473" i="44"/>
  <c r="K473" i="44"/>
  <c r="L473" i="60" s="1"/>
  <c r="J473" i="44"/>
  <c r="K473" i="60" s="1"/>
  <c r="J441" i="44"/>
  <c r="K441" i="60" s="1"/>
  <c r="K441" i="44"/>
  <c r="L441" i="60" s="1"/>
  <c r="L441" i="44"/>
  <c r="M441" i="44"/>
  <c r="N441" i="60" s="1"/>
  <c r="N441" i="44"/>
  <c r="O441" i="60" s="1"/>
  <c r="O441" i="44"/>
  <c r="P441" i="60" s="1"/>
  <c r="P441" i="44"/>
  <c r="Q441" i="60" s="1"/>
  <c r="Q441" i="44"/>
  <c r="R441" i="60" s="1"/>
  <c r="R441" i="44"/>
  <c r="S441" i="60" s="1"/>
  <c r="S441" i="44"/>
  <c r="T441" i="60" s="1"/>
  <c r="T441" i="44"/>
  <c r="U441" i="60" s="1"/>
  <c r="J442" i="44"/>
  <c r="K442" i="60" s="1"/>
  <c r="K442" i="44"/>
  <c r="L442" i="60" s="1"/>
  <c r="L442" i="44"/>
  <c r="M442" i="44"/>
  <c r="N442" i="60" s="1"/>
  <c r="N442" i="44"/>
  <c r="O442" i="60" s="1"/>
  <c r="O442" i="44"/>
  <c r="P442" i="60" s="1"/>
  <c r="P442" i="44"/>
  <c r="Q442" i="60" s="1"/>
  <c r="Q442" i="44"/>
  <c r="R442" i="60" s="1"/>
  <c r="R442" i="44"/>
  <c r="S442" i="60" s="1"/>
  <c r="S442" i="44"/>
  <c r="T442" i="60" s="1"/>
  <c r="T442" i="44"/>
  <c r="U442" i="60" s="1"/>
  <c r="J443" i="44"/>
  <c r="K443" i="60" s="1"/>
  <c r="K443" i="44"/>
  <c r="L443" i="60" s="1"/>
  <c r="L443" i="44"/>
  <c r="M443" i="44"/>
  <c r="N443" i="60" s="1"/>
  <c r="N443" i="44"/>
  <c r="O443" i="60" s="1"/>
  <c r="O443" i="44"/>
  <c r="P443" i="60" s="1"/>
  <c r="P443" i="44"/>
  <c r="Q443" i="60" s="1"/>
  <c r="Q443" i="44"/>
  <c r="R443" i="60" s="1"/>
  <c r="R443" i="44"/>
  <c r="S443" i="60" s="1"/>
  <c r="S443" i="44"/>
  <c r="T443" i="60" s="1"/>
  <c r="T443" i="44"/>
  <c r="U443" i="60" s="1"/>
  <c r="J444" i="44"/>
  <c r="K444" i="60" s="1"/>
  <c r="K444" i="44"/>
  <c r="L444" i="60" s="1"/>
  <c r="L444" i="44"/>
  <c r="M444" i="44"/>
  <c r="N444" i="60" s="1"/>
  <c r="N444" i="44"/>
  <c r="O444" i="60" s="1"/>
  <c r="O444" i="44"/>
  <c r="P444" i="60" s="1"/>
  <c r="P444" i="44"/>
  <c r="Q444" i="60" s="1"/>
  <c r="Q444" i="44"/>
  <c r="R444" i="60" s="1"/>
  <c r="R444" i="44"/>
  <c r="S444" i="60" s="1"/>
  <c r="S444" i="44"/>
  <c r="T444" i="60" s="1"/>
  <c r="T444" i="44"/>
  <c r="U444" i="60" s="1"/>
  <c r="J445" i="44"/>
  <c r="K445" i="60" s="1"/>
  <c r="K445" i="44"/>
  <c r="L445" i="60" s="1"/>
  <c r="L445" i="44"/>
  <c r="M445" i="44"/>
  <c r="N445" i="60" s="1"/>
  <c r="N445" i="44"/>
  <c r="O445" i="60" s="1"/>
  <c r="O445" i="44"/>
  <c r="P445" i="60" s="1"/>
  <c r="P445" i="44"/>
  <c r="Q445" i="60" s="1"/>
  <c r="Q445" i="44"/>
  <c r="R445" i="60" s="1"/>
  <c r="R445" i="44"/>
  <c r="S445" i="60" s="1"/>
  <c r="S445" i="44"/>
  <c r="T445" i="60" s="1"/>
  <c r="T445" i="44"/>
  <c r="U445" i="60" s="1"/>
  <c r="J446" i="44"/>
  <c r="K446" i="60" s="1"/>
  <c r="K446" i="44"/>
  <c r="L446" i="60" s="1"/>
  <c r="L446" i="44"/>
  <c r="M446" i="44"/>
  <c r="N446" i="60" s="1"/>
  <c r="N446" i="44"/>
  <c r="O446" i="60" s="1"/>
  <c r="O446" i="44"/>
  <c r="P446" i="60" s="1"/>
  <c r="P446" i="44"/>
  <c r="Q446" i="60" s="1"/>
  <c r="Q446" i="44"/>
  <c r="R446" i="60" s="1"/>
  <c r="R446" i="44"/>
  <c r="S446" i="60" s="1"/>
  <c r="S446" i="44"/>
  <c r="T446" i="60" s="1"/>
  <c r="T446" i="44"/>
  <c r="U446" i="60" s="1"/>
  <c r="J447" i="44"/>
  <c r="K447" i="60" s="1"/>
  <c r="K447" i="44"/>
  <c r="L447" i="60" s="1"/>
  <c r="L447" i="44"/>
  <c r="M447" i="44"/>
  <c r="N447" i="60" s="1"/>
  <c r="N447" i="44"/>
  <c r="O447" i="60" s="1"/>
  <c r="O447" i="44"/>
  <c r="P447" i="60" s="1"/>
  <c r="P447" i="44"/>
  <c r="Q447" i="60" s="1"/>
  <c r="Q447" i="44"/>
  <c r="R447" i="60" s="1"/>
  <c r="R447" i="44"/>
  <c r="S447" i="60" s="1"/>
  <c r="S447" i="44"/>
  <c r="T447" i="60" s="1"/>
  <c r="T447" i="44"/>
  <c r="U447" i="60" s="1"/>
  <c r="J448" i="44"/>
  <c r="K448" i="60" s="1"/>
  <c r="K448" i="44"/>
  <c r="L448" i="60" s="1"/>
  <c r="L448" i="44"/>
  <c r="M448" i="44"/>
  <c r="N448" i="60" s="1"/>
  <c r="N448" i="44"/>
  <c r="O448" i="60" s="1"/>
  <c r="O448" i="44"/>
  <c r="P448" i="60" s="1"/>
  <c r="P448" i="44"/>
  <c r="Q448" i="60" s="1"/>
  <c r="Q448" i="44"/>
  <c r="R448" i="60" s="1"/>
  <c r="R448" i="44"/>
  <c r="S448" i="60" s="1"/>
  <c r="S448" i="44"/>
  <c r="T448" i="60" s="1"/>
  <c r="T448" i="44"/>
  <c r="U448" i="60" s="1"/>
  <c r="J449" i="44"/>
  <c r="K449" i="60" s="1"/>
  <c r="K449" i="44"/>
  <c r="L449" i="60" s="1"/>
  <c r="L449" i="44"/>
  <c r="M449" i="44"/>
  <c r="N449" i="60" s="1"/>
  <c r="N449" i="44"/>
  <c r="O449" i="60" s="1"/>
  <c r="O449" i="44"/>
  <c r="P449" i="60" s="1"/>
  <c r="P449" i="44"/>
  <c r="Q449" i="60" s="1"/>
  <c r="Q449" i="44"/>
  <c r="R449" i="60" s="1"/>
  <c r="R449" i="44"/>
  <c r="S449" i="60" s="1"/>
  <c r="S449" i="44"/>
  <c r="T449" i="60" s="1"/>
  <c r="T449" i="44"/>
  <c r="U449" i="60" s="1"/>
  <c r="J450" i="44"/>
  <c r="K450" i="60" s="1"/>
  <c r="K450" i="44"/>
  <c r="L450" i="60" s="1"/>
  <c r="L450" i="44"/>
  <c r="M450" i="44"/>
  <c r="N450" i="60" s="1"/>
  <c r="N450" i="44"/>
  <c r="O450" i="60" s="1"/>
  <c r="O450" i="44"/>
  <c r="P450" i="60" s="1"/>
  <c r="P450" i="44"/>
  <c r="Q450" i="60" s="1"/>
  <c r="Q450" i="44"/>
  <c r="R450" i="60" s="1"/>
  <c r="R450" i="44"/>
  <c r="S450" i="60" s="1"/>
  <c r="S450" i="44"/>
  <c r="T450" i="60" s="1"/>
  <c r="T450" i="44"/>
  <c r="U450" i="60" s="1"/>
  <c r="J451" i="44"/>
  <c r="K451" i="60" s="1"/>
  <c r="K451" i="44"/>
  <c r="L451" i="60" s="1"/>
  <c r="L451" i="44"/>
  <c r="M451" i="44"/>
  <c r="N451" i="60" s="1"/>
  <c r="N451" i="44"/>
  <c r="O451" i="60" s="1"/>
  <c r="O451" i="44"/>
  <c r="P451" i="60" s="1"/>
  <c r="P451" i="44"/>
  <c r="Q451" i="60" s="1"/>
  <c r="Q451" i="44"/>
  <c r="R451" i="60" s="1"/>
  <c r="R451" i="44"/>
  <c r="S451" i="60" s="1"/>
  <c r="S451" i="44"/>
  <c r="T451" i="60" s="1"/>
  <c r="T451" i="44"/>
  <c r="U451" i="60" s="1"/>
  <c r="J452" i="44"/>
  <c r="K452" i="60" s="1"/>
  <c r="K452" i="44"/>
  <c r="L452" i="60" s="1"/>
  <c r="L452" i="44"/>
  <c r="M452" i="44"/>
  <c r="N452" i="60" s="1"/>
  <c r="N452" i="44"/>
  <c r="O452" i="60" s="1"/>
  <c r="O452" i="44"/>
  <c r="P452" i="60" s="1"/>
  <c r="P452" i="44"/>
  <c r="Q452" i="60" s="1"/>
  <c r="Q452" i="44"/>
  <c r="R452" i="60" s="1"/>
  <c r="R452" i="44"/>
  <c r="S452" i="60" s="1"/>
  <c r="S452" i="44"/>
  <c r="T452" i="60" s="1"/>
  <c r="T452" i="44"/>
  <c r="U452" i="60" s="1"/>
  <c r="J453" i="44"/>
  <c r="K453" i="60" s="1"/>
  <c r="K453" i="44"/>
  <c r="L453" i="60" s="1"/>
  <c r="L453" i="44"/>
  <c r="M453" i="44"/>
  <c r="N453" i="60" s="1"/>
  <c r="N453" i="44"/>
  <c r="O453" i="60" s="1"/>
  <c r="O453" i="44"/>
  <c r="P453" i="60" s="1"/>
  <c r="P453" i="44"/>
  <c r="Q453" i="60" s="1"/>
  <c r="Q453" i="44"/>
  <c r="R453" i="60" s="1"/>
  <c r="R453" i="44"/>
  <c r="S453" i="60" s="1"/>
  <c r="S453" i="44"/>
  <c r="T453" i="60" s="1"/>
  <c r="T453" i="44"/>
  <c r="U453" i="60" s="1"/>
  <c r="J454" i="44"/>
  <c r="K454" i="60" s="1"/>
  <c r="K454" i="44"/>
  <c r="L454" i="60" s="1"/>
  <c r="L454" i="44"/>
  <c r="M454" i="44"/>
  <c r="N454" i="60" s="1"/>
  <c r="N454" i="44"/>
  <c r="O454" i="60" s="1"/>
  <c r="O454" i="44"/>
  <c r="P454" i="60" s="1"/>
  <c r="P454" i="44"/>
  <c r="Q454" i="60" s="1"/>
  <c r="Q454" i="44"/>
  <c r="R454" i="60" s="1"/>
  <c r="R454" i="44"/>
  <c r="S454" i="60" s="1"/>
  <c r="S454" i="44"/>
  <c r="T454" i="60" s="1"/>
  <c r="T454" i="44"/>
  <c r="U454" i="60" s="1"/>
  <c r="J455" i="44"/>
  <c r="K455" i="60" s="1"/>
  <c r="K455" i="44"/>
  <c r="L455" i="60" s="1"/>
  <c r="L455" i="44"/>
  <c r="M455" i="44"/>
  <c r="N455" i="60" s="1"/>
  <c r="N455" i="44"/>
  <c r="O455" i="60" s="1"/>
  <c r="O455" i="44"/>
  <c r="P455" i="60" s="1"/>
  <c r="P455" i="44"/>
  <c r="Q455" i="60" s="1"/>
  <c r="Q455" i="44"/>
  <c r="R455" i="60" s="1"/>
  <c r="R455" i="44"/>
  <c r="S455" i="60" s="1"/>
  <c r="S455" i="44"/>
  <c r="T455" i="60" s="1"/>
  <c r="T455" i="44"/>
  <c r="U455" i="60" s="1"/>
  <c r="J456" i="44"/>
  <c r="K456" i="60" s="1"/>
  <c r="K456" i="44"/>
  <c r="L456" i="60" s="1"/>
  <c r="L456" i="44"/>
  <c r="M456" i="44"/>
  <c r="N456" i="60" s="1"/>
  <c r="N456" i="44"/>
  <c r="O456" i="60" s="1"/>
  <c r="O456" i="44"/>
  <c r="P456" i="60" s="1"/>
  <c r="P456" i="44"/>
  <c r="Q456" i="60" s="1"/>
  <c r="Q456" i="44"/>
  <c r="R456" i="60" s="1"/>
  <c r="R456" i="44"/>
  <c r="S456" i="60" s="1"/>
  <c r="S456" i="44"/>
  <c r="T456" i="60" s="1"/>
  <c r="T456" i="44"/>
  <c r="U456" i="60" s="1"/>
  <c r="J457" i="44"/>
  <c r="K457" i="60" s="1"/>
  <c r="K457" i="44"/>
  <c r="L457" i="60" s="1"/>
  <c r="L457" i="44"/>
  <c r="M457" i="44"/>
  <c r="N457" i="60" s="1"/>
  <c r="N457" i="44"/>
  <c r="O457" i="60" s="1"/>
  <c r="O457" i="44"/>
  <c r="P457" i="60" s="1"/>
  <c r="P457" i="44"/>
  <c r="Q457" i="60" s="1"/>
  <c r="Q457" i="44"/>
  <c r="R457" i="60" s="1"/>
  <c r="R457" i="44"/>
  <c r="S457" i="60" s="1"/>
  <c r="S457" i="44"/>
  <c r="T457" i="60" s="1"/>
  <c r="T457" i="44"/>
  <c r="U457" i="60" s="1"/>
  <c r="J458" i="44"/>
  <c r="K458" i="60" s="1"/>
  <c r="K458" i="44"/>
  <c r="L458" i="60" s="1"/>
  <c r="L458" i="44"/>
  <c r="M458" i="44"/>
  <c r="N458" i="60" s="1"/>
  <c r="N458" i="44"/>
  <c r="O458" i="60" s="1"/>
  <c r="O458" i="44"/>
  <c r="P458" i="60" s="1"/>
  <c r="P458" i="44"/>
  <c r="Q458" i="60" s="1"/>
  <c r="Q458" i="44"/>
  <c r="R458" i="60" s="1"/>
  <c r="R458" i="44"/>
  <c r="S458" i="60" s="1"/>
  <c r="S458" i="44"/>
  <c r="T458" i="60" s="1"/>
  <c r="T458" i="44"/>
  <c r="U458" i="60" s="1"/>
  <c r="J459" i="44"/>
  <c r="K459" i="60" s="1"/>
  <c r="K459" i="44"/>
  <c r="L459" i="60" s="1"/>
  <c r="L459" i="44"/>
  <c r="M459" i="44"/>
  <c r="N459" i="60" s="1"/>
  <c r="N459" i="44"/>
  <c r="O459" i="60" s="1"/>
  <c r="O459" i="44"/>
  <c r="P459" i="60" s="1"/>
  <c r="P459" i="44"/>
  <c r="Q459" i="60" s="1"/>
  <c r="Q459" i="44"/>
  <c r="R459" i="60" s="1"/>
  <c r="R459" i="44"/>
  <c r="S459" i="60" s="1"/>
  <c r="S459" i="44"/>
  <c r="T459" i="60" s="1"/>
  <c r="T459" i="44"/>
  <c r="U459" i="60" s="1"/>
  <c r="J460" i="44"/>
  <c r="K460" i="60" s="1"/>
  <c r="K460" i="44"/>
  <c r="L460" i="60" s="1"/>
  <c r="L460" i="44"/>
  <c r="M460" i="44"/>
  <c r="N460" i="60" s="1"/>
  <c r="N460" i="44"/>
  <c r="O460" i="60" s="1"/>
  <c r="O460" i="44"/>
  <c r="P460" i="60" s="1"/>
  <c r="P460" i="44"/>
  <c r="Q460" i="60" s="1"/>
  <c r="Q460" i="44"/>
  <c r="R460" i="60" s="1"/>
  <c r="R460" i="44"/>
  <c r="S460" i="60" s="1"/>
  <c r="S460" i="44"/>
  <c r="T460" i="60" s="1"/>
  <c r="T460" i="44"/>
  <c r="U460" i="60" s="1"/>
  <c r="J461" i="44"/>
  <c r="K461" i="60" s="1"/>
  <c r="K461" i="44"/>
  <c r="L461" i="60" s="1"/>
  <c r="L461" i="44"/>
  <c r="M461" i="44"/>
  <c r="N461" i="60" s="1"/>
  <c r="N461" i="44"/>
  <c r="O461" i="60" s="1"/>
  <c r="O461" i="44"/>
  <c r="P461" i="60" s="1"/>
  <c r="P461" i="44"/>
  <c r="Q461" i="60" s="1"/>
  <c r="Q461" i="44"/>
  <c r="R461" i="60" s="1"/>
  <c r="R461" i="44"/>
  <c r="S461" i="60" s="1"/>
  <c r="S461" i="44"/>
  <c r="T461" i="60" s="1"/>
  <c r="T461" i="44"/>
  <c r="U461" i="60" s="1"/>
  <c r="J462" i="44"/>
  <c r="K462" i="60" s="1"/>
  <c r="K462" i="44"/>
  <c r="L462" i="60" s="1"/>
  <c r="L462" i="44"/>
  <c r="M462" i="44"/>
  <c r="N462" i="60" s="1"/>
  <c r="N462" i="44"/>
  <c r="O462" i="60" s="1"/>
  <c r="O462" i="44"/>
  <c r="P462" i="60" s="1"/>
  <c r="P462" i="44"/>
  <c r="Q462" i="60" s="1"/>
  <c r="Q462" i="44"/>
  <c r="R462" i="60" s="1"/>
  <c r="R462" i="44"/>
  <c r="S462" i="60" s="1"/>
  <c r="S462" i="44"/>
  <c r="T462" i="60" s="1"/>
  <c r="T462" i="44"/>
  <c r="U462" i="60" s="1"/>
  <c r="J463" i="44"/>
  <c r="K463" i="60" s="1"/>
  <c r="K463" i="44"/>
  <c r="L463" i="60" s="1"/>
  <c r="L463" i="44"/>
  <c r="M463" i="44"/>
  <c r="N463" i="60" s="1"/>
  <c r="N463" i="44"/>
  <c r="O463" i="60" s="1"/>
  <c r="O463" i="44"/>
  <c r="P463" i="60" s="1"/>
  <c r="P463" i="44"/>
  <c r="Q463" i="60" s="1"/>
  <c r="Q463" i="44"/>
  <c r="R463" i="60" s="1"/>
  <c r="R463" i="44"/>
  <c r="S463" i="60" s="1"/>
  <c r="S463" i="44"/>
  <c r="T463" i="60" s="1"/>
  <c r="T463" i="44"/>
  <c r="U463" i="60" s="1"/>
  <c r="J464" i="44"/>
  <c r="K464" i="60" s="1"/>
  <c r="K464" i="44"/>
  <c r="L464" i="60" s="1"/>
  <c r="L464" i="44"/>
  <c r="M464" i="44"/>
  <c r="N464" i="60" s="1"/>
  <c r="N464" i="44"/>
  <c r="O464" i="60" s="1"/>
  <c r="O464" i="44"/>
  <c r="P464" i="60" s="1"/>
  <c r="P464" i="44"/>
  <c r="Q464" i="60" s="1"/>
  <c r="Q464" i="44"/>
  <c r="R464" i="60" s="1"/>
  <c r="R464" i="44"/>
  <c r="S464" i="60" s="1"/>
  <c r="S464" i="44"/>
  <c r="T464" i="60" s="1"/>
  <c r="T464" i="44"/>
  <c r="U464" i="60" s="1"/>
  <c r="J465" i="44"/>
  <c r="K465" i="60" s="1"/>
  <c r="K465" i="44"/>
  <c r="L465" i="60" s="1"/>
  <c r="L465" i="44"/>
  <c r="M465" i="44"/>
  <c r="N465" i="60" s="1"/>
  <c r="N465" i="44"/>
  <c r="O465" i="60" s="1"/>
  <c r="O465" i="44"/>
  <c r="P465" i="60" s="1"/>
  <c r="P465" i="44"/>
  <c r="Q465" i="60" s="1"/>
  <c r="Q465" i="44"/>
  <c r="R465" i="60" s="1"/>
  <c r="R465" i="44"/>
  <c r="S465" i="60" s="1"/>
  <c r="S465" i="44"/>
  <c r="T465" i="60" s="1"/>
  <c r="T465" i="44"/>
  <c r="U465" i="60" s="1"/>
  <c r="J466" i="44"/>
  <c r="K466" i="60" s="1"/>
  <c r="K466" i="44"/>
  <c r="L466" i="60" s="1"/>
  <c r="L466" i="44"/>
  <c r="M466" i="44"/>
  <c r="N466" i="60" s="1"/>
  <c r="N466" i="44"/>
  <c r="O466" i="60" s="1"/>
  <c r="O466" i="44"/>
  <c r="P466" i="60" s="1"/>
  <c r="P466" i="44"/>
  <c r="Q466" i="60" s="1"/>
  <c r="Q466" i="44"/>
  <c r="R466" i="60" s="1"/>
  <c r="R466" i="44"/>
  <c r="S466" i="60" s="1"/>
  <c r="S466" i="44"/>
  <c r="T466" i="60" s="1"/>
  <c r="T466" i="44"/>
  <c r="U466" i="60" s="1"/>
  <c r="J467" i="44"/>
  <c r="K467" i="60" s="1"/>
  <c r="K467" i="44"/>
  <c r="L467" i="60" s="1"/>
  <c r="L467" i="44"/>
  <c r="M467" i="44"/>
  <c r="N467" i="60" s="1"/>
  <c r="N467" i="44"/>
  <c r="O467" i="60" s="1"/>
  <c r="O467" i="44"/>
  <c r="P467" i="60" s="1"/>
  <c r="P467" i="44"/>
  <c r="Q467" i="60" s="1"/>
  <c r="Q467" i="44"/>
  <c r="R467" i="60" s="1"/>
  <c r="R467" i="44"/>
  <c r="S467" i="60" s="1"/>
  <c r="S467" i="44"/>
  <c r="T467" i="60" s="1"/>
  <c r="T467" i="44"/>
  <c r="U467" i="60" s="1"/>
  <c r="J468" i="44"/>
  <c r="K468" i="60" s="1"/>
  <c r="K468" i="44"/>
  <c r="L468" i="60" s="1"/>
  <c r="L468" i="44"/>
  <c r="M468" i="44"/>
  <c r="N468" i="60" s="1"/>
  <c r="N468" i="44"/>
  <c r="O468" i="60" s="1"/>
  <c r="O468" i="44"/>
  <c r="P468" i="60" s="1"/>
  <c r="P468" i="44"/>
  <c r="Q468" i="60" s="1"/>
  <c r="Q468" i="44"/>
  <c r="R468" i="60" s="1"/>
  <c r="R468" i="44"/>
  <c r="S468" i="60" s="1"/>
  <c r="S468" i="44"/>
  <c r="T468" i="60" s="1"/>
  <c r="T468" i="44"/>
  <c r="U468" i="60" s="1"/>
  <c r="J469" i="44"/>
  <c r="K469" i="60" s="1"/>
  <c r="K469" i="44"/>
  <c r="L469" i="60" s="1"/>
  <c r="L469" i="44"/>
  <c r="M469" i="44"/>
  <c r="N469" i="60" s="1"/>
  <c r="N469" i="44"/>
  <c r="O469" i="60" s="1"/>
  <c r="O469" i="44"/>
  <c r="P469" i="60" s="1"/>
  <c r="P469" i="44"/>
  <c r="Q469" i="60" s="1"/>
  <c r="Q469" i="44"/>
  <c r="R469" i="60" s="1"/>
  <c r="R469" i="44"/>
  <c r="S469" i="60" s="1"/>
  <c r="S469" i="44"/>
  <c r="T469" i="60" s="1"/>
  <c r="T469" i="44"/>
  <c r="U469" i="60" s="1"/>
  <c r="J470" i="44"/>
  <c r="K470" i="60" s="1"/>
  <c r="K470" i="44"/>
  <c r="L470" i="60" s="1"/>
  <c r="L470" i="44"/>
  <c r="M470" i="44"/>
  <c r="N470" i="60" s="1"/>
  <c r="N470" i="44"/>
  <c r="O470" i="60" s="1"/>
  <c r="O470" i="44"/>
  <c r="P470" i="60" s="1"/>
  <c r="P470" i="44"/>
  <c r="Q470" i="60" s="1"/>
  <c r="Q470" i="44"/>
  <c r="R470" i="60" s="1"/>
  <c r="R470" i="44"/>
  <c r="S470" i="60" s="1"/>
  <c r="S470" i="44"/>
  <c r="T470" i="60" s="1"/>
  <c r="T470" i="44"/>
  <c r="U470" i="60" s="1"/>
  <c r="J471" i="44"/>
  <c r="K471" i="60" s="1"/>
  <c r="K471" i="44"/>
  <c r="L471" i="60" s="1"/>
  <c r="L471" i="44"/>
  <c r="M471" i="44"/>
  <c r="N471" i="60" s="1"/>
  <c r="N471" i="44"/>
  <c r="O471" i="60" s="1"/>
  <c r="O471" i="44"/>
  <c r="P471" i="60" s="1"/>
  <c r="P471" i="44"/>
  <c r="Q471" i="60" s="1"/>
  <c r="Q471" i="44"/>
  <c r="R471" i="60" s="1"/>
  <c r="R471" i="44"/>
  <c r="S471" i="60" s="1"/>
  <c r="S471" i="44"/>
  <c r="T471" i="60" s="1"/>
  <c r="T471" i="44"/>
  <c r="U471" i="60" s="1"/>
  <c r="J370" i="44"/>
  <c r="K370" i="60" s="1"/>
  <c r="K370" i="44"/>
  <c r="L370" i="60" s="1"/>
  <c r="L370" i="44"/>
  <c r="M370" i="44"/>
  <c r="N370" i="60" s="1"/>
  <c r="N370" i="44"/>
  <c r="O370" i="60" s="1"/>
  <c r="O370" i="44"/>
  <c r="P370" i="60" s="1"/>
  <c r="P370" i="44"/>
  <c r="Q370" i="60" s="1"/>
  <c r="Q370" i="44"/>
  <c r="R370" i="60" s="1"/>
  <c r="R370" i="44"/>
  <c r="S370" i="60" s="1"/>
  <c r="S370" i="44"/>
  <c r="T370" i="60" s="1"/>
  <c r="T370" i="44"/>
  <c r="U370" i="60" s="1"/>
  <c r="J371" i="44"/>
  <c r="K371" i="60" s="1"/>
  <c r="K371" i="44"/>
  <c r="L371" i="60" s="1"/>
  <c r="L371" i="44"/>
  <c r="M371" i="44"/>
  <c r="N371" i="60" s="1"/>
  <c r="N371" i="44"/>
  <c r="O371" i="60" s="1"/>
  <c r="O371" i="44"/>
  <c r="P371" i="60" s="1"/>
  <c r="P371" i="44"/>
  <c r="Q371" i="60" s="1"/>
  <c r="Q371" i="44"/>
  <c r="R371" i="60" s="1"/>
  <c r="R371" i="44"/>
  <c r="S371" i="60" s="1"/>
  <c r="S371" i="44"/>
  <c r="T371" i="60" s="1"/>
  <c r="T371" i="44"/>
  <c r="U371" i="60" s="1"/>
  <c r="J372" i="44"/>
  <c r="K372" i="60" s="1"/>
  <c r="K372" i="44"/>
  <c r="L372" i="60" s="1"/>
  <c r="L372" i="44"/>
  <c r="M372" i="44"/>
  <c r="N372" i="60" s="1"/>
  <c r="N372" i="44"/>
  <c r="O372" i="60" s="1"/>
  <c r="O372" i="44"/>
  <c r="P372" i="60" s="1"/>
  <c r="P372" i="44"/>
  <c r="Q372" i="60" s="1"/>
  <c r="Q372" i="44"/>
  <c r="R372" i="60" s="1"/>
  <c r="R372" i="44"/>
  <c r="S372" i="60" s="1"/>
  <c r="S372" i="44"/>
  <c r="T372" i="60" s="1"/>
  <c r="T372" i="44"/>
  <c r="U372" i="60" s="1"/>
  <c r="J373" i="44"/>
  <c r="K373" i="60" s="1"/>
  <c r="K373" i="44"/>
  <c r="L373" i="60" s="1"/>
  <c r="L373" i="44"/>
  <c r="M373" i="44"/>
  <c r="N373" i="60" s="1"/>
  <c r="N373" i="44"/>
  <c r="O373" i="60" s="1"/>
  <c r="O373" i="44"/>
  <c r="P373" i="60" s="1"/>
  <c r="P373" i="44"/>
  <c r="Q373" i="60" s="1"/>
  <c r="Q373" i="44"/>
  <c r="R373" i="60" s="1"/>
  <c r="R373" i="44"/>
  <c r="S373" i="60" s="1"/>
  <c r="S373" i="44"/>
  <c r="T373" i="60" s="1"/>
  <c r="T373" i="44"/>
  <c r="U373" i="60" s="1"/>
  <c r="J374" i="44"/>
  <c r="K374" i="60" s="1"/>
  <c r="K374" i="44"/>
  <c r="L374" i="60" s="1"/>
  <c r="L374" i="44"/>
  <c r="M374" i="44"/>
  <c r="N374" i="60" s="1"/>
  <c r="N374" i="44"/>
  <c r="O374" i="60" s="1"/>
  <c r="O374" i="44"/>
  <c r="P374" i="60" s="1"/>
  <c r="P374" i="44"/>
  <c r="Q374" i="60" s="1"/>
  <c r="Q374" i="44"/>
  <c r="R374" i="60" s="1"/>
  <c r="R374" i="44"/>
  <c r="S374" i="60" s="1"/>
  <c r="S374" i="44"/>
  <c r="T374" i="60" s="1"/>
  <c r="T374" i="44"/>
  <c r="U374" i="60" s="1"/>
  <c r="T369" i="44"/>
  <c r="U369" i="60" s="1"/>
  <c r="S369" i="44"/>
  <c r="T369" i="60" s="1"/>
  <c r="R369" i="44"/>
  <c r="S369" i="60" s="1"/>
  <c r="Q369" i="44"/>
  <c r="R369" i="60" s="1"/>
  <c r="P369" i="44"/>
  <c r="Q369" i="60" s="1"/>
  <c r="O369" i="44"/>
  <c r="P369" i="60" s="1"/>
  <c r="N369" i="44"/>
  <c r="O369" i="60" s="1"/>
  <c r="M369" i="44"/>
  <c r="N369" i="60" s="1"/>
  <c r="L369" i="44"/>
  <c r="K369" i="44"/>
  <c r="L369" i="60" s="1"/>
  <c r="J369" i="44"/>
  <c r="K369" i="60" s="1"/>
  <c r="W364" i="44"/>
  <c r="T363" i="44"/>
  <c r="U363" i="60" s="1"/>
  <c r="S363" i="44"/>
  <c r="T363" i="60" s="1"/>
  <c r="R363" i="44"/>
  <c r="S363" i="60" s="1"/>
  <c r="Q363" i="44"/>
  <c r="R363" i="60" s="1"/>
  <c r="P363" i="44"/>
  <c r="Q363" i="60" s="1"/>
  <c r="O363" i="44"/>
  <c r="P363" i="60" s="1"/>
  <c r="N363" i="44"/>
  <c r="O363" i="60" s="1"/>
  <c r="M363" i="44"/>
  <c r="N363" i="60" s="1"/>
  <c r="L363" i="44"/>
  <c r="M363" i="60" s="1"/>
  <c r="K363" i="44"/>
  <c r="L363" i="60" s="1"/>
  <c r="J363" i="44"/>
  <c r="K363" i="60" s="1"/>
  <c r="T360" i="44"/>
  <c r="U360" i="60" s="1"/>
  <c r="S360" i="44"/>
  <c r="T360" i="60" s="1"/>
  <c r="R360" i="44"/>
  <c r="S360" i="60" s="1"/>
  <c r="Q360" i="44"/>
  <c r="R360" i="60" s="1"/>
  <c r="P360" i="44"/>
  <c r="Q360" i="60" s="1"/>
  <c r="O360" i="44"/>
  <c r="P360" i="60" s="1"/>
  <c r="N360" i="44"/>
  <c r="O360" i="60" s="1"/>
  <c r="M360" i="44"/>
  <c r="N360" i="60" s="1"/>
  <c r="L360" i="44"/>
  <c r="M360" i="60" s="1"/>
  <c r="K360" i="44"/>
  <c r="L360" i="60" s="1"/>
  <c r="J360" i="44"/>
  <c r="J354" i="44"/>
  <c r="K354" i="60" s="1"/>
  <c r="K354" i="44"/>
  <c r="L354" i="60" s="1"/>
  <c r="L354" i="44"/>
  <c r="M354" i="60" s="1"/>
  <c r="M354" i="44"/>
  <c r="N354" i="60" s="1"/>
  <c r="N354" i="44"/>
  <c r="O354" i="60" s="1"/>
  <c r="O354" i="44"/>
  <c r="P354" i="60" s="1"/>
  <c r="P354" i="44"/>
  <c r="Q354" i="60" s="1"/>
  <c r="Q354" i="44"/>
  <c r="R354" i="60" s="1"/>
  <c r="R354" i="44"/>
  <c r="S354" i="60" s="1"/>
  <c r="S354" i="44"/>
  <c r="T354" i="60" s="1"/>
  <c r="T354" i="44"/>
  <c r="U354" i="60" s="1"/>
  <c r="J355" i="44"/>
  <c r="K355" i="60" s="1"/>
  <c r="K355" i="44"/>
  <c r="L355" i="60" s="1"/>
  <c r="L355" i="44"/>
  <c r="M355" i="60" s="1"/>
  <c r="M355" i="44"/>
  <c r="N355" i="60" s="1"/>
  <c r="N355" i="44"/>
  <c r="O355" i="60" s="1"/>
  <c r="O355" i="44"/>
  <c r="P355" i="60" s="1"/>
  <c r="P355" i="44"/>
  <c r="Q355" i="60" s="1"/>
  <c r="Q355" i="44"/>
  <c r="R355" i="60" s="1"/>
  <c r="R355" i="44"/>
  <c r="S355" i="60" s="1"/>
  <c r="S355" i="44"/>
  <c r="T355" i="60" s="1"/>
  <c r="T355" i="44"/>
  <c r="U355" i="60" s="1"/>
  <c r="J356" i="44"/>
  <c r="K356" i="60" s="1"/>
  <c r="K356" i="44"/>
  <c r="L356" i="60" s="1"/>
  <c r="L356" i="44"/>
  <c r="M356" i="60" s="1"/>
  <c r="M356" i="44"/>
  <c r="N356" i="60" s="1"/>
  <c r="N356" i="44"/>
  <c r="O356" i="60" s="1"/>
  <c r="O356" i="44"/>
  <c r="P356" i="60" s="1"/>
  <c r="P356" i="44"/>
  <c r="Q356" i="60" s="1"/>
  <c r="Q356" i="44"/>
  <c r="R356" i="60" s="1"/>
  <c r="R356" i="44"/>
  <c r="S356" i="60" s="1"/>
  <c r="S356" i="44"/>
  <c r="T356" i="60" s="1"/>
  <c r="T356" i="44"/>
  <c r="U356" i="60" s="1"/>
  <c r="J357" i="44"/>
  <c r="K357" i="60" s="1"/>
  <c r="K357" i="44"/>
  <c r="L357" i="60" s="1"/>
  <c r="L357" i="44"/>
  <c r="M357" i="60" s="1"/>
  <c r="M357" i="44"/>
  <c r="N357" i="60" s="1"/>
  <c r="N357" i="44"/>
  <c r="O357" i="60" s="1"/>
  <c r="O357" i="44"/>
  <c r="P357" i="60" s="1"/>
  <c r="P357" i="44"/>
  <c r="Q357" i="60" s="1"/>
  <c r="Q357" i="44"/>
  <c r="R357" i="60" s="1"/>
  <c r="R357" i="44"/>
  <c r="S357" i="60" s="1"/>
  <c r="S357" i="44"/>
  <c r="T357" i="60" s="1"/>
  <c r="T357" i="44"/>
  <c r="U357" i="60" s="1"/>
  <c r="T353" i="44"/>
  <c r="U353" i="60" s="1"/>
  <c r="S353" i="44"/>
  <c r="T353" i="60" s="1"/>
  <c r="R353" i="44"/>
  <c r="S353" i="60" s="1"/>
  <c r="Q353" i="44"/>
  <c r="R353" i="60" s="1"/>
  <c r="P353" i="44"/>
  <c r="Q353" i="60" s="1"/>
  <c r="O353" i="44"/>
  <c r="P353" i="60" s="1"/>
  <c r="N353" i="44"/>
  <c r="O353" i="60" s="1"/>
  <c r="M353" i="44"/>
  <c r="N353" i="60" s="1"/>
  <c r="L353" i="44"/>
  <c r="M353" i="60" s="1"/>
  <c r="K353" i="44"/>
  <c r="L353" i="60" s="1"/>
  <c r="J353" i="44"/>
  <c r="K353" i="60" s="1"/>
  <c r="J341" i="44"/>
  <c r="K341" i="60" s="1"/>
  <c r="K341" i="44"/>
  <c r="L341" i="60" s="1"/>
  <c r="L341" i="44"/>
  <c r="M341" i="44"/>
  <c r="N341" i="60" s="1"/>
  <c r="N341" i="44"/>
  <c r="O341" i="60" s="1"/>
  <c r="O341" i="44"/>
  <c r="P341" i="60" s="1"/>
  <c r="P341" i="44"/>
  <c r="Q341" i="60" s="1"/>
  <c r="Q341" i="44"/>
  <c r="R341" i="60" s="1"/>
  <c r="R341" i="44"/>
  <c r="S341" i="60" s="1"/>
  <c r="S341" i="44"/>
  <c r="T341" i="60" s="1"/>
  <c r="T341" i="44"/>
  <c r="U341" i="60" s="1"/>
  <c r="J342" i="44"/>
  <c r="K342" i="60" s="1"/>
  <c r="K342" i="44"/>
  <c r="L342" i="60" s="1"/>
  <c r="L342" i="44"/>
  <c r="M342" i="44"/>
  <c r="N342" i="60" s="1"/>
  <c r="N342" i="44"/>
  <c r="O342" i="60" s="1"/>
  <c r="O342" i="44"/>
  <c r="P342" i="60" s="1"/>
  <c r="P342" i="44"/>
  <c r="Q342" i="60" s="1"/>
  <c r="Q342" i="44"/>
  <c r="R342" i="60" s="1"/>
  <c r="R342" i="44"/>
  <c r="S342" i="60" s="1"/>
  <c r="S342" i="44"/>
  <c r="T342" i="60" s="1"/>
  <c r="T342" i="44"/>
  <c r="U342" i="60" s="1"/>
  <c r="J343" i="44"/>
  <c r="K343" i="60" s="1"/>
  <c r="K343" i="44"/>
  <c r="L343" i="60" s="1"/>
  <c r="L343" i="44"/>
  <c r="M343" i="44"/>
  <c r="N343" i="60" s="1"/>
  <c r="N343" i="44"/>
  <c r="O343" i="60" s="1"/>
  <c r="O343" i="44"/>
  <c r="P343" i="60" s="1"/>
  <c r="P343" i="44"/>
  <c r="Q343" i="60" s="1"/>
  <c r="Q343" i="44"/>
  <c r="R343" i="60" s="1"/>
  <c r="R343" i="44"/>
  <c r="S343" i="60" s="1"/>
  <c r="S343" i="44"/>
  <c r="T343" i="60" s="1"/>
  <c r="T343" i="44"/>
  <c r="U343" i="60" s="1"/>
  <c r="J344" i="44"/>
  <c r="K344" i="60" s="1"/>
  <c r="K344" i="44"/>
  <c r="L344" i="60" s="1"/>
  <c r="L344" i="44"/>
  <c r="M344" i="44"/>
  <c r="N344" i="60" s="1"/>
  <c r="N344" i="44"/>
  <c r="O344" i="60" s="1"/>
  <c r="O344" i="44"/>
  <c r="P344" i="60" s="1"/>
  <c r="P344" i="44"/>
  <c r="Q344" i="60" s="1"/>
  <c r="Q344" i="44"/>
  <c r="R344" i="60" s="1"/>
  <c r="R344" i="44"/>
  <c r="S344" i="60" s="1"/>
  <c r="S344" i="44"/>
  <c r="T344" i="60" s="1"/>
  <c r="T344" i="44"/>
  <c r="U344" i="60" s="1"/>
  <c r="J345" i="44"/>
  <c r="K345" i="60" s="1"/>
  <c r="K345" i="44"/>
  <c r="L345" i="60" s="1"/>
  <c r="L345" i="44"/>
  <c r="M345" i="44"/>
  <c r="N345" i="60" s="1"/>
  <c r="N345" i="44"/>
  <c r="O345" i="60" s="1"/>
  <c r="O345" i="44"/>
  <c r="P345" i="60" s="1"/>
  <c r="P345" i="44"/>
  <c r="Q345" i="60" s="1"/>
  <c r="Q345" i="44"/>
  <c r="R345" i="60" s="1"/>
  <c r="R345" i="44"/>
  <c r="S345" i="60" s="1"/>
  <c r="S345" i="44"/>
  <c r="T345" i="60" s="1"/>
  <c r="T345" i="44"/>
  <c r="U345" i="60" s="1"/>
  <c r="J346" i="44"/>
  <c r="K346" i="60" s="1"/>
  <c r="K346" i="44"/>
  <c r="L346" i="60" s="1"/>
  <c r="L346" i="44"/>
  <c r="M346" i="44"/>
  <c r="N346" i="60" s="1"/>
  <c r="N346" i="44"/>
  <c r="O346" i="60" s="1"/>
  <c r="O346" i="44"/>
  <c r="P346" i="60" s="1"/>
  <c r="P346" i="44"/>
  <c r="Q346" i="60" s="1"/>
  <c r="Q346" i="44"/>
  <c r="R346" i="60" s="1"/>
  <c r="R346" i="44"/>
  <c r="S346" i="60" s="1"/>
  <c r="S346" i="44"/>
  <c r="T346" i="60" s="1"/>
  <c r="T346" i="44"/>
  <c r="U346" i="60" s="1"/>
  <c r="J347" i="44"/>
  <c r="K347" i="60" s="1"/>
  <c r="K347" i="44"/>
  <c r="L347" i="60" s="1"/>
  <c r="L347" i="44"/>
  <c r="M347" i="44"/>
  <c r="N347" i="60" s="1"/>
  <c r="N347" i="44"/>
  <c r="O347" i="60" s="1"/>
  <c r="O347" i="44"/>
  <c r="P347" i="60" s="1"/>
  <c r="P347" i="44"/>
  <c r="Q347" i="60" s="1"/>
  <c r="Q347" i="44"/>
  <c r="R347" i="60" s="1"/>
  <c r="R347" i="44"/>
  <c r="S347" i="60" s="1"/>
  <c r="S347" i="44"/>
  <c r="T347" i="60" s="1"/>
  <c r="T347" i="44"/>
  <c r="U347" i="60" s="1"/>
  <c r="J348" i="44"/>
  <c r="K348" i="60" s="1"/>
  <c r="K348" i="44"/>
  <c r="L348" i="60" s="1"/>
  <c r="L348" i="44"/>
  <c r="M348" i="44"/>
  <c r="N348" i="60" s="1"/>
  <c r="N348" i="44"/>
  <c r="O348" i="60" s="1"/>
  <c r="O348" i="44"/>
  <c r="P348" i="60" s="1"/>
  <c r="P348" i="44"/>
  <c r="Q348" i="60" s="1"/>
  <c r="Q348" i="44"/>
  <c r="R348" i="60" s="1"/>
  <c r="R348" i="44"/>
  <c r="S348" i="60" s="1"/>
  <c r="S348" i="44"/>
  <c r="T348" i="60" s="1"/>
  <c r="T348" i="44"/>
  <c r="U348" i="60" s="1"/>
  <c r="J349" i="44"/>
  <c r="K349" i="60" s="1"/>
  <c r="K349" i="44"/>
  <c r="L349" i="60" s="1"/>
  <c r="L349" i="44"/>
  <c r="M349" i="44"/>
  <c r="N349" i="60" s="1"/>
  <c r="N349" i="44"/>
  <c r="O349" i="60" s="1"/>
  <c r="O349" i="44"/>
  <c r="P349" i="60" s="1"/>
  <c r="P349" i="44"/>
  <c r="Q349" i="60" s="1"/>
  <c r="Q349" i="44"/>
  <c r="R349" i="60" s="1"/>
  <c r="R349" i="44"/>
  <c r="S349" i="60" s="1"/>
  <c r="S349" i="44"/>
  <c r="T349" i="60" s="1"/>
  <c r="T349" i="44"/>
  <c r="U349" i="60" s="1"/>
  <c r="J350" i="44"/>
  <c r="K350" i="60" s="1"/>
  <c r="K350" i="44"/>
  <c r="L350" i="60" s="1"/>
  <c r="L350" i="44"/>
  <c r="M350" i="44"/>
  <c r="N350" i="60" s="1"/>
  <c r="N350" i="44"/>
  <c r="O350" i="60" s="1"/>
  <c r="O350" i="44"/>
  <c r="P350" i="60" s="1"/>
  <c r="P350" i="44"/>
  <c r="Q350" i="60" s="1"/>
  <c r="Q350" i="44"/>
  <c r="R350" i="60" s="1"/>
  <c r="R350" i="44"/>
  <c r="S350" i="60" s="1"/>
  <c r="S350" i="44"/>
  <c r="T350" i="60" s="1"/>
  <c r="T350" i="44"/>
  <c r="U350" i="60" s="1"/>
  <c r="J193" i="44"/>
  <c r="K193" i="60" s="1"/>
  <c r="K193" i="44"/>
  <c r="L193" i="60" s="1"/>
  <c r="L193" i="44"/>
  <c r="M193" i="44"/>
  <c r="N193" i="60" s="1"/>
  <c r="N193" i="44"/>
  <c r="O193" i="60" s="1"/>
  <c r="O193" i="44"/>
  <c r="P193" i="60" s="1"/>
  <c r="P193" i="44"/>
  <c r="Q193" i="60" s="1"/>
  <c r="Q193" i="44"/>
  <c r="R193" i="60" s="1"/>
  <c r="R193" i="44"/>
  <c r="S193" i="60" s="1"/>
  <c r="S193" i="44"/>
  <c r="T193" i="60" s="1"/>
  <c r="T193" i="44"/>
  <c r="U193" i="60" s="1"/>
  <c r="J194" i="44"/>
  <c r="K194" i="60" s="1"/>
  <c r="K194" i="44"/>
  <c r="L194" i="60" s="1"/>
  <c r="L194" i="44"/>
  <c r="M194" i="44"/>
  <c r="N194" i="60" s="1"/>
  <c r="N194" i="44"/>
  <c r="O194" i="60" s="1"/>
  <c r="O194" i="44"/>
  <c r="P194" i="60" s="1"/>
  <c r="P194" i="44"/>
  <c r="Q194" i="60" s="1"/>
  <c r="Q194" i="44"/>
  <c r="R194" i="60" s="1"/>
  <c r="R194" i="44"/>
  <c r="S194" i="60" s="1"/>
  <c r="S194" i="44"/>
  <c r="T194" i="60" s="1"/>
  <c r="T194" i="44"/>
  <c r="U194" i="60" s="1"/>
  <c r="J195" i="44"/>
  <c r="K195" i="60" s="1"/>
  <c r="K195" i="44"/>
  <c r="L195" i="60" s="1"/>
  <c r="L195" i="44"/>
  <c r="M195" i="44"/>
  <c r="N195" i="60" s="1"/>
  <c r="N195" i="44"/>
  <c r="O195" i="60" s="1"/>
  <c r="O195" i="44"/>
  <c r="P195" i="60" s="1"/>
  <c r="P195" i="44"/>
  <c r="Q195" i="60" s="1"/>
  <c r="Q195" i="44"/>
  <c r="R195" i="60" s="1"/>
  <c r="R195" i="44"/>
  <c r="S195" i="60" s="1"/>
  <c r="S195" i="44"/>
  <c r="T195" i="60" s="1"/>
  <c r="T195" i="44"/>
  <c r="U195" i="60" s="1"/>
  <c r="J196" i="44"/>
  <c r="K196" i="60" s="1"/>
  <c r="K196" i="44"/>
  <c r="L196" i="60" s="1"/>
  <c r="L196" i="44"/>
  <c r="M196" i="44"/>
  <c r="N196" i="60" s="1"/>
  <c r="N196" i="44"/>
  <c r="O196" i="60" s="1"/>
  <c r="O196" i="44"/>
  <c r="P196" i="60" s="1"/>
  <c r="P196" i="44"/>
  <c r="Q196" i="60" s="1"/>
  <c r="Q196" i="44"/>
  <c r="R196" i="60" s="1"/>
  <c r="R196" i="44"/>
  <c r="S196" i="60" s="1"/>
  <c r="S196" i="44"/>
  <c r="T196" i="60" s="1"/>
  <c r="T196" i="44"/>
  <c r="U196" i="60" s="1"/>
  <c r="J197" i="44"/>
  <c r="K197" i="60" s="1"/>
  <c r="K197" i="44"/>
  <c r="L197" i="60" s="1"/>
  <c r="L197" i="44"/>
  <c r="M197" i="44"/>
  <c r="N197" i="60" s="1"/>
  <c r="N197" i="44"/>
  <c r="O197" i="60" s="1"/>
  <c r="O197" i="44"/>
  <c r="P197" i="60" s="1"/>
  <c r="P197" i="44"/>
  <c r="Q197" i="60" s="1"/>
  <c r="Q197" i="44"/>
  <c r="R197" i="60" s="1"/>
  <c r="R197" i="44"/>
  <c r="S197" i="60" s="1"/>
  <c r="S197" i="44"/>
  <c r="T197" i="60" s="1"/>
  <c r="T197" i="44"/>
  <c r="U197" i="60" s="1"/>
  <c r="J198" i="44"/>
  <c r="K198" i="60" s="1"/>
  <c r="K198" i="44"/>
  <c r="L198" i="60" s="1"/>
  <c r="L198" i="44"/>
  <c r="M198" i="44"/>
  <c r="N198" i="60" s="1"/>
  <c r="N198" i="44"/>
  <c r="O198" i="60" s="1"/>
  <c r="O198" i="44"/>
  <c r="P198" i="60" s="1"/>
  <c r="P198" i="44"/>
  <c r="Q198" i="60" s="1"/>
  <c r="Q198" i="44"/>
  <c r="R198" i="60" s="1"/>
  <c r="R198" i="44"/>
  <c r="S198" i="60" s="1"/>
  <c r="S198" i="44"/>
  <c r="T198" i="60" s="1"/>
  <c r="T198" i="44"/>
  <c r="U198" i="60" s="1"/>
  <c r="J199" i="44"/>
  <c r="K199" i="60" s="1"/>
  <c r="K199" i="44"/>
  <c r="L199" i="60" s="1"/>
  <c r="L199" i="44"/>
  <c r="M199" i="44"/>
  <c r="N199" i="60" s="1"/>
  <c r="N199" i="44"/>
  <c r="O199" i="60" s="1"/>
  <c r="O199" i="44"/>
  <c r="P199" i="60" s="1"/>
  <c r="P199" i="44"/>
  <c r="Q199" i="60" s="1"/>
  <c r="Q199" i="44"/>
  <c r="R199" i="60" s="1"/>
  <c r="R199" i="44"/>
  <c r="S199" i="60" s="1"/>
  <c r="S199" i="44"/>
  <c r="T199" i="60" s="1"/>
  <c r="T199" i="44"/>
  <c r="U199" i="60" s="1"/>
  <c r="J200" i="44"/>
  <c r="K200" i="60" s="1"/>
  <c r="K200" i="44"/>
  <c r="L200" i="60" s="1"/>
  <c r="L200" i="44"/>
  <c r="M200" i="44"/>
  <c r="N200" i="60" s="1"/>
  <c r="N200" i="44"/>
  <c r="O200" i="60" s="1"/>
  <c r="O200" i="44"/>
  <c r="P200" i="60" s="1"/>
  <c r="P200" i="44"/>
  <c r="Q200" i="60" s="1"/>
  <c r="Q200" i="44"/>
  <c r="R200" i="60" s="1"/>
  <c r="R200" i="44"/>
  <c r="S200" i="60" s="1"/>
  <c r="S200" i="44"/>
  <c r="T200" i="60" s="1"/>
  <c r="T200" i="44"/>
  <c r="U200" i="60" s="1"/>
  <c r="J201" i="44"/>
  <c r="K201" i="60" s="1"/>
  <c r="K201" i="44"/>
  <c r="L201" i="60" s="1"/>
  <c r="L201" i="44"/>
  <c r="M201" i="44"/>
  <c r="N201" i="60" s="1"/>
  <c r="N201" i="44"/>
  <c r="O201" i="60" s="1"/>
  <c r="O201" i="44"/>
  <c r="P201" i="60" s="1"/>
  <c r="P201" i="44"/>
  <c r="Q201" i="60" s="1"/>
  <c r="Q201" i="44"/>
  <c r="R201" i="60" s="1"/>
  <c r="R201" i="44"/>
  <c r="S201" i="60" s="1"/>
  <c r="S201" i="44"/>
  <c r="T201" i="60" s="1"/>
  <c r="T201" i="44"/>
  <c r="U201" i="60" s="1"/>
  <c r="J202" i="44"/>
  <c r="K202" i="60" s="1"/>
  <c r="K202" i="44"/>
  <c r="L202" i="60" s="1"/>
  <c r="L202" i="44"/>
  <c r="M202" i="44"/>
  <c r="N202" i="60" s="1"/>
  <c r="N202" i="44"/>
  <c r="O202" i="60" s="1"/>
  <c r="O202" i="44"/>
  <c r="P202" i="60" s="1"/>
  <c r="P202" i="44"/>
  <c r="Q202" i="60" s="1"/>
  <c r="Q202" i="44"/>
  <c r="R202" i="60" s="1"/>
  <c r="R202" i="44"/>
  <c r="S202" i="60" s="1"/>
  <c r="S202" i="44"/>
  <c r="T202" i="60" s="1"/>
  <c r="T202" i="44"/>
  <c r="U202" i="60" s="1"/>
  <c r="J203" i="44"/>
  <c r="K203" i="60" s="1"/>
  <c r="K203" i="44"/>
  <c r="L203" i="60" s="1"/>
  <c r="L203" i="44"/>
  <c r="M203" i="44"/>
  <c r="N203" i="60" s="1"/>
  <c r="N203" i="44"/>
  <c r="O203" i="60" s="1"/>
  <c r="O203" i="44"/>
  <c r="P203" i="60" s="1"/>
  <c r="P203" i="44"/>
  <c r="Q203" i="60" s="1"/>
  <c r="Q203" i="44"/>
  <c r="R203" i="60" s="1"/>
  <c r="R203" i="44"/>
  <c r="S203" i="60" s="1"/>
  <c r="S203" i="44"/>
  <c r="T203" i="60" s="1"/>
  <c r="T203" i="44"/>
  <c r="U203" i="60" s="1"/>
  <c r="J204" i="44"/>
  <c r="K204" i="60" s="1"/>
  <c r="K204" i="44"/>
  <c r="L204" i="60" s="1"/>
  <c r="L204" i="44"/>
  <c r="M204" i="44"/>
  <c r="N204" i="60" s="1"/>
  <c r="N204" i="44"/>
  <c r="O204" i="60" s="1"/>
  <c r="O204" i="44"/>
  <c r="P204" i="60" s="1"/>
  <c r="P204" i="44"/>
  <c r="Q204" i="60" s="1"/>
  <c r="Q204" i="44"/>
  <c r="R204" i="60" s="1"/>
  <c r="R204" i="44"/>
  <c r="S204" i="60" s="1"/>
  <c r="S204" i="44"/>
  <c r="T204" i="60" s="1"/>
  <c r="T204" i="44"/>
  <c r="U204" i="60" s="1"/>
  <c r="J205" i="44"/>
  <c r="K205" i="60" s="1"/>
  <c r="K205" i="44"/>
  <c r="L205" i="60" s="1"/>
  <c r="L205" i="44"/>
  <c r="M205" i="44"/>
  <c r="N205" i="60" s="1"/>
  <c r="N205" i="44"/>
  <c r="O205" i="60" s="1"/>
  <c r="O205" i="44"/>
  <c r="P205" i="60" s="1"/>
  <c r="P205" i="44"/>
  <c r="Q205" i="60" s="1"/>
  <c r="Q205" i="44"/>
  <c r="R205" i="60" s="1"/>
  <c r="R205" i="44"/>
  <c r="S205" i="60" s="1"/>
  <c r="S205" i="44"/>
  <c r="T205" i="60" s="1"/>
  <c r="T205" i="44"/>
  <c r="U205" i="60" s="1"/>
  <c r="J206" i="44"/>
  <c r="K206" i="60" s="1"/>
  <c r="K206" i="44"/>
  <c r="L206" i="60" s="1"/>
  <c r="L206" i="44"/>
  <c r="M206" i="44"/>
  <c r="N206" i="60" s="1"/>
  <c r="N206" i="44"/>
  <c r="O206" i="60" s="1"/>
  <c r="O206" i="44"/>
  <c r="P206" i="60" s="1"/>
  <c r="P206" i="44"/>
  <c r="Q206" i="60" s="1"/>
  <c r="Q206" i="44"/>
  <c r="R206" i="60" s="1"/>
  <c r="R206" i="44"/>
  <c r="S206" i="60" s="1"/>
  <c r="S206" i="44"/>
  <c r="T206" i="60" s="1"/>
  <c r="T206" i="44"/>
  <c r="U206" i="60" s="1"/>
  <c r="J207" i="44"/>
  <c r="K207" i="60" s="1"/>
  <c r="K207" i="44"/>
  <c r="L207" i="60" s="1"/>
  <c r="L207" i="44"/>
  <c r="M207" i="44"/>
  <c r="N207" i="60" s="1"/>
  <c r="N207" i="44"/>
  <c r="O207" i="60" s="1"/>
  <c r="O207" i="44"/>
  <c r="P207" i="60" s="1"/>
  <c r="P207" i="44"/>
  <c r="Q207" i="60" s="1"/>
  <c r="Q207" i="44"/>
  <c r="R207" i="60" s="1"/>
  <c r="R207" i="44"/>
  <c r="S207" i="60" s="1"/>
  <c r="S207" i="44"/>
  <c r="T207" i="60" s="1"/>
  <c r="T207" i="44"/>
  <c r="U207" i="60" s="1"/>
  <c r="J208" i="44"/>
  <c r="K208" i="60" s="1"/>
  <c r="K208" i="44"/>
  <c r="L208" i="60" s="1"/>
  <c r="L208" i="44"/>
  <c r="M208" i="44"/>
  <c r="N208" i="60" s="1"/>
  <c r="N208" i="44"/>
  <c r="O208" i="60" s="1"/>
  <c r="O208" i="44"/>
  <c r="P208" i="60" s="1"/>
  <c r="P208" i="44"/>
  <c r="Q208" i="60" s="1"/>
  <c r="Q208" i="44"/>
  <c r="R208" i="60" s="1"/>
  <c r="R208" i="44"/>
  <c r="S208" i="60" s="1"/>
  <c r="S208" i="44"/>
  <c r="T208" i="60" s="1"/>
  <c r="T208" i="44"/>
  <c r="U208" i="60" s="1"/>
  <c r="J209" i="44"/>
  <c r="K209" i="60" s="1"/>
  <c r="K209" i="44"/>
  <c r="L209" i="60" s="1"/>
  <c r="L209" i="44"/>
  <c r="M209" i="44"/>
  <c r="N209" i="60" s="1"/>
  <c r="N209" i="44"/>
  <c r="O209" i="60" s="1"/>
  <c r="O209" i="44"/>
  <c r="P209" i="60" s="1"/>
  <c r="P209" i="44"/>
  <c r="Q209" i="60" s="1"/>
  <c r="Q209" i="44"/>
  <c r="R209" i="60" s="1"/>
  <c r="R209" i="44"/>
  <c r="S209" i="60" s="1"/>
  <c r="S209" i="44"/>
  <c r="T209" i="60" s="1"/>
  <c r="T209" i="44"/>
  <c r="U209" i="60" s="1"/>
  <c r="J210" i="44"/>
  <c r="K210" i="60" s="1"/>
  <c r="K210" i="44"/>
  <c r="L210" i="60" s="1"/>
  <c r="L210" i="44"/>
  <c r="M210" i="44"/>
  <c r="N210" i="60" s="1"/>
  <c r="N210" i="44"/>
  <c r="O210" i="60" s="1"/>
  <c r="O210" i="44"/>
  <c r="P210" i="60" s="1"/>
  <c r="P210" i="44"/>
  <c r="Q210" i="60" s="1"/>
  <c r="Q210" i="44"/>
  <c r="R210" i="60" s="1"/>
  <c r="R210" i="44"/>
  <c r="S210" i="60" s="1"/>
  <c r="S210" i="44"/>
  <c r="T210" i="60" s="1"/>
  <c r="T210" i="44"/>
  <c r="U210" i="60" s="1"/>
  <c r="J211" i="44"/>
  <c r="K211" i="60" s="1"/>
  <c r="K211" i="44"/>
  <c r="L211" i="60" s="1"/>
  <c r="L211" i="44"/>
  <c r="M211" i="44"/>
  <c r="N211" i="60" s="1"/>
  <c r="N211" i="44"/>
  <c r="O211" i="60" s="1"/>
  <c r="O211" i="44"/>
  <c r="P211" i="60" s="1"/>
  <c r="P211" i="44"/>
  <c r="Q211" i="60" s="1"/>
  <c r="Q211" i="44"/>
  <c r="R211" i="60" s="1"/>
  <c r="R211" i="44"/>
  <c r="S211" i="60" s="1"/>
  <c r="S211" i="44"/>
  <c r="T211" i="60" s="1"/>
  <c r="T211" i="44"/>
  <c r="U211" i="60" s="1"/>
  <c r="J212" i="44"/>
  <c r="K212" i="60" s="1"/>
  <c r="K212" i="44"/>
  <c r="L212" i="60" s="1"/>
  <c r="L212" i="44"/>
  <c r="M212" i="44"/>
  <c r="N212" i="60" s="1"/>
  <c r="N212" i="44"/>
  <c r="O212" i="60" s="1"/>
  <c r="O212" i="44"/>
  <c r="P212" i="60" s="1"/>
  <c r="P212" i="44"/>
  <c r="Q212" i="60" s="1"/>
  <c r="Q212" i="44"/>
  <c r="R212" i="60" s="1"/>
  <c r="R212" i="44"/>
  <c r="S212" i="60" s="1"/>
  <c r="S212" i="44"/>
  <c r="T212" i="60" s="1"/>
  <c r="T212" i="44"/>
  <c r="U212" i="60" s="1"/>
  <c r="J213" i="44"/>
  <c r="K213" i="60" s="1"/>
  <c r="K213" i="44"/>
  <c r="L213" i="60" s="1"/>
  <c r="L213" i="44"/>
  <c r="M213" i="44"/>
  <c r="N213" i="60" s="1"/>
  <c r="N213" i="44"/>
  <c r="O213" i="60" s="1"/>
  <c r="O213" i="44"/>
  <c r="P213" i="60" s="1"/>
  <c r="P213" i="44"/>
  <c r="Q213" i="60" s="1"/>
  <c r="Q213" i="44"/>
  <c r="R213" i="60" s="1"/>
  <c r="R213" i="44"/>
  <c r="S213" i="60" s="1"/>
  <c r="S213" i="44"/>
  <c r="T213" i="60" s="1"/>
  <c r="T213" i="44"/>
  <c r="U213" i="60" s="1"/>
  <c r="J214" i="44"/>
  <c r="K214" i="60" s="1"/>
  <c r="K214" i="44"/>
  <c r="L214" i="60" s="1"/>
  <c r="L214" i="44"/>
  <c r="M214" i="44"/>
  <c r="N214" i="60" s="1"/>
  <c r="N214" i="44"/>
  <c r="O214" i="60" s="1"/>
  <c r="O214" i="44"/>
  <c r="P214" i="60" s="1"/>
  <c r="P214" i="44"/>
  <c r="Q214" i="60" s="1"/>
  <c r="Q214" i="44"/>
  <c r="R214" i="60" s="1"/>
  <c r="R214" i="44"/>
  <c r="S214" i="60" s="1"/>
  <c r="S214" i="44"/>
  <c r="T214" i="60" s="1"/>
  <c r="T214" i="44"/>
  <c r="U214" i="60" s="1"/>
  <c r="J215" i="44"/>
  <c r="K215" i="60" s="1"/>
  <c r="K215" i="44"/>
  <c r="L215" i="60" s="1"/>
  <c r="L215" i="44"/>
  <c r="M215" i="44"/>
  <c r="N215" i="60" s="1"/>
  <c r="N215" i="44"/>
  <c r="O215" i="60" s="1"/>
  <c r="O215" i="44"/>
  <c r="P215" i="60" s="1"/>
  <c r="P215" i="44"/>
  <c r="Q215" i="60" s="1"/>
  <c r="Q215" i="44"/>
  <c r="R215" i="60" s="1"/>
  <c r="R215" i="44"/>
  <c r="S215" i="60" s="1"/>
  <c r="S215" i="44"/>
  <c r="T215" i="60" s="1"/>
  <c r="T215" i="44"/>
  <c r="U215" i="60" s="1"/>
  <c r="J216" i="44"/>
  <c r="K216" i="60" s="1"/>
  <c r="K216" i="44"/>
  <c r="L216" i="60" s="1"/>
  <c r="L216" i="44"/>
  <c r="M216" i="44"/>
  <c r="N216" i="60" s="1"/>
  <c r="N216" i="44"/>
  <c r="O216" i="60" s="1"/>
  <c r="O216" i="44"/>
  <c r="P216" i="60" s="1"/>
  <c r="P216" i="44"/>
  <c r="Q216" i="60" s="1"/>
  <c r="Q216" i="44"/>
  <c r="R216" i="60" s="1"/>
  <c r="R216" i="44"/>
  <c r="S216" i="60" s="1"/>
  <c r="S216" i="44"/>
  <c r="T216" i="60" s="1"/>
  <c r="T216" i="44"/>
  <c r="U216" i="60" s="1"/>
  <c r="J217" i="44"/>
  <c r="K217" i="60" s="1"/>
  <c r="K217" i="44"/>
  <c r="L217" i="60" s="1"/>
  <c r="L217" i="44"/>
  <c r="M217" i="44"/>
  <c r="N217" i="60" s="1"/>
  <c r="N217" i="44"/>
  <c r="O217" i="60" s="1"/>
  <c r="O217" i="44"/>
  <c r="P217" i="60" s="1"/>
  <c r="P217" i="44"/>
  <c r="Q217" i="60" s="1"/>
  <c r="Q217" i="44"/>
  <c r="R217" i="60" s="1"/>
  <c r="R217" i="44"/>
  <c r="S217" i="60" s="1"/>
  <c r="S217" i="44"/>
  <c r="T217" i="60" s="1"/>
  <c r="T217" i="44"/>
  <c r="U217" i="60" s="1"/>
  <c r="J218" i="44"/>
  <c r="K218" i="60" s="1"/>
  <c r="K218" i="44"/>
  <c r="L218" i="60" s="1"/>
  <c r="L218" i="44"/>
  <c r="M218" i="44"/>
  <c r="N218" i="60" s="1"/>
  <c r="N218" i="44"/>
  <c r="O218" i="60" s="1"/>
  <c r="O218" i="44"/>
  <c r="P218" i="60" s="1"/>
  <c r="P218" i="44"/>
  <c r="Q218" i="60" s="1"/>
  <c r="Q218" i="44"/>
  <c r="R218" i="60" s="1"/>
  <c r="R218" i="44"/>
  <c r="S218" i="60" s="1"/>
  <c r="S218" i="44"/>
  <c r="T218" i="60" s="1"/>
  <c r="T218" i="44"/>
  <c r="U218" i="60" s="1"/>
  <c r="J219" i="44"/>
  <c r="K219" i="60" s="1"/>
  <c r="K219" i="44"/>
  <c r="L219" i="60" s="1"/>
  <c r="L219" i="44"/>
  <c r="M219" i="44"/>
  <c r="N219" i="60" s="1"/>
  <c r="N219" i="44"/>
  <c r="O219" i="60" s="1"/>
  <c r="O219" i="44"/>
  <c r="P219" i="60" s="1"/>
  <c r="P219" i="44"/>
  <c r="Q219" i="60" s="1"/>
  <c r="Q219" i="44"/>
  <c r="R219" i="60" s="1"/>
  <c r="R219" i="44"/>
  <c r="S219" i="60" s="1"/>
  <c r="S219" i="44"/>
  <c r="T219" i="60" s="1"/>
  <c r="T219" i="44"/>
  <c r="U219" i="60" s="1"/>
  <c r="J220" i="44"/>
  <c r="K220" i="60" s="1"/>
  <c r="K220" i="44"/>
  <c r="L220" i="60" s="1"/>
  <c r="L220" i="44"/>
  <c r="M220" i="44"/>
  <c r="N220" i="60" s="1"/>
  <c r="N220" i="44"/>
  <c r="O220" i="60" s="1"/>
  <c r="O220" i="44"/>
  <c r="P220" i="60" s="1"/>
  <c r="P220" i="44"/>
  <c r="Q220" i="60" s="1"/>
  <c r="Q220" i="44"/>
  <c r="R220" i="60" s="1"/>
  <c r="R220" i="44"/>
  <c r="S220" i="60" s="1"/>
  <c r="S220" i="44"/>
  <c r="T220" i="60" s="1"/>
  <c r="T220" i="44"/>
  <c r="U220" i="60" s="1"/>
  <c r="J221" i="44"/>
  <c r="K221" i="60" s="1"/>
  <c r="K221" i="44"/>
  <c r="L221" i="60" s="1"/>
  <c r="L221" i="44"/>
  <c r="M221" i="44"/>
  <c r="N221" i="60" s="1"/>
  <c r="N221" i="44"/>
  <c r="O221" i="60" s="1"/>
  <c r="O221" i="44"/>
  <c r="P221" i="60" s="1"/>
  <c r="P221" i="44"/>
  <c r="Q221" i="60" s="1"/>
  <c r="Q221" i="44"/>
  <c r="R221" i="60" s="1"/>
  <c r="R221" i="44"/>
  <c r="S221" i="60" s="1"/>
  <c r="S221" i="44"/>
  <c r="T221" i="60" s="1"/>
  <c r="T221" i="44"/>
  <c r="U221" i="60" s="1"/>
  <c r="J222" i="44"/>
  <c r="K222" i="60" s="1"/>
  <c r="K222" i="44"/>
  <c r="L222" i="60" s="1"/>
  <c r="L222" i="44"/>
  <c r="M222" i="44"/>
  <c r="N222" i="60" s="1"/>
  <c r="N222" i="44"/>
  <c r="O222" i="60" s="1"/>
  <c r="O222" i="44"/>
  <c r="P222" i="60" s="1"/>
  <c r="P222" i="44"/>
  <c r="Q222" i="60" s="1"/>
  <c r="Q222" i="44"/>
  <c r="R222" i="60" s="1"/>
  <c r="R222" i="44"/>
  <c r="S222" i="60" s="1"/>
  <c r="S222" i="44"/>
  <c r="T222" i="60" s="1"/>
  <c r="T222" i="44"/>
  <c r="U222" i="60" s="1"/>
  <c r="J223" i="44"/>
  <c r="K223" i="60" s="1"/>
  <c r="K223" i="44"/>
  <c r="L223" i="60" s="1"/>
  <c r="L223" i="44"/>
  <c r="M223" i="44"/>
  <c r="N223" i="60" s="1"/>
  <c r="N223" i="44"/>
  <c r="O223" i="60" s="1"/>
  <c r="O223" i="44"/>
  <c r="P223" i="60" s="1"/>
  <c r="P223" i="44"/>
  <c r="Q223" i="60" s="1"/>
  <c r="Q223" i="44"/>
  <c r="R223" i="60" s="1"/>
  <c r="R223" i="44"/>
  <c r="S223" i="60" s="1"/>
  <c r="S223" i="44"/>
  <c r="T223" i="60" s="1"/>
  <c r="T223" i="44"/>
  <c r="U223" i="60" s="1"/>
  <c r="J224" i="44"/>
  <c r="K224" i="60" s="1"/>
  <c r="K224" i="44"/>
  <c r="L224" i="60" s="1"/>
  <c r="L224" i="44"/>
  <c r="M224" i="44"/>
  <c r="N224" i="60" s="1"/>
  <c r="N224" i="44"/>
  <c r="O224" i="60" s="1"/>
  <c r="O224" i="44"/>
  <c r="P224" i="60" s="1"/>
  <c r="P224" i="44"/>
  <c r="Q224" i="60" s="1"/>
  <c r="Q224" i="44"/>
  <c r="R224" i="60" s="1"/>
  <c r="R224" i="44"/>
  <c r="S224" i="60" s="1"/>
  <c r="S224" i="44"/>
  <c r="T224" i="60" s="1"/>
  <c r="T224" i="44"/>
  <c r="U224" i="60" s="1"/>
  <c r="J225" i="44"/>
  <c r="K225" i="60" s="1"/>
  <c r="K225" i="44"/>
  <c r="L225" i="60" s="1"/>
  <c r="L225" i="44"/>
  <c r="M225" i="44"/>
  <c r="N225" i="60" s="1"/>
  <c r="N225" i="44"/>
  <c r="O225" i="60" s="1"/>
  <c r="O225" i="44"/>
  <c r="P225" i="60" s="1"/>
  <c r="P225" i="44"/>
  <c r="Q225" i="60" s="1"/>
  <c r="Q225" i="44"/>
  <c r="R225" i="60" s="1"/>
  <c r="R225" i="44"/>
  <c r="S225" i="60" s="1"/>
  <c r="S225" i="44"/>
  <c r="T225" i="60" s="1"/>
  <c r="T225" i="44"/>
  <c r="U225" i="60" s="1"/>
  <c r="J226" i="44"/>
  <c r="K226" i="60" s="1"/>
  <c r="K226" i="44"/>
  <c r="L226" i="60" s="1"/>
  <c r="L226" i="44"/>
  <c r="M226" i="44"/>
  <c r="N226" i="60" s="1"/>
  <c r="N226" i="44"/>
  <c r="O226" i="60" s="1"/>
  <c r="O226" i="44"/>
  <c r="P226" i="60" s="1"/>
  <c r="P226" i="44"/>
  <c r="Q226" i="60" s="1"/>
  <c r="Q226" i="44"/>
  <c r="R226" i="60" s="1"/>
  <c r="R226" i="44"/>
  <c r="S226" i="60" s="1"/>
  <c r="S226" i="44"/>
  <c r="T226" i="60" s="1"/>
  <c r="T226" i="44"/>
  <c r="U226" i="60" s="1"/>
  <c r="J227" i="44"/>
  <c r="K227" i="60" s="1"/>
  <c r="K227" i="44"/>
  <c r="L227" i="60" s="1"/>
  <c r="L227" i="44"/>
  <c r="M227" i="44"/>
  <c r="N227" i="60" s="1"/>
  <c r="N227" i="44"/>
  <c r="O227" i="60" s="1"/>
  <c r="O227" i="44"/>
  <c r="P227" i="60" s="1"/>
  <c r="P227" i="44"/>
  <c r="Q227" i="60" s="1"/>
  <c r="Q227" i="44"/>
  <c r="R227" i="60" s="1"/>
  <c r="R227" i="44"/>
  <c r="S227" i="60" s="1"/>
  <c r="S227" i="44"/>
  <c r="T227" i="60" s="1"/>
  <c r="T227" i="44"/>
  <c r="U227" i="60" s="1"/>
  <c r="J228" i="44"/>
  <c r="K228" i="60" s="1"/>
  <c r="K228" i="44"/>
  <c r="L228" i="60" s="1"/>
  <c r="L228" i="44"/>
  <c r="M228" i="44"/>
  <c r="N228" i="60" s="1"/>
  <c r="N228" i="44"/>
  <c r="O228" i="60" s="1"/>
  <c r="O228" i="44"/>
  <c r="P228" i="60" s="1"/>
  <c r="P228" i="44"/>
  <c r="Q228" i="60" s="1"/>
  <c r="Q228" i="44"/>
  <c r="R228" i="60" s="1"/>
  <c r="R228" i="44"/>
  <c r="S228" i="60" s="1"/>
  <c r="S228" i="44"/>
  <c r="T228" i="60" s="1"/>
  <c r="T228" i="44"/>
  <c r="U228" i="60" s="1"/>
  <c r="J229" i="44"/>
  <c r="K229" i="60" s="1"/>
  <c r="K229" i="44"/>
  <c r="L229" i="60" s="1"/>
  <c r="L229" i="44"/>
  <c r="M229" i="44"/>
  <c r="N229" i="60" s="1"/>
  <c r="N229" i="44"/>
  <c r="O229" i="60" s="1"/>
  <c r="O229" i="44"/>
  <c r="P229" i="60" s="1"/>
  <c r="P229" i="44"/>
  <c r="Q229" i="60" s="1"/>
  <c r="Q229" i="44"/>
  <c r="R229" i="60" s="1"/>
  <c r="R229" i="44"/>
  <c r="S229" i="60" s="1"/>
  <c r="S229" i="44"/>
  <c r="T229" i="60" s="1"/>
  <c r="T229" i="44"/>
  <c r="U229" i="60" s="1"/>
  <c r="J230" i="44"/>
  <c r="K230" i="60" s="1"/>
  <c r="K230" i="44"/>
  <c r="L230" i="60" s="1"/>
  <c r="L230" i="44"/>
  <c r="M230" i="44"/>
  <c r="N230" i="60" s="1"/>
  <c r="N230" i="44"/>
  <c r="O230" i="60" s="1"/>
  <c r="O230" i="44"/>
  <c r="P230" i="60" s="1"/>
  <c r="P230" i="44"/>
  <c r="Q230" i="60" s="1"/>
  <c r="Q230" i="44"/>
  <c r="R230" i="60" s="1"/>
  <c r="R230" i="44"/>
  <c r="S230" i="60" s="1"/>
  <c r="S230" i="44"/>
  <c r="T230" i="60" s="1"/>
  <c r="T230" i="44"/>
  <c r="U230" i="60" s="1"/>
  <c r="J231" i="44"/>
  <c r="K231" i="60" s="1"/>
  <c r="K231" i="44"/>
  <c r="L231" i="60" s="1"/>
  <c r="L231" i="44"/>
  <c r="M231" i="44"/>
  <c r="N231" i="60" s="1"/>
  <c r="N231" i="44"/>
  <c r="O231" i="60" s="1"/>
  <c r="O231" i="44"/>
  <c r="P231" i="60" s="1"/>
  <c r="P231" i="44"/>
  <c r="Q231" i="60" s="1"/>
  <c r="Q231" i="44"/>
  <c r="R231" i="60" s="1"/>
  <c r="R231" i="44"/>
  <c r="S231" i="60" s="1"/>
  <c r="S231" i="44"/>
  <c r="T231" i="60" s="1"/>
  <c r="T231" i="44"/>
  <c r="U231" i="60" s="1"/>
  <c r="J232" i="44"/>
  <c r="K232" i="60" s="1"/>
  <c r="K232" i="44"/>
  <c r="L232" i="60" s="1"/>
  <c r="L232" i="44"/>
  <c r="M232" i="44"/>
  <c r="N232" i="60" s="1"/>
  <c r="N232" i="44"/>
  <c r="O232" i="60" s="1"/>
  <c r="O232" i="44"/>
  <c r="P232" i="60" s="1"/>
  <c r="P232" i="44"/>
  <c r="Q232" i="60" s="1"/>
  <c r="Q232" i="44"/>
  <c r="R232" i="60" s="1"/>
  <c r="R232" i="44"/>
  <c r="S232" i="60" s="1"/>
  <c r="S232" i="44"/>
  <c r="T232" i="60" s="1"/>
  <c r="T232" i="44"/>
  <c r="U232" i="60" s="1"/>
  <c r="J233" i="44"/>
  <c r="K233" i="60" s="1"/>
  <c r="K233" i="44"/>
  <c r="L233" i="60" s="1"/>
  <c r="L233" i="44"/>
  <c r="M233" i="44"/>
  <c r="N233" i="60" s="1"/>
  <c r="N233" i="44"/>
  <c r="O233" i="60" s="1"/>
  <c r="O233" i="44"/>
  <c r="P233" i="60" s="1"/>
  <c r="P233" i="44"/>
  <c r="Q233" i="60" s="1"/>
  <c r="Q233" i="44"/>
  <c r="R233" i="60" s="1"/>
  <c r="R233" i="44"/>
  <c r="S233" i="60" s="1"/>
  <c r="S233" i="44"/>
  <c r="T233" i="60" s="1"/>
  <c r="T233" i="44"/>
  <c r="U233" i="60" s="1"/>
  <c r="J234" i="44"/>
  <c r="K234" i="60" s="1"/>
  <c r="K234" i="44"/>
  <c r="L234" i="60" s="1"/>
  <c r="L234" i="44"/>
  <c r="M234" i="44"/>
  <c r="N234" i="60" s="1"/>
  <c r="N234" i="44"/>
  <c r="O234" i="60" s="1"/>
  <c r="O234" i="44"/>
  <c r="P234" i="60" s="1"/>
  <c r="P234" i="44"/>
  <c r="Q234" i="60" s="1"/>
  <c r="Q234" i="44"/>
  <c r="R234" i="60" s="1"/>
  <c r="R234" i="44"/>
  <c r="S234" i="60" s="1"/>
  <c r="S234" i="44"/>
  <c r="T234" i="60" s="1"/>
  <c r="T234" i="44"/>
  <c r="U234" i="60" s="1"/>
  <c r="J235" i="44"/>
  <c r="K235" i="60" s="1"/>
  <c r="K235" i="44"/>
  <c r="L235" i="60" s="1"/>
  <c r="L235" i="44"/>
  <c r="M235" i="44"/>
  <c r="N235" i="60" s="1"/>
  <c r="N235" i="44"/>
  <c r="O235" i="60" s="1"/>
  <c r="O235" i="44"/>
  <c r="P235" i="60" s="1"/>
  <c r="P235" i="44"/>
  <c r="Q235" i="60" s="1"/>
  <c r="Q235" i="44"/>
  <c r="R235" i="60" s="1"/>
  <c r="R235" i="44"/>
  <c r="S235" i="60" s="1"/>
  <c r="S235" i="44"/>
  <c r="T235" i="60" s="1"/>
  <c r="T235" i="44"/>
  <c r="U235" i="60" s="1"/>
  <c r="J236" i="44"/>
  <c r="K236" i="60" s="1"/>
  <c r="K236" i="44"/>
  <c r="L236" i="60" s="1"/>
  <c r="L236" i="44"/>
  <c r="M236" i="44"/>
  <c r="N236" i="60" s="1"/>
  <c r="N236" i="44"/>
  <c r="O236" i="60" s="1"/>
  <c r="O236" i="44"/>
  <c r="P236" i="60" s="1"/>
  <c r="P236" i="44"/>
  <c r="Q236" i="60" s="1"/>
  <c r="Q236" i="44"/>
  <c r="R236" i="60" s="1"/>
  <c r="R236" i="44"/>
  <c r="S236" i="60" s="1"/>
  <c r="S236" i="44"/>
  <c r="T236" i="60" s="1"/>
  <c r="T236" i="44"/>
  <c r="U236" i="60" s="1"/>
  <c r="J237" i="44"/>
  <c r="K237" i="60" s="1"/>
  <c r="K237" i="44"/>
  <c r="L237" i="60" s="1"/>
  <c r="L237" i="44"/>
  <c r="M237" i="44"/>
  <c r="N237" i="60" s="1"/>
  <c r="N237" i="44"/>
  <c r="O237" i="60" s="1"/>
  <c r="O237" i="44"/>
  <c r="P237" i="60" s="1"/>
  <c r="P237" i="44"/>
  <c r="Q237" i="60" s="1"/>
  <c r="Q237" i="44"/>
  <c r="R237" i="60" s="1"/>
  <c r="R237" i="44"/>
  <c r="S237" i="60" s="1"/>
  <c r="S237" i="44"/>
  <c r="T237" i="60" s="1"/>
  <c r="T237" i="44"/>
  <c r="U237" i="60" s="1"/>
  <c r="J238" i="44"/>
  <c r="K238" i="60" s="1"/>
  <c r="K238" i="44"/>
  <c r="L238" i="60" s="1"/>
  <c r="L238" i="44"/>
  <c r="M238" i="44"/>
  <c r="N238" i="60" s="1"/>
  <c r="N238" i="44"/>
  <c r="O238" i="60" s="1"/>
  <c r="O238" i="44"/>
  <c r="P238" i="60" s="1"/>
  <c r="P238" i="44"/>
  <c r="Q238" i="60" s="1"/>
  <c r="Q238" i="44"/>
  <c r="R238" i="60" s="1"/>
  <c r="R238" i="44"/>
  <c r="S238" i="60" s="1"/>
  <c r="S238" i="44"/>
  <c r="T238" i="60" s="1"/>
  <c r="T238" i="44"/>
  <c r="U238" i="60" s="1"/>
  <c r="J239" i="44"/>
  <c r="K239" i="60" s="1"/>
  <c r="K239" i="44"/>
  <c r="L239" i="60" s="1"/>
  <c r="L239" i="44"/>
  <c r="M239" i="44"/>
  <c r="N239" i="60" s="1"/>
  <c r="N239" i="44"/>
  <c r="O239" i="60" s="1"/>
  <c r="O239" i="44"/>
  <c r="P239" i="60" s="1"/>
  <c r="P239" i="44"/>
  <c r="Q239" i="60" s="1"/>
  <c r="Q239" i="44"/>
  <c r="R239" i="60" s="1"/>
  <c r="R239" i="44"/>
  <c r="S239" i="60" s="1"/>
  <c r="S239" i="44"/>
  <c r="T239" i="60" s="1"/>
  <c r="T239" i="44"/>
  <c r="U239" i="60" s="1"/>
  <c r="J240" i="44"/>
  <c r="K240" i="60" s="1"/>
  <c r="K240" i="44"/>
  <c r="L240" i="60" s="1"/>
  <c r="L240" i="44"/>
  <c r="M240" i="44"/>
  <c r="N240" i="60" s="1"/>
  <c r="N240" i="44"/>
  <c r="O240" i="60" s="1"/>
  <c r="O240" i="44"/>
  <c r="P240" i="60" s="1"/>
  <c r="P240" i="44"/>
  <c r="Q240" i="60" s="1"/>
  <c r="Q240" i="44"/>
  <c r="R240" i="60" s="1"/>
  <c r="R240" i="44"/>
  <c r="S240" i="60" s="1"/>
  <c r="S240" i="44"/>
  <c r="T240" i="60" s="1"/>
  <c r="T240" i="44"/>
  <c r="U240" i="60" s="1"/>
  <c r="J241" i="44"/>
  <c r="K241" i="60" s="1"/>
  <c r="K241" i="44"/>
  <c r="L241" i="60" s="1"/>
  <c r="L241" i="44"/>
  <c r="M241" i="44"/>
  <c r="N241" i="60" s="1"/>
  <c r="N241" i="44"/>
  <c r="O241" i="60" s="1"/>
  <c r="O241" i="44"/>
  <c r="P241" i="60" s="1"/>
  <c r="P241" i="44"/>
  <c r="Q241" i="60" s="1"/>
  <c r="Q241" i="44"/>
  <c r="R241" i="60" s="1"/>
  <c r="R241" i="44"/>
  <c r="S241" i="60" s="1"/>
  <c r="S241" i="44"/>
  <c r="T241" i="60" s="1"/>
  <c r="T241" i="44"/>
  <c r="U241" i="60" s="1"/>
  <c r="J242" i="44"/>
  <c r="K242" i="60" s="1"/>
  <c r="K242" i="44"/>
  <c r="L242" i="60" s="1"/>
  <c r="L242" i="44"/>
  <c r="M242" i="44"/>
  <c r="N242" i="60" s="1"/>
  <c r="N242" i="44"/>
  <c r="O242" i="60" s="1"/>
  <c r="O242" i="44"/>
  <c r="P242" i="60" s="1"/>
  <c r="P242" i="44"/>
  <c r="Q242" i="60" s="1"/>
  <c r="Q242" i="44"/>
  <c r="R242" i="60" s="1"/>
  <c r="R242" i="44"/>
  <c r="S242" i="60" s="1"/>
  <c r="S242" i="44"/>
  <c r="T242" i="60" s="1"/>
  <c r="T242" i="44"/>
  <c r="U242" i="60" s="1"/>
  <c r="J243" i="44"/>
  <c r="K243" i="60" s="1"/>
  <c r="K243" i="44"/>
  <c r="L243" i="60" s="1"/>
  <c r="L243" i="44"/>
  <c r="M243" i="44"/>
  <c r="N243" i="60" s="1"/>
  <c r="N243" i="44"/>
  <c r="O243" i="60" s="1"/>
  <c r="O243" i="44"/>
  <c r="P243" i="60" s="1"/>
  <c r="P243" i="44"/>
  <c r="Q243" i="60" s="1"/>
  <c r="Q243" i="44"/>
  <c r="R243" i="60" s="1"/>
  <c r="R243" i="44"/>
  <c r="S243" i="60" s="1"/>
  <c r="S243" i="44"/>
  <c r="T243" i="60" s="1"/>
  <c r="T243" i="44"/>
  <c r="U243" i="60" s="1"/>
  <c r="J244" i="44"/>
  <c r="K244" i="60" s="1"/>
  <c r="K244" i="44"/>
  <c r="L244" i="60" s="1"/>
  <c r="L244" i="44"/>
  <c r="M244" i="44"/>
  <c r="N244" i="60" s="1"/>
  <c r="N244" i="44"/>
  <c r="O244" i="60" s="1"/>
  <c r="O244" i="44"/>
  <c r="P244" i="60" s="1"/>
  <c r="P244" i="44"/>
  <c r="Q244" i="60" s="1"/>
  <c r="Q244" i="44"/>
  <c r="R244" i="60" s="1"/>
  <c r="R244" i="44"/>
  <c r="S244" i="60" s="1"/>
  <c r="S244" i="44"/>
  <c r="T244" i="60" s="1"/>
  <c r="T244" i="44"/>
  <c r="U244" i="60" s="1"/>
  <c r="J245" i="44"/>
  <c r="K245" i="60" s="1"/>
  <c r="K245" i="44"/>
  <c r="L245" i="60" s="1"/>
  <c r="L245" i="44"/>
  <c r="M245" i="44"/>
  <c r="N245" i="60" s="1"/>
  <c r="N245" i="44"/>
  <c r="O245" i="60" s="1"/>
  <c r="O245" i="44"/>
  <c r="P245" i="60" s="1"/>
  <c r="P245" i="44"/>
  <c r="Q245" i="60" s="1"/>
  <c r="Q245" i="44"/>
  <c r="R245" i="60" s="1"/>
  <c r="R245" i="44"/>
  <c r="S245" i="60" s="1"/>
  <c r="S245" i="44"/>
  <c r="T245" i="60" s="1"/>
  <c r="T245" i="44"/>
  <c r="U245" i="60" s="1"/>
  <c r="J246" i="44"/>
  <c r="K246" i="60" s="1"/>
  <c r="K246" i="44"/>
  <c r="L246" i="60" s="1"/>
  <c r="L246" i="44"/>
  <c r="M246" i="44"/>
  <c r="N246" i="60" s="1"/>
  <c r="N246" i="44"/>
  <c r="O246" i="60" s="1"/>
  <c r="O246" i="44"/>
  <c r="P246" i="60" s="1"/>
  <c r="P246" i="44"/>
  <c r="Q246" i="60" s="1"/>
  <c r="Q246" i="44"/>
  <c r="R246" i="60" s="1"/>
  <c r="R246" i="44"/>
  <c r="S246" i="60" s="1"/>
  <c r="S246" i="44"/>
  <c r="T246" i="60" s="1"/>
  <c r="T246" i="44"/>
  <c r="U246" i="60" s="1"/>
  <c r="J247" i="44"/>
  <c r="K247" i="60" s="1"/>
  <c r="K247" i="44"/>
  <c r="L247" i="60" s="1"/>
  <c r="L247" i="44"/>
  <c r="M247" i="44"/>
  <c r="N247" i="60" s="1"/>
  <c r="N247" i="44"/>
  <c r="O247" i="60" s="1"/>
  <c r="O247" i="44"/>
  <c r="P247" i="60" s="1"/>
  <c r="P247" i="44"/>
  <c r="Q247" i="60" s="1"/>
  <c r="Q247" i="44"/>
  <c r="R247" i="60" s="1"/>
  <c r="R247" i="44"/>
  <c r="S247" i="60" s="1"/>
  <c r="S247" i="44"/>
  <c r="T247" i="60" s="1"/>
  <c r="T247" i="44"/>
  <c r="U247" i="60" s="1"/>
  <c r="J248" i="44"/>
  <c r="K248" i="60" s="1"/>
  <c r="K248" i="44"/>
  <c r="L248" i="60" s="1"/>
  <c r="L248" i="44"/>
  <c r="M248" i="44"/>
  <c r="N248" i="60" s="1"/>
  <c r="N248" i="44"/>
  <c r="O248" i="60" s="1"/>
  <c r="O248" i="44"/>
  <c r="P248" i="60" s="1"/>
  <c r="P248" i="44"/>
  <c r="Q248" i="60" s="1"/>
  <c r="Q248" i="44"/>
  <c r="R248" i="60" s="1"/>
  <c r="R248" i="44"/>
  <c r="S248" i="60" s="1"/>
  <c r="S248" i="44"/>
  <c r="T248" i="60" s="1"/>
  <c r="T248" i="44"/>
  <c r="U248" i="60" s="1"/>
  <c r="J249" i="44"/>
  <c r="K249" i="60" s="1"/>
  <c r="K249" i="44"/>
  <c r="L249" i="60" s="1"/>
  <c r="L249" i="44"/>
  <c r="M249" i="44"/>
  <c r="N249" i="60" s="1"/>
  <c r="N249" i="44"/>
  <c r="O249" i="60" s="1"/>
  <c r="O249" i="44"/>
  <c r="P249" i="60" s="1"/>
  <c r="P249" i="44"/>
  <c r="Q249" i="60" s="1"/>
  <c r="Q249" i="44"/>
  <c r="R249" i="60" s="1"/>
  <c r="R249" i="44"/>
  <c r="S249" i="60" s="1"/>
  <c r="S249" i="44"/>
  <c r="T249" i="60" s="1"/>
  <c r="T249" i="44"/>
  <c r="U249" i="60" s="1"/>
  <c r="J250" i="44"/>
  <c r="K250" i="60" s="1"/>
  <c r="K250" i="44"/>
  <c r="L250" i="60" s="1"/>
  <c r="L250" i="44"/>
  <c r="M250" i="44"/>
  <c r="N250" i="60" s="1"/>
  <c r="N250" i="44"/>
  <c r="O250" i="60" s="1"/>
  <c r="O250" i="44"/>
  <c r="P250" i="60" s="1"/>
  <c r="P250" i="44"/>
  <c r="Q250" i="60" s="1"/>
  <c r="Q250" i="44"/>
  <c r="R250" i="60" s="1"/>
  <c r="R250" i="44"/>
  <c r="S250" i="60" s="1"/>
  <c r="S250" i="44"/>
  <c r="T250" i="60" s="1"/>
  <c r="T250" i="44"/>
  <c r="U250" i="60" s="1"/>
  <c r="J251" i="44"/>
  <c r="K251" i="60" s="1"/>
  <c r="K251" i="44"/>
  <c r="L251" i="60" s="1"/>
  <c r="L251" i="44"/>
  <c r="M251" i="44"/>
  <c r="N251" i="60" s="1"/>
  <c r="N251" i="44"/>
  <c r="O251" i="60" s="1"/>
  <c r="O251" i="44"/>
  <c r="P251" i="60" s="1"/>
  <c r="P251" i="44"/>
  <c r="Q251" i="60" s="1"/>
  <c r="Q251" i="44"/>
  <c r="R251" i="60" s="1"/>
  <c r="R251" i="44"/>
  <c r="S251" i="60" s="1"/>
  <c r="S251" i="44"/>
  <c r="T251" i="60" s="1"/>
  <c r="T251" i="44"/>
  <c r="U251" i="60" s="1"/>
  <c r="J252" i="44"/>
  <c r="K252" i="60" s="1"/>
  <c r="K252" i="44"/>
  <c r="L252" i="60" s="1"/>
  <c r="L252" i="44"/>
  <c r="M252" i="44"/>
  <c r="N252" i="60" s="1"/>
  <c r="N252" i="44"/>
  <c r="O252" i="60" s="1"/>
  <c r="O252" i="44"/>
  <c r="P252" i="60" s="1"/>
  <c r="P252" i="44"/>
  <c r="Q252" i="60" s="1"/>
  <c r="Q252" i="44"/>
  <c r="R252" i="60" s="1"/>
  <c r="R252" i="44"/>
  <c r="S252" i="60" s="1"/>
  <c r="S252" i="44"/>
  <c r="T252" i="60" s="1"/>
  <c r="T252" i="44"/>
  <c r="U252" i="60" s="1"/>
  <c r="J253" i="44"/>
  <c r="K253" i="60" s="1"/>
  <c r="K253" i="44"/>
  <c r="L253" i="60" s="1"/>
  <c r="L253" i="44"/>
  <c r="M253" i="44"/>
  <c r="N253" i="60" s="1"/>
  <c r="N253" i="44"/>
  <c r="O253" i="60" s="1"/>
  <c r="O253" i="44"/>
  <c r="P253" i="60" s="1"/>
  <c r="P253" i="44"/>
  <c r="Q253" i="60" s="1"/>
  <c r="Q253" i="44"/>
  <c r="R253" i="60" s="1"/>
  <c r="R253" i="44"/>
  <c r="S253" i="60" s="1"/>
  <c r="S253" i="44"/>
  <c r="T253" i="60" s="1"/>
  <c r="T253" i="44"/>
  <c r="U253" i="60" s="1"/>
  <c r="J254" i="44"/>
  <c r="K254" i="60" s="1"/>
  <c r="K254" i="44"/>
  <c r="L254" i="60" s="1"/>
  <c r="L254" i="44"/>
  <c r="M254" i="44"/>
  <c r="N254" i="60" s="1"/>
  <c r="N254" i="44"/>
  <c r="O254" i="60" s="1"/>
  <c r="O254" i="44"/>
  <c r="P254" i="60" s="1"/>
  <c r="P254" i="44"/>
  <c r="Q254" i="60" s="1"/>
  <c r="Q254" i="44"/>
  <c r="R254" i="60" s="1"/>
  <c r="R254" i="44"/>
  <c r="S254" i="60" s="1"/>
  <c r="S254" i="44"/>
  <c r="T254" i="60" s="1"/>
  <c r="T254" i="44"/>
  <c r="U254" i="60" s="1"/>
  <c r="J255" i="44"/>
  <c r="K255" i="60" s="1"/>
  <c r="K255" i="44"/>
  <c r="L255" i="60" s="1"/>
  <c r="L255" i="44"/>
  <c r="M255" i="44"/>
  <c r="N255" i="60" s="1"/>
  <c r="N255" i="44"/>
  <c r="O255" i="60" s="1"/>
  <c r="O255" i="44"/>
  <c r="P255" i="60" s="1"/>
  <c r="P255" i="44"/>
  <c r="Q255" i="60" s="1"/>
  <c r="Q255" i="44"/>
  <c r="R255" i="60" s="1"/>
  <c r="R255" i="44"/>
  <c r="S255" i="60" s="1"/>
  <c r="S255" i="44"/>
  <c r="T255" i="60" s="1"/>
  <c r="T255" i="44"/>
  <c r="U255" i="60" s="1"/>
  <c r="J256" i="44"/>
  <c r="K256" i="60" s="1"/>
  <c r="K256" i="44"/>
  <c r="L256" i="60" s="1"/>
  <c r="L256" i="44"/>
  <c r="M256" i="44"/>
  <c r="N256" i="60" s="1"/>
  <c r="N256" i="44"/>
  <c r="O256" i="60" s="1"/>
  <c r="O256" i="44"/>
  <c r="P256" i="60" s="1"/>
  <c r="P256" i="44"/>
  <c r="Q256" i="60" s="1"/>
  <c r="Q256" i="44"/>
  <c r="R256" i="60" s="1"/>
  <c r="R256" i="44"/>
  <c r="S256" i="60" s="1"/>
  <c r="S256" i="44"/>
  <c r="T256" i="60" s="1"/>
  <c r="T256" i="44"/>
  <c r="U256" i="60" s="1"/>
  <c r="J257" i="44"/>
  <c r="K257" i="60" s="1"/>
  <c r="K257" i="44"/>
  <c r="L257" i="60" s="1"/>
  <c r="L257" i="44"/>
  <c r="M257" i="44"/>
  <c r="N257" i="60" s="1"/>
  <c r="N257" i="44"/>
  <c r="O257" i="60" s="1"/>
  <c r="O257" i="44"/>
  <c r="P257" i="60" s="1"/>
  <c r="P257" i="44"/>
  <c r="Q257" i="60" s="1"/>
  <c r="Q257" i="44"/>
  <c r="R257" i="60" s="1"/>
  <c r="R257" i="44"/>
  <c r="S257" i="60" s="1"/>
  <c r="S257" i="44"/>
  <c r="T257" i="60" s="1"/>
  <c r="T257" i="44"/>
  <c r="U257" i="60" s="1"/>
  <c r="J258" i="44"/>
  <c r="K258" i="60" s="1"/>
  <c r="K258" i="44"/>
  <c r="L258" i="60" s="1"/>
  <c r="L258" i="44"/>
  <c r="M258" i="44"/>
  <c r="N258" i="60" s="1"/>
  <c r="N258" i="44"/>
  <c r="O258" i="60" s="1"/>
  <c r="O258" i="44"/>
  <c r="P258" i="60" s="1"/>
  <c r="P258" i="44"/>
  <c r="Q258" i="60" s="1"/>
  <c r="Q258" i="44"/>
  <c r="R258" i="60" s="1"/>
  <c r="R258" i="44"/>
  <c r="S258" i="60" s="1"/>
  <c r="S258" i="44"/>
  <c r="T258" i="60" s="1"/>
  <c r="T258" i="44"/>
  <c r="U258" i="60" s="1"/>
  <c r="J259" i="44"/>
  <c r="K259" i="60" s="1"/>
  <c r="K259" i="44"/>
  <c r="L259" i="60" s="1"/>
  <c r="L259" i="44"/>
  <c r="M259" i="44"/>
  <c r="N259" i="60" s="1"/>
  <c r="N259" i="44"/>
  <c r="O259" i="60" s="1"/>
  <c r="O259" i="44"/>
  <c r="P259" i="60" s="1"/>
  <c r="P259" i="44"/>
  <c r="Q259" i="60" s="1"/>
  <c r="Q259" i="44"/>
  <c r="R259" i="60" s="1"/>
  <c r="R259" i="44"/>
  <c r="S259" i="60" s="1"/>
  <c r="S259" i="44"/>
  <c r="T259" i="60" s="1"/>
  <c r="T259" i="44"/>
  <c r="U259" i="60" s="1"/>
  <c r="J260" i="44"/>
  <c r="K260" i="60" s="1"/>
  <c r="K260" i="44"/>
  <c r="L260" i="60" s="1"/>
  <c r="L260" i="44"/>
  <c r="M260" i="44"/>
  <c r="N260" i="60" s="1"/>
  <c r="N260" i="44"/>
  <c r="O260" i="60" s="1"/>
  <c r="O260" i="44"/>
  <c r="P260" i="60" s="1"/>
  <c r="P260" i="44"/>
  <c r="Q260" i="60" s="1"/>
  <c r="Q260" i="44"/>
  <c r="R260" i="60" s="1"/>
  <c r="R260" i="44"/>
  <c r="S260" i="60" s="1"/>
  <c r="S260" i="44"/>
  <c r="T260" i="60" s="1"/>
  <c r="T260" i="44"/>
  <c r="U260" i="60" s="1"/>
  <c r="J261" i="44"/>
  <c r="K261" i="60" s="1"/>
  <c r="K261" i="44"/>
  <c r="L261" i="60" s="1"/>
  <c r="L261" i="44"/>
  <c r="M261" i="44"/>
  <c r="N261" i="60" s="1"/>
  <c r="N261" i="44"/>
  <c r="O261" i="60" s="1"/>
  <c r="O261" i="44"/>
  <c r="P261" i="60" s="1"/>
  <c r="P261" i="44"/>
  <c r="Q261" i="60" s="1"/>
  <c r="Q261" i="44"/>
  <c r="R261" i="60" s="1"/>
  <c r="R261" i="44"/>
  <c r="S261" i="60" s="1"/>
  <c r="S261" i="44"/>
  <c r="T261" i="60" s="1"/>
  <c r="T261" i="44"/>
  <c r="U261" i="60" s="1"/>
  <c r="J262" i="44"/>
  <c r="K262" i="60" s="1"/>
  <c r="K262" i="44"/>
  <c r="L262" i="60" s="1"/>
  <c r="L262" i="44"/>
  <c r="M262" i="44"/>
  <c r="N262" i="60" s="1"/>
  <c r="N262" i="44"/>
  <c r="O262" i="60" s="1"/>
  <c r="O262" i="44"/>
  <c r="P262" i="60" s="1"/>
  <c r="P262" i="44"/>
  <c r="Q262" i="60" s="1"/>
  <c r="Q262" i="44"/>
  <c r="R262" i="60" s="1"/>
  <c r="R262" i="44"/>
  <c r="S262" i="60" s="1"/>
  <c r="S262" i="44"/>
  <c r="T262" i="60" s="1"/>
  <c r="T262" i="44"/>
  <c r="U262" i="60" s="1"/>
  <c r="J263" i="44"/>
  <c r="K263" i="60" s="1"/>
  <c r="K263" i="44"/>
  <c r="L263" i="60" s="1"/>
  <c r="L263" i="44"/>
  <c r="M263" i="44"/>
  <c r="N263" i="60" s="1"/>
  <c r="N263" i="44"/>
  <c r="O263" i="60" s="1"/>
  <c r="O263" i="44"/>
  <c r="P263" i="60" s="1"/>
  <c r="P263" i="44"/>
  <c r="Q263" i="60" s="1"/>
  <c r="Q263" i="44"/>
  <c r="R263" i="60" s="1"/>
  <c r="R263" i="44"/>
  <c r="S263" i="60" s="1"/>
  <c r="S263" i="44"/>
  <c r="T263" i="60" s="1"/>
  <c r="T263" i="44"/>
  <c r="U263" i="60" s="1"/>
  <c r="J264" i="44"/>
  <c r="K264" i="60" s="1"/>
  <c r="K264" i="44"/>
  <c r="L264" i="60" s="1"/>
  <c r="L264" i="44"/>
  <c r="M264" i="44"/>
  <c r="N264" i="60" s="1"/>
  <c r="N264" i="44"/>
  <c r="O264" i="60" s="1"/>
  <c r="O264" i="44"/>
  <c r="P264" i="60" s="1"/>
  <c r="P264" i="44"/>
  <c r="Q264" i="60" s="1"/>
  <c r="Q264" i="44"/>
  <c r="R264" i="60" s="1"/>
  <c r="R264" i="44"/>
  <c r="S264" i="60" s="1"/>
  <c r="S264" i="44"/>
  <c r="T264" i="60" s="1"/>
  <c r="T264" i="44"/>
  <c r="U264" i="60" s="1"/>
  <c r="J265" i="44"/>
  <c r="K265" i="60" s="1"/>
  <c r="K265" i="44"/>
  <c r="L265" i="60" s="1"/>
  <c r="L265" i="44"/>
  <c r="M265" i="44"/>
  <c r="N265" i="60" s="1"/>
  <c r="N265" i="44"/>
  <c r="O265" i="60" s="1"/>
  <c r="O265" i="44"/>
  <c r="P265" i="60" s="1"/>
  <c r="P265" i="44"/>
  <c r="Q265" i="60" s="1"/>
  <c r="Q265" i="44"/>
  <c r="R265" i="60" s="1"/>
  <c r="R265" i="44"/>
  <c r="S265" i="60" s="1"/>
  <c r="S265" i="44"/>
  <c r="T265" i="60" s="1"/>
  <c r="T265" i="44"/>
  <c r="U265" i="60" s="1"/>
  <c r="J266" i="44"/>
  <c r="K266" i="60" s="1"/>
  <c r="K266" i="44"/>
  <c r="L266" i="60" s="1"/>
  <c r="L266" i="44"/>
  <c r="M266" i="44"/>
  <c r="N266" i="60" s="1"/>
  <c r="N266" i="44"/>
  <c r="O266" i="60" s="1"/>
  <c r="O266" i="44"/>
  <c r="P266" i="60" s="1"/>
  <c r="P266" i="44"/>
  <c r="Q266" i="60" s="1"/>
  <c r="Q266" i="44"/>
  <c r="R266" i="60" s="1"/>
  <c r="R266" i="44"/>
  <c r="S266" i="60" s="1"/>
  <c r="S266" i="44"/>
  <c r="T266" i="60" s="1"/>
  <c r="T266" i="44"/>
  <c r="U266" i="60" s="1"/>
  <c r="J267" i="44"/>
  <c r="K267" i="60" s="1"/>
  <c r="K267" i="44"/>
  <c r="L267" i="60" s="1"/>
  <c r="L267" i="44"/>
  <c r="M267" i="44"/>
  <c r="N267" i="60" s="1"/>
  <c r="N267" i="44"/>
  <c r="O267" i="60" s="1"/>
  <c r="O267" i="44"/>
  <c r="P267" i="60" s="1"/>
  <c r="P267" i="44"/>
  <c r="Q267" i="60" s="1"/>
  <c r="Q267" i="44"/>
  <c r="R267" i="60" s="1"/>
  <c r="R267" i="44"/>
  <c r="S267" i="60" s="1"/>
  <c r="S267" i="44"/>
  <c r="T267" i="60" s="1"/>
  <c r="T267" i="44"/>
  <c r="U267" i="60" s="1"/>
  <c r="J268" i="44"/>
  <c r="K268" i="60" s="1"/>
  <c r="K268" i="44"/>
  <c r="L268" i="60" s="1"/>
  <c r="L268" i="44"/>
  <c r="M268" i="44"/>
  <c r="N268" i="60" s="1"/>
  <c r="N268" i="44"/>
  <c r="O268" i="60" s="1"/>
  <c r="O268" i="44"/>
  <c r="P268" i="60" s="1"/>
  <c r="P268" i="44"/>
  <c r="Q268" i="60" s="1"/>
  <c r="Q268" i="44"/>
  <c r="R268" i="60" s="1"/>
  <c r="R268" i="44"/>
  <c r="S268" i="60" s="1"/>
  <c r="S268" i="44"/>
  <c r="T268" i="60" s="1"/>
  <c r="T268" i="44"/>
  <c r="U268" i="60" s="1"/>
  <c r="J269" i="44"/>
  <c r="K269" i="60" s="1"/>
  <c r="K269" i="44"/>
  <c r="L269" i="60" s="1"/>
  <c r="L269" i="44"/>
  <c r="M269" i="44"/>
  <c r="N269" i="60" s="1"/>
  <c r="N269" i="44"/>
  <c r="O269" i="60" s="1"/>
  <c r="O269" i="44"/>
  <c r="P269" i="60" s="1"/>
  <c r="P269" i="44"/>
  <c r="Q269" i="60" s="1"/>
  <c r="Q269" i="44"/>
  <c r="R269" i="60" s="1"/>
  <c r="R269" i="44"/>
  <c r="S269" i="60" s="1"/>
  <c r="S269" i="44"/>
  <c r="T269" i="60" s="1"/>
  <c r="T269" i="44"/>
  <c r="U269" i="60" s="1"/>
  <c r="J270" i="44"/>
  <c r="K270" i="60" s="1"/>
  <c r="K270" i="44"/>
  <c r="L270" i="60" s="1"/>
  <c r="L270" i="44"/>
  <c r="M270" i="44"/>
  <c r="N270" i="60" s="1"/>
  <c r="N270" i="44"/>
  <c r="O270" i="60" s="1"/>
  <c r="O270" i="44"/>
  <c r="P270" i="60" s="1"/>
  <c r="P270" i="44"/>
  <c r="Q270" i="60" s="1"/>
  <c r="Q270" i="44"/>
  <c r="R270" i="60" s="1"/>
  <c r="R270" i="44"/>
  <c r="S270" i="60" s="1"/>
  <c r="S270" i="44"/>
  <c r="T270" i="60" s="1"/>
  <c r="T270" i="44"/>
  <c r="U270" i="60" s="1"/>
  <c r="J271" i="44"/>
  <c r="K271" i="60" s="1"/>
  <c r="K271" i="44"/>
  <c r="L271" i="60" s="1"/>
  <c r="L271" i="44"/>
  <c r="M271" i="44"/>
  <c r="N271" i="60" s="1"/>
  <c r="N271" i="44"/>
  <c r="O271" i="60" s="1"/>
  <c r="O271" i="44"/>
  <c r="P271" i="60" s="1"/>
  <c r="P271" i="44"/>
  <c r="Q271" i="60" s="1"/>
  <c r="Q271" i="44"/>
  <c r="R271" i="60" s="1"/>
  <c r="R271" i="44"/>
  <c r="S271" i="60" s="1"/>
  <c r="S271" i="44"/>
  <c r="T271" i="60" s="1"/>
  <c r="T271" i="44"/>
  <c r="U271" i="60" s="1"/>
  <c r="J272" i="44"/>
  <c r="K272" i="60" s="1"/>
  <c r="K272" i="44"/>
  <c r="L272" i="60" s="1"/>
  <c r="L272" i="44"/>
  <c r="M272" i="44"/>
  <c r="N272" i="60" s="1"/>
  <c r="N272" i="44"/>
  <c r="O272" i="60" s="1"/>
  <c r="O272" i="44"/>
  <c r="P272" i="60" s="1"/>
  <c r="P272" i="44"/>
  <c r="Q272" i="60" s="1"/>
  <c r="Q272" i="44"/>
  <c r="R272" i="60" s="1"/>
  <c r="R272" i="44"/>
  <c r="S272" i="60" s="1"/>
  <c r="S272" i="44"/>
  <c r="T272" i="60" s="1"/>
  <c r="T272" i="44"/>
  <c r="U272" i="60" s="1"/>
  <c r="J273" i="44"/>
  <c r="K273" i="60" s="1"/>
  <c r="K273" i="44"/>
  <c r="L273" i="60" s="1"/>
  <c r="L273" i="44"/>
  <c r="M273" i="44"/>
  <c r="N273" i="60" s="1"/>
  <c r="N273" i="44"/>
  <c r="O273" i="60" s="1"/>
  <c r="O273" i="44"/>
  <c r="P273" i="60" s="1"/>
  <c r="P273" i="44"/>
  <c r="Q273" i="60" s="1"/>
  <c r="Q273" i="44"/>
  <c r="R273" i="60" s="1"/>
  <c r="R273" i="44"/>
  <c r="S273" i="60" s="1"/>
  <c r="S273" i="44"/>
  <c r="T273" i="60" s="1"/>
  <c r="T273" i="44"/>
  <c r="U273" i="60" s="1"/>
  <c r="J274" i="44"/>
  <c r="K274" i="60" s="1"/>
  <c r="K274" i="44"/>
  <c r="L274" i="60" s="1"/>
  <c r="L274" i="44"/>
  <c r="M274" i="44"/>
  <c r="N274" i="60" s="1"/>
  <c r="N274" i="44"/>
  <c r="O274" i="60" s="1"/>
  <c r="O274" i="44"/>
  <c r="P274" i="60" s="1"/>
  <c r="P274" i="44"/>
  <c r="Q274" i="60" s="1"/>
  <c r="Q274" i="44"/>
  <c r="R274" i="60" s="1"/>
  <c r="R274" i="44"/>
  <c r="S274" i="60" s="1"/>
  <c r="S274" i="44"/>
  <c r="T274" i="60" s="1"/>
  <c r="T274" i="44"/>
  <c r="U274" i="60" s="1"/>
  <c r="J275" i="44"/>
  <c r="K275" i="60" s="1"/>
  <c r="K275" i="44"/>
  <c r="L275" i="60" s="1"/>
  <c r="L275" i="44"/>
  <c r="M275" i="44"/>
  <c r="N275" i="60" s="1"/>
  <c r="N275" i="44"/>
  <c r="O275" i="60" s="1"/>
  <c r="O275" i="44"/>
  <c r="P275" i="60" s="1"/>
  <c r="P275" i="44"/>
  <c r="Q275" i="60" s="1"/>
  <c r="Q275" i="44"/>
  <c r="R275" i="60" s="1"/>
  <c r="R275" i="44"/>
  <c r="S275" i="60" s="1"/>
  <c r="S275" i="44"/>
  <c r="T275" i="60" s="1"/>
  <c r="T275" i="44"/>
  <c r="U275" i="60" s="1"/>
  <c r="J276" i="44"/>
  <c r="K276" i="60" s="1"/>
  <c r="K276" i="44"/>
  <c r="L276" i="60" s="1"/>
  <c r="L276" i="44"/>
  <c r="M276" i="44"/>
  <c r="N276" i="60" s="1"/>
  <c r="N276" i="44"/>
  <c r="O276" i="60" s="1"/>
  <c r="O276" i="44"/>
  <c r="P276" i="60" s="1"/>
  <c r="P276" i="44"/>
  <c r="Q276" i="60" s="1"/>
  <c r="Q276" i="44"/>
  <c r="R276" i="60" s="1"/>
  <c r="R276" i="44"/>
  <c r="S276" i="60" s="1"/>
  <c r="S276" i="44"/>
  <c r="T276" i="60" s="1"/>
  <c r="T276" i="44"/>
  <c r="U276" i="60" s="1"/>
  <c r="J277" i="44"/>
  <c r="K277" i="60" s="1"/>
  <c r="K277" i="44"/>
  <c r="L277" i="60" s="1"/>
  <c r="L277" i="44"/>
  <c r="M277" i="44"/>
  <c r="N277" i="60" s="1"/>
  <c r="N277" i="44"/>
  <c r="O277" i="60" s="1"/>
  <c r="O277" i="44"/>
  <c r="P277" i="60" s="1"/>
  <c r="P277" i="44"/>
  <c r="Q277" i="60" s="1"/>
  <c r="Q277" i="44"/>
  <c r="R277" i="60" s="1"/>
  <c r="R277" i="44"/>
  <c r="S277" i="60" s="1"/>
  <c r="S277" i="44"/>
  <c r="T277" i="60" s="1"/>
  <c r="T277" i="44"/>
  <c r="U277" i="60" s="1"/>
  <c r="J278" i="44"/>
  <c r="K278" i="60" s="1"/>
  <c r="K278" i="44"/>
  <c r="L278" i="60" s="1"/>
  <c r="L278" i="44"/>
  <c r="M278" i="44"/>
  <c r="N278" i="60" s="1"/>
  <c r="N278" i="44"/>
  <c r="O278" i="60" s="1"/>
  <c r="O278" i="44"/>
  <c r="P278" i="60" s="1"/>
  <c r="P278" i="44"/>
  <c r="Q278" i="60" s="1"/>
  <c r="Q278" i="44"/>
  <c r="R278" i="60" s="1"/>
  <c r="R278" i="44"/>
  <c r="S278" i="60" s="1"/>
  <c r="S278" i="44"/>
  <c r="T278" i="60" s="1"/>
  <c r="T278" i="44"/>
  <c r="U278" i="60" s="1"/>
  <c r="J279" i="44"/>
  <c r="K279" i="60" s="1"/>
  <c r="K279" i="44"/>
  <c r="L279" i="60" s="1"/>
  <c r="L279" i="44"/>
  <c r="M279" i="44"/>
  <c r="N279" i="60" s="1"/>
  <c r="N279" i="44"/>
  <c r="O279" i="60" s="1"/>
  <c r="O279" i="44"/>
  <c r="P279" i="60" s="1"/>
  <c r="P279" i="44"/>
  <c r="Q279" i="60" s="1"/>
  <c r="Q279" i="44"/>
  <c r="R279" i="60" s="1"/>
  <c r="R279" i="44"/>
  <c r="S279" i="60" s="1"/>
  <c r="S279" i="44"/>
  <c r="T279" i="60" s="1"/>
  <c r="T279" i="44"/>
  <c r="U279" i="60" s="1"/>
  <c r="J280" i="44"/>
  <c r="K280" i="60" s="1"/>
  <c r="K280" i="44"/>
  <c r="L280" i="60" s="1"/>
  <c r="L280" i="44"/>
  <c r="M280" i="44"/>
  <c r="N280" i="60" s="1"/>
  <c r="N280" i="44"/>
  <c r="O280" i="60" s="1"/>
  <c r="O280" i="44"/>
  <c r="P280" i="60" s="1"/>
  <c r="P280" i="44"/>
  <c r="Q280" i="60" s="1"/>
  <c r="Q280" i="44"/>
  <c r="R280" i="60" s="1"/>
  <c r="R280" i="44"/>
  <c r="S280" i="60" s="1"/>
  <c r="S280" i="44"/>
  <c r="T280" i="60" s="1"/>
  <c r="T280" i="44"/>
  <c r="U280" i="60" s="1"/>
  <c r="J281" i="44"/>
  <c r="K281" i="60" s="1"/>
  <c r="K281" i="44"/>
  <c r="L281" i="60" s="1"/>
  <c r="L281" i="44"/>
  <c r="M281" i="44"/>
  <c r="N281" i="60" s="1"/>
  <c r="N281" i="44"/>
  <c r="O281" i="60" s="1"/>
  <c r="O281" i="44"/>
  <c r="P281" i="60" s="1"/>
  <c r="P281" i="44"/>
  <c r="Q281" i="60" s="1"/>
  <c r="Q281" i="44"/>
  <c r="R281" i="60" s="1"/>
  <c r="R281" i="44"/>
  <c r="S281" i="60" s="1"/>
  <c r="S281" i="44"/>
  <c r="T281" i="60" s="1"/>
  <c r="T281" i="44"/>
  <c r="U281" i="60" s="1"/>
  <c r="J282" i="44"/>
  <c r="K282" i="60" s="1"/>
  <c r="K282" i="44"/>
  <c r="L282" i="60" s="1"/>
  <c r="L282" i="44"/>
  <c r="M282" i="44"/>
  <c r="N282" i="60" s="1"/>
  <c r="N282" i="44"/>
  <c r="O282" i="60" s="1"/>
  <c r="O282" i="44"/>
  <c r="P282" i="60" s="1"/>
  <c r="P282" i="44"/>
  <c r="Q282" i="60" s="1"/>
  <c r="Q282" i="44"/>
  <c r="R282" i="60" s="1"/>
  <c r="R282" i="44"/>
  <c r="S282" i="60" s="1"/>
  <c r="S282" i="44"/>
  <c r="T282" i="60" s="1"/>
  <c r="T282" i="44"/>
  <c r="U282" i="60" s="1"/>
  <c r="J283" i="44"/>
  <c r="K283" i="60" s="1"/>
  <c r="K283" i="44"/>
  <c r="L283" i="60" s="1"/>
  <c r="L283" i="44"/>
  <c r="M283" i="44"/>
  <c r="N283" i="60" s="1"/>
  <c r="N283" i="44"/>
  <c r="O283" i="60" s="1"/>
  <c r="O283" i="44"/>
  <c r="P283" i="60" s="1"/>
  <c r="P283" i="44"/>
  <c r="Q283" i="60" s="1"/>
  <c r="Q283" i="44"/>
  <c r="R283" i="60" s="1"/>
  <c r="R283" i="44"/>
  <c r="S283" i="60" s="1"/>
  <c r="S283" i="44"/>
  <c r="T283" i="60" s="1"/>
  <c r="T283" i="44"/>
  <c r="U283" i="60" s="1"/>
  <c r="J284" i="44"/>
  <c r="K284" i="60" s="1"/>
  <c r="K284" i="44"/>
  <c r="L284" i="60" s="1"/>
  <c r="L284" i="44"/>
  <c r="M284" i="44"/>
  <c r="N284" i="60" s="1"/>
  <c r="N284" i="44"/>
  <c r="O284" i="60" s="1"/>
  <c r="O284" i="44"/>
  <c r="P284" i="60" s="1"/>
  <c r="P284" i="44"/>
  <c r="Q284" i="60" s="1"/>
  <c r="Q284" i="44"/>
  <c r="R284" i="60" s="1"/>
  <c r="R284" i="44"/>
  <c r="S284" i="60" s="1"/>
  <c r="S284" i="44"/>
  <c r="T284" i="60" s="1"/>
  <c r="T284" i="44"/>
  <c r="U284" i="60" s="1"/>
  <c r="J285" i="44"/>
  <c r="K285" i="60" s="1"/>
  <c r="K285" i="44"/>
  <c r="L285" i="60" s="1"/>
  <c r="L285" i="44"/>
  <c r="M285" i="44"/>
  <c r="N285" i="60" s="1"/>
  <c r="N285" i="44"/>
  <c r="O285" i="60" s="1"/>
  <c r="O285" i="44"/>
  <c r="P285" i="60" s="1"/>
  <c r="P285" i="44"/>
  <c r="Q285" i="60" s="1"/>
  <c r="Q285" i="44"/>
  <c r="R285" i="60" s="1"/>
  <c r="R285" i="44"/>
  <c r="S285" i="60" s="1"/>
  <c r="S285" i="44"/>
  <c r="T285" i="60" s="1"/>
  <c r="T285" i="44"/>
  <c r="U285" i="60" s="1"/>
  <c r="J286" i="44"/>
  <c r="K286" i="60" s="1"/>
  <c r="K286" i="44"/>
  <c r="L286" i="60" s="1"/>
  <c r="L286" i="44"/>
  <c r="M286" i="44"/>
  <c r="N286" i="60" s="1"/>
  <c r="N286" i="44"/>
  <c r="O286" i="60" s="1"/>
  <c r="O286" i="44"/>
  <c r="P286" i="60" s="1"/>
  <c r="P286" i="44"/>
  <c r="Q286" i="60" s="1"/>
  <c r="Q286" i="44"/>
  <c r="R286" i="60" s="1"/>
  <c r="R286" i="44"/>
  <c r="S286" i="60" s="1"/>
  <c r="S286" i="44"/>
  <c r="T286" i="60" s="1"/>
  <c r="T286" i="44"/>
  <c r="U286" i="60" s="1"/>
  <c r="J287" i="44"/>
  <c r="K287" i="60" s="1"/>
  <c r="K287" i="44"/>
  <c r="L287" i="60" s="1"/>
  <c r="L287" i="44"/>
  <c r="M287" i="44"/>
  <c r="N287" i="60" s="1"/>
  <c r="N287" i="44"/>
  <c r="O287" i="60" s="1"/>
  <c r="O287" i="44"/>
  <c r="P287" i="60" s="1"/>
  <c r="P287" i="44"/>
  <c r="Q287" i="60" s="1"/>
  <c r="Q287" i="44"/>
  <c r="R287" i="60" s="1"/>
  <c r="R287" i="44"/>
  <c r="S287" i="60" s="1"/>
  <c r="S287" i="44"/>
  <c r="T287" i="60" s="1"/>
  <c r="T287" i="44"/>
  <c r="U287" i="60" s="1"/>
  <c r="J288" i="44"/>
  <c r="K288" i="60" s="1"/>
  <c r="K288" i="44"/>
  <c r="L288" i="60" s="1"/>
  <c r="L288" i="44"/>
  <c r="M288" i="44"/>
  <c r="N288" i="60" s="1"/>
  <c r="N288" i="44"/>
  <c r="O288" i="60" s="1"/>
  <c r="O288" i="44"/>
  <c r="P288" i="60" s="1"/>
  <c r="P288" i="44"/>
  <c r="Q288" i="60" s="1"/>
  <c r="Q288" i="44"/>
  <c r="R288" i="60" s="1"/>
  <c r="R288" i="44"/>
  <c r="S288" i="60" s="1"/>
  <c r="S288" i="44"/>
  <c r="T288" i="60" s="1"/>
  <c r="T288" i="44"/>
  <c r="U288" i="60" s="1"/>
  <c r="J289" i="44"/>
  <c r="K289" i="60" s="1"/>
  <c r="K289" i="44"/>
  <c r="L289" i="60" s="1"/>
  <c r="L289" i="44"/>
  <c r="M289" i="44"/>
  <c r="N289" i="60" s="1"/>
  <c r="N289" i="44"/>
  <c r="O289" i="60" s="1"/>
  <c r="O289" i="44"/>
  <c r="P289" i="60" s="1"/>
  <c r="P289" i="44"/>
  <c r="Q289" i="60" s="1"/>
  <c r="Q289" i="44"/>
  <c r="R289" i="60" s="1"/>
  <c r="R289" i="44"/>
  <c r="S289" i="60" s="1"/>
  <c r="S289" i="44"/>
  <c r="T289" i="60" s="1"/>
  <c r="T289" i="44"/>
  <c r="U289" i="60" s="1"/>
  <c r="J290" i="44"/>
  <c r="K290" i="60" s="1"/>
  <c r="K290" i="44"/>
  <c r="L290" i="60" s="1"/>
  <c r="L290" i="44"/>
  <c r="M290" i="44"/>
  <c r="N290" i="60" s="1"/>
  <c r="N290" i="44"/>
  <c r="O290" i="60" s="1"/>
  <c r="O290" i="44"/>
  <c r="P290" i="60" s="1"/>
  <c r="P290" i="44"/>
  <c r="Q290" i="60" s="1"/>
  <c r="Q290" i="44"/>
  <c r="R290" i="60" s="1"/>
  <c r="R290" i="44"/>
  <c r="S290" i="60" s="1"/>
  <c r="S290" i="44"/>
  <c r="T290" i="60" s="1"/>
  <c r="T290" i="44"/>
  <c r="U290" i="60" s="1"/>
  <c r="J291" i="44"/>
  <c r="K291" i="60" s="1"/>
  <c r="K291" i="44"/>
  <c r="L291" i="60" s="1"/>
  <c r="L291" i="44"/>
  <c r="M291" i="44"/>
  <c r="N291" i="60" s="1"/>
  <c r="N291" i="44"/>
  <c r="O291" i="60" s="1"/>
  <c r="O291" i="44"/>
  <c r="P291" i="60" s="1"/>
  <c r="P291" i="44"/>
  <c r="Q291" i="60" s="1"/>
  <c r="Q291" i="44"/>
  <c r="R291" i="60" s="1"/>
  <c r="R291" i="44"/>
  <c r="S291" i="60" s="1"/>
  <c r="S291" i="44"/>
  <c r="T291" i="60" s="1"/>
  <c r="T291" i="44"/>
  <c r="U291" i="60" s="1"/>
  <c r="J292" i="44"/>
  <c r="K292" i="60" s="1"/>
  <c r="K292" i="44"/>
  <c r="L292" i="60" s="1"/>
  <c r="L292" i="44"/>
  <c r="M292" i="44"/>
  <c r="N292" i="60" s="1"/>
  <c r="N292" i="44"/>
  <c r="O292" i="60" s="1"/>
  <c r="O292" i="44"/>
  <c r="P292" i="60" s="1"/>
  <c r="P292" i="44"/>
  <c r="Q292" i="60" s="1"/>
  <c r="Q292" i="44"/>
  <c r="R292" i="60" s="1"/>
  <c r="R292" i="44"/>
  <c r="S292" i="60" s="1"/>
  <c r="S292" i="44"/>
  <c r="T292" i="60" s="1"/>
  <c r="T292" i="44"/>
  <c r="U292" i="60" s="1"/>
  <c r="J293" i="44"/>
  <c r="K293" i="60" s="1"/>
  <c r="K293" i="44"/>
  <c r="L293" i="60" s="1"/>
  <c r="L293" i="44"/>
  <c r="M293" i="44"/>
  <c r="N293" i="60" s="1"/>
  <c r="N293" i="44"/>
  <c r="O293" i="60" s="1"/>
  <c r="O293" i="44"/>
  <c r="P293" i="60" s="1"/>
  <c r="P293" i="44"/>
  <c r="Q293" i="60" s="1"/>
  <c r="Q293" i="44"/>
  <c r="R293" i="60" s="1"/>
  <c r="R293" i="44"/>
  <c r="S293" i="60" s="1"/>
  <c r="S293" i="44"/>
  <c r="T293" i="60" s="1"/>
  <c r="T293" i="44"/>
  <c r="U293" i="60" s="1"/>
  <c r="J294" i="44"/>
  <c r="K294" i="60" s="1"/>
  <c r="K294" i="44"/>
  <c r="L294" i="60" s="1"/>
  <c r="L294" i="44"/>
  <c r="M294" i="44"/>
  <c r="N294" i="60" s="1"/>
  <c r="N294" i="44"/>
  <c r="O294" i="60" s="1"/>
  <c r="O294" i="44"/>
  <c r="P294" i="60" s="1"/>
  <c r="P294" i="44"/>
  <c r="Q294" i="60" s="1"/>
  <c r="Q294" i="44"/>
  <c r="R294" i="60" s="1"/>
  <c r="R294" i="44"/>
  <c r="S294" i="60" s="1"/>
  <c r="S294" i="44"/>
  <c r="T294" i="60" s="1"/>
  <c r="T294" i="44"/>
  <c r="U294" i="60" s="1"/>
  <c r="J295" i="44"/>
  <c r="K295" i="60" s="1"/>
  <c r="K295" i="44"/>
  <c r="L295" i="60" s="1"/>
  <c r="L295" i="44"/>
  <c r="M295" i="44"/>
  <c r="N295" i="60" s="1"/>
  <c r="N295" i="44"/>
  <c r="O295" i="60" s="1"/>
  <c r="O295" i="44"/>
  <c r="P295" i="60" s="1"/>
  <c r="P295" i="44"/>
  <c r="Q295" i="60" s="1"/>
  <c r="Q295" i="44"/>
  <c r="R295" i="60" s="1"/>
  <c r="R295" i="44"/>
  <c r="S295" i="60" s="1"/>
  <c r="S295" i="44"/>
  <c r="T295" i="60" s="1"/>
  <c r="T295" i="44"/>
  <c r="U295" i="60" s="1"/>
  <c r="J296" i="44"/>
  <c r="K296" i="60" s="1"/>
  <c r="K296" i="44"/>
  <c r="L296" i="60" s="1"/>
  <c r="L296" i="44"/>
  <c r="M296" i="44"/>
  <c r="N296" i="60" s="1"/>
  <c r="N296" i="44"/>
  <c r="O296" i="60" s="1"/>
  <c r="O296" i="44"/>
  <c r="P296" i="60" s="1"/>
  <c r="P296" i="44"/>
  <c r="Q296" i="60" s="1"/>
  <c r="Q296" i="44"/>
  <c r="R296" i="60" s="1"/>
  <c r="R296" i="44"/>
  <c r="S296" i="60" s="1"/>
  <c r="S296" i="44"/>
  <c r="T296" i="60" s="1"/>
  <c r="T296" i="44"/>
  <c r="U296" i="60" s="1"/>
  <c r="J297" i="44"/>
  <c r="K297" i="60" s="1"/>
  <c r="K297" i="44"/>
  <c r="L297" i="60" s="1"/>
  <c r="L297" i="44"/>
  <c r="M297" i="44"/>
  <c r="N297" i="60" s="1"/>
  <c r="N297" i="44"/>
  <c r="O297" i="60" s="1"/>
  <c r="O297" i="44"/>
  <c r="P297" i="60" s="1"/>
  <c r="P297" i="44"/>
  <c r="Q297" i="60" s="1"/>
  <c r="Q297" i="44"/>
  <c r="R297" i="60" s="1"/>
  <c r="R297" i="44"/>
  <c r="S297" i="60" s="1"/>
  <c r="S297" i="44"/>
  <c r="T297" i="60" s="1"/>
  <c r="T297" i="44"/>
  <c r="U297" i="60" s="1"/>
  <c r="J298" i="44"/>
  <c r="K298" i="60" s="1"/>
  <c r="K298" i="44"/>
  <c r="L298" i="60" s="1"/>
  <c r="L298" i="44"/>
  <c r="M298" i="44"/>
  <c r="N298" i="60" s="1"/>
  <c r="N298" i="44"/>
  <c r="O298" i="60" s="1"/>
  <c r="O298" i="44"/>
  <c r="P298" i="60" s="1"/>
  <c r="P298" i="44"/>
  <c r="Q298" i="60" s="1"/>
  <c r="Q298" i="44"/>
  <c r="R298" i="60" s="1"/>
  <c r="R298" i="44"/>
  <c r="S298" i="60" s="1"/>
  <c r="S298" i="44"/>
  <c r="T298" i="60" s="1"/>
  <c r="T298" i="44"/>
  <c r="U298" i="60" s="1"/>
  <c r="J299" i="44"/>
  <c r="K299" i="60" s="1"/>
  <c r="K299" i="44"/>
  <c r="L299" i="60" s="1"/>
  <c r="L299" i="44"/>
  <c r="M299" i="44"/>
  <c r="N299" i="60" s="1"/>
  <c r="N299" i="44"/>
  <c r="O299" i="60" s="1"/>
  <c r="O299" i="44"/>
  <c r="P299" i="60" s="1"/>
  <c r="P299" i="44"/>
  <c r="Q299" i="60" s="1"/>
  <c r="Q299" i="44"/>
  <c r="R299" i="60" s="1"/>
  <c r="R299" i="44"/>
  <c r="S299" i="60" s="1"/>
  <c r="S299" i="44"/>
  <c r="T299" i="60" s="1"/>
  <c r="T299" i="44"/>
  <c r="U299" i="60" s="1"/>
  <c r="J300" i="44"/>
  <c r="K300" i="60" s="1"/>
  <c r="K300" i="44"/>
  <c r="L300" i="60" s="1"/>
  <c r="L300" i="44"/>
  <c r="M300" i="44"/>
  <c r="N300" i="60" s="1"/>
  <c r="N300" i="44"/>
  <c r="O300" i="60" s="1"/>
  <c r="O300" i="44"/>
  <c r="P300" i="60" s="1"/>
  <c r="P300" i="44"/>
  <c r="Q300" i="60" s="1"/>
  <c r="Q300" i="44"/>
  <c r="R300" i="60" s="1"/>
  <c r="R300" i="44"/>
  <c r="S300" i="60" s="1"/>
  <c r="S300" i="44"/>
  <c r="T300" i="60" s="1"/>
  <c r="T300" i="44"/>
  <c r="U300" i="60" s="1"/>
  <c r="J301" i="44"/>
  <c r="K301" i="60" s="1"/>
  <c r="K301" i="44"/>
  <c r="L301" i="60" s="1"/>
  <c r="L301" i="44"/>
  <c r="M301" i="44"/>
  <c r="N301" i="60" s="1"/>
  <c r="N301" i="44"/>
  <c r="O301" i="60" s="1"/>
  <c r="O301" i="44"/>
  <c r="P301" i="60" s="1"/>
  <c r="P301" i="44"/>
  <c r="Q301" i="60" s="1"/>
  <c r="Q301" i="44"/>
  <c r="R301" i="60" s="1"/>
  <c r="R301" i="44"/>
  <c r="S301" i="60" s="1"/>
  <c r="S301" i="44"/>
  <c r="T301" i="60" s="1"/>
  <c r="T301" i="44"/>
  <c r="U301" i="60" s="1"/>
  <c r="J302" i="44"/>
  <c r="K302" i="60" s="1"/>
  <c r="K302" i="44"/>
  <c r="L302" i="60" s="1"/>
  <c r="L302" i="44"/>
  <c r="M302" i="44"/>
  <c r="N302" i="60" s="1"/>
  <c r="N302" i="44"/>
  <c r="O302" i="60" s="1"/>
  <c r="O302" i="44"/>
  <c r="P302" i="60" s="1"/>
  <c r="P302" i="44"/>
  <c r="Q302" i="60" s="1"/>
  <c r="Q302" i="44"/>
  <c r="R302" i="60" s="1"/>
  <c r="R302" i="44"/>
  <c r="S302" i="60" s="1"/>
  <c r="S302" i="44"/>
  <c r="T302" i="60" s="1"/>
  <c r="T302" i="44"/>
  <c r="U302" i="60" s="1"/>
  <c r="J303" i="44"/>
  <c r="K303" i="60" s="1"/>
  <c r="K303" i="44"/>
  <c r="L303" i="60" s="1"/>
  <c r="L303" i="44"/>
  <c r="M303" i="44"/>
  <c r="N303" i="60" s="1"/>
  <c r="N303" i="44"/>
  <c r="O303" i="60" s="1"/>
  <c r="O303" i="44"/>
  <c r="P303" i="60" s="1"/>
  <c r="P303" i="44"/>
  <c r="Q303" i="60" s="1"/>
  <c r="Q303" i="44"/>
  <c r="R303" i="60" s="1"/>
  <c r="R303" i="44"/>
  <c r="S303" i="60" s="1"/>
  <c r="S303" i="44"/>
  <c r="T303" i="60" s="1"/>
  <c r="T303" i="44"/>
  <c r="U303" i="60" s="1"/>
  <c r="J304" i="44"/>
  <c r="K304" i="60" s="1"/>
  <c r="K304" i="44"/>
  <c r="L304" i="60" s="1"/>
  <c r="L304" i="44"/>
  <c r="M304" i="44"/>
  <c r="N304" i="60" s="1"/>
  <c r="N304" i="44"/>
  <c r="O304" i="60" s="1"/>
  <c r="O304" i="44"/>
  <c r="P304" i="60" s="1"/>
  <c r="P304" i="44"/>
  <c r="Q304" i="60" s="1"/>
  <c r="Q304" i="44"/>
  <c r="R304" i="60" s="1"/>
  <c r="R304" i="44"/>
  <c r="S304" i="60" s="1"/>
  <c r="S304" i="44"/>
  <c r="T304" i="60" s="1"/>
  <c r="T304" i="44"/>
  <c r="U304" i="60" s="1"/>
  <c r="J305" i="44"/>
  <c r="K305" i="60" s="1"/>
  <c r="K305" i="44"/>
  <c r="L305" i="60" s="1"/>
  <c r="L305" i="44"/>
  <c r="M305" i="44"/>
  <c r="N305" i="60" s="1"/>
  <c r="N305" i="44"/>
  <c r="O305" i="60" s="1"/>
  <c r="O305" i="44"/>
  <c r="P305" i="60" s="1"/>
  <c r="P305" i="44"/>
  <c r="Q305" i="60" s="1"/>
  <c r="Q305" i="44"/>
  <c r="R305" i="60" s="1"/>
  <c r="R305" i="44"/>
  <c r="S305" i="60" s="1"/>
  <c r="S305" i="44"/>
  <c r="T305" i="60" s="1"/>
  <c r="T305" i="44"/>
  <c r="U305" i="60" s="1"/>
  <c r="J306" i="44"/>
  <c r="K306" i="60" s="1"/>
  <c r="K306" i="44"/>
  <c r="L306" i="60" s="1"/>
  <c r="L306" i="44"/>
  <c r="M306" i="44"/>
  <c r="N306" i="60" s="1"/>
  <c r="N306" i="44"/>
  <c r="O306" i="60" s="1"/>
  <c r="O306" i="44"/>
  <c r="P306" i="60" s="1"/>
  <c r="P306" i="44"/>
  <c r="Q306" i="60" s="1"/>
  <c r="Q306" i="44"/>
  <c r="R306" i="60" s="1"/>
  <c r="R306" i="44"/>
  <c r="S306" i="60" s="1"/>
  <c r="S306" i="44"/>
  <c r="T306" i="60" s="1"/>
  <c r="T306" i="44"/>
  <c r="U306" i="60" s="1"/>
  <c r="J307" i="44"/>
  <c r="K307" i="60" s="1"/>
  <c r="K307" i="44"/>
  <c r="L307" i="60" s="1"/>
  <c r="L307" i="44"/>
  <c r="M307" i="44"/>
  <c r="N307" i="60" s="1"/>
  <c r="N307" i="44"/>
  <c r="O307" i="60" s="1"/>
  <c r="O307" i="44"/>
  <c r="P307" i="60" s="1"/>
  <c r="P307" i="44"/>
  <c r="Q307" i="60" s="1"/>
  <c r="Q307" i="44"/>
  <c r="R307" i="60" s="1"/>
  <c r="R307" i="44"/>
  <c r="S307" i="60" s="1"/>
  <c r="S307" i="44"/>
  <c r="T307" i="60" s="1"/>
  <c r="T307" i="44"/>
  <c r="U307" i="60" s="1"/>
  <c r="J308" i="44"/>
  <c r="K308" i="60" s="1"/>
  <c r="K308" i="44"/>
  <c r="L308" i="60" s="1"/>
  <c r="L308" i="44"/>
  <c r="M308" i="44"/>
  <c r="N308" i="60" s="1"/>
  <c r="N308" i="44"/>
  <c r="O308" i="60" s="1"/>
  <c r="O308" i="44"/>
  <c r="P308" i="60" s="1"/>
  <c r="P308" i="44"/>
  <c r="Q308" i="60" s="1"/>
  <c r="Q308" i="44"/>
  <c r="R308" i="60" s="1"/>
  <c r="R308" i="44"/>
  <c r="S308" i="60" s="1"/>
  <c r="S308" i="44"/>
  <c r="T308" i="60" s="1"/>
  <c r="T308" i="44"/>
  <c r="U308" i="60" s="1"/>
  <c r="J309" i="44"/>
  <c r="K309" i="60" s="1"/>
  <c r="K309" i="44"/>
  <c r="L309" i="60" s="1"/>
  <c r="L309" i="44"/>
  <c r="M309" i="44"/>
  <c r="N309" i="60" s="1"/>
  <c r="N309" i="44"/>
  <c r="O309" i="60" s="1"/>
  <c r="O309" i="44"/>
  <c r="P309" i="60" s="1"/>
  <c r="P309" i="44"/>
  <c r="Q309" i="60" s="1"/>
  <c r="Q309" i="44"/>
  <c r="R309" i="60" s="1"/>
  <c r="R309" i="44"/>
  <c r="S309" i="60" s="1"/>
  <c r="S309" i="44"/>
  <c r="T309" i="60" s="1"/>
  <c r="T309" i="44"/>
  <c r="U309" i="60" s="1"/>
  <c r="J310" i="44"/>
  <c r="K310" i="60" s="1"/>
  <c r="K310" i="44"/>
  <c r="L310" i="60" s="1"/>
  <c r="L310" i="44"/>
  <c r="M310" i="44"/>
  <c r="N310" i="60" s="1"/>
  <c r="N310" i="44"/>
  <c r="O310" i="60" s="1"/>
  <c r="O310" i="44"/>
  <c r="P310" i="60" s="1"/>
  <c r="P310" i="44"/>
  <c r="Q310" i="60" s="1"/>
  <c r="Q310" i="44"/>
  <c r="R310" i="60" s="1"/>
  <c r="R310" i="44"/>
  <c r="S310" i="60" s="1"/>
  <c r="S310" i="44"/>
  <c r="T310" i="60" s="1"/>
  <c r="T310" i="44"/>
  <c r="U310" i="60" s="1"/>
  <c r="J311" i="44"/>
  <c r="K311" i="60" s="1"/>
  <c r="K311" i="44"/>
  <c r="L311" i="60" s="1"/>
  <c r="L311" i="44"/>
  <c r="M311" i="44"/>
  <c r="N311" i="60" s="1"/>
  <c r="N311" i="44"/>
  <c r="O311" i="60" s="1"/>
  <c r="O311" i="44"/>
  <c r="P311" i="60" s="1"/>
  <c r="P311" i="44"/>
  <c r="Q311" i="60" s="1"/>
  <c r="Q311" i="44"/>
  <c r="R311" i="60" s="1"/>
  <c r="R311" i="44"/>
  <c r="S311" i="60" s="1"/>
  <c r="S311" i="44"/>
  <c r="T311" i="60" s="1"/>
  <c r="T311" i="44"/>
  <c r="U311" i="60" s="1"/>
  <c r="J312" i="44"/>
  <c r="K312" i="60" s="1"/>
  <c r="K312" i="44"/>
  <c r="L312" i="60" s="1"/>
  <c r="L312" i="44"/>
  <c r="M312" i="44"/>
  <c r="N312" i="60" s="1"/>
  <c r="N312" i="44"/>
  <c r="O312" i="60" s="1"/>
  <c r="O312" i="44"/>
  <c r="P312" i="60" s="1"/>
  <c r="P312" i="44"/>
  <c r="Q312" i="60" s="1"/>
  <c r="Q312" i="44"/>
  <c r="R312" i="60" s="1"/>
  <c r="R312" i="44"/>
  <c r="S312" i="60" s="1"/>
  <c r="S312" i="44"/>
  <c r="T312" i="60" s="1"/>
  <c r="T312" i="44"/>
  <c r="U312" i="60" s="1"/>
  <c r="J313" i="44"/>
  <c r="K313" i="60" s="1"/>
  <c r="K313" i="44"/>
  <c r="L313" i="60" s="1"/>
  <c r="L313" i="44"/>
  <c r="M313" i="44"/>
  <c r="N313" i="60" s="1"/>
  <c r="N313" i="44"/>
  <c r="O313" i="60" s="1"/>
  <c r="O313" i="44"/>
  <c r="P313" i="60" s="1"/>
  <c r="P313" i="44"/>
  <c r="Q313" i="60" s="1"/>
  <c r="Q313" i="44"/>
  <c r="R313" i="60" s="1"/>
  <c r="R313" i="44"/>
  <c r="S313" i="60" s="1"/>
  <c r="S313" i="44"/>
  <c r="T313" i="60" s="1"/>
  <c r="T313" i="44"/>
  <c r="U313" i="60" s="1"/>
  <c r="J314" i="44"/>
  <c r="K314" i="60" s="1"/>
  <c r="K314" i="44"/>
  <c r="L314" i="60" s="1"/>
  <c r="L314" i="44"/>
  <c r="M314" i="44"/>
  <c r="N314" i="60" s="1"/>
  <c r="N314" i="44"/>
  <c r="O314" i="60" s="1"/>
  <c r="O314" i="44"/>
  <c r="P314" i="60" s="1"/>
  <c r="P314" i="44"/>
  <c r="Q314" i="60" s="1"/>
  <c r="Q314" i="44"/>
  <c r="R314" i="60" s="1"/>
  <c r="R314" i="44"/>
  <c r="S314" i="60" s="1"/>
  <c r="S314" i="44"/>
  <c r="T314" i="60" s="1"/>
  <c r="T314" i="44"/>
  <c r="U314" i="60" s="1"/>
  <c r="J315" i="44"/>
  <c r="K315" i="60" s="1"/>
  <c r="K315" i="44"/>
  <c r="L315" i="60" s="1"/>
  <c r="L315" i="44"/>
  <c r="M315" i="44"/>
  <c r="N315" i="60" s="1"/>
  <c r="N315" i="44"/>
  <c r="O315" i="60" s="1"/>
  <c r="O315" i="44"/>
  <c r="P315" i="60" s="1"/>
  <c r="P315" i="44"/>
  <c r="Q315" i="60" s="1"/>
  <c r="Q315" i="44"/>
  <c r="R315" i="60" s="1"/>
  <c r="R315" i="44"/>
  <c r="S315" i="60" s="1"/>
  <c r="S315" i="44"/>
  <c r="T315" i="60" s="1"/>
  <c r="T315" i="44"/>
  <c r="U315" i="60" s="1"/>
  <c r="J316" i="44"/>
  <c r="K316" i="60" s="1"/>
  <c r="K316" i="44"/>
  <c r="L316" i="60" s="1"/>
  <c r="L316" i="44"/>
  <c r="M316" i="44"/>
  <c r="N316" i="60" s="1"/>
  <c r="N316" i="44"/>
  <c r="O316" i="60" s="1"/>
  <c r="O316" i="44"/>
  <c r="P316" i="60" s="1"/>
  <c r="P316" i="44"/>
  <c r="Q316" i="60" s="1"/>
  <c r="Q316" i="44"/>
  <c r="R316" i="60" s="1"/>
  <c r="R316" i="44"/>
  <c r="S316" i="60" s="1"/>
  <c r="S316" i="44"/>
  <c r="T316" i="60" s="1"/>
  <c r="T316" i="44"/>
  <c r="U316" i="60" s="1"/>
  <c r="J317" i="44"/>
  <c r="K317" i="60" s="1"/>
  <c r="K317" i="44"/>
  <c r="L317" i="60" s="1"/>
  <c r="L317" i="44"/>
  <c r="M317" i="44"/>
  <c r="N317" i="60" s="1"/>
  <c r="N317" i="44"/>
  <c r="O317" i="60" s="1"/>
  <c r="O317" i="44"/>
  <c r="P317" i="60" s="1"/>
  <c r="P317" i="44"/>
  <c r="Q317" i="60" s="1"/>
  <c r="Q317" i="44"/>
  <c r="R317" i="60" s="1"/>
  <c r="R317" i="44"/>
  <c r="S317" i="60" s="1"/>
  <c r="S317" i="44"/>
  <c r="T317" i="60" s="1"/>
  <c r="T317" i="44"/>
  <c r="U317" i="60" s="1"/>
  <c r="J318" i="44"/>
  <c r="K318" i="60" s="1"/>
  <c r="K318" i="44"/>
  <c r="L318" i="60" s="1"/>
  <c r="L318" i="44"/>
  <c r="M318" i="44"/>
  <c r="N318" i="60" s="1"/>
  <c r="N318" i="44"/>
  <c r="O318" i="60" s="1"/>
  <c r="O318" i="44"/>
  <c r="P318" i="60" s="1"/>
  <c r="P318" i="44"/>
  <c r="Q318" i="60" s="1"/>
  <c r="Q318" i="44"/>
  <c r="R318" i="60" s="1"/>
  <c r="R318" i="44"/>
  <c r="S318" i="60" s="1"/>
  <c r="S318" i="44"/>
  <c r="T318" i="60" s="1"/>
  <c r="T318" i="44"/>
  <c r="U318" i="60" s="1"/>
  <c r="J319" i="44"/>
  <c r="K319" i="60" s="1"/>
  <c r="K319" i="44"/>
  <c r="L319" i="60" s="1"/>
  <c r="L319" i="44"/>
  <c r="M319" i="44"/>
  <c r="N319" i="60" s="1"/>
  <c r="N319" i="44"/>
  <c r="O319" i="60" s="1"/>
  <c r="O319" i="44"/>
  <c r="P319" i="60" s="1"/>
  <c r="P319" i="44"/>
  <c r="Q319" i="60" s="1"/>
  <c r="Q319" i="44"/>
  <c r="R319" i="60" s="1"/>
  <c r="R319" i="44"/>
  <c r="S319" i="60" s="1"/>
  <c r="S319" i="44"/>
  <c r="T319" i="60" s="1"/>
  <c r="T319" i="44"/>
  <c r="U319" i="60" s="1"/>
  <c r="J320" i="44"/>
  <c r="K320" i="60" s="1"/>
  <c r="K320" i="44"/>
  <c r="L320" i="60" s="1"/>
  <c r="L320" i="44"/>
  <c r="M320" i="44"/>
  <c r="N320" i="60" s="1"/>
  <c r="N320" i="44"/>
  <c r="O320" i="60" s="1"/>
  <c r="O320" i="44"/>
  <c r="P320" i="60" s="1"/>
  <c r="P320" i="44"/>
  <c r="Q320" i="60" s="1"/>
  <c r="Q320" i="44"/>
  <c r="R320" i="60" s="1"/>
  <c r="R320" i="44"/>
  <c r="S320" i="60" s="1"/>
  <c r="S320" i="44"/>
  <c r="T320" i="60" s="1"/>
  <c r="T320" i="44"/>
  <c r="U320" i="60" s="1"/>
  <c r="J321" i="44"/>
  <c r="K321" i="60" s="1"/>
  <c r="K321" i="44"/>
  <c r="L321" i="60" s="1"/>
  <c r="L321" i="44"/>
  <c r="M321" i="44"/>
  <c r="N321" i="60" s="1"/>
  <c r="N321" i="44"/>
  <c r="O321" i="60" s="1"/>
  <c r="O321" i="44"/>
  <c r="P321" i="60" s="1"/>
  <c r="P321" i="44"/>
  <c r="Q321" i="60" s="1"/>
  <c r="Q321" i="44"/>
  <c r="R321" i="60" s="1"/>
  <c r="R321" i="44"/>
  <c r="S321" i="60" s="1"/>
  <c r="S321" i="44"/>
  <c r="T321" i="60" s="1"/>
  <c r="T321" i="44"/>
  <c r="U321" i="60" s="1"/>
  <c r="J322" i="44"/>
  <c r="K322" i="60" s="1"/>
  <c r="K322" i="44"/>
  <c r="L322" i="60" s="1"/>
  <c r="L322" i="44"/>
  <c r="M322" i="44"/>
  <c r="N322" i="60" s="1"/>
  <c r="N322" i="44"/>
  <c r="O322" i="60" s="1"/>
  <c r="O322" i="44"/>
  <c r="P322" i="60" s="1"/>
  <c r="P322" i="44"/>
  <c r="Q322" i="60" s="1"/>
  <c r="Q322" i="44"/>
  <c r="R322" i="60" s="1"/>
  <c r="R322" i="44"/>
  <c r="S322" i="60" s="1"/>
  <c r="S322" i="44"/>
  <c r="T322" i="60" s="1"/>
  <c r="T322" i="44"/>
  <c r="U322" i="60" s="1"/>
  <c r="J323" i="44"/>
  <c r="K323" i="60" s="1"/>
  <c r="K323" i="44"/>
  <c r="L323" i="60" s="1"/>
  <c r="L323" i="44"/>
  <c r="M323" i="44"/>
  <c r="N323" i="60" s="1"/>
  <c r="N323" i="44"/>
  <c r="O323" i="60" s="1"/>
  <c r="O323" i="44"/>
  <c r="P323" i="60" s="1"/>
  <c r="P323" i="44"/>
  <c r="Q323" i="60" s="1"/>
  <c r="Q323" i="44"/>
  <c r="R323" i="60" s="1"/>
  <c r="R323" i="44"/>
  <c r="S323" i="60" s="1"/>
  <c r="S323" i="44"/>
  <c r="T323" i="60" s="1"/>
  <c r="T323" i="44"/>
  <c r="U323" i="60" s="1"/>
  <c r="J324" i="44"/>
  <c r="K324" i="60" s="1"/>
  <c r="K324" i="44"/>
  <c r="L324" i="60" s="1"/>
  <c r="L324" i="44"/>
  <c r="M324" i="44"/>
  <c r="N324" i="60" s="1"/>
  <c r="N324" i="44"/>
  <c r="O324" i="60" s="1"/>
  <c r="O324" i="44"/>
  <c r="P324" i="60" s="1"/>
  <c r="P324" i="44"/>
  <c r="Q324" i="60" s="1"/>
  <c r="Q324" i="44"/>
  <c r="R324" i="60" s="1"/>
  <c r="R324" i="44"/>
  <c r="S324" i="60" s="1"/>
  <c r="S324" i="44"/>
  <c r="T324" i="60" s="1"/>
  <c r="T324" i="44"/>
  <c r="U324" i="60" s="1"/>
  <c r="J325" i="44"/>
  <c r="K325" i="60" s="1"/>
  <c r="K325" i="44"/>
  <c r="L325" i="60" s="1"/>
  <c r="L325" i="44"/>
  <c r="M325" i="44"/>
  <c r="N325" i="60" s="1"/>
  <c r="N325" i="44"/>
  <c r="O325" i="60" s="1"/>
  <c r="O325" i="44"/>
  <c r="P325" i="60" s="1"/>
  <c r="P325" i="44"/>
  <c r="Q325" i="60" s="1"/>
  <c r="Q325" i="44"/>
  <c r="R325" i="60" s="1"/>
  <c r="R325" i="44"/>
  <c r="S325" i="60" s="1"/>
  <c r="S325" i="44"/>
  <c r="T325" i="60" s="1"/>
  <c r="T325" i="44"/>
  <c r="U325" i="60" s="1"/>
  <c r="J326" i="44"/>
  <c r="K326" i="60" s="1"/>
  <c r="K326" i="44"/>
  <c r="L326" i="60" s="1"/>
  <c r="L326" i="44"/>
  <c r="M326" i="44"/>
  <c r="N326" i="60" s="1"/>
  <c r="N326" i="44"/>
  <c r="O326" i="60" s="1"/>
  <c r="O326" i="44"/>
  <c r="P326" i="60" s="1"/>
  <c r="P326" i="44"/>
  <c r="Q326" i="60" s="1"/>
  <c r="Q326" i="44"/>
  <c r="R326" i="60" s="1"/>
  <c r="R326" i="44"/>
  <c r="S326" i="60" s="1"/>
  <c r="S326" i="44"/>
  <c r="T326" i="60" s="1"/>
  <c r="T326" i="44"/>
  <c r="U326" i="60" s="1"/>
  <c r="J327" i="44"/>
  <c r="K327" i="60" s="1"/>
  <c r="K327" i="44"/>
  <c r="L327" i="60" s="1"/>
  <c r="L327" i="44"/>
  <c r="M327" i="44"/>
  <c r="N327" i="60" s="1"/>
  <c r="N327" i="44"/>
  <c r="O327" i="60" s="1"/>
  <c r="O327" i="44"/>
  <c r="P327" i="60" s="1"/>
  <c r="P327" i="44"/>
  <c r="Q327" i="60" s="1"/>
  <c r="Q327" i="44"/>
  <c r="R327" i="60" s="1"/>
  <c r="R327" i="44"/>
  <c r="S327" i="60" s="1"/>
  <c r="S327" i="44"/>
  <c r="T327" i="60" s="1"/>
  <c r="T327" i="44"/>
  <c r="U327" i="60" s="1"/>
  <c r="J328" i="44"/>
  <c r="K328" i="60" s="1"/>
  <c r="K328" i="44"/>
  <c r="L328" i="60" s="1"/>
  <c r="L328" i="44"/>
  <c r="M328" i="44"/>
  <c r="N328" i="60" s="1"/>
  <c r="N328" i="44"/>
  <c r="O328" i="60" s="1"/>
  <c r="O328" i="44"/>
  <c r="P328" i="60" s="1"/>
  <c r="P328" i="44"/>
  <c r="Q328" i="60" s="1"/>
  <c r="Q328" i="44"/>
  <c r="R328" i="60" s="1"/>
  <c r="R328" i="44"/>
  <c r="S328" i="60" s="1"/>
  <c r="S328" i="44"/>
  <c r="T328" i="60" s="1"/>
  <c r="T328" i="44"/>
  <c r="U328" i="60" s="1"/>
  <c r="J329" i="44"/>
  <c r="K329" i="60" s="1"/>
  <c r="K329" i="44"/>
  <c r="L329" i="60" s="1"/>
  <c r="L329" i="44"/>
  <c r="M329" i="44"/>
  <c r="N329" i="60" s="1"/>
  <c r="N329" i="44"/>
  <c r="O329" i="60" s="1"/>
  <c r="O329" i="44"/>
  <c r="P329" i="60" s="1"/>
  <c r="P329" i="44"/>
  <c r="Q329" i="60" s="1"/>
  <c r="Q329" i="44"/>
  <c r="R329" i="60" s="1"/>
  <c r="R329" i="44"/>
  <c r="S329" i="60" s="1"/>
  <c r="S329" i="44"/>
  <c r="T329" i="60" s="1"/>
  <c r="T329" i="44"/>
  <c r="U329" i="60" s="1"/>
  <c r="J330" i="44"/>
  <c r="K330" i="60" s="1"/>
  <c r="K330" i="44"/>
  <c r="L330" i="60" s="1"/>
  <c r="L330" i="44"/>
  <c r="M330" i="44"/>
  <c r="N330" i="60" s="1"/>
  <c r="N330" i="44"/>
  <c r="O330" i="60" s="1"/>
  <c r="O330" i="44"/>
  <c r="P330" i="60" s="1"/>
  <c r="P330" i="44"/>
  <c r="Q330" i="60" s="1"/>
  <c r="Q330" i="44"/>
  <c r="R330" i="60" s="1"/>
  <c r="R330" i="44"/>
  <c r="S330" i="60" s="1"/>
  <c r="S330" i="44"/>
  <c r="T330" i="60" s="1"/>
  <c r="T330" i="44"/>
  <c r="U330" i="60" s="1"/>
  <c r="J331" i="44"/>
  <c r="K331" i="60" s="1"/>
  <c r="K331" i="44"/>
  <c r="L331" i="60" s="1"/>
  <c r="L331" i="44"/>
  <c r="M331" i="44"/>
  <c r="N331" i="60" s="1"/>
  <c r="N331" i="44"/>
  <c r="O331" i="60" s="1"/>
  <c r="O331" i="44"/>
  <c r="P331" i="60" s="1"/>
  <c r="P331" i="44"/>
  <c r="Q331" i="60" s="1"/>
  <c r="Q331" i="44"/>
  <c r="R331" i="60" s="1"/>
  <c r="R331" i="44"/>
  <c r="S331" i="60" s="1"/>
  <c r="S331" i="44"/>
  <c r="T331" i="60" s="1"/>
  <c r="T331" i="44"/>
  <c r="U331" i="60" s="1"/>
  <c r="J332" i="44"/>
  <c r="K332" i="60" s="1"/>
  <c r="K332" i="44"/>
  <c r="L332" i="60" s="1"/>
  <c r="L332" i="44"/>
  <c r="M332" i="44"/>
  <c r="N332" i="60" s="1"/>
  <c r="N332" i="44"/>
  <c r="O332" i="60" s="1"/>
  <c r="O332" i="44"/>
  <c r="P332" i="60" s="1"/>
  <c r="P332" i="44"/>
  <c r="Q332" i="60" s="1"/>
  <c r="Q332" i="44"/>
  <c r="R332" i="60" s="1"/>
  <c r="R332" i="44"/>
  <c r="S332" i="60" s="1"/>
  <c r="S332" i="44"/>
  <c r="T332" i="60" s="1"/>
  <c r="T332" i="44"/>
  <c r="U332" i="60" s="1"/>
  <c r="J333" i="44"/>
  <c r="K333" i="60" s="1"/>
  <c r="K333" i="44"/>
  <c r="L333" i="60" s="1"/>
  <c r="L333" i="44"/>
  <c r="M333" i="44"/>
  <c r="N333" i="60" s="1"/>
  <c r="N333" i="44"/>
  <c r="O333" i="60" s="1"/>
  <c r="O333" i="44"/>
  <c r="P333" i="60" s="1"/>
  <c r="P333" i="44"/>
  <c r="Q333" i="60" s="1"/>
  <c r="Q333" i="44"/>
  <c r="R333" i="60" s="1"/>
  <c r="R333" i="44"/>
  <c r="S333" i="60" s="1"/>
  <c r="S333" i="44"/>
  <c r="T333" i="60" s="1"/>
  <c r="T333" i="44"/>
  <c r="U333" i="60" s="1"/>
  <c r="J334" i="44"/>
  <c r="K334" i="60" s="1"/>
  <c r="K334" i="44"/>
  <c r="L334" i="60" s="1"/>
  <c r="L334" i="44"/>
  <c r="M334" i="44"/>
  <c r="N334" i="60" s="1"/>
  <c r="N334" i="44"/>
  <c r="O334" i="60" s="1"/>
  <c r="O334" i="44"/>
  <c r="P334" i="60" s="1"/>
  <c r="P334" i="44"/>
  <c r="Q334" i="60" s="1"/>
  <c r="Q334" i="44"/>
  <c r="R334" i="60" s="1"/>
  <c r="R334" i="44"/>
  <c r="S334" i="60" s="1"/>
  <c r="S334" i="44"/>
  <c r="T334" i="60" s="1"/>
  <c r="T334" i="44"/>
  <c r="U334" i="60" s="1"/>
  <c r="J335" i="44"/>
  <c r="K335" i="60" s="1"/>
  <c r="K335" i="44"/>
  <c r="L335" i="60" s="1"/>
  <c r="L335" i="44"/>
  <c r="M335" i="44"/>
  <c r="N335" i="60" s="1"/>
  <c r="N335" i="44"/>
  <c r="O335" i="60" s="1"/>
  <c r="O335" i="44"/>
  <c r="P335" i="60" s="1"/>
  <c r="P335" i="44"/>
  <c r="Q335" i="60" s="1"/>
  <c r="Q335" i="44"/>
  <c r="R335" i="60" s="1"/>
  <c r="R335" i="44"/>
  <c r="S335" i="60" s="1"/>
  <c r="S335" i="44"/>
  <c r="T335" i="60" s="1"/>
  <c r="T335" i="44"/>
  <c r="U335" i="60" s="1"/>
  <c r="J336" i="44"/>
  <c r="K336" i="60" s="1"/>
  <c r="K336" i="44"/>
  <c r="L336" i="60" s="1"/>
  <c r="L336" i="44"/>
  <c r="M336" i="44"/>
  <c r="N336" i="60" s="1"/>
  <c r="N336" i="44"/>
  <c r="O336" i="60" s="1"/>
  <c r="O336" i="44"/>
  <c r="P336" i="60" s="1"/>
  <c r="P336" i="44"/>
  <c r="Q336" i="60" s="1"/>
  <c r="Q336" i="44"/>
  <c r="R336" i="60" s="1"/>
  <c r="R336" i="44"/>
  <c r="S336" i="60" s="1"/>
  <c r="S336" i="44"/>
  <c r="T336" i="60" s="1"/>
  <c r="T336" i="44"/>
  <c r="U336" i="60" s="1"/>
  <c r="J337" i="44"/>
  <c r="K337" i="60" s="1"/>
  <c r="K337" i="44"/>
  <c r="L337" i="60" s="1"/>
  <c r="L337" i="44"/>
  <c r="M337" i="44"/>
  <c r="N337" i="60" s="1"/>
  <c r="N337" i="44"/>
  <c r="O337" i="60" s="1"/>
  <c r="O337" i="44"/>
  <c r="P337" i="60" s="1"/>
  <c r="P337" i="44"/>
  <c r="Q337" i="60" s="1"/>
  <c r="Q337" i="44"/>
  <c r="R337" i="60" s="1"/>
  <c r="R337" i="44"/>
  <c r="S337" i="60" s="1"/>
  <c r="S337" i="44"/>
  <c r="T337" i="60" s="1"/>
  <c r="T337" i="44"/>
  <c r="U337" i="60" s="1"/>
  <c r="J338" i="44"/>
  <c r="K338" i="60" s="1"/>
  <c r="K338" i="44"/>
  <c r="L338" i="60" s="1"/>
  <c r="L338" i="44"/>
  <c r="M338" i="44"/>
  <c r="N338" i="60" s="1"/>
  <c r="N338" i="44"/>
  <c r="O338" i="60" s="1"/>
  <c r="O338" i="44"/>
  <c r="P338" i="60" s="1"/>
  <c r="P338" i="44"/>
  <c r="Q338" i="60" s="1"/>
  <c r="Q338" i="44"/>
  <c r="R338" i="60" s="1"/>
  <c r="R338" i="44"/>
  <c r="S338" i="60" s="1"/>
  <c r="S338" i="44"/>
  <c r="T338" i="60" s="1"/>
  <c r="T338" i="44"/>
  <c r="U338" i="60" s="1"/>
  <c r="J339" i="44"/>
  <c r="K339" i="60" s="1"/>
  <c r="K339" i="44"/>
  <c r="L339" i="60" s="1"/>
  <c r="L339" i="44"/>
  <c r="M339" i="44"/>
  <c r="N339" i="60" s="1"/>
  <c r="N339" i="44"/>
  <c r="O339" i="60" s="1"/>
  <c r="O339" i="44"/>
  <c r="P339" i="60" s="1"/>
  <c r="P339" i="44"/>
  <c r="Q339" i="60" s="1"/>
  <c r="Q339" i="44"/>
  <c r="R339" i="60" s="1"/>
  <c r="R339" i="44"/>
  <c r="S339" i="60" s="1"/>
  <c r="S339" i="44"/>
  <c r="T339" i="60" s="1"/>
  <c r="T339" i="44"/>
  <c r="U339" i="60" s="1"/>
  <c r="T192" i="44"/>
  <c r="U192" i="60" s="1"/>
  <c r="S192" i="44"/>
  <c r="T192" i="60" s="1"/>
  <c r="R192" i="44"/>
  <c r="S192" i="60" s="1"/>
  <c r="Q192" i="44"/>
  <c r="R192" i="60" s="1"/>
  <c r="P192" i="44"/>
  <c r="Q192" i="60" s="1"/>
  <c r="O192" i="44"/>
  <c r="P192" i="60" s="1"/>
  <c r="N192" i="44"/>
  <c r="O192" i="60" s="1"/>
  <c r="M192" i="44"/>
  <c r="N192" i="60" s="1"/>
  <c r="L192" i="44"/>
  <c r="K192" i="44"/>
  <c r="L192" i="60" s="1"/>
  <c r="J192" i="44"/>
  <c r="K192" i="60" s="1"/>
  <c r="J145" i="44"/>
  <c r="K145" i="60" s="1"/>
  <c r="K145" i="44"/>
  <c r="L145" i="60" s="1"/>
  <c r="L145" i="44"/>
  <c r="M145" i="44"/>
  <c r="N145" i="60" s="1"/>
  <c r="N145" i="44"/>
  <c r="O145" i="60" s="1"/>
  <c r="O145" i="44"/>
  <c r="P145" i="60" s="1"/>
  <c r="P145" i="44"/>
  <c r="Q145" i="60" s="1"/>
  <c r="Q145" i="44"/>
  <c r="R145" i="60" s="1"/>
  <c r="R145" i="44"/>
  <c r="S145" i="60" s="1"/>
  <c r="S145" i="44"/>
  <c r="T145" i="60" s="1"/>
  <c r="T145" i="44"/>
  <c r="U145" i="60" s="1"/>
  <c r="J146" i="44"/>
  <c r="K146" i="60" s="1"/>
  <c r="K146" i="44"/>
  <c r="L146" i="60" s="1"/>
  <c r="L146" i="44"/>
  <c r="M146" i="44"/>
  <c r="N146" i="60" s="1"/>
  <c r="N146" i="44"/>
  <c r="O146" i="60" s="1"/>
  <c r="O146" i="44"/>
  <c r="P146" i="60" s="1"/>
  <c r="P146" i="44"/>
  <c r="Q146" i="60" s="1"/>
  <c r="Q146" i="44"/>
  <c r="R146" i="60" s="1"/>
  <c r="R146" i="44"/>
  <c r="S146" i="60" s="1"/>
  <c r="S146" i="44"/>
  <c r="T146" i="60" s="1"/>
  <c r="T146" i="44"/>
  <c r="U146" i="60" s="1"/>
  <c r="J147" i="44"/>
  <c r="K147" i="60" s="1"/>
  <c r="K147" i="44"/>
  <c r="L147" i="60" s="1"/>
  <c r="L147" i="44"/>
  <c r="M147" i="44"/>
  <c r="N147" i="60" s="1"/>
  <c r="N147" i="44"/>
  <c r="O147" i="60" s="1"/>
  <c r="O147" i="44"/>
  <c r="P147" i="60" s="1"/>
  <c r="P147" i="44"/>
  <c r="Q147" i="60" s="1"/>
  <c r="Q147" i="44"/>
  <c r="R147" i="60" s="1"/>
  <c r="R147" i="44"/>
  <c r="S147" i="60" s="1"/>
  <c r="S147" i="44"/>
  <c r="T147" i="60" s="1"/>
  <c r="T147" i="44"/>
  <c r="U147" i="60" s="1"/>
  <c r="J148" i="44"/>
  <c r="K148" i="60" s="1"/>
  <c r="K148" i="44"/>
  <c r="L148" i="60" s="1"/>
  <c r="L148" i="44"/>
  <c r="M148" i="44"/>
  <c r="N148" i="60" s="1"/>
  <c r="N148" i="44"/>
  <c r="O148" i="60" s="1"/>
  <c r="O148" i="44"/>
  <c r="P148" i="60" s="1"/>
  <c r="P148" i="44"/>
  <c r="Q148" i="60" s="1"/>
  <c r="Q148" i="44"/>
  <c r="R148" i="60" s="1"/>
  <c r="R148" i="44"/>
  <c r="S148" i="60" s="1"/>
  <c r="S148" i="44"/>
  <c r="T148" i="60" s="1"/>
  <c r="T148" i="44"/>
  <c r="U148" i="60" s="1"/>
  <c r="J149" i="44"/>
  <c r="K149" i="60" s="1"/>
  <c r="K149" i="44"/>
  <c r="L149" i="60" s="1"/>
  <c r="L149" i="44"/>
  <c r="M149" i="44"/>
  <c r="N149" i="60" s="1"/>
  <c r="N149" i="44"/>
  <c r="O149" i="60" s="1"/>
  <c r="O149" i="44"/>
  <c r="P149" i="60" s="1"/>
  <c r="P149" i="44"/>
  <c r="Q149" i="60" s="1"/>
  <c r="Q149" i="44"/>
  <c r="R149" i="60" s="1"/>
  <c r="R149" i="44"/>
  <c r="S149" i="60" s="1"/>
  <c r="S149" i="44"/>
  <c r="T149" i="60" s="1"/>
  <c r="T149" i="44"/>
  <c r="U149" i="60" s="1"/>
  <c r="J150" i="44"/>
  <c r="K150" i="60" s="1"/>
  <c r="K150" i="44"/>
  <c r="L150" i="60" s="1"/>
  <c r="L150" i="44"/>
  <c r="M150" i="44"/>
  <c r="N150" i="60" s="1"/>
  <c r="N150" i="44"/>
  <c r="O150" i="60" s="1"/>
  <c r="O150" i="44"/>
  <c r="P150" i="60" s="1"/>
  <c r="P150" i="44"/>
  <c r="Q150" i="60" s="1"/>
  <c r="Q150" i="44"/>
  <c r="R150" i="60" s="1"/>
  <c r="R150" i="44"/>
  <c r="S150" i="60" s="1"/>
  <c r="S150" i="44"/>
  <c r="T150" i="60" s="1"/>
  <c r="T150" i="44"/>
  <c r="U150" i="60" s="1"/>
  <c r="J151" i="44"/>
  <c r="K151" i="60" s="1"/>
  <c r="K151" i="44"/>
  <c r="L151" i="60" s="1"/>
  <c r="L151" i="44"/>
  <c r="M151" i="44"/>
  <c r="N151" i="60" s="1"/>
  <c r="N151" i="44"/>
  <c r="O151" i="60" s="1"/>
  <c r="O151" i="44"/>
  <c r="P151" i="60" s="1"/>
  <c r="P151" i="44"/>
  <c r="Q151" i="60" s="1"/>
  <c r="Q151" i="44"/>
  <c r="R151" i="60" s="1"/>
  <c r="R151" i="44"/>
  <c r="S151" i="60" s="1"/>
  <c r="S151" i="44"/>
  <c r="T151" i="60" s="1"/>
  <c r="T151" i="44"/>
  <c r="U151" i="60" s="1"/>
  <c r="J152" i="44"/>
  <c r="K152" i="60" s="1"/>
  <c r="K152" i="44"/>
  <c r="L152" i="60" s="1"/>
  <c r="L152" i="44"/>
  <c r="M152" i="44"/>
  <c r="N152" i="60" s="1"/>
  <c r="N152" i="44"/>
  <c r="O152" i="60" s="1"/>
  <c r="O152" i="44"/>
  <c r="P152" i="60" s="1"/>
  <c r="P152" i="44"/>
  <c r="Q152" i="60" s="1"/>
  <c r="Q152" i="44"/>
  <c r="R152" i="60" s="1"/>
  <c r="R152" i="44"/>
  <c r="S152" i="60" s="1"/>
  <c r="S152" i="44"/>
  <c r="T152" i="60" s="1"/>
  <c r="T152" i="44"/>
  <c r="U152" i="60" s="1"/>
  <c r="J153" i="44"/>
  <c r="K153" i="60" s="1"/>
  <c r="K153" i="44"/>
  <c r="L153" i="60" s="1"/>
  <c r="L153" i="44"/>
  <c r="M153" i="44"/>
  <c r="N153" i="60" s="1"/>
  <c r="N153" i="44"/>
  <c r="O153" i="60" s="1"/>
  <c r="O153" i="44"/>
  <c r="P153" i="60" s="1"/>
  <c r="P153" i="44"/>
  <c r="Q153" i="60" s="1"/>
  <c r="Q153" i="44"/>
  <c r="R153" i="60" s="1"/>
  <c r="R153" i="44"/>
  <c r="S153" i="60" s="1"/>
  <c r="S153" i="44"/>
  <c r="T153" i="60" s="1"/>
  <c r="T153" i="44"/>
  <c r="U153" i="60" s="1"/>
  <c r="J154" i="44"/>
  <c r="K154" i="60" s="1"/>
  <c r="K154" i="44"/>
  <c r="L154" i="60" s="1"/>
  <c r="L154" i="44"/>
  <c r="M154" i="44"/>
  <c r="N154" i="60" s="1"/>
  <c r="N154" i="44"/>
  <c r="O154" i="60" s="1"/>
  <c r="O154" i="44"/>
  <c r="P154" i="60" s="1"/>
  <c r="P154" i="44"/>
  <c r="Q154" i="60" s="1"/>
  <c r="Q154" i="44"/>
  <c r="R154" i="60" s="1"/>
  <c r="R154" i="44"/>
  <c r="S154" i="60" s="1"/>
  <c r="S154" i="44"/>
  <c r="T154" i="60" s="1"/>
  <c r="T154" i="44"/>
  <c r="U154" i="60" s="1"/>
  <c r="J155" i="44"/>
  <c r="K155" i="60" s="1"/>
  <c r="K155" i="44"/>
  <c r="L155" i="60" s="1"/>
  <c r="L155" i="44"/>
  <c r="M155" i="44"/>
  <c r="N155" i="60" s="1"/>
  <c r="N155" i="44"/>
  <c r="O155" i="60" s="1"/>
  <c r="O155" i="44"/>
  <c r="P155" i="60" s="1"/>
  <c r="P155" i="44"/>
  <c r="Q155" i="60" s="1"/>
  <c r="Q155" i="44"/>
  <c r="R155" i="60" s="1"/>
  <c r="R155" i="44"/>
  <c r="S155" i="60" s="1"/>
  <c r="S155" i="44"/>
  <c r="T155" i="60" s="1"/>
  <c r="T155" i="44"/>
  <c r="U155" i="60" s="1"/>
  <c r="J156" i="44"/>
  <c r="K156" i="60" s="1"/>
  <c r="K156" i="44"/>
  <c r="L156" i="60" s="1"/>
  <c r="L156" i="44"/>
  <c r="M156" i="44"/>
  <c r="N156" i="60" s="1"/>
  <c r="N156" i="44"/>
  <c r="O156" i="60" s="1"/>
  <c r="O156" i="44"/>
  <c r="P156" i="60" s="1"/>
  <c r="P156" i="44"/>
  <c r="Q156" i="60" s="1"/>
  <c r="Q156" i="44"/>
  <c r="R156" i="60" s="1"/>
  <c r="R156" i="44"/>
  <c r="S156" i="60" s="1"/>
  <c r="S156" i="44"/>
  <c r="T156" i="60" s="1"/>
  <c r="T156" i="44"/>
  <c r="U156" i="60" s="1"/>
  <c r="J157" i="44"/>
  <c r="K157" i="60" s="1"/>
  <c r="K157" i="44"/>
  <c r="L157" i="60" s="1"/>
  <c r="L157" i="44"/>
  <c r="M157" i="44"/>
  <c r="N157" i="60" s="1"/>
  <c r="N157" i="44"/>
  <c r="O157" i="60" s="1"/>
  <c r="O157" i="44"/>
  <c r="P157" i="60" s="1"/>
  <c r="P157" i="44"/>
  <c r="Q157" i="60" s="1"/>
  <c r="Q157" i="44"/>
  <c r="R157" i="60" s="1"/>
  <c r="R157" i="44"/>
  <c r="S157" i="60" s="1"/>
  <c r="S157" i="44"/>
  <c r="T157" i="60" s="1"/>
  <c r="T157" i="44"/>
  <c r="U157" i="60" s="1"/>
  <c r="J158" i="44"/>
  <c r="K158" i="60" s="1"/>
  <c r="K158" i="44"/>
  <c r="L158" i="60" s="1"/>
  <c r="L158" i="44"/>
  <c r="M158" i="44"/>
  <c r="N158" i="60" s="1"/>
  <c r="N158" i="44"/>
  <c r="O158" i="60" s="1"/>
  <c r="O158" i="44"/>
  <c r="P158" i="60" s="1"/>
  <c r="P158" i="44"/>
  <c r="Q158" i="60" s="1"/>
  <c r="Q158" i="44"/>
  <c r="R158" i="60" s="1"/>
  <c r="R158" i="44"/>
  <c r="S158" i="60" s="1"/>
  <c r="S158" i="44"/>
  <c r="T158" i="60" s="1"/>
  <c r="T158" i="44"/>
  <c r="U158" i="60" s="1"/>
  <c r="J159" i="44"/>
  <c r="K159" i="60" s="1"/>
  <c r="K159" i="44"/>
  <c r="L159" i="60" s="1"/>
  <c r="L159" i="44"/>
  <c r="M159" i="44"/>
  <c r="N159" i="60" s="1"/>
  <c r="N159" i="44"/>
  <c r="O159" i="60" s="1"/>
  <c r="O159" i="44"/>
  <c r="P159" i="60" s="1"/>
  <c r="P159" i="44"/>
  <c r="Q159" i="60" s="1"/>
  <c r="Q159" i="44"/>
  <c r="R159" i="60" s="1"/>
  <c r="R159" i="44"/>
  <c r="S159" i="60" s="1"/>
  <c r="S159" i="44"/>
  <c r="T159" i="60" s="1"/>
  <c r="T159" i="44"/>
  <c r="U159" i="60" s="1"/>
  <c r="J160" i="44"/>
  <c r="K160" i="60" s="1"/>
  <c r="K160" i="44"/>
  <c r="L160" i="60" s="1"/>
  <c r="L160" i="44"/>
  <c r="M160" i="44"/>
  <c r="N160" i="60" s="1"/>
  <c r="N160" i="44"/>
  <c r="O160" i="60" s="1"/>
  <c r="O160" i="44"/>
  <c r="P160" i="60" s="1"/>
  <c r="P160" i="44"/>
  <c r="Q160" i="60" s="1"/>
  <c r="Q160" i="44"/>
  <c r="R160" i="60" s="1"/>
  <c r="R160" i="44"/>
  <c r="S160" i="60" s="1"/>
  <c r="S160" i="44"/>
  <c r="T160" i="60" s="1"/>
  <c r="T160" i="44"/>
  <c r="U160" i="60" s="1"/>
  <c r="J161" i="44"/>
  <c r="K161" i="60" s="1"/>
  <c r="K161" i="44"/>
  <c r="L161" i="60" s="1"/>
  <c r="L161" i="44"/>
  <c r="M161" i="44"/>
  <c r="N161" i="60" s="1"/>
  <c r="N161" i="44"/>
  <c r="O161" i="60" s="1"/>
  <c r="O161" i="44"/>
  <c r="P161" i="60" s="1"/>
  <c r="P161" i="44"/>
  <c r="Q161" i="60" s="1"/>
  <c r="Q161" i="44"/>
  <c r="R161" i="60" s="1"/>
  <c r="R161" i="44"/>
  <c r="S161" i="60" s="1"/>
  <c r="S161" i="44"/>
  <c r="T161" i="60" s="1"/>
  <c r="T161" i="44"/>
  <c r="U161" i="60" s="1"/>
  <c r="J162" i="44"/>
  <c r="K162" i="60" s="1"/>
  <c r="K162" i="44"/>
  <c r="L162" i="60" s="1"/>
  <c r="L162" i="44"/>
  <c r="M162" i="44"/>
  <c r="N162" i="60" s="1"/>
  <c r="N162" i="44"/>
  <c r="O162" i="60" s="1"/>
  <c r="O162" i="44"/>
  <c r="P162" i="60" s="1"/>
  <c r="P162" i="44"/>
  <c r="Q162" i="60" s="1"/>
  <c r="Q162" i="44"/>
  <c r="R162" i="60" s="1"/>
  <c r="R162" i="44"/>
  <c r="S162" i="60" s="1"/>
  <c r="S162" i="44"/>
  <c r="T162" i="60" s="1"/>
  <c r="T162" i="44"/>
  <c r="U162" i="60" s="1"/>
  <c r="J163" i="44"/>
  <c r="K163" i="60" s="1"/>
  <c r="K163" i="44"/>
  <c r="L163" i="60" s="1"/>
  <c r="L163" i="44"/>
  <c r="M163" i="44"/>
  <c r="N163" i="60" s="1"/>
  <c r="N163" i="44"/>
  <c r="O163" i="60" s="1"/>
  <c r="O163" i="44"/>
  <c r="P163" i="60" s="1"/>
  <c r="P163" i="44"/>
  <c r="Q163" i="60" s="1"/>
  <c r="Q163" i="44"/>
  <c r="R163" i="60" s="1"/>
  <c r="R163" i="44"/>
  <c r="S163" i="60" s="1"/>
  <c r="S163" i="44"/>
  <c r="T163" i="60" s="1"/>
  <c r="T163" i="44"/>
  <c r="U163" i="60" s="1"/>
  <c r="J164" i="44"/>
  <c r="K164" i="60" s="1"/>
  <c r="K164" i="44"/>
  <c r="L164" i="60" s="1"/>
  <c r="L164" i="44"/>
  <c r="M164" i="44"/>
  <c r="N164" i="60" s="1"/>
  <c r="N164" i="44"/>
  <c r="O164" i="60" s="1"/>
  <c r="O164" i="44"/>
  <c r="P164" i="60" s="1"/>
  <c r="P164" i="44"/>
  <c r="Q164" i="60" s="1"/>
  <c r="Q164" i="44"/>
  <c r="R164" i="60" s="1"/>
  <c r="R164" i="44"/>
  <c r="S164" i="60" s="1"/>
  <c r="S164" i="44"/>
  <c r="T164" i="60" s="1"/>
  <c r="T164" i="44"/>
  <c r="U164" i="60" s="1"/>
  <c r="J165" i="44"/>
  <c r="K165" i="60" s="1"/>
  <c r="K165" i="44"/>
  <c r="L165" i="60" s="1"/>
  <c r="L165" i="44"/>
  <c r="M165" i="44"/>
  <c r="N165" i="60" s="1"/>
  <c r="N165" i="44"/>
  <c r="O165" i="60" s="1"/>
  <c r="O165" i="44"/>
  <c r="P165" i="60" s="1"/>
  <c r="P165" i="44"/>
  <c r="Q165" i="60" s="1"/>
  <c r="Q165" i="44"/>
  <c r="R165" i="60" s="1"/>
  <c r="R165" i="44"/>
  <c r="S165" i="60" s="1"/>
  <c r="S165" i="44"/>
  <c r="T165" i="60" s="1"/>
  <c r="T165" i="44"/>
  <c r="U165" i="60" s="1"/>
  <c r="J166" i="44"/>
  <c r="K166" i="60" s="1"/>
  <c r="K166" i="44"/>
  <c r="L166" i="60" s="1"/>
  <c r="L166" i="44"/>
  <c r="M166" i="44"/>
  <c r="N166" i="60" s="1"/>
  <c r="N166" i="44"/>
  <c r="O166" i="60" s="1"/>
  <c r="O166" i="44"/>
  <c r="P166" i="60" s="1"/>
  <c r="P166" i="44"/>
  <c r="Q166" i="60" s="1"/>
  <c r="Q166" i="44"/>
  <c r="R166" i="60" s="1"/>
  <c r="R166" i="44"/>
  <c r="S166" i="60" s="1"/>
  <c r="S166" i="44"/>
  <c r="T166" i="60" s="1"/>
  <c r="T166" i="44"/>
  <c r="U166" i="60" s="1"/>
  <c r="J167" i="44"/>
  <c r="K167" i="60" s="1"/>
  <c r="K167" i="44"/>
  <c r="L167" i="60" s="1"/>
  <c r="L167" i="44"/>
  <c r="M167" i="44"/>
  <c r="N167" i="60" s="1"/>
  <c r="N167" i="44"/>
  <c r="O167" i="60" s="1"/>
  <c r="O167" i="44"/>
  <c r="P167" i="60" s="1"/>
  <c r="P167" i="44"/>
  <c r="Q167" i="60" s="1"/>
  <c r="Q167" i="44"/>
  <c r="R167" i="60" s="1"/>
  <c r="R167" i="44"/>
  <c r="S167" i="60" s="1"/>
  <c r="S167" i="44"/>
  <c r="T167" i="60" s="1"/>
  <c r="T167" i="44"/>
  <c r="U167" i="60" s="1"/>
  <c r="J168" i="44"/>
  <c r="K168" i="60" s="1"/>
  <c r="K168" i="44"/>
  <c r="L168" i="60" s="1"/>
  <c r="L168" i="44"/>
  <c r="M168" i="44"/>
  <c r="N168" i="60" s="1"/>
  <c r="N168" i="44"/>
  <c r="O168" i="60" s="1"/>
  <c r="O168" i="44"/>
  <c r="P168" i="60" s="1"/>
  <c r="P168" i="44"/>
  <c r="Q168" i="60" s="1"/>
  <c r="Q168" i="44"/>
  <c r="R168" i="60" s="1"/>
  <c r="R168" i="44"/>
  <c r="S168" i="60" s="1"/>
  <c r="S168" i="44"/>
  <c r="T168" i="60" s="1"/>
  <c r="T168" i="44"/>
  <c r="U168" i="60" s="1"/>
  <c r="J169" i="44"/>
  <c r="K169" i="60" s="1"/>
  <c r="K169" i="44"/>
  <c r="L169" i="60" s="1"/>
  <c r="L169" i="44"/>
  <c r="M169" i="44"/>
  <c r="N169" i="60" s="1"/>
  <c r="N169" i="44"/>
  <c r="O169" i="60" s="1"/>
  <c r="O169" i="44"/>
  <c r="P169" i="60" s="1"/>
  <c r="P169" i="44"/>
  <c r="Q169" i="60" s="1"/>
  <c r="Q169" i="44"/>
  <c r="R169" i="60" s="1"/>
  <c r="R169" i="44"/>
  <c r="S169" i="60" s="1"/>
  <c r="S169" i="44"/>
  <c r="T169" i="60" s="1"/>
  <c r="T169" i="44"/>
  <c r="U169" i="60" s="1"/>
  <c r="J170" i="44"/>
  <c r="K170" i="60" s="1"/>
  <c r="K170" i="44"/>
  <c r="L170" i="60" s="1"/>
  <c r="L170" i="44"/>
  <c r="M170" i="44"/>
  <c r="N170" i="60" s="1"/>
  <c r="N170" i="44"/>
  <c r="O170" i="60" s="1"/>
  <c r="O170" i="44"/>
  <c r="P170" i="60" s="1"/>
  <c r="P170" i="44"/>
  <c r="Q170" i="60" s="1"/>
  <c r="Q170" i="44"/>
  <c r="R170" i="60" s="1"/>
  <c r="R170" i="44"/>
  <c r="S170" i="60" s="1"/>
  <c r="S170" i="44"/>
  <c r="T170" i="60" s="1"/>
  <c r="T170" i="44"/>
  <c r="U170" i="60" s="1"/>
  <c r="J171" i="44"/>
  <c r="K171" i="60" s="1"/>
  <c r="K171" i="44"/>
  <c r="L171" i="60" s="1"/>
  <c r="L171" i="44"/>
  <c r="M171" i="44"/>
  <c r="N171" i="60" s="1"/>
  <c r="N171" i="44"/>
  <c r="O171" i="60" s="1"/>
  <c r="O171" i="44"/>
  <c r="P171" i="60" s="1"/>
  <c r="P171" i="44"/>
  <c r="Q171" i="60" s="1"/>
  <c r="Q171" i="44"/>
  <c r="R171" i="60" s="1"/>
  <c r="R171" i="44"/>
  <c r="S171" i="60" s="1"/>
  <c r="S171" i="44"/>
  <c r="T171" i="60" s="1"/>
  <c r="T171" i="44"/>
  <c r="U171" i="60" s="1"/>
  <c r="J172" i="44"/>
  <c r="K172" i="60" s="1"/>
  <c r="K172" i="44"/>
  <c r="L172" i="60" s="1"/>
  <c r="L172" i="44"/>
  <c r="M172" i="44"/>
  <c r="N172" i="60" s="1"/>
  <c r="N172" i="44"/>
  <c r="O172" i="60" s="1"/>
  <c r="O172" i="44"/>
  <c r="P172" i="60" s="1"/>
  <c r="P172" i="44"/>
  <c r="Q172" i="60" s="1"/>
  <c r="Q172" i="44"/>
  <c r="R172" i="60" s="1"/>
  <c r="R172" i="44"/>
  <c r="S172" i="60" s="1"/>
  <c r="S172" i="44"/>
  <c r="T172" i="60" s="1"/>
  <c r="T172" i="44"/>
  <c r="U172" i="60" s="1"/>
  <c r="J173" i="44"/>
  <c r="K173" i="60" s="1"/>
  <c r="K173" i="44"/>
  <c r="L173" i="60" s="1"/>
  <c r="L173" i="44"/>
  <c r="M173" i="44"/>
  <c r="N173" i="60" s="1"/>
  <c r="N173" i="44"/>
  <c r="O173" i="60" s="1"/>
  <c r="O173" i="44"/>
  <c r="P173" i="60" s="1"/>
  <c r="P173" i="44"/>
  <c r="Q173" i="60" s="1"/>
  <c r="Q173" i="44"/>
  <c r="R173" i="60" s="1"/>
  <c r="R173" i="44"/>
  <c r="S173" i="60" s="1"/>
  <c r="S173" i="44"/>
  <c r="T173" i="60" s="1"/>
  <c r="T173" i="44"/>
  <c r="U173" i="60" s="1"/>
  <c r="J174" i="44"/>
  <c r="K174" i="60" s="1"/>
  <c r="K174" i="44"/>
  <c r="L174" i="60" s="1"/>
  <c r="L174" i="44"/>
  <c r="M174" i="44"/>
  <c r="N174" i="60" s="1"/>
  <c r="N174" i="44"/>
  <c r="O174" i="60" s="1"/>
  <c r="O174" i="44"/>
  <c r="P174" i="60" s="1"/>
  <c r="P174" i="44"/>
  <c r="Q174" i="60" s="1"/>
  <c r="Q174" i="44"/>
  <c r="R174" i="60" s="1"/>
  <c r="R174" i="44"/>
  <c r="S174" i="60" s="1"/>
  <c r="S174" i="44"/>
  <c r="T174" i="60" s="1"/>
  <c r="T174" i="44"/>
  <c r="U174" i="60" s="1"/>
  <c r="J175" i="44"/>
  <c r="K175" i="60" s="1"/>
  <c r="K175" i="44"/>
  <c r="L175" i="60" s="1"/>
  <c r="L175" i="44"/>
  <c r="M175" i="44"/>
  <c r="N175" i="60" s="1"/>
  <c r="N175" i="44"/>
  <c r="O175" i="60" s="1"/>
  <c r="O175" i="44"/>
  <c r="P175" i="60" s="1"/>
  <c r="P175" i="44"/>
  <c r="Q175" i="60" s="1"/>
  <c r="Q175" i="44"/>
  <c r="R175" i="60" s="1"/>
  <c r="R175" i="44"/>
  <c r="S175" i="60" s="1"/>
  <c r="S175" i="44"/>
  <c r="T175" i="60" s="1"/>
  <c r="T175" i="44"/>
  <c r="U175" i="60" s="1"/>
  <c r="J176" i="44"/>
  <c r="K176" i="60" s="1"/>
  <c r="K176" i="44"/>
  <c r="L176" i="60" s="1"/>
  <c r="L176" i="44"/>
  <c r="M176" i="44"/>
  <c r="N176" i="60" s="1"/>
  <c r="N176" i="44"/>
  <c r="O176" i="60" s="1"/>
  <c r="O176" i="44"/>
  <c r="P176" i="60" s="1"/>
  <c r="P176" i="44"/>
  <c r="Q176" i="60" s="1"/>
  <c r="Q176" i="44"/>
  <c r="R176" i="60" s="1"/>
  <c r="R176" i="44"/>
  <c r="S176" i="60" s="1"/>
  <c r="S176" i="44"/>
  <c r="T176" i="60" s="1"/>
  <c r="T176" i="44"/>
  <c r="U176" i="60" s="1"/>
  <c r="J177" i="44"/>
  <c r="K177" i="60" s="1"/>
  <c r="K177" i="44"/>
  <c r="L177" i="60" s="1"/>
  <c r="L177" i="44"/>
  <c r="M177" i="44"/>
  <c r="N177" i="60" s="1"/>
  <c r="N177" i="44"/>
  <c r="O177" i="60" s="1"/>
  <c r="O177" i="44"/>
  <c r="P177" i="60" s="1"/>
  <c r="P177" i="44"/>
  <c r="Q177" i="60" s="1"/>
  <c r="Q177" i="44"/>
  <c r="R177" i="60" s="1"/>
  <c r="R177" i="44"/>
  <c r="S177" i="60" s="1"/>
  <c r="S177" i="44"/>
  <c r="T177" i="60" s="1"/>
  <c r="T177" i="44"/>
  <c r="U177" i="60" s="1"/>
  <c r="J178" i="44"/>
  <c r="K178" i="60" s="1"/>
  <c r="K178" i="44"/>
  <c r="L178" i="60" s="1"/>
  <c r="L178" i="44"/>
  <c r="M178" i="44"/>
  <c r="N178" i="60" s="1"/>
  <c r="N178" i="44"/>
  <c r="O178" i="60" s="1"/>
  <c r="O178" i="44"/>
  <c r="P178" i="60" s="1"/>
  <c r="P178" i="44"/>
  <c r="Q178" i="60" s="1"/>
  <c r="Q178" i="44"/>
  <c r="R178" i="60" s="1"/>
  <c r="R178" i="44"/>
  <c r="S178" i="60" s="1"/>
  <c r="S178" i="44"/>
  <c r="T178" i="60" s="1"/>
  <c r="T178" i="44"/>
  <c r="U178" i="60" s="1"/>
  <c r="J179" i="44"/>
  <c r="K179" i="60" s="1"/>
  <c r="K179" i="44"/>
  <c r="L179" i="60" s="1"/>
  <c r="L179" i="44"/>
  <c r="M179" i="44"/>
  <c r="N179" i="60" s="1"/>
  <c r="N179" i="44"/>
  <c r="O179" i="60" s="1"/>
  <c r="O179" i="44"/>
  <c r="P179" i="60" s="1"/>
  <c r="P179" i="44"/>
  <c r="Q179" i="60" s="1"/>
  <c r="Q179" i="44"/>
  <c r="R179" i="60" s="1"/>
  <c r="R179" i="44"/>
  <c r="S179" i="60" s="1"/>
  <c r="S179" i="44"/>
  <c r="T179" i="60" s="1"/>
  <c r="T179" i="44"/>
  <c r="U179" i="60" s="1"/>
  <c r="J180" i="44"/>
  <c r="K180" i="60" s="1"/>
  <c r="K180" i="44"/>
  <c r="L180" i="60" s="1"/>
  <c r="L180" i="44"/>
  <c r="M180" i="44"/>
  <c r="N180" i="60" s="1"/>
  <c r="N180" i="44"/>
  <c r="O180" i="60" s="1"/>
  <c r="O180" i="44"/>
  <c r="P180" i="60" s="1"/>
  <c r="P180" i="44"/>
  <c r="Q180" i="60" s="1"/>
  <c r="Q180" i="44"/>
  <c r="R180" i="60" s="1"/>
  <c r="R180" i="44"/>
  <c r="S180" i="60" s="1"/>
  <c r="S180" i="44"/>
  <c r="T180" i="60" s="1"/>
  <c r="T180" i="44"/>
  <c r="U180" i="60" s="1"/>
  <c r="J181" i="44"/>
  <c r="K181" i="60" s="1"/>
  <c r="K181" i="44"/>
  <c r="L181" i="60" s="1"/>
  <c r="L181" i="44"/>
  <c r="M181" i="44"/>
  <c r="N181" i="60" s="1"/>
  <c r="N181" i="44"/>
  <c r="O181" i="60" s="1"/>
  <c r="O181" i="44"/>
  <c r="P181" i="60" s="1"/>
  <c r="P181" i="44"/>
  <c r="Q181" i="60" s="1"/>
  <c r="Q181" i="44"/>
  <c r="R181" i="60" s="1"/>
  <c r="R181" i="44"/>
  <c r="S181" i="60" s="1"/>
  <c r="S181" i="44"/>
  <c r="T181" i="60" s="1"/>
  <c r="T181" i="44"/>
  <c r="U181" i="60" s="1"/>
  <c r="J182" i="44"/>
  <c r="K182" i="60" s="1"/>
  <c r="K182" i="44"/>
  <c r="L182" i="60" s="1"/>
  <c r="L182" i="44"/>
  <c r="M182" i="44"/>
  <c r="N182" i="60" s="1"/>
  <c r="N182" i="44"/>
  <c r="O182" i="60" s="1"/>
  <c r="O182" i="44"/>
  <c r="P182" i="60" s="1"/>
  <c r="P182" i="44"/>
  <c r="Q182" i="60" s="1"/>
  <c r="Q182" i="44"/>
  <c r="R182" i="60" s="1"/>
  <c r="R182" i="44"/>
  <c r="S182" i="60" s="1"/>
  <c r="S182" i="44"/>
  <c r="T182" i="60" s="1"/>
  <c r="T182" i="44"/>
  <c r="U182" i="60" s="1"/>
  <c r="J183" i="44"/>
  <c r="K183" i="60" s="1"/>
  <c r="K183" i="44"/>
  <c r="L183" i="60" s="1"/>
  <c r="L183" i="44"/>
  <c r="M183" i="44"/>
  <c r="N183" i="60" s="1"/>
  <c r="N183" i="44"/>
  <c r="O183" i="60" s="1"/>
  <c r="O183" i="44"/>
  <c r="P183" i="60" s="1"/>
  <c r="P183" i="44"/>
  <c r="Q183" i="60" s="1"/>
  <c r="Q183" i="44"/>
  <c r="R183" i="60" s="1"/>
  <c r="R183" i="44"/>
  <c r="S183" i="60" s="1"/>
  <c r="S183" i="44"/>
  <c r="T183" i="60" s="1"/>
  <c r="T183" i="44"/>
  <c r="U183" i="60" s="1"/>
  <c r="J184" i="44"/>
  <c r="K184" i="60" s="1"/>
  <c r="K184" i="44"/>
  <c r="L184" i="60" s="1"/>
  <c r="L184" i="44"/>
  <c r="M184" i="44"/>
  <c r="N184" i="60" s="1"/>
  <c r="N184" i="44"/>
  <c r="O184" i="60" s="1"/>
  <c r="O184" i="44"/>
  <c r="P184" i="60" s="1"/>
  <c r="P184" i="44"/>
  <c r="Q184" i="60" s="1"/>
  <c r="Q184" i="44"/>
  <c r="R184" i="60" s="1"/>
  <c r="R184" i="44"/>
  <c r="S184" i="60" s="1"/>
  <c r="S184" i="44"/>
  <c r="T184" i="60" s="1"/>
  <c r="T184" i="44"/>
  <c r="U184" i="60" s="1"/>
  <c r="J185" i="44"/>
  <c r="K185" i="60" s="1"/>
  <c r="K185" i="44"/>
  <c r="L185" i="60" s="1"/>
  <c r="L185" i="44"/>
  <c r="M185" i="44"/>
  <c r="N185" i="60" s="1"/>
  <c r="N185" i="44"/>
  <c r="O185" i="60" s="1"/>
  <c r="O185" i="44"/>
  <c r="P185" i="60" s="1"/>
  <c r="P185" i="44"/>
  <c r="Q185" i="60" s="1"/>
  <c r="Q185" i="44"/>
  <c r="R185" i="60" s="1"/>
  <c r="R185" i="44"/>
  <c r="S185" i="60" s="1"/>
  <c r="S185" i="44"/>
  <c r="T185" i="60" s="1"/>
  <c r="T185" i="44"/>
  <c r="U185" i="60" s="1"/>
  <c r="J186" i="44"/>
  <c r="K186" i="60" s="1"/>
  <c r="K186" i="44"/>
  <c r="L186" i="60" s="1"/>
  <c r="L186" i="44"/>
  <c r="M186" i="44"/>
  <c r="N186" i="60" s="1"/>
  <c r="N186" i="44"/>
  <c r="O186" i="60" s="1"/>
  <c r="O186" i="44"/>
  <c r="P186" i="60" s="1"/>
  <c r="P186" i="44"/>
  <c r="Q186" i="60" s="1"/>
  <c r="Q186" i="44"/>
  <c r="R186" i="60" s="1"/>
  <c r="R186" i="44"/>
  <c r="S186" i="60" s="1"/>
  <c r="S186" i="44"/>
  <c r="T186" i="60" s="1"/>
  <c r="T186" i="44"/>
  <c r="U186" i="60" s="1"/>
  <c r="J187" i="44"/>
  <c r="K187" i="60" s="1"/>
  <c r="K187" i="44"/>
  <c r="L187" i="60" s="1"/>
  <c r="L187" i="44"/>
  <c r="M187" i="44"/>
  <c r="N187" i="60" s="1"/>
  <c r="N187" i="44"/>
  <c r="O187" i="60" s="1"/>
  <c r="O187" i="44"/>
  <c r="P187" i="60" s="1"/>
  <c r="P187" i="44"/>
  <c r="Q187" i="60" s="1"/>
  <c r="Q187" i="44"/>
  <c r="R187" i="60" s="1"/>
  <c r="R187" i="44"/>
  <c r="S187" i="60" s="1"/>
  <c r="S187" i="44"/>
  <c r="T187" i="60" s="1"/>
  <c r="T187" i="44"/>
  <c r="U187" i="60" s="1"/>
  <c r="J188" i="44"/>
  <c r="K188" i="60" s="1"/>
  <c r="K188" i="44"/>
  <c r="L188" i="60" s="1"/>
  <c r="L188" i="44"/>
  <c r="M188" i="44"/>
  <c r="N188" i="60" s="1"/>
  <c r="N188" i="44"/>
  <c r="O188" i="60" s="1"/>
  <c r="O188" i="44"/>
  <c r="P188" i="60" s="1"/>
  <c r="P188" i="44"/>
  <c r="Q188" i="60" s="1"/>
  <c r="Q188" i="44"/>
  <c r="R188" i="60" s="1"/>
  <c r="R188" i="44"/>
  <c r="S188" i="60" s="1"/>
  <c r="S188" i="44"/>
  <c r="T188" i="60" s="1"/>
  <c r="T188" i="44"/>
  <c r="U188" i="60" s="1"/>
  <c r="J189" i="44"/>
  <c r="K189" i="60" s="1"/>
  <c r="K189" i="44"/>
  <c r="L189" i="60" s="1"/>
  <c r="L189" i="44"/>
  <c r="M189" i="44"/>
  <c r="N189" i="60" s="1"/>
  <c r="N189" i="44"/>
  <c r="O189" i="60" s="1"/>
  <c r="O189" i="44"/>
  <c r="P189" i="60" s="1"/>
  <c r="P189" i="44"/>
  <c r="Q189" i="60" s="1"/>
  <c r="Q189" i="44"/>
  <c r="R189" i="60" s="1"/>
  <c r="R189" i="44"/>
  <c r="S189" i="60" s="1"/>
  <c r="S189" i="44"/>
  <c r="T189" i="60" s="1"/>
  <c r="T189" i="44"/>
  <c r="U189" i="60" s="1"/>
  <c r="J190" i="44"/>
  <c r="K190" i="60" s="1"/>
  <c r="K190" i="44"/>
  <c r="L190" i="60" s="1"/>
  <c r="L190" i="44"/>
  <c r="M190" i="44"/>
  <c r="N190" i="60" s="1"/>
  <c r="N190" i="44"/>
  <c r="O190" i="60" s="1"/>
  <c r="O190" i="44"/>
  <c r="P190" i="60" s="1"/>
  <c r="P190" i="44"/>
  <c r="Q190" i="60" s="1"/>
  <c r="Q190" i="44"/>
  <c r="R190" i="60" s="1"/>
  <c r="R190" i="44"/>
  <c r="S190" i="60" s="1"/>
  <c r="S190" i="44"/>
  <c r="T190" i="60" s="1"/>
  <c r="T190" i="44"/>
  <c r="U190" i="60" s="1"/>
  <c r="J33" i="44"/>
  <c r="K33" i="60" s="1"/>
  <c r="K33" i="44"/>
  <c r="L33" i="60" s="1"/>
  <c r="L33" i="44"/>
  <c r="M33" i="44"/>
  <c r="N33" i="60" s="1"/>
  <c r="N33" i="44"/>
  <c r="O33" i="60" s="1"/>
  <c r="O33" i="44"/>
  <c r="P33" i="60" s="1"/>
  <c r="P33" i="44"/>
  <c r="Q33" i="60" s="1"/>
  <c r="Q33" i="44"/>
  <c r="R33" i="60" s="1"/>
  <c r="R33" i="44"/>
  <c r="S33" i="60" s="1"/>
  <c r="S33" i="44"/>
  <c r="T33" i="60" s="1"/>
  <c r="T33" i="44"/>
  <c r="U33" i="60" s="1"/>
  <c r="J34" i="44"/>
  <c r="K34" i="60" s="1"/>
  <c r="K34" i="44"/>
  <c r="L34" i="60" s="1"/>
  <c r="L34" i="44"/>
  <c r="M34" i="44"/>
  <c r="N34" i="60" s="1"/>
  <c r="N34" i="44"/>
  <c r="O34" i="60" s="1"/>
  <c r="O34" i="44"/>
  <c r="P34" i="60" s="1"/>
  <c r="P34" i="44"/>
  <c r="Q34" i="60" s="1"/>
  <c r="Q34" i="44"/>
  <c r="R34" i="60" s="1"/>
  <c r="R34" i="44"/>
  <c r="S34" i="60" s="1"/>
  <c r="S34" i="44"/>
  <c r="T34" i="60" s="1"/>
  <c r="T34" i="44"/>
  <c r="U34" i="60" s="1"/>
  <c r="J35" i="44"/>
  <c r="K35" i="60" s="1"/>
  <c r="K35" i="44"/>
  <c r="L35" i="60" s="1"/>
  <c r="L35" i="44"/>
  <c r="M35" i="44"/>
  <c r="N35" i="60" s="1"/>
  <c r="N35" i="44"/>
  <c r="O35" i="60" s="1"/>
  <c r="O35" i="44"/>
  <c r="P35" i="60" s="1"/>
  <c r="P35" i="44"/>
  <c r="Q35" i="60" s="1"/>
  <c r="Q35" i="44"/>
  <c r="R35" i="60" s="1"/>
  <c r="R35" i="44"/>
  <c r="S35" i="60" s="1"/>
  <c r="S35" i="44"/>
  <c r="T35" i="60" s="1"/>
  <c r="T35" i="44"/>
  <c r="U35" i="60" s="1"/>
  <c r="J36" i="44"/>
  <c r="K36" i="60" s="1"/>
  <c r="K36" i="44"/>
  <c r="L36" i="60" s="1"/>
  <c r="L36" i="44"/>
  <c r="M36" i="44"/>
  <c r="N36" i="60" s="1"/>
  <c r="N36" i="44"/>
  <c r="O36" i="60" s="1"/>
  <c r="O36" i="44"/>
  <c r="P36" i="60" s="1"/>
  <c r="P36" i="44"/>
  <c r="Q36" i="60" s="1"/>
  <c r="Q36" i="44"/>
  <c r="R36" i="60" s="1"/>
  <c r="R36" i="44"/>
  <c r="S36" i="60" s="1"/>
  <c r="S36" i="44"/>
  <c r="T36" i="60" s="1"/>
  <c r="T36" i="44"/>
  <c r="U36" i="60" s="1"/>
  <c r="J37" i="44"/>
  <c r="K37" i="60" s="1"/>
  <c r="K37" i="44"/>
  <c r="L37" i="60" s="1"/>
  <c r="L37" i="44"/>
  <c r="M37" i="44"/>
  <c r="N37" i="60" s="1"/>
  <c r="N37" i="44"/>
  <c r="O37" i="60" s="1"/>
  <c r="O37" i="44"/>
  <c r="P37" i="60" s="1"/>
  <c r="P37" i="44"/>
  <c r="Q37" i="60" s="1"/>
  <c r="Q37" i="44"/>
  <c r="R37" i="60" s="1"/>
  <c r="R37" i="44"/>
  <c r="S37" i="60" s="1"/>
  <c r="S37" i="44"/>
  <c r="T37" i="60" s="1"/>
  <c r="T37" i="44"/>
  <c r="U37" i="60" s="1"/>
  <c r="J38" i="44"/>
  <c r="K38" i="60" s="1"/>
  <c r="K38" i="44"/>
  <c r="L38" i="60" s="1"/>
  <c r="L38" i="44"/>
  <c r="M38" i="44"/>
  <c r="N38" i="60" s="1"/>
  <c r="N38" i="44"/>
  <c r="O38" i="60" s="1"/>
  <c r="O38" i="44"/>
  <c r="P38" i="60" s="1"/>
  <c r="P38" i="44"/>
  <c r="Q38" i="60" s="1"/>
  <c r="Q38" i="44"/>
  <c r="R38" i="60" s="1"/>
  <c r="R38" i="44"/>
  <c r="S38" i="60" s="1"/>
  <c r="S38" i="44"/>
  <c r="T38" i="60" s="1"/>
  <c r="T38" i="44"/>
  <c r="U38" i="60" s="1"/>
  <c r="J39" i="44"/>
  <c r="K39" i="60" s="1"/>
  <c r="K39" i="44"/>
  <c r="L39" i="60" s="1"/>
  <c r="L39" i="44"/>
  <c r="M39" i="44"/>
  <c r="N39" i="60" s="1"/>
  <c r="N39" i="44"/>
  <c r="O39" i="60" s="1"/>
  <c r="O39" i="44"/>
  <c r="P39" i="60" s="1"/>
  <c r="P39" i="44"/>
  <c r="Q39" i="60" s="1"/>
  <c r="Q39" i="44"/>
  <c r="R39" i="60" s="1"/>
  <c r="R39" i="44"/>
  <c r="S39" i="60" s="1"/>
  <c r="S39" i="44"/>
  <c r="T39" i="60" s="1"/>
  <c r="T39" i="44"/>
  <c r="U39" i="60" s="1"/>
  <c r="J40" i="44"/>
  <c r="K40" i="60" s="1"/>
  <c r="K40" i="44"/>
  <c r="L40" i="60" s="1"/>
  <c r="L40" i="44"/>
  <c r="M40" i="44"/>
  <c r="N40" i="60" s="1"/>
  <c r="N40" i="44"/>
  <c r="O40" i="60" s="1"/>
  <c r="O40" i="44"/>
  <c r="P40" i="60" s="1"/>
  <c r="P40" i="44"/>
  <c r="Q40" i="60" s="1"/>
  <c r="Q40" i="44"/>
  <c r="R40" i="60" s="1"/>
  <c r="R40" i="44"/>
  <c r="S40" i="60" s="1"/>
  <c r="S40" i="44"/>
  <c r="T40" i="60" s="1"/>
  <c r="T40" i="44"/>
  <c r="U40" i="60" s="1"/>
  <c r="J41" i="44"/>
  <c r="K41" i="60" s="1"/>
  <c r="K41" i="44"/>
  <c r="L41" i="60" s="1"/>
  <c r="L41" i="44"/>
  <c r="M41" i="44"/>
  <c r="N41" i="60" s="1"/>
  <c r="N41" i="44"/>
  <c r="O41" i="60" s="1"/>
  <c r="O41" i="44"/>
  <c r="P41" i="60" s="1"/>
  <c r="P41" i="44"/>
  <c r="Q41" i="60" s="1"/>
  <c r="Q41" i="44"/>
  <c r="R41" i="60" s="1"/>
  <c r="R41" i="44"/>
  <c r="S41" i="60" s="1"/>
  <c r="S41" i="44"/>
  <c r="T41" i="60" s="1"/>
  <c r="T41" i="44"/>
  <c r="U41" i="60" s="1"/>
  <c r="J42" i="44"/>
  <c r="K42" i="60" s="1"/>
  <c r="K42" i="44"/>
  <c r="L42" i="60" s="1"/>
  <c r="L42" i="44"/>
  <c r="M42" i="44"/>
  <c r="N42" i="60" s="1"/>
  <c r="N42" i="44"/>
  <c r="O42" i="60" s="1"/>
  <c r="O42" i="44"/>
  <c r="P42" i="60" s="1"/>
  <c r="P42" i="44"/>
  <c r="Q42" i="60" s="1"/>
  <c r="Q42" i="44"/>
  <c r="R42" i="60" s="1"/>
  <c r="R42" i="44"/>
  <c r="S42" i="60" s="1"/>
  <c r="S42" i="44"/>
  <c r="T42" i="60" s="1"/>
  <c r="T42" i="44"/>
  <c r="U42" i="60" s="1"/>
  <c r="J43" i="44"/>
  <c r="K43" i="60" s="1"/>
  <c r="K43" i="44"/>
  <c r="L43" i="60" s="1"/>
  <c r="L43" i="44"/>
  <c r="M43" i="44"/>
  <c r="N43" i="60" s="1"/>
  <c r="N43" i="44"/>
  <c r="O43" i="60" s="1"/>
  <c r="O43" i="44"/>
  <c r="P43" i="60" s="1"/>
  <c r="P43" i="44"/>
  <c r="Q43" i="60" s="1"/>
  <c r="Q43" i="44"/>
  <c r="R43" i="60" s="1"/>
  <c r="R43" i="44"/>
  <c r="S43" i="60" s="1"/>
  <c r="S43" i="44"/>
  <c r="T43" i="60" s="1"/>
  <c r="T43" i="44"/>
  <c r="U43" i="60" s="1"/>
  <c r="J44" i="44"/>
  <c r="K44" i="60" s="1"/>
  <c r="K44" i="44"/>
  <c r="L44" i="60" s="1"/>
  <c r="L44" i="44"/>
  <c r="M44" i="44"/>
  <c r="N44" i="60" s="1"/>
  <c r="N44" i="44"/>
  <c r="O44" i="60" s="1"/>
  <c r="O44" i="44"/>
  <c r="P44" i="60" s="1"/>
  <c r="P44" i="44"/>
  <c r="Q44" i="60" s="1"/>
  <c r="Q44" i="44"/>
  <c r="R44" i="60" s="1"/>
  <c r="R44" i="44"/>
  <c r="S44" i="60" s="1"/>
  <c r="S44" i="44"/>
  <c r="T44" i="60" s="1"/>
  <c r="T44" i="44"/>
  <c r="U44" i="60" s="1"/>
  <c r="J45" i="44"/>
  <c r="K45" i="60" s="1"/>
  <c r="K45" i="44"/>
  <c r="L45" i="60" s="1"/>
  <c r="L45" i="44"/>
  <c r="M45" i="44"/>
  <c r="N45" i="60" s="1"/>
  <c r="N45" i="44"/>
  <c r="O45" i="60" s="1"/>
  <c r="O45" i="44"/>
  <c r="P45" i="60" s="1"/>
  <c r="P45" i="44"/>
  <c r="Q45" i="60" s="1"/>
  <c r="Q45" i="44"/>
  <c r="R45" i="60" s="1"/>
  <c r="R45" i="44"/>
  <c r="S45" i="60" s="1"/>
  <c r="S45" i="44"/>
  <c r="T45" i="60" s="1"/>
  <c r="T45" i="44"/>
  <c r="U45" i="60" s="1"/>
  <c r="J46" i="44"/>
  <c r="K46" i="60" s="1"/>
  <c r="K46" i="44"/>
  <c r="L46" i="60" s="1"/>
  <c r="L46" i="44"/>
  <c r="M46" i="44"/>
  <c r="N46" i="60" s="1"/>
  <c r="N46" i="44"/>
  <c r="O46" i="60" s="1"/>
  <c r="O46" i="44"/>
  <c r="P46" i="60" s="1"/>
  <c r="P46" i="44"/>
  <c r="Q46" i="60" s="1"/>
  <c r="Q46" i="44"/>
  <c r="R46" i="60" s="1"/>
  <c r="R46" i="44"/>
  <c r="S46" i="60" s="1"/>
  <c r="S46" i="44"/>
  <c r="T46" i="60" s="1"/>
  <c r="T46" i="44"/>
  <c r="U46" i="60" s="1"/>
  <c r="J47" i="44"/>
  <c r="K47" i="60" s="1"/>
  <c r="K47" i="44"/>
  <c r="L47" i="60" s="1"/>
  <c r="L47" i="44"/>
  <c r="M47" i="44"/>
  <c r="N47" i="60" s="1"/>
  <c r="N47" i="44"/>
  <c r="O47" i="60" s="1"/>
  <c r="O47" i="44"/>
  <c r="P47" i="60" s="1"/>
  <c r="P47" i="44"/>
  <c r="Q47" i="60" s="1"/>
  <c r="Q47" i="44"/>
  <c r="R47" i="60" s="1"/>
  <c r="R47" i="44"/>
  <c r="S47" i="60" s="1"/>
  <c r="S47" i="44"/>
  <c r="T47" i="60" s="1"/>
  <c r="T47" i="44"/>
  <c r="U47" i="60" s="1"/>
  <c r="J48" i="44"/>
  <c r="K48" i="60" s="1"/>
  <c r="K48" i="44"/>
  <c r="L48" i="60" s="1"/>
  <c r="L48" i="44"/>
  <c r="M48" i="44"/>
  <c r="N48" i="60" s="1"/>
  <c r="N48" i="44"/>
  <c r="O48" i="60" s="1"/>
  <c r="O48" i="44"/>
  <c r="P48" i="60" s="1"/>
  <c r="P48" i="44"/>
  <c r="Q48" i="60" s="1"/>
  <c r="Q48" i="44"/>
  <c r="R48" i="60" s="1"/>
  <c r="R48" i="44"/>
  <c r="S48" i="60" s="1"/>
  <c r="S48" i="44"/>
  <c r="T48" i="60" s="1"/>
  <c r="T48" i="44"/>
  <c r="U48" i="60" s="1"/>
  <c r="J49" i="44"/>
  <c r="K49" i="60" s="1"/>
  <c r="K49" i="44"/>
  <c r="L49" i="60" s="1"/>
  <c r="L49" i="44"/>
  <c r="M49" i="44"/>
  <c r="N49" i="60" s="1"/>
  <c r="N49" i="44"/>
  <c r="O49" i="60" s="1"/>
  <c r="O49" i="44"/>
  <c r="P49" i="60" s="1"/>
  <c r="P49" i="44"/>
  <c r="Q49" i="60" s="1"/>
  <c r="Q49" i="44"/>
  <c r="R49" i="60" s="1"/>
  <c r="R49" i="44"/>
  <c r="S49" i="60" s="1"/>
  <c r="S49" i="44"/>
  <c r="T49" i="60" s="1"/>
  <c r="T49" i="44"/>
  <c r="U49" i="60" s="1"/>
  <c r="J50" i="44"/>
  <c r="K50" i="60" s="1"/>
  <c r="K50" i="44"/>
  <c r="L50" i="60" s="1"/>
  <c r="L50" i="44"/>
  <c r="M50" i="44"/>
  <c r="N50" i="60" s="1"/>
  <c r="N50" i="44"/>
  <c r="O50" i="60" s="1"/>
  <c r="O50" i="44"/>
  <c r="P50" i="60" s="1"/>
  <c r="P50" i="44"/>
  <c r="Q50" i="60" s="1"/>
  <c r="Q50" i="44"/>
  <c r="R50" i="60" s="1"/>
  <c r="R50" i="44"/>
  <c r="S50" i="60" s="1"/>
  <c r="S50" i="44"/>
  <c r="T50" i="60" s="1"/>
  <c r="T50" i="44"/>
  <c r="U50" i="60" s="1"/>
  <c r="J51" i="44"/>
  <c r="K51" i="60" s="1"/>
  <c r="K51" i="44"/>
  <c r="L51" i="60" s="1"/>
  <c r="L51" i="44"/>
  <c r="M51" i="44"/>
  <c r="N51" i="60" s="1"/>
  <c r="N51" i="44"/>
  <c r="O51" i="60" s="1"/>
  <c r="O51" i="44"/>
  <c r="P51" i="60" s="1"/>
  <c r="P51" i="44"/>
  <c r="Q51" i="60" s="1"/>
  <c r="Q51" i="44"/>
  <c r="R51" i="60" s="1"/>
  <c r="R51" i="44"/>
  <c r="S51" i="60" s="1"/>
  <c r="S51" i="44"/>
  <c r="T51" i="60" s="1"/>
  <c r="T51" i="44"/>
  <c r="U51" i="60" s="1"/>
  <c r="J52" i="44"/>
  <c r="K52" i="60" s="1"/>
  <c r="K52" i="44"/>
  <c r="L52" i="60" s="1"/>
  <c r="L52" i="44"/>
  <c r="M52" i="44"/>
  <c r="N52" i="60" s="1"/>
  <c r="N52" i="44"/>
  <c r="O52" i="60" s="1"/>
  <c r="O52" i="44"/>
  <c r="P52" i="60" s="1"/>
  <c r="P52" i="44"/>
  <c r="Q52" i="60" s="1"/>
  <c r="Q52" i="44"/>
  <c r="R52" i="60" s="1"/>
  <c r="R52" i="44"/>
  <c r="S52" i="60" s="1"/>
  <c r="S52" i="44"/>
  <c r="T52" i="60" s="1"/>
  <c r="T52" i="44"/>
  <c r="U52" i="60" s="1"/>
  <c r="J53" i="44"/>
  <c r="K53" i="60" s="1"/>
  <c r="K53" i="44"/>
  <c r="L53" i="60" s="1"/>
  <c r="L53" i="44"/>
  <c r="M53" i="44"/>
  <c r="N53" i="60" s="1"/>
  <c r="N53" i="44"/>
  <c r="O53" i="60" s="1"/>
  <c r="O53" i="44"/>
  <c r="P53" i="60" s="1"/>
  <c r="P53" i="44"/>
  <c r="Q53" i="60" s="1"/>
  <c r="Q53" i="44"/>
  <c r="R53" i="60" s="1"/>
  <c r="R53" i="44"/>
  <c r="S53" i="60" s="1"/>
  <c r="S53" i="44"/>
  <c r="T53" i="60" s="1"/>
  <c r="T53" i="44"/>
  <c r="U53" i="60" s="1"/>
  <c r="J54" i="44"/>
  <c r="K54" i="60" s="1"/>
  <c r="K54" i="44"/>
  <c r="L54" i="60" s="1"/>
  <c r="L54" i="44"/>
  <c r="M54" i="44"/>
  <c r="N54" i="60" s="1"/>
  <c r="N54" i="44"/>
  <c r="O54" i="60" s="1"/>
  <c r="O54" i="44"/>
  <c r="P54" i="60" s="1"/>
  <c r="P54" i="44"/>
  <c r="Q54" i="60" s="1"/>
  <c r="Q54" i="44"/>
  <c r="R54" i="60" s="1"/>
  <c r="R54" i="44"/>
  <c r="S54" i="60" s="1"/>
  <c r="S54" i="44"/>
  <c r="T54" i="60" s="1"/>
  <c r="T54" i="44"/>
  <c r="U54" i="60" s="1"/>
  <c r="J55" i="44"/>
  <c r="K55" i="60" s="1"/>
  <c r="K55" i="44"/>
  <c r="L55" i="60" s="1"/>
  <c r="L55" i="44"/>
  <c r="M55" i="44"/>
  <c r="N55" i="60" s="1"/>
  <c r="N55" i="44"/>
  <c r="O55" i="60" s="1"/>
  <c r="O55" i="44"/>
  <c r="P55" i="60" s="1"/>
  <c r="P55" i="44"/>
  <c r="Q55" i="60" s="1"/>
  <c r="Q55" i="44"/>
  <c r="R55" i="60" s="1"/>
  <c r="R55" i="44"/>
  <c r="S55" i="60" s="1"/>
  <c r="S55" i="44"/>
  <c r="T55" i="60" s="1"/>
  <c r="T55" i="44"/>
  <c r="U55" i="60" s="1"/>
  <c r="J56" i="44"/>
  <c r="K56" i="60" s="1"/>
  <c r="K56" i="44"/>
  <c r="L56" i="60" s="1"/>
  <c r="L56" i="44"/>
  <c r="M56" i="44"/>
  <c r="N56" i="60" s="1"/>
  <c r="N56" i="44"/>
  <c r="O56" i="60" s="1"/>
  <c r="O56" i="44"/>
  <c r="P56" i="60" s="1"/>
  <c r="P56" i="44"/>
  <c r="Q56" i="60" s="1"/>
  <c r="Q56" i="44"/>
  <c r="R56" i="60" s="1"/>
  <c r="R56" i="44"/>
  <c r="S56" i="60" s="1"/>
  <c r="S56" i="44"/>
  <c r="T56" i="60" s="1"/>
  <c r="T56" i="44"/>
  <c r="U56" i="60" s="1"/>
  <c r="J57" i="44"/>
  <c r="K57" i="60" s="1"/>
  <c r="K57" i="44"/>
  <c r="L57" i="60" s="1"/>
  <c r="L57" i="44"/>
  <c r="M57" i="44"/>
  <c r="N57" i="60" s="1"/>
  <c r="N57" i="44"/>
  <c r="O57" i="60" s="1"/>
  <c r="O57" i="44"/>
  <c r="P57" i="60" s="1"/>
  <c r="P57" i="44"/>
  <c r="Q57" i="60" s="1"/>
  <c r="Q57" i="44"/>
  <c r="R57" i="60" s="1"/>
  <c r="R57" i="44"/>
  <c r="S57" i="60" s="1"/>
  <c r="S57" i="44"/>
  <c r="T57" i="60" s="1"/>
  <c r="T57" i="44"/>
  <c r="U57" i="60" s="1"/>
  <c r="J58" i="44"/>
  <c r="K58" i="60" s="1"/>
  <c r="K58" i="44"/>
  <c r="L58" i="60" s="1"/>
  <c r="L58" i="44"/>
  <c r="M58" i="44"/>
  <c r="N58" i="60" s="1"/>
  <c r="N58" i="44"/>
  <c r="O58" i="60" s="1"/>
  <c r="O58" i="44"/>
  <c r="P58" i="60" s="1"/>
  <c r="P58" i="44"/>
  <c r="Q58" i="60" s="1"/>
  <c r="Q58" i="44"/>
  <c r="R58" i="60" s="1"/>
  <c r="R58" i="44"/>
  <c r="S58" i="60" s="1"/>
  <c r="S58" i="44"/>
  <c r="T58" i="60" s="1"/>
  <c r="T58" i="44"/>
  <c r="U58" i="60" s="1"/>
  <c r="J59" i="44"/>
  <c r="K59" i="60" s="1"/>
  <c r="K59" i="44"/>
  <c r="L59" i="60" s="1"/>
  <c r="L59" i="44"/>
  <c r="M59" i="44"/>
  <c r="N59" i="60" s="1"/>
  <c r="N59" i="44"/>
  <c r="O59" i="60" s="1"/>
  <c r="O59" i="44"/>
  <c r="P59" i="60" s="1"/>
  <c r="P59" i="44"/>
  <c r="Q59" i="60" s="1"/>
  <c r="Q59" i="44"/>
  <c r="R59" i="60" s="1"/>
  <c r="R59" i="44"/>
  <c r="S59" i="60" s="1"/>
  <c r="S59" i="44"/>
  <c r="T59" i="60" s="1"/>
  <c r="T59" i="44"/>
  <c r="U59" i="60" s="1"/>
  <c r="J60" i="44"/>
  <c r="K60" i="60" s="1"/>
  <c r="K60" i="44"/>
  <c r="L60" i="60" s="1"/>
  <c r="L60" i="44"/>
  <c r="M60" i="44"/>
  <c r="N60" i="60" s="1"/>
  <c r="N60" i="44"/>
  <c r="O60" i="60" s="1"/>
  <c r="O60" i="44"/>
  <c r="P60" i="60" s="1"/>
  <c r="P60" i="44"/>
  <c r="Q60" i="60" s="1"/>
  <c r="Q60" i="44"/>
  <c r="R60" i="60" s="1"/>
  <c r="R60" i="44"/>
  <c r="S60" i="60" s="1"/>
  <c r="S60" i="44"/>
  <c r="T60" i="60" s="1"/>
  <c r="T60" i="44"/>
  <c r="U60" i="60" s="1"/>
  <c r="J61" i="44"/>
  <c r="K61" i="60" s="1"/>
  <c r="K61" i="44"/>
  <c r="L61" i="60" s="1"/>
  <c r="L61" i="44"/>
  <c r="M61" i="44"/>
  <c r="N61" i="60" s="1"/>
  <c r="N61" i="44"/>
  <c r="O61" i="60" s="1"/>
  <c r="O61" i="44"/>
  <c r="P61" i="60" s="1"/>
  <c r="P61" i="44"/>
  <c r="Q61" i="60" s="1"/>
  <c r="Q61" i="44"/>
  <c r="R61" i="60" s="1"/>
  <c r="R61" i="44"/>
  <c r="S61" i="60" s="1"/>
  <c r="S61" i="44"/>
  <c r="T61" i="60" s="1"/>
  <c r="T61" i="44"/>
  <c r="U61" i="60" s="1"/>
  <c r="J62" i="44"/>
  <c r="K62" i="60" s="1"/>
  <c r="K62" i="44"/>
  <c r="L62" i="60" s="1"/>
  <c r="L62" i="44"/>
  <c r="M62" i="44"/>
  <c r="N62" i="60" s="1"/>
  <c r="N62" i="44"/>
  <c r="O62" i="60" s="1"/>
  <c r="O62" i="44"/>
  <c r="P62" i="60" s="1"/>
  <c r="P62" i="44"/>
  <c r="Q62" i="60" s="1"/>
  <c r="Q62" i="44"/>
  <c r="R62" i="60" s="1"/>
  <c r="R62" i="44"/>
  <c r="S62" i="60" s="1"/>
  <c r="S62" i="44"/>
  <c r="T62" i="60" s="1"/>
  <c r="T62" i="44"/>
  <c r="U62" i="60" s="1"/>
  <c r="J63" i="44"/>
  <c r="K63" i="60" s="1"/>
  <c r="K63" i="44"/>
  <c r="L63" i="60" s="1"/>
  <c r="L63" i="44"/>
  <c r="M63" i="44"/>
  <c r="N63" i="60" s="1"/>
  <c r="N63" i="44"/>
  <c r="O63" i="60" s="1"/>
  <c r="O63" i="44"/>
  <c r="P63" i="60" s="1"/>
  <c r="P63" i="44"/>
  <c r="Q63" i="60" s="1"/>
  <c r="Q63" i="44"/>
  <c r="R63" i="60" s="1"/>
  <c r="R63" i="44"/>
  <c r="S63" i="60" s="1"/>
  <c r="S63" i="44"/>
  <c r="T63" i="60" s="1"/>
  <c r="T63" i="44"/>
  <c r="U63" i="60" s="1"/>
  <c r="J64" i="44"/>
  <c r="K64" i="60" s="1"/>
  <c r="K64" i="44"/>
  <c r="L64" i="60" s="1"/>
  <c r="L64" i="44"/>
  <c r="M64" i="44"/>
  <c r="N64" i="60" s="1"/>
  <c r="N64" i="44"/>
  <c r="O64" i="60" s="1"/>
  <c r="O64" i="44"/>
  <c r="P64" i="60" s="1"/>
  <c r="P64" i="44"/>
  <c r="Q64" i="60" s="1"/>
  <c r="Q64" i="44"/>
  <c r="R64" i="60" s="1"/>
  <c r="R64" i="44"/>
  <c r="S64" i="60" s="1"/>
  <c r="S64" i="44"/>
  <c r="T64" i="60" s="1"/>
  <c r="T64" i="44"/>
  <c r="U64" i="60" s="1"/>
  <c r="J65" i="44"/>
  <c r="K65" i="60" s="1"/>
  <c r="K65" i="44"/>
  <c r="L65" i="60" s="1"/>
  <c r="L65" i="44"/>
  <c r="M65" i="44"/>
  <c r="N65" i="60" s="1"/>
  <c r="N65" i="44"/>
  <c r="O65" i="60" s="1"/>
  <c r="O65" i="44"/>
  <c r="P65" i="60" s="1"/>
  <c r="P65" i="44"/>
  <c r="Q65" i="60" s="1"/>
  <c r="Q65" i="44"/>
  <c r="R65" i="60" s="1"/>
  <c r="R65" i="44"/>
  <c r="S65" i="60" s="1"/>
  <c r="S65" i="44"/>
  <c r="T65" i="60" s="1"/>
  <c r="T65" i="44"/>
  <c r="U65" i="60" s="1"/>
  <c r="J66" i="44"/>
  <c r="K66" i="60" s="1"/>
  <c r="K66" i="44"/>
  <c r="L66" i="60" s="1"/>
  <c r="L66" i="44"/>
  <c r="M66" i="44"/>
  <c r="N66" i="60" s="1"/>
  <c r="N66" i="44"/>
  <c r="O66" i="60" s="1"/>
  <c r="O66" i="44"/>
  <c r="P66" i="60" s="1"/>
  <c r="P66" i="44"/>
  <c r="Q66" i="60" s="1"/>
  <c r="Q66" i="44"/>
  <c r="R66" i="60" s="1"/>
  <c r="R66" i="44"/>
  <c r="S66" i="60" s="1"/>
  <c r="S66" i="44"/>
  <c r="T66" i="60" s="1"/>
  <c r="T66" i="44"/>
  <c r="U66" i="60" s="1"/>
  <c r="J67" i="44"/>
  <c r="K67" i="60" s="1"/>
  <c r="K67" i="44"/>
  <c r="L67" i="60" s="1"/>
  <c r="L67" i="44"/>
  <c r="M67" i="44"/>
  <c r="N67" i="60" s="1"/>
  <c r="N67" i="44"/>
  <c r="O67" i="60" s="1"/>
  <c r="O67" i="44"/>
  <c r="P67" i="60" s="1"/>
  <c r="P67" i="44"/>
  <c r="Q67" i="60" s="1"/>
  <c r="Q67" i="44"/>
  <c r="R67" i="60" s="1"/>
  <c r="R67" i="44"/>
  <c r="S67" i="60" s="1"/>
  <c r="S67" i="44"/>
  <c r="T67" i="60" s="1"/>
  <c r="T67" i="44"/>
  <c r="U67" i="60" s="1"/>
  <c r="J68" i="44"/>
  <c r="K68" i="60" s="1"/>
  <c r="K68" i="44"/>
  <c r="L68" i="60" s="1"/>
  <c r="L68" i="44"/>
  <c r="M68" i="44"/>
  <c r="N68" i="60" s="1"/>
  <c r="N68" i="44"/>
  <c r="O68" i="60" s="1"/>
  <c r="O68" i="44"/>
  <c r="P68" i="60" s="1"/>
  <c r="P68" i="44"/>
  <c r="Q68" i="60" s="1"/>
  <c r="Q68" i="44"/>
  <c r="R68" i="60" s="1"/>
  <c r="R68" i="44"/>
  <c r="S68" i="60" s="1"/>
  <c r="S68" i="44"/>
  <c r="T68" i="60" s="1"/>
  <c r="T68" i="44"/>
  <c r="U68" i="60" s="1"/>
  <c r="J69" i="44"/>
  <c r="K69" i="60" s="1"/>
  <c r="K69" i="44"/>
  <c r="L69" i="60" s="1"/>
  <c r="L69" i="44"/>
  <c r="M69" i="44"/>
  <c r="N69" i="60" s="1"/>
  <c r="N69" i="44"/>
  <c r="O69" i="60" s="1"/>
  <c r="O69" i="44"/>
  <c r="P69" i="60" s="1"/>
  <c r="P69" i="44"/>
  <c r="Q69" i="60" s="1"/>
  <c r="Q69" i="44"/>
  <c r="R69" i="60" s="1"/>
  <c r="R69" i="44"/>
  <c r="S69" i="60" s="1"/>
  <c r="S69" i="44"/>
  <c r="T69" i="60" s="1"/>
  <c r="T69" i="44"/>
  <c r="U69" i="60" s="1"/>
  <c r="J70" i="44"/>
  <c r="K70" i="60" s="1"/>
  <c r="K70" i="44"/>
  <c r="L70" i="60" s="1"/>
  <c r="L70" i="44"/>
  <c r="M70" i="44"/>
  <c r="N70" i="60" s="1"/>
  <c r="N70" i="44"/>
  <c r="O70" i="60" s="1"/>
  <c r="O70" i="44"/>
  <c r="P70" i="60" s="1"/>
  <c r="P70" i="44"/>
  <c r="Q70" i="60" s="1"/>
  <c r="Q70" i="44"/>
  <c r="R70" i="60" s="1"/>
  <c r="R70" i="44"/>
  <c r="S70" i="60" s="1"/>
  <c r="S70" i="44"/>
  <c r="T70" i="60" s="1"/>
  <c r="T70" i="44"/>
  <c r="U70" i="60" s="1"/>
  <c r="J71" i="44"/>
  <c r="K71" i="60" s="1"/>
  <c r="K71" i="44"/>
  <c r="L71" i="60" s="1"/>
  <c r="L71" i="44"/>
  <c r="M71" i="44"/>
  <c r="N71" i="60" s="1"/>
  <c r="N71" i="44"/>
  <c r="O71" i="60" s="1"/>
  <c r="O71" i="44"/>
  <c r="P71" i="60" s="1"/>
  <c r="P71" i="44"/>
  <c r="Q71" i="60" s="1"/>
  <c r="Q71" i="44"/>
  <c r="R71" i="60" s="1"/>
  <c r="R71" i="44"/>
  <c r="S71" i="60" s="1"/>
  <c r="S71" i="44"/>
  <c r="T71" i="60" s="1"/>
  <c r="T71" i="44"/>
  <c r="U71" i="60" s="1"/>
  <c r="J72" i="44"/>
  <c r="K72" i="60" s="1"/>
  <c r="K72" i="44"/>
  <c r="L72" i="60" s="1"/>
  <c r="L72" i="44"/>
  <c r="M72" i="44"/>
  <c r="N72" i="60" s="1"/>
  <c r="N72" i="44"/>
  <c r="O72" i="60" s="1"/>
  <c r="O72" i="44"/>
  <c r="P72" i="60" s="1"/>
  <c r="P72" i="44"/>
  <c r="Q72" i="60" s="1"/>
  <c r="Q72" i="44"/>
  <c r="R72" i="60" s="1"/>
  <c r="R72" i="44"/>
  <c r="S72" i="60" s="1"/>
  <c r="S72" i="44"/>
  <c r="T72" i="60" s="1"/>
  <c r="T72" i="44"/>
  <c r="U72" i="60" s="1"/>
  <c r="J73" i="44"/>
  <c r="K73" i="60" s="1"/>
  <c r="K73" i="44"/>
  <c r="L73" i="60" s="1"/>
  <c r="L73" i="44"/>
  <c r="M73" i="44"/>
  <c r="N73" i="60" s="1"/>
  <c r="N73" i="44"/>
  <c r="O73" i="60" s="1"/>
  <c r="O73" i="44"/>
  <c r="P73" i="60" s="1"/>
  <c r="P73" i="44"/>
  <c r="Q73" i="60" s="1"/>
  <c r="Q73" i="44"/>
  <c r="R73" i="60" s="1"/>
  <c r="R73" i="44"/>
  <c r="S73" i="60" s="1"/>
  <c r="S73" i="44"/>
  <c r="T73" i="60" s="1"/>
  <c r="T73" i="44"/>
  <c r="U73" i="60" s="1"/>
  <c r="J74" i="44"/>
  <c r="K74" i="60" s="1"/>
  <c r="K74" i="44"/>
  <c r="L74" i="60" s="1"/>
  <c r="L74" i="44"/>
  <c r="M74" i="44"/>
  <c r="N74" i="60" s="1"/>
  <c r="N74" i="44"/>
  <c r="O74" i="60" s="1"/>
  <c r="O74" i="44"/>
  <c r="P74" i="60" s="1"/>
  <c r="P74" i="44"/>
  <c r="Q74" i="60" s="1"/>
  <c r="Q74" i="44"/>
  <c r="R74" i="60" s="1"/>
  <c r="R74" i="44"/>
  <c r="S74" i="60" s="1"/>
  <c r="S74" i="44"/>
  <c r="T74" i="60" s="1"/>
  <c r="T74" i="44"/>
  <c r="U74" i="60" s="1"/>
  <c r="J75" i="44"/>
  <c r="K75" i="60" s="1"/>
  <c r="K75" i="44"/>
  <c r="L75" i="60" s="1"/>
  <c r="L75" i="44"/>
  <c r="M75" i="44"/>
  <c r="N75" i="60" s="1"/>
  <c r="N75" i="44"/>
  <c r="O75" i="60" s="1"/>
  <c r="O75" i="44"/>
  <c r="P75" i="60" s="1"/>
  <c r="P75" i="44"/>
  <c r="Q75" i="60" s="1"/>
  <c r="Q75" i="44"/>
  <c r="R75" i="60" s="1"/>
  <c r="R75" i="44"/>
  <c r="S75" i="60" s="1"/>
  <c r="S75" i="44"/>
  <c r="T75" i="60" s="1"/>
  <c r="T75" i="44"/>
  <c r="U75" i="60" s="1"/>
  <c r="J76" i="44"/>
  <c r="K76" i="60" s="1"/>
  <c r="K76" i="44"/>
  <c r="L76" i="60" s="1"/>
  <c r="L76" i="44"/>
  <c r="M76" i="44"/>
  <c r="N76" i="60" s="1"/>
  <c r="N76" i="44"/>
  <c r="O76" i="60" s="1"/>
  <c r="O76" i="44"/>
  <c r="P76" i="60" s="1"/>
  <c r="P76" i="44"/>
  <c r="Q76" i="60" s="1"/>
  <c r="Q76" i="44"/>
  <c r="R76" i="60" s="1"/>
  <c r="R76" i="44"/>
  <c r="S76" i="60" s="1"/>
  <c r="S76" i="44"/>
  <c r="T76" i="60" s="1"/>
  <c r="T76" i="44"/>
  <c r="U76" i="60" s="1"/>
  <c r="J77" i="44"/>
  <c r="K77" i="60" s="1"/>
  <c r="K77" i="44"/>
  <c r="L77" i="60" s="1"/>
  <c r="L77" i="44"/>
  <c r="M77" i="44"/>
  <c r="N77" i="60" s="1"/>
  <c r="N77" i="44"/>
  <c r="O77" i="60" s="1"/>
  <c r="O77" i="44"/>
  <c r="P77" i="60" s="1"/>
  <c r="P77" i="44"/>
  <c r="Q77" i="60" s="1"/>
  <c r="Q77" i="44"/>
  <c r="R77" i="60" s="1"/>
  <c r="R77" i="44"/>
  <c r="S77" i="60" s="1"/>
  <c r="S77" i="44"/>
  <c r="T77" i="60" s="1"/>
  <c r="T77" i="44"/>
  <c r="U77" i="60" s="1"/>
  <c r="J78" i="44"/>
  <c r="K78" i="60" s="1"/>
  <c r="K78" i="44"/>
  <c r="L78" i="60" s="1"/>
  <c r="L78" i="44"/>
  <c r="M78" i="44"/>
  <c r="N78" i="60" s="1"/>
  <c r="N78" i="44"/>
  <c r="O78" i="60" s="1"/>
  <c r="O78" i="44"/>
  <c r="P78" i="60" s="1"/>
  <c r="P78" i="44"/>
  <c r="Q78" i="60" s="1"/>
  <c r="Q78" i="44"/>
  <c r="R78" i="60" s="1"/>
  <c r="R78" i="44"/>
  <c r="S78" i="60" s="1"/>
  <c r="S78" i="44"/>
  <c r="T78" i="60" s="1"/>
  <c r="T78" i="44"/>
  <c r="U78" i="60" s="1"/>
  <c r="J79" i="44"/>
  <c r="K79" i="60" s="1"/>
  <c r="K79" i="44"/>
  <c r="L79" i="60" s="1"/>
  <c r="L79" i="44"/>
  <c r="M79" i="44"/>
  <c r="N79" i="60" s="1"/>
  <c r="N79" i="44"/>
  <c r="O79" i="60" s="1"/>
  <c r="O79" i="44"/>
  <c r="P79" i="60" s="1"/>
  <c r="P79" i="44"/>
  <c r="Q79" i="60" s="1"/>
  <c r="Q79" i="44"/>
  <c r="R79" i="60" s="1"/>
  <c r="R79" i="44"/>
  <c r="S79" i="60" s="1"/>
  <c r="S79" i="44"/>
  <c r="T79" i="60" s="1"/>
  <c r="T79" i="44"/>
  <c r="U79" i="60" s="1"/>
  <c r="J80" i="44"/>
  <c r="K80" i="60" s="1"/>
  <c r="K80" i="44"/>
  <c r="L80" i="60" s="1"/>
  <c r="L80" i="44"/>
  <c r="M80" i="44"/>
  <c r="N80" i="60" s="1"/>
  <c r="N80" i="44"/>
  <c r="O80" i="60" s="1"/>
  <c r="O80" i="44"/>
  <c r="P80" i="60" s="1"/>
  <c r="P80" i="44"/>
  <c r="Q80" i="60" s="1"/>
  <c r="Q80" i="44"/>
  <c r="R80" i="60" s="1"/>
  <c r="R80" i="44"/>
  <c r="S80" i="60" s="1"/>
  <c r="S80" i="44"/>
  <c r="T80" i="60" s="1"/>
  <c r="T80" i="44"/>
  <c r="U80" i="60" s="1"/>
  <c r="J81" i="44"/>
  <c r="K81" i="60" s="1"/>
  <c r="K81" i="44"/>
  <c r="L81" i="60" s="1"/>
  <c r="L81" i="44"/>
  <c r="M81" i="44"/>
  <c r="N81" i="60" s="1"/>
  <c r="N81" i="44"/>
  <c r="O81" i="60" s="1"/>
  <c r="O81" i="44"/>
  <c r="P81" i="60" s="1"/>
  <c r="P81" i="44"/>
  <c r="Q81" i="60" s="1"/>
  <c r="Q81" i="44"/>
  <c r="R81" i="60" s="1"/>
  <c r="R81" i="44"/>
  <c r="S81" i="60" s="1"/>
  <c r="S81" i="44"/>
  <c r="T81" i="60" s="1"/>
  <c r="T81" i="44"/>
  <c r="U81" i="60" s="1"/>
  <c r="J82" i="44"/>
  <c r="K82" i="60" s="1"/>
  <c r="K82" i="44"/>
  <c r="L82" i="60" s="1"/>
  <c r="L82" i="44"/>
  <c r="M82" i="44"/>
  <c r="N82" i="60" s="1"/>
  <c r="N82" i="44"/>
  <c r="O82" i="60" s="1"/>
  <c r="O82" i="44"/>
  <c r="P82" i="60" s="1"/>
  <c r="P82" i="44"/>
  <c r="Q82" i="60" s="1"/>
  <c r="Q82" i="44"/>
  <c r="R82" i="60" s="1"/>
  <c r="R82" i="44"/>
  <c r="S82" i="60" s="1"/>
  <c r="S82" i="44"/>
  <c r="T82" i="60" s="1"/>
  <c r="T82" i="44"/>
  <c r="U82" i="60" s="1"/>
  <c r="J83" i="44"/>
  <c r="K83" i="60" s="1"/>
  <c r="K83" i="44"/>
  <c r="L83" i="60" s="1"/>
  <c r="L83" i="44"/>
  <c r="M83" i="44"/>
  <c r="N83" i="60" s="1"/>
  <c r="N83" i="44"/>
  <c r="O83" i="60" s="1"/>
  <c r="O83" i="44"/>
  <c r="P83" i="60" s="1"/>
  <c r="P83" i="44"/>
  <c r="Q83" i="60" s="1"/>
  <c r="Q83" i="44"/>
  <c r="R83" i="60" s="1"/>
  <c r="R83" i="44"/>
  <c r="S83" i="60" s="1"/>
  <c r="S83" i="44"/>
  <c r="T83" i="60" s="1"/>
  <c r="T83" i="44"/>
  <c r="U83" i="60" s="1"/>
  <c r="J84" i="44"/>
  <c r="K84" i="60" s="1"/>
  <c r="K84" i="44"/>
  <c r="L84" i="60" s="1"/>
  <c r="L84" i="44"/>
  <c r="M84" i="44"/>
  <c r="N84" i="60" s="1"/>
  <c r="N84" i="44"/>
  <c r="O84" i="60" s="1"/>
  <c r="O84" i="44"/>
  <c r="P84" i="60" s="1"/>
  <c r="P84" i="44"/>
  <c r="Q84" i="60" s="1"/>
  <c r="Q84" i="44"/>
  <c r="R84" i="60" s="1"/>
  <c r="R84" i="44"/>
  <c r="S84" i="60" s="1"/>
  <c r="S84" i="44"/>
  <c r="T84" i="60" s="1"/>
  <c r="T84" i="44"/>
  <c r="U84" i="60" s="1"/>
  <c r="J85" i="44"/>
  <c r="K85" i="60" s="1"/>
  <c r="K85" i="44"/>
  <c r="L85" i="60" s="1"/>
  <c r="L85" i="44"/>
  <c r="M85" i="44"/>
  <c r="N85" i="60" s="1"/>
  <c r="N85" i="44"/>
  <c r="O85" i="60" s="1"/>
  <c r="O85" i="44"/>
  <c r="P85" i="60" s="1"/>
  <c r="P85" i="44"/>
  <c r="Q85" i="60" s="1"/>
  <c r="Q85" i="44"/>
  <c r="R85" i="60" s="1"/>
  <c r="R85" i="44"/>
  <c r="S85" i="60" s="1"/>
  <c r="S85" i="44"/>
  <c r="T85" i="60" s="1"/>
  <c r="T85" i="44"/>
  <c r="U85" i="60" s="1"/>
  <c r="J86" i="44"/>
  <c r="K86" i="60" s="1"/>
  <c r="K86" i="44"/>
  <c r="L86" i="60" s="1"/>
  <c r="L86" i="44"/>
  <c r="M86" i="44"/>
  <c r="N86" i="60" s="1"/>
  <c r="N86" i="44"/>
  <c r="O86" i="60" s="1"/>
  <c r="O86" i="44"/>
  <c r="P86" i="60" s="1"/>
  <c r="P86" i="44"/>
  <c r="Q86" i="60" s="1"/>
  <c r="Q86" i="44"/>
  <c r="R86" i="60" s="1"/>
  <c r="R86" i="44"/>
  <c r="S86" i="60" s="1"/>
  <c r="S86" i="44"/>
  <c r="T86" i="60" s="1"/>
  <c r="T86" i="44"/>
  <c r="U86" i="60" s="1"/>
  <c r="J87" i="44"/>
  <c r="K87" i="60" s="1"/>
  <c r="K87" i="44"/>
  <c r="L87" i="60" s="1"/>
  <c r="L87" i="44"/>
  <c r="M87" i="44"/>
  <c r="N87" i="60" s="1"/>
  <c r="N87" i="44"/>
  <c r="O87" i="60" s="1"/>
  <c r="O87" i="44"/>
  <c r="P87" i="60" s="1"/>
  <c r="P87" i="44"/>
  <c r="Q87" i="60" s="1"/>
  <c r="Q87" i="44"/>
  <c r="R87" i="60" s="1"/>
  <c r="R87" i="44"/>
  <c r="S87" i="60" s="1"/>
  <c r="S87" i="44"/>
  <c r="T87" i="60" s="1"/>
  <c r="T87" i="44"/>
  <c r="U87" i="60" s="1"/>
  <c r="J88" i="44"/>
  <c r="K88" i="60" s="1"/>
  <c r="K88" i="44"/>
  <c r="L88" i="60" s="1"/>
  <c r="L88" i="44"/>
  <c r="M88" i="44"/>
  <c r="N88" i="60" s="1"/>
  <c r="N88" i="44"/>
  <c r="O88" i="60" s="1"/>
  <c r="O88" i="44"/>
  <c r="P88" i="60" s="1"/>
  <c r="P88" i="44"/>
  <c r="Q88" i="60" s="1"/>
  <c r="Q88" i="44"/>
  <c r="R88" i="60" s="1"/>
  <c r="R88" i="44"/>
  <c r="S88" i="60" s="1"/>
  <c r="S88" i="44"/>
  <c r="T88" i="60" s="1"/>
  <c r="T88" i="44"/>
  <c r="U88" i="60" s="1"/>
  <c r="J89" i="44"/>
  <c r="K89" i="60" s="1"/>
  <c r="K89" i="44"/>
  <c r="L89" i="60" s="1"/>
  <c r="L89" i="44"/>
  <c r="M89" i="44"/>
  <c r="N89" i="60" s="1"/>
  <c r="N89" i="44"/>
  <c r="O89" i="60" s="1"/>
  <c r="O89" i="44"/>
  <c r="P89" i="60" s="1"/>
  <c r="P89" i="44"/>
  <c r="Q89" i="60" s="1"/>
  <c r="Q89" i="44"/>
  <c r="R89" i="60" s="1"/>
  <c r="R89" i="44"/>
  <c r="S89" i="60" s="1"/>
  <c r="S89" i="44"/>
  <c r="T89" i="60" s="1"/>
  <c r="T89" i="44"/>
  <c r="U89" i="60" s="1"/>
  <c r="J90" i="44"/>
  <c r="K90" i="60" s="1"/>
  <c r="K90" i="44"/>
  <c r="L90" i="60" s="1"/>
  <c r="L90" i="44"/>
  <c r="M90" i="44"/>
  <c r="N90" i="60" s="1"/>
  <c r="N90" i="44"/>
  <c r="O90" i="60" s="1"/>
  <c r="O90" i="44"/>
  <c r="P90" i="60" s="1"/>
  <c r="P90" i="44"/>
  <c r="Q90" i="60" s="1"/>
  <c r="Q90" i="44"/>
  <c r="R90" i="60" s="1"/>
  <c r="R90" i="44"/>
  <c r="S90" i="60" s="1"/>
  <c r="S90" i="44"/>
  <c r="T90" i="60" s="1"/>
  <c r="T90" i="44"/>
  <c r="U90" i="60" s="1"/>
  <c r="J91" i="44"/>
  <c r="K91" i="60" s="1"/>
  <c r="K91" i="44"/>
  <c r="L91" i="60" s="1"/>
  <c r="L91" i="44"/>
  <c r="M91" i="44"/>
  <c r="N91" i="60" s="1"/>
  <c r="N91" i="44"/>
  <c r="O91" i="60" s="1"/>
  <c r="O91" i="44"/>
  <c r="P91" i="60" s="1"/>
  <c r="P91" i="44"/>
  <c r="Q91" i="60" s="1"/>
  <c r="Q91" i="44"/>
  <c r="R91" i="60" s="1"/>
  <c r="R91" i="44"/>
  <c r="S91" i="60" s="1"/>
  <c r="S91" i="44"/>
  <c r="T91" i="60" s="1"/>
  <c r="T91" i="44"/>
  <c r="U91" i="60" s="1"/>
  <c r="J92" i="44"/>
  <c r="K92" i="60" s="1"/>
  <c r="K92" i="44"/>
  <c r="L92" i="60" s="1"/>
  <c r="L92" i="44"/>
  <c r="M92" i="44"/>
  <c r="N92" i="60" s="1"/>
  <c r="N92" i="44"/>
  <c r="O92" i="60" s="1"/>
  <c r="O92" i="44"/>
  <c r="P92" i="60" s="1"/>
  <c r="P92" i="44"/>
  <c r="Q92" i="60" s="1"/>
  <c r="Q92" i="44"/>
  <c r="R92" i="60" s="1"/>
  <c r="R92" i="44"/>
  <c r="S92" i="60" s="1"/>
  <c r="S92" i="44"/>
  <c r="T92" i="60" s="1"/>
  <c r="T92" i="44"/>
  <c r="U92" i="60" s="1"/>
  <c r="J93" i="44"/>
  <c r="K93" i="60" s="1"/>
  <c r="K93" i="44"/>
  <c r="L93" i="60" s="1"/>
  <c r="L93" i="44"/>
  <c r="M93" i="44"/>
  <c r="N93" i="60" s="1"/>
  <c r="N93" i="44"/>
  <c r="O93" i="60" s="1"/>
  <c r="O93" i="44"/>
  <c r="P93" i="60" s="1"/>
  <c r="P93" i="44"/>
  <c r="Q93" i="60" s="1"/>
  <c r="Q93" i="44"/>
  <c r="R93" i="60" s="1"/>
  <c r="R93" i="44"/>
  <c r="S93" i="60" s="1"/>
  <c r="S93" i="44"/>
  <c r="T93" i="60" s="1"/>
  <c r="T93" i="44"/>
  <c r="U93" i="60" s="1"/>
  <c r="J94" i="44"/>
  <c r="K94" i="60" s="1"/>
  <c r="K94" i="44"/>
  <c r="L94" i="60" s="1"/>
  <c r="L94" i="44"/>
  <c r="M94" i="44"/>
  <c r="N94" i="60" s="1"/>
  <c r="N94" i="44"/>
  <c r="O94" i="60" s="1"/>
  <c r="O94" i="44"/>
  <c r="P94" i="60" s="1"/>
  <c r="P94" i="44"/>
  <c r="Q94" i="60" s="1"/>
  <c r="Q94" i="44"/>
  <c r="R94" i="60" s="1"/>
  <c r="R94" i="44"/>
  <c r="S94" i="60" s="1"/>
  <c r="S94" i="44"/>
  <c r="T94" i="60" s="1"/>
  <c r="T94" i="44"/>
  <c r="U94" i="60" s="1"/>
  <c r="J95" i="44"/>
  <c r="K95" i="60" s="1"/>
  <c r="K95" i="44"/>
  <c r="L95" i="60" s="1"/>
  <c r="L95" i="44"/>
  <c r="M95" i="44"/>
  <c r="N95" i="60" s="1"/>
  <c r="N95" i="44"/>
  <c r="O95" i="60" s="1"/>
  <c r="O95" i="44"/>
  <c r="P95" i="60" s="1"/>
  <c r="P95" i="44"/>
  <c r="Q95" i="60" s="1"/>
  <c r="Q95" i="44"/>
  <c r="R95" i="60" s="1"/>
  <c r="R95" i="44"/>
  <c r="S95" i="60" s="1"/>
  <c r="S95" i="44"/>
  <c r="T95" i="60" s="1"/>
  <c r="T95" i="44"/>
  <c r="U95" i="60" s="1"/>
  <c r="J96" i="44"/>
  <c r="K96" i="60" s="1"/>
  <c r="K96" i="44"/>
  <c r="L96" i="60" s="1"/>
  <c r="L96" i="44"/>
  <c r="M96" i="44"/>
  <c r="N96" i="60" s="1"/>
  <c r="N96" i="44"/>
  <c r="O96" i="60" s="1"/>
  <c r="O96" i="44"/>
  <c r="P96" i="60" s="1"/>
  <c r="P96" i="44"/>
  <c r="Q96" i="60" s="1"/>
  <c r="Q96" i="44"/>
  <c r="R96" i="60" s="1"/>
  <c r="R96" i="44"/>
  <c r="S96" i="60" s="1"/>
  <c r="S96" i="44"/>
  <c r="T96" i="60" s="1"/>
  <c r="T96" i="44"/>
  <c r="U96" i="60" s="1"/>
  <c r="J97" i="44"/>
  <c r="K97" i="60" s="1"/>
  <c r="K97" i="44"/>
  <c r="L97" i="60" s="1"/>
  <c r="L97" i="44"/>
  <c r="M97" i="44"/>
  <c r="N97" i="60" s="1"/>
  <c r="N97" i="44"/>
  <c r="O97" i="60" s="1"/>
  <c r="O97" i="44"/>
  <c r="P97" i="60" s="1"/>
  <c r="P97" i="44"/>
  <c r="Q97" i="60" s="1"/>
  <c r="Q97" i="44"/>
  <c r="R97" i="60" s="1"/>
  <c r="R97" i="44"/>
  <c r="S97" i="60" s="1"/>
  <c r="S97" i="44"/>
  <c r="T97" i="60" s="1"/>
  <c r="T97" i="44"/>
  <c r="U97" i="60" s="1"/>
  <c r="J98" i="44"/>
  <c r="K98" i="60" s="1"/>
  <c r="K98" i="44"/>
  <c r="L98" i="60" s="1"/>
  <c r="L98" i="44"/>
  <c r="M98" i="44"/>
  <c r="N98" i="60" s="1"/>
  <c r="N98" i="44"/>
  <c r="O98" i="60" s="1"/>
  <c r="O98" i="44"/>
  <c r="P98" i="60" s="1"/>
  <c r="P98" i="44"/>
  <c r="Q98" i="60" s="1"/>
  <c r="Q98" i="44"/>
  <c r="R98" i="60" s="1"/>
  <c r="R98" i="44"/>
  <c r="S98" i="60" s="1"/>
  <c r="S98" i="44"/>
  <c r="T98" i="60" s="1"/>
  <c r="T98" i="44"/>
  <c r="U98" i="60" s="1"/>
  <c r="J99" i="44"/>
  <c r="K99" i="60" s="1"/>
  <c r="K99" i="44"/>
  <c r="L99" i="60" s="1"/>
  <c r="L99" i="44"/>
  <c r="M99" i="44"/>
  <c r="N99" i="60" s="1"/>
  <c r="N99" i="44"/>
  <c r="O99" i="60" s="1"/>
  <c r="O99" i="44"/>
  <c r="P99" i="60" s="1"/>
  <c r="P99" i="44"/>
  <c r="Q99" i="60" s="1"/>
  <c r="Q99" i="44"/>
  <c r="R99" i="60" s="1"/>
  <c r="R99" i="44"/>
  <c r="S99" i="60" s="1"/>
  <c r="S99" i="44"/>
  <c r="T99" i="60" s="1"/>
  <c r="T99" i="44"/>
  <c r="U99" i="60" s="1"/>
  <c r="J100" i="44"/>
  <c r="K100" i="60" s="1"/>
  <c r="K100" i="44"/>
  <c r="L100" i="60" s="1"/>
  <c r="L100" i="44"/>
  <c r="M100" i="44"/>
  <c r="N100" i="60" s="1"/>
  <c r="N100" i="44"/>
  <c r="O100" i="60" s="1"/>
  <c r="O100" i="44"/>
  <c r="P100" i="60" s="1"/>
  <c r="P100" i="44"/>
  <c r="Q100" i="60" s="1"/>
  <c r="Q100" i="44"/>
  <c r="R100" i="60" s="1"/>
  <c r="R100" i="44"/>
  <c r="S100" i="60" s="1"/>
  <c r="S100" i="44"/>
  <c r="T100" i="60" s="1"/>
  <c r="T100" i="44"/>
  <c r="U100" i="60" s="1"/>
  <c r="J101" i="44"/>
  <c r="K101" i="60" s="1"/>
  <c r="K101" i="44"/>
  <c r="L101" i="60" s="1"/>
  <c r="L101" i="44"/>
  <c r="M101" i="44"/>
  <c r="N101" i="60" s="1"/>
  <c r="N101" i="44"/>
  <c r="O101" i="60" s="1"/>
  <c r="O101" i="44"/>
  <c r="P101" i="60" s="1"/>
  <c r="P101" i="44"/>
  <c r="Q101" i="60" s="1"/>
  <c r="Q101" i="44"/>
  <c r="R101" i="60" s="1"/>
  <c r="R101" i="44"/>
  <c r="S101" i="60" s="1"/>
  <c r="S101" i="44"/>
  <c r="T101" i="60" s="1"/>
  <c r="T101" i="44"/>
  <c r="U101" i="60" s="1"/>
  <c r="J102" i="44"/>
  <c r="K102" i="60" s="1"/>
  <c r="K102" i="44"/>
  <c r="L102" i="60" s="1"/>
  <c r="L102" i="44"/>
  <c r="M102" i="44"/>
  <c r="N102" i="60" s="1"/>
  <c r="N102" i="44"/>
  <c r="O102" i="60" s="1"/>
  <c r="O102" i="44"/>
  <c r="P102" i="60" s="1"/>
  <c r="P102" i="44"/>
  <c r="Q102" i="60" s="1"/>
  <c r="Q102" i="44"/>
  <c r="R102" i="60" s="1"/>
  <c r="R102" i="44"/>
  <c r="S102" i="60" s="1"/>
  <c r="S102" i="44"/>
  <c r="T102" i="60" s="1"/>
  <c r="T102" i="44"/>
  <c r="U102" i="60" s="1"/>
  <c r="J103" i="44"/>
  <c r="K103" i="60" s="1"/>
  <c r="K103" i="44"/>
  <c r="L103" i="60" s="1"/>
  <c r="L103" i="44"/>
  <c r="M103" i="44"/>
  <c r="N103" i="60" s="1"/>
  <c r="N103" i="44"/>
  <c r="O103" i="60" s="1"/>
  <c r="O103" i="44"/>
  <c r="P103" i="60" s="1"/>
  <c r="P103" i="44"/>
  <c r="Q103" i="60" s="1"/>
  <c r="Q103" i="44"/>
  <c r="R103" i="60" s="1"/>
  <c r="R103" i="44"/>
  <c r="S103" i="60" s="1"/>
  <c r="S103" i="44"/>
  <c r="T103" i="60" s="1"/>
  <c r="T103" i="44"/>
  <c r="U103" i="60" s="1"/>
  <c r="J104" i="44"/>
  <c r="K104" i="60" s="1"/>
  <c r="K104" i="44"/>
  <c r="L104" i="60" s="1"/>
  <c r="L104" i="44"/>
  <c r="M104" i="44"/>
  <c r="N104" i="60" s="1"/>
  <c r="N104" i="44"/>
  <c r="O104" i="60" s="1"/>
  <c r="O104" i="44"/>
  <c r="P104" i="60" s="1"/>
  <c r="P104" i="44"/>
  <c r="Q104" i="60" s="1"/>
  <c r="Q104" i="44"/>
  <c r="R104" i="60" s="1"/>
  <c r="R104" i="44"/>
  <c r="S104" i="60" s="1"/>
  <c r="S104" i="44"/>
  <c r="T104" i="60" s="1"/>
  <c r="T104" i="44"/>
  <c r="U104" i="60" s="1"/>
  <c r="J105" i="44"/>
  <c r="K105" i="60" s="1"/>
  <c r="K105" i="44"/>
  <c r="L105" i="60" s="1"/>
  <c r="L105" i="44"/>
  <c r="M105" i="44"/>
  <c r="N105" i="60" s="1"/>
  <c r="N105" i="44"/>
  <c r="O105" i="60" s="1"/>
  <c r="O105" i="44"/>
  <c r="P105" i="60" s="1"/>
  <c r="P105" i="44"/>
  <c r="Q105" i="60" s="1"/>
  <c r="Q105" i="44"/>
  <c r="R105" i="60" s="1"/>
  <c r="R105" i="44"/>
  <c r="S105" i="60" s="1"/>
  <c r="S105" i="44"/>
  <c r="T105" i="60" s="1"/>
  <c r="T105" i="44"/>
  <c r="U105" i="60" s="1"/>
  <c r="J106" i="44"/>
  <c r="K106" i="60" s="1"/>
  <c r="K106" i="44"/>
  <c r="L106" i="60" s="1"/>
  <c r="L106" i="44"/>
  <c r="M106" i="44"/>
  <c r="N106" i="60" s="1"/>
  <c r="N106" i="44"/>
  <c r="O106" i="60" s="1"/>
  <c r="O106" i="44"/>
  <c r="P106" i="60" s="1"/>
  <c r="P106" i="44"/>
  <c r="Q106" i="60" s="1"/>
  <c r="Q106" i="44"/>
  <c r="R106" i="60" s="1"/>
  <c r="R106" i="44"/>
  <c r="S106" i="60" s="1"/>
  <c r="S106" i="44"/>
  <c r="T106" i="60" s="1"/>
  <c r="T106" i="44"/>
  <c r="U106" i="60" s="1"/>
  <c r="J107" i="44"/>
  <c r="K107" i="60" s="1"/>
  <c r="K107" i="44"/>
  <c r="L107" i="60" s="1"/>
  <c r="L107" i="44"/>
  <c r="M107" i="44"/>
  <c r="N107" i="60" s="1"/>
  <c r="N107" i="44"/>
  <c r="O107" i="60" s="1"/>
  <c r="O107" i="44"/>
  <c r="P107" i="60" s="1"/>
  <c r="P107" i="44"/>
  <c r="Q107" i="60" s="1"/>
  <c r="Q107" i="44"/>
  <c r="R107" i="60" s="1"/>
  <c r="R107" i="44"/>
  <c r="S107" i="60" s="1"/>
  <c r="S107" i="44"/>
  <c r="T107" i="60" s="1"/>
  <c r="T107" i="44"/>
  <c r="U107" i="60" s="1"/>
  <c r="J108" i="44"/>
  <c r="K108" i="60" s="1"/>
  <c r="K108" i="44"/>
  <c r="L108" i="60" s="1"/>
  <c r="L108" i="44"/>
  <c r="M108" i="44"/>
  <c r="N108" i="60" s="1"/>
  <c r="N108" i="44"/>
  <c r="O108" i="60" s="1"/>
  <c r="O108" i="44"/>
  <c r="P108" i="60" s="1"/>
  <c r="P108" i="44"/>
  <c r="Q108" i="60" s="1"/>
  <c r="Q108" i="44"/>
  <c r="R108" i="60" s="1"/>
  <c r="R108" i="44"/>
  <c r="S108" i="60" s="1"/>
  <c r="S108" i="44"/>
  <c r="T108" i="60" s="1"/>
  <c r="T108" i="44"/>
  <c r="U108" i="60" s="1"/>
  <c r="J109" i="44"/>
  <c r="K109" i="60" s="1"/>
  <c r="K109" i="44"/>
  <c r="L109" i="60" s="1"/>
  <c r="L109" i="44"/>
  <c r="M109" i="44"/>
  <c r="N109" i="60" s="1"/>
  <c r="N109" i="44"/>
  <c r="O109" i="60" s="1"/>
  <c r="O109" i="44"/>
  <c r="P109" i="60" s="1"/>
  <c r="P109" i="44"/>
  <c r="Q109" i="60" s="1"/>
  <c r="Q109" i="44"/>
  <c r="R109" i="60" s="1"/>
  <c r="R109" i="44"/>
  <c r="S109" i="60" s="1"/>
  <c r="S109" i="44"/>
  <c r="T109" i="60" s="1"/>
  <c r="T109" i="44"/>
  <c r="U109" i="60" s="1"/>
  <c r="J110" i="44"/>
  <c r="K110" i="60" s="1"/>
  <c r="K110" i="44"/>
  <c r="L110" i="60" s="1"/>
  <c r="L110" i="44"/>
  <c r="M110" i="44"/>
  <c r="N110" i="60" s="1"/>
  <c r="N110" i="44"/>
  <c r="O110" i="60" s="1"/>
  <c r="O110" i="44"/>
  <c r="P110" i="60" s="1"/>
  <c r="P110" i="44"/>
  <c r="Q110" i="60" s="1"/>
  <c r="Q110" i="44"/>
  <c r="R110" i="60" s="1"/>
  <c r="R110" i="44"/>
  <c r="S110" i="60" s="1"/>
  <c r="S110" i="44"/>
  <c r="T110" i="60" s="1"/>
  <c r="T110" i="44"/>
  <c r="U110" i="60" s="1"/>
  <c r="J111" i="44"/>
  <c r="K111" i="60" s="1"/>
  <c r="K111" i="44"/>
  <c r="L111" i="60" s="1"/>
  <c r="L111" i="44"/>
  <c r="M111" i="44"/>
  <c r="N111" i="60" s="1"/>
  <c r="N111" i="44"/>
  <c r="O111" i="60" s="1"/>
  <c r="O111" i="44"/>
  <c r="P111" i="60" s="1"/>
  <c r="P111" i="44"/>
  <c r="Q111" i="60" s="1"/>
  <c r="Q111" i="44"/>
  <c r="R111" i="60" s="1"/>
  <c r="R111" i="44"/>
  <c r="S111" i="60" s="1"/>
  <c r="S111" i="44"/>
  <c r="T111" i="60" s="1"/>
  <c r="T111" i="44"/>
  <c r="U111" i="60" s="1"/>
  <c r="J112" i="44"/>
  <c r="K112" i="60" s="1"/>
  <c r="K112" i="44"/>
  <c r="L112" i="60" s="1"/>
  <c r="L112" i="44"/>
  <c r="M112" i="44"/>
  <c r="N112" i="60" s="1"/>
  <c r="N112" i="44"/>
  <c r="O112" i="60" s="1"/>
  <c r="O112" i="44"/>
  <c r="P112" i="60" s="1"/>
  <c r="P112" i="44"/>
  <c r="Q112" i="60" s="1"/>
  <c r="Q112" i="44"/>
  <c r="R112" i="60" s="1"/>
  <c r="R112" i="44"/>
  <c r="S112" i="60" s="1"/>
  <c r="S112" i="44"/>
  <c r="T112" i="60" s="1"/>
  <c r="T112" i="44"/>
  <c r="U112" i="60" s="1"/>
  <c r="J113" i="44"/>
  <c r="K113" i="60" s="1"/>
  <c r="K113" i="44"/>
  <c r="L113" i="60" s="1"/>
  <c r="L113" i="44"/>
  <c r="M113" i="44"/>
  <c r="N113" i="60" s="1"/>
  <c r="N113" i="44"/>
  <c r="O113" i="60" s="1"/>
  <c r="O113" i="44"/>
  <c r="P113" i="60" s="1"/>
  <c r="P113" i="44"/>
  <c r="Q113" i="60" s="1"/>
  <c r="Q113" i="44"/>
  <c r="R113" i="60" s="1"/>
  <c r="R113" i="44"/>
  <c r="S113" i="60" s="1"/>
  <c r="S113" i="44"/>
  <c r="T113" i="60" s="1"/>
  <c r="T113" i="44"/>
  <c r="U113" i="60" s="1"/>
  <c r="J114" i="44"/>
  <c r="K114" i="60" s="1"/>
  <c r="K114" i="44"/>
  <c r="L114" i="60" s="1"/>
  <c r="L114" i="44"/>
  <c r="M114" i="44"/>
  <c r="N114" i="60" s="1"/>
  <c r="N114" i="44"/>
  <c r="O114" i="60" s="1"/>
  <c r="O114" i="44"/>
  <c r="P114" i="60" s="1"/>
  <c r="P114" i="44"/>
  <c r="Q114" i="60" s="1"/>
  <c r="Q114" i="44"/>
  <c r="R114" i="60" s="1"/>
  <c r="R114" i="44"/>
  <c r="S114" i="60" s="1"/>
  <c r="S114" i="44"/>
  <c r="T114" i="60" s="1"/>
  <c r="T114" i="44"/>
  <c r="U114" i="60" s="1"/>
  <c r="J115" i="44"/>
  <c r="K115" i="60" s="1"/>
  <c r="K115" i="44"/>
  <c r="L115" i="60" s="1"/>
  <c r="L115" i="44"/>
  <c r="M115" i="44"/>
  <c r="N115" i="60" s="1"/>
  <c r="N115" i="44"/>
  <c r="O115" i="60" s="1"/>
  <c r="O115" i="44"/>
  <c r="P115" i="60" s="1"/>
  <c r="P115" i="44"/>
  <c r="Q115" i="60" s="1"/>
  <c r="Q115" i="44"/>
  <c r="R115" i="60" s="1"/>
  <c r="R115" i="44"/>
  <c r="S115" i="60" s="1"/>
  <c r="S115" i="44"/>
  <c r="T115" i="60" s="1"/>
  <c r="T115" i="44"/>
  <c r="U115" i="60" s="1"/>
  <c r="J116" i="44"/>
  <c r="K116" i="60" s="1"/>
  <c r="K116" i="44"/>
  <c r="L116" i="60" s="1"/>
  <c r="L116" i="44"/>
  <c r="M116" i="44"/>
  <c r="N116" i="60" s="1"/>
  <c r="N116" i="44"/>
  <c r="O116" i="60" s="1"/>
  <c r="O116" i="44"/>
  <c r="P116" i="60" s="1"/>
  <c r="P116" i="44"/>
  <c r="Q116" i="60" s="1"/>
  <c r="Q116" i="44"/>
  <c r="R116" i="60" s="1"/>
  <c r="R116" i="44"/>
  <c r="S116" i="60" s="1"/>
  <c r="S116" i="44"/>
  <c r="T116" i="60" s="1"/>
  <c r="T116" i="44"/>
  <c r="U116" i="60" s="1"/>
  <c r="J117" i="44"/>
  <c r="K117" i="60" s="1"/>
  <c r="K117" i="44"/>
  <c r="L117" i="60" s="1"/>
  <c r="L117" i="44"/>
  <c r="M117" i="44"/>
  <c r="N117" i="60" s="1"/>
  <c r="N117" i="44"/>
  <c r="O117" i="60" s="1"/>
  <c r="O117" i="44"/>
  <c r="P117" i="60" s="1"/>
  <c r="P117" i="44"/>
  <c r="Q117" i="60" s="1"/>
  <c r="Q117" i="44"/>
  <c r="R117" i="60" s="1"/>
  <c r="R117" i="44"/>
  <c r="S117" i="60" s="1"/>
  <c r="S117" i="44"/>
  <c r="T117" i="60" s="1"/>
  <c r="T117" i="44"/>
  <c r="U117" i="60" s="1"/>
  <c r="J118" i="44"/>
  <c r="K118" i="60" s="1"/>
  <c r="K118" i="44"/>
  <c r="L118" i="60" s="1"/>
  <c r="L118" i="44"/>
  <c r="M118" i="44"/>
  <c r="N118" i="60" s="1"/>
  <c r="N118" i="44"/>
  <c r="O118" i="60" s="1"/>
  <c r="O118" i="44"/>
  <c r="P118" i="60" s="1"/>
  <c r="P118" i="44"/>
  <c r="Q118" i="60" s="1"/>
  <c r="Q118" i="44"/>
  <c r="R118" i="60" s="1"/>
  <c r="R118" i="44"/>
  <c r="S118" i="60" s="1"/>
  <c r="S118" i="44"/>
  <c r="T118" i="60" s="1"/>
  <c r="T118" i="44"/>
  <c r="U118" i="60" s="1"/>
  <c r="J119" i="44"/>
  <c r="K119" i="60" s="1"/>
  <c r="K119" i="44"/>
  <c r="L119" i="60" s="1"/>
  <c r="L119" i="44"/>
  <c r="M119" i="44"/>
  <c r="N119" i="60" s="1"/>
  <c r="N119" i="44"/>
  <c r="O119" i="60" s="1"/>
  <c r="O119" i="44"/>
  <c r="P119" i="60" s="1"/>
  <c r="P119" i="44"/>
  <c r="Q119" i="60" s="1"/>
  <c r="Q119" i="44"/>
  <c r="R119" i="60" s="1"/>
  <c r="R119" i="44"/>
  <c r="S119" i="60" s="1"/>
  <c r="S119" i="44"/>
  <c r="T119" i="60" s="1"/>
  <c r="T119" i="44"/>
  <c r="U119" i="60" s="1"/>
  <c r="J120" i="44"/>
  <c r="K120" i="60" s="1"/>
  <c r="K120" i="44"/>
  <c r="L120" i="60" s="1"/>
  <c r="L120" i="44"/>
  <c r="M120" i="44"/>
  <c r="N120" i="60" s="1"/>
  <c r="N120" i="44"/>
  <c r="O120" i="60" s="1"/>
  <c r="O120" i="44"/>
  <c r="P120" i="60" s="1"/>
  <c r="P120" i="44"/>
  <c r="Q120" i="60" s="1"/>
  <c r="Q120" i="44"/>
  <c r="R120" i="60" s="1"/>
  <c r="R120" i="44"/>
  <c r="S120" i="60" s="1"/>
  <c r="S120" i="44"/>
  <c r="T120" i="60" s="1"/>
  <c r="T120" i="44"/>
  <c r="U120" i="60" s="1"/>
  <c r="J121" i="44"/>
  <c r="K121" i="60" s="1"/>
  <c r="K121" i="44"/>
  <c r="L121" i="60" s="1"/>
  <c r="L121" i="44"/>
  <c r="M121" i="44"/>
  <c r="N121" i="60" s="1"/>
  <c r="N121" i="44"/>
  <c r="O121" i="60" s="1"/>
  <c r="O121" i="44"/>
  <c r="P121" i="60" s="1"/>
  <c r="P121" i="44"/>
  <c r="Q121" i="60" s="1"/>
  <c r="Q121" i="44"/>
  <c r="R121" i="60" s="1"/>
  <c r="R121" i="44"/>
  <c r="S121" i="60" s="1"/>
  <c r="S121" i="44"/>
  <c r="T121" i="60" s="1"/>
  <c r="T121" i="44"/>
  <c r="U121" i="60" s="1"/>
  <c r="J122" i="44"/>
  <c r="K122" i="60" s="1"/>
  <c r="K122" i="44"/>
  <c r="L122" i="60" s="1"/>
  <c r="L122" i="44"/>
  <c r="M122" i="44"/>
  <c r="N122" i="60" s="1"/>
  <c r="N122" i="44"/>
  <c r="O122" i="60" s="1"/>
  <c r="O122" i="44"/>
  <c r="P122" i="60" s="1"/>
  <c r="P122" i="44"/>
  <c r="Q122" i="60" s="1"/>
  <c r="Q122" i="44"/>
  <c r="R122" i="60" s="1"/>
  <c r="R122" i="44"/>
  <c r="S122" i="60" s="1"/>
  <c r="S122" i="44"/>
  <c r="T122" i="60" s="1"/>
  <c r="T122" i="44"/>
  <c r="U122" i="60" s="1"/>
  <c r="J123" i="44"/>
  <c r="K123" i="60" s="1"/>
  <c r="K123" i="44"/>
  <c r="L123" i="60" s="1"/>
  <c r="L123" i="44"/>
  <c r="M123" i="44"/>
  <c r="N123" i="60" s="1"/>
  <c r="N123" i="44"/>
  <c r="O123" i="60" s="1"/>
  <c r="O123" i="44"/>
  <c r="P123" i="60" s="1"/>
  <c r="P123" i="44"/>
  <c r="Q123" i="60" s="1"/>
  <c r="Q123" i="44"/>
  <c r="R123" i="60" s="1"/>
  <c r="R123" i="44"/>
  <c r="S123" i="60" s="1"/>
  <c r="S123" i="44"/>
  <c r="T123" i="60" s="1"/>
  <c r="T123" i="44"/>
  <c r="U123" i="60" s="1"/>
  <c r="J124" i="44"/>
  <c r="K124" i="60" s="1"/>
  <c r="K124" i="44"/>
  <c r="L124" i="60" s="1"/>
  <c r="L124" i="44"/>
  <c r="M124" i="44"/>
  <c r="N124" i="60" s="1"/>
  <c r="N124" i="44"/>
  <c r="O124" i="60" s="1"/>
  <c r="O124" i="44"/>
  <c r="P124" i="60" s="1"/>
  <c r="P124" i="44"/>
  <c r="Q124" i="60" s="1"/>
  <c r="Q124" i="44"/>
  <c r="R124" i="60" s="1"/>
  <c r="R124" i="44"/>
  <c r="S124" i="60" s="1"/>
  <c r="S124" i="44"/>
  <c r="T124" i="60" s="1"/>
  <c r="T124" i="44"/>
  <c r="U124" i="60" s="1"/>
  <c r="J125" i="44"/>
  <c r="K125" i="60" s="1"/>
  <c r="K125" i="44"/>
  <c r="L125" i="60" s="1"/>
  <c r="L125" i="44"/>
  <c r="M125" i="44"/>
  <c r="N125" i="60" s="1"/>
  <c r="N125" i="44"/>
  <c r="O125" i="60" s="1"/>
  <c r="O125" i="44"/>
  <c r="P125" i="60" s="1"/>
  <c r="P125" i="44"/>
  <c r="Q125" i="60" s="1"/>
  <c r="Q125" i="44"/>
  <c r="R125" i="60" s="1"/>
  <c r="R125" i="44"/>
  <c r="S125" i="60" s="1"/>
  <c r="S125" i="44"/>
  <c r="T125" i="60" s="1"/>
  <c r="T125" i="44"/>
  <c r="U125" i="60" s="1"/>
  <c r="J126" i="44"/>
  <c r="K126" i="60" s="1"/>
  <c r="K126" i="44"/>
  <c r="L126" i="60" s="1"/>
  <c r="L126" i="44"/>
  <c r="M126" i="44"/>
  <c r="N126" i="60" s="1"/>
  <c r="N126" i="44"/>
  <c r="O126" i="60" s="1"/>
  <c r="O126" i="44"/>
  <c r="P126" i="60" s="1"/>
  <c r="P126" i="44"/>
  <c r="Q126" i="60" s="1"/>
  <c r="Q126" i="44"/>
  <c r="R126" i="60" s="1"/>
  <c r="R126" i="44"/>
  <c r="S126" i="60" s="1"/>
  <c r="S126" i="44"/>
  <c r="T126" i="60" s="1"/>
  <c r="T126" i="44"/>
  <c r="U126" i="60" s="1"/>
  <c r="J127" i="44"/>
  <c r="K127" i="60" s="1"/>
  <c r="K127" i="44"/>
  <c r="L127" i="60" s="1"/>
  <c r="L127" i="44"/>
  <c r="M127" i="44"/>
  <c r="N127" i="60" s="1"/>
  <c r="N127" i="44"/>
  <c r="O127" i="60" s="1"/>
  <c r="O127" i="44"/>
  <c r="P127" i="60" s="1"/>
  <c r="P127" i="44"/>
  <c r="Q127" i="60" s="1"/>
  <c r="Q127" i="44"/>
  <c r="R127" i="60" s="1"/>
  <c r="R127" i="44"/>
  <c r="S127" i="60" s="1"/>
  <c r="S127" i="44"/>
  <c r="T127" i="60" s="1"/>
  <c r="T127" i="44"/>
  <c r="U127" i="60" s="1"/>
  <c r="J128" i="44"/>
  <c r="K128" i="60" s="1"/>
  <c r="K128" i="44"/>
  <c r="L128" i="60" s="1"/>
  <c r="L128" i="44"/>
  <c r="M128" i="44"/>
  <c r="N128" i="60" s="1"/>
  <c r="N128" i="44"/>
  <c r="O128" i="60" s="1"/>
  <c r="O128" i="44"/>
  <c r="P128" i="60" s="1"/>
  <c r="P128" i="44"/>
  <c r="Q128" i="60" s="1"/>
  <c r="Q128" i="44"/>
  <c r="R128" i="60" s="1"/>
  <c r="R128" i="44"/>
  <c r="S128" i="60" s="1"/>
  <c r="S128" i="44"/>
  <c r="T128" i="60" s="1"/>
  <c r="T128" i="44"/>
  <c r="U128" i="60" s="1"/>
  <c r="J129" i="44"/>
  <c r="K129" i="60" s="1"/>
  <c r="K129" i="44"/>
  <c r="L129" i="60" s="1"/>
  <c r="L129" i="44"/>
  <c r="M129" i="44"/>
  <c r="N129" i="60" s="1"/>
  <c r="N129" i="44"/>
  <c r="O129" i="60" s="1"/>
  <c r="O129" i="44"/>
  <c r="P129" i="60" s="1"/>
  <c r="P129" i="44"/>
  <c r="Q129" i="60" s="1"/>
  <c r="Q129" i="44"/>
  <c r="R129" i="60" s="1"/>
  <c r="R129" i="44"/>
  <c r="S129" i="60" s="1"/>
  <c r="S129" i="44"/>
  <c r="T129" i="60" s="1"/>
  <c r="T129" i="44"/>
  <c r="U129" i="60" s="1"/>
  <c r="J130" i="44"/>
  <c r="K130" i="60" s="1"/>
  <c r="K130" i="44"/>
  <c r="L130" i="60" s="1"/>
  <c r="L130" i="44"/>
  <c r="M130" i="44"/>
  <c r="N130" i="60" s="1"/>
  <c r="N130" i="44"/>
  <c r="O130" i="60" s="1"/>
  <c r="O130" i="44"/>
  <c r="P130" i="60" s="1"/>
  <c r="P130" i="44"/>
  <c r="Q130" i="60" s="1"/>
  <c r="Q130" i="44"/>
  <c r="R130" i="60" s="1"/>
  <c r="R130" i="44"/>
  <c r="S130" i="60" s="1"/>
  <c r="S130" i="44"/>
  <c r="T130" i="60" s="1"/>
  <c r="T130" i="44"/>
  <c r="U130" i="60" s="1"/>
  <c r="J131" i="44"/>
  <c r="K131" i="60" s="1"/>
  <c r="K131" i="44"/>
  <c r="L131" i="60" s="1"/>
  <c r="L131" i="44"/>
  <c r="M131" i="44"/>
  <c r="N131" i="60" s="1"/>
  <c r="N131" i="44"/>
  <c r="O131" i="60" s="1"/>
  <c r="O131" i="44"/>
  <c r="P131" i="60" s="1"/>
  <c r="P131" i="44"/>
  <c r="Q131" i="60" s="1"/>
  <c r="Q131" i="44"/>
  <c r="R131" i="60" s="1"/>
  <c r="R131" i="44"/>
  <c r="S131" i="60" s="1"/>
  <c r="S131" i="44"/>
  <c r="T131" i="60" s="1"/>
  <c r="T131" i="44"/>
  <c r="U131" i="60" s="1"/>
  <c r="J132" i="44"/>
  <c r="K132" i="60" s="1"/>
  <c r="K132" i="44"/>
  <c r="L132" i="60" s="1"/>
  <c r="L132" i="44"/>
  <c r="M132" i="44"/>
  <c r="N132" i="60" s="1"/>
  <c r="N132" i="44"/>
  <c r="O132" i="60" s="1"/>
  <c r="O132" i="44"/>
  <c r="P132" i="60" s="1"/>
  <c r="P132" i="44"/>
  <c r="Q132" i="60" s="1"/>
  <c r="Q132" i="44"/>
  <c r="R132" i="60" s="1"/>
  <c r="R132" i="44"/>
  <c r="S132" i="60" s="1"/>
  <c r="S132" i="44"/>
  <c r="T132" i="60" s="1"/>
  <c r="T132" i="44"/>
  <c r="U132" i="60" s="1"/>
  <c r="J133" i="44"/>
  <c r="K133" i="60" s="1"/>
  <c r="K133" i="44"/>
  <c r="L133" i="60" s="1"/>
  <c r="L133" i="44"/>
  <c r="M133" i="44"/>
  <c r="N133" i="60" s="1"/>
  <c r="N133" i="44"/>
  <c r="O133" i="60" s="1"/>
  <c r="O133" i="44"/>
  <c r="P133" i="60" s="1"/>
  <c r="P133" i="44"/>
  <c r="Q133" i="60" s="1"/>
  <c r="Q133" i="44"/>
  <c r="R133" i="60" s="1"/>
  <c r="R133" i="44"/>
  <c r="S133" i="60" s="1"/>
  <c r="S133" i="44"/>
  <c r="T133" i="60" s="1"/>
  <c r="T133" i="44"/>
  <c r="U133" i="60" s="1"/>
  <c r="J134" i="44"/>
  <c r="K134" i="60" s="1"/>
  <c r="K134" i="44"/>
  <c r="L134" i="60" s="1"/>
  <c r="L134" i="44"/>
  <c r="M134" i="44"/>
  <c r="N134" i="60" s="1"/>
  <c r="N134" i="44"/>
  <c r="O134" i="60" s="1"/>
  <c r="O134" i="44"/>
  <c r="P134" i="60" s="1"/>
  <c r="P134" i="44"/>
  <c r="Q134" i="60" s="1"/>
  <c r="Q134" i="44"/>
  <c r="R134" i="60" s="1"/>
  <c r="R134" i="44"/>
  <c r="S134" i="60" s="1"/>
  <c r="S134" i="44"/>
  <c r="T134" i="60" s="1"/>
  <c r="T134" i="44"/>
  <c r="U134" i="60" s="1"/>
  <c r="J135" i="44"/>
  <c r="K135" i="60" s="1"/>
  <c r="K135" i="44"/>
  <c r="L135" i="60" s="1"/>
  <c r="L135" i="44"/>
  <c r="M135" i="44"/>
  <c r="N135" i="60" s="1"/>
  <c r="N135" i="44"/>
  <c r="O135" i="60" s="1"/>
  <c r="O135" i="44"/>
  <c r="P135" i="60" s="1"/>
  <c r="P135" i="44"/>
  <c r="Q135" i="60" s="1"/>
  <c r="Q135" i="44"/>
  <c r="R135" i="60" s="1"/>
  <c r="R135" i="44"/>
  <c r="S135" i="60" s="1"/>
  <c r="S135" i="44"/>
  <c r="T135" i="60" s="1"/>
  <c r="T135" i="44"/>
  <c r="U135" i="60" s="1"/>
  <c r="J136" i="44"/>
  <c r="K136" i="60" s="1"/>
  <c r="K136" i="44"/>
  <c r="L136" i="60" s="1"/>
  <c r="L136" i="44"/>
  <c r="M136" i="44"/>
  <c r="N136" i="60" s="1"/>
  <c r="N136" i="44"/>
  <c r="O136" i="60" s="1"/>
  <c r="O136" i="44"/>
  <c r="P136" i="60" s="1"/>
  <c r="P136" i="44"/>
  <c r="Q136" i="60" s="1"/>
  <c r="Q136" i="44"/>
  <c r="R136" i="60" s="1"/>
  <c r="R136" i="44"/>
  <c r="S136" i="60" s="1"/>
  <c r="S136" i="44"/>
  <c r="T136" i="60" s="1"/>
  <c r="T136" i="44"/>
  <c r="U136" i="60" s="1"/>
  <c r="J137" i="44"/>
  <c r="K137" i="60" s="1"/>
  <c r="K137" i="44"/>
  <c r="L137" i="60" s="1"/>
  <c r="L137" i="44"/>
  <c r="M137" i="44"/>
  <c r="N137" i="60" s="1"/>
  <c r="N137" i="44"/>
  <c r="O137" i="60" s="1"/>
  <c r="O137" i="44"/>
  <c r="P137" i="60" s="1"/>
  <c r="P137" i="44"/>
  <c r="Q137" i="60" s="1"/>
  <c r="Q137" i="44"/>
  <c r="R137" i="60" s="1"/>
  <c r="R137" i="44"/>
  <c r="S137" i="60" s="1"/>
  <c r="S137" i="44"/>
  <c r="T137" i="60" s="1"/>
  <c r="T137" i="44"/>
  <c r="U137" i="60" s="1"/>
  <c r="J138" i="44"/>
  <c r="K138" i="60" s="1"/>
  <c r="K138" i="44"/>
  <c r="L138" i="60" s="1"/>
  <c r="L138" i="44"/>
  <c r="M138" i="44"/>
  <c r="N138" i="60" s="1"/>
  <c r="N138" i="44"/>
  <c r="O138" i="60" s="1"/>
  <c r="O138" i="44"/>
  <c r="P138" i="60" s="1"/>
  <c r="P138" i="44"/>
  <c r="Q138" i="60" s="1"/>
  <c r="Q138" i="44"/>
  <c r="R138" i="60" s="1"/>
  <c r="R138" i="44"/>
  <c r="S138" i="60" s="1"/>
  <c r="S138" i="44"/>
  <c r="T138" i="60" s="1"/>
  <c r="T138" i="44"/>
  <c r="U138" i="60" s="1"/>
  <c r="J139" i="44"/>
  <c r="K139" i="60" s="1"/>
  <c r="K139" i="44"/>
  <c r="L139" i="60" s="1"/>
  <c r="L139" i="44"/>
  <c r="M139" i="44"/>
  <c r="N139" i="60" s="1"/>
  <c r="N139" i="44"/>
  <c r="O139" i="60" s="1"/>
  <c r="O139" i="44"/>
  <c r="P139" i="60" s="1"/>
  <c r="P139" i="44"/>
  <c r="Q139" i="60" s="1"/>
  <c r="Q139" i="44"/>
  <c r="R139" i="60" s="1"/>
  <c r="R139" i="44"/>
  <c r="S139" i="60" s="1"/>
  <c r="S139" i="44"/>
  <c r="T139" i="60" s="1"/>
  <c r="T139" i="44"/>
  <c r="U139" i="60" s="1"/>
  <c r="J140" i="44"/>
  <c r="K140" i="60" s="1"/>
  <c r="K140" i="44"/>
  <c r="L140" i="60" s="1"/>
  <c r="L140" i="44"/>
  <c r="M140" i="44"/>
  <c r="N140" i="60" s="1"/>
  <c r="N140" i="44"/>
  <c r="O140" i="60" s="1"/>
  <c r="O140" i="44"/>
  <c r="P140" i="60" s="1"/>
  <c r="P140" i="44"/>
  <c r="Q140" i="60" s="1"/>
  <c r="Q140" i="44"/>
  <c r="R140" i="60" s="1"/>
  <c r="R140" i="44"/>
  <c r="S140" i="60" s="1"/>
  <c r="S140" i="44"/>
  <c r="T140" i="60" s="1"/>
  <c r="T140" i="44"/>
  <c r="U140" i="60" s="1"/>
  <c r="J141" i="44"/>
  <c r="K141" i="60" s="1"/>
  <c r="K141" i="44"/>
  <c r="L141" i="60" s="1"/>
  <c r="L141" i="44"/>
  <c r="M141" i="44"/>
  <c r="N141" i="60" s="1"/>
  <c r="N141" i="44"/>
  <c r="O141" i="60" s="1"/>
  <c r="O141" i="44"/>
  <c r="P141" i="60" s="1"/>
  <c r="P141" i="44"/>
  <c r="Q141" i="60" s="1"/>
  <c r="Q141" i="44"/>
  <c r="R141" i="60" s="1"/>
  <c r="R141" i="44"/>
  <c r="S141" i="60" s="1"/>
  <c r="S141" i="44"/>
  <c r="T141" i="60" s="1"/>
  <c r="T141" i="44"/>
  <c r="U141" i="60" s="1"/>
  <c r="J142" i="44"/>
  <c r="K142" i="60" s="1"/>
  <c r="K142" i="44"/>
  <c r="L142" i="60" s="1"/>
  <c r="L142" i="44"/>
  <c r="M142" i="44"/>
  <c r="N142" i="60" s="1"/>
  <c r="N142" i="44"/>
  <c r="O142" i="60" s="1"/>
  <c r="O142" i="44"/>
  <c r="P142" i="60" s="1"/>
  <c r="P142" i="44"/>
  <c r="Q142" i="60" s="1"/>
  <c r="Q142" i="44"/>
  <c r="R142" i="60" s="1"/>
  <c r="R142" i="44"/>
  <c r="S142" i="60" s="1"/>
  <c r="S142" i="44"/>
  <c r="T142" i="60" s="1"/>
  <c r="T142" i="44"/>
  <c r="U142" i="60" s="1"/>
  <c r="J143" i="44"/>
  <c r="K143" i="60" s="1"/>
  <c r="K143" i="44"/>
  <c r="L143" i="60" s="1"/>
  <c r="L143" i="44"/>
  <c r="M143" i="44"/>
  <c r="N143" i="60" s="1"/>
  <c r="N143" i="44"/>
  <c r="O143" i="60" s="1"/>
  <c r="O143" i="44"/>
  <c r="P143" i="60" s="1"/>
  <c r="P143" i="44"/>
  <c r="Q143" i="60" s="1"/>
  <c r="Q143" i="44"/>
  <c r="R143" i="60" s="1"/>
  <c r="R143" i="44"/>
  <c r="S143" i="60" s="1"/>
  <c r="S143" i="44"/>
  <c r="T143" i="60" s="1"/>
  <c r="T143" i="44"/>
  <c r="U143" i="60" s="1"/>
  <c r="J26" i="44"/>
  <c r="K26" i="60" s="1"/>
  <c r="K26" i="44"/>
  <c r="L26" i="60" s="1"/>
  <c r="L26" i="44"/>
  <c r="M26" i="44"/>
  <c r="N26" i="60" s="1"/>
  <c r="N26" i="44"/>
  <c r="O26" i="60" s="1"/>
  <c r="O26" i="44"/>
  <c r="P26" i="60" s="1"/>
  <c r="P26" i="44"/>
  <c r="Q26" i="60" s="1"/>
  <c r="Q26" i="44"/>
  <c r="R26" i="60" s="1"/>
  <c r="R26" i="44"/>
  <c r="S26" i="60" s="1"/>
  <c r="S26" i="44"/>
  <c r="T26" i="60" s="1"/>
  <c r="T26" i="44"/>
  <c r="U26" i="60" s="1"/>
  <c r="J27" i="44"/>
  <c r="K27" i="60" s="1"/>
  <c r="K27" i="44"/>
  <c r="L27" i="60" s="1"/>
  <c r="L27" i="44"/>
  <c r="M27" i="44"/>
  <c r="N27" i="60" s="1"/>
  <c r="N27" i="44"/>
  <c r="O27" i="60" s="1"/>
  <c r="O27" i="44"/>
  <c r="P27" i="60" s="1"/>
  <c r="P27" i="44"/>
  <c r="Q27" i="60" s="1"/>
  <c r="Q27" i="44"/>
  <c r="R27" i="60" s="1"/>
  <c r="R27" i="44"/>
  <c r="S27" i="60" s="1"/>
  <c r="S27" i="44"/>
  <c r="T27" i="60" s="1"/>
  <c r="T27" i="44"/>
  <c r="U27" i="60" s="1"/>
  <c r="J28" i="44"/>
  <c r="K28" i="60" s="1"/>
  <c r="K28" i="44"/>
  <c r="L28" i="60" s="1"/>
  <c r="L28" i="44"/>
  <c r="M28" i="44"/>
  <c r="N28" i="60" s="1"/>
  <c r="N28" i="44"/>
  <c r="O28" i="60" s="1"/>
  <c r="O28" i="44"/>
  <c r="P28" i="60" s="1"/>
  <c r="P28" i="44"/>
  <c r="Q28" i="60" s="1"/>
  <c r="Q28" i="44"/>
  <c r="R28" i="60" s="1"/>
  <c r="R28" i="44"/>
  <c r="S28" i="60" s="1"/>
  <c r="S28" i="44"/>
  <c r="T28" i="60" s="1"/>
  <c r="T28" i="44"/>
  <c r="U28" i="60" s="1"/>
  <c r="J29" i="44"/>
  <c r="K29" i="60" s="1"/>
  <c r="K29" i="44"/>
  <c r="L29" i="60" s="1"/>
  <c r="L29" i="44"/>
  <c r="M29" i="44"/>
  <c r="N29" i="60" s="1"/>
  <c r="N29" i="44"/>
  <c r="O29" i="60" s="1"/>
  <c r="O29" i="44"/>
  <c r="P29" i="60" s="1"/>
  <c r="P29" i="44"/>
  <c r="Q29" i="60" s="1"/>
  <c r="Q29" i="44"/>
  <c r="R29" i="60" s="1"/>
  <c r="R29" i="44"/>
  <c r="S29" i="60" s="1"/>
  <c r="S29" i="44"/>
  <c r="T29" i="60" s="1"/>
  <c r="T29" i="44"/>
  <c r="U29" i="60" s="1"/>
  <c r="J30" i="44"/>
  <c r="K30" i="60" s="1"/>
  <c r="K30" i="44"/>
  <c r="L30" i="60" s="1"/>
  <c r="L30" i="44"/>
  <c r="M30" i="44"/>
  <c r="N30" i="60" s="1"/>
  <c r="N30" i="44"/>
  <c r="O30" i="60" s="1"/>
  <c r="O30" i="44"/>
  <c r="P30" i="60" s="1"/>
  <c r="P30" i="44"/>
  <c r="Q30" i="60" s="1"/>
  <c r="Q30" i="44"/>
  <c r="R30" i="60" s="1"/>
  <c r="R30" i="44"/>
  <c r="S30" i="60" s="1"/>
  <c r="S30" i="44"/>
  <c r="T30" i="60" s="1"/>
  <c r="T30" i="44"/>
  <c r="U30" i="60" s="1"/>
  <c r="J31" i="44"/>
  <c r="K31" i="60" s="1"/>
  <c r="K31" i="44"/>
  <c r="L31" i="60" s="1"/>
  <c r="L31" i="44"/>
  <c r="M31" i="44"/>
  <c r="N31" i="60" s="1"/>
  <c r="N31" i="44"/>
  <c r="O31" i="60" s="1"/>
  <c r="O31" i="44"/>
  <c r="P31" i="60" s="1"/>
  <c r="P31" i="44"/>
  <c r="Q31" i="60" s="1"/>
  <c r="Q31" i="44"/>
  <c r="R31" i="60" s="1"/>
  <c r="R31" i="44"/>
  <c r="S31" i="60" s="1"/>
  <c r="S31" i="44"/>
  <c r="T31" i="60" s="1"/>
  <c r="T31" i="44"/>
  <c r="U31" i="60" s="1"/>
  <c r="J25" i="44"/>
  <c r="K25" i="60" s="1"/>
  <c r="J23" i="44"/>
  <c r="K23" i="60" s="1"/>
  <c r="T25" i="44"/>
  <c r="U25" i="60" s="1"/>
  <c r="S25" i="44"/>
  <c r="T25" i="60" s="1"/>
  <c r="R25" i="44"/>
  <c r="S25" i="60" s="1"/>
  <c r="Q25" i="44"/>
  <c r="R25" i="60" s="1"/>
  <c r="P25" i="44"/>
  <c r="Q25" i="60" s="1"/>
  <c r="O25" i="44"/>
  <c r="P25" i="60" s="1"/>
  <c r="N25" i="44"/>
  <c r="O25" i="60" s="1"/>
  <c r="M25" i="44"/>
  <c r="N25" i="60" s="1"/>
  <c r="L25" i="44"/>
  <c r="K25" i="44"/>
  <c r="L25" i="60" s="1"/>
  <c r="K23" i="44"/>
  <c r="L23" i="60" s="1"/>
  <c r="T23" i="44"/>
  <c r="U23" i="60" s="1"/>
  <c r="S23" i="44"/>
  <c r="T23" i="60" s="1"/>
  <c r="R23" i="44"/>
  <c r="S23" i="60" s="1"/>
  <c r="Q23" i="44"/>
  <c r="R23" i="60" s="1"/>
  <c r="P23" i="44"/>
  <c r="Q23" i="60" s="1"/>
  <c r="O23" i="44"/>
  <c r="P23" i="60" s="1"/>
  <c r="N23" i="44"/>
  <c r="O23" i="60" s="1"/>
  <c r="M23" i="44"/>
  <c r="N23" i="60" s="1"/>
  <c r="L23" i="44"/>
  <c r="Z354" i="46" l="1"/>
  <c r="Y353" i="46"/>
  <c r="Z350" i="46"/>
  <c r="Y349" i="46"/>
  <c r="J361" i="44"/>
  <c r="K360" i="60"/>
  <c r="Y355" i="46"/>
  <c r="Z352" i="46"/>
  <c r="Y351" i="46"/>
  <c r="Z234" i="46"/>
  <c r="Y188" i="46"/>
  <c r="Y51" i="46"/>
  <c r="Z353" i="46"/>
  <c r="Y352" i="46"/>
  <c r="Z349" i="46"/>
  <c r="Z355" i="46"/>
  <c r="Y354" i="46"/>
  <c r="Z351" i="46"/>
  <c r="Y350" i="46"/>
  <c r="Z229" i="46"/>
  <c r="M468" i="46"/>
  <c r="M470" i="60"/>
  <c r="M464" i="46"/>
  <c r="M466" i="60"/>
  <c r="M460" i="46"/>
  <c r="M462" i="60"/>
  <c r="M456" i="46"/>
  <c r="M458" i="60"/>
  <c r="M452" i="46"/>
  <c r="M454" i="60"/>
  <c r="M444" i="46"/>
  <c r="M446" i="60"/>
  <c r="M471" i="46"/>
  <c r="M473" i="60"/>
  <c r="M512" i="46"/>
  <c r="M514" i="60"/>
  <c r="M508" i="46"/>
  <c r="M510" i="60"/>
  <c r="M504" i="46"/>
  <c r="M506" i="60"/>
  <c r="M496" i="46"/>
  <c r="M498" i="60"/>
  <c r="M488" i="46"/>
  <c r="M490" i="60"/>
  <c r="M367" i="46"/>
  <c r="M369" i="60"/>
  <c r="M469" i="46"/>
  <c r="M471" i="60"/>
  <c r="M461" i="46"/>
  <c r="M463" i="60"/>
  <c r="M457" i="46"/>
  <c r="M459" i="60"/>
  <c r="M449" i="46"/>
  <c r="M451" i="60"/>
  <c r="M445" i="46"/>
  <c r="M447" i="60"/>
  <c r="M493" i="46"/>
  <c r="M495" i="60"/>
  <c r="M477" i="46"/>
  <c r="M479" i="60"/>
  <c r="M473" i="46"/>
  <c r="M475" i="60"/>
  <c r="M515" i="46"/>
  <c r="M517" i="60"/>
  <c r="M372" i="46"/>
  <c r="M374" i="60"/>
  <c r="M368" i="46"/>
  <c r="M608" i="46" s="1"/>
  <c r="M363" i="46" s="1"/>
  <c r="M370" i="60"/>
  <c r="M466" i="46"/>
  <c r="M468" i="60"/>
  <c r="M462" i="46"/>
  <c r="M464" i="60"/>
  <c r="M458" i="46"/>
  <c r="M460" i="60"/>
  <c r="M454" i="46"/>
  <c r="M456" i="60"/>
  <c r="M450" i="46"/>
  <c r="M452" i="60"/>
  <c r="M446" i="46"/>
  <c r="M448" i="60"/>
  <c r="M442" i="46"/>
  <c r="M444" i="60"/>
  <c r="M510" i="46"/>
  <c r="M512" i="60"/>
  <c r="M506" i="46"/>
  <c r="M508" i="60"/>
  <c r="M502" i="46"/>
  <c r="M504" i="60"/>
  <c r="M498" i="46"/>
  <c r="M500" i="60"/>
  <c r="M494" i="46"/>
  <c r="M496" i="60"/>
  <c r="M490" i="46"/>
  <c r="M492" i="60"/>
  <c r="M486" i="46"/>
  <c r="M488" i="60"/>
  <c r="M482" i="46"/>
  <c r="M484" i="60"/>
  <c r="M478" i="46"/>
  <c r="M480" i="60"/>
  <c r="M474" i="46"/>
  <c r="M476" i="60"/>
  <c r="M518" i="46"/>
  <c r="M520" i="60"/>
  <c r="M370" i="46"/>
  <c r="M372" i="60"/>
  <c r="M448" i="46"/>
  <c r="M450" i="60"/>
  <c r="M440" i="46"/>
  <c r="M442" i="60"/>
  <c r="M500" i="46"/>
  <c r="M502" i="60"/>
  <c r="M492" i="46"/>
  <c r="M494" i="60"/>
  <c r="M484" i="46"/>
  <c r="M486" i="60"/>
  <c r="M480" i="46"/>
  <c r="M482" i="60"/>
  <c r="M476" i="46"/>
  <c r="M478" i="60"/>
  <c r="M472" i="46"/>
  <c r="M474" i="60"/>
  <c r="M516" i="46"/>
  <c r="M518" i="60"/>
  <c r="M371" i="46"/>
  <c r="M373" i="60"/>
  <c r="M465" i="46"/>
  <c r="M467" i="60"/>
  <c r="M453" i="46"/>
  <c r="M455" i="60"/>
  <c r="M441" i="46"/>
  <c r="M443" i="60"/>
  <c r="M513" i="46"/>
  <c r="M515" i="60"/>
  <c r="M509" i="46"/>
  <c r="M511" i="60"/>
  <c r="M505" i="46"/>
  <c r="M507" i="60"/>
  <c r="M501" i="46"/>
  <c r="M503" i="60"/>
  <c r="M497" i="46"/>
  <c r="M499" i="60"/>
  <c r="M489" i="46"/>
  <c r="M491" i="60"/>
  <c r="M485" i="46"/>
  <c r="M487" i="60"/>
  <c r="M481" i="46"/>
  <c r="M483" i="60"/>
  <c r="M517" i="46"/>
  <c r="M519" i="60"/>
  <c r="M369" i="46"/>
  <c r="M371" i="60"/>
  <c r="M467" i="46"/>
  <c r="M469" i="60"/>
  <c r="M463" i="46"/>
  <c r="M465" i="60"/>
  <c r="M459" i="46"/>
  <c r="M461" i="60"/>
  <c r="M455" i="46"/>
  <c r="M457" i="60"/>
  <c r="M451" i="46"/>
  <c r="M453" i="60"/>
  <c r="M447" i="46"/>
  <c r="M449" i="60"/>
  <c r="M443" i="46"/>
  <c r="M445" i="60"/>
  <c r="M439" i="46"/>
  <c r="M441" i="60"/>
  <c r="M511" i="46"/>
  <c r="M513" i="60"/>
  <c r="M507" i="46"/>
  <c r="M509" i="60"/>
  <c r="M503" i="46"/>
  <c r="M505" i="60"/>
  <c r="M499" i="46"/>
  <c r="M501" i="60"/>
  <c r="M495" i="46"/>
  <c r="M497" i="60"/>
  <c r="M491" i="46"/>
  <c r="M493" i="60"/>
  <c r="M487" i="46"/>
  <c r="M489" i="60"/>
  <c r="M483" i="46"/>
  <c r="M485" i="60"/>
  <c r="M479" i="46"/>
  <c r="M481" i="60"/>
  <c r="M475" i="46"/>
  <c r="M477" i="60"/>
  <c r="M581" i="46"/>
  <c r="M583" i="60"/>
  <c r="W356" i="46"/>
  <c r="W18" i="46" s="1"/>
  <c r="W17" i="46" s="1"/>
  <c r="Y23" i="46"/>
  <c r="Y338" i="46"/>
  <c r="Y334" i="46"/>
  <c r="Y330" i="46"/>
  <c r="Y326" i="46"/>
  <c r="Y322" i="46"/>
  <c r="Y318" i="46"/>
  <c r="Y314" i="46"/>
  <c r="Y306" i="46"/>
  <c r="Y302" i="46"/>
  <c r="Y298" i="46"/>
  <c r="Y294" i="46"/>
  <c r="Y290" i="46"/>
  <c r="Y286" i="46"/>
  <c r="Y282" i="46"/>
  <c r="Y278" i="46"/>
  <c r="Y274" i="46"/>
  <c r="Z271" i="46"/>
  <c r="Y262" i="46"/>
  <c r="Y254" i="46"/>
  <c r="Z247" i="46"/>
  <c r="Y242" i="46"/>
  <c r="Y234" i="46"/>
  <c r="Y222" i="46"/>
  <c r="Y210" i="46"/>
  <c r="Y206" i="46"/>
  <c r="Y194" i="46"/>
  <c r="Y190" i="46"/>
  <c r="Y185" i="46"/>
  <c r="Y181" i="46"/>
  <c r="Y173" i="46"/>
  <c r="Y169" i="46"/>
  <c r="Y140" i="46"/>
  <c r="Y136" i="46"/>
  <c r="Y132" i="46"/>
  <c r="Y128" i="46"/>
  <c r="Y120" i="46"/>
  <c r="Y116" i="46"/>
  <c r="Y112" i="46"/>
  <c r="Y108" i="46"/>
  <c r="Y104" i="46"/>
  <c r="Y100" i="46"/>
  <c r="Z93" i="46"/>
  <c r="Y88" i="46"/>
  <c r="Y80" i="46"/>
  <c r="Y76" i="46"/>
  <c r="U356" i="46"/>
  <c r="U18" i="46" s="1"/>
  <c r="U17" i="46" s="1"/>
  <c r="Z73" i="46"/>
  <c r="Y72" i="46"/>
  <c r="Z69" i="46"/>
  <c r="Y68" i="46"/>
  <c r="Z65" i="46"/>
  <c r="Y64" i="46"/>
  <c r="Z61" i="46"/>
  <c r="Y60" i="46"/>
  <c r="Z57" i="46"/>
  <c r="Y56" i="46"/>
  <c r="Z53" i="46"/>
  <c r="Y52" i="46"/>
  <c r="Z49" i="46"/>
  <c r="Y48" i="46"/>
  <c r="Z45" i="46"/>
  <c r="Y44" i="46"/>
  <c r="Z41" i="46"/>
  <c r="Y40" i="46"/>
  <c r="Z37" i="46"/>
  <c r="Y36" i="46"/>
  <c r="Z33" i="46"/>
  <c r="Y32" i="46"/>
  <c r="Z29" i="46"/>
  <c r="Y28" i="46"/>
  <c r="Z25" i="46"/>
  <c r="D19" i="46"/>
  <c r="Q24" i="46"/>
  <c r="Y24" i="46" s="1"/>
  <c r="Z346" i="46"/>
  <c r="Y345" i="46"/>
  <c r="Z342" i="46"/>
  <c r="Y341" i="46"/>
  <c r="Z338" i="46"/>
  <c r="Y337" i="46"/>
  <c r="Z334" i="46"/>
  <c r="Y333" i="46"/>
  <c r="Z330" i="46"/>
  <c r="Y329" i="46"/>
  <c r="Z326" i="46"/>
  <c r="Y325" i="46"/>
  <c r="Z322" i="46"/>
  <c r="Y321" i="46"/>
  <c r="Z318" i="46"/>
  <c r="Y317" i="46"/>
  <c r="Z314" i="46"/>
  <c r="Y313" i="46"/>
  <c r="Z310" i="46"/>
  <c r="Y309" i="46"/>
  <c r="Z306" i="46"/>
  <c r="Y305" i="46"/>
  <c r="Z302" i="46"/>
  <c r="Y301" i="46"/>
  <c r="Z298" i="46"/>
  <c r="Y297" i="46"/>
  <c r="Z294" i="46"/>
  <c r="Y293" i="46"/>
  <c r="Z290" i="46"/>
  <c r="Y289" i="46"/>
  <c r="Y285" i="46"/>
  <c r="Z282" i="46"/>
  <c r="Y281" i="46"/>
  <c r="Z278" i="46"/>
  <c r="Y277" i="46"/>
  <c r="Z274" i="46"/>
  <c r="Y273" i="46"/>
  <c r="Z270" i="46"/>
  <c r="Y269" i="46"/>
  <c r="Z266" i="46"/>
  <c r="Y265" i="46"/>
  <c r="Z262" i="46"/>
  <c r="Y261" i="46"/>
  <c r="Z258" i="46"/>
  <c r="Y257" i="46"/>
  <c r="Z254" i="46"/>
  <c r="Y253" i="46"/>
  <c r="Z250" i="46"/>
  <c r="Y249" i="46"/>
  <c r="Z246" i="46"/>
  <c r="Y245" i="46"/>
  <c r="Z242" i="46"/>
  <c r="Y241" i="46"/>
  <c r="Z238" i="46"/>
  <c r="Y237" i="46"/>
  <c r="Y233" i="46"/>
  <c r="Z230" i="46"/>
  <c r="Y229" i="46"/>
  <c r="Z226" i="46"/>
  <c r="Y225" i="46"/>
  <c r="Z222" i="46"/>
  <c r="Y221" i="46"/>
  <c r="Z218" i="46"/>
  <c r="Y217" i="46"/>
  <c r="Z214" i="46"/>
  <c r="Y213" i="46"/>
  <c r="Z210" i="46"/>
  <c r="Y209" i="46"/>
  <c r="Z206" i="46"/>
  <c r="Y205" i="46"/>
  <c r="Z202" i="46"/>
  <c r="Y201" i="46"/>
  <c r="Z198" i="46"/>
  <c r="Y197" i="46"/>
  <c r="Z194" i="46"/>
  <c r="Y193" i="46"/>
  <c r="Z190" i="46"/>
  <c r="Z185" i="46"/>
  <c r="Y184" i="46"/>
  <c r="Z181" i="46"/>
  <c r="Y180" i="46"/>
  <c r="Z177" i="46"/>
  <c r="Y176" i="46"/>
  <c r="Z173" i="46"/>
  <c r="Y172" i="46"/>
  <c r="Z169" i="46"/>
  <c r="Y168" i="46"/>
  <c r="Z165" i="46"/>
  <c r="Y164" i="46"/>
  <c r="Z161" i="46"/>
  <c r="Y160" i="46"/>
  <c r="Z157" i="46"/>
  <c r="Y156" i="46"/>
  <c r="Z153" i="46"/>
  <c r="Y152" i="46"/>
  <c r="Z149" i="46"/>
  <c r="Y148" i="46"/>
  <c r="Z145" i="46"/>
  <c r="Y144" i="46"/>
  <c r="Z140" i="46"/>
  <c r="Y139" i="46"/>
  <c r="Z136" i="46"/>
  <c r="Y135" i="46"/>
  <c r="Z132" i="46"/>
  <c r="Y131" i="46"/>
  <c r="Z128" i="46"/>
  <c r="Y127" i="46"/>
  <c r="Z124" i="46"/>
  <c r="Y123" i="46"/>
  <c r="Z120" i="46"/>
  <c r="Y119" i="46"/>
  <c r="Z116" i="46"/>
  <c r="Y115" i="46"/>
  <c r="Z112" i="46"/>
  <c r="Y111" i="46"/>
  <c r="Z108" i="46"/>
  <c r="Y107" i="46"/>
  <c r="Z104" i="46"/>
  <c r="Y103" i="46"/>
  <c r="Z100" i="46"/>
  <c r="Y99" i="46"/>
  <c r="Z96" i="46"/>
  <c r="Y95" i="46"/>
  <c r="Z92" i="46"/>
  <c r="Y91" i="46"/>
  <c r="Z88" i="46"/>
  <c r="Y87" i="46"/>
  <c r="Z84" i="46"/>
  <c r="Y83" i="46"/>
  <c r="Z80" i="46"/>
  <c r="Y79" i="46"/>
  <c r="Z76" i="46"/>
  <c r="Y75" i="46"/>
  <c r="Z72" i="46"/>
  <c r="Y71" i="46"/>
  <c r="Z68" i="46"/>
  <c r="Y67" i="46"/>
  <c r="Z64" i="46"/>
  <c r="Y63" i="46"/>
  <c r="Z60" i="46"/>
  <c r="Y59" i="46"/>
  <c r="Z56" i="46"/>
  <c r="Y55" i="46"/>
  <c r="Z52" i="46"/>
  <c r="Z48" i="46"/>
  <c r="Y47" i="46"/>
  <c r="Z44" i="46"/>
  <c r="Y43" i="46"/>
  <c r="Z40" i="46"/>
  <c r="Y39" i="46"/>
  <c r="Z36" i="46"/>
  <c r="Y35" i="46"/>
  <c r="Z32" i="46"/>
  <c r="Y31" i="46"/>
  <c r="Z28" i="46"/>
  <c r="Y27" i="46"/>
  <c r="Z24" i="46"/>
  <c r="S356" i="46"/>
  <c r="S18" i="46" s="1"/>
  <c r="S17" i="46" s="1"/>
  <c r="Z347" i="46"/>
  <c r="Y346" i="46"/>
  <c r="Z343" i="46"/>
  <c r="Y342" i="46"/>
  <c r="Z319" i="46"/>
  <c r="Z315" i="46"/>
  <c r="Z311" i="46"/>
  <c r="Z307" i="46"/>
  <c r="Z303" i="46"/>
  <c r="Z299" i="46"/>
  <c r="Z283" i="46"/>
  <c r="Z275" i="46"/>
  <c r="Z259" i="46"/>
  <c r="Z251" i="46"/>
  <c r="Y246" i="46"/>
  <c r="Z243" i="46"/>
  <c r="Y238" i="46"/>
  <c r="Z227" i="46"/>
  <c r="Y226" i="46"/>
  <c r="Z219" i="46"/>
  <c r="Z207" i="46"/>
  <c r="Z191" i="46"/>
  <c r="Z186" i="46"/>
  <c r="Z182" i="46"/>
  <c r="Z178" i="46"/>
  <c r="Z174" i="46"/>
  <c r="Z170" i="46"/>
  <c r="Y165" i="46"/>
  <c r="Z162" i="46"/>
  <c r="Y161" i="46"/>
  <c r="Z154" i="46"/>
  <c r="Y153" i="46"/>
  <c r="Z150" i="46"/>
  <c r="Y149" i="46"/>
  <c r="Z146" i="46"/>
  <c r="Y145" i="46"/>
  <c r="Z141" i="46"/>
  <c r="Z121" i="46"/>
  <c r="Z117" i="46"/>
  <c r="Y92" i="46"/>
  <c r="Z85" i="46"/>
  <c r="Z81" i="46"/>
  <c r="Z77" i="46"/>
  <c r="Z341" i="46"/>
  <c r="Y340" i="46"/>
  <c r="Z337" i="46"/>
  <c r="Z333" i="46"/>
  <c r="Z329" i="46"/>
  <c r="Z325" i="46"/>
  <c r="Y320" i="46"/>
  <c r="Y316" i="46"/>
  <c r="Y312" i="46"/>
  <c r="Z305" i="46"/>
  <c r="Y304" i="46"/>
  <c r="Y300" i="46"/>
  <c r="Y296" i="46"/>
  <c r="Y292" i="46"/>
  <c r="Y288" i="46"/>
  <c r="Y284" i="46"/>
  <c r="Y280" i="46"/>
  <c r="Z277" i="46"/>
  <c r="Z273" i="46"/>
  <c r="Z269" i="46"/>
  <c r="Y256" i="46"/>
  <c r="Z253" i="46"/>
  <c r="Y252" i="46"/>
  <c r="Z249" i="46"/>
  <c r="Z237" i="46"/>
  <c r="Y236" i="46"/>
  <c r="Z233" i="46"/>
  <c r="Y232" i="46"/>
  <c r="Z217" i="46"/>
  <c r="Z205" i="46"/>
  <c r="Z201" i="46"/>
  <c r="Y196" i="46"/>
  <c r="Z193" i="46"/>
  <c r="Y192" i="46"/>
  <c r="Z188" i="46"/>
  <c r="Y187" i="46"/>
  <c r="Z184" i="46"/>
  <c r="Y183" i="46"/>
  <c r="Z180" i="46"/>
  <c r="Y179" i="46"/>
  <c r="Z176" i="46"/>
  <c r="Y175" i="46"/>
  <c r="Z172" i="46"/>
  <c r="Y171" i="46"/>
  <c r="Z168" i="46"/>
  <c r="Y167" i="46"/>
  <c r="Z164" i="46"/>
  <c r="Y163" i="46"/>
  <c r="Z160" i="46"/>
  <c r="Z156" i="46"/>
  <c r="Y155" i="46"/>
  <c r="Z152" i="46"/>
  <c r="Y151" i="46"/>
  <c r="Z148" i="46"/>
  <c r="Y147" i="46"/>
  <c r="Z144" i="46"/>
  <c r="Y143" i="46"/>
  <c r="Z139" i="46"/>
  <c r="Y138" i="46"/>
  <c r="Z135" i="46"/>
  <c r="Y134" i="46"/>
  <c r="Z131" i="46"/>
  <c r="Y130" i="46"/>
  <c r="Z127" i="46"/>
  <c r="Y126" i="46"/>
  <c r="Z123" i="46"/>
  <c r="Y122" i="46"/>
  <c r="Z119" i="46"/>
  <c r="Y118" i="46"/>
  <c r="Z115" i="46"/>
  <c r="Y114" i="46"/>
  <c r="Z111" i="46"/>
  <c r="Y110" i="46"/>
  <c r="Z107" i="46"/>
  <c r="Y106" i="46"/>
  <c r="Z103" i="46"/>
  <c r="Y102" i="46"/>
  <c r="Z99" i="46"/>
  <c r="Y98" i="46"/>
  <c r="Z95" i="46"/>
  <c r="Y94" i="46"/>
  <c r="Z91" i="46"/>
  <c r="Y90" i="46"/>
  <c r="Z87" i="46"/>
  <c r="Y86" i="46"/>
  <c r="Z83" i="46"/>
  <c r="Y82" i="46"/>
  <c r="Z79" i="46"/>
  <c r="Y78" i="46"/>
  <c r="Z75" i="46"/>
  <c r="Y74" i="46"/>
  <c r="Z71" i="46"/>
  <c r="Y70" i="46"/>
  <c r="Z67" i="46"/>
  <c r="Y66" i="46"/>
  <c r="Z63" i="46"/>
  <c r="Y62" i="46"/>
  <c r="Z59" i="46"/>
  <c r="Y58" i="46"/>
  <c r="Z55" i="46"/>
  <c r="Y54" i="46"/>
  <c r="Z51" i="46"/>
  <c r="Y50" i="46"/>
  <c r="Z47" i="46"/>
  <c r="Y46" i="46"/>
  <c r="Z43" i="46"/>
  <c r="Y42" i="46"/>
  <c r="Z39" i="46"/>
  <c r="Y38" i="46"/>
  <c r="Z35" i="46"/>
  <c r="Y34" i="46"/>
  <c r="Z31" i="46"/>
  <c r="Y30" i="46"/>
  <c r="Z27" i="46"/>
  <c r="Y26" i="46"/>
  <c r="Z339" i="46"/>
  <c r="Z335" i="46"/>
  <c r="Z331" i="46"/>
  <c r="Z327" i="46"/>
  <c r="Z323" i="46"/>
  <c r="Y310" i="46"/>
  <c r="Z295" i="46"/>
  <c r="Z291" i="46"/>
  <c r="Z287" i="46"/>
  <c r="Z279" i="46"/>
  <c r="Y270" i="46"/>
  <c r="Z267" i="46"/>
  <c r="Y266" i="46"/>
  <c r="Z263" i="46"/>
  <c r="Y258" i="46"/>
  <c r="Z255" i="46"/>
  <c r="Y250" i="46"/>
  <c r="Z239" i="46"/>
  <c r="Z235" i="46"/>
  <c r="Z231" i="46"/>
  <c r="Y230" i="46"/>
  <c r="Z223" i="46"/>
  <c r="Y218" i="46"/>
  <c r="Z215" i="46"/>
  <c r="Y214" i="46"/>
  <c r="Z211" i="46"/>
  <c r="Z203" i="46"/>
  <c r="Y202" i="46"/>
  <c r="Z199" i="46"/>
  <c r="Y198" i="46"/>
  <c r="Z195" i="46"/>
  <c r="Y177" i="46"/>
  <c r="Z166" i="46"/>
  <c r="Z158" i="46"/>
  <c r="Y157" i="46"/>
  <c r="Z137" i="46"/>
  <c r="Z133" i="46"/>
  <c r="Z129" i="46"/>
  <c r="Z125" i="46"/>
  <c r="Y124" i="46"/>
  <c r="Z113" i="46"/>
  <c r="Z109" i="46"/>
  <c r="Z105" i="46"/>
  <c r="Z101" i="46"/>
  <c r="Z97" i="46"/>
  <c r="Y96" i="46"/>
  <c r="Z89" i="46"/>
  <c r="Y84" i="46"/>
  <c r="Y348" i="46"/>
  <c r="Z345" i="46"/>
  <c r="Y344" i="46"/>
  <c r="Y336" i="46"/>
  <c r="Y332" i="46"/>
  <c r="Y328" i="46"/>
  <c r="Y324" i="46"/>
  <c r="Z321" i="46"/>
  <c r="Z317" i="46"/>
  <c r="Z313" i="46"/>
  <c r="Z309" i="46"/>
  <c r="Y308" i="46"/>
  <c r="Z301" i="46"/>
  <c r="Z297" i="46"/>
  <c r="Z293" i="46"/>
  <c r="Z289" i="46"/>
  <c r="Z285" i="46"/>
  <c r="Z281" i="46"/>
  <c r="Y276" i="46"/>
  <c r="Y272" i="46"/>
  <c r="Y268" i="46"/>
  <c r="Z265" i="46"/>
  <c r="Y264" i="46"/>
  <c r="Z261" i="46"/>
  <c r="Y260" i="46"/>
  <c r="Z257" i="46"/>
  <c r="Y248" i="46"/>
  <c r="Z245" i="46"/>
  <c r="Y244" i="46"/>
  <c r="Z241" i="46"/>
  <c r="Y240" i="46"/>
  <c r="Y228" i="46"/>
  <c r="Z225" i="46"/>
  <c r="Y224" i="46"/>
  <c r="Z221" i="46"/>
  <c r="Y220" i="46"/>
  <c r="Y216" i="46"/>
  <c r="Z213" i="46"/>
  <c r="Y212" i="46"/>
  <c r="Z209" i="46"/>
  <c r="Y208" i="46"/>
  <c r="Y204" i="46"/>
  <c r="Y200" i="46"/>
  <c r="Z197" i="46"/>
  <c r="Y159" i="46"/>
  <c r="Z348" i="46"/>
  <c r="Y347" i="46"/>
  <c r="Z344" i="46"/>
  <c r="Y343" i="46"/>
  <c r="Z340" i="46"/>
  <c r="Y339" i="46"/>
  <c r="Z336" i="46"/>
  <c r="Y335" i="46"/>
  <c r="Z332" i="46"/>
  <c r="Y331" i="46"/>
  <c r="Z328" i="46"/>
  <c r="Y327" i="46"/>
  <c r="Z324" i="46"/>
  <c r="Y323" i="46"/>
  <c r="Z320" i="46"/>
  <c r="Y319" i="46"/>
  <c r="Z316" i="46"/>
  <c r="Y315" i="46"/>
  <c r="Z312" i="46"/>
  <c r="Y311" i="46"/>
  <c r="Z308" i="46"/>
  <c r="Y307" i="46"/>
  <c r="Z304" i="46"/>
  <c r="Y303" i="46"/>
  <c r="Z300" i="46"/>
  <c r="Y299" i="46"/>
  <c r="Z296" i="46"/>
  <c r="Y295" i="46"/>
  <c r="Z292" i="46"/>
  <c r="Y291" i="46"/>
  <c r="Z288" i="46"/>
  <c r="Y287" i="46"/>
  <c r="Z286" i="46"/>
  <c r="Z284" i="46"/>
  <c r="Y283" i="46"/>
  <c r="Z280" i="46"/>
  <c r="Y279" i="46"/>
  <c r="Z276" i="46"/>
  <c r="Y275" i="46"/>
  <c r="Z272" i="46"/>
  <c r="Y271" i="46"/>
  <c r="Z268" i="46"/>
  <c r="Y267" i="46"/>
  <c r="Z264" i="46"/>
  <c r="Y263" i="46"/>
  <c r="Z260" i="46"/>
  <c r="Y259" i="46"/>
  <c r="Z256" i="46"/>
  <c r="Y255" i="46"/>
  <c r="Z252" i="46"/>
  <c r="Y251" i="46"/>
  <c r="Z248" i="46"/>
  <c r="Y247" i="46"/>
  <c r="Z244" i="46"/>
  <c r="Y243" i="46"/>
  <c r="Z240" i="46"/>
  <c r="Y239" i="46"/>
  <c r="Z236" i="46"/>
  <c r="Y235" i="46"/>
  <c r="Z232" i="46"/>
  <c r="Y231" i="46"/>
  <c r="Z228" i="46"/>
  <c r="Y227" i="46"/>
  <c r="Z224" i="46"/>
  <c r="Y223" i="46"/>
  <c r="Z220" i="46"/>
  <c r="Y219" i="46"/>
  <c r="Z216" i="46"/>
  <c r="Y215" i="46"/>
  <c r="Z212" i="46"/>
  <c r="Y211" i="46"/>
  <c r="Z208" i="46"/>
  <c r="Y207" i="46"/>
  <c r="Z204" i="46"/>
  <c r="Y203" i="46"/>
  <c r="Z200" i="46"/>
  <c r="Y199" i="46"/>
  <c r="Z196" i="46"/>
  <c r="Y195" i="46"/>
  <c r="Z192" i="46"/>
  <c r="Y191" i="46"/>
  <c r="Z187" i="46"/>
  <c r="Y186" i="46"/>
  <c r="Z183" i="46"/>
  <c r="Y182" i="46"/>
  <c r="Z179" i="46"/>
  <c r="Y178" i="46"/>
  <c r="Z175" i="46"/>
  <c r="Y174" i="46"/>
  <c r="Z171" i="46"/>
  <c r="Y170" i="46"/>
  <c r="Z167" i="46"/>
  <c r="Y166" i="46"/>
  <c r="Z163" i="46"/>
  <c r="Y162" i="46"/>
  <c r="Z159" i="46"/>
  <c r="Y158" i="46"/>
  <c r="Z155" i="46"/>
  <c r="Y154" i="46"/>
  <c r="Z151" i="46"/>
  <c r="Y150" i="46"/>
  <c r="Z147" i="46"/>
  <c r="Y146" i="46"/>
  <c r="Z143" i="46"/>
  <c r="Y141" i="46"/>
  <c r="Z138" i="46"/>
  <c r="Y137" i="46"/>
  <c r="Z134" i="46"/>
  <c r="Y133" i="46"/>
  <c r="Z130" i="46"/>
  <c r="Y129" i="46"/>
  <c r="Z126" i="46"/>
  <c r="Y125" i="46"/>
  <c r="Z122" i="46"/>
  <c r="Y121" i="46"/>
  <c r="Z118" i="46"/>
  <c r="Y117" i="46"/>
  <c r="Z114" i="46"/>
  <c r="Y113" i="46"/>
  <c r="Z110" i="46"/>
  <c r="Y109" i="46"/>
  <c r="Z106" i="46"/>
  <c r="Y105" i="46"/>
  <c r="Z102" i="46"/>
  <c r="Y101" i="46"/>
  <c r="Z98" i="46"/>
  <c r="Y97" i="46"/>
  <c r="Z94" i="46"/>
  <c r="Y93" i="46"/>
  <c r="Z90" i="46"/>
  <c r="Y89" i="46"/>
  <c r="Z86" i="46"/>
  <c r="Y85" i="46"/>
  <c r="Z82" i="46"/>
  <c r="Y81" i="46"/>
  <c r="Z78" i="46"/>
  <c r="Y77" i="46"/>
  <c r="Z74" i="46"/>
  <c r="Y73" i="46"/>
  <c r="Z70" i="46"/>
  <c r="Y69" i="46"/>
  <c r="Z66" i="46"/>
  <c r="Y65" i="46"/>
  <c r="Z62" i="46"/>
  <c r="Y61" i="46"/>
  <c r="Z58" i="46"/>
  <c r="Y57" i="46"/>
  <c r="Z54" i="46"/>
  <c r="Y53" i="46"/>
  <c r="Z50" i="46"/>
  <c r="Y49" i="46"/>
  <c r="Z46" i="46"/>
  <c r="Y45" i="46"/>
  <c r="Z42" i="46"/>
  <c r="Y41" i="46"/>
  <c r="Z38" i="46"/>
  <c r="Y37" i="46"/>
  <c r="Z34" i="46"/>
  <c r="Y33" i="46"/>
  <c r="Z30" i="46"/>
  <c r="Y29" i="46"/>
  <c r="Z26" i="46"/>
  <c r="Y25" i="46"/>
  <c r="M23" i="60"/>
  <c r="M27" i="46"/>
  <c r="M29" i="60"/>
  <c r="M30" i="60"/>
  <c r="M26" i="60"/>
  <c r="M140" i="60"/>
  <c r="M134" i="46"/>
  <c r="M136" i="60"/>
  <c r="M132" i="60"/>
  <c r="M126" i="46"/>
  <c r="M128" i="60"/>
  <c r="M124" i="60"/>
  <c r="M118" i="46"/>
  <c r="M120" i="60"/>
  <c r="M116" i="60"/>
  <c r="M110" i="46"/>
  <c r="M112" i="60"/>
  <c r="M108" i="60"/>
  <c r="M102" i="46"/>
  <c r="M104" i="60"/>
  <c r="M100" i="60"/>
  <c r="M94" i="46"/>
  <c r="M96" i="60"/>
  <c r="M92" i="60"/>
  <c r="M88" i="60"/>
  <c r="M84" i="60"/>
  <c r="M78" i="46"/>
  <c r="M80" i="60"/>
  <c r="M76" i="60"/>
  <c r="M70" i="46"/>
  <c r="M72" i="60"/>
  <c r="M68" i="60"/>
  <c r="M62" i="46"/>
  <c r="M64" i="60"/>
  <c r="M60" i="60"/>
  <c r="M54" i="46"/>
  <c r="M56" i="60"/>
  <c r="M52" i="60"/>
  <c r="M48" i="60"/>
  <c r="M44" i="60"/>
  <c r="M38" i="46"/>
  <c r="M40" i="60"/>
  <c r="M36" i="60"/>
  <c r="M188" i="46"/>
  <c r="M190" i="60"/>
  <c r="M186" i="60"/>
  <c r="M180" i="46"/>
  <c r="M182" i="60"/>
  <c r="M178" i="60"/>
  <c r="M174" i="60"/>
  <c r="M170" i="60"/>
  <c r="M164" i="46"/>
  <c r="M166" i="60"/>
  <c r="M162" i="60"/>
  <c r="M156" i="46"/>
  <c r="M158" i="60"/>
  <c r="M154" i="60"/>
  <c r="M148" i="46"/>
  <c r="M150" i="60"/>
  <c r="M146" i="60"/>
  <c r="M190" i="46"/>
  <c r="M192" i="60"/>
  <c r="M338" i="60"/>
  <c r="M332" i="46"/>
  <c r="M334" i="60"/>
  <c r="M330" i="60"/>
  <c r="M326" i="60"/>
  <c r="M322" i="60"/>
  <c r="M316" i="46"/>
  <c r="M318" i="60"/>
  <c r="M314" i="60"/>
  <c r="M308" i="46"/>
  <c r="M310" i="60"/>
  <c r="M306" i="60"/>
  <c r="M300" i="46"/>
  <c r="M302" i="60"/>
  <c r="M298" i="60"/>
  <c r="M292" i="46"/>
  <c r="M294" i="60"/>
  <c r="M290" i="60"/>
  <c r="M286" i="60"/>
  <c r="M282" i="60"/>
  <c r="M276" i="46"/>
  <c r="M278" i="60"/>
  <c r="M274" i="60"/>
  <c r="M268" i="46"/>
  <c r="M270" i="60"/>
  <c r="M266" i="60"/>
  <c r="M260" i="46"/>
  <c r="M262" i="60"/>
  <c r="M258" i="60"/>
  <c r="M252" i="46"/>
  <c r="M254" i="60"/>
  <c r="M250" i="60"/>
  <c r="M244" i="46"/>
  <c r="M246" i="60"/>
  <c r="M242" i="60"/>
  <c r="M236" i="46"/>
  <c r="M238" i="60"/>
  <c r="M234" i="60"/>
  <c r="M228" i="46"/>
  <c r="M230" i="60"/>
  <c r="M226" i="60"/>
  <c r="M220" i="46"/>
  <c r="M222" i="60"/>
  <c r="M218" i="60"/>
  <c r="M212" i="46"/>
  <c r="M214" i="60"/>
  <c r="M210" i="60"/>
  <c r="M206" i="60"/>
  <c r="M202" i="60"/>
  <c r="M196" i="46"/>
  <c r="M198" i="60"/>
  <c r="M194" i="60"/>
  <c r="M346" i="46"/>
  <c r="M348" i="60"/>
  <c r="M344" i="60"/>
  <c r="M141" i="46"/>
  <c r="M143" i="60"/>
  <c r="M135" i="60"/>
  <c r="M125" i="46"/>
  <c r="M127" i="60"/>
  <c r="M115" i="60"/>
  <c r="M105" i="46"/>
  <c r="M107" i="60"/>
  <c r="M99" i="60"/>
  <c r="M89" i="46"/>
  <c r="M91" i="60"/>
  <c r="M79" i="60"/>
  <c r="M139" i="46"/>
  <c r="M141" i="60"/>
  <c r="M133" i="60"/>
  <c r="M127" i="46"/>
  <c r="M129" i="60"/>
  <c r="M121" i="60"/>
  <c r="M113" i="60"/>
  <c r="M93" i="60"/>
  <c r="M85" i="60"/>
  <c r="M81" i="60"/>
  <c r="M51" i="46"/>
  <c r="M53" i="60"/>
  <c r="M49" i="60"/>
  <c r="M45" i="60"/>
  <c r="M41" i="60"/>
  <c r="M37" i="60"/>
  <c r="M33" i="60"/>
  <c r="M185" i="46"/>
  <c r="M187" i="60"/>
  <c r="M183" i="60"/>
  <c r="M177" i="46"/>
  <c r="M179" i="60"/>
  <c r="M175" i="60"/>
  <c r="M169" i="46"/>
  <c r="M171" i="60"/>
  <c r="M167" i="60"/>
  <c r="M161" i="46"/>
  <c r="M163" i="60"/>
  <c r="M159" i="60"/>
  <c r="M153" i="46"/>
  <c r="M155" i="60"/>
  <c r="M151" i="60"/>
  <c r="M145" i="46"/>
  <c r="M147" i="60"/>
  <c r="M339" i="60"/>
  <c r="M333" i="46"/>
  <c r="M335" i="60"/>
  <c r="M331" i="60"/>
  <c r="M325" i="46"/>
  <c r="M327" i="60"/>
  <c r="M323" i="60"/>
  <c r="M317" i="46"/>
  <c r="M319" i="60"/>
  <c r="M315" i="60"/>
  <c r="M309" i="46"/>
  <c r="M311" i="60"/>
  <c r="M307" i="60"/>
  <c r="M301" i="46"/>
  <c r="M303" i="60"/>
  <c r="M299" i="60"/>
  <c r="M293" i="46"/>
  <c r="M295" i="60"/>
  <c r="M291" i="60"/>
  <c r="M285" i="46"/>
  <c r="M287" i="60"/>
  <c r="M283" i="60"/>
  <c r="M277" i="46"/>
  <c r="M279" i="60"/>
  <c r="M275" i="60"/>
  <c r="M269" i="46"/>
  <c r="M271" i="60"/>
  <c r="M267" i="60"/>
  <c r="M261" i="46"/>
  <c r="M263" i="60"/>
  <c r="M259" i="60"/>
  <c r="M253" i="46"/>
  <c r="M255" i="60"/>
  <c r="M251" i="60"/>
  <c r="M245" i="46"/>
  <c r="M247" i="60"/>
  <c r="M243" i="60"/>
  <c r="M237" i="46"/>
  <c r="M239" i="60"/>
  <c r="M235" i="60"/>
  <c r="M229" i="46"/>
  <c r="M231" i="60"/>
  <c r="M227" i="60"/>
  <c r="M221" i="46"/>
  <c r="M223" i="60"/>
  <c r="M219" i="60"/>
  <c r="M213" i="46"/>
  <c r="M215" i="60"/>
  <c r="M211" i="60"/>
  <c r="M205" i="46"/>
  <c r="M207" i="60"/>
  <c r="M203" i="60"/>
  <c r="M197" i="46"/>
  <c r="M199" i="60"/>
  <c r="M195" i="60"/>
  <c r="M347" i="46"/>
  <c r="M349" i="60"/>
  <c r="M345" i="60"/>
  <c r="M341" i="60"/>
  <c r="M139" i="60"/>
  <c r="M117" i="46"/>
  <c r="M119" i="60"/>
  <c r="M111" i="60"/>
  <c r="M101" i="46"/>
  <c r="M103" i="60"/>
  <c r="M87" i="60"/>
  <c r="M73" i="46"/>
  <c r="M75" i="60"/>
  <c r="M31" i="60"/>
  <c r="M25" i="46"/>
  <c r="M27" i="60"/>
  <c r="M137" i="60"/>
  <c r="M123" i="46"/>
  <c r="M125" i="60"/>
  <c r="M117" i="60"/>
  <c r="M109" i="60"/>
  <c r="M105" i="60"/>
  <c r="M99" i="46"/>
  <c r="M101" i="60"/>
  <c r="M97" i="60"/>
  <c r="M87" i="46"/>
  <c r="M89" i="60"/>
  <c r="M77" i="60"/>
  <c r="M71" i="46"/>
  <c r="M73" i="60"/>
  <c r="M69" i="60"/>
  <c r="M63" i="46"/>
  <c r="M65" i="60"/>
  <c r="M61" i="60"/>
  <c r="M55" i="46"/>
  <c r="M57" i="60"/>
  <c r="M25" i="60"/>
  <c r="M26" i="46"/>
  <c r="M28" i="60"/>
  <c r="M140" i="46"/>
  <c r="M142" i="60"/>
  <c r="M136" i="46"/>
  <c r="M138" i="60"/>
  <c r="M132" i="46"/>
  <c r="M134" i="60"/>
  <c r="M128" i="46"/>
  <c r="M130" i="60"/>
  <c r="M124" i="46"/>
  <c r="M126" i="60"/>
  <c r="M122" i="60"/>
  <c r="M116" i="46"/>
  <c r="M118" i="60"/>
  <c r="M112" i="46"/>
  <c r="M114" i="60"/>
  <c r="M108" i="46"/>
  <c r="M110" i="60"/>
  <c r="M104" i="46"/>
  <c r="M106" i="60"/>
  <c r="M102" i="60"/>
  <c r="M96" i="46"/>
  <c r="M98" i="60"/>
  <c r="M94" i="60"/>
  <c r="M88" i="46"/>
  <c r="M90" i="60"/>
  <c r="M86" i="60"/>
  <c r="M80" i="46"/>
  <c r="M82" i="60"/>
  <c r="M78" i="60"/>
  <c r="M74" i="60"/>
  <c r="M70" i="60"/>
  <c r="M64" i="46"/>
  <c r="M66" i="60"/>
  <c r="M62" i="60"/>
  <c r="M56" i="46"/>
  <c r="M58" i="60"/>
  <c r="M54" i="60"/>
  <c r="M48" i="46"/>
  <c r="M50" i="60"/>
  <c r="M46" i="60"/>
  <c r="M40" i="46"/>
  <c r="M42" i="60"/>
  <c r="M38" i="60"/>
  <c r="M34" i="60"/>
  <c r="M186" i="46"/>
  <c r="M188" i="60"/>
  <c r="M182" i="46"/>
  <c r="M184" i="60"/>
  <c r="M180" i="60"/>
  <c r="M176" i="60"/>
  <c r="M170" i="46"/>
  <c r="M172" i="60"/>
  <c r="M166" i="46"/>
  <c r="M168" i="60"/>
  <c r="M164" i="60"/>
  <c r="M158" i="46"/>
  <c r="M160" i="60"/>
  <c r="M156" i="60"/>
  <c r="M150" i="46"/>
  <c r="M152" i="60"/>
  <c r="M148" i="60"/>
  <c r="M334" i="46"/>
  <c r="M336" i="60"/>
  <c r="M332" i="60"/>
  <c r="M326" i="46"/>
  <c r="M328" i="60"/>
  <c r="M324" i="60"/>
  <c r="M318" i="46"/>
  <c r="M320" i="60"/>
  <c r="M316" i="60"/>
  <c r="M310" i="46"/>
  <c r="M312" i="60"/>
  <c r="M308" i="60"/>
  <c r="M302" i="46"/>
  <c r="M304" i="60"/>
  <c r="M300" i="60"/>
  <c r="M294" i="46"/>
  <c r="M296" i="60"/>
  <c r="M292" i="60"/>
  <c r="M286" i="46"/>
  <c r="M288" i="60"/>
  <c r="M284" i="60"/>
  <c r="M278" i="46"/>
  <c r="M280" i="60"/>
  <c r="M276" i="60"/>
  <c r="M272" i="60"/>
  <c r="M268" i="60"/>
  <c r="M262" i="46"/>
  <c r="M264" i="60"/>
  <c r="M258" i="46"/>
  <c r="M260" i="60"/>
  <c r="M256" i="60"/>
  <c r="M252" i="60"/>
  <c r="M246" i="46"/>
  <c r="M248" i="60"/>
  <c r="M242" i="46"/>
  <c r="M244" i="60"/>
  <c r="M238" i="46"/>
  <c r="M240" i="60"/>
  <c r="M234" i="46"/>
  <c r="M236" i="60"/>
  <c r="M230" i="46"/>
  <c r="M232" i="60"/>
  <c r="M226" i="46"/>
  <c r="M228" i="60"/>
  <c r="M224" i="60"/>
  <c r="M220" i="60"/>
  <c r="M214" i="46"/>
  <c r="M216" i="60"/>
  <c r="M210" i="46"/>
  <c r="M212" i="60"/>
  <c r="M206" i="46"/>
  <c r="M208" i="60"/>
  <c r="M204" i="60"/>
  <c r="M198" i="46"/>
  <c r="M200" i="60"/>
  <c r="M194" i="46"/>
  <c r="M196" i="60"/>
  <c r="M348" i="46"/>
  <c r="M350" i="60"/>
  <c r="M346" i="60"/>
  <c r="M340" i="46"/>
  <c r="M342" i="60"/>
  <c r="M131" i="60"/>
  <c r="M123" i="60"/>
  <c r="M95" i="60"/>
  <c r="M83" i="60"/>
  <c r="M69" i="46"/>
  <c r="M71" i="60"/>
  <c r="M65" i="46"/>
  <c r="M67" i="60"/>
  <c r="M63" i="60"/>
  <c r="M57" i="46"/>
  <c r="M59" i="60"/>
  <c r="M53" i="46"/>
  <c r="M55" i="60"/>
  <c r="M49" i="46"/>
  <c r="M51" i="60"/>
  <c r="M45" i="46"/>
  <c r="M47" i="60"/>
  <c r="M41" i="46"/>
  <c r="M43" i="60"/>
  <c r="M39" i="60"/>
  <c r="M33" i="46"/>
  <c r="M35" i="60"/>
  <c r="M187" i="46"/>
  <c r="M189" i="60"/>
  <c r="M183" i="46"/>
  <c r="M185" i="60"/>
  <c r="M181" i="60"/>
  <c r="M175" i="46"/>
  <c r="M177" i="60"/>
  <c r="M171" i="46"/>
  <c r="M173" i="60"/>
  <c r="M167" i="46"/>
  <c r="M169" i="60"/>
  <c r="M165" i="60"/>
  <c r="M159" i="46"/>
  <c r="M161" i="60"/>
  <c r="M155" i="46"/>
  <c r="M157" i="60"/>
  <c r="M151" i="46"/>
  <c r="M153" i="60"/>
  <c r="M147" i="46"/>
  <c r="M149" i="60"/>
  <c r="M143" i="46"/>
  <c r="M145" i="60"/>
  <c r="M337" i="60"/>
  <c r="M331" i="46"/>
  <c r="M333" i="60"/>
  <c r="M329" i="60"/>
  <c r="M323" i="46"/>
  <c r="M325" i="60"/>
  <c r="M319" i="46"/>
  <c r="M321" i="60"/>
  <c r="M315" i="46"/>
  <c r="M317" i="60"/>
  <c r="M313" i="60"/>
  <c r="M309" i="60"/>
  <c r="M303" i="46"/>
  <c r="M305" i="60"/>
  <c r="M299" i="46"/>
  <c r="M301" i="60"/>
  <c r="M295" i="46"/>
  <c r="M297" i="60"/>
  <c r="M291" i="46"/>
  <c r="M293" i="60"/>
  <c r="M287" i="46"/>
  <c r="M289" i="60"/>
  <c r="M283" i="46"/>
  <c r="M285" i="60"/>
  <c r="M279" i="46"/>
  <c r="M281" i="60"/>
  <c r="M275" i="46"/>
  <c r="M277" i="60"/>
  <c r="M271" i="46"/>
  <c r="M273" i="60"/>
  <c r="M269" i="60"/>
  <c r="M265" i="60"/>
  <c r="M259" i="46"/>
  <c r="M261" i="60"/>
  <c r="M257" i="60"/>
  <c r="M251" i="46"/>
  <c r="M253" i="60"/>
  <c r="M249" i="60"/>
  <c r="M243" i="46"/>
  <c r="M245" i="60"/>
  <c r="M241" i="60"/>
  <c r="M235" i="46"/>
  <c r="M237" i="60"/>
  <c r="M233" i="60"/>
  <c r="M227" i="46"/>
  <c r="M229" i="60"/>
  <c r="M225" i="60"/>
  <c r="M219" i="46"/>
  <c r="M221" i="60"/>
  <c r="M217" i="60"/>
  <c r="M211" i="46"/>
  <c r="M213" i="60"/>
  <c r="M207" i="46"/>
  <c r="M209" i="60"/>
  <c r="M203" i="46"/>
  <c r="M205" i="60"/>
  <c r="M199" i="46"/>
  <c r="M201" i="60"/>
  <c r="M195" i="46"/>
  <c r="M197" i="60"/>
  <c r="M191" i="46"/>
  <c r="M193" i="60"/>
  <c r="M345" i="46"/>
  <c r="M347" i="60"/>
  <c r="M341" i="46"/>
  <c r="M343" i="60"/>
  <c r="B37" i="56"/>
  <c r="B29" i="56"/>
  <c r="L608" i="46"/>
  <c r="L363" i="46" s="1"/>
  <c r="H608" i="46"/>
  <c r="H363" i="46" s="1"/>
  <c r="D608" i="46"/>
  <c r="D363" i="46" s="1"/>
  <c r="Y608" i="46"/>
  <c r="Y363" i="46" s="1"/>
  <c r="I608" i="46"/>
  <c r="I363" i="46" s="1"/>
  <c r="E608" i="46"/>
  <c r="E363" i="46" s="1"/>
  <c r="K608" i="46"/>
  <c r="K363" i="46" s="1"/>
  <c r="G608" i="46"/>
  <c r="G363" i="46" s="1"/>
  <c r="J608" i="46"/>
  <c r="J363" i="46" s="1"/>
  <c r="F608" i="46"/>
  <c r="F363" i="46" s="1"/>
  <c r="O18" i="46"/>
  <c r="O17" i="46" s="1"/>
  <c r="V23" i="44"/>
  <c r="W23" i="60" s="1"/>
  <c r="V363" i="44"/>
  <c r="W363" i="60" s="1"/>
  <c r="M58" i="46"/>
  <c r="U23" i="44"/>
  <c r="V23" i="60" s="1"/>
  <c r="U353" i="44"/>
  <c r="V353" i="60" s="1"/>
  <c r="U369" i="44"/>
  <c r="V369" i="60" s="1"/>
  <c r="V25" i="44"/>
  <c r="W25" i="60" s="1"/>
  <c r="V369" i="44"/>
  <c r="W369" i="60" s="1"/>
  <c r="U443" i="44"/>
  <c r="V443" i="60" s="1"/>
  <c r="U491" i="44"/>
  <c r="V491" i="60" s="1"/>
  <c r="U500" i="44"/>
  <c r="V500" i="60" s="1"/>
  <c r="V484" i="44"/>
  <c r="W484" i="60" s="1"/>
  <c r="U483" i="44"/>
  <c r="V483" i="60" s="1"/>
  <c r="U484" i="44"/>
  <c r="V484" i="60" s="1"/>
  <c r="V508" i="44"/>
  <c r="W508" i="60" s="1"/>
  <c r="M267" i="46"/>
  <c r="M83" i="46"/>
  <c r="U304" i="44"/>
  <c r="V304" i="60" s="1"/>
  <c r="U222" i="44"/>
  <c r="V222" i="60" s="1"/>
  <c r="U276" i="44"/>
  <c r="V276" i="60" s="1"/>
  <c r="M82" i="46"/>
  <c r="M359" i="46"/>
  <c r="M144" i="46"/>
  <c r="N93" i="46"/>
  <c r="M204" i="46"/>
  <c r="U96" i="44"/>
  <c r="V96" i="60" s="1"/>
  <c r="U40" i="44"/>
  <c r="V40" i="60" s="1"/>
  <c r="M329" i="46"/>
  <c r="M160" i="46"/>
  <c r="M313" i="46"/>
  <c r="U91" i="44"/>
  <c r="V91" i="60" s="1"/>
  <c r="U453" i="44"/>
  <c r="V453" i="60" s="1"/>
  <c r="V450" i="44"/>
  <c r="W450" i="60" s="1"/>
  <c r="U449" i="44"/>
  <c r="V449" i="60" s="1"/>
  <c r="V448" i="44"/>
  <c r="W448" i="60" s="1"/>
  <c r="U447" i="44"/>
  <c r="V447" i="60" s="1"/>
  <c r="V444" i="44"/>
  <c r="W444" i="60" s="1"/>
  <c r="U496" i="44"/>
  <c r="V496" i="60" s="1"/>
  <c r="V493" i="44"/>
  <c r="W493" i="60" s="1"/>
  <c r="U487" i="44"/>
  <c r="V487" i="60" s="1"/>
  <c r="M129" i="46"/>
  <c r="V455" i="44"/>
  <c r="W455" i="60" s="1"/>
  <c r="U454" i="44"/>
  <c r="V454" i="60" s="1"/>
  <c r="V451" i="44"/>
  <c r="W451" i="60" s="1"/>
  <c r="U450" i="44"/>
  <c r="V450" i="60" s="1"/>
  <c r="U448" i="44"/>
  <c r="V448" i="60" s="1"/>
  <c r="V512" i="44"/>
  <c r="W512" i="60" s="1"/>
  <c r="U511" i="44"/>
  <c r="V511" i="60" s="1"/>
  <c r="V501" i="44"/>
  <c r="W501" i="60" s="1"/>
  <c r="U488" i="44"/>
  <c r="V488" i="60" s="1"/>
  <c r="M355" i="46"/>
  <c r="M263" i="46"/>
  <c r="V441" i="44"/>
  <c r="W441" i="60" s="1"/>
  <c r="U503" i="44"/>
  <c r="V503" i="60" s="1"/>
  <c r="V477" i="44"/>
  <c r="W477" i="60" s="1"/>
  <c r="M296" i="46"/>
  <c r="M264" i="46"/>
  <c r="U508" i="44"/>
  <c r="V508" i="60" s="1"/>
  <c r="V496" i="44"/>
  <c r="W496" i="60" s="1"/>
  <c r="U495" i="44"/>
  <c r="V495" i="60" s="1"/>
  <c r="U479" i="44"/>
  <c r="V479" i="60" s="1"/>
  <c r="M274" i="46"/>
  <c r="V41" i="44"/>
  <c r="W41" i="60" s="1"/>
  <c r="V470" i="44"/>
  <c r="W470" i="60" s="1"/>
  <c r="U469" i="44"/>
  <c r="V469" i="60" s="1"/>
  <c r="V466" i="44"/>
  <c r="W466" i="60" s="1"/>
  <c r="U465" i="44"/>
  <c r="V465" i="60" s="1"/>
  <c r="V462" i="44"/>
  <c r="W462" i="60" s="1"/>
  <c r="U461" i="44"/>
  <c r="V461" i="60" s="1"/>
  <c r="V458" i="44"/>
  <c r="W458" i="60" s="1"/>
  <c r="U457" i="44"/>
  <c r="V457" i="60" s="1"/>
  <c r="U444" i="44"/>
  <c r="V444" i="60" s="1"/>
  <c r="V509" i="44"/>
  <c r="W509" i="60" s="1"/>
  <c r="V500" i="44"/>
  <c r="W500" i="60" s="1"/>
  <c r="U499" i="44"/>
  <c r="V499" i="60" s="1"/>
  <c r="V492" i="44"/>
  <c r="W492" i="60" s="1"/>
  <c r="V471" i="44"/>
  <c r="W471" i="60" s="1"/>
  <c r="U470" i="44"/>
  <c r="V470" i="60" s="1"/>
  <c r="V467" i="44"/>
  <c r="W467" i="60" s="1"/>
  <c r="U466" i="44"/>
  <c r="V466" i="60" s="1"/>
  <c r="V463" i="44"/>
  <c r="W463" i="60" s="1"/>
  <c r="U462" i="44"/>
  <c r="V462" i="60" s="1"/>
  <c r="U458" i="44"/>
  <c r="V458" i="60" s="1"/>
  <c r="U507" i="44"/>
  <c r="V507" i="60" s="1"/>
  <c r="V504" i="44"/>
  <c r="W504" i="60" s="1"/>
  <c r="V480" i="44"/>
  <c r="W480" i="60" s="1"/>
  <c r="V454" i="44"/>
  <c r="W454" i="60" s="1"/>
  <c r="U515" i="44"/>
  <c r="V515" i="60" s="1"/>
  <c r="U504" i="44"/>
  <c r="V504" i="60" s="1"/>
  <c r="V488" i="44"/>
  <c r="W488" i="60" s="1"/>
  <c r="U480" i="44"/>
  <c r="V480" i="60" s="1"/>
  <c r="N179" i="46"/>
  <c r="M42" i="46"/>
  <c r="V459" i="44"/>
  <c r="W459" i="60" s="1"/>
  <c r="U512" i="44"/>
  <c r="V512" i="60" s="1"/>
  <c r="V485" i="44"/>
  <c r="W485" i="60" s="1"/>
  <c r="N167" i="46"/>
  <c r="U492" i="44"/>
  <c r="V492" i="60" s="1"/>
  <c r="U476" i="44"/>
  <c r="V476" i="60" s="1"/>
  <c r="U473" i="44"/>
  <c r="V473" i="60" s="1"/>
  <c r="V51" i="44"/>
  <c r="W51" i="60" s="1"/>
  <c r="U187" i="44"/>
  <c r="V187" i="60" s="1"/>
  <c r="U200" i="44"/>
  <c r="V200" i="60" s="1"/>
  <c r="N314" i="46"/>
  <c r="N230" i="46"/>
  <c r="N229" i="46"/>
  <c r="N200" i="46"/>
  <c r="N128" i="46"/>
  <c r="N107" i="46"/>
  <c r="U33" i="44"/>
  <c r="V33" i="60" s="1"/>
  <c r="V319" i="44"/>
  <c r="W319" i="60" s="1"/>
  <c r="V338" i="44"/>
  <c r="W338" i="60" s="1"/>
  <c r="U237" i="44"/>
  <c r="V237" i="60" s="1"/>
  <c r="V205" i="44"/>
  <c r="W205" i="60" s="1"/>
  <c r="N346" i="46"/>
  <c r="N331" i="46"/>
  <c r="M314" i="46"/>
  <c r="N267" i="46"/>
  <c r="N213" i="46"/>
  <c r="U45" i="44"/>
  <c r="V45" i="60" s="1"/>
  <c r="U182" i="44"/>
  <c r="V182" i="60" s="1"/>
  <c r="U160" i="44"/>
  <c r="V160" i="60" s="1"/>
  <c r="U258" i="44"/>
  <c r="V258" i="60" s="1"/>
  <c r="V193" i="44"/>
  <c r="W193" i="60" s="1"/>
  <c r="M322" i="46"/>
  <c r="M152" i="46"/>
  <c r="M60" i="46"/>
  <c r="V110" i="44"/>
  <c r="W110" i="60" s="1"/>
  <c r="V192" i="44"/>
  <c r="W192" i="60" s="1"/>
  <c r="V328" i="44"/>
  <c r="W328" i="60" s="1"/>
  <c r="U283" i="44"/>
  <c r="V283" i="60" s="1"/>
  <c r="V350" i="44"/>
  <c r="W350" i="60" s="1"/>
  <c r="U47" i="44"/>
  <c r="V47" i="60" s="1"/>
  <c r="V302" i="44"/>
  <c r="W302" i="60" s="1"/>
  <c r="U245" i="44"/>
  <c r="V245" i="60" s="1"/>
  <c r="U209" i="44"/>
  <c r="V209" i="60" s="1"/>
  <c r="V346" i="44"/>
  <c r="W346" i="60" s="1"/>
  <c r="U360" i="44"/>
  <c r="V360" i="60" s="1"/>
  <c r="U363" i="44"/>
  <c r="V363" i="60" s="1"/>
  <c r="U372" i="44"/>
  <c r="V372" i="60" s="1"/>
  <c r="V468" i="44"/>
  <c r="W468" i="60" s="1"/>
  <c r="V464" i="44"/>
  <c r="W464" i="60" s="1"/>
  <c r="V460" i="44"/>
  <c r="W460" i="60" s="1"/>
  <c r="V456" i="44"/>
  <c r="W456" i="60" s="1"/>
  <c r="V167" i="44"/>
  <c r="W167" i="60" s="1"/>
  <c r="U333" i="44"/>
  <c r="V333" i="60" s="1"/>
  <c r="U322" i="44"/>
  <c r="V322" i="60" s="1"/>
  <c r="U345" i="44"/>
  <c r="V345" i="60" s="1"/>
  <c r="U471" i="44"/>
  <c r="V471" i="60" s="1"/>
  <c r="V469" i="44"/>
  <c r="W469" i="60" s="1"/>
  <c r="U468" i="44"/>
  <c r="V468" i="60" s="1"/>
  <c r="U467" i="44"/>
  <c r="V467" i="60" s="1"/>
  <c r="V465" i="44"/>
  <c r="W465" i="60" s="1"/>
  <c r="U464" i="44"/>
  <c r="V464" i="60" s="1"/>
  <c r="U463" i="44"/>
  <c r="V463" i="60" s="1"/>
  <c r="V461" i="44"/>
  <c r="W461" i="60" s="1"/>
  <c r="U460" i="44"/>
  <c r="V460" i="60" s="1"/>
  <c r="U459" i="44"/>
  <c r="V459" i="60" s="1"/>
  <c r="V457" i="44"/>
  <c r="W457" i="60" s="1"/>
  <c r="U456" i="44"/>
  <c r="V456" i="60" s="1"/>
  <c r="U455" i="44"/>
  <c r="V455" i="60" s="1"/>
  <c r="U103" i="44"/>
  <c r="V103" i="60" s="1"/>
  <c r="V68" i="44"/>
  <c r="W68" i="60" s="1"/>
  <c r="V149" i="44"/>
  <c r="W149" i="60" s="1"/>
  <c r="U234" i="44"/>
  <c r="V234" i="60" s="1"/>
  <c r="V342" i="44"/>
  <c r="W342" i="60" s="1"/>
  <c r="V452" i="44"/>
  <c r="W452" i="60" s="1"/>
  <c r="V446" i="44"/>
  <c r="W446" i="60" s="1"/>
  <c r="U445" i="44"/>
  <c r="V445" i="60" s="1"/>
  <c r="V442" i="44"/>
  <c r="W442" i="60" s="1"/>
  <c r="V473" i="44"/>
  <c r="W473" i="60" s="1"/>
  <c r="V505" i="44"/>
  <c r="W505" i="60" s="1"/>
  <c r="U517" i="44"/>
  <c r="V517" i="60" s="1"/>
  <c r="U520" i="44"/>
  <c r="V520" i="60" s="1"/>
  <c r="M37" i="46"/>
  <c r="V453" i="44"/>
  <c r="W453" i="60" s="1"/>
  <c r="U452" i="44"/>
  <c r="V452" i="60" s="1"/>
  <c r="U451" i="44"/>
  <c r="V451" i="60" s="1"/>
  <c r="V449" i="44"/>
  <c r="W449" i="60" s="1"/>
  <c r="V447" i="44"/>
  <c r="W447" i="60" s="1"/>
  <c r="U446" i="44"/>
  <c r="V446" i="60" s="1"/>
  <c r="V445" i="44"/>
  <c r="W445" i="60" s="1"/>
  <c r="U442" i="44"/>
  <c r="V442" i="60" s="1"/>
  <c r="U441" i="44"/>
  <c r="V441" i="60" s="1"/>
  <c r="V513" i="44"/>
  <c r="W513" i="60" s="1"/>
  <c r="V474" i="44"/>
  <c r="W474" i="60" s="1"/>
  <c r="N226" i="46"/>
  <c r="N121" i="46"/>
  <c r="M72" i="46"/>
  <c r="N35" i="46"/>
  <c r="V515" i="44"/>
  <c r="W515" i="60" s="1"/>
  <c r="V497" i="44"/>
  <c r="W497" i="60" s="1"/>
  <c r="V481" i="44"/>
  <c r="W481" i="60" s="1"/>
  <c r="U518" i="44"/>
  <c r="V518" i="60" s="1"/>
  <c r="M324" i="46"/>
  <c r="N216" i="46"/>
  <c r="N175" i="46"/>
  <c r="N118" i="46"/>
  <c r="N100" i="46"/>
  <c r="V443" i="44"/>
  <c r="W443" i="60" s="1"/>
  <c r="V489" i="44"/>
  <c r="W489" i="60" s="1"/>
  <c r="V483" i="44"/>
  <c r="W483" i="60" s="1"/>
  <c r="V518" i="44"/>
  <c r="W518" i="60" s="1"/>
  <c r="N171" i="46"/>
  <c r="N161" i="46"/>
  <c r="N158" i="46"/>
  <c r="N157" i="46"/>
  <c r="V520" i="44"/>
  <c r="W520" i="60" s="1"/>
  <c r="U357" i="44"/>
  <c r="V357" i="60" s="1"/>
  <c r="V584" i="44"/>
  <c r="W584" i="60" s="1"/>
  <c r="V583" i="44"/>
  <c r="W583" i="60" s="1"/>
  <c r="U583" i="44"/>
  <c r="V583" i="60" s="1"/>
  <c r="V519" i="44"/>
  <c r="W519" i="60" s="1"/>
  <c r="V517" i="44"/>
  <c r="W517" i="60" s="1"/>
  <c r="U519" i="44"/>
  <c r="V519" i="60" s="1"/>
  <c r="V360" i="44"/>
  <c r="W360" i="60" s="1"/>
  <c r="V353" i="44"/>
  <c r="W353" i="60" s="1"/>
  <c r="J358" i="44"/>
  <c r="V140" i="44"/>
  <c r="W140" i="60" s="1"/>
  <c r="V126" i="44"/>
  <c r="W126" i="60" s="1"/>
  <c r="U106" i="44"/>
  <c r="V106" i="60" s="1"/>
  <c r="V67" i="44"/>
  <c r="W67" i="60" s="1"/>
  <c r="V45" i="44"/>
  <c r="W45" i="60" s="1"/>
  <c r="U166" i="44"/>
  <c r="V166" i="60" s="1"/>
  <c r="U338" i="44"/>
  <c r="V338" i="60" s="1"/>
  <c r="U300" i="44"/>
  <c r="V300" i="60" s="1"/>
  <c r="V276" i="44"/>
  <c r="W276" i="60" s="1"/>
  <c r="V226" i="44"/>
  <c r="W226" i="60" s="1"/>
  <c r="U225" i="44"/>
  <c r="V225" i="60" s="1"/>
  <c r="U349" i="44"/>
  <c r="V349" i="60" s="1"/>
  <c r="V345" i="44"/>
  <c r="W345" i="60" s="1"/>
  <c r="U212" i="44"/>
  <c r="V212" i="60" s="1"/>
  <c r="V341" i="44"/>
  <c r="W341" i="60" s="1"/>
  <c r="U126" i="44"/>
  <c r="V126" i="60" s="1"/>
  <c r="V96" i="44"/>
  <c r="W96" i="60" s="1"/>
  <c r="V92" i="44"/>
  <c r="W92" i="60" s="1"/>
  <c r="V71" i="44"/>
  <c r="W71" i="60" s="1"/>
  <c r="U328" i="44"/>
  <c r="V328" i="60" s="1"/>
  <c r="U317" i="44"/>
  <c r="V317" i="60" s="1"/>
  <c r="U313" i="44"/>
  <c r="V313" i="60" s="1"/>
  <c r="V242" i="44"/>
  <c r="W242" i="60" s="1"/>
  <c r="U230" i="44"/>
  <c r="V230" i="60" s="1"/>
  <c r="U198" i="44"/>
  <c r="V198" i="60" s="1"/>
  <c r="N279" i="46"/>
  <c r="U135" i="44"/>
  <c r="V135" i="60" s="1"/>
  <c r="U131" i="44"/>
  <c r="V131" i="60" s="1"/>
  <c r="V107" i="44"/>
  <c r="W107" i="60" s="1"/>
  <c r="U83" i="44"/>
  <c r="V83" i="60" s="1"/>
  <c r="U76" i="44"/>
  <c r="V76" i="60" s="1"/>
  <c r="U57" i="44"/>
  <c r="V57" i="60" s="1"/>
  <c r="U36" i="44"/>
  <c r="V36" i="60" s="1"/>
  <c r="U153" i="44"/>
  <c r="V153" i="60" s="1"/>
  <c r="U319" i="44"/>
  <c r="V319" i="60" s="1"/>
  <c r="U287" i="44"/>
  <c r="V287" i="60" s="1"/>
  <c r="U264" i="44"/>
  <c r="V264" i="60" s="1"/>
  <c r="U261" i="44"/>
  <c r="V261" i="60" s="1"/>
  <c r="U124" i="44"/>
  <c r="V124" i="60" s="1"/>
  <c r="U121" i="44"/>
  <c r="V121" i="60" s="1"/>
  <c r="U113" i="44"/>
  <c r="V113" i="60" s="1"/>
  <c r="V89" i="44"/>
  <c r="W89" i="60" s="1"/>
  <c r="V85" i="44"/>
  <c r="W85" i="60" s="1"/>
  <c r="U61" i="44"/>
  <c r="V61" i="60" s="1"/>
  <c r="U37" i="44"/>
  <c r="V37" i="60" s="1"/>
  <c r="V162" i="44"/>
  <c r="W162" i="60" s="1"/>
  <c r="U292" i="44"/>
  <c r="V292" i="60" s="1"/>
  <c r="V273" i="44"/>
  <c r="W273" i="60" s="1"/>
  <c r="U217" i="44"/>
  <c r="V217" i="60" s="1"/>
  <c r="U88" i="44"/>
  <c r="V88" i="60" s="1"/>
  <c r="V81" i="44"/>
  <c r="W81" i="60" s="1"/>
  <c r="U67" i="44"/>
  <c r="V67" i="60" s="1"/>
  <c r="V34" i="44"/>
  <c r="W34" i="60" s="1"/>
  <c r="U179" i="44"/>
  <c r="V179" i="60" s="1"/>
  <c r="U175" i="44"/>
  <c r="V175" i="60" s="1"/>
  <c r="U157" i="44"/>
  <c r="V157" i="60" s="1"/>
  <c r="V309" i="44"/>
  <c r="W309" i="60" s="1"/>
  <c r="U271" i="44"/>
  <c r="V271" i="60" s="1"/>
  <c r="U242" i="44"/>
  <c r="V242" i="60" s="1"/>
  <c r="U220" i="44"/>
  <c r="V220" i="60" s="1"/>
  <c r="V349" i="44"/>
  <c r="W349" i="60" s="1"/>
  <c r="V373" i="44"/>
  <c r="W373" i="60" s="1"/>
  <c r="M352" i="46"/>
  <c r="M328" i="46"/>
  <c r="M305" i="46"/>
  <c r="U142" i="44"/>
  <c r="V142" i="60" s="1"/>
  <c r="U99" i="44"/>
  <c r="V99" i="60" s="1"/>
  <c r="U50" i="44"/>
  <c r="V50" i="60" s="1"/>
  <c r="U204" i="44"/>
  <c r="V204" i="60" s="1"/>
  <c r="U341" i="44"/>
  <c r="V341" i="60" s="1"/>
  <c r="N347" i="46"/>
  <c r="N342" i="46"/>
  <c r="N297" i="46"/>
  <c r="N234" i="46"/>
  <c r="M233" i="46"/>
  <c r="M174" i="46"/>
  <c r="N163" i="46"/>
  <c r="N110" i="46"/>
  <c r="N77" i="46"/>
  <c r="U138" i="44"/>
  <c r="V138" i="60" s="1"/>
  <c r="U129" i="44"/>
  <c r="V129" i="60" s="1"/>
  <c r="U118" i="44"/>
  <c r="V118" i="60" s="1"/>
  <c r="V115" i="44"/>
  <c r="W115" i="60" s="1"/>
  <c r="U70" i="44"/>
  <c r="V70" i="60" s="1"/>
  <c r="V33" i="44"/>
  <c r="W33" i="60" s="1"/>
  <c r="U249" i="44"/>
  <c r="V249" i="60" s="1"/>
  <c r="U28" i="44"/>
  <c r="V28" i="60" s="1"/>
  <c r="V131" i="44"/>
  <c r="W131" i="60" s="1"/>
  <c r="V129" i="44"/>
  <c r="W129" i="60" s="1"/>
  <c r="U110" i="44"/>
  <c r="V110" i="60" s="1"/>
  <c r="U170" i="44"/>
  <c r="V170" i="60" s="1"/>
  <c r="V157" i="44"/>
  <c r="W157" i="60" s="1"/>
  <c r="U148" i="44"/>
  <c r="V148" i="60" s="1"/>
  <c r="U309" i="44"/>
  <c r="V309" i="60" s="1"/>
  <c r="U280" i="44"/>
  <c r="V280" i="60" s="1"/>
  <c r="U254" i="44"/>
  <c r="V254" i="60" s="1"/>
  <c r="U348" i="44"/>
  <c r="V348" i="60" s="1"/>
  <c r="U344" i="44"/>
  <c r="V344" i="60" s="1"/>
  <c r="U356" i="44"/>
  <c r="V356" i="60" s="1"/>
  <c r="U373" i="44"/>
  <c r="V373" i="60" s="1"/>
  <c r="M351" i="46"/>
  <c r="N349" i="46"/>
  <c r="M342" i="46"/>
  <c r="N338" i="46"/>
  <c r="M337" i="46"/>
  <c r="N334" i="46"/>
  <c r="N329" i="46"/>
  <c r="N301" i="46"/>
  <c r="M320" i="46"/>
  <c r="N305" i="46"/>
  <c r="M304" i="46"/>
  <c r="M282" i="46"/>
  <c r="M241" i="46"/>
  <c r="N222" i="46"/>
  <c r="N172" i="46"/>
  <c r="N153" i="46"/>
  <c r="M120" i="46"/>
  <c r="N104" i="46"/>
  <c r="M103" i="46"/>
  <c r="M98" i="46"/>
  <c r="N61" i="46"/>
  <c r="N49" i="46"/>
  <c r="M34" i="46"/>
  <c r="M338" i="46"/>
  <c r="N328" i="46"/>
  <c r="M327" i="46"/>
  <c r="N326" i="46"/>
  <c r="N325" i="46"/>
  <c r="N309" i="46"/>
  <c r="N289" i="46"/>
  <c r="M288" i="46"/>
  <c r="N264" i="46"/>
  <c r="M257" i="46"/>
  <c r="M248" i="46"/>
  <c r="N241" i="46"/>
  <c r="M216" i="46"/>
  <c r="N191" i="46"/>
  <c r="N78" i="46"/>
  <c r="N59" i="46"/>
  <c r="M289" i="46"/>
  <c r="M270" i="46"/>
  <c r="M249" i="46"/>
  <c r="M240" i="46"/>
  <c r="N237" i="46"/>
  <c r="M224" i="46"/>
  <c r="N221" i="46"/>
  <c r="N183" i="46"/>
  <c r="N149" i="46"/>
  <c r="N114" i="46"/>
  <c r="N97" i="46"/>
  <c r="M79" i="46"/>
  <c r="N73" i="46"/>
  <c r="N39" i="46"/>
  <c r="N27" i="46"/>
  <c r="M218" i="46"/>
  <c r="M208" i="46"/>
  <c r="N187" i="46"/>
  <c r="M178" i="46"/>
  <c r="M163" i="46"/>
  <c r="M95" i="46"/>
  <c r="M200" i="46"/>
  <c r="M179" i="46"/>
  <c r="M157" i="46"/>
  <c r="M138" i="46"/>
  <c r="N135" i="46"/>
  <c r="M135" i="46"/>
  <c r="N133" i="46"/>
  <c r="M121" i="46"/>
  <c r="M113" i="46"/>
  <c r="M109" i="46"/>
  <c r="M106" i="46"/>
  <c r="M91" i="46"/>
  <c r="M76" i="46"/>
  <c r="M256" i="46"/>
  <c r="M232" i="46"/>
  <c r="M225" i="46"/>
  <c r="M215" i="46"/>
  <c r="M149" i="46"/>
  <c r="N129" i="46"/>
  <c r="M114" i="46"/>
  <c r="M92" i="46"/>
  <c r="M84" i="46"/>
  <c r="M67" i="46"/>
  <c r="N64" i="46"/>
  <c r="M52" i="46"/>
  <c r="M47" i="46"/>
  <c r="V354" i="44"/>
  <c r="W354" i="60" s="1"/>
  <c r="N283" i="46"/>
  <c r="N209" i="46"/>
  <c r="N188" i="46"/>
  <c r="N168" i="46"/>
  <c r="N150" i="46"/>
  <c r="V100" i="44"/>
  <c r="W100" i="60" s="1"/>
  <c r="V172" i="44"/>
  <c r="W172" i="60" s="1"/>
  <c r="V334" i="44"/>
  <c r="W334" i="60" s="1"/>
  <c r="V266" i="44"/>
  <c r="W266" i="60" s="1"/>
  <c r="V343" i="44"/>
  <c r="W343" i="60" s="1"/>
  <c r="V372" i="44"/>
  <c r="W372" i="60" s="1"/>
  <c r="N343" i="46"/>
  <c r="N318" i="46"/>
  <c r="N284" i="46"/>
  <c r="N245" i="46"/>
  <c r="N154" i="46"/>
  <c r="N111" i="46"/>
  <c r="N99" i="46"/>
  <c r="N84" i="46"/>
  <c r="U128" i="44"/>
  <c r="V128" i="60" s="1"/>
  <c r="V59" i="44"/>
  <c r="W59" i="60" s="1"/>
  <c r="V183" i="44"/>
  <c r="W183" i="60" s="1"/>
  <c r="V180" i="44"/>
  <c r="W180" i="60" s="1"/>
  <c r="V154" i="44"/>
  <c r="W154" i="60" s="1"/>
  <c r="V259" i="44"/>
  <c r="W259" i="60" s="1"/>
  <c r="V247" i="44"/>
  <c r="W247" i="60" s="1"/>
  <c r="V239" i="44"/>
  <c r="W239" i="60" s="1"/>
  <c r="U238" i="44"/>
  <c r="V238" i="60" s="1"/>
  <c r="U346" i="44"/>
  <c r="V346" i="60" s="1"/>
  <c r="V357" i="44"/>
  <c r="W357" i="60" s="1"/>
  <c r="V374" i="44"/>
  <c r="W374" i="60" s="1"/>
  <c r="N352" i="46"/>
  <c r="N286" i="46"/>
  <c r="N271" i="46"/>
  <c r="N253" i="46"/>
  <c r="N238" i="46"/>
  <c r="N233" i="46"/>
  <c r="N225" i="46"/>
  <c r="N219" i="46"/>
  <c r="N212" i="46"/>
  <c r="N194" i="46"/>
  <c r="N180" i="46"/>
  <c r="N145" i="46"/>
  <c r="N139" i="46"/>
  <c r="N125" i="46"/>
  <c r="N115" i="46"/>
  <c r="V136" i="44"/>
  <c r="W136" i="60" s="1"/>
  <c r="V38" i="44"/>
  <c r="W38" i="60" s="1"/>
  <c r="U350" i="44"/>
  <c r="V350" i="60" s="1"/>
  <c r="V347" i="44"/>
  <c r="W347" i="60" s="1"/>
  <c r="C608" i="46"/>
  <c r="C363" i="46" s="1"/>
  <c r="N339" i="46"/>
  <c r="N201" i="46"/>
  <c r="N38" i="46"/>
  <c r="V74" i="44"/>
  <c r="W74" i="60" s="1"/>
  <c r="N257" i="46"/>
  <c r="N136" i="46"/>
  <c r="N92" i="46"/>
  <c r="N52" i="46"/>
  <c r="V139" i="44"/>
  <c r="W139" i="60" s="1"/>
  <c r="U130" i="44"/>
  <c r="V130" i="60" s="1"/>
  <c r="U73" i="44"/>
  <c r="V73" i="60" s="1"/>
  <c r="V184" i="44"/>
  <c r="W184" i="60" s="1"/>
  <c r="U168" i="44"/>
  <c r="V168" i="60" s="1"/>
  <c r="V161" i="44"/>
  <c r="W161" i="60" s="1"/>
  <c r="V325" i="44"/>
  <c r="W325" i="60" s="1"/>
  <c r="V306" i="44"/>
  <c r="W306" i="60" s="1"/>
  <c r="U302" i="44"/>
  <c r="V302" i="60" s="1"/>
  <c r="V250" i="44"/>
  <c r="W250" i="60" s="1"/>
  <c r="V217" i="44"/>
  <c r="W217" i="60" s="1"/>
  <c r="V210" i="44"/>
  <c r="W210" i="60" s="1"/>
  <c r="U342" i="44"/>
  <c r="V342" i="60" s="1"/>
  <c r="V355" i="44"/>
  <c r="W355" i="60" s="1"/>
  <c r="U371" i="44"/>
  <c r="V371" i="60" s="1"/>
  <c r="U370" i="44"/>
  <c r="V370" i="60" s="1"/>
  <c r="N320" i="46"/>
  <c r="N308" i="46"/>
  <c r="N296" i="46"/>
  <c r="N275" i="46"/>
  <c r="N197" i="46"/>
  <c r="N184" i="46"/>
  <c r="N164" i="46"/>
  <c r="N119" i="46"/>
  <c r="N103" i="46"/>
  <c r="N96" i="46"/>
  <c r="N88" i="46"/>
  <c r="N48" i="46"/>
  <c r="N45" i="46"/>
  <c r="N42" i="46"/>
  <c r="N34" i="46"/>
  <c r="M30" i="46"/>
  <c r="V29" i="44"/>
  <c r="W29" i="60" s="1"/>
  <c r="K358" i="44"/>
  <c r="V119" i="44"/>
  <c r="W119" i="60" s="1"/>
  <c r="V77" i="44"/>
  <c r="W77" i="60" s="1"/>
  <c r="U66" i="44"/>
  <c r="V66" i="60" s="1"/>
  <c r="V150" i="44"/>
  <c r="W150" i="60" s="1"/>
  <c r="V146" i="44"/>
  <c r="W146" i="60" s="1"/>
  <c r="U275" i="44"/>
  <c r="V275" i="60" s="1"/>
  <c r="V235" i="44"/>
  <c r="W235" i="60" s="1"/>
  <c r="V348" i="44"/>
  <c r="W348" i="60" s="1"/>
  <c r="U343" i="44"/>
  <c r="V343" i="60" s="1"/>
  <c r="U355" i="44"/>
  <c r="V355" i="60" s="1"/>
  <c r="V370" i="44"/>
  <c r="W370" i="60" s="1"/>
  <c r="F356" i="46"/>
  <c r="J356" i="46"/>
  <c r="X608" i="46"/>
  <c r="T608" i="46"/>
  <c r="T363" i="46" s="1"/>
  <c r="J362" i="46"/>
  <c r="V362" i="46"/>
  <c r="F362" i="46"/>
  <c r="R362" i="46"/>
  <c r="J359" i="46"/>
  <c r="V359" i="46"/>
  <c r="N74" i="46"/>
  <c r="Q358" i="44"/>
  <c r="V130" i="44"/>
  <c r="W130" i="60" s="1"/>
  <c r="V104" i="44"/>
  <c r="W104" i="60" s="1"/>
  <c r="U87" i="44"/>
  <c r="V87" i="60" s="1"/>
  <c r="V63" i="44"/>
  <c r="W63" i="60" s="1"/>
  <c r="V48" i="44"/>
  <c r="W48" i="60" s="1"/>
  <c r="U335" i="44"/>
  <c r="V335" i="60" s="1"/>
  <c r="V284" i="44"/>
  <c r="W284" i="60" s="1"/>
  <c r="V227" i="44"/>
  <c r="W227" i="60" s="1"/>
  <c r="U219" i="44"/>
  <c r="V219" i="60" s="1"/>
  <c r="U347" i="44"/>
  <c r="V347" i="60" s="1"/>
  <c r="V344" i="44"/>
  <c r="W344" i="60" s="1"/>
  <c r="V356" i="44"/>
  <c r="W356" i="60" s="1"/>
  <c r="U374" i="44"/>
  <c r="V374" i="60" s="1"/>
  <c r="V371" i="44"/>
  <c r="W371" i="60" s="1"/>
  <c r="D356" i="46"/>
  <c r="H356" i="46"/>
  <c r="L356" i="46"/>
  <c r="V608" i="46"/>
  <c r="V363" i="46" s="1"/>
  <c r="R608" i="46"/>
  <c r="R363" i="46" s="1"/>
  <c r="L362" i="46"/>
  <c r="X362" i="46"/>
  <c r="D362" i="46"/>
  <c r="P362" i="46"/>
  <c r="H359" i="46"/>
  <c r="T359" i="46"/>
  <c r="D359" i="46"/>
  <c r="P359" i="46"/>
  <c r="N319" i="46"/>
  <c r="N260" i="46"/>
  <c r="N249" i="46"/>
  <c r="N208" i="46"/>
  <c r="N87" i="46"/>
  <c r="N83" i="46"/>
  <c r="N55" i="46"/>
  <c r="N31" i="46"/>
  <c r="N23" i="46"/>
  <c r="P608" i="46"/>
  <c r="P363" i="46" s="1"/>
  <c r="X359" i="46"/>
  <c r="N24" i="46"/>
  <c r="R359" i="46"/>
  <c r="V30" i="44"/>
  <c r="W30" i="60" s="1"/>
  <c r="L358" i="44"/>
  <c r="K356" i="46"/>
  <c r="K18" i="46" s="1"/>
  <c r="G356" i="46"/>
  <c r="G18" i="46" s="1"/>
  <c r="I356" i="46"/>
  <c r="I18" i="46" s="1"/>
  <c r="E356" i="46"/>
  <c r="E18" i="46" s="1"/>
  <c r="M23" i="46"/>
  <c r="M358" i="44"/>
  <c r="R358" i="44"/>
  <c r="N358" i="44"/>
  <c r="S358" i="44"/>
  <c r="O358" i="44"/>
  <c r="T358" i="44"/>
  <c r="P358" i="44"/>
  <c r="N359" i="46"/>
  <c r="N259" i="46"/>
  <c r="N355" i="46"/>
  <c r="N337" i="46"/>
  <c r="N332" i="46"/>
  <c r="N315" i="46"/>
  <c r="N220" i="46"/>
  <c r="N217" i="46"/>
  <c r="M353" i="46"/>
  <c r="M307" i="46"/>
  <c r="N295" i="46"/>
  <c r="N196" i="46"/>
  <c r="N178" i="46"/>
  <c r="N138" i="46"/>
  <c r="N134" i="46"/>
  <c r="N132" i="46"/>
  <c r="N130" i="46"/>
  <c r="M44" i="46"/>
  <c r="M39" i="46"/>
  <c r="N353" i="46"/>
  <c r="N348" i="46"/>
  <c r="N335" i="46"/>
  <c r="N324" i="46"/>
  <c r="M290" i="46"/>
  <c r="M272" i="46"/>
  <c r="M192" i="46"/>
  <c r="N182" i="46"/>
  <c r="M146" i="46"/>
  <c r="M131" i="46"/>
  <c r="M335" i="46"/>
  <c r="N317" i="46"/>
  <c r="N304" i="46"/>
  <c r="N262" i="46"/>
  <c r="N362" i="46"/>
  <c r="M354" i="46"/>
  <c r="N340" i="46"/>
  <c r="M336" i="46"/>
  <c r="N311" i="46"/>
  <c r="N277" i="46"/>
  <c r="N273" i="46"/>
  <c r="N235" i="46"/>
  <c r="M362" i="46"/>
  <c r="N350" i="46"/>
  <c r="M349" i="46"/>
  <c r="N344" i="46"/>
  <c r="N341" i="46"/>
  <c r="M339" i="46"/>
  <c r="M330" i="46"/>
  <c r="N322" i="46"/>
  <c r="N294" i="46"/>
  <c r="N290" i="46"/>
  <c r="N282" i="46"/>
  <c r="M254" i="46"/>
  <c r="N231" i="46"/>
  <c r="N354" i="46"/>
  <c r="N351" i="46"/>
  <c r="M350" i="46"/>
  <c r="N345" i="46"/>
  <c r="M344" i="46"/>
  <c r="M343" i="46"/>
  <c r="N336" i="46"/>
  <c r="N333" i="46"/>
  <c r="N330" i="46"/>
  <c r="N327" i="46"/>
  <c r="M321" i="46"/>
  <c r="N307" i="46"/>
  <c r="M306" i="46"/>
  <c r="N302" i="46"/>
  <c r="N298" i="46"/>
  <c r="N292" i="46"/>
  <c r="N247" i="46"/>
  <c r="N243" i="46"/>
  <c r="N321" i="46"/>
  <c r="N316" i="46"/>
  <c r="N313" i="46"/>
  <c r="M312" i="46"/>
  <c r="M311" i="46"/>
  <c r="N306" i="46"/>
  <c r="N303" i="46"/>
  <c r="N293" i="46"/>
  <c r="N291" i="46"/>
  <c r="N288" i="46"/>
  <c r="N285" i="46"/>
  <c r="N281" i="46"/>
  <c r="N266" i="46"/>
  <c r="N251" i="46"/>
  <c r="N227" i="46"/>
  <c r="N214" i="46"/>
  <c r="N206" i="46"/>
  <c r="N205" i="46"/>
  <c r="N202" i="46"/>
  <c r="M162" i="46"/>
  <c r="N152" i="46"/>
  <c r="N148" i="46"/>
  <c r="M119" i="46"/>
  <c r="N323" i="46"/>
  <c r="N312" i="46"/>
  <c r="N310" i="46"/>
  <c r="N300" i="46"/>
  <c r="N299" i="46"/>
  <c r="M298" i="46"/>
  <c r="M297" i="46"/>
  <c r="N287" i="46"/>
  <c r="M280" i="46"/>
  <c r="N269" i="46"/>
  <c r="M265" i="46"/>
  <c r="N255" i="46"/>
  <c r="M250" i="46"/>
  <c r="N239" i="46"/>
  <c r="N223" i="46"/>
  <c r="M222" i="46"/>
  <c r="N210" i="46"/>
  <c r="M209" i="46"/>
  <c r="M176" i="46"/>
  <c r="N166" i="46"/>
  <c r="N94" i="46"/>
  <c r="M93" i="46"/>
  <c r="M284" i="46"/>
  <c r="M281" i="46"/>
  <c r="N278" i="46"/>
  <c r="N274" i="46"/>
  <c r="M273" i="46"/>
  <c r="N270" i="46"/>
  <c r="M266" i="46"/>
  <c r="N263" i="46"/>
  <c r="N256" i="46"/>
  <c r="M255" i="46"/>
  <c r="N252" i="46"/>
  <c r="N248" i="46"/>
  <c r="M247" i="46"/>
  <c r="N244" i="46"/>
  <c r="N240" i="46"/>
  <c r="M239" i="46"/>
  <c r="N236" i="46"/>
  <c r="N232" i="46"/>
  <c r="M231" i="46"/>
  <c r="N228" i="46"/>
  <c r="N224" i="46"/>
  <c r="M223" i="46"/>
  <c r="N218" i="46"/>
  <c r="M217" i="46"/>
  <c r="N215" i="46"/>
  <c r="N211" i="46"/>
  <c r="N207" i="46"/>
  <c r="N195" i="46"/>
  <c r="N192" i="46"/>
  <c r="N181" i="46"/>
  <c r="N176" i="46"/>
  <c r="N165" i="46"/>
  <c r="N162" i="46"/>
  <c r="N151" i="46"/>
  <c r="N146" i="46"/>
  <c r="N137" i="46"/>
  <c r="N108" i="46"/>
  <c r="M107" i="46"/>
  <c r="M75" i="46"/>
  <c r="N72" i="46"/>
  <c r="N69" i="46"/>
  <c r="N56" i="46"/>
  <c r="N41" i="46"/>
  <c r="N280" i="46"/>
  <c r="N276" i="46"/>
  <c r="N272" i="46"/>
  <c r="N268" i="46"/>
  <c r="N265" i="46"/>
  <c r="N261" i="46"/>
  <c r="N258" i="46"/>
  <c r="N254" i="46"/>
  <c r="N250" i="46"/>
  <c r="N246" i="46"/>
  <c r="N242" i="46"/>
  <c r="N204" i="46"/>
  <c r="N198" i="46"/>
  <c r="M193" i="46"/>
  <c r="N185" i="46"/>
  <c r="M181" i="46"/>
  <c r="N169" i="46"/>
  <c r="M165" i="46"/>
  <c r="N155" i="46"/>
  <c r="N140" i="46"/>
  <c r="M137" i="46"/>
  <c r="N105" i="46"/>
  <c r="N80" i="46"/>
  <c r="M202" i="46"/>
  <c r="M201" i="46"/>
  <c r="N193" i="46"/>
  <c r="N190" i="46"/>
  <c r="N177" i="46"/>
  <c r="N174" i="46"/>
  <c r="M173" i="46"/>
  <c r="M172" i="46"/>
  <c r="N160" i="46"/>
  <c r="N147" i="46"/>
  <c r="N144" i="46"/>
  <c r="M130" i="46"/>
  <c r="N123" i="46"/>
  <c r="N116" i="46"/>
  <c r="M115" i="46"/>
  <c r="N101" i="46"/>
  <c r="M100" i="46"/>
  <c r="M85" i="46"/>
  <c r="N82" i="46"/>
  <c r="N76" i="46"/>
  <c r="N203" i="46"/>
  <c r="N199" i="46"/>
  <c r="N186" i="46"/>
  <c r="M184" i="46"/>
  <c r="N173" i="46"/>
  <c r="N170" i="46"/>
  <c r="M168" i="46"/>
  <c r="N159" i="46"/>
  <c r="N156" i="46"/>
  <c r="M154" i="46"/>
  <c r="N143" i="46"/>
  <c r="N141" i="46"/>
  <c r="M133" i="46"/>
  <c r="N127" i="46"/>
  <c r="M122" i="46"/>
  <c r="N112" i="46"/>
  <c r="M111" i="46"/>
  <c r="M97" i="46"/>
  <c r="M86" i="46"/>
  <c r="N85" i="46"/>
  <c r="N124" i="46"/>
  <c r="N120" i="46"/>
  <c r="N117" i="46"/>
  <c r="N113" i="46"/>
  <c r="N109" i="46"/>
  <c r="N106" i="46"/>
  <c r="N102" i="46"/>
  <c r="N98" i="46"/>
  <c r="N95" i="46"/>
  <c r="N91" i="46"/>
  <c r="N81" i="46"/>
  <c r="N79" i="46"/>
  <c r="M74" i="46"/>
  <c r="M68" i="46"/>
  <c r="N62" i="46"/>
  <c r="N51" i="46"/>
  <c r="N28" i="46"/>
  <c r="N25" i="46"/>
  <c r="N131" i="46"/>
  <c r="N126" i="46"/>
  <c r="N122" i="46"/>
  <c r="M90" i="46"/>
  <c r="N89" i="46"/>
  <c r="N86" i="46"/>
  <c r="M77" i="46"/>
  <c r="N71" i="46"/>
  <c r="N70" i="46"/>
  <c r="N68" i="46"/>
  <c r="N65" i="46"/>
  <c r="N54" i="46"/>
  <c r="M29" i="46"/>
  <c r="N90" i="46"/>
  <c r="N75" i="46"/>
  <c r="N67" i="46"/>
  <c r="N63" i="46"/>
  <c r="M50" i="46"/>
  <c r="N43" i="46"/>
  <c r="N40" i="46"/>
  <c r="N36" i="46"/>
  <c r="M28" i="46"/>
  <c r="Z23" i="46"/>
  <c r="M81" i="46"/>
  <c r="M66" i="46"/>
  <c r="M61" i="46"/>
  <c r="N50" i="46"/>
  <c r="N46" i="46"/>
  <c r="M43" i="46"/>
  <c r="N30" i="46"/>
  <c r="N26" i="46"/>
  <c r="N60" i="46"/>
  <c r="M59" i="46"/>
  <c r="N57" i="46"/>
  <c r="N47" i="46"/>
  <c r="M46" i="46"/>
  <c r="N37" i="46"/>
  <c r="M36" i="46"/>
  <c r="M35" i="46"/>
  <c r="N32" i="46"/>
  <c r="N66" i="46"/>
  <c r="N58" i="46"/>
  <c r="N53" i="46"/>
  <c r="N44" i="46"/>
  <c r="N33" i="46"/>
  <c r="M32" i="46"/>
  <c r="M31" i="46"/>
  <c r="N29" i="46"/>
  <c r="U513" i="44"/>
  <c r="V513" i="60" s="1"/>
  <c r="V510" i="44"/>
  <c r="W510" i="60" s="1"/>
  <c r="U497" i="44"/>
  <c r="V497" i="60" s="1"/>
  <c r="U481" i="44"/>
  <c r="V481" i="60" s="1"/>
  <c r="V478" i="44"/>
  <c r="W478" i="60" s="1"/>
  <c r="U474" i="44"/>
  <c r="V474" i="60" s="1"/>
  <c r="U510" i="44"/>
  <c r="V510" i="60" s="1"/>
  <c r="V507" i="44"/>
  <c r="W507" i="60" s="1"/>
  <c r="V499" i="44"/>
  <c r="W499" i="60" s="1"/>
  <c r="V491" i="44"/>
  <c r="W491" i="60" s="1"/>
  <c r="U514" i="44"/>
  <c r="V514" i="60" s="1"/>
  <c r="V511" i="44"/>
  <c r="W511" i="60" s="1"/>
  <c r="U506" i="44"/>
  <c r="V506" i="60" s="1"/>
  <c r="V503" i="44"/>
  <c r="W503" i="60" s="1"/>
  <c r="U498" i="44"/>
  <c r="V498" i="60" s="1"/>
  <c r="V495" i="44"/>
  <c r="W495" i="60" s="1"/>
  <c r="U490" i="44"/>
  <c r="V490" i="60" s="1"/>
  <c r="V487" i="44"/>
  <c r="W487" i="60" s="1"/>
  <c r="U482" i="44"/>
  <c r="V482" i="60" s="1"/>
  <c r="V479" i="44"/>
  <c r="W479" i="60" s="1"/>
  <c r="U475" i="44"/>
  <c r="V475" i="60" s="1"/>
  <c r="U505" i="44"/>
  <c r="V505" i="60" s="1"/>
  <c r="V502" i="44"/>
  <c r="W502" i="60" s="1"/>
  <c r="V494" i="44"/>
  <c r="W494" i="60" s="1"/>
  <c r="U489" i="44"/>
  <c r="V489" i="60" s="1"/>
  <c r="V486" i="44"/>
  <c r="W486" i="60" s="1"/>
  <c r="U502" i="44"/>
  <c r="V502" i="60" s="1"/>
  <c r="U494" i="44"/>
  <c r="V494" i="60" s="1"/>
  <c r="U486" i="44"/>
  <c r="V486" i="60" s="1"/>
  <c r="U478" i="44"/>
  <c r="V478" i="60" s="1"/>
  <c r="V476" i="44"/>
  <c r="W476" i="60" s="1"/>
  <c r="V514" i="44"/>
  <c r="W514" i="60" s="1"/>
  <c r="U509" i="44"/>
  <c r="V509" i="60" s="1"/>
  <c r="V506" i="44"/>
  <c r="W506" i="60" s="1"/>
  <c r="U501" i="44"/>
  <c r="V501" i="60" s="1"/>
  <c r="V498" i="44"/>
  <c r="W498" i="60" s="1"/>
  <c r="U493" i="44"/>
  <c r="V493" i="60" s="1"/>
  <c r="V490" i="44"/>
  <c r="W490" i="60" s="1"/>
  <c r="U485" i="44"/>
  <c r="V485" i="60" s="1"/>
  <c r="V482" i="44"/>
  <c r="W482" i="60" s="1"/>
  <c r="U477" i="44"/>
  <c r="V477" i="60" s="1"/>
  <c r="V475" i="44"/>
  <c r="W475" i="60" s="1"/>
  <c r="U354" i="44"/>
  <c r="V354" i="60" s="1"/>
  <c r="V31" i="44"/>
  <c r="W31" i="60" s="1"/>
  <c r="V118" i="44"/>
  <c r="W118" i="60" s="1"/>
  <c r="U84" i="44"/>
  <c r="V84" i="60" s="1"/>
  <c r="U77" i="44"/>
  <c r="V77" i="60" s="1"/>
  <c r="V61" i="44"/>
  <c r="W61" i="60" s="1"/>
  <c r="U174" i="44"/>
  <c r="V174" i="60" s="1"/>
  <c r="U31" i="44"/>
  <c r="V31" i="60" s="1"/>
  <c r="V28" i="44"/>
  <c r="W28" i="60" s="1"/>
  <c r="U125" i="44"/>
  <c r="V125" i="60" s="1"/>
  <c r="V114" i="44"/>
  <c r="W114" i="60" s="1"/>
  <c r="V73" i="44"/>
  <c r="W73" i="60" s="1"/>
  <c r="U186" i="44"/>
  <c r="V186" i="60" s="1"/>
  <c r="U151" i="44"/>
  <c r="V151" i="60" s="1"/>
  <c r="U229" i="44"/>
  <c r="V229" i="60" s="1"/>
  <c r="V201" i="44"/>
  <c r="W201" i="60" s="1"/>
  <c r="U29" i="44"/>
  <c r="V29" i="60" s="1"/>
  <c r="V138" i="44"/>
  <c r="W138" i="60" s="1"/>
  <c r="U122" i="44"/>
  <c r="V122" i="60" s="1"/>
  <c r="U117" i="44"/>
  <c r="V117" i="60" s="1"/>
  <c r="U114" i="44"/>
  <c r="V114" i="60" s="1"/>
  <c r="U107" i="44"/>
  <c r="V107" i="60" s="1"/>
  <c r="V97" i="44"/>
  <c r="W97" i="60" s="1"/>
  <c r="U95" i="44"/>
  <c r="V95" i="60" s="1"/>
  <c r="V88" i="44"/>
  <c r="W88" i="60" s="1"/>
  <c r="U58" i="44"/>
  <c r="V58" i="60" s="1"/>
  <c r="U51" i="44"/>
  <c r="V51" i="60" s="1"/>
  <c r="V46" i="44"/>
  <c r="W46" i="60" s="1"/>
  <c r="U44" i="44"/>
  <c r="V44" i="60" s="1"/>
  <c r="V37" i="44"/>
  <c r="W37" i="60" s="1"/>
  <c r="V179" i="44"/>
  <c r="W179" i="60" s="1"/>
  <c r="U164" i="44"/>
  <c r="V164" i="60" s="1"/>
  <c r="V335" i="44"/>
  <c r="W335" i="60" s="1"/>
  <c r="U327" i="44"/>
  <c r="V327" i="60" s="1"/>
  <c r="V315" i="44"/>
  <c r="W315" i="60" s="1"/>
  <c r="V26" i="44"/>
  <c r="W26" i="60" s="1"/>
  <c r="U133" i="44"/>
  <c r="V133" i="60" s="1"/>
  <c r="U185" i="44"/>
  <c r="V185" i="60" s="1"/>
  <c r="U181" i="44"/>
  <c r="V181" i="60" s="1"/>
  <c r="V171" i="44"/>
  <c r="W171" i="60" s="1"/>
  <c r="U161" i="44"/>
  <c r="V161" i="60" s="1"/>
  <c r="V142" i="44"/>
  <c r="W142" i="60" s="1"/>
  <c r="U134" i="44"/>
  <c r="V134" i="60" s="1"/>
  <c r="V122" i="44"/>
  <c r="W122" i="60" s="1"/>
  <c r="U102" i="44"/>
  <c r="V102" i="60" s="1"/>
  <c r="U92" i="44"/>
  <c r="V92" i="60" s="1"/>
  <c r="U80" i="44"/>
  <c r="V80" i="60" s="1"/>
  <c r="V58" i="44"/>
  <c r="W58" i="60" s="1"/>
  <c r="U41" i="44"/>
  <c r="V41" i="60" s="1"/>
  <c r="V143" i="44"/>
  <c r="W143" i="60" s="1"/>
  <c r="U141" i="44"/>
  <c r="V141" i="60" s="1"/>
  <c r="U139" i="44"/>
  <c r="V139" i="60" s="1"/>
  <c r="V135" i="44"/>
  <c r="W135" i="60" s="1"/>
  <c r="V127" i="44"/>
  <c r="W127" i="60" s="1"/>
  <c r="V111" i="44"/>
  <c r="W111" i="60" s="1"/>
  <c r="U109" i="44"/>
  <c r="V109" i="60" s="1"/>
  <c r="V103" i="44"/>
  <c r="W103" i="60" s="1"/>
  <c r="V84" i="44"/>
  <c r="W84" i="60" s="1"/>
  <c r="U72" i="44"/>
  <c r="V72" i="60" s="1"/>
  <c r="U63" i="44"/>
  <c r="V63" i="60" s="1"/>
  <c r="V55" i="44"/>
  <c r="W55" i="60" s="1"/>
  <c r="U54" i="44"/>
  <c r="V54" i="60" s="1"/>
  <c r="V188" i="44"/>
  <c r="W188" i="60" s="1"/>
  <c r="V187" i="44"/>
  <c r="W187" i="60" s="1"/>
  <c r="U184" i="44"/>
  <c r="V184" i="60" s="1"/>
  <c r="U180" i="44"/>
  <c r="V180" i="60" s="1"/>
  <c r="V176" i="44"/>
  <c r="W176" i="60" s="1"/>
  <c r="V175" i="44"/>
  <c r="W175" i="60" s="1"/>
  <c r="U173" i="44"/>
  <c r="V173" i="60" s="1"/>
  <c r="V168" i="44"/>
  <c r="W168" i="60" s="1"/>
  <c r="U171" i="44"/>
  <c r="V171" i="60" s="1"/>
  <c r="V156" i="44"/>
  <c r="W156" i="60" s="1"/>
  <c r="U152" i="44"/>
  <c r="V152" i="60" s="1"/>
  <c r="V209" i="44"/>
  <c r="W209" i="60" s="1"/>
  <c r="U30" i="44"/>
  <c r="V30" i="60" s="1"/>
  <c r="V27" i="44"/>
  <c r="W27" i="60" s="1"/>
  <c r="V132" i="44"/>
  <c r="W132" i="60" s="1"/>
  <c r="V108" i="44"/>
  <c r="W108" i="60" s="1"/>
  <c r="V93" i="44"/>
  <c r="W93" i="60" s="1"/>
  <c r="V78" i="44"/>
  <c r="W78" i="60" s="1"/>
  <c r="V64" i="44"/>
  <c r="W64" i="60" s="1"/>
  <c r="V52" i="44"/>
  <c r="W52" i="60" s="1"/>
  <c r="V42" i="44"/>
  <c r="W42" i="60" s="1"/>
  <c r="V190" i="44"/>
  <c r="W190" i="60" s="1"/>
  <c r="V189" i="44"/>
  <c r="W189" i="60" s="1"/>
  <c r="U183" i="44"/>
  <c r="V183" i="60" s="1"/>
  <c r="V182" i="44"/>
  <c r="W182" i="60" s="1"/>
  <c r="V178" i="44"/>
  <c r="W178" i="60" s="1"/>
  <c r="V177" i="44"/>
  <c r="W177" i="60" s="1"/>
  <c r="U169" i="44"/>
  <c r="V169" i="60" s="1"/>
  <c r="U167" i="44"/>
  <c r="V167" i="60" s="1"/>
  <c r="V163" i="44"/>
  <c r="W163" i="60" s="1"/>
  <c r="V158" i="44"/>
  <c r="W158" i="60" s="1"/>
  <c r="U156" i="44"/>
  <c r="V156" i="60" s="1"/>
  <c r="U149" i="44"/>
  <c r="V149" i="60" s="1"/>
  <c r="U145" i="44"/>
  <c r="V145" i="60" s="1"/>
  <c r="V333" i="44"/>
  <c r="W333" i="60" s="1"/>
  <c r="U305" i="44"/>
  <c r="V305" i="60" s="1"/>
  <c r="V296" i="44"/>
  <c r="W296" i="60" s="1"/>
  <c r="V289" i="44"/>
  <c r="W289" i="60" s="1"/>
  <c r="V265" i="44"/>
  <c r="W265" i="60" s="1"/>
  <c r="V251" i="44"/>
  <c r="W251" i="60" s="1"/>
  <c r="V214" i="44"/>
  <c r="W214" i="60" s="1"/>
  <c r="V166" i="44"/>
  <c r="W166" i="60" s="1"/>
  <c r="U158" i="44"/>
  <c r="V158" i="60" s="1"/>
  <c r="V155" i="44"/>
  <c r="W155" i="60" s="1"/>
  <c r="V148" i="44"/>
  <c r="W148" i="60" s="1"/>
  <c r="U311" i="44"/>
  <c r="V311" i="60" s="1"/>
  <c r="U296" i="44"/>
  <c r="V296" i="60" s="1"/>
  <c r="U265" i="44"/>
  <c r="V265" i="60" s="1"/>
  <c r="U195" i="44"/>
  <c r="V195" i="60" s="1"/>
  <c r="U25" i="44"/>
  <c r="V25" i="60" s="1"/>
  <c r="U27" i="44"/>
  <c r="V27" i="60" s="1"/>
  <c r="U26" i="44"/>
  <c r="V26" i="60" s="1"/>
  <c r="V141" i="44"/>
  <c r="W141" i="60" s="1"/>
  <c r="U137" i="44"/>
  <c r="V137" i="60" s="1"/>
  <c r="V134" i="44"/>
  <c r="W134" i="60" s="1"/>
  <c r="U190" i="44"/>
  <c r="V190" i="60" s="1"/>
  <c r="U189" i="44"/>
  <c r="V189" i="60" s="1"/>
  <c r="V185" i="44"/>
  <c r="W185" i="60" s="1"/>
  <c r="U178" i="44"/>
  <c r="V178" i="60" s="1"/>
  <c r="U177" i="44"/>
  <c r="V177" i="60" s="1"/>
  <c r="V173" i="44"/>
  <c r="W173" i="60" s="1"/>
  <c r="U163" i="44"/>
  <c r="V163" i="60" s="1"/>
  <c r="V160" i="44"/>
  <c r="W160" i="60" s="1"/>
  <c r="V153" i="44"/>
  <c r="W153" i="60" s="1"/>
  <c r="V151" i="44"/>
  <c r="W151" i="60" s="1"/>
  <c r="U146" i="44"/>
  <c r="V146" i="60" s="1"/>
  <c r="V312" i="44"/>
  <c r="W312" i="60" s="1"/>
  <c r="U308" i="44"/>
  <c r="V308" i="60" s="1"/>
  <c r="V305" i="44"/>
  <c r="W305" i="60" s="1"/>
  <c r="U268" i="44"/>
  <c r="V268" i="60" s="1"/>
  <c r="V258" i="44"/>
  <c r="W258" i="60" s="1"/>
  <c r="U188" i="44"/>
  <c r="V188" i="60" s="1"/>
  <c r="V186" i="44"/>
  <c r="W186" i="60" s="1"/>
  <c r="V181" i="44"/>
  <c r="W181" i="60" s="1"/>
  <c r="U176" i="44"/>
  <c r="V176" i="60" s="1"/>
  <c r="V174" i="44"/>
  <c r="W174" i="60" s="1"/>
  <c r="V169" i="44"/>
  <c r="W169" i="60" s="1"/>
  <c r="U165" i="44"/>
  <c r="V165" i="60" s="1"/>
  <c r="V164" i="44"/>
  <c r="W164" i="60" s="1"/>
  <c r="U159" i="44"/>
  <c r="V159" i="60" s="1"/>
  <c r="U154" i="44"/>
  <c r="V154" i="60" s="1"/>
  <c r="V152" i="44"/>
  <c r="W152" i="60" s="1"/>
  <c r="U192" i="44"/>
  <c r="V192" i="60" s="1"/>
  <c r="V339" i="44"/>
  <c r="W339" i="60" s="1"/>
  <c r="U337" i="44"/>
  <c r="V337" i="60" s="1"/>
  <c r="V336" i="44"/>
  <c r="W336" i="60" s="1"/>
  <c r="U332" i="44"/>
  <c r="V332" i="60" s="1"/>
  <c r="U320" i="44"/>
  <c r="V320" i="60" s="1"/>
  <c r="U314" i="44"/>
  <c r="V314" i="60" s="1"/>
  <c r="U288" i="44"/>
  <c r="V288" i="60" s="1"/>
  <c r="V272" i="44"/>
  <c r="W272" i="60" s="1"/>
  <c r="V254" i="44"/>
  <c r="W254" i="60" s="1"/>
  <c r="U213" i="44"/>
  <c r="V213" i="60" s="1"/>
  <c r="U172" i="44"/>
  <c r="V172" i="60" s="1"/>
  <c r="V170" i="44"/>
  <c r="W170" i="60" s="1"/>
  <c r="V165" i="44"/>
  <c r="W165" i="60" s="1"/>
  <c r="U162" i="44"/>
  <c r="V162" i="60" s="1"/>
  <c r="V159" i="44"/>
  <c r="W159" i="60" s="1"/>
  <c r="U155" i="44"/>
  <c r="V155" i="60" s="1"/>
  <c r="U150" i="44"/>
  <c r="V150" i="60" s="1"/>
  <c r="V147" i="44"/>
  <c r="W147" i="60" s="1"/>
  <c r="U339" i="44"/>
  <c r="V339" i="60" s="1"/>
  <c r="U334" i="44"/>
  <c r="V334" i="60" s="1"/>
  <c r="V332" i="44"/>
  <c r="W332" i="60" s="1"/>
  <c r="V323" i="44"/>
  <c r="W323" i="60" s="1"/>
  <c r="U318" i="44"/>
  <c r="V318" i="60" s="1"/>
  <c r="V314" i="44"/>
  <c r="W314" i="60" s="1"/>
  <c r="V300" i="44"/>
  <c r="W300" i="60" s="1"/>
  <c r="V292" i="44"/>
  <c r="W292" i="60" s="1"/>
  <c r="V288" i="44"/>
  <c r="W288" i="60" s="1"/>
  <c r="V281" i="44"/>
  <c r="W281" i="60" s="1"/>
  <c r="V280" i="44"/>
  <c r="W280" i="60" s="1"/>
  <c r="U241" i="44"/>
  <c r="V241" i="60" s="1"/>
  <c r="V238" i="44"/>
  <c r="W238" i="60" s="1"/>
  <c r="V234" i="44"/>
  <c r="W234" i="60" s="1"/>
  <c r="V231" i="44"/>
  <c r="W231" i="60" s="1"/>
  <c r="U226" i="44"/>
  <c r="V226" i="60" s="1"/>
  <c r="V218" i="44"/>
  <c r="W218" i="60" s="1"/>
  <c r="V206" i="44"/>
  <c r="W206" i="60" s="1"/>
  <c r="U197" i="44"/>
  <c r="V197" i="60" s="1"/>
  <c r="U147" i="44"/>
  <c r="V147" i="60" s="1"/>
  <c r="V145" i="44"/>
  <c r="W145" i="60" s="1"/>
  <c r="V337" i="44"/>
  <c r="W337" i="60" s="1"/>
  <c r="V301" i="44"/>
  <c r="W301" i="60" s="1"/>
  <c r="V295" i="44"/>
  <c r="W295" i="60" s="1"/>
  <c r="U291" i="44"/>
  <c r="V291" i="60" s="1"/>
  <c r="V285" i="44"/>
  <c r="W285" i="60" s="1"/>
  <c r="U284" i="44"/>
  <c r="V284" i="60" s="1"/>
  <c r="V277" i="44"/>
  <c r="W277" i="60" s="1"/>
  <c r="U257" i="44"/>
  <c r="V257" i="60" s="1"/>
  <c r="U246" i="44"/>
  <c r="V246" i="60" s="1"/>
  <c r="V230" i="44"/>
  <c r="W230" i="60" s="1"/>
  <c r="U216" i="44"/>
  <c r="V216" i="60" s="1"/>
  <c r="V213" i="44"/>
  <c r="W213" i="60" s="1"/>
  <c r="U201" i="44"/>
  <c r="V201" i="60" s="1"/>
  <c r="V198" i="44"/>
  <c r="W198" i="60" s="1"/>
  <c r="V329" i="44"/>
  <c r="W329" i="60" s="1"/>
  <c r="U299" i="44"/>
  <c r="V299" i="60" s="1"/>
  <c r="U294" i="44"/>
  <c r="V294" i="60" s="1"/>
  <c r="V293" i="44"/>
  <c r="W293" i="60" s="1"/>
  <c r="U279" i="44"/>
  <c r="V279" i="60" s="1"/>
  <c r="U272" i="44"/>
  <c r="V272" i="60" s="1"/>
  <c r="V269" i="44"/>
  <c r="W269" i="60" s="1"/>
  <c r="V255" i="44"/>
  <c r="W255" i="60" s="1"/>
  <c r="U253" i="44"/>
  <c r="V253" i="60" s="1"/>
  <c r="U250" i="44"/>
  <c r="V250" i="60" s="1"/>
  <c r="V246" i="44"/>
  <c r="W246" i="60" s="1"/>
  <c r="V243" i="44"/>
  <c r="W243" i="60" s="1"/>
  <c r="U233" i="44"/>
  <c r="V233" i="60" s="1"/>
  <c r="V221" i="44"/>
  <c r="W221" i="60" s="1"/>
  <c r="V220" i="44"/>
  <c r="W220" i="60" s="1"/>
  <c r="U208" i="44"/>
  <c r="V208" i="60" s="1"/>
  <c r="U205" i="44"/>
  <c r="V205" i="60" s="1"/>
  <c r="V297" i="44"/>
  <c r="W297" i="60" s="1"/>
  <c r="V262" i="44"/>
  <c r="W262" i="60" s="1"/>
  <c r="U260" i="44"/>
  <c r="V260" i="60" s="1"/>
  <c r="V223" i="44"/>
  <c r="W223" i="60" s="1"/>
  <c r="V202" i="44"/>
  <c r="W202" i="60" s="1"/>
  <c r="V331" i="44"/>
  <c r="W331" i="60" s="1"/>
  <c r="U329" i="44"/>
  <c r="V329" i="60" s="1"/>
  <c r="V326" i="44"/>
  <c r="W326" i="60" s="1"/>
  <c r="U323" i="44"/>
  <c r="V323" i="60" s="1"/>
  <c r="V321" i="44"/>
  <c r="W321" i="60" s="1"/>
  <c r="U315" i="44"/>
  <c r="V315" i="60" s="1"/>
  <c r="U297" i="44"/>
  <c r="V297" i="60" s="1"/>
  <c r="V279" i="44"/>
  <c r="W279" i="60" s="1"/>
  <c r="U252" i="44"/>
  <c r="V252" i="60" s="1"/>
  <c r="V249" i="44"/>
  <c r="W249" i="60" s="1"/>
  <c r="V219" i="44"/>
  <c r="W219" i="60" s="1"/>
  <c r="U214" i="44"/>
  <c r="V214" i="60" s="1"/>
  <c r="U321" i="44"/>
  <c r="V321" i="60" s="1"/>
  <c r="V320" i="44"/>
  <c r="W320" i="60" s="1"/>
  <c r="V299" i="44"/>
  <c r="W299" i="60" s="1"/>
  <c r="U281" i="44"/>
  <c r="V281" i="60" s="1"/>
  <c r="U228" i="44"/>
  <c r="V228" i="60" s="1"/>
  <c r="V225" i="44"/>
  <c r="W225" i="60" s="1"/>
  <c r="V224" i="44"/>
  <c r="W224" i="60" s="1"/>
  <c r="U199" i="44"/>
  <c r="V199" i="60" s="1"/>
  <c r="V197" i="44"/>
  <c r="W197" i="60" s="1"/>
  <c r="U193" i="44"/>
  <c r="V193" i="60" s="1"/>
  <c r="V330" i="44"/>
  <c r="W330" i="60" s="1"/>
  <c r="U325" i="44"/>
  <c r="V325" i="60" s="1"/>
  <c r="V324" i="44"/>
  <c r="W324" i="60" s="1"/>
  <c r="V316" i="44"/>
  <c r="W316" i="60" s="1"/>
  <c r="U312" i="44"/>
  <c r="V312" i="60" s="1"/>
  <c r="V310" i="44"/>
  <c r="W310" i="60" s="1"/>
  <c r="U306" i="44"/>
  <c r="V306" i="60" s="1"/>
  <c r="V303" i="44"/>
  <c r="W303" i="60" s="1"/>
  <c r="U301" i="44"/>
  <c r="V301" i="60" s="1"/>
  <c r="V298" i="44"/>
  <c r="W298" i="60" s="1"/>
  <c r="V294" i="44"/>
  <c r="W294" i="60" s="1"/>
  <c r="U289" i="44"/>
  <c r="V289" i="60" s="1"/>
  <c r="U267" i="44"/>
  <c r="V267" i="60" s="1"/>
  <c r="V264" i="44"/>
  <c r="W264" i="60" s="1"/>
  <c r="V263" i="44"/>
  <c r="W263" i="60" s="1"/>
  <c r="U259" i="44"/>
  <c r="V259" i="60" s="1"/>
  <c r="U236" i="44"/>
  <c r="V236" i="60" s="1"/>
  <c r="V233" i="44"/>
  <c r="W233" i="60" s="1"/>
  <c r="V232" i="44"/>
  <c r="W232" i="60" s="1"/>
  <c r="U227" i="44"/>
  <c r="V227" i="60" s="1"/>
  <c r="U207" i="44"/>
  <c r="V207" i="60" s="1"/>
  <c r="V204" i="44"/>
  <c r="W204" i="60" s="1"/>
  <c r="V203" i="44"/>
  <c r="W203" i="60" s="1"/>
  <c r="V307" i="44"/>
  <c r="W307" i="60" s="1"/>
  <c r="U282" i="44"/>
  <c r="V282" i="60" s="1"/>
  <c r="V278" i="44"/>
  <c r="W278" i="60" s="1"/>
  <c r="U273" i="44"/>
  <c r="V273" i="60" s="1"/>
  <c r="V248" i="44"/>
  <c r="W248" i="60" s="1"/>
  <c r="U243" i="44"/>
  <c r="V243" i="60" s="1"/>
  <c r="U194" i="44"/>
  <c r="V194" i="60" s="1"/>
  <c r="U331" i="44"/>
  <c r="V331" i="60" s="1"/>
  <c r="U326" i="44"/>
  <c r="V326" i="60" s="1"/>
  <c r="V317" i="44"/>
  <c r="W317" i="60" s="1"/>
  <c r="V311" i="44"/>
  <c r="W311" i="60" s="1"/>
  <c r="U307" i="44"/>
  <c r="V307" i="60" s="1"/>
  <c r="V304" i="44"/>
  <c r="W304" i="60" s="1"/>
  <c r="U290" i="44"/>
  <c r="V290" i="60" s="1"/>
  <c r="V287" i="44"/>
  <c r="W287" i="60" s="1"/>
  <c r="V286" i="44"/>
  <c r="W286" i="60" s="1"/>
  <c r="V257" i="44"/>
  <c r="W257" i="60" s="1"/>
  <c r="V256" i="44"/>
  <c r="W256" i="60" s="1"/>
  <c r="U251" i="44"/>
  <c r="V251" i="60" s="1"/>
  <c r="U221" i="44"/>
  <c r="V221" i="60" s="1"/>
  <c r="V196" i="44"/>
  <c r="W196" i="60" s="1"/>
  <c r="U336" i="44"/>
  <c r="V336" i="60" s="1"/>
  <c r="U330" i="44"/>
  <c r="V330" i="60" s="1"/>
  <c r="V327" i="44"/>
  <c r="W327" i="60" s="1"/>
  <c r="U324" i="44"/>
  <c r="V324" i="60" s="1"/>
  <c r="V322" i="44"/>
  <c r="W322" i="60" s="1"/>
  <c r="V318" i="44"/>
  <c r="W318" i="60" s="1"/>
  <c r="U316" i="44"/>
  <c r="V316" i="60" s="1"/>
  <c r="V313" i="44"/>
  <c r="W313" i="60" s="1"/>
  <c r="U310" i="44"/>
  <c r="V310" i="60" s="1"/>
  <c r="V308" i="44"/>
  <c r="W308" i="60" s="1"/>
  <c r="U303" i="44"/>
  <c r="V303" i="60" s="1"/>
  <c r="U298" i="44"/>
  <c r="V298" i="60" s="1"/>
  <c r="U295" i="44"/>
  <c r="V295" i="60" s="1"/>
  <c r="U274" i="44"/>
  <c r="V274" i="60" s="1"/>
  <c r="V271" i="44"/>
  <c r="W271" i="60" s="1"/>
  <c r="V270" i="44"/>
  <c r="W270" i="60" s="1"/>
  <c r="U266" i="44"/>
  <c r="V266" i="60" s="1"/>
  <c r="U244" i="44"/>
  <c r="V244" i="60" s="1"/>
  <c r="V241" i="44"/>
  <c r="W241" i="60" s="1"/>
  <c r="V240" i="44"/>
  <c r="W240" i="60" s="1"/>
  <c r="U235" i="44"/>
  <c r="V235" i="60" s="1"/>
  <c r="U215" i="44"/>
  <c r="V215" i="60" s="1"/>
  <c r="V212" i="44"/>
  <c r="W212" i="60" s="1"/>
  <c r="V211" i="44"/>
  <c r="W211" i="60" s="1"/>
  <c r="U206" i="44"/>
  <c r="V206" i="60" s="1"/>
  <c r="V291" i="44"/>
  <c r="W291" i="60" s="1"/>
  <c r="U286" i="44"/>
  <c r="V286" i="60" s="1"/>
  <c r="V283" i="44"/>
  <c r="W283" i="60" s="1"/>
  <c r="U278" i="44"/>
  <c r="V278" i="60" s="1"/>
  <c r="V275" i="44"/>
  <c r="W275" i="60" s="1"/>
  <c r="U270" i="44"/>
  <c r="V270" i="60" s="1"/>
  <c r="V268" i="44"/>
  <c r="W268" i="60" s="1"/>
  <c r="U263" i="44"/>
  <c r="V263" i="60" s="1"/>
  <c r="V261" i="44"/>
  <c r="W261" i="60" s="1"/>
  <c r="U256" i="44"/>
  <c r="V256" i="60" s="1"/>
  <c r="V253" i="44"/>
  <c r="W253" i="60" s="1"/>
  <c r="U248" i="44"/>
  <c r="V248" i="60" s="1"/>
  <c r="V245" i="44"/>
  <c r="W245" i="60" s="1"/>
  <c r="U240" i="44"/>
  <c r="V240" i="60" s="1"/>
  <c r="V237" i="44"/>
  <c r="W237" i="60" s="1"/>
  <c r="U232" i="44"/>
  <c r="V232" i="60" s="1"/>
  <c r="V229" i="44"/>
  <c r="W229" i="60" s="1"/>
  <c r="U224" i="44"/>
  <c r="V224" i="60" s="1"/>
  <c r="V222" i="44"/>
  <c r="W222" i="60" s="1"/>
  <c r="V216" i="44"/>
  <c r="W216" i="60" s="1"/>
  <c r="U211" i="44"/>
  <c r="V211" i="60" s="1"/>
  <c r="V208" i="44"/>
  <c r="W208" i="60" s="1"/>
  <c r="U203" i="44"/>
  <c r="V203" i="60" s="1"/>
  <c r="V200" i="44"/>
  <c r="W200" i="60" s="1"/>
  <c r="U196" i="44"/>
  <c r="V196" i="60" s="1"/>
  <c r="V195" i="44"/>
  <c r="W195" i="60" s="1"/>
  <c r="U293" i="44"/>
  <c r="V293" i="60" s="1"/>
  <c r="V290" i="44"/>
  <c r="W290" i="60" s="1"/>
  <c r="U285" i="44"/>
  <c r="V285" i="60" s="1"/>
  <c r="V282" i="44"/>
  <c r="W282" i="60" s="1"/>
  <c r="U277" i="44"/>
  <c r="V277" i="60" s="1"/>
  <c r="V274" i="44"/>
  <c r="W274" i="60" s="1"/>
  <c r="U269" i="44"/>
  <c r="V269" i="60" s="1"/>
  <c r="V267" i="44"/>
  <c r="W267" i="60" s="1"/>
  <c r="U262" i="44"/>
  <c r="V262" i="60" s="1"/>
  <c r="V260" i="44"/>
  <c r="W260" i="60" s="1"/>
  <c r="U255" i="44"/>
  <c r="V255" i="60" s="1"/>
  <c r="V252" i="44"/>
  <c r="W252" i="60" s="1"/>
  <c r="U247" i="44"/>
  <c r="V247" i="60" s="1"/>
  <c r="V244" i="44"/>
  <c r="W244" i="60" s="1"/>
  <c r="U239" i="44"/>
  <c r="V239" i="60" s="1"/>
  <c r="V236" i="44"/>
  <c r="W236" i="60" s="1"/>
  <c r="U231" i="44"/>
  <c r="V231" i="60" s="1"/>
  <c r="V228" i="44"/>
  <c r="W228" i="60" s="1"/>
  <c r="U223" i="44"/>
  <c r="V223" i="60" s="1"/>
  <c r="U218" i="44"/>
  <c r="V218" i="60" s="1"/>
  <c r="V215" i="44"/>
  <c r="W215" i="60" s="1"/>
  <c r="U210" i="44"/>
  <c r="V210" i="60" s="1"/>
  <c r="V207" i="44"/>
  <c r="W207" i="60" s="1"/>
  <c r="U202" i="44"/>
  <c r="V202" i="60" s="1"/>
  <c r="V199" i="44"/>
  <c r="W199" i="60" s="1"/>
  <c r="V194" i="44"/>
  <c r="W194" i="60" s="1"/>
  <c r="V137" i="44"/>
  <c r="W137" i="60" s="1"/>
  <c r="V123" i="44"/>
  <c r="W123" i="60" s="1"/>
  <c r="U132" i="44"/>
  <c r="V132" i="60" s="1"/>
  <c r="U127" i="44"/>
  <c r="V127" i="60" s="1"/>
  <c r="U140" i="44"/>
  <c r="V140" i="60" s="1"/>
  <c r="U143" i="44"/>
  <c r="V143" i="60" s="1"/>
  <c r="U136" i="44"/>
  <c r="V136" i="60" s="1"/>
  <c r="V133" i="44"/>
  <c r="W133" i="60" s="1"/>
  <c r="V125" i="44"/>
  <c r="W125" i="60" s="1"/>
  <c r="V120" i="44"/>
  <c r="W120" i="60" s="1"/>
  <c r="U116" i="44"/>
  <c r="V116" i="60" s="1"/>
  <c r="U111" i="44"/>
  <c r="V111" i="60" s="1"/>
  <c r="V90" i="44"/>
  <c r="W90" i="60" s="1"/>
  <c r="U86" i="44"/>
  <c r="V86" i="60" s="1"/>
  <c r="V75" i="44"/>
  <c r="W75" i="60" s="1"/>
  <c r="U68" i="44"/>
  <c r="V68" i="60" s="1"/>
  <c r="V66" i="44"/>
  <c r="W66" i="60" s="1"/>
  <c r="V62" i="44"/>
  <c r="W62" i="60" s="1"/>
  <c r="U60" i="44"/>
  <c r="V60" i="60" s="1"/>
  <c r="U55" i="44"/>
  <c r="V55" i="60" s="1"/>
  <c r="V54" i="44"/>
  <c r="W54" i="60" s="1"/>
  <c r="V49" i="44"/>
  <c r="W49" i="60" s="1"/>
  <c r="U35" i="44"/>
  <c r="V35" i="60" s="1"/>
  <c r="V128" i="44"/>
  <c r="W128" i="60" s="1"/>
  <c r="U123" i="44"/>
  <c r="V123" i="60" s="1"/>
  <c r="U105" i="44"/>
  <c r="V105" i="60" s="1"/>
  <c r="U85" i="44"/>
  <c r="V85" i="60" s="1"/>
  <c r="V65" i="44"/>
  <c r="W65" i="60" s="1"/>
  <c r="V53" i="44"/>
  <c r="W53" i="60" s="1"/>
  <c r="U49" i="44"/>
  <c r="V49" i="60" s="1"/>
  <c r="V47" i="44"/>
  <c r="W47" i="60" s="1"/>
  <c r="V43" i="44"/>
  <c r="W43" i="60" s="1"/>
  <c r="U39" i="44"/>
  <c r="V39" i="60" s="1"/>
  <c r="U34" i="44"/>
  <c r="V34" i="60" s="1"/>
  <c r="V124" i="44"/>
  <c r="W124" i="60" s="1"/>
  <c r="U119" i="44"/>
  <c r="V119" i="60" s="1"/>
  <c r="V117" i="44"/>
  <c r="W117" i="60" s="1"/>
  <c r="V112" i="44"/>
  <c r="W112" i="60" s="1"/>
  <c r="U104" i="44"/>
  <c r="V104" i="60" s="1"/>
  <c r="V102" i="44"/>
  <c r="W102" i="60" s="1"/>
  <c r="V98" i="44"/>
  <c r="W98" i="60" s="1"/>
  <c r="U94" i="44"/>
  <c r="V94" i="60" s="1"/>
  <c r="U89" i="44"/>
  <c r="V89" i="60" s="1"/>
  <c r="V87" i="44"/>
  <c r="W87" i="60" s="1"/>
  <c r="V82" i="44"/>
  <c r="W82" i="60" s="1"/>
  <c r="U79" i="44"/>
  <c r="V79" i="60" s="1"/>
  <c r="U74" i="44"/>
  <c r="V74" i="60" s="1"/>
  <c r="V72" i="44"/>
  <c r="W72" i="60" s="1"/>
  <c r="V69" i="44"/>
  <c r="W69" i="60" s="1"/>
  <c r="U65" i="44"/>
  <c r="V65" i="60" s="1"/>
  <c r="V56" i="44"/>
  <c r="W56" i="60" s="1"/>
  <c r="U53" i="44"/>
  <c r="V53" i="60" s="1"/>
  <c r="U48" i="44"/>
  <c r="V48" i="60" s="1"/>
  <c r="U43" i="44"/>
  <c r="V43" i="60" s="1"/>
  <c r="U38" i="44"/>
  <c r="V38" i="60" s="1"/>
  <c r="V36" i="44"/>
  <c r="W36" i="60" s="1"/>
  <c r="V109" i="44"/>
  <c r="W109" i="60" s="1"/>
  <c r="V105" i="44"/>
  <c r="W105" i="60" s="1"/>
  <c r="U101" i="44"/>
  <c r="V101" i="60" s="1"/>
  <c r="U97" i="44"/>
  <c r="V97" i="60" s="1"/>
  <c r="V95" i="44"/>
  <c r="W95" i="60" s="1"/>
  <c r="U81" i="44"/>
  <c r="V81" i="60" s="1"/>
  <c r="V80" i="44"/>
  <c r="W80" i="60" s="1"/>
  <c r="U46" i="44"/>
  <c r="V46" i="60" s="1"/>
  <c r="V44" i="44"/>
  <c r="W44" i="60" s="1"/>
  <c r="V39" i="44"/>
  <c r="W39" i="60" s="1"/>
  <c r="U120" i="44"/>
  <c r="V120" i="60" s="1"/>
  <c r="U115" i="44"/>
  <c r="V115" i="60" s="1"/>
  <c r="V113" i="44"/>
  <c r="W113" i="60" s="1"/>
  <c r="U100" i="44"/>
  <c r="V100" i="60" s="1"/>
  <c r="V99" i="44"/>
  <c r="W99" i="60" s="1"/>
  <c r="V94" i="44"/>
  <c r="W94" i="60" s="1"/>
  <c r="U90" i="44"/>
  <c r="V90" i="60" s="1"/>
  <c r="V83" i="44"/>
  <c r="W83" i="60" s="1"/>
  <c r="V79" i="44"/>
  <c r="W79" i="60" s="1"/>
  <c r="U75" i="44"/>
  <c r="V75" i="60" s="1"/>
  <c r="U71" i="44"/>
  <c r="V71" i="60" s="1"/>
  <c r="V70" i="44"/>
  <c r="W70" i="60" s="1"/>
  <c r="U62" i="44"/>
  <c r="V62" i="60" s="1"/>
  <c r="U59" i="44"/>
  <c r="V59" i="60" s="1"/>
  <c r="V57" i="44"/>
  <c r="W57" i="60" s="1"/>
  <c r="V121" i="44"/>
  <c r="W121" i="60" s="1"/>
  <c r="V116" i="44"/>
  <c r="W116" i="60" s="1"/>
  <c r="U112" i="44"/>
  <c r="V112" i="60" s="1"/>
  <c r="U108" i="44"/>
  <c r="V108" i="60" s="1"/>
  <c r="V106" i="44"/>
  <c r="W106" i="60" s="1"/>
  <c r="V101" i="44"/>
  <c r="W101" i="60" s="1"/>
  <c r="U98" i="44"/>
  <c r="V98" i="60" s="1"/>
  <c r="U93" i="44"/>
  <c r="V93" i="60" s="1"/>
  <c r="V91" i="44"/>
  <c r="W91" i="60" s="1"/>
  <c r="V86" i="44"/>
  <c r="W86" i="60" s="1"/>
  <c r="U82" i="44"/>
  <c r="V82" i="60" s="1"/>
  <c r="U78" i="44"/>
  <c r="V78" i="60" s="1"/>
  <c r="V76" i="44"/>
  <c r="W76" i="60" s="1"/>
  <c r="U69" i="44"/>
  <c r="V69" i="60" s="1"/>
  <c r="U64" i="44"/>
  <c r="V64" i="60" s="1"/>
  <c r="V60" i="44"/>
  <c r="W60" i="60" s="1"/>
  <c r="U56" i="44"/>
  <c r="V56" i="60" s="1"/>
  <c r="U52" i="44"/>
  <c r="V52" i="60" s="1"/>
  <c r="V50" i="44"/>
  <c r="W50" i="60" s="1"/>
  <c r="U42" i="44"/>
  <c r="V42" i="60" s="1"/>
  <c r="V40" i="44"/>
  <c r="W40" i="60" s="1"/>
  <c r="V35" i="44"/>
  <c r="W35" i="60" s="1"/>
  <c r="AB341" i="44"/>
  <c r="AB342" i="44"/>
  <c r="AB343" i="44"/>
  <c r="AB344" i="44"/>
  <c r="AB345" i="44"/>
  <c r="AB346" i="44"/>
  <c r="AB347" i="44"/>
  <c r="AB348" i="44"/>
  <c r="AB349" i="44"/>
  <c r="AB350" i="44"/>
  <c r="AB203" i="44"/>
  <c r="AB204" i="44"/>
  <c r="AB205" i="44"/>
  <c r="AB206" i="44"/>
  <c r="AB207" i="44"/>
  <c r="AB208" i="44"/>
  <c r="AB209" i="44"/>
  <c r="AB210" i="44"/>
  <c r="AB211" i="44"/>
  <c r="AB212" i="44"/>
  <c r="AB213" i="44"/>
  <c r="AB214" i="44"/>
  <c r="AB215" i="44"/>
  <c r="AB216" i="44"/>
  <c r="AB217" i="44"/>
  <c r="AB218" i="44"/>
  <c r="AB219" i="44"/>
  <c r="AB220" i="44"/>
  <c r="AB221" i="44"/>
  <c r="AB222" i="44"/>
  <c r="AB223" i="44"/>
  <c r="AB224" i="44"/>
  <c r="AB225" i="44"/>
  <c r="AB226" i="44"/>
  <c r="AB227" i="44"/>
  <c r="AB228" i="44"/>
  <c r="AB229" i="44"/>
  <c r="AB230" i="44"/>
  <c r="AB231" i="44"/>
  <c r="AB232" i="44"/>
  <c r="AB233" i="44"/>
  <c r="AB234" i="44"/>
  <c r="AB235" i="44"/>
  <c r="AB236" i="44"/>
  <c r="AB237" i="44"/>
  <c r="AB238" i="44"/>
  <c r="AB239" i="44"/>
  <c r="AB240" i="44"/>
  <c r="AB241" i="44"/>
  <c r="AB242" i="44"/>
  <c r="AB243" i="44"/>
  <c r="AB244" i="44"/>
  <c r="AB245" i="44"/>
  <c r="AB246" i="44"/>
  <c r="AB247" i="44"/>
  <c r="AB248" i="44"/>
  <c r="AB249" i="44"/>
  <c r="AB250" i="44"/>
  <c r="AB251" i="44"/>
  <c r="AB252" i="44"/>
  <c r="AB253" i="44"/>
  <c r="AB254" i="44"/>
  <c r="AB255" i="44"/>
  <c r="AB256" i="44"/>
  <c r="AB257" i="44"/>
  <c r="AB258" i="44"/>
  <c r="AB259" i="44"/>
  <c r="AB260" i="44"/>
  <c r="AB261" i="44"/>
  <c r="AB262" i="44"/>
  <c r="AB263" i="44"/>
  <c r="AB264" i="44"/>
  <c r="AB265" i="44"/>
  <c r="AB266" i="44"/>
  <c r="AB267" i="44"/>
  <c r="AB268" i="44"/>
  <c r="AB269" i="44"/>
  <c r="AB270" i="44"/>
  <c r="AB271" i="44"/>
  <c r="AB272" i="44"/>
  <c r="AB273" i="44"/>
  <c r="AB274" i="44"/>
  <c r="AB275" i="44"/>
  <c r="AB276" i="44"/>
  <c r="AB277" i="44"/>
  <c r="AB278" i="44"/>
  <c r="AB279" i="44"/>
  <c r="AB280" i="44"/>
  <c r="AB281" i="44"/>
  <c r="AB282" i="44"/>
  <c r="AB283" i="44"/>
  <c r="AB284" i="44"/>
  <c r="AB285" i="44"/>
  <c r="AB286" i="44"/>
  <c r="AB287" i="44"/>
  <c r="AB288" i="44"/>
  <c r="AB289" i="44"/>
  <c r="AB290" i="44"/>
  <c r="AB291" i="44"/>
  <c r="AB292" i="44"/>
  <c r="AB293" i="44"/>
  <c r="AB294" i="44"/>
  <c r="AB295" i="44"/>
  <c r="AB296" i="44"/>
  <c r="AB297" i="44"/>
  <c r="AB298" i="44"/>
  <c r="AB299" i="44"/>
  <c r="AB300" i="44"/>
  <c r="AB301" i="44"/>
  <c r="AB302" i="44"/>
  <c r="AB303" i="44"/>
  <c r="AB304" i="44"/>
  <c r="AB305" i="44"/>
  <c r="AB306" i="44"/>
  <c r="AB307" i="44"/>
  <c r="AB308" i="44"/>
  <c r="AB309" i="44"/>
  <c r="AB310" i="44"/>
  <c r="AB311" i="44"/>
  <c r="AB312" i="44"/>
  <c r="AB313" i="44"/>
  <c r="AB314" i="44"/>
  <c r="AB315" i="44"/>
  <c r="AB316" i="44"/>
  <c r="AB317" i="44"/>
  <c r="AB318" i="44"/>
  <c r="AB319" i="44"/>
  <c r="AB320" i="44"/>
  <c r="AB321" i="44"/>
  <c r="AB322" i="44"/>
  <c r="AB323" i="44"/>
  <c r="AB324" i="44"/>
  <c r="AB325" i="44"/>
  <c r="AB326" i="44"/>
  <c r="AB327" i="44"/>
  <c r="AB328" i="44"/>
  <c r="AB329" i="44"/>
  <c r="AB330" i="44"/>
  <c r="AB331" i="44"/>
  <c r="AB332" i="44"/>
  <c r="AB333" i="44"/>
  <c r="AB334" i="44"/>
  <c r="AB335" i="44"/>
  <c r="AB336" i="44"/>
  <c r="AB337" i="44"/>
  <c r="AB338" i="44"/>
  <c r="AB339" i="44"/>
  <c r="Q356" i="46" l="1"/>
  <c r="Q18" i="46" s="1"/>
  <c r="Q17" i="46" s="1"/>
  <c r="C356" i="46"/>
  <c r="C18" i="46" s="1"/>
  <c r="C17" i="46" s="1"/>
  <c r="M24" i="46"/>
  <c r="H336" i="44"/>
  <c r="I336" i="44" s="1"/>
  <c r="AC336" i="60"/>
  <c r="H320" i="44"/>
  <c r="AC320" i="60"/>
  <c r="H304" i="44"/>
  <c r="I304" i="44" s="1"/>
  <c r="AC304" i="60"/>
  <c r="H288" i="44"/>
  <c r="AC288" i="60"/>
  <c r="H272" i="44"/>
  <c r="I272" i="44" s="1"/>
  <c r="AC272" i="60"/>
  <c r="H248" i="44"/>
  <c r="I248" i="44" s="1"/>
  <c r="AC248" i="60"/>
  <c r="H339" i="44"/>
  <c r="I339" i="44" s="1"/>
  <c r="AC339" i="60"/>
  <c r="H327" i="44"/>
  <c r="AC327" i="60"/>
  <c r="H315" i="44"/>
  <c r="AC315" i="60"/>
  <c r="H337" i="44"/>
  <c r="AC337" i="60"/>
  <c r="H333" i="44"/>
  <c r="I333" i="44" s="1"/>
  <c r="AC333" i="60"/>
  <c r="H329" i="44"/>
  <c r="AC329" i="60"/>
  <c r="H325" i="44"/>
  <c r="AC325" i="60"/>
  <c r="H321" i="44"/>
  <c r="I321" i="44" s="1"/>
  <c r="AC321" i="60"/>
  <c r="H317" i="44"/>
  <c r="I317" i="44" s="1"/>
  <c r="AC317" i="60"/>
  <c r="H313" i="44"/>
  <c r="AC313" i="60"/>
  <c r="H309" i="44"/>
  <c r="I309" i="44" s="1"/>
  <c r="AC309" i="60"/>
  <c r="H305" i="44"/>
  <c r="AC305" i="60"/>
  <c r="H301" i="44"/>
  <c r="I301" i="44" s="1"/>
  <c r="AC301" i="60"/>
  <c r="H297" i="44"/>
  <c r="AC297" i="60"/>
  <c r="H293" i="44"/>
  <c r="I293" i="44" s="1"/>
  <c r="AC293" i="60"/>
  <c r="H289" i="44"/>
  <c r="AC289" i="60"/>
  <c r="H285" i="44"/>
  <c r="I285" i="44" s="1"/>
  <c r="AC285" i="60"/>
  <c r="H281" i="44"/>
  <c r="AC281" i="60"/>
  <c r="H277" i="44"/>
  <c r="I277" i="44" s="1"/>
  <c r="AC277" i="60"/>
  <c r="H273" i="44"/>
  <c r="I273" i="44" s="1"/>
  <c r="AC273" i="60"/>
  <c r="H269" i="44"/>
  <c r="I269" i="44" s="1"/>
  <c r="AC269" i="60"/>
  <c r="H265" i="44"/>
  <c r="AC265" i="60"/>
  <c r="H261" i="44"/>
  <c r="AC261" i="60"/>
  <c r="H257" i="44"/>
  <c r="AC257" i="60"/>
  <c r="H253" i="44"/>
  <c r="I253" i="44" s="1"/>
  <c r="AC253" i="60"/>
  <c r="H249" i="44"/>
  <c r="AC249" i="60"/>
  <c r="H245" i="44"/>
  <c r="AC245" i="60"/>
  <c r="H241" i="44"/>
  <c r="I241" i="44" s="1"/>
  <c r="AC241" i="60"/>
  <c r="H237" i="44"/>
  <c r="I237" i="44" s="1"/>
  <c r="AC237" i="60"/>
  <c r="H233" i="44"/>
  <c r="I233" i="44" s="1"/>
  <c r="AC233" i="60"/>
  <c r="H229" i="44"/>
  <c r="AC229" i="60"/>
  <c r="H225" i="44"/>
  <c r="AC225" i="60"/>
  <c r="H221" i="44"/>
  <c r="AC221" i="60"/>
  <c r="H217" i="44"/>
  <c r="I217" i="44" s="1"/>
  <c r="AC217" i="60"/>
  <c r="H213" i="44"/>
  <c r="AC213" i="60"/>
  <c r="H209" i="44"/>
  <c r="I209" i="44" s="1"/>
  <c r="AC209" i="60"/>
  <c r="H205" i="44"/>
  <c r="I205" i="44" s="1"/>
  <c r="AC205" i="60"/>
  <c r="H349" i="44"/>
  <c r="AC349" i="60"/>
  <c r="H345" i="44"/>
  <c r="I345" i="44" s="1"/>
  <c r="AC345" i="60"/>
  <c r="H341" i="44"/>
  <c r="AC341" i="60"/>
  <c r="H328" i="44"/>
  <c r="I328" i="44" s="1"/>
  <c r="AC328" i="60"/>
  <c r="H312" i="44"/>
  <c r="I312" i="44" s="1"/>
  <c r="AC312" i="60"/>
  <c r="H296" i="44"/>
  <c r="AC296" i="60"/>
  <c r="H280" i="44"/>
  <c r="I280" i="44" s="1"/>
  <c r="AC280" i="60"/>
  <c r="H264" i="44"/>
  <c r="I264" i="44" s="1"/>
  <c r="AC264" i="60"/>
  <c r="H260" i="44"/>
  <c r="AC260" i="60"/>
  <c r="H252" i="44"/>
  <c r="AC252" i="60"/>
  <c r="H240" i="44"/>
  <c r="AC240" i="60"/>
  <c r="H236" i="44"/>
  <c r="I236" i="44" s="1"/>
  <c r="AC236" i="60"/>
  <c r="H232" i="44"/>
  <c r="I232" i="44" s="1"/>
  <c r="AC232" i="60"/>
  <c r="H228" i="44"/>
  <c r="AC228" i="60"/>
  <c r="H224" i="44"/>
  <c r="AC224" i="60"/>
  <c r="H220" i="44"/>
  <c r="I220" i="44" s="1"/>
  <c r="AC220" i="60"/>
  <c r="H216" i="44"/>
  <c r="AC216" i="60"/>
  <c r="H212" i="44"/>
  <c r="I212" i="44" s="1"/>
  <c r="AC212" i="60"/>
  <c r="H208" i="44"/>
  <c r="I208" i="44" s="1"/>
  <c r="AC208" i="60"/>
  <c r="H204" i="44"/>
  <c r="I204" i="44" s="1"/>
  <c r="AC204" i="60"/>
  <c r="H348" i="44"/>
  <c r="AC348" i="60"/>
  <c r="H344" i="44"/>
  <c r="I344" i="44" s="1"/>
  <c r="AC344" i="60"/>
  <c r="H332" i="44"/>
  <c r="AC332" i="60"/>
  <c r="H316" i="44"/>
  <c r="AC316" i="60"/>
  <c r="H300" i="44"/>
  <c r="I300" i="44" s="1"/>
  <c r="AC300" i="60"/>
  <c r="H284" i="44"/>
  <c r="I284" i="44" s="1"/>
  <c r="AC284" i="60"/>
  <c r="H268" i="44"/>
  <c r="AC268" i="60"/>
  <c r="H256" i="44"/>
  <c r="I256" i="44" s="1"/>
  <c r="AC256" i="60"/>
  <c r="H331" i="44"/>
  <c r="AC331" i="60"/>
  <c r="H319" i="44"/>
  <c r="AC319" i="60"/>
  <c r="H307" i="44"/>
  <c r="I307" i="44" s="1"/>
  <c r="AC307" i="60"/>
  <c r="H303" i="44"/>
  <c r="I303" i="44" s="1"/>
  <c r="AC303" i="60"/>
  <c r="H299" i="44"/>
  <c r="AC299" i="60"/>
  <c r="H295" i="44"/>
  <c r="I295" i="44" s="1"/>
  <c r="AC295" i="60"/>
  <c r="H291" i="44"/>
  <c r="AC291" i="60"/>
  <c r="H287" i="44"/>
  <c r="I287" i="44" s="1"/>
  <c r="AC287" i="60"/>
  <c r="H283" i="44"/>
  <c r="I283" i="44" s="1"/>
  <c r="AC283" i="60"/>
  <c r="H279" i="44"/>
  <c r="I279" i="44" s="1"/>
  <c r="AC279" i="60"/>
  <c r="H275" i="44"/>
  <c r="AC275" i="60"/>
  <c r="H271" i="44"/>
  <c r="I271" i="44" s="1"/>
  <c r="AC271" i="60"/>
  <c r="H267" i="44"/>
  <c r="AC267" i="60"/>
  <c r="H263" i="44"/>
  <c r="I263" i="44" s="1"/>
  <c r="AC263" i="60"/>
  <c r="H259" i="44"/>
  <c r="AC259" i="60"/>
  <c r="H255" i="44"/>
  <c r="I255" i="44" s="1"/>
  <c r="AC255" i="60"/>
  <c r="H251" i="44"/>
  <c r="AC251" i="60"/>
  <c r="H247" i="44"/>
  <c r="I247" i="44" s="1"/>
  <c r="AC247" i="60"/>
  <c r="H243" i="44"/>
  <c r="AC243" i="60"/>
  <c r="H239" i="44"/>
  <c r="I239" i="44" s="1"/>
  <c r="AC239" i="60"/>
  <c r="H235" i="44"/>
  <c r="I235" i="44" s="1"/>
  <c r="AC235" i="60"/>
  <c r="H231" i="44"/>
  <c r="AC231" i="60"/>
  <c r="H227" i="44"/>
  <c r="AC227" i="60"/>
  <c r="H223" i="44"/>
  <c r="I223" i="44" s="1"/>
  <c r="AC223" i="60"/>
  <c r="H219" i="44"/>
  <c r="I219" i="44" s="1"/>
  <c r="AC219" i="60"/>
  <c r="H215" i="44"/>
  <c r="I215" i="44" s="1"/>
  <c r="AC215" i="60"/>
  <c r="H211" i="44"/>
  <c r="I211" i="44" s="1"/>
  <c r="AC211" i="60"/>
  <c r="H207" i="44"/>
  <c r="AC207" i="60"/>
  <c r="H203" i="44"/>
  <c r="AC203" i="60"/>
  <c r="H347" i="44"/>
  <c r="I347" i="44" s="1"/>
  <c r="AC347" i="60"/>
  <c r="H343" i="44"/>
  <c r="AC343" i="60"/>
  <c r="H324" i="44"/>
  <c r="I324" i="44" s="1"/>
  <c r="AC324" i="60"/>
  <c r="H308" i="44"/>
  <c r="AC308" i="60"/>
  <c r="H292" i="44"/>
  <c r="I292" i="44" s="1"/>
  <c r="AC292" i="60"/>
  <c r="H276" i="44"/>
  <c r="AC276" i="60"/>
  <c r="H244" i="44"/>
  <c r="AC244" i="60"/>
  <c r="H335" i="44"/>
  <c r="AC335" i="60"/>
  <c r="H323" i="44"/>
  <c r="I323" i="44" s="1"/>
  <c r="AC323" i="60"/>
  <c r="H311" i="44"/>
  <c r="I311" i="44" s="1"/>
  <c r="AC311" i="60"/>
  <c r="H338" i="44"/>
  <c r="I338" i="44" s="1"/>
  <c r="AC338" i="60"/>
  <c r="H334" i="44"/>
  <c r="AC334" i="60"/>
  <c r="H330" i="44"/>
  <c r="I330" i="44" s="1"/>
  <c r="AC330" i="60"/>
  <c r="H326" i="44"/>
  <c r="I326" i="44" s="1"/>
  <c r="AC326" i="60"/>
  <c r="H322" i="44"/>
  <c r="AC322" i="60"/>
  <c r="H318" i="44"/>
  <c r="AC318" i="60"/>
  <c r="H314" i="44"/>
  <c r="I314" i="44" s="1"/>
  <c r="AC314" i="60"/>
  <c r="H310" i="44"/>
  <c r="AC310" i="60"/>
  <c r="H306" i="44"/>
  <c r="AC306" i="60"/>
  <c r="H302" i="44"/>
  <c r="AC302" i="60"/>
  <c r="H298" i="44"/>
  <c r="I298" i="44" s="1"/>
  <c r="AC298" i="60"/>
  <c r="H294" i="44"/>
  <c r="I294" i="44" s="1"/>
  <c r="AC294" i="60"/>
  <c r="H290" i="44"/>
  <c r="AC290" i="60"/>
  <c r="H286" i="44"/>
  <c r="I286" i="44" s="1"/>
  <c r="AC286" i="60"/>
  <c r="H282" i="44"/>
  <c r="I282" i="44" s="1"/>
  <c r="AC282" i="60"/>
  <c r="H278" i="44"/>
  <c r="I278" i="44" s="1"/>
  <c r="AC278" i="60"/>
  <c r="H274" i="44"/>
  <c r="AC274" i="60"/>
  <c r="H270" i="44"/>
  <c r="I270" i="44" s="1"/>
  <c r="AC270" i="60"/>
  <c r="H266" i="44"/>
  <c r="AC266" i="60"/>
  <c r="H262" i="44"/>
  <c r="AC262" i="60"/>
  <c r="H258" i="44"/>
  <c r="I258" i="44" s="1"/>
  <c r="AC258" i="60"/>
  <c r="H254" i="44"/>
  <c r="AC254" i="60"/>
  <c r="H250" i="44"/>
  <c r="I250" i="44" s="1"/>
  <c r="AC250" i="60"/>
  <c r="H246" i="44"/>
  <c r="AC246" i="60"/>
  <c r="H242" i="44"/>
  <c r="AC242" i="60"/>
  <c r="H238" i="44"/>
  <c r="AC238" i="60"/>
  <c r="H234" i="44"/>
  <c r="AC234" i="60"/>
  <c r="H230" i="44"/>
  <c r="AC230" i="60"/>
  <c r="H226" i="44"/>
  <c r="I226" i="44" s="1"/>
  <c r="AC226" i="60"/>
  <c r="H222" i="44"/>
  <c r="AC222" i="60"/>
  <c r="H218" i="44"/>
  <c r="I218" i="44" s="1"/>
  <c r="AC218" i="60"/>
  <c r="H214" i="44"/>
  <c r="I214" i="44" s="1"/>
  <c r="AC214" i="60"/>
  <c r="H210" i="44"/>
  <c r="I210" i="44" s="1"/>
  <c r="AC210" i="60"/>
  <c r="H206" i="44"/>
  <c r="AC206" i="60"/>
  <c r="H350" i="44"/>
  <c r="AC350" i="60"/>
  <c r="H346" i="44"/>
  <c r="AC346" i="60"/>
  <c r="H342" i="44"/>
  <c r="I342" i="44" s="1"/>
  <c r="AC342" i="60"/>
  <c r="B32" i="56"/>
  <c r="B42" i="56"/>
  <c r="C48" i="58"/>
  <c r="N608" i="46"/>
  <c r="N363" i="46" s="1"/>
  <c r="I296" i="44"/>
  <c r="I231" i="44"/>
  <c r="I313" i="44"/>
  <c r="I242" i="44"/>
  <c r="I316" i="44"/>
  <c r="I249" i="44"/>
  <c r="I329" i="44"/>
  <c r="I315" i="44"/>
  <c r="I252" i="44"/>
  <c r="G17" i="46"/>
  <c r="I17" i="46"/>
  <c r="Z359" i="46"/>
  <c r="E17" i="46"/>
  <c r="J18" i="46"/>
  <c r="J17" i="46" s="1"/>
  <c r="K17" i="46"/>
  <c r="F18" i="46"/>
  <c r="F17" i="46" s="1"/>
  <c r="U358" i="44"/>
  <c r="D18" i="46"/>
  <c r="D17" i="46" s="1"/>
  <c r="V358" i="44"/>
  <c r="L18" i="46"/>
  <c r="L17" i="46" s="1"/>
  <c r="H18" i="46"/>
  <c r="H17" i="46" s="1"/>
  <c r="Z362" i="46"/>
  <c r="T362" i="46"/>
  <c r="X363" i="46"/>
  <c r="C19" i="57" l="1"/>
  <c r="Q345" i="45"/>
  <c r="AA344" i="66"/>
  <c r="Q205" i="45"/>
  <c r="R205" i="45" s="1"/>
  <c r="AA204" i="66"/>
  <c r="Q221" i="45"/>
  <c r="AA220" i="66"/>
  <c r="Q229" i="45"/>
  <c r="T229" i="45" s="1"/>
  <c r="AA228" i="66"/>
  <c r="Q245" i="45"/>
  <c r="AA244" i="66"/>
  <c r="Q261" i="45"/>
  <c r="S261" i="45" s="1"/>
  <c r="AA260" i="66"/>
  <c r="Q277" i="45"/>
  <c r="AA276" i="66"/>
  <c r="Q293" i="45"/>
  <c r="S293" i="45" s="1"/>
  <c r="AA292" i="66"/>
  <c r="Q309" i="45"/>
  <c r="AA308" i="66"/>
  <c r="Q317" i="45"/>
  <c r="T317" i="45" s="1"/>
  <c r="AA316" i="66"/>
  <c r="Q333" i="45"/>
  <c r="AA332" i="66"/>
  <c r="Q334" i="45"/>
  <c r="R334" i="45" s="1"/>
  <c r="AA333" i="66"/>
  <c r="Q275" i="45"/>
  <c r="AA274" i="66"/>
  <c r="Q342" i="45"/>
  <c r="S342" i="45" s="1"/>
  <c r="AA341" i="66"/>
  <c r="Q202" i="45"/>
  <c r="AA201" i="66"/>
  <c r="Q218" i="45"/>
  <c r="R218" i="45" s="1"/>
  <c r="AA217" i="66"/>
  <c r="Q226" i="45"/>
  <c r="AA225" i="66"/>
  <c r="Q242" i="45"/>
  <c r="T242" i="45" s="1"/>
  <c r="AA241" i="66"/>
  <c r="Q250" i="45"/>
  <c r="AA249" i="66"/>
  <c r="Q266" i="45"/>
  <c r="T266" i="45" s="1"/>
  <c r="AA265" i="66"/>
  <c r="Q274" i="45"/>
  <c r="AA273" i="66"/>
  <c r="Q290" i="45"/>
  <c r="T290" i="45" s="1"/>
  <c r="AA289" i="66"/>
  <c r="Q298" i="45"/>
  <c r="AA297" i="66"/>
  <c r="Q330" i="45"/>
  <c r="S330" i="45" s="1"/>
  <c r="AA329" i="66"/>
  <c r="Q267" i="45"/>
  <c r="AA266" i="66"/>
  <c r="Q331" i="45"/>
  <c r="T331" i="45" s="1"/>
  <c r="AA330" i="66"/>
  <c r="Q347" i="45"/>
  <c r="AA346" i="66"/>
  <c r="Q215" i="45"/>
  <c r="S215" i="45" s="1"/>
  <c r="AA214" i="66"/>
  <c r="Q223" i="45"/>
  <c r="AA222" i="66"/>
  <c r="Q239" i="45"/>
  <c r="R239" i="45" s="1"/>
  <c r="AA238" i="66"/>
  <c r="Q259" i="45"/>
  <c r="AA258" i="66"/>
  <c r="Q311" i="45"/>
  <c r="R311" i="45" s="1"/>
  <c r="AA310" i="66"/>
  <c r="Q340" i="45"/>
  <c r="AA339" i="66"/>
  <c r="Q348" i="45"/>
  <c r="T348" i="45" s="1"/>
  <c r="AA347" i="66"/>
  <c r="Q216" i="45"/>
  <c r="AA215" i="66"/>
  <c r="Q224" i="45"/>
  <c r="T224" i="45" s="1"/>
  <c r="AA223" i="66"/>
  <c r="Q232" i="45"/>
  <c r="AA231" i="66"/>
  <c r="Q248" i="45"/>
  <c r="S248" i="45" s="1"/>
  <c r="AA247" i="66"/>
  <c r="Q256" i="45"/>
  <c r="AA255" i="66"/>
  <c r="Q264" i="45"/>
  <c r="T264" i="45" s="1"/>
  <c r="AA263" i="66"/>
  <c r="Q280" i="45"/>
  <c r="AA279" i="66"/>
  <c r="Q288" i="45"/>
  <c r="R288" i="45" s="1"/>
  <c r="AA287" i="66"/>
  <c r="Q296" i="45"/>
  <c r="AA295" i="66"/>
  <c r="Q304" i="45"/>
  <c r="S304" i="45" s="1"/>
  <c r="AA303" i="66"/>
  <c r="Q312" i="45"/>
  <c r="AA311" i="66"/>
  <c r="Q328" i="45"/>
  <c r="R328" i="45" s="1"/>
  <c r="AA327" i="66"/>
  <c r="Q336" i="45"/>
  <c r="AA335" i="66"/>
  <c r="Q326" i="45"/>
  <c r="R326" i="45" s="1"/>
  <c r="AA325" i="66"/>
  <c r="Q247" i="45"/>
  <c r="AA246" i="66"/>
  <c r="Q287" i="45"/>
  <c r="S287" i="45" s="1"/>
  <c r="AA286" i="66"/>
  <c r="Q319" i="45"/>
  <c r="AA318" i="66"/>
  <c r="I349" i="44"/>
  <c r="J349" i="60" s="1"/>
  <c r="I267" i="44"/>
  <c r="J267" i="60" s="1"/>
  <c r="I297" i="44"/>
  <c r="I222" i="44"/>
  <c r="S219" i="36" s="1"/>
  <c r="I268" i="44"/>
  <c r="J268" i="60" s="1"/>
  <c r="I331" i="44"/>
  <c r="S328" i="36" s="1"/>
  <c r="O328" i="36" s="1"/>
  <c r="P328" i="36" s="1"/>
  <c r="I227" i="44"/>
  <c r="I243" i="44"/>
  <c r="S240" i="36" s="1"/>
  <c r="I281" i="44"/>
  <c r="S278" i="36" s="1"/>
  <c r="I203" i="44"/>
  <c r="S200" i="36" s="1"/>
  <c r="I224" i="44"/>
  <c r="I240" i="44"/>
  <c r="S237" i="36" s="1"/>
  <c r="I225" i="44"/>
  <c r="S222" i="36" s="1"/>
  <c r="I257" i="44"/>
  <c r="J257" i="60" s="1"/>
  <c r="I337" i="44"/>
  <c r="I320" i="44"/>
  <c r="S317" i="36" s="1"/>
  <c r="Q341" i="45"/>
  <c r="R341" i="45" s="1"/>
  <c r="AA340" i="66"/>
  <c r="Q349" i="45"/>
  <c r="AA348" i="66"/>
  <c r="Q209" i="45"/>
  <c r="R209" i="45" s="1"/>
  <c r="AA208" i="66"/>
  <c r="Q217" i="45"/>
  <c r="AA216" i="66"/>
  <c r="Q225" i="45"/>
  <c r="T225" i="45" s="1"/>
  <c r="AA224" i="66"/>
  <c r="Q233" i="45"/>
  <c r="AA232" i="66"/>
  <c r="Q241" i="45"/>
  <c r="R241" i="45" s="1"/>
  <c r="AA240" i="66"/>
  <c r="Q249" i="45"/>
  <c r="AA248" i="66"/>
  <c r="Q257" i="45"/>
  <c r="T257" i="45" s="1"/>
  <c r="AA256" i="66"/>
  <c r="I266" i="44"/>
  <c r="AA264" i="66"/>
  <c r="Q273" i="45"/>
  <c r="T273" i="45" s="1"/>
  <c r="AA272" i="66"/>
  <c r="Q281" i="45"/>
  <c r="AA280" i="66"/>
  <c r="Q289" i="45"/>
  <c r="S289" i="45" s="1"/>
  <c r="AA288" i="66"/>
  <c r="Q297" i="45"/>
  <c r="AA296" i="66"/>
  <c r="Q305" i="45"/>
  <c r="T305" i="45" s="1"/>
  <c r="AA304" i="66"/>
  <c r="Q313" i="45"/>
  <c r="AA312" i="66"/>
  <c r="I322" i="44"/>
  <c r="S319" i="36" s="1"/>
  <c r="AA320" i="66"/>
  <c r="Q329" i="45"/>
  <c r="AA328" i="66"/>
  <c r="Q337" i="45"/>
  <c r="S337" i="45" s="1"/>
  <c r="AA336" i="66"/>
  <c r="Q322" i="45"/>
  <c r="AA321" i="66"/>
  <c r="Q243" i="45"/>
  <c r="S243" i="45" s="1"/>
  <c r="AA242" i="66"/>
  <c r="Q291" i="45"/>
  <c r="AA290" i="66"/>
  <c r="Q323" i="45"/>
  <c r="R323" i="45" s="1"/>
  <c r="AA322" i="66"/>
  <c r="Q346" i="45"/>
  <c r="AA345" i="66"/>
  <c r="Q206" i="45"/>
  <c r="R206" i="45" s="1"/>
  <c r="AA205" i="66"/>
  <c r="Q214" i="45"/>
  <c r="AA213" i="66"/>
  <c r="Q222" i="45"/>
  <c r="S222" i="45" s="1"/>
  <c r="AA221" i="66"/>
  <c r="Q230" i="45"/>
  <c r="AA229" i="66"/>
  <c r="Q238" i="45"/>
  <c r="T238" i="45" s="1"/>
  <c r="AA237" i="66"/>
  <c r="Q246" i="45"/>
  <c r="AA245" i="66"/>
  <c r="Q254" i="45"/>
  <c r="S254" i="45" s="1"/>
  <c r="AA253" i="66"/>
  <c r="Q262" i="45"/>
  <c r="AA261" i="66"/>
  <c r="Q270" i="45"/>
  <c r="T270" i="45" s="1"/>
  <c r="AA269" i="66"/>
  <c r="Q278" i="45"/>
  <c r="AA277" i="66"/>
  <c r="Q286" i="45"/>
  <c r="S286" i="45" s="1"/>
  <c r="AA285" i="66"/>
  <c r="Q294" i="45"/>
  <c r="AA293" i="66"/>
  <c r="Q302" i="45"/>
  <c r="T302" i="45" s="1"/>
  <c r="AA301" i="66"/>
  <c r="I319" i="44"/>
  <c r="J319" i="60" s="1"/>
  <c r="AA317" i="66"/>
  <c r="Q255" i="45"/>
  <c r="S255" i="45" s="1"/>
  <c r="AA254" i="66"/>
  <c r="Q283" i="45"/>
  <c r="AA282" i="66"/>
  <c r="Q315" i="45"/>
  <c r="R315" i="45" s="1"/>
  <c r="AA314" i="66"/>
  <c r="Q343" i="45"/>
  <c r="AA342" i="66"/>
  <c r="Q203" i="45"/>
  <c r="T203" i="45" s="1"/>
  <c r="AA202" i="66"/>
  <c r="Q211" i="45"/>
  <c r="AA210" i="66"/>
  <c r="Q219" i="45"/>
  <c r="R219" i="45" s="1"/>
  <c r="AA218" i="66"/>
  <c r="Q227" i="45"/>
  <c r="AA226" i="66"/>
  <c r="Q235" i="45"/>
  <c r="T235" i="45" s="1"/>
  <c r="AA234" i="66"/>
  <c r="Q251" i="45"/>
  <c r="AA250" i="66"/>
  <c r="Q263" i="45"/>
  <c r="R263" i="45" s="1"/>
  <c r="AA262" i="66"/>
  <c r="Q295" i="45"/>
  <c r="AA294" i="66"/>
  <c r="Q327" i="45"/>
  <c r="S327" i="45" s="1"/>
  <c r="AA326" i="66"/>
  <c r="Q344" i="45"/>
  <c r="AA343" i="66"/>
  <c r="Q204" i="45"/>
  <c r="T204" i="45" s="1"/>
  <c r="AA203" i="66"/>
  <c r="Q212" i="45"/>
  <c r="AA211" i="66"/>
  <c r="Q220" i="45"/>
  <c r="T220" i="45" s="1"/>
  <c r="AA219" i="66"/>
  <c r="Q228" i="45"/>
  <c r="AA227" i="66"/>
  <c r="Q236" i="45"/>
  <c r="R236" i="45" s="1"/>
  <c r="AA235" i="66"/>
  <c r="Q244" i="45"/>
  <c r="AA243" i="66"/>
  <c r="Q252" i="45"/>
  <c r="S252" i="45" s="1"/>
  <c r="AA251" i="66"/>
  <c r="Q260" i="45"/>
  <c r="AA259" i="66"/>
  <c r="Q268" i="45"/>
  <c r="T268" i="45" s="1"/>
  <c r="AA267" i="66"/>
  <c r="Q276" i="45"/>
  <c r="AA275" i="66"/>
  <c r="Q284" i="45"/>
  <c r="S284" i="45" s="1"/>
  <c r="AA283" i="66"/>
  <c r="Q292" i="45"/>
  <c r="AA291" i="66"/>
  <c r="Q300" i="45"/>
  <c r="S300" i="45" s="1"/>
  <c r="AA299" i="66"/>
  <c r="Q308" i="45"/>
  <c r="AA307" i="66"/>
  <c r="Q316" i="45"/>
  <c r="R316" i="45" s="1"/>
  <c r="AA315" i="66"/>
  <c r="Q324" i="45"/>
  <c r="AA323" i="66"/>
  <c r="Q332" i="45"/>
  <c r="S332" i="45" s="1"/>
  <c r="AA331" i="66"/>
  <c r="Q314" i="45"/>
  <c r="AA313" i="66"/>
  <c r="Q338" i="45"/>
  <c r="R338" i="45" s="1"/>
  <c r="AA337" i="66"/>
  <c r="Q271" i="45"/>
  <c r="AA270" i="66"/>
  <c r="Q303" i="45"/>
  <c r="T303" i="45" s="1"/>
  <c r="AA302" i="66"/>
  <c r="Q335" i="45"/>
  <c r="AA334" i="66"/>
  <c r="I341" i="44"/>
  <c r="S338" i="36" s="1"/>
  <c r="I207" i="44"/>
  <c r="J207" i="60" s="1"/>
  <c r="I228" i="44"/>
  <c r="J228" i="60" s="1"/>
  <c r="I244" i="44"/>
  <c r="J244" i="60" s="1"/>
  <c r="I260" i="44"/>
  <c r="S257" i="36" s="1"/>
  <c r="I274" i="44"/>
  <c r="J274" i="60" s="1"/>
  <c r="I290" i="44"/>
  <c r="J290" i="60" s="1"/>
  <c r="I306" i="44"/>
  <c r="J306" i="60" s="1"/>
  <c r="I325" i="44"/>
  <c r="S322" i="36" s="1"/>
  <c r="I350" i="44"/>
  <c r="S347" i="36" s="1"/>
  <c r="I216" i="44"/>
  <c r="I229" i="44"/>
  <c r="S226" i="36" s="1"/>
  <c r="I245" i="44"/>
  <c r="S242" i="36" s="1"/>
  <c r="I261" i="44"/>
  <c r="S258" i="36" s="1"/>
  <c r="I275" i="44"/>
  <c r="I291" i="44"/>
  <c r="S288" i="36" s="1"/>
  <c r="I310" i="44"/>
  <c r="S307" i="36" s="1"/>
  <c r="I334" i="44"/>
  <c r="S331" i="36" s="1"/>
  <c r="O331" i="36" s="1"/>
  <c r="P331" i="36" s="1"/>
  <c r="I213" i="44"/>
  <c r="I234" i="44"/>
  <c r="S231" i="36" s="1"/>
  <c r="I265" i="44"/>
  <c r="J265" i="60" s="1"/>
  <c r="I288" i="44"/>
  <c r="S285" i="36" s="1"/>
  <c r="O285" i="36" s="1"/>
  <c r="P285" i="36" s="1"/>
  <c r="I327" i="44"/>
  <c r="I206" i="44"/>
  <c r="S203" i="36" s="1"/>
  <c r="I221" i="44"/>
  <c r="S218" i="36" s="1"/>
  <c r="I251" i="44"/>
  <c r="S248" i="36" s="1"/>
  <c r="I289" i="44"/>
  <c r="I305" i="44"/>
  <c r="J305" i="60" s="1"/>
  <c r="I332" i="44"/>
  <c r="J332" i="60" s="1"/>
  <c r="Q213" i="45"/>
  <c r="S213" i="45" s="1"/>
  <c r="AA212" i="66"/>
  <c r="Q237" i="45"/>
  <c r="S237" i="45" s="1"/>
  <c r="AA236" i="66"/>
  <c r="Q253" i="45"/>
  <c r="R253" i="45" s="1"/>
  <c r="AA252" i="66"/>
  <c r="Q269" i="45"/>
  <c r="S269" i="45" s="1"/>
  <c r="AA268" i="66"/>
  <c r="Q285" i="45"/>
  <c r="T285" i="45" s="1"/>
  <c r="AA284" i="66"/>
  <c r="Q301" i="45"/>
  <c r="T301" i="45" s="1"/>
  <c r="AA300" i="66"/>
  <c r="Q325" i="45"/>
  <c r="R325" i="45" s="1"/>
  <c r="AA324" i="66"/>
  <c r="Q310" i="45"/>
  <c r="T310" i="45" s="1"/>
  <c r="AA309" i="66"/>
  <c r="Q307" i="45"/>
  <c r="S307" i="45" s="1"/>
  <c r="AA306" i="66"/>
  <c r="Q210" i="45"/>
  <c r="T210" i="45" s="1"/>
  <c r="AA209" i="66"/>
  <c r="Q234" i="45"/>
  <c r="T234" i="45" s="1"/>
  <c r="AA233" i="66"/>
  <c r="Q258" i="45"/>
  <c r="R258" i="45" s="1"/>
  <c r="AA257" i="66"/>
  <c r="Q282" i="45"/>
  <c r="R282" i="45" s="1"/>
  <c r="AA281" i="66"/>
  <c r="Q306" i="45"/>
  <c r="T306" i="45" s="1"/>
  <c r="AA305" i="66"/>
  <c r="Q299" i="45"/>
  <c r="R299" i="45" s="1"/>
  <c r="AA298" i="66"/>
  <c r="Q207" i="45"/>
  <c r="R207" i="45" s="1"/>
  <c r="AA206" i="66"/>
  <c r="Q231" i="45"/>
  <c r="R231" i="45" s="1"/>
  <c r="AA230" i="66"/>
  <c r="Q279" i="45"/>
  <c r="S279" i="45" s="1"/>
  <c r="AA278" i="66"/>
  <c r="Q208" i="45"/>
  <c r="T208" i="45" s="1"/>
  <c r="AA207" i="66"/>
  <c r="Q240" i="45"/>
  <c r="S240" i="45" s="1"/>
  <c r="AA239" i="66"/>
  <c r="Q272" i="45"/>
  <c r="R272" i="45" s="1"/>
  <c r="AA271" i="66"/>
  <c r="Q320" i="45"/>
  <c r="R320" i="45" s="1"/>
  <c r="AA319" i="66"/>
  <c r="I259" i="44"/>
  <c r="S256" i="36" s="1"/>
  <c r="I346" i="44"/>
  <c r="I343" i="44"/>
  <c r="J343" i="60" s="1"/>
  <c r="I230" i="44"/>
  <c r="S227" i="36" s="1"/>
  <c r="I238" i="44"/>
  <c r="J238" i="60" s="1"/>
  <c r="I246" i="44"/>
  <c r="J246" i="60" s="1"/>
  <c r="I254" i="44"/>
  <c r="J254" i="60" s="1"/>
  <c r="I276" i="44"/>
  <c r="S273" i="36" s="1"/>
  <c r="I299" i="44"/>
  <c r="J299" i="60" s="1"/>
  <c r="I308" i="44"/>
  <c r="I318" i="44"/>
  <c r="J318" i="60" s="1"/>
  <c r="I348" i="44"/>
  <c r="S345" i="36" s="1"/>
  <c r="O345" i="36" s="1"/>
  <c r="P345" i="36" s="1"/>
  <c r="I262" i="44"/>
  <c r="J262" i="60" s="1"/>
  <c r="I302" i="44"/>
  <c r="I335" i="44"/>
  <c r="J335" i="60" s="1"/>
  <c r="S263" i="36"/>
  <c r="J266" i="60"/>
  <c r="S316" i="36"/>
  <c r="J322" i="60"/>
  <c r="S221" i="36"/>
  <c r="J224" i="60"/>
  <c r="J240" i="60"/>
  <c r="S253" i="36"/>
  <c r="J256" i="60"/>
  <c r="Q321" i="45"/>
  <c r="R321" i="45" s="1"/>
  <c r="Q265" i="45"/>
  <c r="S265" i="45" s="1"/>
  <c r="Q318" i="45"/>
  <c r="T318" i="45" s="1"/>
  <c r="J341" i="60"/>
  <c r="S212" i="36"/>
  <c r="J215" i="60"/>
  <c r="S225" i="36"/>
  <c r="S233" i="36"/>
  <c r="J236" i="60"/>
  <c r="S249" i="36"/>
  <c r="J252" i="60"/>
  <c r="S279" i="36"/>
  <c r="J282" i="60"/>
  <c r="S287" i="36"/>
  <c r="S294" i="36"/>
  <c r="J297" i="60"/>
  <c r="S312" i="36"/>
  <c r="J315" i="60"/>
  <c r="J325" i="60"/>
  <c r="S333" i="36"/>
  <c r="J336" i="60"/>
  <c r="S343" i="36"/>
  <c r="J346" i="60"/>
  <c r="S201" i="36"/>
  <c r="J204" i="60"/>
  <c r="S209" i="36"/>
  <c r="J212" i="60"/>
  <c r="S216" i="36"/>
  <c r="J219" i="60"/>
  <c r="J225" i="60"/>
  <c r="S230" i="36"/>
  <c r="J233" i="60"/>
  <c r="S238" i="36"/>
  <c r="J241" i="60"/>
  <c r="S246" i="36"/>
  <c r="J249" i="60"/>
  <c r="S261" i="36"/>
  <c r="J264" i="60"/>
  <c r="S268" i="36"/>
  <c r="J271" i="60"/>
  <c r="S276" i="36"/>
  <c r="J279" i="60"/>
  <c r="S284" i="36"/>
  <c r="J287" i="60"/>
  <c r="S295" i="36"/>
  <c r="J298" i="60"/>
  <c r="S304" i="36"/>
  <c r="J307" i="60"/>
  <c r="S313" i="36"/>
  <c r="J316" i="60"/>
  <c r="S321" i="36"/>
  <c r="J324" i="60"/>
  <c r="S327" i="36"/>
  <c r="J330" i="60"/>
  <c r="S334" i="36"/>
  <c r="J337" i="60"/>
  <c r="S340" i="36"/>
  <c r="S202" i="36"/>
  <c r="J205" i="60"/>
  <c r="S210" i="36"/>
  <c r="J213" i="60"/>
  <c r="S217" i="36"/>
  <c r="J220" i="60"/>
  <c r="S243" i="36"/>
  <c r="S251" i="36"/>
  <c r="S281" i="36"/>
  <c r="J284" i="60"/>
  <c r="S289" i="36"/>
  <c r="J292" i="60"/>
  <c r="S305" i="36"/>
  <c r="J308" i="60"/>
  <c r="S310" i="36"/>
  <c r="J313" i="60"/>
  <c r="S330" i="36"/>
  <c r="J333" i="60"/>
  <c r="S341" i="36"/>
  <c r="J344" i="60"/>
  <c r="J206" i="60"/>
  <c r="S211" i="36"/>
  <c r="J214" i="60"/>
  <c r="J221" i="60"/>
  <c r="S224" i="36"/>
  <c r="J227" i="60"/>
  <c r="S232" i="36"/>
  <c r="J235" i="60"/>
  <c r="J243" i="60"/>
  <c r="S270" i="36"/>
  <c r="J273" i="60"/>
  <c r="J281" i="60"/>
  <c r="S286" i="36"/>
  <c r="J289" i="60"/>
  <c r="S293" i="36"/>
  <c r="J296" i="60"/>
  <c r="S299" i="36"/>
  <c r="J302" i="60"/>
  <c r="S306" i="36"/>
  <c r="J309" i="60"/>
  <c r="S329" i="36"/>
  <c r="S336" i="36"/>
  <c r="J339" i="60"/>
  <c r="Q343" i="36"/>
  <c r="I346" i="60"/>
  <c r="Q203" i="36"/>
  <c r="I206" i="60"/>
  <c r="Q211" i="36"/>
  <c r="I214" i="60"/>
  <c r="Q219" i="36"/>
  <c r="I222" i="60"/>
  <c r="Q227" i="36"/>
  <c r="I230" i="60"/>
  <c r="Q235" i="36"/>
  <c r="I238" i="60"/>
  <c r="Q243" i="36"/>
  <c r="I246" i="60"/>
  <c r="Q251" i="36"/>
  <c r="I254" i="60"/>
  <c r="Q259" i="36"/>
  <c r="I262" i="60"/>
  <c r="Q267" i="36"/>
  <c r="I270" i="60"/>
  <c r="Q275" i="36"/>
  <c r="I278" i="60"/>
  <c r="Q283" i="36"/>
  <c r="I286" i="60"/>
  <c r="Q291" i="36"/>
  <c r="I294" i="60"/>
  <c r="Q299" i="36"/>
  <c r="I302" i="60"/>
  <c r="Q307" i="36"/>
  <c r="I310" i="60"/>
  <c r="Q315" i="36"/>
  <c r="I318" i="60"/>
  <c r="Q323" i="36"/>
  <c r="I326" i="60"/>
  <c r="Q331" i="36"/>
  <c r="I334" i="60"/>
  <c r="Q308" i="36"/>
  <c r="I311" i="60"/>
  <c r="Q332" i="36"/>
  <c r="I335" i="60"/>
  <c r="Q273" i="36"/>
  <c r="I276" i="60"/>
  <c r="Q305" i="36"/>
  <c r="I308" i="60"/>
  <c r="Q340" i="36"/>
  <c r="I343" i="60"/>
  <c r="Q200" i="36"/>
  <c r="I203" i="60"/>
  <c r="Q208" i="36"/>
  <c r="I211" i="60"/>
  <c r="Q216" i="36"/>
  <c r="I219" i="60"/>
  <c r="Q224" i="36"/>
  <c r="I227" i="60"/>
  <c r="Q232" i="36"/>
  <c r="I235" i="60"/>
  <c r="Q240" i="36"/>
  <c r="I243" i="60"/>
  <c r="Q248" i="36"/>
  <c r="I251" i="60"/>
  <c r="Q256" i="36"/>
  <c r="I259" i="60"/>
  <c r="Q264" i="36"/>
  <c r="I267" i="60"/>
  <c r="Q272" i="36"/>
  <c r="I275" i="60"/>
  <c r="Q280" i="36"/>
  <c r="I283" i="60"/>
  <c r="Q288" i="36"/>
  <c r="I291" i="60"/>
  <c r="Q296" i="36"/>
  <c r="I299" i="60"/>
  <c r="Q304" i="36"/>
  <c r="I307" i="60"/>
  <c r="Q328" i="36"/>
  <c r="I331" i="60"/>
  <c r="Q265" i="36"/>
  <c r="I268" i="60"/>
  <c r="Q297" i="36"/>
  <c r="I300" i="60"/>
  <c r="Q329" i="36"/>
  <c r="I332" i="60"/>
  <c r="Q345" i="36"/>
  <c r="I348" i="60"/>
  <c r="Q205" i="36"/>
  <c r="I208" i="60"/>
  <c r="Q213" i="36"/>
  <c r="I216" i="60"/>
  <c r="Q221" i="36"/>
  <c r="I224" i="60"/>
  <c r="Q229" i="36"/>
  <c r="I232" i="60"/>
  <c r="Q237" i="36"/>
  <c r="I240" i="60"/>
  <c r="Q257" i="36"/>
  <c r="I260" i="60"/>
  <c r="Q277" i="36"/>
  <c r="I280" i="60"/>
  <c r="Q309" i="36"/>
  <c r="I312" i="60"/>
  <c r="Q338" i="36"/>
  <c r="I341" i="60"/>
  <c r="Q346" i="36"/>
  <c r="I349" i="60"/>
  <c r="Q206" i="36"/>
  <c r="I209" i="60"/>
  <c r="Q214" i="36"/>
  <c r="I217" i="60"/>
  <c r="Q222" i="36"/>
  <c r="I225" i="60"/>
  <c r="Q230" i="36"/>
  <c r="I233" i="60"/>
  <c r="Q238" i="36"/>
  <c r="I241" i="60"/>
  <c r="Q246" i="36"/>
  <c r="I249" i="60"/>
  <c r="Q254" i="36"/>
  <c r="I257" i="60"/>
  <c r="Q262" i="36"/>
  <c r="I265" i="60"/>
  <c r="Q270" i="36"/>
  <c r="I273" i="60"/>
  <c r="Q278" i="36"/>
  <c r="I281" i="60"/>
  <c r="Q286" i="36"/>
  <c r="I289" i="60"/>
  <c r="Q294" i="36"/>
  <c r="I297" i="60"/>
  <c r="Q302" i="36"/>
  <c r="I305" i="60"/>
  <c r="Q310" i="36"/>
  <c r="I313" i="60"/>
  <c r="Q318" i="36"/>
  <c r="I321" i="60"/>
  <c r="Q326" i="36"/>
  <c r="I329" i="60"/>
  <c r="Q334" i="36"/>
  <c r="I337" i="60"/>
  <c r="Q324" i="36"/>
  <c r="I327" i="60"/>
  <c r="Q245" i="36"/>
  <c r="I248" i="60"/>
  <c r="Q285" i="36"/>
  <c r="I288" i="60"/>
  <c r="Q317" i="36"/>
  <c r="I320" i="60"/>
  <c r="S342" i="36"/>
  <c r="J345" i="60"/>
  <c r="S208" i="36"/>
  <c r="O208" i="36" s="1"/>
  <c r="P208" i="36" s="1"/>
  <c r="J211" i="60"/>
  <c r="S229" i="36"/>
  <c r="O229" i="36" s="1"/>
  <c r="P229" i="36" s="1"/>
  <c r="J232" i="60"/>
  <c r="S245" i="36"/>
  <c r="O245" i="36" s="1"/>
  <c r="P245" i="36" s="1"/>
  <c r="J248" i="60"/>
  <c r="S260" i="36"/>
  <c r="J263" i="60"/>
  <c r="S267" i="36"/>
  <c r="O267" i="36" s="1"/>
  <c r="P267" i="36" s="1"/>
  <c r="J270" i="60"/>
  <c r="S275" i="36"/>
  <c r="J278" i="60"/>
  <c r="S283" i="36"/>
  <c r="O283" i="36" s="1"/>
  <c r="P283" i="36" s="1"/>
  <c r="J286" i="60"/>
  <c r="S291" i="36"/>
  <c r="J294" i="60"/>
  <c r="S298" i="36"/>
  <c r="J301" i="60"/>
  <c r="S309" i="36"/>
  <c r="O309" i="36" s="1"/>
  <c r="P309" i="36" s="1"/>
  <c r="J312" i="60"/>
  <c r="S320" i="36"/>
  <c r="J323" i="60"/>
  <c r="S326" i="36"/>
  <c r="O326" i="36" s="1"/>
  <c r="P326" i="36" s="1"/>
  <c r="J329" i="60"/>
  <c r="S339" i="36"/>
  <c r="J342" i="60"/>
  <c r="S205" i="36"/>
  <c r="J208" i="60"/>
  <c r="S213" i="36"/>
  <c r="O213" i="36" s="1"/>
  <c r="P213" i="36" s="1"/>
  <c r="J216" i="60"/>
  <c r="J222" i="60"/>
  <c r="J229" i="60"/>
  <c r="S234" i="36"/>
  <c r="J237" i="60"/>
  <c r="S250" i="36"/>
  <c r="J253" i="60"/>
  <c r="S272" i="36"/>
  <c r="J275" i="60"/>
  <c r="S280" i="36"/>
  <c r="O280" i="36" s="1"/>
  <c r="P280" i="36" s="1"/>
  <c r="J283" i="60"/>
  <c r="J291" i="60"/>
  <c r="S300" i="36"/>
  <c r="J303" i="60"/>
  <c r="S318" i="36"/>
  <c r="J321" i="60"/>
  <c r="S323" i="36"/>
  <c r="J326" i="60"/>
  <c r="S344" i="36"/>
  <c r="J347" i="60"/>
  <c r="S206" i="36"/>
  <c r="J209" i="60"/>
  <c r="S214" i="36"/>
  <c r="O214" i="36" s="1"/>
  <c r="P214" i="36" s="1"/>
  <c r="J217" i="60"/>
  <c r="S223" i="36"/>
  <c r="J226" i="60"/>
  <c r="J234" i="60"/>
  <c r="S239" i="36"/>
  <c r="J242" i="60"/>
  <c r="S247" i="36"/>
  <c r="J250" i="60"/>
  <c r="S255" i="36"/>
  <c r="J258" i="60"/>
  <c r="S269" i="36"/>
  <c r="J272" i="60"/>
  <c r="S277" i="36"/>
  <c r="J280" i="60"/>
  <c r="S292" i="36"/>
  <c r="J295" i="60"/>
  <c r="S301" i="36"/>
  <c r="J304" i="60"/>
  <c r="S308" i="36"/>
  <c r="J311" i="60"/>
  <c r="S314" i="36"/>
  <c r="J317" i="60"/>
  <c r="J320" i="60"/>
  <c r="S324" i="36"/>
  <c r="O324" i="36" s="1"/>
  <c r="P324" i="36" s="1"/>
  <c r="J327" i="60"/>
  <c r="S335" i="36"/>
  <c r="J338" i="60"/>
  <c r="J348" i="60"/>
  <c r="S207" i="36"/>
  <c r="J210" i="60"/>
  <c r="S215" i="36"/>
  <c r="J218" i="60"/>
  <c r="S220" i="36"/>
  <c r="J223" i="60"/>
  <c r="S228" i="36"/>
  <c r="J231" i="60"/>
  <c r="S236" i="36"/>
  <c r="J239" i="60"/>
  <c r="S244" i="36"/>
  <c r="J247" i="60"/>
  <c r="S252" i="36"/>
  <c r="J255" i="60"/>
  <c r="S266" i="36"/>
  <c r="J269" i="60"/>
  <c r="S274" i="36"/>
  <c r="J277" i="60"/>
  <c r="S282" i="36"/>
  <c r="J285" i="60"/>
  <c r="S290" i="36"/>
  <c r="J293" i="60"/>
  <c r="S297" i="36"/>
  <c r="O297" i="36" s="1"/>
  <c r="P297" i="36" s="1"/>
  <c r="J300" i="60"/>
  <c r="S302" i="36"/>
  <c r="O302" i="36" s="1"/>
  <c r="P302" i="36" s="1"/>
  <c r="S311" i="36"/>
  <c r="J314" i="60"/>
  <c r="S325" i="36"/>
  <c r="J328" i="60"/>
  <c r="S332" i="36"/>
  <c r="O332" i="36" s="1"/>
  <c r="P332" i="36" s="1"/>
  <c r="Q339" i="36"/>
  <c r="I342" i="60"/>
  <c r="Q347" i="36"/>
  <c r="I350" i="60"/>
  <c r="Q207" i="36"/>
  <c r="I210" i="60"/>
  <c r="Q215" i="36"/>
  <c r="I218" i="60"/>
  <c r="Q223" i="36"/>
  <c r="I226" i="60"/>
  <c r="Q231" i="36"/>
  <c r="I234" i="60"/>
  <c r="Q239" i="36"/>
  <c r="I242" i="60"/>
  <c r="Q247" i="36"/>
  <c r="I250" i="60"/>
  <c r="Q255" i="36"/>
  <c r="I258" i="60"/>
  <c r="Q263" i="36"/>
  <c r="I266" i="60"/>
  <c r="Q271" i="36"/>
  <c r="I274" i="60"/>
  <c r="Q279" i="36"/>
  <c r="I282" i="60"/>
  <c r="Q287" i="36"/>
  <c r="I290" i="60"/>
  <c r="Q295" i="36"/>
  <c r="I298" i="60"/>
  <c r="Q303" i="36"/>
  <c r="I306" i="60"/>
  <c r="Q311" i="36"/>
  <c r="I314" i="60"/>
  <c r="Q319" i="36"/>
  <c r="I322" i="60"/>
  <c r="Q327" i="36"/>
  <c r="I330" i="60"/>
  <c r="Q335" i="36"/>
  <c r="I338" i="60"/>
  <c r="Q320" i="36"/>
  <c r="I323" i="60"/>
  <c r="Q241" i="36"/>
  <c r="I244" i="60"/>
  <c r="Q289" i="36"/>
  <c r="I292" i="60"/>
  <c r="Q321" i="36"/>
  <c r="I324" i="60"/>
  <c r="Q344" i="36"/>
  <c r="I347" i="60"/>
  <c r="Q204" i="36"/>
  <c r="I207" i="60"/>
  <c r="Q212" i="36"/>
  <c r="I215" i="60"/>
  <c r="Q220" i="36"/>
  <c r="I223" i="60"/>
  <c r="Q228" i="36"/>
  <c r="I231" i="60"/>
  <c r="Q236" i="36"/>
  <c r="I239" i="60"/>
  <c r="Q244" i="36"/>
  <c r="I247" i="60"/>
  <c r="Q252" i="36"/>
  <c r="I255" i="60"/>
  <c r="Q260" i="36"/>
  <c r="I263" i="60"/>
  <c r="Q268" i="36"/>
  <c r="I271" i="60"/>
  <c r="Q276" i="36"/>
  <c r="I279" i="60"/>
  <c r="Q284" i="36"/>
  <c r="I287" i="60"/>
  <c r="Q292" i="36"/>
  <c r="I295" i="60"/>
  <c r="Q300" i="36"/>
  <c r="I303" i="60"/>
  <c r="Q316" i="36"/>
  <c r="I319" i="60"/>
  <c r="Q253" i="36"/>
  <c r="I256" i="60"/>
  <c r="Q281" i="36"/>
  <c r="I284" i="60"/>
  <c r="Q313" i="36"/>
  <c r="I316" i="60"/>
  <c r="Q341" i="36"/>
  <c r="I344" i="60"/>
  <c r="Q201" i="36"/>
  <c r="I204" i="60"/>
  <c r="Q209" i="36"/>
  <c r="I212" i="60"/>
  <c r="Q217" i="36"/>
  <c r="I220" i="60"/>
  <c r="Q225" i="36"/>
  <c r="I228" i="60"/>
  <c r="Q233" i="36"/>
  <c r="I236" i="60"/>
  <c r="Q249" i="36"/>
  <c r="I252" i="60"/>
  <c r="Q261" i="36"/>
  <c r="I264" i="60"/>
  <c r="Q293" i="36"/>
  <c r="I296" i="60"/>
  <c r="Q325" i="36"/>
  <c r="I328" i="60"/>
  <c r="Q342" i="36"/>
  <c r="I345" i="60"/>
  <c r="Q202" i="36"/>
  <c r="I205" i="60"/>
  <c r="Q210" i="36"/>
  <c r="I213" i="60"/>
  <c r="Q218" i="36"/>
  <c r="I221" i="60"/>
  <c r="Q226" i="36"/>
  <c r="I229" i="60"/>
  <c r="Q234" i="36"/>
  <c r="I237" i="60"/>
  <c r="Q242" i="36"/>
  <c r="I245" i="60"/>
  <c r="Q250" i="36"/>
  <c r="I253" i="60"/>
  <c r="Q258" i="36"/>
  <c r="I261" i="60"/>
  <c r="Q266" i="36"/>
  <c r="I269" i="60"/>
  <c r="Q274" i="36"/>
  <c r="I277" i="60"/>
  <c r="Q282" i="36"/>
  <c r="I285" i="60"/>
  <c r="Q290" i="36"/>
  <c r="I293" i="60"/>
  <c r="Q298" i="36"/>
  <c r="I301" i="60"/>
  <c r="Q306" i="36"/>
  <c r="I309" i="60"/>
  <c r="Q314" i="36"/>
  <c r="I317" i="60"/>
  <c r="Q322" i="36"/>
  <c r="I325" i="60"/>
  <c r="Q330" i="36"/>
  <c r="I333" i="60"/>
  <c r="Q312" i="36"/>
  <c r="I315" i="60"/>
  <c r="Q336" i="36"/>
  <c r="I339" i="60"/>
  <c r="Q269" i="36"/>
  <c r="I272" i="60"/>
  <c r="Q301" i="36"/>
  <c r="I304" i="60"/>
  <c r="Q333" i="36"/>
  <c r="I336" i="60"/>
  <c r="C17" i="62"/>
  <c r="Z608" i="46"/>
  <c r="Z363" i="46" s="1"/>
  <c r="S344" i="45"/>
  <c r="R344" i="45"/>
  <c r="T344" i="45"/>
  <c r="T206" i="45"/>
  <c r="S206" i="45"/>
  <c r="T227" i="45"/>
  <c r="S227" i="45"/>
  <c r="R227" i="45"/>
  <c r="T243" i="45"/>
  <c r="S251" i="45"/>
  <c r="T251" i="45"/>
  <c r="R251" i="45"/>
  <c r="T259" i="45"/>
  <c r="S259" i="45"/>
  <c r="R259" i="45"/>
  <c r="S266" i="45"/>
  <c r="R266" i="45"/>
  <c r="S296" i="45"/>
  <c r="T296" i="45"/>
  <c r="R296" i="45"/>
  <c r="S314" i="45"/>
  <c r="T314" i="45"/>
  <c r="R314" i="45"/>
  <c r="S322" i="45"/>
  <c r="R322" i="45"/>
  <c r="T322" i="45"/>
  <c r="T328" i="45"/>
  <c r="S345" i="45"/>
  <c r="T345" i="45"/>
  <c r="R345" i="45"/>
  <c r="S349" i="45"/>
  <c r="R349" i="45"/>
  <c r="T349" i="45"/>
  <c r="S207" i="45"/>
  <c r="T207" i="45"/>
  <c r="T221" i="45"/>
  <c r="R221" i="45"/>
  <c r="S221" i="45"/>
  <c r="T228" i="45"/>
  <c r="R228" i="45"/>
  <c r="S228" i="45"/>
  <c r="S244" i="45"/>
  <c r="R244" i="45"/>
  <c r="T244" i="45"/>
  <c r="T260" i="45"/>
  <c r="R260" i="45"/>
  <c r="S260" i="45"/>
  <c r="T267" i="45"/>
  <c r="R267" i="45"/>
  <c r="S267" i="45"/>
  <c r="T274" i="45"/>
  <c r="R274" i="45"/>
  <c r="S274" i="45"/>
  <c r="S290" i="45"/>
  <c r="S297" i="45"/>
  <c r="T297" i="45"/>
  <c r="R297" i="45"/>
  <c r="R302" i="45"/>
  <c r="T309" i="45"/>
  <c r="R309" i="45"/>
  <c r="S309" i="45"/>
  <c r="T323" i="45"/>
  <c r="S329" i="45"/>
  <c r="R329" i="45"/>
  <c r="T329" i="45"/>
  <c r="S336" i="45"/>
  <c r="R336" i="45"/>
  <c r="T336" i="45"/>
  <c r="R346" i="45"/>
  <c r="S346" i="45"/>
  <c r="T346" i="45"/>
  <c r="R216" i="45"/>
  <c r="T216" i="45"/>
  <c r="S216" i="45"/>
  <c r="T237" i="45"/>
  <c r="R245" i="45"/>
  <c r="T245" i="45"/>
  <c r="S245" i="45"/>
  <c r="R275" i="45"/>
  <c r="T275" i="45"/>
  <c r="S275" i="45"/>
  <c r="R283" i="45"/>
  <c r="T283" i="45"/>
  <c r="S283" i="45"/>
  <c r="S291" i="45"/>
  <c r="R291" i="45"/>
  <c r="T291" i="45"/>
  <c r="S298" i="45"/>
  <c r="T298" i="45"/>
  <c r="R298" i="45"/>
  <c r="R310" i="45"/>
  <c r="S316" i="45"/>
  <c r="R319" i="45"/>
  <c r="T319" i="45"/>
  <c r="S319" i="45"/>
  <c r="R332" i="45"/>
  <c r="S347" i="45"/>
  <c r="T347" i="45"/>
  <c r="R347" i="45"/>
  <c r="S217" i="45"/>
  <c r="T217" i="45"/>
  <c r="R217" i="45"/>
  <c r="S230" i="45"/>
  <c r="T230" i="45"/>
  <c r="R230" i="45"/>
  <c r="S246" i="45"/>
  <c r="R246" i="45"/>
  <c r="T246" i="45"/>
  <c r="T254" i="45"/>
  <c r="R261" i="45"/>
  <c r="S276" i="45"/>
  <c r="T276" i="45"/>
  <c r="R276" i="45"/>
  <c r="S292" i="45"/>
  <c r="T292" i="45"/>
  <c r="R292" i="45"/>
  <c r="R304" i="45"/>
  <c r="T304" i="45"/>
  <c r="T214" i="45"/>
  <c r="S214" i="45"/>
  <c r="R214" i="45"/>
  <c r="R235" i="45"/>
  <c r="T281" i="45"/>
  <c r="S281" i="45"/>
  <c r="R281" i="45"/>
  <c r="S340" i="45"/>
  <c r="T340" i="45"/>
  <c r="R340" i="45"/>
  <c r="T202" i="45"/>
  <c r="S202" i="45"/>
  <c r="R202" i="45"/>
  <c r="S210" i="45"/>
  <c r="T223" i="45"/>
  <c r="S223" i="45"/>
  <c r="R223" i="45"/>
  <c r="S247" i="45"/>
  <c r="T247" i="45"/>
  <c r="R247" i="45"/>
  <c r="T262" i="45"/>
  <c r="S262" i="45"/>
  <c r="R262" i="45"/>
  <c r="T269" i="45"/>
  <c r="R269" i="45"/>
  <c r="T277" i="45"/>
  <c r="S277" i="45"/>
  <c r="R277" i="45"/>
  <c r="T293" i="45"/>
  <c r="S305" i="45"/>
  <c r="S311" i="45"/>
  <c r="S324" i="45"/>
  <c r="T324" i="45"/>
  <c r="R324" i="45"/>
  <c r="R335" i="45"/>
  <c r="T335" i="45"/>
  <c r="S335" i="45"/>
  <c r="S341" i="45"/>
  <c r="R211" i="45"/>
  <c r="T211" i="45"/>
  <c r="S211" i="45"/>
  <c r="R224" i="45"/>
  <c r="R232" i="45"/>
  <c r="T232" i="45"/>
  <c r="S232" i="45"/>
  <c r="T240" i="45"/>
  <c r="T248" i="45"/>
  <c r="R256" i="45"/>
  <c r="T256" i="45"/>
  <c r="S256" i="45"/>
  <c r="R278" i="45"/>
  <c r="T278" i="45"/>
  <c r="S278" i="45"/>
  <c r="T286" i="45"/>
  <c r="S306" i="45"/>
  <c r="R306" i="45"/>
  <c r="T320" i="45"/>
  <c r="T330" i="45"/>
  <c r="S333" i="45"/>
  <c r="T333" i="45"/>
  <c r="R333" i="45"/>
  <c r="S204" i="45"/>
  <c r="R212" i="45"/>
  <c r="T212" i="45"/>
  <c r="S212" i="45"/>
  <c r="T219" i="45"/>
  <c r="R225" i="45"/>
  <c r="R233" i="45"/>
  <c r="S233" i="45"/>
  <c r="T233" i="45"/>
  <c r="T241" i="45"/>
  <c r="R249" i="45"/>
  <c r="S249" i="45"/>
  <c r="T249" i="45"/>
  <c r="S264" i="45"/>
  <c r="R271" i="45"/>
  <c r="T271" i="45"/>
  <c r="S271" i="45"/>
  <c r="R279" i="45"/>
  <c r="T279" i="45"/>
  <c r="S294" i="45"/>
  <c r="R294" i="45"/>
  <c r="T294" i="45"/>
  <c r="S312" i="45"/>
  <c r="R312" i="45"/>
  <c r="T312" i="45"/>
  <c r="T321" i="45"/>
  <c r="S326" i="45"/>
  <c r="T326" i="45"/>
  <c r="S343" i="45"/>
  <c r="T343" i="45"/>
  <c r="R343" i="45"/>
  <c r="S220" i="45"/>
  <c r="S226" i="45"/>
  <c r="T226" i="45"/>
  <c r="R226" i="45"/>
  <c r="S242" i="45"/>
  <c r="S250" i="45"/>
  <c r="T250" i="45"/>
  <c r="R250" i="45"/>
  <c r="T258" i="45"/>
  <c r="T272" i="45"/>
  <c r="S280" i="45"/>
  <c r="T280" i="45"/>
  <c r="R280" i="45"/>
  <c r="S288" i="45"/>
  <c r="S295" i="45"/>
  <c r="T295" i="45"/>
  <c r="R295" i="45"/>
  <c r="R301" i="45"/>
  <c r="S308" i="45"/>
  <c r="R308" i="45"/>
  <c r="T308" i="45"/>
  <c r="S313" i="45"/>
  <c r="R313" i="45"/>
  <c r="T313" i="45"/>
  <c r="R318" i="45"/>
  <c r="S318" i="45"/>
  <c r="R331" i="45"/>
  <c r="S331" i="45"/>
  <c r="X358" i="44"/>
  <c r="Y358" i="44"/>
  <c r="Z358" i="44"/>
  <c r="X361" i="44"/>
  <c r="Y361" i="44"/>
  <c r="Z361" i="44"/>
  <c r="X364" i="44"/>
  <c r="Y364" i="44"/>
  <c r="Z364" i="44"/>
  <c r="O307" i="36" l="1"/>
  <c r="P307" i="36" s="1"/>
  <c r="T334" i="45"/>
  <c r="S205" i="45"/>
  <c r="U205" i="45" s="1"/>
  <c r="R264" i="45"/>
  <c r="R204" i="45"/>
  <c r="R286" i="45"/>
  <c r="R270" i="45"/>
  <c r="S218" i="45"/>
  <c r="R203" i="45"/>
  <c r="R300" i="45"/>
  <c r="U300" i="45" s="1"/>
  <c r="T255" i="45"/>
  <c r="S239" i="45"/>
  <c r="S235" i="45"/>
  <c r="S348" i="45"/>
  <c r="S299" i="45"/>
  <c r="R284" i="45"/>
  <c r="R254" i="45"/>
  <c r="S238" i="45"/>
  <c r="R222" i="45"/>
  <c r="U222" i="45" s="1"/>
  <c r="S303" i="45"/>
  <c r="S323" i="45"/>
  <c r="T252" i="45"/>
  <c r="R215" i="45"/>
  <c r="U215" i="45" s="1"/>
  <c r="T289" i="45"/>
  <c r="J245" i="60"/>
  <c r="J276" i="60"/>
  <c r="J230" i="60"/>
  <c r="J260" i="60"/>
  <c r="S325" i="45"/>
  <c r="S285" i="45"/>
  <c r="R327" i="45"/>
  <c r="R337" i="45"/>
  <c r="T287" i="45"/>
  <c r="S334" i="45"/>
  <c r="U334" i="45" s="1"/>
  <c r="T337" i="45"/>
  <c r="U337" i="45" s="1"/>
  <c r="S317" i="45"/>
  <c r="R287" i="45"/>
  <c r="R257" i="45"/>
  <c r="S241" i="45"/>
  <c r="R342" i="45"/>
  <c r="R330" i="45"/>
  <c r="S263" i="45"/>
  <c r="U263" i="45" s="1"/>
  <c r="R248" i="45"/>
  <c r="U248" i="45" s="1"/>
  <c r="S203" i="45"/>
  <c r="T311" i="45"/>
  <c r="R293" i="45"/>
  <c r="T239" i="45"/>
  <c r="T338" i="45"/>
  <c r="T284" i="45"/>
  <c r="S268" i="45"/>
  <c r="T222" i="45"/>
  <c r="S209" i="45"/>
  <c r="T332" i="45"/>
  <c r="R229" i="45"/>
  <c r="U229" i="45" s="1"/>
  <c r="S208" i="45"/>
  <c r="T315" i="45"/>
  <c r="S302" i="45"/>
  <c r="R252" i="45"/>
  <c r="T236" i="45"/>
  <c r="T215" i="45"/>
  <c r="R273" i="45"/>
  <c r="J288" i="60"/>
  <c r="J334" i="60"/>
  <c r="S265" i="36"/>
  <c r="O265" i="36" s="1"/>
  <c r="P265" i="36" s="1"/>
  <c r="S262" i="36"/>
  <c r="S346" i="36"/>
  <c r="O346" i="36" s="1"/>
  <c r="P346" i="36" s="1"/>
  <c r="R234" i="45"/>
  <c r="T213" i="45"/>
  <c r="T253" i="45"/>
  <c r="R208" i="45"/>
  <c r="O318" i="36"/>
  <c r="P318" i="36" s="1"/>
  <c r="J261" i="60"/>
  <c r="S254" i="36"/>
  <c r="O254" i="36" s="1"/>
  <c r="P254" i="36" s="1"/>
  <c r="T327" i="45"/>
  <c r="T288" i="45"/>
  <c r="U288" i="45" s="1"/>
  <c r="R242" i="45"/>
  <c r="S234" i="45"/>
  <c r="R220" i="45"/>
  <c r="U220" i="45" s="1"/>
  <c r="T205" i="45"/>
  <c r="S321" i="45"/>
  <c r="R317" i="45"/>
  <c r="S257" i="45"/>
  <c r="U257" i="45" s="1"/>
  <c r="S225" i="45"/>
  <c r="U225" i="45" s="1"/>
  <c r="S219" i="45"/>
  <c r="T342" i="45"/>
  <c r="S270" i="45"/>
  <c r="T263" i="45"/>
  <c r="S224" i="45"/>
  <c r="T218" i="45"/>
  <c r="U218" i="45" s="1"/>
  <c r="T341" i="45"/>
  <c r="U341" i="45" s="1"/>
  <c r="R305" i="45"/>
  <c r="U305" i="45" s="1"/>
  <c r="T300" i="45"/>
  <c r="R255" i="45"/>
  <c r="S231" i="45"/>
  <c r="U231" i="45" s="1"/>
  <c r="R348" i="45"/>
  <c r="U348" i="45" s="1"/>
  <c r="S338" i="45"/>
  <c r="R268" i="45"/>
  <c r="T261" i="45"/>
  <c r="R238" i="45"/>
  <c r="U238" i="45" s="1"/>
  <c r="T209" i="45"/>
  <c r="T316" i="45"/>
  <c r="U316" i="45" s="1"/>
  <c r="R303" i="45"/>
  <c r="S229" i="45"/>
  <c r="S315" i="45"/>
  <c r="R290" i="45"/>
  <c r="T282" i="45"/>
  <c r="S236" i="45"/>
  <c r="U236" i="45" s="1"/>
  <c r="S328" i="45"/>
  <c r="R289" i="45"/>
  <c r="S273" i="45"/>
  <c r="R243" i="45"/>
  <c r="O277" i="36"/>
  <c r="P277" i="36" s="1"/>
  <c r="J310" i="60"/>
  <c r="O272" i="36"/>
  <c r="P272" i="36" s="1"/>
  <c r="J350" i="60"/>
  <c r="O291" i="36"/>
  <c r="P291" i="36" s="1"/>
  <c r="O275" i="36"/>
  <c r="P275" i="36" s="1"/>
  <c r="J251" i="60"/>
  <c r="S271" i="36"/>
  <c r="O271" i="36" s="1"/>
  <c r="P271" i="36" s="1"/>
  <c r="S204" i="36"/>
  <c r="O288" i="36"/>
  <c r="P288" i="36" s="1"/>
  <c r="O317" i="36"/>
  <c r="P317" i="36" s="1"/>
  <c r="O219" i="36"/>
  <c r="P219" i="36" s="1"/>
  <c r="T265" i="45"/>
  <c r="S282" i="45"/>
  <c r="O206" i="36"/>
  <c r="P206" i="36" s="1"/>
  <c r="J331" i="60"/>
  <c r="O205" i="36"/>
  <c r="P205" i="36" s="1"/>
  <c r="J259" i="60"/>
  <c r="R307" i="45"/>
  <c r="T325" i="45"/>
  <c r="R285" i="45"/>
  <c r="T299" i="45"/>
  <c r="O308" i="36"/>
  <c r="P308" i="36" s="1"/>
  <c r="O323" i="36"/>
  <c r="P323" i="36" s="1"/>
  <c r="S264" i="36"/>
  <c r="J203" i="60"/>
  <c r="S315" i="36"/>
  <c r="O315" i="36" s="1"/>
  <c r="P315" i="36" s="1"/>
  <c r="S303" i="36"/>
  <c r="S241" i="36"/>
  <c r="S301" i="45"/>
  <c r="U301" i="45" s="1"/>
  <c r="S272" i="45"/>
  <c r="U272" i="45" s="1"/>
  <c r="S258" i="45"/>
  <c r="U258" i="45" s="1"/>
  <c r="R213" i="45"/>
  <c r="T307" i="45"/>
  <c r="S320" i="45"/>
  <c r="U320" i="45" s="1"/>
  <c r="R240" i="45"/>
  <c r="U240" i="45" s="1"/>
  <c r="T231" i="45"/>
  <c r="R210" i="45"/>
  <c r="U210" i="45" s="1"/>
  <c r="S310" i="45"/>
  <c r="S253" i="45"/>
  <c r="R237" i="45"/>
  <c r="S296" i="36"/>
  <c r="O296" i="36" s="1"/>
  <c r="P296" i="36" s="1"/>
  <c r="S235" i="36"/>
  <c r="O235" i="36" s="1"/>
  <c r="P235" i="36" s="1"/>
  <c r="S259" i="36"/>
  <c r="O259" i="36" s="1"/>
  <c r="P259" i="36" s="1"/>
  <c r="O252" i="36"/>
  <c r="P252" i="36" s="1"/>
  <c r="O236" i="36"/>
  <c r="P236" i="36" s="1"/>
  <c r="O220" i="36"/>
  <c r="P220" i="36" s="1"/>
  <c r="O207" i="36"/>
  <c r="P207" i="36" s="1"/>
  <c r="O335" i="36"/>
  <c r="P335" i="36" s="1"/>
  <c r="O256" i="36"/>
  <c r="P256" i="36" s="1"/>
  <c r="O240" i="36"/>
  <c r="P240" i="36" s="1"/>
  <c r="O224" i="36"/>
  <c r="P224" i="36" s="1"/>
  <c r="O211" i="36"/>
  <c r="P211" i="36" s="1"/>
  <c r="R265" i="45"/>
  <c r="U265" i="45" s="1"/>
  <c r="O325" i="36"/>
  <c r="P325" i="36" s="1"/>
  <c r="O290" i="36"/>
  <c r="P290" i="36" s="1"/>
  <c r="O274" i="36"/>
  <c r="P274" i="36" s="1"/>
  <c r="O244" i="36"/>
  <c r="P244" i="36" s="1"/>
  <c r="O228" i="36"/>
  <c r="P228" i="36" s="1"/>
  <c r="O215" i="36"/>
  <c r="P215" i="36" s="1"/>
  <c r="O314" i="36"/>
  <c r="P314" i="36" s="1"/>
  <c r="O301" i="36"/>
  <c r="P301" i="36" s="1"/>
  <c r="O269" i="36"/>
  <c r="P269" i="36" s="1"/>
  <c r="O247" i="36"/>
  <c r="P247" i="36" s="1"/>
  <c r="O231" i="36"/>
  <c r="P231" i="36" s="1"/>
  <c r="O344" i="36"/>
  <c r="P344" i="36" s="1"/>
  <c r="O300" i="36"/>
  <c r="P300" i="36" s="1"/>
  <c r="O250" i="36"/>
  <c r="P250" i="36" s="1"/>
  <c r="O234" i="36"/>
  <c r="P234" i="36" s="1"/>
  <c r="O339" i="36"/>
  <c r="P339" i="36" s="1"/>
  <c r="O320" i="36"/>
  <c r="P320" i="36" s="1"/>
  <c r="O298" i="36"/>
  <c r="P298" i="36" s="1"/>
  <c r="O329" i="36"/>
  <c r="P329" i="36" s="1"/>
  <c r="O299" i="36"/>
  <c r="P299" i="36" s="1"/>
  <c r="O286" i="36"/>
  <c r="P286" i="36" s="1"/>
  <c r="O270" i="36"/>
  <c r="P270" i="36" s="1"/>
  <c r="O248" i="36"/>
  <c r="P248" i="36" s="1"/>
  <c r="O232" i="36"/>
  <c r="P232" i="36" s="1"/>
  <c r="O218" i="36"/>
  <c r="P218" i="36" s="1"/>
  <c r="O203" i="36"/>
  <c r="P203" i="36" s="1"/>
  <c r="O330" i="36"/>
  <c r="P330" i="36" s="1"/>
  <c r="O310" i="36"/>
  <c r="P310" i="36" s="1"/>
  <c r="O281" i="36"/>
  <c r="P281" i="36" s="1"/>
  <c r="O262" i="36"/>
  <c r="P262" i="36" s="1"/>
  <c r="O243" i="36"/>
  <c r="P243" i="36" s="1"/>
  <c r="O227" i="36"/>
  <c r="P227" i="36" s="1"/>
  <c r="O210" i="36"/>
  <c r="P210" i="36" s="1"/>
  <c r="O340" i="36"/>
  <c r="P340" i="36" s="1"/>
  <c r="O327" i="36"/>
  <c r="P327" i="36" s="1"/>
  <c r="O313" i="36"/>
  <c r="P313" i="36" s="1"/>
  <c r="O295" i="36"/>
  <c r="P295" i="36" s="1"/>
  <c r="O276" i="36"/>
  <c r="P276" i="36" s="1"/>
  <c r="O261" i="36"/>
  <c r="P261" i="36" s="1"/>
  <c r="O246" i="36"/>
  <c r="P246" i="36" s="1"/>
  <c r="O230" i="36"/>
  <c r="P230" i="36" s="1"/>
  <c r="O216" i="36"/>
  <c r="P216" i="36" s="1"/>
  <c r="O201" i="36"/>
  <c r="P201" i="36" s="1"/>
  <c r="O333" i="36"/>
  <c r="P333" i="36" s="1"/>
  <c r="O312" i="36"/>
  <c r="P312" i="36" s="1"/>
  <c r="O294" i="36"/>
  <c r="P294" i="36" s="1"/>
  <c r="O279" i="36"/>
  <c r="P279" i="36" s="1"/>
  <c r="O264" i="36"/>
  <c r="P264" i="36" s="1"/>
  <c r="O249" i="36"/>
  <c r="P249" i="36" s="1"/>
  <c r="O233" i="36"/>
  <c r="P233" i="36" s="1"/>
  <c r="O212" i="36"/>
  <c r="P212" i="36" s="1"/>
  <c r="O237" i="36"/>
  <c r="P237" i="36" s="1"/>
  <c r="O200" i="36"/>
  <c r="P200" i="36" s="1"/>
  <c r="O316" i="36"/>
  <c r="P316" i="36" s="1"/>
  <c r="O311" i="36"/>
  <c r="P311" i="36" s="1"/>
  <c r="O282" i="36"/>
  <c r="P282" i="36" s="1"/>
  <c r="O266" i="36"/>
  <c r="P266" i="36" s="1"/>
  <c r="O292" i="36"/>
  <c r="P292" i="36" s="1"/>
  <c r="O255" i="36"/>
  <c r="P255" i="36" s="1"/>
  <c r="O239" i="36"/>
  <c r="P239" i="36" s="1"/>
  <c r="O223" i="36"/>
  <c r="P223" i="36" s="1"/>
  <c r="O258" i="36"/>
  <c r="P258" i="36" s="1"/>
  <c r="O242" i="36"/>
  <c r="P242" i="36" s="1"/>
  <c r="O226" i="36"/>
  <c r="P226" i="36" s="1"/>
  <c r="O347" i="36"/>
  <c r="P347" i="36" s="1"/>
  <c r="O260" i="36"/>
  <c r="P260" i="36" s="1"/>
  <c r="O342" i="36"/>
  <c r="P342" i="36" s="1"/>
  <c r="O336" i="36"/>
  <c r="P336" i="36" s="1"/>
  <c r="O306" i="36"/>
  <c r="P306" i="36" s="1"/>
  <c r="O293" i="36"/>
  <c r="P293" i="36" s="1"/>
  <c r="O278" i="36"/>
  <c r="P278" i="36" s="1"/>
  <c r="O341" i="36"/>
  <c r="P341" i="36" s="1"/>
  <c r="O305" i="36"/>
  <c r="P305" i="36" s="1"/>
  <c r="O289" i="36"/>
  <c r="P289" i="36" s="1"/>
  <c r="O273" i="36"/>
  <c r="P273" i="36" s="1"/>
  <c r="O251" i="36"/>
  <c r="P251" i="36" s="1"/>
  <c r="O217" i="36"/>
  <c r="P217" i="36" s="1"/>
  <c r="O202" i="36"/>
  <c r="P202" i="36" s="1"/>
  <c r="O334" i="36"/>
  <c r="P334" i="36" s="1"/>
  <c r="O321" i="36"/>
  <c r="P321" i="36" s="1"/>
  <c r="O304" i="36"/>
  <c r="P304" i="36" s="1"/>
  <c r="O284" i="36"/>
  <c r="P284" i="36" s="1"/>
  <c r="O268" i="36"/>
  <c r="P268" i="36" s="1"/>
  <c r="O238" i="36"/>
  <c r="P238" i="36" s="1"/>
  <c r="O222" i="36"/>
  <c r="P222" i="36" s="1"/>
  <c r="O209" i="36"/>
  <c r="P209" i="36" s="1"/>
  <c r="O343" i="36"/>
  <c r="P343" i="36" s="1"/>
  <c r="O322" i="36"/>
  <c r="P322" i="36" s="1"/>
  <c r="O303" i="36"/>
  <c r="P303" i="36" s="1"/>
  <c r="O287" i="36"/>
  <c r="P287" i="36" s="1"/>
  <c r="O257" i="36"/>
  <c r="P257" i="36" s="1"/>
  <c r="O241" i="36"/>
  <c r="P241" i="36" s="1"/>
  <c r="O225" i="36"/>
  <c r="P225" i="36" s="1"/>
  <c r="O204" i="36"/>
  <c r="P204" i="36" s="1"/>
  <c r="O338" i="36"/>
  <c r="P338" i="36" s="1"/>
  <c r="O253" i="36"/>
  <c r="P253" i="36" s="1"/>
  <c r="O221" i="36"/>
  <c r="P221" i="36" s="1"/>
  <c r="O319" i="36"/>
  <c r="P319" i="36" s="1"/>
  <c r="O263" i="36"/>
  <c r="P263" i="36" s="1"/>
  <c r="C18" i="62"/>
  <c r="U291" i="45"/>
  <c r="U336" i="45"/>
  <c r="U329" i="45"/>
  <c r="U280" i="45"/>
  <c r="U250" i="45"/>
  <c r="U343" i="45"/>
  <c r="U283" i="45"/>
  <c r="U281" i="45"/>
  <c r="U309" i="45"/>
  <c r="U322" i="45"/>
  <c r="U318" i="45"/>
  <c r="U214" i="45"/>
  <c r="U304" i="45"/>
  <c r="U303" i="45"/>
  <c r="U237" i="45"/>
  <c r="U323" i="45"/>
  <c r="U259" i="45"/>
  <c r="U331" i="45"/>
  <c r="U308" i="45"/>
  <c r="U332" i="45"/>
  <c r="U294" i="45"/>
  <c r="U204" i="45"/>
  <c r="U326" i="45"/>
  <c r="U269" i="45"/>
  <c r="U242" i="45"/>
  <c r="U213" i="45"/>
  <c r="U279" i="45"/>
  <c r="U285" i="45"/>
  <c r="U223" i="45"/>
  <c r="U340" i="45"/>
  <c r="U330" i="45"/>
  <c r="U325" i="45"/>
  <c r="U287" i="45"/>
  <c r="U226" i="45"/>
  <c r="U219" i="45"/>
  <c r="U324" i="45"/>
  <c r="U345" i="45"/>
  <c r="U271" i="45"/>
  <c r="U233" i="45"/>
  <c r="U306" i="45"/>
  <c r="U297" i="45"/>
  <c r="U228" i="45"/>
  <c r="U349" i="45"/>
  <c r="U239" i="45"/>
  <c r="U284" i="45"/>
  <c r="U312" i="45"/>
  <c r="U264" i="45"/>
  <c r="U224" i="45"/>
  <c r="U203" i="45"/>
  <c r="U311" i="45"/>
  <c r="U292" i="45"/>
  <c r="U261" i="45"/>
  <c r="U254" i="45"/>
  <c r="U290" i="45"/>
  <c r="U282" i="45"/>
  <c r="U252" i="45"/>
  <c r="U266" i="45"/>
  <c r="U273" i="45"/>
  <c r="U293" i="45"/>
  <c r="U217" i="45"/>
  <c r="U302" i="45"/>
  <c r="U267" i="45"/>
  <c r="U314" i="45"/>
  <c r="U289" i="45"/>
  <c r="U251" i="45"/>
  <c r="U243" i="45"/>
  <c r="U206" i="45"/>
  <c r="U346" i="45"/>
  <c r="U296" i="45"/>
  <c r="U241" i="45"/>
  <c r="U227" i="45"/>
  <c r="U276" i="45"/>
  <c r="U212" i="45"/>
  <c r="U209" i="45"/>
  <c r="U344" i="45"/>
  <c r="U321" i="45"/>
  <c r="U230" i="45"/>
  <c r="U313" i="45"/>
  <c r="U295" i="45"/>
  <c r="U286" i="45"/>
  <c r="U278" i="45"/>
  <c r="U335" i="45"/>
  <c r="U262" i="45"/>
  <c r="U202" i="45"/>
  <c r="U338" i="45"/>
  <c r="U347" i="45"/>
  <c r="U319" i="45"/>
  <c r="U298" i="45"/>
  <c r="U260" i="45"/>
  <c r="U328" i="45"/>
  <c r="U256" i="45"/>
  <c r="U207" i="45"/>
  <c r="U317" i="45"/>
  <c r="U249" i="45"/>
  <c r="U333" i="45"/>
  <c r="U232" i="45"/>
  <c r="U277" i="45"/>
  <c r="U247" i="45"/>
  <c r="U235" i="45"/>
  <c r="U246" i="45"/>
  <c r="U310" i="45"/>
  <c r="U275" i="45"/>
  <c r="U245" i="45"/>
  <c r="U216" i="45"/>
  <c r="U315" i="45"/>
  <c r="U274" i="45"/>
  <c r="U244" i="45"/>
  <c r="U342" i="45"/>
  <c r="U211" i="45"/>
  <c r="U221" i="45"/>
  <c r="AB145" i="44"/>
  <c r="AB146" i="44"/>
  <c r="AB147" i="44"/>
  <c r="AB148" i="44"/>
  <c r="AB149" i="44"/>
  <c r="AB150" i="44"/>
  <c r="AB151" i="44"/>
  <c r="AB152" i="44"/>
  <c r="AB153" i="44"/>
  <c r="AB154" i="44"/>
  <c r="AB155" i="44"/>
  <c r="AB156" i="44"/>
  <c r="AB157" i="44"/>
  <c r="AB158" i="44"/>
  <c r="AB159" i="44"/>
  <c r="AB160" i="44"/>
  <c r="AB161" i="44"/>
  <c r="AB162" i="44"/>
  <c r="AB163" i="44"/>
  <c r="AB164" i="44"/>
  <c r="AB165" i="44"/>
  <c r="AB166" i="44"/>
  <c r="AB167" i="44"/>
  <c r="AB168" i="44"/>
  <c r="AB169" i="44"/>
  <c r="AB170" i="44"/>
  <c r="AB171" i="44"/>
  <c r="AB172" i="44"/>
  <c r="AB173" i="44"/>
  <c r="AB174" i="44"/>
  <c r="AB175" i="44"/>
  <c r="AB176" i="44"/>
  <c r="AB177" i="44"/>
  <c r="AB178" i="44"/>
  <c r="AB179" i="44"/>
  <c r="AB180" i="44"/>
  <c r="AB181" i="44"/>
  <c r="AB81" i="44"/>
  <c r="AB82" i="44"/>
  <c r="AB83" i="44"/>
  <c r="AB84" i="44"/>
  <c r="AB85" i="44"/>
  <c r="AB86" i="44"/>
  <c r="AB87" i="44"/>
  <c r="AB88" i="44"/>
  <c r="AB89" i="44"/>
  <c r="AB90" i="44"/>
  <c r="AB91" i="44"/>
  <c r="AB92" i="44"/>
  <c r="AB93" i="44"/>
  <c r="AB94" i="44"/>
  <c r="AB95" i="44"/>
  <c r="AB96" i="44"/>
  <c r="AB97" i="44"/>
  <c r="AB98" i="44"/>
  <c r="AB99" i="44"/>
  <c r="AB100" i="44"/>
  <c r="AB101" i="44"/>
  <c r="AB102" i="44"/>
  <c r="AB103" i="44"/>
  <c r="AB104" i="44"/>
  <c r="AB105" i="44"/>
  <c r="AB106" i="44"/>
  <c r="AB107" i="44"/>
  <c r="AB108" i="44"/>
  <c r="AB109" i="44"/>
  <c r="AB110" i="44"/>
  <c r="AB111" i="44"/>
  <c r="AB112" i="44"/>
  <c r="AB113" i="44"/>
  <c r="AB114" i="44"/>
  <c r="AB115" i="44"/>
  <c r="AB116" i="44"/>
  <c r="AB117" i="44"/>
  <c r="AB118" i="44"/>
  <c r="AB119" i="44"/>
  <c r="AB120" i="44"/>
  <c r="AB121" i="44"/>
  <c r="AB122" i="44"/>
  <c r="AB123" i="44"/>
  <c r="AB124" i="44"/>
  <c r="AB125" i="44"/>
  <c r="AB126" i="44"/>
  <c r="AB127" i="44"/>
  <c r="AB128" i="44"/>
  <c r="AB129" i="44"/>
  <c r="AB130" i="44"/>
  <c r="AB131" i="44"/>
  <c r="AB132" i="44"/>
  <c r="AB133" i="44"/>
  <c r="AB134" i="44"/>
  <c r="AB135" i="44"/>
  <c r="AB136" i="44"/>
  <c r="AB137" i="44"/>
  <c r="AB138" i="44"/>
  <c r="AB139" i="44"/>
  <c r="AB140" i="44"/>
  <c r="AB141" i="44"/>
  <c r="AB142" i="44"/>
  <c r="AB143" i="44"/>
  <c r="X365" i="44"/>
  <c r="AB23" i="44"/>
  <c r="U270" i="45" l="1"/>
  <c r="U208" i="45"/>
  <c r="U327" i="45"/>
  <c r="U299" i="45"/>
  <c r="U268" i="45"/>
  <c r="U255" i="45"/>
  <c r="U234" i="45"/>
  <c r="U307" i="45"/>
  <c r="U253" i="45"/>
  <c r="H137" i="44"/>
  <c r="AA135" i="66" s="1"/>
  <c r="AC137" i="60"/>
  <c r="H136" i="44"/>
  <c r="AA134" i="66" s="1"/>
  <c r="AC136" i="60"/>
  <c r="H124" i="44"/>
  <c r="AA122" i="66" s="1"/>
  <c r="AC124" i="60"/>
  <c r="H142" i="44"/>
  <c r="AC142" i="60"/>
  <c r="H138" i="44"/>
  <c r="AA136" i="66" s="1"/>
  <c r="AC138" i="60"/>
  <c r="H134" i="44"/>
  <c r="AC134" i="60"/>
  <c r="H130" i="44"/>
  <c r="AA128" i="66" s="1"/>
  <c r="AC130" i="60"/>
  <c r="H126" i="44"/>
  <c r="AA124" i="66" s="1"/>
  <c r="AC126" i="60"/>
  <c r="H122" i="44"/>
  <c r="AA120" i="66" s="1"/>
  <c r="AC122" i="60"/>
  <c r="H118" i="44"/>
  <c r="AC118" i="60"/>
  <c r="H114" i="44"/>
  <c r="AA112" i="66" s="1"/>
  <c r="AC114" i="60"/>
  <c r="H110" i="44"/>
  <c r="AC110" i="60"/>
  <c r="H106" i="44"/>
  <c r="AA104" i="66" s="1"/>
  <c r="AC106" i="60"/>
  <c r="H102" i="44"/>
  <c r="AA100" i="66" s="1"/>
  <c r="AC102" i="60"/>
  <c r="H98" i="44"/>
  <c r="AA96" i="66" s="1"/>
  <c r="AC98" i="60"/>
  <c r="H94" i="44"/>
  <c r="AC94" i="60"/>
  <c r="H90" i="44"/>
  <c r="AA88" i="66" s="1"/>
  <c r="AC90" i="60"/>
  <c r="H86" i="44"/>
  <c r="AC86" i="60"/>
  <c r="H82" i="44"/>
  <c r="AA80" i="66" s="1"/>
  <c r="AC82" i="60"/>
  <c r="H179" i="44"/>
  <c r="AC179" i="60"/>
  <c r="H175" i="44"/>
  <c r="AA173" i="66" s="1"/>
  <c r="AC175" i="60"/>
  <c r="H171" i="44"/>
  <c r="AC171" i="60"/>
  <c r="H167" i="44"/>
  <c r="AA165" i="66" s="1"/>
  <c r="AC167" i="60"/>
  <c r="H163" i="44"/>
  <c r="AC163" i="60"/>
  <c r="H159" i="44"/>
  <c r="AA157" i="66" s="1"/>
  <c r="AC159" i="60"/>
  <c r="H155" i="44"/>
  <c r="AC155" i="60"/>
  <c r="H151" i="44"/>
  <c r="AA149" i="66" s="1"/>
  <c r="AC151" i="60"/>
  <c r="H147" i="44"/>
  <c r="AC147" i="60"/>
  <c r="H141" i="44"/>
  <c r="AA139" i="66" s="1"/>
  <c r="AC141" i="60"/>
  <c r="H129" i="44"/>
  <c r="AC129" i="60"/>
  <c r="H125" i="44"/>
  <c r="AA123" i="66" s="1"/>
  <c r="AC125" i="60"/>
  <c r="H121" i="44"/>
  <c r="AC121" i="60"/>
  <c r="H117" i="44"/>
  <c r="AA115" i="66" s="1"/>
  <c r="AC117" i="60"/>
  <c r="H113" i="44"/>
  <c r="AC113" i="60"/>
  <c r="H109" i="44"/>
  <c r="AA107" i="66" s="1"/>
  <c r="AC109" i="60"/>
  <c r="H105" i="44"/>
  <c r="AC105" i="60"/>
  <c r="H101" i="44"/>
  <c r="AA99" i="66" s="1"/>
  <c r="AC101" i="60"/>
  <c r="H97" i="44"/>
  <c r="AA95" i="66" s="1"/>
  <c r="AC97" i="60"/>
  <c r="H93" i="44"/>
  <c r="AA91" i="66" s="1"/>
  <c r="AC93" i="60"/>
  <c r="H89" i="44"/>
  <c r="AA87" i="66" s="1"/>
  <c r="AC89" i="60"/>
  <c r="H85" i="44"/>
  <c r="AA83" i="66" s="1"/>
  <c r="AC85" i="60"/>
  <c r="H81" i="44"/>
  <c r="AC81" i="60"/>
  <c r="H178" i="44"/>
  <c r="AA176" i="66" s="1"/>
  <c r="AC178" i="60"/>
  <c r="H174" i="44"/>
  <c r="AA172" i="66" s="1"/>
  <c r="AC174" i="60"/>
  <c r="H170" i="44"/>
  <c r="AA168" i="66" s="1"/>
  <c r="AC170" i="60"/>
  <c r="H166" i="44"/>
  <c r="AC166" i="60"/>
  <c r="H162" i="44"/>
  <c r="AA160" i="66" s="1"/>
  <c r="AC162" i="60"/>
  <c r="H158" i="44"/>
  <c r="AA156" i="66" s="1"/>
  <c r="AC158" i="60"/>
  <c r="H154" i="44"/>
  <c r="AA152" i="66" s="1"/>
  <c r="AC154" i="60"/>
  <c r="H150" i="44"/>
  <c r="AC150" i="60"/>
  <c r="H146" i="44"/>
  <c r="AA144" i="66" s="1"/>
  <c r="AC146" i="60"/>
  <c r="H23" i="44"/>
  <c r="I23" i="60" s="1"/>
  <c r="AC23" i="60"/>
  <c r="H140" i="44"/>
  <c r="AA138" i="66" s="1"/>
  <c r="AC140" i="60"/>
  <c r="H128" i="44"/>
  <c r="AC128" i="60"/>
  <c r="H116" i="44"/>
  <c r="AA114" i="66" s="1"/>
  <c r="AC116" i="60"/>
  <c r="H112" i="44"/>
  <c r="AC112" i="60"/>
  <c r="H108" i="44"/>
  <c r="AA106" i="66" s="1"/>
  <c r="AC108" i="60"/>
  <c r="H104" i="44"/>
  <c r="AC104" i="60"/>
  <c r="H100" i="44"/>
  <c r="AA98" i="66" s="1"/>
  <c r="AC100" i="60"/>
  <c r="H96" i="44"/>
  <c r="AA94" i="66" s="1"/>
  <c r="AC96" i="60"/>
  <c r="H92" i="44"/>
  <c r="AA90" i="66" s="1"/>
  <c r="AC92" i="60"/>
  <c r="H88" i="44"/>
  <c r="AC88" i="60"/>
  <c r="H84" i="44"/>
  <c r="AA82" i="66" s="1"/>
  <c r="AC84" i="60"/>
  <c r="H181" i="44"/>
  <c r="AC181" i="60"/>
  <c r="H177" i="44"/>
  <c r="AA175" i="66" s="1"/>
  <c r="AC177" i="60"/>
  <c r="H173" i="44"/>
  <c r="AA171" i="66" s="1"/>
  <c r="AC173" i="60"/>
  <c r="H169" i="44"/>
  <c r="AA167" i="66" s="1"/>
  <c r="AC169" i="60"/>
  <c r="H165" i="44"/>
  <c r="AA163" i="66" s="1"/>
  <c r="AC165" i="60"/>
  <c r="H161" i="44"/>
  <c r="AA159" i="66" s="1"/>
  <c r="AC161" i="60"/>
  <c r="H157" i="44"/>
  <c r="AC157" i="60"/>
  <c r="H153" i="44"/>
  <c r="AA151" i="66" s="1"/>
  <c r="AC153" i="60"/>
  <c r="H149" i="44"/>
  <c r="AA147" i="66" s="1"/>
  <c r="AC149" i="60"/>
  <c r="H145" i="44"/>
  <c r="AA143" i="66" s="1"/>
  <c r="AC145" i="60"/>
  <c r="H133" i="44"/>
  <c r="AC133" i="60"/>
  <c r="H132" i="44"/>
  <c r="AA130" i="66" s="1"/>
  <c r="AC132" i="60"/>
  <c r="H120" i="44"/>
  <c r="AC120" i="60"/>
  <c r="H143" i="44"/>
  <c r="AA141" i="66" s="1"/>
  <c r="AC143" i="60"/>
  <c r="H139" i="44"/>
  <c r="AC139" i="60"/>
  <c r="H135" i="44"/>
  <c r="AA133" i="66" s="1"/>
  <c r="AC135" i="60"/>
  <c r="H131" i="44"/>
  <c r="AA129" i="66" s="1"/>
  <c r="AC131" i="60"/>
  <c r="H127" i="44"/>
  <c r="AA125" i="66" s="1"/>
  <c r="AC127" i="60"/>
  <c r="H123" i="44"/>
  <c r="AC123" i="60"/>
  <c r="H119" i="44"/>
  <c r="AA117" i="66" s="1"/>
  <c r="AC119" i="60"/>
  <c r="H115" i="44"/>
  <c r="AC115" i="60"/>
  <c r="H111" i="44"/>
  <c r="AA109" i="66" s="1"/>
  <c r="AC111" i="60"/>
  <c r="H107" i="44"/>
  <c r="AA105" i="66" s="1"/>
  <c r="AC107" i="60"/>
  <c r="H103" i="44"/>
  <c r="AA101" i="66" s="1"/>
  <c r="AC103" i="60"/>
  <c r="H99" i="44"/>
  <c r="AC99" i="60"/>
  <c r="H95" i="44"/>
  <c r="AA93" i="66" s="1"/>
  <c r="AC95" i="60"/>
  <c r="H91" i="44"/>
  <c r="AC91" i="60"/>
  <c r="H87" i="44"/>
  <c r="AA85" i="66" s="1"/>
  <c r="AC87" i="60"/>
  <c r="H83" i="44"/>
  <c r="AC83" i="60"/>
  <c r="H180" i="44"/>
  <c r="AA178" i="66" s="1"/>
  <c r="AC180" i="60"/>
  <c r="H176" i="44"/>
  <c r="AA174" i="66" s="1"/>
  <c r="AC176" i="60"/>
  <c r="H172" i="44"/>
  <c r="AA170" i="66" s="1"/>
  <c r="AC172" i="60"/>
  <c r="H168" i="44"/>
  <c r="AA166" i="66" s="1"/>
  <c r="AC168" i="60"/>
  <c r="H164" i="44"/>
  <c r="AA162" i="66" s="1"/>
  <c r="AC164" i="60"/>
  <c r="H160" i="44"/>
  <c r="AC160" i="60"/>
  <c r="H156" i="44"/>
  <c r="AA154" i="66" s="1"/>
  <c r="AC156" i="60"/>
  <c r="H152" i="44"/>
  <c r="AC152" i="60"/>
  <c r="H148" i="44"/>
  <c r="AA146" i="66" s="1"/>
  <c r="AC148" i="60"/>
  <c r="I125" i="44"/>
  <c r="Q124" i="45"/>
  <c r="I118" i="44"/>
  <c r="Q113" i="45"/>
  <c r="I110" i="44"/>
  <c r="Q91" i="45"/>
  <c r="Q83" i="45"/>
  <c r="I174" i="44"/>
  <c r="I170" i="44"/>
  <c r="I166" i="44"/>
  <c r="Q163" i="45"/>
  <c r="I156" i="44"/>
  <c r="I143" i="44"/>
  <c r="Q142" i="45"/>
  <c r="I136" i="44"/>
  <c r="I132" i="44"/>
  <c r="I128" i="44"/>
  <c r="Q123" i="45"/>
  <c r="I117" i="44"/>
  <c r="Q108" i="45"/>
  <c r="I106" i="44"/>
  <c r="Q94" i="45"/>
  <c r="Q86" i="45"/>
  <c r="I83" i="44"/>
  <c r="Q176" i="45"/>
  <c r="I169" i="44"/>
  <c r="Q158" i="45"/>
  <c r="I155" i="44"/>
  <c r="I147" i="44"/>
  <c r="I142" i="44"/>
  <c r="I127" i="44"/>
  <c r="Q126" i="45"/>
  <c r="I112" i="44"/>
  <c r="I101" i="44"/>
  <c r="Q97" i="45"/>
  <c r="I90" i="44"/>
  <c r="I86" i="44"/>
  <c r="I82" i="44"/>
  <c r="Q81" i="45"/>
  <c r="Q171" i="45"/>
  <c r="I162" i="44"/>
  <c r="Q153" i="45"/>
  <c r="I146" i="44"/>
  <c r="Q140" i="45"/>
  <c r="I138" i="44"/>
  <c r="Q129" i="45"/>
  <c r="I122" i="44"/>
  <c r="Q118" i="45"/>
  <c r="I115" i="44"/>
  <c r="I108" i="44"/>
  <c r="Q107" i="45"/>
  <c r="I93" i="44"/>
  <c r="Q92" i="45"/>
  <c r="I175" i="44"/>
  <c r="Q174" i="45"/>
  <c r="I161" i="44"/>
  <c r="Q160" i="45"/>
  <c r="I145" i="44"/>
  <c r="Q144" i="45"/>
  <c r="AB499" i="44"/>
  <c r="Q152" i="45" l="1"/>
  <c r="Q84" i="45"/>
  <c r="Q99" i="45"/>
  <c r="S99" i="45" s="1"/>
  <c r="I119" i="44"/>
  <c r="I130" i="44"/>
  <c r="I141" i="44"/>
  <c r="I154" i="44"/>
  <c r="J154" i="60" s="1"/>
  <c r="I98" i="44"/>
  <c r="Q115" i="45"/>
  <c r="Q150" i="45"/>
  <c r="I159" i="44"/>
  <c r="S156" i="36" s="1"/>
  <c r="I124" i="44"/>
  <c r="I153" i="44"/>
  <c r="I167" i="44"/>
  <c r="I85" i="44"/>
  <c r="J85" i="60" s="1"/>
  <c r="I100" i="44"/>
  <c r="I111" i="44"/>
  <c r="Q121" i="45"/>
  <c r="Q137" i="45"/>
  <c r="R137" i="45" s="1"/>
  <c r="Q145" i="45"/>
  <c r="Q161" i="45"/>
  <c r="I180" i="44"/>
  <c r="Q89" i="45"/>
  <c r="R89" i="45" s="1"/>
  <c r="Q100" i="45"/>
  <c r="I116" i="44"/>
  <c r="I135" i="44"/>
  <c r="I151" i="44"/>
  <c r="J151" i="60" s="1"/>
  <c r="Q168" i="45"/>
  <c r="Q105" i="45"/>
  <c r="Q116" i="45"/>
  <c r="I140" i="44"/>
  <c r="S137" i="36" s="1"/>
  <c r="Q155" i="45"/>
  <c r="Q169" i="45"/>
  <c r="I178" i="44"/>
  <c r="Q102" i="45"/>
  <c r="R102" i="45" s="1"/>
  <c r="I137" i="44"/>
  <c r="Q166" i="45"/>
  <c r="Q110" i="45"/>
  <c r="Q179" i="45"/>
  <c r="S179" i="45" s="1"/>
  <c r="Q134" i="45"/>
  <c r="I177" i="44"/>
  <c r="I95" i="44"/>
  <c r="I109" i="44"/>
  <c r="S106" i="36" s="1"/>
  <c r="Q139" i="45"/>
  <c r="Q147" i="45"/>
  <c r="Q177" i="45"/>
  <c r="I92" i="44"/>
  <c r="S89" i="36" s="1"/>
  <c r="I114" i="44"/>
  <c r="Q136" i="45"/>
  <c r="H499" i="44"/>
  <c r="AC499" i="60"/>
  <c r="I172" i="44"/>
  <c r="S169" i="36" s="1"/>
  <c r="I87" i="44"/>
  <c r="S84" i="36" s="1"/>
  <c r="Q131" i="45"/>
  <c r="I148" i="44"/>
  <c r="J148" i="60" s="1"/>
  <c r="I164" i="44"/>
  <c r="S161" i="36" s="1"/>
  <c r="I84" i="44"/>
  <c r="J84" i="60" s="1"/>
  <c r="I103" i="44"/>
  <c r="Q151" i="45"/>
  <c r="T151" i="45" s="1"/>
  <c r="AA150" i="66"/>
  <c r="I160" i="44"/>
  <c r="J160" i="60" s="1"/>
  <c r="AA158" i="66"/>
  <c r="Q82" i="45"/>
  <c r="R82" i="45" s="1"/>
  <c r="AA81" i="66"/>
  <c r="I91" i="44"/>
  <c r="J91" i="60" s="1"/>
  <c r="AA89" i="66"/>
  <c r="Q98" i="45"/>
  <c r="S98" i="45" s="1"/>
  <c r="AA97" i="66"/>
  <c r="Q114" i="45"/>
  <c r="R114" i="45" s="1"/>
  <c r="AA113" i="66"/>
  <c r="Q122" i="45"/>
  <c r="T122" i="45" s="1"/>
  <c r="AA121" i="66"/>
  <c r="Q138" i="45"/>
  <c r="S138" i="45" s="1"/>
  <c r="AA137" i="66"/>
  <c r="Q119" i="45"/>
  <c r="S119" i="45" s="1"/>
  <c r="AA118" i="66"/>
  <c r="Q132" i="45"/>
  <c r="S132" i="45" s="1"/>
  <c r="AA131" i="66"/>
  <c r="Q156" i="45"/>
  <c r="S156" i="45" s="1"/>
  <c r="AA155" i="66"/>
  <c r="Q180" i="45"/>
  <c r="T180" i="45" s="1"/>
  <c r="AA179" i="66"/>
  <c r="Q87" i="45"/>
  <c r="T87" i="45" s="1"/>
  <c r="AA86" i="66"/>
  <c r="Q103" i="45"/>
  <c r="T103" i="45" s="1"/>
  <c r="AA102" i="66"/>
  <c r="Q111" i="45"/>
  <c r="T111" i="45" s="1"/>
  <c r="AA110" i="66"/>
  <c r="Q127" i="45"/>
  <c r="S127" i="45" s="1"/>
  <c r="AA126" i="66"/>
  <c r="Q149" i="45"/>
  <c r="R149" i="45" s="1"/>
  <c r="AA148" i="66"/>
  <c r="Q165" i="45"/>
  <c r="T165" i="45" s="1"/>
  <c r="AA164" i="66"/>
  <c r="Q80" i="45"/>
  <c r="S80" i="45" s="1"/>
  <c r="AA79" i="66"/>
  <c r="Q104" i="45"/>
  <c r="S104" i="45" s="1"/>
  <c r="AA103" i="66"/>
  <c r="Q112" i="45"/>
  <c r="T112" i="45" s="1"/>
  <c r="AA111" i="66"/>
  <c r="I121" i="44"/>
  <c r="J121" i="60" s="1"/>
  <c r="AA119" i="66"/>
  <c r="Q128" i="45"/>
  <c r="R128" i="45" s="1"/>
  <c r="AA127" i="66"/>
  <c r="Q146" i="45"/>
  <c r="S146" i="45" s="1"/>
  <c r="AA145" i="66"/>
  <c r="Q154" i="45"/>
  <c r="S154" i="45" s="1"/>
  <c r="AA153" i="66"/>
  <c r="I163" i="44"/>
  <c r="J163" i="60" s="1"/>
  <c r="AA161" i="66"/>
  <c r="Q170" i="45"/>
  <c r="R170" i="45" s="1"/>
  <c r="AA169" i="66"/>
  <c r="Q178" i="45"/>
  <c r="T178" i="45" s="1"/>
  <c r="AA177" i="66"/>
  <c r="Q85" i="45"/>
  <c r="T85" i="45" s="1"/>
  <c r="AA84" i="66"/>
  <c r="Q93" i="45"/>
  <c r="S93" i="45" s="1"/>
  <c r="AA92" i="66"/>
  <c r="Q109" i="45"/>
  <c r="S109" i="45" s="1"/>
  <c r="AA108" i="66"/>
  <c r="Q117" i="45"/>
  <c r="R117" i="45" s="1"/>
  <c r="AA116" i="66"/>
  <c r="Q133" i="45"/>
  <c r="R133" i="45" s="1"/>
  <c r="AA132" i="66"/>
  <c r="Q141" i="45"/>
  <c r="R141" i="45" s="1"/>
  <c r="AA140" i="66"/>
  <c r="I99" i="44"/>
  <c r="J99" i="60" s="1"/>
  <c r="I179" i="44"/>
  <c r="J179" i="60" s="1"/>
  <c r="I171" i="44"/>
  <c r="S168" i="36" s="1"/>
  <c r="I94" i="44"/>
  <c r="S91" i="36" s="1"/>
  <c r="I120" i="44"/>
  <c r="J120" i="60" s="1"/>
  <c r="I113" i="44"/>
  <c r="J113" i="60" s="1"/>
  <c r="I152" i="44"/>
  <c r="J152" i="60" s="1"/>
  <c r="I129" i="44"/>
  <c r="S126" i="36" s="1"/>
  <c r="S150" i="36"/>
  <c r="J153" i="60"/>
  <c r="S176" i="36"/>
  <c r="S97" i="36"/>
  <c r="J100" i="60"/>
  <c r="S105" i="36"/>
  <c r="J108" i="60"/>
  <c r="S127" i="36"/>
  <c r="J130" i="60"/>
  <c r="S83" i="36"/>
  <c r="J86" i="60"/>
  <c r="S98" i="36"/>
  <c r="J101" i="60"/>
  <c r="S124" i="36"/>
  <c r="J127" i="60"/>
  <c r="S144" i="36"/>
  <c r="J147" i="60"/>
  <c r="S166" i="36"/>
  <c r="J169" i="60"/>
  <c r="S140" i="36"/>
  <c r="J143" i="60"/>
  <c r="S171" i="36"/>
  <c r="J174" i="60"/>
  <c r="S100" i="36"/>
  <c r="J103" i="60"/>
  <c r="S107" i="36"/>
  <c r="J110" i="60"/>
  <c r="S134" i="36"/>
  <c r="J137" i="60"/>
  <c r="Q157" i="36"/>
  <c r="I160" i="60"/>
  <c r="Q88" i="36"/>
  <c r="I91" i="60"/>
  <c r="Q104" i="36"/>
  <c r="I107" i="60"/>
  <c r="Q128" i="36"/>
  <c r="I131" i="60"/>
  <c r="Q162" i="36"/>
  <c r="I165" i="60"/>
  <c r="Q155" i="36"/>
  <c r="I158" i="60"/>
  <c r="Q171" i="36"/>
  <c r="I174" i="60"/>
  <c r="Q94" i="36"/>
  <c r="I97" i="60"/>
  <c r="Q118" i="36"/>
  <c r="I121" i="60"/>
  <c r="Q160" i="36"/>
  <c r="I163" i="60"/>
  <c r="Q133" i="36"/>
  <c r="I136" i="60"/>
  <c r="Q157" i="45"/>
  <c r="S157" i="45" s="1"/>
  <c r="Q162" i="45"/>
  <c r="R162" i="45" s="1"/>
  <c r="Q90" i="45"/>
  <c r="R90" i="45" s="1"/>
  <c r="Q120" i="45"/>
  <c r="Q135" i="45"/>
  <c r="S135" i="45" s="1"/>
  <c r="Q159" i="45"/>
  <c r="S159" i="45" s="1"/>
  <c r="Q173" i="45"/>
  <c r="T173" i="45" s="1"/>
  <c r="S90" i="36"/>
  <c r="J93" i="60"/>
  <c r="S119" i="36"/>
  <c r="J122" i="60"/>
  <c r="S143" i="36"/>
  <c r="J146" i="60"/>
  <c r="S177" i="36"/>
  <c r="J180" i="60"/>
  <c r="S139" i="36"/>
  <c r="J142" i="60"/>
  <c r="S80" i="36"/>
  <c r="J83" i="60"/>
  <c r="S103" i="36"/>
  <c r="J106" i="60"/>
  <c r="S125" i="36"/>
  <c r="J128" i="60"/>
  <c r="S81" i="36"/>
  <c r="Q173" i="36"/>
  <c r="I176" i="60"/>
  <c r="Q112" i="36"/>
  <c r="I115" i="60"/>
  <c r="Q117" i="36"/>
  <c r="I120" i="60"/>
  <c r="Q146" i="36"/>
  <c r="I149" i="60"/>
  <c r="Q170" i="36"/>
  <c r="I173" i="60"/>
  <c r="Q93" i="36"/>
  <c r="I96" i="60"/>
  <c r="Q125" i="36"/>
  <c r="I128" i="60"/>
  <c r="Q163" i="36"/>
  <c r="I166" i="60"/>
  <c r="Q86" i="36"/>
  <c r="I89" i="60"/>
  <c r="Q110" i="36"/>
  <c r="I113" i="60"/>
  <c r="Q144" i="36"/>
  <c r="I147" i="60"/>
  <c r="Q152" i="36"/>
  <c r="I155" i="60"/>
  <c r="Q176" i="36"/>
  <c r="I179" i="60"/>
  <c r="Q83" i="36"/>
  <c r="I86" i="60"/>
  <c r="Q91" i="36"/>
  <c r="I94" i="60"/>
  <c r="Q99" i="36"/>
  <c r="I102" i="60"/>
  <c r="Q107" i="36"/>
  <c r="I110" i="60"/>
  <c r="Q115" i="36"/>
  <c r="I118" i="60"/>
  <c r="Q123" i="36"/>
  <c r="I126" i="60"/>
  <c r="Q131" i="36"/>
  <c r="I134" i="60"/>
  <c r="Q96" i="45"/>
  <c r="T96" i="45" s="1"/>
  <c r="Q125" i="45"/>
  <c r="S125" i="45" s="1"/>
  <c r="Q175" i="45"/>
  <c r="R175" i="45" s="1"/>
  <c r="Q130" i="45"/>
  <c r="R130" i="45" s="1"/>
  <c r="Q22" i="45"/>
  <c r="S22" i="45" s="1"/>
  <c r="Q164" i="45"/>
  <c r="T164" i="45" s="1"/>
  <c r="Q172" i="45"/>
  <c r="S172" i="45" s="1"/>
  <c r="Q101" i="45"/>
  <c r="R101" i="45" s="1"/>
  <c r="Q95" i="45"/>
  <c r="S95" i="45" s="1"/>
  <c r="Q106" i="45"/>
  <c r="R106" i="45" s="1"/>
  <c r="S142" i="36"/>
  <c r="J145" i="60"/>
  <c r="S158" i="36"/>
  <c r="J161" i="60"/>
  <c r="S112" i="36"/>
  <c r="J115" i="60"/>
  <c r="S135" i="36"/>
  <c r="J138" i="60"/>
  <c r="S159" i="36"/>
  <c r="J162" i="60"/>
  <c r="S109" i="36"/>
  <c r="J112" i="60"/>
  <c r="S132" i="36"/>
  <c r="J135" i="60"/>
  <c r="S152" i="36"/>
  <c r="O152" i="36" s="1"/>
  <c r="P152" i="36" s="1"/>
  <c r="J155" i="60"/>
  <c r="S174" i="36"/>
  <c r="J177" i="60"/>
  <c r="S110" i="36"/>
  <c r="S133" i="36"/>
  <c r="J136" i="60"/>
  <c r="S163" i="36"/>
  <c r="O163" i="36" s="1"/>
  <c r="P163" i="36" s="1"/>
  <c r="J166" i="60"/>
  <c r="J92" i="60"/>
  <c r="S115" i="36"/>
  <c r="O115" i="36" s="1"/>
  <c r="P115" i="36" s="1"/>
  <c r="J118" i="60"/>
  <c r="Q149" i="36"/>
  <c r="I152" i="60"/>
  <c r="Q165" i="36"/>
  <c r="I168" i="60"/>
  <c r="Q80" i="36"/>
  <c r="I83" i="60"/>
  <c r="Q96" i="36"/>
  <c r="I99" i="60"/>
  <c r="Q120" i="36"/>
  <c r="I123" i="60"/>
  <c r="Q136" i="36"/>
  <c r="I139" i="60"/>
  <c r="Q130" i="36"/>
  <c r="I133" i="60"/>
  <c r="Q154" i="36"/>
  <c r="I157" i="60"/>
  <c r="Q178" i="36"/>
  <c r="I181" i="60"/>
  <c r="Q85" i="36"/>
  <c r="I88" i="60"/>
  <c r="Q101" i="36"/>
  <c r="I104" i="60"/>
  <c r="Q109" i="36"/>
  <c r="I112" i="60"/>
  <c r="Q147" i="36"/>
  <c r="I150" i="60"/>
  <c r="Q78" i="36"/>
  <c r="I81" i="60"/>
  <c r="Q102" i="36"/>
  <c r="I105" i="60"/>
  <c r="Q126" i="36"/>
  <c r="I129" i="60"/>
  <c r="Q168" i="36"/>
  <c r="I171" i="60"/>
  <c r="Q139" i="36"/>
  <c r="I142" i="60"/>
  <c r="Q148" i="45"/>
  <c r="Q88" i="45"/>
  <c r="T88" i="45" s="1"/>
  <c r="Q167" i="45"/>
  <c r="R167" i="45" s="1"/>
  <c r="I149" i="44"/>
  <c r="I157" i="44"/>
  <c r="S164" i="36"/>
  <c r="J167" i="60"/>
  <c r="S172" i="36"/>
  <c r="J175" i="60"/>
  <c r="I81" i="44"/>
  <c r="I89" i="44"/>
  <c r="I97" i="44"/>
  <c r="I104" i="44"/>
  <c r="S108" i="36"/>
  <c r="J111" i="60"/>
  <c r="S116" i="36"/>
  <c r="J119" i="60"/>
  <c r="I126" i="44"/>
  <c r="I134" i="44"/>
  <c r="S138" i="36"/>
  <c r="J141" i="60"/>
  <c r="I150" i="44"/>
  <c r="I158" i="44"/>
  <c r="I168" i="44"/>
  <c r="I176" i="44"/>
  <c r="S79" i="36"/>
  <c r="J82" i="60"/>
  <c r="S87" i="36"/>
  <c r="J90" i="60"/>
  <c r="S95" i="36"/>
  <c r="J98" i="60"/>
  <c r="I105" i="44"/>
  <c r="S113" i="36"/>
  <c r="J116" i="60"/>
  <c r="I123" i="44"/>
  <c r="I131" i="44"/>
  <c r="I139" i="44"/>
  <c r="I23" i="44"/>
  <c r="J23" i="60" s="1"/>
  <c r="J159" i="60"/>
  <c r="I165" i="44"/>
  <c r="I173" i="44"/>
  <c r="I181" i="44"/>
  <c r="S92" i="36"/>
  <c r="J95" i="60"/>
  <c r="I102" i="44"/>
  <c r="J109" i="60"/>
  <c r="S114" i="36"/>
  <c r="J117" i="60"/>
  <c r="S121" i="36"/>
  <c r="J124" i="60"/>
  <c r="S129" i="36"/>
  <c r="J132" i="60"/>
  <c r="J140" i="60"/>
  <c r="S153" i="36"/>
  <c r="J156" i="60"/>
  <c r="S167" i="36"/>
  <c r="J170" i="60"/>
  <c r="S175" i="36"/>
  <c r="J178" i="60"/>
  <c r="I88" i="44"/>
  <c r="I96" i="44"/>
  <c r="I107" i="44"/>
  <c r="S111" i="36"/>
  <c r="J114" i="60"/>
  <c r="S122" i="36"/>
  <c r="J125" i="60"/>
  <c r="I133" i="44"/>
  <c r="Q145" i="36"/>
  <c r="I148" i="60"/>
  <c r="Q153" i="36"/>
  <c r="I156" i="60"/>
  <c r="Q161" i="36"/>
  <c r="I164" i="60"/>
  <c r="Q169" i="36"/>
  <c r="I172" i="60"/>
  <c r="Q177" i="36"/>
  <c r="I180" i="60"/>
  <c r="Q84" i="36"/>
  <c r="I87" i="60"/>
  <c r="Q92" i="36"/>
  <c r="I95" i="60"/>
  <c r="Q100" i="36"/>
  <c r="I103" i="60"/>
  <c r="Q108" i="36"/>
  <c r="I111" i="60"/>
  <c r="Q116" i="36"/>
  <c r="I119" i="60"/>
  <c r="Q124" i="36"/>
  <c r="I127" i="60"/>
  <c r="Q132" i="36"/>
  <c r="I135" i="60"/>
  <c r="Q140" i="36"/>
  <c r="I143" i="60"/>
  <c r="Q129" i="36"/>
  <c r="I132" i="60"/>
  <c r="Q142" i="36"/>
  <c r="I145" i="60"/>
  <c r="Q150" i="36"/>
  <c r="I153" i="60"/>
  <c r="Q158" i="36"/>
  <c r="I161" i="60"/>
  <c r="Q166" i="36"/>
  <c r="I169" i="60"/>
  <c r="Q174" i="36"/>
  <c r="I177" i="60"/>
  <c r="Q81" i="36"/>
  <c r="I84" i="60"/>
  <c r="Q89" i="36"/>
  <c r="I92" i="60"/>
  <c r="Q97" i="36"/>
  <c r="I100" i="60"/>
  <c r="Q105" i="36"/>
  <c r="I108" i="60"/>
  <c r="Q113" i="36"/>
  <c r="I116" i="60"/>
  <c r="Q137" i="36"/>
  <c r="I140" i="60"/>
  <c r="Q143" i="36"/>
  <c r="I146" i="60"/>
  <c r="Q151" i="36"/>
  <c r="I154" i="60"/>
  <c r="Q159" i="36"/>
  <c r="I162" i="60"/>
  <c r="Q167" i="36"/>
  <c r="I170" i="60"/>
  <c r="Q175" i="36"/>
  <c r="I178" i="60"/>
  <c r="Q82" i="36"/>
  <c r="I85" i="60"/>
  <c r="Q90" i="36"/>
  <c r="I93" i="60"/>
  <c r="Q98" i="36"/>
  <c r="I101" i="60"/>
  <c r="Q106" i="36"/>
  <c r="I109" i="60"/>
  <c r="Q114" i="36"/>
  <c r="I117" i="60"/>
  <c r="Q122" i="36"/>
  <c r="I125" i="60"/>
  <c r="Q138" i="36"/>
  <c r="I141" i="60"/>
  <c r="Q148" i="36"/>
  <c r="I151" i="60"/>
  <c r="Q156" i="36"/>
  <c r="I159" i="60"/>
  <c r="Q164" i="36"/>
  <c r="I167" i="60"/>
  <c r="Q172" i="36"/>
  <c r="I175" i="60"/>
  <c r="Q79" i="36"/>
  <c r="I82" i="60"/>
  <c r="Q87" i="36"/>
  <c r="I90" i="60"/>
  <c r="Q95" i="36"/>
  <c r="I98" i="60"/>
  <c r="Q103" i="36"/>
  <c r="I106" i="60"/>
  <c r="Q111" i="36"/>
  <c r="I114" i="60"/>
  <c r="Q119" i="36"/>
  <c r="I122" i="60"/>
  <c r="Q127" i="36"/>
  <c r="I130" i="60"/>
  <c r="Q135" i="36"/>
  <c r="I138" i="60"/>
  <c r="Q121" i="36"/>
  <c r="I124" i="60"/>
  <c r="Q134" i="36"/>
  <c r="I137" i="60"/>
  <c r="I499" i="44"/>
  <c r="Q496" i="36"/>
  <c r="Q498" i="45"/>
  <c r="R144" i="45"/>
  <c r="S144" i="45"/>
  <c r="T144" i="45"/>
  <c r="S152" i="45"/>
  <c r="R152" i="45"/>
  <c r="T152" i="45"/>
  <c r="S160" i="45"/>
  <c r="R160" i="45"/>
  <c r="T160" i="45"/>
  <c r="S166" i="45"/>
  <c r="T166" i="45"/>
  <c r="R166" i="45"/>
  <c r="S174" i="45"/>
  <c r="R174" i="45"/>
  <c r="T174" i="45"/>
  <c r="R110" i="45"/>
  <c r="T110" i="45"/>
  <c r="S110" i="45"/>
  <c r="R118" i="45"/>
  <c r="T118" i="45"/>
  <c r="S118" i="45"/>
  <c r="T133" i="45"/>
  <c r="R140" i="45"/>
  <c r="T140" i="45"/>
  <c r="S140" i="45"/>
  <c r="T157" i="45"/>
  <c r="S171" i="45"/>
  <c r="R171" i="45"/>
  <c r="T171" i="45"/>
  <c r="R179" i="45"/>
  <c r="R100" i="45"/>
  <c r="S100" i="45"/>
  <c r="T100" i="45"/>
  <c r="R115" i="45"/>
  <c r="S115" i="45"/>
  <c r="T115" i="45"/>
  <c r="R138" i="45"/>
  <c r="R22" i="45"/>
  <c r="S150" i="45"/>
  <c r="T150" i="45"/>
  <c r="R150" i="45"/>
  <c r="S158" i="45"/>
  <c r="T158" i="45"/>
  <c r="R158" i="45"/>
  <c r="S164" i="45"/>
  <c r="S86" i="45"/>
  <c r="T86" i="45"/>
  <c r="R86" i="45"/>
  <c r="S94" i="45"/>
  <c r="T94" i="45"/>
  <c r="R94" i="45"/>
  <c r="S108" i="45"/>
  <c r="R108" i="45"/>
  <c r="T108" i="45"/>
  <c r="S116" i="45"/>
  <c r="R116" i="45"/>
  <c r="T116" i="45"/>
  <c r="S123" i="45"/>
  <c r="R123" i="45"/>
  <c r="T123" i="45"/>
  <c r="S131" i="45"/>
  <c r="R131" i="45"/>
  <c r="T131" i="45"/>
  <c r="S139" i="45"/>
  <c r="R139" i="45"/>
  <c r="T139" i="45"/>
  <c r="R147" i="45"/>
  <c r="T147" i="45"/>
  <c r="S147" i="45"/>
  <c r="R155" i="45"/>
  <c r="T155" i="45"/>
  <c r="S155" i="45"/>
  <c r="R163" i="45"/>
  <c r="T163" i="45"/>
  <c r="S163" i="45"/>
  <c r="R169" i="45"/>
  <c r="T169" i="45"/>
  <c r="S169" i="45"/>
  <c r="R177" i="45"/>
  <c r="T177" i="45"/>
  <c r="S177" i="45"/>
  <c r="R83" i="45"/>
  <c r="T83" i="45"/>
  <c r="S83" i="45"/>
  <c r="S91" i="45"/>
  <c r="R91" i="45"/>
  <c r="T91" i="45"/>
  <c r="S113" i="45"/>
  <c r="R113" i="45"/>
  <c r="T113" i="45"/>
  <c r="T128" i="45"/>
  <c r="S136" i="45"/>
  <c r="T136" i="45"/>
  <c r="R136" i="45"/>
  <c r="R148" i="45"/>
  <c r="S148" i="45"/>
  <c r="T148" i="45"/>
  <c r="T156" i="45"/>
  <c r="R84" i="45"/>
  <c r="S84" i="45"/>
  <c r="T84" i="45"/>
  <c r="S92" i="45"/>
  <c r="R92" i="45"/>
  <c r="T92" i="45"/>
  <c r="T107" i="45"/>
  <c r="R107" i="45"/>
  <c r="S107" i="45"/>
  <c r="T121" i="45"/>
  <c r="R121" i="45"/>
  <c r="S121" i="45"/>
  <c r="T129" i="45"/>
  <c r="R129" i="45"/>
  <c r="S129" i="45"/>
  <c r="S145" i="45"/>
  <c r="R145" i="45"/>
  <c r="T145" i="45"/>
  <c r="S153" i="45"/>
  <c r="R153" i="45"/>
  <c r="T153" i="45"/>
  <c r="S161" i="45"/>
  <c r="R161" i="45"/>
  <c r="T161" i="45"/>
  <c r="S81" i="45"/>
  <c r="R81" i="45"/>
  <c r="T81" i="45"/>
  <c r="S89" i="45"/>
  <c r="R97" i="45"/>
  <c r="S97" i="45"/>
  <c r="T97" i="45"/>
  <c r="R119" i="45"/>
  <c r="R126" i="45"/>
  <c r="S126" i="45"/>
  <c r="T126" i="45"/>
  <c r="R134" i="45"/>
  <c r="S134" i="45"/>
  <c r="T134" i="45"/>
  <c r="T146" i="45"/>
  <c r="S168" i="45"/>
  <c r="T168" i="45"/>
  <c r="R168" i="45"/>
  <c r="S176" i="45"/>
  <c r="T176" i="45"/>
  <c r="R176" i="45"/>
  <c r="S90" i="45"/>
  <c r="T98" i="45"/>
  <c r="S105" i="45"/>
  <c r="R105" i="45"/>
  <c r="T105" i="45"/>
  <c r="S112" i="45"/>
  <c r="S120" i="45"/>
  <c r="R120" i="45"/>
  <c r="T120" i="45"/>
  <c r="S142" i="45"/>
  <c r="R142" i="45"/>
  <c r="T142" i="45"/>
  <c r="S151" i="45"/>
  <c r="S165" i="45"/>
  <c r="R173" i="45"/>
  <c r="S102" i="45"/>
  <c r="T109" i="45"/>
  <c r="S124" i="45"/>
  <c r="R124" i="45"/>
  <c r="T124" i="45"/>
  <c r="S87" i="45" l="1"/>
  <c r="S111" i="45"/>
  <c r="T102" i="45"/>
  <c r="U102" i="45" s="1"/>
  <c r="R87" i="45"/>
  <c r="S82" i="45"/>
  <c r="T154" i="45"/>
  <c r="T119" i="45"/>
  <c r="R111" i="45"/>
  <c r="T89" i="45"/>
  <c r="R99" i="45"/>
  <c r="T170" i="45"/>
  <c r="T106" i="45"/>
  <c r="R151" i="45"/>
  <c r="R112" i="45"/>
  <c r="T90" i="45"/>
  <c r="U90" i="45" s="1"/>
  <c r="T137" i="45"/>
  <c r="T99" i="45"/>
  <c r="S170" i="45"/>
  <c r="S106" i="45"/>
  <c r="R164" i="45"/>
  <c r="T179" i="45"/>
  <c r="S149" i="45"/>
  <c r="S133" i="45"/>
  <c r="R125" i="45"/>
  <c r="R80" i="45"/>
  <c r="S145" i="36"/>
  <c r="S148" i="36"/>
  <c r="O148" i="36" s="1"/>
  <c r="P148" i="36" s="1"/>
  <c r="S96" i="36"/>
  <c r="S82" i="36"/>
  <c r="S117" i="36"/>
  <c r="S151" i="36"/>
  <c r="O151" i="36" s="1"/>
  <c r="P151" i="36" s="1"/>
  <c r="S173" i="45"/>
  <c r="R98" i="45"/>
  <c r="R154" i="45"/>
  <c r="S137" i="45"/>
  <c r="U137" i="45" s="1"/>
  <c r="R156" i="45"/>
  <c r="S128" i="45"/>
  <c r="S122" i="45"/>
  <c r="R85" i="45"/>
  <c r="U85" i="45" s="1"/>
  <c r="S149" i="36"/>
  <c r="R109" i="45"/>
  <c r="T82" i="45"/>
  <c r="R122" i="45"/>
  <c r="S85" i="45"/>
  <c r="T149" i="45"/>
  <c r="T125" i="45"/>
  <c r="T80" i="45"/>
  <c r="U80" i="45" s="1"/>
  <c r="S117" i="45"/>
  <c r="T159" i="45"/>
  <c r="S141" i="45"/>
  <c r="S180" i="45"/>
  <c r="U180" i="45" s="1"/>
  <c r="S103" i="45"/>
  <c r="J87" i="60"/>
  <c r="S114" i="45"/>
  <c r="S101" i="45"/>
  <c r="S130" i="45"/>
  <c r="R88" i="45"/>
  <c r="J164" i="60"/>
  <c r="O133" i="36"/>
  <c r="P133" i="36" s="1"/>
  <c r="J172" i="60"/>
  <c r="T132" i="45"/>
  <c r="T162" i="45"/>
  <c r="R104" i="45"/>
  <c r="U104" i="45" s="1"/>
  <c r="T130" i="45"/>
  <c r="T135" i="45"/>
  <c r="S175" i="45"/>
  <c r="R178" i="45"/>
  <c r="U178" i="45" s="1"/>
  <c r="T93" i="45"/>
  <c r="S88" i="45"/>
  <c r="S160" i="36"/>
  <c r="O160" i="36" s="1"/>
  <c r="P160" i="36" s="1"/>
  <c r="S118" i="36"/>
  <c r="O118" i="36" s="1"/>
  <c r="P118" i="36" s="1"/>
  <c r="S496" i="36"/>
  <c r="J499" i="60"/>
  <c r="AA497" i="66"/>
  <c r="I499" i="60"/>
  <c r="R132" i="45"/>
  <c r="T127" i="45"/>
  <c r="R146" i="45"/>
  <c r="S167" i="45"/>
  <c r="U167" i="45" s="1"/>
  <c r="S178" i="45"/>
  <c r="T172" i="45"/>
  <c r="R93" i="45"/>
  <c r="U93" i="45" s="1"/>
  <c r="T117" i="45"/>
  <c r="U117" i="45" s="1"/>
  <c r="R165" i="45"/>
  <c r="R127" i="45"/>
  <c r="T104" i="45"/>
  <c r="T175" i="45"/>
  <c r="U175" i="45" s="1"/>
  <c r="T114" i="45"/>
  <c r="R180" i="45"/>
  <c r="R172" i="45"/>
  <c r="T138" i="45"/>
  <c r="U138" i="45" s="1"/>
  <c r="R103" i="45"/>
  <c r="S157" i="36"/>
  <c r="O157" i="36" s="1"/>
  <c r="P157" i="36" s="1"/>
  <c r="O110" i="36"/>
  <c r="P110" i="36" s="1"/>
  <c r="O112" i="36"/>
  <c r="P112" i="36" s="1"/>
  <c r="S88" i="36"/>
  <c r="T95" i="45"/>
  <c r="T141" i="45"/>
  <c r="R96" i="45"/>
  <c r="O91" i="36"/>
  <c r="P91" i="36" s="1"/>
  <c r="R157" i="45"/>
  <c r="J171" i="60"/>
  <c r="R95" i="45"/>
  <c r="U95" i="45" s="1"/>
  <c r="R159" i="45"/>
  <c r="J94" i="60"/>
  <c r="J129" i="60"/>
  <c r="R135" i="45"/>
  <c r="U135" i="45" s="1"/>
  <c r="T167" i="45"/>
  <c r="T101" i="45"/>
  <c r="T22" i="45"/>
  <c r="U22" i="45" s="1"/>
  <c r="S96" i="45"/>
  <c r="S162" i="45"/>
  <c r="S85" i="36"/>
  <c r="O85" i="36" s="1"/>
  <c r="P85" i="36" s="1"/>
  <c r="J88" i="60"/>
  <c r="O167" i="36"/>
  <c r="P167" i="36" s="1"/>
  <c r="O153" i="36"/>
  <c r="P153" i="36" s="1"/>
  <c r="O137" i="36"/>
  <c r="P137" i="36" s="1"/>
  <c r="O121" i="36"/>
  <c r="P121" i="36" s="1"/>
  <c r="O106" i="36"/>
  <c r="P106" i="36" s="1"/>
  <c r="S162" i="36"/>
  <c r="O162" i="36" s="1"/>
  <c r="P162" i="36" s="1"/>
  <c r="J165" i="60"/>
  <c r="S120" i="36"/>
  <c r="O120" i="36" s="1"/>
  <c r="P120" i="36" s="1"/>
  <c r="J123" i="60"/>
  <c r="S155" i="36"/>
  <c r="O155" i="36" s="1"/>
  <c r="P155" i="36" s="1"/>
  <c r="J158" i="60"/>
  <c r="S131" i="36"/>
  <c r="O131" i="36" s="1"/>
  <c r="P131" i="36" s="1"/>
  <c r="J134" i="60"/>
  <c r="S86" i="36"/>
  <c r="O86" i="36" s="1"/>
  <c r="P86" i="36" s="1"/>
  <c r="J89" i="60"/>
  <c r="O96" i="36"/>
  <c r="P96" i="36" s="1"/>
  <c r="O109" i="36"/>
  <c r="P109" i="36" s="1"/>
  <c r="O159" i="36"/>
  <c r="P159" i="36" s="1"/>
  <c r="O158" i="36"/>
  <c r="P158" i="36" s="1"/>
  <c r="O81" i="36"/>
  <c r="P81" i="36" s="1"/>
  <c r="O103" i="36"/>
  <c r="P103" i="36" s="1"/>
  <c r="O117" i="36"/>
  <c r="P117" i="36" s="1"/>
  <c r="O143" i="36"/>
  <c r="P143" i="36" s="1"/>
  <c r="O90" i="36"/>
  <c r="P90" i="36" s="1"/>
  <c r="S130" i="36"/>
  <c r="O130" i="36" s="1"/>
  <c r="P130" i="36" s="1"/>
  <c r="J133" i="60"/>
  <c r="O111" i="36"/>
  <c r="P111" i="36" s="1"/>
  <c r="S99" i="36"/>
  <c r="O99" i="36" s="1"/>
  <c r="P99" i="36" s="1"/>
  <c r="J102" i="60"/>
  <c r="O84" i="36"/>
  <c r="P84" i="36" s="1"/>
  <c r="O95" i="36"/>
  <c r="P95" i="36" s="1"/>
  <c r="O79" i="36"/>
  <c r="P79" i="36" s="1"/>
  <c r="S147" i="36"/>
  <c r="O147" i="36" s="1"/>
  <c r="P147" i="36" s="1"/>
  <c r="J150" i="60"/>
  <c r="S123" i="36"/>
  <c r="O123" i="36" s="1"/>
  <c r="P123" i="36" s="1"/>
  <c r="J126" i="60"/>
  <c r="O108" i="36"/>
  <c r="P108" i="36" s="1"/>
  <c r="S78" i="36"/>
  <c r="O78" i="36" s="1"/>
  <c r="P78" i="36" s="1"/>
  <c r="J81" i="60"/>
  <c r="O164" i="36"/>
  <c r="P164" i="36" s="1"/>
  <c r="O134" i="36"/>
  <c r="P134" i="36" s="1"/>
  <c r="O100" i="36"/>
  <c r="P100" i="36" s="1"/>
  <c r="O149" i="36"/>
  <c r="P149" i="36" s="1"/>
  <c r="O166" i="36"/>
  <c r="P166" i="36" s="1"/>
  <c r="O124" i="36"/>
  <c r="P124" i="36" s="1"/>
  <c r="O83" i="36"/>
  <c r="P83" i="36" s="1"/>
  <c r="O105" i="36"/>
  <c r="P105" i="36" s="1"/>
  <c r="O176" i="36"/>
  <c r="P176" i="36" s="1"/>
  <c r="S104" i="36"/>
  <c r="O104" i="36" s="1"/>
  <c r="P104" i="36" s="1"/>
  <c r="J107" i="60"/>
  <c r="O175" i="36"/>
  <c r="P175" i="36" s="1"/>
  <c r="O161" i="36"/>
  <c r="P161" i="36" s="1"/>
  <c r="O145" i="36"/>
  <c r="P145" i="36" s="1"/>
  <c r="O129" i="36"/>
  <c r="P129" i="36" s="1"/>
  <c r="O114" i="36"/>
  <c r="P114" i="36" s="1"/>
  <c r="S178" i="36"/>
  <c r="O178" i="36" s="1"/>
  <c r="P178" i="36" s="1"/>
  <c r="J181" i="60"/>
  <c r="O156" i="36"/>
  <c r="P156" i="36" s="1"/>
  <c r="S136" i="36"/>
  <c r="O136" i="36" s="1"/>
  <c r="P136" i="36" s="1"/>
  <c r="J139" i="60"/>
  <c r="O113" i="36"/>
  <c r="P113" i="36" s="1"/>
  <c r="S173" i="36"/>
  <c r="O173" i="36" s="1"/>
  <c r="P173" i="36" s="1"/>
  <c r="J176" i="60"/>
  <c r="S101" i="36"/>
  <c r="O101" i="36" s="1"/>
  <c r="P101" i="36" s="1"/>
  <c r="J104" i="60"/>
  <c r="S154" i="36"/>
  <c r="O154" i="36" s="1"/>
  <c r="P154" i="36" s="1"/>
  <c r="J157" i="60"/>
  <c r="O89" i="36"/>
  <c r="P89" i="36" s="1"/>
  <c r="O174" i="36"/>
  <c r="P174" i="36" s="1"/>
  <c r="O132" i="36"/>
  <c r="P132" i="36" s="1"/>
  <c r="O135" i="36"/>
  <c r="P135" i="36" s="1"/>
  <c r="O82" i="36"/>
  <c r="P82" i="36" s="1"/>
  <c r="O142" i="36"/>
  <c r="P142" i="36" s="1"/>
  <c r="O126" i="36"/>
  <c r="P126" i="36" s="1"/>
  <c r="O125" i="36"/>
  <c r="P125" i="36" s="1"/>
  <c r="O80" i="36"/>
  <c r="P80" i="36" s="1"/>
  <c r="O139" i="36"/>
  <c r="P139" i="36" s="1"/>
  <c r="O177" i="36"/>
  <c r="P177" i="36" s="1"/>
  <c r="O119" i="36"/>
  <c r="P119" i="36" s="1"/>
  <c r="O168" i="36"/>
  <c r="P168" i="36" s="1"/>
  <c r="O122" i="36"/>
  <c r="P122" i="36" s="1"/>
  <c r="S93" i="36"/>
  <c r="O93" i="36" s="1"/>
  <c r="P93" i="36" s="1"/>
  <c r="J96" i="60"/>
  <c r="O92" i="36"/>
  <c r="P92" i="36" s="1"/>
  <c r="S170" i="36"/>
  <c r="O170" i="36" s="1"/>
  <c r="P170" i="36" s="1"/>
  <c r="J173" i="60"/>
  <c r="S128" i="36"/>
  <c r="O128" i="36" s="1"/>
  <c r="P128" i="36" s="1"/>
  <c r="J131" i="60"/>
  <c r="S102" i="36"/>
  <c r="O102" i="36" s="1"/>
  <c r="P102" i="36" s="1"/>
  <c r="J105" i="60"/>
  <c r="O87" i="36"/>
  <c r="P87" i="36" s="1"/>
  <c r="S165" i="36"/>
  <c r="O165" i="36" s="1"/>
  <c r="P165" i="36" s="1"/>
  <c r="J168" i="60"/>
  <c r="O138" i="36"/>
  <c r="P138" i="36" s="1"/>
  <c r="O116" i="36"/>
  <c r="P116" i="36" s="1"/>
  <c r="S94" i="36"/>
  <c r="O94" i="36" s="1"/>
  <c r="P94" i="36" s="1"/>
  <c r="J97" i="60"/>
  <c r="O172" i="36"/>
  <c r="P172" i="36" s="1"/>
  <c r="S146" i="36"/>
  <c r="O146" i="36" s="1"/>
  <c r="P146" i="36" s="1"/>
  <c r="J149" i="60"/>
  <c r="O107" i="36"/>
  <c r="P107" i="36" s="1"/>
  <c r="O171" i="36"/>
  <c r="P171" i="36" s="1"/>
  <c r="O140" i="36"/>
  <c r="P140" i="36" s="1"/>
  <c r="O88" i="36"/>
  <c r="P88" i="36" s="1"/>
  <c r="O144" i="36"/>
  <c r="P144" i="36" s="1"/>
  <c r="O98" i="36"/>
  <c r="P98" i="36" s="1"/>
  <c r="O169" i="36"/>
  <c r="P169" i="36" s="1"/>
  <c r="O127" i="36"/>
  <c r="P127" i="36" s="1"/>
  <c r="O97" i="36"/>
  <c r="P97" i="36" s="1"/>
  <c r="O150" i="36"/>
  <c r="P150" i="36" s="1"/>
  <c r="O496" i="36"/>
  <c r="P496" i="36" s="1"/>
  <c r="S498" i="45"/>
  <c r="T498" i="45"/>
  <c r="R498" i="45"/>
  <c r="U109" i="45"/>
  <c r="U155" i="45"/>
  <c r="U169" i="45"/>
  <c r="U177" i="45"/>
  <c r="U108" i="45"/>
  <c r="U132" i="45"/>
  <c r="U176" i="45"/>
  <c r="U146" i="45"/>
  <c r="U126" i="45"/>
  <c r="U97" i="45"/>
  <c r="U161" i="45"/>
  <c r="U170" i="45"/>
  <c r="U171" i="45"/>
  <c r="U123" i="45"/>
  <c r="U131" i="45"/>
  <c r="U139" i="45"/>
  <c r="U147" i="45"/>
  <c r="U116" i="45"/>
  <c r="U136" i="45"/>
  <c r="U106" i="45"/>
  <c r="U163" i="45"/>
  <c r="U94" i="45"/>
  <c r="U152" i="45"/>
  <c r="U156" i="45"/>
  <c r="U157" i="45"/>
  <c r="U166" i="45"/>
  <c r="U144" i="45"/>
  <c r="U81" i="45"/>
  <c r="U173" i="45"/>
  <c r="U142" i="45"/>
  <c r="U112" i="45"/>
  <c r="U124" i="45"/>
  <c r="U165" i="45"/>
  <c r="U127" i="45"/>
  <c r="U98" i="45"/>
  <c r="U84" i="45"/>
  <c r="U158" i="45"/>
  <c r="U130" i="45"/>
  <c r="U100" i="45"/>
  <c r="U120" i="45"/>
  <c r="U89" i="45"/>
  <c r="U107" i="45"/>
  <c r="U113" i="45"/>
  <c r="U91" i="45"/>
  <c r="U86" i="45"/>
  <c r="U179" i="45"/>
  <c r="U149" i="45"/>
  <c r="U140" i="45"/>
  <c r="U110" i="45"/>
  <c r="U88" i="45"/>
  <c r="U168" i="45"/>
  <c r="U159" i="45"/>
  <c r="U105" i="45"/>
  <c r="U145" i="45"/>
  <c r="U121" i="45"/>
  <c r="U92" i="45"/>
  <c r="U148" i="45"/>
  <c r="U128" i="45"/>
  <c r="U164" i="45"/>
  <c r="U82" i="45"/>
  <c r="U134" i="45"/>
  <c r="U153" i="45"/>
  <c r="U114" i="45"/>
  <c r="U83" i="45"/>
  <c r="U118" i="45"/>
  <c r="U160" i="45"/>
  <c r="U115" i="45"/>
  <c r="U125" i="45"/>
  <c r="U141" i="45"/>
  <c r="U111" i="45"/>
  <c r="U87" i="45"/>
  <c r="U151" i="45"/>
  <c r="U154" i="45"/>
  <c r="U119" i="45"/>
  <c r="U129" i="45"/>
  <c r="U99" i="45"/>
  <c r="U150" i="45"/>
  <c r="U122" i="45"/>
  <c r="U133" i="45"/>
  <c r="U103" i="45"/>
  <c r="U174" i="45"/>
  <c r="U96" i="45" l="1"/>
  <c r="U101" i="45"/>
  <c r="U172" i="45"/>
  <c r="U162" i="45"/>
  <c r="U498" i="45"/>
  <c r="F361" i="60" l="1"/>
  <c r="F364" i="60"/>
  <c r="AB369" i="44"/>
  <c r="AB370" i="44"/>
  <c r="AB371" i="44"/>
  <c r="AB372" i="44"/>
  <c r="AB373" i="44"/>
  <c r="AB374" i="44"/>
  <c r="AB440" i="44"/>
  <c r="AB441" i="44"/>
  <c r="AB442" i="44"/>
  <c r="AB443" i="44"/>
  <c r="AB444" i="44"/>
  <c r="AB445" i="44"/>
  <c r="AB446" i="44"/>
  <c r="AB447" i="44"/>
  <c r="AB448" i="44"/>
  <c r="AB449" i="44"/>
  <c r="AB450" i="44"/>
  <c r="AB451" i="44"/>
  <c r="AB452" i="44"/>
  <c r="AB453" i="44"/>
  <c r="AB454" i="44"/>
  <c r="AB455" i="44"/>
  <c r="AB456" i="44"/>
  <c r="AB457" i="44"/>
  <c r="AB458" i="44"/>
  <c r="AB459" i="44"/>
  <c r="AB460" i="44"/>
  <c r="AB461" i="44"/>
  <c r="AB462" i="44"/>
  <c r="AB463" i="44"/>
  <c r="AB464" i="44"/>
  <c r="AB465" i="44"/>
  <c r="AB466" i="44"/>
  <c r="AB467" i="44"/>
  <c r="AB468" i="44"/>
  <c r="AB469" i="44"/>
  <c r="AB470" i="44"/>
  <c r="AB471" i="44"/>
  <c r="AB473" i="44"/>
  <c r="AB474" i="44"/>
  <c r="AB475" i="44"/>
  <c r="AB476" i="44"/>
  <c r="AB477" i="44"/>
  <c r="AB478" i="44"/>
  <c r="AB479" i="44"/>
  <c r="AB480" i="44"/>
  <c r="AB481" i="44"/>
  <c r="AB482" i="44"/>
  <c r="AB483" i="44"/>
  <c r="AB484" i="44"/>
  <c r="AB485" i="44"/>
  <c r="AB486" i="44"/>
  <c r="AB487" i="44"/>
  <c r="AB488" i="44"/>
  <c r="AB489" i="44"/>
  <c r="AB490" i="44"/>
  <c r="AB491" i="44"/>
  <c r="AB492" i="44"/>
  <c r="AB493" i="44"/>
  <c r="AB494" i="44"/>
  <c r="AB495" i="44"/>
  <c r="AB496" i="44"/>
  <c r="AB497" i="44"/>
  <c r="AB498" i="44"/>
  <c r="AB500" i="44"/>
  <c r="AB501" i="44"/>
  <c r="AB502" i="44"/>
  <c r="AB503" i="44"/>
  <c r="AB504" i="44"/>
  <c r="AB505" i="44"/>
  <c r="AB506" i="44"/>
  <c r="AB507" i="44"/>
  <c r="AB508" i="44"/>
  <c r="AB509" i="44"/>
  <c r="AB510" i="44"/>
  <c r="AB511" i="44"/>
  <c r="AB512" i="44"/>
  <c r="AB513" i="44"/>
  <c r="AB514" i="44"/>
  <c r="AB515" i="44"/>
  <c r="AB517" i="44"/>
  <c r="AB518" i="44"/>
  <c r="AB519" i="44"/>
  <c r="AB520" i="44"/>
  <c r="AB583" i="44"/>
  <c r="AB584" i="44"/>
  <c r="AB25" i="44"/>
  <c r="AB26" i="44"/>
  <c r="AB27" i="44"/>
  <c r="AB28" i="44"/>
  <c r="AB29" i="44"/>
  <c r="AB30" i="44"/>
  <c r="AB31" i="44"/>
  <c r="AB33" i="44"/>
  <c r="AB34" i="44"/>
  <c r="AB35" i="44"/>
  <c r="AB36" i="44"/>
  <c r="AB37" i="44"/>
  <c r="AB38" i="44"/>
  <c r="AB39" i="44"/>
  <c r="AB40" i="44"/>
  <c r="AB41" i="44"/>
  <c r="AB42" i="44"/>
  <c r="AB43" i="44"/>
  <c r="AB44" i="44"/>
  <c r="AB45" i="44"/>
  <c r="AB46" i="44"/>
  <c r="AB47" i="44"/>
  <c r="AB48" i="44"/>
  <c r="AB49" i="44"/>
  <c r="AB50" i="44"/>
  <c r="AB51" i="44"/>
  <c r="AB52" i="44"/>
  <c r="AB53" i="44"/>
  <c r="AB54" i="44"/>
  <c r="AB55" i="44"/>
  <c r="AB56" i="44"/>
  <c r="AB57" i="44"/>
  <c r="AB58" i="44"/>
  <c r="AB59" i="44"/>
  <c r="AB60" i="44"/>
  <c r="AB61" i="44"/>
  <c r="AB62" i="44"/>
  <c r="AB63" i="44"/>
  <c r="AB64" i="44"/>
  <c r="AB65" i="44"/>
  <c r="AB66" i="44"/>
  <c r="AB67" i="44"/>
  <c r="AB68" i="44"/>
  <c r="AB69" i="44"/>
  <c r="AB70" i="44"/>
  <c r="AB71" i="44"/>
  <c r="AB72" i="44"/>
  <c r="AB73" i="44"/>
  <c r="AB74" i="44"/>
  <c r="AB75" i="44"/>
  <c r="AB76" i="44"/>
  <c r="AB77" i="44"/>
  <c r="AB78" i="44"/>
  <c r="AB79" i="44"/>
  <c r="AB80" i="44"/>
  <c r="AB182" i="44"/>
  <c r="AB183" i="44"/>
  <c r="AB184" i="44"/>
  <c r="AB185" i="44"/>
  <c r="AB186" i="44"/>
  <c r="AB187" i="44"/>
  <c r="AB188" i="44"/>
  <c r="AB189" i="44"/>
  <c r="AB190" i="44"/>
  <c r="AB191" i="44"/>
  <c r="AB192" i="44"/>
  <c r="AB193" i="44"/>
  <c r="AB194" i="44"/>
  <c r="AB195" i="44"/>
  <c r="AB196" i="44"/>
  <c r="AB197" i="44"/>
  <c r="AB198" i="44"/>
  <c r="AB199" i="44"/>
  <c r="AB200" i="44"/>
  <c r="AB201" i="44"/>
  <c r="AB202" i="44"/>
  <c r="AB353" i="44"/>
  <c r="AB354" i="44"/>
  <c r="AB355" i="44"/>
  <c r="AB356" i="44"/>
  <c r="AB357" i="44"/>
  <c r="H355" i="44" l="1"/>
  <c r="AC355" i="60"/>
  <c r="H354" i="44"/>
  <c r="AC354" i="60"/>
  <c r="H353" i="44"/>
  <c r="AC353" i="60"/>
  <c r="H356" i="44"/>
  <c r="I356" i="44" s="1"/>
  <c r="AC356" i="60"/>
  <c r="H357" i="44"/>
  <c r="AC357" i="60"/>
  <c r="H584" i="44"/>
  <c r="Q583" i="45" s="1"/>
  <c r="AC584" i="60"/>
  <c r="H518" i="44"/>
  <c r="AC518" i="60"/>
  <c r="H509" i="44"/>
  <c r="Q508" i="45" s="1"/>
  <c r="AC509" i="60"/>
  <c r="H505" i="44"/>
  <c r="AC505" i="60"/>
  <c r="H501" i="44"/>
  <c r="Q500" i="45" s="1"/>
  <c r="AC501" i="60"/>
  <c r="H496" i="44"/>
  <c r="AC496" i="60"/>
  <c r="H492" i="44"/>
  <c r="Q489" i="36" s="1"/>
  <c r="AC492" i="60"/>
  <c r="H488" i="44"/>
  <c r="AC488" i="60"/>
  <c r="H484" i="44"/>
  <c r="Q481" i="36" s="1"/>
  <c r="AC484" i="60"/>
  <c r="H480" i="44"/>
  <c r="AC480" i="60"/>
  <c r="H476" i="44"/>
  <c r="I476" i="44" s="1"/>
  <c r="AC476" i="60"/>
  <c r="H471" i="44"/>
  <c r="AC471" i="60"/>
  <c r="H467" i="44"/>
  <c r="I467" i="44" s="1"/>
  <c r="AC467" i="60"/>
  <c r="H463" i="44"/>
  <c r="AC463" i="60"/>
  <c r="H459" i="44"/>
  <c r="I459" i="44" s="1"/>
  <c r="AC459" i="60"/>
  <c r="H455" i="44"/>
  <c r="AC455" i="60"/>
  <c r="H451" i="44"/>
  <c r="Q450" i="45" s="1"/>
  <c r="AC451" i="60"/>
  <c r="H447" i="44"/>
  <c r="AC447" i="60"/>
  <c r="H443" i="44"/>
  <c r="Q442" i="45" s="1"/>
  <c r="AC443" i="60"/>
  <c r="H374" i="44"/>
  <c r="AC374" i="60"/>
  <c r="H370" i="44"/>
  <c r="Q369" i="45" s="1"/>
  <c r="AC370" i="60"/>
  <c r="H583" i="44"/>
  <c r="AC583" i="60"/>
  <c r="H517" i="44"/>
  <c r="Q514" i="36" s="1"/>
  <c r="AC517" i="60"/>
  <c r="H512" i="44"/>
  <c r="AC512" i="60"/>
  <c r="H508" i="44"/>
  <c r="Q505" i="36" s="1"/>
  <c r="AC508" i="60"/>
  <c r="H504" i="44"/>
  <c r="AC504" i="60"/>
  <c r="H500" i="44"/>
  <c r="I500" i="44" s="1"/>
  <c r="AC500" i="60"/>
  <c r="H495" i="44"/>
  <c r="AC495" i="60"/>
  <c r="H491" i="44"/>
  <c r="I491" i="44" s="1"/>
  <c r="AC491" i="60"/>
  <c r="H487" i="44"/>
  <c r="AC487" i="60"/>
  <c r="H483" i="44"/>
  <c r="Q482" i="45" s="1"/>
  <c r="AC483" i="60"/>
  <c r="H479" i="44"/>
  <c r="AC479" i="60"/>
  <c r="H475" i="44"/>
  <c r="I475" i="44" s="1"/>
  <c r="AC475" i="60"/>
  <c r="H470" i="44"/>
  <c r="AC470" i="60"/>
  <c r="H466" i="44"/>
  <c r="Q465" i="45" s="1"/>
  <c r="AC466" i="60"/>
  <c r="H462" i="44"/>
  <c r="AC462" i="60"/>
  <c r="H458" i="44"/>
  <c r="Q457" i="45" s="1"/>
  <c r="AC458" i="60"/>
  <c r="H454" i="44"/>
  <c r="AC454" i="60"/>
  <c r="H450" i="44"/>
  <c r="Q447" i="36" s="1"/>
  <c r="AC450" i="60"/>
  <c r="H446" i="44"/>
  <c r="AC446" i="60"/>
  <c r="H442" i="44"/>
  <c r="Q439" i="36" s="1"/>
  <c r="AC442" i="60"/>
  <c r="H373" i="44"/>
  <c r="AC373" i="60"/>
  <c r="H369" i="44"/>
  <c r="I369" i="44" s="1"/>
  <c r="AC369" i="60"/>
  <c r="H520" i="44"/>
  <c r="AC520" i="60"/>
  <c r="H515" i="44"/>
  <c r="Q514" i="45" s="1"/>
  <c r="AC515" i="60"/>
  <c r="H511" i="44"/>
  <c r="AC511" i="60"/>
  <c r="H507" i="44"/>
  <c r="I507" i="44" s="1"/>
  <c r="AC507" i="60"/>
  <c r="H503" i="44"/>
  <c r="AC503" i="60"/>
  <c r="H498" i="44"/>
  <c r="Q497" i="45" s="1"/>
  <c r="AC498" i="60"/>
  <c r="H494" i="44"/>
  <c r="AC494" i="60"/>
  <c r="H490" i="44"/>
  <c r="I490" i="44" s="1"/>
  <c r="AC490" i="60"/>
  <c r="H486" i="44"/>
  <c r="AC486" i="60"/>
  <c r="H482" i="44"/>
  <c r="Q481" i="45" s="1"/>
  <c r="AC482" i="60"/>
  <c r="H478" i="44"/>
  <c r="AC478" i="60"/>
  <c r="H474" i="44"/>
  <c r="I474" i="44" s="1"/>
  <c r="AC474" i="60"/>
  <c r="H469" i="44"/>
  <c r="AC469" i="60"/>
  <c r="H465" i="44"/>
  <c r="Q464" i="45" s="1"/>
  <c r="AC465" i="60"/>
  <c r="H461" i="44"/>
  <c r="AC461" i="60"/>
  <c r="H457" i="44"/>
  <c r="I457" i="44" s="1"/>
  <c r="AC457" i="60"/>
  <c r="H453" i="44"/>
  <c r="AC453" i="60"/>
  <c r="H449" i="44"/>
  <c r="Q448" i="45" s="1"/>
  <c r="AC449" i="60"/>
  <c r="H445" i="44"/>
  <c r="AC445" i="60"/>
  <c r="H441" i="44"/>
  <c r="I441" i="44" s="1"/>
  <c r="AC441" i="60"/>
  <c r="H372" i="44"/>
  <c r="AC372" i="60"/>
  <c r="H513" i="44"/>
  <c r="Q510" i="36" s="1"/>
  <c r="AC513" i="60"/>
  <c r="H519" i="44"/>
  <c r="Q518" i="45" s="1"/>
  <c r="AC519" i="60"/>
  <c r="H514" i="44"/>
  <c r="Q511" i="36" s="1"/>
  <c r="AC514" i="60"/>
  <c r="H510" i="44"/>
  <c r="AC510" i="60"/>
  <c r="H506" i="44"/>
  <c r="Q503" i="36" s="1"/>
  <c r="AC506" i="60"/>
  <c r="H502" i="44"/>
  <c r="AC502" i="60"/>
  <c r="H497" i="44"/>
  <c r="Q494" i="36" s="1"/>
  <c r="AC497" i="60"/>
  <c r="H493" i="44"/>
  <c r="AC493" i="60"/>
  <c r="H489" i="44"/>
  <c r="Q486" i="36" s="1"/>
  <c r="AC489" i="60"/>
  <c r="H485" i="44"/>
  <c r="AC485" i="60"/>
  <c r="H481" i="44"/>
  <c r="Q478" i="36" s="1"/>
  <c r="AC481" i="60"/>
  <c r="H477" i="44"/>
  <c r="AC477" i="60"/>
  <c r="H473" i="44"/>
  <c r="Q470" i="36" s="1"/>
  <c r="AC473" i="60"/>
  <c r="H468" i="44"/>
  <c r="AC468" i="60"/>
  <c r="H464" i="44"/>
  <c r="Q461" i="36" s="1"/>
  <c r="AC464" i="60"/>
  <c r="H460" i="44"/>
  <c r="AC460" i="60"/>
  <c r="H456" i="44"/>
  <c r="Q453" i="36" s="1"/>
  <c r="AC456" i="60"/>
  <c r="H452" i="44"/>
  <c r="AC452" i="60"/>
  <c r="H448" i="44"/>
  <c r="Q445" i="36" s="1"/>
  <c r="AC448" i="60"/>
  <c r="H444" i="44"/>
  <c r="AC444" i="60"/>
  <c r="H371" i="44"/>
  <c r="Q368" i="36" s="1"/>
  <c r="AC371" i="60"/>
  <c r="H202" i="44"/>
  <c r="AC202" i="60"/>
  <c r="H198" i="44"/>
  <c r="AA196" i="66" s="1"/>
  <c r="AC198" i="60"/>
  <c r="H194" i="44"/>
  <c r="AC194" i="60"/>
  <c r="H190" i="44"/>
  <c r="AA188" i="66" s="1"/>
  <c r="AC190" i="60"/>
  <c r="H186" i="44"/>
  <c r="AC186" i="60"/>
  <c r="H182" i="44"/>
  <c r="AA180" i="66" s="1"/>
  <c r="AC182" i="60"/>
  <c r="H77" i="44"/>
  <c r="AC77" i="60"/>
  <c r="H73" i="44"/>
  <c r="AA71" i="66" s="1"/>
  <c r="AC73" i="60"/>
  <c r="H69" i="44"/>
  <c r="AC69" i="60"/>
  <c r="H65" i="44"/>
  <c r="AA63" i="66" s="1"/>
  <c r="AC65" i="60"/>
  <c r="H61" i="44"/>
  <c r="AC61" i="60"/>
  <c r="H57" i="44"/>
  <c r="AA55" i="66" s="1"/>
  <c r="AC57" i="60"/>
  <c r="H53" i="44"/>
  <c r="AC53" i="60"/>
  <c r="H49" i="44"/>
  <c r="AA47" i="66" s="1"/>
  <c r="AC49" i="60"/>
  <c r="H45" i="44"/>
  <c r="AC45" i="60"/>
  <c r="H41" i="44"/>
  <c r="AA39" i="66" s="1"/>
  <c r="AC41" i="60"/>
  <c r="H37" i="44"/>
  <c r="AC37" i="60"/>
  <c r="H33" i="44"/>
  <c r="AA31" i="66" s="1"/>
  <c r="AC33" i="60"/>
  <c r="H28" i="44"/>
  <c r="AC28" i="60"/>
  <c r="H201" i="44"/>
  <c r="AA199" i="66" s="1"/>
  <c r="AC201" i="60"/>
  <c r="H197" i="44"/>
  <c r="AC197" i="60"/>
  <c r="H193" i="44"/>
  <c r="AA191" i="66" s="1"/>
  <c r="AC193" i="60"/>
  <c r="H189" i="44"/>
  <c r="AC189" i="60"/>
  <c r="H185" i="44"/>
  <c r="AA183" i="66" s="1"/>
  <c r="AC185" i="60"/>
  <c r="H80" i="44"/>
  <c r="AC80" i="60"/>
  <c r="H76" i="44"/>
  <c r="AA74" i="66" s="1"/>
  <c r="AC76" i="60"/>
  <c r="H72" i="44"/>
  <c r="AC72" i="60"/>
  <c r="H68" i="44"/>
  <c r="AA66" i="66" s="1"/>
  <c r="AC68" i="60"/>
  <c r="H64" i="44"/>
  <c r="AC64" i="60"/>
  <c r="H60" i="44"/>
  <c r="AA58" i="66" s="1"/>
  <c r="AC60" i="60"/>
  <c r="H56" i="44"/>
  <c r="AC56" i="60"/>
  <c r="H52" i="44"/>
  <c r="AA50" i="66" s="1"/>
  <c r="AC52" i="60"/>
  <c r="H48" i="44"/>
  <c r="AC48" i="60"/>
  <c r="H44" i="44"/>
  <c r="AA42" i="66" s="1"/>
  <c r="AC44" i="60"/>
  <c r="H40" i="44"/>
  <c r="AC40" i="60"/>
  <c r="H36" i="44"/>
  <c r="AA34" i="66" s="1"/>
  <c r="AC36" i="60"/>
  <c r="H31" i="44"/>
  <c r="AC31" i="60"/>
  <c r="H27" i="44"/>
  <c r="AA25" i="66" s="1"/>
  <c r="AC27" i="60"/>
  <c r="H200" i="44"/>
  <c r="AC200" i="60"/>
  <c r="H196" i="44"/>
  <c r="AA194" i="66" s="1"/>
  <c r="AC196" i="60"/>
  <c r="H192" i="44"/>
  <c r="AC192" i="60"/>
  <c r="H188" i="44"/>
  <c r="AA186" i="66" s="1"/>
  <c r="AC188" i="60"/>
  <c r="H184" i="44"/>
  <c r="AC184" i="60"/>
  <c r="H79" i="44"/>
  <c r="AA77" i="66" s="1"/>
  <c r="AC79" i="60"/>
  <c r="H75" i="44"/>
  <c r="AC75" i="60"/>
  <c r="H71" i="44"/>
  <c r="AA69" i="66" s="1"/>
  <c r="AC71" i="60"/>
  <c r="H67" i="44"/>
  <c r="AC67" i="60"/>
  <c r="H63" i="44"/>
  <c r="AA61" i="66" s="1"/>
  <c r="AC63" i="60"/>
  <c r="H59" i="44"/>
  <c r="AC59" i="60"/>
  <c r="H55" i="44"/>
  <c r="AA53" i="66" s="1"/>
  <c r="AC55" i="60"/>
  <c r="H51" i="44"/>
  <c r="AC51" i="60"/>
  <c r="H47" i="44"/>
  <c r="AA45" i="66" s="1"/>
  <c r="AC47" i="60"/>
  <c r="H43" i="44"/>
  <c r="AC43" i="60"/>
  <c r="H39" i="44"/>
  <c r="AA37" i="66" s="1"/>
  <c r="AC39" i="60"/>
  <c r="H35" i="44"/>
  <c r="AC35" i="60"/>
  <c r="H30" i="44"/>
  <c r="AA28" i="66" s="1"/>
  <c r="AC30" i="60"/>
  <c r="H26" i="44"/>
  <c r="AC26" i="60"/>
  <c r="H199" i="44"/>
  <c r="AA197" i="66" s="1"/>
  <c r="AC199" i="60"/>
  <c r="H195" i="44"/>
  <c r="AC195" i="60"/>
  <c r="H187" i="44"/>
  <c r="AA185" i="66" s="1"/>
  <c r="AC187" i="60"/>
  <c r="H183" i="44"/>
  <c r="AC183" i="60"/>
  <c r="H78" i="44"/>
  <c r="AA76" i="66" s="1"/>
  <c r="AC78" i="60"/>
  <c r="H74" i="44"/>
  <c r="AC74" i="60"/>
  <c r="H70" i="44"/>
  <c r="AA68" i="66" s="1"/>
  <c r="AC70" i="60"/>
  <c r="H66" i="44"/>
  <c r="AC66" i="60"/>
  <c r="H62" i="44"/>
  <c r="AA60" i="66" s="1"/>
  <c r="AC62" i="60"/>
  <c r="H58" i="44"/>
  <c r="AC58" i="60"/>
  <c r="H54" i="44"/>
  <c r="AA52" i="66" s="1"/>
  <c r="AC54" i="60"/>
  <c r="H50" i="44"/>
  <c r="AC50" i="60"/>
  <c r="H46" i="44"/>
  <c r="AA44" i="66" s="1"/>
  <c r="AC46" i="60"/>
  <c r="H42" i="44"/>
  <c r="AC42" i="60"/>
  <c r="H38" i="44"/>
  <c r="AA36" i="66" s="1"/>
  <c r="AC38" i="60"/>
  <c r="H34" i="44"/>
  <c r="AC34" i="60"/>
  <c r="H29" i="44"/>
  <c r="AA27" i="66" s="1"/>
  <c r="AC29" i="60"/>
  <c r="H25" i="44"/>
  <c r="AC25" i="60"/>
  <c r="Q519" i="45"/>
  <c r="I511" i="44"/>
  <c r="Q508" i="36"/>
  <c r="Q502" i="45"/>
  <c r="I498" i="44"/>
  <c r="I494" i="44"/>
  <c r="Q491" i="36"/>
  <c r="Q487" i="36"/>
  <c r="Q485" i="45"/>
  <c r="Q479" i="36"/>
  <c r="I478" i="44"/>
  <c r="Q475" i="36"/>
  <c r="Q473" i="45"/>
  <c r="Q468" i="45"/>
  <c r="I461" i="44"/>
  <c r="Q458" i="36"/>
  <c r="Q452" i="45"/>
  <c r="I445" i="44"/>
  <c r="Q442" i="36"/>
  <c r="Q371" i="45"/>
  <c r="I519" i="44"/>
  <c r="Q507" i="36"/>
  <c r="Q509" i="45"/>
  <c r="I502" i="44"/>
  <c r="Q490" i="36"/>
  <c r="Q492" i="45"/>
  <c r="I485" i="44"/>
  <c r="Q474" i="36"/>
  <c r="Q476" i="45"/>
  <c r="I468" i="44"/>
  <c r="Q457" i="36"/>
  <c r="Q459" i="45"/>
  <c r="I452" i="44"/>
  <c r="Q441" i="36"/>
  <c r="Q443" i="45"/>
  <c r="I584" i="44"/>
  <c r="I518" i="44"/>
  <c r="Q515" i="36"/>
  <c r="I509" i="44"/>
  <c r="I505" i="44"/>
  <c r="I501" i="44"/>
  <c r="Q493" i="36"/>
  <c r="Q495" i="45"/>
  <c r="I488" i="44"/>
  <c r="Q477" i="36"/>
  <c r="Q479" i="45"/>
  <c r="Q475" i="45"/>
  <c r="I471" i="44"/>
  <c r="Q466" i="45"/>
  <c r="Q460" i="36"/>
  <c r="Q462" i="45"/>
  <c r="Q456" i="36"/>
  <c r="I455" i="44"/>
  <c r="Q448" i="36"/>
  <c r="Q444" i="36"/>
  <c r="Q446" i="45"/>
  <c r="I443" i="44"/>
  <c r="I374" i="44"/>
  <c r="I370" i="44"/>
  <c r="Q580" i="36"/>
  <c r="Q582" i="45"/>
  <c r="I512" i="44"/>
  <c r="Q501" i="36"/>
  <c r="Q503" i="45"/>
  <c r="Q499" i="45"/>
  <c r="I495" i="44"/>
  <c r="Q490" i="45"/>
  <c r="Q484" i="36"/>
  <c r="Q486" i="45"/>
  <c r="Q480" i="36"/>
  <c r="I479" i="44"/>
  <c r="Q472" i="36"/>
  <c r="Q467" i="36"/>
  <c r="Q469" i="45"/>
  <c r="I466" i="44"/>
  <c r="I462" i="44"/>
  <c r="I458" i="44"/>
  <c r="Q451" i="36"/>
  <c r="Q453" i="45"/>
  <c r="I446" i="44"/>
  <c r="Q370" i="36"/>
  <c r="Q372" i="45"/>
  <c r="Q368" i="45"/>
  <c r="Q200" i="45"/>
  <c r="Q191" i="45"/>
  <c r="I188" i="44"/>
  <c r="Q183" i="45"/>
  <c r="Q78" i="45"/>
  <c r="Q74" i="45"/>
  <c r="I69" i="44"/>
  <c r="Q64" i="45"/>
  <c r="Q59" i="45"/>
  <c r="I56" i="44"/>
  <c r="Q52" i="45"/>
  <c r="Q48" i="45"/>
  <c r="Q42" i="45"/>
  <c r="Q34" i="45"/>
  <c r="I31" i="44"/>
  <c r="I353" i="44"/>
  <c r="Q352" i="45"/>
  <c r="Q199" i="45"/>
  <c r="I197" i="44"/>
  <c r="Q194" i="45"/>
  <c r="Q182" i="45"/>
  <c r="I78" i="44"/>
  <c r="Q73" i="45"/>
  <c r="Q70" i="45"/>
  <c r="I64" i="44"/>
  <c r="Q58" i="45"/>
  <c r="Q51" i="45"/>
  <c r="I48" i="44"/>
  <c r="I42" i="44"/>
  <c r="I34" i="44"/>
  <c r="I30" i="44"/>
  <c r="I26" i="44"/>
  <c r="I357" i="44"/>
  <c r="Q356" i="45"/>
  <c r="Q198" i="45"/>
  <c r="Q193" i="45"/>
  <c r="I190" i="44"/>
  <c r="Q185" i="45"/>
  <c r="Q181" i="45"/>
  <c r="Q76" i="45"/>
  <c r="Q66" i="45"/>
  <c r="Q60" i="45"/>
  <c r="I58" i="44"/>
  <c r="Q50" i="45"/>
  <c r="I45" i="44"/>
  <c r="Q40" i="45"/>
  <c r="I37" i="44"/>
  <c r="I29" i="44"/>
  <c r="Q24" i="45"/>
  <c r="I355" i="44"/>
  <c r="Q354" i="45"/>
  <c r="Q188" i="45"/>
  <c r="I185" i="44"/>
  <c r="Q79" i="45"/>
  <c r="Q75" i="45"/>
  <c r="Q71" i="45"/>
  <c r="Q65" i="45"/>
  <c r="Q53" i="45"/>
  <c r="I50" i="44"/>
  <c r="I44" i="44"/>
  <c r="Q39" i="45"/>
  <c r="Q35" i="45"/>
  <c r="Q27" i="45"/>
  <c r="Q351" i="36" l="1"/>
  <c r="AA352" i="66"/>
  <c r="I354" i="60"/>
  <c r="Q46" i="45"/>
  <c r="Q69" i="45"/>
  <c r="Q72" i="45"/>
  <c r="I199" i="44"/>
  <c r="S196" i="36" s="1"/>
  <c r="Q45" i="45"/>
  <c r="Q38" i="45"/>
  <c r="I65" i="44"/>
  <c r="I79" i="44"/>
  <c r="J79" i="60" s="1"/>
  <c r="Q366" i="36"/>
  <c r="I483" i="44"/>
  <c r="Q497" i="36"/>
  <c r="Q516" i="45"/>
  <c r="R516" i="45" s="1"/>
  <c r="I451" i="44"/>
  <c r="Q473" i="36"/>
  <c r="Q491" i="45"/>
  <c r="Q512" i="45"/>
  <c r="R512" i="45" s="1"/>
  <c r="Q370" i="45"/>
  <c r="Q455" i="45"/>
  <c r="Q472" i="45"/>
  <c r="Q488" i="45"/>
  <c r="R488" i="45" s="1"/>
  <c r="Q505" i="45"/>
  <c r="Q462" i="36"/>
  <c r="Q471" i="36"/>
  <c r="Q56" i="45"/>
  <c r="T56" i="45" s="1"/>
  <c r="Q43" i="45"/>
  <c r="I57" i="44"/>
  <c r="Q184" i="45"/>
  <c r="I193" i="44"/>
  <c r="S190" i="36" s="1"/>
  <c r="O190" i="36" s="1"/>
  <c r="P190" i="36" s="1"/>
  <c r="Q28" i="45"/>
  <c r="I63" i="44"/>
  <c r="Q189" i="45"/>
  <c r="I196" i="44"/>
  <c r="S193" i="36" s="1"/>
  <c r="Q29" i="45"/>
  <c r="I38" i="44"/>
  <c r="I55" i="44"/>
  <c r="I68" i="44"/>
  <c r="S65" i="36" s="1"/>
  <c r="Q77" i="45"/>
  <c r="I187" i="44"/>
  <c r="I62" i="44"/>
  <c r="Q187" i="45"/>
  <c r="S187" i="45" s="1"/>
  <c r="I198" i="44"/>
  <c r="I354" i="44"/>
  <c r="I442" i="44"/>
  <c r="I450" i="44"/>
  <c r="S447" i="36" s="1"/>
  <c r="O447" i="36" s="1"/>
  <c r="P447" i="36" s="1"/>
  <c r="Q455" i="36"/>
  <c r="Q463" i="36"/>
  <c r="Q474" i="45"/>
  <c r="I508" i="44"/>
  <c r="S505" i="36" s="1"/>
  <c r="O505" i="36" s="1"/>
  <c r="P505" i="36" s="1"/>
  <c r="I517" i="44"/>
  <c r="Q367" i="36"/>
  <c r="Q440" i="36"/>
  <c r="Q458" i="45"/>
  <c r="T458" i="45" s="1"/>
  <c r="I484" i="44"/>
  <c r="I492" i="44"/>
  <c r="Q498" i="36"/>
  <c r="Q506" i="36"/>
  <c r="I513" i="44"/>
  <c r="Q581" i="36"/>
  <c r="I448" i="44"/>
  <c r="I464" i="44"/>
  <c r="S461" i="36" s="1"/>
  <c r="O461" i="36" s="1"/>
  <c r="P461" i="36" s="1"/>
  <c r="I481" i="44"/>
  <c r="I497" i="44"/>
  <c r="I514" i="44"/>
  <c r="Q438" i="36"/>
  <c r="I449" i="44"/>
  <c r="Q489" i="45"/>
  <c r="Q495" i="36"/>
  <c r="Q504" i="36"/>
  <c r="I515" i="44"/>
  <c r="I54" i="44"/>
  <c r="I76" i="44"/>
  <c r="Q32" i="45"/>
  <c r="T32" i="45" s="1"/>
  <c r="I182" i="44"/>
  <c r="I71" i="44"/>
  <c r="Q26" i="45"/>
  <c r="I60" i="44"/>
  <c r="J60" i="60" s="1"/>
  <c r="I201" i="44"/>
  <c r="Q449" i="45"/>
  <c r="Q488" i="36"/>
  <c r="Q464" i="36"/>
  <c r="Q447" i="45"/>
  <c r="Q353" i="36"/>
  <c r="AA354" i="66"/>
  <c r="I356" i="60"/>
  <c r="I36" i="44"/>
  <c r="I41" i="44"/>
  <c r="I52" i="44"/>
  <c r="I49" i="44"/>
  <c r="J49" i="60" s="1"/>
  <c r="Q441" i="45"/>
  <c r="Q507" i="45"/>
  <c r="Q483" i="45"/>
  <c r="Q463" i="45"/>
  <c r="S463" i="45" s="1"/>
  <c r="Q480" i="45"/>
  <c r="Q496" i="45"/>
  <c r="Q513" i="45"/>
  <c r="Q456" i="45"/>
  <c r="T456" i="45" s="1"/>
  <c r="I482" i="44"/>
  <c r="I47" i="44"/>
  <c r="I70" i="44"/>
  <c r="Q192" i="45"/>
  <c r="R192" i="45" s="1"/>
  <c r="I33" i="44"/>
  <c r="Q62" i="45"/>
  <c r="I73" i="44"/>
  <c r="Q195" i="45"/>
  <c r="S195" i="45" s="1"/>
  <c r="Q355" i="45"/>
  <c r="Q37" i="45"/>
  <c r="I46" i="44"/>
  <c r="Q54" i="45"/>
  <c r="T54" i="45" s="1"/>
  <c r="Q67" i="45"/>
  <c r="Q186" i="45"/>
  <c r="I27" i="44"/>
  <c r="I39" i="44"/>
  <c r="S36" i="36" s="1"/>
  <c r="O36" i="36" s="1"/>
  <c r="P36" i="36" s="1"/>
  <c r="Q61" i="45"/>
  <c r="Q197" i="45"/>
  <c r="Q353" i="45"/>
  <c r="I371" i="44"/>
  <c r="J371" i="60" s="1"/>
  <c r="I456" i="44"/>
  <c r="I473" i="44"/>
  <c r="I489" i="44"/>
  <c r="I506" i="44"/>
  <c r="J506" i="60" s="1"/>
  <c r="Q440" i="45"/>
  <c r="Q446" i="36"/>
  <c r="Q454" i="36"/>
  <c r="I465" i="44"/>
  <c r="S462" i="36" s="1"/>
  <c r="O462" i="36" s="1"/>
  <c r="P462" i="36" s="1"/>
  <c r="Q506" i="45"/>
  <c r="Q512" i="36"/>
  <c r="Q354" i="36"/>
  <c r="AA355" i="66"/>
  <c r="I357" i="60"/>
  <c r="Q350" i="36"/>
  <c r="AA351" i="66"/>
  <c r="I353" i="60"/>
  <c r="Q352" i="36"/>
  <c r="AA353" i="66"/>
  <c r="I355" i="60"/>
  <c r="S438" i="36"/>
  <c r="O438" i="36" s="1"/>
  <c r="P438" i="36" s="1"/>
  <c r="J441" i="60"/>
  <c r="S454" i="36"/>
  <c r="O454" i="36" s="1"/>
  <c r="P454" i="36" s="1"/>
  <c r="J457" i="60"/>
  <c r="S471" i="36"/>
  <c r="J474" i="60"/>
  <c r="S487" i="36"/>
  <c r="O487" i="36" s="1"/>
  <c r="P487" i="36" s="1"/>
  <c r="J490" i="60"/>
  <c r="S504" i="36"/>
  <c r="O504" i="36" s="1"/>
  <c r="P504" i="36" s="1"/>
  <c r="J507" i="60"/>
  <c r="S459" i="36"/>
  <c r="J462" i="60"/>
  <c r="S492" i="36"/>
  <c r="O492" i="36" s="1"/>
  <c r="P492" i="36" s="1"/>
  <c r="J495" i="60"/>
  <c r="S509" i="36"/>
  <c r="J512" i="60"/>
  <c r="S371" i="36"/>
  <c r="J374" i="60"/>
  <c r="S468" i="36"/>
  <c r="J471" i="60"/>
  <c r="S502" i="36"/>
  <c r="O502" i="36" s="1"/>
  <c r="P502" i="36" s="1"/>
  <c r="J505" i="60"/>
  <c r="S449" i="36"/>
  <c r="J452" i="60"/>
  <c r="S465" i="36"/>
  <c r="J468" i="60"/>
  <c r="S499" i="36"/>
  <c r="J502" i="60"/>
  <c r="S516" i="36"/>
  <c r="J519" i="60"/>
  <c r="S479" i="36"/>
  <c r="O479" i="36" s="1"/>
  <c r="P479" i="36" s="1"/>
  <c r="J482" i="60"/>
  <c r="S512" i="36"/>
  <c r="J515" i="60"/>
  <c r="S439" i="36"/>
  <c r="O439" i="36" s="1"/>
  <c r="P439" i="36" s="1"/>
  <c r="J442" i="60"/>
  <c r="S455" i="36"/>
  <c r="J458" i="60"/>
  <c r="S472" i="36"/>
  <c r="O472" i="36" s="1"/>
  <c r="P472" i="36" s="1"/>
  <c r="J475" i="60"/>
  <c r="S448" i="36"/>
  <c r="J451" i="60"/>
  <c r="S481" i="36"/>
  <c r="J484" i="60"/>
  <c r="S498" i="36"/>
  <c r="O498" i="36" s="1"/>
  <c r="P498" i="36" s="1"/>
  <c r="J501" i="60"/>
  <c r="S478" i="36"/>
  <c r="O478" i="36" s="1"/>
  <c r="P478" i="36" s="1"/>
  <c r="J481" i="60"/>
  <c r="S494" i="36"/>
  <c r="O494" i="36" s="1"/>
  <c r="P494" i="36" s="1"/>
  <c r="J497" i="60"/>
  <c r="S511" i="36"/>
  <c r="J514" i="60"/>
  <c r="S442" i="36"/>
  <c r="J445" i="60"/>
  <c r="S458" i="36"/>
  <c r="O458" i="36" s="1"/>
  <c r="P458" i="36" s="1"/>
  <c r="J461" i="60"/>
  <c r="S475" i="36"/>
  <c r="O475" i="36" s="1"/>
  <c r="P475" i="36" s="1"/>
  <c r="J478" i="60"/>
  <c r="S491" i="36"/>
  <c r="O491" i="36" s="1"/>
  <c r="P491" i="36" s="1"/>
  <c r="J494" i="60"/>
  <c r="S508" i="36"/>
  <c r="J511" i="60"/>
  <c r="AA442" i="66"/>
  <c r="I444" i="60"/>
  <c r="AA450" i="66"/>
  <c r="I452" i="60"/>
  <c r="AA458" i="66"/>
  <c r="I460" i="60"/>
  <c r="AA466" i="66"/>
  <c r="I468" i="60"/>
  <c r="AA475" i="66"/>
  <c r="I477" i="60"/>
  <c r="AA483" i="66"/>
  <c r="I485" i="60"/>
  <c r="AA491" i="66"/>
  <c r="I493" i="60"/>
  <c r="AA500" i="66"/>
  <c r="I502" i="60"/>
  <c r="AA508" i="66"/>
  <c r="I510" i="60"/>
  <c r="AA370" i="66"/>
  <c r="I372" i="60"/>
  <c r="AA443" i="66"/>
  <c r="I445" i="60"/>
  <c r="AA451" i="66"/>
  <c r="I453" i="60"/>
  <c r="AA459" i="66"/>
  <c r="I461" i="60"/>
  <c r="AA467" i="66"/>
  <c r="I469" i="60"/>
  <c r="AA476" i="66"/>
  <c r="I478" i="60"/>
  <c r="AA484" i="66"/>
  <c r="I486" i="60"/>
  <c r="AA492" i="66"/>
  <c r="I494" i="60"/>
  <c r="AA501" i="66"/>
  <c r="I503" i="60"/>
  <c r="AA509" i="66"/>
  <c r="I511" i="60"/>
  <c r="AA518" i="66"/>
  <c r="I520" i="60"/>
  <c r="AA371" i="66"/>
  <c r="I373" i="60"/>
  <c r="AA444" i="66"/>
  <c r="I446" i="60"/>
  <c r="AA452" i="66"/>
  <c r="I454" i="60"/>
  <c r="AA460" i="66"/>
  <c r="I462" i="60"/>
  <c r="AA468" i="66"/>
  <c r="I470" i="60"/>
  <c r="AA477" i="66"/>
  <c r="I479" i="60"/>
  <c r="AA485" i="66"/>
  <c r="I487" i="60"/>
  <c r="AA493" i="66"/>
  <c r="I495" i="60"/>
  <c r="AA502" i="66"/>
  <c r="I504" i="60"/>
  <c r="AA510" i="66"/>
  <c r="I512" i="60"/>
  <c r="AA581" i="66"/>
  <c r="I583" i="60"/>
  <c r="AA372" i="66"/>
  <c r="I374" i="60"/>
  <c r="AA445" i="66"/>
  <c r="I447" i="60"/>
  <c r="AA453" i="66"/>
  <c r="I455" i="60"/>
  <c r="AA461" i="66"/>
  <c r="I463" i="60"/>
  <c r="AA469" i="66"/>
  <c r="I471" i="60"/>
  <c r="AA478" i="66"/>
  <c r="I480" i="60"/>
  <c r="AA486" i="66"/>
  <c r="I488" i="60"/>
  <c r="AA494" i="66"/>
  <c r="I496" i="60"/>
  <c r="AA503" i="66"/>
  <c r="I505" i="60"/>
  <c r="AA516" i="66"/>
  <c r="I518" i="60"/>
  <c r="I373" i="44"/>
  <c r="Q445" i="45"/>
  <c r="T445" i="45" s="1"/>
  <c r="I454" i="44"/>
  <c r="Q461" i="45"/>
  <c r="S461" i="45" s="1"/>
  <c r="I470" i="44"/>
  <c r="Q478" i="45"/>
  <c r="T478" i="45" s="1"/>
  <c r="I487" i="44"/>
  <c r="Q494" i="45"/>
  <c r="S494" i="45" s="1"/>
  <c r="I504" i="44"/>
  <c r="Q511" i="45"/>
  <c r="R511" i="45" s="1"/>
  <c r="I583" i="44"/>
  <c r="Q373" i="45"/>
  <c r="S373" i="45" s="1"/>
  <c r="I447" i="44"/>
  <c r="Q454" i="45"/>
  <c r="T454" i="45" s="1"/>
  <c r="I463" i="44"/>
  <c r="Q470" i="45"/>
  <c r="S470" i="45" s="1"/>
  <c r="I480" i="44"/>
  <c r="Q487" i="45"/>
  <c r="R487" i="45" s="1"/>
  <c r="I496" i="44"/>
  <c r="Q504" i="45"/>
  <c r="S504" i="45" s="1"/>
  <c r="S510" i="36"/>
  <c r="J513" i="60"/>
  <c r="I444" i="44"/>
  <c r="Q451" i="45"/>
  <c r="T451" i="45" s="1"/>
  <c r="I460" i="44"/>
  <c r="Q467" i="45"/>
  <c r="T467" i="45" s="1"/>
  <c r="I477" i="44"/>
  <c r="Q484" i="45"/>
  <c r="T484" i="45" s="1"/>
  <c r="I493" i="44"/>
  <c r="Q501" i="45"/>
  <c r="T501" i="45" s="1"/>
  <c r="I510" i="44"/>
  <c r="Q369" i="36"/>
  <c r="Q450" i="36"/>
  <c r="Q466" i="36"/>
  <c r="Q483" i="36"/>
  <c r="Q500" i="36"/>
  <c r="Q517" i="36"/>
  <c r="S443" i="36"/>
  <c r="J446" i="60"/>
  <c r="S476" i="36"/>
  <c r="J479" i="60"/>
  <c r="S452" i="36"/>
  <c r="J455" i="60"/>
  <c r="S485" i="36"/>
  <c r="J488" i="60"/>
  <c r="S581" i="36"/>
  <c r="O581" i="36" s="1"/>
  <c r="P581" i="36" s="1"/>
  <c r="J584" i="60"/>
  <c r="S482" i="36"/>
  <c r="J485" i="60"/>
  <c r="S446" i="36"/>
  <c r="O446" i="36" s="1"/>
  <c r="P446" i="36" s="1"/>
  <c r="J449" i="60"/>
  <c r="S495" i="36"/>
  <c r="J498" i="60"/>
  <c r="S488" i="36"/>
  <c r="O488" i="36" s="1"/>
  <c r="P488" i="36" s="1"/>
  <c r="J491" i="60"/>
  <c r="S367" i="36"/>
  <c r="O367" i="36" s="1"/>
  <c r="P367" i="36" s="1"/>
  <c r="J370" i="60"/>
  <c r="S464" i="36"/>
  <c r="J467" i="60"/>
  <c r="S515" i="36"/>
  <c r="O515" i="36" s="1"/>
  <c r="P515" i="36" s="1"/>
  <c r="J518" i="60"/>
  <c r="S445" i="36"/>
  <c r="O445" i="36" s="1"/>
  <c r="P445" i="36" s="1"/>
  <c r="J448" i="60"/>
  <c r="AA517" i="66"/>
  <c r="I519" i="60"/>
  <c r="S366" i="36"/>
  <c r="O366" i="36" s="1"/>
  <c r="P366" i="36" s="1"/>
  <c r="J369" i="60"/>
  <c r="Q443" i="36"/>
  <c r="Q459" i="36"/>
  <c r="S463" i="36"/>
  <c r="O463" i="36" s="1"/>
  <c r="P463" i="36" s="1"/>
  <c r="J466" i="60"/>
  <c r="Q476" i="36"/>
  <c r="O476" i="36" s="1"/>
  <c r="P476" i="36" s="1"/>
  <c r="S480" i="36"/>
  <c r="J483" i="60"/>
  <c r="Q492" i="36"/>
  <c r="S497" i="36"/>
  <c r="O497" i="36" s="1"/>
  <c r="P497" i="36" s="1"/>
  <c r="J500" i="60"/>
  <c r="Q509" i="36"/>
  <c r="S514" i="36"/>
  <c r="O514" i="36" s="1"/>
  <c r="P514" i="36" s="1"/>
  <c r="J517" i="60"/>
  <c r="Q371" i="36"/>
  <c r="S440" i="36"/>
  <c r="O440" i="36" s="1"/>
  <c r="P440" i="36" s="1"/>
  <c r="J443" i="60"/>
  <c r="Q452" i="36"/>
  <c r="S456" i="36"/>
  <c r="O456" i="36" s="1"/>
  <c r="P456" i="36" s="1"/>
  <c r="J459" i="60"/>
  <c r="Q468" i="36"/>
  <c r="S473" i="36"/>
  <c r="O473" i="36" s="1"/>
  <c r="P473" i="36" s="1"/>
  <c r="J476" i="60"/>
  <c r="Q485" i="36"/>
  <c r="S489" i="36"/>
  <c r="J492" i="60"/>
  <c r="Q502" i="36"/>
  <c r="S506" i="36"/>
  <c r="J509" i="60"/>
  <c r="Q517" i="45"/>
  <c r="T517" i="45" s="1"/>
  <c r="S368" i="36"/>
  <c r="O368" i="36" s="1"/>
  <c r="P368" i="36" s="1"/>
  <c r="Q449" i="36"/>
  <c r="S453" i="36"/>
  <c r="O453" i="36" s="1"/>
  <c r="P453" i="36" s="1"/>
  <c r="J456" i="60"/>
  <c r="Q465" i="36"/>
  <c r="S470" i="36"/>
  <c r="J473" i="60"/>
  <c r="Q482" i="36"/>
  <c r="O482" i="36" s="1"/>
  <c r="P482" i="36" s="1"/>
  <c r="S486" i="36"/>
  <c r="J489" i="60"/>
  <c r="Q499" i="36"/>
  <c r="S503" i="36"/>
  <c r="O503" i="36" s="1"/>
  <c r="P503" i="36" s="1"/>
  <c r="Q516" i="36"/>
  <c r="I372" i="44"/>
  <c r="Q444" i="45"/>
  <c r="T444" i="45" s="1"/>
  <c r="I453" i="44"/>
  <c r="Q460" i="45"/>
  <c r="R460" i="45" s="1"/>
  <c r="I469" i="44"/>
  <c r="Q477" i="45"/>
  <c r="T477" i="45" s="1"/>
  <c r="I486" i="44"/>
  <c r="Q493" i="45"/>
  <c r="R493" i="45" s="1"/>
  <c r="I503" i="44"/>
  <c r="Q510" i="45"/>
  <c r="S510" i="45" s="1"/>
  <c r="I520" i="44"/>
  <c r="AA369" i="66"/>
  <c r="I371" i="60"/>
  <c r="AA446" i="66"/>
  <c r="I448" i="60"/>
  <c r="AA454" i="66"/>
  <c r="I456" i="60"/>
  <c r="AA462" i="66"/>
  <c r="I464" i="60"/>
  <c r="AA471" i="66"/>
  <c r="I473" i="60"/>
  <c r="AA479" i="66"/>
  <c r="I481" i="60"/>
  <c r="AA487" i="66"/>
  <c r="I489" i="60"/>
  <c r="AA495" i="66"/>
  <c r="I497" i="60"/>
  <c r="AA504" i="66"/>
  <c r="I506" i="60"/>
  <c r="AA512" i="66"/>
  <c r="I514" i="60"/>
  <c r="AA511" i="66"/>
  <c r="I513" i="60"/>
  <c r="AA439" i="66"/>
  <c r="I441" i="60"/>
  <c r="AA447" i="66"/>
  <c r="I449" i="60"/>
  <c r="AA455" i="66"/>
  <c r="I457" i="60"/>
  <c r="AA463" i="66"/>
  <c r="I465" i="60"/>
  <c r="AA472" i="66"/>
  <c r="I474" i="60"/>
  <c r="AA480" i="66"/>
  <c r="I482" i="60"/>
  <c r="AA488" i="66"/>
  <c r="I490" i="60"/>
  <c r="AA496" i="66"/>
  <c r="I498" i="60"/>
  <c r="AA505" i="66"/>
  <c r="I507" i="60"/>
  <c r="AA513" i="66"/>
  <c r="I515" i="60"/>
  <c r="AA367" i="66"/>
  <c r="I369" i="60"/>
  <c r="AA440" i="66"/>
  <c r="I442" i="60"/>
  <c r="AA448" i="66"/>
  <c r="I450" i="60"/>
  <c r="AA456" i="66"/>
  <c r="I458" i="60"/>
  <c r="AA464" i="66"/>
  <c r="I466" i="60"/>
  <c r="AA473" i="66"/>
  <c r="I475" i="60"/>
  <c r="AA481" i="66"/>
  <c r="I483" i="60"/>
  <c r="AA489" i="66"/>
  <c r="I491" i="60"/>
  <c r="AA498" i="66"/>
  <c r="I500" i="60"/>
  <c r="AA506" i="66"/>
  <c r="I508" i="60"/>
  <c r="AA515" i="66"/>
  <c r="I517" i="60"/>
  <c r="AA368" i="66"/>
  <c r="I370" i="60"/>
  <c r="AA441" i="66"/>
  <c r="I443" i="60"/>
  <c r="AA449" i="66"/>
  <c r="I451" i="60"/>
  <c r="AA457" i="66"/>
  <c r="I459" i="60"/>
  <c r="AA465" i="66"/>
  <c r="I467" i="60"/>
  <c r="AA474" i="66"/>
  <c r="I476" i="60"/>
  <c r="AA482" i="66"/>
  <c r="I484" i="60"/>
  <c r="AA490" i="66"/>
  <c r="I492" i="60"/>
  <c r="AA499" i="66"/>
  <c r="I501" i="60"/>
  <c r="AA507" i="66"/>
  <c r="I509" i="60"/>
  <c r="AA582" i="66"/>
  <c r="I584" i="60"/>
  <c r="I25" i="44"/>
  <c r="I358" i="44" s="1"/>
  <c r="AA23" i="66"/>
  <c r="Q33" i="45"/>
  <c r="T33" i="45" s="1"/>
  <c r="AA32" i="66"/>
  <c r="Q41" i="45"/>
  <c r="S41" i="45" s="1"/>
  <c r="AA40" i="66"/>
  <c r="Q49" i="45"/>
  <c r="R49" i="45" s="1"/>
  <c r="AA48" i="66"/>
  <c r="Q57" i="45"/>
  <c r="T57" i="45" s="1"/>
  <c r="AA56" i="66"/>
  <c r="I66" i="44"/>
  <c r="S63" i="36" s="1"/>
  <c r="AA64" i="66"/>
  <c r="I74" i="44"/>
  <c r="S71" i="36" s="1"/>
  <c r="AA72" i="66"/>
  <c r="I183" i="44"/>
  <c r="J183" i="60" s="1"/>
  <c r="AA181" i="66"/>
  <c r="I195" i="44"/>
  <c r="S192" i="36" s="1"/>
  <c r="AA193" i="66"/>
  <c r="Q25" i="45"/>
  <c r="T25" i="45" s="1"/>
  <c r="AA24" i="66"/>
  <c r="I35" i="44"/>
  <c r="J35" i="60" s="1"/>
  <c r="AA33" i="66"/>
  <c r="I43" i="44"/>
  <c r="S40" i="36" s="1"/>
  <c r="AA41" i="66"/>
  <c r="I51" i="44"/>
  <c r="S48" i="36" s="1"/>
  <c r="AA49" i="66"/>
  <c r="I59" i="44"/>
  <c r="S56" i="36" s="1"/>
  <c r="AA57" i="66"/>
  <c r="I67" i="44"/>
  <c r="S64" i="36" s="1"/>
  <c r="AA65" i="66"/>
  <c r="I75" i="44"/>
  <c r="S72" i="36" s="1"/>
  <c r="AA73" i="66"/>
  <c r="I184" i="44"/>
  <c r="J184" i="60" s="1"/>
  <c r="AA182" i="66"/>
  <c r="I192" i="44"/>
  <c r="S189" i="36" s="1"/>
  <c r="AA190" i="66"/>
  <c r="I200" i="44"/>
  <c r="J200" i="60" s="1"/>
  <c r="AA198" i="66"/>
  <c r="Q30" i="45"/>
  <c r="T30" i="45" s="1"/>
  <c r="AA29" i="66"/>
  <c r="I40" i="44"/>
  <c r="S37" i="36" s="1"/>
  <c r="AA38" i="66"/>
  <c r="Q47" i="45"/>
  <c r="S47" i="45" s="1"/>
  <c r="AA46" i="66"/>
  <c r="Q55" i="45"/>
  <c r="S55" i="45" s="1"/>
  <c r="AA54" i="66"/>
  <c r="Q63" i="45"/>
  <c r="S63" i="45" s="1"/>
  <c r="AA62" i="66"/>
  <c r="I72" i="44"/>
  <c r="J72" i="60" s="1"/>
  <c r="AA70" i="66"/>
  <c r="I80" i="44"/>
  <c r="S77" i="36" s="1"/>
  <c r="AA78" i="66"/>
  <c r="I189" i="44"/>
  <c r="J189" i="60" s="1"/>
  <c r="AA187" i="66"/>
  <c r="Q196" i="45"/>
  <c r="T196" i="45" s="1"/>
  <c r="AA195" i="66"/>
  <c r="I28" i="44"/>
  <c r="S25" i="36" s="1"/>
  <c r="AA26" i="66"/>
  <c r="Q36" i="45"/>
  <c r="T36" i="45" s="1"/>
  <c r="AA35" i="66"/>
  <c r="Q44" i="45"/>
  <c r="R44" i="45" s="1"/>
  <c r="AA43" i="66"/>
  <c r="I53" i="44"/>
  <c r="J53" i="60" s="1"/>
  <c r="AA51" i="66"/>
  <c r="I61" i="44"/>
  <c r="S58" i="36" s="1"/>
  <c r="AA59" i="66"/>
  <c r="Q68" i="45"/>
  <c r="S68" i="45" s="1"/>
  <c r="AA67" i="66"/>
  <c r="I77" i="44"/>
  <c r="J77" i="60" s="1"/>
  <c r="AA75" i="66"/>
  <c r="I186" i="44"/>
  <c r="S183" i="36" s="1"/>
  <c r="AA184" i="66"/>
  <c r="I194" i="44"/>
  <c r="J194" i="60" s="1"/>
  <c r="AA192" i="66"/>
  <c r="I202" i="44"/>
  <c r="S199" i="36" s="1"/>
  <c r="AA200" i="66"/>
  <c r="Q201" i="45"/>
  <c r="S201" i="45" s="1"/>
  <c r="S44" i="36"/>
  <c r="J47" i="60"/>
  <c r="S51" i="36"/>
  <c r="J54" i="60"/>
  <c r="J66" i="60"/>
  <c r="J80" i="60"/>
  <c r="S186" i="36"/>
  <c r="J202" i="60"/>
  <c r="J25" i="60"/>
  <c r="S30" i="36"/>
  <c r="J33" i="60"/>
  <c r="S38" i="36"/>
  <c r="J41" i="60"/>
  <c r="J67" i="60"/>
  <c r="J186" i="60"/>
  <c r="S191" i="36"/>
  <c r="S354" i="36"/>
  <c r="O354" i="36" s="1"/>
  <c r="P354" i="36" s="1"/>
  <c r="J357" i="60"/>
  <c r="S27" i="36"/>
  <c r="J30" i="60"/>
  <c r="S35" i="36"/>
  <c r="J38" i="60"/>
  <c r="S43" i="36"/>
  <c r="J46" i="60"/>
  <c r="S49" i="36"/>
  <c r="J52" i="60"/>
  <c r="J59" i="60"/>
  <c r="J68" i="60"/>
  <c r="S180" i="36"/>
  <c r="S197" i="36"/>
  <c r="S24" i="36"/>
  <c r="J27" i="60"/>
  <c r="S32" i="36"/>
  <c r="J43" i="60"/>
  <c r="S50" i="36"/>
  <c r="S57" i="36"/>
  <c r="S62" i="36"/>
  <c r="J65" i="60"/>
  <c r="J75" i="60"/>
  <c r="J192" i="60"/>
  <c r="S198" i="36"/>
  <c r="J201" i="60"/>
  <c r="Q26" i="36"/>
  <c r="I29" i="60"/>
  <c r="Q35" i="36"/>
  <c r="I38" i="60"/>
  <c r="Q43" i="36"/>
  <c r="I46" i="60"/>
  <c r="Q51" i="36"/>
  <c r="I54" i="60"/>
  <c r="Q59" i="36"/>
  <c r="I62" i="60"/>
  <c r="Q67" i="36"/>
  <c r="I70" i="60"/>
  <c r="Q75" i="36"/>
  <c r="I78" i="60"/>
  <c r="Q184" i="36"/>
  <c r="I187" i="60"/>
  <c r="Q196" i="36"/>
  <c r="I199" i="60"/>
  <c r="Q27" i="36"/>
  <c r="I30" i="60"/>
  <c r="Q36" i="36"/>
  <c r="I39" i="60"/>
  <c r="Q44" i="36"/>
  <c r="I47" i="60"/>
  <c r="Q52" i="36"/>
  <c r="I55" i="60"/>
  <c r="Q60" i="36"/>
  <c r="I63" i="60"/>
  <c r="Q68" i="36"/>
  <c r="I71" i="60"/>
  <c r="Q76" i="36"/>
  <c r="I79" i="60"/>
  <c r="Q185" i="36"/>
  <c r="I188" i="60"/>
  <c r="Q193" i="36"/>
  <c r="I196" i="60"/>
  <c r="Q24" i="36"/>
  <c r="I27" i="60"/>
  <c r="Q33" i="36"/>
  <c r="I36" i="60"/>
  <c r="Q41" i="36"/>
  <c r="I44" i="60"/>
  <c r="Q49" i="36"/>
  <c r="I52" i="60"/>
  <c r="Q57" i="36"/>
  <c r="I60" i="60"/>
  <c r="Q65" i="36"/>
  <c r="I68" i="60"/>
  <c r="Q73" i="36"/>
  <c r="I76" i="60"/>
  <c r="Q182" i="36"/>
  <c r="I185" i="60"/>
  <c r="Q190" i="36"/>
  <c r="I193" i="60"/>
  <c r="Q198" i="36"/>
  <c r="I201" i="60"/>
  <c r="Q30" i="36"/>
  <c r="I33" i="60"/>
  <c r="Q38" i="36"/>
  <c r="I41" i="60"/>
  <c r="Q46" i="36"/>
  <c r="I49" i="60"/>
  <c r="Q54" i="36"/>
  <c r="I57" i="60"/>
  <c r="Q62" i="36"/>
  <c r="I65" i="60"/>
  <c r="Q70" i="36"/>
  <c r="I73" i="60"/>
  <c r="Q179" i="36"/>
  <c r="I182" i="60"/>
  <c r="Q187" i="36"/>
  <c r="I190" i="60"/>
  <c r="Q195" i="36"/>
  <c r="I198" i="60"/>
  <c r="S33" i="36"/>
  <c r="O33" i="36" s="1"/>
  <c r="P33" i="36" s="1"/>
  <c r="J36" i="60"/>
  <c r="S41" i="36"/>
  <c r="O41" i="36" s="1"/>
  <c r="P41" i="36" s="1"/>
  <c r="J44" i="60"/>
  <c r="S47" i="36"/>
  <c r="J50" i="60"/>
  <c r="S54" i="36"/>
  <c r="J57" i="60"/>
  <c r="S67" i="36"/>
  <c r="O67" i="36" s="1"/>
  <c r="P67" i="36" s="1"/>
  <c r="J70" i="60"/>
  <c r="S73" i="36"/>
  <c r="O73" i="36" s="1"/>
  <c r="P73" i="36" s="1"/>
  <c r="J76" i="60"/>
  <c r="S182" i="36"/>
  <c r="O182" i="36" s="1"/>
  <c r="P182" i="36" s="1"/>
  <c r="J185" i="60"/>
  <c r="S352" i="36"/>
  <c r="O352" i="36" s="1"/>
  <c r="P352" i="36" s="1"/>
  <c r="J355" i="60"/>
  <c r="S26" i="36"/>
  <c r="O26" i="36" s="1"/>
  <c r="P26" i="36" s="1"/>
  <c r="J29" i="60"/>
  <c r="S34" i="36"/>
  <c r="J37" i="60"/>
  <c r="S42" i="36"/>
  <c r="J45" i="60"/>
  <c r="S55" i="36"/>
  <c r="J58" i="60"/>
  <c r="S60" i="36"/>
  <c r="J63" i="60"/>
  <c r="S70" i="36"/>
  <c r="O70" i="36" s="1"/>
  <c r="P70" i="36" s="1"/>
  <c r="J73" i="60"/>
  <c r="S179" i="36"/>
  <c r="O179" i="36" s="1"/>
  <c r="P179" i="36" s="1"/>
  <c r="J182" i="60"/>
  <c r="S187" i="36"/>
  <c r="O187" i="36" s="1"/>
  <c r="P187" i="36" s="1"/>
  <c r="J190" i="60"/>
  <c r="S353" i="36"/>
  <c r="O353" i="36" s="1"/>
  <c r="P353" i="36" s="1"/>
  <c r="J356" i="60"/>
  <c r="S23" i="36"/>
  <c r="J26" i="60"/>
  <c r="S31" i="36"/>
  <c r="J34" i="60"/>
  <c r="S39" i="36"/>
  <c r="J42" i="60"/>
  <c r="S45" i="36"/>
  <c r="J48" i="60"/>
  <c r="S52" i="36"/>
  <c r="O52" i="36" s="1"/>
  <c r="P52" i="36" s="1"/>
  <c r="J55" i="60"/>
  <c r="S61" i="36"/>
  <c r="J64" i="60"/>
  <c r="S68" i="36"/>
  <c r="O68" i="36" s="1"/>
  <c r="P68" i="36" s="1"/>
  <c r="J71" i="60"/>
  <c r="S75" i="36"/>
  <c r="O75" i="36" s="1"/>
  <c r="P75" i="36" s="1"/>
  <c r="J78" i="60"/>
  <c r="S184" i="36"/>
  <c r="J187" i="60"/>
  <c r="S194" i="36"/>
  <c r="J197" i="60"/>
  <c r="S350" i="36"/>
  <c r="O350" i="36" s="1"/>
  <c r="P350" i="36" s="1"/>
  <c r="J353" i="60"/>
  <c r="S28" i="36"/>
  <c r="J31" i="60"/>
  <c r="S46" i="36"/>
  <c r="O46" i="36" s="1"/>
  <c r="P46" i="36" s="1"/>
  <c r="S53" i="36"/>
  <c r="J56" i="60"/>
  <c r="S59" i="36"/>
  <c r="O59" i="36" s="1"/>
  <c r="P59" i="36" s="1"/>
  <c r="J62" i="60"/>
  <c r="S66" i="36"/>
  <c r="J69" i="60"/>
  <c r="S76" i="36"/>
  <c r="O76" i="36" s="1"/>
  <c r="P76" i="36" s="1"/>
  <c r="S185" i="36"/>
  <c r="O185" i="36" s="1"/>
  <c r="P185" i="36" s="1"/>
  <c r="J188" i="60"/>
  <c r="S195" i="36"/>
  <c r="O195" i="36" s="1"/>
  <c r="P195" i="36" s="1"/>
  <c r="J198" i="60"/>
  <c r="S351" i="36"/>
  <c r="O351" i="36" s="1"/>
  <c r="P351" i="36" s="1"/>
  <c r="J354" i="60"/>
  <c r="Q22" i="36"/>
  <c r="I25" i="60"/>
  <c r="Q31" i="36"/>
  <c r="I34" i="60"/>
  <c r="Q39" i="36"/>
  <c r="I42" i="60"/>
  <c r="Q47" i="36"/>
  <c r="I50" i="60"/>
  <c r="Q55" i="36"/>
  <c r="I58" i="60"/>
  <c r="Q63" i="36"/>
  <c r="I66" i="60"/>
  <c r="Q71" i="36"/>
  <c r="I74" i="60"/>
  <c r="Q180" i="36"/>
  <c r="I183" i="60"/>
  <c r="Q192" i="36"/>
  <c r="I195" i="60"/>
  <c r="Q23" i="36"/>
  <c r="I26" i="60"/>
  <c r="Q32" i="36"/>
  <c r="I35" i="60"/>
  <c r="Q40" i="36"/>
  <c r="I43" i="60"/>
  <c r="Q48" i="36"/>
  <c r="I51" i="60"/>
  <c r="Q56" i="36"/>
  <c r="I59" i="60"/>
  <c r="Q64" i="36"/>
  <c r="I67" i="60"/>
  <c r="Q72" i="36"/>
  <c r="I75" i="60"/>
  <c r="Q181" i="36"/>
  <c r="I184" i="60"/>
  <c r="Q189" i="36"/>
  <c r="I192" i="60"/>
  <c r="Q197" i="36"/>
  <c r="I200" i="60"/>
  <c r="Q28" i="36"/>
  <c r="I31" i="60"/>
  <c r="Q37" i="36"/>
  <c r="I40" i="60"/>
  <c r="Q45" i="36"/>
  <c r="I48" i="60"/>
  <c r="Q53" i="36"/>
  <c r="I56" i="60"/>
  <c r="Q61" i="36"/>
  <c r="I64" i="60"/>
  <c r="Q69" i="36"/>
  <c r="I72" i="60"/>
  <c r="Q77" i="36"/>
  <c r="I80" i="60"/>
  <c r="Q186" i="36"/>
  <c r="I189" i="60"/>
  <c r="Q194" i="36"/>
  <c r="I197" i="60"/>
  <c r="Q25" i="36"/>
  <c r="I28" i="60"/>
  <c r="Q34" i="36"/>
  <c r="I37" i="60"/>
  <c r="Q42" i="36"/>
  <c r="I45" i="60"/>
  <c r="Q50" i="36"/>
  <c r="I53" i="60"/>
  <c r="Q58" i="36"/>
  <c r="I61" i="60"/>
  <c r="Q66" i="36"/>
  <c r="I69" i="60"/>
  <c r="Q74" i="36"/>
  <c r="I77" i="60"/>
  <c r="Q183" i="36"/>
  <c r="I186" i="60"/>
  <c r="Q191" i="36"/>
  <c r="I194" i="60"/>
  <c r="Q199" i="36"/>
  <c r="I202" i="60"/>
  <c r="O470" i="36"/>
  <c r="P470" i="36" s="1"/>
  <c r="O486" i="36"/>
  <c r="P486" i="36" s="1"/>
  <c r="O455" i="36"/>
  <c r="P455" i="36" s="1"/>
  <c r="O511" i="36"/>
  <c r="P511" i="36" s="1"/>
  <c r="O442" i="36"/>
  <c r="P442" i="36" s="1"/>
  <c r="O508" i="36"/>
  <c r="P508" i="36" s="1"/>
  <c r="O465" i="36"/>
  <c r="P465" i="36" s="1"/>
  <c r="O443" i="36"/>
  <c r="P443" i="36" s="1"/>
  <c r="O509" i="36"/>
  <c r="P509" i="36" s="1"/>
  <c r="O448" i="36"/>
  <c r="P448" i="36" s="1"/>
  <c r="O481" i="36"/>
  <c r="P481" i="36" s="1"/>
  <c r="O512" i="36"/>
  <c r="P512" i="36" s="1"/>
  <c r="O489" i="36"/>
  <c r="P489" i="36" s="1"/>
  <c r="S368" i="45"/>
  <c r="T368" i="45"/>
  <c r="R368" i="45"/>
  <c r="S449" i="45"/>
  <c r="T449" i="45"/>
  <c r="R449" i="45"/>
  <c r="T465" i="45"/>
  <c r="R465" i="45"/>
  <c r="S465" i="45"/>
  <c r="S482" i="45"/>
  <c r="T482" i="45"/>
  <c r="R482" i="45"/>
  <c r="T499" i="45"/>
  <c r="S499" i="45"/>
  <c r="R499" i="45"/>
  <c r="T516" i="45"/>
  <c r="S369" i="45"/>
  <c r="T369" i="45"/>
  <c r="R369" i="45"/>
  <c r="T450" i="45"/>
  <c r="S450" i="45"/>
  <c r="R450" i="45"/>
  <c r="S466" i="45"/>
  <c r="T466" i="45"/>
  <c r="R466" i="45"/>
  <c r="S483" i="45"/>
  <c r="R483" i="45"/>
  <c r="T483" i="45"/>
  <c r="R500" i="45"/>
  <c r="S500" i="45"/>
  <c r="T500" i="45"/>
  <c r="R517" i="45"/>
  <c r="S447" i="45"/>
  <c r="R447" i="45"/>
  <c r="T447" i="45"/>
  <c r="R480" i="45"/>
  <c r="S480" i="45"/>
  <c r="T480" i="45"/>
  <c r="R496" i="45"/>
  <c r="S496" i="45"/>
  <c r="T496" i="45"/>
  <c r="R513" i="45"/>
  <c r="S513" i="45"/>
  <c r="T513" i="45"/>
  <c r="S371" i="45"/>
  <c r="R371" i="45"/>
  <c r="T371" i="45"/>
  <c r="R452" i="45"/>
  <c r="T452" i="45"/>
  <c r="S452" i="45"/>
  <c r="R468" i="45"/>
  <c r="T468" i="45"/>
  <c r="S468" i="45"/>
  <c r="R485" i="45"/>
  <c r="S485" i="45"/>
  <c r="T485" i="45"/>
  <c r="S502" i="45"/>
  <c r="R502" i="45"/>
  <c r="T502" i="45"/>
  <c r="T519" i="45"/>
  <c r="R519" i="45"/>
  <c r="S519" i="45"/>
  <c r="S445" i="45"/>
  <c r="R461" i="45"/>
  <c r="R478" i="45"/>
  <c r="R494" i="45"/>
  <c r="T511" i="45"/>
  <c r="O371" i="36"/>
  <c r="P371" i="36" s="1"/>
  <c r="T446" i="45"/>
  <c r="S446" i="45"/>
  <c r="R446" i="45"/>
  <c r="T462" i="45"/>
  <c r="S462" i="45"/>
  <c r="R462" i="45"/>
  <c r="S479" i="45"/>
  <c r="T479" i="45"/>
  <c r="R479" i="45"/>
  <c r="S495" i="45"/>
  <c r="R495" i="45"/>
  <c r="T495" i="45"/>
  <c r="T512" i="45"/>
  <c r="S443" i="45"/>
  <c r="T443" i="45"/>
  <c r="R443" i="45"/>
  <c r="T459" i="45"/>
  <c r="S459" i="45"/>
  <c r="R459" i="45"/>
  <c r="R476" i="45"/>
  <c r="S476" i="45"/>
  <c r="T476" i="45"/>
  <c r="R492" i="45"/>
  <c r="T492" i="45"/>
  <c r="S492" i="45"/>
  <c r="S509" i="45"/>
  <c r="T509" i="45"/>
  <c r="R509" i="45"/>
  <c r="R448" i="45"/>
  <c r="S448" i="45"/>
  <c r="T448" i="45"/>
  <c r="R464" i="45"/>
  <c r="S464" i="45"/>
  <c r="T464" i="45"/>
  <c r="O471" i="36"/>
  <c r="P471" i="36" s="1"/>
  <c r="S481" i="45"/>
  <c r="R481" i="45"/>
  <c r="T481" i="45"/>
  <c r="T497" i="45"/>
  <c r="S497" i="45"/>
  <c r="R497" i="45"/>
  <c r="S514" i="45"/>
  <c r="R514" i="45"/>
  <c r="T514" i="45"/>
  <c r="S441" i="45"/>
  <c r="R441" i="45"/>
  <c r="T441" i="45"/>
  <c r="T457" i="45"/>
  <c r="R457" i="45"/>
  <c r="S457" i="45"/>
  <c r="S474" i="45"/>
  <c r="R474" i="45"/>
  <c r="T474" i="45"/>
  <c r="O480" i="36"/>
  <c r="P480" i="36" s="1"/>
  <c r="S490" i="45"/>
  <c r="R490" i="45"/>
  <c r="T490" i="45"/>
  <c r="S507" i="45"/>
  <c r="R507" i="45"/>
  <c r="T507" i="45"/>
  <c r="T442" i="45"/>
  <c r="R442" i="45"/>
  <c r="S442" i="45"/>
  <c r="R458" i="45"/>
  <c r="S475" i="45"/>
  <c r="R475" i="45"/>
  <c r="T475" i="45"/>
  <c r="T491" i="45"/>
  <c r="S491" i="45"/>
  <c r="R491" i="45"/>
  <c r="R508" i="45"/>
  <c r="T508" i="45"/>
  <c r="S508" i="45"/>
  <c r="T370" i="45"/>
  <c r="S370" i="45"/>
  <c r="R370" i="45"/>
  <c r="S455" i="45"/>
  <c r="R455" i="45"/>
  <c r="T455" i="45"/>
  <c r="R472" i="45"/>
  <c r="S472" i="45"/>
  <c r="T472" i="45"/>
  <c r="S488" i="45"/>
  <c r="S505" i="45"/>
  <c r="R505" i="45"/>
  <c r="T505" i="45"/>
  <c r="S460" i="45"/>
  <c r="S493" i="45"/>
  <c r="O495" i="36"/>
  <c r="P495" i="36" s="1"/>
  <c r="T510" i="45"/>
  <c r="S372" i="45"/>
  <c r="T372" i="45"/>
  <c r="R372" i="45"/>
  <c r="S453" i="45"/>
  <c r="T453" i="45"/>
  <c r="R453" i="45"/>
  <c r="T469" i="45"/>
  <c r="S469" i="45"/>
  <c r="R469" i="45"/>
  <c r="S486" i="45"/>
  <c r="R486" i="45"/>
  <c r="T486" i="45"/>
  <c r="R503" i="45"/>
  <c r="S503" i="45"/>
  <c r="T503" i="45"/>
  <c r="T582" i="45"/>
  <c r="S582" i="45"/>
  <c r="R582" i="45"/>
  <c r="R373" i="45"/>
  <c r="T373" i="45"/>
  <c r="T470" i="45"/>
  <c r="R470" i="45"/>
  <c r="R504" i="45"/>
  <c r="T504" i="45"/>
  <c r="O510" i="36"/>
  <c r="P510" i="36" s="1"/>
  <c r="S583" i="45"/>
  <c r="T583" i="45"/>
  <c r="R583" i="45"/>
  <c r="S451" i="45"/>
  <c r="R451" i="45"/>
  <c r="R467" i="45"/>
  <c r="S484" i="45"/>
  <c r="R501" i="45"/>
  <c r="R518" i="45"/>
  <c r="T518" i="45"/>
  <c r="S518" i="45"/>
  <c r="R440" i="45"/>
  <c r="T440" i="45"/>
  <c r="S440" i="45"/>
  <c r="S473" i="45"/>
  <c r="T473" i="45"/>
  <c r="R473" i="45"/>
  <c r="S489" i="45"/>
  <c r="R489" i="45"/>
  <c r="T489" i="45"/>
  <c r="S506" i="45"/>
  <c r="R506" i="45"/>
  <c r="T506" i="45"/>
  <c r="S27" i="45"/>
  <c r="T27" i="45"/>
  <c r="R27" i="45"/>
  <c r="S35" i="45"/>
  <c r="R35" i="45"/>
  <c r="T35" i="45"/>
  <c r="S43" i="45"/>
  <c r="R43" i="45"/>
  <c r="T43" i="45"/>
  <c r="S53" i="45"/>
  <c r="R53" i="45"/>
  <c r="T53" i="45"/>
  <c r="S65" i="45"/>
  <c r="R65" i="45"/>
  <c r="T65" i="45"/>
  <c r="S71" i="45"/>
  <c r="R71" i="45"/>
  <c r="T71" i="45"/>
  <c r="S79" i="45"/>
  <c r="R79" i="45"/>
  <c r="T79" i="45"/>
  <c r="S188" i="45"/>
  <c r="R188" i="45"/>
  <c r="T188" i="45"/>
  <c r="R201" i="45"/>
  <c r="T354" i="45"/>
  <c r="S354" i="45"/>
  <c r="R354" i="45"/>
  <c r="S28" i="45"/>
  <c r="R28" i="45"/>
  <c r="T28" i="45"/>
  <c r="R36" i="45"/>
  <c r="S36" i="45"/>
  <c r="T44" i="45"/>
  <c r="S60" i="45"/>
  <c r="R60" i="45"/>
  <c r="T60" i="45"/>
  <c r="S66" i="45"/>
  <c r="T66" i="45"/>
  <c r="R66" i="45"/>
  <c r="T72" i="45"/>
  <c r="R72" i="45"/>
  <c r="S72" i="45"/>
  <c r="S181" i="45"/>
  <c r="T181" i="45"/>
  <c r="R181" i="45"/>
  <c r="T189" i="45"/>
  <c r="S189" i="45"/>
  <c r="R189" i="45"/>
  <c r="T195" i="45"/>
  <c r="T355" i="45"/>
  <c r="R355" i="45"/>
  <c r="S355" i="45"/>
  <c r="S25" i="45"/>
  <c r="R33" i="45"/>
  <c r="R41" i="45"/>
  <c r="R51" i="45"/>
  <c r="T51" i="45"/>
  <c r="S51" i="45"/>
  <c r="R58" i="45"/>
  <c r="S58" i="45"/>
  <c r="T58" i="45"/>
  <c r="R63" i="45"/>
  <c r="R70" i="45"/>
  <c r="S70" i="45"/>
  <c r="T70" i="45"/>
  <c r="R77" i="45"/>
  <c r="S77" i="45"/>
  <c r="T77" i="45"/>
  <c r="S186" i="45"/>
  <c r="R186" i="45"/>
  <c r="T186" i="45"/>
  <c r="S196" i="45"/>
  <c r="R26" i="45"/>
  <c r="T26" i="45"/>
  <c r="S26" i="45"/>
  <c r="S34" i="45"/>
  <c r="R34" i="45"/>
  <c r="T34" i="45"/>
  <c r="S42" i="45"/>
  <c r="T42" i="45"/>
  <c r="R42" i="45"/>
  <c r="S52" i="45"/>
  <c r="T52" i="45"/>
  <c r="R52" i="45"/>
  <c r="S59" i="45"/>
  <c r="R59" i="45"/>
  <c r="T59" i="45"/>
  <c r="S64" i="45"/>
  <c r="T64" i="45"/>
  <c r="R64" i="45"/>
  <c r="S78" i="45"/>
  <c r="R78" i="45"/>
  <c r="T78" i="45"/>
  <c r="R200" i="45"/>
  <c r="T200" i="45"/>
  <c r="S200" i="45"/>
  <c r="S353" i="45"/>
  <c r="R353" i="45"/>
  <c r="T353" i="45"/>
  <c r="S39" i="45"/>
  <c r="R39" i="45"/>
  <c r="T39" i="45"/>
  <c r="S46" i="45"/>
  <c r="T46" i="45"/>
  <c r="R46" i="45"/>
  <c r="T49" i="45"/>
  <c r="S49" i="45"/>
  <c r="R56" i="45"/>
  <c r="S69" i="45"/>
  <c r="T69" i="45"/>
  <c r="R69" i="45"/>
  <c r="S75" i="45"/>
  <c r="R75" i="45"/>
  <c r="T75" i="45"/>
  <c r="S184" i="45"/>
  <c r="R184" i="45"/>
  <c r="T184" i="45"/>
  <c r="T192" i="45"/>
  <c r="S24" i="45"/>
  <c r="R24" i="45"/>
  <c r="T24" i="45"/>
  <c r="S32" i="45"/>
  <c r="S40" i="45"/>
  <c r="T40" i="45"/>
  <c r="R40" i="45"/>
  <c r="T50" i="45"/>
  <c r="R50" i="45"/>
  <c r="S50" i="45"/>
  <c r="S62" i="45"/>
  <c r="R62" i="45"/>
  <c r="T62" i="45"/>
  <c r="R76" i="45"/>
  <c r="T76" i="45"/>
  <c r="S76" i="45"/>
  <c r="T185" i="45"/>
  <c r="S185" i="45"/>
  <c r="R185" i="45"/>
  <c r="T193" i="45"/>
  <c r="S193" i="45"/>
  <c r="R193" i="45"/>
  <c r="T198" i="45"/>
  <c r="S198" i="45"/>
  <c r="R198" i="45"/>
  <c r="R356" i="45"/>
  <c r="T356" i="45"/>
  <c r="S356" i="45"/>
  <c r="S29" i="45"/>
  <c r="T29" i="45"/>
  <c r="R29" i="45"/>
  <c r="R37" i="45"/>
  <c r="S37" i="45"/>
  <c r="T37" i="45"/>
  <c r="R45" i="45"/>
  <c r="S45" i="45"/>
  <c r="T45" i="45"/>
  <c r="R47" i="45"/>
  <c r="T47" i="45"/>
  <c r="R67" i="45"/>
  <c r="S67" i="45"/>
  <c r="T67" i="45"/>
  <c r="R73" i="45"/>
  <c r="S73" i="45"/>
  <c r="T73" i="45"/>
  <c r="S182" i="45"/>
  <c r="R182" i="45"/>
  <c r="T182" i="45"/>
  <c r="S194" i="45"/>
  <c r="R194" i="45"/>
  <c r="T194" i="45"/>
  <c r="S199" i="45"/>
  <c r="R199" i="45"/>
  <c r="T199" i="45"/>
  <c r="R352" i="45"/>
  <c r="S352" i="45"/>
  <c r="T352" i="45"/>
  <c r="R30" i="45"/>
  <c r="S30" i="45"/>
  <c r="S38" i="45"/>
  <c r="T38" i="45"/>
  <c r="R38" i="45"/>
  <c r="S48" i="45"/>
  <c r="T48" i="45"/>
  <c r="R48" i="45"/>
  <c r="T55" i="45"/>
  <c r="S61" i="45"/>
  <c r="R61" i="45"/>
  <c r="T61" i="45"/>
  <c r="R68" i="45"/>
  <c r="T68" i="45"/>
  <c r="S74" i="45"/>
  <c r="R74" i="45"/>
  <c r="T74" i="45"/>
  <c r="S183" i="45"/>
  <c r="R183" i="45"/>
  <c r="T183" i="45"/>
  <c r="R191" i="45"/>
  <c r="S191" i="45"/>
  <c r="T191" i="45"/>
  <c r="R197" i="45"/>
  <c r="T197" i="45"/>
  <c r="S197" i="45"/>
  <c r="AF21" i="66"/>
  <c r="AE21" i="66"/>
  <c r="S54" i="45" l="1"/>
  <c r="R57" i="45"/>
  <c r="S192" i="45"/>
  <c r="U192" i="45" s="1"/>
  <c r="S56" i="45"/>
  <c r="T187" i="45"/>
  <c r="T41" i="45"/>
  <c r="R195" i="45"/>
  <c r="S44" i="45"/>
  <c r="R54" i="45"/>
  <c r="S57" i="45"/>
  <c r="R32" i="45"/>
  <c r="U32" i="45" s="1"/>
  <c r="R187" i="45"/>
  <c r="T201" i="45"/>
  <c r="R456" i="45"/>
  <c r="S477" i="45"/>
  <c r="U477" i="45" s="1"/>
  <c r="R444" i="45"/>
  <c r="T488" i="45"/>
  <c r="T463" i="45"/>
  <c r="S516" i="45"/>
  <c r="U516" i="45" s="1"/>
  <c r="S181" i="36"/>
  <c r="J74" i="60"/>
  <c r="S74" i="36"/>
  <c r="J51" i="60"/>
  <c r="S69" i="36"/>
  <c r="J28" i="60"/>
  <c r="O506" i="36"/>
  <c r="P506" i="36" s="1"/>
  <c r="O485" i="36"/>
  <c r="P485" i="36" s="1"/>
  <c r="S456" i="45"/>
  <c r="R510" i="45"/>
  <c r="R477" i="45"/>
  <c r="S444" i="45"/>
  <c r="S458" i="45"/>
  <c r="S512" i="45"/>
  <c r="R463" i="45"/>
  <c r="J39" i="60"/>
  <c r="J196" i="60"/>
  <c r="J193" i="60"/>
  <c r="J195" i="60"/>
  <c r="J199" i="60"/>
  <c r="J61" i="60"/>
  <c r="S22" i="36"/>
  <c r="J40" i="60"/>
  <c r="J450" i="60"/>
  <c r="O464" i="36"/>
  <c r="P464" i="36" s="1"/>
  <c r="J464" i="60"/>
  <c r="J508" i="60"/>
  <c r="J465" i="60"/>
  <c r="R55" i="45"/>
  <c r="O516" i="36"/>
  <c r="P516" i="36" s="1"/>
  <c r="O452" i="36"/>
  <c r="P452" i="36" s="1"/>
  <c r="R484" i="45"/>
  <c r="U484" i="45" s="1"/>
  <c r="T494" i="45"/>
  <c r="T461" i="45"/>
  <c r="U461" i="45" s="1"/>
  <c r="O499" i="36"/>
  <c r="P499" i="36" s="1"/>
  <c r="O449" i="36"/>
  <c r="P449" i="36" s="1"/>
  <c r="O468" i="36"/>
  <c r="P468" i="36" s="1"/>
  <c r="O459" i="36"/>
  <c r="P459" i="36" s="1"/>
  <c r="T487" i="45"/>
  <c r="R454" i="45"/>
  <c r="U454" i="45" s="1"/>
  <c r="S466" i="36"/>
  <c r="O466" i="36" s="1"/>
  <c r="P466" i="36" s="1"/>
  <c r="J469" i="60"/>
  <c r="S454" i="45"/>
  <c r="S490" i="36"/>
  <c r="O490" i="36" s="1"/>
  <c r="P490" i="36" s="1"/>
  <c r="J493" i="60"/>
  <c r="S457" i="36"/>
  <c r="O457" i="36" s="1"/>
  <c r="P457" i="36" s="1"/>
  <c r="J460" i="60"/>
  <c r="S477" i="36"/>
  <c r="O477" i="36" s="1"/>
  <c r="P477" i="36" s="1"/>
  <c r="J480" i="60"/>
  <c r="S501" i="36"/>
  <c r="O501" i="36" s="1"/>
  <c r="P501" i="36" s="1"/>
  <c r="J504" i="60"/>
  <c r="S370" i="36"/>
  <c r="O370" i="36" s="1"/>
  <c r="P370" i="36" s="1"/>
  <c r="J373" i="60"/>
  <c r="S501" i="45"/>
  <c r="S467" i="45"/>
  <c r="U467" i="45" s="1"/>
  <c r="S487" i="45"/>
  <c r="T493" i="45"/>
  <c r="T460" i="45"/>
  <c r="U460" i="45" s="1"/>
  <c r="R445" i="45"/>
  <c r="U445" i="45" s="1"/>
  <c r="S517" i="45"/>
  <c r="U517" i="45" s="1"/>
  <c r="S517" i="36"/>
  <c r="O517" i="36" s="1"/>
  <c r="P517" i="36" s="1"/>
  <c r="J520" i="60"/>
  <c r="S483" i="36"/>
  <c r="O483" i="36" s="1"/>
  <c r="P483" i="36" s="1"/>
  <c r="J486" i="60"/>
  <c r="S450" i="36"/>
  <c r="O450" i="36" s="1"/>
  <c r="P450" i="36" s="1"/>
  <c r="J453" i="60"/>
  <c r="S500" i="36"/>
  <c r="O500" i="36" s="1"/>
  <c r="P500" i="36" s="1"/>
  <c r="J503" i="60"/>
  <c r="S369" i="36"/>
  <c r="O369" i="36" s="1"/>
  <c r="P369" i="36" s="1"/>
  <c r="J372" i="60"/>
  <c r="S511" i="45"/>
  <c r="S478" i="45"/>
  <c r="U478" i="45" s="1"/>
  <c r="S444" i="36"/>
  <c r="O444" i="36" s="1"/>
  <c r="P444" i="36" s="1"/>
  <c r="J447" i="60"/>
  <c r="S467" i="36"/>
  <c r="O467" i="36" s="1"/>
  <c r="P467" i="36" s="1"/>
  <c r="J470" i="60"/>
  <c r="S507" i="36"/>
  <c r="O507" i="36" s="1"/>
  <c r="P507" i="36" s="1"/>
  <c r="J510" i="60"/>
  <c r="S474" i="36"/>
  <c r="O474" i="36" s="1"/>
  <c r="P474" i="36" s="1"/>
  <c r="J477" i="60"/>
  <c r="S441" i="36"/>
  <c r="O441" i="36" s="1"/>
  <c r="P441" i="36" s="1"/>
  <c r="J444" i="60"/>
  <c r="S493" i="36"/>
  <c r="O493" i="36" s="1"/>
  <c r="P493" i="36" s="1"/>
  <c r="J496" i="60"/>
  <c r="S460" i="36"/>
  <c r="O460" i="36" s="1"/>
  <c r="P460" i="36" s="1"/>
  <c r="J463" i="60"/>
  <c r="S580" i="36"/>
  <c r="O580" i="36" s="1"/>
  <c r="P580" i="36" s="1"/>
  <c r="J583" i="60"/>
  <c r="S484" i="36"/>
  <c r="O484" i="36" s="1"/>
  <c r="P484" i="36" s="1"/>
  <c r="J487" i="60"/>
  <c r="S451" i="36"/>
  <c r="O451" i="36" s="1"/>
  <c r="P451" i="36" s="1"/>
  <c r="J454" i="60"/>
  <c r="R196" i="45"/>
  <c r="T63" i="45"/>
  <c r="S33" i="45"/>
  <c r="R25" i="45"/>
  <c r="U25" i="45" s="1"/>
  <c r="O184" i="36"/>
  <c r="P184" i="36" s="1"/>
  <c r="O193" i="36"/>
  <c r="P193" i="36" s="1"/>
  <c r="O60" i="36"/>
  <c r="P60" i="36" s="1"/>
  <c r="O28" i="36"/>
  <c r="P28" i="36" s="1"/>
  <c r="O194" i="36"/>
  <c r="P194" i="36" s="1"/>
  <c r="O61" i="36"/>
  <c r="P61" i="36" s="1"/>
  <c r="O45" i="36"/>
  <c r="P45" i="36" s="1"/>
  <c r="O31" i="36"/>
  <c r="P31" i="36" s="1"/>
  <c r="O55" i="36"/>
  <c r="P55" i="36" s="1"/>
  <c r="O34" i="36"/>
  <c r="P34" i="36" s="1"/>
  <c r="O47" i="36"/>
  <c r="P47" i="36" s="1"/>
  <c r="O198" i="36"/>
  <c r="P198" i="36" s="1"/>
  <c r="O181" i="36"/>
  <c r="P181" i="36" s="1"/>
  <c r="O62" i="36"/>
  <c r="P62" i="36" s="1"/>
  <c r="O50" i="36"/>
  <c r="P50" i="36" s="1"/>
  <c r="O32" i="36"/>
  <c r="P32" i="36" s="1"/>
  <c r="O197" i="36"/>
  <c r="P197" i="36" s="1"/>
  <c r="O180" i="36"/>
  <c r="P180" i="36" s="1"/>
  <c r="O65" i="36"/>
  <c r="P65" i="36" s="1"/>
  <c r="O49" i="36"/>
  <c r="P49" i="36" s="1"/>
  <c r="O35" i="36"/>
  <c r="P35" i="36" s="1"/>
  <c r="O191" i="36"/>
  <c r="P191" i="36" s="1"/>
  <c r="O74" i="36"/>
  <c r="P74" i="36" s="1"/>
  <c r="O58" i="36"/>
  <c r="P58" i="36" s="1"/>
  <c r="O38" i="36"/>
  <c r="P38" i="36" s="1"/>
  <c r="O22" i="36"/>
  <c r="P22" i="36" s="1"/>
  <c r="O186" i="36"/>
  <c r="P186" i="36" s="1"/>
  <c r="O69" i="36"/>
  <c r="P69" i="36" s="1"/>
  <c r="O51" i="36"/>
  <c r="P51" i="36" s="1"/>
  <c r="O37" i="36"/>
  <c r="P37" i="36" s="1"/>
  <c r="O66" i="36"/>
  <c r="P66" i="36" s="1"/>
  <c r="O53" i="36"/>
  <c r="P53" i="36" s="1"/>
  <c r="O39" i="36"/>
  <c r="P39" i="36" s="1"/>
  <c r="O23" i="36"/>
  <c r="P23" i="36" s="1"/>
  <c r="O42" i="36"/>
  <c r="P42" i="36" s="1"/>
  <c r="O54" i="36"/>
  <c r="P54" i="36" s="1"/>
  <c r="O189" i="36"/>
  <c r="P189" i="36" s="1"/>
  <c r="O72" i="36"/>
  <c r="P72" i="36" s="1"/>
  <c r="O57" i="36"/>
  <c r="P57" i="36" s="1"/>
  <c r="O40" i="36"/>
  <c r="P40" i="36" s="1"/>
  <c r="O24" i="36"/>
  <c r="P24" i="36" s="1"/>
  <c r="O192" i="36"/>
  <c r="P192" i="36" s="1"/>
  <c r="O71" i="36"/>
  <c r="P71" i="36" s="1"/>
  <c r="O56" i="36"/>
  <c r="P56" i="36" s="1"/>
  <c r="O43" i="36"/>
  <c r="P43" i="36" s="1"/>
  <c r="O27" i="36"/>
  <c r="P27" i="36" s="1"/>
  <c r="O196" i="36"/>
  <c r="P196" i="36" s="1"/>
  <c r="O183" i="36"/>
  <c r="P183" i="36" s="1"/>
  <c r="O64" i="36"/>
  <c r="P64" i="36" s="1"/>
  <c r="O48" i="36"/>
  <c r="P48" i="36" s="1"/>
  <c r="O30" i="36"/>
  <c r="P30" i="36" s="1"/>
  <c r="O199" i="36"/>
  <c r="P199" i="36" s="1"/>
  <c r="O77" i="36"/>
  <c r="P77" i="36" s="1"/>
  <c r="O63" i="36"/>
  <c r="P63" i="36" s="1"/>
  <c r="O44" i="36"/>
  <c r="P44" i="36" s="1"/>
  <c r="O25" i="36"/>
  <c r="P25" i="36" s="1"/>
  <c r="U476" i="45"/>
  <c r="U451" i="45"/>
  <c r="U491" i="45"/>
  <c r="U487" i="45"/>
  <c r="U509" i="45"/>
  <c r="U492" i="45"/>
  <c r="U459" i="45"/>
  <c r="U443" i="45"/>
  <c r="U513" i="45"/>
  <c r="U480" i="45"/>
  <c r="U583" i="45"/>
  <c r="U508" i="45"/>
  <c r="U519" i="45"/>
  <c r="U502" i="45"/>
  <c r="U499" i="45"/>
  <c r="U458" i="45"/>
  <c r="U462" i="45"/>
  <c r="U475" i="45"/>
  <c r="U497" i="45"/>
  <c r="U473" i="45"/>
  <c r="U518" i="45"/>
  <c r="U481" i="45"/>
  <c r="U373" i="45"/>
  <c r="U442" i="45"/>
  <c r="U452" i="45"/>
  <c r="U371" i="45"/>
  <c r="U493" i="45"/>
  <c r="U490" i="45"/>
  <c r="U512" i="45"/>
  <c r="U479" i="45"/>
  <c r="U485" i="45"/>
  <c r="U496" i="45"/>
  <c r="U455" i="45"/>
  <c r="U463" i="45"/>
  <c r="U447" i="45"/>
  <c r="U500" i="45"/>
  <c r="U450" i="45"/>
  <c r="U369" i="45"/>
  <c r="U482" i="45"/>
  <c r="U368" i="45"/>
  <c r="U457" i="45"/>
  <c r="U506" i="45"/>
  <c r="U489" i="45"/>
  <c r="U469" i="45"/>
  <c r="U372" i="45"/>
  <c r="U510" i="45"/>
  <c r="U472" i="45"/>
  <c r="U441" i="45"/>
  <c r="U448" i="45"/>
  <c r="U466" i="45"/>
  <c r="U449" i="45"/>
  <c r="U440" i="45"/>
  <c r="U582" i="45"/>
  <c r="U444" i="45"/>
  <c r="U488" i="45"/>
  <c r="U507" i="45"/>
  <c r="U495" i="45"/>
  <c r="U483" i="45"/>
  <c r="U456" i="45"/>
  <c r="U486" i="45"/>
  <c r="U505" i="45"/>
  <c r="U370" i="45"/>
  <c r="U474" i="45"/>
  <c r="U511" i="45"/>
  <c r="U494" i="45"/>
  <c r="U465" i="45"/>
  <c r="U464" i="45"/>
  <c r="U468" i="45"/>
  <c r="U470" i="45"/>
  <c r="U501" i="45"/>
  <c r="U514" i="45"/>
  <c r="U504" i="45"/>
  <c r="U503" i="45"/>
  <c r="U453" i="45"/>
  <c r="U446" i="45"/>
  <c r="U197" i="45"/>
  <c r="U46" i="45"/>
  <c r="U353" i="45"/>
  <c r="U78" i="45"/>
  <c r="U59" i="45"/>
  <c r="U354" i="45"/>
  <c r="U67" i="45"/>
  <c r="U29" i="45"/>
  <c r="U193" i="45"/>
  <c r="U69" i="45"/>
  <c r="U200" i="45"/>
  <c r="U182" i="45"/>
  <c r="U39" i="45"/>
  <c r="U194" i="45"/>
  <c r="U356" i="45"/>
  <c r="U57" i="45"/>
  <c r="U201" i="45"/>
  <c r="U33" i="45"/>
  <c r="U74" i="45"/>
  <c r="U352" i="45"/>
  <c r="U73" i="45"/>
  <c r="U45" i="45"/>
  <c r="U37" i="45"/>
  <c r="U75" i="45"/>
  <c r="U187" i="45"/>
  <c r="U52" i="45"/>
  <c r="U41" i="45"/>
  <c r="U189" i="45"/>
  <c r="U60" i="45"/>
  <c r="U28" i="45"/>
  <c r="U68" i="45"/>
  <c r="U49" i="45"/>
  <c r="U64" i="45"/>
  <c r="U77" i="45"/>
  <c r="U70" i="45"/>
  <c r="U51" i="45"/>
  <c r="U195" i="45"/>
  <c r="U66" i="45"/>
  <c r="U183" i="45"/>
  <c r="U55" i="45"/>
  <c r="U38" i="45"/>
  <c r="U185" i="45"/>
  <c r="U50" i="45"/>
  <c r="U24" i="45"/>
  <c r="U184" i="45"/>
  <c r="U42" i="45"/>
  <c r="U34" i="45"/>
  <c r="U63" i="45"/>
  <c r="U58" i="45"/>
  <c r="U355" i="45"/>
  <c r="U181" i="45"/>
  <c r="U72" i="45"/>
  <c r="U27" i="45"/>
  <c r="U62" i="45"/>
  <c r="U71" i="45"/>
  <c r="U65" i="45"/>
  <c r="U79" i="45"/>
  <c r="U191" i="45"/>
  <c r="U26" i="45"/>
  <c r="U188" i="45"/>
  <c r="U53" i="45"/>
  <c r="U35" i="45"/>
  <c r="U61" i="45"/>
  <c r="U30" i="45"/>
  <c r="U47" i="45"/>
  <c r="U44" i="45"/>
  <c r="U76" i="45"/>
  <c r="U48" i="45"/>
  <c r="U199" i="45"/>
  <c r="U54" i="45"/>
  <c r="U198" i="45"/>
  <c r="U56" i="45"/>
  <c r="U196" i="45"/>
  <c r="U186" i="45"/>
  <c r="U40" i="45"/>
  <c r="U36" i="45"/>
  <c r="U43" i="45"/>
  <c r="AD359" i="66"/>
  <c r="AE359" i="66"/>
  <c r="AH359" i="66"/>
  <c r="AI359" i="66"/>
  <c r="AG362" i="66"/>
  <c r="AD362" i="66"/>
  <c r="AH21" i="66"/>
  <c r="AG21" i="66"/>
  <c r="AG359" i="66"/>
  <c r="AF359" i="66"/>
  <c r="AH362" i="66"/>
  <c r="AR356" i="66"/>
  <c r="AT362" i="66"/>
  <c r="AT359" i="66"/>
  <c r="AO362" i="66"/>
  <c r="AN362" i="66"/>
  <c r="AM362" i="66"/>
  <c r="AL362" i="66"/>
  <c r="AO359" i="66"/>
  <c r="AM359" i="66"/>
  <c r="AL359" i="66"/>
  <c r="AK362" i="66"/>
  <c r="AJ362" i="66"/>
  <c r="AK359" i="66"/>
  <c r="AJ359" i="66"/>
  <c r="AB362" i="66"/>
  <c r="AC362" i="66"/>
  <c r="AE362" i="66"/>
  <c r="AF362" i="66"/>
  <c r="AI362" i="66"/>
  <c r="AP362" i="66"/>
  <c r="AQ362" i="66"/>
  <c r="AR362" i="66"/>
  <c r="AS362" i="66"/>
  <c r="AB608" i="66"/>
  <c r="AB363" i="66" s="1"/>
  <c r="AC608" i="66"/>
  <c r="AC363" i="66" s="1"/>
  <c r="AP363" i="66"/>
  <c r="AQ608" i="66"/>
  <c r="AQ363" i="66" s="1"/>
  <c r="AR608" i="66"/>
  <c r="AR363" i="66" s="1"/>
  <c r="AS608" i="66"/>
  <c r="AS363" i="66" s="1"/>
  <c r="AB359" i="66"/>
  <c r="AC359" i="66"/>
  <c r="AP359" i="66"/>
  <c r="AQ359" i="66"/>
  <c r="AR359" i="66"/>
  <c r="AS359" i="66"/>
  <c r="AB356" i="66"/>
  <c r="AC356" i="66"/>
  <c r="AP356" i="66"/>
  <c r="AQ356" i="66"/>
  <c r="AS356" i="66"/>
  <c r="Z608" i="66"/>
  <c r="Z363" i="66" s="1"/>
  <c r="Y608" i="66"/>
  <c r="Y363" i="66" s="1"/>
  <c r="X608" i="66"/>
  <c r="X363" i="66" s="1"/>
  <c r="W608" i="66"/>
  <c r="W363" i="66" s="1"/>
  <c r="V608" i="66"/>
  <c r="V363" i="66" s="1"/>
  <c r="U608" i="66"/>
  <c r="U363" i="66" s="1"/>
  <c r="T608" i="66"/>
  <c r="T363" i="66" s="1"/>
  <c r="S608" i="66"/>
  <c r="S363" i="66" s="1"/>
  <c r="Q608" i="66"/>
  <c r="Q363" i="66" s="1"/>
  <c r="P608" i="66"/>
  <c r="P363" i="66" s="1"/>
  <c r="O608" i="66"/>
  <c r="O363" i="66" s="1"/>
  <c r="R608" i="66"/>
  <c r="R363" i="66" s="1"/>
  <c r="B365" i="66"/>
  <c r="X362" i="66"/>
  <c r="W362" i="66"/>
  <c r="V362" i="66"/>
  <c r="U362" i="66"/>
  <c r="T362" i="66"/>
  <c r="S362" i="66"/>
  <c r="R362" i="66"/>
  <c r="Q362" i="66"/>
  <c r="P362" i="66"/>
  <c r="O362" i="66"/>
  <c r="L362" i="66"/>
  <c r="K362" i="66"/>
  <c r="J362" i="66"/>
  <c r="I362" i="66"/>
  <c r="H362" i="66"/>
  <c r="G362" i="66"/>
  <c r="F362" i="66"/>
  <c r="E362" i="66"/>
  <c r="D362" i="66"/>
  <c r="C362" i="66"/>
  <c r="Z362" i="66"/>
  <c r="Y362" i="66"/>
  <c r="X359" i="66"/>
  <c r="W359" i="66"/>
  <c r="V359" i="66"/>
  <c r="U359" i="66"/>
  <c r="T359" i="66"/>
  <c r="S359" i="66"/>
  <c r="R359" i="66"/>
  <c r="Q359" i="66"/>
  <c r="P359" i="66"/>
  <c r="O359" i="66"/>
  <c r="L359" i="66"/>
  <c r="K359" i="66"/>
  <c r="J359" i="66"/>
  <c r="I359" i="66"/>
  <c r="H359" i="66"/>
  <c r="G359" i="66"/>
  <c r="F359" i="66"/>
  <c r="E359" i="66"/>
  <c r="D359" i="66"/>
  <c r="C359" i="66"/>
  <c r="Z359" i="66"/>
  <c r="Y359" i="66"/>
  <c r="Q356" i="66"/>
  <c r="O356" i="66"/>
  <c r="B23" i="66"/>
  <c r="A23" i="66"/>
  <c r="B22" i="66"/>
  <c r="A22" i="66"/>
  <c r="T21" i="66"/>
  <c r="R21" i="66"/>
  <c r="N21" i="66"/>
  <c r="B21" i="66"/>
  <c r="A21" i="66"/>
  <c r="B20" i="66"/>
  <c r="B610" i="60"/>
  <c r="A367" i="60"/>
  <c r="B367" i="60"/>
  <c r="A366" i="60"/>
  <c r="B366" i="60"/>
  <c r="A365" i="60"/>
  <c r="B365" i="60"/>
  <c r="A363" i="60"/>
  <c r="B363" i="60"/>
  <c r="B364" i="60"/>
  <c r="A362" i="60"/>
  <c r="B362" i="60"/>
  <c r="B361" i="60"/>
  <c r="A360" i="60"/>
  <c r="B360" i="60"/>
  <c r="A359" i="60"/>
  <c r="B359" i="60"/>
  <c r="G23" i="60"/>
  <c r="C25" i="60"/>
  <c r="D25" i="60"/>
  <c r="E25" i="60"/>
  <c r="D23" i="60"/>
  <c r="E23" i="60"/>
  <c r="C23" i="60"/>
  <c r="B358" i="60"/>
  <c r="A25" i="60"/>
  <c r="B25" i="60"/>
  <c r="A24" i="60"/>
  <c r="B24" i="60"/>
  <c r="A23" i="60"/>
  <c r="B23" i="60"/>
  <c r="A21" i="60"/>
  <c r="B21" i="60"/>
  <c r="A22" i="60"/>
  <c r="B22" i="60"/>
  <c r="B20" i="60"/>
  <c r="A20" i="60"/>
  <c r="M21" i="66" l="1"/>
  <c r="AO356" i="66"/>
  <c r="AO18" i="66" s="1"/>
  <c r="AL356" i="66"/>
  <c r="AL18" i="66" s="1"/>
  <c r="AL608" i="66"/>
  <c r="AL363" i="66" s="1"/>
  <c r="AO608" i="66"/>
  <c r="AO363" i="66" s="1"/>
  <c r="AN356" i="66"/>
  <c r="AM356" i="66"/>
  <c r="AM18" i="66" s="1"/>
  <c r="W21" i="66"/>
  <c r="Y21" i="66" s="1"/>
  <c r="X21" i="66"/>
  <c r="AU359" i="66"/>
  <c r="AM608" i="66"/>
  <c r="AM363" i="66" s="1"/>
  <c r="AU362" i="66"/>
  <c r="AT356" i="66"/>
  <c r="AT18" i="66" s="1"/>
  <c r="AT608" i="66"/>
  <c r="AT363" i="66" s="1"/>
  <c r="Q18" i="66"/>
  <c r="Q17" i="66" s="1"/>
  <c r="O18" i="66"/>
  <c r="O17" i="66" s="1"/>
  <c r="AQ18" i="66"/>
  <c r="AQ17" i="66" s="1"/>
  <c r="AC18" i="66"/>
  <c r="AC17" i="66" s="1"/>
  <c r="AB18" i="66"/>
  <c r="AB17" i="66" s="1"/>
  <c r="AS18" i="66"/>
  <c r="AS17" i="66" s="1"/>
  <c r="AR18" i="66"/>
  <c r="AR17" i="66" s="1"/>
  <c r="AN608" i="66"/>
  <c r="AN363" i="66" s="1"/>
  <c r="AN359" i="66"/>
  <c r="AP18" i="66"/>
  <c r="AP17" i="66" s="1"/>
  <c r="D356" i="66"/>
  <c r="D18" i="66" s="1"/>
  <c r="P21" i="66"/>
  <c r="H356" i="66"/>
  <c r="H18" i="66" s="1"/>
  <c r="L356" i="66"/>
  <c r="L18" i="66" s="1"/>
  <c r="F356" i="66"/>
  <c r="F18" i="66" s="1"/>
  <c r="J356" i="66"/>
  <c r="J18" i="66" s="1"/>
  <c r="V21" i="66"/>
  <c r="V356" i="66" s="1"/>
  <c r="V18" i="66" s="1"/>
  <c r="V17" i="66" s="1"/>
  <c r="T356" i="66"/>
  <c r="T18" i="66" s="1"/>
  <c r="T17" i="66" s="1"/>
  <c r="S356" i="66"/>
  <c r="S18" i="66" s="1"/>
  <c r="S17" i="66" s="1"/>
  <c r="C356" i="66"/>
  <c r="C18" i="66" s="1"/>
  <c r="G356" i="66"/>
  <c r="G18" i="66" s="1"/>
  <c r="K356" i="66"/>
  <c r="K18" i="66" s="1"/>
  <c r="U356" i="66"/>
  <c r="U18" i="66" s="1"/>
  <c r="U17" i="66" s="1"/>
  <c r="E356" i="66"/>
  <c r="E18" i="66" s="1"/>
  <c r="I356" i="66"/>
  <c r="I18" i="66" s="1"/>
  <c r="D608" i="66"/>
  <c r="D363" i="66" s="1"/>
  <c r="H608" i="66"/>
  <c r="H363" i="66" s="1"/>
  <c r="L608" i="66"/>
  <c r="L363" i="66" s="1"/>
  <c r="F608" i="66"/>
  <c r="F363" i="66" s="1"/>
  <c r="J608" i="66"/>
  <c r="J363" i="66" s="1"/>
  <c r="E608" i="66"/>
  <c r="E363" i="66" s="1"/>
  <c r="I608" i="66"/>
  <c r="I363" i="66" s="1"/>
  <c r="C608" i="66"/>
  <c r="C363" i="66" s="1"/>
  <c r="G608" i="66"/>
  <c r="G363" i="66" s="1"/>
  <c r="K608" i="66"/>
  <c r="K363" i="66" s="1"/>
  <c r="Z21" i="66" l="1"/>
  <c r="AE356" i="66"/>
  <c r="AE18" i="66" s="1"/>
  <c r="AG356" i="66"/>
  <c r="AG18" i="66" s="1"/>
  <c r="AD608" i="66"/>
  <c r="AD363" i="66" s="1"/>
  <c r="AF608" i="66"/>
  <c r="AF363" i="66" s="1"/>
  <c r="AE608" i="66"/>
  <c r="AE363" i="66" s="1"/>
  <c r="AG608" i="66"/>
  <c r="AG363" i="66" s="1"/>
  <c r="AO17" i="66"/>
  <c r="AL17" i="66"/>
  <c r="AK608" i="66"/>
  <c r="AK363" i="66" s="1"/>
  <c r="AJ608" i="66"/>
  <c r="AJ363" i="66" s="1"/>
  <c r="AI608" i="66"/>
  <c r="AI363" i="66" s="1"/>
  <c r="AH608" i="66"/>
  <c r="AH363" i="66" s="1"/>
  <c r="AN18" i="66"/>
  <c r="AN17" i="66" s="1"/>
  <c r="X356" i="66"/>
  <c r="X18" i="66" s="1"/>
  <c r="X17" i="66" s="1"/>
  <c r="AI356" i="66"/>
  <c r="AI18" i="66" s="1"/>
  <c r="AM17" i="66"/>
  <c r="AH356" i="66"/>
  <c r="AH18" i="66" s="1"/>
  <c r="AJ356" i="66"/>
  <c r="AJ18" i="66" s="1"/>
  <c r="AK356" i="66"/>
  <c r="AK18" i="66" s="1"/>
  <c r="W356" i="66"/>
  <c r="W18" i="66" s="1"/>
  <c r="W17" i="66" s="1"/>
  <c r="AT17" i="66"/>
  <c r="AU356" i="66"/>
  <c r="AU18" i="66" s="1"/>
  <c r="R356" i="66"/>
  <c r="R18" i="66" s="1"/>
  <c r="R17" i="66" s="1"/>
  <c r="N608" i="66"/>
  <c r="N363" i="66" s="1"/>
  <c r="D17" i="66"/>
  <c r="N356" i="66"/>
  <c r="N18" i="66" s="1"/>
  <c r="E17" i="66"/>
  <c r="C17" i="66"/>
  <c r="F17" i="66"/>
  <c r="P356" i="66"/>
  <c r="P18" i="66" s="1"/>
  <c r="P17" i="66" s="1"/>
  <c r="M356" i="66"/>
  <c r="M18" i="66" s="1"/>
  <c r="K17" i="66"/>
  <c r="L17" i="66"/>
  <c r="M608" i="66"/>
  <c r="M363" i="66" s="1"/>
  <c r="I17" i="66"/>
  <c r="Y356" i="66"/>
  <c r="Y18" i="66" s="1"/>
  <c r="Y17" i="66" s="1"/>
  <c r="G17" i="66"/>
  <c r="J17" i="66"/>
  <c r="H17" i="66"/>
  <c r="AF356" i="66" l="1"/>
  <c r="AF18" i="66" s="1"/>
  <c r="AF17" i="66" s="1"/>
  <c r="AD356" i="66"/>
  <c r="AD18" i="66" s="1"/>
  <c r="AD17" i="66" s="1"/>
  <c r="AE17" i="66"/>
  <c r="AH17" i="66"/>
  <c r="AK17" i="66"/>
  <c r="AG17" i="66"/>
  <c r="AI17" i="66"/>
  <c r="AJ17" i="66"/>
  <c r="Z356" i="66"/>
  <c r="Z18" i="66" s="1"/>
  <c r="Z17" i="66" s="1"/>
  <c r="AU17" i="66"/>
  <c r="N17" i="66"/>
  <c r="M17" i="66"/>
  <c r="H23" i="60" l="1"/>
  <c r="AB610" i="60" l="1"/>
  <c r="AB365" i="60" s="1"/>
  <c r="AA610" i="60"/>
  <c r="AA365" i="60" s="1"/>
  <c r="Z610" i="60"/>
  <c r="Z365" i="60" s="1"/>
  <c r="Y610" i="60"/>
  <c r="Y365" i="60" s="1"/>
  <c r="X610" i="60"/>
  <c r="X365" i="60" s="1"/>
  <c r="AB364" i="60"/>
  <c r="AA364" i="60"/>
  <c r="Z364" i="60"/>
  <c r="Y364" i="60"/>
  <c r="X364" i="60"/>
  <c r="AB361" i="60"/>
  <c r="AA361" i="60"/>
  <c r="Z361" i="60"/>
  <c r="Y361" i="60"/>
  <c r="X361" i="60"/>
  <c r="AB358" i="60"/>
  <c r="AA358" i="60"/>
  <c r="Z358" i="60"/>
  <c r="Y358" i="60"/>
  <c r="X358" i="60"/>
  <c r="AC610" i="60" l="1"/>
  <c r="AC365" i="60"/>
  <c r="AC358" i="60"/>
  <c r="O365" i="45"/>
  <c r="O364" i="45" s="1"/>
  <c r="O609" i="45"/>
  <c r="J609" i="45"/>
  <c r="J365" i="45"/>
  <c r="J364" i="45" s="1"/>
  <c r="E358" i="60" l="1"/>
  <c r="D358" i="60"/>
  <c r="K610" i="60" l="1"/>
  <c r="Q366" i="45" l="1"/>
  <c r="Q358" i="45"/>
  <c r="W358" i="44" l="1"/>
  <c r="AA358" i="44"/>
  <c r="E610" i="44"/>
  <c r="D610" i="44"/>
  <c r="Y610" i="44" l="1"/>
  <c r="AA610" i="44"/>
  <c r="Y365" i="44" l="1"/>
  <c r="AA365" i="44" l="1"/>
  <c r="AA364" i="44"/>
  <c r="AA361" i="44"/>
  <c r="AA20" i="44" l="1"/>
  <c r="AA19" i="44" s="1"/>
  <c r="G78" i="58" s="1"/>
  <c r="G41" i="57" s="1"/>
  <c r="G40" i="62" s="1"/>
  <c r="F53" i="56" l="1"/>
  <c r="J24" i="64"/>
  <c r="F56" i="56" l="1"/>
  <c r="F55" i="56"/>
  <c r="Z610" i="44"/>
  <c r="AB610" i="44" s="1"/>
  <c r="Z365" i="44" l="1"/>
  <c r="Z20" i="44"/>
  <c r="Z19" i="44" l="1"/>
  <c r="H24" i="64" l="1"/>
  <c r="F78" i="58"/>
  <c r="F41" i="57" s="1"/>
  <c r="F40" i="62" s="1"/>
  <c r="Y20" i="44"/>
  <c r="Y19" i="44" s="1"/>
  <c r="E78" i="58" s="1"/>
  <c r="E41" i="57" s="1"/>
  <c r="E40" i="62" s="1"/>
  <c r="D53" i="56" l="1"/>
  <c r="E53" i="56"/>
  <c r="F24" i="64"/>
  <c r="F610" i="60"/>
  <c r="F365" i="60" s="1"/>
  <c r="F358" i="60"/>
  <c r="C25" i="62"/>
  <c r="E365" i="60"/>
  <c r="D610" i="60"/>
  <c r="D365" i="60" s="1"/>
  <c r="U364" i="60"/>
  <c r="T364" i="60"/>
  <c r="S364" i="60"/>
  <c r="R364" i="60"/>
  <c r="Q364" i="60"/>
  <c r="P364" i="60"/>
  <c r="O364" i="60"/>
  <c r="N364" i="60"/>
  <c r="M364" i="60"/>
  <c r="L364" i="60"/>
  <c r="K364" i="60"/>
  <c r="W361" i="60"/>
  <c r="V361" i="60"/>
  <c r="U361" i="60"/>
  <c r="T361" i="60"/>
  <c r="S361" i="60"/>
  <c r="R361" i="60"/>
  <c r="Q361" i="60"/>
  <c r="P361" i="60"/>
  <c r="O361" i="60"/>
  <c r="N361" i="60"/>
  <c r="M361" i="60"/>
  <c r="L361" i="60"/>
  <c r="K361" i="60"/>
  <c r="E20" i="60"/>
  <c r="D20" i="60"/>
  <c r="D55" i="56" l="1"/>
  <c r="D56" i="56"/>
  <c r="E56" i="56"/>
  <c r="E55" i="56"/>
  <c r="F20" i="60"/>
  <c r="F19" i="60" s="1"/>
  <c r="D19" i="60"/>
  <c r="E19" i="60"/>
  <c r="X20" i="60"/>
  <c r="X19" i="60" s="1"/>
  <c r="AA20" i="60"/>
  <c r="AA19" i="60" s="1"/>
  <c r="AB20" i="60"/>
  <c r="AB19" i="60" s="1"/>
  <c r="Y20" i="60"/>
  <c r="U361" i="44"/>
  <c r="V361" i="44"/>
  <c r="K364" i="44"/>
  <c r="L364" i="44"/>
  <c r="M364" i="44"/>
  <c r="N364" i="44"/>
  <c r="O364" i="44"/>
  <c r="P364" i="44"/>
  <c r="Q364" i="44"/>
  <c r="R364" i="44"/>
  <c r="S364" i="44"/>
  <c r="T364" i="44"/>
  <c r="K361" i="44"/>
  <c r="L361" i="44"/>
  <c r="M361" i="44"/>
  <c r="N361" i="44"/>
  <c r="O361" i="44"/>
  <c r="P361" i="44"/>
  <c r="Q361" i="44"/>
  <c r="R361" i="44"/>
  <c r="S361" i="44"/>
  <c r="T361" i="44"/>
  <c r="Q358" i="60"/>
  <c r="Q20" i="60" s="1"/>
  <c r="M358" i="60" l="1"/>
  <c r="M20" i="60" s="1"/>
  <c r="O610" i="60"/>
  <c r="O365" i="60" s="1"/>
  <c r="S610" i="60"/>
  <c r="S365" i="60" s="1"/>
  <c r="U358" i="60"/>
  <c r="U20" i="60" s="1"/>
  <c r="R358" i="60"/>
  <c r="R20" i="60" s="1"/>
  <c r="O358" i="60"/>
  <c r="O20" i="60" s="1"/>
  <c r="N610" i="60"/>
  <c r="N365" i="60" s="1"/>
  <c r="R610" i="60"/>
  <c r="R365" i="60" s="1"/>
  <c r="S358" i="60"/>
  <c r="S20" i="60" s="1"/>
  <c r="N358" i="60"/>
  <c r="N20" i="60" s="1"/>
  <c r="L358" i="60"/>
  <c r="L20" i="60" s="1"/>
  <c r="T358" i="60"/>
  <c r="T20" i="60" s="1"/>
  <c r="P358" i="60"/>
  <c r="P20" i="60" s="1"/>
  <c r="L610" i="60"/>
  <c r="L365" i="60" s="1"/>
  <c r="P610" i="60"/>
  <c r="P365" i="60" s="1"/>
  <c r="T610" i="60"/>
  <c r="T365" i="60" s="1"/>
  <c r="M610" i="60"/>
  <c r="M365" i="60" s="1"/>
  <c r="M19" i="60" s="1"/>
  <c r="Q610" i="60"/>
  <c r="Q365" i="60" s="1"/>
  <c r="Q19" i="60" s="1"/>
  <c r="U610" i="60"/>
  <c r="U365" i="60" s="1"/>
  <c r="Y19" i="60"/>
  <c r="S610" i="44"/>
  <c r="S365" i="44" s="1"/>
  <c r="O610" i="44"/>
  <c r="O365" i="44" s="1"/>
  <c r="K610" i="44"/>
  <c r="K365" i="44" s="1"/>
  <c r="R610" i="44"/>
  <c r="R365" i="44" s="1"/>
  <c r="N610" i="44"/>
  <c r="N365" i="44" s="1"/>
  <c r="Q610" i="44"/>
  <c r="Q365" i="44" s="1"/>
  <c r="M610" i="44"/>
  <c r="M365" i="44" s="1"/>
  <c r="T610" i="44"/>
  <c r="T365" i="44" s="1"/>
  <c r="P610" i="44"/>
  <c r="P365" i="44" s="1"/>
  <c r="L610" i="44"/>
  <c r="L365" i="44" s="1"/>
  <c r="K365" i="60"/>
  <c r="I365" i="60"/>
  <c r="V20" i="60" l="1"/>
  <c r="W20" i="60"/>
  <c r="R19" i="60"/>
  <c r="O19" i="60"/>
  <c r="U19" i="60"/>
  <c r="S19" i="60"/>
  <c r="N19" i="60"/>
  <c r="L19" i="60"/>
  <c r="T19" i="60"/>
  <c r="P19" i="60"/>
  <c r="W358" i="60"/>
  <c r="V358" i="60"/>
  <c r="W610" i="60"/>
  <c r="W365" i="60" s="1"/>
  <c r="V610" i="60"/>
  <c r="V365" i="60" s="1"/>
  <c r="J610" i="60"/>
  <c r="I610" i="60"/>
  <c r="V610" i="44"/>
  <c r="V365" i="44" s="1"/>
  <c r="U610" i="44"/>
  <c r="U365" i="44" s="1"/>
  <c r="W19" i="60" l="1"/>
  <c r="V19" i="60"/>
  <c r="J365" i="60"/>
  <c r="AC363" i="45" l="1"/>
  <c r="AC360" i="45"/>
  <c r="Z357" i="45"/>
  <c r="Z358" i="45"/>
  <c r="Z359" i="45"/>
  <c r="Z360" i="45"/>
  <c r="Z361" i="45"/>
  <c r="Z362" i="45"/>
  <c r="Z363" i="45"/>
  <c r="Z364" i="45"/>
  <c r="Z365" i="45"/>
  <c r="AC609" i="45" l="1"/>
  <c r="AH609" i="45"/>
  <c r="J610" i="44" l="1"/>
  <c r="H610" i="44" l="1"/>
  <c r="AA608" i="66" l="1"/>
  <c r="AA363" i="66" s="1"/>
  <c r="T20" i="44" l="1"/>
  <c r="T19" i="44" s="1"/>
  <c r="K23" i="64" s="1"/>
  <c r="S20" i="44"/>
  <c r="S19" i="44" s="1"/>
  <c r="J23" i="64" s="1"/>
  <c r="R20" i="44"/>
  <c r="R19" i="44" s="1"/>
  <c r="I23" i="64" s="1"/>
  <c r="Q20" i="44"/>
  <c r="Q19" i="44" s="1"/>
  <c r="H23" i="64" s="1"/>
  <c r="P20" i="44"/>
  <c r="P19" i="44" s="1"/>
  <c r="G23" i="64" s="1"/>
  <c r="O20" i="44"/>
  <c r="O19" i="44" s="1"/>
  <c r="F23" i="64" s="1"/>
  <c r="N20" i="44"/>
  <c r="N19" i="44" s="1"/>
  <c r="E23" i="64" s="1"/>
  <c r="M20" i="44"/>
  <c r="M19" i="44" s="1"/>
  <c r="D23" i="64" s="1"/>
  <c r="L20" i="44"/>
  <c r="K20" i="44"/>
  <c r="K19" i="44" l="1"/>
  <c r="B23" i="64" s="1"/>
  <c r="U20" i="44"/>
  <c r="V20" i="44"/>
  <c r="L19" i="44"/>
  <c r="V19" i="44" s="1"/>
  <c r="U19" i="44" l="1"/>
  <c r="L23" i="64" s="1"/>
  <c r="M23" i="64"/>
  <c r="C23" i="64"/>
  <c r="A364" i="36" l="1"/>
  <c r="B364" i="36"/>
  <c r="I20" i="36"/>
  <c r="J20" i="36"/>
  <c r="E20" i="36"/>
  <c r="G20" i="36"/>
  <c r="G355" i="36" s="1"/>
  <c r="A19" i="36"/>
  <c r="B19" i="36"/>
  <c r="A358" i="45" l="1"/>
  <c r="A359" i="45"/>
  <c r="A361" i="45"/>
  <c r="A362" i="45"/>
  <c r="A365" i="45"/>
  <c r="A366" i="45"/>
  <c r="A21" i="45"/>
  <c r="N21" i="46" l="1"/>
  <c r="N356" i="46" s="1"/>
  <c r="N18" i="46" s="1"/>
  <c r="N17" i="46" s="1"/>
  <c r="Y21" i="46"/>
  <c r="Y356" i="46" s="1"/>
  <c r="Y18" i="46" s="1"/>
  <c r="Y17" i="46" s="1"/>
  <c r="M21" i="46"/>
  <c r="M356" i="46" s="1"/>
  <c r="M18" i="46" s="1"/>
  <c r="M17" i="46" s="1"/>
  <c r="AC357" i="45" l="1"/>
  <c r="B366" i="45" l="1"/>
  <c r="B362" i="45"/>
  <c r="B359" i="45"/>
  <c r="B21" i="45"/>
  <c r="B20" i="46"/>
  <c r="J358" i="60" l="1"/>
  <c r="K358" i="60"/>
  <c r="K20" i="60" s="1"/>
  <c r="K19" i="60" s="1"/>
  <c r="Z20" i="60"/>
  <c r="Z19" i="60" s="1"/>
  <c r="AB365" i="44" l="1"/>
  <c r="I358" i="60"/>
  <c r="B67" i="59"/>
  <c r="B68" i="59"/>
  <c r="B70" i="59"/>
  <c r="B72" i="59"/>
  <c r="B40" i="59"/>
  <c r="C40" i="59" s="1"/>
  <c r="D40" i="59" s="1"/>
  <c r="E40" i="59" s="1"/>
  <c r="F40" i="59" s="1"/>
  <c r="G40" i="59" s="1"/>
  <c r="H40" i="59" s="1"/>
  <c r="I40" i="59" s="1"/>
  <c r="J40" i="59" s="1"/>
  <c r="K40" i="59" s="1"/>
  <c r="L40" i="59" s="1"/>
  <c r="M40" i="59" s="1"/>
  <c r="N40" i="59" s="1"/>
  <c r="O40" i="59" s="1"/>
  <c r="P40" i="59" s="1"/>
  <c r="Q40" i="59" s="1"/>
  <c r="R40" i="59" s="1"/>
  <c r="S40" i="59" s="1"/>
  <c r="T40" i="59" s="1"/>
  <c r="U40" i="59" s="1"/>
  <c r="V40" i="59" s="1"/>
  <c r="W40" i="59" s="1"/>
  <c r="X40" i="59" s="1"/>
  <c r="Y40" i="59" s="1"/>
  <c r="D65" i="59"/>
  <c r="E65" i="59" s="1"/>
  <c r="F65" i="59" s="1"/>
  <c r="G65" i="59" s="1"/>
  <c r="H65" i="59" s="1"/>
  <c r="I65" i="59" s="1"/>
  <c r="J65" i="59" s="1"/>
  <c r="K65" i="59" s="1"/>
  <c r="L65" i="59" s="1"/>
  <c r="M65" i="59" s="1"/>
  <c r="N65" i="59" s="1"/>
  <c r="O65" i="59" s="1"/>
  <c r="P65" i="59" s="1"/>
  <c r="P77" i="59" s="1"/>
  <c r="B77" i="59"/>
  <c r="C77" i="59"/>
  <c r="E77" i="59"/>
  <c r="F77" i="59"/>
  <c r="G77" i="59"/>
  <c r="I77" i="59"/>
  <c r="J77" i="59"/>
  <c r="K77" i="59"/>
  <c r="M77" i="59"/>
  <c r="N77" i="59"/>
  <c r="O77" i="59"/>
  <c r="Q65" i="59"/>
  <c r="Q77" i="59" s="1"/>
  <c r="A53" i="59"/>
  <c r="D25" i="57"/>
  <c r="AB363" i="44"/>
  <c r="R21" i="46"/>
  <c r="R356" i="46" s="1"/>
  <c r="R18" i="46" s="1"/>
  <c r="R17" i="46" s="1"/>
  <c r="V21" i="46"/>
  <c r="V356" i="46" s="1"/>
  <c r="V18" i="46" s="1"/>
  <c r="V17" i="46" s="1"/>
  <c r="J364" i="44"/>
  <c r="W361" i="44"/>
  <c r="E365" i="44"/>
  <c r="T21" i="46"/>
  <c r="T356" i="46" s="1"/>
  <c r="T18" i="46" s="1"/>
  <c r="T17" i="46" s="1"/>
  <c r="X21" i="46"/>
  <c r="X356" i="46" s="1"/>
  <c r="X18" i="46" s="1"/>
  <c r="X17" i="46" s="1"/>
  <c r="P21" i="46"/>
  <c r="P356" i="46" s="1"/>
  <c r="P18" i="46" s="1"/>
  <c r="P17" i="46" s="1"/>
  <c r="AC364" i="45"/>
  <c r="J360" i="45"/>
  <c r="J363" i="45"/>
  <c r="B364" i="45"/>
  <c r="B365" i="45"/>
  <c r="B363" i="45"/>
  <c r="B361" i="45"/>
  <c r="B360" i="45"/>
  <c r="B358" i="45"/>
  <c r="B357" i="45"/>
  <c r="D365" i="44"/>
  <c r="T358" i="45"/>
  <c r="S358" i="45"/>
  <c r="R358" i="45"/>
  <c r="R355" i="36"/>
  <c r="T607" i="36"/>
  <c r="T362" i="36"/>
  <c r="T361" i="36"/>
  <c r="T358" i="36"/>
  <c r="T355" i="36"/>
  <c r="D26" i="57" l="1"/>
  <c r="D24" i="62"/>
  <c r="D25" i="62" s="1"/>
  <c r="H363" i="44"/>
  <c r="I363" i="60" s="1"/>
  <c r="AC363" i="60"/>
  <c r="AC364" i="60" s="1"/>
  <c r="I364" i="60" s="1"/>
  <c r="D38" i="58"/>
  <c r="C30" i="56"/>
  <c r="I363" i="44"/>
  <c r="J363" i="60" s="1"/>
  <c r="J364" i="60" s="1"/>
  <c r="Q360" i="36"/>
  <c r="Q361" i="36" s="1"/>
  <c r="Z21" i="46"/>
  <c r="Z356" i="46" s="1"/>
  <c r="Z18" i="46" s="1"/>
  <c r="Z17" i="46" s="1"/>
  <c r="AA361" i="66"/>
  <c r="AA362" i="66" s="1"/>
  <c r="L77" i="59"/>
  <c r="H77" i="59"/>
  <c r="D77" i="59"/>
  <c r="Q362" i="45"/>
  <c r="S362" i="45" s="1"/>
  <c r="S363" i="45" s="1"/>
  <c r="AA21" i="66"/>
  <c r="AA356" i="66" s="1"/>
  <c r="J365" i="44"/>
  <c r="AB364" i="44"/>
  <c r="H364" i="44" s="1"/>
  <c r="AH357" i="45"/>
  <c r="AH19" i="45" s="1"/>
  <c r="G607" i="36"/>
  <c r="G362" i="36" s="1"/>
  <c r="E607" i="36"/>
  <c r="E362" i="36" s="1"/>
  <c r="AH364" i="45"/>
  <c r="U358" i="45"/>
  <c r="G18" i="36"/>
  <c r="G17" i="36" s="1"/>
  <c r="O357" i="45"/>
  <c r="O19" i="45" s="1"/>
  <c r="O18" i="45" s="1"/>
  <c r="D19" i="58"/>
  <c r="E355" i="36"/>
  <c r="E18" i="36" s="1"/>
  <c r="E17" i="36" s="1"/>
  <c r="AC19" i="45"/>
  <c r="AC18" i="45" s="1"/>
  <c r="J19" i="45"/>
  <c r="J18" i="45" s="1"/>
  <c r="C17" i="57"/>
  <c r="C16" i="62" s="1"/>
  <c r="D24" i="58"/>
  <c r="D23" i="58" s="1"/>
  <c r="R65" i="59"/>
  <c r="E38" i="58" l="1"/>
  <c r="D30" i="56"/>
  <c r="C20" i="56"/>
  <c r="C15" i="56"/>
  <c r="E25" i="57"/>
  <c r="D37" i="58"/>
  <c r="D46" i="58" s="1"/>
  <c r="D47" i="58" s="1"/>
  <c r="C27" i="56"/>
  <c r="C21" i="56"/>
  <c r="C44" i="56" s="1"/>
  <c r="I364" i="44"/>
  <c r="S360" i="36"/>
  <c r="Q20" i="36"/>
  <c r="E16" i="36"/>
  <c r="T362" i="45"/>
  <c r="T363" i="45" s="1"/>
  <c r="AH18" i="45"/>
  <c r="G16" i="36"/>
  <c r="R366" i="45"/>
  <c r="R609" i="45" s="1"/>
  <c r="T366" i="45"/>
  <c r="T609" i="45" s="1"/>
  <c r="S366" i="45"/>
  <c r="S609" i="45" s="1"/>
  <c r="R362" i="45"/>
  <c r="Q363" i="45"/>
  <c r="E19" i="58"/>
  <c r="F30" i="56"/>
  <c r="E24" i="58"/>
  <c r="E23" i="58" s="1"/>
  <c r="R77" i="59"/>
  <c r="S65" i="59"/>
  <c r="E24" i="62" l="1"/>
  <c r="E25" i="62" s="1"/>
  <c r="F38" i="58"/>
  <c r="E30" i="56"/>
  <c r="G30" i="56" s="1"/>
  <c r="D48" i="58"/>
  <c r="C32" i="56"/>
  <c r="C37" i="56"/>
  <c r="D20" i="56"/>
  <c r="D15" i="56"/>
  <c r="D37" i="56" s="1"/>
  <c r="D42" i="56" s="1"/>
  <c r="C29" i="56"/>
  <c r="E26" i="57"/>
  <c r="D27" i="56"/>
  <c r="D21" i="56"/>
  <c r="D44" i="56" s="1"/>
  <c r="F25" i="57"/>
  <c r="S361" i="36"/>
  <c r="O360" i="36"/>
  <c r="P360" i="36" s="1"/>
  <c r="S20" i="36"/>
  <c r="S355" i="36" s="1"/>
  <c r="I365" i="44"/>
  <c r="I610" i="44"/>
  <c r="Q609" i="45"/>
  <c r="U366" i="45"/>
  <c r="U609" i="45" s="1"/>
  <c r="R363" i="45"/>
  <c r="U362" i="45"/>
  <c r="U363" i="45" s="1"/>
  <c r="G38" i="58"/>
  <c r="F19" i="58"/>
  <c r="S77" i="59"/>
  <c r="T65" i="59"/>
  <c r="F24" i="58"/>
  <c r="F23" i="58" s="1"/>
  <c r="E37" i="58"/>
  <c r="E46" i="58" s="1"/>
  <c r="F24" i="62" l="1"/>
  <c r="F25" i="62" s="1"/>
  <c r="D18" i="57"/>
  <c r="D29" i="56"/>
  <c r="D36" i="56" s="1"/>
  <c r="C42" i="56"/>
  <c r="E20" i="56"/>
  <c r="E15" i="56"/>
  <c r="E21" i="56"/>
  <c r="E44" i="56" s="1"/>
  <c r="E27" i="56"/>
  <c r="F26" i="57"/>
  <c r="G25" i="57"/>
  <c r="C36" i="56"/>
  <c r="O20" i="36"/>
  <c r="P20" i="36" s="1"/>
  <c r="E47" i="58"/>
  <c r="G24" i="58"/>
  <c r="G23" i="58" s="1"/>
  <c r="T77" i="59"/>
  <c r="U65" i="59"/>
  <c r="F37" i="58"/>
  <c r="F46" i="58" s="1"/>
  <c r="G19" i="58"/>
  <c r="D17" i="62" l="1"/>
  <c r="G24" i="62"/>
  <c r="G25" i="62" s="1"/>
  <c r="E81" i="58"/>
  <c r="D32" i="56"/>
  <c r="E29" i="56"/>
  <c r="E36" i="56" s="1"/>
  <c r="E37" i="56"/>
  <c r="G20" i="56"/>
  <c r="F15" i="56"/>
  <c r="F37" i="56" s="1"/>
  <c r="F42" i="56" s="1"/>
  <c r="F20" i="56"/>
  <c r="F27" i="56"/>
  <c r="F21" i="56"/>
  <c r="G26" i="57"/>
  <c r="H25" i="57"/>
  <c r="E48" i="58"/>
  <c r="F47" i="58"/>
  <c r="U77" i="59"/>
  <c r="V65" i="59"/>
  <c r="G37" i="58"/>
  <c r="G46" i="58" s="1"/>
  <c r="H26" i="57" l="1"/>
  <c r="H24" i="62"/>
  <c r="H25" i="62" s="1"/>
  <c r="G21" i="56"/>
  <c r="F44" i="56"/>
  <c r="E18" i="57"/>
  <c r="F81" i="58"/>
  <c r="E32" i="56"/>
  <c r="F29" i="56"/>
  <c r="G29" i="56" s="1"/>
  <c r="G15" i="56"/>
  <c r="E42" i="56"/>
  <c r="G42" i="56" s="1"/>
  <c r="G27" i="56"/>
  <c r="V77" i="59"/>
  <c r="W65" i="59"/>
  <c r="F48" i="58"/>
  <c r="G47" i="58"/>
  <c r="E17" i="62" l="1"/>
  <c r="E19" i="57"/>
  <c r="E18" i="62" s="1"/>
  <c r="E34" i="57"/>
  <c r="F36" i="56"/>
  <c r="G36" i="56" s="1"/>
  <c r="G44" i="56"/>
  <c r="F18" i="57"/>
  <c r="G81" i="58"/>
  <c r="F32" i="56"/>
  <c r="G32" i="56" s="1"/>
  <c r="G48" i="58"/>
  <c r="W77" i="59"/>
  <c r="X65" i="59"/>
  <c r="E33" i="62" l="1"/>
  <c r="E32" i="62" s="1"/>
  <c r="E33" i="57"/>
  <c r="E90" i="58" s="1"/>
  <c r="E65" i="58"/>
  <c r="F17" i="62"/>
  <c r="F19" i="57"/>
  <c r="F18" i="62" s="1"/>
  <c r="F34" i="57"/>
  <c r="X77" i="59"/>
  <c r="Y65" i="59"/>
  <c r="G18" i="62" l="1"/>
  <c r="D45" i="59"/>
  <c r="D74" i="59" s="1"/>
  <c r="D60" i="56"/>
  <c r="E63" i="58"/>
  <c r="E80" i="58" s="1"/>
  <c r="E82" i="58" s="1"/>
  <c r="F33" i="62"/>
  <c r="F32" i="62" s="1"/>
  <c r="F33" i="57"/>
  <c r="F90" i="58" s="1"/>
  <c r="F65" i="58"/>
  <c r="H18" i="57"/>
  <c r="H17" i="62" s="1"/>
  <c r="G17" i="62"/>
  <c r="Y77" i="59"/>
  <c r="E45" i="59" l="1"/>
  <c r="E74" i="59" s="1"/>
  <c r="E60" i="56"/>
  <c r="F63" i="58"/>
  <c r="F80" i="58" s="1"/>
  <c r="F82" i="58" s="1"/>
  <c r="G33" i="62"/>
  <c r="G32" i="62" s="1"/>
  <c r="G90" i="58"/>
  <c r="G65" i="58"/>
  <c r="F60" i="56" l="1"/>
  <c r="G63" i="58"/>
  <c r="G80" i="58" s="1"/>
  <c r="G82" i="58" s="1"/>
  <c r="H365" i="44"/>
  <c r="Q607" i="36" l="1"/>
  <c r="Q362" i="36" s="1"/>
  <c r="S607" i="36" l="1"/>
  <c r="S362" i="36" s="1"/>
  <c r="Q364" i="45"/>
  <c r="S364" i="45" l="1"/>
  <c r="T364" i="45"/>
  <c r="R364" i="45"/>
  <c r="U364" i="45" l="1"/>
  <c r="Q355" i="36" l="1"/>
  <c r="Q18" i="36" s="1"/>
  <c r="S18" i="36" l="1"/>
  <c r="AB360" i="44" l="1"/>
  <c r="H360" i="44" l="1"/>
  <c r="I360" i="60" s="1"/>
  <c r="AC360" i="60"/>
  <c r="AC361" i="60" s="1"/>
  <c r="I360" i="44"/>
  <c r="J360" i="60" s="1"/>
  <c r="J361" i="60" s="1"/>
  <c r="J20" i="60" s="1"/>
  <c r="J19" i="60" s="1"/>
  <c r="Q357" i="36"/>
  <c r="AB361" i="44"/>
  <c r="H361" i="44" s="1"/>
  <c r="I361" i="60" l="1"/>
  <c r="I20" i="60" s="1"/>
  <c r="I19" i="60" s="1"/>
  <c r="AC20" i="60"/>
  <c r="AC19" i="60" s="1"/>
  <c r="I361" i="44"/>
  <c r="S357" i="36"/>
  <c r="O357" i="36" s="1"/>
  <c r="P357" i="36" s="1"/>
  <c r="AA358" i="66"/>
  <c r="AA359" i="66" s="1"/>
  <c r="AA18" i="66" s="1"/>
  <c r="AA17" i="66" s="1"/>
  <c r="Q359" i="45"/>
  <c r="T359" i="45" s="1"/>
  <c r="T360" i="45" s="1"/>
  <c r="S358" i="36" l="1"/>
  <c r="S17" i="36" s="1"/>
  <c r="S16" i="36" s="1"/>
  <c r="R359" i="45"/>
  <c r="R360" i="45" s="1"/>
  <c r="S359" i="45"/>
  <c r="S360" i="45" s="1"/>
  <c r="Q358" i="36"/>
  <c r="Q17" i="36" s="1"/>
  <c r="Q16" i="36" s="1"/>
  <c r="Q360" i="45"/>
  <c r="U359" i="45" l="1"/>
  <c r="U360" i="45" s="1"/>
  <c r="W365" i="44"/>
  <c r="I20" i="44" l="1"/>
  <c r="I19" i="44" s="1"/>
  <c r="D20" i="44"/>
  <c r="D19" i="44" s="1"/>
  <c r="E358" i="44"/>
  <c r="E20" i="44" s="1"/>
  <c r="E19" i="44" s="1"/>
  <c r="J20" i="44"/>
  <c r="J19" i="44" s="1"/>
  <c r="X20" i="44"/>
  <c r="X19" i="44" s="1"/>
  <c r="D78" i="58" s="1"/>
  <c r="W20" i="44"/>
  <c r="W19" i="44" s="1"/>
  <c r="C78" i="58" s="1"/>
  <c r="D41" i="57" l="1"/>
  <c r="D34" i="57" s="1"/>
  <c r="D33" i="57" s="1"/>
  <c r="D90" i="58" s="1"/>
  <c r="D81" i="58"/>
  <c r="C41" i="57"/>
  <c r="C81" i="58"/>
  <c r="B24" i="64"/>
  <c r="D24" i="64"/>
  <c r="AB358" i="44"/>
  <c r="H358" i="44" s="1"/>
  <c r="C40" i="62" l="1"/>
  <c r="C34" i="57"/>
  <c r="C33" i="62" s="1"/>
  <c r="C32" i="62" s="1"/>
  <c r="C53" i="56"/>
  <c r="C56" i="56" s="1"/>
  <c r="D40" i="62"/>
  <c r="H41" i="57"/>
  <c r="H40" i="62" s="1"/>
  <c r="B53" i="56"/>
  <c r="AB20" i="44"/>
  <c r="AB19" i="44" s="1"/>
  <c r="B16" i="59" s="1"/>
  <c r="Q357" i="45"/>
  <c r="B20" i="59" l="1"/>
  <c r="G45" i="58"/>
  <c r="C45" i="58"/>
  <c r="F45" i="58"/>
  <c r="E45" i="58"/>
  <c r="D45" i="58"/>
  <c r="C55" i="56"/>
  <c r="B73" i="59"/>
  <c r="C59" i="59"/>
  <c r="C68" i="59" s="1"/>
  <c r="C41" i="59"/>
  <c r="C65" i="58"/>
  <c r="B45" i="59" s="1"/>
  <c r="C85" i="58"/>
  <c r="C33" i="57"/>
  <c r="C90" i="58" s="1"/>
  <c r="G53" i="56"/>
  <c r="B56" i="56"/>
  <c r="G56" i="56" s="1"/>
  <c r="B55" i="56"/>
  <c r="G55" i="56" s="1"/>
  <c r="B23" i="59"/>
  <c r="B71" i="59"/>
  <c r="L24" i="64"/>
  <c r="H20" i="44"/>
  <c r="H19" i="44" s="1"/>
  <c r="C53" i="59" l="1"/>
  <c r="C52" i="59"/>
  <c r="D59" i="59"/>
  <c r="D68" i="59" s="1"/>
  <c r="D91" i="58"/>
  <c r="G91" i="58"/>
  <c r="E91" i="58"/>
  <c r="F91" i="58"/>
  <c r="B34" i="59"/>
  <c r="B36" i="59" s="1"/>
  <c r="B37" i="59" s="1"/>
  <c r="C44" i="59"/>
  <c r="B47" i="59"/>
  <c r="B61" i="59" s="1"/>
  <c r="B69" i="59" s="1"/>
  <c r="B74" i="59"/>
  <c r="C57" i="59"/>
  <c r="D41" i="59"/>
  <c r="C50" i="59"/>
  <c r="D31" i="56"/>
  <c r="D49" i="56"/>
  <c r="E85" i="58"/>
  <c r="B31" i="56"/>
  <c r="B49" i="56"/>
  <c r="C31" i="56"/>
  <c r="C49" i="56"/>
  <c r="D85" i="58"/>
  <c r="C63" i="58"/>
  <c r="C80" i="58" s="1"/>
  <c r="C82" i="58" s="1"/>
  <c r="B60" i="56"/>
  <c r="D53" i="59"/>
  <c r="E53" i="59"/>
  <c r="F53" i="59"/>
  <c r="G53" i="59"/>
  <c r="H53" i="59"/>
  <c r="I53" i="59"/>
  <c r="J53" i="59"/>
  <c r="K53" i="59"/>
  <c r="L53" i="59"/>
  <c r="M53" i="59"/>
  <c r="N53" i="59"/>
  <c r="O53" i="59"/>
  <c r="P53" i="59"/>
  <c r="Q53" i="59"/>
  <c r="R53" i="59"/>
  <c r="S53" i="59"/>
  <c r="T53" i="59"/>
  <c r="U53" i="59"/>
  <c r="V53" i="59"/>
  <c r="W53" i="59"/>
  <c r="X53" i="59"/>
  <c r="Y53" i="59"/>
  <c r="D52" i="59"/>
  <c r="E52" i="59"/>
  <c r="F52" i="59"/>
  <c r="G52" i="59"/>
  <c r="H52" i="59"/>
  <c r="I52" i="59"/>
  <c r="J52" i="59"/>
  <c r="K52" i="59"/>
  <c r="L52" i="59"/>
  <c r="M52" i="59"/>
  <c r="N52" i="59"/>
  <c r="O52" i="59"/>
  <c r="P52" i="59"/>
  <c r="Q52" i="59"/>
  <c r="R52" i="59"/>
  <c r="S52" i="59"/>
  <c r="T52" i="59"/>
  <c r="U52" i="59"/>
  <c r="V52" i="59"/>
  <c r="W52" i="59"/>
  <c r="X52" i="59"/>
  <c r="Y52" i="59"/>
  <c r="T357" i="45"/>
  <c r="T19" i="45" s="1"/>
  <c r="T18" i="45" s="1"/>
  <c r="R357" i="45"/>
  <c r="R19" i="45" s="1"/>
  <c r="R18" i="45" s="1"/>
  <c r="S357" i="45"/>
  <c r="S19" i="45" s="1"/>
  <c r="S18" i="45" s="1"/>
  <c r="Q19" i="45"/>
  <c r="Q18" i="45" s="1"/>
  <c r="C51" i="59" l="1"/>
  <c r="C71" i="59"/>
  <c r="B75" i="59"/>
  <c r="B76" i="59" s="1"/>
  <c r="B80" i="59"/>
  <c r="C58" i="59"/>
  <c r="C60" i="59" s="1"/>
  <c r="B51" i="56"/>
  <c r="B33" i="56"/>
  <c r="C73" i="56"/>
  <c r="C51" i="56"/>
  <c r="C43" i="56" s="1"/>
  <c r="C52" i="56" s="1"/>
  <c r="C33" i="56"/>
  <c r="C34" i="56" s="1"/>
  <c r="D51" i="56"/>
  <c r="D43" i="56" s="1"/>
  <c r="D52" i="56" s="1"/>
  <c r="D57" i="56" s="1"/>
  <c r="D63" i="56" s="1"/>
  <c r="D64" i="56" s="1"/>
  <c r="D70" i="56" s="1"/>
  <c r="D33" i="56"/>
  <c r="D34" i="56" s="1"/>
  <c r="E59" i="59"/>
  <c r="F59" i="59" s="1"/>
  <c r="F68" i="59" s="1"/>
  <c r="D57" i="59"/>
  <c r="D51" i="59" s="1"/>
  <c r="C72" i="59"/>
  <c r="D50" i="59"/>
  <c r="E41" i="59"/>
  <c r="U357" i="45"/>
  <c r="U19" i="45" s="1"/>
  <c r="U18" i="45" s="1"/>
  <c r="B78" i="59" l="1"/>
  <c r="B79" i="59"/>
  <c r="C67" i="59"/>
  <c r="B34" i="56"/>
  <c r="B43" i="56"/>
  <c r="E72" i="56"/>
  <c r="D72" i="59"/>
  <c r="D58" i="59"/>
  <c r="D60" i="59" s="1"/>
  <c r="G59" i="59"/>
  <c r="G57" i="59" s="1"/>
  <c r="G51" i="59" s="1"/>
  <c r="E50" i="59"/>
  <c r="F41" i="59"/>
  <c r="D71" i="59"/>
  <c r="F57" i="59"/>
  <c r="F51" i="59" s="1"/>
  <c r="E68" i="59"/>
  <c r="E57" i="59"/>
  <c r="E51" i="59" s="1"/>
  <c r="H59" i="59" l="1"/>
  <c r="H68" i="59" s="1"/>
  <c r="B52" i="56"/>
  <c r="F50" i="59"/>
  <c r="F58" i="59" s="1"/>
  <c r="F60" i="59" s="1"/>
  <c r="G41" i="59"/>
  <c r="E71" i="59"/>
  <c r="F71" i="59" s="1"/>
  <c r="D67" i="59"/>
  <c r="E58" i="59"/>
  <c r="E60" i="59" s="1"/>
  <c r="E72" i="59"/>
  <c r="G68" i="59"/>
  <c r="H57" i="59" l="1"/>
  <c r="H51" i="59" s="1"/>
  <c r="I59" i="59"/>
  <c r="I68" i="59" s="1"/>
  <c r="B57" i="56"/>
  <c r="G50" i="59"/>
  <c r="H41" i="59"/>
  <c r="E67" i="59"/>
  <c r="F72" i="59"/>
  <c r="F67" i="59"/>
  <c r="I57" i="59" l="1"/>
  <c r="I51" i="59" s="1"/>
  <c r="J59" i="59"/>
  <c r="K59" i="59" s="1"/>
  <c r="B63" i="56"/>
  <c r="H50" i="59"/>
  <c r="I41" i="59"/>
  <c r="J57" i="59"/>
  <c r="J51" i="59" s="1"/>
  <c r="G58" i="59"/>
  <c r="G60" i="59" s="1"/>
  <c r="G72" i="59"/>
  <c r="G71" i="59"/>
  <c r="J68" i="59" l="1"/>
  <c r="B64" i="56"/>
  <c r="G67" i="59"/>
  <c r="K68" i="59"/>
  <c r="K57" i="59"/>
  <c r="K51" i="59" s="1"/>
  <c r="L59" i="59"/>
  <c r="I50" i="59"/>
  <c r="J41" i="59"/>
  <c r="H72" i="59"/>
  <c r="H58" i="59"/>
  <c r="H60" i="59" s="1"/>
  <c r="H71" i="59"/>
  <c r="B70" i="56" l="1"/>
  <c r="K41" i="59"/>
  <c r="J50" i="59"/>
  <c r="I72" i="59"/>
  <c r="I58" i="59"/>
  <c r="I60" i="59" s="1"/>
  <c r="I71" i="59"/>
  <c r="J71" i="59" s="1"/>
  <c r="H67" i="59"/>
  <c r="L68" i="59"/>
  <c r="L57" i="59"/>
  <c r="L51" i="59" s="1"/>
  <c r="M59" i="59"/>
  <c r="C72" i="56" l="1"/>
  <c r="B71" i="56"/>
  <c r="J72" i="59"/>
  <c r="J58" i="59"/>
  <c r="J60" i="59" s="1"/>
  <c r="K50" i="59"/>
  <c r="L41" i="59"/>
  <c r="I67" i="59"/>
  <c r="M68" i="59"/>
  <c r="M57" i="59"/>
  <c r="M51" i="59" s="1"/>
  <c r="N59" i="59"/>
  <c r="M41" i="59" l="1"/>
  <c r="L50" i="59"/>
  <c r="J67" i="59"/>
  <c r="K58" i="59"/>
  <c r="K60" i="59" s="1"/>
  <c r="K72" i="59"/>
  <c r="K71" i="59"/>
  <c r="N68" i="59"/>
  <c r="O59" i="59"/>
  <c r="N57" i="59"/>
  <c r="N51" i="59" s="1"/>
  <c r="L71" i="59" l="1"/>
  <c r="P59" i="59"/>
  <c r="O68" i="59"/>
  <c r="O57" i="59"/>
  <c r="O51" i="59" s="1"/>
  <c r="L58" i="59"/>
  <c r="L60" i="59" s="1"/>
  <c r="L72" i="59"/>
  <c r="M50" i="59"/>
  <c r="N41" i="59"/>
  <c r="K67" i="59"/>
  <c r="P68" i="59" l="1"/>
  <c r="Q59" i="59"/>
  <c r="P57" i="59"/>
  <c r="P51" i="59" s="1"/>
  <c r="M72" i="59"/>
  <c r="M58" i="59"/>
  <c r="M60" i="59" s="1"/>
  <c r="M71" i="59"/>
  <c r="L67" i="59"/>
  <c r="N50" i="59"/>
  <c r="O41" i="59"/>
  <c r="N58" i="59" l="1"/>
  <c r="N60" i="59" s="1"/>
  <c r="N72" i="59"/>
  <c r="N71" i="59"/>
  <c r="M67" i="59"/>
  <c r="O50" i="59"/>
  <c r="P41" i="59"/>
  <c r="Q68" i="59"/>
  <c r="Q57" i="59"/>
  <c r="Q51" i="59" s="1"/>
  <c r="R59" i="59"/>
  <c r="P50" i="59" l="1"/>
  <c r="Q41" i="59"/>
  <c r="N67" i="59"/>
  <c r="O58" i="59"/>
  <c r="O60" i="59" s="1"/>
  <c r="O72" i="59"/>
  <c r="O71" i="59"/>
  <c r="R57" i="59"/>
  <c r="R51" i="59" s="1"/>
  <c r="R68" i="59"/>
  <c r="S59" i="59"/>
  <c r="T59" i="59" l="1"/>
  <c r="S68" i="59"/>
  <c r="S57" i="59"/>
  <c r="S51" i="59" s="1"/>
  <c r="Q50" i="59"/>
  <c r="R41" i="59"/>
  <c r="O67" i="59"/>
  <c r="P58" i="59"/>
  <c r="P60" i="59" s="1"/>
  <c r="P72" i="59"/>
  <c r="P71" i="59"/>
  <c r="P67" i="59" l="1"/>
  <c r="Q72" i="59"/>
  <c r="Q58" i="59"/>
  <c r="Q60" i="59" s="1"/>
  <c r="Q71" i="59"/>
  <c r="S41" i="59"/>
  <c r="R50" i="59"/>
  <c r="T68" i="59"/>
  <c r="T57" i="59"/>
  <c r="T51" i="59" s="1"/>
  <c r="U59" i="59"/>
  <c r="U68" i="59" l="1"/>
  <c r="U57" i="59"/>
  <c r="U51" i="59" s="1"/>
  <c r="V59" i="59"/>
  <c r="S50" i="59"/>
  <c r="T41" i="59"/>
  <c r="R58" i="59"/>
  <c r="R60" i="59" s="1"/>
  <c r="R72" i="59"/>
  <c r="R71" i="59"/>
  <c r="Q67" i="59"/>
  <c r="S58" i="59" l="1"/>
  <c r="S60" i="59" s="1"/>
  <c r="S72" i="59"/>
  <c r="S71" i="59"/>
  <c r="V68" i="59"/>
  <c r="V57" i="59"/>
  <c r="V51" i="59" s="1"/>
  <c r="W59" i="59"/>
  <c r="R67" i="59"/>
  <c r="T50" i="59"/>
  <c r="U41" i="59"/>
  <c r="T71" i="59" l="1"/>
  <c r="W68" i="59"/>
  <c r="W57" i="59"/>
  <c r="W51" i="59" s="1"/>
  <c r="X59" i="59"/>
  <c r="V41" i="59"/>
  <c r="U50" i="59"/>
  <c r="T72" i="59"/>
  <c r="T58" i="59"/>
  <c r="T60" i="59" s="1"/>
  <c r="S67" i="59"/>
  <c r="T67" i="59" l="1"/>
  <c r="U58" i="59"/>
  <c r="U60" i="59" s="1"/>
  <c r="U72" i="59"/>
  <c r="U71" i="59"/>
  <c r="X68" i="59"/>
  <c r="Y59" i="59"/>
  <c r="X57" i="59"/>
  <c r="X51" i="59" s="1"/>
  <c r="W41" i="59"/>
  <c r="V50" i="59"/>
  <c r="Y68" i="59" l="1"/>
  <c r="Y57" i="59"/>
  <c r="Y51" i="59" s="1"/>
  <c r="V72" i="59"/>
  <c r="V58" i="59"/>
  <c r="V60" i="59" s="1"/>
  <c r="V71" i="59"/>
  <c r="W50" i="59"/>
  <c r="X41" i="59"/>
  <c r="U67" i="59"/>
  <c r="X50" i="59" l="1"/>
  <c r="Y41" i="59"/>
  <c r="W58" i="59"/>
  <c r="W60" i="59" s="1"/>
  <c r="W72" i="59"/>
  <c r="W71" i="59"/>
  <c r="V67" i="59"/>
  <c r="W67" i="59" l="1"/>
  <c r="Y50" i="59"/>
  <c r="X72" i="59"/>
  <c r="X58" i="59"/>
  <c r="X60" i="59" s="1"/>
  <c r="X71" i="59"/>
  <c r="X67" i="59" l="1"/>
  <c r="Y72" i="59"/>
  <c r="Y58" i="59"/>
  <c r="Y60" i="59" s="1"/>
  <c r="Y71" i="59"/>
  <c r="Y67" i="59" l="1"/>
  <c r="E17" i="57" l="1"/>
  <c r="E16" i="62" s="1"/>
  <c r="H17" i="57"/>
  <c r="H16" i="62" s="1"/>
  <c r="F17" i="57"/>
  <c r="F16" i="62" s="1"/>
  <c r="G17" i="57"/>
  <c r="G16" i="62" s="1"/>
  <c r="D19" i="57"/>
  <c r="D17" i="57"/>
  <c r="D16" i="62" s="1"/>
  <c r="H19" i="57" l="1"/>
  <c r="H18" i="62" s="1"/>
  <c r="D18" i="62"/>
  <c r="D65" i="58"/>
  <c r="D33" i="62"/>
  <c r="D32" i="62" s="1"/>
  <c r="H34" i="57"/>
  <c r="F49" i="56"/>
  <c r="E49" i="56"/>
  <c r="G49" i="56" l="1"/>
  <c r="D63" i="58"/>
  <c r="D80" i="58" s="1"/>
  <c r="D82" i="58" s="1"/>
  <c r="C45" i="59"/>
  <c r="C60" i="56"/>
  <c r="G60" i="56" s="1"/>
  <c r="H33" i="57"/>
  <c r="H33" i="62"/>
  <c r="H32" i="62" s="1"/>
  <c r="C57" i="56"/>
  <c r="C74" i="56"/>
  <c r="E31" i="56"/>
  <c r="F85" i="58"/>
  <c r="F31" i="56"/>
  <c r="G85" i="58"/>
  <c r="F33" i="56" l="1"/>
  <c r="F34" i="56" s="1"/>
  <c r="F51" i="56"/>
  <c r="F43" i="56" s="1"/>
  <c r="F52" i="56" s="1"/>
  <c r="F57" i="56" s="1"/>
  <c r="F63" i="56" s="1"/>
  <c r="F64" i="56" s="1"/>
  <c r="F70" i="56" s="1"/>
  <c r="C74" i="59"/>
  <c r="D44" i="59"/>
  <c r="C47" i="59"/>
  <c r="C61" i="59" s="1"/>
  <c r="E51" i="56"/>
  <c r="G31" i="56"/>
  <c r="D73" i="56"/>
  <c r="C63" i="56"/>
  <c r="E33" i="56"/>
  <c r="G33" i="56" s="1"/>
  <c r="C69" i="59" l="1"/>
  <c r="C62" i="59"/>
  <c r="E44" i="59"/>
  <c r="E47" i="59" s="1"/>
  <c r="D47" i="59"/>
  <c r="D61" i="59" s="1"/>
  <c r="C64" i="56"/>
  <c r="D74" i="56"/>
  <c r="E73" i="56" s="1"/>
  <c r="E43" i="56"/>
  <c r="G51" i="56"/>
  <c r="E34" i="56"/>
  <c r="G34" i="56" s="1"/>
  <c r="D69" i="59" l="1"/>
  <c r="D62" i="59"/>
  <c r="D63" i="59" s="1"/>
  <c r="D64" i="59" s="1"/>
  <c r="F44" i="59"/>
  <c r="E61" i="59"/>
  <c r="C63" i="59"/>
  <c r="E74" i="56"/>
  <c r="F73" i="56" s="1"/>
  <c r="F74" i="56" s="1"/>
  <c r="E52" i="56"/>
  <c r="G43" i="56"/>
  <c r="C70" i="56"/>
  <c r="C64" i="59" l="1"/>
  <c r="R46" i="59"/>
  <c r="J46" i="59"/>
  <c r="N46" i="59"/>
  <c r="T46" i="59"/>
  <c r="S46" i="59"/>
  <c r="K46" i="59"/>
  <c r="O46" i="59"/>
  <c r="U46" i="59"/>
  <c r="H46" i="59"/>
  <c r="L46" i="59"/>
  <c r="P46" i="59"/>
  <c r="Q46" i="59"/>
  <c r="I46" i="59"/>
  <c r="M46" i="59"/>
  <c r="F46" i="59"/>
  <c r="F74" i="59" s="1"/>
  <c r="G46" i="59"/>
  <c r="E69" i="59"/>
  <c r="E62" i="59"/>
  <c r="C70" i="59"/>
  <c r="C75" i="59" s="1"/>
  <c r="G74" i="56"/>
  <c r="G73" i="56"/>
  <c r="C71" i="56"/>
  <c r="D72" i="56"/>
  <c r="E57" i="56"/>
  <c r="G52" i="56"/>
  <c r="G44" i="59" l="1"/>
  <c r="F47" i="59"/>
  <c r="F61" i="59" s="1"/>
  <c r="F69" i="59" s="1"/>
  <c r="D70" i="59"/>
  <c r="D75" i="59" s="1"/>
  <c r="D78" i="59" s="1"/>
  <c r="E63" i="59"/>
  <c r="C76" i="59"/>
  <c r="C81" i="59" s="1"/>
  <c r="C80" i="59"/>
  <c r="C78" i="59"/>
  <c r="E63" i="56"/>
  <c r="G57" i="56"/>
  <c r="D71" i="56"/>
  <c r="E64" i="59" l="1"/>
  <c r="F62" i="59"/>
  <c r="F63" i="59" s="1"/>
  <c r="F64" i="59" s="1"/>
  <c r="G74" i="59"/>
  <c r="G47" i="59"/>
  <c r="G61" i="59" s="1"/>
  <c r="G62" i="59" s="1"/>
  <c r="G63" i="59" s="1"/>
  <c r="G64" i="59" s="1"/>
  <c r="D76" i="59"/>
  <c r="D81" i="59" s="1"/>
  <c r="D80" i="59"/>
  <c r="D79" i="59"/>
  <c r="C79" i="59"/>
  <c r="C82" i="59" s="1"/>
  <c r="E70" i="59"/>
  <c r="E75" i="59" s="1"/>
  <c r="E64" i="56"/>
  <c r="G63" i="56"/>
  <c r="H44" i="59" l="1"/>
  <c r="G69" i="59"/>
  <c r="D82" i="59"/>
  <c r="E78" i="59"/>
  <c r="E80" i="59"/>
  <c r="F70" i="59"/>
  <c r="F75" i="59" s="1"/>
  <c r="F78" i="59" s="1"/>
  <c r="E76" i="59"/>
  <c r="E81" i="59" s="1"/>
  <c r="E70" i="56"/>
  <c r="G64" i="56"/>
  <c r="H47" i="59" l="1"/>
  <c r="H61" i="59" s="1"/>
  <c r="I44" i="59"/>
  <c r="H74" i="59"/>
  <c r="G70" i="59"/>
  <c r="F76" i="59"/>
  <c r="F81" i="59" s="1"/>
  <c r="F80" i="59"/>
  <c r="F79" i="59"/>
  <c r="E79" i="59"/>
  <c r="E82" i="59" s="1"/>
  <c r="E71" i="56"/>
  <c r="F72" i="56"/>
  <c r="G70" i="56"/>
  <c r="I74" i="59" l="1"/>
  <c r="I47" i="59"/>
  <c r="I61" i="59" s="1"/>
  <c r="H62" i="59"/>
  <c r="H63" i="59" s="1"/>
  <c r="H70" i="59" s="1"/>
  <c r="H75" i="59" s="1"/>
  <c r="H78" i="59" s="1"/>
  <c r="H69" i="59"/>
  <c r="F82" i="59"/>
  <c r="G75" i="59"/>
  <c r="F71" i="56"/>
  <c r="G71" i="56" s="1"/>
  <c r="G72" i="56"/>
  <c r="H64" i="59" l="1"/>
  <c r="J44" i="59"/>
  <c r="K44" i="59" s="1"/>
  <c r="I69" i="59"/>
  <c r="I62" i="59"/>
  <c r="G76" i="59"/>
  <c r="G81" i="59" s="1"/>
  <c r="G78" i="59"/>
  <c r="H80" i="59"/>
  <c r="G80" i="59"/>
  <c r="H76" i="59"/>
  <c r="H81" i="59" s="1"/>
  <c r="K74" i="59" l="1"/>
  <c r="K47" i="59"/>
  <c r="K61" i="59" s="1"/>
  <c r="J74" i="59"/>
  <c r="J47" i="59"/>
  <c r="J61" i="59" s="1"/>
  <c r="I63" i="59"/>
  <c r="I64" i="59"/>
  <c r="H79" i="59"/>
  <c r="G79" i="59"/>
  <c r="G82" i="59" s="1"/>
  <c r="I70" i="59" l="1"/>
  <c r="I75" i="59" s="1"/>
  <c r="I76" i="59" s="1"/>
  <c r="I81" i="59" s="1"/>
  <c r="K69" i="59"/>
  <c r="K62" i="59"/>
  <c r="K63" i="59" s="1"/>
  <c r="K64" i="59" s="1"/>
  <c r="L44" i="59"/>
  <c r="J62" i="59"/>
  <c r="J69" i="59"/>
  <c r="H82" i="59"/>
  <c r="I78" i="59" l="1"/>
  <c r="I80" i="59"/>
  <c r="L74" i="59"/>
  <c r="L47" i="59"/>
  <c r="L61" i="59" s="1"/>
  <c r="J63" i="59"/>
  <c r="J64" i="59" s="1"/>
  <c r="I79" i="59" l="1"/>
  <c r="I82" i="59" s="1"/>
  <c r="M44" i="59"/>
  <c r="M74" i="59" s="1"/>
  <c r="J70" i="59"/>
  <c r="J75" i="59" s="1"/>
  <c r="L69" i="59"/>
  <c r="L62" i="59"/>
  <c r="L63" i="59" l="1"/>
  <c r="L64" i="59" s="1"/>
  <c r="M47" i="59"/>
  <c r="M61" i="59" s="1"/>
  <c r="N44" i="59"/>
  <c r="K70" i="59"/>
  <c r="K75" i="59" s="1"/>
  <c r="K78" i="59" s="1"/>
  <c r="K79" i="59" s="1"/>
  <c r="K82" i="59" s="1"/>
  <c r="J76" i="59"/>
  <c r="J81" i="59" s="1"/>
  <c r="J80" i="59"/>
  <c r="J78" i="59"/>
  <c r="J79" i="59" s="1"/>
  <c r="J82" i="59" s="1"/>
  <c r="K80" i="59"/>
  <c r="K76" i="59" l="1"/>
  <c r="K81" i="59" s="1"/>
  <c r="N74" i="59"/>
  <c r="N47" i="59"/>
  <c r="N61" i="59" s="1"/>
  <c r="L70" i="59"/>
  <c r="L75" i="59" s="1"/>
  <c r="M69" i="59"/>
  <c r="M62" i="59"/>
  <c r="O44" i="59" l="1"/>
  <c r="L78" i="59"/>
  <c r="L79" i="59" s="1"/>
  <c r="L82" i="59" s="1"/>
  <c r="L80" i="59"/>
  <c r="M63" i="59"/>
  <c r="M70" i="59" s="1"/>
  <c r="M75" i="59" s="1"/>
  <c r="M78" i="59" s="1"/>
  <c r="M79" i="59" s="1"/>
  <c r="M82" i="59" s="1"/>
  <c r="O74" i="59"/>
  <c r="L76" i="59"/>
  <c r="L81" i="59" s="1"/>
  <c r="N62" i="59"/>
  <c r="N69" i="59"/>
  <c r="M80" i="59" l="1"/>
  <c r="O47" i="59"/>
  <c r="O61" i="59" s="1"/>
  <c r="M76" i="59"/>
  <c r="M81" i="59" s="1"/>
  <c r="P44" i="59"/>
  <c r="Q44" i="59" s="1"/>
  <c r="M64" i="59"/>
  <c r="O62" i="59"/>
  <c r="O69" i="59"/>
  <c r="P74" i="59"/>
  <c r="P47" i="59"/>
  <c r="P61" i="59" s="1"/>
  <c r="N63" i="59"/>
  <c r="N70" i="59" s="1"/>
  <c r="N75" i="59" s="1"/>
  <c r="N78" i="59" l="1"/>
  <c r="N79" i="59" s="1"/>
  <c r="N82" i="59" s="1"/>
  <c r="N80" i="59"/>
  <c r="Q74" i="59"/>
  <c r="N76" i="59"/>
  <c r="N81" i="59" s="1"/>
  <c r="P69" i="59"/>
  <c r="P62" i="59"/>
  <c r="N64" i="59"/>
  <c r="O63" i="59"/>
  <c r="O70" i="59" s="1"/>
  <c r="O75" i="59" s="1"/>
  <c r="O78" i="59" s="1"/>
  <c r="O79" i="59" l="1"/>
  <c r="O82" i="59" s="1"/>
  <c r="O64" i="59"/>
  <c r="R44" i="59"/>
  <c r="O76" i="59"/>
  <c r="O81" i="59" s="1"/>
  <c r="P63" i="59"/>
  <c r="P70" i="59" s="1"/>
  <c r="P75" i="59" s="1"/>
  <c r="Q47" i="59"/>
  <c r="Q61" i="59" s="1"/>
  <c r="O80" i="59"/>
  <c r="P64" i="59" l="1"/>
  <c r="P78" i="59"/>
  <c r="P79" i="59" s="1"/>
  <c r="P82" i="59" s="1"/>
  <c r="P80" i="59"/>
  <c r="Q69" i="59"/>
  <c r="Q62" i="59"/>
  <c r="R74" i="59"/>
  <c r="R47" i="59"/>
  <c r="R61" i="59" s="1"/>
  <c r="P76" i="59"/>
  <c r="P81" i="59" s="1"/>
  <c r="S44" i="59" l="1"/>
  <c r="R69" i="59"/>
  <c r="R62" i="59"/>
  <c r="Q63" i="59"/>
  <c r="Q70" i="59" s="1"/>
  <c r="Q75" i="59" s="1"/>
  <c r="Q64" i="59" l="1"/>
  <c r="Q78" i="59"/>
  <c r="Q79" i="59" s="1"/>
  <c r="Q82" i="59" s="1"/>
  <c r="Q76" i="59"/>
  <c r="Q81" i="59" s="1"/>
  <c r="Q80" i="59"/>
  <c r="R63" i="59"/>
  <c r="R70" i="59" s="1"/>
  <c r="R75" i="59" s="1"/>
  <c r="R64" i="59"/>
  <c r="S74" i="59"/>
  <c r="T44" i="59"/>
  <c r="T74" i="59" l="1"/>
  <c r="R78" i="59"/>
  <c r="R79" i="59" s="1"/>
  <c r="R82" i="59" s="1"/>
  <c r="R80" i="59"/>
  <c r="R76" i="59"/>
  <c r="R81" i="59" s="1"/>
  <c r="S47" i="59"/>
  <c r="S61" i="59" s="1"/>
  <c r="T47" i="59" l="1"/>
  <c r="T61" i="59" s="1"/>
  <c r="U44" i="59"/>
  <c r="S62" i="59"/>
  <c r="S69" i="59"/>
  <c r="S63" i="59" l="1"/>
  <c r="S70" i="59" s="1"/>
  <c r="S75" i="59" s="1"/>
  <c r="U74" i="59"/>
  <c r="T62" i="59"/>
  <c r="T69" i="59"/>
  <c r="S64" i="59" l="1"/>
  <c r="V74" i="59"/>
  <c r="U47" i="59"/>
  <c r="U61" i="59" s="1"/>
  <c r="T63" i="59"/>
  <c r="T70" i="59" s="1"/>
  <c r="T75" i="59" s="1"/>
  <c r="T80" i="59" s="1"/>
  <c r="S78" i="59"/>
  <c r="S79" i="59" s="1"/>
  <c r="S82" i="59" s="1"/>
  <c r="S76" i="59"/>
  <c r="S81" i="59" s="1"/>
  <c r="S80" i="59"/>
  <c r="V47" i="59" l="1"/>
  <c r="V61" i="59" s="1"/>
  <c r="V69" i="59" s="1"/>
  <c r="T64" i="59"/>
  <c r="W74" i="59"/>
  <c r="T78" i="59"/>
  <c r="T79" i="59" s="1"/>
  <c r="T82" i="59" s="1"/>
  <c r="T76" i="59"/>
  <c r="T81" i="59" s="1"/>
  <c r="U69" i="59"/>
  <c r="U62" i="59"/>
  <c r="V62" i="59" l="1"/>
  <c r="V63" i="59" s="1"/>
  <c r="V64" i="59" s="1"/>
  <c r="W47" i="59"/>
  <c r="W61" i="59" s="1"/>
  <c r="W69" i="59" s="1"/>
  <c r="U63" i="59"/>
  <c r="U64" i="59" s="1"/>
  <c r="W62" i="59" l="1"/>
  <c r="W63" i="59" s="1"/>
  <c r="W64" i="59" s="1"/>
  <c r="X74" i="59"/>
  <c r="U70" i="59"/>
  <c r="U75" i="59" s="1"/>
  <c r="V70" i="59" l="1"/>
  <c r="V75" i="59" s="1"/>
  <c r="V76" i="59" s="1"/>
  <c r="V81" i="59" s="1"/>
  <c r="U78" i="59"/>
  <c r="U79" i="59" s="1"/>
  <c r="U82" i="59" s="1"/>
  <c r="U76" i="59"/>
  <c r="U81" i="59" s="1"/>
  <c r="U80" i="59"/>
  <c r="X47" i="59"/>
  <c r="X61" i="59" s="1"/>
  <c r="V80" i="59" l="1"/>
  <c r="W70" i="59"/>
  <c r="W75" i="59" s="1"/>
  <c r="W78" i="59" s="1"/>
  <c r="Y74" i="59"/>
  <c r="X69" i="59"/>
  <c r="X62" i="59"/>
  <c r="V78" i="59"/>
  <c r="V79" i="59" s="1"/>
  <c r="V82" i="59" s="1"/>
  <c r="W80" i="59" l="1"/>
  <c r="W76" i="59"/>
  <c r="W81" i="59" s="1"/>
  <c r="Y47" i="59"/>
  <c r="Y61" i="59" s="1"/>
  <c r="W79" i="59"/>
  <c r="W82" i="59" s="1"/>
  <c r="X63" i="59"/>
  <c r="X64" i="59" s="1"/>
  <c r="X70" i="59" l="1"/>
  <c r="X75" i="59" s="1"/>
  <c r="Y62" i="59"/>
  <c r="Y69" i="59"/>
  <c r="Y63" i="59" l="1"/>
  <c r="X78" i="59"/>
  <c r="X79" i="59" s="1"/>
  <c r="X82" i="59" s="1"/>
  <c r="X76" i="59"/>
  <c r="X81" i="59" s="1"/>
  <c r="F19" i="59" s="1"/>
  <c r="X80" i="59"/>
  <c r="Y64" i="59" l="1"/>
  <c r="Y70" i="59"/>
  <c r="Y75" i="59" s="1"/>
  <c r="Y78" i="59" l="1"/>
  <c r="Y79" i="59" s="1"/>
  <c r="Y76" i="59"/>
  <c r="Y81" i="59" s="1"/>
  <c r="G19" i="59" s="1"/>
  <c r="Y80" i="59"/>
  <c r="Y82" i="59" l="1"/>
  <c r="F22" i="59"/>
  <c r="F20" i="59" l="1"/>
</calcChain>
</file>

<file path=xl/sharedStrings.xml><?xml version="1.0" encoding="utf-8"?>
<sst xmlns="http://schemas.openxmlformats.org/spreadsheetml/2006/main" count="47089" uniqueCount="1889">
  <si>
    <t>Замена существующих КЛ-6,10 кВ с большим сроком эксплуатации. Увеличение сечения кабелей обеспечит повышение пропускной способности КЛ-10 кВ. Повышение надежности и качества электроснабжения потребителей.</t>
  </si>
  <si>
    <t>Объем финансирования
 [отчетный год]</t>
  </si>
  <si>
    <t>Примечание: для сетевых объектов с разделением объектов на ПС, ВЛ и КЛ</t>
  </si>
  <si>
    <t>км</t>
  </si>
  <si>
    <t>Стоимость основных этапов работ по реализации инвестиционной программы</t>
  </si>
  <si>
    <t>Прогноз ввода/вывода объектов</t>
  </si>
  <si>
    <t>Краткое описание инвестиционной программы</t>
  </si>
  <si>
    <t>Доходы от участия в других организациях (дивиденды от ДЗО)</t>
  </si>
  <si>
    <t>Периодичность ремонта объекта, лет</t>
  </si>
  <si>
    <t>Целесообразность реализации проекта</t>
  </si>
  <si>
    <t>Прочие расходы при эксплуатации объекта, руб. без НДС</t>
  </si>
  <si>
    <t>Возникновение прочих расходов, лет после постройки</t>
  </si>
  <si>
    <t>Периодичность расходов, лет</t>
  </si>
  <si>
    <t>Прочие расходы, руб. без НДС в месяц</t>
  </si>
  <si>
    <t>Рабочий капитал в % от выручки</t>
  </si>
  <si>
    <t xml:space="preserve">Срок кредита </t>
  </si>
  <si>
    <t>Ставка по кредиту</t>
  </si>
  <si>
    <t>Ставка по кредиту без учета субсидирования</t>
  </si>
  <si>
    <t>Доля заемных средств</t>
  </si>
  <si>
    <t>Ставка дисконтирования на собственный капитал</t>
  </si>
  <si>
    <t>Доля собственных средств</t>
  </si>
  <si>
    <t>WACC</t>
  </si>
  <si>
    <t>Период</t>
  </si>
  <si>
    <t>Прогноз инфляции</t>
  </si>
  <si>
    <t>Кумулятивная инфляция</t>
  </si>
  <si>
    <t xml:space="preserve">Доход, руб. без НДС </t>
  </si>
  <si>
    <t>Кредит, руб.</t>
  </si>
  <si>
    <t>Основной долг на начало периода</t>
  </si>
  <si>
    <t>Поступление кредита</t>
  </si>
  <si>
    <t>Погашение основного долга</t>
  </si>
  <si>
    <t>Начисление процентов</t>
  </si>
  <si>
    <t>БДР, руб.</t>
  </si>
  <si>
    <t>Доход</t>
  </si>
  <si>
    <t>Операционные расходы</t>
  </si>
  <si>
    <t>Ремонт объекта</t>
  </si>
  <si>
    <t>Налог на имущество (После ввода объекта в эксплуатацию)</t>
  </si>
  <si>
    <t>EBIT</t>
  </si>
  <si>
    <t>Прибыль до налогообложения</t>
  </si>
  <si>
    <t>Чистая прибыль</t>
  </si>
  <si>
    <t>Денежный поток на собственный капитал, руб.</t>
  </si>
  <si>
    <t>НДС</t>
  </si>
  <si>
    <t>Изменения в рабочем капитале</t>
  </si>
  <si>
    <t>Инвестиции</t>
  </si>
  <si>
    <t>Изменения финансовых обязательств</t>
  </si>
  <si>
    <t>Чистый денежный поток</t>
  </si>
  <si>
    <t>Накопленный ЧДП</t>
  </si>
  <si>
    <t>Коэффициент дисконтирования</t>
  </si>
  <si>
    <t>PV</t>
  </si>
  <si>
    <t>NPV (без учета продажи)</t>
  </si>
  <si>
    <t>IRR</t>
  </si>
  <si>
    <t>PP</t>
  </si>
  <si>
    <t>DPP</t>
  </si>
  <si>
    <t>Энергосбережение и повышение энергоэффективности согласно ФЗ-261 от 23.11.09 г.Для сбора и передачи информации с узлов учета жилого фонда города</t>
  </si>
  <si>
    <t>NPV</t>
  </si>
  <si>
    <t>в т.ч. от технологического присоединения (для электросетевых компаний)</t>
  </si>
  <si>
    <t>в т.ч. от технологического присоединения генерации</t>
  </si>
  <si>
    <t>Итого инвестиционный денежный поток</t>
  </si>
  <si>
    <t xml:space="preserve">Замена силовых трансформаторов и электрооборудования. Повышение надежности и качества электроснабжения потребителей </t>
  </si>
  <si>
    <t>Технические характеристики реконструируемых объектов</t>
  </si>
  <si>
    <t>Иные
объекты</t>
  </si>
  <si>
    <t>Нормативный 
срок службы, 
лет</t>
  </si>
  <si>
    <t>тепловая энергия,
Гкал/час</t>
  </si>
  <si>
    <t>тепловая энергия, 
Гкал/час</t>
  </si>
  <si>
    <t xml:space="preserve">Всего поступления 
( I р.+ 1п. IV р. + 2 п. IX р. + 1 п. X р. +  XI р. + XIII р. + 2п.XIV р. + XV р.)                             </t>
  </si>
  <si>
    <t>Норматив- ный срок службы, лет</t>
  </si>
  <si>
    <t>Проценты</t>
  </si>
  <si>
    <t>Продукт 1</t>
  </si>
  <si>
    <t>Продукт 2</t>
  </si>
  <si>
    <t>Продукт 3</t>
  </si>
  <si>
    <t>Обслуживание</t>
  </si>
  <si>
    <t>Прочее</t>
  </si>
  <si>
    <t>Себестоимость</t>
  </si>
  <si>
    <t>Прямая себестоимость</t>
  </si>
  <si>
    <t>Накладные расходы</t>
  </si>
  <si>
    <t>Операционная прибыль</t>
  </si>
  <si>
    <t>Внереализационные расходы</t>
  </si>
  <si>
    <t>Чистая прибыль/убыток</t>
  </si>
  <si>
    <t>Чистая прибыль с учетом субсидий по процентам</t>
  </si>
  <si>
    <t>Операционный денежный поток</t>
  </si>
  <si>
    <t>Поступления</t>
  </si>
  <si>
    <t>Выбытия</t>
  </si>
  <si>
    <t>*  план, в соответствии с утвержденной инвестиционной программой,  указать кем и когда утверждена инвестиционная программа</t>
  </si>
  <si>
    <t>I.</t>
  </si>
  <si>
    <t>1.1.2.</t>
  </si>
  <si>
    <t>Ввод мощностей</t>
  </si>
  <si>
    <t>Итого</t>
  </si>
  <si>
    <t>Средства внешних инвесторов</t>
  </si>
  <si>
    <t>1.1.3.</t>
  </si>
  <si>
    <t>1.1.3.1.</t>
  </si>
  <si>
    <t>1.1.3.2.</t>
  </si>
  <si>
    <t>в т.ч. инвестиционная составляющая в тарифе</t>
  </si>
  <si>
    <t xml:space="preserve">в т.ч. прибыль со свободного сектора </t>
  </si>
  <si>
    <t>Новое строительство</t>
  </si>
  <si>
    <t>2.5.</t>
  </si>
  <si>
    <t>Наименование проекта</t>
  </si>
  <si>
    <t>МВт, Гкал/час, км, МВА</t>
  </si>
  <si>
    <t>млн.рублей</t>
  </si>
  <si>
    <t>Внереализационные доходы и расходы (сальдо)</t>
  </si>
  <si>
    <t>Внереализационные доходы, всего</t>
  </si>
  <si>
    <t>Внереализационные расходы, всего</t>
  </si>
  <si>
    <t>V.</t>
  </si>
  <si>
    <t>Прибыль до налоообложения (III + IV)</t>
  </si>
  <si>
    <t>VI.</t>
  </si>
  <si>
    <t>Налог на прибыль</t>
  </si>
  <si>
    <t>VII.</t>
  </si>
  <si>
    <t xml:space="preserve">Чистая прибыль  </t>
  </si>
  <si>
    <t>VIII.</t>
  </si>
  <si>
    <t>млн. рублей</t>
  </si>
  <si>
    <t>X.</t>
  </si>
  <si>
    <t>Привлечение заемных средств</t>
  </si>
  <si>
    <t>в том числе на:</t>
  </si>
  <si>
    <t>XI.</t>
  </si>
  <si>
    <t xml:space="preserve">Погашение заемных средств  </t>
  </si>
  <si>
    <t>XII.</t>
  </si>
  <si>
    <t>XIII.</t>
  </si>
  <si>
    <t>XIV.</t>
  </si>
  <si>
    <t>Справочно:</t>
  </si>
  <si>
    <t>EBITDA</t>
  </si>
  <si>
    <t>в т.ч. в части ДПМ*</t>
  </si>
  <si>
    <t>Долг на конец периода</t>
  </si>
  <si>
    <t>*заполняется ОГК/ТГК</t>
  </si>
  <si>
    <t>2.6.</t>
  </si>
  <si>
    <t>Стадия реализации проекта</t>
  </si>
  <si>
    <t>С/П*</t>
  </si>
  <si>
    <t>* С - строительство, П- проектирование</t>
  </si>
  <si>
    <t>Проектная мощность/
протяженность сетей</t>
  </si>
  <si>
    <t>Показатели</t>
  </si>
  <si>
    <t xml:space="preserve">   Всего</t>
  </si>
  <si>
    <t>Выручка от реализации товаров (работ, услуг),   всего</t>
  </si>
  <si>
    <t>Материальные расходы, всего</t>
  </si>
  <si>
    <t>Расходы на оплату труда с учетом ЕСН</t>
  </si>
  <si>
    <t>3.</t>
  </si>
  <si>
    <t>Амортизационные отчисления</t>
  </si>
  <si>
    <t>4.</t>
  </si>
  <si>
    <t>Прочие расходы, всего</t>
  </si>
  <si>
    <t>в том числе</t>
  </si>
  <si>
    <t>Ремонт основных средств</t>
  </si>
  <si>
    <t>в том числе:</t>
  </si>
  <si>
    <t>4.4.</t>
  </si>
  <si>
    <t>4.5.</t>
  </si>
  <si>
    <t>4.6.</t>
  </si>
  <si>
    <t>5.</t>
  </si>
  <si>
    <t>Налоги  и сборы, всего</t>
  </si>
  <si>
    <t>5.3.</t>
  </si>
  <si>
    <t>IV.</t>
  </si>
  <si>
    <t>Генерирующие объекты</t>
  </si>
  <si>
    <t>мощность, МВт</t>
  </si>
  <si>
    <t>Иные 
объекты</t>
  </si>
  <si>
    <t>Монтаж телемеханики на РП; ТП</t>
  </si>
  <si>
    <t>Монтаж устройств компенсации реактивной мощности на РП</t>
  </si>
  <si>
    <t>Расходы по текущей деятельности, всего</t>
  </si>
  <si>
    <t>Платежи по аренде и лизингу</t>
  </si>
  <si>
    <t>Инфраструктурные платежи рынка</t>
  </si>
  <si>
    <t>Валовая прибыль (I р.-II р.)</t>
  </si>
  <si>
    <t>XV.</t>
  </si>
  <si>
    <t>XVI.</t>
  </si>
  <si>
    <t>XVII.</t>
  </si>
  <si>
    <t>Замена существующих КЛ-0,4 кВ с большим сроком эксплуатации. Увеличение сечения кабелей обеспечит повышение пропускной способности КЛ-0,4 кВ. Повышение надежности и качества электроснабжения потребителей.</t>
  </si>
  <si>
    <t>Вывод мощностей</t>
  </si>
  <si>
    <t>уточнения стоимости по результатам утвержденной ПСД</t>
  </si>
  <si>
    <t>в том числе за счет</t>
  </si>
  <si>
    <t>уточнения стоимости по результатм закупочных процедур</t>
  </si>
  <si>
    <t>%</t>
  </si>
  <si>
    <t>Оплата процентов за привлеченные кредитные ресурсы</t>
  </si>
  <si>
    <t>Энергосбережение и повышение энергетической эффективности</t>
  </si>
  <si>
    <t xml:space="preserve">Создание систем телемеханики  и связи </t>
  </si>
  <si>
    <t>Установка устройств регулирования напряжения и компенсации реактивной мощности</t>
  </si>
  <si>
    <t>Техническое перевооружение и реконструкция</t>
  </si>
  <si>
    <t>IX.</t>
  </si>
  <si>
    <t>Капитальные вложения</t>
  </si>
  <si>
    <r>
      <t xml:space="preserve">Возмещаемый НДС </t>
    </r>
    <r>
      <rPr>
        <sz val="12"/>
        <rFont val="Times New Roman"/>
        <family val="1"/>
        <charset val="204"/>
      </rPr>
      <t>(поступления)</t>
    </r>
  </si>
  <si>
    <t>в том числе по:</t>
  </si>
  <si>
    <t>в том числе ПТП</t>
  </si>
  <si>
    <t>6.1.</t>
  </si>
  <si>
    <t>6.2.</t>
  </si>
  <si>
    <t>(подпись)</t>
  </si>
  <si>
    <t>«___»________ 20__ года</t>
  </si>
  <si>
    <t>М.П.</t>
  </si>
  <si>
    <t>Прочее новое строительство</t>
  </si>
  <si>
    <t>Объем финансирования****</t>
  </si>
  <si>
    <t>**** - в прогнозных ценах соответствующего года</t>
  </si>
  <si>
    <t>Источники финансирования инвестиционных программ 
(в прогнозных ценах соответствующих лет), млн. рублей</t>
  </si>
  <si>
    <t>от «___»________2010 г. №____</t>
  </si>
  <si>
    <t>NPV, 
млн.
рублей</t>
  </si>
  <si>
    <t>для ОГК/ТГК, в том числе</t>
  </si>
  <si>
    <t>ДПМ</t>
  </si>
  <si>
    <t>вне ДПМ</t>
  </si>
  <si>
    <t>решаемые 
задачи *</t>
  </si>
  <si>
    <t>Прочая прибыль</t>
  </si>
  <si>
    <t>1.2.1.</t>
  </si>
  <si>
    <t>1.2.2.</t>
  </si>
  <si>
    <t>1.2.3.</t>
  </si>
  <si>
    <t>Амортизация, учтенная в тарифе</t>
  </si>
  <si>
    <t>Прочая амортизация</t>
  </si>
  <si>
    <t>Недоиспользованная амортизация прошлых лет</t>
  </si>
  <si>
    <t>2.7.</t>
  </si>
  <si>
    <t>+</t>
  </si>
  <si>
    <t xml:space="preserve">  -</t>
  </si>
  <si>
    <t xml:space="preserve">  _</t>
  </si>
  <si>
    <t>Замена существующих МВ-10кВ. на вакуумные выключатели типа ВВ/TEL и установка микропроцессорной защиты типа IPR-A. Повышение надежность и качества электроснабжения потребителей</t>
  </si>
  <si>
    <t xml:space="preserve">Строительство основных сооружений (главного корпуса, гидротехнических сооружений, объектов топливного хозяйства, технического водоснабжения и др.) </t>
  </si>
  <si>
    <t>Сдача основных сооружений под монтаж оборудования</t>
  </si>
  <si>
    <t>Монтаж и ввод в работу грузоподъёмных механизмов для монтажа основного оборудования</t>
  </si>
  <si>
    <t>Монтаж  основного оборудования и трубопроводов</t>
  </si>
  <si>
    <t>Монтаж электротехнического оборудования и КиП</t>
  </si>
  <si>
    <t>Реализация схемы выдачи мощности (в объеме обязательств ГК)</t>
  </si>
  <si>
    <t>Заявка в сетевую компанию на технологическое присоединение</t>
  </si>
  <si>
    <t>Заключение договора с сетевой компанией на ТП. Получение и соглаование ТУ и ТП</t>
  </si>
  <si>
    <t xml:space="preserve"> ООО "СГЭС"</t>
  </si>
  <si>
    <t>___________ М.Ч. Пак</t>
  </si>
  <si>
    <t>Сетевое строительство (реконструкция) и пусконаладочные работы</t>
  </si>
  <si>
    <t>Подготовка площадки строительства для подстанций, трассы – для ЛЭП</t>
  </si>
  <si>
    <t>Поставка основного оборудования</t>
  </si>
  <si>
    <t>Монтаж основного оборудования</t>
  </si>
  <si>
    <t>3.4.</t>
  </si>
  <si>
    <t>Пусконаладочные работы</t>
  </si>
  <si>
    <t>3.5.</t>
  </si>
  <si>
    <t>Завершение строительства</t>
  </si>
  <si>
    <t xml:space="preserve">Комплексное опробование оборудования </t>
  </si>
  <si>
    <t xml:space="preserve">Утверждаю                   </t>
  </si>
  <si>
    <t>Генеральный директор</t>
  </si>
  <si>
    <t xml:space="preserve"> ООО "СГЭС"               </t>
  </si>
  <si>
    <t>__________ М.Ч. Пак</t>
  </si>
  <si>
    <t>Разработка и выдача ТУ на ТП</t>
  </si>
  <si>
    <t>**** - накопленным итогом за год</t>
  </si>
  <si>
    <t>Рекомендуемая форма представления предложений о внесении изменений в перечень инвестиционных проектов, входящих в состав инвестиционной программы, млн. рублей с НДС</t>
  </si>
  <si>
    <t>Приложение  № 4.2</t>
  </si>
  <si>
    <t>Приложение  № 4.1</t>
  </si>
  <si>
    <t>Приложение  № 2.2</t>
  </si>
  <si>
    <t>Итого по разделу 1.2.</t>
  </si>
  <si>
    <t xml:space="preserve">Создание систем телемеханики и связи </t>
  </si>
  <si>
    <t>Итого по разделу 1.3.</t>
  </si>
  <si>
    <t>Проведение инженерных изысканий на выбранной площадке строительства</t>
  </si>
  <si>
    <t>работа</t>
  </si>
  <si>
    <t>Проектный этап</t>
  </si>
  <si>
    <t>Заключение договора на разработку ТЭО</t>
  </si>
  <si>
    <t>событие</t>
  </si>
  <si>
    <t>Заключение договора на разработку рабочего проекта</t>
  </si>
  <si>
    <t>Разработка и утверждение ТЭО</t>
  </si>
  <si>
    <t>Заключение договора с генеральным подрядчиком (EPC, EPCM) или договоров с основными подрядчиками</t>
  </si>
  <si>
    <t>3.2.</t>
  </si>
  <si>
    <t>Получение правоустанавливающих документов на земельный участк под строительство</t>
  </si>
  <si>
    <t>3.3.</t>
  </si>
  <si>
    <t xml:space="preserve">Заключение договоров на поставщику основного оборудования </t>
  </si>
  <si>
    <t>3.3.1.</t>
  </si>
  <si>
    <t>График поставки основного оборудования на объект</t>
  </si>
  <si>
    <t>Строительные работы</t>
  </si>
  <si>
    <t>ВСЕГО,</t>
  </si>
  <si>
    <t>Приложение  № 1.2</t>
  </si>
  <si>
    <t>Приложение  № 1.1</t>
  </si>
  <si>
    <t>Приложение  № 1.4</t>
  </si>
  <si>
    <t>Приложение  № 3.1</t>
  </si>
  <si>
    <t>Приложение  № 3.2</t>
  </si>
  <si>
    <t>Осталось профинансировать по результатам отчетного периода **</t>
  </si>
  <si>
    <t>Объем корректировки ****</t>
  </si>
  <si>
    <t>план ***</t>
  </si>
  <si>
    <t>Разработка и согласование предпроектной внестадийной работы "Схема выдачи мощности"</t>
  </si>
  <si>
    <t>5.4.</t>
  </si>
  <si>
    <t>Заключение договора на реалиацию схемы выдачи мощности с согласованием графика строительства</t>
  </si>
  <si>
    <t>5.5.</t>
  </si>
  <si>
    <t>в соответствии 
с проектно-
сметной 
документацией
***</t>
  </si>
  <si>
    <t>№ п/п</t>
  </si>
  <si>
    <t>№</t>
  </si>
  <si>
    <t>1.</t>
  </si>
  <si>
    <t>1.1.</t>
  </si>
  <si>
    <t>1.2.</t>
  </si>
  <si>
    <t>2.</t>
  </si>
  <si>
    <t>2.1.</t>
  </si>
  <si>
    <t>2.2.</t>
  </si>
  <si>
    <t>2.3.</t>
  </si>
  <si>
    <t>2.4.</t>
  </si>
  <si>
    <t>4.1.</t>
  </si>
  <si>
    <t>4.2.</t>
  </si>
  <si>
    <t>4.3.</t>
  </si>
  <si>
    <t>5.1.</t>
  </si>
  <si>
    <t>5.2.</t>
  </si>
  <si>
    <t>1.3.</t>
  </si>
  <si>
    <t>№№</t>
  </si>
  <si>
    <t>Источник финансирования</t>
  </si>
  <si>
    <t>всего</t>
  </si>
  <si>
    <t>1 кв</t>
  </si>
  <si>
    <t>2 кв</t>
  </si>
  <si>
    <t>3 кв</t>
  </si>
  <si>
    <t>4 кв</t>
  </si>
  <si>
    <t>план</t>
  </si>
  <si>
    <t>ВСЕГО источников финансирования</t>
  </si>
  <si>
    <t>Собственные средства</t>
  </si>
  <si>
    <t>Прибыль, направляемая на инвестиции:</t>
  </si>
  <si>
    <t>1.1.1.</t>
  </si>
  <si>
    <t>Амортизация</t>
  </si>
  <si>
    <t>Возврат НДС</t>
  </si>
  <si>
    <t>1.4.</t>
  </si>
  <si>
    <t>Прочие собственные средства</t>
  </si>
  <si>
    <t xml:space="preserve">1.4.1. </t>
  </si>
  <si>
    <t>Бюджетное финансирование</t>
  </si>
  <si>
    <t>Разработка рабочего проекта</t>
  </si>
  <si>
    <t>Получение положительного заключения государственной экспертизы на ТЭО</t>
  </si>
  <si>
    <t>Получение разрешения на строительство</t>
  </si>
  <si>
    <t>Организационный этап</t>
  </si>
  <si>
    <t>3.1.</t>
  </si>
  <si>
    <t>ИТОГО</t>
  </si>
  <si>
    <t xml:space="preserve"> </t>
  </si>
  <si>
    <t>Приложение  № 1.3</t>
  </si>
  <si>
    <t>ООО "Сургутские городские электрические сети"</t>
  </si>
  <si>
    <t>-</t>
  </si>
  <si>
    <t>г. Сургут</t>
  </si>
  <si>
    <t>Итого по разделу 1.1.</t>
  </si>
  <si>
    <t>Итого по разделу 2.1.</t>
  </si>
  <si>
    <t>Готовность оборудования (ОРУ, ЗРУ) для технологического присоединения к электрическим сетям</t>
  </si>
  <si>
    <t>Утверждаю:</t>
  </si>
  <si>
    <t>АСБ 3х240</t>
  </si>
  <si>
    <t>Для создания надежного обеспечения  и резервирования электрических сетей  под загрузку жилого фонда  и развития существующей схемы электроснабжения города, согласно градостроительного плана застройки г. Сургута</t>
  </si>
  <si>
    <t>Всего:</t>
  </si>
  <si>
    <t>Приложение  № 2.3</t>
  </si>
  <si>
    <t>Финансовая модель по проекту инвестиционной программы</t>
  </si>
  <si>
    <t xml:space="preserve">      М.Ч. Пак</t>
  </si>
  <si>
    <t>Исходные данные</t>
  </si>
  <si>
    <t>Значение</t>
  </si>
  <si>
    <t>Общая стоимость объекта,  руб. без НДС</t>
  </si>
  <si>
    <t>Прочие расходы, руб. без НДС на объект</t>
  </si>
  <si>
    <t>Срок амортизации, лет</t>
  </si>
  <si>
    <t>Собственный капитал</t>
  </si>
  <si>
    <t>Кол-во объектов, ед.</t>
  </si>
  <si>
    <t>Простой период окупаемости, лет</t>
  </si>
  <si>
    <t>Субсидирование процентной ставки</t>
  </si>
  <si>
    <t>Нарастающим итогом</t>
  </si>
  <si>
    <t>остаток денежных средств на начало периода</t>
  </si>
  <si>
    <t>Кредиты на начало</t>
  </si>
  <si>
    <t>Кредиты на конец</t>
  </si>
  <si>
    <t>Приложение  № 4.3</t>
  </si>
  <si>
    <t>план***</t>
  </si>
  <si>
    <t>** - в ценах отчетного года</t>
  </si>
  <si>
    <t>* - представляется ежегодно до 1 октября текущего года</t>
  </si>
  <si>
    <t>Остаток стоимости на начало года **</t>
  </si>
  <si>
    <t>скорректированный объем****</t>
  </si>
  <si>
    <t>Финансовый денежный поток</t>
  </si>
  <si>
    <t>Эмиссия акций</t>
  </si>
  <si>
    <t>Привлечение кредитов</t>
  </si>
  <si>
    <t>Погашение кредитов и займов</t>
  </si>
  <si>
    <t>Итого финансовый денежный поток</t>
  </si>
  <si>
    <t>Итого денежный поток</t>
  </si>
  <si>
    <t>Меры господдержки</t>
  </si>
  <si>
    <t>Реструктуризация дефицитных кредитов</t>
  </si>
  <si>
    <t xml:space="preserve">Увеличение капитализации </t>
  </si>
  <si>
    <t>Субсидирование процентной ставки (рестр)</t>
  </si>
  <si>
    <t>Использование лизинга</t>
  </si>
  <si>
    <t>Прогноз тарифов</t>
  </si>
  <si>
    <t>Остаток собственных средств на начало года</t>
  </si>
  <si>
    <t>1.1.4.</t>
  </si>
  <si>
    <t>Субъект РФ, 
на территории 
которого 
реализауется 
инвестиционный 
проект</t>
  </si>
  <si>
    <t>Обоснование необходимости реализации проекта</t>
  </si>
  <si>
    <t xml:space="preserve">доходность </t>
  </si>
  <si>
    <t>№ 
п/п</t>
  </si>
  <si>
    <t>простой</t>
  </si>
  <si>
    <t>дискон
тированный</t>
  </si>
  <si>
    <t>в соответствии 
с итогами 
конкурсов и заключенными договорами</t>
  </si>
  <si>
    <t>выработка, млн.кВт/ч</t>
  </si>
  <si>
    <t>IRR,
%</t>
  </si>
  <si>
    <t>Наименование направления/
проекта 
инвестиционной 
программы</t>
  </si>
  <si>
    <t>Год начала
строительства</t>
  </si>
  <si>
    <t>Год ввода в 
эксплуатацию</t>
  </si>
  <si>
    <t>Наличие исходно-разрешительной документации</t>
  </si>
  <si>
    <t>Место
расположения 
объекта</t>
  </si>
  <si>
    <t>Используемое топливо</t>
  </si>
  <si>
    <t>Утвержденная  
проектно-сметная 
документация
(+;-)</t>
  </si>
  <si>
    <t>Подготовка площадки строительства</t>
  </si>
  <si>
    <t>Ввод объекта в эксплуатацию (получение разрешения на ввод объекта в эксплуатацию и подписание акта приемочной комиссии о приемке в эксплуатацию законченного строительством объекта).</t>
  </si>
  <si>
    <t>II. Контрольные этапы реализации инвестиционного проекта для сетевых компаний</t>
  </si>
  <si>
    <t>Предпроектный и проектный этап</t>
  </si>
  <si>
    <t>Получение заявки на ТП</t>
  </si>
  <si>
    <t xml:space="preserve">Энергоаудит сетей ООО "СГЭС" с административными и производственными помещениями </t>
  </si>
  <si>
    <t xml:space="preserve">_____________________ М. Ч. Пак </t>
  </si>
  <si>
    <t>Займы организаций</t>
  </si>
  <si>
    <t>Кредиты</t>
  </si>
  <si>
    <t>Объем ввода мощностей</t>
  </si>
  <si>
    <t>Причины 
корректировки</t>
  </si>
  <si>
    <t>скорректированный объем</t>
  </si>
  <si>
    <t>скорр
ектирова
нный объем</t>
  </si>
  <si>
    <t>Перечень инвестиционных проектов на период реализации инвестиционной программы и план их финансирования</t>
  </si>
  <si>
    <t>Наименование объекта*</t>
  </si>
  <si>
    <t>Плановый объем финансирования, млн. руб.**</t>
  </si>
  <si>
    <t>Технические характеристики созданных объектов</t>
  </si>
  <si>
    <t xml:space="preserve">Подстанции </t>
  </si>
  <si>
    <t>Линии электропередачи</t>
  </si>
  <si>
    <t>год ввода в эксплуатацию</t>
  </si>
  <si>
    <t>Нормативный срок службы, лет</t>
  </si>
  <si>
    <t>Количество и марка силовых трансформаторов, шт</t>
  </si>
  <si>
    <t>Мощность, МВА</t>
  </si>
  <si>
    <t>год ввода в эксплуа-тацию</t>
  </si>
  <si>
    <t>Тип опор</t>
  </si>
  <si>
    <t>Марка кабеля</t>
  </si>
  <si>
    <t>протяженность, км</t>
  </si>
  <si>
    <t>Оформление (подписание) актов об осуществлении технологического присоединения к электрическим сетям</t>
  </si>
  <si>
    <t>Реализация сетевого строительства ГК (если таковое требуется для реализации СВМ)</t>
  </si>
  <si>
    <t>Испытания и ввод в эксплуатацию</t>
  </si>
  <si>
    <t xml:space="preserve">Индивидуальные испытания оборудования и функциональные испытания отдельных систем. </t>
  </si>
  <si>
    <t>Комплексное опробование оборудования</t>
  </si>
  <si>
    <t>6.3.</t>
  </si>
  <si>
    <t>6.4.</t>
  </si>
  <si>
    <t xml:space="preserve">Укрупненный сетевой график выполнения инвестиционного проекта  </t>
  </si>
  <si>
    <t>Процент исполнения  работ за весь период (%)</t>
  </si>
  <si>
    <t>Основные причины невыполнения</t>
  </si>
  <si>
    <t>начало (дата)</t>
  </si>
  <si>
    <t>окончание (дата)</t>
  </si>
  <si>
    <t>I. Контрольные  этапы реализации инвестиционного проекта для генерирующих компаний</t>
  </si>
  <si>
    <t xml:space="preserve">№ п/п
п/п
</t>
  </si>
  <si>
    <t>Наименование</t>
  </si>
  <si>
    <t>Тип</t>
  </si>
  <si>
    <t xml:space="preserve">______________________ М.Ч. Пак </t>
  </si>
  <si>
    <t>С/П</t>
  </si>
  <si>
    <t>*** - для сетевых организаций, переходящих на метод тарифного регулирования RAB, горизонт планирования может быть больше</t>
  </si>
  <si>
    <t>Получение правоустанавливающих документов для выделения земельного участка под строительство</t>
  </si>
  <si>
    <t>Получение разрешительной документации для реализации СВМ</t>
  </si>
  <si>
    <t>Показатели 
экономической эффективноскти реализации инвестиционного 
проекта ****</t>
  </si>
  <si>
    <t xml:space="preserve">Выбор площадки строительства </t>
  </si>
  <si>
    <t xml:space="preserve">событие </t>
  </si>
  <si>
    <t>в соответствии 
с проектно-
сметной 
документацией ***</t>
  </si>
  <si>
    <t>Всего расходы 
(II р. - 3п. II р. + 2п. IV р. + 1 п. IX р. + 2 п. X р. + VI р. + VIII р. +  XII р. + 1 п. XIV р.+ XVI р.)</t>
  </si>
  <si>
    <t xml:space="preserve">Наименование контрольных этапов реализации инвестпроекта с указанием событий/работ критического пути сетевого графика * </t>
  </si>
  <si>
    <t>№114 от 24 марта 2010 г.</t>
  </si>
  <si>
    <t>Генеральный директор ООО "СГЭС"</t>
  </si>
  <si>
    <t xml:space="preserve">____________________ М.Ч. Пак </t>
  </si>
  <si>
    <t>М.Ч. Пак</t>
  </si>
  <si>
    <t>мощность, 
МВА</t>
  </si>
  <si>
    <t>длина, 
км</t>
  </si>
  <si>
    <t>год 
начала 
сроитель ства</t>
  </si>
  <si>
    <t>год 
окончания 
строитель ства</t>
  </si>
  <si>
    <t>Полная 
стоимость 
строитель ства **</t>
  </si>
  <si>
    <t>Выручка от основной деятельности 
(расшифроваь по видам регулируемой деятельности)</t>
  </si>
  <si>
    <t>Стоимость объекта,
млн.рублей</t>
  </si>
  <si>
    <t>Разработка рабочей документацией сетевого строительства ГК (если таковое требуется для реализации СВМ)</t>
  </si>
  <si>
    <t>5.6.</t>
  </si>
  <si>
    <t>*** - план, согласно утвержденной инвестиционной программе</t>
  </si>
  <si>
    <t>C/П</t>
  </si>
  <si>
    <t>Выручка</t>
  </si>
  <si>
    <t>Сертификация качества электроэнергии  сетей ООО "СГЭС" от центров питания (ПС-110/10кВ)</t>
  </si>
  <si>
    <t>МВА</t>
  </si>
  <si>
    <t>Сокращение дебиторской задолженности</t>
  </si>
  <si>
    <t xml:space="preserve">Сальдо  (+увеличение; -сокращение) </t>
  </si>
  <si>
    <t>Увеличение кредиторской задолженности</t>
  </si>
  <si>
    <t>Сокращение кредиторской задолженности</t>
  </si>
  <si>
    <t>Проценты от размещения средств</t>
  </si>
  <si>
    <t>Проценты по обслуживанию кредитов</t>
  </si>
  <si>
    <t>Фонд накопления</t>
  </si>
  <si>
    <t>Резервный фонд</t>
  </si>
  <si>
    <t>Выплата дивидендов</t>
  </si>
  <si>
    <t>Прочие расходы из прибыли</t>
  </si>
  <si>
    <t>Финансирование инвестиционной программы</t>
  </si>
  <si>
    <t>Прочие цели (расшифровка)</t>
  </si>
  <si>
    <t>Инвестиционной программе</t>
  </si>
  <si>
    <t>Изменение дебиторской задолженности</t>
  </si>
  <si>
    <t>Выручка от прочей деятельности (расшифровать)</t>
  </si>
  <si>
    <t>Купля/продажа активов</t>
  </si>
  <si>
    <t>Покупка активов (акций, долей и т.п.)</t>
  </si>
  <si>
    <t>режимно-балансовая 
необходимость</t>
  </si>
  <si>
    <t>основание включения 
инвестиционного проекта 
в инвестиционную программу 
(решение Правительства РФ, 
федеральные, региональные 
и муниципальные 
программы и др.)</t>
  </si>
  <si>
    <t>к приказу Минэнерго России</t>
  </si>
  <si>
    <t>Утверждаю</t>
  </si>
  <si>
    <t>руководитель организации</t>
  </si>
  <si>
    <t>II.</t>
  </si>
  <si>
    <t>III.</t>
  </si>
  <si>
    <t>Наименование объекта</t>
  </si>
  <si>
    <t xml:space="preserve">ВСЕГО, </t>
  </si>
  <si>
    <t>Объект 1</t>
  </si>
  <si>
    <t>…</t>
  </si>
  <si>
    <t>Объект 2</t>
  </si>
  <si>
    <t>** - для сетевых компаний, переодящих на метод тарифного регулирования RAB, горизонт планирования может быть больше</t>
  </si>
  <si>
    <t>Финансовый план на период реализации инвестиционной программы
(заполняется по финансированию)</t>
  </si>
  <si>
    <t>Продажа активов (акций, долей и т.п.)</t>
  </si>
  <si>
    <t>Создание систем противоаварийной и режимной автоматики</t>
  </si>
  <si>
    <t>Выполнение (план)</t>
  </si>
  <si>
    <t>Средства, полученные от допэмиссии акций</t>
  </si>
  <si>
    <t>Технические характеристики</t>
  </si>
  <si>
    <t>Сроки 
реализации 
проекта</t>
  </si>
  <si>
    <t>Изменение кредиторской задолженности</t>
  </si>
  <si>
    <t>Направления использования чистой прибыли</t>
  </si>
  <si>
    <t>Сальдо  (+профицит; - дефицит) 
(XVI р. - XVII р.)</t>
  </si>
  <si>
    <t>Топливо</t>
  </si>
  <si>
    <t>Сырье, материалы, запасные части, инструменты</t>
  </si>
  <si>
    <t>Покупная электроэнергия</t>
  </si>
  <si>
    <t>Заключение договора на разработку проетной документации</t>
  </si>
  <si>
    <t>Получение положительного заключения государственной экспертизы на проектную документацию</t>
  </si>
  <si>
    <t>1.5.</t>
  </si>
  <si>
    <t>Утверждение проектной документации</t>
  </si>
  <si>
    <t>1.6.</t>
  </si>
  <si>
    <t>Разработка рабочей документации</t>
  </si>
  <si>
    <t>Заключение договора  подряда (допсоглашения к договору)</t>
  </si>
  <si>
    <t xml:space="preserve">Предпроектный этап </t>
  </si>
  <si>
    <t>в т.ч. от технологического присоединения потребителей</t>
  </si>
  <si>
    <t>в т.ч. средства допэмиссии</t>
  </si>
  <si>
    <t>Привлеченные средства, в т.ч.:</t>
  </si>
  <si>
    <t>Облигационные займы</t>
  </si>
  <si>
    <t>Затраты на ремонт объекта, руб. без НДС</t>
  </si>
  <si>
    <t>Дисконтированный период окупаемости, лет</t>
  </si>
  <si>
    <t>Первый  ремонт объекта, лет после постройки</t>
  </si>
  <si>
    <t>Платежи по прямой себестоимости</t>
  </si>
  <si>
    <t>Заводские расходы</t>
  </si>
  <si>
    <t>Процентные платежи</t>
  </si>
  <si>
    <t>Итого операционный денежный поток</t>
  </si>
  <si>
    <t>Инвестиционный денежный поток</t>
  </si>
  <si>
    <t xml:space="preserve">Получение разрешения на ввод объекта в эксплуатацию. </t>
  </si>
  <si>
    <t xml:space="preserve"> Ввод в эксплуатацию объекта сетевого строительства</t>
  </si>
  <si>
    <t>Увеличение дебиторской задолженности</t>
  </si>
  <si>
    <t>Прочие привлеченные средства</t>
  </si>
  <si>
    <t>Остаточная стоимость строительства **</t>
  </si>
  <si>
    <t>Подстанции 110кВ</t>
  </si>
  <si>
    <t>Распределительные подстанции 6/10кВ (РП)</t>
  </si>
  <si>
    <t>Трансформаторные подстанции 10/6/0,4кВ</t>
  </si>
  <si>
    <t>Кабельные линии 0,4кВ</t>
  </si>
  <si>
    <t>1.1.5.</t>
  </si>
  <si>
    <t>Воздушные линии 6/10кВ</t>
  </si>
  <si>
    <t>Воздушные линии 0,4кВ</t>
  </si>
  <si>
    <t>1.1.6.</t>
  </si>
  <si>
    <t>1.1.7.</t>
  </si>
  <si>
    <t>Прочие электросетевые объекты</t>
  </si>
  <si>
    <t>1.1.8.</t>
  </si>
  <si>
    <t>Итого по разделу 1.1.1.</t>
  </si>
  <si>
    <t>2.1.1.</t>
  </si>
  <si>
    <t>ТМГ-10\400         1 шт</t>
  </si>
  <si>
    <t>ТМГ-10\400         2 шт</t>
  </si>
  <si>
    <t>ТМГ-10\1600      2 шт</t>
  </si>
  <si>
    <t>ТМГ-10\1000      2 шт</t>
  </si>
  <si>
    <t>ТМГ-10\2500      2 шт</t>
  </si>
  <si>
    <t>1.1.2.1</t>
  </si>
  <si>
    <t>1.1.2.2</t>
  </si>
  <si>
    <t>1.1.2.3</t>
  </si>
  <si>
    <t>1.1.2.4</t>
  </si>
  <si>
    <t>1.1.2.5</t>
  </si>
  <si>
    <t>1.1.2.6</t>
  </si>
  <si>
    <t>1.1.2.7</t>
  </si>
  <si>
    <t>1.1.1.1</t>
  </si>
  <si>
    <t>1.1.3.1</t>
  </si>
  <si>
    <t>1.1.3.2</t>
  </si>
  <si>
    <t>1.1.3.3</t>
  </si>
  <si>
    <t>1.1.3.4</t>
  </si>
  <si>
    <t>1.1.3.5</t>
  </si>
  <si>
    <t>1.1.3.6</t>
  </si>
  <si>
    <t>1.1.3.7</t>
  </si>
  <si>
    <t>1.1.3.8</t>
  </si>
  <si>
    <t>1.1.3.9</t>
  </si>
  <si>
    <t>1.1.3.10</t>
  </si>
  <si>
    <t>1.1.3.11</t>
  </si>
  <si>
    <t>1.1.3.12</t>
  </si>
  <si>
    <t>1.1.3.13</t>
  </si>
  <si>
    <t>1.1.3.14</t>
  </si>
  <si>
    <t>1.1.3.16</t>
  </si>
  <si>
    <t>1.1.3.22</t>
  </si>
  <si>
    <t>1.1.3.23</t>
  </si>
  <si>
    <t>1.1.3.24</t>
  </si>
  <si>
    <t>1.1.3.25</t>
  </si>
  <si>
    <t>1.1.3.26</t>
  </si>
  <si>
    <t>1.1.3.27</t>
  </si>
  <si>
    <t>1.1.3.28</t>
  </si>
  <si>
    <t>1.1.3.30</t>
  </si>
  <si>
    <t>1.1.3.31</t>
  </si>
  <si>
    <t>1.1.3.32</t>
  </si>
  <si>
    <t>1.1.3.33</t>
  </si>
  <si>
    <t>1.1.3.34</t>
  </si>
  <si>
    <t>1.1.3.35</t>
  </si>
  <si>
    <t>1.1.3.36</t>
  </si>
  <si>
    <t>1.1.3.38</t>
  </si>
  <si>
    <t>1.1.3.39</t>
  </si>
  <si>
    <t>1.1.3.40</t>
  </si>
  <si>
    <t>1.1.3.41</t>
  </si>
  <si>
    <t>1.1.3.42</t>
  </si>
  <si>
    <t>1.1.3.43</t>
  </si>
  <si>
    <t>1.1.3.44</t>
  </si>
  <si>
    <t>1.1.3.45</t>
  </si>
  <si>
    <t>1.1.3.46</t>
  </si>
  <si>
    <t>1.1.3.48</t>
  </si>
  <si>
    <t>1.1.3.50</t>
  </si>
  <si>
    <t>1.1.3.51</t>
  </si>
  <si>
    <t>1.1.3.52</t>
  </si>
  <si>
    <t>1.1.3.53</t>
  </si>
  <si>
    <t>1.1.3.54</t>
  </si>
  <si>
    <t>1.1.3.55</t>
  </si>
  <si>
    <t>1.1.3.56</t>
  </si>
  <si>
    <t>1.1.3.57</t>
  </si>
  <si>
    <t>1.1.3.58</t>
  </si>
  <si>
    <t>1.1.3.59</t>
  </si>
  <si>
    <t>1.1.3.60</t>
  </si>
  <si>
    <t>1.1.3.61</t>
  </si>
  <si>
    <t>1.1.3.62</t>
  </si>
  <si>
    <t>1.1.3.63</t>
  </si>
  <si>
    <t>1.1.3.64</t>
  </si>
  <si>
    <t>1.1.3.65</t>
  </si>
  <si>
    <t>1.1.3.66</t>
  </si>
  <si>
    <t>1.1.3.67</t>
  </si>
  <si>
    <t>1.1.3.68</t>
  </si>
  <si>
    <t>1.1.3.69</t>
  </si>
  <si>
    <t>1.1.3.70</t>
  </si>
  <si>
    <t>1.1.3.71</t>
  </si>
  <si>
    <t>1.1.3.72</t>
  </si>
  <si>
    <t>1.1.3.73</t>
  </si>
  <si>
    <t>1.1.3.74</t>
  </si>
  <si>
    <t>1.1.3.75</t>
  </si>
  <si>
    <t>1.1.3.76</t>
  </si>
  <si>
    <t>1.1.3.77</t>
  </si>
  <si>
    <t>1.1.3.79</t>
  </si>
  <si>
    <t>1.1.3.80</t>
  </si>
  <si>
    <t>1.1.3.81</t>
  </si>
  <si>
    <t>1.1.3.82</t>
  </si>
  <si>
    <t>1.1.3.83</t>
  </si>
  <si>
    <t>1.1.3.84</t>
  </si>
  <si>
    <t>1.1.4.1</t>
  </si>
  <si>
    <t>1.1.4.2</t>
  </si>
  <si>
    <t>1.1.4.3</t>
  </si>
  <si>
    <t>1.1.4.4</t>
  </si>
  <si>
    <t>1.1.4.5</t>
  </si>
  <si>
    <t>1.1.4.6</t>
  </si>
  <si>
    <t>1.1.4.7</t>
  </si>
  <si>
    <t>1.1.4.8</t>
  </si>
  <si>
    <t>1.1.4.9</t>
  </si>
  <si>
    <t>1.1.4.10</t>
  </si>
  <si>
    <t>1.1.4.11</t>
  </si>
  <si>
    <t>1.1.4.12</t>
  </si>
  <si>
    <t>1.1.4.13</t>
  </si>
  <si>
    <t>1.1.4.14</t>
  </si>
  <si>
    <t>1.1.4.15</t>
  </si>
  <si>
    <t>1.1.4.16</t>
  </si>
  <si>
    <t>1.1.4.17</t>
  </si>
  <si>
    <t>1.1.4.18</t>
  </si>
  <si>
    <t>1.1.4.19</t>
  </si>
  <si>
    <t>1.1.4.20</t>
  </si>
  <si>
    <t>1.1.4.21</t>
  </si>
  <si>
    <t>1.1.4.22</t>
  </si>
  <si>
    <t>1.1.4.23</t>
  </si>
  <si>
    <t>1.1.4.24</t>
  </si>
  <si>
    <t>1.1.5.1</t>
  </si>
  <si>
    <t>1.1.5.2</t>
  </si>
  <si>
    <t>1.1.5.3</t>
  </si>
  <si>
    <t>1.1.5.4</t>
  </si>
  <si>
    <t>1.1.5.5</t>
  </si>
  <si>
    <t>1.1.5.6</t>
  </si>
  <si>
    <t>1.1.5.7</t>
  </si>
  <si>
    <t>1.1.5.8</t>
  </si>
  <si>
    <t>1.1.5.9</t>
  </si>
  <si>
    <t>1.1.5.10</t>
  </si>
  <si>
    <t>1.1.5.11</t>
  </si>
  <si>
    <t>1.1.5.12</t>
  </si>
  <si>
    <t>1.1.5.13</t>
  </si>
  <si>
    <t>1.1.5.14</t>
  </si>
  <si>
    <t>1.1.5.15</t>
  </si>
  <si>
    <t>1.1.5.16</t>
  </si>
  <si>
    <t>1.1.5.17</t>
  </si>
  <si>
    <t>1.1.5.18</t>
  </si>
  <si>
    <t>1.1.5.19</t>
  </si>
  <si>
    <t>1.1.5.20</t>
  </si>
  <si>
    <t>1.1.5.21</t>
  </si>
  <si>
    <t>1.1.5.22</t>
  </si>
  <si>
    <t>1.1.5.23</t>
  </si>
  <si>
    <t>1.1.5.24</t>
  </si>
  <si>
    <t>1.1.5.25</t>
  </si>
  <si>
    <t>1.1.5.26</t>
  </si>
  <si>
    <t>1.1.5.27</t>
  </si>
  <si>
    <t>1.1.5.28</t>
  </si>
  <si>
    <t>1.1.5.29</t>
  </si>
  <si>
    <t>1.1.5.30</t>
  </si>
  <si>
    <t>1.1.5.31</t>
  </si>
  <si>
    <t>1.1.5.32</t>
  </si>
  <si>
    <t>1.1.5.33</t>
  </si>
  <si>
    <t>1.1.5.34</t>
  </si>
  <si>
    <t>1.1.5.35</t>
  </si>
  <si>
    <t>1.1.5.36</t>
  </si>
  <si>
    <t>1.1.5.37</t>
  </si>
  <si>
    <t>1.1.5.38</t>
  </si>
  <si>
    <t>1.1.5.39</t>
  </si>
  <si>
    <t>1.1.5.40</t>
  </si>
  <si>
    <t>1.1.5.41</t>
  </si>
  <si>
    <t>1.1.6.1</t>
  </si>
  <si>
    <t>1.1.6.2</t>
  </si>
  <si>
    <t>1.1.6.3</t>
  </si>
  <si>
    <t>1.1.8.1</t>
  </si>
  <si>
    <t>1.1.8.2</t>
  </si>
  <si>
    <t>1.1.8.3</t>
  </si>
  <si>
    <t>1.1.8.4</t>
  </si>
  <si>
    <t>1.1.8.5</t>
  </si>
  <si>
    <t>1.3.1.</t>
  </si>
  <si>
    <t>2.1.2.</t>
  </si>
  <si>
    <t>2.1.2.1</t>
  </si>
  <si>
    <t>2.1.2.2</t>
  </si>
  <si>
    <t>2.1.2.3</t>
  </si>
  <si>
    <t>2.1.2.4</t>
  </si>
  <si>
    <t>2.1.2.5</t>
  </si>
  <si>
    <t>2.1.3.</t>
  </si>
  <si>
    <t>2.1.3.1</t>
  </si>
  <si>
    <t>2.1.3.2</t>
  </si>
  <si>
    <t>2.1.3.3</t>
  </si>
  <si>
    <t>2.1.3.4</t>
  </si>
  <si>
    <t>2.1.3.5</t>
  </si>
  <si>
    <t>2.1.3.6</t>
  </si>
  <si>
    <t>2.1.3.7</t>
  </si>
  <si>
    <t>2.1.3.8</t>
  </si>
  <si>
    <t>2.1.3.9</t>
  </si>
  <si>
    <t>2.1.4.</t>
  </si>
  <si>
    <t>2.1.4.1</t>
  </si>
  <si>
    <t>2.1.4.2</t>
  </si>
  <si>
    <t>2.1.4.3</t>
  </si>
  <si>
    <t>2.1.4.4</t>
  </si>
  <si>
    <t>2.1.4.5</t>
  </si>
  <si>
    <t>2.1.4.6</t>
  </si>
  <si>
    <t>2.1.4.7</t>
  </si>
  <si>
    <t>2.1.4.8</t>
  </si>
  <si>
    <t>2.1.4.9</t>
  </si>
  <si>
    <t>2.1.4.10</t>
  </si>
  <si>
    <t>2.1.4.11</t>
  </si>
  <si>
    <t>2.1.4.12</t>
  </si>
  <si>
    <t>2.1.4.13</t>
  </si>
  <si>
    <t>2.1.4.14</t>
  </si>
  <si>
    <t>2.1.4.15</t>
  </si>
  <si>
    <t>2.1.4.16</t>
  </si>
  <si>
    <t>2.1.4.17</t>
  </si>
  <si>
    <t>2.1.4.18</t>
  </si>
  <si>
    <t>2.1.5.</t>
  </si>
  <si>
    <t>2.1.5.1</t>
  </si>
  <si>
    <t>2.1.5.2</t>
  </si>
  <si>
    <t>2.1.5.3</t>
  </si>
  <si>
    <t>2.1.5.4</t>
  </si>
  <si>
    <t>2.1.5.5</t>
  </si>
  <si>
    <t>2.1.5.6</t>
  </si>
  <si>
    <t>2.1.5.7</t>
  </si>
  <si>
    <t>2.1.5.8</t>
  </si>
  <si>
    <t>2.1.5.9</t>
  </si>
  <si>
    <t>2.1.5.10</t>
  </si>
  <si>
    <t>2.1.5.11</t>
  </si>
  <si>
    <t>2.1.5.12</t>
  </si>
  <si>
    <t>2.1.6.</t>
  </si>
  <si>
    <t>2.1.6.1</t>
  </si>
  <si>
    <t>2.1.4.19</t>
  </si>
  <si>
    <t>2.1.3.10</t>
  </si>
  <si>
    <t>2.1.4.20</t>
  </si>
  <si>
    <t>Энергосбережение и повышение энергоэффективности</t>
  </si>
  <si>
    <t>Тюменская область, Ханты-Мансийский Автономный округ - Югра</t>
  </si>
  <si>
    <t>2.1.4.21</t>
  </si>
  <si>
    <t>10</t>
  </si>
  <si>
    <t>11</t>
  </si>
  <si>
    <t>12</t>
  </si>
  <si>
    <t>13</t>
  </si>
  <si>
    <t>14</t>
  </si>
  <si>
    <t>16</t>
  </si>
  <si>
    <t>Подстанции РП;ТП 6/10кВ</t>
  </si>
  <si>
    <t>Кабельные линии 6/10кВ</t>
  </si>
  <si>
    <t>Подстанции БКТП 6/10кВ</t>
  </si>
  <si>
    <t>Подстанции КТПН 6/10кВ</t>
  </si>
  <si>
    <t>2.1.2.6</t>
  </si>
  <si>
    <t>2.1.2.7</t>
  </si>
  <si>
    <t>2.1.3.11</t>
  </si>
  <si>
    <t>2.1.3.12</t>
  </si>
  <si>
    <t>2.1.3.13</t>
  </si>
  <si>
    <t>2.1.3.14</t>
  </si>
  <si>
    <t>2.1.3.15</t>
  </si>
  <si>
    <t>2.1.3.16</t>
  </si>
  <si>
    <t>2.1.3.17</t>
  </si>
  <si>
    <t>2.1.3.18</t>
  </si>
  <si>
    <t>2.1.3.19</t>
  </si>
  <si>
    <t>2.1.3.20</t>
  </si>
  <si>
    <t>2.1.3.21</t>
  </si>
  <si>
    <t>2.1.3.22</t>
  </si>
  <si>
    <t>2.1.3.23</t>
  </si>
  <si>
    <t>2.1.3.24</t>
  </si>
  <si>
    <t>2.1.3.25</t>
  </si>
  <si>
    <t>2.1.3.26</t>
  </si>
  <si>
    <t>2.1.3.27</t>
  </si>
  <si>
    <t>2.1.3.28</t>
  </si>
  <si>
    <t>2.1.3.29</t>
  </si>
  <si>
    <t>2.1.3.30</t>
  </si>
  <si>
    <t>2.1.3.31</t>
  </si>
  <si>
    <t>2.1.4.22</t>
  </si>
  <si>
    <t>2.1.4.23</t>
  </si>
  <si>
    <t>2.1.4.24</t>
  </si>
  <si>
    <t>2.1.4.25</t>
  </si>
  <si>
    <t>2.1.4.26</t>
  </si>
  <si>
    <t>2.1.4.27</t>
  </si>
  <si>
    <t>2.1.4.28</t>
  </si>
  <si>
    <t>2.1.4.29</t>
  </si>
  <si>
    <t>2.1.4.30</t>
  </si>
  <si>
    <t>2.1.4.31</t>
  </si>
  <si>
    <t>2.1.4.32</t>
  </si>
  <si>
    <t>2.1.4.33</t>
  </si>
  <si>
    <t>2.1.4.34</t>
  </si>
  <si>
    <t>2.1.4.35</t>
  </si>
  <si>
    <t>2.1.4.36</t>
  </si>
  <si>
    <t>2.1.4.37</t>
  </si>
  <si>
    <t>2.1.4.38</t>
  </si>
  <si>
    <t>2.1.4.39</t>
  </si>
  <si>
    <t>2.1.4.40</t>
  </si>
  <si>
    <t>2.1.4.41</t>
  </si>
  <si>
    <t>2.1.4.42</t>
  </si>
  <si>
    <t>2.1.4.43</t>
  </si>
  <si>
    <t>** - согласно проектной документации в текущих ценах (с НДС)</t>
  </si>
  <si>
    <t>Перечень инвестиционных проектов и плановые показатели реализации инвестиционной программы</t>
  </si>
  <si>
    <t>Приложение  № 1</t>
  </si>
  <si>
    <t>от 5 апреля 2013г. №185</t>
  </si>
  <si>
    <t>Приложение №2</t>
  </si>
  <si>
    <t>Ввод основных средств сетевых организаций</t>
  </si>
  <si>
    <t>Оформленный 
в соответствии 
с законо
дательством 
землеотвод
 (+;-)</t>
  </si>
  <si>
    <t>Заключение 
Главгос
экспертизы 
России
 (+;-)</t>
  </si>
  <si>
    <t>Разрешение 
на строи
тельство 
(+;-)</t>
  </si>
  <si>
    <t>Приложение  № 3</t>
  </si>
  <si>
    <t>Плановые показатели энергетической эффективности проекта, (т.у.т.)</t>
  </si>
  <si>
    <t>Первоначальная стоимость вводимых основных средств 
(без НДС), млн.руб.
&lt;*&gt;</t>
  </si>
  <si>
    <t>С разделением объектов на ПС, ВЛ и КЛ с указанием уровня напряжения.</t>
  </si>
  <si>
    <t>*</t>
  </si>
  <si>
    <t>Согласно проектно-сметной документации с учетом перевода в прогнозные цены планируемого периода (с НДС).</t>
  </si>
  <si>
    <t>**</t>
  </si>
  <si>
    <r>
      <t xml:space="preserve">ПИР
</t>
    </r>
    <r>
      <rPr>
        <sz val="10"/>
        <rFont val="Times New Roman"/>
        <family val="1"/>
        <charset val="204"/>
      </rPr>
      <t>(без НДС)</t>
    </r>
  </si>
  <si>
    <r>
      <t xml:space="preserve">СМР
</t>
    </r>
    <r>
      <rPr>
        <sz val="10"/>
        <rFont val="Times New Roman"/>
        <family val="1"/>
        <charset val="204"/>
      </rPr>
      <t>(без НДС)</t>
    </r>
  </si>
  <si>
    <r>
      <t xml:space="preserve">оборудование и материалы
</t>
    </r>
    <r>
      <rPr>
        <sz val="10"/>
        <rFont val="Times New Roman"/>
        <family val="1"/>
        <charset val="204"/>
      </rPr>
      <t>(без НДС)</t>
    </r>
  </si>
  <si>
    <r>
      <t xml:space="preserve">прочие
</t>
    </r>
    <r>
      <rPr>
        <sz val="10"/>
        <rFont val="Times New Roman"/>
        <family val="1"/>
        <charset val="204"/>
      </rPr>
      <t>(без НДС)</t>
    </r>
  </si>
  <si>
    <t>Приложение  № 2.1</t>
  </si>
  <si>
    <t>I. Общая характеристика инвестиционной программы</t>
  </si>
  <si>
    <t>Основные цели и направления инвестиционной программы :</t>
  </si>
  <si>
    <t>Строительство, реконструкция, модернизация и техническое перевооружение объектов электросетевого хозяйства;</t>
  </si>
  <si>
    <t>Инвестиционные проекты предусматривают энергосбережение и повышение энергетической эффективности, создание систем телемеханики и связи, установку устройств</t>
  </si>
  <si>
    <t>Вводы мощностей</t>
  </si>
  <si>
    <t>II. Характеристика инвестиционных проектов</t>
  </si>
  <si>
    <t xml:space="preserve"> - Повышение надежности и качества электроснабжения потребителей;</t>
  </si>
  <si>
    <t xml:space="preserve"> - Энергосбережение и повышение энергоэффективности;</t>
  </si>
  <si>
    <t xml:space="preserve"> - Создание надежного обеспечения  и резервирования электрических сетей  под загрузку жилого фонда  и развития существующей схемы электроснабжения города, согласно </t>
  </si>
  <si>
    <t xml:space="preserve">     градостроительного плана застройки г.Сургута;</t>
  </si>
  <si>
    <t xml:space="preserve"> - Замена силового электрооборудования. </t>
  </si>
  <si>
    <t>III. Решения региональных органов исполнительной власти Российской Федерации о согласовании инвестиционных программ:</t>
  </si>
  <si>
    <t xml:space="preserve"> регулирования напряжения и компенсации реактивной мощности.</t>
  </si>
  <si>
    <t>2.1.6.2</t>
  </si>
  <si>
    <t>2.1.6.3</t>
  </si>
  <si>
    <t>2.1.6.4</t>
  </si>
  <si>
    <t>2.1.6.5</t>
  </si>
  <si>
    <t>2.1.6.6</t>
  </si>
  <si>
    <t>2.1.6.7</t>
  </si>
  <si>
    <t>2.1.6.8</t>
  </si>
  <si>
    <t>2.1.6.9</t>
  </si>
  <si>
    <t>млн.рублей
(без НДС)</t>
  </si>
  <si>
    <t>1.1.3.85</t>
  </si>
  <si>
    <t>2.1.2.8</t>
  </si>
  <si>
    <t>2.1.2.9</t>
  </si>
  <si>
    <r>
      <t xml:space="preserve">Всего
</t>
    </r>
    <r>
      <rPr>
        <sz val="10"/>
        <rFont val="Times New Roman"/>
        <family val="1"/>
        <charset val="204"/>
      </rPr>
      <t>(без НДС)</t>
    </r>
  </si>
  <si>
    <t>Объемы финансирования (млн.руб., без НДС)</t>
  </si>
  <si>
    <t>срок окупаемости</t>
  </si>
  <si>
    <t>млн.руб. 
(без НДС)</t>
  </si>
  <si>
    <t>Наименование показателя</t>
  </si>
  <si>
    <t>Значение показателя, годы &lt;**&gt;</t>
  </si>
  <si>
    <r>
      <t>Показатель средней продолжительности прекращений передачи электрической энергии (П</t>
    </r>
    <r>
      <rPr>
        <vertAlign val="subscript"/>
        <sz val="12"/>
        <color theme="1"/>
        <rFont val="Times New Roman"/>
        <family val="1"/>
        <charset val="204"/>
      </rPr>
      <t>п</t>
    </r>
    <r>
      <rPr>
        <sz val="12"/>
        <color theme="1"/>
        <rFont val="Times New Roman"/>
        <family val="1"/>
        <charset val="204"/>
      </rPr>
      <t>)</t>
    </r>
  </si>
  <si>
    <r>
      <t>Показатель уровня качества осуществляемого технологического присоединения (П</t>
    </r>
    <r>
      <rPr>
        <vertAlign val="subscript"/>
        <sz val="12"/>
        <color theme="1"/>
        <rFont val="Times New Roman"/>
        <family val="1"/>
        <charset val="204"/>
      </rPr>
      <t>тпр</t>
    </r>
    <r>
      <rPr>
        <sz val="12"/>
        <color theme="1"/>
        <rFont val="Times New Roman"/>
        <family val="1"/>
        <charset val="204"/>
      </rPr>
      <t>)</t>
    </r>
  </si>
  <si>
    <r>
      <t>Показатель уровня качества обслуживания потребителей услуг территориальными сетевыми организациями (П</t>
    </r>
    <r>
      <rPr>
        <vertAlign val="subscript"/>
        <sz val="12"/>
        <color theme="1"/>
        <rFont val="Times New Roman"/>
        <family val="1"/>
        <charset val="204"/>
      </rPr>
      <t>тсо</t>
    </r>
    <r>
      <rPr>
        <sz val="12"/>
        <color theme="1"/>
        <rFont val="Times New Roman"/>
        <family val="1"/>
        <charset val="204"/>
      </rPr>
      <t>) &lt;***&gt;</t>
    </r>
  </si>
  <si>
    <t xml:space="preserve">&lt;*&gt; Заполняется в отношении сетевых организаций, в том числе организации по управлению единой национальной </t>
  </si>
  <si>
    <t>(общероссийской) электрической сетью.</t>
  </si>
  <si>
    <t>&lt;**&gt; Количество заполняемых столбцов должно соответствовать периоду реализации инвестиционной программы.</t>
  </si>
  <si>
    <t>&lt;***&gt; Показатель не заполняется в отношении организации по управлению единой национальной (общероссийской)</t>
  </si>
  <si>
    <t xml:space="preserve"> электрической сетью.</t>
  </si>
  <si>
    <t>___________________М.Ч. Пак</t>
  </si>
  <si>
    <t>1.1.3.86</t>
  </si>
  <si>
    <t>2.1.2.10</t>
  </si>
  <si>
    <t>2.1.5.13</t>
  </si>
  <si>
    <t>1.1.3.87</t>
  </si>
  <si>
    <t>1.1.3.89</t>
  </si>
  <si>
    <t>1.1.3.90</t>
  </si>
  <si>
    <t>1.1.4.25</t>
  </si>
  <si>
    <t>1.1.4.26</t>
  </si>
  <si>
    <t>1.1.4.27</t>
  </si>
  <si>
    <t>1.1.4.28</t>
  </si>
  <si>
    <t>1.1.5.42</t>
  </si>
  <si>
    <t>2.1.5.14</t>
  </si>
  <si>
    <t>2.1.5.15</t>
  </si>
  <si>
    <t>2.1.5.16</t>
  </si>
  <si>
    <t>2.1.5.17</t>
  </si>
  <si>
    <t>2.1.5.18</t>
  </si>
  <si>
    <t>2.1.5.19</t>
  </si>
  <si>
    <t>2.1.5.20</t>
  </si>
  <si>
    <t>2.1.5.21</t>
  </si>
  <si>
    <t>2.1.5.22</t>
  </si>
  <si>
    <t>2.1.5.23</t>
  </si>
  <si>
    <t>Инвестиционная программа ООО "Сургутские городские электрические сети" на 2012-2017 год (г.Сургут) утверждена Департаментом Жилищно-Коммунального комплекса</t>
  </si>
  <si>
    <t xml:space="preserve"> приказом о корректировке инвестиционной программы №70-П от 12.08.2013г.; приказом о корректировке инвестиционной программы №95-П от 25.09.2015г.</t>
  </si>
  <si>
    <t>и Энергетики ХМАО – Югры приказом №96-П от 20.04.2012г.;  приказом о корректировке инвестиционной программы №211-П от 24.09.2012.;</t>
  </si>
  <si>
    <t>2.1.6.10</t>
  </si>
  <si>
    <t>2.1.5.24</t>
  </si>
  <si>
    <t>приказом о корректировке инвестиционной программы №56-П от 30.05.2016г.</t>
  </si>
  <si>
    <t>Производственные помещения г.Сургут</t>
  </si>
  <si>
    <t>План 
финансирования 
текущего года 2018г</t>
  </si>
  <si>
    <t>План 2018 года</t>
  </si>
  <si>
    <t>План 2019 года</t>
  </si>
  <si>
    <t>План 2020 года</t>
  </si>
  <si>
    <t>План 2021 года</t>
  </si>
  <si>
    <t>План 2022 года</t>
  </si>
  <si>
    <t>«___»________ 2017 года</t>
  </si>
  <si>
    <t>ООО "Сургутские городские электрические сети" на 2018-2022 год (г.Сургут)</t>
  </si>
  <si>
    <t>Реконструкция РП-117 (замена оборудования РУ-10кВ МВ на ВВ; РУ-0,4кВ; замена 2ТМГ-630кВА)</t>
  </si>
  <si>
    <t>Реконструкция РП-119 (замена оборудования РУ-10кВ МВ на ВВ; РУ-0,4кВ; замена 2ТМГ-630кВА)</t>
  </si>
  <si>
    <t>Реконструкция РП - 122 (замена оборудования РУ-10кВ МВ на ВВ; РУ-0,4кВ; замена 2ТМГ-630кВА)</t>
  </si>
  <si>
    <t>Реконструкция РП-127 (замена оборудования РУ-10кВ МВ на ВВ; замена 2ТМГ-630кВА)</t>
  </si>
  <si>
    <t>Реконструкция  РП-114 (замена оборудования РУ-10кВ МВ на ВВ; РУ-0,4кВ; замена 2ТМГ-630кВА)</t>
  </si>
  <si>
    <t>Реконструкция РП - 115 (замена оборудования РУ-10кВ МВ на ВВ; РУ-0,4кВ; замена 2ТМГ-630кВА)</t>
  </si>
  <si>
    <t>Реконструкция РП-113 (замена оборудования РУ-6кВ МВ на ВВ; РУ-0,4кВ; замена 2ТМГ-630кВА)</t>
  </si>
  <si>
    <t>Реконструкция ТП - 279 (замена оборудования РУ-10кВ, РУ-0,4кВ, замена 2ТМГ-630кВА)</t>
  </si>
  <si>
    <t>Реконструкция ТП - 254 (замена оборудования РУ-10кВ, РУ-0,4кВ, замена 2ТМГ-630кВА)</t>
  </si>
  <si>
    <t>Реконструкция ТП - 255 (замена оборудования РУ-10кВ, РУ-0,4кВ, замена 2ТМГ-630кВА)</t>
  </si>
  <si>
    <t>Реконструкция ТП - 331 (замена оборудования РУ-10кВ, РУ-0,4кВ, замена 2ТМГ-630кВА)</t>
  </si>
  <si>
    <t>Реконструкция ТП - 332 (замена оборудования РУ-10кВ, РУ-0,4кВ, замена 2ТМГ-630кВА)</t>
  </si>
  <si>
    <t>Реконструкция ТП - 333 (замена оборудования РУ-10кВ, РУ-0,4кВ, замена 2ТМГ-630кВА)</t>
  </si>
  <si>
    <t>Реконструкция ТП - 334 (замена оборудования РУ-10кВ, РУ-0,4кВ, замена 2ТМГ-630кВА)</t>
  </si>
  <si>
    <t>Реконструкция ТП - 335 (замена оборудования РУ-10кВ, РУ-0,4кВ, замена 2ТМГ-630кВА)</t>
  </si>
  <si>
    <t>Реконструкция ТП - 337 (замена оборудования РУ-10кВ, РУ-0,4кВ, замена 2ТМГ-630кВА)</t>
  </si>
  <si>
    <t>Реконструкция ТП - 338 (замена оборудования РУ-10кВ, РУ-0,4кВ, замена 2ТМГ-630кВА)</t>
  </si>
  <si>
    <t>Реконструкция ТП - 482 (замена оборудования РУ-10кВ, РУ-0,4кВ, замена 2ТМГ-630кВА)</t>
  </si>
  <si>
    <t>Реконструкция ТП - 259 (замена оборудования РУ-10кВ, РУ-0,4кВ, замена 2ТМГ-630кВА)</t>
  </si>
  <si>
    <t>Реконструкция ТП - 260 (замена оборудования РУ-10кВ, РУ-0,4кВ, замена 2ТМГ-630кВА)</t>
  </si>
  <si>
    <t>Реконструкция ТП - 261 (замена оборудования РУ-10кВ, РУ-0,4кВ, замена 2ТМГ-630кВА)</t>
  </si>
  <si>
    <t>Реконструкция ТП-283 (замена оборудования РУ-10кВ, РУ-0,4кВ, замена 2ТМГ-630кВА)</t>
  </si>
  <si>
    <t>Реконструкция ТП-490 (замена оборудования РУ-10кВ, РУ-0,4кВ, замена 2ТМГ-400кВА)</t>
  </si>
  <si>
    <t>Реконструкция ТП-430  (замена оборудования РУ-10кВ, РУ-0,4кВ, замена 2ТМГ-630кВА)</t>
  </si>
  <si>
    <t>Реконструкция ТП-431 (замена оборудования РУ-10кВ, РУ-0,4кВ, замена 2ТМГ-630кВА)</t>
  </si>
  <si>
    <t>Реконструкция  ТП-436 (замена оборудования РУ-10кВ, РУ-0,4кВ, замена 2ТМГ-630кВА)</t>
  </si>
  <si>
    <t>Реконструкция  ТП-427 (замена оборудования РУ-10кВ, РУ-0,4кВ, замена 2ТМГ-630кВА)</t>
  </si>
  <si>
    <t>Реконструкция ТП-440 котельная №2 (замена оборудования РУ-10кВ, РУ-0,4кВ, замена ТМГ-1000кВА)</t>
  </si>
  <si>
    <t>Реконструкция ТП-313 (замена оборудования РУ-10кВ, РУ-0,4кВ, замена 2ТМГ-630кВА)</t>
  </si>
  <si>
    <t>Реконструкция ТП-222 (замена оборудования РУ-6кВ, РУ-0,4кВ, замена 2ТМГ-630кВА)</t>
  </si>
  <si>
    <t>Реконструкция ТП-459 (замена оборудования РУ-10кВ, РУ-0,4кВ, замена 2ТМГ-630кВА)</t>
  </si>
  <si>
    <t>Реконструкция ТП-460  (замена оборудования РУ-10кВ, РУ-0,4кВ, замена 2ТМГ-630кВА)</t>
  </si>
  <si>
    <t>Реконструкция ТП-306 (замена оборудования РУ-10кВ, РУ-0,4кВ, замена 2ТМГ-630кВА)</t>
  </si>
  <si>
    <t>Реконструкция ТП-212 (замена оборудования РУ-6кВ, РУ-0,4кВ, замена 2ТМГ-400кВА)</t>
  </si>
  <si>
    <t>Реконструкция ТП-305 (замена оборудования РУ-10кВ, РУ-0,4кВ, замена 2ТМГ-630кВА)</t>
  </si>
  <si>
    <t>Реконструкция ТП-204 (замена оборудования РУ-6кВ, РУ-0,4кВ, замена 2ТМГ-400кВА)</t>
  </si>
  <si>
    <t>Реконструкция ТП-207 (замена оборудования РУ-6кВ, РУ-0,4кВ, замена 2ТМГ-400кВА)</t>
  </si>
  <si>
    <t>Реконструкция ТП-232 (замена оборудования РУ-6кВ, РУ-0,4кВ, замена 2ТМГ-1000кВА)</t>
  </si>
  <si>
    <t>Реконструкция ТП-230 (замена оборудования РУ-6кВ, РУ-0,4кВ, замена 2ТМГ-1000кВА)</t>
  </si>
  <si>
    <t>Реконструкция ТП-458 (замена оборудования РУ-10кВ, РУ-0,4кВ, замена 2ТМГ-630кВА)</t>
  </si>
  <si>
    <t>Реконструкция ТП-311 (замена оборудования РУ-10кВ, РУ-0,4кВ, замена 2ТМГ-630кВА)</t>
  </si>
  <si>
    <t>Реконструкция ТП-322 (замена оборудования РУ-10кВ, РУ-0,4кВ, замена 2ТМГ-630кВА)</t>
  </si>
  <si>
    <t>Реконструкция ТП-314 (замена оборудования РУ-10кВ, РУ-0,4кВ, замена 2ТМГ-630кВА)</t>
  </si>
  <si>
    <t>Реконструкция ТП-316 (замена оборудования РУ-10кВ, РУ-0,4кВ, замена 2ТМГ-630кВА)</t>
  </si>
  <si>
    <t>Реконструкция ТП-320 (замена оборудования РУ-10кВ, РУ-0,4кВ, замена 2ТМГ-630кВА)</t>
  </si>
  <si>
    <t>Реконструкция ТП - 417 (замена оборудования РУ-10кВ, РУ-0,4кВ, замена 2ТМГ-630кВА)</t>
  </si>
  <si>
    <t>Реконструкция ТП-487 (замена оборудования РУ-10кВ, РУ-0,4кВ, замена 2ТМГ-630кВА)</t>
  </si>
  <si>
    <t>Реконструкция ТП-485 (замена оборудования РУ-10кВ, РУ-0,4кВ, замена 2ТМГ-630кВА)</t>
  </si>
  <si>
    <t>Реконструкция ТП-486 (замена оборудования РУ-10кВ, РУ-0,4кВ, замена 2ТМГ-630кВА)</t>
  </si>
  <si>
    <t>Реконструкция ТП-280 (замена оборудования РУ-10кВ, РУ-0,4кВ, замена 2ТМГ-630кВА)</t>
  </si>
  <si>
    <t>Реконструкция ТП-281 (замена оборудования РУ-10кВ, РУ-0,4кВ, замена 2ТМГ-630кВА)</t>
  </si>
  <si>
    <t>Реконструкция ТП-282 (замена оборудования РУ-10кВ, РУ-0,4кВ, замена 2ТМГ-400кВА)</t>
  </si>
  <si>
    <t>Реконструкция ТП -284 (замена оборудования РУ-10кВ, РУ-0,4кВ, замена 2ТМГ-400кВА)</t>
  </si>
  <si>
    <t>Реконструкция ТП-285 (замена оборудования РУ-10кВ, РУ-0,4кВ, замена 2ТМГ-630кВА)</t>
  </si>
  <si>
    <t>Реконструкция ТП-286 (замена оборудования РУ-10кВ, РУ-0,4кВ, замена 2ТМГ-630кВА)</t>
  </si>
  <si>
    <t>Реконструкция ТП-240 (замена оборудования РУ-10кВ, РУ-0,4кВ, замена 2ТМГ-630кВА)</t>
  </si>
  <si>
    <t>Реконструкция ТП-241 (замена оборудования РУ-10кВ, РУ-0,4кВ, замена 2ТМГ-630кВА)</t>
  </si>
  <si>
    <t>Реконструкция  ТП-242 (замена оборудования РУ-10кВ, РУ-0,4кВ, замена 2ТМГ-400кВА)</t>
  </si>
  <si>
    <t>Реконструкция ТП-243 (замена оборудования РУ-10кВ, РУ-0,4кВ, замена 2ТМГ-630кВА)</t>
  </si>
  <si>
    <t>Реконструкция ТП-244 (замена оборудования РУ-10кВ, РУ-0,4кВ, замена 2ТМГ-630кВА)</t>
  </si>
  <si>
    <t>Реконструкция ТП-245 (замена оборудования РУ-10кВ, РУ-0,4кВ, замена 2ТМГ-630кВА)</t>
  </si>
  <si>
    <t>Реконструкция ТП-246 (замена оборудования РУ-10кВ, РУ-0,4кВ, замена 2ТМГ-630кВА)</t>
  </si>
  <si>
    <t>Реконструкция ТП-247 (замена оборудования РУ-10кВ, РУ-0,4кВ, замена 2ТМГ-630кВА)</t>
  </si>
  <si>
    <t>Реконструкция ТП-484 (замена оборудования РУ-10кВ, РУ-0,4кВ, замена 2ТМГ-630кВА)</t>
  </si>
  <si>
    <t>Реконструкция ТП-341 (замена оборудования РУ-10кВ, РУ-0,4кВ, замена 2ТМГ-630кВА)</t>
  </si>
  <si>
    <t>Реконструкция ТП-342 (замена оборудования РУ-10кВ, РУ-0,4кВ, замена 2ТМГ-630кВА)</t>
  </si>
  <si>
    <t>Реконструкция ТП-250 (замена оборудования РУ-10кВ, РУ-0,4кВ, замена 2ТМГ-630кВА)</t>
  </si>
  <si>
    <t>Реконструкция ТП-251 (замена оборудования РУ-10кВ, РУ-0,4кВ, замена 2ТМГ-630кВА)</t>
  </si>
  <si>
    <t>Реконструкция ТП-252 (замена оборудования РУ-10кВ, РУ-0,4кВ, замена 2ТМГ-630кВА)</t>
  </si>
  <si>
    <t>Реконструкция ТП-343 (замена оборудования РУ-10кВ, РУ-0,4кВ, замена 2ТМГ-630кВА)</t>
  </si>
  <si>
    <t>Реконструкция ТП-344 (замена оборудования РУ-10кВ, РУ-0,4кВ, замена 2ТМГ-630кВА)</t>
  </si>
  <si>
    <t>Реконструкция ТП-345 (замена оборудования РУ-10кВ, РУ-0,4кВ, замена 2ТМГ-630кВА)</t>
  </si>
  <si>
    <t>Реконструкция ТП-347 (замена оборудования РУ-10кВ, РУ-0,4кВ, замена 2ТМГ-630кВА)</t>
  </si>
  <si>
    <t>Реконструкция ТП-253 (замена оборудования РУ-10кВ, РУ-0,4кВ, замена 2ТМГ-630кВА)</t>
  </si>
  <si>
    <t>Реконструкция ТП - 264 (замена оборудования РУ-10кВ, РУ-0,4кВ, замена 2ТМГ-1000кВА)</t>
  </si>
  <si>
    <t>Реконструкция ТП - 265 (замена оборудования РУ-10кВ, РУ-0,4кВ, замена 2ТМГ-630кВА)</t>
  </si>
  <si>
    <t>Реконструкция ТП - 266 (замена оборудования РУ-10кВ, РУ-0,4кВ, замена 2ТМГ-1000кВА)</t>
  </si>
  <si>
    <t>Реконструкция ТП - 267 (замена оборудования РУ-10кВ, РУ-0,4кВ, замена 2ТМГ-630кВА)</t>
  </si>
  <si>
    <t>Реконструкция ТП - 276 (замена оборудования РУ-10кВ, РУ-0,4кВ, замена 2ТМГ-630кВА)</t>
  </si>
  <si>
    <t>Реконструкция ТП - 277 (замена оборудования РУ-10кВ, РУ-0,4кВ, замена 2ТМГ-630кВА)</t>
  </si>
  <si>
    <t>Реконструкция ТП - 271 (замена оборудования РУ-10кВ, РУ-0,4кВ, замена 2ТМГ-1000кВА)</t>
  </si>
  <si>
    <t>Реконструкция ТП - 272  (замена оборудования РУ-10кВ, РУ-0,4кВ, замена 2ТМГ-630кВА)</t>
  </si>
  <si>
    <t>Реконструкция ТП - 274 (замена оборудования РУ-10кВ, РУ-0,4кВ, замена 2ТМГ-630кВА)</t>
  </si>
  <si>
    <t>Реконструкция ТП - 296 (замена оборудования РУ-10кВ, РУ-0,4кВ, замена 2ТМГ-630кВА)</t>
  </si>
  <si>
    <t>Реконструкция ТП - 293 (замена оборудования РУ-10кВ, РУ-0,4кВ, замена 2ТМГ-630кВА)</t>
  </si>
  <si>
    <t>Реконструкция ТП - 294 (замена оборудования РУ-10кВ, РУ-0,4кВ, замена 2ТМГ-630кВА)</t>
  </si>
  <si>
    <t>Реконструкция ТП - 292 (замена оборудования РУ-10кВ, РУ-0,4кВ, замена 2ТМГ-630кВА)</t>
  </si>
  <si>
    <t>Реконструкция ТП - 298 (замена оборудования РУ-10кВ, РУ-0,4кВ, замена 2ТМГ-1000кВА)</t>
  </si>
  <si>
    <t>Реконструкция ТП - 299 (замена оборудования РУ-10кВ, РУ-0,4кВ, замена 2ТМГ-630кВА)</t>
  </si>
  <si>
    <t>Реконструкция ТП - 399 (замена оборудования РУ-10кВ, РУ-0,4кВ, замена 2ТМГ-630кВА)</t>
  </si>
  <si>
    <t>Реконструкция ТП - 374 (замена оборудования РУ-10кВ, РУ-0,4кВ, замена 2ТМГ-630кВА)</t>
  </si>
  <si>
    <t>Реконструкция ТП - 375  (замена оборудования РУ-10кВ, РУ-0,4кВ, замена 2ТМГ-630кВА)</t>
  </si>
  <si>
    <t>Реконструкция ТП - 378 (замена оборудования РУ-10кВ, РУ-0,4кВ, замена 2ТМГ-1000кВА)</t>
  </si>
  <si>
    <t>Реконструкция ТП - 379 (замена оборудования РУ-10кВ, РУ-0,4кВ, замена 2ТМГ-1000кВА)</t>
  </si>
  <si>
    <t>Реконструкция ТП - 380  (замена оборудования РУ-10кВ, РУ-0,4кВ, замена 2ТМГ-1000кВА)</t>
  </si>
  <si>
    <t>Реконструкция ТП - 382 (замена оборудования РУ-10кВ, РУ-0,4кВ, замена 2ТМГ-630кВА)</t>
  </si>
  <si>
    <t>Реконструкция ТП - 392 (замена оборудования РУ-10кВ, РУ-0,4кВ, замена 2ТМГ-630кВА)</t>
  </si>
  <si>
    <t>Реконструкция ТП - 389 (замена оборудования РУ-10кВ, РУ-0,4кВ, замена 2ТМГ-630кВА)</t>
  </si>
  <si>
    <t>Реконструкция ТП - 390 (замена оборудования РУ-10кВ, РУ-0,4кВ, замена 2ТМГ-630кВА)</t>
  </si>
  <si>
    <t>Реконструкция ТП - 391 (замена оборудования РУ-10кВ, РУ-0,4кВ, замена 2ТМГ-630кВА)</t>
  </si>
  <si>
    <t>Реконструкция ТП - 387 (замена оборудования РУ-10кВ, РУ-0,4кВ, замена 2ТМГ-630кВА)</t>
  </si>
  <si>
    <t>Реконструкция ТП - 395 (замена оборудования РУ-10кВ, РУ-0,4кВ, замена 2ТМГ-1000кВА)</t>
  </si>
  <si>
    <t>Реконструкция ТП - 396 (замена оборудования РУ-10кВ, РУ-0,4кВ, замена 2ТМГ-630кВА)</t>
  </si>
  <si>
    <t>Реконструкция ТП - 407 (замена оборудования РУ-10кВ, РУ-0,4кВ, замена 2ТМГ-1000кВА)</t>
  </si>
  <si>
    <t>Реконструкция ТП - 350 (замена оборудования РУ-10кВ, РУ-0,4кВ, замена 2ТМГ-630кВА)</t>
  </si>
  <si>
    <t>Реконструкция ТП - 353 (замена оборудования РУ-10кВ, РУ-0,4кВ, замена 2ТМГ-630кВА)</t>
  </si>
  <si>
    <t>Реконструкция ТП - 354 (замена оборудования РУ-10кВ, РУ-0,4кВ, замена 2ТМГ-630кВА)</t>
  </si>
  <si>
    <t>Реконструкция ТП - 408 (замена оборудования РУ-10кВ, РУ-0,4кВ, замена 2ТМГ-630кВА)</t>
  </si>
  <si>
    <t>Реконструкция ТП -366  (замена оборудования РУ-6кВ, РУ-0,4кВ, замена 2ТМГ-630кВА)</t>
  </si>
  <si>
    <t>Реконструкция ТП - 371 (замена оборудования РУ-6кВ, РУ-0,4кВ, замена 2ТМГ-1000кВА)</t>
  </si>
  <si>
    <t>Эл. Реконструкция  ТП - 505 (замена оборудования РУ-10кВ, РУ-0,4кВ, замена 2ТМГ-630кВА)</t>
  </si>
  <si>
    <t>Реконструкция ТП - 356 (замена оборудования РУ-10кВ, РУ-0,4кВ, замена 2ТМГ-630кВА)</t>
  </si>
  <si>
    <t>эл. Реконструкция ТП - 432 (замена оборудования РУ-10кВ, РУ-0,4кВ, замена 2ТМГ-630кВА)</t>
  </si>
  <si>
    <t>Реконструкция ТП - 352 (замена оборудования РУ-10кВ, РУ-0,4кВ, замена 2ТМГ-630кВА)</t>
  </si>
  <si>
    <t>Реконструкция ТП-226 (замена оборудования РУ-6кВ, РУ-0,4кВ, замена 2ТМГ-1000кВА)</t>
  </si>
  <si>
    <t>Реконструкция ТП-376 (замена оборудования РУ-10кВ, РУ-0,4кВ, замена 2ТМГ-630кВА)</t>
  </si>
  <si>
    <t>Реконструкция ТП-406 (замена оборудования РУ-10кВ, РУ-0,4кВ, замена 2ТМГ-630кВА)</t>
  </si>
  <si>
    <t>Реконструкция ТП-433 (замена оборудования РУ-10кВ, РУ-0,4кВ, замена 2ТМГ-630кВА)</t>
  </si>
  <si>
    <t>Реконструкция  КЛ-10кв от оп.47 ВЛ-10 на ТП-537</t>
  </si>
  <si>
    <t>Реконструкция  КЛ - 10кВ ТП - 390- ТП - 399 ЭСК № 49</t>
  </si>
  <si>
    <t>Реконструкция  КЛ-10кв от ТП-402  до ТП399  эск-46</t>
  </si>
  <si>
    <t>Реконструкция  КЛ-10 кв от ТП-390-оп.ВЛ-10 кВ-ТП -399   ЭСК № 49</t>
  </si>
  <si>
    <t>Реконструкция  КЛ-10 кв ввод с ЦРП - ТП - 504  ЭСК № 24</t>
  </si>
  <si>
    <t>Реконструкция  КЛ-10кв РП-138 яч.14-опора-37</t>
  </si>
  <si>
    <t>Реконструкция  КЛ-10кв РП-106 ТП-276</t>
  </si>
  <si>
    <t>Реконструкция  КЛ-10кв ТП-277   ТП-275</t>
  </si>
  <si>
    <t>Реконструкция  КЛ-10кв ТП-276 ТП-275</t>
  </si>
  <si>
    <t>Реконструкция  КЛ-10кв ТП-277 ТП-279</t>
  </si>
  <si>
    <t>Реконструкция  КЛ-10кв ТП-278 ТП-279</t>
  </si>
  <si>
    <t>Реконструкция  КЛ-10кв ТП-278 ТП-280</t>
  </si>
  <si>
    <t>Реконструкция КЛ-10кв ТП-284 РП-106</t>
  </si>
  <si>
    <t>Реконструкция КЛ-10кв ТП-281 ТП-285</t>
  </si>
  <si>
    <t>Реконструкция КЛ-10кв ТП-284 ТП-286</t>
  </si>
  <si>
    <t>Реконструкция КЛ-10кв ТП-281 ТП-283 мкр.12</t>
  </si>
  <si>
    <t>Реконструкция  КЛ-10кв РП-103 ТП-246</t>
  </si>
  <si>
    <t>Реконструкция КЛ-10кв ПС 5 портал-1ф.х.з М/у Аэроф</t>
  </si>
  <si>
    <t>Реконструкция КЛ-10кв  РП-103  -ТП-242</t>
  </si>
  <si>
    <t>Реконструкция  КЛ-10кв  РП-103   до ТП243</t>
  </si>
  <si>
    <t>Реконструкция КЛ-10кв ТП-242 до ТП-240</t>
  </si>
  <si>
    <t>Реконструкция КЛ-10кв от оп.31 ВЛ-10 до ТП-536</t>
  </si>
  <si>
    <t>Реконструкция КЛ - 10 кВ от ТП - 461 до ТП-464 мкр. 27</t>
  </si>
  <si>
    <t>Реконструкция КЛ - 10 кВ от ТП - 426 до ТП - 427</t>
  </si>
  <si>
    <t>Реконструкция КЛ -10 кВ ТП - 428- ТП - 433</t>
  </si>
  <si>
    <t>Реконструкция КЛ -10 кВ ТП - 432 -ТП - 434</t>
  </si>
  <si>
    <t>Реконструкция КЛ - 10 кВ ТП - 433 - ТП - 434 мкр. 23</t>
  </si>
  <si>
    <t>Реконструкция КЛ-10кв от РП-121 до  ТП-462 мкр,27</t>
  </si>
  <si>
    <t>Реконструкция  КЛ-10кв  РП-109   до ТП-309 мкр.11А</t>
  </si>
  <si>
    <t>Реконструкция КЛ - 10кВ РП - 115 -ТП - 398 ЭСК № 49</t>
  </si>
  <si>
    <t>Реконструкция КЛ - 10кВ РП - 115 -ТП- 395 ЭСК № 49</t>
  </si>
  <si>
    <t>Реконструкция КЛ - 10кВ РП - 115 -ТП - 390  ЭСК № 49</t>
  </si>
  <si>
    <t>Реконструкция КЛ - 10кВ РП - 115 -ТП - 406  ЭСК № 49</t>
  </si>
  <si>
    <t>Реконструкция КЛ - 10кВ РП - 115 -ТП - 396 ЭСК № 49</t>
  </si>
  <si>
    <t>Реконструкция КЛ - 10кВ ТП - 390-ТП - 391 ЭСК № 49</t>
  </si>
  <si>
    <t>Реконструкция КЛ-10в от РП-111 до ТП-294  ЭСК-40</t>
  </si>
  <si>
    <t>Реконструкция КЛ-10кВ от ТП-299  до ТП-297  эск-40</t>
  </si>
  <si>
    <t>Реконструкция КЛ- 10 кВ ТП - 392ТП - 393 ЭСК № 49</t>
  </si>
  <si>
    <t>Реконструкция КЛ-10 кВ от РП-111  до ТП-298 ЭСК № 40</t>
  </si>
  <si>
    <t>Реконструкция КЛ-10 кв от ТП295 -ТП - 296  ЭСК № 40</t>
  </si>
  <si>
    <t>Реконструкция КЛ-10 кв от ТП-406-ТП-407  ЭСК №49</t>
  </si>
  <si>
    <t>Реконструкция КЛ-10 кв ЦРП - ТП - 503  ЭСК № 24</t>
  </si>
  <si>
    <t>Реконструкция КЛ-10 кв ЦРП - ТП - 505  ЭСК № 24</t>
  </si>
  <si>
    <t>Реконструкция КЛ-10 кв ТП - 505 с РП -133  1   ЭСК № 24</t>
  </si>
  <si>
    <t>Реконструкция КЛ-10кв  ТП-299  ТП-300</t>
  </si>
  <si>
    <t>Реконструкция КЛ-6кв ф.1-10(ПС-П-2 яч.22) ВЛ-6кв ТП-212</t>
  </si>
  <si>
    <t>Реконструкция КЛ-0,4 кВ РП-113 - ул. Майская, 5</t>
  </si>
  <si>
    <t>Реконструкция КЛ-0,4 кВ РП-113 - ул. Майская, 7</t>
  </si>
  <si>
    <t>Реконструкция КЛ-0,4 кВ ТП-204 - ул. 60 лет Октября, 3</t>
  </si>
  <si>
    <t>Реконструкция КЛ-0,4 кВ ТП-205 - пр-т. Набережный, 72;74</t>
  </si>
  <si>
    <t>Реконструкция КЛ-0,4 кВ ТП-205 - пр-т. Набережный, 80</t>
  </si>
  <si>
    <t>Реконструкция КЛ-0,4 кВ ТП-205 - ул. Энтузиастов, 53</t>
  </si>
  <si>
    <t>Реконструкция КЛ-0,4 кВ ТП-212 - ул. Нефтяников, 29А</t>
  </si>
  <si>
    <t>Реконструкция КЛ-0,4 кВ ТП-214 - ул. Энтузиастов, 40</t>
  </si>
  <si>
    <t>Реконструкция КЛ-0,4 кВ ТП-221 - ул. Губкина, 3</t>
  </si>
  <si>
    <t>Реконструкция КЛ-0,4 кВ ТП-221 - ул. Губкина, 5</t>
  </si>
  <si>
    <t>Реконструкция КЛ-0,4 кВ ТП-221 - ул. Губкина, 9</t>
  </si>
  <si>
    <t>Реконструкция КЛ-0,4 кВ ТП-221 - ул. Губкина, 11</t>
  </si>
  <si>
    <t>Реконструкция КЛ-0,4 кВ ТП-221 - ул. Энтузиастов, 55</t>
  </si>
  <si>
    <t>Реконструкция КЛ-0,4 кВ ТП-221 - ЦТП-5</t>
  </si>
  <si>
    <t>Реконструкция КЛ-0,4 кВ ТП-223 - ул. Ленина, 65/1</t>
  </si>
  <si>
    <t>Реконструкция КЛ-0,4 кВ ТП-223 - ул. Ленина, 65/2</t>
  </si>
  <si>
    <t>Реконструкция КЛ-0,4 кВ ТП-223 - ул. Ленина, 67/4</t>
  </si>
  <si>
    <t xml:space="preserve">Реконструкция КЛ-0,4 кВ ТП-226 - МГБ-1 Гл. корпус </t>
  </si>
  <si>
    <t>Реконструкция КЛ-0,4 кВ ТП-242 - ул. Дзержинского, 8А</t>
  </si>
  <si>
    <t>Реконструкция КЛ-0,4 кВ ТП-242 - ул. Дзержинского, 8</t>
  </si>
  <si>
    <t>Реконструкция КЛ-0,4 кВ ТП-276 - ул. Бажова, 10</t>
  </si>
  <si>
    <t>Реконструкция КЛ-0,4 кВ ТП-276 - ул. Бажова, 14</t>
  </si>
  <si>
    <t>Реконструкция КЛ-0,4 кВ ТП-295 - ул. Студенческая, 19</t>
  </si>
  <si>
    <t>Реконструкция КЛ-0,4 кВ ТП-366 - ул. Майская, 1</t>
  </si>
  <si>
    <t>Реконструкция КЛ-0,4 кВ ТП-366 - ул. Майская, 3</t>
  </si>
  <si>
    <t>Реконструкция КЛ-0,4 кВ ТП-366 - ул. Энергетиков, 53 бл.А</t>
  </si>
  <si>
    <t>Реконструкция КЛ-0,4 кВ ТП-366 - ул. Энергетиков, 53 бл.Б</t>
  </si>
  <si>
    <t>Реконструкция КЛ-0,4 кВ ТП-368 - ул. Республики, 80</t>
  </si>
  <si>
    <t>Реконструкция КЛ-0,4 кВ ТП-368 - ул. Республики, 82</t>
  </si>
  <si>
    <t>Реконструкция КЛ-0,4 кВ ТП-368 - ул. Республики, 84</t>
  </si>
  <si>
    <t>Реконструкция КЛ-0,4 кВ ТП-368 - ул. Республики, 86</t>
  </si>
  <si>
    <t xml:space="preserve">Реконструкция КЛ-0,4 кВ ТП-370 - ул. Энергетиков, 33 </t>
  </si>
  <si>
    <t>Реконструкция КЛ-0,4 кВ ТП-370 - ул. Энергетиков, 35</t>
  </si>
  <si>
    <t>Реконструкция КЛ-0,4 кВ ТП-370 - ул. Энергетиков, 37</t>
  </si>
  <si>
    <t>Реконструкция КЛ-0,4 кВ ТП-371 - ул. Республики, 70</t>
  </si>
  <si>
    <t>Реконструкция КЛ-0,4 кВ ТП-388 - ул. Энергетиков, 20</t>
  </si>
  <si>
    <t>Реконструкция КЛ-0,4 кВ ТП-390 - пр-д. Дружбы, 10</t>
  </si>
  <si>
    <t>Реконструкция КЛ-0,4 кВ ТП-390 - пр-д. Дружбы, 12</t>
  </si>
  <si>
    <t>Реконструкция КЛ-0,4 кВ ТП-390 - ул. 30 лет Победы, 9</t>
  </si>
  <si>
    <t>Реконструкция КЛ-0,4 кВ ТП-390 - ул. 30 лет Победы, 9А</t>
  </si>
  <si>
    <t>Реконструкция КЛ-0,4 кВ ТП-390 - ул. 30 лет Победы, 11</t>
  </si>
  <si>
    <t>Реконструкция КЛ-0,4 кВ ТП-390 - ул. 30 лет Победы, 13</t>
  </si>
  <si>
    <t>Реконструкция КЛ-0,4 кВ ТП-393 - пр-д. Дружбы, 5</t>
  </si>
  <si>
    <t>Реконструкция КЛ-0,4 кВ ТП-393 - ул. 50 лет ВЛКСМ, 13</t>
  </si>
  <si>
    <t>Реконструкция КЛ-0,4 кВ ТП-393 - ул. Северная, 72</t>
  </si>
  <si>
    <t>Реконструкция КЛ-0,4 кВ ТП-393 - ул. Северная, 74</t>
  </si>
  <si>
    <t>Реконструкция КЛ-0,4 кВ ТП-394 - пр-д. Дружбы, 9</t>
  </si>
  <si>
    <t>Реконструкция КЛ-0,4 кВ ТП-394 - пр-д. Дружбы, 11</t>
  </si>
  <si>
    <t>Реконструкция КЛ-0,4 кВ ТП-394 - ул. 50 лет ВЛКСМ, 5</t>
  </si>
  <si>
    <t>Реконструкция КЛ-0,4 кВ ТП-394 - ул. 50 лет ВЛКСМ, 7</t>
  </si>
  <si>
    <t>Реконструкция КЛ-0,4 кВ ТП-394 - ул. 50 лет ВЛКСМ, 9</t>
  </si>
  <si>
    <t>Реконструкция КЛ-0,4 кВ ТП-394 - ул. 50 лет ВЛКСМ, 11</t>
  </si>
  <si>
    <t>Реконструкция КЛ-0,4 кВ ТП-402 - ул. Рабочая, 31А</t>
  </si>
  <si>
    <t>Реконструкция КЛ-0,4 кВ ТП-501 - д/с №122</t>
  </si>
  <si>
    <t>Реконструкция КЛ-0,4 кВ ТП-501 - Школа №20</t>
  </si>
  <si>
    <t>Реконструкция КЛ-0,4 кВ ТП-504 - ул. Мечникова, 8</t>
  </si>
  <si>
    <t>Реконструкция КЛ-0,4 кВ ТП-504 - ЦТП-81</t>
  </si>
  <si>
    <t>Реконструкция КЛ - 0,4 кВ ТП -246 Дзержинского, 6</t>
  </si>
  <si>
    <t>Реконструкция КЛ - 0,4 кВ ТП - 246 Дзержинского, 6/1</t>
  </si>
  <si>
    <t>Реконструкция КЛ - 0,4 кВ ТП - 341 Мира- 35/3</t>
  </si>
  <si>
    <t>Реконструкция КЛ - 0,4 кВ ТП - 341 Мира - 35/2</t>
  </si>
  <si>
    <t>Реконструкция КЛ - 0,4 кВ ТП - 341 Мира -35/1</t>
  </si>
  <si>
    <t>Реконструкция КЛ - 0,4 кВ ТП - 342 Мира -37/1</t>
  </si>
  <si>
    <t>Реконструкция КЛ - 0,4 кВ ТП - 342 Мира -37/2</t>
  </si>
  <si>
    <t>Реконструкция КЛ - 0,4 кВ ТП - 342 Пушкина 1</t>
  </si>
  <si>
    <t>Реконструкция КЛ-0,4 кВ РП-103 - д/с Солнышко</t>
  </si>
  <si>
    <t>Реконструкция КЛ-0,4 кВ РП-103 - ул. Дзержинского, 14В</t>
  </si>
  <si>
    <t>Реконструкция КЛ-0,4 кВ РП-114 - ул. Гагарина, 26</t>
  </si>
  <si>
    <t>Реконструкция КЛ-0,4 кВ РП-114 - ул. Просвещения, 33</t>
  </si>
  <si>
    <t>Реконструкция КЛ-0,4 кВ РП-114 - ул. Просвещения, 35</t>
  </si>
  <si>
    <t>Реконструкция КЛ-0,4 кВ РП-114 - ул. Просвещения, 39</t>
  </si>
  <si>
    <t>Реконструкция КЛ-0,4 кВ РП-114 - ул. Просвещения, 41</t>
  </si>
  <si>
    <t>Реконструкция КЛ-0,4 кВ РП-123 - пр-д. Первопроходцев, 14/1</t>
  </si>
  <si>
    <t>Реконструкция КЛ-0,4 кВ ТП-201 - ул. 60 лет Октября, 14</t>
  </si>
  <si>
    <t>Реконструкция КЛ-0,4 кВ ТП-218 - Сберкасса</t>
  </si>
  <si>
    <t>Реконструкция КЛ-0,4 кВ ТП-237 - пр-т. Набережный, 4В</t>
  </si>
  <si>
    <t>Реконструкция КЛ-0,4 кВ ТП-238 - пр-т. Набережный, 10</t>
  </si>
  <si>
    <t>Реконструкция КЛ-0,4 кВ ТП-240 - ул. Ленинградская, 5</t>
  </si>
  <si>
    <t>Реконструкция КЛ-0,4 кВ ТП-241 - пр-т. Набережный, 4</t>
  </si>
  <si>
    <t>Реконструкция КЛ-0,4 кВ ТП-241 - пр-т. Набережный, 4Б</t>
  </si>
  <si>
    <t>Реконструкция КЛ-0,4 кВ ТП-241 - ул. Ленинградская, 1</t>
  </si>
  <si>
    <t>Реконструкция КЛ-0,4 кВ ТП-241 - ул. Ленинградская, 3</t>
  </si>
  <si>
    <t>Реконструкция КЛ-0,4 кВ ТП-243 - ул. Дзержинского, 16</t>
  </si>
  <si>
    <t>Реконструкция КЛ-0,4 кВ ТП-244 - ул. Кукуевицкого, 10</t>
  </si>
  <si>
    <t>Реконструкция КЛ-0,4 кВ ТП-244 - ул. Кукуевицкого, 10/1</t>
  </si>
  <si>
    <t>Реконструкция КЛ-0,4 кВ ТП-244 - ул. Кукуевицкого, 10/2</t>
  </si>
  <si>
    <t>Реконструкция КЛ-0,4 кВ ТП-244 - ул. Кукуевицкого, 12</t>
  </si>
  <si>
    <t>Реконструкция КЛ-0,4 кВ ТП-264 - ул. Майская, 4</t>
  </si>
  <si>
    <t>Реконструкция КЛ-0,4 кВ ТП-276 - ЦТП-28</t>
  </si>
  <si>
    <t>Реконструкция КЛ-0,4 кВ ТП-277 - ул. Бажова, 20</t>
  </si>
  <si>
    <t>Реконструкция КЛ-0,4 кВ ТП-277 - ул. Бажова, 22</t>
  </si>
  <si>
    <t>Реконструкция КЛ-0,4 кВ ТП-277 - ул. Бажова, 24</t>
  </si>
  <si>
    <t>Реконструкция КЛ-0,4 кВ ТП-277 - ЦТП-27</t>
  </si>
  <si>
    <t>Реконструкция КЛ-0,4 кВ ТП-278 - пр-т. Мира, 4</t>
  </si>
  <si>
    <t>Реконструкция КЛ-0,4 кВ ТП-278 - ул. Бажова, 29</t>
  </si>
  <si>
    <t>Реконструкция КЛ-0,4 кВ ТП-280 - д/с Росинка</t>
  </si>
  <si>
    <t>Реконструкция КЛ-0,4 кВ ТП-280 - ул. Бажова, 21</t>
  </si>
  <si>
    <t>Реконструкция КЛ-0,4 кВ ТП-280 - ул. Бажова, 23</t>
  </si>
  <si>
    <t>Реконструкция КЛ-0,4 кВ ТП-281 - ул. Бажова, 2В</t>
  </si>
  <si>
    <t>Реконструкция КЛ-0,4 кВ ТП-281 - ул. Бажова, 2Б</t>
  </si>
  <si>
    <t>Реконструкция КЛ-0,4 кВ ТП-282 - ул. Бажова, 8</t>
  </si>
  <si>
    <t>Реконструкция КЛ-0,4 кВ ТП-282 - ул. Бахилова, 4</t>
  </si>
  <si>
    <t>Реконструкция КЛ-0,4 кВ ТП-282 - ул. Бахилова, 6</t>
  </si>
  <si>
    <t>Реконструкция КЛ-0,4 кВ ТП-282 - ЦТП-7</t>
  </si>
  <si>
    <t>Реконструкция КЛ-0,4 кВ ТП-284 - ул. Бажова, 15</t>
  </si>
  <si>
    <t>Реконструкция КЛ-0,4 кВ ТП-284 - ул. Бажова, 17А</t>
  </si>
  <si>
    <t>Реконструкция КЛ-0,4 кВ ТП-284 - ЦТП-9</t>
  </si>
  <si>
    <t>Реконструкция КЛ-0,4 кВ ТП-285 - ул. Бажова, 7</t>
  </si>
  <si>
    <t>Реконструкция КЛ-0,4 кВ ТП-285 - ул. Островского, 11</t>
  </si>
  <si>
    <t>Реконструкция КЛ-0,4 кВ ТП-285 - пр-т. Мира, 20</t>
  </si>
  <si>
    <t>Реконструкция КЛ-0,4 кВ ТП-295 - ул. Студенческая, 21</t>
  </si>
  <si>
    <t>Реконструкция КЛ-0,4 кВ ТП-296 - ул. Студенческая, 13</t>
  </si>
  <si>
    <t>Реконструкция КЛ-0,4 кВ ТП-296 - ул. Студенческая, 21</t>
  </si>
  <si>
    <t>Реконструкция КЛ-0,4 кВ ТП-297 - пр-т. Мира, 36</t>
  </si>
  <si>
    <t xml:space="preserve">Реконструкция КЛ-0,4 кВ ТП-298 Мира 30 </t>
  </si>
  <si>
    <t xml:space="preserve">Реконструкция КЛ-0,4 кВ ТП-298 Мира 30/1 </t>
  </si>
  <si>
    <t xml:space="preserve">Реконструкция КЛ-0,4 кВ ТП-298 ЦТП-75 </t>
  </si>
  <si>
    <t>Реконструкция КЛ-0,4 кВ ТП-300 - ул. 50 лет ВЛКСМ, 6</t>
  </si>
  <si>
    <t>Реконструкция КЛ-0,4 кВ ТП-343 - ул. Островского, 20</t>
  </si>
  <si>
    <t>Реконструкция КЛ-0,4 кВ ТП-344 - ул. Островского, 30</t>
  </si>
  <si>
    <t>Реконструкция КЛ-0,4 кВ ТП-344 - ул. Островского, 32</t>
  </si>
  <si>
    <t>Реконструкция КЛ-0,4 кВ ТП-346 - ул. Островского, 38</t>
  </si>
  <si>
    <t>Реконструкция КЛ-0,4 кВ ТП-347 - д/с Искорка</t>
  </si>
  <si>
    <t>Реконструкция КЛ-0,4 кВ ТП-348 - ул. Пушкина, 25</t>
  </si>
  <si>
    <t>Реконструкция КЛ-0,4 кВ ТП-349 - пр-т. Мира, 31</t>
  </si>
  <si>
    <t>Реконструкция КЛ-0,4 кВ ТП-349 - ул. Островского, 16 СГП</t>
  </si>
  <si>
    <t>Реконструкция КЛ-0,4 кВ ТП-374 - ул. Просвещения, 43</t>
  </si>
  <si>
    <t>Реконструкция КЛ-0,4 кВ ТП-374 - ул. Просвещения, 45</t>
  </si>
  <si>
    <t>Реконструкция КЛ-0,4 кВ ТП-375 - ул. Энгельса, 9</t>
  </si>
  <si>
    <t>Реконструкция КЛ-0,4 кВ ТП-378 - ул. Энергетиков, 5</t>
  </si>
  <si>
    <t>Реконструкция КЛ-0,4 кВ ТП-382 - ул. Энергетиков, 29;29А;29В</t>
  </si>
  <si>
    <t>Реконструкция КЛ-0,4 кВ ТП-389 - ул. 30 лет Победы, 28</t>
  </si>
  <si>
    <t>Реконструкция КЛ-0,4 кВ ТП-391 - пр-д. Дружбы, 6</t>
  </si>
  <si>
    <t>Реконструкция КЛ-0,4 кВ ТП-392 - ул. 30 лет Победы, 5</t>
  </si>
  <si>
    <t>Реконструкция КЛ-0,4 кВ ТП-392 - ул. Северная, 70</t>
  </si>
  <si>
    <t>Реконструкция КЛ-0,4 кВ ТП-393 - ул. 50 лет ВЛКСМ, 11А</t>
  </si>
  <si>
    <t>Реконструкция КЛ-0,4 кВ ТП-395 - пр-д. Дружбы, 13</t>
  </si>
  <si>
    <t>Реконструкция КЛ-0,4 кВ ТП-395 - пр-д. Дружбы, 15</t>
  </si>
  <si>
    <t>Реконструкция КЛ-0,4 кВ ТП-448 - пр-д. Первопроходцев, 10</t>
  </si>
  <si>
    <t>Реконструкция КЛ-0,4 кВ ТП-502 - ул. Грибоедова, 5</t>
  </si>
  <si>
    <t>Реконструкция КЛ-0,4 кВ ТП-502 - ул. Грибоедова, 9</t>
  </si>
  <si>
    <t>Реконструкция КЛ-0,4 кВ ТП-504 - ул. Грибоедова, 11</t>
  </si>
  <si>
    <t>Реконструкция КЛ-0,4 кВ ТП-505 - ул. Толстого, 18</t>
  </si>
  <si>
    <t>Реконструкция КЛ-0,4 кВ ТП-505 - ул. Толстого, 24</t>
  </si>
  <si>
    <t>Реконструкция КЛ-0,4 кВ ТП-508 - ул. Грибоедова, 1</t>
  </si>
  <si>
    <t>Реконструкция КЛ-0,4 кВ ТП-508 - ул. Крылова, 13</t>
  </si>
  <si>
    <t>Реконструкция КЛ-0,4 кВ ТП-508 - ул. Крылова, 15</t>
  </si>
  <si>
    <t>Реконструкция КЛ-0,4 кВ ТП-473 - ЦТП-61</t>
  </si>
  <si>
    <t xml:space="preserve">Реконструкция ВЛ-10 кВ ПС-5-РП-137 </t>
  </si>
  <si>
    <t xml:space="preserve">Реконструкция ВЛ-10кв ПС-9 ф. 17 от п.на  КТПН-635,636 ,639  </t>
  </si>
  <si>
    <t>Реконструкция ВЛ-10кв  от ПС-9  ф.17 РП-124   эск-16 (ВЛ-10 кВ ф. Черный Мыс-307 до оп. №9)</t>
  </si>
  <si>
    <t xml:space="preserve">Реконструкция ВЛ-10кв   ТП-384  КТПН-633 </t>
  </si>
  <si>
    <t>Реконструкция ВЛ-10кв  ПС-5  ф. Х.завод -I,II</t>
  </si>
  <si>
    <t xml:space="preserve">Реконструкция ВЛ-10 кВ ПС-5  ф.Чернореченский отп.  </t>
  </si>
  <si>
    <t xml:space="preserve">Реконструкция ВЛ- 6кв РП-100 яч. 18 </t>
  </si>
  <si>
    <t xml:space="preserve">Реконструкция ВЛ-10кв  РП-138  ф.Вост. гр. скажин. </t>
  </si>
  <si>
    <t>Реконструкция ВЛ-6кв п/ст 46 яч. 20</t>
  </si>
  <si>
    <t>Реконструкция КВЛ-6кв  от КРУПЭ до ТП-489</t>
  </si>
  <si>
    <t>1.1.6.4</t>
  </si>
  <si>
    <t>1.1.6.5</t>
  </si>
  <si>
    <t>1.1.6.6</t>
  </si>
  <si>
    <t>1.1.6.7</t>
  </si>
  <si>
    <t>1.1.6.8</t>
  </si>
  <si>
    <t>1.1.6.9</t>
  </si>
  <si>
    <t>1.1.6.10</t>
  </si>
  <si>
    <t>1.1.5.43</t>
  </si>
  <si>
    <t>1.1.5.44</t>
  </si>
  <si>
    <t>1.1.5.45</t>
  </si>
  <si>
    <t>1.1.5.46</t>
  </si>
  <si>
    <t>1.1.5.47</t>
  </si>
  <si>
    <t>1.1.5.48</t>
  </si>
  <si>
    <t>1.1.5.49</t>
  </si>
  <si>
    <t>1.1.5.50</t>
  </si>
  <si>
    <t>1.1.5.51</t>
  </si>
  <si>
    <t>1.1.5.52</t>
  </si>
  <si>
    <t>1.1.5.53</t>
  </si>
  <si>
    <t>1.1.5.54</t>
  </si>
  <si>
    <t>1.1.5.55</t>
  </si>
  <si>
    <t>1.1.5.56</t>
  </si>
  <si>
    <t>1.1.5.57</t>
  </si>
  <si>
    <t>1.1.5.58</t>
  </si>
  <si>
    <t>1.1.5.59</t>
  </si>
  <si>
    <t>1.1.5.60</t>
  </si>
  <si>
    <t>1.1.5.61</t>
  </si>
  <si>
    <t>1.1.5.62</t>
  </si>
  <si>
    <t>1.1.5.63</t>
  </si>
  <si>
    <t>1.1.5.64</t>
  </si>
  <si>
    <t>1.1.5.65</t>
  </si>
  <si>
    <t>1.1.5.66</t>
  </si>
  <si>
    <t>1.1.5.67</t>
  </si>
  <si>
    <t>1.1.5.68</t>
  </si>
  <si>
    <t>1.1.5.69</t>
  </si>
  <si>
    <t>1.1.5.70</t>
  </si>
  <si>
    <t>1.1.5.71</t>
  </si>
  <si>
    <t>1.1.5.72</t>
  </si>
  <si>
    <t>1.1.5.73</t>
  </si>
  <si>
    <t>1.1.5.74</t>
  </si>
  <si>
    <t>1.1.5.75</t>
  </si>
  <si>
    <t>1.1.5.76</t>
  </si>
  <si>
    <t>1.1.5.78</t>
  </si>
  <si>
    <t>1.1.5.79</t>
  </si>
  <si>
    <t>1.1.5.80</t>
  </si>
  <si>
    <t>1.1.5.81</t>
  </si>
  <si>
    <t>1.1.5.82</t>
  </si>
  <si>
    <t>1.1.5.83</t>
  </si>
  <si>
    <t>1.1.5.84</t>
  </si>
  <si>
    <t>1.1.5.86</t>
  </si>
  <si>
    <t>1.1.5.87</t>
  </si>
  <si>
    <t>1.1.5.88</t>
  </si>
  <si>
    <t>1.1.5.89</t>
  </si>
  <si>
    <t>1.1.5.90</t>
  </si>
  <si>
    <t>1.1.5.91</t>
  </si>
  <si>
    <t>1.1.5.92</t>
  </si>
  <si>
    <t>1.1.5.93</t>
  </si>
  <si>
    <t>1.1.5.94</t>
  </si>
  <si>
    <t>1.1.5.95</t>
  </si>
  <si>
    <t>1.1.5.96</t>
  </si>
  <si>
    <t>1.1.5.97</t>
  </si>
  <si>
    <t>1.1.5.98</t>
  </si>
  <si>
    <t>1.1.5.99</t>
  </si>
  <si>
    <t>1.1.5.100</t>
  </si>
  <si>
    <t>1.1.5.101</t>
  </si>
  <si>
    <t>1.1.5.102</t>
  </si>
  <si>
    <t>1.1.5.103</t>
  </si>
  <si>
    <t>1.1.5.104</t>
  </si>
  <si>
    <t>1.1.5.105</t>
  </si>
  <si>
    <t>1.1.5.106</t>
  </si>
  <si>
    <t>1.1.5.107</t>
  </si>
  <si>
    <t>1.1.5.108</t>
  </si>
  <si>
    <t>1.1.5.109</t>
  </si>
  <si>
    <t>1.1.5.110</t>
  </si>
  <si>
    <t>1.1.5.111</t>
  </si>
  <si>
    <t>1.1.5.113</t>
  </si>
  <si>
    <t>1.1.5.114</t>
  </si>
  <si>
    <t>1.1.5.115</t>
  </si>
  <si>
    <t>1.1.5.116</t>
  </si>
  <si>
    <t>1.1.5.117</t>
  </si>
  <si>
    <t>1.1.5.118</t>
  </si>
  <si>
    <t>1.1.5.119</t>
  </si>
  <si>
    <t>1.1.5.122</t>
  </si>
  <si>
    <t>1.1.5.124</t>
  </si>
  <si>
    <t>1.1.5.125</t>
  </si>
  <si>
    <t>1.1.5.126</t>
  </si>
  <si>
    <t>1.1.5.127</t>
  </si>
  <si>
    <t>1.1.5.128</t>
  </si>
  <si>
    <t>1.1.5.129</t>
  </si>
  <si>
    <t>1.1.5.130</t>
  </si>
  <si>
    <t>1.1.5.132</t>
  </si>
  <si>
    <t>1.1.5.133</t>
  </si>
  <si>
    <t>1.1.5.135</t>
  </si>
  <si>
    <t>1.1.5.137</t>
  </si>
  <si>
    <t>1.1.5.138</t>
  </si>
  <si>
    <t>1.1.5.139</t>
  </si>
  <si>
    <t>1.1.5.140</t>
  </si>
  <si>
    <t>1.1.5.141</t>
  </si>
  <si>
    <t>1.1.5.145</t>
  </si>
  <si>
    <t>1.1.5.146</t>
  </si>
  <si>
    <t>1.1.4.29</t>
  </si>
  <si>
    <t>1.1.4.30</t>
  </si>
  <si>
    <t>1.1.4.31</t>
  </si>
  <si>
    <t>1.1.4.32</t>
  </si>
  <si>
    <t>1.1.4.33</t>
  </si>
  <si>
    <t>1.1.4.34</t>
  </si>
  <si>
    <t>1.1.4.35</t>
  </si>
  <si>
    <t>1.1.4.36</t>
  </si>
  <si>
    <t>1.1.4.37</t>
  </si>
  <si>
    <t>1.1.4.38</t>
  </si>
  <si>
    <t>1.1.4.39</t>
  </si>
  <si>
    <t>1.1.4.40</t>
  </si>
  <si>
    <t>1.1.4.41</t>
  </si>
  <si>
    <t>1.1.4.42</t>
  </si>
  <si>
    <t>1.1.4.43</t>
  </si>
  <si>
    <t>1.1.4.44</t>
  </si>
  <si>
    <t>1.1.4.45</t>
  </si>
  <si>
    <t>1.1.4.46</t>
  </si>
  <si>
    <t>1.1.3.91</t>
  </si>
  <si>
    <t>1.1.3.92</t>
  </si>
  <si>
    <t>1.1.3.93</t>
  </si>
  <si>
    <t>1.1.3.94</t>
  </si>
  <si>
    <t>1.1.3.95</t>
  </si>
  <si>
    <t>1.1.3.96</t>
  </si>
  <si>
    <t>1.1.3.97</t>
  </si>
  <si>
    <t>1.1.3.98</t>
  </si>
  <si>
    <t>1.1.3.99</t>
  </si>
  <si>
    <t>1.1.3.100</t>
  </si>
  <si>
    <t>1.1.3.101</t>
  </si>
  <si>
    <t>1.1.3.103</t>
  </si>
  <si>
    <t>1.1.3.104</t>
  </si>
  <si>
    <t>1.1.3.105</t>
  </si>
  <si>
    <t>1.1.3.106</t>
  </si>
  <si>
    <t>1.1.3.107</t>
  </si>
  <si>
    <t>1.1.3.108</t>
  </si>
  <si>
    <t>1.1.3.109</t>
  </si>
  <si>
    <t>1.1.3.110</t>
  </si>
  <si>
    <t>1.1.3.111</t>
  </si>
  <si>
    <t>1.1.3.112</t>
  </si>
  <si>
    <t>1.1.3.113</t>
  </si>
  <si>
    <t>1.1.3.114</t>
  </si>
  <si>
    <t>1.1.3.115</t>
  </si>
  <si>
    <t>1.1.3.116</t>
  </si>
  <si>
    <t>1.1.3.117</t>
  </si>
  <si>
    <t>1.1.3.118</t>
  </si>
  <si>
    <t>1.1.3.119</t>
  </si>
  <si>
    <t>1.1.3.120</t>
  </si>
  <si>
    <t>1.1.3.121</t>
  </si>
  <si>
    <t>1.1.3.123</t>
  </si>
  <si>
    <t>1.1.3.124</t>
  </si>
  <si>
    <t>1.1.3.125</t>
  </si>
  <si>
    <t>Монтаж системы АИИС КУЭ РП; ТП; КТПН</t>
  </si>
  <si>
    <t>Строительство КТПН№1 2х250кВА, для электроснабжения п.Лунный</t>
  </si>
  <si>
    <t>Строительство КТПН№2 2х250кВА, для электроснабжения п.Лунный</t>
  </si>
  <si>
    <t>Строительство КТПН-2х400кВА, для электроснабжения п.Кедровый-1</t>
  </si>
  <si>
    <t>Строительство КТПН-2х250кВА, для электроснабжения п.Кедровый-1</t>
  </si>
  <si>
    <t>Строительство КРУН1, для электроснабжения п.Кедровый-1</t>
  </si>
  <si>
    <t>Строительство КРУН2, для электроснабжения п.Кедровый-1</t>
  </si>
  <si>
    <t>Строительство ТП12 2х1000кВА, для электроснабжения ж/д в мкр.21-22</t>
  </si>
  <si>
    <t>Строительство ТП13 2х1000кВА, для электроснабжения ж/д в мкр.21-22</t>
  </si>
  <si>
    <t>Строительство ТП-2х1600кВА, для электроснабжения Регионального центра спорта инвалидов мкр.31А</t>
  </si>
  <si>
    <t>Строительство ТП 2х1250кВА, для электроснабжения ж/д по ул.Энгельса, Югорский тракт</t>
  </si>
  <si>
    <t>Строительство КЛ-10кВ от ТП12 2х1000кВА  до ТП13 2х1000кВА, для электроснабжения ж/д в мкр.21-22</t>
  </si>
  <si>
    <t>Строительство КЛ-10кВ ПС "Геолог" до ТП-2х1600кВА, для электроснабжения Регионального центра спорта инвалидов мкр.31А</t>
  </si>
  <si>
    <t>Строительство КЛ-10кВ от КТПН-736 до КТПН№1 2х250кВА, для электроснабжения п.Лунный</t>
  </si>
  <si>
    <t>Строительство КЛ-10кВ от КТПН№1 2х250кВА до КТПН№2 2х250кВА, для электроснабжения п.Лунный</t>
  </si>
  <si>
    <t>Строительство КЛ-10кВ от КТПН№2 2х250кВА до КТПН-735, для электроснабжения п.Лунный</t>
  </si>
  <si>
    <t>Строительство КЛ-6кВ от ПС"Строительная-24" до КРУН1, для электроснабжения п.Кедровый-1</t>
  </si>
  <si>
    <t>Строительство КЛ-6кВ от ПС"Строительная-25" до КРУН2, для электроснабжения п.Кедровый-1</t>
  </si>
  <si>
    <t>Строительство КЛ-6кВ от КРУН1 до КТПН-2х400кВА, для электроснабжения п.Кедровый-1</t>
  </si>
  <si>
    <t>Строительство КЛ-6кВ от КРУН2 до КТПН-2х400кВА, для электроснабжения п.Кедровый-1</t>
  </si>
  <si>
    <t>Строительство КЛ-6кВ от КТПН-2х400кВА до КТПН-2х250кВА, для электроснабжения п.Кедровый-1</t>
  </si>
  <si>
    <t>Строительство КЛ-10кВ до ТП 2х1250кВА, для электроснабжения ж/д по ул.Энгельса, Югорский тракт</t>
  </si>
  <si>
    <t>Производственных помещений, г.Сургут</t>
  </si>
  <si>
    <t>Строительство ТП 2х2500кВА, для электроснабжения Храма по ул.Мира</t>
  </si>
  <si>
    <t>ООО "Сургутские городские электрические сети" на 2018-2022 годы (г.Сургут)</t>
  </si>
  <si>
    <t>«___»________ 2017 год</t>
  </si>
  <si>
    <t>Краткое описание инвестиционной программы
ООО "Сургутские городские электрические сети" на 2018-2022 годы (г.Сургут)</t>
  </si>
  <si>
    <t>ООО "Сургутские городские электрические сети" на 2018-2022годы (г.Сургут)</t>
  </si>
  <si>
    <t>Строительство ВЛ-0,4кВ от КТПН№1 ДНТ "Барсовское"</t>
  </si>
  <si>
    <t>Строительство ВЛ-0,4кВ от КТПН№2 ДНТ "Барсовское"</t>
  </si>
  <si>
    <t>Строительство КТПН-400кВА ДНТ "Чистые пруды"</t>
  </si>
  <si>
    <t>Строительство ВЛ-0,4кВ от КТПН-400кВА ДНТ "Чистые пруды"</t>
  </si>
  <si>
    <t>Монтаж диспетчерского щита</t>
  </si>
  <si>
    <t>Строительство ТП№17 2х2500кВА мкр.27А, для электроснабжения средней общеобразовательной школы</t>
  </si>
  <si>
    <t>Строительство ТП№21 2х2500кВА мкр.27А, для электроснабжения детского сада</t>
  </si>
  <si>
    <t>Строительство ТП№18 2х2500кВА мкр.27А, Жилая застройка</t>
  </si>
  <si>
    <t>Строительство ТП№19 2х2500кВА мкр.27А, Жилая застройка</t>
  </si>
  <si>
    <t>Строительство ТП№20 2х2500кВА мкр.27А, Жилая застройка</t>
  </si>
  <si>
    <t>Строительство ТП№22 2х2500кВА мкр.27А, Жилая застройка</t>
  </si>
  <si>
    <t>Строительство ТП№16 2х2500кВА мкр.27А, Жилая застройка</t>
  </si>
  <si>
    <t>Строительство ТП№23 2х2500кВА мкр.27А, Жилая застройка</t>
  </si>
  <si>
    <t>Строительство КЛ-10кВ от ТП№16 2х2500кВА до ТП№17 2х2500 кВА мкр.27А</t>
  </si>
  <si>
    <t>Строительство КЛ-10кВ от ТП№17 2х2500кВА до ТП№18 2х2500 кВА мкр.27А</t>
  </si>
  <si>
    <t>Строительство КЛ-10кВ от ТП№18 2х2500кВА до ТП№19 2х2500 кВА мкр.27А</t>
  </si>
  <si>
    <t>Строительство КЛ-10кВ от ТП№19 2х2500кВА до ТП№22 2х2500 кВА мкр.27А</t>
  </si>
  <si>
    <t>Строительство КЛ-10кВ от ТП№22 2х2500кВА до ТП№23 2х2500 кВА мкр.27А</t>
  </si>
  <si>
    <t>Строительство КЛ-10кВ от ТП№23 2х2500кВА до ТП№20 2х2500 кВА мкр.27А</t>
  </si>
  <si>
    <t>Строительство КЛ-10кВ от ТП№20 2х2500кВА до ТП№21 2х2500 кВА мкр.27А</t>
  </si>
  <si>
    <t>Строительство ТП№2 2х1600кВА мкр.51, для электроснабжения Поликлиники мкр.51</t>
  </si>
  <si>
    <t>Строительство ТП№6 2х1600кВА мкр.51, для электроснабжения общеобразовательной школы на 800 мест</t>
  </si>
  <si>
    <t>Строительство ТП№8 2х1600кВА мкр.51, для электроснабжения Детского сада на 310 мест мкр.51</t>
  </si>
  <si>
    <t>Строительство ТП№1 2х1600кВА мкр.51, для электроснабжения Психо-наркологического диспансера, мкр.51</t>
  </si>
  <si>
    <t>Строительство ТП№3 2х1600кВА мкр.51, для электроснабжения Многоэтажных жилых домов</t>
  </si>
  <si>
    <t>Строительство ТП№4 2х1600кВА мкр.51, для электроснабжения Многоэтажных жилых домов</t>
  </si>
  <si>
    <t>Строительство ТП№5 2х1600кВА мкр.51, для электроснабжения Многоэтажных жилых домов</t>
  </si>
  <si>
    <t>Строительство ТП№7 2х1600кВА мкр.51, для электроснабжения Многоэтажных жилых домов</t>
  </si>
  <si>
    <t>Строительство КЛ-10кВ от ТП№1 2х1600кВА до ТП№2 2х1600кВА мкр.51</t>
  </si>
  <si>
    <t>Строительство РП(ТП)11 2х2500кВА, для электроснабжения ж/д в мкр.21-22</t>
  </si>
  <si>
    <t>Строительство КЛ-10кВ от РП-117 до РП(ТП)11 2х2500кВА, для электроснабжения ж/д в мкр.21-22</t>
  </si>
  <si>
    <t>Строительство КЛ-10кВ от РП(ТП)11 2х1000кВА  до ТП12 2х1000кВА, для электроснабжения ж/д в мкр.21-22</t>
  </si>
  <si>
    <t>Строительство КЛ-10кВ от ТП13 2х1000кВА  до РП(ТП)11 2х2500кВА, для электроснабжения ж/д в мкр.21-22</t>
  </si>
  <si>
    <t>Строительство КТПН№1 2х400кВА ДНТ "Барсовское"</t>
  </si>
  <si>
    <t>Строительство КТПН№2 2х400кВА ДНТ "Барсовское"</t>
  </si>
  <si>
    <t>Строительство КЛ-10кВ от РП-164 до ТП2 2х2500кВА мкр.35</t>
  </si>
  <si>
    <t>Строительство КЛ-10кВ от ТП2 2х2500кВА до ТП3 2х2500кВА мкр.35</t>
  </si>
  <si>
    <t>Строительство КЛ-10кВ от ТП-18 2х2500кВА до ТП№20 2х1600кВА мкр.44</t>
  </si>
  <si>
    <t>Строительство КЛ-10кВ от ТП№20 2х1600кВА до ТП№21 2х2500кВА мкр.44</t>
  </si>
  <si>
    <t>Строительство КЛ-10кВ от ТП№21 2х2500кВА мкр.44 до БКТП-830</t>
  </si>
  <si>
    <t>Строительство КЛ-10кВ от РП-110 до ТП 2х2500кВА, для электроснабжения Храма по ул.Мира</t>
  </si>
  <si>
    <t>2.1.6.11</t>
  </si>
  <si>
    <t>2.1.6.12</t>
  </si>
  <si>
    <t>2.1.6.13</t>
  </si>
  <si>
    <t>2.1.6.14</t>
  </si>
  <si>
    <t>2.1.6.15</t>
  </si>
  <si>
    <t>2.1.6.16</t>
  </si>
  <si>
    <t>2.1.6.17</t>
  </si>
  <si>
    <t>2.1.6.18</t>
  </si>
  <si>
    <t>2.1.6.19</t>
  </si>
  <si>
    <t>2.1.6.20</t>
  </si>
  <si>
    <t>2.1.6.21</t>
  </si>
  <si>
    <t>2.1.6.22</t>
  </si>
  <si>
    <t>2.1.6.23</t>
  </si>
  <si>
    <t>2.1.6.24</t>
  </si>
  <si>
    <t>2.1.6.25</t>
  </si>
  <si>
    <t>2.1.6.26</t>
  </si>
  <si>
    <t>2.1.6.27</t>
  </si>
  <si>
    <t>Микроавтобус Фольцваген - Мультивен</t>
  </si>
  <si>
    <t>Кран манипулятор КАМАЗ 43118 г/п 2,9т</t>
  </si>
  <si>
    <t>АГП ПСС121-28 КАМАЗ 5350 6х6</t>
  </si>
  <si>
    <t xml:space="preserve">Погрузчик фронтальный «Амкадор-352» г.п. 5 тн. </t>
  </si>
  <si>
    <t>КС 65717-34 (50 тонн) КАМАЗ 6560 8х8</t>
  </si>
  <si>
    <t>БКМ 517 КАМАЗ 43502</t>
  </si>
  <si>
    <t>Газель-Next цельнометалическая-6шт.</t>
  </si>
  <si>
    <t>Шевроле – Нива GLC-7шт.</t>
  </si>
  <si>
    <t>Мини погрузчик МКСМ-800-2шт.</t>
  </si>
  <si>
    <t>Лаборатории на базе КАМАЗ 4х4- 2шт.</t>
  </si>
  <si>
    <t>Газель-Next автобус 4шт.</t>
  </si>
  <si>
    <t>АГП ВС-22-06 ЭИ КАМАЗ 43502 4х4 - 2шт.</t>
  </si>
  <si>
    <t>Строительство ТП№20 2х1600кВА мкр.44, для электроснабжения Детского сада на 350мест</t>
  </si>
  <si>
    <t>Строительство ТП№21 2х2500кВА мкр.44, для электроснабжения Школы на 1200 учащихся</t>
  </si>
  <si>
    <t>Монтаж системы АИИС КУЭ ВРУ жилых домов</t>
  </si>
  <si>
    <t>Техническое освидетельствование объектов с истекшим сроком эксплуатации</t>
  </si>
  <si>
    <t>Строительство КЛ-10кВ от ТП№21 2х2500 кВА мкр.27А до РП-147</t>
  </si>
  <si>
    <t>Строительство КЛ-10кВ от РП-147 до ТП№16 2х2500кВА  мкр.27А</t>
  </si>
  <si>
    <t>2.1.2.11</t>
  </si>
  <si>
    <t>2.1.2.12</t>
  </si>
  <si>
    <t>2.1.2.13</t>
  </si>
  <si>
    <t>2.1.2.14</t>
  </si>
  <si>
    <t>2.1.2.15</t>
  </si>
  <si>
    <t>2.1.2.16</t>
  </si>
  <si>
    <t>2.1.2.17</t>
  </si>
  <si>
    <t>2.1.2.18</t>
  </si>
  <si>
    <t>2.1.2.19</t>
  </si>
  <si>
    <t>2.1.2.20</t>
  </si>
  <si>
    <t>2.1.2.21</t>
  </si>
  <si>
    <t>2.1.2.22</t>
  </si>
  <si>
    <t>2.1.2.23</t>
  </si>
  <si>
    <t>2.1.2.24</t>
  </si>
  <si>
    <t>2.1.2.25</t>
  </si>
  <si>
    <t>2.1.2.26</t>
  </si>
  <si>
    <t>2.1.2.27</t>
  </si>
  <si>
    <t>2.1.2.28</t>
  </si>
  <si>
    <t>2.1.2.29</t>
  </si>
  <si>
    <t>2.1.2.30</t>
  </si>
  <si>
    <t>2.1.2.31</t>
  </si>
  <si>
    <t>2.1.2.32</t>
  </si>
  <si>
    <t>2.1.2.33</t>
  </si>
  <si>
    <t>2.1.2.34</t>
  </si>
  <si>
    <t>2.1.2.35</t>
  </si>
  <si>
    <t>2.1.2.36</t>
  </si>
  <si>
    <t>2.1.2.37</t>
  </si>
  <si>
    <t>2.1.2.38</t>
  </si>
  <si>
    <t>2.1.2.39</t>
  </si>
  <si>
    <t>2.1.2.40</t>
  </si>
  <si>
    <t>2.1.2.41</t>
  </si>
  <si>
    <t>2.1.2.42</t>
  </si>
  <si>
    <t>2.1.2.43</t>
  </si>
  <si>
    <t>2.1.2.44</t>
  </si>
  <si>
    <t>2.1.2.45</t>
  </si>
  <si>
    <t>2.1.2.46</t>
  </si>
  <si>
    <t>2.1.2.47</t>
  </si>
  <si>
    <t>2.1.2.48</t>
  </si>
  <si>
    <t>2.1.2.49</t>
  </si>
  <si>
    <t>2.1.2.50</t>
  </si>
  <si>
    <t>2.1.2.51</t>
  </si>
  <si>
    <t>2.1.2.52</t>
  </si>
  <si>
    <t>2.1.2.53</t>
  </si>
  <si>
    <t>2.1.2.54</t>
  </si>
  <si>
    <t>2.1.2.55</t>
  </si>
  <si>
    <t>2.1.2.56</t>
  </si>
  <si>
    <t>2.1.2.57</t>
  </si>
  <si>
    <t>2.1.2.58</t>
  </si>
  <si>
    <t>2.1.2.59</t>
  </si>
  <si>
    <t>2.1.2.60</t>
  </si>
  <si>
    <t>2.1.2.61</t>
  </si>
  <si>
    <t>2.1.2.62</t>
  </si>
  <si>
    <t>2.1.2.63</t>
  </si>
  <si>
    <t>2.1.2.64</t>
  </si>
  <si>
    <t>2.1.2.65</t>
  </si>
  <si>
    <t>2.1.2.66</t>
  </si>
  <si>
    <t>2.1.2.67</t>
  </si>
  <si>
    <t>2.1.2.68</t>
  </si>
  <si>
    <t>2.1.2.69</t>
  </si>
  <si>
    <t>2.1.2.70</t>
  </si>
  <si>
    <t>2.1.2.71</t>
  </si>
  <si>
    <t>Строительство КТПН-400кВА Садоводческое товарищество "Энергетик-2" рабочих и служащих Сургутской ГРЭС-1</t>
  </si>
  <si>
    <t>Строительство КТПН-400кВА ПСТ  "№30 Дорожник"</t>
  </si>
  <si>
    <t>Строительство КТПН-400кВА ДНТ  "ДРУЖБА"</t>
  </si>
  <si>
    <t>Строительство КТПН-400кВА ПКС "Крылья Сургута",</t>
  </si>
  <si>
    <t>Строительство КТПН-400кВА СТ № 52 "Лесное"</t>
  </si>
  <si>
    <t>Строительство КТПН-400кВА СНТ  "Чистые пруды"</t>
  </si>
  <si>
    <t>Строительство КТПН-400кВА ПССК "Чернореченский"</t>
  </si>
  <si>
    <t>Строительство КТПН-400кВА ПСДСК    "ПОДВОДНИК"</t>
  </si>
  <si>
    <t>Строительство КТПН-400кВА СОПК "Родничок" № 61</t>
  </si>
  <si>
    <t>Строительство КТПН-400кВА СНТ "Газовик"</t>
  </si>
  <si>
    <t>Строительство КТПН-400кВА СТ  № 13 "МАЙ"</t>
  </si>
  <si>
    <t>Строительство КТПН-400кВА ПДК "Крылья Сургута"-2</t>
  </si>
  <si>
    <t>Строительство КТПН-400кВА ПДК "Крылья Сургута - Кафт"</t>
  </si>
  <si>
    <t>Строительство КТПН-400кВА ДНТ "Тихий Бор"</t>
  </si>
  <si>
    <t>Строительство КТПН-400кВА ДПК "Жемчужина"</t>
  </si>
  <si>
    <t>Строительство КТПН-400кВА ПСК Искра</t>
  </si>
  <si>
    <t>Строительство КТПН-400кВА ПК Садовое товарищество № 7</t>
  </si>
  <si>
    <t>Строительство КТПН-400кВА ПСК № 71 Зеленое</t>
  </si>
  <si>
    <t>Строительство КТПН-400кВА ПДК Сосновый бор</t>
  </si>
  <si>
    <t>Строительство КТПН-400кВА ПСК Березовый</t>
  </si>
  <si>
    <t>Строительство КТПН-400кВА ПСК Пищевик</t>
  </si>
  <si>
    <t>Строительство КТПН-400кВА ПСК Кедровый</t>
  </si>
  <si>
    <t>Строительство КТПН-400кВА ПСК Рябиновое</t>
  </si>
  <si>
    <t>Строительство КТПН-400кВА ПСК Виктория</t>
  </si>
  <si>
    <t>Строительство КТПН-400кВА СТСН Летние Юрты</t>
  </si>
  <si>
    <t>Строительство КТПН-400кВА СТ Ягодное</t>
  </si>
  <si>
    <t>Строительство КТПН-400кВА СТ Сириус</t>
  </si>
  <si>
    <t>Строительство КТПН-400кВА СТ Берендей</t>
  </si>
  <si>
    <t>Строительство КТПН-400кВА СТ Тюльпан</t>
  </si>
  <si>
    <t>Строительство КТПН-400кВА СОТ Энергостроитель</t>
  </si>
  <si>
    <t>Строительство КТПН-400кВА СОТ Прибрежный</t>
  </si>
  <si>
    <t>Строительство КТПН-400кВА СОТ Прибрежный-2</t>
  </si>
  <si>
    <t>Строительство КТПН-400кВА СОТ Прибрежный-3</t>
  </si>
  <si>
    <t>Строительство КТПН-400кВА СТ Полимер</t>
  </si>
  <si>
    <t>Строительство КТПН-400кВА СОТ Заречный</t>
  </si>
  <si>
    <t>Строительство КТПН-400кВА СОТ Север</t>
  </si>
  <si>
    <t>Строительство КТПН-400кВА СОТ Север-1</t>
  </si>
  <si>
    <t>Строительство КТПН-400кВА СОТ Черемушки</t>
  </si>
  <si>
    <t>Строительство КТПН-400кВА ПДК Черемушки-2</t>
  </si>
  <si>
    <t>Строительство КТПН-400кВА СПК Авиатор-34</t>
  </si>
  <si>
    <t>Строительство КТПН-400кВА СНТ Дзержинец</t>
  </si>
  <si>
    <t>Строительство КТПН-400кВА ПСОК №8</t>
  </si>
  <si>
    <t>Строительство КТПН-400кВА СТ № 4</t>
  </si>
  <si>
    <t>Строительство КТПН-400кВА СТ № 5</t>
  </si>
  <si>
    <t>Строительство КТПН-400кВА СТ № 3</t>
  </si>
  <si>
    <t>Строительство КТПН-400кВА СТ № 2</t>
  </si>
  <si>
    <t>Строительство КТПН-400кВА СТ Ручеек</t>
  </si>
  <si>
    <t>Строительство КТПН-400кВА СОТ Кооператор</t>
  </si>
  <si>
    <t>Строительство КТПН-400кВА СОТ Монтажник-40</t>
  </si>
  <si>
    <t>Строительство КТПН-400кВА СОТ Магистраль</t>
  </si>
  <si>
    <t>Строительство КТПН-400кВА СОТ Кедр</t>
  </si>
  <si>
    <t>Строительство КТПН-400кВА СОТ Мостовик-1</t>
  </si>
  <si>
    <t>Строительство КТПН-400кВА ДНТ Калинка</t>
  </si>
  <si>
    <t>Строительство КТПН-400кВА ДНТ Тихое</t>
  </si>
  <si>
    <t>Строительство КТПН-400кВА СТ Зори Сургута</t>
  </si>
  <si>
    <t>Строительство КТПН-400кВА ДНТ Птицевод Севера</t>
  </si>
  <si>
    <t>Строительство КТПН-400кВА СОТ Энергетик-4</t>
  </si>
  <si>
    <t>Строительство КТПН-400кВА СОТ Хвойный</t>
  </si>
  <si>
    <t>Строительство КТПН-400кВА ДК Солнечное</t>
  </si>
  <si>
    <t>Строительство КТПН-400кВА СОТ Рассвет</t>
  </si>
  <si>
    <t>Строительство КТПН-400кВА СОТ Локомотив</t>
  </si>
  <si>
    <t>Строительство КТПН-400кВА СОТ Речник</t>
  </si>
  <si>
    <t>2.1.5.25</t>
  </si>
  <si>
    <t>2.1.5.26</t>
  </si>
  <si>
    <t>2.1.5.27</t>
  </si>
  <si>
    <t>2.1.5.28</t>
  </si>
  <si>
    <t>2.1.5.29</t>
  </si>
  <si>
    <t>2.1.5.30</t>
  </si>
  <si>
    <t>2.1.5.31</t>
  </si>
  <si>
    <t>2.1.5.32</t>
  </si>
  <si>
    <t>2.1.5.33</t>
  </si>
  <si>
    <t>2.1.5.34</t>
  </si>
  <si>
    <t>2.1.5.35</t>
  </si>
  <si>
    <t>2.1.5.36</t>
  </si>
  <si>
    <t>2.1.5.37</t>
  </si>
  <si>
    <t>2.1.5.38</t>
  </si>
  <si>
    <t>2.1.5.39</t>
  </si>
  <si>
    <t>2.1.5.40</t>
  </si>
  <si>
    <t>2.1.5.41</t>
  </si>
  <si>
    <t>2.1.5.42</t>
  </si>
  <si>
    <t>2.1.5.43</t>
  </si>
  <si>
    <t>2.1.5.44</t>
  </si>
  <si>
    <t>2.1.5.45</t>
  </si>
  <si>
    <t>2.1.5.46</t>
  </si>
  <si>
    <t>2.1.5.47</t>
  </si>
  <si>
    <t>2.1.5.48</t>
  </si>
  <si>
    <t>2.1.5.49</t>
  </si>
  <si>
    <t>2.1.5.50</t>
  </si>
  <si>
    <t>2.1.5.51</t>
  </si>
  <si>
    <t>2.1.5.52</t>
  </si>
  <si>
    <t>2.1.5.53</t>
  </si>
  <si>
    <t>2.1.5.54</t>
  </si>
  <si>
    <t>2.1.5.55</t>
  </si>
  <si>
    <t>2.1.5.56</t>
  </si>
  <si>
    <t>2.1.5.57</t>
  </si>
  <si>
    <t>2.1.5.58</t>
  </si>
  <si>
    <t>2.1.5.59</t>
  </si>
  <si>
    <t>2.1.5.60</t>
  </si>
  <si>
    <t>2.1.5.61</t>
  </si>
  <si>
    <t>2.1.5.62</t>
  </si>
  <si>
    <t>2.1.5.63</t>
  </si>
  <si>
    <t>2.1.5.64</t>
  </si>
  <si>
    <t>2.1.5.65</t>
  </si>
  <si>
    <t>Строительство ВЛ-0,4кВ Садоводческое товарищество "Энергетик-2" рабочих и служащих Сургутской ГРЭС-1</t>
  </si>
  <si>
    <t>Строительство ВЛ-0,4кВ ПСТ  "№30 Дорожник"</t>
  </si>
  <si>
    <t>Строительство ВЛ-0,4кВ ДНТ  "ДРУЖБА"</t>
  </si>
  <si>
    <t>Строительство ВЛ-0,4кВ ПКС "Крылья Сургута",</t>
  </si>
  <si>
    <t>Строительство ВЛ-0,4кВ СТ № 52 "Лесное"</t>
  </si>
  <si>
    <t>Строительство ВЛ-0,4кВ СНТ  "Чистые пруды"</t>
  </si>
  <si>
    <t>Строительство ВЛ-0,4кВ ПССК "Чернореченский"</t>
  </si>
  <si>
    <t>Строительство ВЛ-0,4кВ ПСДСК    "ПОДВОДНИК"</t>
  </si>
  <si>
    <t>Строительство ВЛ-0,4кВ СОПК "Родничок" № 61</t>
  </si>
  <si>
    <t>Строительство ВЛ-0,4кВ СНТ "Газовик"</t>
  </si>
  <si>
    <t>Строительство ВЛ-0,4кВ СТ  № 13 "МАЙ"</t>
  </si>
  <si>
    <t>Строительство ВЛ-0,4кВ ПДК "Крылья Сургута"-2</t>
  </si>
  <si>
    <t>Строительство ВЛ-0,4кВ ПДК "Крылья Сургута - Кафт"</t>
  </si>
  <si>
    <t>Строительство ВЛ-0,4кВ ДНТ "Тихий Бор"</t>
  </si>
  <si>
    <t>Строительство ВЛ-0,4кВ ДПК "Жемчужина"</t>
  </si>
  <si>
    <t>Строительство ВЛ-0,4кВ ПСК Искра</t>
  </si>
  <si>
    <t>Строительство ВЛ-0,4кВ ПК Садовое товарищество № 7</t>
  </si>
  <si>
    <t>Строительство ВЛ-0,4кВ ПСК № 71 Зеленое</t>
  </si>
  <si>
    <t>Строительство ВЛ-0,4кВ ПДК Сосновый бор</t>
  </si>
  <si>
    <t>Строительство ВЛ-0,4кВ ПСК Березовый</t>
  </si>
  <si>
    <t>Строительство ВЛ-0,4кВ ПСК Пищевик</t>
  </si>
  <si>
    <t>Строительство ВЛ-0,4кВ ПСК Кедровый</t>
  </si>
  <si>
    <t>Строительство ВЛ-0,4кВ ПСК Рябиновое</t>
  </si>
  <si>
    <t>Строительство ВЛ-0,4кВ ПСК Виктория</t>
  </si>
  <si>
    <t>Строительство ВЛ-0,4кВ СТСН Летние Юрты</t>
  </si>
  <si>
    <t>Строительство ВЛ-0,4кВ СТ Ягодное</t>
  </si>
  <si>
    <t>Строительство ВЛ-0,4кВ СТ Сириус</t>
  </si>
  <si>
    <t>Строительство ВЛ-0,4кВ СТ Берендей</t>
  </si>
  <si>
    <t>Строительство ВЛ-0,4кВ СТ Тюльпан</t>
  </si>
  <si>
    <t>Строительство ВЛ-0,4кВ СОТ Энергостроитель</t>
  </si>
  <si>
    <t>Строительство ВЛ-0,4кВ СОТ Прибрежный</t>
  </si>
  <si>
    <t>Строительство ВЛ-0,4кВ СОТ Прибрежный-2</t>
  </si>
  <si>
    <t>Строительство ВЛ-0,4кВ СОТ Прибрежный-3</t>
  </si>
  <si>
    <t>Строительство ВЛ-0,4кВ СТ Полимер</t>
  </si>
  <si>
    <t>Строительство ВЛ-0,4кВ СОТ Заречный</t>
  </si>
  <si>
    <t>Строительство ВЛ-0,4кВ СОТ Север</t>
  </si>
  <si>
    <t>Строительство ВЛ-0,4кВ СОТ Север-1</t>
  </si>
  <si>
    <t>Строительство ВЛ-0,4кВ СОТ Черемушки</t>
  </si>
  <si>
    <t>Строительство ВЛ-0,4кВ ПДК Черемушки-2</t>
  </si>
  <si>
    <t>Строительство ВЛ-0,4кВ СПК Авиатор-34</t>
  </si>
  <si>
    <t>Строительство ВЛ-0,4кВ СНТ Дзержинец</t>
  </si>
  <si>
    <t>Строительство ВЛ-0,4кВ ПСОК №8</t>
  </si>
  <si>
    <t>Строительство ВЛ-0,4кВ СТ № 4</t>
  </si>
  <si>
    <t>Строительство ВЛ-0,4кВ СТ № 5</t>
  </si>
  <si>
    <t>Строительство ВЛ-0,4кВ СТ № 3</t>
  </si>
  <si>
    <t>Строительство ВЛ-0,4кВ СТ № 2</t>
  </si>
  <si>
    <t>Строительство ВЛ-0,4кВ СТ Ручеек</t>
  </si>
  <si>
    <t>Строительство ВЛ-0,4кВ СОТ Кооператор</t>
  </si>
  <si>
    <t>Строительство ВЛ-0,4кВ СОТ Монтажник-40</t>
  </si>
  <si>
    <t>Строительство ВЛ-0,4кВ СОТ Магистраль</t>
  </si>
  <si>
    <t>Строительство ВЛ-0,4кВ СОТ Кедр</t>
  </si>
  <si>
    <t>Строительство ВЛ-0,4кВ СОТ Мостовик-1</t>
  </si>
  <si>
    <t>Строительство ВЛ-0,4кВ ДНТ Калинка</t>
  </si>
  <si>
    <t>Строительство ВЛ-0,4кВ ДНТ Тихое</t>
  </si>
  <si>
    <t>Строительство ВЛ-0,4кВ СТ Зори Сургута</t>
  </si>
  <si>
    <t>Строительство ВЛ-0,4кВ ДНТ Птицевод Севера</t>
  </si>
  <si>
    <t>Строительство ВЛ-0,4кВ СОТ Энергетик-4</t>
  </si>
  <si>
    <t>Строительство ВЛ-0,4кВ СОТ Хвойный</t>
  </si>
  <si>
    <t>Строительство ВЛ-0,4кВ ДК Солнечное</t>
  </si>
  <si>
    <t>Строительство ВЛ-0,4кВ СОТ Рассвет</t>
  </si>
  <si>
    <t>Строительство ВЛ-0,4кВ СОТ Локомотив</t>
  </si>
  <si>
    <t>Строительство ВЛ-0,4кВ СОТ Речник</t>
  </si>
  <si>
    <t>Гильотина</t>
  </si>
  <si>
    <t>Пресс ножницы</t>
  </si>
  <si>
    <t>Сварочный аппарат</t>
  </si>
  <si>
    <t>Трубогибный станок универсальный</t>
  </si>
  <si>
    <t>Профессиональный алкотестер</t>
  </si>
  <si>
    <t>Автомобильный диагностический компьютер</t>
  </si>
  <si>
    <t>Стенд проверки генераторов стартеров</t>
  </si>
  <si>
    <t>Зарядное оборудование</t>
  </si>
  <si>
    <t>Вентиляция цеха</t>
  </si>
  <si>
    <t>Шиномонтажный станок (для легкового транспорта)</t>
  </si>
  <si>
    <t>Балансировочный станок (для легкового транспорта)</t>
  </si>
  <si>
    <t>Балансировочный станок (для грузового транспорта)</t>
  </si>
  <si>
    <t>Компрессор V-110л.</t>
  </si>
  <si>
    <t>Строительство РП-2х2500кВА мкр.28</t>
  </si>
  <si>
    <t>Строительство ТП-2х1600кВА мкр.28, для электроснабжения Детского сада мкр.28</t>
  </si>
  <si>
    <t>Строительство КЛ-10кВ от РП-2х2500кВА мкр.28 до ТП-2х1600кВА мкр.28</t>
  </si>
  <si>
    <t>Строительство КЛ-10кВ от ТП-2х1600кВА мкр.28 до места врезки в КЛ-10кВ</t>
  </si>
  <si>
    <t>Строительство КЛ-10кВ от РП-2х2500кВА мкр.28 до места врезки в КЛ-10кВ</t>
  </si>
  <si>
    <t>ААШВ-3х120</t>
  </si>
  <si>
    <t>ААШВ-3х240</t>
  </si>
  <si>
    <t>ААБл-3х120</t>
  </si>
  <si>
    <t>АСБ-3х240</t>
  </si>
  <si>
    <t>АСБ-3х185</t>
  </si>
  <si>
    <t>АСБ-3х150</t>
  </si>
  <si>
    <t>ААШВ-3х185</t>
  </si>
  <si>
    <t>ААБл-3х150</t>
  </si>
  <si>
    <t>АСБ-3х151</t>
  </si>
  <si>
    <t>АСБ-3х241</t>
  </si>
  <si>
    <t>ААБл-3×95</t>
  </si>
  <si>
    <t>ААБл-3×150</t>
  </si>
  <si>
    <t>ААБл-3×120</t>
  </si>
  <si>
    <t>АСБ-3х120</t>
  </si>
  <si>
    <t>ААШВ-3х150</t>
  </si>
  <si>
    <t>АСБ-3х180</t>
  </si>
  <si>
    <t>ААБл-3х240</t>
  </si>
  <si>
    <t>ААБл-3х70</t>
  </si>
  <si>
    <t>ААШВ-3×120</t>
  </si>
  <si>
    <t>АВВГ-3×95+1×50</t>
  </si>
  <si>
    <t>ААШВ-3×150</t>
  </si>
  <si>
    <t>АСБ-3×150</t>
  </si>
  <si>
    <t>АСБ-3×120</t>
  </si>
  <si>
    <t>АСБ-3×95</t>
  </si>
  <si>
    <t>АСБ-3×70</t>
  </si>
  <si>
    <t>АСБ-3×35</t>
  </si>
  <si>
    <t>АВВГ-3×120</t>
  </si>
  <si>
    <t>АШШВ-3×185</t>
  </si>
  <si>
    <t>АВВГ-3×70+1×35</t>
  </si>
  <si>
    <t>АВШВБ-4×120</t>
  </si>
  <si>
    <t>ААБл-3×95+1×50</t>
  </si>
  <si>
    <t>АВВГ-3×50+1×25</t>
  </si>
  <si>
    <t>АВБбШв-4×70</t>
  </si>
  <si>
    <t>АВБбШв-4×95</t>
  </si>
  <si>
    <t>АВБбШв-4×120</t>
  </si>
  <si>
    <t>ААШв-3×95</t>
  </si>
  <si>
    <t>ААБШВ-3×95+1×50</t>
  </si>
  <si>
    <t>АВВГ-3×120+1×70</t>
  </si>
  <si>
    <t>АПВГ-3×120+1×70</t>
  </si>
  <si>
    <t>АВВГ-3×120+1×50</t>
  </si>
  <si>
    <t>АВВГ-3×50+1×16</t>
  </si>
  <si>
    <t>ААВБ-3×185+1×50</t>
  </si>
  <si>
    <t>ААБл-3×240</t>
  </si>
  <si>
    <t>АВВГ-3×95+1×35</t>
  </si>
  <si>
    <t>АВВГ-4х120</t>
  </si>
  <si>
    <t>АВБВ-3×95+1×35</t>
  </si>
  <si>
    <t>АВВГ-3×120+1×35</t>
  </si>
  <si>
    <t>АСБ-3×95+1×35</t>
  </si>
  <si>
    <t>ВПБ-3×120+1×35</t>
  </si>
  <si>
    <t>АВВГ-3×70+1×25</t>
  </si>
  <si>
    <t>АСБ-3×120+1×35</t>
  </si>
  <si>
    <t>АБШШВ-4×120</t>
  </si>
  <si>
    <t>АВБШВ-4×185</t>
  </si>
  <si>
    <t>АВВГ-4×185</t>
  </si>
  <si>
    <t>АПВГ-3×120+1×95</t>
  </si>
  <si>
    <t>ААШВ-3×150+1×70</t>
  </si>
  <si>
    <t>АБШВ-3×50+1×25</t>
  </si>
  <si>
    <t>АВББШВ-3×70+1×25</t>
  </si>
  <si>
    <t>ААБШВ-4×120</t>
  </si>
  <si>
    <t>АСБ-3×70+1×25</t>
  </si>
  <si>
    <t>АВББШВ-4×120</t>
  </si>
  <si>
    <t>ААШВ-3×95+1×35</t>
  </si>
  <si>
    <t>ААБл-3×95+1×25</t>
  </si>
  <si>
    <t>ААБ-3×150</t>
  </si>
  <si>
    <t>ААБ-3×95+1×35</t>
  </si>
  <si>
    <t>АВБ-3×95+1×35</t>
  </si>
  <si>
    <t>АВВГ-3×120+1×95</t>
  </si>
  <si>
    <t>ААБл-3×120+1×35</t>
  </si>
  <si>
    <t>АПВБ-3×95+1×35</t>
  </si>
  <si>
    <t>АВВГ-3×150+1×70</t>
  </si>
  <si>
    <t>АВВГ-3×185+1×70</t>
  </si>
  <si>
    <t>АВВБ-3×95+1×35</t>
  </si>
  <si>
    <t>ААВГ-3×95+1×50</t>
  </si>
  <si>
    <t>АС-95</t>
  </si>
  <si>
    <t>А-120</t>
  </si>
  <si>
    <t>АС-120</t>
  </si>
  <si>
    <t>ТМГ-10/630 2шт.</t>
  </si>
  <si>
    <t>ТМГ-10/1000 2шт.</t>
  </si>
  <si>
    <t>ТМГ-10/400 2шт.</t>
  </si>
  <si>
    <t>ТМГ-10/1250 2шт.</t>
  </si>
  <si>
    <t>ТМГ-10/630/400 2шт.</t>
  </si>
  <si>
    <t>АВБбШв 4х150</t>
  </si>
  <si>
    <t>Строительство РП 2х2500кВА п.Дорожный</t>
  </si>
  <si>
    <t>Строительство ТП 2х1000кВА п.Дорожный</t>
  </si>
  <si>
    <t>Строительство КЛ-10кВ от РП-2х2500кВА до ТП-2х1000кВА п.Дорожный</t>
  </si>
  <si>
    <t>Строительство КЛ-10кВ от ТП-2х1000кВА до места врезки в КЛ-10кВ п.Дорожный</t>
  </si>
  <si>
    <t>Строительство ТП-4 2х1600кВА мкр.42, для электроснабжения детского сада</t>
  </si>
  <si>
    <t>Строительство КЛ-10кВ от ТП3 до ТП-4 2х1600кВА мкр.42, для электроснабжения детского сада</t>
  </si>
  <si>
    <t>ТМГ-10\250         2 шт</t>
  </si>
  <si>
    <t>СИП</t>
  </si>
  <si>
    <t>ТМГ-10\1250      2 шт</t>
  </si>
  <si>
    <t>Процент 
освоения 
сметной стоимости
на 
01.01.18 года, %</t>
  </si>
  <si>
    <t>Техническая 
готовность 
объекта
на 
01.01.2018, %
**</t>
  </si>
  <si>
    <t>Остаточная 
стоимость 
объекта
на 01.01.18 года, 
млн.рублей</t>
  </si>
  <si>
    <t xml:space="preserve">Помещения производственного назначения для персонала </t>
  </si>
  <si>
    <t>Монтаж пожарной сигнализации на ПС-110/10 кВ "Университет"</t>
  </si>
  <si>
    <t>Нормативный срок службы истек</t>
  </si>
  <si>
    <t>Для электроснабжения индивидуальных жилых домов в ДНТ , Прирост полезного отпуска на 150 тыс кВт.ч.</t>
  </si>
  <si>
    <t xml:space="preserve">Проведение сертификационных испытаний электроэнергии на соответствие требованиям ГОСТ 54149-2010 . Постановлением Правительства РФ от 01.12.2009 г. № 982 «Об утверждении единого перечня продукции, подлежащей обязательной сертификации, и единого перечня продукции, подтверждение соответствия которой осуществляется в форме принятия декларации о соответствии» </t>
  </si>
  <si>
    <t>Федеральный Закон N 261 «Об энергосбережении и о повышении энергетической эффективности и о внесении изменений в отдельные Законодательные акты Российской Федерации» (от 23 ноября 2009 года)</t>
  </si>
  <si>
    <t>Правила технической эксплуатации электроустановок п.1.6.7.</t>
  </si>
  <si>
    <t>Оценка состояния объектов электросетевого хозяйства, установления сроков дальнейшей работы и условий эксплуатации</t>
  </si>
  <si>
    <t>монтаж системы телемеханики. Повышение надежности и качества электроснабжения потребителей.</t>
  </si>
  <si>
    <t>Строительство КЛ-10кВ от ТП№2 2х1600кВА до ТП№3 2х1600кВА мкр.51</t>
  </si>
  <si>
    <t>Строительство КЛ-10кВ от ТП№3 2х1600кВА до ТП№4 2х1600кВА мкр.51</t>
  </si>
  <si>
    <t>Строительство КЛ-10кВ от ТП№4 2х1600кВА до ТП№5 2х1600кВА мкр.51</t>
  </si>
  <si>
    <t>Строительство КЛ-10кВ от ТП№5 2х1600кВА до ТП№6 2х1600кВА мкр.51</t>
  </si>
  <si>
    <t>Строительство КЛ-10кВ от ТП№6 2х1600кВА до ТП№7 2х1600кВА мкр.51</t>
  </si>
  <si>
    <t>Строительство КЛ-10кВ от ТП№7 2х1600кВА до ТП№8 2х1600кВА мкр.51</t>
  </si>
  <si>
    <t>Строительство КЛ-10кВ до ТП№1 2х1600кВА мкр.51</t>
  </si>
  <si>
    <t>1.1.5.77</t>
  </si>
  <si>
    <t>1.1.5.85</t>
  </si>
  <si>
    <t>1.1.5.112</t>
  </si>
  <si>
    <t>1.1.5.120</t>
  </si>
  <si>
    <t>1.1.5.121</t>
  </si>
  <si>
    <t>1.1.5.123</t>
  </si>
  <si>
    <t>1.1.5.131</t>
  </si>
  <si>
    <t>1.1.5.134</t>
  </si>
  <si>
    <t>1.1.5.136</t>
  </si>
  <si>
    <t>1.1.5.142</t>
  </si>
  <si>
    <t>1.1.5.143</t>
  </si>
  <si>
    <t>1.1.5.144</t>
  </si>
  <si>
    <t>1.1.5.147</t>
  </si>
  <si>
    <t>1.1.5.148</t>
  </si>
  <si>
    <t xml:space="preserve">Строительство ТП2 2х2500кВА мкр.35, для электроснабжения Детского сада </t>
  </si>
  <si>
    <t>Строительство ТП3 2х2500кВА мкр.35, для электроснабжения школы</t>
  </si>
  <si>
    <t>«______»_______________ 2017 года</t>
  </si>
  <si>
    <t>ООО "СГЭС" 2018-2022 гг.</t>
  </si>
  <si>
    <t>год окончания 
строительства объекта 2018</t>
  </si>
  <si>
    <t>Письмо ДАиГ №02-01-9772/14 от 12.12.14  лист 14</t>
  </si>
  <si>
    <t>Письмо ДАиГ №02-01-9772/14 от 12.12.14 (реестр выданных разрешений по г.Сургуту)  лист 38-41</t>
  </si>
  <si>
    <t>Письмо ДАиГ №02-01-9772/14 от 12.12.14 (реестр выданных разрешений по г.Сургуту)  лист 29</t>
  </si>
  <si>
    <t>«_____»_____________ 2017 года</t>
  </si>
  <si>
    <t>Финансовая модель 
(в разрезе каждого юридического лица группы/по конечным видам выпускаемой продукции) 
по годам до 2022 года включительно</t>
  </si>
  <si>
    <t>Взамен устаревшей модели, требуется дорогой ремонт (снята с производства)</t>
  </si>
  <si>
    <t>Взамен устаревшего аппарата</t>
  </si>
  <si>
    <t>Простые алкотестеры ненадежны – часто выходят из строя, требуют калибровки – половина стоимости нового.</t>
  </si>
  <si>
    <t>Диагностика оборудования всех автомобилей.</t>
  </si>
  <si>
    <t>Проверка работоспособности стартеров генераторов</t>
  </si>
  <si>
    <t>Зарядка проверка работоспособности аккумуляторов</t>
  </si>
  <si>
    <t>Замена имеющейся устаревшей вентиляции цеха</t>
  </si>
  <si>
    <t>Взамен устаревшего шиномотажного станка.</t>
  </si>
  <si>
    <t>Балансировка колес легковых автомобилей</t>
  </si>
  <si>
    <t>Балансировка колес грузовых автомобилей</t>
  </si>
  <si>
    <t>Взамен устаревшего, часто выходящего из  строя, маломощного.</t>
  </si>
  <si>
    <t>Взамен устаревших машин, требующих дорогого ремонта, и проведения ежегодной экспертизы</t>
  </si>
  <si>
    <t>Взамен списываемых машин и увеличения парка автотранспорта. Для перевозки бригад электромонтеров.</t>
  </si>
  <si>
    <t>Взамен устаревших, обновление автопарка.</t>
  </si>
  <si>
    <t>Погрузка снега, песка, ТБО. Очистка территорий. Нехватка в погрузо-разгрузочной технике. Аварийные работы, прокладка кабельных линий.</t>
  </si>
  <si>
    <t>Бурение скважин под опоры, укосы. Аварийные работы, обслуживание воздушных линий.</t>
  </si>
  <si>
    <t>Погрузка снега, песка, ТБО. Очистка территорий. Нехватка в погрузо-разгрузочной технике.</t>
  </si>
  <si>
    <t>Взамен устаревших машин ЗИЛ (снятых с производства), требующих дорогого ремонта, отсутствие запчастей.</t>
  </si>
  <si>
    <t>Получение перевозка оборудования материалов</t>
  </si>
  <si>
    <t>Вахтовые перевозки сотрудников, работа в цехах. Взамен устаревших машин.</t>
  </si>
  <si>
    <t>Для работ с крупногабаритными и тяжеловесными грузами и оборудованием (монтаж и демонтаж)</t>
  </si>
  <si>
    <t xml:space="preserve">многофункциональное универсальное устройство, для оперативного визуального контроля и автоматической регистрации информации о состоянии объектов, которые непосредственно входят в систему диспетчерского управления. </t>
  </si>
  <si>
    <t>Для создания надежного обеспечения  и резервирования электрических сетей  под загрузку жилого фонда  и развития существующей схемы электроснабжения города Сургута</t>
  </si>
  <si>
    <t>Письмо Администрации №02-01-9772/14 от 12.12.2014</t>
  </si>
  <si>
    <t>Письмо МКУ УКС г.Сургут №43-02-3364/15 от 22.10.2015</t>
  </si>
  <si>
    <t xml:space="preserve">Письмо ДАиГ №02-01-9772/14 от 12.12.14 </t>
  </si>
  <si>
    <t>Для создания надежного обеспечения  и резервирования электрических сетей  под электроснабжение Храма</t>
  </si>
  <si>
    <t>Для создания надежного обеспечения  и резервирования электрических сетей  под электроснабжение Регионального спорта инвалидов</t>
  </si>
  <si>
    <t>«__»______ 2017 года</t>
  </si>
  <si>
    <t xml:space="preserve">
Целевые показатели надежности и качества услуг по передаче электрической энергии
ООО "Сургутские городские электрические сети" на 2018-2022 год (г.Сургут)
</t>
  </si>
  <si>
    <t>Объемы и источники 
финансирования инвестиционной программы 
(в прогнозных ценах соответствующих лет), млн. рублей</t>
  </si>
  <si>
    <t>Iкв. 
2018г</t>
  </si>
  <si>
    <t>IIкв.
2018г</t>
  </si>
  <si>
    <t>IIIкв.
2018г</t>
  </si>
  <si>
    <t>IVкв.
2018г</t>
  </si>
  <si>
    <t>Итого 
2018г</t>
  </si>
  <si>
    <t>2019г</t>
  </si>
  <si>
    <t>2020г</t>
  </si>
  <si>
    <t>2021г</t>
  </si>
  <si>
    <t>2022г</t>
  </si>
  <si>
    <t>Iкв. 
2018г.</t>
  </si>
  <si>
    <t>IIкв.
2018г.</t>
  </si>
  <si>
    <t>IIIкв. 
2018г.</t>
  </si>
  <si>
    <t>IVкв.
2018г.</t>
  </si>
  <si>
    <t>Итого 
2018г.</t>
  </si>
  <si>
    <t>"__" ______ 2017 года</t>
  </si>
  <si>
    <t xml:space="preserve">Наименование инвестиционного проекта: </t>
  </si>
  <si>
    <t>2018г</t>
  </si>
  <si>
    <t>Наименование инвестиционного проекта: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</si>
</sst>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.00\ _р_._-;\-* #,##0.00\ _р_._-;_-* &quot;-&quot;??\ _р_._-;_-@_-"/>
    <numFmt numFmtId="168" formatCode="_(* #,##0_);_(* \(#,##0\);_(* &quot;-&quot;_);_(@_)"/>
    <numFmt numFmtId="169" formatCode="#,##0.0"/>
    <numFmt numFmtId="170" formatCode="#,##0.000"/>
    <numFmt numFmtId="171" formatCode="0.0%"/>
    <numFmt numFmtId="172" formatCode="_(* #,##0.00_);_(* \(#,##0.00\);_(* &quot;-&quot;_);_(@_)"/>
    <numFmt numFmtId="173" formatCode="0.0"/>
    <numFmt numFmtId="174" formatCode="0.0000"/>
    <numFmt numFmtId="175" formatCode="0.000"/>
    <numFmt numFmtId="176" formatCode="_-* #,##0.000_р_._-;\-* #,##0.000_р_._-;_-* &quot;-&quot;???_р_._-;_-@_-"/>
    <numFmt numFmtId="177" formatCode="&quot;$&quot;#,##0_);[Red]\(&quot;$&quot;#,##0\)"/>
    <numFmt numFmtId="178" formatCode="General_)"/>
    <numFmt numFmtId="179" formatCode="_-* #,##0_$_-;\-* #,##0_$_-;_-* &quot;-&quot;_$_-;_-@_-"/>
    <numFmt numFmtId="180" formatCode="_-* #,##0.00&quot;$&quot;_-;\-* #,##0.00&quot;$&quot;_-;_-* &quot;-&quot;??&quot;$&quot;_-;_-@_-"/>
    <numFmt numFmtId="181" formatCode="_-* #,##0.00_$_-;\-* #,##0.00_$_-;_-* &quot;-&quot;??_$_-;_-@_-"/>
    <numFmt numFmtId="182" formatCode="_-* #,##0\ _d_._-;\-* #,##0\ _d_._-;_-* &quot;-&quot;\ _d_._-;_-@_-"/>
    <numFmt numFmtId="183" formatCode="_-* #,##0.00\ _d_._-;\-* #,##0.00\ _d_._-;_-* &quot;-&quot;??\ _d_._-;_-@_-"/>
  </numFmts>
  <fonts count="72">
    <font>
      <sz val="12"/>
      <name val="Times New Roman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2"/>
      <name val="Times New Roman CYR"/>
    </font>
    <font>
      <sz val="12"/>
      <name val="Times New Roman CYR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u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9"/>
      <name val="Times New Roman"/>
      <family val="1"/>
      <charset val="204"/>
    </font>
    <font>
      <sz val="8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6"/>
      <name val="Times New Roman"/>
      <family val="1"/>
      <charset val="204"/>
    </font>
    <font>
      <sz val="10"/>
      <name val="Helv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2"/>
      <name val="Times New Roman Cyr"/>
      <charset val="204"/>
    </font>
    <font>
      <sz val="8"/>
      <name val="Optima"/>
      <family val="2"/>
    </font>
    <font>
      <sz val="8"/>
      <name val="Helv"/>
      <charset val="204"/>
    </font>
    <font>
      <sz val="8"/>
      <name val="Helv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0"/>
      <name val="NTHarmonica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vertAlign val="subscript"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</fills>
  <borders count="6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2">
    <xf numFmtId="0" fontId="0" fillId="0" borderId="0"/>
    <xf numFmtId="0" fontId="48" fillId="0" borderId="0"/>
    <xf numFmtId="0" fontId="49" fillId="0" borderId="1">
      <protection locked="0"/>
    </xf>
    <xf numFmtId="165" fontId="49" fillId="0" borderId="0">
      <protection locked="0"/>
    </xf>
    <xf numFmtId="165" fontId="49" fillId="0" borderId="0">
      <protection locked="0"/>
    </xf>
    <xf numFmtId="165" fontId="49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179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177" fontId="51" fillId="0" borderId="0" applyFont="0" applyFill="0" applyBorder="0" applyAlignment="0" applyProtection="0"/>
    <xf numFmtId="180" fontId="27" fillId="0" borderId="0" applyFont="0" applyFill="0" applyBorder="0" applyAlignment="0" applyProtection="0"/>
    <xf numFmtId="0" fontId="52" fillId="0" borderId="0">
      <alignment vertical="center" wrapText="1"/>
    </xf>
    <xf numFmtId="0" fontId="53" fillId="0" borderId="0"/>
    <xf numFmtId="0" fontId="54" fillId="0" borderId="0"/>
    <xf numFmtId="182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0" fontId="55" fillId="0" borderId="0" applyNumberFormat="0">
      <alignment horizontal="left"/>
    </xf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178" fontId="56" fillId="0" borderId="2">
      <protection locked="0"/>
    </xf>
    <xf numFmtId="0" fontId="5" fillId="7" borderId="3" applyNumberFormat="0" applyAlignment="0" applyProtection="0"/>
    <xf numFmtId="0" fontId="6" fillId="20" borderId="4" applyNumberFormat="0" applyAlignment="0" applyProtection="0"/>
    <xf numFmtId="0" fontId="7" fillId="20" borderId="3" applyNumberFormat="0" applyAlignment="0" applyProtection="0"/>
    <xf numFmtId="0" fontId="57" fillId="0" borderId="0" applyBorder="0">
      <alignment horizontal="center" vertical="center" wrapText="1"/>
    </xf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58" fillId="0" borderId="8" applyBorder="0">
      <alignment horizontal="center" vertical="center" wrapText="1"/>
    </xf>
    <xf numFmtId="178" fontId="59" fillId="21" borderId="2"/>
    <xf numFmtId="4" fontId="60" fillId="22" borderId="9" applyBorder="0">
      <alignment horizontal="right"/>
    </xf>
    <xf numFmtId="0" fontId="11" fillId="0" borderId="10" applyNumberFormat="0" applyFill="0" applyAlignment="0" applyProtection="0"/>
    <xf numFmtId="0" fontId="12" fillId="23" borderId="11" applyNumberFormat="0" applyAlignment="0" applyProtection="0"/>
    <xf numFmtId="0" fontId="13" fillId="0" borderId="0" applyNumberFormat="0" applyFill="0" applyBorder="0" applyAlignment="0" applyProtection="0"/>
    <xf numFmtId="0" fontId="14" fillId="24" borderId="0" applyNumberFormat="0" applyBorder="0" applyAlignment="0" applyProtection="0"/>
    <xf numFmtId="0" fontId="21" fillId="0" borderId="0"/>
    <xf numFmtId="0" fontId="1" fillId="0" borderId="0"/>
    <xf numFmtId="0" fontId="29" fillId="0" borderId="0"/>
    <xf numFmtId="0" fontId="21" fillId="0" borderId="0"/>
    <xf numFmtId="0" fontId="30" fillId="0" borderId="0"/>
    <xf numFmtId="0" fontId="27" fillId="0" borderId="0"/>
    <xf numFmtId="0" fontId="21" fillId="0" borderId="0"/>
    <xf numFmtId="0" fontId="36" fillId="0" borderId="0"/>
    <xf numFmtId="0" fontId="1" fillId="0" borderId="0"/>
    <xf numFmtId="0" fontId="52" fillId="0" borderId="0">
      <alignment vertical="center" wrapText="1"/>
    </xf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3" fillId="25" borderId="12" applyNumberFormat="0" applyFont="0" applyAlignment="0" applyProtection="0"/>
    <xf numFmtId="0" fontId="17" fillId="0" borderId="13" applyNumberFormat="0" applyFill="0" applyAlignment="0" applyProtection="0"/>
    <xf numFmtId="0" fontId="30" fillId="0" borderId="0"/>
    <xf numFmtId="0" fontId="18" fillId="0" borderId="0" applyNumberFormat="0" applyFill="0" applyBorder="0" applyAlignment="0" applyProtection="0"/>
    <xf numFmtId="164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4" fontId="60" fillId="26" borderId="0" applyBorder="0">
      <alignment horizontal="right"/>
    </xf>
    <xf numFmtId="0" fontId="19" fillId="4" borderId="0" applyNumberFormat="0" applyBorder="0" applyAlignment="0" applyProtection="0"/>
    <xf numFmtId="165" fontId="49" fillId="0" borderId="0">
      <protection locked="0"/>
    </xf>
    <xf numFmtId="0" fontId="62" fillId="0" borderId="0"/>
    <xf numFmtId="0" fontId="27" fillId="0" borderId="0"/>
    <xf numFmtId="167" fontId="70" fillId="0" borderId="0" applyFont="0" applyFill="0" applyBorder="0" applyAlignment="0" applyProtection="0"/>
  </cellStyleXfs>
  <cellXfs count="850">
    <xf numFmtId="0" fontId="0" fillId="0" borderId="0" xfId="0"/>
    <xf numFmtId="0" fontId="1" fillId="0" borderId="0" xfId="0" applyFont="1"/>
    <xf numFmtId="0" fontId="1" fillId="0" borderId="0" xfId="0" applyFont="1" applyAlignment="1"/>
    <xf numFmtId="0" fontId="1" fillId="0" borderId="0" xfId="0" applyFont="1" applyAlignment="1">
      <alignment horizontal="right"/>
    </xf>
    <xf numFmtId="0" fontId="1" fillId="0" borderId="9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left" vertical="center" wrapText="1"/>
    </xf>
    <xf numFmtId="0" fontId="1" fillId="0" borderId="0" xfId="0" applyFont="1" applyBorder="1"/>
    <xf numFmtId="0" fontId="1" fillId="0" borderId="0" xfId="0" applyFont="1" applyFill="1" applyBorder="1" applyAlignment="1">
      <alignment horizontal="left" vertical="center"/>
    </xf>
    <xf numFmtId="0" fontId="2" fillId="0" borderId="0" xfId="0" applyFont="1"/>
    <xf numFmtId="0" fontId="1" fillId="0" borderId="0" xfId="0" applyFont="1" applyFill="1"/>
    <xf numFmtId="0" fontId="1" fillId="0" borderId="16" xfId="0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left" vertical="top"/>
    </xf>
    <xf numFmtId="49" fontId="1" fillId="0" borderId="0" xfId="0" applyNumberFormat="1" applyFont="1" applyAlignment="1">
      <alignment horizontal="left" vertical="top" wrapText="1"/>
    </xf>
    <xf numFmtId="2" fontId="1" fillId="0" borderId="0" xfId="0" applyNumberFormat="1" applyFont="1" applyAlignment="1">
      <alignment vertical="top"/>
    </xf>
    <xf numFmtId="2" fontId="1" fillId="0" borderId="0" xfId="0" applyNumberFormat="1" applyFont="1" applyAlignment="1">
      <alignment horizontal="center" vertical="top" wrapText="1"/>
    </xf>
    <xf numFmtId="49" fontId="1" fillId="0" borderId="0" xfId="0" applyNumberFormat="1" applyFont="1" applyBorder="1" applyAlignment="1">
      <alignment horizontal="left" vertical="top"/>
    </xf>
    <xf numFmtId="0" fontId="2" fillId="0" borderId="9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top"/>
    </xf>
    <xf numFmtId="0" fontId="2" fillId="0" borderId="0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16" fontId="2" fillId="0" borderId="16" xfId="0" applyNumberFormat="1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justify" vertical="top" wrapText="1"/>
    </xf>
    <xf numFmtId="0" fontId="1" fillId="0" borderId="9" xfId="0" applyFont="1" applyFill="1" applyBorder="1" applyAlignment="1">
      <alignment horizontal="justify" vertical="top" wrapText="1"/>
    </xf>
    <xf numFmtId="0" fontId="1" fillId="0" borderId="9" xfId="0" applyFont="1" applyBorder="1" applyAlignment="1">
      <alignment vertical="top" wrapText="1"/>
    </xf>
    <xf numFmtId="2" fontId="26" fillId="0" borderId="0" xfId="0" applyNumberFormat="1" applyFont="1" applyAlignment="1">
      <alignment horizontal="right" vertical="top" wrapText="1"/>
    </xf>
    <xf numFmtId="16" fontId="2" fillId="0" borderId="24" xfId="0" applyNumberFormat="1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2" fillId="0" borderId="26" xfId="0" applyFont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59" applyFont="1" applyAlignment="1">
      <alignment horizontal="right" vertical="center"/>
    </xf>
    <xf numFmtId="0" fontId="1" fillId="0" borderId="0" xfId="59" applyFont="1" applyFill="1"/>
    <xf numFmtId="0" fontId="1" fillId="0" borderId="9" xfId="59" applyFont="1" applyFill="1" applyBorder="1" applyAlignment="1">
      <alignment horizontal="center" vertical="center" wrapText="1"/>
    </xf>
    <xf numFmtId="0" fontId="1" fillId="0" borderId="0" xfId="59" applyFont="1" applyFill="1" applyBorder="1"/>
    <xf numFmtId="0" fontId="1" fillId="0" borderId="0" xfId="59" applyFont="1" applyAlignment="1">
      <alignment vertical="center"/>
    </xf>
    <xf numFmtId="0" fontId="37" fillId="0" borderId="0" xfId="59" applyFont="1" applyAlignment="1">
      <alignment vertical="center"/>
    </xf>
    <xf numFmtId="0" fontId="31" fillId="0" borderId="29" xfId="59" applyFont="1" applyBorder="1" applyAlignment="1">
      <alignment horizontal="center" wrapText="1"/>
    </xf>
    <xf numFmtId="0" fontId="31" fillId="0" borderId="0" xfId="59" applyFont="1" applyAlignment="1">
      <alignment horizontal="center"/>
    </xf>
    <xf numFmtId="0" fontId="37" fillId="0" borderId="0" xfId="59" applyFont="1" applyAlignment="1">
      <alignment horizontal="center" vertical="center"/>
    </xf>
    <xf numFmtId="0" fontId="39" fillId="0" borderId="0" xfId="59" applyFont="1" applyAlignment="1">
      <alignment horizontal="left" vertical="center"/>
    </xf>
    <xf numFmtId="0" fontId="40" fillId="0" borderId="0" xfId="59" applyFont="1" applyAlignment="1">
      <alignment vertical="center"/>
    </xf>
    <xf numFmtId="0" fontId="1" fillId="0" borderId="30" xfId="59" applyFont="1" applyBorder="1" applyAlignment="1">
      <alignment vertical="center"/>
    </xf>
    <xf numFmtId="4" fontId="38" fillId="0" borderId="31" xfId="59" applyNumberFormat="1" applyFont="1" applyBorder="1" applyAlignment="1">
      <alignment vertical="center"/>
    </xf>
    <xf numFmtId="0" fontId="28" fillId="0" borderId="0" xfId="59" applyFont="1" applyAlignment="1">
      <alignment vertical="center"/>
    </xf>
    <xf numFmtId="0" fontId="1" fillId="0" borderId="32" xfId="59" applyFont="1" applyBorder="1" applyAlignment="1">
      <alignment vertical="center"/>
    </xf>
    <xf numFmtId="3" fontId="38" fillId="0" borderId="33" xfId="59" applyNumberFormat="1" applyFont="1" applyBorder="1" applyAlignment="1">
      <alignment vertical="center"/>
    </xf>
    <xf numFmtId="0" fontId="1" fillId="0" borderId="34" xfId="59" applyFont="1" applyBorder="1" applyAlignment="1">
      <alignment vertical="center"/>
    </xf>
    <xf numFmtId="3" fontId="38" fillId="0" borderId="35" xfId="59" applyNumberFormat="1" applyFont="1" applyBorder="1" applyAlignment="1">
      <alignment vertical="center"/>
    </xf>
    <xf numFmtId="0" fontId="1" fillId="0" borderId="0" xfId="59" applyFont="1" applyBorder="1" applyAlignment="1">
      <alignment vertical="center"/>
    </xf>
    <xf numFmtId="3" fontId="38" fillId="0" borderId="31" xfId="59" applyNumberFormat="1" applyFont="1" applyFill="1" applyBorder="1" applyAlignment="1">
      <alignment vertical="center"/>
    </xf>
    <xf numFmtId="3" fontId="38" fillId="0" borderId="33" xfId="59" applyNumberFormat="1" applyFont="1" applyFill="1" applyBorder="1" applyAlignment="1">
      <alignment vertical="center"/>
    </xf>
    <xf numFmtId="0" fontId="1" fillId="0" borderId="36" xfId="59" applyFont="1" applyBorder="1" applyAlignment="1">
      <alignment vertical="center"/>
    </xf>
    <xf numFmtId="3" fontId="38" fillId="0" borderId="37" xfId="59" applyNumberFormat="1" applyFont="1" applyBorder="1" applyAlignment="1">
      <alignment vertical="center"/>
    </xf>
    <xf numFmtId="10" fontId="38" fillId="0" borderId="35" xfId="59" applyNumberFormat="1" applyFont="1" applyBorder="1" applyAlignment="1">
      <alignment vertical="center"/>
    </xf>
    <xf numFmtId="3" fontId="38" fillId="0" borderId="31" xfId="59" applyNumberFormat="1" applyFont="1" applyBorder="1" applyAlignment="1">
      <alignment vertical="center"/>
    </xf>
    <xf numFmtId="9" fontId="38" fillId="0" borderId="37" xfId="59" applyNumberFormat="1" applyFont="1" applyBorder="1" applyAlignment="1">
      <alignment vertical="center"/>
    </xf>
    <xf numFmtId="0" fontId="1" fillId="0" borderId="38" xfId="59" applyFont="1" applyBorder="1" applyAlignment="1">
      <alignment vertical="center"/>
    </xf>
    <xf numFmtId="3" fontId="38" fillId="0" borderId="30" xfId="59" applyNumberFormat="1" applyFont="1" applyBorder="1" applyAlignment="1">
      <alignment vertical="center"/>
    </xf>
    <xf numFmtId="0" fontId="1" fillId="0" borderId="39" xfId="59" applyFont="1" applyBorder="1" applyAlignment="1">
      <alignment vertical="center"/>
    </xf>
    <xf numFmtId="10" fontId="38" fillId="0" borderId="40" xfId="59" applyNumberFormat="1" applyFont="1" applyBorder="1" applyAlignment="1">
      <alignment vertical="center"/>
    </xf>
    <xf numFmtId="10" fontId="38" fillId="0" borderId="32" xfId="59" applyNumberFormat="1" applyFont="1" applyBorder="1" applyAlignment="1">
      <alignment vertical="center"/>
    </xf>
    <xf numFmtId="0" fontId="1" fillId="0" borderId="41" xfId="59" applyFont="1" applyBorder="1" applyAlignment="1">
      <alignment vertical="center"/>
    </xf>
    <xf numFmtId="10" fontId="38" fillId="0" borderId="36" xfId="59" applyNumberFormat="1" applyFont="1" applyBorder="1" applyAlignment="1">
      <alignment vertical="center"/>
    </xf>
    <xf numFmtId="0" fontId="1" fillId="0" borderId="42" xfId="59" applyFont="1" applyFill="1" applyBorder="1" applyAlignment="1">
      <alignment horizontal="left" vertical="center"/>
    </xf>
    <xf numFmtId="0" fontId="1" fillId="0" borderId="43" xfId="59" applyFont="1" applyFill="1" applyBorder="1" applyAlignment="1">
      <alignment horizontal="center" vertical="center" wrapText="1"/>
    </xf>
    <xf numFmtId="0" fontId="1" fillId="0" borderId="43" xfId="59" applyFont="1" applyFill="1" applyBorder="1" applyAlignment="1">
      <alignment horizontal="center" vertical="center"/>
    </xf>
    <xf numFmtId="1" fontId="1" fillId="0" borderId="43" xfId="59" applyNumberFormat="1" applyFont="1" applyFill="1" applyBorder="1" applyAlignment="1">
      <alignment horizontal="center" vertical="center"/>
    </xf>
    <xf numFmtId="0" fontId="1" fillId="0" borderId="16" xfId="59" applyFont="1" applyFill="1" applyBorder="1" applyAlignment="1">
      <alignment vertical="center"/>
    </xf>
    <xf numFmtId="10" fontId="41" fillId="0" borderId="9" xfId="59" applyNumberFormat="1" applyFont="1" applyFill="1" applyBorder="1" applyAlignment="1">
      <alignment vertical="center"/>
    </xf>
    <xf numFmtId="0" fontId="1" fillId="0" borderId="20" xfId="59" applyFont="1" applyFill="1" applyBorder="1" applyAlignment="1">
      <alignment vertical="center"/>
    </xf>
    <xf numFmtId="2" fontId="41" fillId="0" borderId="21" xfId="59" applyNumberFormat="1" applyFont="1" applyFill="1" applyBorder="1" applyAlignment="1">
      <alignment vertical="center"/>
    </xf>
    <xf numFmtId="3" fontId="41" fillId="0" borderId="21" xfId="59" applyNumberFormat="1" applyFont="1" applyFill="1" applyBorder="1" applyAlignment="1">
      <alignment vertical="center"/>
    </xf>
    <xf numFmtId="0" fontId="37" fillId="0" borderId="42" xfId="59" applyFont="1" applyBorder="1" applyAlignment="1">
      <alignment vertical="center"/>
    </xf>
    <xf numFmtId="0" fontId="1" fillId="0" borderId="16" xfId="59" applyFont="1" applyBorder="1" applyAlignment="1">
      <alignment vertical="center"/>
    </xf>
    <xf numFmtId="3" fontId="41" fillId="0" borderId="9" xfId="59" applyNumberFormat="1" applyFont="1" applyBorder="1" applyAlignment="1">
      <alignment vertical="center"/>
    </xf>
    <xf numFmtId="3" fontId="41" fillId="0" borderId="21" xfId="59" applyNumberFormat="1" applyFont="1" applyBorder="1" applyAlignment="1">
      <alignment vertical="center"/>
    </xf>
    <xf numFmtId="0" fontId="1" fillId="0" borderId="0" xfId="59" applyFont="1" applyFill="1" applyBorder="1" applyAlignment="1">
      <alignment vertical="center"/>
    </xf>
    <xf numFmtId="3" fontId="1" fillId="0" borderId="0" xfId="59" applyNumberFormat="1" applyFont="1" applyBorder="1" applyAlignment="1">
      <alignment vertical="center"/>
    </xf>
    <xf numFmtId="0" fontId="37" fillId="0" borderId="16" xfId="59" applyFont="1" applyBorder="1" applyAlignment="1">
      <alignment vertical="center"/>
    </xf>
    <xf numFmtId="168" fontId="42" fillId="0" borderId="9" xfId="59" applyNumberFormat="1" applyFont="1" applyBorder="1" applyAlignment="1">
      <alignment vertical="center"/>
    </xf>
    <xf numFmtId="168" fontId="41" fillId="0" borderId="9" xfId="59" applyNumberFormat="1" applyFont="1" applyBorder="1" applyAlignment="1">
      <alignment vertical="center"/>
    </xf>
    <xf numFmtId="0" fontId="1" fillId="0" borderId="16" xfId="59" applyFont="1" applyBorder="1" applyAlignment="1">
      <alignment horizontal="left" vertical="center"/>
    </xf>
    <xf numFmtId="0" fontId="37" fillId="0" borderId="16" xfId="59" applyFont="1" applyBorder="1" applyAlignment="1">
      <alignment horizontal="left" vertical="center"/>
    </xf>
    <xf numFmtId="0" fontId="37" fillId="0" borderId="20" xfId="59" applyFont="1" applyBorder="1" applyAlignment="1">
      <alignment horizontal="left" vertical="center"/>
    </xf>
    <xf numFmtId="168" fontId="42" fillId="0" borderId="21" xfId="59" applyNumberFormat="1" applyFont="1" applyBorder="1" applyAlignment="1">
      <alignment vertical="center"/>
    </xf>
    <xf numFmtId="169" fontId="41" fillId="0" borderId="0" xfId="59" applyNumberFormat="1" applyFont="1" applyBorder="1" applyAlignment="1">
      <alignment horizontal="center" vertical="center"/>
    </xf>
    <xf numFmtId="169" fontId="43" fillId="0" borderId="0" xfId="59" applyNumberFormat="1" applyFont="1" applyBorder="1" applyAlignment="1">
      <alignment horizontal="center" vertical="center"/>
    </xf>
    <xf numFmtId="168" fontId="41" fillId="0" borderId="9" xfId="59" applyNumberFormat="1" applyFont="1" applyFill="1" applyBorder="1" applyAlignment="1">
      <alignment vertical="center"/>
    </xf>
    <xf numFmtId="0" fontId="37" fillId="0" borderId="16" xfId="59" applyFont="1" applyFill="1" applyBorder="1" applyAlignment="1">
      <alignment horizontal="left" vertical="center"/>
    </xf>
    <xf numFmtId="0" fontId="1" fillId="0" borderId="16" xfId="59" applyFont="1" applyFill="1" applyBorder="1" applyAlignment="1">
      <alignment horizontal="left" vertical="center"/>
    </xf>
    <xf numFmtId="170" fontId="41" fillId="0" borderId="9" xfId="59" applyNumberFormat="1" applyFont="1" applyBorder="1" applyAlignment="1">
      <alignment horizontal="center" vertical="center"/>
    </xf>
    <xf numFmtId="0" fontId="37" fillId="0" borderId="16" xfId="59" applyFont="1" applyFill="1" applyBorder="1" applyAlignment="1">
      <alignment vertical="center"/>
    </xf>
    <xf numFmtId="168" fontId="42" fillId="0" borderId="9" xfId="59" applyNumberFormat="1" applyFont="1" applyFill="1" applyBorder="1" applyAlignment="1">
      <alignment vertical="center"/>
    </xf>
    <xf numFmtId="171" fontId="42" fillId="0" borderId="9" xfId="59" applyNumberFormat="1" applyFont="1" applyFill="1" applyBorder="1" applyAlignment="1">
      <alignment vertical="center"/>
    </xf>
    <xf numFmtId="172" fontId="42" fillId="0" borderId="9" xfId="59" applyNumberFormat="1" applyFont="1" applyFill="1" applyBorder="1" applyAlignment="1">
      <alignment vertical="center"/>
    </xf>
    <xf numFmtId="0" fontId="37" fillId="0" borderId="20" xfId="59" applyFont="1" applyFill="1" applyBorder="1" applyAlignment="1">
      <alignment vertical="center"/>
    </xf>
    <xf numFmtId="172" fontId="42" fillId="0" borderId="21" xfId="59" applyNumberFormat="1" applyFont="1" applyFill="1" applyBorder="1" applyAlignment="1">
      <alignment vertical="center"/>
    </xf>
    <xf numFmtId="0" fontId="1" fillId="0" borderId="9" xfId="59" applyFont="1" applyFill="1" applyBorder="1"/>
    <xf numFmtId="0" fontId="31" fillId="0" borderId="0" xfId="59" applyFont="1" applyAlignment="1">
      <alignment vertical="center"/>
    </xf>
    <xf numFmtId="49" fontId="1" fillId="0" borderId="0" xfId="59" applyNumberFormat="1" applyFont="1" applyFill="1" applyAlignment="1">
      <alignment horizontal="center"/>
    </xf>
    <xf numFmtId="0" fontId="1" fillId="0" borderId="0" xfId="59" applyFont="1" applyFill="1" applyAlignment="1">
      <alignment wrapText="1"/>
    </xf>
    <xf numFmtId="49" fontId="25" fillId="0" borderId="0" xfId="59" applyNumberFormat="1" applyFont="1" applyFill="1" applyAlignment="1">
      <alignment horizontal="center"/>
    </xf>
    <xf numFmtId="0" fontId="1" fillId="0" borderId="9" xfId="59" applyNumberFormat="1" applyFont="1" applyFill="1" applyBorder="1" applyAlignment="1">
      <alignment horizontal="center" vertical="top" wrapText="1"/>
    </xf>
    <xf numFmtId="0" fontId="1" fillId="0" borderId="9" xfId="59" applyNumberFormat="1" applyFont="1" applyFill="1" applyBorder="1" applyAlignment="1">
      <alignment horizontal="center" vertical="center" wrapText="1"/>
    </xf>
    <xf numFmtId="49" fontId="1" fillId="0" borderId="9" xfId="59" applyNumberFormat="1" applyFont="1" applyFill="1" applyBorder="1" applyAlignment="1">
      <alignment horizontal="center" vertical="top" wrapText="1"/>
    </xf>
    <xf numFmtId="49" fontId="1" fillId="0" borderId="9" xfId="59" applyNumberFormat="1" applyFont="1" applyFill="1" applyBorder="1" applyAlignment="1">
      <alignment horizontal="center"/>
    </xf>
    <xf numFmtId="49" fontId="1" fillId="0" borderId="9" xfId="59" applyNumberFormat="1" applyFont="1" applyFill="1" applyBorder="1" applyAlignment="1">
      <alignment wrapText="1"/>
    </xf>
    <xf numFmtId="49" fontId="2" fillId="0" borderId="9" xfId="59" applyNumberFormat="1" applyFont="1" applyFill="1" applyBorder="1" applyAlignment="1">
      <alignment horizontal="center"/>
    </xf>
    <xf numFmtId="49" fontId="2" fillId="0" borderId="9" xfId="59" applyNumberFormat="1" applyFont="1" applyFill="1" applyBorder="1" applyAlignment="1">
      <alignment wrapText="1"/>
    </xf>
    <xf numFmtId="164" fontId="41" fillId="0" borderId="9" xfId="59" applyNumberFormat="1" applyFont="1" applyBorder="1" applyAlignment="1">
      <alignment vertical="center"/>
    </xf>
    <xf numFmtId="4" fontId="45" fillId="0" borderId="0" xfId="60" applyNumberFormat="1" applyFont="1" applyFill="1" applyAlignment="1">
      <alignment horizontal="right"/>
    </xf>
    <xf numFmtId="0" fontId="45" fillId="0" borderId="9" xfId="60" applyFont="1" applyFill="1" applyBorder="1" applyAlignment="1">
      <alignment horizontal="center" vertical="center" wrapText="1"/>
    </xf>
    <xf numFmtId="4" fontId="45" fillId="0" borderId="9" xfId="60" applyNumberFormat="1" applyFont="1" applyFill="1" applyBorder="1" applyAlignment="1">
      <alignment horizontal="center" vertical="center" wrapText="1"/>
    </xf>
    <xf numFmtId="166" fontId="45" fillId="0" borderId="9" xfId="60" applyNumberFormat="1" applyFont="1" applyFill="1" applyBorder="1" applyAlignment="1">
      <alignment horizontal="right" vertical="center" wrapText="1"/>
    </xf>
    <xf numFmtId="0" fontId="45" fillId="0" borderId="9" xfId="60" applyFont="1" applyFill="1" applyBorder="1" applyAlignment="1">
      <alignment horizontal="left" vertical="center" wrapText="1"/>
    </xf>
    <xf numFmtId="0" fontId="45" fillId="0" borderId="9" xfId="60" applyFont="1" applyFill="1" applyBorder="1" applyAlignment="1">
      <alignment vertical="center" wrapText="1"/>
    </xf>
    <xf numFmtId="0" fontId="45" fillId="0" borderId="9" xfId="60" applyFont="1" applyFill="1" applyBorder="1"/>
    <xf numFmtId="0" fontId="45" fillId="0" borderId="9" xfId="60" applyFont="1" applyFill="1" applyBorder="1" applyAlignment="1">
      <alignment horizontal="right" vertical="center"/>
    </xf>
    <xf numFmtId="0" fontId="45" fillId="0" borderId="0" xfId="59" applyFont="1" applyFill="1" applyBorder="1"/>
    <xf numFmtId="4" fontId="45" fillId="0" borderId="0" xfId="59" applyNumberFormat="1" applyFont="1" applyFill="1" applyBorder="1" applyAlignment="1">
      <alignment horizontal="right"/>
    </xf>
    <xf numFmtId="4" fontId="46" fillId="0" borderId="0" xfId="59" applyNumberFormat="1" applyFont="1" applyFill="1" applyBorder="1" applyAlignment="1">
      <alignment horizontal="right"/>
    </xf>
    <xf numFmtId="0" fontId="45" fillId="0" borderId="0" xfId="59" applyFont="1" applyFill="1"/>
    <xf numFmtId="0" fontId="46" fillId="0" borderId="0" xfId="59" applyFont="1" applyFill="1" applyBorder="1"/>
    <xf numFmtId="0" fontId="46" fillId="0" borderId="0" xfId="59" applyFont="1" applyFill="1" applyBorder="1" applyAlignment="1">
      <alignment horizontal="right"/>
    </xf>
    <xf numFmtId="4" fontId="46" fillId="0" borderId="0" xfId="59" applyNumberFormat="1" applyFont="1" applyFill="1" applyBorder="1" applyAlignment="1">
      <alignment horizontal="left" vertical="top" wrapText="1"/>
    </xf>
    <xf numFmtId="0" fontId="45" fillId="0" borderId="0" xfId="59" applyFont="1" applyFill="1" applyAlignment="1">
      <alignment horizontal="left" vertical="top" wrapText="1"/>
    </xf>
    <xf numFmtId="4" fontId="46" fillId="0" borderId="0" xfId="59" applyNumberFormat="1" applyFont="1" applyFill="1" applyBorder="1" applyAlignment="1">
      <alignment horizontal="left"/>
    </xf>
    <xf numFmtId="0" fontId="45" fillId="0" borderId="0" xfId="59" applyFont="1" applyFill="1" applyAlignment="1">
      <alignment horizontal="left"/>
    </xf>
    <xf numFmtId="4" fontId="45" fillId="0" borderId="0" xfId="59" applyNumberFormat="1" applyFont="1" applyFill="1" applyAlignment="1">
      <alignment horizontal="right"/>
    </xf>
    <xf numFmtId="49" fontId="46" fillId="0" borderId="0" xfId="59" applyNumberFormat="1" applyFont="1" applyFill="1" applyBorder="1"/>
    <xf numFmtId="0" fontId="45" fillId="0" borderId="0" xfId="59" applyFont="1" applyFill="1" applyBorder="1" applyAlignment="1">
      <alignment horizontal="center" vertical="center"/>
    </xf>
    <xf numFmtId="4" fontId="45" fillId="0" borderId="0" xfId="59" applyNumberFormat="1" applyFont="1" applyFill="1" applyBorder="1"/>
    <xf numFmtId="4" fontId="46" fillId="0" borderId="0" xfId="59" applyNumberFormat="1" applyFont="1" applyFill="1" applyBorder="1" applyAlignment="1">
      <alignment horizontal="right" vertical="center" wrapText="1"/>
    </xf>
    <xf numFmtId="0" fontId="45" fillId="0" borderId="0" xfId="59" applyFont="1" applyFill="1" applyAlignment="1">
      <alignment horizontal="left" wrapText="1"/>
    </xf>
    <xf numFmtId="4" fontId="45" fillId="0" borderId="0" xfId="59" applyNumberFormat="1" applyFont="1" applyFill="1" applyBorder="1" applyAlignment="1">
      <alignment horizontal="right" vertical="top" wrapText="1"/>
    </xf>
    <xf numFmtId="4" fontId="45" fillId="0" borderId="0" xfId="59" applyNumberFormat="1" applyFont="1" applyFill="1" applyBorder="1" applyAlignment="1">
      <alignment horizontal="right" vertical="top"/>
    </xf>
    <xf numFmtId="4" fontId="45" fillId="0" borderId="0" xfId="59" applyNumberFormat="1" applyFont="1" applyFill="1" applyAlignment="1">
      <alignment horizontal="right" wrapText="1"/>
    </xf>
    <xf numFmtId="166" fontId="45" fillId="0" borderId="9" xfId="59" applyNumberFormat="1" applyFont="1" applyFill="1" applyBorder="1" applyAlignment="1">
      <alignment horizontal="right" vertical="center"/>
    </xf>
    <xf numFmtId="166" fontId="45" fillId="0" borderId="9" xfId="61" applyNumberFormat="1" applyFont="1" applyFill="1" applyBorder="1" applyAlignment="1" applyProtection="1">
      <alignment horizontal="right" vertical="center"/>
    </xf>
    <xf numFmtId="0" fontId="31" fillId="0" borderId="0" xfId="59" applyFont="1" applyFill="1" applyAlignment="1">
      <alignment horizontal="right"/>
    </xf>
    <xf numFmtId="0" fontId="45" fillId="0" borderId="9" xfId="59" applyFont="1" applyFill="1" applyBorder="1" applyAlignment="1">
      <alignment horizontal="left" vertical="center" wrapText="1"/>
    </xf>
    <xf numFmtId="0" fontId="46" fillId="0" borderId="9" xfId="66" applyFont="1" applyFill="1" applyBorder="1" applyAlignment="1">
      <alignment vertical="center" wrapText="1"/>
    </xf>
    <xf numFmtId="0" fontId="46" fillId="0" borderId="9" xfId="66" applyFont="1" applyFill="1" applyBorder="1" applyAlignment="1">
      <alignment horizontal="left" vertical="center" wrapText="1"/>
    </xf>
    <xf numFmtId="0" fontId="46" fillId="0" borderId="0" xfId="59" applyFont="1" applyFill="1"/>
    <xf numFmtId="0" fontId="45" fillId="0" borderId="9" xfId="0" applyFont="1" applyFill="1" applyBorder="1" applyAlignment="1">
      <alignment horizontal="left" vertical="center" wrapText="1"/>
    </xf>
    <xf numFmtId="166" fontId="46" fillId="0" borderId="9" xfId="66" applyNumberFormat="1" applyFont="1" applyFill="1" applyBorder="1" applyAlignment="1">
      <alignment horizontal="right" vertical="center"/>
    </xf>
    <xf numFmtId="0" fontId="31" fillId="0" borderId="0" xfId="59" applyFont="1" applyFill="1"/>
    <xf numFmtId="0" fontId="31" fillId="0" borderId="0" xfId="59" applyFont="1" applyFill="1" applyAlignment="1">
      <alignment horizontal="center" wrapText="1"/>
    </xf>
    <xf numFmtId="0" fontId="31" fillId="0" borderId="0" xfId="59" applyFont="1" applyFill="1" applyAlignment="1">
      <alignment horizontal="right" wrapText="1"/>
    </xf>
    <xf numFmtId="0" fontId="2" fillId="0" borderId="9" xfId="59" applyFont="1" applyFill="1" applyBorder="1" applyAlignment="1">
      <alignment vertical="center" wrapText="1"/>
    </xf>
    <xf numFmtId="2" fontId="2" fillId="0" borderId="9" xfId="59" applyNumberFormat="1" applyFont="1" applyFill="1" applyBorder="1" applyAlignment="1">
      <alignment horizontal="right" vertical="center" wrapText="1"/>
    </xf>
    <xf numFmtId="16" fontId="2" fillId="0" borderId="9" xfId="59" applyNumberFormat="1" applyFont="1" applyFill="1" applyBorder="1" applyAlignment="1">
      <alignment horizontal="center" vertical="center" wrapText="1"/>
    </xf>
    <xf numFmtId="49" fontId="2" fillId="0" borderId="9" xfId="59" applyNumberFormat="1" applyFont="1" applyFill="1" applyBorder="1" applyAlignment="1">
      <alignment vertical="center" wrapText="1"/>
    </xf>
    <xf numFmtId="175" fontId="2" fillId="0" borderId="9" xfId="59" applyNumberFormat="1" applyFont="1" applyFill="1" applyBorder="1" applyAlignment="1">
      <alignment horizontal="right" vertical="center" wrapText="1"/>
    </xf>
    <xf numFmtId="0" fontId="2" fillId="0" borderId="0" xfId="59" applyFont="1" applyFill="1"/>
    <xf numFmtId="0" fontId="2" fillId="0" borderId="9" xfId="59" applyFont="1" applyFill="1" applyBorder="1" applyAlignment="1">
      <alignment horizontal="left" vertical="center" wrapText="1"/>
    </xf>
    <xf numFmtId="0" fontId="1" fillId="0" borderId="0" xfId="59" applyFont="1" applyFill="1" applyAlignment="1">
      <alignment horizontal="right"/>
    </xf>
    <xf numFmtId="0" fontId="32" fillId="0" borderId="0" xfId="59" applyNumberFormat="1" applyFont="1" applyFill="1"/>
    <xf numFmtId="4" fontId="31" fillId="0" borderId="0" xfId="59" applyNumberFormat="1" applyFont="1" applyFill="1" applyAlignment="1">
      <alignment horizontal="right"/>
    </xf>
    <xf numFmtId="2" fontId="34" fillId="0" borderId="0" xfId="59" applyNumberFormat="1" applyFont="1" applyFill="1" applyAlignment="1">
      <alignment horizontal="right" vertical="top" wrapText="1"/>
    </xf>
    <xf numFmtId="0" fontId="2" fillId="0" borderId="0" xfId="59" applyFont="1" applyFill="1" applyAlignment="1">
      <alignment horizontal="center"/>
    </xf>
    <xf numFmtId="0" fontId="2" fillId="0" borderId="9" xfId="59" applyNumberFormat="1" applyFont="1" applyFill="1" applyBorder="1" applyAlignment="1">
      <alignment horizontal="left" vertical="center" wrapText="1"/>
    </xf>
    <xf numFmtId="0" fontId="2" fillId="0" borderId="9" xfId="66" applyNumberFormat="1" applyFont="1" applyFill="1" applyBorder="1" applyAlignment="1">
      <alignment horizontal="left" vertical="center" wrapText="1"/>
    </xf>
    <xf numFmtId="4" fontId="2" fillId="0" borderId="0" xfId="59" applyNumberFormat="1" applyFont="1" applyFill="1" applyBorder="1" applyAlignment="1">
      <alignment horizontal="right" vertical="center" wrapText="1"/>
    </xf>
    <xf numFmtId="174" fontId="2" fillId="0" borderId="9" xfId="59" applyNumberFormat="1" applyFont="1" applyFill="1" applyBorder="1" applyAlignment="1">
      <alignment horizontal="center" vertical="center" wrapText="1"/>
    </xf>
    <xf numFmtId="0" fontId="45" fillId="0" borderId="0" xfId="59" applyFont="1" applyFill="1" applyAlignment="1">
      <alignment horizontal="center" vertical="center"/>
    </xf>
    <xf numFmtId="0" fontId="45" fillId="0" borderId="0" xfId="59" applyFont="1" applyFill="1" applyAlignment="1">
      <alignment horizontal="center" vertical="center" wrapText="1"/>
    </xf>
    <xf numFmtId="0" fontId="45" fillId="0" borderId="0" xfId="59" applyFont="1" applyFill="1" applyBorder="1" applyAlignment="1">
      <alignment horizontal="center" vertical="center" wrapText="1"/>
    </xf>
    <xf numFmtId="2" fontId="45" fillId="0" borderId="9" xfId="59" applyNumberFormat="1" applyFont="1" applyFill="1" applyBorder="1" applyAlignment="1">
      <alignment horizontal="center" vertical="center" wrapText="1"/>
    </xf>
    <xf numFmtId="0" fontId="2" fillId="0" borderId="9" xfId="59" applyNumberFormat="1" applyFont="1" applyFill="1" applyBorder="1" applyAlignment="1">
      <alignment horizontal="center" vertical="center"/>
    </xf>
    <xf numFmtId="0" fontId="2" fillId="0" borderId="0" xfId="59" applyFont="1" applyFill="1" applyAlignment="1">
      <alignment horizontal="center" vertical="center"/>
    </xf>
    <xf numFmtId="0" fontId="2" fillId="0" borderId="9" xfId="59" applyFont="1" applyFill="1" applyBorder="1"/>
    <xf numFmtId="0" fontId="31" fillId="0" borderId="0" xfId="59" applyFont="1" applyFill="1" applyAlignment="1"/>
    <xf numFmtId="0" fontId="47" fillId="0" borderId="9" xfId="6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2" fontId="46" fillId="0" borderId="9" xfId="59" applyNumberFormat="1" applyFont="1" applyFill="1" applyBorder="1" applyAlignment="1">
      <alignment horizontal="center" vertical="center" wrapText="1"/>
    </xf>
    <xf numFmtId="166" fontId="46" fillId="0" borderId="9" xfId="59" applyNumberFormat="1" applyFont="1" applyFill="1" applyBorder="1" applyAlignment="1">
      <alignment horizontal="right" vertical="center"/>
    </xf>
    <xf numFmtId="0" fontId="36" fillId="0" borderId="0" xfId="59" applyFont="1" applyFill="1"/>
    <xf numFmtId="0" fontId="2" fillId="0" borderId="9" xfId="59" applyFont="1" applyFill="1" applyBorder="1" applyAlignment="1">
      <alignment horizontal="center" vertical="distributed"/>
    </xf>
    <xf numFmtId="176" fontId="2" fillId="0" borderId="9" xfId="59" applyNumberFormat="1" applyFont="1" applyFill="1" applyBorder="1" applyAlignment="1">
      <alignment horizontal="right" vertical="center" wrapText="1"/>
    </xf>
    <xf numFmtId="4" fontId="2" fillId="0" borderId="9" xfId="59" applyNumberFormat="1" applyFont="1" applyFill="1" applyBorder="1" applyAlignment="1">
      <alignment horizontal="center" vertical="center" wrapText="1"/>
    </xf>
    <xf numFmtId="170" fontId="2" fillId="0" borderId="9" xfId="59" applyNumberFormat="1" applyFont="1" applyFill="1" applyBorder="1" applyAlignment="1">
      <alignment horizontal="right" vertical="center" wrapText="1"/>
    </xf>
    <xf numFmtId="4" fontId="2" fillId="0" borderId="9" xfId="59" applyNumberFormat="1" applyFont="1" applyFill="1" applyBorder="1" applyAlignment="1">
      <alignment horizontal="right" vertical="center" wrapText="1"/>
    </xf>
    <xf numFmtId="0" fontId="36" fillId="0" borderId="9" xfId="59" applyFont="1" applyFill="1" applyBorder="1" applyAlignment="1">
      <alignment horizontal="center"/>
    </xf>
    <xf numFmtId="0" fontId="36" fillId="0" borderId="0" xfId="59" applyFont="1" applyFill="1" applyAlignment="1">
      <alignment horizontal="center"/>
    </xf>
    <xf numFmtId="2" fontId="2" fillId="0" borderId="9" xfId="59" applyNumberFormat="1" applyFont="1" applyFill="1" applyBorder="1" applyAlignment="1">
      <alignment horizontal="center" vertical="center" wrapText="1"/>
    </xf>
    <xf numFmtId="166" fontId="2" fillId="0" borderId="9" xfId="59" applyNumberFormat="1" applyFont="1" applyFill="1" applyBorder="1" applyAlignment="1">
      <alignment horizontal="right" vertical="center" wrapText="1"/>
    </xf>
    <xf numFmtId="0" fontId="31" fillId="0" borderId="0" xfId="59" applyFont="1" applyFill="1" applyAlignment="1">
      <alignment vertical="center"/>
    </xf>
    <xf numFmtId="166" fontId="2" fillId="0" borderId="9" xfId="59" applyNumberFormat="1" applyFont="1" applyFill="1" applyBorder="1" applyAlignment="1">
      <alignment horizontal="center" vertical="center" wrapText="1"/>
    </xf>
    <xf numFmtId="166" fontId="2" fillId="0" borderId="9" xfId="58" applyNumberFormat="1" applyFont="1" applyFill="1" applyBorder="1" applyAlignment="1">
      <alignment horizontal="center" vertical="center"/>
    </xf>
    <xf numFmtId="0" fontId="2" fillId="0" borderId="0" xfId="58" applyFont="1" applyFill="1" applyBorder="1" applyAlignment="1">
      <alignment horizontal="center" vertical="center"/>
    </xf>
    <xf numFmtId="166" fontId="46" fillId="0" borderId="9" xfId="60" applyNumberFormat="1" applyFont="1" applyFill="1" applyBorder="1" applyAlignment="1">
      <alignment horizontal="right" vertical="center" wrapText="1"/>
    </xf>
    <xf numFmtId="4" fontId="46" fillId="0" borderId="9" xfId="60" applyNumberFormat="1" applyFont="1" applyFill="1" applyBorder="1" applyAlignment="1">
      <alignment horizontal="right" vertical="center" wrapText="1"/>
    </xf>
    <xf numFmtId="166" fontId="46" fillId="0" borderId="9" xfId="60" applyNumberFormat="1" applyFont="1" applyFill="1" applyBorder="1" applyAlignment="1">
      <alignment vertical="center" wrapText="1"/>
    </xf>
    <xf numFmtId="4" fontId="45" fillId="0" borderId="9" xfId="60" applyNumberFormat="1" applyFont="1" applyFill="1" applyBorder="1" applyAlignment="1">
      <alignment horizontal="right" vertical="center" wrapText="1"/>
    </xf>
    <xf numFmtId="16" fontId="46" fillId="0" borderId="9" xfId="60" applyNumberFormat="1" applyFont="1" applyFill="1" applyBorder="1" applyAlignment="1">
      <alignment horizontal="center" vertical="center" wrapText="1"/>
    </xf>
    <xf numFmtId="0" fontId="46" fillId="0" borderId="9" xfId="60" applyFont="1" applyFill="1" applyBorder="1" applyAlignment="1">
      <alignment horizontal="right" vertical="center"/>
    </xf>
    <xf numFmtId="0" fontId="45" fillId="0" borderId="9" xfId="0" applyFont="1" applyFill="1" applyBorder="1" applyAlignment="1">
      <alignment horizontal="center" vertical="center" wrapText="1"/>
    </xf>
    <xf numFmtId="49" fontId="45" fillId="0" borderId="9" xfId="0" applyNumberFormat="1" applyFont="1" applyFill="1" applyBorder="1" applyAlignment="1">
      <alignment horizontal="left" vertical="center" wrapText="1"/>
    </xf>
    <xf numFmtId="166" fontId="45" fillId="0" borderId="9" xfId="0" applyNumberFormat="1" applyFont="1" applyFill="1" applyBorder="1" applyAlignment="1">
      <alignment horizontal="right" vertical="center" wrapText="1"/>
    </xf>
    <xf numFmtId="0" fontId="46" fillId="0" borderId="9" xfId="0" applyFont="1" applyFill="1" applyBorder="1" applyAlignment="1">
      <alignment vertical="center" wrapText="1"/>
    </xf>
    <xf numFmtId="166" fontId="46" fillId="0" borderId="9" xfId="0" applyNumberFormat="1" applyFont="1" applyFill="1" applyBorder="1" applyAlignment="1">
      <alignment horizontal="right" vertical="center" wrapText="1"/>
    </xf>
    <xf numFmtId="16" fontId="46" fillId="0" borderId="9" xfId="0" applyNumberFormat="1" applyFont="1" applyFill="1" applyBorder="1" applyAlignment="1">
      <alignment horizontal="center" vertical="center" wrapText="1"/>
    </xf>
    <xf numFmtId="0" fontId="46" fillId="0" borderId="9" xfId="0" applyFont="1" applyFill="1" applyBorder="1" applyAlignment="1">
      <alignment horizontal="left" vertical="center" wrapText="1"/>
    </xf>
    <xf numFmtId="0" fontId="46" fillId="0" borderId="9" xfId="0" applyNumberFormat="1" applyFont="1" applyFill="1" applyBorder="1" applyAlignment="1">
      <alignment horizontal="center" vertical="center" wrapText="1"/>
    </xf>
    <xf numFmtId="166" fontId="46" fillId="0" borderId="9" xfId="66" applyNumberFormat="1" applyFont="1" applyFill="1" applyBorder="1" applyAlignment="1">
      <alignment horizontal="right" vertical="center" wrapText="1"/>
    </xf>
    <xf numFmtId="0" fontId="45" fillId="0" borderId="9" xfId="65" applyFont="1" applyFill="1" applyBorder="1" applyAlignment="1">
      <alignment horizontal="left" vertical="center" wrapText="1"/>
    </xf>
    <xf numFmtId="4" fontId="46" fillId="0" borderId="9" xfId="0" applyNumberFormat="1" applyFont="1" applyFill="1" applyBorder="1" applyAlignment="1">
      <alignment horizontal="right" vertical="center" wrapText="1"/>
    </xf>
    <xf numFmtId="0" fontId="45" fillId="0" borderId="0" xfId="60" applyFont="1" applyFill="1"/>
    <xf numFmtId="0" fontId="45" fillId="0" borderId="0" xfId="60" applyFont="1" applyFill="1" applyAlignment="1">
      <alignment vertical="center"/>
    </xf>
    <xf numFmtId="0" fontId="45" fillId="0" borderId="0" xfId="60" applyFont="1" applyFill="1" applyAlignment="1">
      <alignment horizontal="center" vertical="center"/>
    </xf>
    <xf numFmtId="0" fontId="45" fillId="0" borderId="0" xfId="60" applyFont="1" applyFill="1" applyAlignment="1">
      <alignment horizontal="right" vertical="center"/>
    </xf>
    <xf numFmtId="0" fontId="45" fillId="0" borderId="0" xfId="60" applyFont="1" applyFill="1" applyAlignment="1">
      <alignment horizontal="center"/>
    </xf>
    <xf numFmtId="4" fontId="46" fillId="0" borderId="9" xfId="60" applyNumberFormat="1" applyFont="1" applyFill="1" applyBorder="1" applyAlignment="1">
      <alignment horizontal="center" vertical="center" wrapText="1"/>
    </xf>
    <xf numFmtId="166" fontId="45" fillId="0" borderId="9" xfId="58" applyNumberFormat="1" applyFont="1" applyFill="1" applyBorder="1" applyAlignment="1">
      <alignment horizontal="right" vertical="center"/>
    </xf>
    <xf numFmtId="0" fontId="46" fillId="0" borderId="9" xfId="60" applyFont="1" applyFill="1" applyBorder="1" applyAlignment="1">
      <alignment vertical="center"/>
    </xf>
    <xf numFmtId="0" fontId="45" fillId="0" borderId="9" xfId="60" applyFont="1" applyFill="1" applyBorder="1" applyAlignment="1">
      <alignment vertical="center"/>
    </xf>
    <xf numFmtId="166" fontId="45" fillId="0" borderId="9" xfId="60" applyNumberFormat="1" applyFont="1" applyFill="1" applyBorder="1" applyAlignment="1">
      <alignment vertical="center"/>
    </xf>
    <xf numFmtId="0" fontId="45" fillId="0" borderId="9" xfId="60" applyFont="1" applyFill="1" applyBorder="1" applyAlignment="1">
      <alignment horizontal="center" vertical="center"/>
    </xf>
    <xf numFmtId="166" fontId="46" fillId="0" borderId="9" xfId="60" applyNumberFormat="1" applyFont="1" applyFill="1" applyBorder="1" applyAlignment="1">
      <alignment horizontal="right" vertical="center"/>
    </xf>
    <xf numFmtId="166" fontId="46" fillId="0" borderId="9" xfId="60" applyNumberFormat="1" applyFont="1" applyFill="1" applyBorder="1" applyAlignment="1">
      <alignment vertical="center"/>
    </xf>
    <xf numFmtId="166" fontId="46" fillId="0" borderId="9" xfId="58" applyNumberFormat="1" applyFont="1" applyFill="1" applyBorder="1" applyAlignment="1">
      <alignment horizontal="right" vertical="center"/>
    </xf>
    <xf numFmtId="0" fontId="46" fillId="0" borderId="0" xfId="60" applyFont="1" applyFill="1" applyBorder="1" applyAlignment="1">
      <alignment horizontal="center" vertical="center"/>
    </xf>
    <xf numFmtId="0" fontId="46" fillId="0" borderId="0" xfId="60" applyFont="1" applyFill="1" applyBorder="1" applyAlignment="1">
      <alignment horizontal="right" vertical="center"/>
    </xf>
    <xf numFmtId="2" fontId="1" fillId="0" borderId="0" xfId="59" applyNumberFormat="1" applyFont="1" applyFill="1" applyAlignment="1">
      <alignment horizontal="right" vertical="top" wrapText="1"/>
    </xf>
    <xf numFmtId="0" fontId="2" fillId="0" borderId="9" xfId="59" applyNumberFormat="1" applyFont="1" applyFill="1" applyBorder="1" applyAlignment="1">
      <alignment horizontal="center" vertical="top" wrapText="1"/>
    </xf>
    <xf numFmtId="49" fontId="2" fillId="0" borderId="9" xfId="59" applyNumberFormat="1" applyFont="1" applyFill="1" applyBorder="1" applyAlignment="1">
      <alignment horizontal="left" vertical="center" wrapText="1"/>
    </xf>
    <xf numFmtId="49" fontId="2" fillId="0" borderId="9" xfId="59" applyNumberFormat="1" applyFont="1" applyFill="1" applyBorder="1" applyAlignment="1">
      <alignment horizontal="center" vertical="top" wrapText="1"/>
    </xf>
    <xf numFmtId="49" fontId="1" fillId="0" borderId="9" xfId="59" applyNumberFormat="1" applyFont="1" applyFill="1" applyBorder="1" applyAlignment="1">
      <alignment horizontal="justify" vertical="top" wrapText="1"/>
    </xf>
    <xf numFmtId="49" fontId="1" fillId="0" borderId="9" xfId="59" applyNumberFormat="1" applyFont="1" applyFill="1" applyBorder="1" applyAlignment="1">
      <alignment horizontal="left" vertical="center" wrapText="1"/>
    </xf>
    <xf numFmtId="0" fontId="2" fillId="0" borderId="9" xfId="0" applyNumberFormat="1" applyFont="1" applyBorder="1" applyAlignment="1">
      <alignment horizontal="center" vertical="top" wrapText="1"/>
    </xf>
    <xf numFmtId="0" fontId="2" fillId="0" borderId="9" xfId="0" applyFont="1" applyBorder="1" applyAlignment="1">
      <alignment vertical="top" wrapText="1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wrapText="1"/>
    </xf>
    <xf numFmtId="0" fontId="20" fillId="0" borderId="0" xfId="59" applyFont="1" applyFill="1" applyAlignment="1">
      <alignment wrapText="1"/>
    </xf>
    <xf numFmtId="0" fontId="20" fillId="0" borderId="0" xfId="59" applyFont="1" applyFill="1" applyAlignment="1">
      <alignment vertical="center" wrapText="1"/>
    </xf>
    <xf numFmtId="0" fontId="2" fillId="0" borderId="43" xfId="59" applyFont="1" applyFill="1" applyBorder="1" applyAlignment="1">
      <alignment horizontal="justify" vertical="center" wrapText="1"/>
    </xf>
    <xf numFmtId="173" fontId="2" fillId="0" borderId="9" xfId="59" applyNumberFormat="1" applyFont="1" applyFill="1" applyBorder="1" applyAlignment="1">
      <alignment horizontal="right" vertical="center"/>
    </xf>
    <xf numFmtId="173" fontId="2" fillId="0" borderId="17" xfId="59" applyNumberFormat="1" applyFont="1" applyFill="1" applyBorder="1" applyAlignment="1">
      <alignment horizontal="right" vertical="center"/>
    </xf>
    <xf numFmtId="173" fontId="2" fillId="0" borderId="21" xfId="59" applyNumberFormat="1" applyFont="1" applyFill="1" applyBorder="1" applyAlignment="1">
      <alignment horizontal="right" vertical="center"/>
    </xf>
    <xf numFmtId="173" fontId="2" fillId="0" borderId="26" xfId="59" applyNumberFormat="1" applyFont="1" applyFill="1" applyBorder="1" applyAlignment="1">
      <alignment horizontal="right" vertical="center"/>
    </xf>
    <xf numFmtId="0" fontId="2" fillId="0" borderId="16" xfId="59" applyFont="1" applyFill="1" applyBorder="1" applyAlignment="1">
      <alignment horizontal="center" vertical="center"/>
    </xf>
    <xf numFmtId="0" fontId="2" fillId="0" borderId="9" xfId="59" applyFont="1" applyFill="1" applyBorder="1" applyAlignment="1">
      <alignment horizontal="justify" vertical="center" wrapText="1"/>
    </xf>
    <xf numFmtId="0" fontId="2" fillId="0" borderId="24" xfId="59" applyFont="1" applyFill="1" applyBorder="1" applyAlignment="1">
      <alignment horizontal="center" vertical="center"/>
    </xf>
    <xf numFmtId="173" fontId="2" fillId="0" borderId="15" xfId="59" applyNumberFormat="1" applyFont="1" applyFill="1" applyBorder="1" applyAlignment="1">
      <alignment horizontal="right" vertical="center"/>
    </xf>
    <xf numFmtId="173" fontId="2" fillId="0" borderId="28" xfId="59" applyNumberFormat="1" applyFont="1" applyFill="1" applyBorder="1" applyAlignment="1">
      <alignment horizontal="right" vertical="center"/>
    </xf>
    <xf numFmtId="0" fontId="2" fillId="0" borderId="20" xfId="59" applyFont="1" applyFill="1" applyBorder="1" applyAlignment="1">
      <alignment horizontal="center" vertical="center"/>
    </xf>
    <xf numFmtId="0" fontId="2" fillId="0" borderId="21" xfId="59" applyFont="1" applyFill="1" applyBorder="1" applyAlignment="1">
      <alignment horizontal="justify" vertical="center" wrapText="1"/>
    </xf>
    <xf numFmtId="0" fontId="2" fillId="0" borderId="18" xfId="59" applyFont="1" applyFill="1" applyBorder="1" applyAlignment="1">
      <alignment horizontal="center" vertical="center"/>
    </xf>
    <xf numFmtId="0" fontId="2" fillId="0" borderId="9" xfId="59" applyFont="1" applyFill="1" applyBorder="1" applyAlignment="1">
      <alignment horizontal="left" vertical="center"/>
    </xf>
    <xf numFmtId="4" fontId="45" fillId="0" borderId="0" xfId="59" applyNumberFormat="1" applyFont="1" applyFill="1" applyBorder="1" applyAlignment="1">
      <alignment horizontal="left"/>
    </xf>
    <xf numFmtId="0" fontId="45" fillId="0" borderId="0" xfId="59" applyFont="1" applyFill="1" applyAlignment="1">
      <alignment wrapText="1"/>
    </xf>
    <xf numFmtId="4" fontId="46" fillId="0" borderId="0" xfId="59" applyNumberFormat="1" applyFont="1" applyFill="1" applyBorder="1" applyAlignment="1">
      <alignment horizontal="center" vertical="center"/>
    </xf>
    <xf numFmtId="166" fontId="45" fillId="0" borderId="0" xfId="59" applyNumberFormat="1" applyFont="1" applyFill="1" applyBorder="1" applyAlignment="1">
      <alignment horizontal="right" vertical="center"/>
    </xf>
    <xf numFmtId="0" fontId="45" fillId="0" borderId="9" xfId="59" applyFont="1" applyFill="1" applyBorder="1" applyAlignment="1">
      <alignment wrapText="1"/>
    </xf>
    <xf numFmtId="0" fontId="1" fillId="0" borderId="0" xfId="59" applyFont="1" applyAlignment="1">
      <alignment horizontal="right"/>
    </xf>
    <xf numFmtId="0" fontId="1" fillId="0" borderId="0" xfId="0" applyFont="1" applyAlignment="1">
      <alignment horizontal="center" wrapText="1"/>
    </xf>
    <xf numFmtId="2" fontId="1" fillId="0" borderId="0" xfId="0" applyNumberFormat="1" applyFont="1" applyAlignment="1">
      <alignment horizontal="right" vertical="top"/>
    </xf>
    <xf numFmtId="0" fontId="28" fillId="0" borderId="9" xfId="0" applyFont="1" applyBorder="1"/>
    <xf numFmtId="0" fontId="28" fillId="0" borderId="9" xfId="0" applyFont="1" applyBorder="1" applyAlignment="1">
      <alignment horizontal="left" indent="3"/>
    </xf>
    <xf numFmtId="0" fontId="28" fillId="0" borderId="9" xfId="0" applyFont="1" applyBorder="1" applyAlignment="1">
      <alignment horizontal="left" indent="1"/>
    </xf>
    <xf numFmtId="0" fontId="28" fillId="0" borderId="9" xfId="0" applyFont="1" applyBorder="1" applyAlignment="1">
      <alignment horizontal="left" indent="2"/>
    </xf>
    <xf numFmtId="0" fontId="1" fillId="0" borderId="0" xfId="59" applyFont="1"/>
    <xf numFmtId="0" fontId="2" fillId="0" borderId="0" xfId="59" applyFont="1" applyAlignment="1">
      <alignment horizontal="center" wrapText="1"/>
    </xf>
    <xf numFmtId="0" fontId="1" fillId="0" borderId="0" xfId="59" applyFont="1" applyAlignment="1">
      <alignment horizontal="left"/>
    </xf>
    <xf numFmtId="2" fontId="1" fillId="0" borderId="0" xfId="59" applyNumberFormat="1" applyFont="1" applyAlignment="1">
      <alignment horizontal="right" vertical="top"/>
    </xf>
    <xf numFmtId="0" fontId="2" fillId="0" borderId="0" xfId="59" applyFont="1"/>
    <xf numFmtId="0" fontId="2" fillId="0" borderId="0" xfId="59" applyFont="1" applyBorder="1" applyAlignment="1">
      <alignment horizontal="center" vertical="center" wrapText="1"/>
    </xf>
    <xf numFmtId="173" fontId="1" fillId="0" borderId="9" xfId="59" applyNumberFormat="1" applyFont="1" applyFill="1" applyBorder="1"/>
    <xf numFmtId="173" fontId="1" fillId="0" borderId="0" xfId="59" applyNumberFormat="1" applyFont="1"/>
    <xf numFmtId="173" fontId="1" fillId="0" borderId="0" xfId="59" applyNumberFormat="1" applyFont="1" applyFill="1" applyBorder="1"/>
    <xf numFmtId="0" fontId="1" fillId="0" borderId="9" xfId="59" applyFont="1" applyFill="1" applyBorder="1" applyAlignment="1">
      <alignment horizontal="left" vertical="center" wrapText="1"/>
    </xf>
    <xf numFmtId="0" fontId="1" fillId="0" borderId="9" xfId="59" applyFont="1" applyFill="1" applyBorder="1" applyAlignment="1">
      <alignment horizontal="right" vertical="center" wrapText="1"/>
    </xf>
    <xf numFmtId="0" fontId="1" fillId="0" borderId="0" xfId="59" applyFont="1" applyFill="1" applyBorder="1" applyAlignment="1">
      <alignment horizontal="left" vertical="center" wrapText="1" indent="4"/>
    </xf>
    <xf numFmtId="0" fontId="1" fillId="0" borderId="0" xfId="59" applyFont="1" applyFill="1" applyBorder="1" applyAlignment="1">
      <alignment horizontal="left" vertical="center"/>
    </xf>
    <xf numFmtId="0" fontId="1" fillId="0" borderId="0" xfId="59" applyFont="1" applyBorder="1"/>
    <xf numFmtId="1" fontId="2" fillId="0" borderId="0" xfId="59" applyNumberFormat="1" applyFont="1" applyAlignment="1">
      <alignment horizontal="left" vertical="top"/>
    </xf>
    <xf numFmtId="2" fontId="1" fillId="0" borderId="0" xfId="59" applyNumberFormat="1" applyFont="1" applyAlignment="1">
      <alignment vertical="top"/>
    </xf>
    <xf numFmtId="49" fontId="1" fillId="0" borderId="0" xfId="59" applyNumberFormat="1" applyFont="1" applyAlignment="1">
      <alignment horizontal="left" vertical="top" wrapText="1"/>
    </xf>
    <xf numFmtId="2" fontId="1" fillId="0" borderId="0" xfId="59" applyNumberFormat="1" applyFont="1" applyAlignment="1">
      <alignment horizontal="center" vertical="top" wrapText="1"/>
    </xf>
    <xf numFmtId="0" fontId="1" fillId="0" borderId="0" xfId="59"/>
    <xf numFmtId="0" fontId="2" fillId="0" borderId="42" xfId="59" applyFont="1" applyFill="1" applyBorder="1" applyAlignment="1">
      <alignment horizontal="center" vertical="center"/>
    </xf>
    <xf numFmtId="0" fontId="2" fillId="0" borderId="43" xfId="59" applyFont="1" applyFill="1" applyBorder="1" applyAlignment="1">
      <alignment horizontal="justify" vertical="center" wrapText="1"/>
    </xf>
    <xf numFmtId="173" fontId="2" fillId="0" borderId="43" xfId="59" applyNumberFormat="1" applyFont="1" applyFill="1" applyBorder="1" applyAlignment="1">
      <alignment horizontal="right" vertical="center"/>
    </xf>
    <xf numFmtId="173" fontId="2" fillId="0" borderId="47" xfId="59" applyNumberFormat="1" applyFont="1" applyFill="1" applyBorder="1" applyAlignment="1">
      <alignment horizontal="right" vertical="center"/>
    </xf>
    <xf numFmtId="0" fontId="1" fillId="0" borderId="0" xfId="59" applyFill="1" applyAlignment="1">
      <alignment vertical="center"/>
    </xf>
    <xf numFmtId="0" fontId="1" fillId="0" borderId="16" xfId="59" applyFont="1" applyFill="1" applyBorder="1" applyAlignment="1">
      <alignment horizontal="center" vertical="center"/>
    </xf>
    <xf numFmtId="0" fontId="1" fillId="0" borderId="9" xfId="59" applyFont="1" applyFill="1" applyBorder="1" applyAlignment="1">
      <alignment horizontal="justify" vertical="center" wrapText="1"/>
    </xf>
    <xf numFmtId="0" fontId="1" fillId="0" borderId="20" xfId="59" applyFont="1" applyFill="1" applyBorder="1" applyAlignment="1">
      <alignment horizontal="center" vertical="center"/>
    </xf>
    <xf numFmtId="0" fontId="1" fillId="0" borderId="21" xfId="59" applyFont="1" applyFill="1" applyBorder="1" applyAlignment="1">
      <alignment horizontal="justify" vertical="center" wrapText="1"/>
    </xf>
    <xf numFmtId="0" fontId="2" fillId="0" borderId="19" xfId="59" applyFont="1" applyFill="1" applyBorder="1" applyAlignment="1">
      <alignment horizontal="justify" vertical="center" wrapText="1"/>
    </xf>
    <xf numFmtId="173" fontId="2" fillId="0" borderId="19" xfId="59" applyNumberFormat="1" applyFont="1" applyFill="1" applyBorder="1" applyAlignment="1">
      <alignment horizontal="right" vertical="center"/>
    </xf>
    <xf numFmtId="173" fontId="2" fillId="0" borderId="27" xfId="59" applyNumberFormat="1" applyFont="1" applyFill="1" applyBorder="1" applyAlignment="1">
      <alignment horizontal="right" vertical="center"/>
    </xf>
    <xf numFmtId="173" fontId="1" fillId="0" borderId="9" xfId="59" applyNumberFormat="1" applyFont="1" applyFill="1" applyBorder="1" applyAlignment="1">
      <alignment horizontal="right" vertical="center"/>
    </xf>
    <xf numFmtId="173" fontId="1" fillId="0" borderId="17" xfId="59" applyNumberFormat="1" applyFont="1" applyFill="1" applyBorder="1" applyAlignment="1">
      <alignment horizontal="right" vertical="center"/>
    </xf>
    <xf numFmtId="173" fontId="1" fillId="0" borderId="21" xfId="59" applyNumberFormat="1" applyFont="1" applyFill="1" applyBorder="1" applyAlignment="1">
      <alignment horizontal="right" vertical="center"/>
    </xf>
    <xf numFmtId="173" fontId="1" fillId="0" borderId="26" xfId="59" applyNumberFormat="1" applyFont="1" applyFill="1" applyBorder="1" applyAlignment="1">
      <alignment horizontal="right" vertical="center"/>
    </xf>
    <xf numFmtId="0" fontId="2" fillId="0" borderId="48" xfId="59" applyFont="1" applyFill="1" applyBorder="1" applyAlignment="1">
      <alignment horizontal="center" vertical="center"/>
    </xf>
    <xf numFmtId="0" fontId="2" fillId="0" borderId="49" xfId="59" applyFont="1" applyFill="1" applyBorder="1" applyAlignment="1">
      <alignment horizontal="justify" vertical="center" wrapText="1"/>
    </xf>
    <xf numFmtId="0" fontId="1" fillId="0" borderId="9" xfId="59" applyFont="1" applyFill="1" applyBorder="1" applyAlignment="1">
      <alignment horizontal="justify" vertical="center"/>
    </xf>
    <xf numFmtId="0" fontId="2" fillId="0" borderId="51" xfId="59" applyFont="1" applyFill="1" applyBorder="1" applyAlignment="1">
      <alignment horizontal="center" vertical="center"/>
    </xf>
    <xf numFmtId="0" fontId="2" fillId="0" borderId="52" xfId="59" applyFont="1" applyFill="1" applyBorder="1" applyAlignment="1">
      <alignment horizontal="justify" vertical="center" wrapText="1"/>
    </xf>
    <xf numFmtId="173" fontId="2" fillId="0" borderId="52" xfId="59" applyNumberFormat="1" applyFont="1" applyFill="1" applyBorder="1" applyAlignment="1">
      <alignment horizontal="right" vertical="center"/>
    </xf>
    <xf numFmtId="173" fontId="2" fillId="0" borderId="53" xfId="59" applyNumberFormat="1" applyFont="1" applyFill="1" applyBorder="1" applyAlignment="1">
      <alignment horizontal="right" vertical="center"/>
    </xf>
    <xf numFmtId="16" fontId="1" fillId="0" borderId="16" xfId="59" applyNumberFormat="1" applyFont="1" applyFill="1" applyBorder="1" applyAlignment="1">
      <alignment horizontal="center" vertical="center"/>
    </xf>
    <xf numFmtId="0" fontId="28" fillId="0" borderId="9" xfId="59" applyFont="1" applyFill="1" applyBorder="1"/>
    <xf numFmtId="0" fontId="1" fillId="0" borderId="0" xfId="59" applyFont="1" applyFill="1" applyAlignment="1">
      <alignment vertical="center" wrapText="1"/>
    </xf>
    <xf numFmtId="0" fontId="1" fillId="0" borderId="0" xfId="59" applyFont="1" applyFill="1" applyAlignment="1">
      <alignment vertical="center"/>
    </xf>
    <xf numFmtId="173" fontId="1" fillId="0" borderId="43" xfId="59" applyNumberFormat="1" applyFont="1" applyFill="1" applyBorder="1" applyAlignment="1">
      <alignment horizontal="right" vertical="center"/>
    </xf>
    <xf numFmtId="173" fontId="1" fillId="0" borderId="47" xfId="59" applyNumberFormat="1" applyFont="1" applyFill="1" applyBorder="1" applyAlignment="1">
      <alignment horizontal="right" vertical="center"/>
    </xf>
    <xf numFmtId="0" fontId="2" fillId="0" borderId="8" xfId="59" applyFont="1" applyFill="1" applyBorder="1" applyAlignment="1">
      <alignment horizontal="center" vertical="center"/>
    </xf>
    <xf numFmtId="0" fontId="2" fillId="0" borderId="54" xfId="59" applyFont="1" applyFill="1" applyBorder="1" applyAlignment="1">
      <alignment horizontal="justify" vertical="center" wrapText="1"/>
    </xf>
    <xf numFmtId="173" fontId="2" fillId="0" borderId="54" xfId="59" applyNumberFormat="1" applyFont="1" applyFill="1" applyBorder="1" applyAlignment="1">
      <alignment horizontal="right" vertical="center"/>
    </xf>
    <xf numFmtId="173" fontId="2" fillId="0" borderId="55" xfId="59" applyNumberFormat="1" applyFont="1" applyFill="1" applyBorder="1" applyAlignment="1">
      <alignment horizontal="right" vertical="center"/>
    </xf>
    <xf numFmtId="173" fontId="1" fillId="0" borderId="52" xfId="59" applyNumberFormat="1" applyFont="1" applyFill="1" applyBorder="1" applyAlignment="1">
      <alignment horizontal="right" vertical="center"/>
    </xf>
    <xf numFmtId="173" fontId="1" fillId="0" borderId="53" xfId="59" applyNumberFormat="1" applyFont="1" applyFill="1" applyBorder="1" applyAlignment="1">
      <alignment horizontal="right" vertical="center"/>
    </xf>
    <xf numFmtId="0" fontId="1" fillId="0" borderId="15" xfId="59" applyFont="1" applyFill="1" applyBorder="1" applyAlignment="1">
      <alignment horizontal="justify" vertical="center" wrapText="1"/>
    </xf>
    <xf numFmtId="0" fontId="2" fillId="0" borderId="53" xfId="59" applyFont="1" applyFill="1" applyBorder="1" applyAlignment="1">
      <alignment horizontal="justify" vertical="center" wrapText="1"/>
    </xf>
    <xf numFmtId="0" fontId="2" fillId="0" borderId="47" xfId="59" applyFont="1" applyFill="1" applyBorder="1" applyAlignment="1">
      <alignment horizontal="justify" vertical="center" wrapText="1"/>
    </xf>
    <xf numFmtId="0" fontId="1" fillId="0" borderId="56" xfId="59" applyFont="1" applyFill="1" applyBorder="1" applyAlignment="1">
      <alignment horizontal="center" vertical="center"/>
    </xf>
    <xf numFmtId="0" fontId="1" fillId="0" borderId="57" xfId="59" applyFont="1" applyFill="1" applyBorder="1" applyAlignment="1">
      <alignment horizontal="justify" vertical="center" wrapText="1"/>
    </xf>
    <xf numFmtId="173" fontId="1" fillId="0" borderId="57" xfId="59" applyNumberFormat="1" applyFont="1" applyFill="1" applyBorder="1" applyAlignment="1">
      <alignment horizontal="right" vertical="center"/>
    </xf>
    <xf numFmtId="0" fontId="1" fillId="0" borderId="42" xfId="59" applyFont="1" applyFill="1" applyBorder="1" applyAlignment="1">
      <alignment horizontal="center" vertical="center"/>
    </xf>
    <xf numFmtId="173" fontId="1" fillId="0" borderId="9" xfId="59" applyNumberFormat="1" applyFill="1" applyBorder="1" applyAlignment="1">
      <alignment vertical="center"/>
    </xf>
    <xf numFmtId="173" fontId="1" fillId="0" borderId="17" xfId="59" applyNumberFormat="1" applyFill="1" applyBorder="1" applyAlignment="1">
      <alignment vertical="center"/>
    </xf>
    <xf numFmtId="173" fontId="1" fillId="0" borderId="21" xfId="59" applyNumberFormat="1" applyFill="1" applyBorder="1" applyAlignment="1">
      <alignment vertical="center"/>
    </xf>
    <xf numFmtId="173" fontId="1" fillId="0" borderId="26" xfId="59" applyNumberFormat="1" applyFill="1" applyBorder="1" applyAlignment="1">
      <alignment vertical="center"/>
    </xf>
    <xf numFmtId="166" fontId="41" fillId="0" borderId="9" xfId="59" applyNumberFormat="1" applyFont="1" applyBorder="1" applyAlignment="1">
      <alignment vertical="center"/>
    </xf>
    <xf numFmtId="166" fontId="41" fillId="0" borderId="21" xfId="59" applyNumberFormat="1" applyFont="1" applyBorder="1" applyAlignment="1">
      <alignment vertical="center"/>
    </xf>
    <xf numFmtId="0" fontId="22" fillId="0" borderId="43" xfId="59" applyFont="1" applyFill="1" applyBorder="1" applyAlignment="1">
      <alignment horizontal="center" vertical="center" wrapText="1"/>
    </xf>
    <xf numFmtId="0" fontId="1" fillId="0" borderId="0" xfId="59" applyFill="1"/>
    <xf numFmtId="0" fontId="23" fillId="0" borderId="24" xfId="59" applyFont="1" applyFill="1" applyBorder="1" applyAlignment="1">
      <alignment horizontal="center" vertical="center"/>
    </xf>
    <xf numFmtId="0" fontId="23" fillId="0" borderId="15" xfId="59" applyFont="1" applyFill="1" applyBorder="1" applyAlignment="1">
      <alignment horizontal="center" vertical="center"/>
    </xf>
    <xf numFmtId="0" fontId="23" fillId="0" borderId="28" xfId="59" applyFont="1" applyFill="1" applyBorder="1" applyAlignment="1">
      <alignment horizontal="center" vertical="center"/>
    </xf>
    <xf numFmtId="0" fontId="2" fillId="0" borderId="9" xfId="59" applyFont="1" applyBorder="1" applyAlignment="1">
      <alignment horizontal="center" vertical="center" wrapText="1"/>
    </xf>
    <xf numFmtId="0" fontId="1" fillId="0" borderId="9" xfId="59" applyFont="1" applyFill="1" applyBorder="1" applyAlignment="1">
      <alignment horizontal="center" vertical="center"/>
    </xf>
    <xf numFmtId="0" fontId="1" fillId="0" borderId="9" xfId="59" applyNumberFormat="1" applyFont="1" applyFill="1" applyBorder="1" applyAlignment="1">
      <alignment horizontal="center" vertical="center"/>
    </xf>
    <xf numFmtId="173" fontId="2" fillId="0" borderId="9" xfId="59" applyNumberFormat="1" applyFont="1" applyFill="1" applyBorder="1"/>
    <xf numFmtId="0" fontId="1" fillId="0" borderId="9" xfId="59" applyFont="1" applyFill="1" applyBorder="1" applyAlignment="1">
      <alignment horizontal="left" vertical="center"/>
    </xf>
    <xf numFmtId="176" fontId="1" fillId="0" borderId="9" xfId="59" applyNumberFormat="1" applyFont="1" applyFill="1" applyBorder="1" applyAlignment="1">
      <alignment horizontal="right" vertical="center" wrapText="1"/>
    </xf>
    <xf numFmtId="4" fontId="1" fillId="0" borderId="9" xfId="59" applyNumberFormat="1" applyFont="1" applyFill="1" applyBorder="1" applyAlignment="1">
      <alignment horizontal="right" vertical="center" wrapText="1"/>
    </xf>
    <xf numFmtId="0" fontId="1" fillId="0" borderId="9" xfId="59" applyFont="1" applyFill="1" applyBorder="1" applyAlignment="1">
      <alignment horizontal="center"/>
    </xf>
    <xf numFmtId="1" fontId="31" fillId="0" borderId="0" xfId="59" applyNumberFormat="1" applyFont="1" applyFill="1" applyAlignment="1">
      <alignment horizontal="center" wrapText="1"/>
    </xf>
    <xf numFmtId="1" fontId="2" fillId="0" borderId="9" xfId="59" applyNumberFormat="1" applyFont="1" applyFill="1" applyBorder="1" applyAlignment="1">
      <alignment horizontal="right" vertical="center" wrapText="1"/>
    </xf>
    <xf numFmtId="1" fontId="1" fillId="0" borderId="9" xfId="59" applyNumberFormat="1" applyFont="1" applyFill="1" applyBorder="1" applyAlignment="1">
      <alignment horizontal="center" vertical="center" wrapText="1"/>
    </xf>
    <xf numFmtId="0" fontId="31" fillId="0" borderId="0" xfId="59" applyFont="1" applyFill="1" applyAlignment="1">
      <alignment horizontal="center"/>
    </xf>
    <xf numFmtId="16" fontId="1" fillId="0" borderId="9" xfId="59" applyNumberFormat="1" applyFont="1" applyFill="1" applyBorder="1" applyAlignment="1">
      <alignment horizontal="center" vertical="center" wrapText="1"/>
    </xf>
    <xf numFmtId="16" fontId="31" fillId="0" borderId="9" xfId="59" applyNumberFormat="1" applyFont="1" applyFill="1" applyBorder="1" applyAlignment="1">
      <alignment horizontal="center" vertical="center" wrapText="1"/>
    </xf>
    <xf numFmtId="0" fontId="1" fillId="0" borderId="9" xfId="59" applyNumberFormat="1" applyFont="1" applyFill="1" applyBorder="1" applyAlignment="1">
      <alignment vertical="center" wrapText="1"/>
    </xf>
    <xf numFmtId="0" fontId="45" fillId="0" borderId="0" xfId="59" applyFont="1" applyFill="1" applyBorder="1" applyAlignment="1">
      <alignment horizontal="center"/>
    </xf>
    <xf numFmtId="0" fontId="45" fillId="0" borderId="0" xfId="59" applyFont="1" applyFill="1" applyBorder="1" applyAlignment="1">
      <alignment horizontal="center" vertical="top" wrapText="1"/>
    </xf>
    <xf numFmtId="0" fontId="45" fillId="0" borderId="0" xfId="59" applyFont="1" applyFill="1" applyAlignment="1">
      <alignment horizontal="center"/>
    </xf>
    <xf numFmtId="0" fontId="46" fillId="0" borderId="9" xfId="66" applyFont="1" applyFill="1" applyBorder="1" applyAlignment="1">
      <alignment horizontal="center" vertical="center" wrapText="1"/>
    </xf>
    <xf numFmtId="0" fontId="45" fillId="0" borderId="0" xfId="59" applyFont="1" applyFill="1" applyAlignment="1">
      <alignment horizontal="center" wrapText="1"/>
    </xf>
    <xf numFmtId="0" fontId="31" fillId="0" borderId="0" xfId="59" applyFont="1" applyFill="1" applyBorder="1" applyAlignment="1">
      <alignment wrapText="1"/>
    </xf>
    <xf numFmtId="0" fontId="31" fillId="0" borderId="0" xfId="59" applyFont="1" applyFill="1" applyBorder="1" applyAlignment="1"/>
    <xf numFmtId="166" fontId="1" fillId="0" borderId="9" xfId="59" applyNumberFormat="1" applyFont="1" applyFill="1" applyBorder="1" applyAlignment="1">
      <alignment horizontal="right" vertical="center" wrapText="1"/>
    </xf>
    <xf numFmtId="16" fontId="31" fillId="0" borderId="9" xfId="0" applyNumberFormat="1" applyFont="1" applyFill="1" applyBorder="1" applyAlignment="1">
      <alignment horizontal="center" vertical="center" wrapText="1"/>
    </xf>
    <xf numFmtId="0" fontId="45" fillId="0" borderId="9" xfId="59" applyNumberFormat="1" applyFont="1" applyFill="1" applyBorder="1" applyAlignment="1">
      <alignment vertical="center" wrapText="1"/>
    </xf>
    <xf numFmtId="4" fontId="46" fillId="0" borderId="9" xfId="0" applyNumberFormat="1" applyFont="1" applyFill="1" applyBorder="1" applyAlignment="1">
      <alignment horizontal="center" vertical="center" wrapText="1"/>
    </xf>
    <xf numFmtId="0" fontId="31" fillId="0" borderId="9" xfId="60" applyFont="1" applyFill="1" applyBorder="1" applyAlignment="1">
      <alignment horizontal="left" vertical="center" wrapText="1"/>
    </xf>
    <xf numFmtId="4" fontId="31" fillId="0" borderId="9" xfId="60" applyNumberFormat="1" applyFont="1" applyFill="1" applyBorder="1" applyAlignment="1">
      <alignment horizontal="right" vertical="center" wrapText="1"/>
    </xf>
    <xf numFmtId="0" fontId="31" fillId="0" borderId="9" xfId="60" applyFont="1" applyFill="1" applyBorder="1"/>
    <xf numFmtId="0" fontId="31" fillId="0" borderId="9" xfId="60" applyFont="1" applyFill="1" applyBorder="1" applyAlignment="1">
      <alignment vertical="center" wrapText="1"/>
    </xf>
    <xf numFmtId="0" fontId="31" fillId="0" borderId="9" xfId="60" applyFont="1" applyFill="1" applyBorder="1" applyAlignment="1">
      <alignment horizontal="center" vertical="center"/>
    </xf>
    <xf numFmtId="1" fontId="45" fillId="0" borderId="9" xfId="60" applyNumberFormat="1" applyFont="1" applyFill="1" applyBorder="1" applyAlignment="1">
      <alignment vertical="center"/>
    </xf>
    <xf numFmtId="1" fontId="45" fillId="0" borderId="0" xfId="60" applyNumberFormat="1" applyFont="1" applyFill="1" applyAlignment="1">
      <alignment vertical="center"/>
    </xf>
    <xf numFmtId="1" fontId="45" fillId="0" borderId="9" xfId="60" applyNumberFormat="1" applyFont="1" applyFill="1" applyBorder="1" applyAlignment="1">
      <alignment horizontal="center" vertical="center" wrapText="1"/>
    </xf>
    <xf numFmtId="170" fontId="45" fillId="0" borderId="9" xfId="60" applyNumberFormat="1" applyFont="1" applyFill="1" applyBorder="1" applyAlignment="1">
      <alignment horizontal="right" vertical="center" wrapText="1"/>
    </xf>
    <xf numFmtId="1" fontId="45" fillId="0" borderId="9" xfId="60" applyNumberFormat="1" applyFont="1" applyFill="1" applyBorder="1" applyAlignment="1">
      <alignment horizontal="right" vertical="center" wrapText="1"/>
    </xf>
    <xf numFmtId="170" fontId="46" fillId="0" borderId="9" xfId="60" applyNumberFormat="1" applyFont="1" applyFill="1" applyBorder="1" applyAlignment="1">
      <alignment horizontal="right" vertical="center" wrapText="1"/>
    </xf>
    <xf numFmtId="0" fontId="2" fillId="0" borderId="9" xfId="59" applyNumberFormat="1" applyFont="1" applyFill="1" applyBorder="1" applyAlignment="1">
      <alignment vertical="center" wrapText="1"/>
    </xf>
    <xf numFmtId="170" fontId="46" fillId="0" borderId="0" xfId="59" applyNumberFormat="1" applyFont="1" applyFill="1" applyBorder="1" applyAlignment="1">
      <alignment horizontal="right"/>
    </xf>
    <xf numFmtId="0" fontId="46" fillId="0" borderId="0" xfId="59" applyFont="1" applyFill="1" applyBorder="1" applyAlignment="1">
      <alignment horizontal="center"/>
    </xf>
    <xf numFmtId="0" fontId="45" fillId="27" borderId="0" xfId="59" applyFont="1" applyFill="1"/>
    <xf numFmtId="166" fontId="46" fillId="0" borderId="0" xfId="59" applyNumberFormat="1" applyFont="1" applyFill="1" applyAlignment="1">
      <alignment horizontal="center"/>
    </xf>
    <xf numFmtId="0" fontId="46" fillId="0" borderId="0" xfId="59" applyFont="1" applyFill="1" applyBorder="1" applyAlignment="1">
      <alignment horizontal="justify" vertical="top"/>
    </xf>
    <xf numFmtId="0" fontId="46" fillId="0" borderId="0" xfId="59" applyFont="1" applyFill="1" applyBorder="1" applyAlignment="1">
      <alignment horizontal="left"/>
    </xf>
    <xf numFmtId="0" fontId="46" fillId="0" borderId="0" xfId="59" applyFont="1" applyFill="1" applyAlignment="1">
      <alignment horizontal="left"/>
    </xf>
    <xf numFmtId="166" fontId="2" fillId="0" borderId="17" xfId="59" applyNumberFormat="1" applyFont="1" applyFill="1" applyBorder="1" applyAlignment="1">
      <alignment horizontal="center" vertical="center" wrapText="1"/>
    </xf>
    <xf numFmtId="166" fontId="2" fillId="0" borderId="17" xfId="59" applyNumberFormat="1" applyFont="1" applyFill="1" applyBorder="1" applyAlignment="1">
      <alignment horizontal="right" vertical="center" wrapText="1"/>
    </xf>
    <xf numFmtId="0" fontId="2" fillId="0" borderId="17" xfId="59" applyFont="1" applyFill="1" applyBorder="1"/>
    <xf numFmtId="166" fontId="2" fillId="0" borderId="9" xfId="59" applyNumberFormat="1" applyFont="1" applyFill="1" applyBorder="1"/>
    <xf numFmtId="166" fontId="1" fillId="0" borderId="9" xfId="59" applyNumberFormat="1" applyFont="1" applyFill="1" applyBorder="1"/>
    <xf numFmtId="2" fontId="31" fillId="0" borderId="9" xfId="59" applyNumberFormat="1" applyFont="1" applyFill="1" applyBorder="1" applyAlignment="1">
      <alignment horizontal="center" vertical="center"/>
    </xf>
    <xf numFmtId="2" fontId="1" fillId="0" borderId="9" xfId="59" applyNumberFormat="1" applyFont="1" applyFill="1" applyBorder="1" applyAlignment="1">
      <alignment horizontal="center" vertical="center" wrapText="1"/>
    </xf>
    <xf numFmtId="0" fontId="63" fillId="0" borderId="0" xfId="79" applyFont="1"/>
    <xf numFmtId="4" fontId="20" fillId="0" borderId="0" xfId="80" applyNumberFormat="1" applyFont="1" applyFill="1" applyAlignment="1">
      <alignment horizontal="right"/>
    </xf>
    <xf numFmtId="0" fontId="62" fillId="0" borderId="0" xfId="79"/>
    <xf numFmtId="0" fontId="20" fillId="0" borderId="0" xfId="80" applyFont="1" applyFill="1" applyAlignment="1">
      <alignment horizontal="right"/>
    </xf>
    <xf numFmtId="0" fontId="20" fillId="0" borderId="0" xfId="80" applyFont="1" applyFill="1" applyAlignment="1"/>
    <xf numFmtId="0" fontId="20" fillId="0" borderId="0" xfId="80" applyFont="1" applyFill="1" applyAlignment="1">
      <alignment horizontal="right" vertical="center"/>
    </xf>
    <xf numFmtId="0" fontId="64" fillId="0" borderId="0" xfId="79" applyFont="1"/>
    <xf numFmtId="0" fontId="63" fillId="0" borderId="9" xfId="79" applyFont="1" applyBorder="1"/>
    <xf numFmtId="0" fontId="65" fillId="0" borderId="9" xfId="79" applyFont="1" applyBorder="1" applyAlignment="1">
      <alignment horizontal="center" vertical="center"/>
    </xf>
    <xf numFmtId="0" fontId="65" fillId="0" borderId="9" xfId="79" applyFont="1" applyBorder="1" applyAlignment="1">
      <alignment horizontal="right" vertical="center" wrapText="1"/>
    </xf>
    <xf numFmtId="0" fontId="63" fillId="0" borderId="0" xfId="79" applyFont="1" applyBorder="1" applyAlignment="1">
      <alignment horizontal="center"/>
    </xf>
    <xf numFmtId="4" fontId="63" fillId="0" borderId="0" xfId="79" applyNumberFormat="1" applyFont="1" applyBorder="1" applyAlignment="1">
      <alignment horizontal="center"/>
    </xf>
    <xf numFmtId="0" fontId="63" fillId="0" borderId="0" xfId="79" applyFont="1" applyBorder="1"/>
    <xf numFmtId="0" fontId="64" fillId="0" borderId="0" xfId="79" applyFont="1" applyBorder="1" applyAlignment="1">
      <alignment horizontal="left"/>
    </xf>
    <xf numFmtId="0" fontId="63" fillId="0" borderId="0" xfId="79" applyFont="1" applyAlignment="1">
      <alignment vertical="center"/>
    </xf>
    <xf numFmtId="0" fontId="63" fillId="0" borderId="0" xfId="79" applyFont="1" applyBorder="1" applyAlignment="1">
      <alignment horizontal="center" vertical="center" wrapText="1"/>
    </xf>
    <xf numFmtId="166" fontId="63" fillId="0" borderId="0" xfId="79" applyNumberFormat="1" applyFont="1" applyBorder="1" applyAlignment="1">
      <alignment horizontal="left"/>
    </xf>
    <xf numFmtId="0" fontId="63" fillId="0" borderId="0" xfId="79" applyFont="1" applyBorder="1" applyAlignment="1">
      <alignment horizontal="left"/>
    </xf>
    <xf numFmtId="4" fontId="66" fillId="0" borderId="9" xfId="79" applyNumberFormat="1" applyFont="1" applyBorder="1" applyAlignment="1">
      <alignment horizontal="center"/>
    </xf>
    <xf numFmtId="170" fontId="43" fillId="0" borderId="0" xfId="59" applyNumberFormat="1" applyFont="1" applyBorder="1" applyAlignment="1">
      <alignment horizontal="center" vertical="center"/>
    </xf>
    <xf numFmtId="0" fontId="46" fillId="0" borderId="9" xfId="60" applyFont="1" applyFill="1" applyBorder="1"/>
    <xf numFmtId="0" fontId="32" fillId="0" borderId="9" xfId="60" applyFont="1" applyFill="1" applyBorder="1" applyAlignment="1">
      <alignment horizontal="left" vertical="center" wrapText="1"/>
    </xf>
    <xf numFmtId="0" fontId="1" fillId="0" borderId="9" xfId="59" applyNumberFormat="1" applyFont="1" applyFill="1" applyBorder="1" applyAlignment="1">
      <alignment horizontal="left" vertical="center" wrapText="1"/>
    </xf>
    <xf numFmtId="0" fontId="46" fillId="0" borderId="0" xfId="60" applyFont="1" applyFill="1"/>
    <xf numFmtId="2" fontId="1" fillId="0" borderId="9" xfId="59" applyNumberFormat="1" applyFont="1" applyFill="1" applyBorder="1" applyAlignment="1">
      <alignment horizontal="right" vertical="center" wrapText="1"/>
    </xf>
    <xf numFmtId="0" fontId="1" fillId="0" borderId="0" xfId="59" applyFont="1" applyFill="1" applyAlignment="1">
      <alignment horizontal="center"/>
    </xf>
    <xf numFmtId="170" fontId="1" fillId="0" borderId="0" xfId="59" applyNumberFormat="1" applyFont="1" applyFill="1" applyAlignment="1">
      <alignment horizontal="center"/>
    </xf>
    <xf numFmtId="4" fontId="46" fillId="0" borderId="0" xfId="59" applyNumberFormat="1" applyFont="1" applyFill="1" applyAlignment="1">
      <alignment horizontal="right"/>
    </xf>
    <xf numFmtId="4" fontId="20" fillId="0" borderId="0" xfId="59" applyNumberFormat="1" applyFont="1" applyFill="1" applyAlignment="1">
      <alignment horizontal="right"/>
    </xf>
    <xf numFmtId="0" fontId="20" fillId="0" borderId="0" xfId="59" applyFont="1" applyFill="1" applyAlignment="1">
      <alignment horizontal="right"/>
    </xf>
    <xf numFmtId="0" fontId="63" fillId="0" borderId="0" xfId="79" applyFont="1" applyAlignment="1">
      <alignment wrapText="1"/>
    </xf>
    <xf numFmtId="0" fontId="63" fillId="0" borderId="9" xfId="79" applyFont="1" applyBorder="1" applyAlignment="1">
      <alignment horizontal="center"/>
    </xf>
    <xf numFmtId="0" fontId="63" fillId="0" borderId="9" xfId="79" applyFont="1" applyBorder="1" applyAlignment="1">
      <alignment vertical="center" wrapText="1"/>
    </xf>
    <xf numFmtId="0" fontId="63" fillId="0" borderId="9" xfId="79" applyFont="1" applyBorder="1" applyAlignment="1">
      <alignment horizontal="center" vertical="center"/>
    </xf>
    <xf numFmtId="0" fontId="63" fillId="0" borderId="0" xfId="79" applyFont="1" applyAlignment="1"/>
    <xf numFmtId="166" fontId="46" fillId="0" borderId="0" xfId="59" applyNumberFormat="1" applyFont="1" applyFill="1" applyBorder="1" applyAlignment="1">
      <alignment horizontal="center"/>
    </xf>
    <xf numFmtId="0" fontId="1" fillId="0" borderId="9" xfId="59" applyFont="1" applyFill="1" applyBorder="1" applyAlignment="1">
      <alignment horizontal="center" wrapText="1"/>
    </xf>
    <xf numFmtId="1" fontId="1" fillId="0" borderId="9" xfId="59" applyNumberFormat="1" applyFont="1" applyFill="1" applyBorder="1" applyAlignment="1">
      <alignment horizontal="center" wrapText="1"/>
    </xf>
    <xf numFmtId="166" fontId="1" fillId="0" borderId="9" xfId="59" applyNumberFormat="1" applyFont="1" applyFill="1" applyBorder="1" applyAlignment="1">
      <alignment horizontal="right" wrapText="1"/>
    </xf>
    <xf numFmtId="170" fontId="1" fillId="0" borderId="9" xfId="59" applyNumberFormat="1" applyFont="1" applyFill="1" applyBorder="1" applyAlignment="1">
      <alignment horizontal="right" wrapText="1"/>
    </xf>
    <xf numFmtId="170" fontId="1" fillId="0" borderId="9" xfId="59" applyNumberFormat="1" applyFont="1" applyFill="1" applyBorder="1" applyAlignment="1">
      <alignment horizontal="right" vertical="center" wrapText="1"/>
    </xf>
    <xf numFmtId="166" fontId="1" fillId="0" borderId="9" xfId="59" applyNumberFormat="1" applyFont="1" applyFill="1" applyBorder="1" applyAlignment="1">
      <alignment horizontal="center" vertical="center" wrapText="1"/>
    </xf>
    <xf numFmtId="1" fontId="1" fillId="0" borderId="0" xfId="59" applyNumberFormat="1" applyFont="1" applyFill="1" applyAlignment="1">
      <alignment horizontal="center" wrapText="1"/>
    </xf>
    <xf numFmtId="0" fontId="1" fillId="0" borderId="0" xfId="59" applyFont="1" applyFill="1" applyAlignment="1">
      <alignment horizontal="center" wrapText="1"/>
    </xf>
    <xf numFmtId="0" fontId="1" fillId="0" borderId="0" xfId="59" applyFont="1" applyFill="1" applyAlignment="1">
      <alignment horizontal="right" wrapText="1"/>
    </xf>
    <xf numFmtId="0" fontId="1" fillId="0" borderId="0" xfId="59" applyNumberFormat="1" applyFont="1" applyFill="1"/>
    <xf numFmtId="0" fontId="1" fillId="0" borderId="0" xfId="59" applyFont="1" applyFill="1" applyBorder="1" applyAlignment="1">
      <alignment horizontal="center" vertical="center" wrapText="1"/>
    </xf>
    <xf numFmtId="166" fontId="1" fillId="0" borderId="0" xfId="59" applyNumberFormat="1" applyFont="1" applyFill="1"/>
    <xf numFmtId="166" fontId="45" fillId="0" borderId="9" xfId="59" applyNumberFormat="1" applyFont="1" applyFill="1" applyBorder="1" applyAlignment="1">
      <alignment horizontal="center" vertical="center" wrapText="1"/>
    </xf>
    <xf numFmtId="166" fontId="46" fillId="0" borderId="9" xfId="59" applyNumberFormat="1" applyFont="1" applyFill="1" applyBorder="1" applyAlignment="1">
      <alignment horizontal="center" vertical="center" wrapText="1"/>
    </xf>
    <xf numFmtId="166" fontId="46" fillId="0" borderId="9" xfId="66" applyNumberFormat="1" applyFont="1" applyFill="1" applyBorder="1" applyAlignment="1">
      <alignment horizontal="center" vertical="center" wrapText="1"/>
    </xf>
    <xf numFmtId="166" fontId="1" fillId="0" borderId="17" xfId="59" applyNumberFormat="1" applyFont="1" applyFill="1" applyBorder="1" applyAlignment="1">
      <alignment horizontal="right" vertical="center" wrapText="1"/>
    </xf>
    <xf numFmtId="166" fontId="2" fillId="0" borderId="9" xfId="59" applyNumberFormat="1" applyFont="1" applyFill="1" applyBorder="1" applyAlignment="1">
      <alignment vertical="center"/>
    </xf>
    <xf numFmtId="166" fontId="1" fillId="0" borderId="9" xfId="59" applyNumberFormat="1" applyFont="1" applyFill="1" applyBorder="1" applyAlignment="1">
      <alignment vertical="center"/>
    </xf>
    <xf numFmtId="4" fontId="1" fillId="0" borderId="9" xfId="59" applyNumberFormat="1" applyFont="1" applyFill="1" applyBorder="1" applyAlignment="1">
      <alignment horizontal="center" vertical="center" wrapText="1"/>
    </xf>
    <xf numFmtId="166" fontId="1" fillId="0" borderId="17" xfId="59" applyNumberFormat="1" applyFont="1" applyFill="1" applyBorder="1" applyAlignment="1">
      <alignment horizontal="right" wrapText="1"/>
    </xf>
    <xf numFmtId="166" fontId="2" fillId="0" borderId="9" xfId="59" applyNumberFormat="1" applyFont="1" applyFill="1" applyBorder="1" applyAlignment="1">
      <alignment horizontal="right" wrapText="1"/>
    </xf>
    <xf numFmtId="166" fontId="2" fillId="0" borderId="17" xfId="59" applyNumberFormat="1" applyFont="1" applyFill="1" applyBorder="1" applyAlignment="1">
      <alignment horizontal="right" wrapText="1"/>
    </xf>
    <xf numFmtId="166" fontId="1" fillId="0" borderId="9" xfId="58" applyNumberFormat="1" applyFont="1" applyFill="1" applyBorder="1" applyAlignment="1">
      <alignment horizontal="right"/>
    </xf>
    <xf numFmtId="166" fontId="1" fillId="0" borderId="17" xfId="58" applyNumberFormat="1" applyFont="1" applyFill="1" applyBorder="1" applyAlignment="1">
      <alignment horizontal="right"/>
    </xf>
    <xf numFmtId="166" fontId="2" fillId="0" borderId="9" xfId="58" applyNumberFormat="1" applyFont="1" applyFill="1" applyBorder="1" applyAlignment="1">
      <alignment horizontal="right" wrapText="1"/>
    </xf>
    <xf numFmtId="166" fontId="2" fillId="0" borderId="17" xfId="58" applyNumberFormat="1" applyFont="1" applyFill="1" applyBorder="1" applyAlignment="1">
      <alignment horizontal="right" wrapText="1"/>
    </xf>
    <xf numFmtId="166" fontId="2" fillId="0" borderId="9" xfId="66" applyNumberFormat="1" applyFont="1" applyFill="1" applyBorder="1" applyAlignment="1">
      <alignment horizontal="right" wrapText="1"/>
    </xf>
    <xf numFmtId="166" fontId="1" fillId="0" borderId="9" xfId="59" applyNumberFormat="1" applyFont="1" applyFill="1" applyBorder="1" applyAlignment="1">
      <alignment horizontal="right"/>
    </xf>
    <xf numFmtId="166" fontId="2" fillId="0" borderId="9" xfId="59" applyNumberFormat="1" applyFont="1" applyFill="1" applyBorder="1" applyAlignment="1">
      <alignment horizontal="right"/>
    </xf>
    <xf numFmtId="0" fontId="1" fillId="0" borderId="9" xfId="59" applyFont="1" applyFill="1" applyBorder="1" applyAlignment="1">
      <alignment horizontal="right" wrapText="1"/>
    </xf>
    <xf numFmtId="166" fontId="2" fillId="0" borderId="9" xfId="58" applyNumberFormat="1" applyFont="1" applyFill="1" applyBorder="1" applyAlignment="1">
      <alignment horizontal="right"/>
    </xf>
    <xf numFmtId="166" fontId="2" fillId="0" borderId="17" xfId="58" applyNumberFormat="1" applyFont="1" applyFill="1" applyBorder="1" applyAlignment="1">
      <alignment horizontal="right"/>
    </xf>
    <xf numFmtId="0" fontId="1" fillId="0" borderId="9" xfId="59" applyFont="1" applyFill="1" applyBorder="1" applyAlignment="1">
      <alignment horizontal="right"/>
    </xf>
    <xf numFmtId="0" fontId="2" fillId="0" borderId="9" xfId="66" applyFont="1" applyFill="1" applyBorder="1" applyAlignment="1">
      <alignment horizontal="right" wrapText="1"/>
    </xf>
    <xf numFmtId="0" fontId="1" fillId="0" borderId="17" xfId="59" applyFont="1" applyFill="1" applyBorder="1" applyAlignment="1">
      <alignment horizontal="right"/>
    </xf>
    <xf numFmtId="166" fontId="1" fillId="0" borderId="9" xfId="0" applyNumberFormat="1" applyFont="1" applyFill="1" applyBorder="1"/>
    <xf numFmtId="0" fontId="45" fillId="0" borderId="0" xfId="59" applyFont="1" applyFill="1" applyBorder="1" applyAlignment="1">
      <alignment horizontal="right" vertical="center"/>
    </xf>
    <xf numFmtId="4" fontId="2" fillId="0" borderId="9" xfId="59" applyNumberFormat="1" applyFont="1" applyFill="1" applyBorder="1" applyAlignment="1">
      <alignment horizontal="center" vertical="center"/>
    </xf>
    <xf numFmtId="0" fontId="2" fillId="0" borderId="9" xfId="59" applyFont="1" applyFill="1" applyBorder="1" applyAlignment="1">
      <alignment horizontal="center"/>
    </xf>
    <xf numFmtId="0" fontId="2" fillId="0" borderId="9" xfId="59" applyFont="1" applyFill="1" applyBorder="1" applyAlignment="1">
      <alignment horizontal="center" vertical="center" wrapText="1"/>
    </xf>
    <xf numFmtId="0" fontId="45" fillId="0" borderId="9" xfId="59" applyFont="1" applyFill="1" applyBorder="1" applyAlignment="1">
      <alignment horizontal="center" vertical="center" wrapText="1"/>
    </xf>
    <xf numFmtId="0" fontId="46" fillId="0" borderId="0" xfId="59" applyFont="1" applyFill="1" applyBorder="1" applyAlignment="1">
      <alignment vertical="top" wrapText="1"/>
    </xf>
    <xf numFmtId="0" fontId="68" fillId="0" borderId="0" xfId="79" applyFont="1" applyFill="1"/>
    <xf numFmtId="2" fontId="69" fillId="0" borderId="9" xfId="0" applyNumberFormat="1" applyFont="1" applyBorder="1" applyAlignment="1">
      <alignment horizontal="center" vertical="center"/>
    </xf>
    <xf numFmtId="1" fontId="69" fillId="0" borderId="9" xfId="0" applyNumberFormat="1" applyFont="1" applyBorder="1" applyAlignment="1">
      <alignment horizontal="center" vertical="center"/>
    </xf>
    <xf numFmtId="0" fontId="46" fillId="0" borderId="0" xfId="59" applyFont="1" applyFill="1" applyBorder="1" applyAlignment="1">
      <alignment horizontal="justify" vertical="top" wrapText="1"/>
    </xf>
    <xf numFmtId="0" fontId="1" fillId="0" borderId="0" xfId="59" applyFont="1" applyFill="1" applyBorder="1" applyAlignment="1">
      <alignment horizontal="left" vertical="top" wrapText="1"/>
    </xf>
    <xf numFmtId="0" fontId="1" fillId="0" borderId="0" xfId="59" applyFont="1" applyFill="1" applyBorder="1" applyAlignment="1">
      <alignment horizontal="left"/>
    </xf>
    <xf numFmtId="0" fontId="1" fillId="0" borderId="0" xfId="59" applyFont="1" applyFill="1" applyBorder="1" applyAlignment="1">
      <alignment horizontal="center"/>
    </xf>
    <xf numFmtId="0" fontId="1" fillId="0" borderId="0" xfId="59" applyFont="1" applyFill="1" applyAlignment="1">
      <alignment horizontal="left"/>
    </xf>
    <xf numFmtId="4" fontId="1" fillId="0" borderId="0" xfId="59" applyNumberFormat="1" applyFont="1" applyFill="1" applyAlignment="1"/>
    <xf numFmtId="0" fontId="45" fillId="0" borderId="0" xfId="59" applyFont="1" applyFill="1" applyBorder="1" applyAlignment="1">
      <alignment horizontal="right"/>
    </xf>
    <xf numFmtId="0" fontId="46" fillId="0" borderId="0" xfId="59" applyFont="1" applyFill="1" applyBorder="1" applyAlignment="1">
      <alignment horizontal="center" vertical="center"/>
    </xf>
    <xf numFmtId="0" fontId="46" fillId="0" borderId="0" xfId="59" applyFont="1" applyFill="1" applyBorder="1" applyAlignment="1">
      <alignment horizontal="left" vertical="top" wrapText="1"/>
    </xf>
    <xf numFmtId="0" fontId="2" fillId="0" borderId="9" xfId="59" applyNumberFormat="1" applyFont="1" applyFill="1" applyBorder="1" applyAlignment="1">
      <alignment horizontal="center"/>
    </xf>
    <xf numFmtId="1" fontId="2" fillId="0" borderId="9" xfId="59" applyNumberFormat="1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/>
    </xf>
    <xf numFmtId="0" fontId="2" fillId="0" borderId="9" xfId="59" applyNumberFormat="1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 vertical="center" wrapText="1"/>
    </xf>
    <xf numFmtId="0" fontId="1" fillId="0" borderId="9" xfId="59" applyFont="1" applyFill="1" applyBorder="1" applyAlignment="1">
      <alignment horizontal="center" vertical="center" wrapText="1"/>
    </xf>
    <xf numFmtId="0" fontId="46" fillId="0" borderId="9" xfId="60" applyFont="1" applyFill="1" applyBorder="1" applyAlignment="1">
      <alignment horizontal="center" vertical="center" wrapText="1"/>
    </xf>
    <xf numFmtId="0" fontId="45" fillId="0" borderId="0" xfId="60" applyFont="1" applyFill="1" applyAlignment="1">
      <alignment horizontal="right"/>
    </xf>
    <xf numFmtId="0" fontId="46" fillId="0" borderId="9" xfId="60" applyFont="1" applyFill="1" applyBorder="1" applyAlignment="1">
      <alignment horizontal="center" vertical="center"/>
    </xf>
    <xf numFmtId="0" fontId="2" fillId="0" borderId="17" xfId="59" applyFont="1" applyFill="1" applyBorder="1" applyAlignment="1">
      <alignment horizontal="center"/>
    </xf>
    <xf numFmtId="0" fontId="2" fillId="0" borderId="9" xfId="59" applyFont="1" applyFill="1" applyBorder="1" applyAlignment="1">
      <alignment horizontal="center" vertical="center"/>
    </xf>
    <xf numFmtId="167" fontId="46" fillId="0" borderId="0" xfId="81" applyFont="1" applyFill="1" applyBorder="1" applyAlignment="1">
      <alignment horizontal="right"/>
    </xf>
    <xf numFmtId="0" fontId="45" fillId="0" borderId="9" xfId="64" applyNumberFormat="1" applyFont="1" applyFill="1" applyBorder="1" applyAlignment="1">
      <alignment horizontal="left" wrapText="1"/>
    </xf>
    <xf numFmtId="2" fontId="46" fillId="28" borderId="9" xfId="59" applyNumberFormat="1" applyFont="1" applyFill="1" applyBorder="1" applyAlignment="1">
      <alignment horizontal="center" vertical="center" wrapText="1"/>
    </xf>
    <xf numFmtId="166" fontId="45" fillId="28" borderId="9" xfId="59" applyNumberFormat="1" applyFont="1" applyFill="1" applyBorder="1" applyAlignment="1">
      <alignment horizontal="right" vertical="center"/>
    </xf>
    <xf numFmtId="166" fontId="46" fillId="28" borderId="9" xfId="59" applyNumberFormat="1" applyFont="1" applyFill="1" applyBorder="1" applyAlignment="1">
      <alignment horizontal="right" vertical="center"/>
    </xf>
    <xf numFmtId="0" fontId="45" fillId="28" borderId="9" xfId="59" applyFont="1" applyFill="1" applyBorder="1" applyAlignment="1">
      <alignment horizontal="center" vertical="center" wrapText="1"/>
    </xf>
    <xf numFmtId="4" fontId="45" fillId="28" borderId="9" xfId="59" applyNumberFormat="1" applyFont="1" applyFill="1" applyBorder="1" applyAlignment="1">
      <alignment horizontal="center" vertical="center" wrapText="1"/>
    </xf>
    <xf numFmtId="4" fontId="46" fillId="28" borderId="9" xfId="62" applyNumberFormat="1" applyFont="1" applyFill="1" applyBorder="1" applyAlignment="1" applyProtection="1">
      <alignment horizontal="center" vertical="center" wrapText="1"/>
    </xf>
    <xf numFmtId="2" fontId="45" fillId="28" borderId="9" xfId="59" applyNumberFormat="1" applyFont="1" applyFill="1" applyBorder="1" applyAlignment="1">
      <alignment horizontal="center" vertical="center" wrapText="1"/>
    </xf>
    <xf numFmtId="166" fontId="45" fillId="28" borderId="9" xfId="61" applyNumberFormat="1" applyFont="1" applyFill="1" applyBorder="1" applyAlignment="1" applyProtection="1">
      <alignment horizontal="right" vertical="center"/>
    </xf>
    <xf numFmtId="0" fontId="45" fillId="28" borderId="9" xfId="59" applyFont="1" applyFill="1" applyBorder="1" applyAlignment="1">
      <alignment horizontal="left" vertical="center" wrapText="1"/>
    </xf>
    <xf numFmtId="0" fontId="46" fillId="28" borderId="9" xfId="66" applyFont="1" applyFill="1" applyBorder="1" applyAlignment="1">
      <alignment horizontal="left" vertical="center" wrapText="1"/>
    </xf>
    <xf numFmtId="2" fontId="46" fillId="28" borderId="9" xfId="66" applyNumberFormat="1" applyFont="1" applyFill="1" applyBorder="1" applyAlignment="1">
      <alignment horizontal="center" vertical="center" wrapText="1"/>
    </xf>
    <xf numFmtId="0" fontId="46" fillId="28" borderId="9" xfId="66" applyFont="1" applyFill="1" applyBorder="1" applyAlignment="1">
      <alignment horizontal="center" vertical="center" wrapText="1"/>
    </xf>
    <xf numFmtId="166" fontId="46" fillId="28" borderId="9" xfId="66" applyNumberFormat="1" applyFont="1" applyFill="1" applyBorder="1" applyAlignment="1">
      <alignment horizontal="right" vertical="center"/>
    </xf>
    <xf numFmtId="0" fontId="31" fillId="0" borderId="0" xfId="59" applyFont="1" applyFill="1" applyBorder="1"/>
    <xf numFmtId="0" fontId="31" fillId="0" borderId="0" xfId="59" applyFont="1" applyFill="1" applyBorder="1" applyAlignment="1">
      <alignment horizontal="left" vertical="top" wrapText="1"/>
    </xf>
    <xf numFmtId="0" fontId="31" fillId="0" borderId="0" xfId="59" applyFont="1" applyFill="1" applyBorder="1" applyAlignment="1">
      <alignment horizontal="left"/>
    </xf>
    <xf numFmtId="0" fontId="32" fillId="0" borderId="0" xfId="59" applyFont="1" applyFill="1" applyBorder="1" applyAlignment="1">
      <alignment horizontal="center"/>
    </xf>
    <xf numFmtId="49" fontId="32" fillId="28" borderId="9" xfId="59" applyNumberFormat="1" applyFont="1" applyFill="1" applyBorder="1" applyAlignment="1">
      <alignment horizontal="center" vertical="center" wrapText="1"/>
    </xf>
    <xf numFmtId="0" fontId="32" fillId="28" borderId="9" xfId="59" applyFont="1" applyFill="1" applyBorder="1" applyAlignment="1">
      <alignment horizontal="center" vertical="center" wrapText="1"/>
    </xf>
    <xf numFmtId="16" fontId="32" fillId="0" borderId="9" xfId="59" applyNumberFormat="1" applyFont="1" applyFill="1" applyBorder="1" applyAlignment="1">
      <alignment horizontal="center" vertical="center" wrapText="1"/>
    </xf>
    <xf numFmtId="16" fontId="32" fillId="28" borderId="9" xfId="59" applyNumberFormat="1" applyFont="1" applyFill="1" applyBorder="1" applyAlignment="1">
      <alignment horizontal="center" vertical="center" wrapText="1"/>
    </xf>
    <xf numFmtId="0" fontId="31" fillId="0" borderId="9" xfId="59" applyFont="1" applyFill="1" applyBorder="1" applyAlignment="1">
      <alignment horizontal="center" vertical="center" wrapText="1"/>
    </xf>
    <xf numFmtId="0" fontId="32" fillId="28" borderId="9" xfId="59" applyNumberFormat="1" applyFont="1" applyFill="1" applyBorder="1" applyAlignment="1">
      <alignment horizontal="center" vertical="center" wrapText="1"/>
    </xf>
    <xf numFmtId="0" fontId="31" fillId="0" borderId="9" xfId="59" applyNumberFormat="1" applyFont="1" applyFill="1" applyBorder="1" applyAlignment="1">
      <alignment horizontal="center" vertical="center" wrapText="1"/>
    </xf>
    <xf numFmtId="0" fontId="32" fillId="0" borderId="0" xfId="59" applyFont="1" applyFill="1" applyBorder="1" applyAlignment="1">
      <alignment horizontal="center" vertical="center" wrapText="1"/>
    </xf>
    <xf numFmtId="0" fontId="31" fillId="0" borderId="0" xfId="59" applyFont="1" applyFill="1" applyAlignment="1">
      <alignment horizontal="left"/>
    </xf>
    <xf numFmtId="166" fontId="1" fillId="29" borderId="9" xfId="59" applyNumberFormat="1" applyFont="1" applyFill="1" applyBorder="1" applyAlignment="1">
      <alignment horizontal="right" vertical="center" wrapText="1"/>
    </xf>
    <xf numFmtId="16" fontId="1" fillId="29" borderId="9" xfId="59" applyNumberFormat="1" applyFont="1" applyFill="1" applyBorder="1" applyAlignment="1">
      <alignment horizontal="center" vertical="center" wrapText="1"/>
    </xf>
    <xf numFmtId="0" fontId="2" fillId="29" borderId="9" xfId="59" applyNumberFormat="1" applyFont="1" applyFill="1" applyBorder="1" applyAlignment="1">
      <alignment horizontal="left" vertical="center" wrapText="1"/>
    </xf>
    <xf numFmtId="49" fontId="45" fillId="0" borderId="9" xfId="59" applyNumberFormat="1" applyFont="1" applyFill="1" applyBorder="1" applyAlignment="1">
      <alignment horizontal="left" vertical="top" wrapText="1"/>
    </xf>
    <xf numFmtId="0" fontId="46" fillId="28" borderId="9" xfId="59" applyFont="1" applyFill="1" applyBorder="1" applyAlignment="1">
      <alignment horizontal="left" wrapText="1"/>
    </xf>
    <xf numFmtId="0" fontId="45" fillId="0" borderId="0" xfId="59" applyFont="1" applyFill="1" applyBorder="1" applyAlignment="1"/>
    <xf numFmtId="0" fontId="46" fillId="0" borderId="0" xfId="59" applyFont="1" applyFill="1" applyBorder="1" applyAlignment="1">
      <alignment wrapText="1"/>
    </xf>
    <xf numFmtId="0" fontId="45" fillId="0" borderId="0" xfId="59" applyFont="1" applyFill="1" applyAlignment="1"/>
    <xf numFmtId="49" fontId="46" fillId="28" borderId="9" xfId="59" applyNumberFormat="1" applyFont="1" applyFill="1" applyBorder="1" applyAlignment="1">
      <alignment horizontal="center" wrapText="1"/>
    </xf>
    <xf numFmtId="0" fontId="46" fillId="0" borderId="9" xfId="59" applyFont="1" applyFill="1" applyBorder="1" applyAlignment="1">
      <alignment horizontal="left" wrapText="1"/>
    </xf>
    <xf numFmtId="0" fontId="45" fillId="0" borderId="9" xfId="59" applyFont="1" applyFill="1" applyBorder="1" applyAlignment="1">
      <alignment horizontal="left" wrapText="1"/>
    </xf>
    <xf numFmtId="49" fontId="45" fillId="0" borderId="9" xfId="59" applyNumberFormat="1" applyFont="1" applyFill="1" applyBorder="1" applyAlignment="1">
      <alignment horizontal="left" wrapText="1"/>
    </xf>
    <xf numFmtId="49" fontId="46" fillId="28" borderId="9" xfId="59" applyNumberFormat="1" applyFont="1" applyFill="1" applyBorder="1" applyAlignment="1">
      <alignment horizontal="left" wrapText="1"/>
    </xf>
    <xf numFmtId="0" fontId="45" fillId="0" borderId="9" xfId="63" applyNumberFormat="1" applyFont="1" applyFill="1" applyBorder="1" applyAlignment="1">
      <alignment horizontal="left" wrapText="1"/>
    </xf>
    <xf numFmtId="0" fontId="46" fillId="0" borderId="9" xfId="59" applyFont="1" applyFill="1" applyBorder="1" applyAlignment="1">
      <alignment wrapText="1"/>
    </xf>
    <xf numFmtId="0" fontId="45" fillId="0" borderId="9" xfId="0" applyFont="1" applyFill="1" applyBorder="1" applyAlignment="1">
      <alignment horizontal="left" wrapText="1"/>
    </xf>
    <xf numFmtId="0" fontId="46" fillId="28" borderId="9" xfId="59" applyFont="1" applyFill="1" applyBorder="1" applyAlignment="1">
      <alignment wrapText="1"/>
    </xf>
    <xf numFmtId="0" fontId="1" fillId="0" borderId="9" xfId="59" applyFont="1" applyFill="1" applyBorder="1" applyAlignment="1">
      <alignment horizontal="center" vertical="center" wrapText="1"/>
    </xf>
    <xf numFmtId="0" fontId="1" fillId="0" borderId="9" xfId="59" applyFont="1" applyFill="1" applyBorder="1" applyAlignment="1">
      <alignment horizontal="center" vertical="center" wrapText="1"/>
    </xf>
    <xf numFmtId="0" fontId="46" fillId="30" borderId="9" xfId="59" applyFont="1" applyFill="1" applyBorder="1" applyAlignment="1">
      <alignment horizontal="left" wrapText="1"/>
    </xf>
    <xf numFmtId="2" fontId="31" fillId="30" borderId="9" xfId="59" applyNumberFormat="1" applyFont="1" applyFill="1" applyBorder="1" applyAlignment="1">
      <alignment horizontal="center"/>
    </xf>
    <xf numFmtId="2" fontId="2" fillId="30" borderId="9" xfId="59" applyNumberFormat="1" applyFont="1" applyFill="1" applyBorder="1" applyAlignment="1">
      <alignment horizontal="center" vertical="center" wrapText="1"/>
    </xf>
    <xf numFmtId="0" fontId="2" fillId="30" borderId="9" xfId="59" applyNumberFormat="1" applyFont="1" applyFill="1" applyBorder="1" applyAlignment="1">
      <alignment horizontal="center"/>
    </xf>
    <xf numFmtId="0" fontId="2" fillId="30" borderId="9" xfId="59" applyNumberFormat="1" applyFont="1" applyFill="1" applyBorder="1" applyAlignment="1">
      <alignment horizontal="center" vertical="center"/>
    </xf>
    <xf numFmtId="0" fontId="2" fillId="30" borderId="9" xfId="59" applyFont="1" applyFill="1" applyBorder="1" applyAlignment="1">
      <alignment horizontal="center" vertical="center"/>
    </xf>
    <xf numFmtId="166" fontId="2" fillId="30" borderId="9" xfId="59" applyNumberFormat="1" applyFont="1" applyFill="1" applyBorder="1" applyAlignment="1">
      <alignment horizontal="center" vertical="center" wrapText="1"/>
    </xf>
    <xf numFmtId="0" fontId="2" fillId="30" borderId="9" xfId="59" applyFont="1" applyFill="1" applyBorder="1" applyAlignment="1">
      <alignment horizontal="center" vertical="center" wrapText="1"/>
    </xf>
    <xf numFmtId="0" fontId="2" fillId="30" borderId="9" xfId="59" applyNumberFormat="1" applyFont="1" applyFill="1" applyBorder="1" applyAlignment="1">
      <alignment horizontal="left" vertical="center" wrapText="1"/>
    </xf>
    <xf numFmtId="166" fontId="2" fillId="30" borderId="9" xfId="59" applyNumberFormat="1" applyFont="1" applyFill="1" applyBorder="1" applyAlignment="1">
      <alignment horizontal="right" vertical="center" wrapText="1"/>
    </xf>
    <xf numFmtId="16" fontId="2" fillId="30" borderId="9" xfId="59" applyNumberFormat="1" applyFont="1" applyFill="1" applyBorder="1" applyAlignment="1">
      <alignment horizontal="center" vertical="center" wrapText="1"/>
    </xf>
    <xf numFmtId="0" fontId="2" fillId="30" borderId="9" xfId="59" applyNumberFormat="1" applyFont="1" applyFill="1" applyBorder="1" applyAlignment="1">
      <alignment vertical="center" wrapText="1"/>
    </xf>
    <xf numFmtId="176" fontId="2" fillId="30" borderId="9" xfId="59" applyNumberFormat="1" applyFont="1" applyFill="1" applyBorder="1" applyAlignment="1">
      <alignment horizontal="right" vertical="center" wrapText="1"/>
    </xf>
    <xf numFmtId="4" fontId="2" fillId="30" borderId="9" xfId="59" applyNumberFormat="1" applyFont="1" applyFill="1" applyBorder="1" applyAlignment="1">
      <alignment horizontal="right" vertical="center" wrapText="1"/>
    </xf>
    <xf numFmtId="2" fontId="2" fillId="30" borderId="9" xfId="59" applyNumberFormat="1" applyFont="1" applyFill="1" applyBorder="1" applyAlignment="1">
      <alignment horizontal="right" vertical="center" wrapText="1"/>
    </xf>
    <xf numFmtId="170" fontId="2" fillId="30" borderId="9" xfId="59" applyNumberFormat="1" applyFont="1" applyFill="1" applyBorder="1" applyAlignment="1">
      <alignment horizontal="right" vertical="center" wrapText="1"/>
    </xf>
    <xf numFmtId="1" fontId="2" fillId="30" borderId="9" xfId="59" applyNumberFormat="1" applyFont="1" applyFill="1" applyBorder="1" applyAlignment="1">
      <alignment horizontal="center" vertical="center" wrapText="1"/>
    </xf>
    <xf numFmtId="0" fontId="2" fillId="30" borderId="9" xfId="59" applyFont="1" applyFill="1" applyBorder="1" applyAlignment="1">
      <alignment horizontal="center"/>
    </xf>
    <xf numFmtId="0" fontId="2" fillId="30" borderId="9" xfId="59" applyFont="1" applyFill="1" applyBorder="1" applyAlignment="1">
      <alignment horizontal="center" vertical="center" wrapText="1"/>
    </xf>
    <xf numFmtId="0" fontId="1" fillId="0" borderId="9" xfId="59" applyFont="1" applyFill="1" applyBorder="1" applyAlignment="1">
      <alignment horizontal="center" vertical="center" wrapText="1"/>
    </xf>
    <xf numFmtId="0" fontId="1" fillId="0" borderId="9" xfId="59" applyNumberFormat="1" applyFont="1" applyFill="1" applyBorder="1" applyAlignment="1">
      <alignment vertical="top" wrapText="1"/>
    </xf>
    <xf numFmtId="1" fontId="1" fillId="30" borderId="9" xfId="59" applyNumberFormat="1" applyFont="1" applyFill="1" applyBorder="1" applyAlignment="1">
      <alignment horizontal="center" vertical="center" wrapText="1"/>
    </xf>
    <xf numFmtId="0" fontId="1" fillId="30" borderId="9" xfId="59" applyFont="1" applyFill="1" applyBorder="1" applyAlignment="1">
      <alignment horizontal="center" vertical="center" wrapText="1"/>
    </xf>
    <xf numFmtId="0" fontId="36" fillId="30" borderId="9" xfId="59" applyFont="1" applyFill="1" applyBorder="1" applyAlignment="1">
      <alignment horizontal="center"/>
    </xf>
    <xf numFmtId="176" fontId="1" fillId="30" borderId="9" xfId="59" applyNumberFormat="1" applyFont="1" applyFill="1" applyBorder="1" applyAlignment="1">
      <alignment horizontal="right" vertical="center" wrapText="1"/>
    </xf>
    <xf numFmtId="4" fontId="1" fillId="30" borderId="9" xfId="59" applyNumberFormat="1" applyFont="1" applyFill="1" applyBorder="1" applyAlignment="1">
      <alignment horizontal="right" vertical="center" wrapText="1"/>
    </xf>
    <xf numFmtId="2" fontId="1" fillId="30" borderId="9" xfId="59" applyNumberFormat="1" applyFont="1" applyFill="1" applyBorder="1" applyAlignment="1">
      <alignment horizontal="right" vertical="center" wrapText="1"/>
    </xf>
    <xf numFmtId="166" fontId="1" fillId="30" borderId="9" xfId="59" applyNumberFormat="1" applyFont="1" applyFill="1" applyBorder="1" applyAlignment="1">
      <alignment horizontal="right" vertical="center" wrapText="1"/>
    </xf>
    <xf numFmtId="170" fontId="1" fillId="30" borderId="9" xfId="59" applyNumberFormat="1" applyFont="1" applyFill="1" applyBorder="1" applyAlignment="1">
      <alignment horizontal="right" vertical="center" wrapText="1"/>
    </xf>
    <xf numFmtId="0" fontId="1" fillId="0" borderId="9" xfId="59" applyFont="1" applyFill="1" applyBorder="1" applyAlignment="1">
      <alignment horizontal="center" vertical="center" wrapText="1"/>
    </xf>
    <xf numFmtId="16" fontId="1" fillId="30" borderId="9" xfId="59" applyNumberFormat="1" applyFont="1" applyFill="1" applyBorder="1" applyAlignment="1">
      <alignment horizontal="center" vertical="center" wrapText="1"/>
    </xf>
    <xf numFmtId="166" fontId="1" fillId="30" borderId="9" xfId="59" applyNumberFormat="1" applyFont="1" applyFill="1" applyBorder="1" applyAlignment="1">
      <alignment horizontal="center" vertical="center" wrapText="1"/>
    </xf>
    <xf numFmtId="0" fontId="31" fillId="0" borderId="0" xfId="59" applyFont="1" applyFill="1" applyBorder="1" applyAlignment="1">
      <alignment horizontal="right"/>
    </xf>
    <xf numFmtId="0" fontId="31" fillId="0" borderId="0" xfId="59" applyFont="1" applyFill="1" applyBorder="1" applyAlignment="1">
      <alignment vertical="center"/>
    </xf>
    <xf numFmtId="49" fontId="2" fillId="30" borderId="9" xfId="59" applyNumberFormat="1" applyFont="1" applyFill="1" applyBorder="1" applyAlignment="1">
      <alignment vertical="center" wrapText="1"/>
    </xf>
    <xf numFmtId="175" fontId="2" fillId="30" borderId="9" xfId="59" applyNumberFormat="1" applyFont="1" applyFill="1" applyBorder="1" applyAlignment="1">
      <alignment horizontal="right" vertical="center" wrapText="1"/>
    </xf>
    <xf numFmtId="1" fontId="2" fillId="30" borderId="9" xfId="59" applyNumberFormat="1" applyFont="1" applyFill="1" applyBorder="1" applyAlignment="1">
      <alignment horizontal="right" vertical="center" wrapText="1"/>
    </xf>
    <xf numFmtId="174" fontId="2" fillId="30" borderId="9" xfId="59" applyNumberFormat="1" applyFont="1" applyFill="1" applyBorder="1" applyAlignment="1">
      <alignment horizontal="right" vertical="center" wrapText="1"/>
    </xf>
    <xf numFmtId="0" fontId="46" fillId="30" borderId="9" xfId="0" applyFont="1" applyFill="1" applyBorder="1" applyAlignment="1">
      <alignment horizontal="center" vertical="center" wrapText="1"/>
    </xf>
    <xf numFmtId="0" fontId="46" fillId="30" borderId="9" xfId="0" applyFont="1" applyFill="1" applyBorder="1" applyAlignment="1">
      <alignment horizontal="left" vertical="center" wrapText="1"/>
    </xf>
    <xf numFmtId="0" fontId="45" fillId="30" borderId="9" xfId="60" applyFont="1" applyFill="1" applyBorder="1" applyAlignment="1">
      <alignment horizontal="center" vertical="center" wrapText="1"/>
    </xf>
    <xf numFmtId="166" fontId="45" fillId="30" borderId="9" xfId="0" applyNumberFormat="1" applyFont="1" applyFill="1" applyBorder="1" applyAlignment="1">
      <alignment horizontal="right" vertical="center" wrapText="1"/>
    </xf>
    <xf numFmtId="4" fontId="45" fillId="30" borderId="9" xfId="60" applyNumberFormat="1" applyFont="1" applyFill="1" applyBorder="1" applyAlignment="1">
      <alignment horizontal="center" vertical="center" wrapText="1"/>
    </xf>
    <xf numFmtId="0" fontId="47" fillId="30" borderId="9" xfId="60" applyFont="1" applyFill="1" applyBorder="1" applyAlignment="1">
      <alignment horizontal="center" vertical="center" wrapText="1"/>
    </xf>
    <xf numFmtId="1" fontId="45" fillId="30" borderId="9" xfId="60" applyNumberFormat="1" applyFont="1" applyFill="1" applyBorder="1" applyAlignment="1">
      <alignment horizontal="center" vertical="center" wrapText="1"/>
    </xf>
    <xf numFmtId="166" fontId="45" fillId="30" borderId="9" xfId="58" applyNumberFormat="1" applyFont="1" applyFill="1" applyBorder="1" applyAlignment="1">
      <alignment horizontal="right" vertical="center"/>
    </xf>
    <xf numFmtId="166" fontId="45" fillId="30" borderId="9" xfId="60" applyNumberFormat="1" applyFont="1" applyFill="1" applyBorder="1" applyAlignment="1">
      <alignment horizontal="right" vertical="center" wrapText="1"/>
    </xf>
    <xf numFmtId="0" fontId="46" fillId="30" borderId="9" xfId="60" applyFont="1" applyFill="1" applyBorder="1" applyAlignment="1">
      <alignment horizontal="center" vertical="center" wrapText="1"/>
    </xf>
    <xf numFmtId="166" fontId="46" fillId="30" borderId="9" xfId="0" applyNumberFormat="1" applyFont="1" applyFill="1" applyBorder="1" applyAlignment="1">
      <alignment horizontal="right" vertical="center" wrapText="1"/>
    </xf>
    <xf numFmtId="4" fontId="46" fillId="30" borderId="9" xfId="60" applyNumberFormat="1" applyFont="1" applyFill="1" applyBorder="1" applyAlignment="1">
      <alignment horizontal="center" vertical="center" wrapText="1"/>
    </xf>
    <xf numFmtId="1" fontId="46" fillId="30" borderId="9" xfId="60" applyNumberFormat="1" applyFont="1" applyFill="1" applyBorder="1" applyAlignment="1">
      <alignment horizontal="center" vertical="center" wrapText="1"/>
    </xf>
    <xf numFmtId="166" fontId="46" fillId="30" borderId="9" xfId="58" applyNumberFormat="1" applyFont="1" applyFill="1" applyBorder="1" applyAlignment="1">
      <alignment horizontal="right" vertical="center"/>
    </xf>
    <xf numFmtId="166" fontId="46" fillId="30" borderId="9" xfId="60" applyNumberFormat="1" applyFont="1" applyFill="1" applyBorder="1" applyAlignment="1">
      <alignment horizontal="right" vertical="center" wrapText="1"/>
    </xf>
    <xf numFmtId="16" fontId="32" fillId="30" borderId="9" xfId="0" applyNumberFormat="1" applyFont="1" applyFill="1" applyBorder="1" applyAlignment="1">
      <alignment horizontal="center" vertical="center" wrapText="1"/>
    </xf>
    <xf numFmtId="0" fontId="46" fillId="30" borderId="9" xfId="59" applyNumberFormat="1" applyFont="1" applyFill="1" applyBorder="1" applyAlignment="1">
      <alignment vertical="center" wrapText="1"/>
    </xf>
    <xf numFmtId="170" fontId="45" fillId="30" borderId="9" xfId="60" applyNumberFormat="1" applyFont="1" applyFill="1" applyBorder="1" applyAlignment="1">
      <alignment horizontal="right" vertical="center" wrapText="1"/>
    </xf>
    <xf numFmtId="0" fontId="45" fillId="30" borderId="9" xfId="60" applyFont="1" applyFill="1" applyBorder="1" applyAlignment="1">
      <alignment horizontal="left" vertical="center" wrapText="1"/>
    </xf>
    <xf numFmtId="0" fontId="45" fillId="30" borderId="9" xfId="60" applyFont="1" applyFill="1" applyBorder="1"/>
    <xf numFmtId="0" fontId="31" fillId="30" borderId="9" xfId="60" applyFont="1" applyFill="1" applyBorder="1" applyAlignment="1">
      <alignment horizontal="left" vertical="center" wrapText="1"/>
    </xf>
    <xf numFmtId="0" fontId="45" fillId="30" borderId="9" xfId="60" applyFont="1" applyFill="1" applyBorder="1" applyAlignment="1">
      <alignment horizontal="right" vertical="center"/>
    </xf>
    <xf numFmtId="0" fontId="45" fillId="30" borderId="9" xfId="60" applyFont="1" applyFill="1" applyBorder="1" applyAlignment="1">
      <alignment vertical="center" wrapText="1"/>
    </xf>
    <xf numFmtId="0" fontId="46" fillId="30" borderId="9" xfId="60" applyFont="1" applyFill="1" applyBorder="1" applyAlignment="1">
      <alignment horizontal="left" vertical="center" wrapText="1"/>
    </xf>
    <xf numFmtId="0" fontId="46" fillId="30" borderId="9" xfId="60" applyFont="1" applyFill="1" applyBorder="1"/>
    <xf numFmtId="0" fontId="32" fillId="30" borderId="9" xfId="60" applyFont="1" applyFill="1" applyBorder="1" applyAlignment="1">
      <alignment horizontal="left" vertical="center" wrapText="1"/>
    </xf>
    <xf numFmtId="0" fontId="46" fillId="30" borderId="9" xfId="60" applyFont="1" applyFill="1" applyBorder="1" applyAlignment="1">
      <alignment horizontal="right" vertical="center"/>
    </xf>
    <xf numFmtId="0" fontId="46" fillId="30" borderId="9" xfId="60" applyFont="1" applyFill="1" applyBorder="1" applyAlignment="1">
      <alignment horizontal="center" vertical="center"/>
    </xf>
    <xf numFmtId="0" fontId="46" fillId="30" borderId="9" xfId="60" applyFont="1" applyFill="1" applyBorder="1" applyAlignment="1">
      <alignment horizontal="right" vertical="center" wrapText="1"/>
    </xf>
    <xf numFmtId="170" fontId="46" fillId="30" borderId="9" xfId="60" applyNumberFormat="1" applyFont="1" applyFill="1" applyBorder="1" applyAlignment="1">
      <alignment horizontal="center" vertical="center" wrapText="1"/>
    </xf>
    <xf numFmtId="0" fontId="45" fillId="0" borderId="9" xfId="60" applyFont="1" applyFill="1" applyBorder="1" applyAlignment="1">
      <alignment horizontal="left" vertical="top" wrapText="1"/>
    </xf>
    <xf numFmtId="0" fontId="45" fillId="0" borderId="9" xfId="60" applyFont="1" applyFill="1" applyBorder="1" applyAlignment="1">
      <alignment vertical="top" wrapText="1"/>
    </xf>
    <xf numFmtId="0" fontId="31" fillId="0" borderId="9" xfId="60" applyFont="1" applyFill="1" applyBorder="1" applyAlignment="1">
      <alignment horizontal="left" vertical="top" wrapText="1"/>
    </xf>
    <xf numFmtId="0" fontId="46" fillId="28" borderId="9" xfId="59" applyFont="1" applyFill="1" applyBorder="1" applyAlignment="1">
      <alignment horizontal="center" vertical="center" wrapText="1"/>
    </xf>
    <xf numFmtId="0" fontId="45" fillId="0" borderId="0" xfId="59" applyFont="1" applyFill="1" applyBorder="1" applyAlignment="1">
      <alignment horizontal="right"/>
    </xf>
    <xf numFmtId="0" fontId="46" fillId="0" borderId="0" xfId="59" applyFont="1" applyFill="1" applyBorder="1" applyAlignment="1">
      <alignment horizontal="center" vertical="center"/>
    </xf>
    <xf numFmtId="0" fontId="46" fillId="0" borderId="0" xfId="59" applyFont="1" applyFill="1" applyBorder="1" applyAlignment="1">
      <alignment horizontal="left" vertical="top" wrapText="1"/>
    </xf>
    <xf numFmtId="4" fontId="46" fillId="28" borderId="9" xfId="59" applyNumberFormat="1" applyFont="1" applyFill="1" applyBorder="1" applyAlignment="1">
      <alignment horizontal="center" vertical="center" wrapText="1"/>
    </xf>
    <xf numFmtId="49" fontId="46" fillId="28" borderId="9" xfId="59" applyNumberFormat="1" applyFont="1" applyFill="1" applyBorder="1" applyAlignment="1">
      <alignment horizontal="center" vertical="center" wrapText="1"/>
    </xf>
    <xf numFmtId="0" fontId="46" fillId="0" borderId="9" xfId="59" applyFont="1" applyFill="1" applyBorder="1" applyAlignment="1">
      <alignment horizontal="center" vertical="center" wrapText="1"/>
    </xf>
    <xf numFmtId="0" fontId="46" fillId="28" borderId="9" xfId="66" applyFont="1" applyFill="1" applyBorder="1" applyAlignment="1">
      <alignment vertical="center" wrapText="1"/>
    </xf>
    <xf numFmtId="0" fontId="45" fillId="0" borderId="0" xfId="59" applyFont="1" applyFill="1" applyBorder="1" applyAlignment="1">
      <alignment wrapText="1"/>
    </xf>
    <xf numFmtId="173" fontId="1" fillId="0" borderId="9" xfId="59" applyNumberFormat="1" applyFont="1" applyFill="1" applyBorder="1" applyAlignment="1">
      <alignment horizontal="right" vertical="center" wrapText="1"/>
    </xf>
    <xf numFmtId="173" fontId="1" fillId="0" borderId="9" xfId="59" applyNumberFormat="1" applyFont="1" applyFill="1" applyBorder="1" applyAlignment="1">
      <alignment horizontal="right"/>
    </xf>
    <xf numFmtId="0" fontId="2" fillId="0" borderId="0" xfId="59" applyFont="1" applyFill="1" applyAlignment="1">
      <alignment horizontal="center" wrapText="1"/>
    </xf>
    <xf numFmtId="0" fontId="1" fillId="0" borderId="0" xfId="59" applyFont="1" applyFill="1" applyAlignment="1"/>
    <xf numFmtId="2" fontId="1" fillId="0" borderId="0" xfId="59" applyNumberFormat="1" applyFont="1" applyFill="1" applyAlignment="1">
      <alignment horizontal="right" vertical="top"/>
    </xf>
    <xf numFmtId="0" fontId="1" fillId="0" borderId="9" xfId="0" applyFont="1" applyBorder="1" applyAlignment="1">
      <alignment horizontal="left" indent="1"/>
    </xf>
    <xf numFmtId="173" fontId="2" fillId="31" borderId="9" xfId="59" applyNumberFormat="1" applyFont="1" applyFill="1" applyBorder="1" applyAlignment="1">
      <alignment horizontal="right" vertical="center"/>
    </xf>
    <xf numFmtId="173" fontId="2" fillId="31" borderId="17" xfId="59" applyNumberFormat="1" applyFont="1" applyFill="1" applyBorder="1" applyAlignment="1">
      <alignment horizontal="right" vertical="center"/>
    </xf>
    <xf numFmtId="173" fontId="71" fillId="31" borderId="21" xfId="59" applyNumberFormat="1" applyFont="1" applyFill="1" applyBorder="1" applyAlignment="1">
      <alignment horizontal="right" vertical="center"/>
    </xf>
    <xf numFmtId="173" fontId="71" fillId="31" borderId="26" xfId="59" applyNumberFormat="1" applyFont="1" applyFill="1" applyBorder="1" applyAlignment="1">
      <alignment horizontal="right" vertical="center"/>
    </xf>
    <xf numFmtId="173" fontId="2" fillId="31" borderId="19" xfId="59" applyNumberFormat="1" applyFont="1" applyFill="1" applyBorder="1" applyAlignment="1">
      <alignment horizontal="right" vertical="center"/>
    </xf>
    <xf numFmtId="173" fontId="2" fillId="31" borderId="27" xfId="59" applyNumberFormat="1" applyFont="1" applyFill="1" applyBorder="1" applyAlignment="1">
      <alignment horizontal="right" vertical="center"/>
    </xf>
    <xf numFmtId="173" fontId="1" fillId="31" borderId="9" xfId="59" applyNumberFormat="1" applyFont="1" applyFill="1" applyBorder="1" applyAlignment="1">
      <alignment horizontal="right" vertical="center"/>
    </xf>
    <xf numFmtId="173" fontId="1" fillId="31" borderId="17" xfId="59" applyNumberFormat="1" applyFont="1" applyFill="1" applyBorder="1" applyAlignment="1">
      <alignment horizontal="right" vertical="center"/>
    </xf>
    <xf numFmtId="173" fontId="1" fillId="31" borderId="21" xfId="59" applyNumberFormat="1" applyFont="1" applyFill="1" applyBorder="1" applyAlignment="1">
      <alignment horizontal="right" vertical="center"/>
    </xf>
    <xf numFmtId="173" fontId="1" fillId="31" borderId="26" xfId="59" applyNumberFormat="1" applyFont="1" applyFill="1" applyBorder="1" applyAlignment="1">
      <alignment horizontal="right" vertical="center"/>
    </xf>
    <xf numFmtId="173" fontId="2" fillId="31" borderId="49" xfId="59" applyNumberFormat="1" applyFont="1" applyFill="1" applyBorder="1" applyAlignment="1">
      <alignment horizontal="right" vertical="center"/>
    </xf>
    <xf numFmtId="173" fontId="2" fillId="31" borderId="50" xfId="59" applyNumberFormat="1" applyFont="1" applyFill="1" applyBorder="1" applyAlignment="1">
      <alignment horizontal="right" vertical="center"/>
    </xf>
    <xf numFmtId="173" fontId="2" fillId="31" borderId="43" xfId="59" applyNumberFormat="1" applyFont="1" applyFill="1" applyBorder="1" applyAlignment="1">
      <alignment horizontal="right" vertical="center"/>
    </xf>
    <xf numFmtId="173" fontId="2" fillId="31" borderId="47" xfId="59" applyNumberFormat="1" applyFont="1" applyFill="1" applyBorder="1" applyAlignment="1">
      <alignment horizontal="right" vertical="center"/>
    </xf>
    <xf numFmtId="173" fontId="2" fillId="31" borderId="52" xfId="59" applyNumberFormat="1" applyFont="1" applyFill="1" applyBorder="1" applyAlignment="1">
      <alignment horizontal="right" vertical="center"/>
    </xf>
    <xf numFmtId="173" fontId="2" fillId="31" borderId="53" xfId="59" applyNumberFormat="1" applyFont="1" applyFill="1" applyBorder="1" applyAlignment="1">
      <alignment horizontal="right" vertical="center"/>
    </xf>
    <xf numFmtId="0" fontId="1" fillId="0" borderId="9" xfId="59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46" fillId="28" borderId="9" xfId="59" applyFont="1" applyFill="1" applyBorder="1" applyAlignment="1">
      <alignment horizontal="center" vertical="center" wrapText="1"/>
    </xf>
    <xf numFmtId="4" fontId="46" fillId="28" borderId="9" xfId="59" applyNumberFormat="1" applyFont="1" applyFill="1" applyBorder="1" applyAlignment="1">
      <alignment horizontal="center" vertical="center" wrapText="1"/>
    </xf>
    <xf numFmtId="49" fontId="46" fillId="28" borderId="9" xfId="59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/>
    </xf>
    <xf numFmtId="1" fontId="2" fillId="0" borderId="9" xfId="0" applyNumberFormat="1" applyFont="1" applyBorder="1" applyAlignment="1">
      <alignment horizontal="center" vertical="center"/>
    </xf>
    <xf numFmtId="173" fontId="1" fillId="0" borderId="19" xfId="0" applyNumberFormat="1" applyFont="1" applyBorder="1" applyAlignment="1"/>
    <xf numFmtId="173" fontId="1" fillId="0" borderId="9" xfId="0" applyNumberFormat="1" applyFont="1" applyBorder="1" applyAlignment="1"/>
    <xf numFmtId="173" fontId="1" fillId="0" borderId="9" xfId="0" applyNumberFormat="1" applyFont="1" applyBorder="1" applyAlignment="1">
      <alignment vertical="top" wrapText="1"/>
    </xf>
    <xf numFmtId="173" fontId="1" fillId="0" borderId="9" xfId="0" applyNumberFormat="1" applyFont="1" applyFill="1" applyBorder="1" applyAlignment="1"/>
    <xf numFmtId="173" fontId="1" fillId="31" borderId="9" xfId="0" applyNumberFormat="1" applyFont="1" applyFill="1" applyBorder="1" applyAlignment="1"/>
    <xf numFmtId="174" fontId="63" fillId="0" borderId="9" xfId="79" applyNumberFormat="1" applyFont="1" applyBorder="1" applyAlignment="1">
      <alignment horizontal="center" vertical="center"/>
    </xf>
    <xf numFmtId="0" fontId="1" fillId="0" borderId="9" xfId="59" applyFont="1" applyFill="1" applyBorder="1" applyAlignment="1">
      <alignment horizontal="center" vertical="center" wrapText="1"/>
    </xf>
    <xf numFmtId="0" fontId="2" fillId="0" borderId="9" xfId="59" applyNumberFormat="1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 vertical="center"/>
    </xf>
    <xf numFmtId="49" fontId="1" fillId="28" borderId="9" xfId="59" applyNumberFormat="1" applyFont="1" applyFill="1" applyBorder="1" applyAlignment="1">
      <alignment horizontal="center" vertical="center" wrapText="1"/>
    </xf>
    <xf numFmtId="0" fontId="1" fillId="28" borderId="9" xfId="59" applyFont="1" applyFill="1" applyBorder="1" applyAlignment="1">
      <alignment horizontal="center" vertical="center" wrapText="1"/>
    </xf>
    <xf numFmtId="0" fontId="2" fillId="28" borderId="9" xfId="59" applyFont="1" applyFill="1" applyBorder="1" applyAlignment="1">
      <alignment horizontal="center" vertical="center" wrapText="1"/>
    </xf>
    <xf numFmtId="0" fontId="46" fillId="28" borderId="9" xfId="59" applyFont="1" applyFill="1" applyBorder="1" applyAlignment="1">
      <alignment horizontal="left" vertical="center" wrapText="1"/>
    </xf>
    <xf numFmtId="166" fontId="45" fillId="28" borderId="9" xfId="59" applyNumberFormat="1" applyFont="1" applyFill="1" applyBorder="1" applyAlignment="1">
      <alignment horizontal="center" vertical="center" wrapText="1"/>
    </xf>
    <xf numFmtId="166" fontId="46" fillId="28" borderId="9" xfId="59" applyNumberFormat="1" applyFont="1" applyFill="1" applyBorder="1" applyAlignment="1">
      <alignment horizontal="center" vertical="center" wrapText="1"/>
    </xf>
    <xf numFmtId="0" fontId="2" fillId="28" borderId="9" xfId="59" applyNumberFormat="1" applyFont="1" applyFill="1" applyBorder="1" applyAlignment="1">
      <alignment horizontal="center" vertical="center" wrapText="1"/>
    </xf>
    <xf numFmtId="0" fontId="1" fillId="28" borderId="9" xfId="59" applyNumberFormat="1" applyFont="1" applyFill="1" applyBorder="1" applyAlignment="1">
      <alignment horizontal="left" vertical="center" wrapText="1"/>
    </xf>
    <xf numFmtId="0" fontId="45" fillId="0" borderId="0" xfId="59" applyFont="1" applyFill="1" applyBorder="1" applyAlignment="1">
      <alignment vertical="top"/>
    </xf>
    <xf numFmtId="0" fontId="46" fillId="0" borderId="0" xfId="59" applyFont="1" applyFill="1" applyBorder="1" applyAlignment="1">
      <alignment horizontal="left" vertical="top"/>
    </xf>
    <xf numFmtId="0" fontId="46" fillId="0" borderId="0" xfId="59" applyFont="1" applyFill="1" applyAlignment="1">
      <alignment horizontal="left" vertical="top"/>
    </xf>
    <xf numFmtId="4" fontId="46" fillId="0" borderId="0" xfId="59" applyNumberFormat="1" applyFont="1" applyFill="1" applyBorder="1" applyAlignment="1">
      <alignment horizontal="left" vertical="top"/>
    </xf>
    <xf numFmtId="0" fontId="46" fillId="0" borderId="0" xfId="59" applyFont="1" applyFill="1" applyBorder="1" applyAlignment="1">
      <alignment horizontal="center" vertical="top"/>
    </xf>
    <xf numFmtId="0" fontId="45" fillId="0" borderId="0" xfId="59" applyFont="1" applyFill="1" applyAlignment="1">
      <alignment vertical="top"/>
    </xf>
    <xf numFmtId="49" fontId="46" fillId="28" borderId="9" xfId="59" applyNumberFormat="1" applyFont="1" applyFill="1" applyBorder="1" applyAlignment="1">
      <alignment horizontal="center" vertical="top" wrapText="1"/>
    </xf>
    <xf numFmtId="0" fontId="46" fillId="28" borderId="9" xfId="59" applyFont="1" applyFill="1" applyBorder="1" applyAlignment="1">
      <alignment horizontal="center" vertical="top" wrapText="1"/>
    </xf>
    <xf numFmtId="0" fontId="46" fillId="28" borderId="9" xfId="59" applyFont="1" applyFill="1" applyBorder="1" applyAlignment="1">
      <alignment horizontal="left" vertical="top" wrapText="1"/>
    </xf>
    <xf numFmtId="0" fontId="45" fillId="0" borderId="9" xfId="59" applyFont="1" applyFill="1" applyBorder="1" applyAlignment="1">
      <alignment horizontal="left" vertical="top" wrapText="1"/>
    </xf>
    <xf numFmtId="0" fontId="46" fillId="0" borderId="9" xfId="59" applyFont="1" applyFill="1" applyBorder="1" applyAlignment="1">
      <alignment horizontal="left" vertical="top" wrapText="1"/>
    </xf>
    <xf numFmtId="0" fontId="2" fillId="28" borderId="9" xfId="59" applyNumberFormat="1" applyFont="1" applyFill="1" applyBorder="1" applyAlignment="1">
      <alignment horizontal="left" vertical="top" wrapText="1"/>
    </xf>
    <xf numFmtId="0" fontId="1" fillId="0" borderId="9" xfId="59" applyNumberFormat="1" applyFont="1" applyFill="1" applyBorder="1" applyAlignment="1">
      <alignment horizontal="left" vertical="top" wrapText="1"/>
    </xf>
    <xf numFmtId="0" fontId="45" fillId="0" borderId="0" xfId="59" applyFont="1" applyFill="1" applyAlignment="1">
      <alignment vertical="top" wrapText="1"/>
    </xf>
    <xf numFmtId="0" fontId="45" fillId="0" borderId="0" xfId="59" applyFont="1" applyFill="1" applyBorder="1" applyAlignment="1">
      <alignment horizontal="left" vertical="top" wrapText="1"/>
    </xf>
    <xf numFmtId="0" fontId="46" fillId="28" borderId="9" xfId="59" applyNumberFormat="1" applyFont="1" applyFill="1" applyBorder="1" applyAlignment="1">
      <alignment horizontal="left" vertical="top" wrapText="1"/>
    </xf>
    <xf numFmtId="16" fontId="1" fillId="28" borderId="9" xfId="59" applyNumberFormat="1" applyFont="1" applyFill="1" applyBorder="1" applyAlignment="1">
      <alignment horizontal="center" vertical="center" wrapText="1"/>
    </xf>
    <xf numFmtId="166" fontId="1" fillId="28" borderId="9" xfId="59" applyNumberFormat="1" applyFont="1" applyFill="1" applyBorder="1" applyAlignment="1">
      <alignment horizontal="right" vertical="center" wrapText="1"/>
    </xf>
    <xf numFmtId="0" fontId="2" fillId="0" borderId="9" xfId="59" applyNumberFormat="1" applyFont="1" applyFill="1" applyBorder="1" applyAlignment="1">
      <alignment horizontal="right" vertical="center" wrapText="1"/>
    </xf>
    <xf numFmtId="0" fontId="2" fillId="30" borderId="9" xfId="59" applyNumberFormat="1" applyFont="1" applyFill="1" applyBorder="1" applyAlignment="1">
      <alignment horizontal="right" vertical="center" wrapText="1"/>
    </xf>
    <xf numFmtId="0" fontId="1" fillId="0" borderId="9" xfId="59" applyNumberFormat="1" applyFont="1" applyFill="1" applyBorder="1" applyAlignment="1">
      <alignment horizontal="right" vertical="center" wrapText="1"/>
    </xf>
    <xf numFmtId="0" fontId="1" fillId="30" borderId="9" xfId="59" applyNumberFormat="1" applyFont="1" applyFill="1" applyBorder="1" applyAlignment="1">
      <alignment horizontal="right" vertical="center" wrapText="1"/>
    </xf>
    <xf numFmtId="0" fontId="1" fillId="28" borderId="9" xfId="59" applyNumberFormat="1" applyFont="1" applyFill="1" applyBorder="1" applyAlignment="1">
      <alignment horizontal="right" vertical="center" wrapText="1"/>
    </xf>
    <xf numFmtId="0" fontId="1" fillId="29" borderId="9" xfId="59" applyNumberFormat="1" applyFont="1" applyFill="1" applyBorder="1" applyAlignment="1">
      <alignment horizontal="right" vertical="center" wrapText="1"/>
    </xf>
    <xf numFmtId="0" fontId="45" fillId="0" borderId="0" xfId="59" applyFont="1" applyFill="1" applyBorder="1" applyAlignment="1">
      <alignment horizontal="right" vertical="top"/>
    </xf>
    <xf numFmtId="0" fontId="46" fillId="28" borderId="9" xfId="59" applyFont="1" applyFill="1" applyBorder="1" applyAlignment="1">
      <alignment horizontal="center" wrapText="1"/>
    </xf>
    <xf numFmtId="0" fontId="2" fillId="0" borderId="9" xfId="59" applyFont="1" applyFill="1" applyBorder="1" applyAlignment="1">
      <alignment horizontal="center" vertical="center" wrapText="1"/>
    </xf>
    <xf numFmtId="0" fontId="1" fillId="0" borderId="9" xfId="59" applyFont="1" applyFill="1" applyBorder="1" applyAlignment="1">
      <alignment horizontal="center" vertical="center" wrapText="1"/>
    </xf>
    <xf numFmtId="0" fontId="2" fillId="0" borderId="9" xfId="59" applyNumberFormat="1" applyFont="1" applyFill="1" applyBorder="1" applyAlignment="1">
      <alignment horizontal="center" vertical="center" wrapText="1"/>
    </xf>
    <xf numFmtId="49" fontId="2" fillId="0" borderId="9" xfId="59" applyNumberFormat="1" applyFont="1" applyFill="1" applyBorder="1" applyAlignment="1">
      <alignment horizontal="center" vertical="center" wrapText="1"/>
    </xf>
    <xf numFmtId="166" fontId="1" fillId="0" borderId="9" xfId="58" applyNumberFormat="1" applyFont="1" applyFill="1" applyBorder="1" applyAlignment="1"/>
    <xf numFmtId="166" fontId="1" fillId="0" borderId="9" xfId="59" applyNumberFormat="1" applyFont="1" applyFill="1" applyBorder="1" applyAlignment="1">
      <alignment wrapText="1"/>
    </xf>
    <xf numFmtId="166" fontId="2" fillId="0" borderId="9" xfId="58" applyNumberFormat="1" applyFont="1" applyFill="1" applyBorder="1" applyAlignment="1"/>
    <xf numFmtId="49" fontId="1" fillId="0" borderId="0" xfId="59" applyNumberFormat="1" applyFont="1" applyFill="1" applyAlignment="1"/>
    <xf numFmtId="16" fontId="1" fillId="0" borderId="0" xfId="59" applyNumberFormat="1" applyFont="1" applyFill="1" applyAlignment="1">
      <alignment horizontal="right"/>
    </xf>
    <xf numFmtId="49" fontId="1" fillId="0" borderId="0" xfId="59" applyNumberFormat="1" applyFont="1" applyFill="1" applyAlignment="1">
      <alignment horizontal="center" wrapText="1"/>
    </xf>
    <xf numFmtId="49" fontId="1" fillId="0" borderId="0" xfId="59" applyNumberFormat="1" applyFont="1" applyFill="1" applyAlignment="1">
      <alignment horizontal="right"/>
    </xf>
    <xf numFmtId="3" fontId="41" fillId="31" borderId="9" xfId="59" applyNumberFormat="1" applyFont="1" applyFill="1" applyBorder="1" applyAlignment="1">
      <alignment vertical="center"/>
    </xf>
    <xf numFmtId="164" fontId="41" fillId="31" borderId="9" xfId="59" applyNumberFormat="1" applyFont="1" applyFill="1" applyBorder="1" applyAlignment="1">
      <alignment vertical="center"/>
    </xf>
    <xf numFmtId="3" fontId="41" fillId="31" borderId="21" xfId="59" applyNumberFormat="1" applyFont="1" applyFill="1" applyBorder="1" applyAlignment="1">
      <alignment vertical="center"/>
    </xf>
    <xf numFmtId="3" fontId="38" fillId="31" borderId="33" xfId="59" applyNumberFormat="1" applyFont="1" applyFill="1" applyBorder="1" applyAlignment="1">
      <alignment vertical="center"/>
    </xf>
    <xf numFmtId="4" fontId="46" fillId="28" borderId="9" xfId="59" applyNumberFormat="1" applyFont="1" applyFill="1" applyBorder="1" applyAlignment="1">
      <alignment horizontal="center" vertical="center" wrapText="1"/>
    </xf>
    <xf numFmtId="49" fontId="46" fillId="28" borderId="9" xfId="59" applyNumberFormat="1" applyFont="1" applyFill="1" applyBorder="1" applyAlignment="1">
      <alignment horizontal="center" vertical="center" wrapText="1"/>
    </xf>
    <xf numFmtId="0" fontId="46" fillId="0" borderId="0" xfId="59" applyFont="1" applyFill="1" applyBorder="1" applyAlignment="1">
      <alignment horizontal="center" vertical="center"/>
    </xf>
    <xf numFmtId="173" fontId="1" fillId="0" borderId="9" xfId="0" applyNumberFormat="1" applyFont="1" applyFill="1" applyBorder="1" applyAlignment="1">
      <alignment vertical="top" wrapText="1"/>
    </xf>
    <xf numFmtId="166" fontId="46" fillId="0" borderId="9" xfId="59" applyNumberFormat="1" applyFont="1" applyFill="1" applyBorder="1" applyAlignment="1">
      <alignment horizontal="center" vertical="center"/>
    </xf>
    <xf numFmtId="2" fontId="46" fillId="0" borderId="9" xfId="66" applyNumberFormat="1" applyFont="1" applyFill="1" applyBorder="1" applyAlignment="1">
      <alignment horizontal="center" vertical="center" wrapText="1"/>
    </xf>
    <xf numFmtId="4" fontId="46" fillId="0" borderId="9" xfId="59" applyNumberFormat="1" applyFont="1" applyFill="1" applyBorder="1" applyAlignment="1">
      <alignment horizontal="center" vertical="center" wrapText="1"/>
    </xf>
    <xf numFmtId="4" fontId="45" fillId="0" borderId="9" xfId="60" applyNumberFormat="1" applyFont="1" applyFill="1" applyBorder="1" applyAlignment="1">
      <alignment horizontal="right" vertical="center"/>
    </xf>
    <xf numFmtId="0" fontId="31" fillId="0" borderId="0" xfId="59" applyFont="1" applyAlignment="1">
      <alignment horizontal="right"/>
    </xf>
    <xf numFmtId="0" fontId="31" fillId="0" borderId="0" xfId="59" applyFont="1" applyAlignment="1"/>
    <xf numFmtId="4" fontId="46" fillId="28" borderId="9" xfId="59" applyNumberFormat="1" applyFont="1" applyFill="1" applyBorder="1" applyAlignment="1">
      <alignment horizontal="center" vertical="center" wrapText="1"/>
    </xf>
    <xf numFmtId="49" fontId="46" fillId="28" borderId="17" xfId="59" applyNumberFormat="1" applyFont="1" applyFill="1" applyBorder="1" applyAlignment="1">
      <alignment horizontal="center" vertical="center" wrapText="1"/>
    </xf>
    <xf numFmtId="49" fontId="46" fillId="28" borderId="45" xfId="59" applyNumberFormat="1" applyFont="1" applyFill="1" applyBorder="1" applyAlignment="1">
      <alignment horizontal="center" vertical="center" wrapText="1"/>
    </xf>
    <xf numFmtId="49" fontId="46" fillId="28" borderId="9" xfId="59" applyNumberFormat="1" applyFont="1" applyFill="1" applyBorder="1" applyAlignment="1">
      <alignment horizontal="center" vertical="center" wrapText="1"/>
    </xf>
    <xf numFmtId="0" fontId="46" fillId="28" borderId="9" xfId="59" applyFont="1" applyFill="1" applyBorder="1" applyAlignment="1">
      <alignment horizontal="center" vertical="center" wrapText="1"/>
    </xf>
    <xf numFmtId="0" fontId="32" fillId="28" borderId="9" xfId="59" applyFont="1" applyFill="1" applyBorder="1" applyAlignment="1">
      <alignment horizontal="center" vertical="center" wrapText="1"/>
    </xf>
    <xf numFmtId="0" fontId="46" fillId="28" borderId="9" xfId="59" applyFont="1" applyFill="1" applyBorder="1" applyAlignment="1">
      <alignment horizontal="center" wrapText="1"/>
    </xf>
    <xf numFmtId="0" fontId="45" fillId="0" borderId="0" xfId="59" applyFont="1" applyFill="1" applyBorder="1" applyAlignment="1">
      <alignment horizontal="right"/>
    </xf>
    <xf numFmtId="0" fontId="46" fillId="0" borderId="0" xfId="59" applyFont="1" applyFill="1" applyBorder="1" applyAlignment="1">
      <alignment horizontal="center" vertical="center"/>
    </xf>
    <xf numFmtId="166" fontId="46" fillId="0" borderId="0" xfId="59" applyNumberFormat="1" applyFont="1" applyFill="1" applyBorder="1" applyAlignment="1">
      <alignment horizontal="left" vertical="top" wrapText="1"/>
    </xf>
    <xf numFmtId="0" fontId="46" fillId="0" borderId="0" xfId="59" applyFont="1" applyFill="1" applyBorder="1" applyAlignment="1">
      <alignment horizontal="left" vertical="top" wrapText="1"/>
    </xf>
    <xf numFmtId="0" fontId="45" fillId="0" borderId="0" xfId="59" applyFont="1" applyFill="1" applyBorder="1" applyAlignment="1">
      <alignment horizontal="right" vertical="top" wrapText="1"/>
    </xf>
    <xf numFmtId="0" fontId="46" fillId="28" borderId="9" xfId="59" applyFont="1" applyFill="1" applyBorder="1" applyAlignment="1">
      <alignment horizontal="center"/>
    </xf>
    <xf numFmtId="0" fontId="1" fillId="0" borderId="0" xfId="0" applyFont="1" applyAlignment="1">
      <alignment horizontal="left" wrapText="1"/>
    </xf>
    <xf numFmtId="0" fontId="2" fillId="0" borderId="9" xfId="0" applyFont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2" fillId="0" borderId="42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9" xfId="0" applyFont="1" applyBorder="1" applyAlignment="1">
      <alignment horizontal="center" vertical="center" wrapText="1"/>
    </xf>
    <xf numFmtId="0" fontId="2" fillId="0" borderId="58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30" borderId="9" xfId="59" applyNumberFormat="1" applyFont="1" applyFill="1" applyBorder="1" applyAlignment="1">
      <alignment horizontal="center"/>
    </xf>
    <xf numFmtId="1" fontId="2" fillId="30" borderId="9" xfId="59" applyNumberFormat="1" applyFont="1" applyFill="1" applyBorder="1" applyAlignment="1">
      <alignment horizontal="center" vertical="center" wrapText="1"/>
    </xf>
    <xf numFmtId="0" fontId="2" fillId="30" borderId="9" xfId="59" applyFont="1" applyFill="1" applyBorder="1" applyAlignment="1">
      <alignment horizontal="center"/>
    </xf>
    <xf numFmtId="0" fontId="2" fillId="30" borderId="17" xfId="59" applyNumberFormat="1" applyFont="1" applyFill="1" applyBorder="1" applyAlignment="1">
      <alignment horizontal="center"/>
    </xf>
    <xf numFmtId="0" fontId="2" fillId="30" borderId="45" xfId="59" applyNumberFormat="1" applyFont="1" applyFill="1" applyBorder="1" applyAlignment="1">
      <alignment horizontal="center"/>
    </xf>
    <xf numFmtId="0" fontId="32" fillId="0" borderId="0" xfId="59" applyFont="1" applyFill="1" applyAlignment="1">
      <alignment horizontal="center"/>
    </xf>
    <xf numFmtId="0" fontId="2" fillId="30" borderId="9" xfId="59" applyNumberFormat="1" applyFont="1" applyFill="1" applyBorder="1" applyAlignment="1">
      <alignment horizontal="center" vertical="center" wrapText="1"/>
    </xf>
    <xf numFmtId="0" fontId="2" fillId="30" borderId="9" xfId="59" applyFont="1" applyFill="1" applyBorder="1" applyAlignment="1">
      <alignment horizontal="center" vertical="center" wrapText="1"/>
    </xf>
    <xf numFmtId="0" fontId="2" fillId="30" borderId="17" xfId="59" applyFont="1" applyFill="1" applyBorder="1" applyAlignment="1">
      <alignment horizontal="center" vertical="top" wrapText="1"/>
    </xf>
    <xf numFmtId="0" fontId="2" fillId="30" borderId="45" xfId="59" applyFont="1" applyFill="1" applyBorder="1" applyAlignment="1">
      <alignment horizontal="center" vertical="top" wrapText="1"/>
    </xf>
    <xf numFmtId="0" fontId="2" fillId="30" borderId="9" xfId="59" applyFont="1" applyFill="1" applyBorder="1" applyAlignment="1">
      <alignment horizontal="center" vertical="top" wrapText="1"/>
    </xf>
    <xf numFmtId="0" fontId="36" fillId="0" borderId="9" xfId="59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 vertical="center" wrapText="1"/>
    </xf>
    <xf numFmtId="0" fontId="1" fillId="0" borderId="9" xfId="59" applyFont="1" applyFill="1" applyBorder="1" applyAlignment="1">
      <alignment horizontal="center" vertical="center" wrapText="1"/>
    </xf>
    <xf numFmtId="0" fontId="64" fillId="0" borderId="0" xfId="79" applyFont="1" applyAlignment="1">
      <alignment horizontal="center" vertical="center" wrapText="1"/>
    </xf>
    <xf numFmtId="0" fontId="64" fillId="0" borderId="0" xfId="79" applyFont="1" applyAlignment="1">
      <alignment horizontal="center" vertical="center"/>
    </xf>
    <xf numFmtId="0" fontId="66" fillId="0" borderId="9" xfId="79" applyFont="1" applyBorder="1" applyAlignment="1">
      <alignment horizontal="center"/>
    </xf>
    <xf numFmtId="4" fontId="66" fillId="0" borderId="9" xfId="79" applyNumberFormat="1" applyFont="1" applyBorder="1" applyAlignment="1">
      <alignment horizontal="center" vertical="center"/>
    </xf>
    <xf numFmtId="0" fontId="65" fillId="0" borderId="15" xfId="79" applyFont="1" applyBorder="1" applyAlignment="1">
      <alignment horizontal="right" vertical="center"/>
    </xf>
    <xf numFmtId="0" fontId="65" fillId="0" borderId="19" xfId="79" applyFont="1" applyBorder="1" applyAlignment="1">
      <alignment horizontal="right" vertical="center"/>
    </xf>
    <xf numFmtId="0" fontId="46" fillId="30" borderId="9" xfId="60" applyFont="1" applyFill="1" applyBorder="1" applyAlignment="1">
      <alignment horizontal="center" vertical="center" wrapText="1"/>
    </xf>
    <xf numFmtId="0" fontId="45" fillId="0" borderId="0" xfId="60" applyFont="1" applyFill="1" applyAlignment="1">
      <alignment horizontal="right"/>
    </xf>
    <xf numFmtId="0" fontId="46" fillId="0" borderId="0" xfId="60" applyFont="1" applyFill="1" applyAlignment="1">
      <alignment horizontal="center"/>
    </xf>
    <xf numFmtId="0" fontId="46" fillId="30" borderId="9" xfId="60" applyFont="1" applyFill="1" applyBorder="1" applyAlignment="1">
      <alignment horizontal="center" vertical="center"/>
    </xf>
    <xf numFmtId="0" fontId="40" fillId="0" borderId="9" xfId="59" applyFont="1" applyFill="1" applyBorder="1" applyAlignment="1">
      <alignment horizontal="center" vertical="center"/>
    </xf>
    <xf numFmtId="0" fontId="20" fillId="0" borderId="17" xfId="59" applyFont="1" applyFill="1" applyBorder="1" applyAlignment="1">
      <alignment horizontal="center" vertical="center"/>
    </xf>
    <xf numFmtId="0" fontId="20" fillId="0" borderId="45" xfId="59" applyFont="1" applyFill="1" applyBorder="1" applyAlignment="1">
      <alignment horizontal="center" vertical="center"/>
    </xf>
    <xf numFmtId="4" fontId="20" fillId="0" borderId="17" xfId="59" applyNumberFormat="1" applyFont="1" applyFill="1" applyBorder="1" applyAlignment="1">
      <alignment horizontal="center" vertical="center"/>
    </xf>
    <xf numFmtId="4" fontId="20" fillId="0" borderId="45" xfId="59" applyNumberFormat="1" applyFont="1" applyFill="1" applyBorder="1" applyAlignment="1">
      <alignment horizontal="center" vertical="center"/>
    </xf>
    <xf numFmtId="3" fontId="20" fillId="0" borderId="17" xfId="59" applyNumberFormat="1" applyFont="1" applyFill="1" applyBorder="1" applyAlignment="1">
      <alignment horizontal="center" vertical="center"/>
    </xf>
    <xf numFmtId="3" fontId="20" fillId="0" borderId="45" xfId="59" applyNumberFormat="1" applyFont="1" applyFill="1" applyBorder="1" applyAlignment="1">
      <alignment horizontal="center" vertical="center"/>
    </xf>
    <xf numFmtId="0" fontId="33" fillId="0" borderId="0" xfId="59" applyFont="1" applyAlignment="1">
      <alignment horizontal="center" vertical="center"/>
    </xf>
    <xf numFmtId="0" fontId="35" fillId="0" borderId="0" xfId="59" applyFont="1" applyAlignment="1">
      <alignment horizontal="center"/>
    </xf>
    <xf numFmtId="0" fontId="2" fillId="0" borderId="0" xfId="59" applyFont="1" applyFill="1" applyAlignment="1">
      <alignment horizontal="center" vertical="top" wrapText="1"/>
    </xf>
    <xf numFmtId="49" fontId="2" fillId="0" borderId="9" xfId="59" applyNumberFormat="1" applyFont="1" applyFill="1" applyBorder="1" applyAlignment="1">
      <alignment horizontal="center" vertical="center" wrapText="1"/>
    </xf>
    <xf numFmtId="49" fontId="26" fillId="0" borderId="0" xfId="59" applyNumberFormat="1" applyFont="1" applyFill="1" applyAlignment="1">
      <alignment horizontal="left" vertical="center" wrapText="1"/>
    </xf>
    <xf numFmtId="0" fontId="2" fillId="0" borderId="9" xfId="59" applyNumberFormat="1" applyFont="1" applyFill="1" applyBorder="1" applyAlignment="1">
      <alignment horizontal="center" vertical="center" wrapText="1"/>
    </xf>
    <xf numFmtId="0" fontId="2" fillId="0" borderId="28" xfId="59" applyFont="1" applyFill="1" applyBorder="1" applyAlignment="1">
      <alignment horizontal="center" vertical="center" wrapText="1"/>
    </xf>
    <xf numFmtId="0" fontId="2" fillId="0" borderId="61" xfId="59" applyFont="1" applyFill="1" applyBorder="1" applyAlignment="1">
      <alignment horizontal="center" vertical="center" wrapText="1"/>
    </xf>
    <xf numFmtId="0" fontId="2" fillId="0" borderId="27" xfId="59" applyFont="1" applyFill="1" applyBorder="1" applyAlignment="1">
      <alignment horizontal="center" vertical="center" wrapText="1"/>
    </xf>
    <xf numFmtId="0" fontId="2" fillId="0" borderId="62" xfId="59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justify" vertical="top" wrapText="1"/>
    </xf>
    <xf numFmtId="0" fontId="2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vertical="top" wrapText="1"/>
    </xf>
    <xf numFmtId="0" fontId="2" fillId="0" borderId="0" xfId="59" applyFont="1" applyFill="1" applyAlignment="1">
      <alignment horizontal="center" wrapText="1"/>
    </xf>
    <xf numFmtId="0" fontId="22" fillId="0" borderId="42" xfId="59" applyFont="1" applyFill="1" applyBorder="1" applyAlignment="1">
      <alignment horizontal="center" vertical="center" wrapText="1"/>
    </xf>
    <xf numFmtId="0" fontId="22" fillId="0" borderId="16" xfId="59" applyFont="1" applyFill="1" applyBorder="1" applyAlignment="1">
      <alignment horizontal="center" vertical="center" wrapText="1"/>
    </xf>
    <xf numFmtId="0" fontId="22" fillId="0" borderId="43" xfId="59" applyFont="1" applyFill="1" applyBorder="1" applyAlignment="1">
      <alignment horizontal="center" vertical="center" wrapText="1"/>
    </xf>
    <xf numFmtId="0" fontId="22" fillId="0" borderId="9" xfId="59" applyFont="1" applyFill="1" applyBorder="1" applyAlignment="1">
      <alignment horizontal="center" vertical="center" wrapText="1"/>
    </xf>
    <xf numFmtId="0" fontId="2" fillId="0" borderId="0" xfId="59" applyFont="1" applyAlignment="1">
      <alignment horizontal="center" wrapText="1"/>
    </xf>
    <xf numFmtId="0" fontId="1" fillId="0" borderId="0" xfId="59" applyFont="1" applyBorder="1" applyAlignment="1">
      <alignment horizontal="left" wrapText="1"/>
    </xf>
    <xf numFmtId="0" fontId="2" fillId="0" borderId="0" xfId="0" applyFont="1" applyAlignment="1">
      <alignment horizontal="center" wrapText="1"/>
    </xf>
    <xf numFmtId="0" fontId="1" fillId="0" borderId="0" xfId="0" applyFont="1" applyAlignment="1">
      <alignment horizontal="right"/>
    </xf>
    <xf numFmtId="0" fontId="46" fillId="0" borderId="0" xfId="59" applyFont="1" applyFill="1" applyBorder="1" applyAlignment="1">
      <alignment horizontal="center" vertical="center" wrapText="1"/>
    </xf>
    <xf numFmtId="0" fontId="1" fillId="28" borderId="9" xfId="59" applyFont="1" applyFill="1" applyBorder="1" applyAlignment="1">
      <alignment horizontal="center" vertical="center" wrapText="1"/>
    </xf>
    <xf numFmtId="0" fontId="46" fillId="28" borderId="9" xfId="59" applyFont="1" applyFill="1" applyBorder="1" applyAlignment="1">
      <alignment horizontal="center" vertical="top" wrapText="1"/>
    </xf>
    <xf numFmtId="0" fontId="46" fillId="28" borderId="15" xfId="59" applyFont="1" applyFill="1" applyBorder="1" applyAlignment="1">
      <alignment horizontal="center" vertical="center" wrapText="1"/>
    </xf>
    <xf numFmtId="0" fontId="46" fillId="28" borderId="46" xfId="59" applyFont="1" applyFill="1" applyBorder="1" applyAlignment="1">
      <alignment horizontal="center" vertical="center" wrapText="1"/>
    </xf>
    <xf numFmtId="0" fontId="46" fillId="28" borderId="19" xfId="59" applyFont="1" applyFill="1" applyBorder="1" applyAlignment="1">
      <alignment horizontal="center" vertical="center" wrapText="1"/>
    </xf>
    <xf numFmtId="4" fontId="32" fillId="28" borderId="9" xfId="59" applyNumberFormat="1" applyFont="1" applyFill="1" applyBorder="1" applyAlignment="1">
      <alignment horizontal="center" vertical="center" wrapText="1"/>
    </xf>
    <xf numFmtId="0" fontId="63" fillId="0" borderId="0" xfId="79" applyFont="1" applyAlignment="1">
      <alignment horizontal="center" vertical="center" wrapText="1"/>
    </xf>
    <xf numFmtId="0" fontId="63" fillId="0" borderId="15" xfId="79" applyFont="1" applyBorder="1" applyAlignment="1">
      <alignment horizontal="center" vertical="center"/>
    </xf>
    <xf numFmtId="0" fontId="63" fillId="0" borderId="19" xfId="79" applyFont="1" applyBorder="1" applyAlignment="1">
      <alignment horizontal="center" vertical="center"/>
    </xf>
    <xf numFmtId="0" fontId="63" fillId="0" borderId="9" xfId="79" applyFont="1" applyBorder="1" applyAlignment="1">
      <alignment horizontal="center"/>
    </xf>
    <xf numFmtId="0" fontId="2" fillId="0" borderId="17" xfId="59" applyFont="1" applyFill="1" applyBorder="1" applyAlignment="1">
      <alignment horizontal="center"/>
    </xf>
    <xf numFmtId="0" fontId="2" fillId="0" borderId="45" xfId="59" applyFont="1" applyFill="1" applyBorder="1" applyAlignment="1">
      <alignment horizontal="center"/>
    </xf>
    <xf numFmtId="1" fontId="2" fillId="0" borderId="9" xfId="59" applyNumberFormat="1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/>
    </xf>
    <xf numFmtId="0" fontId="42" fillId="0" borderId="15" xfId="59" applyFont="1" applyFill="1" applyBorder="1" applyAlignment="1">
      <alignment horizontal="center" vertical="center" wrapText="1"/>
    </xf>
    <xf numFmtId="0" fontId="42" fillId="0" borderId="46" xfId="59" applyFont="1" applyFill="1" applyBorder="1" applyAlignment="1">
      <alignment horizontal="center" vertical="center" wrapText="1"/>
    </xf>
    <xf numFmtId="0" fontId="42" fillId="0" borderId="19" xfId="59" applyFont="1" applyFill="1" applyBorder="1" applyAlignment="1">
      <alignment horizontal="center" vertical="center" wrapText="1"/>
    </xf>
    <xf numFmtId="0" fontId="2" fillId="0" borderId="17" xfId="59" applyFont="1" applyFill="1" applyBorder="1" applyAlignment="1">
      <alignment horizontal="center" vertical="center"/>
    </xf>
    <xf numFmtId="0" fontId="2" fillId="0" borderId="60" xfId="59" applyFont="1" applyFill="1" applyBorder="1" applyAlignment="1">
      <alignment horizontal="center" vertical="center"/>
    </xf>
    <xf numFmtId="0" fontId="2" fillId="0" borderId="45" xfId="59" applyFont="1" applyFill="1" applyBorder="1" applyAlignment="1">
      <alignment horizontal="center" vertical="center"/>
    </xf>
    <xf numFmtId="0" fontId="2" fillId="0" borderId="9" xfId="59" applyFont="1" applyFill="1" applyBorder="1" applyAlignment="1">
      <alignment horizontal="center" vertical="center"/>
    </xf>
    <xf numFmtId="0" fontId="2" fillId="0" borderId="17" xfId="59" applyNumberFormat="1" applyFont="1" applyFill="1" applyBorder="1" applyAlignment="1">
      <alignment horizontal="center"/>
    </xf>
    <xf numFmtId="0" fontId="2" fillId="0" borderId="45" xfId="59" applyNumberFormat="1" applyFont="1" applyFill="1" applyBorder="1" applyAlignment="1">
      <alignment horizontal="center"/>
    </xf>
    <xf numFmtId="0" fontId="2" fillId="0" borderId="9" xfId="59" applyNumberFormat="1" applyFont="1" applyFill="1" applyBorder="1" applyAlignment="1">
      <alignment horizontal="center"/>
    </xf>
    <xf numFmtId="0" fontId="2" fillId="0" borderId="17" xfId="59" applyFont="1" applyFill="1" applyBorder="1" applyAlignment="1">
      <alignment horizontal="center" vertical="center" wrapText="1"/>
    </xf>
    <xf numFmtId="0" fontId="2" fillId="0" borderId="45" xfId="59" applyFont="1" applyFill="1" applyBorder="1" applyAlignment="1">
      <alignment horizontal="center" vertical="center" wrapText="1"/>
    </xf>
    <xf numFmtId="0" fontId="2" fillId="0" borderId="0" xfId="59" applyFont="1" applyAlignment="1">
      <alignment horizontal="center" vertical="center" wrapText="1"/>
    </xf>
  </cellXfs>
  <cellStyles count="82">
    <cellStyle name="_Инвестпрограмма на 2007 г." xfId="1"/>
    <cellStyle name="”ќђќ‘ћ‚›‰" xfId="3"/>
    <cellStyle name="”љ‘ђћ‚ђќќ›‰" xfId="4"/>
    <cellStyle name="„…ќ…†ќ›‰" xfId="5"/>
    <cellStyle name="‡ђѓћ‹ћ‚ћљ1" xfId="6"/>
    <cellStyle name="‡ђѓћ‹ћ‚ћљ2" xfId="7"/>
    <cellStyle name="’ћѓћ‚›‰" xfId="2"/>
    <cellStyle name="20% - Акцент1" xfId="8" builtinId="30" customBuiltin="1"/>
    <cellStyle name="20% - Акцент2" xfId="9" builtinId="34" customBuiltin="1"/>
    <cellStyle name="20% - Акцент3" xfId="10" builtinId="38" customBuiltin="1"/>
    <cellStyle name="20% - Акцент4" xfId="11" builtinId="42" customBuiltin="1"/>
    <cellStyle name="20% - Акцент5" xfId="12" builtinId="46" customBuiltin="1"/>
    <cellStyle name="20% - Акцент6" xfId="13" builtinId="50" customBuiltin="1"/>
    <cellStyle name="40% - Акцент1" xfId="14" builtinId="31" customBuiltin="1"/>
    <cellStyle name="40% - Акцент2" xfId="15" builtinId="35" customBuiltin="1"/>
    <cellStyle name="40% - Акцент3" xfId="16" builtinId="39" customBuiltin="1"/>
    <cellStyle name="40% - Акцент4" xfId="17" builtinId="43" customBuiltin="1"/>
    <cellStyle name="40% - Акцент5" xfId="18" builtinId="47" customBuiltin="1"/>
    <cellStyle name="40% - Акцент6" xfId="19" builtinId="51" customBuiltin="1"/>
    <cellStyle name="60% - Акцент1" xfId="20" builtinId="32" customBuiltin="1"/>
    <cellStyle name="60% - Акцент2" xfId="21" builtinId="36" customBuiltin="1"/>
    <cellStyle name="60% - Акцент3" xfId="22" builtinId="40" customBuiltin="1"/>
    <cellStyle name="60% - Акцент4" xfId="23" builtinId="44" customBuiltin="1"/>
    <cellStyle name="60% - Акцент5" xfId="24" builtinId="48" customBuiltin="1"/>
    <cellStyle name="60% - Акцент6" xfId="25" builtinId="52" customBuiltin="1"/>
    <cellStyle name="Comma [0]_laroux" xfId="26"/>
    <cellStyle name="Comma_laroux" xfId="27"/>
    <cellStyle name="Currency [0]" xfId="28"/>
    <cellStyle name="Currency_laroux" xfId="29"/>
    <cellStyle name="Iau?iue1" xfId="30"/>
    <cellStyle name="Normal_ASUS" xfId="31"/>
    <cellStyle name="Normal1" xfId="32"/>
    <cellStyle name="Ociriniaue [0]_5-C" xfId="33"/>
    <cellStyle name="Ociriniaue_5-C" xfId="34"/>
    <cellStyle name="Price_Body" xfId="35"/>
    <cellStyle name="Акцент1" xfId="36" builtinId="29" customBuiltin="1"/>
    <cellStyle name="Акцент2" xfId="37" builtinId="33" customBuiltin="1"/>
    <cellStyle name="Акцент3" xfId="38" builtinId="37" customBuiltin="1"/>
    <cellStyle name="Акцент4" xfId="39" builtinId="41" customBuiltin="1"/>
    <cellStyle name="Акцент5" xfId="40" builtinId="45" customBuiltin="1"/>
    <cellStyle name="Акцент6" xfId="41" builtinId="49" customBuiltin="1"/>
    <cellStyle name="Беззащитный" xfId="42"/>
    <cellStyle name="Ввод " xfId="43" builtinId="20" customBuiltin="1"/>
    <cellStyle name="Вывод" xfId="44" builtinId="21" customBuiltin="1"/>
    <cellStyle name="Вычисление" xfId="45" builtinId="22" customBuiltin="1"/>
    <cellStyle name="Заголовок" xfId="46"/>
    <cellStyle name="Заголовок 1" xfId="47" builtinId="16" customBuiltin="1"/>
    <cellStyle name="Заголовок 2" xfId="48" builtinId="17" customBuiltin="1"/>
    <cellStyle name="Заголовок 3" xfId="49" builtinId="18" customBuiltin="1"/>
    <cellStyle name="Заголовок 4" xfId="50" builtinId="19" customBuiltin="1"/>
    <cellStyle name="ЗаголовокСтолбца" xfId="51"/>
    <cellStyle name="Защитный" xfId="52"/>
    <cellStyle name="Значение" xfId="53"/>
    <cellStyle name="Итог" xfId="54" builtinId="25" customBuiltin="1"/>
    <cellStyle name="Контрольная ячейка" xfId="55" builtinId="23" customBuiltin="1"/>
    <cellStyle name="Название" xfId="56" builtinId="15" customBuiltin="1"/>
    <cellStyle name="Нейтральный" xfId="57" builtinId="28" customBuiltin="1"/>
    <cellStyle name="Обычный" xfId="0" builtinId="0"/>
    <cellStyle name="Обычный 2" xfId="58"/>
    <cellStyle name="Обычный 3" xfId="59"/>
    <cellStyle name="Обычный 4" xfId="60"/>
    <cellStyle name="Обычный 4 2" xfId="80"/>
    <cellStyle name="Обычный 5" xfId="79"/>
    <cellStyle name="Обычный_2кв_АРМ_V43_БП_ОАО Тюменьэнерго" xfId="61"/>
    <cellStyle name="Обычный_БП  " xfId="62"/>
    <cellStyle name="Обычный_Лист1 2" xfId="63"/>
    <cellStyle name="Обычный_Форма 1.4" xfId="64"/>
    <cellStyle name="Обычный_Формы Инвестиционных программ по постановлению 977 2" xfId="65"/>
    <cellStyle name="Обычный_Формы Инвестиционных программ по постановлению 977 2 2" xfId="66"/>
    <cellStyle name="Обычный1" xfId="67"/>
    <cellStyle name="Плохой" xfId="68" builtinId="27" customBuiltin="1"/>
    <cellStyle name="Пояснение" xfId="69" builtinId="53" customBuiltin="1"/>
    <cellStyle name="Примечание" xfId="70" builtinId="10" customBuiltin="1"/>
    <cellStyle name="Связанная ячейка" xfId="71" builtinId="24" customBuiltin="1"/>
    <cellStyle name="Стиль 1" xfId="72"/>
    <cellStyle name="Текст предупреждения" xfId="73" builtinId="11" customBuiltin="1"/>
    <cellStyle name="Тысячи [0]_3Com" xfId="74"/>
    <cellStyle name="Тысячи_3Com" xfId="75"/>
    <cellStyle name="Финансовый" xfId="81" builtinId="3"/>
    <cellStyle name="Формула" xfId="76"/>
    <cellStyle name="Хороший" xfId="77" builtinId="26" customBuiltin="1"/>
    <cellStyle name="Џђћ–…ќ’ќ›‰" xfId="78"/>
  </cellStyles>
  <dxfs count="2"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D9D9D9"/>
      <color rgb="FFFDE9D9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42944"/>
        <c:axId val="165844480"/>
      </c:lineChart>
      <c:catAx>
        <c:axId val="16584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5844480"/>
        <c:crosses val="autoZero"/>
        <c:auto val="1"/>
        <c:lblAlgn val="ctr"/>
        <c:lblOffset val="100"/>
        <c:noMultiLvlLbl val="0"/>
      </c:catAx>
      <c:valAx>
        <c:axId val="165844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58429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95168"/>
        <c:axId val="167496704"/>
      </c:lineChart>
      <c:catAx>
        <c:axId val="16749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496704"/>
        <c:crosses val="autoZero"/>
        <c:auto val="1"/>
        <c:lblAlgn val="ctr"/>
        <c:lblOffset val="100"/>
        <c:noMultiLvlLbl val="0"/>
      </c:catAx>
      <c:valAx>
        <c:axId val="167496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4951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564288"/>
        <c:axId val="239565824"/>
      </c:lineChart>
      <c:catAx>
        <c:axId val="23956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9565824"/>
        <c:crosses val="autoZero"/>
        <c:auto val="1"/>
        <c:lblAlgn val="ctr"/>
        <c:lblOffset val="100"/>
        <c:noMultiLvlLbl val="0"/>
      </c:catAx>
      <c:valAx>
        <c:axId val="23956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9564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620096"/>
        <c:axId val="239621632"/>
      </c:lineChart>
      <c:catAx>
        <c:axId val="23962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9621632"/>
        <c:crosses val="autoZero"/>
        <c:auto val="1"/>
        <c:lblAlgn val="ctr"/>
        <c:lblOffset val="100"/>
        <c:noMultiLvlLbl val="0"/>
      </c:catAx>
      <c:valAx>
        <c:axId val="239621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9620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642880"/>
        <c:axId val="239656960"/>
      </c:lineChart>
      <c:catAx>
        <c:axId val="2396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9656960"/>
        <c:crosses val="autoZero"/>
        <c:auto val="1"/>
        <c:lblAlgn val="ctr"/>
        <c:lblOffset val="100"/>
        <c:noMultiLvlLbl val="0"/>
      </c:catAx>
      <c:valAx>
        <c:axId val="239656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9642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943936"/>
        <c:axId val="247945472"/>
      </c:lineChart>
      <c:catAx>
        <c:axId val="24794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47945472"/>
        <c:crosses val="autoZero"/>
        <c:auto val="1"/>
        <c:lblAlgn val="ctr"/>
        <c:lblOffset val="100"/>
        <c:noMultiLvlLbl val="0"/>
      </c:catAx>
      <c:valAx>
        <c:axId val="247945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479439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987200"/>
        <c:axId val="247993088"/>
      </c:lineChart>
      <c:catAx>
        <c:axId val="24798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47993088"/>
        <c:crosses val="autoZero"/>
        <c:auto val="1"/>
        <c:lblAlgn val="ctr"/>
        <c:lblOffset val="100"/>
        <c:noMultiLvlLbl val="0"/>
      </c:catAx>
      <c:valAx>
        <c:axId val="247993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479872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026624"/>
        <c:axId val="248028160"/>
      </c:lineChart>
      <c:catAx>
        <c:axId val="24802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48028160"/>
        <c:crosses val="autoZero"/>
        <c:auto val="1"/>
        <c:lblAlgn val="ctr"/>
        <c:lblOffset val="100"/>
        <c:noMultiLvlLbl val="0"/>
      </c:catAx>
      <c:valAx>
        <c:axId val="248028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480266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924288"/>
        <c:axId val="294925824"/>
      </c:lineChart>
      <c:catAx>
        <c:axId val="29492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4925824"/>
        <c:crosses val="autoZero"/>
        <c:auto val="1"/>
        <c:lblAlgn val="ctr"/>
        <c:lblOffset val="100"/>
        <c:noMultiLvlLbl val="0"/>
      </c:catAx>
      <c:valAx>
        <c:axId val="29492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4924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955264"/>
        <c:axId val="294961152"/>
      </c:lineChart>
      <c:catAx>
        <c:axId val="29495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4961152"/>
        <c:crosses val="autoZero"/>
        <c:auto val="1"/>
        <c:lblAlgn val="ctr"/>
        <c:lblOffset val="100"/>
        <c:noMultiLvlLbl val="0"/>
      </c:catAx>
      <c:valAx>
        <c:axId val="294961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49552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076608"/>
        <c:axId val="295078144"/>
      </c:lineChart>
      <c:catAx>
        <c:axId val="29507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5078144"/>
        <c:crosses val="autoZero"/>
        <c:auto val="1"/>
        <c:lblAlgn val="ctr"/>
        <c:lblOffset val="100"/>
        <c:noMultiLvlLbl val="0"/>
      </c:catAx>
      <c:valAx>
        <c:axId val="295078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50766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095296"/>
        <c:axId val="295101184"/>
      </c:lineChart>
      <c:catAx>
        <c:axId val="2950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5101184"/>
        <c:crosses val="autoZero"/>
        <c:auto val="1"/>
        <c:lblAlgn val="ctr"/>
        <c:lblOffset val="100"/>
        <c:noMultiLvlLbl val="0"/>
      </c:catAx>
      <c:valAx>
        <c:axId val="295101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5095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96032"/>
        <c:axId val="167597568"/>
      </c:lineChart>
      <c:catAx>
        <c:axId val="16759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597568"/>
        <c:crosses val="autoZero"/>
        <c:auto val="1"/>
        <c:lblAlgn val="ctr"/>
        <c:lblOffset val="100"/>
        <c:noMultiLvlLbl val="0"/>
      </c:catAx>
      <c:valAx>
        <c:axId val="167597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596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527936"/>
        <c:axId val="295529472"/>
      </c:lineChart>
      <c:catAx>
        <c:axId val="29552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5529472"/>
        <c:crosses val="autoZero"/>
        <c:auto val="1"/>
        <c:lblAlgn val="ctr"/>
        <c:lblOffset val="100"/>
        <c:noMultiLvlLbl val="0"/>
      </c:catAx>
      <c:valAx>
        <c:axId val="295529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55279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546880"/>
        <c:axId val="295548416"/>
      </c:lineChart>
      <c:catAx>
        <c:axId val="29554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5548416"/>
        <c:crosses val="autoZero"/>
        <c:auto val="1"/>
        <c:lblAlgn val="ctr"/>
        <c:lblOffset val="100"/>
        <c:noMultiLvlLbl val="0"/>
      </c:catAx>
      <c:valAx>
        <c:axId val="295548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5546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614720"/>
        <c:axId val="295620608"/>
      </c:lineChart>
      <c:catAx>
        <c:axId val="29561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5620608"/>
        <c:crosses val="autoZero"/>
        <c:auto val="1"/>
        <c:lblAlgn val="ctr"/>
        <c:lblOffset val="100"/>
        <c:noMultiLvlLbl val="0"/>
      </c:catAx>
      <c:valAx>
        <c:axId val="295620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56147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908096"/>
        <c:axId val="295909632"/>
      </c:lineChart>
      <c:catAx>
        <c:axId val="29590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5909632"/>
        <c:crosses val="autoZero"/>
        <c:auto val="1"/>
        <c:lblAlgn val="ctr"/>
        <c:lblOffset val="100"/>
        <c:noMultiLvlLbl val="0"/>
      </c:catAx>
      <c:valAx>
        <c:axId val="295909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5908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934976"/>
        <c:axId val="295944960"/>
      </c:lineChart>
      <c:catAx>
        <c:axId val="29593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5944960"/>
        <c:crosses val="autoZero"/>
        <c:auto val="1"/>
        <c:lblAlgn val="ctr"/>
        <c:lblOffset val="100"/>
        <c:noMultiLvlLbl val="0"/>
      </c:catAx>
      <c:valAx>
        <c:axId val="295944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59349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970304"/>
        <c:axId val="295971840"/>
      </c:lineChart>
      <c:catAx>
        <c:axId val="29597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5971840"/>
        <c:crosses val="autoZero"/>
        <c:auto val="1"/>
        <c:lblAlgn val="ctr"/>
        <c:lblOffset val="100"/>
        <c:noMultiLvlLbl val="0"/>
      </c:catAx>
      <c:valAx>
        <c:axId val="295971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5970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108032"/>
        <c:axId val="296109568"/>
      </c:lineChart>
      <c:catAx>
        <c:axId val="29610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6109568"/>
        <c:crosses val="autoZero"/>
        <c:auto val="1"/>
        <c:lblAlgn val="ctr"/>
        <c:lblOffset val="100"/>
        <c:noMultiLvlLbl val="0"/>
      </c:catAx>
      <c:valAx>
        <c:axId val="296109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6108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134912"/>
        <c:axId val="296144896"/>
      </c:lineChart>
      <c:catAx>
        <c:axId val="29613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6144896"/>
        <c:crosses val="autoZero"/>
        <c:auto val="1"/>
        <c:lblAlgn val="ctr"/>
        <c:lblOffset val="100"/>
        <c:noMultiLvlLbl val="0"/>
      </c:catAx>
      <c:valAx>
        <c:axId val="296144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61349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178432"/>
        <c:axId val="296179968"/>
      </c:lineChart>
      <c:catAx>
        <c:axId val="29617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6179968"/>
        <c:crosses val="autoZero"/>
        <c:auto val="1"/>
        <c:lblAlgn val="ctr"/>
        <c:lblOffset val="100"/>
        <c:noMultiLvlLbl val="0"/>
      </c:catAx>
      <c:valAx>
        <c:axId val="296179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61784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201216"/>
        <c:axId val="296215296"/>
      </c:lineChart>
      <c:catAx>
        <c:axId val="29620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6215296"/>
        <c:crosses val="autoZero"/>
        <c:auto val="1"/>
        <c:lblAlgn val="ctr"/>
        <c:lblOffset val="100"/>
        <c:noMultiLvlLbl val="0"/>
      </c:catAx>
      <c:valAx>
        <c:axId val="296215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62012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708928"/>
        <c:axId val="167714816"/>
      </c:lineChart>
      <c:catAx>
        <c:axId val="16770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714816"/>
        <c:crosses val="autoZero"/>
        <c:auto val="1"/>
        <c:lblAlgn val="ctr"/>
        <c:lblOffset val="100"/>
        <c:noMultiLvlLbl val="0"/>
      </c:catAx>
      <c:valAx>
        <c:axId val="167714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7089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306176"/>
        <c:axId val="296307712"/>
      </c:lineChart>
      <c:catAx>
        <c:axId val="2963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6307712"/>
        <c:crosses val="autoZero"/>
        <c:auto val="1"/>
        <c:lblAlgn val="ctr"/>
        <c:lblOffset val="100"/>
        <c:noMultiLvlLbl val="0"/>
      </c:catAx>
      <c:valAx>
        <c:axId val="296307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63061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472000"/>
        <c:axId val="297473536"/>
      </c:lineChart>
      <c:catAx>
        <c:axId val="29747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7473536"/>
        <c:crosses val="autoZero"/>
        <c:auto val="1"/>
        <c:lblAlgn val="ctr"/>
        <c:lblOffset val="100"/>
        <c:noMultiLvlLbl val="0"/>
      </c:catAx>
      <c:valAx>
        <c:axId val="297473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74720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490688"/>
        <c:axId val="297512960"/>
      </c:lineChart>
      <c:catAx>
        <c:axId val="29749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7512960"/>
        <c:crosses val="autoZero"/>
        <c:auto val="1"/>
        <c:lblAlgn val="ctr"/>
        <c:lblOffset val="100"/>
        <c:noMultiLvlLbl val="0"/>
      </c:catAx>
      <c:valAx>
        <c:axId val="297512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74906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542400"/>
        <c:axId val="297543936"/>
      </c:lineChart>
      <c:catAx>
        <c:axId val="29754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7543936"/>
        <c:crosses val="autoZero"/>
        <c:auto val="1"/>
        <c:lblAlgn val="ctr"/>
        <c:lblOffset val="100"/>
        <c:noMultiLvlLbl val="0"/>
      </c:catAx>
      <c:valAx>
        <c:axId val="297543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7542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577472"/>
        <c:axId val="297579264"/>
      </c:lineChart>
      <c:catAx>
        <c:axId val="29757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7579264"/>
        <c:crosses val="autoZero"/>
        <c:auto val="1"/>
        <c:lblAlgn val="ctr"/>
        <c:lblOffset val="100"/>
        <c:noMultiLvlLbl val="0"/>
      </c:catAx>
      <c:valAx>
        <c:axId val="297579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75774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608704"/>
        <c:axId val="297610240"/>
      </c:lineChart>
      <c:catAx>
        <c:axId val="29760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7610240"/>
        <c:crosses val="autoZero"/>
        <c:auto val="1"/>
        <c:lblAlgn val="ctr"/>
        <c:lblOffset val="100"/>
        <c:noMultiLvlLbl val="0"/>
      </c:catAx>
      <c:valAx>
        <c:axId val="29761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7608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656320"/>
        <c:axId val="297657856"/>
      </c:lineChart>
      <c:catAx>
        <c:axId val="29765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7657856"/>
        <c:crosses val="autoZero"/>
        <c:auto val="1"/>
        <c:lblAlgn val="ctr"/>
        <c:lblOffset val="100"/>
        <c:noMultiLvlLbl val="0"/>
      </c:catAx>
      <c:valAx>
        <c:axId val="297657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97656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054272"/>
        <c:axId val="180056064"/>
      </c:lineChart>
      <c:catAx>
        <c:axId val="18005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0056064"/>
        <c:crosses val="autoZero"/>
        <c:auto val="1"/>
        <c:lblAlgn val="ctr"/>
        <c:lblOffset val="100"/>
        <c:noMultiLvlLbl val="0"/>
      </c:catAx>
      <c:valAx>
        <c:axId val="180056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0054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081408"/>
        <c:axId val="180082944"/>
      </c:lineChart>
      <c:catAx>
        <c:axId val="1800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0082944"/>
        <c:crosses val="autoZero"/>
        <c:auto val="1"/>
        <c:lblAlgn val="ctr"/>
        <c:lblOffset val="100"/>
        <c:noMultiLvlLbl val="0"/>
      </c:catAx>
      <c:valAx>
        <c:axId val="18008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00814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67840"/>
        <c:axId val="210481920"/>
      </c:lineChart>
      <c:catAx>
        <c:axId val="21046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481920"/>
        <c:crosses val="autoZero"/>
        <c:auto val="1"/>
        <c:lblAlgn val="ctr"/>
        <c:lblOffset val="100"/>
        <c:noMultiLvlLbl val="0"/>
      </c:catAx>
      <c:valAx>
        <c:axId val="210481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4678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731968"/>
        <c:axId val="167733504"/>
      </c:lineChart>
      <c:catAx>
        <c:axId val="16773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733504"/>
        <c:crosses val="autoZero"/>
        <c:auto val="1"/>
        <c:lblAlgn val="ctr"/>
        <c:lblOffset val="100"/>
        <c:noMultiLvlLbl val="0"/>
      </c:catAx>
      <c:valAx>
        <c:axId val="167733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7319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99072"/>
        <c:axId val="210500608"/>
      </c:lineChart>
      <c:catAx>
        <c:axId val="2104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500608"/>
        <c:crosses val="autoZero"/>
        <c:auto val="1"/>
        <c:lblAlgn val="ctr"/>
        <c:lblOffset val="100"/>
        <c:noMultiLvlLbl val="0"/>
      </c:catAx>
      <c:valAx>
        <c:axId val="210500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4990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91744"/>
        <c:axId val="210593280"/>
      </c:lineChart>
      <c:catAx>
        <c:axId val="21059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593280"/>
        <c:crosses val="autoZero"/>
        <c:auto val="1"/>
        <c:lblAlgn val="ctr"/>
        <c:lblOffset val="100"/>
        <c:noMultiLvlLbl val="0"/>
      </c:catAx>
      <c:valAx>
        <c:axId val="210593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591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30912"/>
        <c:axId val="210632704"/>
      </c:lineChart>
      <c:catAx>
        <c:axId val="21063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632704"/>
        <c:crosses val="autoZero"/>
        <c:auto val="1"/>
        <c:lblAlgn val="ctr"/>
        <c:lblOffset val="100"/>
        <c:noMultiLvlLbl val="0"/>
      </c:catAx>
      <c:valAx>
        <c:axId val="210632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6309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62144"/>
        <c:axId val="210663680"/>
      </c:lineChart>
      <c:catAx>
        <c:axId val="21066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663680"/>
        <c:crosses val="autoZero"/>
        <c:auto val="1"/>
        <c:lblAlgn val="ctr"/>
        <c:lblOffset val="100"/>
        <c:noMultiLvlLbl val="0"/>
      </c:catAx>
      <c:valAx>
        <c:axId val="210663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662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84928"/>
        <c:axId val="210694912"/>
      </c:lineChart>
      <c:catAx>
        <c:axId val="21068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694912"/>
        <c:crosses val="autoZero"/>
        <c:auto val="1"/>
        <c:lblAlgn val="ctr"/>
        <c:lblOffset val="100"/>
        <c:noMultiLvlLbl val="0"/>
      </c:catAx>
      <c:valAx>
        <c:axId val="210694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6849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912768"/>
        <c:axId val="210914304"/>
      </c:lineChart>
      <c:catAx>
        <c:axId val="21091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914304"/>
        <c:crosses val="autoZero"/>
        <c:auto val="1"/>
        <c:lblAlgn val="ctr"/>
        <c:lblOffset val="100"/>
        <c:noMultiLvlLbl val="0"/>
      </c:catAx>
      <c:valAx>
        <c:axId val="210914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912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956288"/>
        <c:axId val="210957824"/>
      </c:lineChart>
      <c:catAx>
        <c:axId val="21095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957824"/>
        <c:crosses val="autoZero"/>
        <c:auto val="1"/>
        <c:lblAlgn val="ctr"/>
        <c:lblOffset val="100"/>
        <c:noMultiLvlLbl val="0"/>
      </c:catAx>
      <c:valAx>
        <c:axId val="210957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956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065088"/>
        <c:axId val="211070976"/>
      </c:lineChart>
      <c:catAx>
        <c:axId val="21106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1070976"/>
        <c:crosses val="autoZero"/>
        <c:auto val="1"/>
        <c:lblAlgn val="ctr"/>
        <c:lblOffset val="100"/>
        <c:noMultiLvlLbl val="0"/>
      </c:catAx>
      <c:valAx>
        <c:axId val="211070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10650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100416"/>
        <c:axId val="211101952"/>
      </c:lineChart>
      <c:catAx>
        <c:axId val="21110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1101952"/>
        <c:crosses val="autoZero"/>
        <c:auto val="1"/>
        <c:lblAlgn val="ctr"/>
        <c:lblOffset val="100"/>
        <c:noMultiLvlLbl val="0"/>
      </c:catAx>
      <c:valAx>
        <c:axId val="211101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11004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119104"/>
        <c:axId val="211133184"/>
      </c:lineChart>
      <c:catAx>
        <c:axId val="21111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1133184"/>
        <c:crosses val="autoZero"/>
        <c:auto val="1"/>
        <c:lblAlgn val="ctr"/>
        <c:lblOffset val="100"/>
        <c:noMultiLvlLbl val="0"/>
      </c:catAx>
      <c:valAx>
        <c:axId val="211133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11191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746560"/>
        <c:axId val="167850752"/>
      </c:lineChart>
      <c:catAx>
        <c:axId val="16774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850752"/>
        <c:crosses val="autoZero"/>
        <c:auto val="1"/>
        <c:lblAlgn val="ctr"/>
        <c:lblOffset val="100"/>
        <c:noMultiLvlLbl val="0"/>
      </c:catAx>
      <c:valAx>
        <c:axId val="167850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7465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166720"/>
        <c:axId val="211168256"/>
      </c:lineChart>
      <c:catAx>
        <c:axId val="21116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1168256"/>
        <c:crosses val="autoZero"/>
        <c:auto val="1"/>
        <c:lblAlgn val="ctr"/>
        <c:lblOffset val="100"/>
        <c:noMultiLvlLbl val="0"/>
      </c:catAx>
      <c:valAx>
        <c:axId val="211168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11667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193856"/>
        <c:axId val="211195392"/>
      </c:lineChart>
      <c:catAx>
        <c:axId val="21119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1195392"/>
        <c:crosses val="autoZero"/>
        <c:auto val="1"/>
        <c:lblAlgn val="ctr"/>
        <c:lblOffset val="100"/>
        <c:noMultiLvlLbl val="0"/>
      </c:catAx>
      <c:valAx>
        <c:axId val="211195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1193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16640"/>
        <c:axId val="216420352"/>
      </c:lineChart>
      <c:catAx>
        <c:axId val="21121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420352"/>
        <c:crosses val="autoZero"/>
        <c:auto val="1"/>
        <c:lblAlgn val="ctr"/>
        <c:lblOffset val="100"/>
        <c:noMultiLvlLbl val="0"/>
      </c:catAx>
      <c:valAx>
        <c:axId val="216420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12166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441600"/>
        <c:axId val="216443136"/>
      </c:lineChart>
      <c:catAx>
        <c:axId val="21644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443136"/>
        <c:crosses val="autoZero"/>
        <c:auto val="1"/>
        <c:lblAlgn val="ctr"/>
        <c:lblOffset val="100"/>
        <c:noMultiLvlLbl val="0"/>
      </c:catAx>
      <c:valAx>
        <c:axId val="216443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441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480768"/>
        <c:axId val="216486656"/>
      </c:lineChart>
      <c:catAx>
        <c:axId val="21648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486656"/>
        <c:crosses val="autoZero"/>
        <c:auto val="1"/>
        <c:lblAlgn val="ctr"/>
        <c:lblOffset val="100"/>
        <c:noMultiLvlLbl val="0"/>
      </c:catAx>
      <c:valAx>
        <c:axId val="216486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480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512000"/>
        <c:axId val="216513536"/>
      </c:lineChart>
      <c:catAx>
        <c:axId val="2165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513536"/>
        <c:crosses val="autoZero"/>
        <c:auto val="1"/>
        <c:lblAlgn val="ctr"/>
        <c:lblOffset val="100"/>
        <c:noMultiLvlLbl val="0"/>
      </c:catAx>
      <c:valAx>
        <c:axId val="216513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5120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145920"/>
        <c:axId val="216147456"/>
      </c:lineChart>
      <c:catAx>
        <c:axId val="21614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147456"/>
        <c:crosses val="autoZero"/>
        <c:auto val="1"/>
        <c:lblAlgn val="ctr"/>
        <c:lblOffset val="100"/>
        <c:noMultiLvlLbl val="0"/>
      </c:catAx>
      <c:valAx>
        <c:axId val="216147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1459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189184"/>
        <c:axId val="216190976"/>
      </c:lineChart>
      <c:catAx>
        <c:axId val="21618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190976"/>
        <c:crosses val="autoZero"/>
        <c:auto val="1"/>
        <c:lblAlgn val="ctr"/>
        <c:lblOffset val="100"/>
        <c:noMultiLvlLbl val="0"/>
      </c:catAx>
      <c:valAx>
        <c:axId val="216190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1891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220416"/>
        <c:axId val="216221952"/>
      </c:lineChart>
      <c:catAx>
        <c:axId val="21622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221952"/>
        <c:crosses val="autoZero"/>
        <c:auto val="1"/>
        <c:lblAlgn val="ctr"/>
        <c:lblOffset val="100"/>
        <c:noMultiLvlLbl val="0"/>
      </c:catAx>
      <c:valAx>
        <c:axId val="216221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2204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247296"/>
        <c:axId val="216253184"/>
      </c:lineChart>
      <c:catAx>
        <c:axId val="21624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253184"/>
        <c:crosses val="autoZero"/>
        <c:auto val="1"/>
        <c:lblAlgn val="ctr"/>
        <c:lblOffset val="100"/>
        <c:noMultiLvlLbl val="0"/>
      </c:catAx>
      <c:valAx>
        <c:axId val="216253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247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84288"/>
        <c:axId val="167885824"/>
      </c:lineChart>
      <c:catAx>
        <c:axId val="16788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885824"/>
        <c:crosses val="autoZero"/>
        <c:auto val="1"/>
        <c:lblAlgn val="ctr"/>
        <c:lblOffset val="100"/>
        <c:noMultiLvlLbl val="0"/>
      </c:catAx>
      <c:valAx>
        <c:axId val="16788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884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352256"/>
        <c:axId val="216353792"/>
      </c:lineChart>
      <c:catAx>
        <c:axId val="21635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353792"/>
        <c:crosses val="autoZero"/>
        <c:auto val="1"/>
        <c:lblAlgn val="ctr"/>
        <c:lblOffset val="100"/>
        <c:noMultiLvlLbl val="0"/>
      </c:catAx>
      <c:valAx>
        <c:axId val="216353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3522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383488"/>
        <c:axId val="216385024"/>
      </c:lineChart>
      <c:catAx>
        <c:axId val="2163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385024"/>
        <c:crosses val="autoZero"/>
        <c:auto val="1"/>
        <c:lblAlgn val="ctr"/>
        <c:lblOffset val="100"/>
        <c:noMultiLvlLbl val="0"/>
      </c:catAx>
      <c:valAx>
        <c:axId val="216385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3834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921216"/>
        <c:axId val="218927104"/>
      </c:lineChart>
      <c:catAx>
        <c:axId val="2189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927104"/>
        <c:crosses val="autoZero"/>
        <c:auto val="1"/>
        <c:lblAlgn val="ctr"/>
        <c:lblOffset val="100"/>
        <c:noMultiLvlLbl val="0"/>
      </c:catAx>
      <c:valAx>
        <c:axId val="218927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9212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952448"/>
        <c:axId val="218953984"/>
      </c:lineChart>
      <c:catAx>
        <c:axId val="21895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953984"/>
        <c:crosses val="autoZero"/>
        <c:auto val="1"/>
        <c:lblAlgn val="ctr"/>
        <c:lblOffset val="100"/>
        <c:noMultiLvlLbl val="0"/>
      </c:catAx>
      <c:valAx>
        <c:axId val="218953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9524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106304"/>
        <c:axId val="219128576"/>
      </c:lineChart>
      <c:catAx>
        <c:axId val="21910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128576"/>
        <c:crosses val="autoZero"/>
        <c:auto val="1"/>
        <c:lblAlgn val="ctr"/>
        <c:lblOffset val="100"/>
        <c:noMultiLvlLbl val="0"/>
      </c:catAx>
      <c:valAx>
        <c:axId val="219128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106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141632"/>
        <c:axId val="219143168"/>
      </c:lineChart>
      <c:catAx>
        <c:axId val="21914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143168"/>
        <c:crosses val="autoZero"/>
        <c:auto val="1"/>
        <c:lblAlgn val="ctr"/>
        <c:lblOffset val="100"/>
        <c:noMultiLvlLbl val="0"/>
      </c:catAx>
      <c:valAx>
        <c:axId val="219143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1416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185152"/>
        <c:axId val="219186688"/>
      </c:lineChart>
      <c:catAx>
        <c:axId val="21918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186688"/>
        <c:crosses val="autoZero"/>
        <c:auto val="1"/>
        <c:lblAlgn val="ctr"/>
        <c:lblOffset val="100"/>
        <c:noMultiLvlLbl val="0"/>
      </c:catAx>
      <c:valAx>
        <c:axId val="219186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1851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07936"/>
        <c:axId val="219217920"/>
      </c:lineChart>
      <c:catAx>
        <c:axId val="21920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217920"/>
        <c:crosses val="autoZero"/>
        <c:auto val="1"/>
        <c:lblAlgn val="ctr"/>
        <c:lblOffset val="100"/>
        <c:noMultiLvlLbl val="0"/>
      </c:catAx>
      <c:valAx>
        <c:axId val="219217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2079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59648"/>
        <c:axId val="219261184"/>
      </c:lineChart>
      <c:catAx>
        <c:axId val="21925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261184"/>
        <c:crosses val="autoZero"/>
        <c:auto val="1"/>
        <c:lblAlgn val="ctr"/>
        <c:lblOffset val="100"/>
        <c:noMultiLvlLbl val="0"/>
      </c:catAx>
      <c:valAx>
        <c:axId val="219261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2596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1846549758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2942779634614"/>
          <c:y val="9.9557370143547624E-2"/>
          <c:w val="0.7765295092284884"/>
          <c:h val="0.80442543447501413"/>
        </c:manualLayout>
      </c:layout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Ref>
              <c:f>'приложение 2.3'!$C$65:$Y$65</c:f>
              <c:numCache>
                <c:formatCode>#,##0.000</c:formatCode>
                <c:ptCount val="23"/>
                <c:pt idx="0" formatCode="#,##0.0">
                  <c:v>1</c:v>
                </c:pt>
                <c:pt idx="1">
                  <c:v>2</c:v>
                </c:pt>
                <c:pt idx="2" formatCode="#,##0.0">
                  <c:v>3</c:v>
                </c:pt>
                <c:pt idx="3" formatCode="#,##0.0">
                  <c:v>4</c:v>
                </c:pt>
                <c:pt idx="4" formatCode="#,##0.0">
                  <c:v>5</c:v>
                </c:pt>
                <c:pt idx="5" formatCode="#,##0.0">
                  <c:v>6</c:v>
                </c:pt>
                <c:pt idx="6" formatCode="#,##0.0">
                  <c:v>7</c:v>
                </c:pt>
                <c:pt idx="7" formatCode="#,##0.0">
                  <c:v>8</c:v>
                </c:pt>
                <c:pt idx="8" formatCode="#,##0.0">
                  <c:v>9</c:v>
                </c:pt>
                <c:pt idx="9" formatCode="#,##0.0">
                  <c:v>10</c:v>
                </c:pt>
                <c:pt idx="10" formatCode="#,##0.0">
                  <c:v>11</c:v>
                </c:pt>
                <c:pt idx="11" formatCode="#,##0.0">
                  <c:v>12</c:v>
                </c:pt>
                <c:pt idx="12" formatCode="#,##0.0">
                  <c:v>13</c:v>
                </c:pt>
                <c:pt idx="13" formatCode="#,##0.0">
                  <c:v>14</c:v>
                </c:pt>
                <c:pt idx="14" formatCode="#,##0.0">
                  <c:v>15</c:v>
                </c:pt>
                <c:pt idx="15" formatCode="#,##0.0">
                  <c:v>16</c:v>
                </c:pt>
                <c:pt idx="16" formatCode="#,##0.0">
                  <c:v>17</c:v>
                </c:pt>
                <c:pt idx="17" formatCode="#,##0.0">
                  <c:v>18</c:v>
                </c:pt>
                <c:pt idx="18" formatCode="#,##0.0">
                  <c:v>19</c:v>
                </c:pt>
                <c:pt idx="19" formatCode="#,##0.0">
                  <c:v>20</c:v>
                </c:pt>
                <c:pt idx="20" formatCode="#,##0.0">
                  <c:v>21</c:v>
                </c:pt>
                <c:pt idx="21" formatCode="#,##0.0">
                  <c:v>22</c:v>
                </c:pt>
                <c:pt idx="22" formatCode="#,##0.0">
                  <c:v>23</c:v>
                </c:pt>
              </c:numCache>
            </c:numRef>
          </c:cat>
          <c:val>
            <c:numRef>
              <c:f>'приложение 2.3'!$C$78:$Y$78</c:f>
              <c:numCache>
                <c:formatCode>_(* #,##0_);_(* \(#,##0\);_(* "-"_);_(@_)</c:formatCode>
                <c:ptCount val="23"/>
                <c:pt idx="0">
                  <c:v>-46995408.764162295</c:v>
                </c:pt>
                <c:pt idx="1">
                  <c:v>227294713.6023688</c:v>
                </c:pt>
                <c:pt idx="2">
                  <c:v>278756720.66194564</c:v>
                </c:pt>
                <c:pt idx="3">
                  <c:v>248642540.89223176</c:v>
                </c:pt>
                <c:pt idx="4">
                  <c:v>242067609.56380436</c:v>
                </c:pt>
                <c:pt idx="5">
                  <c:v>235459473.62023175</c:v>
                </c:pt>
                <c:pt idx="6">
                  <c:v>228845679.30468819</c:v>
                </c:pt>
                <c:pt idx="7">
                  <c:v>179969983.82755461</c:v>
                </c:pt>
                <c:pt idx="8">
                  <c:v>171235888.14590397</c:v>
                </c:pt>
                <c:pt idx="9">
                  <c:v>166460541.34378496</c:v>
                </c:pt>
                <c:pt idx="10">
                  <c:v>161692119.87999725</c:v>
                </c:pt>
                <c:pt idx="11">
                  <c:v>156946792.74272668</c:v>
                </c:pt>
                <c:pt idx="12">
                  <c:v>152238624.40859386</c:v>
                </c:pt>
                <c:pt idx="13">
                  <c:v>147579786.74825802</c:v>
                </c:pt>
                <c:pt idx="14">
                  <c:v>142980751.39276183</c:v>
                </c:pt>
                <c:pt idx="15">
                  <c:v>138450464.29062226</c:v>
                </c:pt>
                <c:pt idx="16">
                  <c:v>133996504.03588083</c:v>
                </c:pt>
                <c:pt idx="17">
                  <c:v>129625225.41032457</c:v>
                </c:pt>
                <c:pt idx="18">
                  <c:v>125341889.45779052</c:v>
                </c:pt>
                <c:pt idx="19">
                  <c:v>123221735.96009915</c:v>
                </c:pt>
                <c:pt idx="20">
                  <c:v>118741029.79471412</c:v>
                </c:pt>
                <c:pt idx="21">
                  <c:v>114405879.90921257</c:v>
                </c:pt>
                <c:pt idx="22">
                  <c:v>110213231.14468919</c:v>
                </c:pt>
              </c:numCache>
            </c:numRef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Ref>
              <c:f>'приложение 2.3'!$C$65:$Y$65</c:f>
              <c:numCache>
                <c:formatCode>#,##0.000</c:formatCode>
                <c:ptCount val="23"/>
                <c:pt idx="0" formatCode="#,##0.0">
                  <c:v>1</c:v>
                </c:pt>
                <c:pt idx="1">
                  <c:v>2</c:v>
                </c:pt>
                <c:pt idx="2" formatCode="#,##0.0">
                  <c:v>3</c:v>
                </c:pt>
                <c:pt idx="3" formatCode="#,##0.0">
                  <c:v>4</c:v>
                </c:pt>
                <c:pt idx="4" formatCode="#,##0.0">
                  <c:v>5</c:v>
                </c:pt>
                <c:pt idx="5" formatCode="#,##0.0">
                  <c:v>6</c:v>
                </c:pt>
                <c:pt idx="6" formatCode="#,##0.0">
                  <c:v>7</c:v>
                </c:pt>
                <c:pt idx="7" formatCode="#,##0.0">
                  <c:v>8</c:v>
                </c:pt>
                <c:pt idx="8" formatCode="#,##0.0">
                  <c:v>9</c:v>
                </c:pt>
                <c:pt idx="9" formatCode="#,##0.0">
                  <c:v>10</c:v>
                </c:pt>
                <c:pt idx="10" formatCode="#,##0.0">
                  <c:v>11</c:v>
                </c:pt>
                <c:pt idx="11" formatCode="#,##0.0">
                  <c:v>12</c:v>
                </c:pt>
                <c:pt idx="12" formatCode="#,##0.0">
                  <c:v>13</c:v>
                </c:pt>
                <c:pt idx="13" formatCode="#,##0.0">
                  <c:v>14</c:v>
                </c:pt>
                <c:pt idx="14" formatCode="#,##0.0">
                  <c:v>15</c:v>
                </c:pt>
                <c:pt idx="15" formatCode="#,##0.0">
                  <c:v>16</c:v>
                </c:pt>
                <c:pt idx="16" formatCode="#,##0.0">
                  <c:v>17</c:v>
                </c:pt>
                <c:pt idx="17" formatCode="#,##0.0">
                  <c:v>18</c:v>
                </c:pt>
                <c:pt idx="18" formatCode="#,##0.0">
                  <c:v>19</c:v>
                </c:pt>
                <c:pt idx="19" formatCode="#,##0.0">
                  <c:v>20</c:v>
                </c:pt>
                <c:pt idx="20" formatCode="#,##0.0">
                  <c:v>21</c:v>
                </c:pt>
                <c:pt idx="21" formatCode="#,##0.0">
                  <c:v>22</c:v>
                </c:pt>
                <c:pt idx="22" formatCode="#,##0.0">
                  <c:v>23</c:v>
                </c:pt>
              </c:numCache>
            </c:numRef>
          </c:cat>
          <c:val>
            <c:numRef>
              <c:f>'приложение 2.3'!$C$79:$Y$79</c:f>
              <c:numCache>
                <c:formatCode>_(* #,##0_);_(* \(#,##0\);_(* "-"_);_(@_)</c:formatCode>
                <c:ptCount val="23"/>
                <c:pt idx="0">
                  <c:v>-3728415671.2691598</c:v>
                </c:pt>
                <c:pt idx="1">
                  <c:v>-3501120957.666791</c:v>
                </c:pt>
                <c:pt idx="2">
                  <c:v>-3222364237.0048451</c:v>
                </c:pt>
                <c:pt idx="3">
                  <c:v>-2973721696.1126132</c:v>
                </c:pt>
                <c:pt idx="4">
                  <c:v>-2731654086.5488091</c:v>
                </c:pt>
                <c:pt idx="5">
                  <c:v>-2496194612.9285774</c:v>
                </c:pt>
                <c:pt idx="6">
                  <c:v>-2267348933.6238894</c:v>
                </c:pt>
                <c:pt idx="7">
                  <c:v>-2087378949.7963347</c:v>
                </c:pt>
                <c:pt idx="8">
                  <c:v>-1916143061.6504307</c:v>
                </c:pt>
                <c:pt idx="9">
                  <c:v>-1749682520.3066456</c:v>
                </c:pt>
                <c:pt idx="10">
                  <c:v>-1587990400.4266484</c:v>
                </c:pt>
                <c:pt idx="11">
                  <c:v>-1431043607.6839218</c:v>
                </c:pt>
                <c:pt idx="12">
                  <c:v>-1278804983.2753279</c:v>
                </c:pt>
                <c:pt idx="13">
                  <c:v>-1131225196.5270698</c:v>
                </c:pt>
                <c:pt idx="14">
                  <c:v>-988244445.13430798</c:v>
                </c:pt>
                <c:pt idx="15">
                  <c:v>-849793980.84368575</c:v>
                </c:pt>
                <c:pt idx="16">
                  <c:v>-715797476.80780494</c:v>
                </c:pt>
                <c:pt idx="17">
                  <c:v>-586172251.39748037</c:v>
                </c:pt>
                <c:pt idx="18">
                  <c:v>-460830361.93968987</c:v>
                </c:pt>
                <c:pt idx="19">
                  <c:v>-337608625.97959071</c:v>
                </c:pt>
                <c:pt idx="20">
                  <c:v>-218867596.18487659</c:v>
                </c:pt>
                <c:pt idx="21">
                  <c:v>-104461716.27566402</c:v>
                </c:pt>
                <c:pt idx="22">
                  <c:v>5751514.8690251708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84224"/>
        <c:axId val="219285760"/>
      </c:lineChart>
      <c:catAx>
        <c:axId val="219284224"/>
        <c:scaling>
          <c:orientation val="minMax"/>
        </c:scaling>
        <c:delete val="0"/>
        <c:axPos val="b"/>
        <c:numFmt formatCode="#,##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285760"/>
        <c:crosses val="autoZero"/>
        <c:auto val="1"/>
        <c:lblAlgn val="ctr"/>
        <c:lblOffset val="100"/>
        <c:noMultiLvlLbl val="0"/>
      </c:catAx>
      <c:valAx>
        <c:axId val="2192857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284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578421578421578"/>
          <c:y val="0.89019948758994938"/>
          <c:w val="0.66433566433566438"/>
          <c:h val="7.8431672915414044E-2"/>
        </c:manualLayout>
      </c:layout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606016"/>
        <c:axId val="171607552"/>
      </c:lineChart>
      <c:catAx>
        <c:axId val="17160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1607552"/>
        <c:crosses val="autoZero"/>
        <c:auto val="1"/>
        <c:lblAlgn val="ctr"/>
        <c:lblOffset val="100"/>
        <c:noMultiLvlLbl val="0"/>
      </c:catAx>
      <c:valAx>
        <c:axId val="171607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1606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21856"/>
        <c:axId val="219323392"/>
      </c:lineChart>
      <c:catAx>
        <c:axId val="21932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323392"/>
        <c:crosses val="autoZero"/>
        <c:auto val="1"/>
        <c:lblAlgn val="ctr"/>
        <c:lblOffset val="100"/>
        <c:noMultiLvlLbl val="0"/>
      </c:catAx>
      <c:valAx>
        <c:axId val="219323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321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951104"/>
        <c:axId val="219952640"/>
      </c:lineChart>
      <c:catAx>
        <c:axId val="21995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952640"/>
        <c:crosses val="autoZero"/>
        <c:auto val="1"/>
        <c:lblAlgn val="ctr"/>
        <c:lblOffset val="100"/>
        <c:noMultiLvlLbl val="0"/>
      </c:catAx>
      <c:valAx>
        <c:axId val="219952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9511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961600"/>
        <c:axId val="219992064"/>
      </c:lineChart>
      <c:catAx>
        <c:axId val="21996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992064"/>
        <c:crosses val="autoZero"/>
        <c:auto val="1"/>
        <c:lblAlgn val="ctr"/>
        <c:lblOffset val="100"/>
        <c:noMultiLvlLbl val="0"/>
      </c:catAx>
      <c:valAx>
        <c:axId val="219992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961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013312"/>
        <c:axId val="220014848"/>
      </c:lineChart>
      <c:catAx>
        <c:axId val="22001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0014848"/>
        <c:crosses val="autoZero"/>
        <c:auto val="1"/>
        <c:lblAlgn val="ctr"/>
        <c:lblOffset val="100"/>
        <c:noMultiLvlLbl val="0"/>
      </c:catAx>
      <c:valAx>
        <c:axId val="220014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00133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044288"/>
        <c:axId val="220046080"/>
      </c:lineChart>
      <c:catAx>
        <c:axId val="22004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0046080"/>
        <c:crosses val="autoZero"/>
        <c:auto val="1"/>
        <c:lblAlgn val="ctr"/>
        <c:lblOffset val="100"/>
        <c:noMultiLvlLbl val="0"/>
      </c:catAx>
      <c:valAx>
        <c:axId val="220046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0044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451200"/>
        <c:axId val="222452736"/>
      </c:lineChart>
      <c:catAx>
        <c:axId val="22245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452736"/>
        <c:crosses val="autoZero"/>
        <c:auto val="1"/>
        <c:lblAlgn val="ctr"/>
        <c:lblOffset val="100"/>
        <c:noMultiLvlLbl val="0"/>
      </c:catAx>
      <c:valAx>
        <c:axId val="222452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4512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478336"/>
        <c:axId val="222479872"/>
      </c:lineChart>
      <c:catAx>
        <c:axId val="22247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479872"/>
        <c:crosses val="autoZero"/>
        <c:auto val="1"/>
        <c:lblAlgn val="ctr"/>
        <c:lblOffset val="100"/>
        <c:noMultiLvlLbl val="0"/>
      </c:catAx>
      <c:valAx>
        <c:axId val="222479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4783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95360"/>
        <c:axId val="219701248"/>
      </c:lineChart>
      <c:catAx>
        <c:axId val="21969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701248"/>
        <c:crosses val="autoZero"/>
        <c:auto val="1"/>
        <c:lblAlgn val="ctr"/>
        <c:lblOffset val="100"/>
        <c:noMultiLvlLbl val="0"/>
      </c:catAx>
      <c:valAx>
        <c:axId val="219701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6953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738880"/>
        <c:axId val="219740416"/>
      </c:lineChart>
      <c:catAx>
        <c:axId val="21973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740416"/>
        <c:crosses val="autoZero"/>
        <c:auto val="1"/>
        <c:lblAlgn val="ctr"/>
        <c:lblOffset val="100"/>
        <c:noMultiLvlLbl val="0"/>
      </c:catAx>
      <c:valAx>
        <c:axId val="219740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738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769856"/>
        <c:axId val="219771648"/>
      </c:lineChart>
      <c:catAx>
        <c:axId val="2197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771648"/>
        <c:crosses val="autoZero"/>
        <c:auto val="1"/>
        <c:lblAlgn val="ctr"/>
        <c:lblOffset val="100"/>
        <c:noMultiLvlLbl val="0"/>
      </c:catAx>
      <c:valAx>
        <c:axId val="219771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769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235008"/>
        <c:axId val="172249088"/>
      </c:lineChart>
      <c:catAx>
        <c:axId val="17223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2249088"/>
        <c:crosses val="autoZero"/>
        <c:auto val="1"/>
        <c:lblAlgn val="ctr"/>
        <c:lblOffset val="100"/>
        <c:noMultiLvlLbl val="0"/>
      </c:catAx>
      <c:valAx>
        <c:axId val="172249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223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796992"/>
        <c:axId val="219798528"/>
      </c:lineChart>
      <c:catAx>
        <c:axId val="2197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798528"/>
        <c:crosses val="autoZero"/>
        <c:auto val="1"/>
        <c:lblAlgn val="ctr"/>
        <c:lblOffset val="100"/>
        <c:noMultiLvlLbl val="0"/>
      </c:catAx>
      <c:valAx>
        <c:axId val="219798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7969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901952"/>
        <c:axId val="219903488"/>
      </c:lineChart>
      <c:catAx>
        <c:axId val="21990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903488"/>
        <c:crosses val="autoZero"/>
        <c:auto val="1"/>
        <c:lblAlgn val="ctr"/>
        <c:lblOffset val="100"/>
        <c:noMultiLvlLbl val="0"/>
      </c:catAx>
      <c:valAx>
        <c:axId val="219903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9019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932928"/>
        <c:axId val="219934720"/>
      </c:lineChart>
      <c:catAx>
        <c:axId val="21993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934720"/>
        <c:crosses val="autoZero"/>
        <c:auto val="1"/>
        <c:lblAlgn val="ctr"/>
        <c:lblOffset val="100"/>
        <c:noMultiLvlLbl val="0"/>
      </c:catAx>
      <c:valAx>
        <c:axId val="219934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9329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520064"/>
        <c:axId val="222521600"/>
      </c:lineChart>
      <c:catAx>
        <c:axId val="22252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521600"/>
        <c:crosses val="autoZero"/>
        <c:auto val="1"/>
        <c:lblAlgn val="ctr"/>
        <c:lblOffset val="100"/>
        <c:noMultiLvlLbl val="0"/>
      </c:catAx>
      <c:valAx>
        <c:axId val="222521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5200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542848"/>
        <c:axId val="222692096"/>
      </c:lineChart>
      <c:catAx>
        <c:axId val="22254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692096"/>
        <c:crosses val="autoZero"/>
        <c:auto val="1"/>
        <c:lblAlgn val="ctr"/>
        <c:lblOffset val="100"/>
        <c:noMultiLvlLbl val="0"/>
      </c:catAx>
      <c:valAx>
        <c:axId val="222692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5428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21536"/>
        <c:axId val="222723072"/>
      </c:lineChart>
      <c:catAx>
        <c:axId val="22272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723072"/>
        <c:crosses val="autoZero"/>
        <c:auto val="1"/>
        <c:lblAlgn val="ctr"/>
        <c:lblOffset val="100"/>
        <c:noMultiLvlLbl val="0"/>
      </c:catAx>
      <c:valAx>
        <c:axId val="222723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7215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65056"/>
        <c:axId val="222766592"/>
      </c:lineChart>
      <c:catAx>
        <c:axId val="2227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766592"/>
        <c:crosses val="autoZero"/>
        <c:auto val="1"/>
        <c:lblAlgn val="ctr"/>
        <c:lblOffset val="100"/>
        <c:noMultiLvlLbl val="0"/>
      </c:catAx>
      <c:valAx>
        <c:axId val="222766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7650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6032"/>
        <c:axId val="222797824"/>
      </c:lineChart>
      <c:catAx>
        <c:axId val="22279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797824"/>
        <c:crosses val="autoZero"/>
        <c:auto val="1"/>
        <c:lblAlgn val="ctr"/>
        <c:lblOffset val="100"/>
        <c:noMultiLvlLbl val="0"/>
      </c:catAx>
      <c:valAx>
        <c:axId val="222797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796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831360"/>
        <c:axId val="222832896"/>
      </c:lineChart>
      <c:catAx>
        <c:axId val="2228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832896"/>
        <c:crosses val="autoZero"/>
        <c:auto val="1"/>
        <c:lblAlgn val="ctr"/>
        <c:lblOffset val="100"/>
        <c:noMultiLvlLbl val="0"/>
      </c:catAx>
      <c:valAx>
        <c:axId val="222832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8313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854144"/>
        <c:axId val="222860032"/>
      </c:lineChart>
      <c:catAx>
        <c:axId val="22285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860032"/>
        <c:crosses val="autoZero"/>
        <c:auto val="1"/>
        <c:lblAlgn val="ctr"/>
        <c:lblOffset val="100"/>
        <c:noMultiLvlLbl val="0"/>
      </c:catAx>
      <c:valAx>
        <c:axId val="222860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854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266240"/>
        <c:axId val="172267776"/>
      </c:lineChart>
      <c:catAx>
        <c:axId val="17226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2267776"/>
        <c:crosses val="autoZero"/>
        <c:auto val="1"/>
        <c:lblAlgn val="ctr"/>
        <c:lblOffset val="100"/>
        <c:noMultiLvlLbl val="0"/>
      </c:catAx>
      <c:valAx>
        <c:axId val="172267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2266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959104"/>
        <c:axId val="222960640"/>
      </c:lineChart>
      <c:catAx>
        <c:axId val="22295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960640"/>
        <c:crosses val="autoZero"/>
        <c:auto val="1"/>
        <c:lblAlgn val="ctr"/>
        <c:lblOffset val="100"/>
        <c:noMultiLvlLbl val="0"/>
      </c:catAx>
      <c:valAx>
        <c:axId val="22296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9591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982144"/>
        <c:axId val="222983680"/>
      </c:lineChart>
      <c:catAx>
        <c:axId val="22298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983680"/>
        <c:crosses val="autoZero"/>
        <c:auto val="1"/>
        <c:lblAlgn val="ctr"/>
        <c:lblOffset val="100"/>
        <c:noMultiLvlLbl val="0"/>
      </c:catAx>
      <c:valAx>
        <c:axId val="222983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982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000832"/>
        <c:axId val="223367168"/>
      </c:lineChart>
      <c:catAx>
        <c:axId val="2230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367168"/>
        <c:crosses val="autoZero"/>
        <c:auto val="1"/>
        <c:lblAlgn val="ctr"/>
        <c:lblOffset val="100"/>
        <c:noMultiLvlLbl val="0"/>
      </c:catAx>
      <c:valAx>
        <c:axId val="223367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0008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376128"/>
        <c:axId val="223377664"/>
      </c:lineChart>
      <c:catAx>
        <c:axId val="22337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377664"/>
        <c:crosses val="autoZero"/>
        <c:auto val="1"/>
        <c:lblAlgn val="ctr"/>
        <c:lblOffset val="100"/>
        <c:noMultiLvlLbl val="0"/>
      </c:catAx>
      <c:valAx>
        <c:axId val="223377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3761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23488"/>
        <c:axId val="223437568"/>
      </c:lineChart>
      <c:catAx>
        <c:axId val="223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437568"/>
        <c:crosses val="autoZero"/>
        <c:auto val="1"/>
        <c:lblAlgn val="ctr"/>
        <c:lblOffset val="100"/>
        <c:noMultiLvlLbl val="0"/>
      </c:catAx>
      <c:valAx>
        <c:axId val="223437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4234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62912"/>
        <c:axId val="223464448"/>
      </c:lineChart>
      <c:catAx>
        <c:axId val="22346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464448"/>
        <c:crosses val="autoZero"/>
        <c:auto val="1"/>
        <c:lblAlgn val="ctr"/>
        <c:lblOffset val="100"/>
        <c:noMultiLvlLbl val="0"/>
      </c:catAx>
      <c:valAx>
        <c:axId val="223464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4629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158272"/>
        <c:axId val="223159808"/>
      </c:lineChart>
      <c:catAx>
        <c:axId val="22315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159808"/>
        <c:crosses val="autoZero"/>
        <c:auto val="1"/>
        <c:lblAlgn val="ctr"/>
        <c:lblOffset val="100"/>
        <c:noMultiLvlLbl val="0"/>
      </c:catAx>
      <c:valAx>
        <c:axId val="223159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158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201536"/>
        <c:axId val="223203328"/>
      </c:lineChart>
      <c:catAx>
        <c:axId val="22320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203328"/>
        <c:crosses val="autoZero"/>
        <c:auto val="1"/>
        <c:lblAlgn val="ctr"/>
        <c:lblOffset val="100"/>
        <c:noMultiLvlLbl val="0"/>
      </c:catAx>
      <c:valAx>
        <c:axId val="223203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2015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232768"/>
        <c:axId val="223234304"/>
      </c:lineChart>
      <c:catAx>
        <c:axId val="2232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234304"/>
        <c:crosses val="autoZero"/>
        <c:auto val="1"/>
        <c:lblAlgn val="ctr"/>
        <c:lblOffset val="100"/>
        <c:noMultiLvlLbl val="0"/>
      </c:catAx>
      <c:valAx>
        <c:axId val="223234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232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276032"/>
        <c:axId val="223277824"/>
      </c:lineChart>
      <c:catAx>
        <c:axId val="22327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277824"/>
        <c:crosses val="autoZero"/>
        <c:auto val="1"/>
        <c:lblAlgn val="ctr"/>
        <c:lblOffset val="100"/>
        <c:noMultiLvlLbl val="0"/>
      </c:catAx>
      <c:valAx>
        <c:axId val="223277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276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293120"/>
        <c:axId val="172835584"/>
      </c:lineChart>
      <c:catAx>
        <c:axId val="1722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2835584"/>
        <c:crosses val="autoZero"/>
        <c:auto val="1"/>
        <c:lblAlgn val="ctr"/>
        <c:lblOffset val="100"/>
        <c:noMultiLvlLbl val="0"/>
      </c:catAx>
      <c:valAx>
        <c:axId val="172835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2293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311360"/>
        <c:axId val="223312896"/>
      </c:lineChart>
      <c:catAx>
        <c:axId val="22331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312896"/>
        <c:crosses val="autoZero"/>
        <c:auto val="1"/>
        <c:lblAlgn val="ctr"/>
        <c:lblOffset val="100"/>
        <c:noMultiLvlLbl val="0"/>
      </c:catAx>
      <c:valAx>
        <c:axId val="223312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3113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334400"/>
        <c:axId val="223335936"/>
      </c:lineChart>
      <c:catAx>
        <c:axId val="22333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335936"/>
        <c:crosses val="autoZero"/>
        <c:auto val="1"/>
        <c:lblAlgn val="ctr"/>
        <c:lblOffset val="100"/>
        <c:noMultiLvlLbl val="0"/>
      </c:catAx>
      <c:valAx>
        <c:axId val="223335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334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570176"/>
        <c:axId val="223576064"/>
      </c:lineChart>
      <c:catAx>
        <c:axId val="22357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5701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609600"/>
        <c:axId val="223611136"/>
      </c:lineChart>
      <c:catAx>
        <c:axId val="22360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611136"/>
        <c:crosses val="autoZero"/>
        <c:auto val="1"/>
        <c:lblAlgn val="ctr"/>
        <c:lblOffset val="100"/>
        <c:noMultiLvlLbl val="0"/>
      </c:catAx>
      <c:valAx>
        <c:axId val="223611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609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624192"/>
        <c:axId val="223642368"/>
      </c:lineChart>
      <c:catAx>
        <c:axId val="22362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642368"/>
        <c:crosses val="autoZero"/>
        <c:auto val="1"/>
        <c:lblAlgn val="ctr"/>
        <c:lblOffset val="100"/>
        <c:noMultiLvlLbl val="0"/>
      </c:catAx>
      <c:valAx>
        <c:axId val="223642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6241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659520"/>
        <c:axId val="223661056"/>
      </c:lineChart>
      <c:catAx>
        <c:axId val="22365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661056"/>
        <c:crosses val="autoZero"/>
        <c:auto val="1"/>
        <c:lblAlgn val="ctr"/>
        <c:lblOffset val="100"/>
        <c:noMultiLvlLbl val="0"/>
      </c:catAx>
      <c:valAx>
        <c:axId val="223661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36595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825344"/>
        <c:axId val="224826880"/>
      </c:lineChart>
      <c:catAx>
        <c:axId val="22482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4826880"/>
        <c:crosses val="autoZero"/>
        <c:auto val="1"/>
        <c:lblAlgn val="ctr"/>
        <c:lblOffset val="100"/>
        <c:noMultiLvlLbl val="0"/>
      </c:catAx>
      <c:valAx>
        <c:axId val="224826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48253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88096"/>
        <c:axId val="225189888"/>
      </c:lineChart>
      <c:catAx>
        <c:axId val="22518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5189888"/>
        <c:crosses val="autoZero"/>
        <c:auto val="1"/>
        <c:lblAlgn val="ctr"/>
        <c:lblOffset val="100"/>
        <c:noMultiLvlLbl val="0"/>
      </c:catAx>
      <c:valAx>
        <c:axId val="225189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5188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231616"/>
        <c:axId val="225233152"/>
      </c:lineChart>
      <c:catAx>
        <c:axId val="22523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5233152"/>
        <c:crosses val="autoZero"/>
        <c:auto val="1"/>
        <c:lblAlgn val="ctr"/>
        <c:lblOffset val="100"/>
        <c:noMultiLvlLbl val="0"/>
      </c:catAx>
      <c:valAx>
        <c:axId val="225233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52316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246208"/>
        <c:axId val="225325824"/>
      </c:lineChart>
      <c:catAx>
        <c:axId val="22524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5325824"/>
        <c:crosses val="autoZero"/>
        <c:auto val="1"/>
        <c:lblAlgn val="ctr"/>
        <c:lblOffset val="100"/>
        <c:noMultiLvlLbl val="0"/>
      </c:catAx>
      <c:valAx>
        <c:axId val="22532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52462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61632"/>
        <c:axId val="165875712"/>
      </c:lineChart>
      <c:catAx>
        <c:axId val="16586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5875712"/>
        <c:crosses val="autoZero"/>
        <c:auto val="1"/>
        <c:lblAlgn val="ctr"/>
        <c:lblOffset val="100"/>
        <c:noMultiLvlLbl val="0"/>
      </c:catAx>
      <c:valAx>
        <c:axId val="165875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58616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860928"/>
        <c:axId val="172862464"/>
      </c:lineChart>
      <c:catAx>
        <c:axId val="17286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2862464"/>
        <c:crosses val="autoZero"/>
        <c:auto val="1"/>
        <c:lblAlgn val="ctr"/>
        <c:lblOffset val="100"/>
        <c:noMultiLvlLbl val="0"/>
      </c:catAx>
      <c:valAx>
        <c:axId val="172862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28609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359360"/>
        <c:axId val="225360896"/>
      </c:lineChart>
      <c:catAx>
        <c:axId val="2253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5360896"/>
        <c:crosses val="autoZero"/>
        <c:auto val="1"/>
        <c:lblAlgn val="ctr"/>
        <c:lblOffset val="100"/>
        <c:noMultiLvlLbl val="0"/>
      </c:catAx>
      <c:valAx>
        <c:axId val="225360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53593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390592"/>
        <c:axId val="225392128"/>
      </c:lineChart>
      <c:catAx>
        <c:axId val="22539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5392128"/>
        <c:crosses val="autoZero"/>
        <c:auto val="1"/>
        <c:lblAlgn val="ctr"/>
        <c:lblOffset val="100"/>
        <c:noMultiLvlLbl val="0"/>
      </c:catAx>
      <c:valAx>
        <c:axId val="225392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53905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405184"/>
        <c:axId val="225423360"/>
      </c:lineChart>
      <c:catAx>
        <c:axId val="22540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5423360"/>
        <c:crosses val="autoZero"/>
        <c:auto val="1"/>
        <c:lblAlgn val="ctr"/>
        <c:lblOffset val="100"/>
        <c:noMultiLvlLbl val="0"/>
      </c:catAx>
      <c:valAx>
        <c:axId val="225423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54051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57120"/>
        <c:axId val="173958656"/>
      </c:lineChart>
      <c:catAx>
        <c:axId val="1739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3958656"/>
        <c:crosses val="autoZero"/>
        <c:auto val="1"/>
        <c:lblAlgn val="ctr"/>
        <c:lblOffset val="100"/>
        <c:noMultiLvlLbl val="0"/>
      </c:catAx>
      <c:valAx>
        <c:axId val="173958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3957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79904"/>
        <c:axId val="173998080"/>
      </c:lineChart>
      <c:catAx>
        <c:axId val="17397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3998080"/>
        <c:crosses val="autoZero"/>
        <c:auto val="1"/>
        <c:lblAlgn val="ctr"/>
        <c:lblOffset val="100"/>
        <c:noMultiLvlLbl val="0"/>
      </c:catAx>
      <c:valAx>
        <c:axId val="173998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39799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015232"/>
        <c:axId val="174016768"/>
      </c:lineChart>
      <c:catAx>
        <c:axId val="17401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4016768"/>
        <c:crosses val="autoZero"/>
        <c:auto val="1"/>
        <c:lblAlgn val="ctr"/>
        <c:lblOffset val="100"/>
        <c:noMultiLvlLbl val="0"/>
      </c:catAx>
      <c:valAx>
        <c:axId val="174016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40152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054400"/>
        <c:axId val="174060288"/>
      </c:lineChart>
      <c:catAx>
        <c:axId val="17405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4060288"/>
        <c:crosses val="autoZero"/>
        <c:auto val="1"/>
        <c:lblAlgn val="ctr"/>
        <c:lblOffset val="100"/>
        <c:noMultiLvlLbl val="0"/>
      </c:catAx>
      <c:valAx>
        <c:axId val="174060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4054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278144"/>
        <c:axId val="174279680"/>
      </c:lineChart>
      <c:catAx>
        <c:axId val="17427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4279680"/>
        <c:crosses val="autoZero"/>
        <c:auto val="1"/>
        <c:lblAlgn val="ctr"/>
        <c:lblOffset val="100"/>
        <c:noMultiLvlLbl val="0"/>
      </c:catAx>
      <c:valAx>
        <c:axId val="174279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4278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665728"/>
        <c:axId val="174667264"/>
      </c:lineChart>
      <c:catAx>
        <c:axId val="17466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4667264"/>
        <c:crosses val="autoZero"/>
        <c:auto val="1"/>
        <c:lblAlgn val="ctr"/>
        <c:lblOffset val="100"/>
        <c:noMultiLvlLbl val="0"/>
      </c:catAx>
      <c:valAx>
        <c:axId val="174667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46657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688512"/>
        <c:axId val="174694400"/>
      </c:lineChart>
      <c:catAx>
        <c:axId val="1746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4694400"/>
        <c:crosses val="autoZero"/>
        <c:auto val="1"/>
        <c:lblAlgn val="ctr"/>
        <c:lblOffset val="100"/>
        <c:noMultiLvlLbl val="0"/>
      </c:catAx>
      <c:valAx>
        <c:axId val="174694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46885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51520"/>
        <c:axId val="175053056"/>
      </c:lineChart>
      <c:catAx>
        <c:axId val="1750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5053056"/>
        <c:crosses val="autoZero"/>
        <c:auto val="1"/>
        <c:lblAlgn val="ctr"/>
        <c:lblOffset val="100"/>
        <c:noMultiLvlLbl val="0"/>
      </c:catAx>
      <c:valAx>
        <c:axId val="175053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50515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70208"/>
        <c:axId val="175076096"/>
      </c:lineChart>
      <c:catAx>
        <c:axId val="17507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5076096"/>
        <c:crosses val="autoZero"/>
        <c:auto val="1"/>
        <c:lblAlgn val="ctr"/>
        <c:lblOffset val="100"/>
        <c:noMultiLvlLbl val="0"/>
      </c:catAx>
      <c:valAx>
        <c:axId val="175076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50702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13344"/>
        <c:axId val="165914880"/>
      </c:lineChart>
      <c:catAx>
        <c:axId val="16591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5914880"/>
        <c:crosses val="autoZero"/>
        <c:auto val="1"/>
        <c:lblAlgn val="ctr"/>
        <c:lblOffset val="100"/>
        <c:noMultiLvlLbl val="0"/>
      </c:catAx>
      <c:valAx>
        <c:axId val="165914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59133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89568"/>
        <c:axId val="175791104"/>
      </c:lineChart>
      <c:catAx>
        <c:axId val="1757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5791104"/>
        <c:crosses val="autoZero"/>
        <c:auto val="1"/>
        <c:lblAlgn val="ctr"/>
        <c:lblOffset val="100"/>
        <c:noMultiLvlLbl val="0"/>
      </c:catAx>
      <c:valAx>
        <c:axId val="175791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75789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59072"/>
        <c:axId val="201860608"/>
      </c:lineChart>
      <c:catAx>
        <c:axId val="20185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01860608"/>
        <c:crosses val="autoZero"/>
        <c:auto val="1"/>
        <c:lblAlgn val="ctr"/>
        <c:lblOffset val="100"/>
        <c:noMultiLvlLbl val="0"/>
      </c:catAx>
      <c:valAx>
        <c:axId val="201860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018590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06432"/>
        <c:axId val="210698240"/>
      </c:lineChart>
      <c:catAx>
        <c:axId val="20190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698240"/>
        <c:crosses val="autoZero"/>
        <c:auto val="1"/>
        <c:lblAlgn val="ctr"/>
        <c:lblOffset val="100"/>
        <c:noMultiLvlLbl val="0"/>
      </c:catAx>
      <c:valAx>
        <c:axId val="210698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019064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735872"/>
        <c:axId val="210737408"/>
      </c:lineChart>
      <c:catAx>
        <c:axId val="21073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737408"/>
        <c:crosses val="autoZero"/>
        <c:auto val="1"/>
        <c:lblAlgn val="ctr"/>
        <c:lblOffset val="100"/>
        <c:noMultiLvlLbl val="0"/>
      </c:catAx>
      <c:valAx>
        <c:axId val="210737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735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746368"/>
        <c:axId val="210756352"/>
      </c:lineChart>
      <c:catAx>
        <c:axId val="21074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756352"/>
        <c:crosses val="autoZero"/>
        <c:auto val="1"/>
        <c:lblAlgn val="ctr"/>
        <c:lblOffset val="100"/>
        <c:noMultiLvlLbl val="0"/>
      </c:catAx>
      <c:valAx>
        <c:axId val="210756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7463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798080"/>
        <c:axId val="210799616"/>
      </c:lineChart>
      <c:catAx>
        <c:axId val="21079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799616"/>
        <c:crosses val="autoZero"/>
        <c:auto val="1"/>
        <c:lblAlgn val="ctr"/>
        <c:lblOffset val="100"/>
        <c:noMultiLvlLbl val="0"/>
      </c:catAx>
      <c:valAx>
        <c:axId val="210799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7980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825216"/>
        <c:axId val="210826752"/>
      </c:lineChart>
      <c:catAx>
        <c:axId val="21082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826752"/>
        <c:crosses val="autoZero"/>
        <c:auto val="1"/>
        <c:lblAlgn val="ctr"/>
        <c:lblOffset val="100"/>
        <c:noMultiLvlLbl val="0"/>
      </c:catAx>
      <c:valAx>
        <c:axId val="210826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08252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701568"/>
        <c:axId val="216707456"/>
      </c:lineChart>
      <c:catAx>
        <c:axId val="21670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707456"/>
        <c:crosses val="autoZero"/>
        <c:auto val="1"/>
        <c:lblAlgn val="ctr"/>
        <c:lblOffset val="100"/>
        <c:noMultiLvlLbl val="0"/>
      </c:catAx>
      <c:valAx>
        <c:axId val="216707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6701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047616"/>
        <c:axId val="218049152"/>
      </c:lineChart>
      <c:catAx>
        <c:axId val="2180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049152"/>
        <c:crosses val="autoZero"/>
        <c:auto val="1"/>
        <c:lblAlgn val="ctr"/>
        <c:lblOffset val="100"/>
        <c:noMultiLvlLbl val="0"/>
      </c:catAx>
      <c:valAx>
        <c:axId val="218049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0476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082688"/>
        <c:axId val="218092672"/>
      </c:lineChart>
      <c:catAx>
        <c:axId val="2180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092672"/>
        <c:crosses val="autoZero"/>
        <c:auto val="1"/>
        <c:lblAlgn val="ctr"/>
        <c:lblOffset val="100"/>
        <c:noMultiLvlLbl val="0"/>
      </c:catAx>
      <c:valAx>
        <c:axId val="218092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0826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07872"/>
        <c:axId val="166613760"/>
      </c:lineChart>
      <c:catAx>
        <c:axId val="16660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6613760"/>
        <c:crosses val="autoZero"/>
        <c:auto val="1"/>
        <c:lblAlgn val="ctr"/>
        <c:lblOffset val="100"/>
        <c:noMultiLvlLbl val="0"/>
      </c:catAx>
      <c:valAx>
        <c:axId val="166613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6607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187648"/>
        <c:axId val="218189184"/>
      </c:lineChart>
      <c:catAx>
        <c:axId val="21818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189184"/>
        <c:crosses val="autoZero"/>
        <c:auto val="1"/>
        <c:lblAlgn val="ctr"/>
        <c:lblOffset val="100"/>
        <c:noMultiLvlLbl val="0"/>
      </c:catAx>
      <c:valAx>
        <c:axId val="218189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1876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513792"/>
        <c:axId val="218515328"/>
      </c:lineChart>
      <c:catAx>
        <c:axId val="2185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515328"/>
        <c:crosses val="autoZero"/>
        <c:auto val="1"/>
        <c:lblAlgn val="ctr"/>
        <c:lblOffset val="100"/>
        <c:noMultiLvlLbl val="0"/>
      </c:catAx>
      <c:valAx>
        <c:axId val="218515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513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528384"/>
        <c:axId val="218546560"/>
      </c:lineChart>
      <c:catAx>
        <c:axId val="21852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546560"/>
        <c:crosses val="autoZero"/>
        <c:auto val="1"/>
        <c:lblAlgn val="ctr"/>
        <c:lblOffset val="100"/>
        <c:noMultiLvlLbl val="0"/>
      </c:catAx>
      <c:valAx>
        <c:axId val="218546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5283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588288"/>
        <c:axId val="218589824"/>
      </c:lineChart>
      <c:catAx>
        <c:axId val="21858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589824"/>
        <c:crosses val="autoZero"/>
        <c:auto val="1"/>
        <c:lblAlgn val="ctr"/>
        <c:lblOffset val="100"/>
        <c:noMultiLvlLbl val="0"/>
      </c:catAx>
      <c:valAx>
        <c:axId val="218589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588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635648"/>
        <c:axId val="218637440"/>
      </c:lineChart>
      <c:catAx>
        <c:axId val="21863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637440"/>
        <c:crosses val="autoZero"/>
        <c:auto val="1"/>
        <c:lblAlgn val="ctr"/>
        <c:lblOffset val="100"/>
        <c:noMultiLvlLbl val="0"/>
      </c:catAx>
      <c:valAx>
        <c:axId val="218637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6356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670976"/>
        <c:axId val="218672512"/>
      </c:lineChart>
      <c:catAx>
        <c:axId val="21867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672512"/>
        <c:crosses val="autoZero"/>
        <c:auto val="1"/>
        <c:lblAlgn val="ctr"/>
        <c:lblOffset val="100"/>
        <c:noMultiLvlLbl val="0"/>
      </c:catAx>
      <c:valAx>
        <c:axId val="218672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6709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49664"/>
        <c:axId val="218851200"/>
      </c:lineChart>
      <c:catAx>
        <c:axId val="2188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851200"/>
        <c:crosses val="autoZero"/>
        <c:auto val="1"/>
        <c:lblAlgn val="ctr"/>
        <c:lblOffset val="100"/>
        <c:noMultiLvlLbl val="0"/>
      </c:catAx>
      <c:valAx>
        <c:axId val="218851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8496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84352"/>
        <c:axId val="219488256"/>
      </c:lineChart>
      <c:catAx>
        <c:axId val="21888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488256"/>
        <c:crosses val="autoZero"/>
        <c:auto val="1"/>
        <c:lblAlgn val="ctr"/>
        <c:lblOffset val="100"/>
        <c:noMultiLvlLbl val="0"/>
      </c:catAx>
      <c:valAx>
        <c:axId val="219488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88843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21792"/>
        <c:axId val="219523328"/>
      </c:lineChart>
      <c:catAx>
        <c:axId val="21952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523328"/>
        <c:crosses val="autoZero"/>
        <c:auto val="1"/>
        <c:lblAlgn val="ctr"/>
        <c:lblOffset val="100"/>
        <c:noMultiLvlLbl val="0"/>
      </c:catAx>
      <c:valAx>
        <c:axId val="219523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521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52768"/>
        <c:axId val="219558656"/>
      </c:lineChart>
      <c:catAx>
        <c:axId val="21955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558656"/>
        <c:crosses val="autoZero"/>
        <c:auto val="1"/>
        <c:lblAlgn val="ctr"/>
        <c:lblOffset val="100"/>
        <c:noMultiLvlLbl val="0"/>
      </c:catAx>
      <c:valAx>
        <c:axId val="219558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552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60672"/>
        <c:axId val="166862208"/>
      </c:lineChart>
      <c:catAx>
        <c:axId val="16686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6862208"/>
        <c:crosses val="autoZero"/>
        <c:auto val="1"/>
        <c:lblAlgn val="ctr"/>
        <c:lblOffset val="100"/>
        <c:noMultiLvlLbl val="0"/>
      </c:catAx>
      <c:valAx>
        <c:axId val="166862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6860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88096"/>
        <c:axId val="219589632"/>
      </c:lineChart>
      <c:catAx>
        <c:axId val="21958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589632"/>
        <c:crosses val="autoZero"/>
        <c:auto val="1"/>
        <c:lblAlgn val="ctr"/>
        <c:lblOffset val="100"/>
        <c:noMultiLvlLbl val="0"/>
      </c:catAx>
      <c:valAx>
        <c:axId val="219589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588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19328"/>
        <c:axId val="219620864"/>
      </c:lineChart>
      <c:catAx>
        <c:axId val="21961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620864"/>
        <c:crosses val="autoZero"/>
        <c:auto val="1"/>
        <c:lblAlgn val="ctr"/>
        <c:lblOffset val="100"/>
        <c:noMultiLvlLbl val="0"/>
      </c:catAx>
      <c:valAx>
        <c:axId val="219620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619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70784"/>
        <c:axId val="220176384"/>
      </c:lineChart>
      <c:catAx>
        <c:axId val="2196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0176384"/>
        <c:crosses val="autoZero"/>
        <c:auto val="1"/>
        <c:lblAlgn val="ctr"/>
        <c:lblOffset val="100"/>
        <c:noMultiLvlLbl val="0"/>
      </c:catAx>
      <c:valAx>
        <c:axId val="220176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196707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197632"/>
        <c:axId val="220199168"/>
      </c:lineChart>
      <c:catAx>
        <c:axId val="2201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0199168"/>
        <c:crosses val="autoZero"/>
        <c:auto val="1"/>
        <c:lblAlgn val="ctr"/>
        <c:lblOffset val="100"/>
        <c:noMultiLvlLbl val="0"/>
      </c:catAx>
      <c:valAx>
        <c:axId val="220199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01976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579712"/>
        <c:axId val="222597888"/>
      </c:lineChart>
      <c:catAx>
        <c:axId val="2225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597888"/>
        <c:crosses val="autoZero"/>
        <c:auto val="1"/>
        <c:lblAlgn val="ctr"/>
        <c:lblOffset val="100"/>
        <c:noMultiLvlLbl val="0"/>
      </c:catAx>
      <c:valAx>
        <c:axId val="222597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5797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615040"/>
        <c:axId val="222616576"/>
      </c:lineChart>
      <c:catAx>
        <c:axId val="2226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616576"/>
        <c:crosses val="autoZero"/>
        <c:auto val="1"/>
        <c:lblAlgn val="ctr"/>
        <c:lblOffset val="100"/>
        <c:noMultiLvlLbl val="0"/>
      </c:catAx>
      <c:valAx>
        <c:axId val="222616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2615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28160"/>
        <c:axId val="225629696"/>
      </c:lineChart>
      <c:catAx>
        <c:axId val="22562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5629696"/>
        <c:crosses val="autoZero"/>
        <c:auto val="1"/>
        <c:lblAlgn val="ctr"/>
        <c:lblOffset val="100"/>
        <c:noMultiLvlLbl val="0"/>
      </c:catAx>
      <c:valAx>
        <c:axId val="225629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56281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350784"/>
        <c:axId val="227364864"/>
      </c:lineChart>
      <c:catAx>
        <c:axId val="22735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7364864"/>
        <c:crosses val="autoZero"/>
        <c:auto val="1"/>
        <c:lblAlgn val="ctr"/>
        <c:lblOffset val="100"/>
        <c:noMultiLvlLbl val="0"/>
      </c:catAx>
      <c:valAx>
        <c:axId val="227364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73507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390208"/>
        <c:axId val="227391744"/>
      </c:lineChart>
      <c:catAx>
        <c:axId val="22739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7391744"/>
        <c:crosses val="autoZero"/>
        <c:auto val="1"/>
        <c:lblAlgn val="ctr"/>
        <c:lblOffset val="100"/>
        <c:noMultiLvlLbl val="0"/>
      </c:catAx>
      <c:valAx>
        <c:axId val="227391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73902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408896"/>
        <c:axId val="228209408"/>
      </c:lineChart>
      <c:catAx>
        <c:axId val="2274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209408"/>
        <c:crosses val="autoZero"/>
        <c:auto val="1"/>
        <c:lblAlgn val="ctr"/>
        <c:lblOffset val="100"/>
        <c:noMultiLvlLbl val="0"/>
      </c:catAx>
      <c:valAx>
        <c:axId val="228209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74088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96000"/>
        <c:axId val="166897536"/>
      </c:lineChart>
      <c:catAx>
        <c:axId val="16689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6897536"/>
        <c:crosses val="autoZero"/>
        <c:auto val="1"/>
        <c:lblAlgn val="ctr"/>
        <c:lblOffset val="100"/>
        <c:noMultiLvlLbl val="0"/>
      </c:catAx>
      <c:valAx>
        <c:axId val="166897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68960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242944"/>
        <c:axId val="228244480"/>
      </c:lineChart>
      <c:catAx>
        <c:axId val="22824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244480"/>
        <c:crosses val="autoZero"/>
        <c:auto val="1"/>
        <c:lblAlgn val="ctr"/>
        <c:lblOffset val="100"/>
        <c:noMultiLvlLbl val="0"/>
      </c:catAx>
      <c:valAx>
        <c:axId val="228244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2429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282368"/>
        <c:axId val="228283904"/>
      </c:lineChart>
      <c:catAx>
        <c:axId val="22828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283904"/>
        <c:crosses val="autoZero"/>
        <c:auto val="1"/>
        <c:lblAlgn val="ctr"/>
        <c:lblOffset val="100"/>
        <c:noMultiLvlLbl val="0"/>
      </c:catAx>
      <c:valAx>
        <c:axId val="228283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2823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01056"/>
        <c:axId val="228306944"/>
      </c:lineChart>
      <c:catAx>
        <c:axId val="22830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306944"/>
        <c:crosses val="autoZero"/>
        <c:auto val="1"/>
        <c:lblAlgn val="ctr"/>
        <c:lblOffset val="100"/>
        <c:noMultiLvlLbl val="0"/>
      </c:catAx>
      <c:valAx>
        <c:axId val="228306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3010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40480"/>
        <c:axId val="228342016"/>
      </c:lineChart>
      <c:catAx>
        <c:axId val="22834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342016"/>
        <c:crosses val="autoZero"/>
        <c:auto val="1"/>
        <c:lblAlgn val="ctr"/>
        <c:lblOffset val="100"/>
        <c:noMultiLvlLbl val="0"/>
      </c:catAx>
      <c:valAx>
        <c:axId val="228342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340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67360"/>
        <c:axId val="228377344"/>
      </c:lineChart>
      <c:catAx>
        <c:axId val="22836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377344"/>
        <c:crosses val="autoZero"/>
        <c:auto val="1"/>
        <c:lblAlgn val="ctr"/>
        <c:lblOffset val="100"/>
        <c:noMultiLvlLbl val="0"/>
      </c:catAx>
      <c:valAx>
        <c:axId val="228377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3673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599296"/>
        <c:axId val="228600832"/>
      </c:lineChart>
      <c:catAx>
        <c:axId val="228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600832"/>
        <c:crosses val="autoZero"/>
        <c:auto val="1"/>
        <c:lblAlgn val="ctr"/>
        <c:lblOffset val="100"/>
        <c:noMultiLvlLbl val="0"/>
      </c:catAx>
      <c:valAx>
        <c:axId val="228600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599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651008"/>
        <c:axId val="228652544"/>
      </c:lineChart>
      <c:catAx>
        <c:axId val="22865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652544"/>
        <c:crosses val="autoZero"/>
        <c:auto val="1"/>
        <c:lblAlgn val="ctr"/>
        <c:lblOffset val="100"/>
        <c:noMultiLvlLbl val="0"/>
      </c:catAx>
      <c:valAx>
        <c:axId val="228652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651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05568"/>
        <c:axId val="229015552"/>
      </c:lineChart>
      <c:catAx>
        <c:axId val="22900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015552"/>
        <c:crosses val="autoZero"/>
        <c:auto val="1"/>
        <c:lblAlgn val="ctr"/>
        <c:lblOffset val="100"/>
        <c:noMultiLvlLbl val="0"/>
      </c:catAx>
      <c:valAx>
        <c:axId val="229015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005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245696"/>
        <c:axId val="229247232"/>
      </c:lineChart>
      <c:catAx>
        <c:axId val="22924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247232"/>
        <c:crosses val="autoZero"/>
        <c:auto val="1"/>
        <c:lblAlgn val="ctr"/>
        <c:lblOffset val="100"/>
        <c:noMultiLvlLbl val="0"/>
      </c:catAx>
      <c:valAx>
        <c:axId val="229247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2456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272576"/>
        <c:axId val="229274368"/>
      </c:lineChart>
      <c:catAx>
        <c:axId val="22927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274368"/>
        <c:crosses val="autoZero"/>
        <c:auto val="1"/>
        <c:lblAlgn val="ctr"/>
        <c:lblOffset val="100"/>
        <c:noMultiLvlLbl val="0"/>
      </c:catAx>
      <c:valAx>
        <c:axId val="229274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272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72736"/>
        <c:axId val="167174528"/>
      </c:lineChart>
      <c:catAx>
        <c:axId val="16717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174528"/>
        <c:crosses val="autoZero"/>
        <c:auto val="1"/>
        <c:lblAlgn val="ctr"/>
        <c:lblOffset val="100"/>
        <c:noMultiLvlLbl val="0"/>
      </c:catAx>
      <c:valAx>
        <c:axId val="167174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1727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713408"/>
        <c:axId val="229714944"/>
      </c:lineChart>
      <c:catAx>
        <c:axId val="22971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714944"/>
        <c:crosses val="autoZero"/>
        <c:auto val="1"/>
        <c:lblAlgn val="ctr"/>
        <c:lblOffset val="100"/>
        <c:noMultiLvlLbl val="0"/>
      </c:catAx>
      <c:valAx>
        <c:axId val="229714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7134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740544"/>
        <c:axId val="229742080"/>
      </c:lineChart>
      <c:catAx>
        <c:axId val="22974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742080"/>
        <c:crosses val="autoZero"/>
        <c:auto val="1"/>
        <c:lblAlgn val="ctr"/>
        <c:lblOffset val="100"/>
        <c:noMultiLvlLbl val="0"/>
      </c:catAx>
      <c:valAx>
        <c:axId val="229742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740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779712"/>
        <c:axId val="229785600"/>
      </c:lineChart>
      <c:catAx>
        <c:axId val="2297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785600"/>
        <c:crosses val="autoZero"/>
        <c:auto val="1"/>
        <c:lblAlgn val="ctr"/>
        <c:lblOffset val="100"/>
        <c:noMultiLvlLbl val="0"/>
      </c:catAx>
      <c:valAx>
        <c:axId val="229785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7797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823232"/>
        <c:axId val="229824768"/>
      </c:lineChart>
      <c:catAx>
        <c:axId val="2298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824768"/>
        <c:crosses val="autoZero"/>
        <c:auto val="1"/>
        <c:lblAlgn val="ctr"/>
        <c:lblOffset val="100"/>
        <c:noMultiLvlLbl val="0"/>
      </c:catAx>
      <c:valAx>
        <c:axId val="229824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8232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846016"/>
        <c:axId val="229864192"/>
      </c:lineChart>
      <c:catAx>
        <c:axId val="22984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864192"/>
        <c:crosses val="autoZero"/>
        <c:auto val="1"/>
        <c:lblAlgn val="ctr"/>
        <c:lblOffset val="100"/>
        <c:noMultiLvlLbl val="0"/>
      </c:catAx>
      <c:valAx>
        <c:axId val="229864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846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897728"/>
        <c:axId val="229899264"/>
      </c:lineChart>
      <c:catAx>
        <c:axId val="22989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899264"/>
        <c:crosses val="autoZero"/>
        <c:auto val="1"/>
        <c:lblAlgn val="ctr"/>
        <c:lblOffset val="100"/>
        <c:noMultiLvlLbl val="0"/>
      </c:catAx>
      <c:valAx>
        <c:axId val="229899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8977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072320"/>
        <c:axId val="230073856"/>
      </c:lineChart>
      <c:catAx>
        <c:axId val="23007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0073856"/>
        <c:crosses val="autoZero"/>
        <c:auto val="1"/>
        <c:lblAlgn val="ctr"/>
        <c:lblOffset val="100"/>
        <c:noMultiLvlLbl val="0"/>
      </c:catAx>
      <c:valAx>
        <c:axId val="230073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0072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361344"/>
        <c:axId val="230367232"/>
      </c:lineChart>
      <c:catAx>
        <c:axId val="23036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0367232"/>
        <c:crosses val="autoZero"/>
        <c:auto val="1"/>
        <c:lblAlgn val="ctr"/>
        <c:lblOffset val="100"/>
        <c:noMultiLvlLbl val="0"/>
      </c:catAx>
      <c:valAx>
        <c:axId val="230367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03613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0768"/>
        <c:axId val="230402304"/>
      </c:lineChart>
      <c:catAx>
        <c:axId val="2304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0402304"/>
        <c:crosses val="autoZero"/>
        <c:auto val="1"/>
        <c:lblAlgn val="ctr"/>
        <c:lblOffset val="100"/>
        <c:noMultiLvlLbl val="0"/>
      </c:catAx>
      <c:valAx>
        <c:axId val="230402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0400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624256"/>
        <c:axId val="230630144"/>
      </c:lineChart>
      <c:catAx>
        <c:axId val="23062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0630144"/>
        <c:crosses val="autoZero"/>
        <c:auto val="1"/>
        <c:lblAlgn val="ctr"/>
        <c:lblOffset val="100"/>
        <c:noMultiLvlLbl val="0"/>
      </c:catAx>
      <c:valAx>
        <c:axId val="230630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06242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12480"/>
        <c:axId val="167414016"/>
      </c:lineChart>
      <c:catAx>
        <c:axId val="16741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414016"/>
        <c:crosses val="autoZero"/>
        <c:auto val="1"/>
        <c:lblAlgn val="ctr"/>
        <c:lblOffset val="100"/>
        <c:noMultiLvlLbl val="0"/>
      </c:catAx>
      <c:valAx>
        <c:axId val="167414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412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671872"/>
        <c:axId val="230673408"/>
      </c:lineChart>
      <c:catAx>
        <c:axId val="23067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0673408"/>
        <c:crosses val="autoZero"/>
        <c:auto val="1"/>
        <c:lblAlgn val="ctr"/>
        <c:lblOffset val="100"/>
        <c:noMultiLvlLbl val="0"/>
      </c:catAx>
      <c:valAx>
        <c:axId val="23067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0671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170048"/>
        <c:axId val="231171584"/>
      </c:lineChart>
      <c:catAx>
        <c:axId val="23117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1171584"/>
        <c:crosses val="autoZero"/>
        <c:auto val="1"/>
        <c:lblAlgn val="ctr"/>
        <c:lblOffset val="100"/>
        <c:noMultiLvlLbl val="0"/>
      </c:catAx>
      <c:valAx>
        <c:axId val="231171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1170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184640"/>
        <c:axId val="231194624"/>
      </c:lineChart>
      <c:catAx>
        <c:axId val="23118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1194624"/>
        <c:crosses val="autoZero"/>
        <c:auto val="1"/>
        <c:lblAlgn val="ctr"/>
        <c:lblOffset val="100"/>
        <c:noMultiLvlLbl val="0"/>
      </c:catAx>
      <c:valAx>
        <c:axId val="231194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11846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686912"/>
        <c:axId val="231688448"/>
      </c:lineChart>
      <c:catAx>
        <c:axId val="23168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1688448"/>
        <c:crosses val="autoZero"/>
        <c:auto val="1"/>
        <c:lblAlgn val="ctr"/>
        <c:lblOffset val="100"/>
        <c:noMultiLvlLbl val="0"/>
      </c:catAx>
      <c:valAx>
        <c:axId val="231688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16869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721984"/>
        <c:axId val="231731968"/>
      </c:lineChart>
      <c:catAx>
        <c:axId val="23172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1731968"/>
        <c:crosses val="autoZero"/>
        <c:auto val="1"/>
        <c:lblAlgn val="ctr"/>
        <c:lblOffset val="100"/>
        <c:noMultiLvlLbl val="0"/>
      </c:catAx>
      <c:valAx>
        <c:axId val="231731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17219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892480"/>
        <c:axId val="231894016"/>
      </c:lineChart>
      <c:catAx>
        <c:axId val="23189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1894016"/>
        <c:crosses val="autoZero"/>
        <c:auto val="1"/>
        <c:lblAlgn val="ctr"/>
        <c:lblOffset val="100"/>
        <c:noMultiLvlLbl val="0"/>
      </c:catAx>
      <c:valAx>
        <c:axId val="231894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1892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927808"/>
        <c:axId val="231929344"/>
      </c:lineChart>
      <c:catAx>
        <c:axId val="23192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1929344"/>
        <c:crosses val="autoZero"/>
        <c:auto val="1"/>
        <c:lblAlgn val="ctr"/>
        <c:lblOffset val="100"/>
        <c:noMultiLvlLbl val="0"/>
      </c:catAx>
      <c:valAx>
        <c:axId val="231929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19278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962880"/>
        <c:axId val="231968768"/>
      </c:lineChart>
      <c:catAx>
        <c:axId val="23196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1968768"/>
        <c:crosses val="autoZero"/>
        <c:auto val="1"/>
        <c:lblAlgn val="ctr"/>
        <c:lblOffset val="100"/>
        <c:noMultiLvlLbl val="0"/>
      </c:catAx>
      <c:valAx>
        <c:axId val="231968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1962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403712"/>
        <c:axId val="232405248"/>
      </c:lineChart>
      <c:catAx>
        <c:axId val="23240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2405248"/>
        <c:crosses val="autoZero"/>
        <c:auto val="1"/>
        <c:lblAlgn val="ctr"/>
        <c:lblOffset val="100"/>
        <c:noMultiLvlLbl val="0"/>
      </c:catAx>
      <c:valAx>
        <c:axId val="232405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24037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434688"/>
        <c:axId val="232444672"/>
      </c:lineChart>
      <c:catAx>
        <c:axId val="23243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2444672"/>
        <c:crosses val="autoZero"/>
        <c:auto val="1"/>
        <c:lblAlgn val="ctr"/>
        <c:lblOffset val="100"/>
        <c:noMultiLvlLbl val="0"/>
      </c:catAx>
      <c:valAx>
        <c:axId val="232444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24346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47552"/>
        <c:axId val="167453440"/>
      </c:lineChart>
      <c:catAx>
        <c:axId val="16744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453440"/>
        <c:crosses val="autoZero"/>
        <c:auto val="1"/>
        <c:lblAlgn val="ctr"/>
        <c:lblOffset val="100"/>
        <c:noMultiLvlLbl val="0"/>
      </c:catAx>
      <c:valAx>
        <c:axId val="167453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674475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470016"/>
        <c:axId val="232471552"/>
      </c:lineChart>
      <c:catAx>
        <c:axId val="23247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2471552"/>
        <c:crosses val="autoZero"/>
        <c:auto val="1"/>
        <c:lblAlgn val="ctr"/>
        <c:lblOffset val="100"/>
        <c:noMultiLvlLbl val="0"/>
      </c:catAx>
      <c:valAx>
        <c:axId val="232471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2470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517632"/>
        <c:axId val="232519168"/>
      </c:lineChart>
      <c:catAx>
        <c:axId val="23251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2519168"/>
        <c:crosses val="autoZero"/>
        <c:auto val="1"/>
        <c:lblAlgn val="ctr"/>
        <c:lblOffset val="100"/>
        <c:noMultiLvlLbl val="0"/>
      </c:catAx>
      <c:valAx>
        <c:axId val="232519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25176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604224"/>
        <c:axId val="235610112"/>
      </c:lineChart>
      <c:catAx>
        <c:axId val="23560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5610112"/>
        <c:crosses val="autoZero"/>
        <c:auto val="1"/>
        <c:lblAlgn val="ctr"/>
        <c:lblOffset val="100"/>
        <c:noMultiLvlLbl val="0"/>
      </c:catAx>
      <c:valAx>
        <c:axId val="235610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56042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639552"/>
        <c:axId val="235641088"/>
      </c:lineChart>
      <c:catAx>
        <c:axId val="23563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5641088"/>
        <c:crosses val="autoZero"/>
        <c:auto val="1"/>
        <c:lblAlgn val="ctr"/>
        <c:lblOffset val="100"/>
        <c:noMultiLvlLbl val="0"/>
      </c:catAx>
      <c:valAx>
        <c:axId val="235641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56395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334080"/>
        <c:axId val="236356352"/>
      </c:lineChart>
      <c:catAx>
        <c:axId val="2363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6356352"/>
        <c:crosses val="autoZero"/>
        <c:auto val="1"/>
        <c:lblAlgn val="ctr"/>
        <c:lblOffset val="100"/>
        <c:noMultiLvlLbl val="0"/>
      </c:catAx>
      <c:valAx>
        <c:axId val="236356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63340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377600"/>
        <c:axId val="236379136"/>
      </c:lineChart>
      <c:catAx>
        <c:axId val="23637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6379136"/>
        <c:crosses val="autoZero"/>
        <c:auto val="1"/>
        <c:lblAlgn val="ctr"/>
        <c:lblOffset val="100"/>
        <c:noMultiLvlLbl val="0"/>
      </c:catAx>
      <c:valAx>
        <c:axId val="236379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6377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806144"/>
        <c:axId val="236807680"/>
      </c:lineChart>
      <c:catAx>
        <c:axId val="23680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6807680"/>
        <c:crosses val="autoZero"/>
        <c:auto val="1"/>
        <c:lblAlgn val="ctr"/>
        <c:lblOffset val="100"/>
        <c:noMultiLvlLbl val="0"/>
      </c:catAx>
      <c:valAx>
        <c:axId val="236807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6806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828928"/>
        <c:axId val="236834816"/>
      </c:lineChart>
      <c:catAx>
        <c:axId val="2368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6834816"/>
        <c:crosses val="autoZero"/>
        <c:auto val="1"/>
        <c:lblAlgn val="ctr"/>
        <c:lblOffset val="100"/>
        <c:noMultiLvlLbl val="0"/>
      </c:catAx>
      <c:valAx>
        <c:axId val="236834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68289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200128"/>
        <c:axId val="237201664"/>
      </c:lineChart>
      <c:catAx>
        <c:axId val="23720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7201664"/>
        <c:crosses val="autoZero"/>
        <c:auto val="1"/>
        <c:lblAlgn val="ctr"/>
        <c:lblOffset val="100"/>
        <c:noMultiLvlLbl val="0"/>
      </c:catAx>
      <c:valAx>
        <c:axId val="237201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72001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227008"/>
        <c:axId val="237236992"/>
      </c:lineChart>
      <c:catAx>
        <c:axId val="23722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7236992"/>
        <c:crosses val="autoZero"/>
        <c:auto val="1"/>
        <c:lblAlgn val="ctr"/>
        <c:lblOffset val="100"/>
        <c:noMultiLvlLbl val="0"/>
      </c:catAx>
      <c:valAx>
        <c:axId val="237236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7227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28" Type="http://schemas.openxmlformats.org/officeDocument/2006/relationships/chart" Target="../charts/chart128.xml"/><Relationship Id="rId144" Type="http://schemas.openxmlformats.org/officeDocument/2006/relationships/chart" Target="../charts/chart144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65" Type="http://schemas.openxmlformats.org/officeDocument/2006/relationships/chart" Target="../charts/chart165.xml"/><Relationship Id="rId181" Type="http://schemas.openxmlformats.org/officeDocument/2006/relationships/chart" Target="../charts/chart181.xml"/><Relationship Id="rId186" Type="http://schemas.openxmlformats.org/officeDocument/2006/relationships/chart" Target="../charts/chart186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18" Type="http://schemas.openxmlformats.org/officeDocument/2006/relationships/chart" Target="../charts/chart118.xml"/><Relationship Id="rId134" Type="http://schemas.openxmlformats.org/officeDocument/2006/relationships/chart" Target="../charts/chart134.xml"/><Relationship Id="rId139" Type="http://schemas.openxmlformats.org/officeDocument/2006/relationships/chart" Target="../charts/chart139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55" Type="http://schemas.openxmlformats.org/officeDocument/2006/relationships/chart" Target="../charts/chart155.xml"/><Relationship Id="rId171" Type="http://schemas.openxmlformats.org/officeDocument/2006/relationships/chart" Target="../charts/chart171.xml"/><Relationship Id="rId176" Type="http://schemas.openxmlformats.org/officeDocument/2006/relationships/chart" Target="../charts/chart176.xml"/><Relationship Id="rId192" Type="http://schemas.openxmlformats.org/officeDocument/2006/relationships/chart" Target="../charts/chart192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124" Type="http://schemas.openxmlformats.org/officeDocument/2006/relationships/chart" Target="../charts/chart124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45" Type="http://schemas.openxmlformats.org/officeDocument/2006/relationships/chart" Target="../charts/chart145.xml"/><Relationship Id="rId161" Type="http://schemas.openxmlformats.org/officeDocument/2006/relationships/chart" Target="../charts/chart161.xml"/><Relationship Id="rId166" Type="http://schemas.openxmlformats.org/officeDocument/2006/relationships/chart" Target="../charts/chart166.xml"/><Relationship Id="rId182" Type="http://schemas.openxmlformats.org/officeDocument/2006/relationships/chart" Target="../charts/chart182.xml"/><Relationship Id="rId187" Type="http://schemas.openxmlformats.org/officeDocument/2006/relationships/chart" Target="../charts/chart187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51" Type="http://schemas.openxmlformats.org/officeDocument/2006/relationships/chart" Target="../charts/chart151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2" Type="http://schemas.openxmlformats.org/officeDocument/2006/relationships/chart" Target="../charts/chart202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199" Type="http://schemas.openxmlformats.org/officeDocument/2006/relationships/chart" Target="../charts/chart199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3" Type="http://schemas.openxmlformats.org/officeDocument/2006/relationships/chart" Target="../charts/chart3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190" Type="http://schemas.openxmlformats.org/officeDocument/2006/relationships/chart" Target="../charts/chart190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6" Type="http://schemas.openxmlformats.org/officeDocument/2006/relationships/chart" Target="../charts/chart26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2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914400</xdr:colOff>
      <xdr:row>22</xdr:row>
      <xdr:rowOff>190500</xdr:rowOff>
    </xdr:from>
    <xdr:to>
      <xdr:col>10</xdr:col>
      <xdr:colOff>1247775</xdr:colOff>
      <xdr:row>35</xdr:row>
      <xdr:rowOff>0</xdr:rowOff>
    </xdr:to>
    <xdr:graphicFrame macro="">
      <xdr:nvGraphicFramePr>
        <xdr:cNvPr id="1617628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8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8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3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B-PL\NBPL\_F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&#1090;&#1072;&#1088;&#1080;&#1092;\&#1054;&#1090;&#1095;&#1077;&#1090;\2001\&#1052;&#1086;&#1080;%20&#1076;&#1086;&#1082;&#1091;&#1084;&#1077;&#1085;&#1090;&#1099;\&#1058;&#1072;&#1088;&#1080;&#1092;&#1099;\1%20&#1087;&#1086;&#1083;%202000\&#1058;&#1072;&#1088;&#1080;&#1092;&#1099;\Tarif%202%20pol%2099%20g\TARIF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2002&#1075;&#1086;&#1076;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Chaplugina\&#1048;&#1089;&#1087;&#1086;&#1083;&#1085;&#1080;&#1090;&#1077;&#1083;&#1100;&#1085;&#1072;&#1103;%20&#1076;&#1080;&#1088;&#1077;&#1082;&#1094;&#1080;&#1103;\&#1058;&#1043;&#1050;%2010\&#1063;&#1043;&#105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 refreshError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T25"/>
      <sheetName val="T31"/>
      <sheetName val="T0"/>
      <sheetName val="справочник"/>
      <sheetName val="справочник (2)"/>
      <sheetName val=" справочник Тобольск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FE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форма_прил к ф_1"/>
      <sheetName val="T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 refreshError="1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6.bin"/><Relationship Id="rId4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5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outlinePr summaryBelow="0" summaryRight="0"/>
  </sheetPr>
  <dimension ref="A1:AB623"/>
  <sheetViews>
    <sheetView topLeftCell="A34" zoomScale="55" zoomScaleNormal="55" zoomScalePageLayoutView="46" workbookViewId="0">
      <selection activeCell="B6" sqref="B6"/>
    </sheetView>
  </sheetViews>
  <sheetFormatPr defaultRowHeight="20.25" outlineLevelRow="1" outlineLevelCol="1"/>
  <cols>
    <col min="1" max="1" width="10.625" style="168" customWidth="1"/>
    <col min="2" max="2" width="40.75" style="545" customWidth="1"/>
    <col min="3" max="3" width="13.75" style="143" customWidth="1"/>
    <col min="4" max="4" width="12.75" style="187" customWidth="1"/>
    <col min="5" max="5" width="12.375" style="187" customWidth="1"/>
    <col min="6" max="6" width="15.5" style="374" customWidth="1"/>
    <col min="7" max="7" width="15.625" style="374" customWidth="1"/>
    <col min="8" max="8" width="18.25" style="150" customWidth="1"/>
    <col min="9" max="9" width="17" style="150" customWidth="1"/>
    <col min="10" max="10" width="21.125" style="150" customWidth="1" collapsed="1"/>
    <col min="11" max="11" width="12.75" style="150" hidden="1" customWidth="1" outlineLevel="1"/>
    <col min="12" max="12" width="11.5" style="150" hidden="1" customWidth="1" outlineLevel="1"/>
    <col min="13" max="13" width="11.375" style="150" hidden="1" customWidth="1" outlineLevel="1"/>
    <col min="14" max="14" width="12.625" style="150" hidden="1" customWidth="1" outlineLevel="1"/>
    <col min="15" max="16" width="11.375" style="150" hidden="1" customWidth="1" outlineLevel="1"/>
    <col min="17" max="17" width="11.625" style="150" hidden="1" customWidth="1" outlineLevel="1"/>
    <col min="18" max="18" width="13.25" style="150" hidden="1" customWidth="1" outlineLevel="1"/>
    <col min="19" max="19" width="11.125" style="150" hidden="1" customWidth="1" outlineLevel="1"/>
    <col min="20" max="20" width="11.5" style="150" hidden="1" customWidth="1" outlineLevel="1"/>
    <col min="21" max="21" width="12.625" style="150" hidden="1" customWidth="1" outlineLevel="1"/>
    <col min="22" max="22" width="13" style="150" hidden="1" customWidth="1" outlineLevel="1"/>
    <col min="23" max="26" width="15.5" style="150" customWidth="1"/>
    <col min="27" max="27" width="16.75" style="150" customWidth="1"/>
    <col min="28" max="28" width="17.375" style="150" customWidth="1"/>
    <col min="29" max="16384" width="9" style="143"/>
  </cols>
  <sheetData>
    <row r="1" spans="1:28">
      <c r="A1" s="525"/>
      <c r="B1" s="636"/>
      <c r="C1" s="140"/>
      <c r="D1" s="152"/>
      <c r="E1" s="152"/>
      <c r="F1" s="372"/>
      <c r="G1" s="372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 t="s">
        <v>249</v>
      </c>
    </row>
    <row r="2" spans="1:28">
      <c r="A2" s="525"/>
      <c r="B2" s="400"/>
      <c r="C2" s="140"/>
      <c r="D2" s="630"/>
      <c r="E2" s="630"/>
      <c r="F2" s="396"/>
      <c r="G2" s="396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1"/>
      <c r="X2" s="141"/>
      <c r="Y2" s="141"/>
      <c r="Z2" s="141"/>
      <c r="AA2" s="141"/>
      <c r="AB2" s="141" t="s">
        <v>456</v>
      </c>
    </row>
    <row r="3" spans="1:28">
      <c r="A3" s="525"/>
      <c r="B3" s="543"/>
      <c r="C3" s="140"/>
      <c r="D3" s="275"/>
      <c r="E3" s="630"/>
      <c r="F3" s="396"/>
      <c r="G3" s="396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1"/>
      <c r="X3" s="141"/>
      <c r="Y3" s="141"/>
      <c r="Z3" s="141"/>
      <c r="AA3" s="141"/>
      <c r="AB3" s="141" t="s">
        <v>419</v>
      </c>
    </row>
    <row r="4" spans="1:28">
      <c r="A4" s="525"/>
      <c r="B4" s="400"/>
      <c r="C4" s="153"/>
      <c r="D4" s="152"/>
      <c r="E4" s="152"/>
      <c r="F4" s="372"/>
      <c r="G4" s="372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</row>
    <row r="5" spans="1:28">
      <c r="A5" s="525"/>
      <c r="B5" s="400"/>
      <c r="C5" s="140"/>
      <c r="D5" s="152"/>
      <c r="E5" s="152"/>
      <c r="F5" s="372"/>
      <c r="G5" s="396"/>
      <c r="H5" s="142"/>
      <c r="I5" s="142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142"/>
      <c r="X5" s="142"/>
      <c r="Y5" s="142"/>
      <c r="Z5" s="142"/>
      <c r="AA5" s="741"/>
      <c r="AB5" s="741"/>
    </row>
    <row r="6" spans="1:28" s="147" customFormat="1">
      <c r="A6" s="526"/>
      <c r="B6" s="544"/>
      <c r="C6" s="486"/>
      <c r="D6" s="189"/>
      <c r="E6" s="189"/>
      <c r="F6" s="373"/>
      <c r="G6" s="743"/>
      <c r="H6" s="744"/>
      <c r="I6" s="744"/>
      <c r="J6" s="744"/>
      <c r="K6" s="631"/>
      <c r="L6" s="631"/>
      <c r="M6" s="631"/>
      <c r="N6" s="631"/>
      <c r="O6" s="631"/>
      <c r="P6" s="631"/>
      <c r="Q6" s="631"/>
      <c r="R6" s="631"/>
      <c r="S6" s="631"/>
      <c r="T6" s="631"/>
      <c r="U6" s="631"/>
      <c r="V6" s="631"/>
      <c r="W6" s="146"/>
      <c r="X6" s="146"/>
      <c r="Y6" s="146"/>
      <c r="Z6" s="146"/>
      <c r="AA6" s="745"/>
      <c r="AB6" s="745"/>
    </row>
    <row r="7" spans="1:28" s="149" customFormat="1">
      <c r="A7" s="527"/>
      <c r="B7" s="401"/>
      <c r="C7" s="145"/>
      <c r="D7" s="152"/>
      <c r="E7" s="152"/>
      <c r="F7" s="372"/>
      <c r="G7" s="398"/>
      <c r="H7" s="148"/>
      <c r="I7" s="148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8"/>
      <c r="X7" s="148"/>
      <c r="Y7" s="148"/>
      <c r="Z7" s="148"/>
      <c r="AA7" s="273"/>
      <c r="AB7" s="707" t="s">
        <v>408</v>
      </c>
    </row>
    <row r="8" spans="1:28">
      <c r="A8" s="525"/>
      <c r="B8" s="148"/>
      <c r="C8" s="145"/>
      <c r="D8" s="152"/>
      <c r="E8" s="152"/>
      <c r="F8" s="372"/>
      <c r="G8" s="396"/>
      <c r="H8" s="142"/>
      <c r="I8" s="39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2"/>
      <c r="X8" s="142"/>
      <c r="Y8" s="142"/>
      <c r="Z8" s="142"/>
      <c r="AA8" s="141"/>
      <c r="AB8" s="481" t="s">
        <v>884</v>
      </c>
    </row>
    <row r="9" spans="1:28" ht="24" customHeight="1">
      <c r="A9" s="525"/>
      <c r="B9" s="148"/>
      <c r="C9" s="145"/>
      <c r="D9" s="152"/>
      <c r="E9" s="152"/>
      <c r="F9" s="372"/>
      <c r="G9" s="444"/>
      <c r="H9" s="142"/>
      <c r="I9" s="142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2"/>
      <c r="X9" s="142"/>
      <c r="Y9" s="142"/>
      <c r="Z9" s="142"/>
      <c r="AA9" s="142"/>
      <c r="AB9" s="629" t="s">
        <v>177</v>
      </c>
    </row>
    <row r="10" spans="1:28">
      <c r="A10" s="525"/>
      <c r="B10" s="543"/>
      <c r="C10" s="140"/>
      <c r="D10" s="152"/>
      <c r="E10" s="152"/>
      <c r="F10" s="372"/>
      <c r="G10" s="396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</row>
    <row r="11" spans="1:28">
      <c r="A11" s="742" t="s">
        <v>378</v>
      </c>
      <c r="B11" s="742"/>
      <c r="C11" s="742"/>
      <c r="D11" s="742"/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</row>
    <row r="12" spans="1:28">
      <c r="A12" s="742" t="s">
        <v>885</v>
      </c>
      <c r="B12" s="742"/>
      <c r="C12" s="742"/>
      <c r="D12" s="742"/>
      <c r="E12" s="742"/>
      <c r="F12" s="742"/>
      <c r="G12" s="742"/>
      <c r="H12" s="742"/>
      <c r="I12" s="742"/>
      <c r="J12" s="742"/>
      <c r="K12" s="742"/>
      <c r="L12" s="742"/>
      <c r="M12" s="742"/>
      <c r="N12" s="742"/>
      <c r="O12" s="742"/>
      <c r="P12" s="742"/>
      <c r="Q12" s="742"/>
      <c r="R12" s="742"/>
      <c r="S12" s="742"/>
      <c r="T12" s="742"/>
      <c r="U12" s="742"/>
      <c r="V12" s="742"/>
      <c r="W12" s="742"/>
      <c r="X12" s="742"/>
      <c r="Y12" s="742"/>
      <c r="Z12" s="742"/>
      <c r="AA12" s="742"/>
      <c r="AB12" s="742"/>
    </row>
    <row r="13" spans="1:28">
      <c r="A13" s="528"/>
      <c r="B13" s="396"/>
      <c r="C13" s="396"/>
      <c r="D13" s="396"/>
      <c r="E13" s="396"/>
      <c r="F13" s="396"/>
      <c r="G13" s="396"/>
      <c r="H13" s="396"/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444"/>
      <c r="X13" s="444"/>
      <c r="Y13" s="444"/>
      <c r="Z13" s="444"/>
      <c r="AA13" s="444"/>
      <c r="AB13" s="444"/>
    </row>
    <row r="14" spans="1:28">
      <c r="K14" s="510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</row>
    <row r="15" spans="1:28">
      <c r="A15" s="739" t="s">
        <v>277</v>
      </c>
      <c r="B15" s="740" t="s">
        <v>461</v>
      </c>
      <c r="C15" s="738" t="s">
        <v>122</v>
      </c>
      <c r="D15" s="738" t="s">
        <v>125</v>
      </c>
      <c r="E15" s="738"/>
      <c r="F15" s="738" t="s">
        <v>425</v>
      </c>
      <c r="G15" s="738" t="s">
        <v>426</v>
      </c>
      <c r="H15" s="734" t="s">
        <v>427</v>
      </c>
      <c r="I15" s="734" t="s">
        <v>504</v>
      </c>
      <c r="J15" s="734" t="s">
        <v>878</v>
      </c>
      <c r="K15" s="734" t="s">
        <v>84</v>
      </c>
      <c r="L15" s="734"/>
      <c r="M15" s="734"/>
      <c r="N15" s="734"/>
      <c r="O15" s="734"/>
      <c r="P15" s="734"/>
      <c r="Q15" s="734"/>
      <c r="R15" s="734"/>
      <c r="S15" s="734"/>
      <c r="T15" s="734"/>
      <c r="U15" s="734"/>
      <c r="V15" s="734"/>
      <c r="W15" s="746" t="s">
        <v>179</v>
      </c>
      <c r="X15" s="746"/>
      <c r="Y15" s="746"/>
      <c r="Z15" s="746"/>
      <c r="AA15" s="746"/>
      <c r="AB15" s="746"/>
    </row>
    <row r="16" spans="1:28" ht="40.5">
      <c r="A16" s="739"/>
      <c r="B16" s="740"/>
      <c r="C16" s="738"/>
      <c r="D16" s="738"/>
      <c r="E16" s="738"/>
      <c r="F16" s="738"/>
      <c r="G16" s="738"/>
      <c r="H16" s="734"/>
      <c r="I16" s="734"/>
      <c r="J16" s="734"/>
      <c r="K16" s="734" t="s">
        <v>879</v>
      </c>
      <c r="L16" s="734"/>
      <c r="M16" s="734" t="s">
        <v>880</v>
      </c>
      <c r="N16" s="734"/>
      <c r="O16" s="734" t="s">
        <v>881</v>
      </c>
      <c r="P16" s="734"/>
      <c r="Q16" s="734" t="s">
        <v>882</v>
      </c>
      <c r="R16" s="734"/>
      <c r="S16" s="734" t="s">
        <v>883</v>
      </c>
      <c r="T16" s="734"/>
      <c r="U16" s="734" t="s">
        <v>85</v>
      </c>
      <c r="V16" s="734"/>
      <c r="W16" s="628" t="s">
        <v>879</v>
      </c>
      <c r="X16" s="628" t="s">
        <v>880</v>
      </c>
      <c r="Y16" s="628" t="s">
        <v>881</v>
      </c>
      <c r="Z16" s="628" t="s">
        <v>882</v>
      </c>
      <c r="AA16" s="628" t="s">
        <v>883</v>
      </c>
      <c r="AB16" s="632" t="s">
        <v>85</v>
      </c>
    </row>
    <row r="17" spans="1:28" ht="40.5">
      <c r="A17" s="739"/>
      <c r="B17" s="740"/>
      <c r="C17" s="515" t="s">
        <v>123</v>
      </c>
      <c r="D17" s="515" t="s">
        <v>3</v>
      </c>
      <c r="E17" s="515" t="s">
        <v>436</v>
      </c>
      <c r="F17" s="738"/>
      <c r="G17" s="738"/>
      <c r="H17" s="516" t="s">
        <v>831</v>
      </c>
      <c r="I17" s="516" t="s">
        <v>831</v>
      </c>
      <c r="J17" s="516" t="s">
        <v>831</v>
      </c>
      <c r="K17" s="515" t="s">
        <v>3</v>
      </c>
      <c r="L17" s="515" t="s">
        <v>436</v>
      </c>
      <c r="M17" s="515" t="s">
        <v>3</v>
      </c>
      <c r="N17" s="515" t="s">
        <v>436</v>
      </c>
      <c r="O17" s="515" t="s">
        <v>3</v>
      </c>
      <c r="P17" s="515" t="s">
        <v>436</v>
      </c>
      <c r="Q17" s="515" t="s">
        <v>3</v>
      </c>
      <c r="R17" s="515" t="s">
        <v>436</v>
      </c>
      <c r="S17" s="515" t="s">
        <v>3</v>
      </c>
      <c r="T17" s="515" t="s">
        <v>436</v>
      </c>
      <c r="U17" s="515" t="s">
        <v>3</v>
      </c>
      <c r="V17" s="515" t="s">
        <v>436</v>
      </c>
      <c r="W17" s="516" t="s">
        <v>831</v>
      </c>
      <c r="X17" s="516" t="s">
        <v>831</v>
      </c>
      <c r="Y17" s="516" t="s">
        <v>831</v>
      </c>
      <c r="Z17" s="516" t="s">
        <v>831</v>
      </c>
      <c r="AA17" s="516" t="s">
        <v>831</v>
      </c>
      <c r="AB17" s="516" t="s">
        <v>831</v>
      </c>
    </row>
    <row r="18" spans="1:28" s="151" customFormat="1">
      <c r="A18" s="529">
        <v>1</v>
      </c>
      <c r="B18" s="546">
        <v>2</v>
      </c>
      <c r="C18" s="633">
        <v>3</v>
      </c>
      <c r="D18" s="737">
        <v>4</v>
      </c>
      <c r="E18" s="737"/>
      <c r="F18" s="633">
        <v>5</v>
      </c>
      <c r="G18" s="633">
        <v>6</v>
      </c>
      <c r="H18" s="633">
        <v>7</v>
      </c>
      <c r="I18" s="633">
        <v>8</v>
      </c>
      <c r="J18" s="633">
        <v>9</v>
      </c>
      <c r="K18" s="735" t="s">
        <v>734</v>
      </c>
      <c r="L18" s="736"/>
      <c r="M18" s="735" t="s">
        <v>735</v>
      </c>
      <c r="N18" s="736"/>
      <c r="O18" s="735" t="s">
        <v>736</v>
      </c>
      <c r="P18" s="736"/>
      <c r="Q18" s="735" t="s">
        <v>737</v>
      </c>
      <c r="R18" s="736"/>
      <c r="S18" s="735" t="s">
        <v>738</v>
      </c>
      <c r="T18" s="736"/>
      <c r="U18" s="735" t="s">
        <v>739</v>
      </c>
      <c r="V18" s="736"/>
      <c r="W18" s="633">
        <v>19</v>
      </c>
      <c r="X18" s="633">
        <v>20</v>
      </c>
      <c r="Y18" s="633"/>
      <c r="Z18" s="633"/>
      <c r="AA18" s="633"/>
      <c r="AB18" s="633">
        <v>25</v>
      </c>
    </row>
    <row r="19" spans="1:28" s="152" customFormat="1">
      <c r="A19" s="530"/>
      <c r="B19" s="708" t="s">
        <v>462</v>
      </c>
      <c r="C19" s="628"/>
      <c r="D19" s="512">
        <f>D20+D365</f>
        <v>350.53949999999998</v>
      </c>
      <c r="E19" s="512">
        <f>E20+E365</f>
        <v>308.56999999999988</v>
      </c>
      <c r="F19" s="517"/>
      <c r="G19" s="632"/>
      <c r="H19" s="514">
        <f>H20+H365</f>
        <v>2960.6652469999981</v>
      </c>
      <c r="I19" s="514">
        <f t="shared" ref="I19:T19" si="0">I20+I365</f>
        <v>2960.6652469999981</v>
      </c>
      <c r="J19" s="514">
        <f t="shared" si="0"/>
        <v>592.05706900000007</v>
      </c>
      <c r="K19" s="514">
        <f t="shared" si="0"/>
        <v>74.122399999999999</v>
      </c>
      <c r="L19" s="514">
        <f t="shared" si="0"/>
        <v>73.860000000000028</v>
      </c>
      <c r="M19" s="514">
        <f t="shared" si="0"/>
        <v>91.579000000000008</v>
      </c>
      <c r="N19" s="514">
        <f t="shared" si="0"/>
        <v>70.220000000000027</v>
      </c>
      <c r="O19" s="514">
        <f t="shared" si="0"/>
        <v>66.433000000000007</v>
      </c>
      <c r="P19" s="514">
        <f t="shared" si="0"/>
        <v>87.820000000000022</v>
      </c>
      <c r="Q19" s="514">
        <f t="shared" si="0"/>
        <v>47.041200000000003</v>
      </c>
      <c r="R19" s="514">
        <f t="shared" si="0"/>
        <v>38.550000000000004</v>
      </c>
      <c r="S19" s="514">
        <f t="shared" si="0"/>
        <v>71.363900000000001</v>
      </c>
      <c r="T19" s="514">
        <f t="shared" si="0"/>
        <v>38.120000000000012</v>
      </c>
      <c r="U19" s="514">
        <f t="shared" ref="U19:V21" si="1">K19+M19+O19+Q19+S19</f>
        <v>350.53950000000003</v>
      </c>
      <c r="V19" s="514">
        <f t="shared" si="1"/>
        <v>308.57000000000005</v>
      </c>
      <c r="W19" s="514">
        <f t="shared" ref="W19:AB19" si="2">W20+W365</f>
        <v>592.05706900000007</v>
      </c>
      <c r="X19" s="514">
        <f t="shared" si="2"/>
        <v>592.58067600000004</v>
      </c>
      <c r="Y19" s="514">
        <f t="shared" si="2"/>
        <v>591.56486200000018</v>
      </c>
      <c r="Z19" s="514">
        <f t="shared" si="2"/>
        <v>592.92295699999988</v>
      </c>
      <c r="AA19" s="514">
        <f t="shared" si="2"/>
        <v>591.53968299999997</v>
      </c>
      <c r="AB19" s="514">
        <f t="shared" si="2"/>
        <v>2960.6652469999981</v>
      </c>
    </row>
    <row r="20" spans="1:28" s="140" customFormat="1" ht="40.5">
      <c r="A20" s="530">
        <v>1</v>
      </c>
      <c r="B20" s="557" t="s">
        <v>167</v>
      </c>
      <c r="C20" s="628"/>
      <c r="D20" s="512">
        <f>D358+D361+D364</f>
        <v>103.47249999999997</v>
      </c>
      <c r="E20" s="512">
        <f>E358+E361+E364</f>
        <v>157.57</v>
      </c>
      <c r="F20" s="628"/>
      <c r="G20" s="628"/>
      <c r="H20" s="514">
        <f>SUM(H358,H361,H364)</f>
        <v>1154.212747</v>
      </c>
      <c r="I20" s="514">
        <f>SUM(I358,I361,I364)</f>
        <v>1154.2127469999998</v>
      </c>
      <c r="J20" s="514">
        <f>SUM(J358,J361,J364)</f>
        <v>223.82706899999994</v>
      </c>
      <c r="K20" s="514">
        <f t="shared" ref="K20:T20" si="3">SUM(K358,K361,K364)</f>
        <v>11.240400000000001</v>
      </c>
      <c r="L20" s="514">
        <f t="shared" si="3"/>
        <v>31.260000000000016</v>
      </c>
      <c r="M20" s="514">
        <f t="shared" si="3"/>
        <v>23.661000000000001</v>
      </c>
      <c r="N20" s="514">
        <f t="shared" si="3"/>
        <v>27.820000000000014</v>
      </c>
      <c r="O20" s="514">
        <f t="shared" si="3"/>
        <v>25.816000000000003</v>
      </c>
      <c r="P20" s="514">
        <f t="shared" si="3"/>
        <v>32.120000000000019</v>
      </c>
      <c r="Q20" s="514">
        <f t="shared" si="3"/>
        <v>21.741199999999999</v>
      </c>
      <c r="R20" s="514">
        <f t="shared" si="3"/>
        <v>34.950000000000003</v>
      </c>
      <c r="S20" s="514">
        <f t="shared" si="3"/>
        <v>21.013899999999996</v>
      </c>
      <c r="T20" s="514">
        <f t="shared" si="3"/>
        <v>31.420000000000012</v>
      </c>
      <c r="U20" s="514">
        <f t="shared" si="1"/>
        <v>103.4725</v>
      </c>
      <c r="V20" s="514">
        <f t="shared" si="1"/>
        <v>157.57000000000005</v>
      </c>
      <c r="W20" s="514">
        <f>SUM(W358,W361,W364)</f>
        <v>223.82706899999994</v>
      </c>
      <c r="X20" s="514">
        <f>SUM(X358,X361,X364)</f>
        <v>224.21567599999997</v>
      </c>
      <c r="Y20" s="514">
        <f t="shared" ref="Y20" si="4">SUM(Y358,Y361,Y364)</f>
        <v>231.80236200000007</v>
      </c>
      <c r="Z20" s="514">
        <f t="shared" ref="Z20" si="5">SUM(Z358,Z361,Z364)</f>
        <v>235.03295699999998</v>
      </c>
      <c r="AA20" s="514">
        <f t="shared" ref="AA20" si="6">SUM(AA358,AA361,AA364)</f>
        <v>239.33468299999996</v>
      </c>
      <c r="AB20" s="514">
        <f>SUM(AB358,AB361,AB364)</f>
        <v>1154.212747</v>
      </c>
    </row>
    <row r="21" spans="1:28" ht="60.75" outlineLevel="1">
      <c r="A21" s="531" t="s">
        <v>264</v>
      </c>
      <c r="B21" s="547" t="s">
        <v>164</v>
      </c>
      <c r="C21" s="634"/>
      <c r="D21" s="197"/>
      <c r="E21" s="197"/>
      <c r="F21" s="634"/>
      <c r="G21" s="634"/>
      <c r="H21" s="159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  <c r="U21" s="198">
        <f t="shared" si="1"/>
        <v>0</v>
      </c>
      <c r="V21" s="198">
        <f t="shared" si="1"/>
        <v>0</v>
      </c>
      <c r="W21" s="159"/>
      <c r="X21" s="159"/>
      <c r="Y21" s="159"/>
      <c r="Z21" s="159"/>
      <c r="AA21" s="159"/>
      <c r="AB21" s="159"/>
    </row>
    <row r="22" spans="1:28" outlineLevel="1">
      <c r="A22" s="532" t="s">
        <v>288</v>
      </c>
      <c r="B22" s="542" t="s">
        <v>505</v>
      </c>
      <c r="C22" s="628"/>
      <c r="D22" s="512"/>
      <c r="E22" s="512"/>
      <c r="F22" s="628"/>
      <c r="G22" s="628"/>
      <c r="H22" s="513"/>
      <c r="I22" s="514"/>
      <c r="J22" s="514"/>
      <c r="K22" s="514"/>
      <c r="L22" s="514"/>
      <c r="M22" s="514"/>
      <c r="N22" s="514"/>
      <c r="O22" s="514"/>
      <c r="P22" s="514"/>
      <c r="Q22" s="514"/>
      <c r="R22" s="514"/>
      <c r="S22" s="514"/>
      <c r="T22" s="514"/>
      <c r="U22" s="513"/>
      <c r="V22" s="514"/>
      <c r="W22" s="513"/>
      <c r="X22" s="513"/>
      <c r="Y22" s="513"/>
      <c r="Z22" s="513"/>
      <c r="AA22" s="513"/>
      <c r="AB22" s="513"/>
    </row>
    <row r="23" spans="1:28" ht="40.5" outlineLevel="1">
      <c r="A23" s="370" t="s">
        <v>530</v>
      </c>
      <c r="B23" s="548" t="s">
        <v>1801</v>
      </c>
      <c r="C23" s="485" t="s">
        <v>409</v>
      </c>
      <c r="D23" s="190"/>
      <c r="E23" s="190"/>
      <c r="F23" s="485">
        <v>2018</v>
      </c>
      <c r="G23" s="485">
        <v>2018</v>
      </c>
      <c r="H23" s="159">
        <f>AB23</f>
        <v>8</v>
      </c>
      <c r="I23" s="159">
        <f>H23</f>
        <v>8</v>
      </c>
      <c r="J23" s="159">
        <f>W23</f>
        <v>8</v>
      </c>
      <c r="K23" s="159">
        <f>IF(G23=2018,D23,"-")</f>
        <v>0</v>
      </c>
      <c r="L23" s="159">
        <f>IF(G23=2018,E23,"-")</f>
        <v>0</v>
      </c>
      <c r="M23" s="159" t="str">
        <f>IF(G23=2019,D23,"-")</f>
        <v>-</v>
      </c>
      <c r="N23" s="159" t="str">
        <f>IF(G23=2019,E23,"-")</f>
        <v>-</v>
      </c>
      <c r="O23" s="159" t="str">
        <f>IF(G23=2020,D23,"-")</f>
        <v>-</v>
      </c>
      <c r="P23" s="159" t="str">
        <f>IF(G23=2020,E23,"-")</f>
        <v>-</v>
      </c>
      <c r="Q23" s="159" t="str">
        <f>IF(G23=2021,D23,"-")</f>
        <v>-</v>
      </c>
      <c r="R23" s="159" t="str">
        <f>IF(G23=2021,E23,"-")</f>
        <v>-</v>
      </c>
      <c r="S23" s="159" t="str">
        <f>IF(G23=2022,D23,"-")</f>
        <v>-</v>
      </c>
      <c r="T23" s="159" t="str">
        <f>IF(G23=2022,E23,"-")</f>
        <v>-</v>
      </c>
      <c r="U23" s="159">
        <f>SUM(K23,M23,O23,Q23,S23,)</f>
        <v>0</v>
      </c>
      <c r="V23" s="159">
        <f>SUM(L23,N23,P23,R23,T23,)</f>
        <v>0</v>
      </c>
      <c r="W23" s="159">
        <v>8</v>
      </c>
      <c r="X23" s="159">
        <v>0</v>
      </c>
      <c r="Y23" s="159">
        <v>0</v>
      </c>
      <c r="Z23" s="159">
        <v>0</v>
      </c>
      <c r="AA23" s="159">
        <v>0</v>
      </c>
      <c r="AB23" s="159">
        <f>SUM(W23:AA23)</f>
        <v>8</v>
      </c>
    </row>
    <row r="24" spans="1:28" ht="42" customHeight="1" outlineLevel="1">
      <c r="A24" s="532" t="s">
        <v>83</v>
      </c>
      <c r="B24" s="542" t="s">
        <v>506</v>
      </c>
      <c r="C24" s="515"/>
      <c r="D24" s="518"/>
      <c r="E24" s="518"/>
      <c r="F24" s="515"/>
      <c r="G24" s="515"/>
      <c r="H24" s="513"/>
      <c r="I24" s="513"/>
      <c r="J24" s="513"/>
      <c r="K24" s="513"/>
      <c r="L24" s="513"/>
      <c r="M24" s="513"/>
      <c r="N24" s="513"/>
      <c r="O24" s="513"/>
      <c r="P24" s="513"/>
      <c r="Q24" s="513"/>
      <c r="R24" s="513"/>
      <c r="S24" s="513"/>
      <c r="T24" s="513"/>
      <c r="U24" s="513"/>
      <c r="V24" s="513"/>
      <c r="W24" s="513"/>
      <c r="X24" s="513"/>
      <c r="Y24" s="513"/>
      <c r="Z24" s="513"/>
      <c r="AA24" s="513"/>
      <c r="AB24" s="513"/>
    </row>
    <row r="25" spans="1:28" ht="60.75" outlineLevel="1">
      <c r="A25" s="370" t="s">
        <v>523</v>
      </c>
      <c r="B25" s="549" t="s">
        <v>886</v>
      </c>
      <c r="C25" s="485" t="s">
        <v>433</v>
      </c>
      <c r="D25" s="190"/>
      <c r="E25" s="190">
        <v>1.26</v>
      </c>
      <c r="F25" s="485">
        <v>2018</v>
      </c>
      <c r="G25" s="485">
        <v>2018</v>
      </c>
      <c r="H25" s="159">
        <f>AB25</f>
        <v>13.218498</v>
      </c>
      <c r="I25" s="159">
        <f>H25</f>
        <v>13.218498</v>
      </c>
      <c r="J25" s="159">
        <f>W25</f>
        <v>13.218498</v>
      </c>
      <c r="K25" s="159">
        <f>IF(G25=2018,D25,"-")</f>
        <v>0</v>
      </c>
      <c r="L25" s="159">
        <f>IF(G25=2018,E25,"-")</f>
        <v>1.26</v>
      </c>
      <c r="M25" s="159" t="str">
        <f>IF(G25=2019,D25,"-")</f>
        <v>-</v>
      </c>
      <c r="N25" s="159" t="str">
        <f>IF(G25=2019,E25,"-")</f>
        <v>-</v>
      </c>
      <c r="O25" s="159" t="str">
        <f>IF(G25=2020,D25,"-")</f>
        <v>-</v>
      </c>
      <c r="P25" s="159" t="str">
        <f>IF(G25=2020,E25,"-")</f>
        <v>-</v>
      </c>
      <c r="Q25" s="159" t="str">
        <f>IF(G25=2021,D25,"-")</f>
        <v>-</v>
      </c>
      <c r="R25" s="159" t="str">
        <f>IF(G25=2021,E25,"-")</f>
        <v>-</v>
      </c>
      <c r="S25" s="159" t="str">
        <f>IF(G25=2022,D25,"-")</f>
        <v>-</v>
      </c>
      <c r="T25" s="159" t="str">
        <f>IF(G25=2022,E25,"-")</f>
        <v>-</v>
      </c>
      <c r="U25" s="159">
        <f>SUM(K25,M25,O25,Q25,S25,)</f>
        <v>0</v>
      </c>
      <c r="V25" s="159">
        <f>SUM(L25,N25,P25,R25,T25,)</f>
        <v>1.26</v>
      </c>
      <c r="W25" s="160">
        <v>13.218498</v>
      </c>
      <c r="X25" s="159"/>
      <c r="Y25" s="159">
        <v>0</v>
      </c>
      <c r="Z25" s="159">
        <v>0</v>
      </c>
      <c r="AA25" s="159">
        <v>0</v>
      </c>
      <c r="AB25" s="159">
        <f t="shared" ref="AB25:AB31" si="7">SUM(W25:AA25)</f>
        <v>13.218498</v>
      </c>
    </row>
    <row r="26" spans="1:28" ht="60.75" outlineLevel="1">
      <c r="A26" s="370" t="s">
        <v>524</v>
      </c>
      <c r="B26" s="549" t="s">
        <v>887</v>
      </c>
      <c r="C26" s="485" t="s">
        <v>433</v>
      </c>
      <c r="D26" s="190"/>
      <c r="E26" s="190">
        <v>1.26</v>
      </c>
      <c r="F26" s="485">
        <v>2019</v>
      </c>
      <c r="G26" s="485">
        <v>2019</v>
      </c>
      <c r="H26" s="159">
        <f t="shared" ref="H26:H31" si="8">AB26</f>
        <v>14.354937</v>
      </c>
      <c r="I26" s="159">
        <f t="shared" ref="I26:I76" si="9">H26</f>
        <v>14.354937</v>
      </c>
      <c r="J26" s="159">
        <f t="shared" ref="J26:J31" si="10">W26</f>
        <v>0</v>
      </c>
      <c r="K26" s="159" t="str">
        <f t="shared" ref="K26:K31" si="11">IF(G26=2018,D26,"-")</f>
        <v>-</v>
      </c>
      <c r="L26" s="159" t="str">
        <f t="shared" ref="L26:L31" si="12">IF(G26=2018,E26,"-")</f>
        <v>-</v>
      </c>
      <c r="M26" s="159">
        <f t="shared" ref="M26:M31" si="13">IF(G26=2019,D26,"-")</f>
        <v>0</v>
      </c>
      <c r="N26" s="159">
        <f t="shared" ref="N26:N31" si="14">IF(G26=2019,E26,"-")</f>
        <v>1.26</v>
      </c>
      <c r="O26" s="159" t="str">
        <f t="shared" ref="O26:O31" si="15">IF(G26=2020,D26,"-")</f>
        <v>-</v>
      </c>
      <c r="P26" s="159" t="str">
        <f t="shared" ref="P26:P31" si="16">IF(G26=2020,E26,"-")</f>
        <v>-</v>
      </c>
      <c r="Q26" s="159" t="str">
        <f t="shared" ref="Q26:Q31" si="17">IF(G26=2021,D26,"-")</f>
        <v>-</v>
      </c>
      <c r="R26" s="159" t="str">
        <f t="shared" ref="R26:R31" si="18">IF(G26=2021,E26,"-")</f>
        <v>-</v>
      </c>
      <c r="S26" s="159" t="str">
        <f t="shared" ref="S26:S31" si="19">IF(G26=2022,D26,"-")</f>
        <v>-</v>
      </c>
      <c r="T26" s="159" t="str">
        <f t="shared" ref="T26:T31" si="20">IF(G26=2022,E26,"-")</f>
        <v>-</v>
      </c>
      <c r="U26" s="159">
        <f t="shared" ref="U26:U31" si="21">SUM(K26,M26,O26,Q26,S26,)</f>
        <v>0</v>
      </c>
      <c r="V26" s="159">
        <f t="shared" ref="V26:V31" si="22">SUM(L26,N26,P26,R26,T26,)</f>
        <v>1.26</v>
      </c>
      <c r="W26" s="160">
        <v>0</v>
      </c>
      <c r="X26" s="159">
        <v>14.354937</v>
      </c>
      <c r="Y26" s="159">
        <v>0</v>
      </c>
      <c r="Z26" s="159">
        <v>0</v>
      </c>
      <c r="AA26" s="159">
        <v>0</v>
      </c>
      <c r="AB26" s="159">
        <f t="shared" si="7"/>
        <v>14.354937</v>
      </c>
    </row>
    <row r="27" spans="1:28" ht="60.75" outlineLevel="1">
      <c r="A27" s="370" t="s">
        <v>525</v>
      </c>
      <c r="B27" s="549" t="s">
        <v>888</v>
      </c>
      <c r="C27" s="485" t="s">
        <v>433</v>
      </c>
      <c r="D27" s="190"/>
      <c r="E27" s="190">
        <v>1.26</v>
      </c>
      <c r="F27" s="485">
        <v>2020</v>
      </c>
      <c r="G27" s="485">
        <v>2020</v>
      </c>
      <c r="H27" s="159">
        <f t="shared" si="8"/>
        <v>13.489872</v>
      </c>
      <c r="I27" s="159">
        <f t="shared" si="9"/>
        <v>13.489872</v>
      </c>
      <c r="J27" s="159">
        <f t="shared" si="10"/>
        <v>0</v>
      </c>
      <c r="K27" s="159" t="str">
        <f t="shared" si="11"/>
        <v>-</v>
      </c>
      <c r="L27" s="159" t="str">
        <f t="shared" si="12"/>
        <v>-</v>
      </c>
      <c r="M27" s="159" t="str">
        <f t="shared" si="13"/>
        <v>-</v>
      </c>
      <c r="N27" s="159" t="str">
        <f t="shared" si="14"/>
        <v>-</v>
      </c>
      <c r="O27" s="159">
        <f t="shared" si="15"/>
        <v>0</v>
      </c>
      <c r="P27" s="159">
        <f t="shared" si="16"/>
        <v>1.26</v>
      </c>
      <c r="Q27" s="159" t="str">
        <f t="shared" si="17"/>
        <v>-</v>
      </c>
      <c r="R27" s="159" t="str">
        <f t="shared" si="18"/>
        <v>-</v>
      </c>
      <c r="S27" s="159" t="str">
        <f t="shared" si="19"/>
        <v>-</v>
      </c>
      <c r="T27" s="159" t="str">
        <f t="shared" si="20"/>
        <v>-</v>
      </c>
      <c r="U27" s="159">
        <f t="shared" si="21"/>
        <v>0</v>
      </c>
      <c r="V27" s="159">
        <f t="shared" si="22"/>
        <v>1.26</v>
      </c>
      <c r="W27" s="160">
        <v>0</v>
      </c>
      <c r="X27" s="159">
        <v>0</v>
      </c>
      <c r="Y27" s="159">
        <v>13.489872</v>
      </c>
      <c r="Z27" s="159">
        <v>0</v>
      </c>
      <c r="AA27" s="159">
        <v>0</v>
      </c>
      <c r="AB27" s="159">
        <f t="shared" si="7"/>
        <v>13.489872</v>
      </c>
    </row>
    <row r="28" spans="1:28" ht="60.75" outlineLevel="1">
      <c r="A28" s="370" t="s">
        <v>526</v>
      </c>
      <c r="B28" s="549" t="s">
        <v>889</v>
      </c>
      <c r="C28" s="485" t="s">
        <v>433</v>
      </c>
      <c r="D28" s="190"/>
      <c r="E28" s="190">
        <v>1.26</v>
      </c>
      <c r="F28" s="485">
        <v>2021</v>
      </c>
      <c r="G28" s="485">
        <v>2021</v>
      </c>
      <c r="H28" s="159">
        <f t="shared" si="8"/>
        <v>10.487615999999999</v>
      </c>
      <c r="I28" s="159">
        <f t="shared" si="9"/>
        <v>10.487615999999999</v>
      </c>
      <c r="J28" s="159">
        <f t="shared" si="10"/>
        <v>0</v>
      </c>
      <c r="K28" s="159" t="str">
        <f t="shared" si="11"/>
        <v>-</v>
      </c>
      <c r="L28" s="159" t="str">
        <f t="shared" si="12"/>
        <v>-</v>
      </c>
      <c r="M28" s="159" t="str">
        <f t="shared" si="13"/>
        <v>-</v>
      </c>
      <c r="N28" s="159" t="str">
        <f t="shared" si="14"/>
        <v>-</v>
      </c>
      <c r="O28" s="159" t="str">
        <f t="shared" si="15"/>
        <v>-</v>
      </c>
      <c r="P28" s="159" t="str">
        <f t="shared" si="16"/>
        <v>-</v>
      </c>
      <c r="Q28" s="159">
        <f t="shared" si="17"/>
        <v>0</v>
      </c>
      <c r="R28" s="159">
        <f t="shared" si="18"/>
        <v>1.26</v>
      </c>
      <c r="S28" s="159" t="str">
        <f t="shared" si="19"/>
        <v>-</v>
      </c>
      <c r="T28" s="159" t="str">
        <f t="shared" si="20"/>
        <v>-</v>
      </c>
      <c r="U28" s="159">
        <f t="shared" si="21"/>
        <v>0</v>
      </c>
      <c r="V28" s="159">
        <f t="shared" si="22"/>
        <v>1.26</v>
      </c>
      <c r="W28" s="160">
        <v>0</v>
      </c>
      <c r="X28" s="159">
        <v>0</v>
      </c>
      <c r="Y28" s="159"/>
      <c r="Z28" s="159">
        <v>10.487615999999999</v>
      </c>
      <c r="AA28" s="159">
        <v>0</v>
      </c>
      <c r="AB28" s="159">
        <f t="shared" si="7"/>
        <v>10.487615999999999</v>
      </c>
    </row>
    <row r="29" spans="1:28" ht="60.75" outlineLevel="1">
      <c r="A29" s="370" t="s">
        <v>527</v>
      </c>
      <c r="B29" s="548" t="s">
        <v>890</v>
      </c>
      <c r="C29" s="485" t="s">
        <v>433</v>
      </c>
      <c r="D29" s="190"/>
      <c r="E29" s="190">
        <v>1.26</v>
      </c>
      <c r="F29" s="485">
        <v>2020</v>
      </c>
      <c r="G29" s="485">
        <v>2020</v>
      </c>
      <c r="H29" s="159">
        <f t="shared" si="8"/>
        <v>11.708799000000001</v>
      </c>
      <c r="I29" s="159">
        <f t="shared" si="9"/>
        <v>11.708799000000001</v>
      </c>
      <c r="J29" s="159">
        <f t="shared" si="10"/>
        <v>11.708799000000001</v>
      </c>
      <c r="K29" s="159" t="str">
        <f t="shared" si="11"/>
        <v>-</v>
      </c>
      <c r="L29" s="159" t="str">
        <f t="shared" si="12"/>
        <v>-</v>
      </c>
      <c r="M29" s="159" t="str">
        <f t="shared" si="13"/>
        <v>-</v>
      </c>
      <c r="N29" s="159" t="str">
        <f t="shared" si="14"/>
        <v>-</v>
      </c>
      <c r="O29" s="159">
        <f t="shared" si="15"/>
        <v>0</v>
      </c>
      <c r="P29" s="159">
        <f t="shared" si="16"/>
        <v>1.26</v>
      </c>
      <c r="Q29" s="159" t="str">
        <f t="shared" si="17"/>
        <v>-</v>
      </c>
      <c r="R29" s="159" t="str">
        <f t="shared" si="18"/>
        <v>-</v>
      </c>
      <c r="S29" s="159" t="str">
        <f t="shared" si="19"/>
        <v>-</v>
      </c>
      <c r="T29" s="159" t="str">
        <f t="shared" si="20"/>
        <v>-</v>
      </c>
      <c r="U29" s="159">
        <f t="shared" si="21"/>
        <v>0</v>
      </c>
      <c r="V29" s="159">
        <f t="shared" si="22"/>
        <v>1.26</v>
      </c>
      <c r="W29" s="159">
        <v>11.708799000000001</v>
      </c>
      <c r="X29" s="159">
        <v>0</v>
      </c>
      <c r="Y29" s="159">
        <v>0</v>
      </c>
      <c r="Z29" s="159">
        <v>0</v>
      </c>
      <c r="AA29" s="159">
        <v>0</v>
      </c>
      <c r="AB29" s="159">
        <f t="shared" si="7"/>
        <v>11.708799000000001</v>
      </c>
    </row>
    <row r="30" spans="1:28" ht="60.75" outlineLevel="1">
      <c r="A30" s="370" t="s">
        <v>528</v>
      </c>
      <c r="B30" s="548" t="s">
        <v>891</v>
      </c>
      <c r="C30" s="485" t="s">
        <v>433</v>
      </c>
      <c r="D30" s="190"/>
      <c r="E30" s="190">
        <v>1.26</v>
      </c>
      <c r="F30" s="485">
        <v>2022</v>
      </c>
      <c r="G30" s="485">
        <v>2022</v>
      </c>
      <c r="H30" s="159">
        <f t="shared" si="8"/>
        <v>12.489120000000002</v>
      </c>
      <c r="I30" s="159">
        <f t="shared" si="9"/>
        <v>12.489120000000002</v>
      </c>
      <c r="J30" s="159">
        <f t="shared" si="10"/>
        <v>0</v>
      </c>
      <c r="K30" s="159" t="str">
        <f t="shared" si="11"/>
        <v>-</v>
      </c>
      <c r="L30" s="159" t="str">
        <f t="shared" si="12"/>
        <v>-</v>
      </c>
      <c r="M30" s="159" t="str">
        <f t="shared" si="13"/>
        <v>-</v>
      </c>
      <c r="N30" s="159" t="str">
        <f t="shared" si="14"/>
        <v>-</v>
      </c>
      <c r="O30" s="159" t="str">
        <f t="shared" si="15"/>
        <v>-</v>
      </c>
      <c r="P30" s="159" t="str">
        <f t="shared" si="16"/>
        <v>-</v>
      </c>
      <c r="Q30" s="159" t="str">
        <f t="shared" si="17"/>
        <v>-</v>
      </c>
      <c r="R30" s="159" t="str">
        <f t="shared" si="18"/>
        <v>-</v>
      </c>
      <c r="S30" s="159">
        <f t="shared" si="19"/>
        <v>0</v>
      </c>
      <c r="T30" s="159">
        <f t="shared" si="20"/>
        <v>1.26</v>
      </c>
      <c r="U30" s="159">
        <f t="shared" si="21"/>
        <v>0</v>
      </c>
      <c r="V30" s="159">
        <f t="shared" si="22"/>
        <v>1.26</v>
      </c>
      <c r="W30" s="159">
        <v>0</v>
      </c>
      <c r="X30" s="159">
        <v>0</v>
      </c>
      <c r="Y30" s="159">
        <v>0</v>
      </c>
      <c r="Z30" s="159"/>
      <c r="AA30" s="159">
        <v>12.489120000000002</v>
      </c>
      <c r="AB30" s="159">
        <f t="shared" si="7"/>
        <v>12.489120000000002</v>
      </c>
    </row>
    <row r="31" spans="1:28" ht="60.75" outlineLevel="1">
      <c r="A31" s="370" t="s">
        <v>529</v>
      </c>
      <c r="B31" s="548" t="s">
        <v>892</v>
      </c>
      <c r="C31" s="485" t="s">
        <v>433</v>
      </c>
      <c r="D31" s="190"/>
      <c r="E31" s="190">
        <v>1.26</v>
      </c>
      <c r="F31" s="485">
        <v>2022</v>
      </c>
      <c r="G31" s="485">
        <v>2022</v>
      </c>
      <c r="H31" s="159">
        <f t="shared" si="8"/>
        <v>14.083563</v>
      </c>
      <c r="I31" s="159">
        <f t="shared" si="9"/>
        <v>14.083563</v>
      </c>
      <c r="J31" s="159">
        <f t="shared" si="10"/>
        <v>0</v>
      </c>
      <c r="K31" s="159" t="str">
        <f t="shared" si="11"/>
        <v>-</v>
      </c>
      <c r="L31" s="159" t="str">
        <f t="shared" si="12"/>
        <v>-</v>
      </c>
      <c r="M31" s="159" t="str">
        <f t="shared" si="13"/>
        <v>-</v>
      </c>
      <c r="N31" s="159" t="str">
        <f t="shared" si="14"/>
        <v>-</v>
      </c>
      <c r="O31" s="159" t="str">
        <f t="shared" si="15"/>
        <v>-</v>
      </c>
      <c r="P31" s="159" t="str">
        <f t="shared" si="16"/>
        <v>-</v>
      </c>
      <c r="Q31" s="159" t="str">
        <f t="shared" si="17"/>
        <v>-</v>
      </c>
      <c r="R31" s="159" t="str">
        <f t="shared" si="18"/>
        <v>-</v>
      </c>
      <c r="S31" s="159">
        <f t="shared" si="19"/>
        <v>0</v>
      </c>
      <c r="T31" s="159">
        <f t="shared" si="20"/>
        <v>1.26</v>
      </c>
      <c r="U31" s="159">
        <f t="shared" si="21"/>
        <v>0</v>
      </c>
      <c r="V31" s="159">
        <f t="shared" si="22"/>
        <v>1.26</v>
      </c>
      <c r="W31" s="159">
        <v>0</v>
      </c>
      <c r="X31" s="159">
        <v>0</v>
      </c>
      <c r="Y31" s="159">
        <v>0</v>
      </c>
      <c r="Z31" s="159"/>
      <c r="AA31" s="159">
        <v>14.083563</v>
      </c>
      <c r="AB31" s="159">
        <f t="shared" si="7"/>
        <v>14.083563</v>
      </c>
    </row>
    <row r="32" spans="1:28" ht="40.5" outlineLevel="1">
      <c r="A32" s="532" t="s">
        <v>87</v>
      </c>
      <c r="B32" s="542" t="s">
        <v>507</v>
      </c>
      <c r="C32" s="515"/>
      <c r="D32" s="518"/>
      <c r="E32" s="518"/>
      <c r="F32" s="515"/>
      <c r="G32" s="515"/>
      <c r="H32" s="513"/>
      <c r="I32" s="513"/>
      <c r="J32" s="513"/>
      <c r="K32" s="513"/>
      <c r="L32" s="513"/>
      <c r="M32" s="513"/>
      <c r="N32" s="513"/>
      <c r="O32" s="513"/>
      <c r="P32" s="513"/>
      <c r="Q32" s="513"/>
      <c r="R32" s="513"/>
      <c r="S32" s="513"/>
      <c r="T32" s="513"/>
      <c r="U32" s="513"/>
      <c r="V32" s="513"/>
      <c r="W32" s="513"/>
      <c r="X32" s="513"/>
      <c r="Y32" s="513"/>
      <c r="Z32" s="513"/>
      <c r="AA32" s="513"/>
      <c r="AB32" s="513"/>
    </row>
    <row r="33" spans="1:28" ht="63" customHeight="1" outlineLevel="1">
      <c r="A33" s="370" t="s">
        <v>531</v>
      </c>
      <c r="B33" s="541" t="s">
        <v>893</v>
      </c>
      <c r="C33" s="485" t="s">
        <v>433</v>
      </c>
      <c r="D33" s="190"/>
      <c r="E33" s="190">
        <v>1.26</v>
      </c>
      <c r="F33" s="485">
        <v>2018</v>
      </c>
      <c r="G33" s="485">
        <v>2018</v>
      </c>
      <c r="H33" s="159">
        <f t="shared" ref="H33:H83" si="23">AB33</f>
        <v>2.5824569999999998</v>
      </c>
      <c r="I33" s="159">
        <f t="shared" si="9"/>
        <v>2.5824569999999998</v>
      </c>
      <c r="J33" s="159">
        <f t="shared" ref="J33:J83" si="24">W33</f>
        <v>2.5824569999999998</v>
      </c>
      <c r="K33" s="159">
        <f t="shared" ref="K33:K83" si="25">IF(G33=2018,D33,"-")</f>
        <v>0</v>
      </c>
      <c r="L33" s="159">
        <f t="shared" ref="L33:L83" si="26">IF(G33=2018,E33,"-")</f>
        <v>1.26</v>
      </c>
      <c r="M33" s="159" t="str">
        <f t="shared" ref="M33:M83" si="27">IF(G33=2019,D33,"-")</f>
        <v>-</v>
      </c>
      <c r="N33" s="159" t="str">
        <f t="shared" ref="N33:N83" si="28">IF(G33=2019,E33,"-")</f>
        <v>-</v>
      </c>
      <c r="O33" s="159" t="str">
        <f t="shared" ref="O33:O83" si="29">IF(G33=2020,D33,"-")</f>
        <v>-</v>
      </c>
      <c r="P33" s="159" t="str">
        <f t="shared" ref="P33:P83" si="30">IF(G33=2020,E33,"-")</f>
        <v>-</v>
      </c>
      <c r="Q33" s="159" t="str">
        <f t="shared" ref="Q33:Q83" si="31">IF(G33=2021,D33,"-")</f>
        <v>-</v>
      </c>
      <c r="R33" s="159" t="str">
        <f t="shared" ref="R33:R83" si="32">IF(G33=2021,E33,"-")</f>
        <v>-</v>
      </c>
      <c r="S33" s="159" t="str">
        <f t="shared" ref="S33:S83" si="33">IF(G33=2022,D33,"-")</f>
        <v>-</v>
      </c>
      <c r="T33" s="159" t="str">
        <f t="shared" ref="T33:T83" si="34">IF(G33=2022,E33,"-")</f>
        <v>-</v>
      </c>
      <c r="U33" s="159">
        <f t="shared" ref="U33:U83" si="35">SUM(K33,M33,O33,Q33,S33,)</f>
        <v>0</v>
      </c>
      <c r="V33" s="159">
        <f t="shared" ref="V33:V83" si="36">SUM(L33,N33,P33,R33,T33,)</f>
        <v>1.26</v>
      </c>
      <c r="W33" s="160">
        <v>2.5824569999999998</v>
      </c>
      <c r="X33" s="159"/>
      <c r="Y33" s="159">
        <v>0</v>
      </c>
      <c r="Z33" s="159">
        <v>0</v>
      </c>
      <c r="AA33" s="159">
        <v>0</v>
      </c>
      <c r="AB33" s="159">
        <f t="shared" ref="AB33:AB56" si="37">SUM(W33:AA33)</f>
        <v>2.5824569999999998</v>
      </c>
    </row>
    <row r="34" spans="1:28" ht="60.75" outlineLevel="1">
      <c r="A34" s="370" t="s">
        <v>532</v>
      </c>
      <c r="B34" s="549" t="s">
        <v>894</v>
      </c>
      <c r="C34" s="485" t="s">
        <v>433</v>
      </c>
      <c r="D34" s="190"/>
      <c r="E34" s="190">
        <v>1.26</v>
      </c>
      <c r="F34" s="485">
        <v>2018</v>
      </c>
      <c r="G34" s="485">
        <v>2018</v>
      </c>
      <c r="H34" s="159">
        <f t="shared" si="23"/>
        <v>2.9328400000000001</v>
      </c>
      <c r="I34" s="159">
        <f t="shared" si="9"/>
        <v>2.9328400000000001</v>
      </c>
      <c r="J34" s="159">
        <f t="shared" si="24"/>
        <v>2.9328400000000001</v>
      </c>
      <c r="K34" s="159">
        <f t="shared" si="25"/>
        <v>0</v>
      </c>
      <c r="L34" s="159">
        <f t="shared" si="26"/>
        <v>1.26</v>
      </c>
      <c r="M34" s="159" t="str">
        <f t="shared" si="27"/>
        <v>-</v>
      </c>
      <c r="N34" s="159" t="str">
        <f t="shared" si="28"/>
        <v>-</v>
      </c>
      <c r="O34" s="159" t="str">
        <f t="shared" si="29"/>
        <v>-</v>
      </c>
      <c r="P34" s="159" t="str">
        <f t="shared" si="30"/>
        <v>-</v>
      </c>
      <c r="Q34" s="159" t="str">
        <f t="shared" si="31"/>
        <v>-</v>
      </c>
      <c r="R34" s="159" t="str">
        <f t="shared" si="32"/>
        <v>-</v>
      </c>
      <c r="S34" s="159" t="str">
        <f t="shared" si="33"/>
        <v>-</v>
      </c>
      <c r="T34" s="159" t="str">
        <f t="shared" si="34"/>
        <v>-</v>
      </c>
      <c r="U34" s="159">
        <f t="shared" si="35"/>
        <v>0</v>
      </c>
      <c r="V34" s="159">
        <f t="shared" si="36"/>
        <v>1.26</v>
      </c>
      <c r="W34" s="160">
        <v>2.9328400000000001</v>
      </c>
      <c r="X34" s="159"/>
      <c r="Y34" s="159">
        <v>0</v>
      </c>
      <c r="Z34" s="159">
        <v>0</v>
      </c>
      <c r="AA34" s="159">
        <v>0</v>
      </c>
      <c r="AB34" s="159">
        <f t="shared" si="37"/>
        <v>2.9328400000000001</v>
      </c>
    </row>
    <row r="35" spans="1:28" ht="60.75" outlineLevel="1">
      <c r="A35" s="370" t="s">
        <v>533</v>
      </c>
      <c r="B35" s="549" t="s">
        <v>895</v>
      </c>
      <c r="C35" s="485" t="s">
        <v>433</v>
      </c>
      <c r="D35" s="190"/>
      <c r="E35" s="190">
        <v>1.26</v>
      </c>
      <c r="F35" s="485">
        <v>2018</v>
      </c>
      <c r="G35" s="485">
        <v>2018</v>
      </c>
      <c r="H35" s="159">
        <f t="shared" si="23"/>
        <v>2.7181439999999997</v>
      </c>
      <c r="I35" s="159">
        <f t="shared" si="9"/>
        <v>2.7181439999999997</v>
      </c>
      <c r="J35" s="159">
        <f t="shared" si="24"/>
        <v>2.7181439999999997</v>
      </c>
      <c r="K35" s="159">
        <f t="shared" si="25"/>
        <v>0</v>
      </c>
      <c r="L35" s="159">
        <f t="shared" si="26"/>
        <v>1.26</v>
      </c>
      <c r="M35" s="159" t="str">
        <f t="shared" si="27"/>
        <v>-</v>
      </c>
      <c r="N35" s="159" t="str">
        <f t="shared" si="28"/>
        <v>-</v>
      </c>
      <c r="O35" s="159" t="str">
        <f t="shared" si="29"/>
        <v>-</v>
      </c>
      <c r="P35" s="159" t="str">
        <f t="shared" si="30"/>
        <v>-</v>
      </c>
      <c r="Q35" s="159" t="str">
        <f t="shared" si="31"/>
        <v>-</v>
      </c>
      <c r="R35" s="159" t="str">
        <f t="shared" si="32"/>
        <v>-</v>
      </c>
      <c r="S35" s="159" t="str">
        <f t="shared" si="33"/>
        <v>-</v>
      </c>
      <c r="T35" s="159" t="str">
        <f t="shared" si="34"/>
        <v>-</v>
      </c>
      <c r="U35" s="159">
        <f t="shared" si="35"/>
        <v>0</v>
      </c>
      <c r="V35" s="159">
        <f t="shared" si="36"/>
        <v>1.26</v>
      </c>
      <c r="W35" s="160">
        <v>2.7181439999999997</v>
      </c>
      <c r="X35" s="159"/>
      <c r="Y35" s="159">
        <v>0</v>
      </c>
      <c r="Z35" s="159">
        <v>0</v>
      </c>
      <c r="AA35" s="159">
        <v>0</v>
      </c>
      <c r="AB35" s="159">
        <f t="shared" si="37"/>
        <v>2.7181439999999997</v>
      </c>
    </row>
    <row r="36" spans="1:28" ht="60.75" outlineLevel="1">
      <c r="A36" s="370" t="s">
        <v>534</v>
      </c>
      <c r="B36" s="549" t="s">
        <v>896</v>
      </c>
      <c r="C36" s="485" t="s">
        <v>433</v>
      </c>
      <c r="D36" s="190"/>
      <c r="E36" s="190">
        <v>1.26</v>
      </c>
      <c r="F36" s="485">
        <v>2018</v>
      </c>
      <c r="G36" s="485">
        <v>2018</v>
      </c>
      <c r="H36" s="159">
        <f t="shared" si="23"/>
        <v>2.9328400000000001</v>
      </c>
      <c r="I36" s="159">
        <f t="shared" si="9"/>
        <v>2.9328400000000001</v>
      </c>
      <c r="J36" s="159">
        <f t="shared" si="24"/>
        <v>2.9328400000000001</v>
      </c>
      <c r="K36" s="159">
        <f t="shared" si="25"/>
        <v>0</v>
      </c>
      <c r="L36" s="159">
        <f t="shared" si="26"/>
        <v>1.26</v>
      </c>
      <c r="M36" s="159" t="str">
        <f t="shared" si="27"/>
        <v>-</v>
      </c>
      <c r="N36" s="159" t="str">
        <f t="shared" si="28"/>
        <v>-</v>
      </c>
      <c r="O36" s="159" t="str">
        <f t="shared" si="29"/>
        <v>-</v>
      </c>
      <c r="P36" s="159" t="str">
        <f t="shared" si="30"/>
        <v>-</v>
      </c>
      <c r="Q36" s="159" t="str">
        <f t="shared" si="31"/>
        <v>-</v>
      </c>
      <c r="R36" s="159" t="str">
        <f t="shared" si="32"/>
        <v>-</v>
      </c>
      <c r="S36" s="159" t="str">
        <f t="shared" si="33"/>
        <v>-</v>
      </c>
      <c r="T36" s="159" t="str">
        <f t="shared" si="34"/>
        <v>-</v>
      </c>
      <c r="U36" s="159">
        <f t="shared" si="35"/>
        <v>0</v>
      </c>
      <c r="V36" s="159">
        <f t="shared" si="36"/>
        <v>1.26</v>
      </c>
      <c r="W36" s="160">
        <v>2.9328400000000001</v>
      </c>
      <c r="X36" s="159"/>
      <c r="Y36" s="159">
        <v>0</v>
      </c>
      <c r="Z36" s="159">
        <v>0</v>
      </c>
      <c r="AA36" s="159">
        <v>0</v>
      </c>
      <c r="AB36" s="159">
        <f t="shared" si="37"/>
        <v>2.9328400000000001</v>
      </c>
    </row>
    <row r="37" spans="1:28" ht="60.75" outlineLevel="1">
      <c r="A37" s="370" t="s">
        <v>535</v>
      </c>
      <c r="B37" s="549" t="s">
        <v>897</v>
      </c>
      <c r="C37" s="485" t="s">
        <v>433</v>
      </c>
      <c r="D37" s="190"/>
      <c r="E37" s="190">
        <v>1.26</v>
      </c>
      <c r="F37" s="485">
        <v>2018</v>
      </c>
      <c r="G37" s="485">
        <v>2018</v>
      </c>
      <c r="H37" s="159">
        <f t="shared" si="23"/>
        <v>2.5824569999999998</v>
      </c>
      <c r="I37" s="159">
        <f t="shared" si="9"/>
        <v>2.5824569999999998</v>
      </c>
      <c r="J37" s="159">
        <f t="shared" si="24"/>
        <v>2.5824569999999998</v>
      </c>
      <c r="K37" s="159">
        <f t="shared" si="25"/>
        <v>0</v>
      </c>
      <c r="L37" s="159">
        <f t="shared" si="26"/>
        <v>1.26</v>
      </c>
      <c r="M37" s="159" t="str">
        <f t="shared" si="27"/>
        <v>-</v>
      </c>
      <c r="N37" s="159" t="str">
        <f t="shared" si="28"/>
        <v>-</v>
      </c>
      <c r="O37" s="159" t="str">
        <f t="shared" si="29"/>
        <v>-</v>
      </c>
      <c r="P37" s="159" t="str">
        <f t="shared" si="30"/>
        <v>-</v>
      </c>
      <c r="Q37" s="159" t="str">
        <f t="shared" si="31"/>
        <v>-</v>
      </c>
      <c r="R37" s="159" t="str">
        <f t="shared" si="32"/>
        <v>-</v>
      </c>
      <c r="S37" s="159" t="str">
        <f t="shared" si="33"/>
        <v>-</v>
      </c>
      <c r="T37" s="159" t="str">
        <f t="shared" si="34"/>
        <v>-</v>
      </c>
      <c r="U37" s="159">
        <f t="shared" si="35"/>
        <v>0</v>
      </c>
      <c r="V37" s="159">
        <f t="shared" si="36"/>
        <v>1.26</v>
      </c>
      <c r="W37" s="160">
        <v>2.5824569999999998</v>
      </c>
      <c r="X37" s="159"/>
      <c r="Y37" s="159">
        <v>0</v>
      </c>
      <c r="Z37" s="159">
        <v>0</v>
      </c>
      <c r="AA37" s="159">
        <v>0</v>
      </c>
      <c r="AB37" s="159">
        <f t="shared" si="37"/>
        <v>2.5824569999999998</v>
      </c>
    </row>
    <row r="38" spans="1:28" ht="60.75" outlineLevel="1">
      <c r="A38" s="370" t="s">
        <v>536</v>
      </c>
      <c r="B38" s="549" t="s">
        <v>898</v>
      </c>
      <c r="C38" s="485" t="s">
        <v>433</v>
      </c>
      <c r="D38" s="190"/>
      <c r="E38" s="190">
        <v>1.26</v>
      </c>
      <c r="F38" s="485">
        <v>2018</v>
      </c>
      <c r="G38" s="485">
        <v>2018</v>
      </c>
      <c r="H38" s="159">
        <f t="shared" si="23"/>
        <v>2.5824569999999998</v>
      </c>
      <c r="I38" s="159">
        <f t="shared" si="9"/>
        <v>2.5824569999999998</v>
      </c>
      <c r="J38" s="159">
        <f t="shared" si="24"/>
        <v>2.5824569999999998</v>
      </c>
      <c r="K38" s="159">
        <f t="shared" si="25"/>
        <v>0</v>
      </c>
      <c r="L38" s="159">
        <f t="shared" si="26"/>
        <v>1.26</v>
      </c>
      <c r="M38" s="159" t="str">
        <f t="shared" si="27"/>
        <v>-</v>
      </c>
      <c r="N38" s="159" t="str">
        <f t="shared" si="28"/>
        <v>-</v>
      </c>
      <c r="O38" s="159" t="str">
        <f t="shared" si="29"/>
        <v>-</v>
      </c>
      <c r="P38" s="159" t="str">
        <f t="shared" si="30"/>
        <v>-</v>
      </c>
      <c r="Q38" s="159" t="str">
        <f t="shared" si="31"/>
        <v>-</v>
      </c>
      <c r="R38" s="159" t="str">
        <f t="shared" si="32"/>
        <v>-</v>
      </c>
      <c r="S38" s="159" t="str">
        <f t="shared" si="33"/>
        <v>-</v>
      </c>
      <c r="T38" s="159" t="str">
        <f t="shared" si="34"/>
        <v>-</v>
      </c>
      <c r="U38" s="159">
        <f t="shared" si="35"/>
        <v>0</v>
      </c>
      <c r="V38" s="159">
        <f t="shared" si="36"/>
        <v>1.26</v>
      </c>
      <c r="W38" s="160">
        <v>2.5824569999999998</v>
      </c>
      <c r="X38" s="159"/>
      <c r="Y38" s="159">
        <v>0</v>
      </c>
      <c r="Z38" s="159">
        <v>0</v>
      </c>
      <c r="AA38" s="159">
        <v>0</v>
      </c>
      <c r="AB38" s="159">
        <f t="shared" si="37"/>
        <v>2.5824569999999998</v>
      </c>
    </row>
    <row r="39" spans="1:28" ht="60.75" outlineLevel="1">
      <c r="A39" s="370" t="s">
        <v>537</v>
      </c>
      <c r="B39" s="549" t="s">
        <v>899</v>
      </c>
      <c r="C39" s="485" t="s">
        <v>433</v>
      </c>
      <c r="D39" s="190"/>
      <c r="E39" s="190">
        <v>1.26</v>
      </c>
      <c r="F39" s="485">
        <v>2018</v>
      </c>
      <c r="G39" s="485">
        <v>2018</v>
      </c>
      <c r="H39" s="159">
        <f t="shared" si="23"/>
        <v>2.7181439999999997</v>
      </c>
      <c r="I39" s="159">
        <f t="shared" si="9"/>
        <v>2.7181439999999997</v>
      </c>
      <c r="J39" s="159">
        <f t="shared" si="24"/>
        <v>2.7181439999999997</v>
      </c>
      <c r="K39" s="159">
        <f t="shared" si="25"/>
        <v>0</v>
      </c>
      <c r="L39" s="159">
        <f t="shared" si="26"/>
        <v>1.26</v>
      </c>
      <c r="M39" s="159" t="str">
        <f t="shared" si="27"/>
        <v>-</v>
      </c>
      <c r="N39" s="159" t="str">
        <f t="shared" si="28"/>
        <v>-</v>
      </c>
      <c r="O39" s="159" t="str">
        <f t="shared" si="29"/>
        <v>-</v>
      </c>
      <c r="P39" s="159" t="str">
        <f t="shared" si="30"/>
        <v>-</v>
      </c>
      <c r="Q39" s="159" t="str">
        <f t="shared" si="31"/>
        <v>-</v>
      </c>
      <c r="R39" s="159" t="str">
        <f t="shared" si="32"/>
        <v>-</v>
      </c>
      <c r="S39" s="159" t="str">
        <f t="shared" si="33"/>
        <v>-</v>
      </c>
      <c r="T39" s="159" t="str">
        <f t="shared" si="34"/>
        <v>-</v>
      </c>
      <c r="U39" s="159">
        <f t="shared" si="35"/>
        <v>0</v>
      </c>
      <c r="V39" s="159">
        <f t="shared" si="36"/>
        <v>1.26</v>
      </c>
      <c r="W39" s="160">
        <v>2.7181439999999997</v>
      </c>
      <c r="X39" s="159"/>
      <c r="Y39" s="159">
        <v>0</v>
      </c>
      <c r="Z39" s="159">
        <v>0</v>
      </c>
      <c r="AA39" s="159">
        <v>0</v>
      </c>
      <c r="AB39" s="159">
        <f t="shared" si="37"/>
        <v>2.7181439999999997</v>
      </c>
    </row>
    <row r="40" spans="1:28" ht="60.75" outlineLevel="1">
      <c r="A40" s="370" t="s">
        <v>538</v>
      </c>
      <c r="B40" s="549" t="s">
        <v>900</v>
      </c>
      <c r="C40" s="485" t="s">
        <v>433</v>
      </c>
      <c r="D40" s="190"/>
      <c r="E40" s="190">
        <v>1.26</v>
      </c>
      <c r="F40" s="485">
        <v>2018</v>
      </c>
      <c r="G40" s="485">
        <v>2018</v>
      </c>
      <c r="H40" s="159">
        <f t="shared" si="23"/>
        <v>2.7181439999999997</v>
      </c>
      <c r="I40" s="159">
        <f t="shared" si="9"/>
        <v>2.7181439999999997</v>
      </c>
      <c r="J40" s="159">
        <f t="shared" si="24"/>
        <v>2.7181439999999997</v>
      </c>
      <c r="K40" s="159">
        <f t="shared" si="25"/>
        <v>0</v>
      </c>
      <c r="L40" s="159">
        <f t="shared" si="26"/>
        <v>1.26</v>
      </c>
      <c r="M40" s="159" t="str">
        <f t="shared" si="27"/>
        <v>-</v>
      </c>
      <c r="N40" s="159" t="str">
        <f t="shared" si="28"/>
        <v>-</v>
      </c>
      <c r="O40" s="159" t="str">
        <f t="shared" si="29"/>
        <v>-</v>
      </c>
      <c r="P40" s="159" t="str">
        <f t="shared" si="30"/>
        <v>-</v>
      </c>
      <c r="Q40" s="159" t="str">
        <f t="shared" si="31"/>
        <v>-</v>
      </c>
      <c r="R40" s="159" t="str">
        <f t="shared" si="32"/>
        <v>-</v>
      </c>
      <c r="S40" s="159" t="str">
        <f t="shared" si="33"/>
        <v>-</v>
      </c>
      <c r="T40" s="159" t="str">
        <f t="shared" si="34"/>
        <v>-</v>
      </c>
      <c r="U40" s="159">
        <f t="shared" si="35"/>
        <v>0</v>
      </c>
      <c r="V40" s="159">
        <f t="shared" si="36"/>
        <v>1.26</v>
      </c>
      <c r="W40" s="160">
        <v>2.7181439999999997</v>
      </c>
      <c r="X40" s="159"/>
      <c r="Y40" s="159">
        <v>0</v>
      </c>
      <c r="Z40" s="159">
        <v>0</v>
      </c>
      <c r="AA40" s="159">
        <v>0</v>
      </c>
      <c r="AB40" s="159">
        <f t="shared" si="37"/>
        <v>2.7181439999999997</v>
      </c>
    </row>
    <row r="41" spans="1:28" ht="60.75" outlineLevel="1">
      <c r="A41" s="370" t="s">
        <v>539</v>
      </c>
      <c r="B41" s="549" t="s">
        <v>901</v>
      </c>
      <c r="C41" s="485" t="s">
        <v>433</v>
      </c>
      <c r="D41" s="190"/>
      <c r="E41" s="190">
        <v>1.26</v>
      </c>
      <c r="F41" s="485">
        <v>2018</v>
      </c>
      <c r="G41" s="485">
        <v>2018</v>
      </c>
      <c r="H41" s="159">
        <f t="shared" si="23"/>
        <v>2.7181439999999997</v>
      </c>
      <c r="I41" s="159">
        <f t="shared" si="9"/>
        <v>2.7181439999999997</v>
      </c>
      <c r="J41" s="159">
        <f t="shared" si="24"/>
        <v>2.7181439999999997</v>
      </c>
      <c r="K41" s="159">
        <f t="shared" si="25"/>
        <v>0</v>
      </c>
      <c r="L41" s="159">
        <f t="shared" si="26"/>
        <v>1.26</v>
      </c>
      <c r="M41" s="159" t="str">
        <f t="shared" si="27"/>
        <v>-</v>
      </c>
      <c r="N41" s="159" t="str">
        <f t="shared" si="28"/>
        <v>-</v>
      </c>
      <c r="O41" s="159" t="str">
        <f t="shared" si="29"/>
        <v>-</v>
      </c>
      <c r="P41" s="159" t="str">
        <f t="shared" si="30"/>
        <v>-</v>
      </c>
      <c r="Q41" s="159" t="str">
        <f t="shared" si="31"/>
        <v>-</v>
      </c>
      <c r="R41" s="159" t="str">
        <f t="shared" si="32"/>
        <v>-</v>
      </c>
      <c r="S41" s="159" t="str">
        <f t="shared" si="33"/>
        <v>-</v>
      </c>
      <c r="T41" s="159" t="str">
        <f t="shared" si="34"/>
        <v>-</v>
      </c>
      <c r="U41" s="159">
        <f t="shared" si="35"/>
        <v>0</v>
      </c>
      <c r="V41" s="159">
        <f t="shared" si="36"/>
        <v>1.26</v>
      </c>
      <c r="W41" s="160">
        <v>2.7181439999999997</v>
      </c>
      <c r="X41" s="159"/>
      <c r="Y41" s="159">
        <v>0</v>
      </c>
      <c r="Z41" s="159">
        <v>0</v>
      </c>
      <c r="AA41" s="159">
        <v>0</v>
      </c>
      <c r="AB41" s="159">
        <f t="shared" si="37"/>
        <v>2.7181439999999997</v>
      </c>
    </row>
    <row r="42" spans="1:28" ht="60.75" outlineLevel="1">
      <c r="A42" s="370" t="s">
        <v>540</v>
      </c>
      <c r="B42" s="549" t="s">
        <v>902</v>
      </c>
      <c r="C42" s="485" t="s">
        <v>433</v>
      </c>
      <c r="D42" s="190"/>
      <c r="E42" s="190">
        <v>1.26</v>
      </c>
      <c r="F42" s="485">
        <v>2018</v>
      </c>
      <c r="G42" s="485">
        <v>2018</v>
      </c>
      <c r="H42" s="159">
        <f t="shared" si="23"/>
        <v>2.853831</v>
      </c>
      <c r="I42" s="159">
        <f t="shared" si="9"/>
        <v>2.853831</v>
      </c>
      <c r="J42" s="159">
        <f t="shared" si="24"/>
        <v>2.853831</v>
      </c>
      <c r="K42" s="159">
        <f t="shared" si="25"/>
        <v>0</v>
      </c>
      <c r="L42" s="159">
        <f t="shared" si="26"/>
        <v>1.26</v>
      </c>
      <c r="M42" s="159" t="str">
        <f t="shared" si="27"/>
        <v>-</v>
      </c>
      <c r="N42" s="159" t="str">
        <f t="shared" si="28"/>
        <v>-</v>
      </c>
      <c r="O42" s="159" t="str">
        <f t="shared" si="29"/>
        <v>-</v>
      </c>
      <c r="P42" s="159" t="str">
        <f t="shared" si="30"/>
        <v>-</v>
      </c>
      <c r="Q42" s="159" t="str">
        <f t="shared" si="31"/>
        <v>-</v>
      </c>
      <c r="R42" s="159" t="str">
        <f t="shared" si="32"/>
        <v>-</v>
      </c>
      <c r="S42" s="159" t="str">
        <f t="shared" si="33"/>
        <v>-</v>
      </c>
      <c r="T42" s="159" t="str">
        <f t="shared" si="34"/>
        <v>-</v>
      </c>
      <c r="U42" s="159">
        <f t="shared" si="35"/>
        <v>0</v>
      </c>
      <c r="V42" s="159">
        <f t="shared" si="36"/>
        <v>1.26</v>
      </c>
      <c r="W42" s="160">
        <v>2.853831</v>
      </c>
      <c r="X42" s="159"/>
      <c r="Y42" s="159">
        <v>0</v>
      </c>
      <c r="Z42" s="159">
        <v>0</v>
      </c>
      <c r="AA42" s="159">
        <v>0</v>
      </c>
      <c r="AB42" s="159">
        <f t="shared" si="37"/>
        <v>2.853831</v>
      </c>
    </row>
    <row r="43" spans="1:28" ht="60.75" outlineLevel="1">
      <c r="A43" s="370" t="s">
        <v>541</v>
      </c>
      <c r="B43" s="549" t="s">
        <v>903</v>
      </c>
      <c r="C43" s="485" t="s">
        <v>433</v>
      </c>
      <c r="D43" s="190"/>
      <c r="E43" s="190">
        <v>2</v>
      </c>
      <c r="F43" s="485">
        <v>2018</v>
      </c>
      <c r="G43" s="485">
        <v>2018</v>
      </c>
      <c r="H43" s="159">
        <f t="shared" si="23"/>
        <v>5.1288410000000004</v>
      </c>
      <c r="I43" s="159">
        <f t="shared" si="9"/>
        <v>5.1288410000000004</v>
      </c>
      <c r="J43" s="159">
        <f t="shared" si="24"/>
        <v>5.1288410000000004</v>
      </c>
      <c r="K43" s="159">
        <f t="shared" si="25"/>
        <v>0</v>
      </c>
      <c r="L43" s="159">
        <f t="shared" si="26"/>
        <v>2</v>
      </c>
      <c r="M43" s="159" t="str">
        <f t="shared" si="27"/>
        <v>-</v>
      </c>
      <c r="N43" s="159" t="str">
        <f t="shared" si="28"/>
        <v>-</v>
      </c>
      <c r="O43" s="159" t="str">
        <f t="shared" si="29"/>
        <v>-</v>
      </c>
      <c r="P43" s="159" t="str">
        <f t="shared" si="30"/>
        <v>-</v>
      </c>
      <c r="Q43" s="159" t="str">
        <f t="shared" si="31"/>
        <v>-</v>
      </c>
      <c r="R43" s="159" t="str">
        <f t="shared" si="32"/>
        <v>-</v>
      </c>
      <c r="S43" s="159" t="str">
        <f t="shared" si="33"/>
        <v>-</v>
      </c>
      <c r="T43" s="159" t="str">
        <f t="shared" si="34"/>
        <v>-</v>
      </c>
      <c r="U43" s="159">
        <f t="shared" si="35"/>
        <v>0</v>
      </c>
      <c r="V43" s="159">
        <f t="shared" si="36"/>
        <v>2</v>
      </c>
      <c r="W43" s="160">
        <v>5.1288410000000004</v>
      </c>
      <c r="X43" s="159"/>
      <c r="Y43" s="159">
        <v>0</v>
      </c>
      <c r="Z43" s="159">
        <v>0</v>
      </c>
      <c r="AA43" s="159">
        <v>0</v>
      </c>
      <c r="AB43" s="159">
        <f t="shared" si="37"/>
        <v>5.1288410000000004</v>
      </c>
    </row>
    <row r="44" spans="1:28" ht="60.75" outlineLevel="1">
      <c r="A44" s="370" t="s">
        <v>542</v>
      </c>
      <c r="B44" s="549" t="s">
        <v>904</v>
      </c>
      <c r="C44" s="485" t="s">
        <v>433</v>
      </c>
      <c r="D44" s="190"/>
      <c r="E44" s="190">
        <v>1.26</v>
      </c>
      <c r="F44" s="485">
        <v>2018</v>
      </c>
      <c r="G44" s="485">
        <v>2018</v>
      </c>
      <c r="H44" s="159">
        <f t="shared" si="23"/>
        <v>2.7971529999999998</v>
      </c>
      <c r="I44" s="159">
        <f t="shared" si="9"/>
        <v>2.7971529999999998</v>
      </c>
      <c r="J44" s="159">
        <f t="shared" si="24"/>
        <v>2.7971529999999998</v>
      </c>
      <c r="K44" s="159">
        <f t="shared" si="25"/>
        <v>0</v>
      </c>
      <c r="L44" s="159">
        <f t="shared" si="26"/>
        <v>1.26</v>
      </c>
      <c r="M44" s="159" t="str">
        <f t="shared" si="27"/>
        <v>-</v>
      </c>
      <c r="N44" s="159" t="str">
        <f t="shared" si="28"/>
        <v>-</v>
      </c>
      <c r="O44" s="159" t="str">
        <f t="shared" si="29"/>
        <v>-</v>
      </c>
      <c r="P44" s="159" t="str">
        <f t="shared" si="30"/>
        <v>-</v>
      </c>
      <c r="Q44" s="159" t="str">
        <f t="shared" si="31"/>
        <v>-</v>
      </c>
      <c r="R44" s="159" t="str">
        <f t="shared" si="32"/>
        <v>-</v>
      </c>
      <c r="S44" s="159" t="str">
        <f t="shared" si="33"/>
        <v>-</v>
      </c>
      <c r="T44" s="159" t="str">
        <f t="shared" si="34"/>
        <v>-</v>
      </c>
      <c r="U44" s="159">
        <f t="shared" si="35"/>
        <v>0</v>
      </c>
      <c r="V44" s="159">
        <f t="shared" si="36"/>
        <v>1.26</v>
      </c>
      <c r="W44" s="160">
        <v>2.7971529999999998</v>
      </c>
      <c r="X44" s="159"/>
      <c r="Y44" s="159">
        <v>0</v>
      </c>
      <c r="Z44" s="159">
        <v>0</v>
      </c>
      <c r="AA44" s="159">
        <v>0</v>
      </c>
      <c r="AB44" s="159">
        <f t="shared" si="37"/>
        <v>2.7971529999999998</v>
      </c>
    </row>
    <row r="45" spans="1:28" ht="60.75" outlineLevel="1">
      <c r="A45" s="370" t="s">
        <v>543</v>
      </c>
      <c r="B45" s="548" t="s">
        <v>905</v>
      </c>
      <c r="C45" s="485" t="s">
        <v>433</v>
      </c>
      <c r="D45" s="190"/>
      <c r="E45" s="190">
        <v>1.26</v>
      </c>
      <c r="F45" s="485">
        <v>2018</v>
      </c>
      <c r="G45" s="485">
        <v>2018</v>
      </c>
      <c r="H45" s="159">
        <f t="shared" si="23"/>
        <v>2.7971529999999998</v>
      </c>
      <c r="I45" s="159">
        <f t="shared" si="9"/>
        <v>2.7971529999999998</v>
      </c>
      <c r="J45" s="159">
        <f t="shared" si="24"/>
        <v>2.7971529999999998</v>
      </c>
      <c r="K45" s="159">
        <f t="shared" si="25"/>
        <v>0</v>
      </c>
      <c r="L45" s="159">
        <f t="shared" si="26"/>
        <v>1.26</v>
      </c>
      <c r="M45" s="159" t="str">
        <f t="shared" si="27"/>
        <v>-</v>
      </c>
      <c r="N45" s="159" t="str">
        <f t="shared" si="28"/>
        <v>-</v>
      </c>
      <c r="O45" s="159" t="str">
        <f t="shared" si="29"/>
        <v>-</v>
      </c>
      <c r="P45" s="159" t="str">
        <f t="shared" si="30"/>
        <v>-</v>
      </c>
      <c r="Q45" s="159" t="str">
        <f t="shared" si="31"/>
        <v>-</v>
      </c>
      <c r="R45" s="159" t="str">
        <f t="shared" si="32"/>
        <v>-</v>
      </c>
      <c r="S45" s="159" t="str">
        <f t="shared" si="33"/>
        <v>-</v>
      </c>
      <c r="T45" s="159" t="str">
        <f t="shared" si="34"/>
        <v>-</v>
      </c>
      <c r="U45" s="159">
        <f t="shared" si="35"/>
        <v>0</v>
      </c>
      <c r="V45" s="159">
        <f t="shared" si="36"/>
        <v>1.26</v>
      </c>
      <c r="W45" s="160">
        <v>2.7971529999999998</v>
      </c>
      <c r="X45" s="160"/>
      <c r="Y45" s="160">
        <v>0</v>
      </c>
      <c r="Z45" s="160">
        <v>0</v>
      </c>
      <c r="AA45" s="160">
        <v>0</v>
      </c>
      <c r="AB45" s="159">
        <f t="shared" si="37"/>
        <v>2.7971529999999998</v>
      </c>
    </row>
    <row r="46" spans="1:28" ht="60.75" outlineLevel="1">
      <c r="A46" s="370" t="s">
        <v>544</v>
      </c>
      <c r="B46" s="548" t="s">
        <v>906</v>
      </c>
      <c r="C46" s="485" t="s">
        <v>433</v>
      </c>
      <c r="D46" s="190"/>
      <c r="E46" s="190">
        <v>1.26</v>
      </c>
      <c r="F46" s="485">
        <v>2018</v>
      </c>
      <c r="G46" s="485">
        <v>2018</v>
      </c>
      <c r="H46" s="159">
        <f t="shared" si="23"/>
        <v>2.6898049999999998</v>
      </c>
      <c r="I46" s="159">
        <f t="shared" si="9"/>
        <v>2.6898049999999998</v>
      </c>
      <c r="J46" s="159">
        <f t="shared" si="24"/>
        <v>2.6898049999999998</v>
      </c>
      <c r="K46" s="159">
        <f t="shared" si="25"/>
        <v>0</v>
      </c>
      <c r="L46" s="159">
        <f t="shared" si="26"/>
        <v>1.26</v>
      </c>
      <c r="M46" s="159" t="str">
        <f t="shared" si="27"/>
        <v>-</v>
      </c>
      <c r="N46" s="159" t="str">
        <f t="shared" si="28"/>
        <v>-</v>
      </c>
      <c r="O46" s="159" t="str">
        <f t="shared" si="29"/>
        <v>-</v>
      </c>
      <c r="P46" s="159" t="str">
        <f t="shared" si="30"/>
        <v>-</v>
      </c>
      <c r="Q46" s="159" t="str">
        <f t="shared" si="31"/>
        <v>-</v>
      </c>
      <c r="R46" s="159" t="str">
        <f t="shared" si="32"/>
        <v>-</v>
      </c>
      <c r="S46" s="159" t="str">
        <f t="shared" si="33"/>
        <v>-</v>
      </c>
      <c r="T46" s="159" t="str">
        <f t="shared" si="34"/>
        <v>-</v>
      </c>
      <c r="U46" s="159">
        <f t="shared" si="35"/>
        <v>0</v>
      </c>
      <c r="V46" s="159">
        <f t="shared" si="36"/>
        <v>1.26</v>
      </c>
      <c r="W46" s="160">
        <v>2.6898049999999998</v>
      </c>
      <c r="X46" s="160"/>
      <c r="Y46" s="160">
        <v>0</v>
      </c>
      <c r="Z46" s="159">
        <v>0</v>
      </c>
      <c r="AA46" s="159">
        <v>0</v>
      </c>
      <c r="AB46" s="159">
        <f t="shared" si="37"/>
        <v>2.6898049999999998</v>
      </c>
    </row>
    <row r="47" spans="1:28" ht="60.75" outlineLevel="1">
      <c r="A47" s="370" t="s">
        <v>545</v>
      </c>
      <c r="B47" s="548" t="s">
        <v>907</v>
      </c>
      <c r="C47" s="485" t="s">
        <v>433</v>
      </c>
      <c r="D47" s="190"/>
      <c r="E47" s="190">
        <v>1.26</v>
      </c>
      <c r="F47" s="485">
        <v>2018</v>
      </c>
      <c r="G47" s="485">
        <v>2018</v>
      </c>
      <c r="H47" s="159">
        <f t="shared" si="23"/>
        <v>2.7971529999999998</v>
      </c>
      <c r="I47" s="159">
        <f t="shared" si="9"/>
        <v>2.7971529999999998</v>
      </c>
      <c r="J47" s="159">
        <f t="shared" si="24"/>
        <v>2.7971529999999998</v>
      </c>
      <c r="K47" s="159">
        <f t="shared" si="25"/>
        <v>0</v>
      </c>
      <c r="L47" s="159">
        <f t="shared" si="26"/>
        <v>1.26</v>
      </c>
      <c r="M47" s="159" t="str">
        <f t="shared" si="27"/>
        <v>-</v>
      </c>
      <c r="N47" s="159" t="str">
        <f t="shared" si="28"/>
        <v>-</v>
      </c>
      <c r="O47" s="159" t="str">
        <f t="shared" si="29"/>
        <v>-</v>
      </c>
      <c r="P47" s="159" t="str">
        <f t="shared" si="30"/>
        <v>-</v>
      </c>
      <c r="Q47" s="159" t="str">
        <f t="shared" si="31"/>
        <v>-</v>
      </c>
      <c r="R47" s="159" t="str">
        <f t="shared" si="32"/>
        <v>-</v>
      </c>
      <c r="S47" s="159" t="str">
        <f t="shared" si="33"/>
        <v>-</v>
      </c>
      <c r="T47" s="159" t="str">
        <f t="shared" si="34"/>
        <v>-</v>
      </c>
      <c r="U47" s="159">
        <f t="shared" si="35"/>
        <v>0</v>
      </c>
      <c r="V47" s="159">
        <f t="shared" si="36"/>
        <v>1.26</v>
      </c>
      <c r="W47" s="160">
        <v>2.7971529999999998</v>
      </c>
      <c r="X47" s="160"/>
      <c r="Y47" s="160">
        <v>0</v>
      </c>
      <c r="Z47" s="159">
        <v>0</v>
      </c>
      <c r="AA47" s="159">
        <v>0</v>
      </c>
      <c r="AB47" s="159">
        <f t="shared" si="37"/>
        <v>2.7971529999999998</v>
      </c>
    </row>
    <row r="48" spans="1:28" ht="60.75" outlineLevel="1">
      <c r="A48" s="370" t="s">
        <v>546</v>
      </c>
      <c r="B48" s="549" t="s">
        <v>908</v>
      </c>
      <c r="C48" s="485" t="s">
        <v>433</v>
      </c>
      <c r="D48" s="190"/>
      <c r="E48" s="190">
        <v>0.8</v>
      </c>
      <c r="F48" s="485">
        <v>2018</v>
      </c>
      <c r="G48" s="485">
        <v>2018</v>
      </c>
      <c r="H48" s="159">
        <f t="shared" si="23"/>
        <v>2.311083</v>
      </c>
      <c r="I48" s="159">
        <f t="shared" si="9"/>
        <v>2.311083</v>
      </c>
      <c r="J48" s="159">
        <f t="shared" si="24"/>
        <v>2.311083</v>
      </c>
      <c r="K48" s="159">
        <f t="shared" si="25"/>
        <v>0</v>
      </c>
      <c r="L48" s="159">
        <f t="shared" si="26"/>
        <v>0.8</v>
      </c>
      <c r="M48" s="159" t="str">
        <f t="shared" si="27"/>
        <v>-</v>
      </c>
      <c r="N48" s="159" t="str">
        <f t="shared" si="28"/>
        <v>-</v>
      </c>
      <c r="O48" s="159" t="str">
        <f t="shared" si="29"/>
        <v>-</v>
      </c>
      <c r="P48" s="159" t="str">
        <f t="shared" si="30"/>
        <v>-</v>
      </c>
      <c r="Q48" s="159" t="str">
        <f t="shared" si="31"/>
        <v>-</v>
      </c>
      <c r="R48" s="159" t="str">
        <f t="shared" si="32"/>
        <v>-</v>
      </c>
      <c r="S48" s="159" t="str">
        <f t="shared" si="33"/>
        <v>-</v>
      </c>
      <c r="T48" s="159" t="str">
        <f t="shared" si="34"/>
        <v>-</v>
      </c>
      <c r="U48" s="159">
        <f t="shared" si="35"/>
        <v>0</v>
      </c>
      <c r="V48" s="159">
        <f t="shared" si="36"/>
        <v>0.8</v>
      </c>
      <c r="W48" s="160">
        <v>2.311083</v>
      </c>
      <c r="X48" s="160"/>
      <c r="Y48" s="160">
        <v>0</v>
      </c>
      <c r="Z48" s="159">
        <v>0</v>
      </c>
      <c r="AA48" s="159">
        <v>0</v>
      </c>
      <c r="AB48" s="159">
        <f t="shared" si="37"/>
        <v>2.311083</v>
      </c>
    </row>
    <row r="49" spans="1:28" ht="60.75" outlineLevel="1">
      <c r="A49" s="370" t="s">
        <v>547</v>
      </c>
      <c r="B49" s="549" t="s">
        <v>909</v>
      </c>
      <c r="C49" s="485" t="s">
        <v>433</v>
      </c>
      <c r="D49" s="190"/>
      <c r="E49" s="190">
        <v>1.26</v>
      </c>
      <c r="F49" s="485">
        <v>2018</v>
      </c>
      <c r="G49" s="485">
        <v>2018</v>
      </c>
      <c r="H49" s="159">
        <f t="shared" si="23"/>
        <v>2.5824569999999998</v>
      </c>
      <c r="I49" s="159">
        <f t="shared" si="9"/>
        <v>2.5824569999999998</v>
      </c>
      <c r="J49" s="159">
        <f t="shared" si="24"/>
        <v>2.5824569999999998</v>
      </c>
      <c r="K49" s="159">
        <f t="shared" si="25"/>
        <v>0</v>
      </c>
      <c r="L49" s="159">
        <f t="shared" si="26"/>
        <v>1.26</v>
      </c>
      <c r="M49" s="159" t="str">
        <f t="shared" si="27"/>
        <v>-</v>
      </c>
      <c r="N49" s="159" t="str">
        <f t="shared" si="28"/>
        <v>-</v>
      </c>
      <c r="O49" s="159" t="str">
        <f t="shared" si="29"/>
        <v>-</v>
      </c>
      <c r="P49" s="159" t="str">
        <f t="shared" si="30"/>
        <v>-</v>
      </c>
      <c r="Q49" s="159" t="str">
        <f t="shared" si="31"/>
        <v>-</v>
      </c>
      <c r="R49" s="159" t="str">
        <f t="shared" si="32"/>
        <v>-</v>
      </c>
      <c r="S49" s="159" t="str">
        <f t="shared" si="33"/>
        <v>-</v>
      </c>
      <c r="T49" s="159" t="str">
        <f t="shared" si="34"/>
        <v>-</v>
      </c>
      <c r="U49" s="159">
        <f t="shared" si="35"/>
        <v>0</v>
      </c>
      <c r="V49" s="159">
        <f t="shared" si="36"/>
        <v>1.26</v>
      </c>
      <c r="W49" s="160">
        <v>2.5824569999999998</v>
      </c>
      <c r="X49" s="160"/>
      <c r="Y49" s="160">
        <v>0</v>
      </c>
      <c r="Z49" s="159">
        <v>0</v>
      </c>
      <c r="AA49" s="159">
        <v>0</v>
      </c>
      <c r="AB49" s="159">
        <f t="shared" si="37"/>
        <v>2.5824569999999998</v>
      </c>
    </row>
    <row r="50" spans="1:28" ht="60.75" outlineLevel="1">
      <c r="A50" s="370" t="s">
        <v>548</v>
      </c>
      <c r="B50" s="549" t="s">
        <v>910</v>
      </c>
      <c r="C50" s="485" t="s">
        <v>433</v>
      </c>
      <c r="D50" s="190"/>
      <c r="E50" s="190">
        <v>1.26</v>
      </c>
      <c r="F50" s="485">
        <v>2018</v>
      </c>
      <c r="G50" s="485">
        <v>2018</v>
      </c>
      <c r="H50" s="159">
        <f t="shared" si="23"/>
        <v>2.9328400000000001</v>
      </c>
      <c r="I50" s="159">
        <f t="shared" si="9"/>
        <v>2.9328400000000001</v>
      </c>
      <c r="J50" s="159">
        <f t="shared" si="24"/>
        <v>2.9328400000000001</v>
      </c>
      <c r="K50" s="159">
        <f t="shared" si="25"/>
        <v>0</v>
      </c>
      <c r="L50" s="159">
        <f t="shared" si="26"/>
        <v>1.26</v>
      </c>
      <c r="M50" s="159" t="str">
        <f t="shared" si="27"/>
        <v>-</v>
      </c>
      <c r="N50" s="159" t="str">
        <f t="shared" si="28"/>
        <v>-</v>
      </c>
      <c r="O50" s="159" t="str">
        <f t="shared" si="29"/>
        <v>-</v>
      </c>
      <c r="P50" s="159" t="str">
        <f t="shared" si="30"/>
        <v>-</v>
      </c>
      <c r="Q50" s="159" t="str">
        <f t="shared" si="31"/>
        <v>-</v>
      </c>
      <c r="R50" s="159" t="str">
        <f t="shared" si="32"/>
        <v>-</v>
      </c>
      <c r="S50" s="159" t="str">
        <f t="shared" si="33"/>
        <v>-</v>
      </c>
      <c r="T50" s="159" t="str">
        <f t="shared" si="34"/>
        <v>-</v>
      </c>
      <c r="U50" s="159">
        <f t="shared" si="35"/>
        <v>0</v>
      </c>
      <c r="V50" s="159">
        <f t="shared" si="36"/>
        <v>1.26</v>
      </c>
      <c r="W50" s="160">
        <v>2.9328400000000001</v>
      </c>
      <c r="X50" s="160"/>
      <c r="Y50" s="160">
        <v>0</v>
      </c>
      <c r="Z50" s="159">
        <v>0</v>
      </c>
      <c r="AA50" s="159">
        <v>0</v>
      </c>
      <c r="AB50" s="159">
        <f t="shared" si="37"/>
        <v>2.9328400000000001</v>
      </c>
    </row>
    <row r="51" spans="1:28" ht="60.75" outlineLevel="1">
      <c r="A51" s="370" t="s">
        <v>549</v>
      </c>
      <c r="B51" s="549" t="s">
        <v>911</v>
      </c>
      <c r="C51" s="485" t="s">
        <v>433</v>
      </c>
      <c r="D51" s="190"/>
      <c r="E51" s="190">
        <v>1.26</v>
      </c>
      <c r="F51" s="485">
        <v>2018</v>
      </c>
      <c r="G51" s="485">
        <v>2018</v>
      </c>
      <c r="H51" s="159">
        <f t="shared" si="23"/>
        <v>2.7971529999999998</v>
      </c>
      <c r="I51" s="159">
        <f t="shared" si="9"/>
        <v>2.7971529999999998</v>
      </c>
      <c r="J51" s="159">
        <f t="shared" si="24"/>
        <v>2.7971529999999998</v>
      </c>
      <c r="K51" s="159">
        <f t="shared" si="25"/>
        <v>0</v>
      </c>
      <c r="L51" s="159">
        <f t="shared" si="26"/>
        <v>1.26</v>
      </c>
      <c r="M51" s="159" t="str">
        <f t="shared" si="27"/>
        <v>-</v>
      </c>
      <c r="N51" s="159" t="str">
        <f t="shared" si="28"/>
        <v>-</v>
      </c>
      <c r="O51" s="159" t="str">
        <f t="shared" si="29"/>
        <v>-</v>
      </c>
      <c r="P51" s="159" t="str">
        <f t="shared" si="30"/>
        <v>-</v>
      </c>
      <c r="Q51" s="159" t="str">
        <f t="shared" si="31"/>
        <v>-</v>
      </c>
      <c r="R51" s="159" t="str">
        <f t="shared" si="32"/>
        <v>-</v>
      </c>
      <c r="S51" s="159" t="str">
        <f t="shared" si="33"/>
        <v>-</v>
      </c>
      <c r="T51" s="159" t="str">
        <f t="shared" si="34"/>
        <v>-</v>
      </c>
      <c r="U51" s="159">
        <f t="shared" si="35"/>
        <v>0</v>
      </c>
      <c r="V51" s="159">
        <f t="shared" si="36"/>
        <v>1.26</v>
      </c>
      <c r="W51" s="160">
        <v>2.7971529999999998</v>
      </c>
      <c r="X51" s="160"/>
      <c r="Y51" s="160">
        <v>0</v>
      </c>
      <c r="Z51" s="159">
        <v>0</v>
      </c>
      <c r="AA51" s="159">
        <v>0</v>
      </c>
      <c r="AB51" s="159">
        <f t="shared" si="37"/>
        <v>2.7971529999999998</v>
      </c>
    </row>
    <row r="52" spans="1:28" ht="60.75" outlineLevel="1">
      <c r="A52" s="370" t="s">
        <v>550</v>
      </c>
      <c r="B52" s="548" t="s">
        <v>912</v>
      </c>
      <c r="C52" s="485" t="s">
        <v>433</v>
      </c>
      <c r="D52" s="190"/>
      <c r="E52" s="190">
        <v>1.26</v>
      </c>
      <c r="F52" s="485">
        <v>2018</v>
      </c>
      <c r="G52" s="485">
        <v>2018</v>
      </c>
      <c r="H52" s="159">
        <f t="shared" si="23"/>
        <v>1.989039</v>
      </c>
      <c r="I52" s="159">
        <f t="shared" si="9"/>
        <v>1.989039</v>
      </c>
      <c r="J52" s="159">
        <f t="shared" si="24"/>
        <v>1.989039</v>
      </c>
      <c r="K52" s="159">
        <f t="shared" si="25"/>
        <v>0</v>
      </c>
      <c r="L52" s="159">
        <f t="shared" si="26"/>
        <v>1.26</v>
      </c>
      <c r="M52" s="159" t="str">
        <f t="shared" si="27"/>
        <v>-</v>
      </c>
      <c r="N52" s="159" t="str">
        <f t="shared" si="28"/>
        <v>-</v>
      </c>
      <c r="O52" s="159" t="str">
        <f t="shared" si="29"/>
        <v>-</v>
      </c>
      <c r="P52" s="159" t="str">
        <f t="shared" si="30"/>
        <v>-</v>
      </c>
      <c r="Q52" s="159" t="str">
        <f t="shared" si="31"/>
        <v>-</v>
      </c>
      <c r="R52" s="159" t="str">
        <f t="shared" si="32"/>
        <v>-</v>
      </c>
      <c r="S52" s="159" t="str">
        <f t="shared" si="33"/>
        <v>-</v>
      </c>
      <c r="T52" s="159" t="str">
        <f t="shared" si="34"/>
        <v>-</v>
      </c>
      <c r="U52" s="159">
        <f t="shared" si="35"/>
        <v>0</v>
      </c>
      <c r="V52" s="159">
        <f t="shared" si="36"/>
        <v>1.26</v>
      </c>
      <c r="W52" s="159">
        <v>1.989039</v>
      </c>
      <c r="X52" s="159"/>
      <c r="Y52" s="159">
        <v>0</v>
      </c>
      <c r="Z52" s="159">
        <v>0</v>
      </c>
      <c r="AA52" s="159">
        <v>0</v>
      </c>
      <c r="AB52" s="159">
        <f t="shared" si="37"/>
        <v>1.989039</v>
      </c>
    </row>
    <row r="53" spans="1:28" ht="81" outlineLevel="1">
      <c r="A53" s="370" t="s">
        <v>551</v>
      </c>
      <c r="B53" s="548" t="s">
        <v>913</v>
      </c>
      <c r="C53" s="485" t="s">
        <v>433</v>
      </c>
      <c r="D53" s="190"/>
      <c r="E53" s="190">
        <v>2</v>
      </c>
      <c r="F53" s="485">
        <v>2018</v>
      </c>
      <c r="G53" s="485">
        <v>2018</v>
      </c>
      <c r="H53" s="159">
        <f t="shared" si="23"/>
        <v>2.8806370000000001</v>
      </c>
      <c r="I53" s="159">
        <f t="shared" si="9"/>
        <v>2.8806370000000001</v>
      </c>
      <c r="J53" s="159">
        <f t="shared" si="24"/>
        <v>2.8806370000000001</v>
      </c>
      <c r="K53" s="159">
        <f t="shared" si="25"/>
        <v>0</v>
      </c>
      <c r="L53" s="159">
        <f t="shared" si="26"/>
        <v>2</v>
      </c>
      <c r="M53" s="159" t="str">
        <f t="shared" si="27"/>
        <v>-</v>
      </c>
      <c r="N53" s="159" t="str">
        <f t="shared" si="28"/>
        <v>-</v>
      </c>
      <c r="O53" s="159" t="str">
        <f t="shared" si="29"/>
        <v>-</v>
      </c>
      <c r="P53" s="159" t="str">
        <f t="shared" si="30"/>
        <v>-</v>
      </c>
      <c r="Q53" s="159" t="str">
        <f t="shared" si="31"/>
        <v>-</v>
      </c>
      <c r="R53" s="159" t="str">
        <f t="shared" si="32"/>
        <v>-</v>
      </c>
      <c r="S53" s="159" t="str">
        <f t="shared" si="33"/>
        <v>-</v>
      </c>
      <c r="T53" s="159" t="str">
        <f t="shared" si="34"/>
        <v>-</v>
      </c>
      <c r="U53" s="159">
        <f t="shared" si="35"/>
        <v>0</v>
      </c>
      <c r="V53" s="159">
        <f t="shared" si="36"/>
        <v>2</v>
      </c>
      <c r="W53" s="159">
        <v>2.8806370000000001</v>
      </c>
      <c r="X53" s="159"/>
      <c r="Y53" s="159">
        <v>0</v>
      </c>
      <c r="Z53" s="159">
        <v>0</v>
      </c>
      <c r="AA53" s="159">
        <v>0</v>
      </c>
      <c r="AB53" s="159">
        <f t="shared" si="37"/>
        <v>2.8806370000000001</v>
      </c>
    </row>
    <row r="54" spans="1:28" ht="60.75" outlineLevel="1">
      <c r="A54" s="370" t="s">
        <v>552</v>
      </c>
      <c r="B54" s="548" t="s">
        <v>914</v>
      </c>
      <c r="C54" s="485" t="s">
        <v>433</v>
      </c>
      <c r="D54" s="190"/>
      <c r="E54" s="190">
        <v>1.26</v>
      </c>
      <c r="F54" s="485">
        <v>2018</v>
      </c>
      <c r="G54" s="485">
        <v>2018</v>
      </c>
      <c r="H54" s="159">
        <f t="shared" si="23"/>
        <v>2.9328400000000001</v>
      </c>
      <c r="I54" s="159">
        <f t="shared" si="9"/>
        <v>2.9328400000000001</v>
      </c>
      <c r="J54" s="159">
        <f t="shared" si="24"/>
        <v>2.9328400000000001</v>
      </c>
      <c r="K54" s="159">
        <f t="shared" si="25"/>
        <v>0</v>
      </c>
      <c r="L54" s="159">
        <f t="shared" si="26"/>
        <v>1.26</v>
      </c>
      <c r="M54" s="159" t="str">
        <f t="shared" si="27"/>
        <v>-</v>
      </c>
      <c r="N54" s="159" t="str">
        <f t="shared" si="28"/>
        <v>-</v>
      </c>
      <c r="O54" s="159" t="str">
        <f t="shared" si="29"/>
        <v>-</v>
      </c>
      <c r="P54" s="159" t="str">
        <f t="shared" si="30"/>
        <v>-</v>
      </c>
      <c r="Q54" s="159" t="str">
        <f t="shared" si="31"/>
        <v>-</v>
      </c>
      <c r="R54" s="159" t="str">
        <f t="shared" si="32"/>
        <v>-</v>
      </c>
      <c r="S54" s="159" t="str">
        <f t="shared" si="33"/>
        <v>-</v>
      </c>
      <c r="T54" s="159" t="str">
        <f t="shared" si="34"/>
        <v>-</v>
      </c>
      <c r="U54" s="159">
        <f t="shared" si="35"/>
        <v>0</v>
      </c>
      <c r="V54" s="159">
        <f t="shared" si="36"/>
        <v>1.26</v>
      </c>
      <c r="W54" s="159">
        <v>2.9328400000000001</v>
      </c>
      <c r="X54" s="159"/>
      <c r="Y54" s="159">
        <v>0</v>
      </c>
      <c r="Z54" s="159">
        <v>0</v>
      </c>
      <c r="AA54" s="159">
        <v>0</v>
      </c>
      <c r="AB54" s="159">
        <f t="shared" si="37"/>
        <v>2.9328400000000001</v>
      </c>
    </row>
    <row r="55" spans="1:28" ht="60.75" outlineLevel="1">
      <c r="A55" s="370" t="s">
        <v>553</v>
      </c>
      <c r="B55" s="548" t="s">
        <v>915</v>
      </c>
      <c r="C55" s="485" t="s">
        <v>409</v>
      </c>
      <c r="D55" s="190"/>
      <c r="E55" s="190">
        <v>1.26</v>
      </c>
      <c r="F55" s="485">
        <v>2018</v>
      </c>
      <c r="G55" s="485">
        <v>2018</v>
      </c>
      <c r="H55" s="159">
        <f t="shared" si="23"/>
        <v>2.9328400000000001</v>
      </c>
      <c r="I55" s="159">
        <f t="shared" si="9"/>
        <v>2.9328400000000001</v>
      </c>
      <c r="J55" s="159">
        <f t="shared" si="24"/>
        <v>2.9328400000000001</v>
      </c>
      <c r="K55" s="159">
        <f t="shared" si="25"/>
        <v>0</v>
      </c>
      <c r="L55" s="159">
        <f t="shared" si="26"/>
        <v>1.26</v>
      </c>
      <c r="M55" s="159" t="str">
        <f t="shared" si="27"/>
        <v>-</v>
      </c>
      <c r="N55" s="159" t="str">
        <f t="shared" si="28"/>
        <v>-</v>
      </c>
      <c r="O55" s="159" t="str">
        <f t="shared" si="29"/>
        <v>-</v>
      </c>
      <c r="P55" s="159" t="str">
        <f t="shared" si="30"/>
        <v>-</v>
      </c>
      <c r="Q55" s="159" t="str">
        <f t="shared" si="31"/>
        <v>-</v>
      </c>
      <c r="R55" s="159" t="str">
        <f t="shared" si="32"/>
        <v>-</v>
      </c>
      <c r="S55" s="159" t="str">
        <f t="shared" si="33"/>
        <v>-</v>
      </c>
      <c r="T55" s="159" t="str">
        <f t="shared" si="34"/>
        <v>-</v>
      </c>
      <c r="U55" s="159">
        <f t="shared" si="35"/>
        <v>0</v>
      </c>
      <c r="V55" s="159">
        <f t="shared" si="36"/>
        <v>1.26</v>
      </c>
      <c r="W55" s="159">
        <v>2.9328400000000001</v>
      </c>
      <c r="X55" s="159"/>
      <c r="Y55" s="159">
        <v>0</v>
      </c>
      <c r="Z55" s="159">
        <v>0</v>
      </c>
      <c r="AA55" s="159">
        <v>0</v>
      </c>
      <c r="AB55" s="159">
        <f t="shared" si="37"/>
        <v>2.9328400000000001</v>
      </c>
    </row>
    <row r="56" spans="1:28" ht="60.75" outlineLevel="1">
      <c r="A56" s="370" t="s">
        <v>554</v>
      </c>
      <c r="B56" s="548" t="s">
        <v>916</v>
      </c>
      <c r="C56" s="485" t="s">
        <v>409</v>
      </c>
      <c r="D56" s="190"/>
      <c r="E56" s="190">
        <v>1.26</v>
      </c>
      <c r="F56" s="485">
        <v>2019</v>
      </c>
      <c r="G56" s="485">
        <v>2019</v>
      </c>
      <c r="H56" s="159">
        <f t="shared" si="23"/>
        <v>3.3399009999999998</v>
      </c>
      <c r="I56" s="159">
        <f t="shared" si="9"/>
        <v>3.3399009999999998</v>
      </c>
      <c r="J56" s="159">
        <f t="shared" si="24"/>
        <v>0</v>
      </c>
      <c r="K56" s="159" t="str">
        <f t="shared" si="25"/>
        <v>-</v>
      </c>
      <c r="L56" s="159" t="str">
        <f t="shared" si="26"/>
        <v>-</v>
      </c>
      <c r="M56" s="159">
        <f t="shared" si="27"/>
        <v>0</v>
      </c>
      <c r="N56" s="159">
        <f t="shared" si="28"/>
        <v>1.26</v>
      </c>
      <c r="O56" s="159" t="str">
        <f t="shared" si="29"/>
        <v>-</v>
      </c>
      <c r="P56" s="159" t="str">
        <f t="shared" si="30"/>
        <v>-</v>
      </c>
      <c r="Q56" s="159" t="str">
        <f t="shared" si="31"/>
        <v>-</v>
      </c>
      <c r="R56" s="159" t="str">
        <f t="shared" si="32"/>
        <v>-</v>
      </c>
      <c r="S56" s="159" t="str">
        <f t="shared" si="33"/>
        <v>-</v>
      </c>
      <c r="T56" s="159" t="str">
        <f t="shared" si="34"/>
        <v>-</v>
      </c>
      <c r="U56" s="159">
        <f t="shared" si="35"/>
        <v>0</v>
      </c>
      <c r="V56" s="159">
        <f t="shared" si="36"/>
        <v>1.26</v>
      </c>
      <c r="W56" s="159">
        <v>0</v>
      </c>
      <c r="X56" s="159">
        <v>3.3399009999999998</v>
      </c>
      <c r="Y56" s="159">
        <v>0</v>
      </c>
      <c r="Z56" s="159">
        <v>0</v>
      </c>
      <c r="AA56" s="159">
        <v>0</v>
      </c>
      <c r="AB56" s="159">
        <f t="shared" si="37"/>
        <v>3.3399009999999998</v>
      </c>
    </row>
    <row r="57" spans="1:28" ht="60.75" outlineLevel="1">
      <c r="A57" s="370" t="s">
        <v>555</v>
      </c>
      <c r="B57" s="548" t="s">
        <v>917</v>
      </c>
      <c r="C57" s="485" t="s">
        <v>409</v>
      </c>
      <c r="D57" s="190"/>
      <c r="E57" s="190">
        <v>1.26</v>
      </c>
      <c r="F57" s="485">
        <v>2019</v>
      </c>
      <c r="G57" s="485">
        <v>2019</v>
      </c>
      <c r="H57" s="159">
        <f t="shared" si="23"/>
        <v>2.9328400000000001</v>
      </c>
      <c r="I57" s="159">
        <f t="shared" si="9"/>
        <v>2.9328400000000001</v>
      </c>
      <c r="J57" s="159">
        <f t="shared" si="24"/>
        <v>0</v>
      </c>
      <c r="K57" s="159" t="str">
        <f t="shared" si="25"/>
        <v>-</v>
      </c>
      <c r="L57" s="159" t="str">
        <f t="shared" si="26"/>
        <v>-</v>
      </c>
      <c r="M57" s="159">
        <f t="shared" si="27"/>
        <v>0</v>
      </c>
      <c r="N57" s="159">
        <f t="shared" si="28"/>
        <v>1.26</v>
      </c>
      <c r="O57" s="159" t="str">
        <f t="shared" si="29"/>
        <v>-</v>
      </c>
      <c r="P57" s="159" t="str">
        <f t="shared" si="30"/>
        <v>-</v>
      </c>
      <c r="Q57" s="159" t="str">
        <f t="shared" si="31"/>
        <v>-</v>
      </c>
      <c r="R57" s="159" t="str">
        <f t="shared" si="32"/>
        <v>-</v>
      </c>
      <c r="S57" s="159" t="str">
        <f t="shared" si="33"/>
        <v>-</v>
      </c>
      <c r="T57" s="159" t="str">
        <f t="shared" si="34"/>
        <v>-</v>
      </c>
      <c r="U57" s="159">
        <f t="shared" si="35"/>
        <v>0</v>
      </c>
      <c r="V57" s="159">
        <f t="shared" si="36"/>
        <v>1.26</v>
      </c>
      <c r="W57" s="159">
        <v>0</v>
      </c>
      <c r="X57" s="159">
        <v>2.9328400000000001</v>
      </c>
      <c r="Y57" s="159">
        <v>0</v>
      </c>
      <c r="Z57" s="159">
        <v>0</v>
      </c>
      <c r="AA57" s="159">
        <v>0</v>
      </c>
      <c r="AB57" s="159">
        <f t="shared" ref="AB57:AB80" si="38">SUM(W57:AA57)</f>
        <v>2.9328400000000001</v>
      </c>
    </row>
    <row r="58" spans="1:28" ht="60.75" outlineLevel="1">
      <c r="A58" s="370" t="s">
        <v>556</v>
      </c>
      <c r="B58" s="548" t="s">
        <v>918</v>
      </c>
      <c r="C58" s="485" t="s">
        <v>409</v>
      </c>
      <c r="D58" s="190"/>
      <c r="E58" s="190">
        <v>1.26</v>
      </c>
      <c r="F58" s="485">
        <v>2019</v>
      </c>
      <c r="G58" s="485">
        <v>2019</v>
      </c>
      <c r="H58" s="159">
        <f t="shared" si="23"/>
        <v>2.7181439999999997</v>
      </c>
      <c r="I58" s="159">
        <f t="shared" si="9"/>
        <v>2.7181439999999997</v>
      </c>
      <c r="J58" s="159">
        <f t="shared" si="24"/>
        <v>0</v>
      </c>
      <c r="K58" s="159" t="str">
        <f t="shared" si="25"/>
        <v>-</v>
      </c>
      <c r="L58" s="159" t="str">
        <f t="shared" si="26"/>
        <v>-</v>
      </c>
      <c r="M58" s="159">
        <f t="shared" si="27"/>
        <v>0</v>
      </c>
      <c r="N58" s="159">
        <f t="shared" si="28"/>
        <v>1.26</v>
      </c>
      <c r="O58" s="159" t="str">
        <f t="shared" si="29"/>
        <v>-</v>
      </c>
      <c r="P58" s="159" t="str">
        <f t="shared" si="30"/>
        <v>-</v>
      </c>
      <c r="Q58" s="159" t="str">
        <f t="shared" si="31"/>
        <v>-</v>
      </c>
      <c r="R58" s="159" t="str">
        <f t="shared" si="32"/>
        <v>-</v>
      </c>
      <c r="S58" s="159" t="str">
        <f t="shared" si="33"/>
        <v>-</v>
      </c>
      <c r="T58" s="159" t="str">
        <f t="shared" si="34"/>
        <v>-</v>
      </c>
      <c r="U58" s="159">
        <f t="shared" si="35"/>
        <v>0</v>
      </c>
      <c r="V58" s="159">
        <f t="shared" si="36"/>
        <v>1.26</v>
      </c>
      <c r="W58" s="159">
        <v>0</v>
      </c>
      <c r="X58" s="159">
        <v>2.7181439999999997</v>
      </c>
      <c r="Y58" s="159">
        <v>0</v>
      </c>
      <c r="Z58" s="159">
        <v>0</v>
      </c>
      <c r="AA58" s="159">
        <v>0</v>
      </c>
      <c r="AB58" s="159">
        <f t="shared" si="38"/>
        <v>2.7181439999999997</v>
      </c>
    </row>
    <row r="59" spans="1:28" ht="60.75" outlineLevel="1">
      <c r="A59" s="370" t="s">
        <v>557</v>
      </c>
      <c r="B59" s="548" t="s">
        <v>919</v>
      </c>
      <c r="C59" s="485" t="s">
        <v>433</v>
      </c>
      <c r="D59" s="190"/>
      <c r="E59" s="190">
        <v>0.8</v>
      </c>
      <c r="F59" s="485">
        <v>2019</v>
      </c>
      <c r="G59" s="485">
        <v>2019</v>
      </c>
      <c r="H59" s="159">
        <f t="shared" si="23"/>
        <v>2.7181439999999997</v>
      </c>
      <c r="I59" s="159">
        <f t="shared" si="9"/>
        <v>2.7181439999999997</v>
      </c>
      <c r="J59" s="159">
        <f t="shared" si="24"/>
        <v>0</v>
      </c>
      <c r="K59" s="159" t="str">
        <f t="shared" si="25"/>
        <v>-</v>
      </c>
      <c r="L59" s="159" t="str">
        <f t="shared" si="26"/>
        <v>-</v>
      </c>
      <c r="M59" s="159">
        <f t="shared" si="27"/>
        <v>0</v>
      </c>
      <c r="N59" s="159">
        <f t="shared" si="28"/>
        <v>0.8</v>
      </c>
      <c r="O59" s="159" t="str">
        <f t="shared" si="29"/>
        <v>-</v>
      </c>
      <c r="P59" s="159" t="str">
        <f t="shared" si="30"/>
        <v>-</v>
      </c>
      <c r="Q59" s="159" t="str">
        <f t="shared" si="31"/>
        <v>-</v>
      </c>
      <c r="R59" s="159" t="str">
        <f t="shared" si="32"/>
        <v>-</v>
      </c>
      <c r="S59" s="159" t="str">
        <f t="shared" si="33"/>
        <v>-</v>
      </c>
      <c r="T59" s="159" t="str">
        <f t="shared" si="34"/>
        <v>-</v>
      </c>
      <c r="U59" s="159">
        <f t="shared" si="35"/>
        <v>0</v>
      </c>
      <c r="V59" s="159">
        <f t="shared" si="36"/>
        <v>0.8</v>
      </c>
      <c r="W59" s="159">
        <v>0</v>
      </c>
      <c r="X59" s="159">
        <v>2.7181439999999997</v>
      </c>
      <c r="Y59" s="159">
        <v>0</v>
      </c>
      <c r="Z59" s="159">
        <v>0</v>
      </c>
      <c r="AA59" s="159">
        <v>0</v>
      </c>
      <c r="AB59" s="159">
        <f t="shared" si="38"/>
        <v>2.7181439999999997</v>
      </c>
    </row>
    <row r="60" spans="1:28" ht="60.75" outlineLevel="1">
      <c r="A60" s="370" t="s">
        <v>558</v>
      </c>
      <c r="B60" s="548" t="s">
        <v>920</v>
      </c>
      <c r="C60" s="485" t="s">
        <v>433</v>
      </c>
      <c r="D60" s="190"/>
      <c r="E60" s="190">
        <v>1.26</v>
      </c>
      <c r="F60" s="485">
        <v>2019</v>
      </c>
      <c r="G60" s="485">
        <v>2019</v>
      </c>
      <c r="H60" s="159">
        <f t="shared" si="23"/>
        <v>2.9328400000000001</v>
      </c>
      <c r="I60" s="159">
        <f t="shared" si="9"/>
        <v>2.9328400000000001</v>
      </c>
      <c r="J60" s="159">
        <f t="shared" si="24"/>
        <v>0</v>
      </c>
      <c r="K60" s="159" t="str">
        <f t="shared" si="25"/>
        <v>-</v>
      </c>
      <c r="L60" s="159" t="str">
        <f t="shared" si="26"/>
        <v>-</v>
      </c>
      <c r="M60" s="159">
        <f t="shared" si="27"/>
        <v>0</v>
      </c>
      <c r="N60" s="159">
        <f t="shared" si="28"/>
        <v>1.26</v>
      </c>
      <c r="O60" s="159" t="str">
        <f t="shared" si="29"/>
        <v>-</v>
      </c>
      <c r="P60" s="159" t="str">
        <f t="shared" si="30"/>
        <v>-</v>
      </c>
      <c r="Q60" s="159" t="str">
        <f t="shared" si="31"/>
        <v>-</v>
      </c>
      <c r="R60" s="159" t="str">
        <f t="shared" si="32"/>
        <v>-</v>
      </c>
      <c r="S60" s="159" t="str">
        <f t="shared" si="33"/>
        <v>-</v>
      </c>
      <c r="T60" s="159" t="str">
        <f t="shared" si="34"/>
        <v>-</v>
      </c>
      <c r="U60" s="159">
        <f t="shared" si="35"/>
        <v>0</v>
      </c>
      <c r="V60" s="159">
        <f t="shared" si="36"/>
        <v>1.26</v>
      </c>
      <c r="W60" s="159">
        <v>0</v>
      </c>
      <c r="X60" s="159">
        <v>2.9328400000000001</v>
      </c>
      <c r="Y60" s="159">
        <v>0</v>
      </c>
      <c r="Z60" s="159">
        <v>0</v>
      </c>
      <c r="AA60" s="159">
        <v>0</v>
      </c>
      <c r="AB60" s="159">
        <f t="shared" si="38"/>
        <v>2.9328400000000001</v>
      </c>
    </row>
    <row r="61" spans="1:28" ht="60.75" outlineLevel="1">
      <c r="A61" s="370" t="s">
        <v>559</v>
      </c>
      <c r="B61" s="548" t="s">
        <v>921</v>
      </c>
      <c r="C61" s="485" t="s">
        <v>433</v>
      </c>
      <c r="D61" s="190"/>
      <c r="E61" s="190">
        <v>0.8</v>
      </c>
      <c r="F61" s="485">
        <v>2019</v>
      </c>
      <c r="G61" s="485">
        <v>2019</v>
      </c>
      <c r="H61" s="159">
        <f t="shared" si="23"/>
        <v>2.9045010000000002</v>
      </c>
      <c r="I61" s="159">
        <f t="shared" si="9"/>
        <v>2.9045010000000002</v>
      </c>
      <c r="J61" s="159">
        <f t="shared" si="24"/>
        <v>0</v>
      </c>
      <c r="K61" s="159" t="str">
        <f t="shared" si="25"/>
        <v>-</v>
      </c>
      <c r="L61" s="159" t="str">
        <f t="shared" si="26"/>
        <v>-</v>
      </c>
      <c r="M61" s="159">
        <f t="shared" si="27"/>
        <v>0</v>
      </c>
      <c r="N61" s="159">
        <f t="shared" si="28"/>
        <v>0.8</v>
      </c>
      <c r="O61" s="159" t="str">
        <f t="shared" si="29"/>
        <v>-</v>
      </c>
      <c r="P61" s="159" t="str">
        <f t="shared" si="30"/>
        <v>-</v>
      </c>
      <c r="Q61" s="159" t="str">
        <f t="shared" si="31"/>
        <v>-</v>
      </c>
      <c r="R61" s="159" t="str">
        <f t="shared" si="32"/>
        <v>-</v>
      </c>
      <c r="S61" s="159" t="str">
        <f t="shared" si="33"/>
        <v>-</v>
      </c>
      <c r="T61" s="159" t="str">
        <f t="shared" si="34"/>
        <v>-</v>
      </c>
      <c r="U61" s="159">
        <f t="shared" si="35"/>
        <v>0</v>
      </c>
      <c r="V61" s="159">
        <f t="shared" si="36"/>
        <v>0.8</v>
      </c>
      <c r="W61" s="159">
        <v>0</v>
      </c>
      <c r="X61" s="159">
        <v>2.9045010000000002</v>
      </c>
      <c r="Y61" s="159">
        <v>0</v>
      </c>
      <c r="Z61" s="159">
        <v>0</v>
      </c>
      <c r="AA61" s="159">
        <v>0</v>
      </c>
      <c r="AB61" s="159">
        <f t="shared" si="38"/>
        <v>2.9045010000000002</v>
      </c>
    </row>
    <row r="62" spans="1:28" ht="60.75" outlineLevel="1">
      <c r="A62" s="370" t="s">
        <v>560</v>
      </c>
      <c r="B62" s="548" t="s">
        <v>922</v>
      </c>
      <c r="C62" s="485" t="s">
        <v>433</v>
      </c>
      <c r="D62" s="190"/>
      <c r="E62" s="190">
        <v>0.8</v>
      </c>
      <c r="F62" s="485">
        <v>2019</v>
      </c>
      <c r="G62" s="485">
        <v>2019</v>
      </c>
      <c r="H62" s="159">
        <f t="shared" si="23"/>
        <v>2.853831</v>
      </c>
      <c r="I62" s="159">
        <f t="shared" si="9"/>
        <v>2.853831</v>
      </c>
      <c r="J62" s="159">
        <f t="shared" si="24"/>
        <v>0</v>
      </c>
      <c r="K62" s="159" t="str">
        <f t="shared" si="25"/>
        <v>-</v>
      </c>
      <c r="L62" s="159" t="str">
        <f t="shared" si="26"/>
        <v>-</v>
      </c>
      <c r="M62" s="159">
        <f t="shared" si="27"/>
        <v>0</v>
      </c>
      <c r="N62" s="159">
        <f t="shared" si="28"/>
        <v>0.8</v>
      </c>
      <c r="O62" s="159" t="str">
        <f t="shared" si="29"/>
        <v>-</v>
      </c>
      <c r="P62" s="159" t="str">
        <f t="shared" si="30"/>
        <v>-</v>
      </c>
      <c r="Q62" s="159" t="str">
        <f t="shared" si="31"/>
        <v>-</v>
      </c>
      <c r="R62" s="159" t="str">
        <f t="shared" si="32"/>
        <v>-</v>
      </c>
      <c r="S62" s="159" t="str">
        <f t="shared" si="33"/>
        <v>-</v>
      </c>
      <c r="T62" s="159" t="str">
        <f t="shared" si="34"/>
        <v>-</v>
      </c>
      <c r="U62" s="159">
        <f t="shared" si="35"/>
        <v>0</v>
      </c>
      <c r="V62" s="159">
        <f t="shared" si="36"/>
        <v>0.8</v>
      </c>
      <c r="W62" s="159">
        <v>0</v>
      </c>
      <c r="X62" s="159">
        <v>2.853831</v>
      </c>
      <c r="Y62" s="159">
        <v>0</v>
      </c>
      <c r="Z62" s="159">
        <v>0</v>
      </c>
      <c r="AA62" s="159">
        <v>0</v>
      </c>
      <c r="AB62" s="159">
        <f t="shared" si="38"/>
        <v>2.853831</v>
      </c>
    </row>
    <row r="63" spans="1:28" ht="60.75" outlineLevel="1">
      <c r="A63" s="370" t="s">
        <v>561</v>
      </c>
      <c r="B63" s="548" t="s">
        <v>923</v>
      </c>
      <c r="C63" s="485" t="s">
        <v>433</v>
      </c>
      <c r="D63" s="190"/>
      <c r="E63" s="190">
        <v>2</v>
      </c>
      <c r="F63" s="485">
        <v>2019</v>
      </c>
      <c r="G63" s="485">
        <v>2019</v>
      </c>
      <c r="H63" s="159">
        <f t="shared" si="23"/>
        <v>4.8450810000000004</v>
      </c>
      <c r="I63" s="159">
        <f t="shared" si="9"/>
        <v>4.8450810000000004</v>
      </c>
      <c r="J63" s="159">
        <f t="shared" si="24"/>
        <v>0</v>
      </c>
      <c r="K63" s="159" t="str">
        <f t="shared" si="25"/>
        <v>-</v>
      </c>
      <c r="L63" s="159" t="str">
        <f t="shared" si="26"/>
        <v>-</v>
      </c>
      <c r="M63" s="159">
        <f t="shared" si="27"/>
        <v>0</v>
      </c>
      <c r="N63" s="159">
        <f t="shared" si="28"/>
        <v>2</v>
      </c>
      <c r="O63" s="159" t="str">
        <f t="shared" si="29"/>
        <v>-</v>
      </c>
      <c r="P63" s="159" t="str">
        <f t="shared" si="30"/>
        <v>-</v>
      </c>
      <c r="Q63" s="159" t="str">
        <f t="shared" si="31"/>
        <v>-</v>
      </c>
      <c r="R63" s="159" t="str">
        <f t="shared" si="32"/>
        <v>-</v>
      </c>
      <c r="S63" s="159" t="str">
        <f t="shared" si="33"/>
        <v>-</v>
      </c>
      <c r="T63" s="159" t="str">
        <f t="shared" si="34"/>
        <v>-</v>
      </c>
      <c r="U63" s="159">
        <f t="shared" si="35"/>
        <v>0</v>
      </c>
      <c r="V63" s="159">
        <f t="shared" si="36"/>
        <v>2</v>
      </c>
      <c r="W63" s="159">
        <v>0</v>
      </c>
      <c r="X63" s="159">
        <v>4.8450810000000004</v>
      </c>
      <c r="Y63" s="159">
        <v>0</v>
      </c>
      <c r="Z63" s="159">
        <v>0</v>
      </c>
      <c r="AA63" s="159">
        <v>0</v>
      </c>
      <c r="AB63" s="159">
        <f t="shared" si="38"/>
        <v>4.8450810000000004</v>
      </c>
    </row>
    <row r="64" spans="1:28" ht="60.75" outlineLevel="1">
      <c r="A64" s="370" t="s">
        <v>562</v>
      </c>
      <c r="B64" s="548" t="s">
        <v>924</v>
      </c>
      <c r="C64" s="485" t="s">
        <v>433</v>
      </c>
      <c r="D64" s="190"/>
      <c r="E64" s="190">
        <v>2</v>
      </c>
      <c r="F64" s="485">
        <v>2019</v>
      </c>
      <c r="G64" s="485">
        <v>2019</v>
      </c>
      <c r="H64" s="159">
        <f t="shared" si="23"/>
        <v>4.4231930000000004</v>
      </c>
      <c r="I64" s="159">
        <f t="shared" si="9"/>
        <v>4.4231930000000004</v>
      </c>
      <c r="J64" s="159">
        <f t="shared" si="24"/>
        <v>0</v>
      </c>
      <c r="K64" s="159" t="str">
        <f t="shared" si="25"/>
        <v>-</v>
      </c>
      <c r="L64" s="159" t="str">
        <f t="shared" si="26"/>
        <v>-</v>
      </c>
      <c r="M64" s="159">
        <f t="shared" si="27"/>
        <v>0</v>
      </c>
      <c r="N64" s="159">
        <f t="shared" si="28"/>
        <v>2</v>
      </c>
      <c r="O64" s="159" t="str">
        <f t="shared" si="29"/>
        <v>-</v>
      </c>
      <c r="P64" s="159" t="str">
        <f t="shared" si="30"/>
        <v>-</v>
      </c>
      <c r="Q64" s="159" t="str">
        <f t="shared" si="31"/>
        <v>-</v>
      </c>
      <c r="R64" s="159" t="str">
        <f t="shared" si="32"/>
        <v>-</v>
      </c>
      <c r="S64" s="159" t="str">
        <f t="shared" si="33"/>
        <v>-</v>
      </c>
      <c r="T64" s="159" t="str">
        <f t="shared" si="34"/>
        <v>-</v>
      </c>
      <c r="U64" s="159">
        <f t="shared" si="35"/>
        <v>0</v>
      </c>
      <c r="V64" s="159">
        <f t="shared" si="36"/>
        <v>2</v>
      </c>
      <c r="W64" s="159">
        <v>0</v>
      </c>
      <c r="X64" s="159">
        <v>4.4231930000000004</v>
      </c>
      <c r="Y64" s="159">
        <v>0</v>
      </c>
      <c r="Z64" s="159">
        <v>0</v>
      </c>
      <c r="AA64" s="159">
        <v>0</v>
      </c>
      <c r="AB64" s="159">
        <f t="shared" si="38"/>
        <v>4.4231930000000004</v>
      </c>
    </row>
    <row r="65" spans="1:28" ht="60.75" outlineLevel="1">
      <c r="A65" s="370" t="s">
        <v>563</v>
      </c>
      <c r="B65" s="548" t="s">
        <v>925</v>
      </c>
      <c r="C65" s="485" t="s">
        <v>433</v>
      </c>
      <c r="D65" s="190"/>
      <c r="E65" s="190">
        <v>1.26</v>
      </c>
      <c r="F65" s="485">
        <v>2019</v>
      </c>
      <c r="G65" s="485">
        <v>2019</v>
      </c>
      <c r="H65" s="159">
        <f t="shared" si="23"/>
        <v>2.7181439999999997</v>
      </c>
      <c r="I65" s="159">
        <f t="shared" si="9"/>
        <v>2.7181439999999997</v>
      </c>
      <c r="J65" s="159">
        <f t="shared" si="24"/>
        <v>0</v>
      </c>
      <c r="K65" s="159" t="str">
        <f t="shared" si="25"/>
        <v>-</v>
      </c>
      <c r="L65" s="159" t="str">
        <f t="shared" si="26"/>
        <v>-</v>
      </c>
      <c r="M65" s="159">
        <f t="shared" si="27"/>
        <v>0</v>
      </c>
      <c r="N65" s="159">
        <f t="shared" si="28"/>
        <v>1.26</v>
      </c>
      <c r="O65" s="159" t="str">
        <f t="shared" si="29"/>
        <v>-</v>
      </c>
      <c r="P65" s="159" t="str">
        <f t="shared" si="30"/>
        <v>-</v>
      </c>
      <c r="Q65" s="159" t="str">
        <f t="shared" si="31"/>
        <v>-</v>
      </c>
      <c r="R65" s="159" t="str">
        <f t="shared" si="32"/>
        <v>-</v>
      </c>
      <c r="S65" s="159" t="str">
        <f t="shared" si="33"/>
        <v>-</v>
      </c>
      <c r="T65" s="159" t="str">
        <f t="shared" si="34"/>
        <v>-</v>
      </c>
      <c r="U65" s="159">
        <f t="shared" si="35"/>
        <v>0</v>
      </c>
      <c r="V65" s="159">
        <f t="shared" si="36"/>
        <v>1.26</v>
      </c>
      <c r="W65" s="159">
        <v>0</v>
      </c>
      <c r="X65" s="159">
        <v>2.7181439999999997</v>
      </c>
      <c r="Y65" s="159">
        <v>0</v>
      </c>
      <c r="Z65" s="159">
        <v>0</v>
      </c>
      <c r="AA65" s="159">
        <v>0</v>
      </c>
      <c r="AB65" s="159">
        <f t="shared" si="38"/>
        <v>2.7181439999999997</v>
      </c>
    </row>
    <row r="66" spans="1:28" ht="60.75" outlineLevel="1">
      <c r="A66" s="370" t="s">
        <v>564</v>
      </c>
      <c r="B66" s="548" t="s">
        <v>926</v>
      </c>
      <c r="C66" s="485" t="s">
        <v>433</v>
      </c>
      <c r="D66" s="190"/>
      <c r="E66" s="190">
        <v>1.26</v>
      </c>
      <c r="F66" s="485">
        <v>2019</v>
      </c>
      <c r="G66" s="485">
        <v>2019</v>
      </c>
      <c r="H66" s="159">
        <f t="shared" si="23"/>
        <v>2.9328400000000001</v>
      </c>
      <c r="I66" s="159">
        <f t="shared" si="9"/>
        <v>2.9328400000000001</v>
      </c>
      <c r="J66" s="159">
        <f t="shared" si="24"/>
        <v>0</v>
      </c>
      <c r="K66" s="159" t="str">
        <f t="shared" si="25"/>
        <v>-</v>
      </c>
      <c r="L66" s="159" t="str">
        <f t="shared" si="26"/>
        <v>-</v>
      </c>
      <c r="M66" s="159">
        <f t="shared" si="27"/>
        <v>0</v>
      </c>
      <c r="N66" s="159">
        <f t="shared" si="28"/>
        <v>1.26</v>
      </c>
      <c r="O66" s="159" t="str">
        <f t="shared" si="29"/>
        <v>-</v>
      </c>
      <c r="P66" s="159" t="str">
        <f t="shared" si="30"/>
        <v>-</v>
      </c>
      <c r="Q66" s="159" t="str">
        <f t="shared" si="31"/>
        <v>-</v>
      </c>
      <c r="R66" s="159" t="str">
        <f t="shared" si="32"/>
        <v>-</v>
      </c>
      <c r="S66" s="159" t="str">
        <f t="shared" si="33"/>
        <v>-</v>
      </c>
      <c r="T66" s="159" t="str">
        <f t="shared" si="34"/>
        <v>-</v>
      </c>
      <c r="U66" s="159">
        <f t="shared" si="35"/>
        <v>0</v>
      </c>
      <c r="V66" s="159">
        <f t="shared" si="36"/>
        <v>1.26</v>
      </c>
      <c r="W66" s="159">
        <v>0</v>
      </c>
      <c r="X66" s="159">
        <v>2.9328400000000001</v>
      </c>
      <c r="Y66" s="159">
        <v>0</v>
      </c>
      <c r="Z66" s="159">
        <v>0</v>
      </c>
      <c r="AA66" s="159">
        <v>0</v>
      </c>
      <c r="AB66" s="159">
        <f t="shared" si="38"/>
        <v>2.9328400000000001</v>
      </c>
    </row>
    <row r="67" spans="1:28" ht="60.75" outlineLevel="1">
      <c r="A67" s="370" t="s">
        <v>565</v>
      </c>
      <c r="B67" s="548" t="s">
        <v>927</v>
      </c>
      <c r="C67" s="485" t="s">
        <v>433</v>
      </c>
      <c r="D67" s="190"/>
      <c r="E67" s="190">
        <v>1.26</v>
      </c>
      <c r="F67" s="485">
        <v>2019</v>
      </c>
      <c r="G67" s="485">
        <v>2019</v>
      </c>
      <c r="H67" s="159">
        <f t="shared" si="23"/>
        <v>2.7971529999999998</v>
      </c>
      <c r="I67" s="159">
        <f t="shared" si="9"/>
        <v>2.7971529999999998</v>
      </c>
      <c r="J67" s="159">
        <f t="shared" si="24"/>
        <v>0</v>
      </c>
      <c r="K67" s="159" t="str">
        <f t="shared" si="25"/>
        <v>-</v>
      </c>
      <c r="L67" s="159" t="str">
        <f t="shared" si="26"/>
        <v>-</v>
      </c>
      <c r="M67" s="159">
        <f t="shared" si="27"/>
        <v>0</v>
      </c>
      <c r="N67" s="159">
        <f t="shared" si="28"/>
        <v>1.26</v>
      </c>
      <c r="O67" s="159" t="str">
        <f t="shared" si="29"/>
        <v>-</v>
      </c>
      <c r="P67" s="159" t="str">
        <f t="shared" si="30"/>
        <v>-</v>
      </c>
      <c r="Q67" s="159" t="str">
        <f t="shared" si="31"/>
        <v>-</v>
      </c>
      <c r="R67" s="159" t="str">
        <f t="shared" si="32"/>
        <v>-</v>
      </c>
      <c r="S67" s="159" t="str">
        <f t="shared" si="33"/>
        <v>-</v>
      </c>
      <c r="T67" s="159" t="str">
        <f t="shared" si="34"/>
        <v>-</v>
      </c>
      <c r="U67" s="159">
        <f t="shared" si="35"/>
        <v>0</v>
      </c>
      <c r="V67" s="159">
        <f t="shared" si="36"/>
        <v>1.26</v>
      </c>
      <c r="W67" s="159">
        <v>0</v>
      </c>
      <c r="X67" s="159">
        <v>2.7971529999999998</v>
      </c>
      <c r="Y67" s="159">
        <v>0</v>
      </c>
      <c r="Z67" s="159">
        <v>0</v>
      </c>
      <c r="AA67" s="159">
        <v>0</v>
      </c>
      <c r="AB67" s="159">
        <f t="shared" si="38"/>
        <v>2.7971529999999998</v>
      </c>
    </row>
    <row r="68" spans="1:28" ht="60.75" outlineLevel="1">
      <c r="A68" s="370" t="s">
        <v>566</v>
      </c>
      <c r="B68" s="548" t="s">
        <v>928</v>
      </c>
      <c r="C68" s="485" t="s">
        <v>433</v>
      </c>
      <c r="D68" s="190"/>
      <c r="E68" s="190">
        <v>1.26</v>
      </c>
      <c r="F68" s="485">
        <v>2019</v>
      </c>
      <c r="G68" s="485">
        <v>2019</v>
      </c>
      <c r="H68" s="159">
        <f t="shared" si="23"/>
        <v>2.9328400000000001</v>
      </c>
      <c r="I68" s="159">
        <f t="shared" si="9"/>
        <v>2.9328400000000001</v>
      </c>
      <c r="J68" s="159">
        <f t="shared" si="24"/>
        <v>0</v>
      </c>
      <c r="K68" s="159" t="str">
        <f t="shared" si="25"/>
        <v>-</v>
      </c>
      <c r="L68" s="159" t="str">
        <f t="shared" si="26"/>
        <v>-</v>
      </c>
      <c r="M68" s="159">
        <f t="shared" si="27"/>
        <v>0</v>
      </c>
      <c r="N68" s="159">
        <f t="shared" si="28"/>
        <v>1.26</v>
      </c>
      <c r="O68" s="159" t="str">
        <f t="shared" si="29"/>
        <v>-</v>
      </c>
      <c r="P68" s="159" t="str">
        <f t="shared" si="30"/>
        <v>-</v>
      </c>
      <c r="Q68" s="159" t="str">
        <f t="shared" si="31"/>
        <v>-</v>
      </c>
      <c r="R68" s="159" t="str">
        <f t="shared" si="32"/>
        <v>-</v>
      </c>
      <c r="S68" s="159" t="str">
        <f t="shared" si="33"/>
        <v>-</v>
      </c>
      <c r="T68" s="159" t="str">
        <f t="shared" si="34"/>
        <v>-</v>
      </c>
      <c r="U68" s="159">
        <f t="shared" si="35"/>
        <v>0</v>
      </c>
      <c r="V68" s="159">
        <f t="shared" si="36"/>
        <v>1.26</v>
      </c>
      <c r="W68" s="159">
        <v>0</v>
      </c>
      <c r="X68" s="159">
        <v>2.9328400000000001</v>
      </c>
      <c r="Y68" s="159">
        <v>0</v>
      </c>
      <c r="Z68" s="159">
        <v>0</v>
      </c>
      <c r="AA68" s="159">
        <v>0</v>
      </c>
      <c r="AB68" s="159">
        <f t="shared" si="38"/>
        <v>2.9328400000000001</v>
      </c>
    </row>
    <row r="69" spans="1:28" ht="60.75" outlineLevel="1">
      <c r="A69" s="370" t="s">
        <v>567</v>
      </c>
      <c r="B69" s="548" t="s">
        <v>929</v>
      </c>
      <c r="C69" s="485" t="s">
        <v>433</v>
      </c>
      <c r="D69" s="190"/>
      <c r="E69" s="190">
        <v>1.26</v>
      </c>
      <c r="F69" s="485">
        <v>2019</v>
      </c>
      <c r="G69" s="485">
        <v>2019</v>
      </c>
      <c r="H69" s="159">
        <f t="shared" si="23"/>
        <v>2.9328400000000001</v>
      </c>
      <c r="I69" s="159">
        <f t="shared" si="9"/>
        <v>2.9328400000000001</v>
      </c>
      <c r="J69" s="159">
        <f t="shared" si="24"/>
        <v>0</v>
      </c>
      <c r="K69" s="159" t="str">
        <f t="shared" si="25"/>
        <v>-</v>
      </c>
      <c r="L69" s="159" t="str">
        <f t="shared" si="26"/>
        <v>-</v>
      </c>
      <c r="M69" s="159">
        <f t="shared" si="27"/>
        <v>0</v>
      </c>
      <c r="N69" s="159">
        <f t="shared" si="28"/>
        <v>1.26</v>
      </c>
      <c r="O69" s="159" t="str">
        <f t="shared" si="29"/>
        <v>-</v>
      </c>
      <c r="P69" s="159" t="str">
        <f t="shared" si="30"/>
        <v>-</v>
      </c>
      <c r="Q69" s="159" t="str">
        <f t="shared" si="31"/>
        <v>-</v>
      </c>
      <c r="R69" s="159" t="str">
        <f t="shared" si="32"/>
        <v>-</v>
      </c>
      <c r="S69" s="159" t="str">
        <f t="shared" si="33"/>
        <v>-</v>
      </c>
      <c r="T69" s="159" t="str">
        <f t="shared" si="34"/>
        <v>-</v>
      </c>
      <c r="U69" s="159">
        <f t="shared" si="35"/>
        <v>0</v>
      </c>
      <c r="V69" s="159">
        <f t="shared" si="36"/>
        <v>1.26</v>
      </c>
      <c r="W69" s="159">
        <v>0</v>
      </c>
      <c r="X69" s="159">
        <v>2.9328400000000001</v>
      </c>
      <c r="Y69" s="159">
        <v>0</v>
      </c>
      <c r="Z69" s="159">
        <v>0</v>
      </c>
      <c r="AA69" s="159">
        <v>0</v>
      </c>
      <c r="AB69" s="159">
        <f t="shared" si="38"/>
        <v>2.9328400000000001</v>
      </c>
    </row>
    <row r="70" spans="1:28" ht="60.75" outlineLevel="1">
      <c r="A70" s="370" t="s">
        <v>568</v>
      </c>
      <c r="B70" s="548" t="s">
        <v>930</v>
      </c>
      <c r="C70" s="485" t="s">
        <v>433</v>
      </c>
      <c r="D70" s="190"/>
      <c r="E70" s="190">
        <v>1.26</v>
      </c>
      <c r="F70" s="485">
        <v>2019</v>
      </c>
      <c r="G70" s="485">
        <v>2019</v>
      </c>
      <c r="H70" s="159">
        <f t="shared" si="23"/>
        <v>2.9328400000000001</v>
      </c>
      <c r="I70" s="159">
        <f t="shared" si="9"/>
        <v>2.9328400000000001</v>
      </c>
      <c r="J70" s="159">
        <f t="shared" si="24"/>
        <v>0</v>
      </c>
      <c r="K70" s="159" t="str">
        <f t="shared" si="25"/>
        <v>-</v>
      </c>
      <c r="L70" s="159" t="str">
        <f t="shared" si="26"/>
        <v>-</v>
      </c>
      <c r="M70" s="159">
        <f t="shared" si="27"/>
        <v>0</v>
      </c>
      <c r="N70" s="159">
        <f t="shared" si="28"/>
        <v>1.26</v>
      </c>
      <c r="O70" s="159" t="str">
        <f t="shared" si="29"/>
        <v>-</v>
      </c>
      <c r="P70" s="159" t="str">
        <f t="shared" si="30"/>
        <v>-</v>
      </c>
      <c r="Q70" s="159" t="str">
        <f t="shared" si="31"/>
        <v>-</v>
      </c>
      <c r="R70" s="159" t="str">
        <f t="shared" si="32"/>
        <v>-</v>
      </c>
      <c r="S70" s="159" t="str">
        <f t="shared" si="33"/>
        <v>-</v>
      </c>
      <c r="T70" s="159" t="str">
        <f t="shared" si="34"/>
        <v>-</v>
      </c>
      <c r="U70" s="159">
        <f t="shared" si="35"/>
        <v>0</v>
      </c>
      <c r="V70" s="159">
        <f t="shared" si="36"/>
        <v>1.26</v>
      </c>
      <c r="W70" s="159">
        <v>0</v>
      </c>
      <c r="X70" s="159">
        <v>2.9328400000000001</v>
      </c>
      <c r="Y70" s="159">
        <v>0</v>
      </c>
      <c r="Z70" s="159">
        <v>0</v>
      </c>
      <c r="AA70" s="159">
        <v>0</v>
      </c>
      <c r="AB70" s="159">
        <f t="shared" si="38"/>
        <v>2.9328400000000001</v>
      </c>
    </row>
    <row r="71" spans="1:28" ht="60.75" outlineLevel="1">
      <c r="A71" s="370" t="s">
        <v>569</v>
      </c>
      <c r="B71" s="548" t="s">
        <v>931</v>
      </c>
      <c r="C71" s="485" t="s">
        <v>433</v>
      </c>
      <c r="D71" s="190"/>
      <c r="E71" s="190">
        <v>1.26</v>
      </c>
      <c r="F71" s="485">
        <v>2019</v>
      </c>
      <c r="G71" s="485">
        <v>2019</v>
      </c>
      <c r="H71" s="159">
        <f t="shared" si="23"/>
        <v>2.9328400000000001</v>
      </c>
      <c r="I71" s="159">
        <f t="shared" si="9"/>
        <v>2.9328400000000001</v>
      </c>
      <c r="J71" s="159">
        <f t="shared" si="24"/>
        <v>0</v>
      </c>
      <c r="K71" s="159" t="str">
        <f t="shared" si="25"/>
        <v>-</v>
      </c>
      <c r="L71" s="159" t="str">
        <f t="shared" si="26"/>
        <v>-</v>
      </c>
      <c r="M71" s="159">
        <f t="shared" si="27"/>
        <v>0</v>
      </c>
      <c r="N71" s="159">
        <f t="shared" si="28"/>
        <v>1.26</v>
      </c>
      <c r="O71" s="159" t="str">
        <f t="shared" si="29"/>
        <v>-</v>
      </c>
      <c r="P71" s="159" t="str">
        <f t="shared" si="30"/>
        <v>-</v>
      </c>
      <c r="Q71" s="159" t="str">
        <f t="shared" si="31"/>
        <v>-</v>
      </c>
      <c r="R71" s="159" t="str">
        <f t="shared" si="32"/>
        <v>-</v>
      </c>
      <c r="S71" s="159" t="str">
        <f t="shared" si="33"/>
        <v>-</v>
      </c>
      <c r="T71" s="159" t="str">
        <f t="shared" si="34"/>
        <v>-</v>
      </c>
      <c r="U71" s="159">
        <f t="shared" si="35"/>
        <v>0</v>
      </c>
      <c r="V71" s="159">
        <f t="shared" si="36"/>
        <v>1.26</v>
      </c>
      <c r="W71" s="159">
        <v>0</v>
      </c>
      <c r="X71" s="159">
        <v>2.9328400000000001</v>
      </c>
      <c r="Y71" s="159">
        <v>0</v>
      </c>
      <c r="Z71" s="159">
        <v>0</v>
      </c>
      <c r="AA71" s="159">
        <v>0</v>
      </c>
      <c r="AB71" s="159">
        <f t="shared" si="38"/>
        <v>2.9328400000000001</v>
      </c>
    </row>
    <row r="72" spans="1:28" ht="60.75" outlineLevel="1">
      <c r="A72" s="370" t="s">
        <v>570</v>
      </c>
      <c r="B72" s="548" t="s">
        <v>932</v>
      </c>
      <c r="C72" s="485" t="s">
        <v>433</v>
      </c>
      <c r="D72" s="190"/>
      <c r="E72" s="190">
        <v>1.26</v>
      </c>
      <c r="F72" s="485">
        <v>2019</v>
      </c>
      <c r="G72" s="485">
        <v>2019</v>
      </c>
      <c r="H72" s="159">
        <f t="shared" si="23"/>
        <v>1.338943</v>
      </c>
      <c r="I72" s="159">
        <f t="shared" si="9"/>
        <v>1.338943</v>
      </c>
      <c r="J72" s="159">
        <f t="shared" si="24"/>
        <v>0</v>
      </c>
      <c r="K72" s="159" t="str">
        <f t="shared" si="25"/>
        <v>-</v>
      </c>
      <c r="L72" s="159" t="str">
        <f t="shared" si="26"/>
        <v>-</v>
      </c>
      <c r="M72" s="159">
        <f t="shared" si="27"/>
        <v>0</v>
      </c>
      <c r="N72" s="159">
        <f t="shared" si="28"/>
        <v>1.26</v>
      </c>
      <c r="O72" s="159" t="str">
        <f t="shared" si="29"/>
        <v>-</v>
      </c>
      <c r="P72" s="159" t="str">
        <f t="shared" si="30"/>
        <v>-</v>
      </c>
      <c r="Q72" s="159" t="str">
        <f t="shared" si="31"/>
        <v>-</v>
      </c>
      <c r="R72" s="159" t="str">
        <f t="shared" si="32"/>
        <v>-</v>
      </c>
      <c r="S72" s="159" t="str">
        <f t="shared" si="33"/>
        <v>-</v>
      </c>
      <c r="T72" s="159" t="str">
        <f t="shared" si="34"/>
        <v>-</v>
      </c>
      <c r="U72" s="159">
        <f t="shared" si="35"/>
        <v>0</v>
      </c>
      <c r="V72" s="159">
        <f t="shared" si="36"/>
        <v>1.26</v>
      </c>
      <c r="W72" s="159">
        <v>0</v>
      </c>
      <c r="X72" s="159">
        <v>1.338943</v>
      </c>
      <c r="Y72" s="159">
        <v>0</v>
      </c>
      <c r="Z72" s="159">
        <v>0</v>
      </c>
      <c r="AA72" s="159">
        <v>0</v>
      </c>
      <c r="AB72" s="159">
        <f t="shared" si="38"/>
        <v>1.338943</v>
      </c>
    </row>
    <row r="73" spans="1:28" ht="60.75" outlineLevel="1">
      <c r="A73" s="370" t="s">
        <v>571</v>
      </c>
      <c r="B73" s="548" t="s">
        <v>933</v>
      </c>
      <c r="C73" s="485" t="s">
        <v>433</v>
      </c>
      <c r="D73" s="190"/>
      <c r="E73" s="190">
        <v>1.26</v>
      </c>
      <c r="F73" s="485">
        <v>2019</v>
      </c>
      <c r="G73" s="485">
        <v>2019</v>
      </c>
      <c r="H73" s="159">
        <f t="shared" si="23"/>
        <v>2.311083</v>
      </c>
      <c r="I73" s="159">
        <f t="shared" si="9"/>
        <v>2.311083</v>
      </c>
      <c r="J73" s="159">
        <f t="shared" si="24"/>
        <v>0</v>
      </c>
      <c r="K73" s="159" t="str">
        <f t="shared" si="25"/>
        <v>-</v>
      </c>
      <c r="L73" s="159" t="str">
        <f t="shared" si="26"/>
        <v>-</v>
      </c>
      <c r="M73" s="159">
        <f t="shared" si="27"/>
        <v>0</v>
      </c>
      <c r="N73" s="159">
        <f t="shared" si="28"/>
        <v>1.26</v>
      </c>
      <c r="O73" s="159" t="str">
        <f t="shared" si="29"/>
        <v>-</v>
      </c>
      <c r="P73" s="159" t="str">
        <f t="shared" si="30"/>
        <v>-</v>
      </c>
      <c r="Q73" s="159" t="str">
        <f t="shared" si="31"/>
        <v>-</v>
      </c>
      <c r="R73" s="159" t="str">
        <f t="shared" si="32"/>
        <v>-</v>
      </c>
      <c r="S73" s="159" t="str">
        <f t="shared" si="33"/>
        <v>-</v>
      </c>
      <c r="T73" s="159" t="str">
        <f t="shared" si="34"/>
        <v>-</v>
      </c>
      <c r="U73" s="159">
        <f t="shared" si="35"/>
        <v>0</v>
      </c>
      <c r="V73" s="159">
        <f t="shared" si="36"/>
        <v>1.26</v>
      </c>
      <c r="W73" s="159">
        <v>0</v>
      </c>
      <c r="X73" s="159">
        <v>2.311083</v>
      </c>
      <c r="Y73" s="159">
        <v>0</v>
      </c>
      <c r="Z73" s="159">
        <v>0</v>
      </c>
      <c r="AA73" s="159">
        <v>0</v>
      </c>
      <c r="AB73" s="159">
        <f t="shared" si="38"/>
        <v>2.311083</v>
      </c>
    </row>
    <row r="74" spans="1:28" ht="60.75" outlineLevel="1">
      <c r="A74" s="370" t="s">
        <v>572</v>
      </c>
      <c r="B74" s="548" t="s">
        <v>934</v>
      </c>
      <c r="C74" s="485" t="s">
        <v>433</v>
      </c>
      <c r="D74" s="190"/>
      <c r="E74" s="190">
        <v>1.26</v>
      </c>
      <c r="F74" s="485">
        <v>2019</v>
      </c>
      <c r="G74" s="485">
        <v>2019</v>
      </c>
      <c r="H74" s="159">
        <f t="shared" si="23"/>
        <v>2.5034479999999997</v>
      </c>
      <c r="I74" s="159">
        <f t="shared" si="9"/>
        <v>2.5034479999999997</v>
      </c>
      <c r="J74" s="159">
        <f t="shared" si="24"/>
        <v>0</v>
      </c>
      <c r="K74" s="159" t="str">
        <f t="shared" si="25"/>
        <v>-</v>
      </c>
      <c r="L74" s="159" t="str">
        <f t="shared" si="26"/>
        <v>-</v>
      </c>
      <c r="M74" s="159">
        <f t="shared" si="27"/>
        <v>0</v>
      </c>
      <c r="N74" s="159">
        <f t="shared" si="28"/>
        <v>1.26</v>
      </c>
      <c r="O74" s="159" t="str">
        <f t="shared" si="29"/>
        <v>-</v>
      </c>
      <c r="P74" s="159" t="str">
        <f t="shared" si="30"/>
        <v>-</v>
      </c>
      <c r="Q74" s="159" t="str">
        <f t="shared" si="31"/>
        <v>-</v>
      </c>
      <c r="R74" s="159" t="str">
        <f t="shared" si="32"/>
        <v>-</v>
      </c>
      <c r="S74" s="159" t="str">
        <f t="shared" si="33"/>
        <v>-</v>
      </c>
      <c r="T74" s="159" t="str">
        <f t="shared" si="34"/>
        <v>-</v>
      </c>
      <c r="U74" s="159">
        <f t="shared" si="35"/>
        <v>0</v>
      </c>
      <c r="V74" s="159">
        <f t="shared" si="36"/>
        <v>1.26</v>
      </c>
      <c r="W74" s="159">
        <v>0</v>
      </c>
      <c r="X74" s="159">
        <v>2.5034479999999997</v>
      </c>
      <c r="Y74" s="159">
        <v>0</v>
      </c>
      <c r="Z74" s="159">
        <v>0</v>
      </c>
      <c r="AA74" s="159">
        <v>0</v>
      </c>
      <c r="AB74" s="159">
        <f t="shared" si="38"/>
        <v>2.5034479999999997</v>
      </c>
    </row>
    <row r="75" spans="1:28" ht="60.75" outlineLevel="1">
      <c r="A75" s="370" t="s">
        <v>573</v>
      </c>
      <c r="B75" s="548" t="s">
        <v>935</v>
      </c>
      <c r="C75" s="485" t="s">
        <v>433</v>
      </c>
      <c r="D75" s="190"/>
      <c r="E75" s="190">
        <v>1.26</v>
      </c>
      <c r="F75" s="485">
        <v>2019</v>
      </c>
      <c r="G75" s="485">
        <v>2019</v>
      </c>
      <c r="H75" s="159">
        <f t="shared" si="23"/>
        <v>2.9328400000000001</v>
      </c>
      <c r="I75" s="159">
        <f t="shared" si="9"/>
        <v>2.9328400000000001</v>
      </c>
      <c r="J75" s="159">
        <f t="shared" si="24"/>
        <v>0</v>
      </c>
      <c r="K75" s="159" t="str">
        <f t="shared" si="25"/>
        <v>-</v>
      </c>
      <c r="L75" s="159" t="str">
        <f t="shared" si="26"/>
        <v>-</v>
      </c>
      <c r="M75" s="159">
        <f t="shared" si="27"/>
        <v>0</v>
      </c>
      <c r="N75" s="159">
        <f t="shared" si="28"/>
        <v>1.26</v>
      </c>
      <c r="O75" s="159" t="str">
        <f t="shared" si="29"/>
        <v>-</v>
      </c>
      <c r="P75" s="159" t="str">
        <f t="shared" si="30"/>
        <v>-</v>
      </c>
      <c r="Q75" s="159" t="str">
        <f t="shared" si="31"/>
        <v>-</v>
      </c>
      <c r="R75" s="159" t="str">
        <f t="shared" si="32"/>
        <v>-</v>
      </c>
      <c r="S75" s="159" t="str">
        <f t="shared" si="33"/>
        <v>-</v>
      </c>
      <c r="T75" s="159" t="str">
        <f t="shared" si="34"/>
        <v>-</v>
      </c>
      <c r="U75" s="159">
        <f t="shared" si="35"/>
        <v>0</v>
      </c>
      <c r="V75" s="159">
        <f t="shared" si="36"/>
        <v>1.26</v>
      </c>
      <c r="W75" s="159">
        <v>0</v>
      </c>
      <c r="X75" s="159">
        <v>2.9328400000000001</v>
      </c>
      <c r="Y75" s="159">
        <v>0</v>
      </c>
      <c r="Z75" s="159">
        <v>0</v>
      </c>
      <c r="AA75" s="159">
        <v>0</v>
      </c>
      <c r="AB75" s="159">
        <f t="shared" si="38"/>
        <v>2.9328400000000001</v>
      </c>
    </row>
    <row r="76" spans="1:28" ht="60.75" outlineLevel="1">
      <c r="A76" s="370" t="s">
        <v>574</v>
      </c>
      <c r="B76" s="548" t="s">
        <v>936</v>
      </c>
      <c r="C76" s="485" t="s">
        <v>433</v>
      </c>
      <c r="D76" s="190"/>
      <c r="E76" s="190">
        <v>1.26</v>
      </c>
      <c r="F76" s="485">
        <v>2019</v>
      </c>
      <c r="G76" s="485">
        <v>2019</v>
      </c>
      <c r="H76" s="159">
        <f t="shared" si="23"/>
        <v>2.7971529999999998</v>
      </c>
      <c r="I76" s="159">
        <f t="shared" si="9"/>
        <v>2.7971529999999998</v>
      </c>
      <c r="J76" s="159">
        <f t="shared" si="24"/>
        <v>0</v>
      </c>
      <c r="K76" s="159" t="str">
        <f t="shared" si="25"/>
        <v>-</v>
      </c>
      <c r="L76" s="159" t="str">
        <f t="shared" si="26"/>
        <v>-</v>
      </c>
      <c r="M76" s="159">
        <f t="shared" si="27"/>
        <v>0</v>
      </c>
      <c r="N76" s="159">
        <f t="shared" si="28"/>
        <v>1.26</v>
      </c>
      <c r="O76" s="159" t="str">
        <f t="shared" si="29"/>
        <v>-</v>
      </c>
      <c r="P76" s="159" t="str">
        <f t="shared" si="30"/>
        <v>-</v>
      </c>
      <c r="Q76" s="159" t="str">
        <f t="shared" si="31"/>
        <v>-</v>
      </c>
      <c r="R76" s="159" t="str">
        <f t="shared" si="32"/>
        <v>-</v>
      </c>
      <c r="S76" s="159" t="str">
        <f t="shared" si="33"/>
        <v>-</v>
      </c>
      <c r="T76" s="159" t="str">
        <f t="shared" si="34"/>
        <v>-</v>
      </c>
      <c r="U76" s="159">
        <f t="shared" si="35"/>
        <v>0</v>
      </c>
      <c r="V76" s="159">
        <f t="shared" si="36"/>
        <v>1.26</v>
      </c>
      <c r="W76" s="159">
        <v>0</v>
      </c>
      <c r="X76" s="159">
        <v>2.7971529999999998</v>
      </c>
      <c r="Y76" s="159">
        <v>0</v>
      </c>
      <c r="Z76" s="159">
        <v>0</v>
      </c>
      <c r="AA76" s="159">
        <v>0</v>
      </c>
      <c r="AB76" s="159">
        <f t="shared" si="38"/>
        <v>2.7971529999999998</v>
      </c>
    </row>
    <row r="77" spans="1:28" ht="60.75" outlineLevel="1">
      <c r="A77" s="370" t="s">
        <v>575</v>
      </c>
      <c r="B77" s="548" t="s">
        <v>937</v>
      </c>
      <c r="C77" s="485" t="s">
        <v>433</v>
      </c>
      <c r="D77" s="190"/>
      <c r="E77" s="190">
        <v>0.8</v>
      </c>
      <c r="F77" s="485">
        <v>2020</v>
      </c>
      <c r="G77" s="485">
        <v>2020</v>
      </c>
      <c r="H77" s="159">
        <f t="shared" si="23"/>
        <v>2.9328400000000001</v>
      </c>
      <c r="I77" s="159">
        <f t="shared" ref="I77:I136" si="39">H77</f>
        <v>2.9328400000000001</v>
      </c>
      <c r="J77" s="159">
        <f t="shared" si="24"/>
        <v>0</v>
      </c>
      <c r="K77" s="159" t="str">
        <f t="shared" si="25"/>
        <v>-</v>
      </c>
      <c r="L77" s="159" t="str">
        <f t="shared" si="26"/>
        <v>-</v>
      </c>
      <c r="M77" s="159" t="str">
        <f t="shared" si="27"/>
        <v>-</v>
      </c>
      <c r="N77" s="159" t="str">
        <f t="shared" si="28"/>
        <v>-</v>
      </c>
      <c r="O77" s="159">
        <f t="shared" si="29"/>
        <v>0</v>
      </c>
      <c r="P77" s="159">
        <f t="shared" si="30"/>
        <v>0.8</v>
      </c>
      <c r="Q77" s="159" t="str">
        <f t="shared" si="31"/>
        <v>-</v>
      </c>
      <c r="R77" s="159" t="str">
        <f t="shared" si="32"/>
        <v>-</v>
      </c>
      <c r="S77" s="159" t="str">
        <f t="shared" si="33"/>
        <v>-</v>
      </c>
      <c r="T77" s="159" t="str">
        <f t="shared" si="34"/>
        <v>-</v>
      </c>
      <c r="U77" s="159">
        <f t="shared" si="35"/>
        <v>0</v>
      </c>
      <c r="V77" s="159">
        <f t="shared" si="36"/>
        <v>0.8</v>
      </c>
      <c r="W77" s="159">
        <v>0</v>
      </c>
      <c r="X77" s="159">
        <v>0</v>
      </c>
      <c r="Y77" s="159">
        <v>2.9328400000000001</v>
      </c>
      <c r="Z77" s="159">
        <v>0</v>
      </c>
      <c r="AA77" s="159">
        <v>0</v>
      </c>
      <c r="AB77" s="159">
        <f t="shared" si="38"/>
        <v>2.9328400000000001</v>
      </c>
    </row>
    <row r="78" spans="1:28" ht="60.75" outlineLevel="1">
      <c r="A78" s="370" t="s">
        <v>576</v>
      </c>
      <c r="B78" s="548" t="s">
        <v>938</v>
      </c>
      <c r="C78" s="485" t="s">
        <v>433</v>
      </c>
      <c r="D78" s="190"/>
      <c r="E78" s="190">
        <v>0.8</v>
      </c>
      <c r="F78" s="485">
        <v>2020</v>
      </c>
      <c r="G78" s="485">
        <v>2020</v>
      </c>
      <c r="H78" s="159">
        <f t="shared" si="23"/>
        <v>2.7971529999999998</v>
      </c>
      <c r="I78" s="159">
        <f t="shared" si="39"/>
        <v>2.7971529999999998</v>
      </c>
      <c r="J78" s="159">
        <f t="shared" si="24"/>
        <v>0</v>
      </c>
      <c r="K78" s="159" t="str">
        <f t="shared" si="25"/>
        <v>-</v>
      </c>
      <c r="L78" s="159" t="str">
        <f t="shared" si="26"/>
        <v>-</v>
      </c>
      <c r="M78" s="159" t="str">
        <f t="shared" si="27"/>
        <v>-</v>
      </c>
      <c r="N78" s="159" t="str">
        <f t="shared" si="28"/>
        <v>-</v>
      </c>
      <c r="O78" s="159">
        <f t="shared" si="29"/>
        <v>0</v>
      </c>
      <c r="P78" s="159">
        <f t="shared" si="30"/>
        <v>0.8</v>
      </c>
      <c r="Q78" s="159" t="str">
        <f t="shared" si="31"/>
        <v>-</v>
      </c>
      <c r="R78" s="159" t="str">
        <f t="shared" si="32"/>
        <v>-</v>
      </c>
      <c r="S78" s="159" t="str">
        <f t="shared" si="33"/>
        <v>-</v>
      </c>
      <c r="T78" s="159" t="str">
        <f t="shared" si="34"/>
        <v>-</v>
      </c>
      <c r="U78" s="159">
        <f t="shared" si="35"/>
        <v>0</v>
      </c>
      <c r="V78" s="159">
        <f t="shared" si="36"/>
        <v>0.8</v>
      </c>
      <c r="W78" s="159">
        <v>0</v>
      </c>
      <c r="X78" s="159">
        <v>0</v>
      </c>
      <c r="Y78" s="159">
        <v>2.7971529999999998</v>
      </c>
      <c r="Z78" s="159">
        <v>0</v>
      </c>
      <c r="AA78" s="159">
        <v>0</v>
      </c>
      <c r="AB78" s="159">
        <f t="shared" si="38"/>
        <v>2.7971529999999998</v>
      </c>
    </row>
    <row r="79" spans="1:28" ht="60.75" outlineLevel="1">
      <c r="A79" s="370" t="s">
        <v>577</v>
      </c>
      <c r="B79" s="548" t="s">
        <v>939</v>
      </c>
      <c r="C79" s="485" t="s">
        <v>433</v>
      </c>
      <c r="D79" s="190"/>
      <c r="E79" s="190">
        <v>1.26</v>
      </c>
      <c r="F79" s="485">
        <v>2020</v>
      </c>
      <c r="G79" s="485">
        <v>2020</v>
      </c>
      <c r="H79" s="159">
        <f t="shared" si="23"/>
        <v>2.5824569999999998</v>
      </c>
      <c r="I79" s="159">
        <f t="shared" si="39"/>
        <v>2.5824569999999998</v>
      </c>
      <c r="J79" s="159">
        <f t="shared" si="24"/>
        <v>0</v>
      </c>
      <c r="K79" s="159" t="str">
        <f t="shared" si="25"/>
        <v>-</v>
      </c>
      <c r="L79" s="159" t="str">
        <f t="shared" si="26"/>
        <v>-</v>
      </c>
      <c r="M79" s="159" t="str">
        <f t="shared" si="27"/>
        <v>-</v>
      </c>
      <c r="N79" s="159" t="str">
        <f t="shared" si="28"/>
        <v>-</v>
      </c>
      <c r="O79" s="159">
        <f t="shared" si="29"/>
        <v>0</v>
      </c>
      <c r="P79" s="159">
        <f t="shared" si="30"/>
        <v>1.26</v>
      </c>
      <c r="Q79" s="159" t="str">
        <f t="shared" si="31"/>
        <v>-</v>
      </c>
      <c r="R79" s="159" t="str">
        <f t="shared" si="32"/>
        <v>-</v>
      </c>
      <c r="S79" s="159" t="str">
        <f t="shared" si="33"/>
        <v>-</v>
      </c>
      <c r="T79" s="159" t="str">
        <f t="shared" si="34"/>
        <v>-</v>
      </c>
      <c r="U79" s="159">
        <f t="shared" si="35"/>
        <v>0</v>
      </c>
      <c r="V79" s="159">
        <f t="shared" si="36"/>
        <v>1.26</v>
      </c>
      <c r="W79" s="159">
        <v>0</v>
      </c>
      <c r="X79" s="159">
        <v>0</v>
      </c>
      <c r="Y79" s="159">
        <v>2.5824569999999998</v>
      </c>
      <c r="Z79" s="159">
        <v>0</v>
      </c>
      <c r="AA79" s="159">
        <v>0</v>
      </c>
      <c r="AB79" s="159">
        <f t="shared" si="38"/>
        <v>2.5824569999999998</v>
      </c>
    </row>
    <row r="80" spans="1:28" ht="60.75" outlineLevel="1">
      <c r="A80" s="370" t="s">
        <v>578</v>
      </c>
      <c r="B80" s="548" t="s">
        <v>940</v>
      </c>
      <c r="C80" s="485" t="s">
        <v>433</v>
      </c>
      <c r="D80" s="190"/>
      <c r="E80" s="190">
        <v>1.26</v>
      </c>
      <c r="F80" s="485">
        <v>2020</v>
      </c>
      <c r="G80" s="485">
        <v>2020</v>
      </c>
      <c r="H80" s="159">
        <f t="shared" si="23"/>
        <v>2.5824569999999998</v>
      </c>
      <c r="I80" s="159">
        <f t="shared" si="39"/>
        <v>2.5824569999999998</v>
      </c>
      <c r="J80" s="159">
        <f t="shared" si="24"/>
        <v>0</v>
      </c>
      <c r="K80" s="159" t="str">
        <f t="shared" si="25"/>
        <v>-</v>
      </c>
      <c r="L80" s="159" t="str">
        <f t="shared" si="26"/>
        <v>-</v>
      </c>
      <c r="M80" s="159" t="str">
        <f t="shared" si="27"/>
        <v>-</v>
      </c>
      <c r="N80" s="159" t="str">
        <f t="shared" si="28"/>
        <v>-</v>
      </c>
      <c r="O80" s="159">
        <f t="shared" si="29"/>
        <v>0</v>
      </c>
      <c r="P80" s="159">
        <f t="shared" si="30"/>
        <v>1.26</v>
      </c>
      <c r="Q80" s="159" t="str">
        <f t="shared" si="31"/>
        <v>-</v>
      </c>
      <c r="R80" s="159" t="str">
        <f t="shared" si="32"/>
        <v>-</v>
      </c>
      <c r="S80" s="159" t="str">
        <f t="shared" si="33"/>
        <v>-</v>
      </c>
      <c r="T80" s="159" t="str">
        <f t="shared" si="34"/>
        <v>-</v>
      </c>
      <c r="U80" s="159">
        <f t="shared" si="35"/>
        <v>0</v>
      </c>
      <c r="V80" s="159">
        <f t="shared" si="36"/>
        <v>1.26</v>
      </c>
      <c r="W80" s="159">
        <v>0</v>
      </c>
      <c r="X80" s="159">
        <v>0</v>
      </c>
      <c r="Y80" s="159">
        <v>2.5824569999999998</v>
      </c>
      <c r="Z80" s="159">
        <v>0</v>
      </c>
      <c r="AA80" s="159">
        <v>0</v>
      </c>
      <c r="AB80" s="159">
        <f t="shared" si="38"/>
        <v>2.5824569999999998</v>
      </c>
    </row>
    <row r="81" spans="1:28" ht="60.75" outlineLevel="1">
      <c r="A81" s="370" t="s">
        <v>579</v>
      </c>
      <c r="B81" s="548" t="s">
        <v>941</v>
      </c>
      <c r="C81" s="485" t="s">
        <v>433</v>
      </c>
      <c r="D81" s="190"/>
      <c r="E81" s="190">
        <v>1.26</v>
      </c>
      <c r="F81" s="485">
        <v>2020</v>
      </c>
      <c r="G81" s="485">
        <v>2020</v>
      </c>
      <c r="H81" s="159">
        <f t="shared" si="23"/>
        <v>2.7971529999999998</v>
      </c>
      <c r="I81" s="159">
        <f t="shared" si="39"/>
        <v>2.7971529999999998</v>
      </c>
      <c r="J81" s="159">
        <f t="shared" si="24"/>
        <v>0</v>
      </c>
      <c r="K81" s="159" t="str">
        <f t="shared" si="25"/>
        <v>-</v>
      </c>
      <c r="L81" s="159" t="str">
        <f t="shared" si="26"/>
        <v>-</v>
      </c>
      <c r="M81" s="159" t="str">
        <f t="shared" si="27"/>
        <v>-</v>
      </c>
      <c r="N81" s="159" t="str">
        <f t="shared" si="28"/>
        <v>-</v>
      </c>
      <c r="O81" s="159">
        <f t="shared" si="29"/>
        <v>0</v>
      </c>
      <c r="P81" s="159">
        <f t="shared" si="30"/>
        <v>1.26</v>
      </c>
      <c r="Q81" s="159" t="str">
        <f t="shared" si="31"/>
        <v>-</v>
      </c>
      <c r="R81" s="159" t="str">
        <f t="shared" si="32"/>
        <v>-</v>
      </c>
      <c r="S81" s="159" t="str">
        <f t="shared" si="33"/>
        <v>-</v>
      </c>
      <c r="T81" s="159" t="str">
        <f t="shared" si="34"/>
        <v>-</v>
      </c>
      <c r="U81" s="159">
        <f t="shared" si="35"/>
        <v>0</v>
      </c>
      <c r="V81" s="159">
        <f t="shared" si="36"/>
        <v>1.26</v>
      </c>
      <c r="W81" s="159"/>
      <c r="X81" s="159">
        <v>0</v>
      </c>
      <c r="Y81" s="159">
        <v>2.7971529999999998</v>
      </c>
      <c r="Z81" s="159">
        <v>0</v>
      </c>
      <c r="AA81" s="159"/>
      <c r="AB81" s="159">
        <f t="shared" ref="AB81:AB140" si="40">SUM(W81:AA81)</f>
        <v>2.7971529999999998</v>
      </c>
    </row>
    <row r="82" spans="1:28" ht="60.75" outlineLevel="1">
      <c r="A82" s="370" t="s">
        <v>580</v>
      </c>
      <c r="B82" s="548" t="s">
        <v>942</v>
      </c>
      <c r="C82" s="485" t="s">
        <v>433</v>
      </c>
      <c r="D82" s="190"/>
      <c r="E82" s="190">
        <v>1.26</v>
      </c>
      <c r="F82" s="485">
        <v>2020</v>
      </c>
      <c r="G82" s="485">
        <v>2020</v>
      </c>
      <c r="H82" s="159">
        <f t="shared" si="23"/>
        <v>2.5824569999999998</v>
      </c>
      <c r="I82" s="159">
        <f t="shared" si="39"/>
        <v>2.5824569999999998</v>
      </c>
      <c r="J82" s="159">
        <f t="shared" si="24"/>
        <v>0</v>
      </c>
      <c r="K82" s="159" t="str">
        <f t="shared" si="25"/>
        <v>-</v>
      </c>
      <c r="L82" s="159" t="str">
        <f t="shared" si="26"/>
        <v>-</v>
      </c>
      <c r="M82" s="159" t="str">
        <f t="shared" si="27"/>
        <v>-</v>
      </c>
      <c r="N82" s="159" t="str">
        <f t="shared" si="28"/>
        <v>-</v>
      </c>
      <c r="O82" s="159">
        <f t="shared" si="29"/>
        <v>0</v>
      </c>
      <c r="P82" s="159">
        <f t="shared" si="30"/>
        <v>1.26</v>
      </c>
      <c r="Q82" s="159" t="str">
        <f t="shared" si="31"/>
        <v>-</v>
      </c>
      <c r="R82" s="159" t="str">
        <f t="shared" si="32"/>
        <v>-</v>
      </c>
      <c r="S82" s="159" t="str">
        <f t="shared" si="33"/>
        <v>-</v>
      </c>
      <c r="T82" s="159" t="str">
        <f t="shared" si="34"/>
        <v>-</v>
      </c>
      <c r="U82" s="159">
        <f t="shared" si="35"/>
        <v>0</v>
      </c>
      <c r="V82" s="159">
        <f t="shared" si="36"/>
        <v>1.26</v>
      </c>
      <c r="W82" s="159"/>
      <c r="X82" s="159">
        <v>0</v>
      </c>
      <c r="Y82" s="159">
        <v>2.5824569999999998</v>
      </c>
      <c r="Z82" s="159">
        <v>0</v>
      </c>
      <c r="AA82" s="159"/>
      <c r="AB82" s="159">
        <f t="shared" si="40"/>
        <v>2.5824569999999998</v>
      </c>
    </row>
    <row r="83" spans="1:28" ht="60.75" outlineLevel="1">
      <c r="A83" s="370" t="s">
        <v>581</v>
      </c>
      <c r="B83" s="548" t="s">
        <v>943</v>
      </c>
      <c r="C83" s="485" t="s">
        <v>433</v>
      </c>
      <c r="D83" s="190"/>
      <c r="E83" s="190">
        <v>0.8</v>
      </c>
      <c r="F83" s="485">
        <v>2020</v>
      </c>
      <c r="G83" s="485">
        <v>2020</v>
      </c>
      <c r="H83" s="159">
        <f t="shared" si="23"/>
        <v>2.6898049999999998</v>
      </c>
      <c r="I83" s="159">
        <f t="shared" si="39"/>
        <v>2.6898049999999998</v>
      </c>
      <c r="J83" s="159">
        <f t="shared" si="24"/>
        <v>0</v>
      </c>
      <c r="K83" s="159" t="str">
        <f t="shared" si="25"/>
        <v>-</v>
      </c>
      <c r="L83" s="159" t="str">
        <f t="shared" si="26"/>
        <v>-</v>
      </c>
      <c r="M83" s="159" t="str">
        <f t="shared" si="27"/>
        <v>-</v>
      </c>
      <c r="N83" s="159" t="str">
        <f t="shared" si="28"/>
        <v>-</v>
      </c>
      <c r="O83" s="159">
        <f t="shared" si="29"/>
        <v>0</v>
      </c>
      <c r="P83" s="159">
        <f t="shared" si="30"/>
        <v>0.8</v>
      </c>
      <c r="Q83" s="159" t="str">
        <f t="shared" si="31"/>
        <v>-</v>
      </c>
      <c r="R83" s="159" t="str">
        <f t="shared" si="32"/>
        <v>-</v>
      </c>
      <c r="S83" s="159" t="str">
        <f t="shared" si="33"/>
        <v>-</v>
      </c>
      <c r="T83" s="159" t="str">
        <f t="shared" si="34"/>
        <v>-</v>
      </c>
      <c r="U83" s="159">
        <f t="shared" si="35"/>
        <v>0</v>
      </c>
      <c r="V83" s="159">
        <f t="shared" si="36"/>
        <v>0.8</v>
      </c>
      <c r="W83" s="159"/>
      <c r="X83" s="159">
        <v>0</v>
      </c>
      <c r="Y83" s="159">
        <v>2.6898049999999998</v>
      </c>
      <c r="Z83" s="159">
        <v>0</v>
      </c>
      <c r="AA83" s="159"/>
      <c r="AB83" s="159">
        <f t="shared" si="40"/>
        <v>2.6898049999999998</v>
      </c>
    </row>
    <row r="84" spans="1:28" ht="60.75" outlineLevel="1">
      <c r="A84" s="370" t="s">
        <v>582</v>
      </c>
      <c r="B84" s="548" t="s">
        <v>944</v>
      </c>
      <c r="C84" s="485" t="s">
        <v>433</v>
      </c>
      <c r="D84" s="190"/>
      <c r="E84" s="190">
        <v>1.26</v>
      </c>
      <c r="F84" s="485">
        <v>2020</v>
      </c>
      <c r="G84" s="485">
        <v>2020</v>
      </c>
      <c r="H84" s="159">
        <f t="shared" ref="H84:H143" si="41">AB84</f>
        <v>2.9328400000000001</v>
      </c>
      <c r="I84" s="159">
        <f t="shared" si="39"/>
        <v>2.9328400000000001</v>
      </c>
      <c r="J84" s="159">
        <f t="shared" ref="J84:J143" si="42">W84</f>
        <v>0</v>
      </c>
      <c r="K84" s="159" t="str">
        <f t="shared" ref="K84:K143" si="43">IF(G84=2018,D84,"-")</f>
        <v>-</v>
      </c>
      <c r="L84" s="159" t="str">
        <f t="shared" ref="L84:L143" si="44">IF(G84=2018,E84,"-")</f>
        <v>-</v>
      </c>
      <c r="M84" s="159" t="str">
        <f t="shared" ref="M84:M143" si="45">IF(G84=2019,D84,"-")</f>
        <v>-</v>
      </c>
      <c r="N84" s="159" t="str">
        <f t="shared" ref="N84:N143" si="46">IF(G84=2019,E84,"-")</f>
        <v>-</v>
      </c>
      <c r="O84" s="159">
        <f t="shared" ref="O84:O143" si="47">IF(G84=2020,D84,"-")</f>
        <v>0</v>
      </c>
      <c r="P84" s="159">
        <f t="shared" ref="P84:P143" si="48">IF(G84=2020,E84,"-")</f>
        <v>1.26</v>
      </c>
      <c r="Q84" s="159" t="str">
        <f t="shared" ref="Q84:Q143" si="49">IF(G84=2021,D84,"-")</f>
        <v>-</v>
      </c>
      <c r="R84" s="159" t="str">
        <f t="shared" ref="R84:R143" si="50">IF(G84=2021,E84,"-")</f>
        <v>-</v>
      </c>
      <c r="S84" s="159" t="str">
        <f t="shared" ref="S84:S143" si="51">IF(G84=2022,D84,"-")</f>
        <v>-</v>
      </c>
      <c r="T84" s="159" t="str">
        <f t="shared" ref="T84:T143" si="52">IF(G84=2022,E84,"-")</f>
        <v>-</v>
      </c>
      <c r="U84" s="159">
        <f t="shared" ref="U84:U143" si="53">SUM(K84,M84,O84,Q84,S84,)</f>
        <v>0</v>
      </c>
      <c r="V84" s="159">
        <f t="shared" ref="V84:V143" si="54">SUM(L84,N84,P84,R84,T84,)</f>
        <v>1.26</v>
      </c>
      <c r="W84" s="159"/>
      <c r="X84" s="159">
        <v>0</v>
      </c>
      <c r="Y84" s="159">
        <v>2.9328400000000001</v>
      </c>
      <c r="Z84" s="159">
        <v>0</v>
      </c>
      <c r="AA84" s="159"/>
      <c r="AB84" s="159">
        <f t="shared" si="40"/>
        <v>2.9328400000000001</v>
      </c>
    </row>
    <row r="85" spans="1:28" ht="60.75" outlineLevel="1">
      <c r="A85" s="370" t="s">
        <v>583</v>
      </c>
      <c r="B85" s="548" t="s">
        <v>945</v>
      </c>
      <c r="C85" s="485" t="s">
        <v>433</v>
      </c>
      <c r="D85" s="190"/>
      <c r="E85" s="190">
        <v>1.26</v>
      </c>
      <c r="F85" s="485">
        <v>2020</v>
      </c>
      <c r="G85" s="485">
        <v>2020</v>
      </c>
      <c r="H85" s="159">
        <f t="shared" si="41"/>
        <v>2.7971529999999998</v>
      </c>
      <c r="I85" s="159">
        <f t="shared" si="39"/>
        <v>2.7971529999999998</v>
      </c>
      <c r="J85" s="159">
        <f t="shared" si="42"/>
        <v>0</v>
      </c>
      <c r="K85" s="159" t="str">
        <f t="shared" si="43"/>
        <v>-</v>
      </c>
      <c r="L85" s="159" t="str">
        <f t="shared" si="44"/>
        <v>-</v>
      </c>
      <c r="M85" s="159" t="str">
        <f t="shared" si="45"/>
        <v>-</v>
      </c>
      <c r="N85" s="159" t="str">
        <f t="shared" si="46"/>
        <v>-</v>
      </c>
      <c r="O85" s="159">
        <f t="shared" si="47"/>
        <v>0</v>
      </c>
      <c r="P85" s="159">
        <f t="shared" si="48"/>
        <v>1.26</v>
      </c>
      <c r="Q85" s="159" t="str">
        <f t="shared" si="49"/>
        <v>-</v>
      </c>
      <c r="R85" s="159" t="str">
        <f t="shared" si="50"/>
        <v>-</v>
      </c>
      <c r="S85" s="159" t="str">
        <f t="shared" si="51"/>
        <v>-</v>
      </c>
      <c r="T85" s="159" t="str">
        <f t="shared" si="52"/>
        <v>-</v>
      </c>
      <c r="U85" s="159">
        <f t="shared" si="53"/>
        <v>0</v>
      </c>
      <c r="V85" s="159">
        <f t="shared" si="54"/>
        <v>1.26</v>
      </c>
      <c r="W85" s="159"/>
      <c r="X85" s="159">
        <v>0</v>
      </c>
      <c r="Y85" s="159">
        <v>2.7971529999999998</v>
      </c>
      <c r="Z85" s="159">
        <v>0</v>
      </c>
      <c r="AA85" s="159"/>
      <c r="AB85" s="159">
        <f t="shared" si="40"/>
        <v>2.7971529999999998</v>
      </c>
    </row>
    <row r="86" spans="1:28" ht="60.75" outlineLevel="1">
      <c r="A86" s="370" t="s">
        <v>584</v>
      </c>
      <c r="B86" s="548" t="s">
        <v>946</v>
      </c>
      <c r="C86" s="485" t="s">
        <v>433</v>
      </c>
      <c r="D86" s="190"/>
      <c r="E86" s="190">
        <v>1.26</v>
      </c>
      <c r="F86" s="485">
        <v>2020</v>
      </c>
      <c r="G86" s="485">
        <v>2020</v>
      </c>
      <c r="H86" s="159">
        <f t="shared" si="41"/>
        <v>3.0118490000000002</v>
      </c>
      <c r="I86" s="159">
        <f t="shared" si="39"/>
        <v>3.0118490000000002</v>
      </c>
      <c r="J86" s="159">
        <f t="shared" si="42"/>
        <v>0</v>
      </c>
      <c r="K86" s="159" t="str">
        <f t="shared" si="43"/>
        <v>-</v>
      </c>
      <c r="L86" s="159" t="str">
        <f t="shared" si="44"/>
        <v>-</v>
      </c>
      <c r="M86" s="159" t="str">
        <f t="shared" si="45"/>
        <v>-</v>
      </c>
      <c r="N86" s="159" t="str">
        <f t="shared" si="46"/>
        <v>-</v>
      </c>
      <c r="O86" s="159">
        <f t="shared" si="47"/>
        <v>0</v>
      </c>
      <c r="P86" s="159">
        <f t="shared" si="48"/>
        <v>1.26</v>
      </c>
      <c r="Q86" s="159" t="str">
        <f t="shared" si="49"/>
        <v>-</v>
      </c>
      <c r="R86" s="159" t="str">
        <f t="shared" si="50"/>
        <v>-</v>
      </c>
      <c r="S86" s="159" t="str">
        <f t="shared" si="51"/>
        <v>-</v>
      </c>
      <c r="T86" s="159" t="str">
        <f t="shared" si="52"/>
        <v>-</v>
      </c>
      <c r="U86" s="159">
        <f t="shared" si="53"/>
        <v>0</v>
      </c>
      <c r="V86" s="159">
        <f t="shared" si="54"/>
        <v>1.26</v>
      </c>
      <c r="W86" s="159"/>
      <c r="X86" s="159">
        <v>0</v>
      </c>
      <c r="Y86" s="159">
        <v>3.0118490000000002</v>
      </c>
      <c r="Z86" s="159">
        <v>0</v>
      </c>
      <c r="AA86" s="159"/>
      <c r="AB86" s="159">
        <f t="shared" si="40"/>
        <v>3.0118490000000002</v>
      </c>
    </row>
    <row r="87" spans="1:28" ht="60.75" outlineLevel="1">
      <c r="A87" s="370" t="s">
        <v>585</v>
      </c>
      <c r="B87" s="548" t="s">
        <v>947</v>
      </c>
      <c r="C87" s="485" t="s">
        <v>433</v>
      </c>
      <c r="D87" s="190"/>
      <c r="E87" s="190">
        <v>1.26</v>
      </c>
      <c r="F87" s="485">
        <v>2020</v>
      </c>
      <c r="G87" s="485">
        <v>2020</v>
      </c>
      <c r="H87" s="159">
        <f t="shared" si="41"/>
        <v>2.4751089999999998</v>
      </c>
      <c r="I87" s="159">
        <f t="shared" si="39"/>
        <v>2.4751089999999998</v>
      </c>
      <c r="J87" s="159">
        <f t="shared" si="42"/>
        <v>0</v>
      </c>
      <c r="K87" s="159" t="str">
        <f t="shared" si="43"/>
        <v>-</v>
      </c>
      <c r="L87" s="159" t="str">
        <f t="shared" si="44"/>
        <v>-</v>
      </c>
      <c r="M87" s="159" t="str">
        <f t="shared" si="45"/>
        <v>-</v>
      </c>
      <c r="N87" s="159" t="str">
        <f t="shared" si="46"/>
        <v>-</v>
      </c>
      <c r="O87" s="159">
        <f t="shared" si="47"/>
        <v>0</v>
      </c>
      <c r="P87" s="159">
        <f t="shared" si="48"/>
        <v>1.26</v>
      </c>
      <c r="Q87" s="159" t="str">
        <f t="shared" si="49"/>
        <v>-</v>
      </c>
      <c r="R87" s="159" t="str">
        <f t="shared" si="50"/>
        <v>-</v>
      </c>
      <c r="S87" s="159" t="str">
        <f t="shared" si="51"/>
        <v>-</v>
      </c>
      <c r="T87" s="159" t="str">
        <f t="shared" si="52"/>
        <v>-</v>
      </c>
      <c r="U87" s="159">
        <f t="shared" si="53"/>
        <v>0</v>
      </c>
      <c r="V87" s="159">
        <f t="shared" si="54"/>
        <v>1.26</v>
      </c>
      <c r="W87" s="159"/>
      <c r="X87" s="159">
        <v>0</v>
      </c>
      <c r="Y87" s="159">
        <v>2.4751089999999998</v>
      </c>
      <c r="Z87" s="159">
        <v>0</v>
      </c>
      <c r="AA87" s="159"/>
      <c r="AB87" s="159">
        <f t="shared" si="40"/>
        <v>2.4751089999999998</v>
      </c>
    </row>
    <row r="88" spans="1:28" ht="60.75" outlineLevel="1">
      <c r="A88" s="370" t="s">
        <v>586</v>
      </c>
      <c r="B88" s="548" t="s">
        <v>948</v>
      </c>
      <c r="C88" s="485" t="s">
        <v>433</v>
      </c>
      <c r="D88" s="190"/>
      <c r="E88" s="190">
        <v>1.26</v>
      </c>
      <c r="F88" s="485">
        <v>2020</v>
      </c>
      <c r="G88" s="485">
        <v>2020</v>
      </c>
      <c r="H88" s="159">
        <f t="shared" si="41"/>
        <v>2.7181439999999997</v>
      </c>
      <c r="I88" s="159">
        <f t="shared" si="39"/>
        <v>2.7181439999999997</v>
      </c>
      <c r="J88" s="159">
        <f t="shared" si="42"/>
        <v>0</v>
      </c>
      <c r="K88" s="159" t="str">
        <f t="shared" si="43"/>
        <v>-</v>
      </c>
      <c r="L88" s="159" t="str">
        <f t="shared" si="44"/>
        <v>-</v>
      </c>
      <c r="M88" s="159" t="str">
        <f t="shared" si="45"/>
        <v>-</v>
      </c>
      <c r="N88" s="159" t="str">
        <f t="shared" si="46"/>
        <v>-</v>
      </c>
      <c r="O88" s="159">
        <f t="shared" si="47"/>
        <v>0</v>
      </c>
      <c r="P88" s="159">
        <f t="shared" si="48"/>
        <v>1.26</v>
      </c>
      <c r="Q88" s="159" t="str">
        <f t="shared" si="49"/>
        <v>-</v>
      </c>
      <c r="R88" s="159" t="str">
        <f t="shared" si="50"/>
        <v>-</v>
      </c>
      <c r="S88" s="159" t="str">
        <f t="shared" si="51"/>
        <v>-</v>
      </c>
      <c r="T88" s="159" t="str">
        <f t="shared" si="52"/>
        <v>-</v>
      </c>
      <c r="U88" s="159">
        <f t="shared" si="53"/>
        <v>0</v>
      </c>
      <c r="V88" s="159">
        <f t="shared" si="54"/>
        <v>1.26</v>
      </c>
      <c r="W88" s="159"/>
      <c r="X88" s="159">
        <v>0</v>
      </c>
      <c r="Y88" s="159">
        <v>2.7181439999999997</v>
      </c>
      <c r="Z88" s="159">
        <v>0</v>
      </c>
      <c r="AA88" s="159"/>
      <c r="AB88" s="159">
        <f t="shared" si="40"/>
        <v>2.7181439999999997</v>
      </c>
    </row>
    <row r="89" spans="1:28" ht="60.75" outlineLevel="1">
      <c r="A89" s="370" t="s">
        <v>587</v>
      </c>
      <c r="B89" s="548" t="s">
        <v>949</v>
      </c>
      <c r="C89" s="485" t="s">
        <v>433</v>
      </c>
      <c r="D89" s="190"/>
      <c r="E89" s="190">
        <v>1.26</v>
      </c>
      <c r="F89" s="485">
        <v>2020</v>
      </c>
      <c r="G89" s="485">
        <v>2020</v>
      </c>
      <c r="H89" s="159">
        <f t="shared" si="41"/>
        <v>2.7181439999999997</v>
      </c>
      <c r="I89" s="159">
        <f t="shared" si="39"/>
        <v>2.7181439999999997</v>
      </c>
      <c r="J89" s="159">
        <f t="shared" si="42"/>
        <v>0</v>
      </c>
      <c r="K89" s="159" t="str">
        <f t="shared" si="43"/>
        <v>-</v>
      </c>
      <c r="L89" s="159" t="str">
        <f t="shared" si="44"/>
        <v>-</v>
      </c>
      <c r="M89" s="159" t="str">
        <f t="shared" si="45"/>
        <v>-</v>
      </c>
      <c r="N89" s="159" t="str">
        <f t="shared" si="46"/>
        <v>-</v>
      </c>
      <c r="O89" s="159">
        <f t="shared" si="47"/>
        <v>0</v>
      </c>
      <c r="P89" s="159">
        <f t="shared" si="48"/>
        <v>1.26</v>
      </c>
      <c r="Q89" s="159" t="str">
        <f t="shared" si="49"/>
        <v>-</v>
      </c>
      <c r="R89" s="159" t="str">
        <f t="shared" si="50"/>
        <v>-</v>
      </c>
      <c r="S89" s="159" t="str">
        <f t="shared" si="51"/>
        <v>-</v>
      </c>
      <c r="T89" s="159" t="str">
        <f t="shared" si="52"/>
        <v>-</v>
      </c>
      <c r="U89" s="159">
        <f t="shared" si="53"/>
        <v>0</v>
      </c>
      <c r="V89" s="159">
        <f t="shared" si="54"/>
        <v>1.26</v>
      </c>
      <c r="W89" s="159"/>
      <c r="X89" s="159">
        <v>0</v>
      </c>
      <c r="Y89" s="159">
        <v>2.7181439999999997</v>
      </c>
      <c r="Z89" s="159">
        <v>0</v>
      </c>
      <c r="AA89" s="159"/>
      <c r="AB89" s="159">
        <f t="shared" si="40"/>
        <v>2.7181439999999997</v>
      </c>
    </row>
    <row r="90" spans="1:28" ht="60.75" outlineLevel="1">
      <c r="A90" s="370" t="s">
        <v>588</v>
      </c>
      <c r="B90" s="548" t="s">
        <v>950</v>
      </c>
      <c r="C90" s="485" t="s">
        <v>433</v>
      </c>
      <c r="D90" s="190"/>
      <c r="E90" s="190">
        <v>1.26</v>
      </c>
      <c r="F90" s="485">
        <v>2020</v>
      </c>
      <c r="G90" s="485">
        <v>2020</v>
      </c>
      <c r="H90" s="159">
        <f t="shared" si="41"/>
        <v>2.5824569999999998</v>
      </c>
      <c r="I90" s="159">
        <f t="shared" si="39"/>
        <v>2.5824569999999998</v>
      </c>
      <c r="J90" s="159">
        <f t="shared" si="42"/>
        <v>0</v>
      </c>
      <c r="K90" s="159" t="str">
        <f t="shared" si="43"/>
        <v>-</v>
      </c>
      <c r="L90" s="159" t="str">
        <f t="shared" si="44"/>
        <v>-</v>
      </c>
      <c r="M90" s="159" t="str">
        <f t="shared" si="45"/>
        <v>-</v>
      </c>
      <c r="N90" s="159" t="str">
        <f t="shared" si="46"/>
        <v>-</v>
      </c>
      <c r="O90" s="159">
        <f t="shared" si="47"/>
        <v>0</v>
      </c>
      <c r="P90" s="159">
        <f t="shared" si="48"/>
        <v>1.26</v>
      </c>
      <c r="Q90" s="159" t="str">
        <f t="shared" si="49"/>
        <v>-</v>
      </c>
      <c r="R90" s="159" t="str">
        <f t="shared" si="50"/>
        <v>-</v>
      </c>
      <c r="S90" s="159" t="str">
        <f t="shared" si="51"/>
        <v>-</v>
      </c>
      <c r="T90" s="159" t="str">
        <f t="shared" si="52"/>
        <v>-</v>
      </c>
      <c r="U90" s="159">
        <f t="shared" si="53"/>
        <v>0</v>
      </c>
      <c r="V90" s="159">
        <f t="shared" si="54"/>
        <v>1.26</v>
      </c>
      <c r="W90" s="159"/>
      <c r="X90" s="159">
        <v>0</v>
      </c>
      <c r="Y90" s="159">
        <v>2.5824569999999998</v>
      </c>
      <c r="Z90" s="159">
        <v>0</v>
      </c>
      <c r="AA90" s="159"/>
      <c r="AB90" s="159">
        <f t="shared" si="40"/>
        <v>2.5824569999999998</v>
      </c>
    </row>
    <row r="91" spans="1:28" ht="60.75" outlineLevel="1">
      <c r="A91" s="370" t="s">
        <v>589</v>
      </c>
      <c r="B91" s="548" t="s">
        <v>951</v>
      </c>
      <c r="C91" s="485" t="s">
        <v>433</v>
      </c>
      <c r="D91" s="190"/>
      <c r="E91" s="190">
        <v>1.26</v>
      </c>
      <c r="F91" s="485">
        <v>2020</v>
      </c>
      <c r="G91" s="485">
        <v>2020</v>
      </c>
      <c r="H91" s="159">
        <f t="shared" si="41"/>
        <v>2.5824569999999998</v>
      </c>
      <c r="I91" s="159">
        <f t="shared" si="39"/>
        <v>2.5824569999999998</v>
      </c>
      <c r="J91" s="159">
        <f t="shared" si="42"/>
        <v>0</v>
      </c>
      <c r="K91" s="159" t="str">
        <f t="shared" si="43"/>
        <v>-</v>
      </c>
      <c r="L91" s="159" t="str">
        <f t="shared" si="44"/>
        <v>-</v>
      </c>
      <c r="M91" s="159" t="str">
        <f t="shared" si="45"/>
        <v>-</v>
      </c>
      <c r="N91" s="159" t="str">
        <f t="shared" si="46"/>
        <v>-</v>
      </c>
      <c r="O91" s="159">
        <f t="shared" si="47"/>
        <v>0</v>
      </c>
      <c r="P91" s="159">
        <f t="shared" si="48"/>
        <v>1.26</v>
      </c>
      <c r="Q91" s="159" t="str">
        <f t="shared" si="49"/>
        <v>-</v>
      </c>
      <c r="R91" s="159" t="str">
        <f t="shared" si="50"/>
        <v>-</v>
      </c>
      <c r="S91" s="159" t="str">
        <f t="shared" si="51"/>
        <v>-</v>
      </c>
      <c r="T91" s="159" t="str">
        <f t="shared" si="52"/>
        <v>-</v>
      </c>
      <c r="U91" s="159">
        <f t="shared" si="53"/>
        <v>0</v>
      </c>
      <c r="V91" s="159">
        <f t="shared" si="54"/>
        <v>1.26</v>
      </c>
      <c r="W91" s="159"/>
      <c r="X91" s="159">
        <v>0</v>
      </c>
      <c r="Y91" s="159">
        <v>2.5824569999999998</v>
      </c>
      <c r="Z91" s="159">
        <v>0</v>
      </c>
      <c r="AA91" s="159"/>
      <c r="AB91" s="159">
        <f t="shared" si="40"/>
        <v>2.5824569999999998</v>
      </c>
    </row>
    <row r="92" spans="1:28" ht="60.75" outlineLevel="1">
      <c r="A92" s="370" t="s">
        <v>590</v>
      </c>
      <c r="B92" s="548" t="s">
        <v>952</v>
      </c>
      <c r="C92" s="485" t="s">
        <v>433</v>
      </c>
      <c r="D92" s="190"/>
      <c r="E92" s="190">
        <v>1.26</v>
      </c>
      <c r="F92" s="485">
        <v>2020</v>
      </c>
      <c r="G92" s="485">
        <v>2020</v>
      </c>
      <c r="H92" s="159">
        <f t="shared" si="41"/>
        <v>2.9328400000000001</v>
      </c>
      <c r="I92" s="159">
        <f t="shared" si="39"/>
        <v>2.9328400000000001</v>
      </c>
      <c r="J92" s="159">
        <f t="shared" si="42"/>
        <v>0</v>
      </c>
      <c r="K92" s="159" t="str">
        <f t="shared" si="43"/>
        <v>-</v>
      </c>
      <c r="L92" s="159" t="str">
        <f t="shared" si="44"/>
        <v>-</v>
      </c>
      <c r="M92" s="159" t="str">
        <f t="shared" si="45"/>
        <v>-</v>
      </c>
      <c r="N92" s="159" t="str">
        <f t="shared" si="46"/>
        <v>-</v>
      </c>
      <c r="O92" s="159">
        <f t="shared" si="47"/>
        <v>0</v>
      </c>
      <c r="P92" s="159">
        <f t="shared" si="48"/>
        <v>1.26</v>
      </c>
      <c r="Q92" s="159" t="str">
        <f t="shared" si="49"/>
        <v>-</v>
      </c>
      <c r="R92" s="159" t="str">
        <f t="shared" si="50"/>
        <v>-</v>
      </c>
      <c r="S92" s="159" t="str">
        <f t="shared" si="51"/>
        <v>-</v>
      </c>
      <c r="T92" s="159" t="str">
        <f t="shared" si="52"/>
        <v>-</v>
      </c>
      <c r="U92" s="159">
        <f t="shared" si="53"/>
        <v>0</v>
      </c>
      <c r="V92" s="159">
        <f t="shared" si="54"/>
        <v>1.26</v>
      </c>
      <c r="W92" s="159"/>
      <c r="X92" s="159">
        <v>0</v>
      </c>
      <c r="Y92" s="159">
        <v>2.9328400000000001</v>
      </c>
      <c r="Z92" s="159">
        <v>0</v>
      </c>
      <c r="AA92" s="159"/>
      <c r="AB92" s="159">
        <f t="shared" si="40"/>
        <v>2.9328400000000001</v>
      </c>
    </row>
    <row r="93" spans="1:28" ht="60.75" outlineLevel="1">
      <c r="A93" s="370" t="s">
        <v>591</v>
      </c>
      <c r="B93" s="548" t="s">
        <v>953</v>
      </c>
      <c r="C93" s="485" t="s">
        <v>433</v>
      </c>
      <c r="D93" s="190"/>
      <c r="E93" s="190">
        <v>1.26</v>
      </c>
      <c r="F93" s="485">
        <v>2020</v>
      </c>
      <c r="G93" s="485">
        <v>2020</v>
      </c>
      <c r="H93" s="159">
        <f t="shared" si="41"/>
        <v>3.0401880000000001</v>
      </c>
      <c r="I93" s="159">
        <f t="shared" si="39"/>
        <v>3.0401880000000001</v>
      </c>
      <c r="J93" s="159">
        <f t="shared" si="42"/>
        <v>0</v>
      </c>
      <c r="K93" s="159" t="str">
        <f t="shared" si="43"/>
        <v>-</v>
      </c>
      <c r="L93" s="159" t="str">
        <f t="shared" si="44"/>
        <v>-</v>
      </c>
      <c r="M93" s="159" t="str">
        <f t="shared" si="45"/>
        <v>-</v>
      </c>
      <c r="N93" s="159" t="str">
        <f t="shared" si="46"/>
        <v>-</v>
      </c>
      <c r="O93" s="159">
        <f t="shared" si="47"/>
        <v>0</v>
      </c>
      <c r="P93" s="159">
        <f t="shared" si="48"/>
        <v>1.26</v>
      </c>
      <c r="Q93" s="159" t="str">
        <f t="shared" si="49"/>
        <v>-</v>
      </c>
      <c r="R93" s="159" t="str">
        <f t="shared" si="50"/>
        <v>-</v>
      </c>
      <c r="S93" s="159" t="str">
        <f t="shared" si="51"/>
        <v>-</v>
      </c>
      <c r="T93" s="159" t="str">
        <f t="shared" si="52"/>
        <v>-</v>
      </c>
      <c r="U93" s="159">
        <f t="shared" si="53"/>
        <v>0</v>
      </c>
      <c r="V93" s="159">
        <f t="shared" si="54"/>
        <v>1.26</v>
      </c>
      <c r="W93" s="159"/>
      <c r="X93" s="159">
        <v>0</v>
      </c>
      <c r="Y93" s="159">
        <v>3.0401880000000001</v>
      </c>
      <c r="Z93" s="159">
        <v>0</v>
      </c>
      <c r="AA93" s="159"/>
      <c r="AB93" s="159">
        <f t="shared" si="40"/>
        <v>3.0401880000000001</v>
      </c>
    </row>
    <row r="94" spans="1:28" ht="60.75" outlineLevel="1">
      <c r="A94" s="370" t="s">
        <v>592</v>
      </c>
      <c r="B94" s="548" t="s">
        <v>954</v>
      </c>
      <c r="C94" s="485" t="s">
        <v>433</v>
      </c>
      <c r="D94" s="190"/>
      <c r="E94" s="190">
        <v>1.26</v>
      </c>
      <c r="F94" s="485">
        <v>2020</v>
      </c>
      <c r="G94" s="485">
        <v>2020</v>
      </c>
      <c r="H94" s="159">
        <f t="shared" si="41"/>
        <v>2.7181439999999997</v>
      </c>
      <c r="I94" s="159">
        <f t="shared" si="39"/>
        <v>2.7181439999999997</v>
      </c>
      <c r="J94" s="159">
        <f t="shared" si="42"/>
        <v>0</v>
      </c>
      <c r="K94" s="159" t="str">
        <f t="shared" si="43"/>
        <v>-</v>
      </c>
      <c r="L94" s="159" t="str">
        <f t="shared" si="44"/>
        <v>-</v>
      </c>
      <c r="M94" s="159" t="str">
        <f t="shared" si="45"/>
        <v>-</v>
      </c>
      <c r="N94" s="159" t="str">
        <f t="shared" si="46"/>
        <v>-</v>
      </c>
      <c r="O94" s="159">
        <f t="shared" si="47"/>
        <v>0</v>
      </c>
      <c r="P94" s="159">
        <f t="shared" si="48"/>
        <v>1.26</v>
      </c>
      <c r="Q94" s="159" t="str">
        <f t="shared" si="49"/>
        <v>-</v>
      </c>
      <c r="R94" s="159" t="str">
        <f t="shared" si="50"/>
        <v>-</v>
      </c>
      <c r="S94" s="159" t="str">
        <f t="shared" si="51"/>
        <v>-</v>
      </c>
      <c r="T94" s="159" t="str">
        <f t="shared" si="52"/>
        <v>-</v>
      </c>
      <c r="U94" s="159">
        <f t="shared" si="53"/>
        <v>0</v>
      </c>
      <c r="V94" s="159">
        <f t="shared" si="54"/>
        <v>1.26</v>
      </c>
      <c r="W94" s="159"/>
      <c r="X94" s="159">
        <v>0</v>
      </c>
      <c r="Y94" s="159">
        <v>2.7181439999999997</v>
      </c>
      <c r="Z94" s="159">
        <v>0</v>
      </c>
      <c r="AA94" s="159"/>
      <c r="AB94" s="159">
        <f t="shared" si="40"/>
        <v>2.7181439999999997</v>
      </c>
    </row>
    <row r="95" spans="1:28" ht="60.75" outlineLevel="1">
      <c r="A95" s="370" t="s">
        <v>593</v>
      </c>
      <c r="B95" s="548" t="s">
        <v>955</v>
      </c>
      <c r="C95" s="485" t="s">
        <v>433</v>
      </c>
      <c r="D95" s="190"/>
      <c r="E95" s="190">
        <v>1.26</v>
      </c>
      <c r="F95" s="485">
        <v>2020</v>
      </c>
      <c r="G95" s="485">
        <v>2020</v>
      </c>
      <c r="H95" s="159">
        <f t="shared" si="41"/>
        <v>2.7181439999999997</v>
      </c>
      <c r="I95" s="159">
        <f t="shared" si="39"/>
        <v>2.7181439999999997</v>
      </c>
      <c r="J95" s="159">
        <f t="shared" si="42"/>
        <v>0</v>
      </c>
      <c r="K95" s="159" t="str">
        <f t="shared" si="43"/>
        <v>-</v>
      </c>
      <c r="L95" s="159" t="str">
        <f t="shared" si="44"/>
        <v>-</v>
      </c>
      <c r="M95" s="159" t="str">
        <f t="shared" si="45"/>
        <v>-</v>
      </c>
      <c r="N95" s="159" t="str">
        <f t="shared" si="46"/>
        <v>-</v>
      </c>
      <c r="O95" s="159">
        <f t="shared" si="47"/>
        <v>0</v>
      </c>
      <c r="P95" s="159">
        <f t="shared" si="48"/>
        <v>1.26</v>
      </c>
      <c r="Q95" s="159" t="str">
        <f t="shared" si="49"/>
        <v>-</v>
      </c>
      <c r="R95" s="159" t="str">
        <f t="shared" si="50"/>
        <v>-</v>
      </c>
      <c r="S95" s="159" t="str">
        <f t="shared" si="51"/>
        <v>-</v>
      </c>
      <c r="T95" s="159" t="str">
        <f t="shared" si="52"/>
        <v>-</v>
      </c>
      <c r="U95" s="159">
        <f t="shared" si="53"/>
        <v>0</v>
      </c>
      <c r="V95" s="159">
        <f t="shared" si="54"/>
        <v>1.26</v>
      </c>
      <c r="W95" s="159"/>
      <c r="X95" s="159">
        <v>0</v>
      </c>
      <c r="Y95" s="159">
        <v>2.7181439999999997</v>
      </c>
      <c r="Z95" s="159">
        <v>0</v>
      </c>
      <c r="AA95" s="159"/>
      <c r="AB95" s="159">
        <f t="shared" si="40"/>
        <v>2.7181439999999997</v>
      </c>
    </row>
    <row r="96" spans="1:28" ht="60.75" outlineLevel="1">
      <c r="A96" s="370" t="s">
        <v>594</v>
      </c>
      <c r="B96" s="548" t="s">
        <v>956</v>
      </c>
      <c r="C96" s="485" t="s">
        <v>433</v>
      </c>
      <c r="D96" s="190"/>
      <c r="E96" s="190">
        <v>1.26</v>
      </c>
      <c r="F96" s="485">
        <v>2020</v>
      </c>
      <c r="G96" s="485">
        <v>2020</v>
      </c>
      <c r="H96" s="159">
        <f t="shared" si="41"/>
        <v>2.5824569999999998</v>
      </c>
      <c r="I96" s="159">
        <f t="shared" si="39"/>
        <v>2.5824569999999998</v>
      </c>
      <c r="J96" s="159">
        <f t="shared" si="42"/>
        <v>0</v>
      </c>
      <c r="K96" s="159" t="str">
        <f t="shared" si="43"/>
        <v>-</v>
      </c>
      <c r="L96" s="159" t="str">
        <f t="shared" si="44"/>
        <v>-</v>
      </c>
      <c r="M96" s="159" t="str">
        <f t="shared" si="45"/>
        <v>-</v>
      </c>
      <c r="N96" s="159" t="str">
        <f t="shared" si="46"/>
        <v>-</v>
      </c>
      <c r="O96" s="159">
        <f t="shared" si="47"/>
        <v>0</v>
      </c>
      <c r="P96" s="159">
        <f t="shared" si="48"/>
        <v>1.26</v>
      </c>
      <c r="Q96" s="159" t="str">
        <f t="shared" si="49"/>
        <v>-</v>
      </c>
      <c r="R96" s="159" t="str">
        <f t="shared" si="50"/>
        <v>-</v>
      </c>
      <c r="S96" s="159" t="str">
        <f t="shared" si="51"/>
        <v>-</v>
      </c>
      <c r="T96" s="159" t="str">
        <f t="shared" si="52"/>
        <v>-</v>
      </c>
      <c r="U96" s="159">
        <f t="shared" si="53"/>
        <v>0</v>
      </c>
      <c r="V96" s="159">
        <f t="shared" si="54"/>
        <v>1.26</v>
      </c>
      <c r="W96" s="159"/>
      <c r="X96" s="159">
        <v>0</v>
      </c>
      <c r="Y96" s="159">
        <v>2.5824569999999998</v>
      </c>
      <c r="Z96" s="159">
        <v>0</v>
      </c>
      <c r="AA96" s="159"/>
      <c r="AB96" s="159">
        <f t="shared" si="40"/>
        <v>2.5824569999999998</v>
      </c>
    </row>
    <row r="97" spans="1:28" ht="60.75" outlineLevel="1">
      <c r="A97" s="370" t="s">
        <v>595</v>
      </c>
      <c r="B97" s="548" t="s">
        <v>957</v>
      </c>
      <c r="C97" s="485" t="s">
        <v>433</v>
      </c>
      <c r="D97" s="190"/>
      <c r="E97" s="190">
        <v>1.26</v>
      </c>
      <c r="F97" s="485">
        <v>2020</v>
      </c>
      <c r="G97" s="485">
        <v>2020</v>
      </c>
      <c r="H97" s="159">
        <f t="shared" si="41"/>
        <v>2.5824569999999998</v>
      </c>
      <c r="I97" s="159">
        <f t="shared" si="39"/>
        <v>2.5824569999999998</v>
      </c>
      <c r="J97" s="159">
        <f t="shared" si="42"/>
        <v>0</v>
      </c>
      <c r="K97" s="159" t="str">
        <f t="shared" si="43"/>
        <v>-</v>
      </c>
      <c r="L97" s="159" t="str">
        <f t="shared" si="44"/>
        <v>-</v>
      </c>
      <c r="M97" s="159" t="str">
        <f t="shared" si="45"/>
        <v>-</v>
      </c>
      <c r="N97" s="159" t="str">
        <f t="shared" si="46"/>
        <v>-</v>
      </c>
      <c r="O97" s="159">
        <f t="shared" si="47"/>
        <v>0</v>
      </c>
      <c r="P97" s="159">
        <f t="shared" si="48"/>
        <v>1.26</v>
      </c>
      <c r="Q97" s="159" t="str">
        <f t="shared" si="49"/>
        <v>-</v>
      </c>
      <c r="R97" s="159" t="str">
        <f t="shared" si="50"/>
        <v>-</v>
      </c>
      <c r="S97" s="159" t="str">
        <f t="shared" si="51"/>
        <v>-</v>
      </c>
      <c r="T97" s="159" t="str">
        <f t="shared" si="52"/>
        <v>-</v>
      </c>
      <c r="U97" s="159">
        <f t="shared" si="53"/>
        <v>0</v>
      </c>
      <c r="V97" s="159">
        <f t="shared" si="54"/>
        <v>1.26</v>
      </c>
      <c r="W97" s="159"/>
      <c r="X97" s="159">
        <v>0</v>
      </c>
      <c r="Y97" s="159">
        <v>2.5824569999999998</v>
      </c>
      <c r="Z97" s="159">
        <v>0</v>
      </c>
      <c r="AA97" s="159"/>
      <c r="AB97" s="159">
        <f t="shared" si="40"/>
        <v>2.5824569999999998</v>
      </c>
    </row>
    <row r="98" spans="1:28" ht="60.75" outlineLevel="1">
      <c r="A98" s="370" t="s">
        <v>596</v>
      </c>
      <c r="B98" s="548" t="s">
        <v>958</v>
      </c>
      <c r="C98" s="485" t="s">
        <v>433</v>
      </c>
      <c r="D98" s="190"/>
      <c r="E98" s="190">
        <v>1.26</v>
      </c>
      <c r="F98" s="485">
        <v>2020</v>
      </c>
      <c r="G98" s="485">
        <v>2020</v>
      </c>
      <c r="H98" s="159">
        <f t="shared" si="41"/>
        <v>2.7181439999999997</v>
      </c>
      <c r="I98" s="159">
        <f t="shared" si="39"/>
        <v>2.7181439999999997</v>
      </c>
      <c r="J98" s="159">
        <f t="shared" si="42"/>
        <v>0</v>
      </c>
      <c r="K98" s="159" t="str">
        <f t="shared" si="43"/>
        <v>-</v>
      </c>
      <c r="L98" s="159" t="str">
        <f t="shared" si="44"/>
        <v>-</v>
      </c>
      <c r="M98" s="159" t="str">
        <f t="shared" si="45"/>
        <v>-</v>
      </c>
      <c r="N98" s="159" t="str">
        <f t="shared" si="46"/>
        <v>-</v>
      </c>
      <c r="O98" s="159">
        <f t="shared" si="47"/>
        <v>0</v>
      </c>
      <c r="P98" s="159">
        <f t="shared" si="48"/>
        <v>1.26</v>
      </c>
      <c r="Q98" s="159" t="str">
        <f t="shared" si="49"/>
        <v>-</v>
      </c>
      <c r="R98" s="159" t="str">
        <f t="shared" si="50"/>
        <v>-</v>
      </c>
      <c r="S98" s="159" t="str">
        <f t="shared" si="51"/>
        <v>-</v>
      </c>
      <c r="T98" s="159" t="str">
        <f t="shared" si="52"/>
        <v>-</v>
      </c>
      <c r="U98" s="159">
        <f t="shared" si="53"/>
        <v>0</v>
      </c>
      <c r="V98" s="159">
        <f t="shared" si="54"/>
        <v>1.26</v>
      </c>
      <c r="W98" s="159"/>
      <c r="X98" s="159">
        <v>0</v>
      </c>
      <c r="Y98" s="159">
        <v>2.7181439999999997</v>
      </c>
      <c r="Z98" s="159">
        <v>0</v>
      </c>
      <c r="AA98" s="159"/>
      <c r="AB98" s="159">
        <f t="shared" si="40"/>
        <v>2.7181439999999997</v>
      </c>
    </row>
    <row r="99" spans="1:28" ht="60.75" outlineLevel="1">
      <c r="A99" s="370" t="s">
        <v>597</v>
      </c>
      <c r="B99" s="548" t="s">
        <v>959</v>
      </c>
      <c r="C99" s="485" t="s">
        <v>433</v>
      </c>
      <c r="D99" s="190"/>
      <c r="E99" s="190">
        <v>1.26</v>
      </c>
      <c r="F99" s="485">
        <v>2020</v>
      </c>
      <c r="G99" s="485">
        <v>2020</v>
      </c>
      <c r="H99" s="159">
        <f t="shared" si="41"/>
        <v>2.7181439999999997</v>
      </c>
      <c r="I99" s="159">
        <f t="shared" si="39"/>
        <v>2.7181439999999997</v>
      </c>
      <c r="J99" s="159">
        <f t="shared" si="42"/>
        <v>0</v>
      </c>
      <c r="K99" s="159" t="str">
        <f t="shared" si="43"/>
        <v>-</v>
      </c>
      <c r="L99" s="159" t="str">
        <f t="shared" si="44"/>
        <v>-</v>
      </c>
      <c r="M99" s="159" t="str">
        <f t="shared" si="45"/>
        <v>-</v>
      </c>
      <c r="N99" s="159" t="str">
        <f t="shared" si="46"/>
        <v>-</v>
      </c>
      <c r="O99" s="159">
        <f t="shared" si="47"/>
        <v>0</v>
      </c>
      <c r="P99" s="159">
        <f t="shared" si="48"/>
        <v>1.26</v>
      </c>
      <c r="Q99" s="159" t="str">
        <f t="shared" si="49"/>
        <v>-</v>
      </c>
      <c r="R99" s="159" t="str">
        <f t="shared" si="50"/>
        <v>-</v>
      </c>
      <c r="S99" s="159" t="str">
        <f t="shared" si="51"/>
        <v>-</v>
      </c>
      <c r="T99" s="159" t="str">
        <f t="shared" si="52"/>
        <v>-</v>
      </c>
      <c r="U99" s="159">
        <f t="shared" si="53"/>
        <v>0</v>
      </c>
      <c r="V99" s="159">
        <f t="shared" si="54"/>
        <v>1.26</v>
      </c>
      <c r="W99" s="159"/>
      <c r="X99" s="159">
        <v>0</v>
      </c>
      <c r="Y99" s="159">
        <v>2.7181439999999997</v>
      </c>
      <c r="Z99" s="159">
        <v>0</v>
      </c>
      <c r="AA99" s="159"/>
      <c r="AB99" s="159">
        <f t="shared" si="40"/>
        <v>2.7181439999999997</v>
      </c>
    </row>
    <row r="100" spans="1:28" ht="60.75" outlineLevel="1">
      <c r="A100" s="370" t="s">
        <v>598</v>
      </c>
      <c r="B100" s="548" t="s">
        <v>960</v>
      </c>
      <c r="C100" s="485" t="s">
        <v>433</v>
      </c>
      <c r="D100" s="190"/>
      <c r="E100" s="190">
        <v>2</v>
      </c>
      <c r="F100" s="485">
        <v>2020</v>
      </c>
      <c r="G100" s="485">
        <v>2020</v>
      </c>
      <c r="H100" s="159">
        <f t="shared" si="41"/>
        <v>5.6272969999999995</v>
      </c>
      <c r="I100" s="159">
        <f t="shared" si="39"/>
        <v>5.6272969999999995</v>
      </c>
      <c r="J100" s="159">
        <f t="shared" si="42"/>
        <v>0</v>
      </c>
      <c r="K100" s="159" t="str">
        <f t="shared" si="43"/>
        <v>-</v>
      </c>
      <c r="L100" s="159" t="str">
        <f t="shared" si="44"/>
        <v>-</v>
      </c>
      <c r="M100" s="159" t="str">
        <f t="shared" si="45"/>
        <v>-</v>
      </c>
      <c r="N100" s="159" t="str">
        <f t="shared" si="46"/>
        <v>-</v>
      </c>
      <c r="O100" s="159">
        <f t="shared" si="47"/>
        <v>0</v>
      </c>
      <c r="P100" s="159">
        <f t="shared" si="48"/>
        <v>2</v>
      </c>
      <c r="Q100" s="159" t="str">
        <f t="shared" si="49"/>
        <v>-</v>
      </c>
      <c r="R100" s="159" t="str">
        <f t="shared" si="50"/>
        <v>-</v>
      </c>
      <c r="S100" s="159" t="str">
        <f t="shared" si="51"/>
        <v>-</v>
      </c>
      <c r="T100" s="159" t="str">
        <f t="shared" si="52"/>
        <v>-</v>
      </c>
      <c r="U100" s="159">
        <f t="shared" si="53"/>
        <v>0</v>
      </c>
      <c r="V100" s="159">
        <f t="shared" si="54"/>
        <v>2</v>
      </c>
      <c r="W100" s="159"/>
      <c r="X100" s="159">
        <v>0</v>
      </c>
      <c r="Y100" s="159">
        <v>5.6272969999999995</v>
      </c>
      <c r="Z100" s="159">
        <v>0</v>
      </c>
      <c r="AA100" s="159"/>
      <c r="AB100" s="159">
        <f t="shared" si="40"/>
        <v>5.6272969999999995</v>
      </c>
    </row>
    <row r="101" spans="1:28" ht="60.75" outlineLevel="1">
      <c r="A101" s="370" t="s">
        <v>599</v>
      </c>
      <c r="B101" s="548" t="s">
        <v>961</v>
      </c>
      <c r="C101" s="485" t="s">
        <v>433</v>
      </c>
      <c r="D101" s="190"/>
      <c r="E101" s="190">
        <v>1.26</v>
      </c>
      <c r="F101" s="485">
        <v>2021</v>
      </c>
      <c r="G101" s="485">
        <v>2021</v>
      </c>
      <c r="H101" s="159">
        <f t="shared" si="41"/>
        <v>2.9328400000000001</v>
      </c>
      <c r="I101" s="159">
        <f t="shared" si="39"/>
        <v>2.9328400000000001</v>
      </c>
      <c r="J101" s="159">
        <f t="shared" si="42"/>
        <v>0</v>
      </c>
      <c r="K101" s="159" t="str">
        <f t="shared" si="43"/>
        <v>-</v>
      </c>
      <c r="L101" s="159" t="str">
        <f t="shared" si="44"/>
        <v>-</v>
      </c>
      <c r="M101" s="159" t="str">
        <f t="shared" si="45"/>
        <v>-</v>
      </c>
      <c r="N101" s="159" t="str">
        <f t="shared" si="46"/>
        <v>-</v>
      </c>
      <c r="O101" s="159" t="str">
        <f t="shared" si="47"/>
        <v>-</v>
      </c>
      <c r="P101" s="159" t="str">
        <f t="shared" si="48"/>
        <v>-</v>
      </c>
      <c r="Q101" s="159">
        <f t="shared" si="49"/>
        <v>0</v>
      </c>
      <c r="R101" s="159">
        <f t="shared" si="50"/>
        <v>1.26</v>
      </c>
      <c r="S101" s="159" t="str">
        <f t="shared" si="51"/>
        <v>-</v>
      </c>
      <c r="T101" s="159" t="str">
        <f t="shared" si="52"/>
        <v>-</v>
      </c>
      <c r="U101" s="159">
        <f t="shared" si="53"/>
        <v>0</v>
      </c>
      <c r="V101" s="159">
        <f t="shared" si="54"/>
        <v>1.26</v>
      </c>
      <c r="W101" s="159"/>
      <c r="X101" s="159">
        <v>0</v>
      </c>
      <c r="Y101" s="159"/>
      <c r="Z101" s="159">
        <v>2.9328400000000001</v>
      </c>
      <c r="AA101" s="159"/>
      <c r="AB101" s="159">
        <f t="shared" si="40"/>
        <v>2.9328400000000001</v>
      </c>
    </row>
    <row r="102" spans="1:28" ht="60.75" outlineLevel="1">
      <c r="A102" s="370" t="s">
        <v>600</v>
      </c>
      <c r="B102" s="548" t="s">
        <v>962</v>
      </c>
      <c r="C102" s="485" t="s">
        <v>433</v>
      </c>
      <c r="D102" s="190"/>
      <c r="E102" s="190">
        <v>2</v>
      </c>
      <c r="F102" s="485">
        <v>2021</v>
      </c>
      <c r="G102" s="485">
        <v>2021</v>
      </c>
      <c r="H102" s="159">
        <f t="shared" si="41"/>
        <v>4.8143010000000004</v>
      </c>
      <c r="I102" s="159">
        <f t="shared" si="39"/>
        <v>4.8143010000000004</v>
      </c>
      <c r="J102" s="159">
        <f t="shared" si="42"/>
        <v>0</v>
      </c>
      <c r="K102" s="159" t="str">
        <f t="shared" si="43"/>
        <v>-</v>
      </c>
      <c r="L102" s="159" t="str">
        <f t="shared" si="44"/>
        <v>-</v>
      </c>
      <c r="M102" s="159" t="str">
        <f t="shared" si="45"/>
        <v>-</v>
      </c>
      <c r="N102" s="159" t="str">
        <f t="shared" si="46"/>
        <v>-</v>
      </c>
      <c r="O102" s="159" t="str">
        <f t="shared" si="47"/>
        <v>-</v>
      </c>
      <c r="P102" s="159" t="str">
        <f t="shared" si="48"/>
        <v>-</v>
      </c>
      <c r="Q102" s="159">
        <f t="shared" si="49"/>
        <v>0</v>
      </c>
      <c r="R102" s="159">
        <f t="shared" si="50"/>
        <v>2</v>
      </c>
      <c r="S102" s="159" t="str">
        <f t="shared" si="51"/>
        <v>-</v>
      </c>
      <c r="T102" s="159" t="str">
        <f t="shared" si="52"/>
        <v>-</v>
      </c>
      <c r="U102" s="159">
        <f t="shared" si="53"/>
        <v>0</v>
      </c>
      <c r="V102" s="159">
        <f t="shared" si="54"/>
        <v>2</v>
      </c>
      <c r="W102" s="159"/>
      <c r="X102" s="159">
        <v>0</v>
      </c>
      <c r="Y102" s="159"/>
      <c r="Z102" s="159">
        <v>4.8143010000000004</v>
      </c>
      <c r="AA102" s="159"/>
      <c r="AB102" s="159">
        <f t="shared" si="40"/>
        <v>4.8143010000000004</v>
      </c>
    </row>
    <row r="103" spans="1:28" ht="60.75" outlineLevel="1">
      <c r="A103" s="370" t="s">
        <v>601</v>
      </c>
      <c r="B103" s="548" t="s">
        <v>963</v>
      </c>
      <c r="C103" s="485" t="s">
        <v>433</v>
      </c>
      <c r="D103" s="190"/>
      <c r="E103" s="190">
        <v>1.26</v>
      </c>
      <c r="F103" s="485">
        <v>2021</v>
      </c>
      <c r="G103" s="485">
        <v>2021</v>
      </c>
      <c r="H103" s="159">
        <f t="shared" si="41"/>
        <v>2.853831</v>
      </c>
      <c r="I103" s="159">
        <f t="shared" si="39"/>
        <v>2.853831</v>
      </c>
      <c r="J103" s="159">
        <f t="shared" si="42"/>
        <v>0</v>
      </c>
      <c r="K103" s="159" t="str">
        <f t="shared" si="43"/>
        <v>-</v>
      </c>
      <c r="L103" s="159" t="str">
        <f t="shared" si="44"/>
        <v>-</v>
      </c>
      <c r="M103" s="159" t="str">
        <f t="shared" si="45"/>
        <v>-</v>
      </c>
      <c r="N103" s="159" t="str">
        <f t="shared" si="46"/>
        <v>-</v>
      </c>
      <c r="O103" s="159" t="str">
        <f t="shared" si="47"/>
        <v>-</v>
      </c>
      <c r="P103" s="159" t="str">
        <f t="shared" si="48"/>
        <v>-</v>
      </c>
      <c r="Q103" s="159">
        <f t="shared" si="49"/>
        <v>0</v>
      </c>
      <c r="R103" s="159">
        <f t="shared" si="50"/>
        <v>1.26</v>
      </c>
      <c r="S103" s="159" t="str">
        <f t="shared" si="51"/>
        <v>-</v>
      </c>
      <c r="T103" s="159" t="str">
        <f t="shared" si="52"/>
        <v>-</v>
      </c>
      <c r="U103" s="159">
        <f t="shared" si="53"/>
        <v>0</v>
      </c>
      <c r="V103" s="159">
        <f t="shared" si="54"/>
        <v>1.26</v>
      </c>
      <c r="W103" s="159"/>
      <c r="X103" s="159">
        <v>0</v>
      </c>
      <c r="Y103" s="159"/>
      <c r="Z103" s="159">
        <v>2.853831</v>
      </c>
      <c r="AA103" s="159"/>
      <c r="AB103" s="159">
        <f t="shared" si="40"/>
        <v>2.853831</v>
      </c>
    </row>
    <row r="104" spans="1:28" ht="60.75" outlineLevel="1">
      <c r="A104" s="370" t="s">
        <v>602</v>
      </c>
      <c r="B104" s="548" t="s">
        <v>964</v>
      </c>
      <c r="C104" s="485" t="s">
        <v>433</v>
      </c>
      <c r="D104" s="190"/>
      <c r="E104" s="190">
        <v>1.26</v>
      </c>
      <c r="F104" s="485">
        <v>2021</v>
      </c>
      <c r="G104" s="485">
        <v>2021</v>
      </c>
      <c r="H104" s="159">
        <f t="shared" si="41"/>
        <v>3.0118490000000002</v>
      </c>
      <c r="I104" s="159">
        <f t="shared" si="39"/>
        <v>3.0118490000000002</v>
      </c>
      <c r="J104" s="159">
        <f t="shared" si="42"/>
        <v>0</v>
      </c>
      <c r="K104" s="159" t="str">
        <f t="shared" si="43"/>
        <v>-</v>
      </c>
      <c r="L104" s="159" t="str">
        <f t="shared" si="44"/>
        <v>-</v>
      </c>
      <c r="M104" s="159" t="str">
        <f t="shared" si="45"/>
        <v>-</v>
      </c>
      <c r="N104" s="159" t="str">
        <f t="shared" si="46"/>
        <v>-</v>
      </c>
      <c r="O104" s="159" t="str">
        <f t="shared" si="47"/>
        <v>-</v>
      </c>
      <c r="P104" s="159" t="str">
        <f t="shared" si="48"/>
        <v>-</v>
      </c>
      <c r="Q104" s="159">
        <f t="shared" si="49"/>
        <v>0</v>
      </c>
      <c r="R104" s="159">
        <f t="shared" si="50"/>
        <v>1.26</v>
      </c>
      <c r="S104" s="159" t="str">
        <f t="shared" si="51"/>
        <v>-</v>
      </c>
      <c r="T104" s="159" t="str">
        <f t="shared" si="52"/>
        <v>-</v>
      </c>
      <c r="U104" s="159">
        <f t="shared" si="53"/>
        <v>0</v>
      </c>
      <c r="V104" s="159">
        <f t="shared" si="54"/>
        <v>1.26</v>
      </c>
      <c r="W104" s="159"/>
      <c r="X104" s="159">
        <v>0</v>
      </c>
      <c r="Y104" s="159"/>
      <c r="Z104" s="159">
        <v>3.0118490000000002</v>
      </c>
      <c r="AA104" s="159"/>
      <c r="AB104" s="159">
        <f t="shared" si="40"/>
        <v>3.0118490000000002</v>
      </c>
    </row>
    <row r="105" spans="1:28" ht="60.75" outlineLevel="1">
      <c r="A105" s="370" t="s">
        <v>603</v>
      </c>
      <c r="B105" s="548" t="s">
        <v>965</v>
      </c>
      <c r="C105" s="485" t="s">
        <v>433</v>
      </c>
      <c r="D105" s="190"/>
      <c r="E105" s="190">
        <v>1.26</v>
      </c>
      <c r="F105" s="485">
        <v>2021</v>
      </c>
      <c r="G105" s="485">
        <v>2021</v>
      </c>
      <c r="H105" s="159">
        <f t="shared" si="41"/>
        <v>2.5824569999999998</v>
      </c>
      <c r="I105" s="159">
        <f t="shared" si="39"/>
        <v>2.5824569999999998</v>
      </c>
      <c r="J105" s="159">
        <f t="shared" si="42"/>
        <v>0</v>
      </c>
      <c r="K105" s="159" t="str">
        <f t="shared" si="43"/>
        <v>-</v>
      </c>
      <c r="L105" s="159" t="str">
        <f t="shared" si="44"/>
        <v>-</v>
      </c>
      <c r="M105" s="159" t="str">
        <f t="shared" si="45"/>
        <v>-</v>
      </c>
      <c r="N105" s="159" t="str">
        <f t="shared" si="46"/>
        <v>-</v>
      </c>
      <c r="O105" s="159" t="str">
        <f t="shared" si="47"/>
        <v>-</v>
      </c>
      <c r="P105" s="159" t="str">
        <f t="shared" si="48"/>
        <v>-</v>
      </c>
      <c r="Q105" s="159">
        <f t="shared" si="49"/>
        <v>0</v>
      </c>
      <c r="R105" s="159">
        <f t="shared" si="50"/>
        <v>1.26</v>
      </c>
      <c r="S105" s="159" t="str">
        <f t="shared" si="51"/>
        <v>-</v>
      </c>
      <c r="T105" s="159" t="str">
        <f t="shared" si="52"/>
        <v>-</v>
      </c>
      <c r="U105" s="159">
        <f t="shared" si="53"/>
        <v>0</v>
      </c>
      <c r="V105" s="159">
        <f t="shared" si="54"/>
        <v>1.26</v>
      </c>
      <c r="W105" s="159"/>
      <c r="X105" s="159">
        <v>0</v>
      </c>
      <c r="Y105" s="159">
        <v>0</v>
      </c>
      <c r="Z105" s="159">
        <v>2.5824569999999998</v>
      </c>
      <c r="AA105" s="159"/>
      <c r="AB105" s="159">
        <f t="shared" si="40"/>
        <v>2.5824569999999998</v>
      </c>
    </row>
    <row r="106" spans="1:28" ht="60.75" outlineLevel="1">
      <c r="A106" s="370" t="s">
        <v>832</v>
      </c>
      <c r="B106" s="548" t="s">
        <v>966</v>
      </c>
      <c r="C106" s="485" t="s">
        <v>433</v>
      </c>
      <c r="D106" s="190"/>
      <c r="E106" s="190">
        <v>2</v>
      </c>
      <c r="F106" s="485">
        <v>2021</v>
      </c>
      <c r="G106" s="485">
        <v>2021</v>
      </c>
      <c r="H106" s="159">
        <f t="shared" si="41"/>
        <v>4.4922569999999995</v>
      </c>
      <c r="I106" s="159">
        <f t="shared" si="39"/>
        <v>4.4922569999999995</v>
      </c>
      <c r="J106" s="159">
        <f t="shared" si="42"/>
        <v>0</v>
      </c>
      <c r="K106" s="159" t="str">
        <f t="shared" si="43"/>
        <v>-</v>
      </c>
      <c r="L106" s="159" t="str">
        <f t="shared" si="44"/>
        <v>-</v>
      </c>
      <c r="M106" s="159" t="str">
        <f t="shared" si="45"/>
        <v>-</v>
      </c>
      <c r="N106" s="159" t="str">
        <f t="shared" si="46"/>
        <v>-</v>
      </c>
      <c r="O106" s="159" t="str">
        <f t="shared" si="47"/>
        <v>-</v>
      </c>
      <c r="P106" s="159" t="str">
        <f t="shared" si="48"/>
        <v>-</v>
      </c>
      <c r="Q106" s="159">
        <f t="shared" si="49"/>
        <v>0</v>
      </c>
      <c r="R106" s="159">
        <f t="shared" si="50"/>
        <v>2</v>
      </c>
      <c r="S106" s="159" t="str">
        <f t="shared" si="51"/>
        <v>-</v>
      </c>
      <c r="T106" s="159" t="str">
        <f t="shared" si="52"/>
        <v>-</v>
      </c>
      <c r="U106" s="159">
        <f t="shared" si="53"/>
        <v>0</v>
      </c>
      <c r="V106" s="159">
        <f t="shared" si="54"/>
        <v>2</v>
      </c>
      <c r="W106" s="159"/>
      <c r="X106" s="159">
        <v>0</v>
      </c>
      <c r="Y106" s="159">
        <v>0</v>
      </c>
      <c r="Z106" s="159">
        <v>4.4922569999999995</v>
      </c>
      <c r="AA106" s="159"/>
      <c r="AB106" s="159">
        <f t="shared" si="40"/>
        <v>4.4922569999999995</v>
      </c>
    </row>
    <row r="107" spans="1:28" ht="60.75" outlineLevel="1">
      <c r="A107" s="370" t="s">
        <v>850</v>
      </c>
      <c r="B107" s="548" t="s">
        <v>967</v>
      </c>
      <c r="C107" s="485" t="s">
        <v>433</v>
      </c>
      <c r="D107" s="190"/>
      <c r="E107" s="190">
        <v>1.26</v>
      </c>
      <c r="F107" s="485">
        <v>2021</v>
      </c>
      <c r="G107" s="485">
        <v>2021</v>
      </c>
      <c r="H107" s="159">
        <f t="shared" si="41"/>
        <v>3.1475360000000001</v>
      </c>
      <c r="I107" s="159">
        <f t="shared" si="39"/>
        <v>3.1475360000000001</v>
      </c>
      <c r="J107" s="159">
        <f t="shared" si="42"/>
        <v>0</v>
      </c>
      <c r="K107" s="159" t="str">
        <f t="shared" si="43"/>
        <v>-</v>
      </c>
      <c r="L107" s="159" t="str">
        <f t="shared" si="44"/>
        <v>-</v>
      </c>
      <c r="M107" s="159" t="str">
        <f t="shared" si="45"/>
        <v>-</v>
      </c>
      <c r="N107" s="159" t="str">
        <f t="shared" si="46"/>
        <v>-</v>
      </c>
      <c r="O107" s="159" t="str">
        <f t="shared" si="47"/>
        <v>-</v>
      </c>
      <c r="P107" s="159" t="str">
        <f t="shared" si="48"/>
        <v>-</v>
      </c>
      <c r="Q107" s="159">
        <f t="shared" si="49"/>
        <v>0</v>
      </c>
      <c r="R107" s="159">
        <f t="shared" si="50"/>
        <v>1.26</v>
      </c>
      <c r="S107" s="159" t="str">
        <f t="shared" si="51"/>
        <v>-</v>
      </c>
      <c r="T107" s="159" t="str">
        <f t="shared" si="52"/>
        <v>-</v>
      </c>
      <c r="U107" s="159">
        <f t="shared" si="53"/>
        <v>0</v>
      </c>
      <c r="V107" s="159">
        <f t="shared" si="54"/>
        <v>1.26</v>
      </c>
      <c r="W107" s="159"/>
      <c r="X107" s="159">
        <v>0</v>
      </c>
      <c r="Y107" s="159">
        <v>0</v>
      </c>
      <c r="Z107" s="159">
        <v>3.1475360000000001</v>
      </c>
      <c r="AA107" s="159"/>
      <c r="AB107" s="159">
        <f t="shared" si="40"/>
        <v>3.1475360000000001</v>
      </c>
    </row>
    <row r="108" spans="1:28" ht="60.75" outlineLevel="1">
      <c r="A108" s="370" t="s">
        <v>853</v>
      </c>
      <c r="B108" s="548" t="s">
        <v>968</v>
      </c>
      <c r="C108" s="485" t="s">
        <v>433</v>
      </c>
      <c r="D108" s="190"/>
      <c r="E108" s="190">
        <v>1.26</v>
      </c>
      <c r="F108" s="485">
        <v>2021</v>
      </c>
      <c r="G108" s="485">
        <v>2021</v>
      </c>
      <c r="H108" s="159">
        <f t="shared" si="41"/>
        <v>2.9328400000000001</v>
      </c>
      <c r="I108" s="159">
        <f t="shared" si="39"/>
        <v>2.9328400000000001</v>
      </c>
      <c r="J108" s="159">
        <f t="shared" si="42"/>
        <v>0</v>
      </c>
      <c r="K108" s="159" t="str">
        <f t="shared" si="43"/>
        <v>-</v>
      </c>
      <c r="L108" s="159" t="str">
        <f t="shared" si="44"/>
        <v>-</v>
      </c>
      <c r="M108" s="159" t="str">
        <f t="shared" si="45"/>
        <v>-</v>
      </c>
      <c r="N108" s="159" t="str">
        <f t="shared" si="46"/>
        <v>-</v>
      </c>
      <c r="O108" s="159" t="str">
        <f t="shared" si="47"/>
        <v>-</v>
      </c>
      <c r="P108" s="159" t="str">
        <f t="shared" si="48"/>
        <v>-</v>
      </c>
      <c r="Q108" s="159">
        <f t="shared" si="49"/>
        <v>0</v>
      </c>
      <c r="R108" s="159">
        <f t="shared" si="50"/>
        <v>1.26</v>
      </c>
      <c r="S108" s="159" t="str">
        <f t="shared" si="51"/>
        <v>-</v>
      </c>
      <c r="T108" s="159" t="str">
        <f t="shared" si="52"/>
        <v>-</v>
      </c>
      <c r="U108" s="159">
        <f t="shared" si="53"/>
        <v>0</v>
      </c>
      <c r="V108" s="159">
        <f t="shared" si="54"/>
        <v>1.26</v>
      </c>
      <c r="W108" s="159"/>
      <c r="X108" s="159">
        <v>0</v>
      </c>
      <c r="Y108" s="159">
        <v>0</v>
      </c>
      <c r="Z108" s="159">
        <v>2.9328400000000001</v>
      </c>
      <c r="AA108" s="159"/>
      <c r="AB108" s="159">
        <f t="shared" si="40"/>
        <v>2.9328400000000001</v>
      </c>
    </row>
    <row r="109" spans="1:28" ht="60.75" outlineLevel="1">
      <c r="A109" s="370" t="s">
        <v>854</v>
      </c>
      <c r="B109" s="548" t="s">
        <v>969</v>
      </c>
      <c r="C109" s="485" t="s">
        <v>433</v>
      </c>
      <c r="D109" s="190"/>
      <c r="E109" s="190">
        <v>1.26</v>
      </c>
      <c r="F109" s="485">
        <v>2021</v>
      </c>
      <c r="G109" s="485">
        <v>2021</v>
      </c>
      <c r="H109" s="159">
        <f t="shared" si="41"/>
        <v>3.1475360000000001</v>
      </c>
      <c r="I109" s="159">
        <f t="shared" si="39"/>
        <v>3.1475360000000001</v>
      </c>
      <c r="J109" s="159">
        <f t="shared" si="42"/>
        <v>0</v>
      </c>
      <c r="K109" s="159" t="str">
        <f t="shared" si="43"/>
        <v>-</v>
      </c>
      <c r="L109" s="159" t="str">
        <f t="shared" si="44"/>
        <v>-</v>
      </c>
      <c r="M109" s="159" t="str">
        <f t="shared" si="45"/>
        <v>-</v>
      </c>
      <c r="N109" s="159" t="str">
        <f t="shared" si="46"/>
        <v>-</v>
      </c>
      <c r="O109" s="159" t="str">
        <f t="shared" si="47"/>
        <v>-</v>
      </c>
      <c r="P109" s="159" t="str">
        <f t="shared" si="48"/>
        <v>-</v>
      </c>
      <c r="Q109" s="159">
        <f t="shared" si="49"/>
        <v>0</v>
      </c>
      <c r="R109" s="159">
        <f t="shared" si="50"/>
        <v>1.26</v>
      </c>
      <c r="S109" s="159" t="str">
        <f t="shared" si="51"/>
        <v>-</v>
      </c>
      <c r="T109" s="159" t="str">
        <f t="shared" si="52"/>
        <v>-</v>
      </c>
      <c r="U109" s="159">
        <f t="shared" si="53"/>
        <v>0</v>
      </c>
      <c r="V109" s="159">
        <f t="shared" si="54"/>
        <v>1.26</v>
      </c>
      <c r="W109" s="159"/>
      <c r="X109" s="159">
        <v>0</v>
      </c>
      <c r="Y109" s="159">
        <v>0</v>
      </c>
      <c r="Z109" s="159">
        <v>3.1475360000000001</v>
      </c>
      <c r="AA109" s="159"/>
      <c r="AB109" s="159">
        <f t="shared" si="40"/>
        <v>3.1475360000000001</v>
      </c>
    </row>
    <row r="110" spans="1:28" ht="60.75" outlineLevel="1">
      <c r="A110" s="370" t="s">
        <v>855</v>
      </c>
      <c r="B110" s="548" t="s">
        <v>970</v>
      </c>
      <c r="C110" s="485" t="s">
        <v>433</v>
      </c>
      <c r="D110" s="190"/>
      <c r="E110" s="190">
        <v>1.26</v>
      </c>
      <c r="F110" s="485">
        <v>2021</v>
      </c>
      <c r="G110" s="485">
        <v>2021</v>
      </c>
      <c r="H110" s="159">
        <f t="shared" si="41"/>
        <v>3.283223</v>
      </c>
      <c r="I110" s="159">
        <f t="shared" si="39"/>
        <v>3.283223</v>
      </c>
      <c r="J110" s="159">
        <f t="shared" si="42"/>
        <v>0</v>
      </c>
      <c r="K110" s="159" t="str">
        <f t="shared" si="43"/>
        <v>-</v>
      </c>
      <c r="L110" s="159" t="str">
        <f t="shared" si="44"/>
        <v>-</v>
      </c>
      <c r="M110" s="159" t="str">
        <f t="shared" si="45"/>
        <v>-</v>
      </c>
      <c r="N110" s="159" t="str">
        <f t="shared" si="46"/>
        <v>-</v>
      </c>
      <c r="O110" s="159" t="str">
        <f t="shared" si="47"/>
        <v>-</v>
      </c>
      <c r="P110" s="159" t="str">
        <f t="shared" si="48"/>
        <v>-</v>
      </c>
      <c r="Q110" s="159">
        <f t="shared" si="49"/>
        <v>0</v>
      </c>
      <c r="R110" s="159">
        <f t="shared" si="50"/>
        <v>1.26</v>
      </c>
      <c r="S110" s="159" t="str">
        <f t="shared" si="51"/>
        <v>-</v>
      </c>
      <c r="T110" s="159" t="str">
        <f t="shared" si="52"/>
        <v>-</v>
      </c>
      <c r="U110" s="159">
        <f t="shared" si="53"/>
        <v>0</v>
      </c>
      <c r="V110" s="159">
        <f t="shared" si="54"/>
        <v>1.26</v>
      </c>
      <c r="W110" s="159"/>
      <c r="X110" s="159">
        <v>0</v>
      </c>
      <c r="Y110" s="159">
        <v>0</v>
      </c>
      <c r="Z110" s="159">
        <v>3.283223</v>
      </c>
      <c r="AA110" s="159"/>
      <c r="AB110" s="159">
        <f t="shared" si="40"/>
        <v>3.283223</v>
      </c>
    </row>
    <row r="111" spans="1:28" ht="60.75" outlineLevel="1">
      <c r="A111" s="370" t="s">
        <v>1325</v>
      </c>
      <c r="B111" s="548" t="s">
        <v>971</v>
      </c>
      <c r="C111" s="485" t="s">
        <v>433</v>
      </c>
      <c r="D111" s="190"/>
      <c r="E111" s="190">
        <v>1.26</v>
      </c>
      <c r="F111" s="485">
        <v>2021</v>
      </c>
      <c r="G111" s="485">
        <v>2021</v>
      </c>
      <c r="H111" s="159">
        <f t="shared" si="41"/>
        <v>2.9328400000000001</v>
      </c>
      <c r="I111" s="159">
        <f t="shared" si="39"/>
        <v>2.9328400000000001</v>
      </c>
      <c r="J111" s="159">
        <f t="shared" si="42"/>
        <v>0</v>
      </c>
      <c r="K111" s="159" t="str">
        <f t="shared" si="43"/>
        <v>-</v>
      </c>
      <c r="L111" s="159" t="str">
        <f t="shared" si="44"/>
        <v>-</v>
      </c>
      <c r="M111" s="159" t="str">
        <f t="shared" si="45"/>
        <v>-</v>
      </c>
      <c r="N111" s="159" t="str">
        <f t="shared" si="46"/>
        <v>-</v>
      </c>
      <c r="O111" s="159" t="str">
        <f t="shared" si="47"/>
        <v>-</v>
      </c>
      <c r="P111" s="159" t="str">
        <f t="shared" si="48"/>
        <v>-</v>
      </c>
      <c r="Q111" s="159">
        <f t="shared" si="49"/>
        <v>0</v>
      </c>
      <c r="R111" s="159">
        <f t="shared" si="50"/>
        <v>1.26</v>
      </c>
      <c r="S111" s="159" t="str">
        <f t="shared" si="51"/>
        <v>-</v>
      </c>
      <c r="T111" s="159" t="str">
        <f t="shared" si="52"/>
        <v>-</v>
      </c>
      <c r="U111" s="159">
        <f t="shared" si="53"/>
        <v>0</v>
      </c>
      <c r="V111" s="159">
        <f t="shared" si="54"/>
        <v>1.26</v>
      </c>
      <c r="W111" s="159"/>
      <c r="X111" s="159">
        <v>0</v>
      </c>
      <c r="Y111" s="159">
        <v>0</v>
      </c>
      <c r="Z111" s="159">
        <v>2.9328400000000001</v>
      </c>
      <c r="AA111" s="159"/>
      <c r="AB111" s="159">
        <f t="shared" si="40"/>
        <v>2.9328400000000001</v>
      </c>
    </row>
    <row r="112" spans="1:28" ht="60.75" outlineLevel="1">
      <c r="A112" s="370" t="s">
        <v>1326</v>
      </c>
      <c r="B112" s="548" t="s">
        <v>972</v>
      </c>
      <c r="C112" s="485" t="s">
        <v>433</v>
      </c>
      <c r="D112" s="190"/>
      <c r="E112" s="190">
        <v>1.26</v>
      </c>
      <c r="F112" s="485">
        <v>2021</v>
      </c>
      <c r="G112" s="485">
        <v>2021</v>
      </c>
      <c r="H112" s="159">
        <f t="shared" si="41"/>
        <v>2.7971529999999998</v>
      </c>
      <c r="I112" s="159">
        <f t="shared" si="39"/>
        <v>2.7971529999999998</v>
      </c>
      <c r="J112" s="159">
        <f t="shared" si="42"/>
        <v>0</v>
      </c>
      <c r="K112" s="159" t="str">
        <f t="shared" si="43"/>
        <v>-</v>
      </c>
      <c r="L112" s="159" t="str">
        <f t="shared" si="44"/>
        <v>-</v>
      </c>
      <c r="M112" s="159" t="str">
        <f t="shared" si="45"/>
        <v>-</v>
      </c>
      <c r="N112" s="159" t="str">
        <f t="shared" si="46"/>
        <v>-</v>
      </c>
      <c r="O112" s="159" t="str">
        <f t="shared" si="47"/>
        <v>-</v>
      </c>
      <c r="P112" s="159" t="str">
        <f t="shared" si="48"/>
        <v>-</v>
      </c>
      <c r="Q112" s="159">
        <f t="shared" si="49"/>
        <v>0</v>
      </c>
      <c r="R112" s="159">
        <f t="shared" si="50"/>
        <v>1.26</v>
      </c>
      <c r="S112" s="159" t="str">
        <f t="shared" si="51"/>
        <v>-</v>
      </c>
      <c r="T112" s="159" t="str">
        <f t="shared" si="52"/>
        <v>-</v>
      </c>
      <c r="U112" s="159">
        <f t="shared" si="53"/>
        <v>0</v>
      </c>
      <c r="V112" s="159">
        <f t="shared" si="54"/>
        <v>1.26</v>
      </c>
      <c r="W112" s="159"/>
      <c r="X112" s="159">
        <v>0</v>
      </c>
      <c r="Y112" s="159">
        <v>0</v>
      </c>
      <c r="Z112" s="159">
        <v>2.7971529999999998</v>
      </c>
      <c r="AA112" s="159"/>
      <c r="AB112" s="159">
        <f t="shared" si="40"/>
        <v>2.7971529999999998</v>
      </c>
    </row>
    <row r="113" spans="1:28" ht="60.75" outlineLevel="1">
      <c r="A113" s="370" t="s">
        <v>1327</v>
      </c>
      <c r="B113" s="548" t="s">
        <v>973</v>
      </c>
      <c r="C113" s="485" t="s">
        <v>433</v>
      </c>
      <c r="D113" s="190"/>
      <c r="E113" s="190">
        <v>2</v>
      </c>
      <c r="F113" s="485">
        <v>2021</v>
      </c>
      <c r="G113" s="485">
        <v>2021</v>
      </c>
      <c r="H113" s="159">
        <f t="shared" si="41"/>
        <v>5.4508850000000004</v>
      </c>
      <c r="I113" s="159">
        <f t="shared" si="39"/>
        <v>5.4508850000000004</v>
      </c>
      <c r="J113" s="159">
        <f t="shared" si="42"/>
        <v>0</v>
      </c>
      <c r="K113" s="159" t="str">
        <f t="shared" si="43"/>
        <v>-</v>
      </c>
      <c r="L113" s="159" t="str">
        <f t="shared" si="44"/>
        <v>-</v>
      </c>
      <c r="M113" s="159" t="str">
        <f t="shared" si="45"/>
        <v>-</v>
      </c>
      <c r="N113" s="159" t="str">
        <f t="shared" si="46"/>
        <v>-</v>
      </c>
      <c r="O113" s="159" t="str">
        <f t="shared" si="47"/>
        <v>-</v>
      </c>
      <c r="P113" s="159" t="str">
        <f t="shared" si="48"/>
        <v>-</v>
      </c>
      <c r="Q113" s="159">
        <f t="shared" si="49"/>
        <v>0</v>
      </c>
      <c r="R113" s="159">
        <f t="shared" si="50"/>
        <v>2</v>
      </c>
      <c r="S113" s="159" t="str">
        <f t="shared" si="51"/>
        <v>-</v>
      </c>
      <c r="T113" s="159" t="str">
        <f t="shared" si="52"/>
        <v>-</v>
      </c>
      <c r="U113" s="159">
        <f t="shared" si="53"/>
        <v>0</v>
      </c>
      <c r="V113" s="159">
        <f t="shared" si="54"/>
        <v>2</v>
      </c>
      <c r="W113" s="159"/>
      <c r="X113" s="159">
        <v>0</v>
      </c>
      <c r="Y113" s="159">
        <v>0</v>
      </c>
      <c r="Z113" s="159">
        <v>5.4508850000000004</v>
      </c>
      <c r="AA113" s="159"/>
      <c r="AB113" s="159">
        <f t="shared" si="40"/>
        <v>5.4508850000000004</v>
      </c>
    </row>
    <row r="114" spans="1:28" ht="60.75" outlineLevel="1">
      <c r="A114" s="370" t="s">
        <v>1328</v>
      </c>
      <c r="B114" s="548" t="s">
        <v>974</v>
      </c>
      <c r="C114" s="485" t="s">
        <v>433</v>
      </c>
      <c r="D114" s="190"/>
      <c r="E114" s="190">
        <v>1.26</v>
      </c>
      <c r="F114" s="485">
        <v>2021</v>
      </c>
      <c r="G114" s="485">
        <v>2021</v>
      </c>
      <c r="H114" s="159">
        <f t="shared" si="41"/>
        <v>3.0118490000000002</v>
      </c>
      <c r="I114" s="159">
        <f t="shared" si="39"/>
        <v>3.0118490000000002</v>
      </c>
      <c r="J114" s="159">
        <f t="shared" si="42"/>
        <v>0</v>
      </c>
      <c r="K114" s="159" t="str">
        <f t="shared" si="43"/>
        <v>-</v>
      </c>
      <c r="L114" s="159" t="str">
        <f t="shared" si="44"/>
        <v>-</v>
      </c>
      <c r="M114" s="159" t="str">
        <f t="shared" si="45"/>
        <v>-</v>
      </c>
      <c r="N114" s="159" t="str">
        <f t="shared" si="46"/>
        <v>-</v>
      </c>
      <c r="O114" s="159" t="str">
        <f t="shared" si="47"/>
        <v>-</v>
      </c>
      <c r="P114" s="159" t="str">
        <f t="shared" si="48"/>
        <v>-</v>
      </c>
      <c r="Q114" s="159">
        <f t="shared" si="49"/>
        <v>0</v>
      </c>
      <c r="R114" s="159">
        <f t="shared" si="50"/>
        <v>1.26</v>
      </c>
      <c r="S114" s="159" t="str">
        <f t="shared" si="51"/>
        <v>-</v>
      </c>
      <c r="T114" s="159" t="str">
        <f t="shared" si="52"/>
        <v>-</v>
      </c>
      <c r="U114" s="159">
        <f t="shared" si="53"/>
        <v>0</v>
      </c>
      <c r="V114" s="159">
        <f t="shared" si="54"/>
        <v>1.26</v>
      </c>
      <c r="W114" s="159"/>
      <c r="X114" s="159">
        <v>0</v>
      </c>
      <c r="Y114" s="159">
        <v>0</v>
      </c>
      <c r="Z114" s="159">
        <v>3.0118490000000002</v>
      </c>
      <c r="AA114" s="159"/>
      <c r="AB114" s="159">
        <f t="shared" si="40"/>
        <v>3.0118490000000002</v>
      </c>
    </row>
    <row r="115" spans="1:28" ht="60.75" outlineLevel="1">
      <c r="A115" s="370" t="s">
        <v>1329</v>
      </c>
      <c r="B115" s="548" t="s">
        <v>975</v>
      </c>
      <c r="C115" s="485" t="s">
        <v>433</v>
      </c>
      <c r="D115" s="190"/>
      <c r="E115" s="190">
        <v>1.26</v>
      </c>
      <c r="F115" s="485">
        <v>2021</v>
      </c>
      <c r="G115" s="485">
        <v>2021</v>
      </c>
      <c r="H115" s="159">
        <f t="shared" si="41"/>
        <v>2.5824569999999998</v>
      </c>
      <c r="I115" s="159">
        <f t="shared" si="39"/>
        <v>2.5824569999999998</v>
      </c>
      <c r="J115" s="159">
        <f t="shared" si="42"/>
        <v>0</v>
      </c>
      <c r="K115" s="159" t="str">
        <f t="shared" si="43"/>
        <v>-</v>
      </c>
      <c r="L115" s="159" t="str">
        <f t="shared" si="44"/>
        <v>-</v>
      </c>
      <c r="M115" s="159" t="str">
        <f t="shared" si="45"/>
        <v>-</v>
      </c>
      <c r="N115" s="159" t="str">
        <f t="shared" si="46"/>
        <v>-</v>
      </c>
      <c r="O115" s="159" t="str">
        <f t="shared" si="47"/>
        <v>-</v>
      </c>
      <c r="P115" s="159" t="str">
        <f t="shared" si="48"/>
        <v>-</v>
      </c>
      <c r="Q115" s="159">
        <f t="shared" si="49"/>
        <v>0</v>
      </c>
      <c r="R115" s="159">
        <f t="shared" si="50"/>
        <v>1.26</v>
      </c>
      <c r="S115" s="159" t="str">
        <f t="shared" si="51"/>
        <v>-</v>
      </c>
      <c r="T115" s="159" t="str">
        <f t="shared" si="52"/>
        <v>-</v>
      </c>
      <c r="U115" s="159">
        <f t="shared" si="53"/>
        <v>0</v>
      </c>
      <c r="V115" s="159">
        <f t="shared" si="54"/>
        <v>1.26</v>
      </c>
      <c r="W115" s="159"/>
      <c r="X115" s="159">
        <v>0</v>
      </c>
      <c r="Y115" s="159">
        <v>0</v>
      </c>
      <c r="Z115" s="159">
        <v>2.5824569999999998</v>
      </c>
      <c r="AA115" s="159"/>
      <c r="AB115" s="159">
        <f t="shared" si="40"/>
        <v>2.5824569999999998</v>
      </c>
    </row>
    <row r="116" spans="1:28" ht="60.75" outlineLevel="1">
      <c r="A116" s="370" t="s">
        <v>1330</v>
      </c>
      <c r="B116" s="548" t="s">
        <v>976</v>
      </c>
      <c r="C116" s="485" t="s">
        <v>433</v>
      </c>
      <c r="D116" s="190"/>
      <c r="E116" s="190">
        <v>1.26</v>
      </c>
      <c r="F116" s="485">
        <v>2021</v>
      </c>
      <c r="G116" s="485">
        <v>2021</v>
      </c>
      <c r="H116" s="159">
        <f t="shared" si="41"/>
        <v>3.2265450000000002</v>
      </c>
      <c r="I116" s="159">
        <f t="shared" si="39"/>
        <v>3.2265450000000002</v>
      </c>
      <c r="J116" s="159">
        <f t="shared" si="42"/>
        <v>0</v>
      </c>
      <c r="K116" s="159" t="str">
        <f t="shared" si="43"/>
        <v>-</v>
      </c>
      <c r="L116" s="159" t="str">
        <f t="shared" si="44"/>
        <v>-</v>
      </c>
      <c r="M116" s="159" t="str">
        <f t="shared" si="45"/>
        <v>-</v>
      </c>
      <c r="N116" s="159" t="str">
        <f t="shared" si="46"/>
        <v>-</v>
      </c>
      <c r="O116" s="159" t="str">
        <f t="shared" si="47"/>
        <v>-</v>
      </c>
      <c r="P116" s="159" t="str">
        <f t="shared" si="48"/>
        <v>-</v>
      </c>
      <c r="Q116" s="159">
        <f t="shared" si="49"/>
        <v>0</v>
      </c>
      <c r="R116" s="159">
        <f t="shared" si="50"/>
        <v>1.26</v>
      </c>
      <c r="S116" s="159" t="str">
        <f t="shared" si="51"/>
        <v>-</v>
      </c>
      <c r="T116" s="159" t="str">
        <f t="shared" si="52"/>
        <v>-</v>
      </c>
      <c r="U116" s="159">
        <f t="shared" si="53"/>
        <v>0</v>
      </c>
      <c r="V116" s="159">
        <f t="shared" si="54"/>
        <v>1.26</v>
      </c>
      <c r="W116" s="159"/>
      <c r="X116" s="159">
        <v>0</v>
      </c>
      <c r="Y116" s="159">
        <v>0</v>
      </c>
      <c r="Z116" s="159">
        <v>3.2265450000000002</v>
      </c>
      <c r="AA116" s="159"/>
      <c r="AB116" s="159">
        <f t="shared" si="40"/>
        <v>3.2265450000000002</v>
      </c>
    </row>
    <row r="117" spans="1:28" ht="60.75" outlineLevel="1">
      <c r="A117" s="370" t="s">
        <v>1331</v>
      </c>
      <c r="B117" s="548" t="s">
        <v>977</v>
      </c>
      <c r="C117" s="485" t="s">
        <v>433</v>
      </c>
      <c r="D117" s="190"/>
      <c r="E117" s="190">
        <v>2.5</v>
      </c>
      <c r="F117" s="485">
        <v>2021</v>
      </c>
      <c r="G117" s="485">
        <v>2021</v>
      </c>
      <c r="H117" s="159">
        <f t="shared" si="41"/>
        <v>5.8199530000000008</v>
      </c>
      <c r="I117" s="159">
        <f t="shared" si="39"/>
        <v>5.8199530000000008</v>
      </c>
      <c r="J117" s="159">
        <f t="shared" si="42"/>
        <v>0</v>
      </c>
      <c r="K117" s="159" t="str">
        <f t="shared" si="43"/>
        <v>-</v>
      </c>
      <c r="L117" s="159" t="str">
        <f t="shared" si="44"/>
        <v>-</v>
      </c>
      <c r="M117" s="159" t="str">
        <f t="shared" si="45"/>
        <v>-</v>
      </c>
      <c r="N117" s="159" t="str">
        <f t="shared" si="46"/>
        <v>-</v>
      </c>
      <c r="O117" s="159" t="str">
        <f t="shared" si="47"/>
        <v>-</v>
      </c>
      <c r="P117" s="159" t="str">
        <f t="shared" si="48"/>
        <v>-</v>
      </c>
      <c r="Q117" s="159">
        <f t="shared" si="49"/>
        <v>0</v>
      </c>
      <c r="R117" s="159">
        <f t="shared" si="50"/>
        <v>2.5</v>
      </c>
      <c r="S117" s="159" t="str">
        <f t="shared" si="51"/>
        <v>-</v>
      </c>
      <c r="T117" s="159" t="str">
        <f t="shared" si="52"/>
        <v>-</v>
      </c>
      <c r="U117" s="159">
        <f t="shared" si="53"/>
        <v>0</v>
      </c>
      <c r="V117" s="159">
        <f t="shared" si="54"/>
        <v>2.5</v>
      </c>
      <c r="W117" s="159"/>
      <c r="X117" s="159">
        <v>0</v>
      </c>
      <c r="Y117" s="159">
        <v>0</v>
      </c>
      <c r="Z117" s="159">
        <v>5.8199530000000008</v>
      </c>
      <c r="AA117" s="159">
        <v>0</v>
      </c>
      <c r="AB117" s="159">
        <f t="shared" si="40"/>
        <v>5.8199530000000008</v>
      </c>
    </row>
    <row r="118" spans="1:28" ht="60.75" outlineLevel="1">
      <c r="A118" s="370" t="s">
        <v>1332</v>
      </c>
      <c r="B118" s="548" t="s">
        <v>978</v>
      </c>
      <c r="C118" s="485" t="s">
        <v>433</v>
      </c>
      <c r="D118" s="190"/>
      <c r="E118" s="190">
        <v>2</v>
      </c>
      <c r="F118" s="485">
        <v>2022</v>
      </c>
      <c r="G118" s="485">
        <v>2022</v>
      </c>
      <c r="H118" s="159">
        <f t="shared" si="41"/>
        <v>4.2084970000000004</v>
      </c>
      <c r="I118" s="159">
        <f t="shared" si="39"/>
        <v>4.2084970000000004</v>
      </c>
      <c r="J118" s="159">
        <f t="shared" si="42"/>
        <v>0</v>
      </c>
      <c r="K118" s="159" t="str">
        <f t="shared" si="43"/>
        <v>-</v>
      </c>
      <c r="L118" s="159" t="str">
        <f t="shared" si="44"/>
        <v>-</v>
      </c>
      <c r="M118" s="159" t="str">
        <f t="shared" si="45"/>
        <v>-</v>
      </c>
      <c r="N118" s="159" t="str">
        <f t="shared" si="46"/>
        <v>-</v>
      </c>
      <c r="O118" s="159" t="str">
        <f t="shared" si="47"/>
        <v>-</v>
      </c>
      <c r="P118" s="159" t="str">
        <f t="shared" si="48"/>
        <v>-</v>
      </c>
      <c r="Q118" s="159" t="str">
        <f t="shared" si="49"/>
        <v>-</v>
      </c>
      <c r="R118" s="159" t="str">
        <f t="shared" si="50"/>
        <v>-</v>
      </c>
      <c r="S118" s="159">
        <f t="shared" si="51"/>
        <v>0</v>
      </c>
      <c r="T118" s="159">
        <f t="shared" si="52"/>
        <v>2</v>
      </c>
      <c r="U118" s="159">
        <f t="shared" si="53"/>
        <v>0</v>
      </c>
      <c r="V118" s="159">
        <f t="shared" si="54"/>
        <v>2</v>
      </c>
      <c r="W118" s="159"/>
      <c r="X118" s="159">
        <v>0</v>
      </c>
      <c r="Y118" s="159">
        <v>0</v>
      </c>
      <c r="Z118" s="159">
        <v>0</v>
      </c>
      <c r="AA118" s="159">
        <v>4.2084970000000004</v>
      </c>
      <c r="AB118" s="159">
        <f t="shared" si="40"/>
        <v>4.2084970000000004</v>
      </c>
    </row>
    <row r="119" spans="1:28" ht="60.75" outlineLevel="1">
      <c r="A119" s="370" t="s">
        <v>1333</v>
      </c>
      <c r="B119" s="548" t="s">
        <v>979</v>
      </c>
      <c r="C119" s="485" t="s">
        <v>433</v>
      </c>
      <c r="D119" s="190"/>
      <c r="E119" s="190">
        <v>2</v>
      </c>
      <c r="F119" s="485">
        <v>2021</v>
      </c>
      <c r="G119" s="485">
        <v>2021</v>
      </c>
      <c r="H119" s="159">
        <f t="shared" si="41"/>
        <v>4.7760169999999995</v>
      </c>
      <c r="I119" s="159">
        <f t="shared" si="39"/>
        <v>4.7760169999999995</v>
      </c>
      <c r="J119" s="159">
        <f t="shared" si="42"/>
        <v>0</v>
      </c>
      <c r="K119" s="159" t="str">
        <f t="shared" si="43"/>
        <v>-</v>
      </c>
      <c r="L119" s="159" t="str">
        <f t="shared" si="44"/>
        <v>-</v>
      </c>
      <c r="M119" s="159" t="str">
        <f t="shared" si="45"/>
        <v>-</v>
      </c>
      <c r="N119" s="159" t="str">
        <f t="shared" si="46"/>
        <v>-</v>
      </c>
      <c r="O119" s="159" t="str">
        <f t="shared" si="47"/>
        <v>-</v>
      </c>
      <c r="P119" s="159" t="str">
        <f t="shared" si="48"/>
        <v>-</v>
      </c>
      <c r="Q119" s="159">
        <f t="shared" si="49"/>
        <v>0</v>
      </c>
      <c r="R119" s="159">
        <f t="shared" si="50"/>
        <v>2</v>
      </c>
      <c r="S119" s="159" t="str">
        <f t="shared" si="51"/>
        <v>-</v>
      </c>
      <c r="T119" s="159" t="str">
        <f t="shared" si="52"/>
        <v>-</v>
      </c>
      <c r="U119" s="159">
        <f t="shared" si="53"/>
        <v>0</v>
      </c>
      <c r="V119" s="159">
        <f t="shared" si="54"/>
        <v>2</v>
      </c>
      <c r="W119" s="159"/>
      <c r="X119" s="159">
        <v>0</v>
      </c>
      <c r="Y119" s="159">
        <v>0</v>
      </c>
      <c r="Z119" s="159">
        <v>4.7760169999999995</v>
      </c>
      <c r="AA119" s="159"/>
      <c r="AB119" s="159">
        <f t="shared" si="40"/>
        <v>4.7760169999999995</v>
      </c>
    </row>
    <row r="120" spans="1:28" ht="60.75" outlineLevel="1">
      <c r="A120" s="370" t="s">
        <v>1334</v>
      </c>
      <c r="B120" s="548" t="s">
        <v>980</v>
      </c>
      <c r="C120" s="485" t="s">
        <v>433</v>
      </c>
      <c r="D120" s="190"/>
      <c r="E120" s="190">
        <v>2</v>
      </c>
      <c r="F120" s="485">
        <v>2021</v>
      </c>
      <c r="G120" s="485">
        <v>2021</v>
      </c>
      <c r="H120" s="159">
        <f t="shared" si="41"/>
        <v>4.7760169999999995</v>
      </c>
      <c r="I120" s="159">
        <f t="shared" si="39"/>
        <v>4.7760169999999995</v>
      </c>
      <c r="J120" s="159">
        <f t="shared" si="42"/>
        <v>0</v>
      </c>
      <c r="K120" s="159" t="str">
        <f t="shared" si="43"/>
        <v>-</v>
      </c>
      <c r="L120" s="159" t="str">
        <f t="shared" si="44"/>
        <v>-</v>
      </c>
      <c r="M120" s="159" t="str">
        <f t="shared" si="45"/>
        <v>-</v>
      </c>
      <c r="N120" s="159" t="str">
        <f t="shared" si="46"/>
        <v>-</v>
      </c>
      <c r="O120" s="159" t="str">
        <f t="shared" si="47"/>
        <v>-</v>
      </c>
      <c r="P120" s="159" t="str">
        <f t="shared" si="48"/>
        <v>-</v>
      </c>
      <c r="Q120" s="159">
        <f t="shared" si="49"/>
        <v>0</v>
      </c>
      <c r="R120" s="159">
        <f t="shared" si="50"/>
        <v>2</v>
      </c>
      <c r="S120" s="159" t="str">
        <f t="shared" si="51"/>
        <v>-</v>
      </c>
      <c r="T120" s="159" t="str">
        <f t="shared" si="52"/>
        <v>-</v>
      </c>
      <c r="U120" s="159">
        <f t="shared" si="53"/>
        <v>0</v>
      </c>
      <c r="V120" s="159">
        <f t="shared" si="54"/>
        <v>2</v>
      </c>
      <c r="W120" s="159"/>
      <c r="X120" s="159">
        <v>0</v>
      </c>
      <c r="Y120" s="159">
        <v>0</v>
      </c>
      <c r="Z120" s="159">
        <v>4.7760169999999995</v>
      </c>
      <c r="AA120" s="159"/>
      <c r="AB120" s="159">
        <f t="shared" si="40"/>
        <v>4.7760169999999995</v>
      </c>
    </row>
    <row r="121" spans="1:28" ht="60.75" outlineLevel="1">
      <c r="A121" s="370" t="s">
        <v>1335</v>
      </c>
      <c r="B121" s="548" t="s">
        <v>981</v>
      </c>
      <c r="C121" s="485" t="s">
        <v>433</v>
      </c>
      <c r="D121" s="190"/>
      <c r="E121" s="190">
        <v>1.26</v>
      </c>
      <c r="F121" s="485">
        <v>2021</v>
      </c>
      <c r="G121" s="485">
        <v>2021</v>
      </c>
      <c r="H121" s="159">
        <f t="shared" si="41"/>
        <v>3.2042139999999999</v>
      </c>
      <c r="I121" s="159">
        <f t="shared" si="39"/>
        <v>3.2042139999999999</v>
      </c>
      <c r="J121" s="159">
        <f t="shared" si="42"/>
        <v>0</v>
      </c>
      <c r="K121" s="159" t="str">
        <f t="shared" si="43"/>
        <v>-</v>
      </c>
      <c r="L121" s="159" t="str">
        <f t="shared" si="44"/>
        <v>-</v>
      </c>
      <c r="M121" s="159" t="str">
        <f t="shared" si="45"/>
        <v>-</v>
      </c>
      <c r="N121" s="159" t="str">
        <f t="shared" si="46"/>
        <v>-</v>
      </c>
      <c r="O121" s="159" t="str">
        <f t="shared" si="47"/>
        <v>-</v>
      </c>
      <c r="P121" s="159" t="str">
        <f t="shared" si="48"/>
        <v>-</v>
      </c>
      <c r="Q121" s="159">
        <f t="shared" si="49"/>
        <v>0</v>
      </c>
      <c r="R121" s="159">
        <f t="shared" si="50"/>
        <v>1.26</v>
      </c>
      <c r="S121" s="159" t="str">
        <f t="shared" si="51"/>
        <v>-</v>
      </c>
      <c r="T121" s="159" t="str">
        <f t="shared" si="52"/>
        <v>-</v>
      </c>
      <c r="U121" s="159">
        <f t="shared" si="53"/>
        <v>0</v>
      </c>
      <c r="V121" s="159">
        <f t="shared" si="54"/>
        <v>1.26</v>
      </c>
      <c r="W121" s="159"/>
      <c r="X121" s="159">
        <v>0</v>
      </c>
      <c r="Y121" s="159">
        <v>0</v>
      </c>
      <c r="Z121" s="159">
        <v>3.2042139999999999</v>
      </c>
      <c r="AA121" s="159"/>
      <c r="AB121" s="159">
        <f t="shared" si="40"/>
        <v>3.2042139999999999</v>
      </c>
    </row>
    <row r="122" spans="1:28" ht="60.75" outlineLevel="1">
      <c r="A122" s="370" t="s">
        <v>1336</v>
      </c>
      <c r="B122" s="548" t="s">
        <v>982</v>
      </c>
      <c r="C122" s="485" t="s">
        <v>433</v>
      </c>
      <c r="D122" s="190"/>
      <c r="E122" s="190">
        <v>1.03</v>
      </c>
      <c r="F122" s="485">
        <v>2021</v>
      </c>
      <c r="G122" s="485">
        <v>2021</v>
      </c>
      <c r="H122" s="159">
        <f t="shared" si="41"/>
        <v>2.961179</v>
      </c>
      <c r="I122" s="159">
        <f t="shared" si="39"/>
        <v>2.961179</v>
      </c>
      <c r="J122" s="159">
        <f t="shared" si="42"/>
        <v>0</v>
      </c>
      <c r="K122" s="159" t="str">
        <f t="shared" si="43"/>
        <v>-</v>
      </c>
      <c r="L122" s="159" t="str">
        <f t="shared" si="44"/>
        <v>-</v>
      </c>
      <c r="M122" s="159" t="str">
        <f t="shared" si="45"/>
        <v>-</v>
      </c>
      <c r="N122" s="159" t="str">
        <f t="shared" si="46"/>
        <v>-</v>
      </c>
      <c r="O122" s="159" t="str">
        <f t="shared" si="47"/>
        <v>-</v>
      </c>
      <c r="P122" s="159" t="str">
        <f t="shared" si="48"/>
        <v>-</v>
      </c>
      <c r="Q122" s="159">
        <f t="shared" si="49"/>
        <v>0</v>
      </c>
      <c r="R122" s="159">
        <f t="shared" si="50"/>
        <v>1.03</v>
      </c>
      <c r="S122" s="159" t="str">
        <f t="shared" si="51"/>
        <v>-</v>
      </c>
      <c r="T122" s="159" t="str">
        <f t="shared" si="52"/>
        <v>-</v>
      </c>
      <c r="U122" s="159">
        <f t="shared" si="53"/>
        <v>0</v>
      </c>
      <c r="V122" s="159">
        <f t="shared" si="54"/>
        <v>1.03</v>
      </c>
      <c r="W122" s="159"/>
      <c r="X122" s="159">
        <v>0</v>
      </c>
      <c r="Y122" s="159">
        <v>0</v>
      </c>
      <c r="Z122" s="159">
        <v>2.961179</v>
      </c>
      <c r="AA122" s="159"/>
      <c r="AB122" s="159">
        <f t="shared" si="40"/>
        <v>2.961179</v>
      </c>
    </row>
    <row r="123" spans="1:28" ht="60.75" outlineLevel="1">
      <c r="A123" s="370" t="s">
        <v>1337</v>
      </c>
      <c r="B123" s="548" t="s">
        <v>983</v>
      </c>
      <c r="C123" s="485" t="s">
        <v>433</v>
      </c>
      <c r="D123" s="190"/>
      <c r="E123" s="190">
        <v>1.26</v>
      </c>
      <c r="F123" s="485">
        <v>2021</v>
      </c>
      <c r="G123" s="485">
        <v>2021</v>
      </c>
      <c r="H123" s="159">
        <f t="shared" si="41"/>
        <v>2.4751089999999998</v>
      </c>
      <c r="I123" s="159">
        <f t="shared" si="39"/>
        <v>2.4751089999999998</v>
      </c>
      <c r="J123" s="159">
        <f t="shared" si="42"/>
        <v>0</v>
      </c>
      <c r="K123" s="159" t="str">
        <f t="shared" si="43"/>
        <v>-</v>
      </c>
      <c r="L123" s="159" t="str">
        <f t="shared" si="44"/>
        <v>-</v>
      </c>
      <c r="M123" s="159" t="str">
        <f t="shared" si="45"/>
        <v>-</v>
      </c>
      <c r="N123" s="159" t="str">
        <f t="shared" si="46"/>
        <v>-</v>
      </c>
      <c r="O123" s="159" t="str">
        <f t="shared" si="47"/>
        <v>-</v>
      </c>
      <c r="P123" s="159" t="str">
        <f t="shared" si="48"/>
        <v>-</v>
      </c>
      <c r="Q123" s="159">
        <f t="shared" si="49"/>
        <v>0</v>
      </c>
      <c r="R123" s="159">
        <f t="shared" si="50"/>
        <v>1.26</v>
      </c>
      <c r="S123" s="159" t="str">
        <f t="shared" si="51"/>
        <v>-</v>
      </c>
      <c r="T123" s="159" t="str">
        <f t="shared" si="52"/>
        <v>-</v>
      </c>
      <c r="U123" s="159">
        <f t="shared" si="53"/>
        <v>0</v>
      </c>
      <c r="V123" s="159">
        <f t="shared" si="54"/>
        <v>1.26</v>
      </c>
      <c r="W123" s="159"/>
      <c r="X123" s="159">
        <v>0</v>
      </c>
      <c r="Y123" s="159">
        <v>0</v>
      </c>
      <c r="Z123" s="159">
        <v>2.4751089999999998</v>
      </c>
      <c r="AA123" s="159"/>
      <c r="AB123" s="159">
        <f t="shared" si="40"/>
        <v>2.4751089999999998</v>
      </c>
    </row>
    <row r="124" spans="1:28" ht="60.75" outlineLevel="1">
      <c r="A124" s="370" t="s">
        <v>1338</v>
      </c>
      <c r="B124" s="548" t="s">
        <v>984</v>
      </c>
      <c r="C124" s="485" t="s">
        <v>433</v>
      </c>
      <c r="D124" s="190"/>
      <c r="E124" s="190">
        <v>1.26</v>
      </c>
      <c r="F124" s="485">
        <v>2021</v>
      </c>
      <c r="G124" s="485">
        <v>2021</v>
      </c>
      <c r="H124" s="159">
        <f t="shared" si="41"/>
        <v>2.7971529999999998</v>
      </c>
      <c r="I124" s="159">
        <f t="shared" si="39"/>
        <v>2.7971529999999998</v>
      </c>
      <c r="J124" s="159">
        <f t="shared" si="42"/>
        <v>0</v>
      </c>
      <c r="K124" s="159" t="str">
        <f t="shared" si="43"/>
        <v>-</v>
      </c>
      <c r="L124" s="159" t="str">
        <f t="shared" si="44"/>
        <v>-</v>
      </c>
      <c r="M124" s="159" t="str">
        <f t="shared" si="45"/>
        <v>-</v>
      </c>
      <c r="N124" s="159" t="str">
        <f t="shared" si="46"/>
        <v>-</v>
      </c>
      <c r="O124" s="159" t="str">
        <f t="shared" si="47"/>
        <v>-</v>
      </c>
      <c r="P124" s="159" t="str">
        <f t="shared" si="48"/>
        <v>-</v>
      </c>
      <c r="Q124" s="159">
        <f t="shared" si="49"/>
        <v>0</v>
      </c>
      <c r="R124" s="159">
        <f t="shared" si="50"/>
        <v>1.26</v>
      </c>
      <c r="S124" s="159" t="str">
        <f t="shared" si="51"/>
        <v>-</v>
      </c>
      <c r="T124" s="159" t="str">
        <f t="shared" si="52"/>
        <v>-</v>
      </c>
      <c r="U124" s="159">
        <f t="shared" si="53"/>
        <v>0</v>
      </c>
      <c r="V124" s="159">
        <f t="shared" si="54"/>
        <v>1.26</v>
      </c>
      <c r="W124" s="159"/>
      <c r="X124" s="159">
        <v>0</v>
      </c>
      <c r="Y124" s="159">
        <v>0</v>
      </c>
      <c r="Z124" s="159">
        <v>2.7971529999999998</v>
      </c>
      <c r="AA124" s="159"/>
      <c r="AB124" s="159">
        <f t="shared" si="40"/>
        <v>2.7971529999999998</v>
      </c>
    </row>
    <row r="125" spans="1:28" ht="60.75" outlineLevel="1">
      <c r="A125" s="370" t="s">
        <v>1339</v>
      </c>
      <c r="B125" s="548" t="s">
        <v>985</v>
      </c>
      <c r="C125" s="485" t="s">
        <v>433</v>
      </c>
      <c r="D125" s="190"/>
      <c r="E125" s="190">
        <v>1.26</v>
      </c>
      <c r="F125" s="485">
        <v>2022</v>
      </c>
      <c r="G125" s="485">
        <v>2022</v>
      </c>
      <c r="H125" s="159">
        <f t="shared" si="41"/>
        <v>2.7181439999999997</v>
      </c>
      <c r="I125" s="159">
        <f t="shared" si="39"/>
        <v>2.7181439999999997</v>
      </c>
      <c r="J125" s="159">
        <f t="shared" si="42"/>
        <v>0</v>
      </c>
      <c r="K125" s="159" t="str">
        <f t="shared" si="43"/>
        <v>-</v>
      </c>
      <c r="L125" s="159" t="str">
        <f t="shared" si="44"/>
        <v>-</v>
      </c>
      <c r="M125" s="159" t="str">
        <f t="shared" si="45"/>
        <v>-</v>
      </c>
      <c r="N125" s="159" t="str">
        <f t="shared" si="46"/>
        <v>-</v>
      </c>
      <c r="O125" s="159" t="str">
        <f t="shared" si="47"/>
        <v>-</v>
      </c>
      <c r="P125" s="159" t="str">
        <f t="shared" si="48"/>
        <v>-</v>
      </c>
      <c r="Q125" s="159" t="str">
        <f t="shared" si="49"/>
        <v>-</v>
      </c>
      <c r="R125" s="159" t="str">
        <f t="shared" si="50"/>
        <v>-</v>
      </c>
      <c r="S125" s="159">
        <f t="shared" si="51"/>
        <v>0</v>
      </c>
      <c r="T125" s="159">
        <f t="shared" si="52"/>
        <v>1.26</v>
      </c>
      <c r="U125" s="159">
        <f t="shared" si="53"/>
        <v>0</v>
      </c>
      <c r="V125" s="159">
        <f t="shared" si="54"/>
        <v>1.26</v>
      </c>
      <c r="W125" s="159"/>
      <c r="X125" s="159">
        <v>0</v>
      </c>
      <c r="Y125" s="159">
        <v>0</v>
      </c>
      <c r="Z125" s="159">
        <v>0</v>
      </c>
      <c r="AA125" s="159">
        <v>2.7181439999999997</v>
      </c>
      <c r="AB125" s="159">
        <f t="shared" si="40"/>
        <v>2.7181439999999997</v>
      </c>
    </row>
    <row r="126" spans="1:28" ht="60.75" outlineLevel="1">
      <c r="A126" s="370" t="s">
        <v>1340</v>
      </c>
      <c r="B126" s="548" t="s">
        <v>986</v>
      </c>
      <c r="C126" s="485" t="s">
        <v>433</v>
      </c>
      <c r="D126" s="190"/>
      <c r="E126" s="190">
        <v>1.26</v>
      </c>
      <c r="F126" s="485">
        <v>2022</v>
      </c>
      <c r="G126" s="485">
        <v>2022</v>
      </c>
      <c r="H126" s="159">
        <f t="shared" si="41"/>
        <v>2.7971529999999998</v>
      </c>
      <c r="I126" s="159">
        <f t="shared" si="39"/>
        <v>2.7971529999999998</v>
      </c>
      <c r="J126" s="159">
        <f t="shared" si="42"/>
        <v>0</v>
      </c>
      <c r="K126" s="159" t="str">
        <f t="shared" si="43"/>
        <v>-</v>
      </c>
      <c r="L126" s="159" t="str">
        <f t="shared" si="44"/>
        <v>-</v>
      </c>
      <c r="M126" s="159" t="str">
        <f t="shared" si="45"/>
        <v>-</v>
      </c>
      <c r="N126" s="159" t="str">
        <f t="shared" si="46"/>
        <v>-</v>
      </c>
      <c r="O126" s="159" t="str">
        <f t="shared" si="47"/>
        <v>-</v>
      </c>
      <c r="P126" s="159" t="str">
        <f t="shared" si="48"/>
        <v>-</v>
      </c>
      <c r="Q126" s="159" t="str">
        <f t="shared" si="49"/>
        <v>-</v>
      </c>
      <c r="R126" s="159" t="str">
        <f t="shared" si="50"/>
        <v>-</v>
      </c>
      <c r="S126" s="159">
        <f t="shared" si="51"/>
        <v>0</v>
      </c>
      <c r="T126" s="159">
        <f t="shared" si="52"/>
        <v>1.26</v>
      </c>
      <c r="U126" s="159">
        <f t="shared" si="53"/>
        <v>0</v>
      </c>
      <c r="V126" s="159">
        <f t="shared" si="54"/>
        <v>1.26</v>
      </c>
      <c r="W126" s="159"/>
      <c r="X126" s="159">
        <v>0</v>
      </c>
      <c r="Y126" s="159">
        <v>0</v>
      </c>
      <c r="Z126" s="159">
        <v>0</v>
      </c>
      <c r="AA126" s="159">
        <v>2.7971529999999998</v>
      </c>
      <c r="AB126" s="159">
        <f t="shared" si="40"/>
        <v>2.7971529999999998</v>
      </c>
    </row>
    <row r="127" spans="1:28" ht="60.75" outlineLevel="1">
      <c r="A127" s="370" t="s">
        <v>1341</v>
      </c>
      <c r="B127" s="548" t="s">
        <v>987</v>
      </c>
      <c r="C127" s="485" t="s">
        <v>433</v>
      </c>
      <c r="D127" s="190"/>
      <c r="E127" s="190">
        <v>2</v>
      </c>
      <c r="F127" s="485">
        <v>2022</v>
      </c>
      <c r="G127" s="485">
        <v>2022</v>
      </c>
      <c r="H127" s="159">
        <f t="shared" si="41"/>
        <v>5.1288410000000004</v>
      </c>
      <c r="I127" s="159">
        <f t="shared" si="39"/>
        <v>5.1288410000000004</v>
      </c>
      <c r="J127" s="159">
        <f t="shared" si="42"/>
        <v>0</v>
      </c>
      <c r="K127" s="159" t="str">
        <f t="shared" si="43"/>
        <v>-</v>
      </c>
      <c r="L127" s="159" t="str">
        <f t="shared" si="44"/>
        <v>-</v>
      </c>
      <c r="M127" s="159" t="str">
        <f t="shared" si="45"/>
        <v>-</v>
      </c>
      <c r="N127" s="159" t="str">
        <f t="shared" si="46"/>
        <v>-</v>
      </c>
      <c r="O127" s="159" t="str">
        <f t="shared" si="47"/>
        <v>-</v>
      </c>
      <c r="P127" s="159" t="str">
        <f t="shared" si="48"/>
        <v>-</v>
      </c>
      <c r="Q127" s="159" t="str">
        <f t="shared" si="49"/>
        <v>-</v>
      </c>
      <c r="R127" s="159" t="str">
        <f t="shared" si="50"/>
        <v>-</v>
      </c>
      <c r="S127" s="159">
        <f t="shared" si="51"/>
        <v>0</v>
      </c>
      <c r="T127" s="159">
        <f t="shared" si="52"/>
        <v>2</v>
      </c>
      <c r="U127" s="159">
        <f t="shared" si="53"/>
        <v>0</v>
      </c>
      <c r="V127" s="159">
        <f t="shared" si="54"/>
        <v>2</v>
      </c>
      <c r="W127" s="159"/>
      <c r="X127" s="159">
        <v>0</v>
      </c>
      <c r="Y127" s="159">
        <v>0</v>
      </c>
      <c r="Z127" s="159">
        <v>0</v>
      </c>
      <c r="AA127" s="159">
        <v>5.1288410000000004</v>
      </c>
      <c r="AB127" s="159">
        <f t="shared" si="40"/>
        <v>5.1288410000000004</v>
      </c>
    </row>
    <row r="128" spans="1:28" ht="60.75" outlineLevel="1">
      <c r="A128" s="370" t="s">
        <v>1342</v>
      </c>
      <c r="B128" s="548" t="s">
        <v>988</v>
      </c>
      <c r="C128" s="485" t="s">
        <v>433</v>
      </c>
      <c r="D128" s="190"/>
      <c r="E128" s="190">
        <v>1.26</v>
      </c>
      <c r="F128" s="485">
        <v>2022</v>
      </c>
      <c r="G128" s="485">
        <v>2022</v>
      </c>
      <c r="H128" s="159">
        <f t="shared" si="41"/>
        <v>2.5824569999999998</v>
      </c>
      <c r="I128" s="159">
        <f t="shared" si="39"/>
        <v>2.5824569999999998</v>
      </c>
      <c r="J128" s="159">
        <f t="shared" si="42"/>
        <v>0</v>
      </c>
      <c r="K128" s="159" t="str">
        <f t="shared" si="43"/>
        <v>-</v>
      </c>
      <c r="L128" s="159" t="str">
        <f t="shared" si="44"/>
        <v>-</v>
      </c>
      <c r="M128" s="159" t="str">
        <f t="shared" si="45"/>
        <v>-</v>
      </c>
      <c r="N128" s="159" t="str">
        <f t="shared" si="46"/>
        <v>-</v>
      </c>
      <c r="O128" s="159" t="str">
        <f t="shared" si="47"/>
        <v>-</v>
      </c>
      <c r="P128" s="159" t="str">
        <f t="shared" si="48"/>
        <v>-</v>
      </c>
      <c r="Q128" s="159" t="str">
        <f t="shared" si="49"/>
        <v>-</v>
      </c>
      <c r="R128" s="159" t="str">
        <f t="shared" si="50"/>
        <v>-</v>
      </c>
      <c r="S128" s="159">
        <f t="shared" si="51"/>
        <v>0</v>
      </c>
      <c r="T128" s="159">
        <f t="shared" si="52"/>
        <v>1.26</v>
      </c>
      <c r="U128" s="159">
        <f t="shared" si="53"/>
        <v>0</v>
      </c>
      <c r="V128" s="159">
        <f t="shared" si="54"/>
        <v>1.26</v>
      </c>
      <c r="W128" s="159"/>
      <c r="X128" s="159">
        <v>0</v>
      </c>
      <c r="Y128" s="159">
        <v>0</v>
      </c>
      <c r="Z128" s="159">
        <v>0</v>
      </c>
      <c r="AA128" s="159">
        <v>2.5824569999999998</v>
      </c>
      <c r="AB128" s="159">
        <f t="shared" si="40"/>
        <v>2.5824569999999998</v>
      </c>
    </row>
    <row r="129" spans="1:28" ht="60.75" outlineLevel="1">
      <c r="A129" s="370" t="s">
        <v>1343</v>
      </c>
      <c r="B129" s="548" t="s">
        <v>989</v>
      </c>
      <c r="C129" s="485" t="s">
        <v>433</v>
      </c>
      <c r="D129" s="190"/>
      <c r="E129" s="190">
        <v>2</v>
      </c>
      <c r="F129" s="485">
        <v>2022</v>
      </c>
      <c r="G129" s="485">
        <v>2022</v>
      </c>
      <c r="H129" s="159">
        <f t="shared" si="41"/>
        <v>3.9938009999999999</v>
      </c>
      <c r="I129" s="159">
        <f t="shared" si="39"/>
        <v>3.9938009999999999</v>
      </c>
      <c r="J129" s="159">
        <f t="shared" si="42"/>
        <v>0</v>
      </c>
      <c r="K129" s="159" t="str">
        <f t="shared" si="43"/>
        <v>-</v>
      </c>
      <c r="L129" s="159" t="str">
        <f t="shared" si="44"/>
        <v>-</v>
      </c>
      <c r="M129" s="159" t="str">
        <f t="shared" si="45"/>
        <v>-</v>
      </c>
      <c r="N129" s="159" t="str">
        <f t="shared" si="46"/>
        <v>-</v>
      </c>
      <c r="O129" s="159" t="str">
        <f t="shared" si="47"/>
        <v>-</v>
      </c>
      <c r="P129" s="159" t="str">
        <f t="shared" si="48"/>
        <v>-</v>
      </c>
      <c r="Q129" s="159" t="str">
        <f t="shared" si="49"/>
        <v>-</v>
      </c>
      <c r="R129" s="159" t="str">
        <f t="shared" si="50"/>
        <v>-</v>
      </c>
      <c r="S129" s="159">
        <f t="shared" si="51"/>
        <v>0</v>
      </c>
      <c r="T129" s="159">
        <f t="shared" si="52"/>
        <v>2</v>
      </c>
      <c r="U129" s="159">
        <f t="shared" si="53"/>
        <v>0</v>
      </c>
      <c r="V129" s="159">
        <f t="shared" si="54"/>
        <v>2</v>
      </c>
      <c r="W129" s="159"/>
      <c r="X129" s="159">
        <v>0</v>
      </c>
      <c r="Y129" s="159">
        <v>0</v>
      </c>
      <c r="Z129" s="159">
        <v>0</v>
      </c>
      <c r="AA129" s="159">
        <v>3.9938009999999999</v>
      </c>
      <c r="AB129" s="159">
        <f t="shared" si="40"/>
        <v>3.9938009999999999</v>
      </c>
    </row>
    <row r="130" spans="1:28" ht="60.75" outlineLevel="1">
      <c r="A130" s="370" t="s">
        <v>1344</v>
      </c>
      <c r="B130" s="548" t="s">
        <v>990</v>
      </c>
      <c r="C130" s="485" t="s">
        <v>433</v>
      </c>
      <c r="D130" s="190"/>
      <c r="E130" s="190">
        <v>1.26</v>
      </c>
      <c r="F130" s="485">
        <v>2022</v>
      </c>
      <c r="G130" s="485">
        <v>2022</v>
      </c>
      <c r="H130" s="159">
        <f t="shared" si="41"/>
        <v>3.3622320000000001</v>
      </c>
      <c r="I130" s="159">
        <f t="shared" si="39"/>
        <v>3.3622320000000001</v>
      </c>
      <c r="J130" s="159">
        <f t="shared" si="42"/>
        <v>0</v>
      </c>
      <c r="K130" s="159" t="str">
        <f t="shared" si="43"/>
        <v>-</v>
      </c>
      <c r="L130" s="159" t="str">
        <f t="shared" si="44"/>
        <v>-</v>
      </c>
      <c r="M130" s="159" t="str">
        <f t="shared" si="45"/>
        <v>-</v>
      </c>
      <c r="N130" s="159" t="str">
        <f t="shared" si="46"/>
        <v>-</v>
      </c>
      <c r="O130" s="159" t="str">
        <f t="shared" si="47"/>
        <v>-</v>
      </c>
      <c r="P130" s="159" t="str">
        <f t="shared" si="48"/>
        <v>-</v>
      </c>
      <c r="Q130" s="159" t="str">
        <f t="shared" si="49"/>
        <v>-</v>
      </c>
      <c r="R130" s="159" t="str">
        <f t="shared" si="50"/>
        <v>-</v>
      </c>
      <c r="S130" s="159">
        <f t="shared" si="51"/>
        <v>0</v>
      </c>
      <c r="T130" s="159">
        <f t="shared" si="52"/>
        <v>1.26</v>
      </c>
      <c r="U130" s="159">
        <f t="shared" si="53"/>
        <v>0</v>
      </c>
      <c r="V130" s="159">
        <f t="shared" si="54"/>
        <v>1.26</v>
      </c>
      <c r="W130" s="159"/>
      <c r="X130" s="159">
        <v>0</v>
      </c>
      <c r="Y130" s="159">
        <v>0</v>
      </c>
      <c r="Z130" s="159">
        <v>0</v>
      </c>
      <c r="AA130" s="159">
        <v>3.3622320000000001</v>
      </c>
      <c r="AB130" s="159">
        <f t="shared" si="40"/>
        <v>3.3622320000000001</v>
      </c>
    </row>
    <row r="131" spans="1:28" ht="60.75" outlineLevel="1">
      <c r="A131" s="370" t="s">
        <v>1345</v>
      </c>
      <c r="B131" s="548" t="s">
        <v>991</v>
      </c>
      <c r="C131" s="485" t="s">
        <v>433</v>
      </c>
      <c r="D131" s="190"/>
      <c r="E131" s="190">
        <v>1.26</v>
      </c>
      <c r="F131" s="485">
        <v>2022</v>
      </c>
      <c r="G131" s="485">
        <v>2022</v>
      </c>
      <c r="H131" s="159">
        <f t="shared" si="41"/>
        <v>3.1475360000000001</v>
      </c>
      <c r="I131" s="159">
        <f t="shared" si="39"/>
        <v>3.1475360000000001</v>
      </c>
      <c r="J131" s="159">
        <f t="shared" si="42"/>
        <v>0</v>
      </c>
      <c r="K131" s="159" t="str">
        <f t="shared" si="43"/>
        <v>-</v>
      </c>
      <c r="L131" s="159" t="str">
        <f t="shared" si="44"/>
        <v>-</v>
      </c>
      <c r="M131" s="159" t="str">
        <f t="shared" si="45"/>
        <v>-</v>
      </c>
      <c r="N131" s="159" t="str">
        <f t="shared" si="46"/>
        <v>-</v>
      </c>
      <c r="O131" s="159" t="str">
        <f t="shared" si="47"/>
        <v>-</v>
      </c>
      <c r="P131" s="159" t="str">
        <f t="shared" si="48"/>
        <v>-</v>
      </c>
      <c r="Q131" s="159" t="str">
        <f t="shared" si="49"/>
        <v>-</v>
      </c>
      <c r="R131" s="159" t="str">
        <f t="shared" si="50"/>
        <v>-</v>
      </c>
      <c r="S131" s="159">
        <f t="shared" si="51"/>
        <v>0</v>
      </c>
      <c r="T131" s="159">
        <f t="shared" si="52"/>
        <v>1.26</v>
      </c>
      <c r="U131" s="159">
        <f t="shared" si="53"/>
        <v>0</v>
      </c>
      <c r="V131" s="159">
        <f t="shared" si="54"/>
        <v>1.26</v>
      </c>
      <c r="W131" s="159"/>
      <c r="X131" s="159">
        <v>0</v>
      </c>
      <c r="Y131" s="159">
        <v>0</v>
      </c>
      <c r="Z131" s="159">
        <v>0</v>
      </c>
      <c r="AA131" s="159">
        <v>3.1475360000000001</v>
      </c>
      <c r="AB131" s="159">
        <f t="shared" si="40"/>
        <v>3.1475360000000001</v>
      </c>
    </row>
    <row r="132" spans="1:28" ht="60.75" outlineLevel="1">
      <c r="A132" s="370" t="s">
        <v>1346</v>
      </c>
      <c r="B132" s="548" t="s">
        <v>992</v>
      </c>
      <c r="C132" s="485" t="s">
        <v>433</v>
      </c>
      <c r="D132" s="190"/>
      <c r="E132" s="190">
        <v>1.26</v>
      </c>
      <c r="F132" s="485">
        <v>2022</v>
      </c>
      <c r="G132" s="485">
        <v>2022</v>
      </c>
      <c r="H132" s="159">
        <f t="shared" si="41"/>
        <v>3.283223</v>
      </c>
      <c r="I132" s="159">
        <f t="shared" si="39"/>
        <v>3.283223</v>
      </c>
      <c r="J132" s="159">
        <f t="shared" si="42"/>
        <v>0</v>
      </c>
      <c r="K132" s="159" t="str">
        <f t="shared" si="43"/>
        <v>-</v>
      </c>
      <c r="L132" s="159" t="str">
        <f t="shared" si="44"/>
        <v>-</v>
      </c>
      <c r="M132" s="159" t="str">
        <f t="shared" si="45"/>
        <v>-</v>
      </c>
      <c r="N132" s="159" t="str">
        <f t="shared" si="46"/>
        <v>-</v>
      </c>
      <c r="O132" s="159" t="str">
        <f t="shared" si="47"/>
        <v>-</v>
      </c>
      <c r="P132" s="159" t="str">
        <f t="shared" si="48"/>
        <v>-</v>
      </c>
      <c r="Q132" s="159" t="str">
        <f t="shared" si="49"/>
        <v>-</v>
      </c>
      <c r="R132" s="159" t="str">
        <f t="shared" si="50"/>
        <v>-</v>
      </c>
      <c r="S132" s="159">
        <f t="shared" si="51"/>
        <v>0</v>
      </c>
      <c r="T132" s="159">
        <f t="shared" si="52"/>
        <v>1.26</v>
      </c>
      <c r="U132" s="159">
        <f t="shared" si="53"/>
        <v>0</v>
      </c>
      <c r="V132" s="159">
        <f t="shared" si="54"/>
        <v>1.26</v>
      </c>
      <c r="W132" s="159"/>
      <c r="X132" s="159">
        <v>0</v>
      </c>
      <c r="Y132" s="159">
        <v>0</v>
      </c>
      <c r="Z132" s="159">
        <v>0</v>
      </c>
      <c r="AA132" s="159">
        <v>3.283223</v>
      </c>
      <c r="AB132" s="159">
        <f t="shared" si="40"/>
        <v>3.283223</v>
      </c>
    </row>
    <row r="133" spans="1:28" ht="60.75" outlineLevel="1">
      <c r="A133" s="370" t="s">
        <v>1347</v>
      </c>
      <c r="B133" s="548" t="s">
        <v>993</v>
      </c>
      <c r="C133" s="485" t="s">
        <v>433</v>
      </c>
      <c r="D133" s="190"/>
      <c r="E133" s="190">
        <v>1.26</v>
      </c>
      <c r="F133" s="485">
        <v>2022</v>
      </c>
      <c r="G133" s="485">
        <v>2022</v>
      </c>
      <c r="H133" s="159">
        <f t="shared" si="41"/>
        <v>2.5824569999999998</v>
      </c>
      <c r="I133" s="159">
        <f t="shared" si="39"/>
        <v>2.5824569999999998</v>
      </c>
      <c r="J133" s="159">
        <f t="shared" si="42"/>
        <v>0</v>
      </c>
      <c r="K133" s="159" t="str">
        <f t="shared" si="43"/>
        <v>-</v>
      </c>
      <c r="L133" s="159" t="str">
        <f t="shared" si="44"/>
        <v>-</v>
      </c>
      <c r="M133" s="159" t="str">
        <f t="shared" si="45"/>
        <v>-</v>
      </c>
      <c r="N133" s="159" t="str">
        <f t="shared" si="46"/>
        <v>-</v>
      </c>
      <c r="O133" s="159" t="str">
        <f t="shared" si="47"/>
        <v>-</v>
      </c>
      <c r="P133" s="159" t="str">
        <f t="shared" si="48"/>
        <v>-</v>
      </c>
      <c r="Q133" s="159" t="str">
        <f t="shared" si="49"/>
        <v>-</v>
      </c>
      <c r="R133" s="159" t="str">
        <f t="shared" si="50"/>
        <v>-</v>
      </c>
      <c r="S133" s="159">
        <f t="shared" si="51"/>
        <v>0</v>
      </c>
      <c r="T133" s="159">
        <f t="shared" si="52"/>
        <v>1.26</v>
      </c>
      <c r="U133" s="159">
        <f t="shared" si="53"/>
        <v>0</v>
      </c>
      <c r="V133" s="159">
        <f t="shared" si="54"/>
        <v>1.26</v>
      </c>
      <c r="W133" s="159"/>
      <c r="X133" s="159">
        <v>0</v>
      </c>
      <c r="Y133" s="159">
        <v>0</v>
      </c>
      <c r="Z133" s="159">
        <v>0</v>
      </c>
      <c r="AA133" s="159">
        <v>2.5824569999999998</v>
      </c>
      <c r="AB133" s="159">
        <f t="shared" si="40"/>
        <v>2.5824569999999998</v>
      </c>
    </row>
    <row r="134" spans="1:28" ht="60.75" outlineLevel="1">
      <c r="A134" s="370" t="s">
        <v>1348</v>
      </c>
      <c r="B134" s="548" t="s">
        <v>994</v>
      </c>
      <c r="C134" s="485" t="s">
        <v>433</v>
      </c>
      <c r="D134" s="190"/>
      <c r="E134" s="190">
        <v>1.26</v>
      </c>
      <c r="F134" s="485">
        <v>2022</v>
      </c>
      <c r="G134" s="485">
        <v>2022</v>
      </c>
      <c r="H134" s="159">
        <f t="shared" si="41"/>
        <v>2.7971529999999998</v>
      </c>
      <c r="I134" s="159">
        <f t="shared" si="39"/>
        <v>2.7971529999999998</v>
      </c>
      <c r="J134" s="159">
        <f t="shared" si="42"/>
        <v>0</v>
      </c>
      <c r="K134" s="159" t="str">
        <f t="shared" si="43"/>
        <v>-</v>
      </c>
      <c r="L134" s="159" t="str">
        <f t="shared" si="44"/>
        <v>-</v>
      </c>
      <c r="M134" s="159" t="str">
        <f t="shared" si="45"/>
        <v>-</v>
      </c>
      <c r="N134" s="159" t="str">
        <f t="shared" si="46"/>
        <v>-</v>
      </c>
      <c r="O134" s="159" t="str">
        <f t="shared" si="47"/>
        <v>-</v>
      </c>
      <c r="P134" s="159" t="str">
        <f t="shared" si="48"/>
        <v>-</v>
      </c>
      <c r="Q134" s="159" t="str">
        <f t="shared" si="49"/>
        <v>-</v>
      </c>
      <c r="R134" s="159" t="str">
        <f t="shared" si="50"/>
        <v>-</v>
      </c>
      <c r="S134" s="159">
        <f t="shared" si="51"/>
        <v>0</v>
      </c>
      <c r="T134" s="159">
        <f t="shared" si="52"/>
        <v>1.26</v>
      </c>
      <c r="U134" s="159">
        <f t="shared" si="53"/>
        <v>0</v>
      </c>
      <c r="V134" s="159">
        <f t="shared" si="54"/>
        <v>1.26</v>
      </c>
      <c r="W134" s="159"/>
      <c r="X134" s="159">
        <v>0</v>
      </c>
      <c r="Y134" s="159">
        <v>0</v>
      </c>
      <c r="Z134" s="159">
        <v>0</v>
      </c>
      <c r="AA134" s="159">
        <v>2.7971529999999998</v>
      </c>
      <c r="AB134" s="159">
        <f t="shared" si="40"/>
        <v>2.7971529999999998</v>
      </c>
    </row>
    <row r="135" spans="1:28" ht="60.75" outlineLevel="1">
      <c r="A135" s="370" t="s">
        <v>1349</v>
      </c>
      <c r="B135" s="548" t="s">
        <v>995</v>
      </c>
      <c r="C135" s="485" t="s">
        <v>433</v>
      </c>
      <c r="D135" s="190"/>
      <c r="E135" s="190">
        <v>2</v>
      </c>
      <c r="F135" s="485">
        <v>2022</v>
      </c>
      <c r="G135" s="485">
        <v>2022</v>
      </c>
      <c r="H135" s="159">
        <f t="shared" si="41"/>
        <v>4.6686689999999995</v>
      </c>
      <c r="I135" s="159">
        <f t="shared" si="39"/>
        <v>4.6686689999999995</v>
      </c>
      <c r="J135" s="159">
        <f t="shared" si="42"/>
        <v>0</v>
      </c>
      <c r="K135" s="159" t="str">
        <f t="shared" si="43"/>
        <v>-</v>
      </c>
      <c r="L135" s="159" t="str">
        <f t="shared" si="44"/>
        <v>-</v>
      </c>
      <c r="M135" s="159" t="str">
        <f t="shared" si="45"/>
        <v>-</v>
      </c>
      <c r="N135" s="159" t="str">
        <f t="shared" si="46"/>
        <v>-</v>
      </c>
      <c r="O135" s="159" t="str">
        <f t="shared" si="47"/>
        <v>-</v>
      </c>
      <c r="P135" s="159" t="str">
        <f t="shared" si="48"/>
        <v>-</v>
      </c>
      <c r="Q135" s="159" t="str">
        <f t="shared" si="49"/>
        <v>-</v>
      </c>
      <c r="R135" s="159" t="str">
        <f t="shared" si="50"/>
        <v>-</v>
      </c>
      <c r="S135" s="159">
        <f t="shared" si="51"/>
        <v>0</v>
      </c>
      <c r="T135" s="159">
        <f t="shared" si="52"/>
        <v>2</v>
      </c>
      <c r="U135" s="159">
        <f t="shared" si="53"/>
        <v>0</v>
      </c>
      <c r="V135" s="159">
        <f t="shared" si="54"/>
        <v>2</v>
      </c>
      <c r="W135" s="159"/>
      <c r="X135" s="159">
        <v>0</v>
      </c>
      <c r="Y135" s="159">
        <v>0</v>
      </c>
      <c r="Z135" s="159">
        <v>0</v>
      </c>
      <c r="AA135" s="159">
        <v>4.6686689999999995</v>
      </c>
      <c r="AB135" s="159">
        <f t="shared" si="40"/>
        <v>4.6686689999999995</v>
      </c>
    </row>
    <row r="136" spans="1:28" ht="60.75" outlineLevel="1">
      <c r="A136" s="370" t="s">
        <v>1350</v>
      </c>
      <c r="B136" s="548" t="s">
        <v>996</v>
      </c>
      <c r="C136" s="485" t="s">
        <v>433</v>
      </c>
      <c r="D136" s="190"/>
      <c r="E136" s="190">
        <v>1.26</v>
      </c>
      <c r="F136" s="485">
        <v>2022</v>
      </c>
      <c r="G136" s="485">
        <v>2022</v>
      </c>
      <c r="H136" s="159">
        <f t="shared" si="41"/>
        <v>3.068527</v>
      </c>
      <c r="I136" s="159">
        <f t="shared" si="39"/>
        <v>3.068527</v>
      </c>
      <c r="J136" s="159">
        <f t="shared" si="42"/>
        <v>0</v>
      </c>
      <c r="K136" s="159" t="str">
        <f t="shared" si="43"/>
        <v>-</v>
      </c>
      <c r="L136" s="159" t="str">
        <f t="shared" si="44"/>
        <v>-</v>
      </c>
      <c r="M136" s="159" t="str">
        <f t="shared" si="45"/>
        <v>-</v>
      </c>
      <c r="N136" s="159" t="str">
        <f t="shared" si="46"/>
        <v>-</v>
      </c>
      <c r="O136" s="159" t="str">
        <f t="shared" si="47"/>
        <v>-</v>
      </c>
      <c r="P136" s="159" t="str">
        <f t="shared" si="48"/>
        <v>-</v>
      </c>
      <c r="Q136" s="159" t="str">
        <f t="shared" si="49"/>
        <v>-</v>
      </c>
      <c r="R136" s="159" t="str">
        <f t="shared" si="50"/>
        <v>-</v>
      </c>
      <c r="S136" s="159">
        <f t="shared" si="51"/>
        <v>0</v>
      </c>
      <c r="T136" s="159">
        <f t="shared" si="52"/>
        <v>1.26</v>
      </c>
      <c r="U136" s="159">
        <f t="shared" si="53"/>
        <v>0</v>
      </c>
      <c r="V136" s="159">
        <f t="shared" si="54"/>
        <v>1.26</v>
      </c>
      <c r="W136" s="159"/>
      <c r="X136" s="159">
        <v>0</v>
      </c>
      <c r="Y136" s="159">
        <v>0</v>
      </c>
      <c r="Z136" s="159">
        <v>0</v>
      </c>
      <c r="AA136" s="159">
        <v>3.068527</v>
      </c>
      <c r="AB136" s="159">
        <f t="shared" si="40"/>
        <v>3.068527</v>
      </c>
    </row>
    <row r="137" spans="1:28" ht="60.75" outlineLevel="1">
      <c r="A137" s="370" t="s">
        <v>1351</v>
      </c>
      <c r="B137" s="548" t="s">
        <v>997</v>
      </c>
      <c r="C137" s="485" t="s">
        <v>433</v>
      </c>
      <c r="D137" s="190"/>
      <c r="E137" s="190">
        <v>1.26</v>
      </c>
      <c r="F137" s="485">
        <v>2022</v>
      </c>
      <c r="G137" s="485">
        <v>2022</v>
      </c>
      <c r="H137" s="159">
        <f t="shared" si="41"/>
        <v>2.9328400000000001</v>
      </c>
      <c r="I137" s="159">
        <f t="shared" ref="I137:I195" si="55">H137</f>
        <v>2.9328400000000001</v>
      </c>
      <c r="J137" s="159">
        <f t="shared" si="42"/>
        <v>0</v>
      </c>
      <c r="K137" s="159" t="str">
        <f t="shared" si="43"/>
        <v>-</v>
      </c>
      <c r="L137" s="159" t="str">
        <f t="shared" si="44"/>
        <v>-</v>
      </c>
      <c r="M137" s="159" t="str">
        <f t="shared" si="45"/>
        <v>-</v>
      </c>
      <c r="N137" s="159" t="str">
        <f t="shared" si="46"/>
        <v>-</v>
      </c>
      <c r="O137" s="159" t="str">
        <f t="shared" si="47"/>
        <v>-</v>
      </c>
      <c r="P137" s="159" t="str">
        <f t="shared" si="48"/>
        <v>-</v>
      </c>
      <c r="Q137" s="159" t="str">
        <f t="shared" si="49"/>
        <v>-</v>
      </c>
      <c r="R137" s="159" t="str">
        <f t="shared" si="50"/>
        <v>-</v>
      </c>
      <c r="S137" s="159">
        <f t="shared" si="51"/>
        <v>0</v>
      </c>
      <c r="T137" s="159">
        <f t="shared" si="52"/>
        <v>1.26</v>
      </c>
      <c r="U137" s="159">
        <f t="shared" si="53"/>
        <v>0</v>
      </c>
      <c r="V137" s="159">
        <f t="shared" si="54"/>
        <v>1.26</v>
      </c>
      <c r="W137" s="159"/>
      <c r="X137" s="159">
        <v>0</v>
      </c>
      <c r="Y137" s="159">
        <v>0</v>
      </c>
      <c r="Z137" s="159">
        <v>0</v>
      </c>
      <c r="AA137" s="159">
        <v>2.9328400000000001</v>
      </c>
      <c r="AB137" s="159">
        <f t="shared" si="40"/>
        <v>2.9328400000000001</v>
      </c>
    </row>
    <row r="138" spans="1:28" ht="60.75" outlineLevel="1">
      <c r="A138" s="370" t="s">
        <v>1352</v>
      </c>
      <c r="B138" s="548" t="s">
        <v>998</v>
      </c>
      <c r="C138" s="485" t="s">
        <v>433</v>
      </c>
      <c r="D138" s="190"/>
      <c r="E138" s="190">
        <v>1.26</v>
      </c>
      <c r="F138" s="485">
        <v>2022</v>
      </c>
      <c r="G138" s="485">
        <v>2022</v>
      </c>
      <c r="H138" s="159">
        <f t="shared" si="41"/>
        <v>2.7971529999999998</v>
      </c>
      <c r="I138" s="159">
        <f t="shared" si="55"/>
        <v>2.7971529999999998</v>
      </c>
      <c r="J138" s="159">
        <f t="shared" si="42"/>
        <v>0</v>
      </c>
      <c r="K138" s="159" t="str">
        <f t="shared" si="43"/>
        <v>-</v>
      </c>
      <c r="L138" s="159" t="str">
        <f t="shared" si="44"/>
        <v>-</v>
      </c>
      <c r="M138" s="159" t="str">
        <f t="shared" si="45"/>
        <v>-</v>
      </c>
      <c r="N138" s="159" t="str">
        <f t="shared" si="46"/>
        <v>-</v>
      </c>
      <c r="O138" s="159" t="str">
        <f t="shared" si="47"/>
        <v>-</v>
      </c>
      <c r="P138" s="159" t="str">
        <f t="shared" si="48"/>
        <v>-</v>
      </c>
      <c r="Q138" s="159" t="str">
        <f t="shared" si="49"/>
        <v>-</v>
      </c>
      <c r="R138" s="159" t="str">
        <f t="shared" si="50"/>
        <v>-</v>
      </c>
      <c r="S138" s="159">
        <f t="shared" si="51"/>
        <v>0</v>
      </c>
      <c r="T138" s="159">
        <f t="shared" si="52"/>
        <v>1.26</v>
      </c>
      <c r="U138" s="159">
        <f t="shared" si="53"/>
        <v>0</v>
      </c>
      <c r="V138" s="159">
        <f t="shared" si="54"/>
        <v>1.26</v>
      </c>
      <c r="W138" s="159"/>
      <c r="X138" s="159">
        <v>0</v>
      </c>
      <c r="Y138" s="159">
        <v>0</v>
      </c>
      <c r="Z138" s="159">
        <v>0</v>
      </c>
      <c r="AA138" s="159">
        <v>2.7971529999999998</v>
      </c>
      <c r="AB138" s="159">
        <f t="shared" si="40"/>
        <v>2.7971529999999998</v>
      </c>
    </row>
    <row r="139" spans="1:28" ht="60.75" outlineLevel="1">
      <c r="A139" s="370" t="s">
        <v>1353</v>
      </c>
      <c r="B139" s="548" t="s">
        <v>999</v>
      </c>
      <c r="C139" s="485" t="s">
        <v>433</v>
      </c>
      <c r="D139" s="190"/>
      <c r="E139" s="190">
        <v>1.26</v>
      </c>
      <c r="F139" s="485">
        <v>2022</v>
      </c>
      <c r="G139" s="485">
        <v>2022</v>
      </c>
      <c r="H139" s="159">
        <f t="shared" si="41"/>
        <v>2.7971529999999998</v>
      </c>
      <c r="I139" s="159">
        <f t="shared" si="55"/>
        <v>2.7971529999999998</v>
      </c>
      <c r="J139" s="159">
        <f t="shared" si="42"/>
        <v>0</v>
      </c>
      <c r="K139" s="159" t="str">
        <f t="shared" si="43"/>
        <v>-</v>
      </c>
      <c r="L139" s="159" t="str">
        <f t="shared" si="44"/>
        <v>-</v>
      </c>
      <c r="M139" s="159" t="str">
        <f t="shared" si="45"/>
        <v>-</v>
      </c>
      <c r="N139" s="159" t="str">
        <f t="shared" si="46"/>
        <v>-</v>
      </c>
      <c r="O139" s="159" t="str">
        <f t="shared" si="47"/>
        <v>-</v>
      </c>
      <c r="P139" s="159" t="str">
        <f t="shared" si="48"/>
        <v>-</v>
      </c>
      <c r="Q139" s="159" t="str">
        <f t="shared" si="49"/>
        <v>-</v>
      </c>
      <c r="R139" s="159" t="str">
        <f t="shared" si="50"/>
        <v>-</v>
      </c>
      <c r="S139" s="159">
        <f t="shared" si="51"/>
        <v>0</v>
      </c>
      <c r="T139" s="159">
        <f t="shared" si="52"/>
        <v>1.26</v>
      </c>
      <c r="U139" s="159">
        <f t="shared" si="53"/>
        <v>0</v>
      </c>
      <c r="V139" s="159">
        <f t="shared" si="54"/>
        <v>1.26</v>
      </c>
      <c r="W139" s="159"/>
      <c r="X139" s="159">
        <v>0</v>
      </c>
      <c r="Y139" s="159">
        <v>0</v>
      </c>
      <c r="Z139" s="159">
        <v>0</v>
      </c>
      <c r="AA139" s="159">
        <v>2.7971529999999998</v>
      </c>
      <c r="AB139" s="159">
        <f t="shared" si="40"/>
        <v>2.7971529999999998</v>
      </c>
    </row>
    <row r="140" spans="1:28" ht="60.75" outlineLevel="1">
      <c r="A140" s="370" t="s">
        <v>1354</v>
      </c>
      <c r="B140" s="548" t="s">
        <v>1000</v>
      </c>
      <c r="C140" s="485" t="s">
        <v>433</v>
      </c>
      <c r="D140" s="190"/>
      <c r="E140" s="190">
        <v>2</v>
      </c>
      <c r="F140" s="485">
        <v>2022</v>
      </c>
      <c r="G140" s="485">
        <v>2022</v>
      </c>
      <c r="H140" s="159">
        <f t="shared" si="41"/>
        <v>4.8450810000000004</v>
      </c>
      <c r="I140" s="159">
        <f t="shared" si="55"/>
        <v>4.8450810000000004</v>
      </c>
      <c r="J140" s="159">
        <f t="shared" si="42"/>
        <v>0</v>
      </c>
      <c r="K140" s="159" t="str">
        <f t="shared" si="43"/>
        <v>-</v>
      </c>
      <c r="L140" s="159" t="str">
        <f t="shared" si="44"/>
        <v>-</v>
      </c>
      <c r="M140" s="159" t="str">
        <f t="shared" si="45"/>
        <v>-</v>
      </c>
      <c r="N140" s="159" t="str">
        <f t="shared" si="46"/>
        <v>-</v>
      </c>
      <c r="O140" s="159" t="str">
        <f t="shared" si="47"/>
        <v>-</v>
      </c>
      <c r="P140" s="159" t="str">
        <f t="shared" si="48"/>
        <v>-</v>
      </c>
      <c r="Q140" s="159" t="str">
        <f t="shared" si="49"/>
        <v>-</v>
      </c>
      <c r="R140" s="159" t="str">
        <f t="shared" si="50"/>
        <v>-</v>
      </c>
      <c r="S140" s="159">
        <f t="shared" si="51"/>
        <v>0</v>
      </c>
      <c r="T140" s="159">
        <f t="shared" si="52"/>
        <v>2</v>
      </c>
      <c r="U140" s="159">
        <f t="shared" si="53"/>
        <v>0</v>
      </c>
      <c r="V140" s="159">
        <f t="shared" si="54"/>
        <v>2</v>
      </c>
      <c r="W140" s="159"/>
      <c r="X140" s="159">
        <v>0</v>
      </c>
      <c r="Y140" s="159">
        <v>0</v>
      </c>
      <c r="Z140" s="159">
        <v>0</v>
      </c>
      <c r="AA140" s="159">
        <v>4.8450810000000004</v>
      </c>
      <c r="AB140" s="159">
        <f t="shared" si="40"/>
        <v>4.8450810000000004</v>
      </c>
    </row>
    <row r="141" spans="1:28" ht="60.75" outlineLevel="1">
      <c r="A141" s="370" t="s">
        <v>1355</v>
      </c>
      <c r="B141" s="548" t="s">
        <v>1001</v>
      </c>
      <c r="C141" s="485" t="s">
        <v>433</v>
      </c>
      <c r="D141" s="190"/>
      <c r="E141" s="190">
        <v>1.26</v>
      </c>
      <c r="F141" s="485">
        <v>2022</v>
      </c>
      <c r="G141" s="485">
        <v>2022</v>
      </c>
      <c r="H141" s="159">
        <f t="shared" si="41"/>
        <v>2.7971529999999998</v>
      </c>
      <c r="I141" s="159">
        <f t="shared" si="55"/>
        <v>2.7971529999999998</v>
      </c>
      <c r="J141" s="159">
        <f t="shared" si="42"/>
        <v>0</v>
      </c>
      <c r="K141" s="159" t="str">
        <f t="shared" si="43"/>
        <v>-</v>
      </c>
      <c r="L141" s="159" t="str">
        <f t="shared" si="44"/>
        <v>-</v>
      </c>
      <c r="M141" s="159" t="str">
        <f t="shared" si="45"/>
        <v>-</v>
      </c>
      <c r="N141" s="159" t="str">
        <f t="shared" si="46"/>
        <v>-</v>
      </c>
      <c r="O141" s="159" t="str">
        <f t="shared" si="47"/>
        <v>-</v>
      </c>
      <c r="P141" s="159" t="str">
        <f t="shared" si="48"/>
        <v>-</v>
      </c>
      <c r="Q141" s="159" t="str">
        <f t="shared" si="49"/>
        <v>-</v>
      </c>
      <c r="R141" s="159" t="str">
        <f t="shared" si="50"/>
        <v>-</v>
      </c>
      <c r="S141" s="159">
        <f t="shared" si="51"/>
        <v>0</v>
      </c>
      <c r="T141" s="159">
        <f t="shared" si="52"/>
        <v>1.26</v>
      </c>
      <c r="U141" s="159">
        <f t="shared" si="53"/>
        <v>0</v>
      </c>
      <c r="V141" s="159">
        <f t="shared" si="54"/>
        <v>1.26</v>
      </c>
      <c r="W141" s="159"/>
      <c r="X141" s="159">
        <v>0</v>
      </c>
      <c r="Y141" s="159">
        <v>0</v>
      </c>
      <c r="Z141" s="159">
        <v>0</v>
      </c>
      <c r="AA141" s="159">
        <v>2.7971529999999998</v>
      </c>
      <c r="AB141" s="159">
        <f t="shared" ref="AB141:AB143" si="56">SUM(W141:AA141)</f>
        <v>2.7971529999999998</v>
      </c>
    </row>
    <row r="142" spans="1:28" ht="60.75" outlineLevel="1">
      <c r="A142" s="370" t="s">
        <v>1356</v>
      </c>
      <c r="B142" s="548" t="s">
        <v>1002</v>
      </c>
      <c r="C142" s="485" t="s">
        <v>433</v>
      </c>
      <c r="D142" s="190"/>
      <c r="E142" s="190">
        <v>1.26</v>
      </c>
      <c r="F142" s="485">
        <v>2022</v>
      </c>
      <c r="G142" s="485">
        <v>2022</v>
      </c>
      <c r="H142" s="159">
        <f t="shared" si="41"/>
        <v>2.7181439999999997</v>
      </c>
      <c r="I142" s="159">
        <f t="shared" si="55"/>
        <v>2.7181439999999997</v>
      </c>
      <c r="J142" s="159">
        <f t="shared" si="42"/>
        <v>0</v>
      </c>
      <c r="K142" s="159" t="str">
        <f t="shared" si="43"/>
        <v>-</v>
      </c>
      <c r="L142" s="159" t="str">
        <f t="shared" si="44"/>
        <v>-</v>
      </c>
      <c r="M142" s="159" t="str">
        <f t="shared" si="45"/>
        <v>-</v>
      </c>
      <c r="N142" s="159" t="str">
        <f t="shared" si="46"/>
        <v>-</v>
      </c>
      <c r="O142" s="159" t="str">
        <f t="shared" si="47"/>
        <v>-</v>
      </c>
      <c r="P142" s="159" t="str">
        <f t="shared" si="48"/>
        <v>-</v>
      </c>
      <c r="Q142" s="159" t="str">
        <f t="shared" si="49"/>
        <v>-</v>
      </c>
      <c r="R142" s="159" t="str">
        <f t="shared" si="50"/>
        <v>-</v>
      </c>
      <c r="S142" s="159">
        <f t="shared" si="51"/>
        <v>0</v>
      </c>
      <c r="T142" s="159">
        <f t="shared" si="52"/>
        <v>1.26</v>
      </c>
      <c r="U142" s="159">
        <f t="shared" si="53"/>
        <v>0</v>
      </c>
      <c r="V142" s="159">
        <f t="shared" si="54"/>
        <v>1.26</v>
      </c>
      <c r="W142" s="159"/>
      <c r="X142" s="159">
        <v>0</v>
      </c>
      <c r="Y142" s="159">
        <v>0</v>
      </c>
      <c r="Z142" s="159">
        <v>0</v>
      </c>
      <c r="AA142" s="159">
        <v>2.7181439999999997</v>
      </c>
      <c r="AB142" s="159">
        <f t="shared" si="56"/>
        <v>2.7181439999999997</v>
      </c>
    </row>
    <row r="143" spans="1:28" ht="60.75" outlineLevel="1">
      <c r="A143" s="370" t="s">
        <v>1357</v>
      </c>
      <c r="B143" s="548" t="s">
        <v>1003</v>
      </c>
      <c r="C143" s="485" t="s">
        <v>433</v>
      </c>
      <c r="D143" s="190"/>
      <c r="E143" s="190">
        <v>1.26</v>
      </c>
      <c r="F143" s="485">
        <v>2022</v>
      </c>
      <c r="G143" s="485">
        <v>2022</v>
      </c>
      <c r="H143" s="159">
        <f t="shared" si="41"/>
        <v>2.6614659999999999</v>
      </c>
      <c r="I143" s="159">
        <f t="shared" si="55"/>
        <v>2.6614659999999999</v>
      </c>
      <c r="J143" s="159">
        <f t="shared" si="42"/>
        <v>0</v>
      </c>
      <c r="K143" s="159" t="str">
        <f t="shared" si="43"/>
        <v>-</v>
      </c>
      <c r="L143" s="159" t="str">
        <f t="shared" si="44"/>
        <v>-</v>
      </c>
      <c r="M143" s="159" t="str">
        <f t="shared" si="45"/>
        <v>-</v>
      </c>
      <c r="N143" s="159" t="str">
        <f t="shared" si="46"/>
        <v>-</v>
      </c>
      <c r="O143" s="159" t="str">
        <f t="shared" si="47"/>
        <v>-</v>
      </c>
      <c r="P143" s="159" t="str">
        <f t="shared" si="48"/>
        <v>-</v>
      </c>
      <c r="Q143" s="159" t="str">
        <f t="shared" si="49"/>
        <v>-</v>
      </c>
      <c r="R143" s="159" t="str">
        <f t="shared" si="50"/>
        <v>-</v>
      </c>
      <c r="S143" s="159">
        <f t="shared" si="51"/>
        <v>0</v>
      </c>
      <c r="T143" s="159">
        <f t="shared" si="52"/>
        <v>1.26</v>
      </c>
      <c r="U143" s="159">
        <f t="shared" si="53"/>
        <v>0</v>
      </c>
      <c r="V143" s="159">
        <f t="shared" si="54"/>
        <v>1.26</v>
      </c>
      <c r="W143" s="159"/>
      <c r="X143" s="159">
        <v>0</v>
      </c>
      <c r="Y143" s="159">
        <v>0</v>
      </c>
      <c r="Z143" s="159">
        <v>0</v>
      </c>
      <c r="AA143" s="159">
        <v>2.6614659999999999</v>
      </c>
      <c r="AB143" s="159">
        <f t="shared" si="56"/>
        <v>2.6614659999999999</v>
      </c>
    </row>
    <row r="144" spans="1:28" outlineLevel="1">
      <c r="A144" s="532" t="s">
        <v>348</v>
      </c>
      <c r="B144" s="550" t="s">
        <v>741</v>
      </c>
      <c r="C144" s="515"/>
      <c r="D144" s="518"/>
      <c r="E144" s="518"/>
      <c r="F144" s="515"/>
      <c r="G144" s="515"/>
      <c r="H144" s="513"/>
      <c r="I144" s="513"/>
      <c r="J144" s="513"/>
      <c r="K144" s="513"/>
      <c r="L144" s="513"/>
      <c r="M144" s="513"/>
      <c r="N144" s="513"/>
      <c r="O144" s="513"/>
      <c r="P144" s="513"/>
      <c r="Q144" s="513"/>
      <c r="R144" s="513"/>
      <c r="S144" s="513"/>
      <c r="T144" s="513"/>
      <c r="U144" s="513"/>
      <c r="V144" s="513"/>
      <c r="W144" s="519"/>
      <c r="X144" s="513"/>
      <c r="Y144" s="513"/>
      <c r="Z144" s="513"/>
      <c r="AA144" s="513"/>
      <c r="AB144" s="513"/>
    </row>
    <row r="145" spans="1:28" ht="40.5" outlineLevel="1">
      <c r="A145" s="370" t="s">
        <v>604</v>
      </c>
      <c r="B145" s="551" t="s">
        <v>1004</v>
      </c>
      <c r="C145" s="485" t="s">
        <v>433</v>
      </c>
      <c r="D145" s="190">
        <v>0.4</v>
      </c>
      <c r="E145" s="190"/>
      <c r="F145" s="485">
        <v>2019</v>
      </c>
      <c r="G145" s="485">
        <v>2019</v>
      </c>
      <c r="H145" s="159">
        <f t="shared" ref="H145:H190" si="57">AB145</f>
        <v>1</v>
      </c>
      <c r="I145" s="159">
        <f t="shared" si="55"/>
        <v>1</v>
      </c>
      <c r="J145" s="159">
        <f t="shared" ref="J145:J190" si="58">W145</f>
        <v>0</v>
      </c>
      <c r="K145" s="159" t="str">
        <f t="shared" ref="K145:K190" si="59">IF(G145=2018,D145,"-")</f>
        <v>-</v>
      </c>
      <c r="L145" s="159" t="str">
        <f t="shared" ref="L145:L190" si="60">IF(G145=2018,E145,"-")</f>
        <v>-</v>
      </c>
      <c r="M145" s="159">
        <f t="shared" ref="M145:M190" si="61">IF(G145=2019,D145,"-")</f>
        <v>0.4</v>
      </c>
      <c r="N145" s="159">
        <f t="shared" ref="N145:N190" si="62">IF(G145=2019,E145,"-")</f>
        <v>0</v>
      </c>
      <c r="O145" s="159" t="str">
        <f t="shared" ref="O145:O190" si="63">IF(G145=2020,D145,"-")</f>
        <v>-</v>
      </c>
      <c r="P145" s="159" t="str">
        <f t="shared" ref="P145:P190" si="64">IF(G145=2020,E145,"-")</f>
        <v>-</v>
      </c>
      <c r="Q145" s="159" t="str">
        <f t="shared" ref="Q145:Q190" si="65">IF(G145=2021,D145,"-")</f>
        <v>-</v>
      </c>
      <c r="R145" s="159" t="str">
        <f t="shared" ref="R145:R190" si="66">IF(G145=2021,E145,"-")</f>
        <v>-</v>
      </c>
      <c r="S145" s="159" t="str">
        <f t="shared" ref="S145:S190" si="67">IF(G145=2022,D145,"-")</f>
        <v>-</v>
      </c>
      <c r="T145" s="159" t="str">
        <f t="shared" ref="T145:T190" si="68">IF(G145=2022,E145,"-")</f>
        <v>-</v>
      </c>
      <c r="U145" s="159">
        <f t="shared" ref="U145:U190" si="69">SUM(K145,M145,O145,Q145,S145,)</f>
        <v>0.4</v>
      </c>
      <c r="V145" s="159">
        <f t="shared" ref="V145:V190" si="70">SUM(L145,N145,P145,R145,T145,)</f>
        <v>0</v>
      </c>
      <c r="W145" s="160"/>
      <c r="X145" s="160">
        <v>1</v>
      </c>
      <c r="Y145" s="160">
        <v>0</v>
      </c>
      <c r="Z145" s="160">
        <v>0</v>
      </c>
      <c r="AA145" s="159"/>
      <c r="AB145" s="159">
        <f t="shared" ref="AB145:AB181" si="71">SUM(W145:AA145)</f>
        <v>1</v>
      </c>
    </row>
    <row r="146" spans="1:28" ht="40.5" outlineLevel="1">
      <c r="A146" s="370" t="s">
        <v>605</v>
      </c>
      <c r="B146" s="551" t="s">
        <v>1005</v>
      </c>
      <c r="C146" s="485" t="s">
        <v>433</v>
      </c>
      <c r="D146" s="190">
        <v>0.5</v>
      </c>
      <c r="E146" s="190"/>
      <c r="F146" s="485">
        <v>2019</v>
      </c>
      <c r="G146" s="485">
        <v>2019</v>
      </c>
      <c r="H146" s="159">
        <f t="shared" si="57"/>
        <v>1.25</v>
      </c>
      <c r="I146" s="159">
        <f t="shared" si="55"/>
        <v>1.25</v>
      </c>
      <c r="J146" s="159">
        <f t="shared" si="58"/>
        <v>0</v>
      </c>
      <c r="K146" s="159" t="str">
        <f t="shared" si="59"/>
        <v>-</v>
      </c>
      <c r="L146" s="159" t="str">
        <f t="shared" si="60"/>
        <v>-</v>
      </c>
      <c r="M146" s="159">
        <f t="shared" si="61"/>
        <v>0.5</v>
      </c>
      <c r="N146" s="159">
        <f t="shared" si="62"/>
        <v>0</v>
      </c>
      <c r="O146" s="159" t="str">
        <f t="shared" si="63"/>
        <v>-</v>
      </c>
      <c r="P146" s="159" t="str">
        <f t="shared" si="64"/>
        <v>-</v>
      </c>
      <c r="Q146" s="159" t="str">
        <f t="shared" si="65"/>
        <v>-</v>
      </c>
      <c r="R146" s="159" t="str">
        <f t="shared" si="66"/>
        <v>-</v>
      </c>
      <c r="S146" s="159" t="str">
        <f t="shared" si="67"/>
        <v>-</v>
      </c>
      <c r="T146" s="159" t="str">
        <f t="shared" si="68"/>
        <v>-</v>
      </c>
      <c r="U146" s="159">
        <f t="shared" si="69"/>
        <v>0.5</v>
      </c>
      <c r="V146" s="159">
        <f t="shared" si="70"/>
        <v>0</v>
      </c>
      <c r="W146" s="160"/>
      <c r="X146" s="160">
        <v>1.25</v>
      </c>
      <c r="Y146" s="160">
        <v>0</v>
      </c>
      <c r="Z146" s="160">
        <v>0</v>
      </c>
      <c r="AA146" s="159"/>
      <c r="AB146" s="159">
        <f t="shared" si="71"/>
        <v>1.25</v>
      </c>
    </row>
    <row r="147" spans="1:28" ht="40.5" outlineLevel="1">
      <c r="A147" s="370" t="s">
        <v>606</v>
      </c>
      <c r="B147" s="551" t="s">
        <v>1006</v>
      </c>
      <c r="C147" s="485" t="s">
        <v>433</v>
      </c>
      <c r="D147" s="190">
        <v>0.88</v>
      </c>
      <c r="E147" s="190"/>
      <c r="F147" s="485">
        <v>2019</v>
      </c>
      <c r="G147" s="485">
        <v>2019</v>
      </c>
      <c r="H147" s="159">
        <f t="shared" si="57"/>
        <v>2.2000000000000002</v>
      </c>
      <c r="I147" s="159">
        <f t="shared" si="55"/>
        <v>2.2000000000000002</v>
      </c>
      <c r="J147" s="159">
        <f t="shared" si="58"/>
        <v>0</v>
      </c>
      <c r="K147" s="159" t="str">
        <f t="shared" si="59"/>
        <v>-</v>
      </c>
      <c r="L147" s="159" t="str">
        <f t="shared" si="60"/>
        <v>-</v>
      </c>
      <c r="M147" s="159">
        <f t="shared" si="61"/>
        <v>0.88</v>
      </c>
      <c r="N147" s="159">
        <f t="shared" si="62"/>
        <v>0</v>
      </c>
      <c r="O147" s="159" t="str">
        <f t="shared" si="63"/>
        <v>-</v>
      </c>
      <c r="P147" s="159" t="str">
        <f t="shared" si="64"/>
        <v>-</v>
      </c>
      <c r="Q147" s="159" t="str">
        <f t="shared" si="65"/>
        <v>-</v>
      </c>
      <c r="R147" s="159" t="str">
        <f t="shared" si="66"/>
        <v>-</v>
      </c>
      <c r="S147" s="159" t="str">
        <f t="shared" si="67"/>
        <v>-</v>
      </c>
      <c r="T147" s="159" t="str">
        <f t="shared" si="68"/>
        <v>-</v>
      </c>
      <c r="U147" s="159">
        <f t="shared" si="69"/>
        <v>0.88</v>
      </c>
      <c r="V147" s="159">
        <f t="shared" si="70"/>
        <v>0</v>
      </c>
      <c r="W147" s="160"/>
      <c r="X147" s="160">
        <v>2.2000000000000002</v>
      </c>
      <c r="Y147" s="160">
        <v>0</v>
      </c>
      <c r="Z147" s="160">
        <v>0</v>
      </c>
      <c r="AA147" s="159"/>
      <c r="AB147" s="159">
        <f t="shared" si="71"/>
        <v>2.2000000000000002</v>
      </c>
    </row>
    <row r="148" spans="1:28" ht="60.75" outlineLevel="1">
      <c r="A148" s="370" t="s">
        <v>607</v>
      </c>
      <c r="B148" s="551" t="s">
        <v>1007</v>
      </c>
      <c r="C148" s="485" t="s">
        <v>433</v>
      </c>
      <c r="D148" s="190">
        <v>0.1</v>
      </c>
      <c r="E148" s="190"/>
      <c r="F148" s="485">
        <v>2019</v>
      </c>
      <c r="G148" s="485">
        <v>2019</v>
      </c>
      <c r="H148" s="159">
        <f t="shared" si="57"/>
        <v>0.25</v>
      </c>
      <c r="I148" s="159">
        <f t="shared" si="55"/>
        <v>0.25</v>
      </c>
      <c r="J148" s="159">
        <f t="shared" si="58"/>
        <v>0</v>
      </c>
      <c r="K148" s="159" t="str">
        <f t="shared" si="59"/>
        <v>-</v>
      </c>
      <c r="L148" s="159" t="str">
        <f t="shared" si="60"/>
        <v>-</v>
      </c>
      <c r="M148" s="159">
        <f t="shared" si="61"/>
        <v>0.1</v>
      </c>
      <c r="N148" s="159">
        <f t="shared" si="62"/>
        <v>0</v>
      </c>
      <c r="O148" s="159" t="str">
        <f t="shared" si="63"/>
        <v>-</v>
      </c>
      <c r="P148" s="159" t="str">
        <f t="shared" si="64"/>
        <v>-</v>
      </c>
      <c r="Q148" s="159" t="str">
        <f t="shared" si="65"/>
        <v>-</v>
      </c>
      <c r="R148" s="159" t="str">
        <f t="shared" si="66"/>
        <v>-</v>
      </c>
      <c r="S148" s="159" t="str">
        <f t="shared" si="67"/>
        <v>-</v>
      </c>
      <c r="T148" s="159" t="str">
        <f t="shared" si="68"/>
        <v>-</v>
      </c>
      <c r="U148" s="159">
        <f t="shared" si="69"/>
        <v>0.1</v>
      </c>
      <c r="V148" s="159">
        <f t="shared" si="70"/>
        <v>0</v>
      </c>
      <c r="W148" s="160"/>
      <c r="X148" s="160">
        <v>0.25</v>
      </c>
      <c r="Y148" s="160">
        <v>0</v>
      </c>
      <c r="Z148" s="160">
        <v>0</v>
      </c>
      <c r="AA148" s="159"/>
      <c r="AB148" s="159">
        <f t="shared" si="71"/>
        <v>0.25</v>
      </c>
    </row>
    <row r="149" spans="1:28" ht="40.5" outlineLevel="1">
      <c r="A149" s="370" t="s">
        <v>608</v>
      </c>
      <c r="B149" s="551" t="s">
        <v>1008</v>
      </c>
      <c r="C149" s="485" t="s">
        <v>433</v>
      </c>
      <c r="D149" s="190">
        <v>0.49</v>
      </c>
      <c r="E149" s="190"/>
      <c r="F149" s="485">
        <v>2019</v>
      </c>
      <c r="G149" s="485">
        <v>2019</v>
      </c>
      <c r="H149" s="159">
        <f t="shared" si="57"/>
        <v>1.2250000000000001</v>
      </c>
      <c r="I149" s="159">
        <f t="shared" si="55"/>
        <v>1.2250000000000001</v>
      </c>
      <c r="J149" s="159">
        <f t="shared" si="58"/>
        <v>0</v>
      </c>
      <c r="K149" s="159" t="str">
        <f t="shared" si="59"/>
        <v>-</v>
      </c>
      <c r="L149" s="159" t="str">
        <f t="shared" si="60"/>
        <v>-</v>
      </c>
      <c r="M149" s="159">
        <f t="shared" si="61"/>
        <v>0.49</v>
      </c>
      <c r="N149" s="159">
        <f t="shared" si="62"/>
        <v>0</v>
      </c>
      <c r="O149" s="159" t="str">
        <f t="shared" si="63"/>
        <v>-</v>
      </c>
      <c r="P149" s="159" t="str">
        <f t="shared" si="64"/>
        <v>-</v>
      </c>
      <c r="Q149" s="159" t="str">
        <f t="shared" si="65"/>
        <v>-</v>
      </c>
      <c r="R149" s="159" t="str">
        <f t="shared" si="66"/>
        <v>-</v>
      </c>
      <c r="S149" s="159" t="str">
        <f t="shared" si="67"/>
        <v>-</v>
      </c>
      <c r="T149" s="159" t="str">
        <f t="shared" si="68"/>
        <v>-</v>
      </c>
      <c r="U149" s="159">
        <f t="shared" si="69"/>
        <v>0.49</v>
      </c>
      <c r="V149" s="159">
        <f t="shared" si="70"/>
        <v>0</v>
      </c>
      <c r="W149" s="160"/>
      <c r="X149" s="160">
        <v>1.2250000000000001</v>
      </c>
      <c r="Y149" s="160">
        <v>0</v>
      </c>
      <c r="Z149" s="160">
        <v>0</v>
      </c>
      <c r="AA149" s="159"/>
      <c r="AB149" s="159">
        <f t="shared" si="71"/>
        <v>1.2250000000000001</v>
      </c>
    </row>
    <row r="150" spans="1:28" ht="40.5" outlineLevel="1">
      <c r="A150" s="370" t="s">
        <v>609</v>
      </c>
      <c r="B150" s="551" t="s">
        <v>1009</v>
      </c>
      <c r="C150" s="485" t="s">
        <v>433</v>
      </c>
      <c r="D150" s="190">
        <v>0.76</v>
      </c>
      <c r="E150" s="190"/>
      <c r="F150" s="485">
        <v>2019</v>
      </c>
      <c r="G150" s="485">
        <v>2019</v>
      </c>
      <c r="H150" s="159">
        <f t="shared" si="57"/>
        <v>0.95</v>
      </c>
      <c r="I150" s="159">
        <f t="shared" si="55"/>
        <v>0.95</v>
      </c>
      <c r="J150" s="159">
        <f t="shared" si="58"/>
        <v>0</v>
      </c>
      <c r="K150" s="159" t="str">
        <f t="shared" si="59"/>
        <v>-</v>
      </c>
      <c r="L150" s="159" t="str">
        <f t="shared" si="60"/>
        <v>-</v>
      </c>
      <c r="M150" s="159">
        <f t="shared" si="61"/>
        <v>0.76</v>
      </c>
      <c r="N150" s="159">
        <f t="shared" si="62"/>
        <v>0</v>
      </c>
      <c r="O150" s="159" t="str">
        <f t="shared" si="63"/>
        <v>-</v>
      </c>
      <c r="P150" s="159" t="str">
        <f t="shared" si="64"/>
        <v>-</v>
      </c>
      <c r="Q150" s="159" t="str">
        <f t="shared" si="65"/>
        <v>-</v>
      </c>
      <c r="R150" s="159" t="str">
        <f t="shared" si="66"/>
        <v>-</v>
      </c>
      <c r="S150" s="159" t="str">
        <f t="shared" si="67"/>
        <v>-</v>
      </c>
      <c r="T150" s="159" t="str">
        <f t="shared" si="68"/>
        <v>-</v>
      </c>
      <c r="U150" s="159">
        <f t="shared" si="69"/>
        <v>0.76</v>
      </c>
      <c r="V150" s="159">
        <f t="shared" si="70"/>
        <v>0</v>
      </c>
      <c r="W150" s="160"/>
      <c r="X150" s="160">
        <v>0.95</v>
      </c>
      <c r="Y150" s="160">
        <v>0</v>
      </c>
      <c r="Z150" s="160">
        <v>0</v>
      </c>
      <c r="AA150" s="159"/>
      <c r="AB150" s="159">
        <f t="shared" si="71"/>
        <v>0.95</v>
      </c>
    </row>
    <row r="151" spans="1:28" ht="40.5" outlineLevel="1">
      <c r="A151" s="370" t="s">
        <v>610</v>
      </c>
      <c r="B151" s="551" t="s">
        <v>1010</v>
      </c>
      <c r="C151" s="485" t="s">
        <v>433</v>
      </c>
      <c r="D151" s="190">
        <v>0.94</v>
      </c>
      <c r="E151" s="190"/>
      <c r="F151" s="485">
        <v>2019</v>
      </c>
      <c r="G151" s="485">
        <v>2019</v>
      </c>
      <c r="H151" s="159">
        <f t="shared" si="57"/>
        <v>2.35</v>
      </c>
      <c r="I151" s="159">
        <f t="shared" si="55"/>
        <v>2.35</v>
      </c>
      <c r="J151" s="159">
        <f t="shared" si="58"/>
        <v>0</v>
      </c>
      <c r="K151" s="159" t="str">
        <f t="shared" si="59"/>
        <v>-</v>
      </c>
      <c r="L151" s="159" t="str">
        <f t="shared" si="60"/>
        <v>-</v>
      </c>
      <c r="M151" s="159">
        <f t="shared" si="61"/>
        <v>0.94</v>
      </c>
      <c r="N151" s="159">
        <f t="shared" si="62"/>
        <v>0</v>
      </c>
      <c r="O151" s="159" t="str">
        <f t="shared" si="63"/>
        <v>-</v>
      </c>
      <c r="P151" s="159" t="str">
        <f t="shared" si="64"/>
        <v>-</v>
      </c>
      <c r="Q151" s="159" t="str">
        <f t="shared" si="65"/>
        <v>-</v>
      </c>
      <c r="R151" s="159" t="str">
        <f t="shared" si="66"/>
        <v>-</v>
      </c>
      <c r="S151" s="159" t="str">
        <f t="shared" si="67"/>
        <v>-</v>
      </c>
      <c r="T151" s="159" t="str">
        <f t="shared" si="68"/>
        <v>-</v>
      </c>
      <c r="U151" s="159">
        <f t="shared" si="69"/>
        <v>0.94</v>
      </c>
      <c r="V151" s="159">
        <f t="shared" si="70"/>
        <v>0</v>
      </c>
      <c r="W151" s="160"/>
      <c r="X151" s="160">
        <v>2.35</v>
      </c>
      <c r="Y151" s="160">
        <v>0</v>
      </c>
      <c r="Z151" s="160">
        <v>0</v>
      </c>
      <c r="AA151" s="159"/>
      <c r="AB151" s="159">
        <f t="shared" si="71"/>
        <v>2.35</v>
      </c>
    </row>
    <row r="152" spans="1:28" ht="40.5" outlineLevel="1">
      <c r="A152" s="370" t="s">
        <v>611</v>
      </c>
      <c r="B152" s="551" t="s">
        <v>1011</v>
      </c>
      <c r="C152" s="485" t="s">
        <v>433</v>
      </c>
      <c r="D152" s="190">
        <v>0.46</v>
      </c>
      <c r="E152" s="190"/>
      <c r="F152" s="485">
        <v>2019</v>
      </c>
      <c r="G152" s="485">
        <v>2019</v>
      </c>
      <c r="H152" s="159">
        <f t="shared" si="57"/>
        <v>1.1499999999999999</v>
      </c>
      <c r="I152" s="159">
        <f t="shared" si="55"/>
        <v>1.1499999999999999</v>
      </c>
      <c r="J152" s="159">
        <f t="shared" si="58"/>
        <v>0</v>
      </c>
      <c r="K152" s="159" t="str">
        <f t="shared" si="59"/>
        <v>-</v>
      </c>
      <c r="L152" s="159" t="str">
        <f t="shared" si="60"/>
        <v>-</v>
      </c>
      <c r="M152" s="159">
        <f t="shared" si="61"/>
        <v>0.46</v>
      </c>
      <c r="N152" s="159">
        <f t="shared" si="62"/>
        <v>0</v>
      </c>
      <c r="O152" s="159" t="str">
        <f t="shared" si="63"/>
        <v>-</v>
      </c>
      <c r="P152" s="159" t="str">
        <f t="shared" si="64"/>
        <v>-</v>
      </c>
      <c r="Q152" s="159" t="str">
        <f t="shared" si="65"/>
        <v>-</v>
      </c>
      <c r="R152" s="159" t="str">
        <f t="shared" si="66"/>
        <v>-</v>
      </c>
      <c r="S152" s="159" t="str">
        <f t="shared" si="67"/>
        <v>-</v>
      </c>
      <c r="T152" s="159" t="str">
        <f t="shared" si="68"/>
        <v>-</v>
      </c>
      <c r="U152" s="159">
        <f t="shared" si="69"/>
        <v>0.46</v>
      </c>
      <c r="V152" s="159">
        <f t="shared" si="70"/>
        <v>0</v>
      </c>
      <c r="W152" s="160"/>
      <c r="X152" s="160">
        <v>1.1499999999999999</v>
      </c>
      <c r="Y152" s="160">
        <v>0</v>
      </c>
      <c r="Z152" s="160">
        <v>0</v>
      </c>
      <c r="AA152" s="159"/>
      <c r="AB152" s="159">
        <f t="shared" si="71"/>
        <v>1.1499999999999999</v>
      </c>
    </row>
    <row r="153" spans="1:28" ht="40.5" outlineLevel="1">
      <c r="A153" s="370" t="s">
        <v>612</v>
      </c>
      <c r="B153" s="551" t="s">
        <v>1012</v>
      </c>
      <c r="C153" s="485" t="s">
        <v>433</v>
      </c>
      <c r="D153" s="190">
        <v>0.61</v>
      </c>
      <c r="E153" s="190"/>
      <c r="F153" s="485">
        <v>2019</v>
      </c>
      <c r="G153" s="485">
        <v>2019</v>
      </c>
      <c r="H153" s="159">
        <f t="shared" si="57"/>
        <v>1.5249999999999999</v>
      </c>
      <c r="I153" s="159">
        <f t="shared" si="55"/>
        <v>1.5249999999999999</v>
      </c>
      <c r="J153" s="159">
        <f t="shared" si="58"/>
        <v>0</v>
      </c>
      <c r="K153" s="159" t="str">
        <f t="shared" si="59"/>
        <v>-</v>
      </c>
      <c r="L153" s="159" t="str">
        <f t="shared" si="60"/>
        <v>-</v>
      </c>
      <c r="M153" s="159">
        <f t="shared" si="61"/>
        <v>0.61</v>
      </c>
      <c r="N153" s="159">
        <f t="shared" si="62"/>
        <v>0</v>
      </c>
      <c r="O153" s="159" t="str">
        <f t="shared" si="63"/>
        <v>-</v>
      </c>
      <c r="P153" s="159" t="str">
        <f t="shared" si="64"/>
        <v>-</v>
      </c>
      <c r="Q153" s="159" t="str">
        <f t="shared" si="65"/>
        <v>-</v>
      </c>
      <c r="R153" s="159" t="str">
        <f t="shared" si="66"/>
        <v>-</v>
      </c>
      <c r="S153" s="159" t="str">
        <f t="shared" si="67"/>
        <v>-</v>
      </c>
      <c r="T153" s="159" t="str">
        <f t="shared" si="68"/>
        <v>-</v>
      </c>
      <c r="U153" s="159">
        <f t="shared" si="69"/>
        <v>0.61</v>
      </c>
      <c r="V153" s="159">
        <f t="shared" si="70"/>
        <v>0</v>
      </c>
      <c r="W153" s="160"/>
      <c r="X153" s="160">
        <v>1.5249999999999999</v>
      </c>
      <c r="Y153" s="160">
        <v>0</v>
      </c>
      <c r="Z153" s="160">
        <v>0</v>
      </c>
      <c r="AA153" s="159"/>
      <c r="AB153" s="159">
        <f t="shared" si="71"/>
        <v>1.5249999999999999</v>
      </c>
    </row>
    <row r="154" spans="1:28" ht="40.5" outlineLevel="1">
      <c r="A154" s="370" t="s">
        <v>613</v>
      </c>
      <c r="B154" s="551" t="s">
        <v>1013</v>
      </c>
      <c r="C154" s="485" t="s">
        <v>433</v>
      </c>
      <c r="D154" s="190">
        <v>0.7</v>
      </c>
      <c r="E154" s="190"/>
      <c r="F154" s="485">
        <v>2019</v>
      </c>
      <c r="G154" s="485">
        <v>2019</v>
      </c>
      <c r="H154" s="159">
        <f t="shared" si="57"/>
        <v>1.75</v>
      </c>
      <c r="I154" s="159">
        <f t="shared" si="55"/>
        <v>1.75</v>
      </c>
      <c r="J154" s="159">
        <f t="shared" si="58"/>
        <v>0</v>
      </c>
      <c r="K154" s="159" t="str">
        <f t="shared" si="59"/>
        <v>-</v>
      </c>
      <c r="L154" s="159" t="str">
        <f t="shared" si="60"/>
        <v>-</v>
      </c>
      <c r="M154" s="159">
        <f t="shared" si="61"/>
        <v>0.7</v>
      </c>
      <c r="N154" s="159">
        <f t="shared" si="62"/>
        <v>0</v>
      </c>
      <c r="O154" s="159" t="str">
        <f t="shared" si="63"/>
        <v>-</v>
      </c>
      <c r="P154" s="159" t="str">
        <f t="shared" si="64"/>
        <v>-</v>
      </c>
      <c r="Q154" s="159" t="str">
        <f t="shared" si="65"/>
        <v>-</v>
      </c>
      <c r="R154" s="159" t="str">
        <f t="shared" si="66"/>
        <v>-</v>
      </c>
      <c r="S154" s="159" t="str">
        <f t="shared" si="67"/>
        <v>-</v>
      </c>
      <c r="T154" s="159" t="str">
        <f t="shared" si="68"/>
        <v>-</v>
      </c>
      <c r="U154" s="159">
        <f t="shared" si="69"/>
        <v>0.7</v>
      </c>
      <c r="V154" s="159">
        <f t="shared" si="70"/>
        <v>0</v>
      </c>
      <c r="W154" s="160"/>
      <c r="X154" s="160">
        <v>1.75</v>
      </c>
      <c r="Y154" s="160">
        <v>0</v>
      </c>
      <c r="Z154" s="160">
        <v>0</v>
      </c>
      <c r="AA154" s="159"/>
      <c r="AB154" s="159">
        <f t="shared" si="71"/>
        <v>1.75</v>
      </c>
    </row>
    <row r="155" spans="1:28" ht="40.5" outlineLevel="1">
      <c r="A155" s="370" t="s">
        <v>614</v>
      </c>
      <c r="B155" s="551" t="s">
        <v>1014</v>
      </c>
      <c r="C155" s="485" t="s">
        <v>433</v>
      </c>
      <c r="D155" s="190">
        <v>0.34</v>
      </c>
      <c r="E155" s="190"/>
      <c r="F155" s="485">
        <v>2019</v>
      </c>
      <c r="G155" s="485">
        <v>2019</v>
      </c>
      <c r="H155" s="159">
        <f t="shared" si="57"/>
        <v>0.85</v>
      </c>
      <c r="I155" s="159">
        <f t="shared" si="55"/>
        <v>0.85</v>
      </c>
      <c r="J155" s="159">
        <f t="shared" si="58"/>
        <v>0</v>
      </c>
      <c r="K155" s="159" t="str">
        <f t="shared" si="59"/>
        <v>-</v>
      </c>
      <c r="L155" s="159" t="str">
        <f t="shared" si="60"/>
        <v>-</v>
      </c>
      <c r="M155" s="159">
        <f t="shared" si="61"/>
        <v>0.34</v>
      </c>
      <c r="N155" s="159">
        <f t="shared" si="62"/>
        <v>0</v>
      </c>
      <c r="O155" s="159" t="str">
        <f t="shared" si="63"/>
        <v>-</v>
      </c>
      <c r="P155" s="159" t="str">
        <f t="shared" si="64"/>
        <v>-</v>
      </c>
      <c r="Q155" s="159" t="str">
        <f t="shared" si="65"/>
        <v>-</v>
      </c>
      <c r="R155" s="159" t="str">
        <f t="shared" si="66"/>
        <v>-</v>
      </c>
      <c r="S155" s="159" t="str">
        <f t="shared" si="67"/>
        <v>-</v>
      </c>
      <c r="T155" s="159" t="str">
        <f t="shared" si="68"/>
        <v>-</v>
      </c>
      <c r="U155" s="159">
        <f t="shared" si="69"/>
        <v>0.34</v>
      </c>
      <c r="V155" s="159">
        <f t="shared" si="70"/>
        <v>0</v>
      </c>
      <c r="W155" s="160"/>
      <c r="X155" s="160">
        <v>0.85</v>
      </c>
      <c r="Y155" s="160">
        <v>0</v>
      </c>
      <c r="Z155" s="160">
        <v>0</v>
      </c>
      <c r="AA155" s="159"/>
      <c r="AB155" s="159">
        <f t="shared" si="71"/>
        <v>0.85</v>
      </c>
    </row>
    <row r="156" spans="1:28" ht="40.5" outlineLevel="1">
      <c r="A156" s="370" t="s">
        <v>615</v>
      </c>
      <c r="B156" s="551" t="s">
        <v>1015</v>
      </c>
      <c r="C156" s="485" t="s">
        <v>433</v>
      </c>
      <c r="D156" s="190">
        <v>0.41499999999999998</v>
      </c>
      <c r="E156" s="190"/>
      <c r="F156" s="485">
        <v>2019</v>
      </c>
      <c r="G156" s="485">
        <v>2019</v>
      </c>
      <c r="H156" s="159">
        <f t="shared" si="57"/>
        <v>1.0375000000000001</v>
      </c>
      <c r="I156" s="159">
        <f t="shared" si="55"/>
        <v>1.0375000000000001</v>
      </c>
      <c r="J156" s="159">
        <f t="shared" si="58"/>
        <v>0</v>
      </c>
      <c r="K156" s="159" t="str">
        <f t="shared" si="59"/>
        <v>-</v>
      </c>
      <c r="L156" s="159" t="str">
        <f t="shared" si="60"/>
        <v>-</v>
      </c>
      <c r="M156" s="159">
        <f t="shared" si="61"/>
        <v>0.41499999999999998</v>
      </c>
      <c r="N156" s="159">
        <f t="shared" si="62"/>
        <v>0</v>
      </c>
      <c r="O156" s="159" t="str">
        <f t="shared" si="63"/>
        <v>-</v>
      </c>
      <c r="P156" s="159" t="str">
        <f t="shared" si="64"/>
        <v>-</v>
      </c>
      <c r="Q156" s="159" t="str">
        <f t="shared" si="65"/>
        <v>-</v>
      </c>
      <c r="R156" s="159" t="str">
        <f t="shared" si="66"/>
        <v>-</v>
      </c>
      <c r="S156" s="159" t="str">
        <f t="shared" si="67"/>
        <v>-</v>
      </c>
      <c r="T156" s="159" t="str">
        <f t="shared" si="68"/>
        <v>-</v>
      </c>
      <c r="U156" s="159">
        <f t="shared" si="69"/>
        <v>0.41499999999999998</v>
      </c>
      <c r="V156" s="159">
        <f t="shared" si="70"/>
        <v>0</v>
      </c>
      <c r="W156" s="160"/>
      <c r="X156" s="160">
        <v>1.0375000000000001</v>
      </c>
      <c r="Y156" s="160">
        <v>0</v>
      </c>
      <c r="Z156" s="160">
        <v>0</v>
      </c>
      <c r="AA156" s="159"/>
      <c r="AB156" s="159">
        <f t="shared" si="71"/>
        <v>1.0375000000000001</v>
      </c>
    </row>
    <row r="157" spans="1:28" ht="40.5" outlineLevel="1">
      <c r="A157" s="370" t="s">
        <v>616</v>
      </c>
      <c r="B157" s="551" t="s">
        <v>1016</v>
      </c>
      <c r="C157" s="485" t="s">
        <v>433</v>
      </c>
      <c r="D157" s="190">
        <v>1.2</v>
      </c>
      <c r="E157" s="190"/>
      <c r="F157" s="485">
        <v>2019</v>
      </c>
      <c r="G157" s="485">
        <v>2019</v>
      </c>
      <c r="H157" s="159">
        <f t="shared" si="57"/>
        <v>3</v>
      </c>
      <c r="I157" s="159">
        <f t="shared" si="55"/>
        <v>3</v>
      </c>
      <c r="J157" s="159">
        <f t="shared" si="58"/>
        <v>0</v>
      </c>
      <c r="K157" s="159" t="str">
        <f t="shared" si="59"/>
        <v>-</v>
      </c>
      <c r="L157" s="159" t="str">
        <f t="shared" si="60"/>
        <v>-</v>
      </c>
      <c r="M157" s="159">
        <f t="shared" si="61"/>
        <v>1.2</v>
      </c>
      <c r="N157" s="159">
        <f t="shared" si="62"/>
        <v>0</v>
      </c>
      <c r="O157" s="159" t="str">
        <f t="shared" si="63"/>
        <v>-</v>
      </c>
      <c r="P157" s="159" t="str">
        <f t="shared" si="64"/>
        <v>-</v>
      </c>
      <c r="Q157" s="159" t="str">
        <f t="shared" si="65"/>
        <v>-</v>
      </c>
      <c r="R157" s="159" t="str">
        <f t="shared" si="66"/>
        <v>-</v>
      </c>
      <c r="S157" s="159" t="str">
        <f t="shared" si="67"/>
        <v>-</v>
      </c>
      <c r="T157" s="159" t="str">
        <f t="shared" si="68"/>
        <v>-</v>
      </c>
      <c r="U157" s="159">
        <f t="shared" si="69"/>
        <v>1.2</v>
      </c>
      <c r="V157" s="159">
        <f t="shared" si="70"/>
        <v>0</v>
      </c>
      <c r="W157" s="160"/>
      <c r="X157" s="160">
        <v>3</v>
      </c>
      <c r="Y157" s="160">
        <v>0</v>
      </c>
      <c r="Z157" s="160">
        <v>0</v>
      </c>
      <c r="AA157" s="159"/>
      <c r="AB157" s="159">
        <f t="shared" si="71"/>
        <v>3</v>
      </c>
    </row>
    <row r="158" spans="1:28" ht="40.5" outlineLevel="1">
      <c r="A158" s="370" t="s">
        <v>617</v>
      </c>
      <c r="B158" s="551" t="s">
        <v>1017</v>
      </c>
      <c r="C158" s="485" t="s">
        <v>433</v>
      </c>
      <c r="D158" s="190">
        <v>0.72</v>
      </c>
      <c r="E158" s="190"/>
      <c r="F158" s="485">
        <v>2019</v>
      </c>
      <c r="G158" s="485">
        <v>2019</v>
      </c>
      <c r="H158" s="159">
        <f t="shared" si="57"/>
        <v>1.8</v>
      </c>
      <c r="I158" s="159">
        <f t="shared" si="55"/>
        <v>1.8</v>
      </c>
      <c r="J158" s="159">
        <f t="shared" si="58"/>
        <v>0</v>
      </c>
      <c r="K158" s="159" t="str">
        <f t="shared" si="59"/>
        <v>-</v>
      </c>
      <c r="L158" s="159" t="str">
        <f t="shared" si="60"/>
        <v>-</v>
      </c>
      <c r="M158" s="159">
        <f t="shared" si="61"/>
        <v>0.72</v>
      </c>
      <c r="N158" s="159">
        <f t="shared" si="62"/>
        <v>0</v>
      </c>
      <c r="O158" s="159" t="str">
        <f t="shared" si="63"/>
        <v>-</v>
      </c>
      <c r="P158" s="159" t="str">
        <f t="shared" si="64"/>
        <v>-</v>
      </c>
      <c r="Q158" s="159" t="str">
        <f t="shared" si="65"/>
        <v>-</v>
      </c>
      <c r="R158" s="159" t="str">
        <f t="shared" si="66"/>
        <v>-</v>
      </c>
      <c r="S158" s="159" t="str">
        <f t="shared" si="67"/>
        <v>-</v>
      </c>
      <c r="T158" s="159" t="str">
        <f t="shared" si="68"/>
        <v>-</v>
      </c>
      <c r="U158" s="159">
        <f t="shared" si="69"/>
        <v>0.72</v>
      </c>
      <c r="V158" s="159">
        <f t="shared" si="70"/>
        <v>0</v>
      </c>
      <c r="W158" s="160"/>
      <c r="X158" s="160">
        <v>1.8</v>
      </c>
      <c r="Y158" s="160">
        <v>0</v>
      </c>
      <c r="Z158" s="160">
        <v>0</v>
      </c>
      <c r="AA158" s="159"/>
      <c r="AB158" s="159">
        <f t="shared" si="71"/>
        <v>1.8</v>
      </c>
    </row>
    <row r="159" spans="1:28" ht="40.5" outlineLevel="1">
      <c r="A159" s="370" t="s">
        <v>618</v>
      </c>
      <c r="B159" s="551" t="s">
        <v>1018</v>
      </c>
      <c r="C159" s="485" t="s">
        <v>433</v>
      </c>
      <c r="D159" s="190">
        <v>0.4</v>
      </c>
      <c r="E159" s="190"/>
      <c r="F159" s="485">
        <v>2019</v>
      </c>
      <c r="G159" s="485">
        <v>2019</v>
      </c>
      <c r="H159" s="159">
        <f t="shared" si="57"/>
        <v>1</v>
      </c>
      <c r="I159" s="159">
        <f t="shared" si="55"/>
        <v>1</v>
      </c>
      <c r="J159" s="159">
        <f t="shared" si="58"/>
        <v>0</v>
      </c>
      <c r="K159" s="159" t="str">
        <f t="shared" si="59"/>
        <v>-</v>
      </c>
      <c r="L159" s="159" t="str">
        <f t="shared" si="60"/>
        <v>-</v>
      </c>
      <c r="M159" s="159">
        <f t="shared" si="61"/>
        <v>0.4</v>
      </c>
      <c r="N159" s="159">
        <f t="shared" si="62"/>
        <v>0</v>
      </c>
      <c r="O159" s="159" t="str">
        <f t="shared" si="63"/>
        <v>-</v>
      </c>
      <c r="P159" s="159" t="str">
        <f t="shared" si="64"/>
        <v>-</v>
      </c>
      <c r="Q159" s="159" t="str">
        <f t="shared" si="65"/>
        <v>-</v>
      </c>
      <c r="R159" s="159" t="str">
        <f t="shared" si="66"/>
        <v>-</v>
      </c>
      <c r="S159" s="159" t="str">
        <f t="shared" si="67"/>
        <v>-</v>
      </c>
      <c r="T159" s="159" t="str">
        <f t="shared" si="68"/>
        <v>-</v>
      </c>
      <c r="U159" s="159">
        <f t="shared" si="69"/>
        <v>0.4</v>
      </c>
      <c r="V159" s="159">
        <f t="shared" si="70"/>
        <v>0</v>
      </c>
      <c r="W159" s="160"/>
      <c r="X159" s="160">
        <v>1</v>
      </c>
      <c r="Y159" s="160">
        <v>0</v>
      </c>
      <c r="Z159" s="160">
        <v>0</v>
      </c>
      <c r="AA159" s="159"/>
      <c r="AB159" s="159">
        <f t="shared" si="71"/>
        <v>1</v>
      </c>
    </row>
    <row r="160" spans="1:28" ht="40.5" outlineLevel="1">
      <c r="A160" s="370" t="s">
        <v>619</v>
      </c>
      <c r="B160" s="551" t="s">
        <v>1019</v>
      </c>
      <c r="C160" s="485" t="s">
        <v>433</v>
      </c>
      <c r="D160" s="190">
        <v>0.8</v>
      </c>
      <c r="E160" s="190"/>
      <c r="F160" s="485">
        <v>2019</v>
      </c>
      <c r="G160" s="485">
        <v>2019</v>
      </c>
      <c r="H160" s="159">
        <f t="shared" si="57"/>
        <v>2</v>
      </c>
      <c r="I160" s="159">
        <f t="shared" si="55"/>
        <v>2</v>
      </c>
      <c r="J160" s="159">
        <f t="shared" si="58"/>
        <v>0</v>
      </c>
      <c r="K160" s="159" t="str">
        <f t="shared" si="59"/>
        <v>-</v>
      </c>
      <c r="L160" s="159" t="str">
        <f t="shared" si="60"/>
        <v>-</v>
      </c>
      <c r="M160" s="159">
        <f t="shared" si="61"/>
        <v>0.8</v>
      </c>
      <c r="N160" s="159">
        <f t="shared" si="62"/>
        <v>0</v>
      </c>
      <c r="O160" s="159" t="str">
        <f t="shared" si="63"/>
        <v>-</v>
      </c>
      <c r="P160" s="159" t="str">
        <f t="shared" si="64"/>
        <v>-</v>
      </c>
      <c r="Q160" s="159" t="str">
        <f t="shared" si="65"/>
        <v>-</v>
      </c>
      <c r="R160" s="159" t="str">
        <f t="shared" si="66"/>
        <v>-</v>
      </c>
      <c r="S160" s="159" t="str">
        <f t="shared" si="67"/>
        <v>-</v>
      </c>
      <c r="T160" s="159" t="str">
        <f t="shared" si="68"/>
        <v>-</v>
      </c>
      <c r="U160" s="159">
        <f t="shared" si="69"/>
        <v>0.8</v>
      </c>
      <c r="V160" s="159">
        <f t="shared" si="70"/>
        <v>0</v>
      </c>
      <c r="W160" s="160"/>
      <c r="X160" s="160">
        <v>2</v>
      </c>
      <c r="Y160" s="160">
        <v>0</v>
      </c>
      <c r="Z160" s="160">
        <v>0</v>
      </c>
      <c r="AA160" s="159"/>
      <c r="AB160" s="159">
        <f t="shared" si="71"/>
        <v>2</v>
      </c>
    </row>
    <row r="161" spans="1:28" ht="40.5" outlineLevel="1">
      <c r="A161" s="370" t="s">
        <v>620</v>
      </c>
      <c r="B161" s="551" t="s">
        <v>1020</v>
      </c>
      <c r="C161" s="485" t="s">
        <v>433</v>
      </c>
      <c r="D161" s="190">
        <v>0.31</v>
      </c>
      <c r="E161" s="190"/>
      <c r="F161" s="485">
        <v>2019</v>
      </c>
      <c r="G161" s="485">
        <v>2019</v>
      </c>
      <c r="H161" s="159">
        <f t="shared" si="57"/>
        <v>0.77500000000000002</v>
      </c>
      <c r="I161" s="159">
        <f t="shared" si="55"/>
        <v>0.77500000000000002</v>
      </c>
      <c r="J161" s="159">
        <f t="shared" si="58"/>
        <v>0</v>
      </c>
      <c r="K161" s="159" t="str">
        <f t="shared" si="59"/>
        <v>-</v>
      </c>
      <c r="L161" s="159" t="str">
        <f t="shared" si="60"/>
        <v>-</v>
      </c>
      <c r="M161" s="159">
        <f t="shared" si="61"/>
        <v>0.31</v>
      </c>
      <c r="N161" s="159">
        <f t="shared" si="62"/>
        <v>0</v>
      </c>
      <c r="O161" s="159" t="str">
        <f t="shared" si="63"/>
        <v>-</v>
      </c>
      <c r="P161" s="159" t="str">
        <f t="shared" si="64"/>
        <v>-</v>
      </c>
      <c r="Q161" s="159" t="str">
        <f t="shared" si="65"/>
        <v>-</v>
      </c>
      <c r="R161" s="159" t="str">
        <f t="shared" si="66"/>
        <v>-</v>
      </c>
      <c r="S161" s="159" t="str">
        <f t="shared" si="67"/>
        <v>-</v>
      </c>
      <c r="T161" s="159" t="str">
        <f t="shared" si="68"/>
        <v>-</v>
      </c>
      <c r="U161" s="159">
        <f t="shared" si="69"/>
        <v>0.31</v>
      </c>
      <c r="V161" s="159">
        <f t="shared" si="70"/>
        <v>0</v>
      </c>
      <c r="W161" s="160"/>
      <c r="X161" s="160">
        <v>0.77500000000000002</v>
      </c>
      <c r="Y161" s="160">
        <v>0</v>
      </c>
      <c r="Z161" s="160">
        <v>0</v>
      </c>
      <c r="AA161" s="159"/>
      <c r="AB161" s="159">
        <f t="shared" si="71"/>
        <v>0.77500000000000002</v>
      </c>
    </row>
    <row r="162" spans="1:28" ht="40.5" outlineLevel="1">
      <c r="A162" s="370" t="s">
        <v>621</v>
      </c>
      <c r="B162" s="551" t="s">
        <v>1021</v>
      </c>
      <c r="C162" s="485" t="s">
        <v>433</v>
      </c>
      <c r="D162" s="190">
        <v>0.4</v>
      </c>
      <c r="E162" s="190"/>
      <c r="F162" s="485">
        <v>2019</v>
      </c>
      <c r="G162" s="485">
        <v>2019</v>
      </c>
      <c r="H162" s="159">
        <f t="shared" si="57"/>
        <v>1</v>
      </c>
      <c r="I162" s="159">
        <f t="shared" si="55"/>
        <v>1</v>
      </c>
      <c r="J162" s="159">
        <f t="shared" si="58"/>
        <v>0</v>
      </c>
      <c r="K162" s="159" t="str">
        <f t="shared" si="59"/>
        <v>-</v>
      </c>
      <c r="L162" s="159" t="str">
        <f t="shared" si="60"/>
        <v>-</v>
      </c>
      <c r="M162" s="159">
        <f t="shared" si="61"/>
        <v>0.4</v>
      </c>
      <c r="N162" s="159">
        <f t="shared" si="62"/>
        <v>0</v>
      </c>
      <c r="O162" s="159" t="str">
        <f t="shared" si="63"/>
        <v>-</v>
      </c>
      <c r="P162" s="159" t="str">
        <f t="shared" si="64"/>
        <v>-</v>
      </c>
      <c r="Q162" s="159" t="str">
        <f t="shared" si="65"/>
        <v>-</v>
      </c>
      <c r="R162" s="159" t="str">
        <f t="shared" si="66"/>
        <v>-</v>
      </c>
      <c r="S162" s="159" t="str">
        <f t="shared" si="67"/>
        <v>-</v>
      </c>
      <c r="T162" s="159" t="str">
        <f t="shared" si="68"/>
        <v>-</v>
      </c>
      <c r="U162" s="159">
        <f t="shared" si="69"/>
        <v>0.4</v>
      </c>
      <c r="V162" s="159">
        <f t="shared" si="70"/>
        <v>0</v>
      </c>
      <c r="W162" s="160"/>
      <c r="X162" s="160">
        <v>1</v>
      </c>
      <c r="Y162" s="160">
        <v>0</v>
      </c>
      <c r="Z162" s="160">
        <v>0</v>
      </c>
      <c r="AA162" s="159"/>
      <c r="AB162" s="159">
        <f t="shared" si="71"/>
        <v>1</v>
      </c>
    </row>
    <row r="163" spans="1:28" ht="40.5" outlineLevel="1">
      <c r="A163" s="370" t="s">
        <v>622</v>
      </c>
      <c r="B163" s="551" t="s">
        <v>1022</v>
      </c>
      <c r="C163" s="485" t="s">
        <v>433</v>
      </c>
      <c r="D163" s="190">
        <v>0.52</v>
      </c>
      <c r="E163" s="190"/>
      <c r="F163" s="485">
        <v>2019</v>
      </c>
      <c r="G163" s="485">
        <v>2019</v>
      </c>
      <c r="H163" s="159">
        <f t="shared" si="57"/>
        <v>1.3</v>
      </c>
      <c r="I163" s="159">
        <f t="shared" si="55"/>
        <v>1.3</v>
      </c>
      <c r="J163" s="159">
        <f t="shared" si="58"/>
        <v>0</v>
      </c>
      <c r="K163" s="159" t="str">
        <f t="shared" si="59"/>
        <v>-</v>
      </c>
      <c r="L163" s="159" t="str">
        <f t="shared" si="60"/>
        <v>-</v>
      </c>
      <c r="M163" s="159">
        <f t="shared" si="61"/>
        <v>0.52</v>
      </c>
      <c r="N163" s="159">
        <f t="shared" si="62"/>
        <v>0</v>
      </c>
      <c r="O163" s="159" t="str">
        <f t="shared" si="63"/>
        <v>-</v>
      </c>
      <c r="P163" s="159" t="str">
        <f t="shared" si="64"/>
        <v>-</v>
      </c>
      <c r="Q163" s="159" t="str">
        <f t="shared" si="65"/>
        <v>-</v>
      </c>
      <c r="R163" s="159" t="str">
        <f t="shared" si="66"/>
        <v>-</v>
      </c>
      <c r="S163" s="159" t="str">
        <f t="shared" si="67"/>
        <v>-</v>
      </c>
      <c r="T163" s="159" t="str">
        <f t="shared" si="68"/>
        <v>-</v>
      </c>
      <c r="U163" s="159">
        <f t="shared" si="69"/>
        <v>0.52</v>
      </c>
      <c r="V163" s="159">
        <f t="shared" si="70"/>
        <v>0</v>
      </c>
      <c r="W163" s="160"/>
      <c r="X163" s="160">
        <v>1.3</v>
      </c>
      <c r="Y163" s="160">
        <v>0</v>
      </c>
      <c r="Z163" s="160">
        <v>0</v>
      </c>
      <c r="AA163" s="159"/>
      <c r="AB163" s="159">
        <f t="shared" si="71"/>
        <v>1.3</v>
      </c>
    </row>
    <row r="164" spans="1:28" ht="40.5" outlineLevel="1">
      <c r="A164" s="370" t="s">
        <v>623</v>
      </c>
      <c r="B164" s="551" t="s">
        <v>1023</v>
      </c>
      <c r="C164" s="485" t="s">
        <v>433</v>
      </c>
      <c r="D164" s="190">
        <v>0.7</v>
      </c>
      <c r="E164" s="190"/>
      <c r="F164" s="485">
        <v>2021</v>
      </c>
      <c r="G164" s="485">
        <v>2021</v>
      </c>
      <c r="H164" s="159">
        <f t="shared" si="57"/>
        <v>1.75</v>
      </c>
      <c r="I164" s="159">
        <f t="shared" si="55"/>
        <v>1.75</v>
      </c>
      <c r="J164" s="159">
        <f t="shared" si="58"/>
        <v>0</v>
      </c>
      <c r="K164" s="159" t="str">
        <f t="shared" si="59"/>
        <v>-</v>
      </c>
      <c r="L164" s="159" t="str">
        <f t="shared" si="60"/>
        <v>-</v>
      </c>
      <c r="M164" s="159" t="str">
        <f t="shared" si="61"/>
        <v>-</v>
      </c>
      <c r="N164" s="159" t="str">
        <f t="shared" si="62"/>
        <v>-</v>
      </c>
      <c r="O164" s="159" t="str">
        <f t="shared" si="63"/>
        <v>-</v>
      </c>
      <c r="P164" s="159" t="str">
        <f t="shared" si="64"/>
        <v>-</v>
      </c>
      <c r="Q164" s="159">
        <f t="shared" si="65"/>
        <v>0.7</v>
      </c>
      <c r="R164" s="159">
        <f t="shared" si="66"/>
        <v>0</v>
      </c>
      <c r="S164" s="159" t="str">
        <f t="shared" si="67"/>
        <v>-</v>
      </c>
      <c r="T164" s="159" t="str">
        <f t="shared" si="68"/>
        <v>-</v>
      </c>
      <c r="U164" s="159">
        <f t="shared" si="69"/>
        <v>0.7</v>
      </c>
      <c r="V164" s="159">
        <f t="shared" si="70"/>
        <v>0</v>
      </c>
      <c r="W164" s="160"/>
      <c r="X164" s="160">
        <v>0</v>
      </c>
      <c r="Y164" s="160">
        <v>0</v>
      </c>
      <c r="Z164" s="160">
        <v>1.75</v>
      </c>
      <c r="AA164" s="159"/>
      <c r="AB164" s="159">
        <f t="shared" si="71"/>
        <v>1.75</v>
      </c>
    </row>
    <row r="165" spans="1:28" ht="40.5" outlineLevel="1">
      <c r="A165" s="370" t="s">
        <v>624</v>
      </c>
      <c r="B165" s="551" t="s">
        <v>1024</v>
      </c>
      <c r="C165" s="485" t="s">
        <v>433</v>
      </c>
      <c r="D165" s="190">
        <v>0.8</v>
      </c>
      <c r="E165" s="190"/>
      <c r="F165" s="485">
        <v>2020</v>
      </c>
      <c r="G165" s="485">
        <v>2020</v>
      </c>
      <c r="H165" s="159">
        <f t="shared" si="57"/>
        <v>2</v>
      </c>
      <c r="I165" s="159">
        <f t="shared" si="55"/>
        <v>2</v>
      </c>
      <c r="J165" s="159">
        <f t="shared" si="58"/>
        <v>0</v>
      </c>
      <c r="K165" s="159" t="str">
        <f t="shared" si="59"/>
        <v>-</v>
      </c>
      <c r="L165" s="159" t="str">
        <f t="shared" si="60"/>
        <v>-</v>
      </c>
      <c r="M165" s="159" t="str">
        <f t="shared" si="61"/>
        <v>-</v>
      </c>
      <c r="N165" s="159" t="str">
        <f t="shared" si="62"/>
        <v>-</v>
      </c>
      <c r="O165" s="159">
        <f t="shared" si="63"/>
        <v>0.8</v>
      </c>
      <c r="P165" s="159">
        <f t="shared" si="64"/>
        <v>0</v>
      </c>
      <c r="Q165" s="159" t="str">
        <f t="shared" si="65"/>
        <v>-</v>
      </c>
      <c r="R165" s="159" t="str">
        <f t="shared" si="66"/>
        <v>-</v>
      </c>
      <c r="S165" s="159" t="str">
        <f t="shared" si="67"/>
        <v>-</v>
      </c>
      <c r="T165" s="159" t="str">
        <f t="shared" si="68"/>
        <v>-</v>
      </c>
      <c r="U165" s="159">
        <f t="shared" si="69"/>
        <v>0.8</v>
      </c>
      <c r="V165" s="159">
        <f t="shared" si="70"/>
        <v>0</v>
      </c>
      <c r="W165" s="160"/>
      <c r="X165" s="160">
        <v>0</v>
      </c>
      <c r="Y165" s="160">
        <v>2</v>
      </c>
      <c r="Z165" s="160">
        <v>0</v>
      </c>
      <c r="AA165" s="159"/>
      <c r="AB165" s="159">
        <f t="shared" si="71"/>
        <v>2</v>
      </c>
    </row>
    <row r="166" spans="1:28" ht="40.5" outlineLevel="1">
      <c r="A166" s="370" t="s">
        <v>625</v>
      </c>
      <c r="B166" s="551" t="s">
        <v>1025</v>
      </c>
      <c r="C166" s="485" t="s">
        <v>433</v>
      </c>
      <c r="D166" s="190">
        <v>0.5</v>
      </c>
      <c r="E166" s="190"/>
      <c r="F166" s="485">
        <v>2020</v>
      </c>
      <c r="G166" s="485">
        <v>2020</v>
      </c>
      <c r="H166" s="159">
        <f t="shared" si="57"/>
        <v>1.25</v>
      </c>
      <c r="I166" s="159">
        <f t="shared" si="55"/>
        <v>1.25</v>
      </c>
      <c r="J166" s="159">
        <f t="shared" si="58"/>
        <v>0</v>
      </c>
      <c r="K166" s="159" t="str">
        <f t="shared" si="59"/>
        <v>-</v>
      </c>
      <c r="L166" s="159" t="str">
        <f t="shared" si="60"/>
        <v>-</v>
      </c>
      <c r="M166" s="159" t="str">
        <f t="shared" si="61"/>
        <v>-</v>
      </c>
      <c r="N166" s="159" t="str">
        <f t="shared" si="62"/>
        <v>-</v>
      </c>
      <c r="O166" s="159">
        <f t="shared" si="63"/>
        <v>0.5</v>
      </c>
      <c r="P166" s="159">
        <f t="shared" si="64"/>
        <v>0</v>
      </c>
      <c r="Q166" s="159" t="str">
        <f t="shared" si="65"/>
        <v>-</v>
      </c>
      <c r="R166" s="159" t="str">
        <f t="shared" si="66"/>
        <v>-</v>
      </c>
      <c r="S166" s="159" t="str">
        <f t="shared" si="67"/>
        <v>-</v>
      </c>
      <c r="T166" s="159" t="str">
        <f t="shared" si="68"/>
        <v>-</v>
      </c>
      <c r="U166" s="159">
        <f t="shared" si="69"/>
        <v>0.5</v>
      </c>
      <c r="V166" s="159">
        <f t="shared" si="70"/>
        <v>0</v>
      </c>
      <c r="W166" s="160"/>
      <c r="X166" s="160">
        <v>0</v>
      </c>
      <c r="Y166" s="160">
        <v>1.25</v>
      </c>
      <c r="Z166" s="160">
        <v>0</v>
      </c>
      <c r="AA166" s="159"/>
      <c r="AB166" s="159">
        <f t="shared" si="71"/>
        <v>1.25</v>
      </c>
    </row>
    <row r="167" spans="1:28" ht="40.5" outlineLevel="1">
      <c r="A167" s="370" t="s">
        <v>626</v>
      </c>
      <c r="B167" s="551" t="s">
        <v>1026</v>
      </c>
      <c r="C167" s="485" t="s">
        <v>433</v>
      </c>
      <c r="D167" s="190">
        <v>0.55800000000000005</v>
      </c>
      <c r="E167" s="190"/>
      <c r="F167" s="485">
        <v>2020</v>
      </c>
      <c r="G167" s="485">
        <v>2020</v>
      </c>
      <c r="H167" s="159">
        <f t="shared" si="57"/>
        <v>1.395</v>
      </c>
      <c r="I167" s="159">
        <f t="shared" si="55"/>
        <v>1.395</v>
      </c>
      <c r="J167" s="159">
        <f t="shared" si="58"/>
        <v>0</v>
      </c>
      <c r="K167" s="159" t="str">
        <f t="shared" si="59"/>
        <v>-</v>
      </c>
      <c r="L167" s="159" t="str">
        <f t="shared" si="60"/>
        <v>-</v>
      </c>
      <c r="M167" s="159" t="str">
        <f t="shared" si="61"/>
        <v>-</v>
      </c>
      <c r="N167" s="159" t="str">
        <f t="shared" si="62"/>
        <v>-</v>
      </c>
      <c r="O167" s="159">
        <f t="shared" si="63"/>
        <v>0.55800000000000005</v>
      </c>
      <c r="P167" s="159">
        <f t="shared" si="64"/>
        <v>0</v>
      </c>
      <c r="Q167" s="159" t="str">
        <f t="shared" si="65"/>
        <v>-</v>
      </c>
      <c r="R167" s="159" t="str">
        <f t="shared" si="66"/>
        <v>-</v>
      </c>
      <c r="S167" s="159" t="str">
        <f t="shared" si="67"/>
        <v>-</v>
      </c>
      <c r="T167" s="159" t="str">
        <f t="shared" si="68"/>
        <v>-</v>
      </c>
      <c r="U167" s="159">
        <f t="shared" si="69"/>
        <v>0.55800000000000005</v>
      </c>
      <c r="V167" s="159">
        <f t="shared" si="70"/>
        <v>0</v>
      </c>
      <c r="W167" s="160"/>
      <c r="X167" s="160">
        <v>0</v>
      </c>
      <c r="Y167" s="160">
        <v>1.395</v>
      </c>
      <c r="Z167" s="160">
        <v>0</v>
      </c>
      <c r="AA167" s="159"/>
      <c r="AB167" s="159">
        <f t="shared" si="71"/>
        <v>1.395</v>
      </c>
    </row>
    <row r="168" spans="1:28" ht="40.5" outlineLevel="1">
      <c r="A168" s="370" t="s">
        <v>627</v>
      </c>
      <c r="B168" s="549" t="s">
        <v>1027</v>
      </c>
      <c r="C168" s="485" t="s">
        <v>433</v>
      </c>
      <c r="D168" s="190">
        <v>0.4</v>
      </c>
      <c r="E168" s="190"/>
      <c r="F168" s="485">
        <v>2020</v>
      </c>
      <c r="G168" s="485">
        <v>2020</v>
      </c>
      <c r="H168" s="159">
        <f t="shared" si="57"/>
        <v>1</v>
      </c>
      <c r="I168" s="159">
        <f t="shared" si="55"/>
        <v>1</v>
      </c>
      <c r="J168" s="159">
        <f t="shared" si="58"/>
        <v>0</v>
      </c>
      <c r="K168" s="159" t="str">
        <f t="shared" si="59"/>
        <v>-</v>
      </c>
      <c r="L168" s="159" t="str">
        <f t="shared" si="60"/>
        <v>-</v>
      </c>
      <c r="M168" s="159" t="str">
        <f t="shared" si="61"/>
        <v>-</v>
      </c>
      <c r="N168" s="159" t="str">
        <f t="shared" si="62"/>
        <v>-</v>
      </c>
      <c r="O168" s="159">
        <f t="shared" si="63"/>
        <v>0.4</v>
      </c>
      <c r="P168" s="159">
        <f t="shared" si="64"/>
        <v>0</v>
      </c>
      <c r="Q168" s="159" t="str">
        <f t="shared" si="65"/>
        <v>-</v>
      </c>
      <c r="R168" s="159" t="str">
        <f t="shared" si="66"/>
        <v>-</v>
      </c>
      <c r="S168" s="159" t="str">
        <f t="shared" si="67"/>
        <v>-</v>
      </c>
      <c r="T168" s="159" t="str">
        <f t="shared" si="68"/>
        <v>-</v>
      </c>
      <c r="U168" s="159">
        <f t="shared" si="69"/>
        <v>0.4</v>
      </c>
      <c r="V168" s="159">
        <f t="shared" si="70"/>
        <v>0</v>
      </c>
      <c r="W168" s="160">
        <v>0</v>
      </c>
      <c r="X168" s="160">
        <v>0</v>
      </c>
      <c r="Y168" s="160">
        <v>1</v>
      </c>
      <c r="Z168" s="159">
        <v>0</v>
      </c>
      <c r="AA168" s="160">
        <v>0</v>
      </c>
      <c r="AB168" s="159">
        <f t="shared" si="71"/>
        <v>1</v>
      </c>
    </row>
    <row r="169" spans="1:28" ht="40.5" outlineLevel="1">
      <c r="A169" s="370" t="s">
        <v>856</v>
      </c>
      <c r="B169" s="549" t="s">
        <v>1028</v>
      </c>
      <c r="C169" s="485" t="s">
        <v>433</v>
      </c>
      <c r="D169" s="190">
        <v>0.38</v>
      </c>
      <c r="E169" s="190"/>
      <c r="F169" s="485">
        <v>2020</v>
      </c>
      <c r="G169" s="485">
        <v>2020</v>
      </c>
      <c r="H169" s="159">
        <f t="shared" si="57"/>
        <v>0.95</v>
      </c>
      <c r="I169" s="159">
        <f t="shared" si="55"/>
        <v>0.95</v>
      </c>
      <c r="J169" s="159">
        <f t="shared" si="58"/>
        <v>0</v>
      </c>
      <c r="K169" s="159" t="str">
        <f t="shared" si="59"/>
        <v>-</v>
      </c>
      <c r="L169" s="159" t="str">
        <f t="shared" si="60"/>
        <v>-</v>
      </c>
      <c r="M169" s="159" t="str">
        <f t="shared" si="61"/>
        <v>-</v>
      </c>
      <c r="N169" s="159" t="str">
        <f t="shared" si="62"/>
        <v>-</v>
      </c>
      <c r="O169" s="159">
        <f t="shared" si="63"/>
        <v>0.38</v>
      </c>
      <c r="P169" s="159">
        <f t="shared" si="64"/>
        <v>0</v>
      </c>
      <c r="Q169" s="159" t="str">
        <f t="shared" si="65"/>
        <v>-</v>
      </c>
      <c r="R169" s="159" t="str">
        <f t="shared" si="66"/>
        <v>-</v>
      </c>
      <c r="S169" s="159" t="str">
        <f t="shared" si="67"/>
        <v>-</v>
      </c>
      <c r="T169" s="159" t="str">
        <f t="shared" si="68"/>
        <v>-</v>
      </c>
      <c r="U169" s="159">
        <f t="shared" si="69"/>
        <v>0.38</v>
      </c>
      <c r="V169" s="159">
        <f t="shared" si="70"/>
        <v>0</v>
      </c>
      <c r="W169" s="160">
        <v>0</v>
      </c>
      <c r="X169" s="160">
        <v>0</v>
      </c>
      <c r="Y169" s="160">
        <v>0.95</v>
      </c>
      <c r="Z169" s="159">
        <v>0</v>
      </c>
      <c r="AA169" s="159">
        <v>0</v>
      </c>
      <c r="AB169" s="159">
        <f t="shared" si="71"/>
        <v>0.95</v>
      </c>
    </row>
    <row r="170" spans="1:28" ht="40.5" outlineLevel="1">
      <c r="A170" s="370" t="s">
        <v>857</v>
      </c>
      <c r="B170" s="549" t="s">
        <v>1029</v>
      </c>
      <c r="C170" s="485" t="s">
        <v>433</v>
      </c>
      <c r="D170" s="190">
        <v>0.18</v>
      </c>
      <c r="E170" s="190"/>
      <c r="F170" s="485">
        <v>2020</v>
      </c>
      <c r="G170" s="485">
        <v>2020</v>
      </c>
      <c r="H170" s="159">
        <f t="shared" si="57"/>
        <v>0.45</v>
      </c>
      <c r="I170" s="159">
        <f t="shared" si="55"/>
        <v>0.45</v>
      </c>
      <c r="J170" s="159">
        <f t="shared" si="58"/>
        <v>0</v>
      </c>
      <c r="K170" s="159" t="str">
        <f t="shared" si="59"/>
        <v>-</v>
      </c>
      <c r="L170" s="159" t="str">
        <f t="shared" si="60"/>
        <v>-</v>
      </c>
      <c r="M170" s="159" t="str">
        <f t="shared" si="61"/>
        <v>-</v>
      </c>
      <c r="N170" s="159" t="str">
        <f t="shared" si="62"/>
        <v>-</v>
      </c>
      <c r="O170" s="159">
        <f t="shared" si="63"/>
        <v>0.18</v>
      </c>
      <c r="P170" s="159">
        <f t="shared" si="64"/>
        <v>0</v>
      </c>
      <c r="Q170" s="159" t="str">
        <f t="shared" si="65"/>
        <v>-</v>
      </c>
      <c r="R170" s="159" t="str">
        <f t="shared" si="66"/>
        <v>-</v>
      </c>
      <c r="S170" s="159" t="str">
        <f t="shared" si="67"/>
        <v>-</v>
      </c>
      <c r="T170" s="159" t="str">
        <f t="shared" si="68"/>
        <v>-</v>
      </c>
      <c r="U170" s="159">
        <f t="shared" si="69"/>
        <v>0.18</v>
      </c>
      <c r="V170" s="159">
        <f t="shared" si="70"/>
        <v>0</v>
      </c>
      <c r="W170" s="160">
        <v>0</v>
      </c>
      <c r="X170" s="160">
        <v>0</v>
      </c>
      <c r="Y170" s="160">
        <v>0.45</v>
      </c>
      <c r="Z170" s="160">
        <v>0</v>
      </c>
      <c r="AA170" s="160">
        <v>0</v>
      </c>
      <c r="AB170" s="159">
        <f t="shared" si="71"/>
        <v>0.45</v>
      </c>
    </row>
    <row r="171" spans="1:28" ht="40.5" outlineLevel="1">
      <c r="A171" s="370" t="s">
        <v>858</v>
      </c>
      <c r="B171" s="549" t="s">
        <v>1030</v>
      </c>
      <c r="C171" s="485" t="s">
        <v>433</v>
      </c>
      <c r="D171" s="190">
        <v>0.43</v>
      </c>
      <c r="E171" s="190"/>
      <c r="F171" s="485">
        <v>2020</v>
      </c>
      <c r="G171" s="485">
        <v>2020</v>
      </c>
      <c r="H171" s="159">
        <f t="shared" si="57"/>
        <v>1.075</v>
      </c>
      <c r="I171" s="159">
        <f t="shared" si="55"/>
        <v>1.075</v>
      </c>
      <c r="J171" s="159">
        <f t="shared" si="58"/>
        <v>0</v>
      </c>
      <c r="K171" s="159" t="str">
        <f t="shared" si="59"/>
        <v>-</v>
      </c>
      <c r="L171" s="159" t="str">
        <f t="shared" si="60"/>
        <v>-</v>
      </c>
      <c r="M171" s="159" t="str">
        <f t="shared" si="61"/>
        <v>-</v>
      </c>
      <c r="N171" s="159" t="str">
        <f t="shared" si="62"/>
        <v>-</v>
      </c>
      <c r="O171" s="159">
        <f t="shared" si="63"/>
        <v>0.43</v>
      </c>
      <c r="P171" s="159">
        <f t="shared" si="64"/>
        <v>0</v>
      </c>
      <c r="Q171" s="159" t="str">
        <f t="shared" si="65"/>
        <v>-</v>
      </c>
      <c r="R171" s="159" t="str">
        <f t="shared" si="66"/>
        <v>-</v>
      </c>
      <c r="S171" s="159" t="str">
        <f t="shared" si="67"/>
        <v>-</v>
      </c>
      <c r="T171" s="159" t="str">
        <f t="shared" si="68"/>
        <v>-</v>
      </c>
      <c r="U171" s="159">
        <f t="shared" si="69"/>
        <v>0.43</v>
      </c>
      <c r="V171" s="159">
        <f t="shared" si="70"/>
        <v>0</v>
      </c>
      <c r="W171" s="160">
        <v>0</v>
      </c>
      <c r="X171" s="160">
        <v>0</v>
      </c>
      <c r="Y171" s="160">
        <v>1.075</v>
      </c>
      <c r="Z171" s="160">
        <v>0</v>
      </c>
      <c r="AA171" s="160">
        <v>0</v>
      </c>
      <c r="AB171" s="159">
        <f t="shared" si="71"/>
        <v>1.075</v>
      </c>
    </row>
    <row r="172" spans="1:28" ht="40.5" outlineLevel="1">
      <c r="A172" s="370" t="s">
        <v>859</v>
      </c>
      <c r="B172" s="549" t="s">
        <v>1031</v>
      </c>
      <c r="C172" s="485" t="s">
        <v>433</v>
      </c>
      <c r="D172" s="190">
        <v>0.376</v>
      </c>
      <c r="E172" s="190"/>
      <c r="F172" s="485">
        <v>2020</v>
      </c>
      <c r="G172" s="485">
        <v>2020</v>
      </c>
      <c r="H172" s="159">
        <f t="shared" si="57"/>
        <v>0.94</v>
      </c>
      <c r="I172" s="159">
        <f t="shared" si="55"/>
        <v>0.94</v>
      </c>
      <c r="J172" s="159">
        <f t="shared" si="58"/>
        <v>0</v>
      </c>
      <c r="K172" s="159" t="str">
        <f t="shared" si="59"/>
        <v>-</v>
      </c>
      <c r="L172" s="159" t="str">
        <f t="shared" si="60"/>
        <v>-</v>
      </c>
      <c r="M172" s="159" t="str">
        <f t="shared" si="61"/>
        <v>-</v>
      </c>
      <c r="N172" s="159" t="str">
        <f t="shared" si="62"/>
        <v>-</v>
      </c>
      <c r="O172" s="159">
        <f t="shared" si="63"/>
        <v>0.376</v>
      </c>
      <c r="P172" s="159">
        <f t="shared" si="64"/>
        <v>0</v>
      </c>
      <c r="Q172" s="159" t="str">
        <f t="shared" si="65"/>
        <v>-</v>
      </c>
      <c r="R172" s="159" t="str">
        <f t="shared" si="66"/>
        <v>-</v>
      </c>
      <c r="S172" s="159" t="str">
        <f t="shared" si="67"/>
        <v>-</v>
      </c>
      <c r="T172" s="159" t="str">
        <f t="shared" si="68"/>
        <v>-</v>
      </c>
      <c r="U172" s="159">
        <f t="shared" si="69"/>
        <v>0.376</v>
      </c>
      <c r="V172" s="159">
        <f t="shared" si="70"/>
        <v>0</v>
      </c>
      <c r="W172" s="160">
        <v>0</v>
      </c>
      <c r="X172" s="160">
        <v>0</v>
      </c>
      <c r="Y172" s="160">
        <v>0.94</v>
      </c>
      <c r="Z172" s="160">
        <v>0</v>
      </c>
      <c r="AA172" s="160">
        <v>0</v>
      </c>
      <c r="AB172" s="159">
        <f t="shared" si="71"/>
        <v>0.94</v>
      </c>
    </row>
    <row r="173" spans="1:28" ht="40.5" outlineLevel="1">
      <c r="A173" s="370" t="s">
        <v>1307</v>
      </c>
      <c r="B173" s="549" t="s">
        <v>1032</v>
      </c>
      <c r="C173" s="485" t="s">
        <v>433</v>
      </c>
      <c r="D173" s="190">
        <v>0.58599999999999997</v>
      </c>
      <c r="E173" s="190"/>
      <c r="F173" s="485">
        <v>2022</v>
      </c>
      <c r="G173" s="485">
        <v>2022</v>
      </c>
      <c r="H173" s="159">
        <f t="shared" si="57"/>
        <v>1.4650000000000001</v>
      </c>
      <c r="I173" s="159">
        <f t="shared" si="55"/>
        <v>1.4650000000000001</v>
      </c>
      <c r="J173" s="159">
        <f t="shared" si="58"/>
        <v>0</v>
      </c>
      <c r="K173" s="159" t="str">
        <f t="shared" si="59"/>
        <v>-</v>
      </c>
      <c r="L173" s="159" t="str">
        <f t="shared" si="60"/>
        <v>-</v>
      </c>
      <c r="M173" s="159" t="str">
        <f t="shared" si="61"/>
        <v>-</v>
      </c>
      <c r="N173" s="159" t="str">
        <f t="shared" si="62"/>
        <v>-</v>
      </c>
      <c r="O173" s="159" t="str">
        <f t="shared" si="63"/>
        <v>-</v>
      </c>
      <c r="P173" s="159" t="str">
        <f t="shared" si="64"/>
        <v>-</v>
      </c>
      <c r="Q173" s="159" t="str">
        <f t="shared" si="65"/>
        <v>-</v>
      </c>
      <c r="R173" s="159" t="str">
        <f t="shared" si="66"/>
        <v>-</v>
      </c>
      <c r="S173" s="159">
        <f t="shared" si="67"/>
        <v>0.58599999999999997</v>
      </c>
      <c r="T173" s="159">
        <f t="shared" si="68"/>
        <v>0</v>
      </c>
      <c r="U173" s="159">
        <f t="shared" si="69"/>
        <v>0.58599999999999997</v>
      </c>
      <c r="V173" s="159">
        <f t="shared" si="70"/>
        <v>0</v>
      </c>
      <c r="W173" s="160">
        <v>0</v>
      </c>
      <c r="X173" s="160">
        <v>0</v>
      </c>
      <c r="Y173" s="160"/>
      <c r="Z173" s="160">
        <v>0</v>
      </c>
      <c r="AA173" s="159">
        <v>1.4650000000000001</v>
      </c>
      <c r="AB173" s="159">
        <f t="shared" si="71"/>
        <v>1.4650000000000001</v>
      </c>
    </row>
    <row r="174" spans="1:28" ht="40.5" outlineLevel="1">
      <c r="A174" s="370" t="s">
        <v>1308</v>
      </c>
      <c r="B174" s="549" t="s">
        <v>1033</v>
      </c>
      <c r="C174" s="485" t="s">
        <v>433</v>
      </c>
      <c r="D174" s="190">
        <v>0.28399999999999997</v>
      </c>
      <c r="E174" s="190"/>
      <c r="F174" s="485">
        <v>2022</v>
      </c>
      <c r="G174" s="485">
        <v>2022</v>
      </c>
      <c r="H174" s="159">
        <f t="shared" si="57"/>
        <v>0.71</v>
      </c>
      <c r="I174" s="159">
        <f t="shared" si="55"/>
        <v>0.71</v>
      </c>
      <c r="J174" s="159">
        <f t="shared" si="58"/>
        <v>0</v>
      </c>
      <c r="K174" s="159" t="str">
        <f t="shared" si="59"/>
        <v>-</v>
      </c>
      <c r="L174" s="159" t="str">
        <f t="shared" si="60"/>
        <v>-</v>
      </c>
      <c r="M174" s="159" t="str">
        <f t="shared" si="61"/>
        <v>-</v>
      </c>
      <c r="N174" s="159" t="str">
        <f t="shared" si="62"/>
        <v>-</v>
      </c>
      <c r="O174" s="159" t="str">
        <f t="shared" si="63"/>
        <v>-</v>
      </c>
      <c r="P174" s="159" t="str">
        <f t="shared" si="64"/>
        <v>-</v>
      </c>
      <c r="Q174" s="159" t="str">
        <f t="shared" si="65"/>
        <v>-</v>
      </c>
      <c r="R174" s="159" t="str">
        <f t="shared" si="66"/>
        <v>-</v>
      </c>
      <c r="S174" s="159">
        <f t="shared" si="67"/>
        <v>0.28399999999999997</v>
      </c>
      <c r="T174" s="159">
        <f t="shared" si="68"/>
        <v>0</v>
      </c>
      <c r="U174" s="159">
        <f t="shared" si="69"/>
        <v>0.28399999999999997</v>
      </c>
      <c r="V174" s="159">
        <f t="shared" si="70"/>
        <v>0</v>
      </c>
      <c r="W174" s="160">
        <v>0</v>
      </c>
      <c r="X174" s="160">
        <v>0</v>
      </c>
      <c r="Y174" s="160"/>
      <c r="Z174" s="160">
        <v>0</v>
      </c>
      <c r="AA174" s="160">
        <v>0.71</v>
      </c>
      <c r="AB174" s="159">
        <f t="shared" si="71"/>
        <v>0.71</v>
      </c>
    </row>
    <row r="175" spans="1:28" ht="40.5" outlineLevel="1">
      <c r="A175" s="370" t="s">
        <v>1309</v>
      </c>
      <c r="B175" s="549" t="s">
        <v>1034</v>
      </c>
      <c r="C175" s="485" t="s">
        <v>433</v>
      </c>
      <c r="D175" s="190">
        <v>0.626</v>
      </c>
      <c r="E175" s="190"/>
      <c r="F175" s="485">
        <v>2022</v>
      </c>
      <c r="G175" s="485">
        <v>2022</v>
      </c>
      <c r="H175" s="159">
        <f t="shared" si="57"/>
        <v>1.5649999999999999</v>
      </c>
      <c r="I175" s="159">
        <f t="shared" si="55"/>
        <v>1.5649999999999999</v>
      </c>
      <c r="J175" s="159">
        <f t="shared" si="58"/>
        <v>0</v>
      </c>
      <c r="K175" s="159" t="str">
        <f t="shared" si="59"/>
        <v>-</v>
      </c>
      <c r="L175" s="159" t="str">
        <f t="shared" si="60"/>
        <v>-</v>
      </c>
      <c r="M175" s="159" t="str">
        <f t="shared" si="61"/>
        <v>-</v>
      </c>
      <c r="N175" s="159" t="str">
        <f t="shared" si="62"/>
        <v>-</v>
      </c>
      <c r="O175" s="159" t="str">
        <f t="shared" si="63"/>
        <v>-</v>
      </c>
      <c r="P175" s="159" t="str">
        <f t="shared" si="64"/>
        <v>-</v>
      </c>
      <c r="Q175" s="159" t="str">
        <f t="shared" si="65"/>
        <v>-</v>
      </c>
      <c r="R175" s="159" t="str">
        <f t="shared" si="66"/>
        <v>-</v>
      </c>
      <c r="S175" s="159">
        <f t="shared" si="67"/>
        <v>0.626</v>
      </c>
      <c r="T175" s="159">
        <f t="shared" si="68"/>
        <v>0</v>
      </c>
      <c r="U175" s="159">
        <f t="shared" si="69"/>
        <v>0.626</v>
      </c>
      <c r="V175" s="159">
        <f t="shared" si="70"/>
        <v>0</v>
      </c>
      <c r="W175" s="160">
        <v>0</v>
      </c>
      <c r="X175" s="160">
        <v>0</v>
      </c>
      <c r="Y175" s="160"/>
      <c r="Z175" s="160">
        <v>0</v>
      </c>
      <c r="AA175" s="159">
        <v>1.5649999999999999</v>
      </c>
      <c r="AB175" s="159">
        <f t="shared" si="71"/>
        <v>1.5649999999999999</v>
      </c>
    </row>
    <row r="176" spans="1:28" ht="40.5" outlineLevel="1">
      <c r="A176" s="370" t="s">
        <v>1310</v>
      </c>
      <c r="B176" s="549" t="s">
        <v>1035</v>
      </c>
      <c r="C176" s="485" t="s">
        <v>433</v>
      </c>
      <c r="D176" s="190">
        <v>0.5</v>
      </c>
      <c r="E176" s="190"/>
      <c r="F176" s="485">
        <v>2022</v>
      </c>
      <c r="G176" s="485">
        <v>2022</v>
      </c>
      <c r="H176" s="159">
        <f t="shared" si="57"/>
        <v>1.25</v>
      </c>
      <c r="I176" s="159">
        <f t="shared" si="55"/>
        <v>1.25</v>
      </c>
      <c r="J176" s="159">
        <f t="shared" si="58"/>
        <v>0</v>
      </c>
      <c r="K176" s="159" t="str">
        <f t="shared" si="59"/>
        <v>-</v>
      </c>
      <c r="L176" s="159" t="str">
        <f t="shared" si="60"/>
        <v>-</v>
      </c>
      <c r="M176" s="159" t="str">
        <f t="shared" si="61"/>
        <v>-</v>
      </c>
      <c r="N176" s="159" t="str">
        <f t="shared" si="62"/>
        <v>-</v>
      </c>
      <c r="O176" s="159" t="str">
        <f t="shared" si="63"/>
        <v>-</v>
      </c>
      <c r="P176" s="159" t="str">
        <f t="shared" si="64"/>
        <v>-</v>
      </c>
      <c r="Q176" s="159" t="str">
        <f t="shared" si="65"/>
        <v>-</v>
      </c>
      <c r="R176" s="159" t="str">
        <f t="shared" si="66"/>
        <v>-</v>
      </c>
      <c r="S176" s="159">
        <f t="shared" si="67"/>
        <v>0.5</v>
      </c>
      <c r="T176" s="159">
        <f t="shared" si="68"/>
        <v>0</v>
      </c>
      <c r="U176" s="159">
        <f t="shared" si="69"/>
        <v>0.5</v>
      </c>
      <c r="V176" s="159">
        <f t="shared" si="70"/>
        <v>0</v>
      </c>
      <c r="W176" s="160">
        <v>0</v>
      </c>
      <c r="X176" s="160">
        <v>0</v>
      </c>
      <c r="Y176" s="160"/>
      <c r="Z176" s="160">
        <v>0</v>
      </c>
      <c r="AA176" s="159">
        <v>1.25</v>
      </c>
      <c r="AB176" s="159">
        <f t="shared" si="71"/>
        <v>1.25</v>
      </c>
    </row>
    <row r="177" spans="1:28" ht="40.5" outlineLevel="1">
      <c r="A177" s="370" t="s">
        <v>1311</v>
      </c>
      <c r="B177" s="549" t="s">
        <v>1036</v>
      </c>
      <c r="C177" s="485" t="s">
        <v>433</v>
      </c>
      <c r="D177" s="190">
        <v>1.05</v>
      </c>
      <c r="E177" s="190"/>
      <c r="F177" s="485">
        <v>2022</v>
      </c>
      <c r="G177" s="485">
        <v>2022</v>
      </c>
      <c r="H177" s="159">
        <f t="shared" si="57"/>
        <v>2.625</v>
      </c>
      <c r="I177" s="159">
        <f t="shared" si="55"/>
        <v>2.625</v>
      </c>
      <c r="J177" s="159">
        <f t="shared" si="58"/>
        <v>0</v>
      </c>
      <c r="K177" s="159" t="str">
        <f t="shared" si="59"/>
        <v>-</v>
      </c>
      <c r="L177" s="159" t="str">
        <f t="shared" si="60"/>
        <v>-</v>
      </c>
      <c r="M177" s="159" t="str">
        <f t="shared" si="61"/>
        <v>-</v>
      </c>
      <c r="N177" s="159" t="str">
        <f t="shared" si="62"/>
        <v>-</v>
      </c>
      <c r="O177" s="159" t="str">
        <f t="shared" si="63"/>
        <v>-</v>
      </c>
      <c r="P177" s="159" t="str">
        <f t="shared" si="64"/>
        <v>-</v>
      </c>
      <c r="Q177" s="159" t="str">
        <f t="shared" si="65"/>
        <v>-</v>
      </c>
      <c r="R177" s="159" t="str">
        <f t="shared" si="66"/>
        <v>-</v>
      </c>
      <c r="S177" s="159">
        <f t="shared" si="67"/>
        <v>1.05</v>
      </c>
      <c r="T177" s="159">
        <f t="shared" si="68"/>
        <v>0</v>
      </c>
      <c r="U177" s="159">
        <f t="shared" si="69"/>
        <v>1.05</v>
      </c>
      <c r="V177" s="159">
        <f t="shared" si="70"/>
        <v>0</v>
      </c>
      <c r="W177" s="160">
        <v>0</v>
      </c>
      <c r="X177" s="160">
        <v>0</v>
      </c>
      <c r="Y177" s="160"/>
      <c r="Z177" s="160">
        <v>0</v>
      </c>
      <c r="AA177" s="159">
        <v>2.625</v>
      </c>
      <c r="AB177" s="159">
        <f t="shared" si="71"/>
        <v>2.625</v>
      </c>
    </row>
    <row r="178" spans="1:28" ht="40.5" outlineLevel="1">
      <c r="A178" s="370" t="s">
        <v>1312</v>
      </c>
      <c r="B178" s="549" t="s">
        <v>1037</v>
      </c>
      <c r="C178" s="485" t="s">
        <v>433</v>
      </c>
      <c r="D178" s="190">
        <v>0.48</v>
      </c>
      <c r="E178" s="190"/>
      <c r="F178" s="485">
        <v>2022</v>
      </c>
      <c r="G178" s="485">
        <v>2022</v>
      </c>
      <c r="H178" s="159">
        <f t="shared" si="57"/>
        <v>1.2</v>
      </c>
      <c r="I178" s="159">
        <f t="shared" si="55"/>
        <v>1.2</v>
      </c>
      <c r="J178" s="159">
        <f t="shared" si="58"/>
        <v>0</v>
      </c>
      <c r="K178" s="159" t="str">
        <f t="shared" si="59"/>
        <v>-</v>
      </c>
      <c r="L178" s="159" t="str">
        <f t="shared" si="60"/>
        <v>-</v>
      </c>
      <c r="M178" s="159" t="str">
        <f t="shared" si="61"/>
        <v>-</v>
      </c>
      <c r="N178" s="159" t="str">
        <f t="shared" si="62"/>
        <v>-</v>
      </c>
      <c r="O178" s="159" t="str">
        <f t="shared" si="63"/>
        <v>-</v>
      </c>
      <c r="P178" s="159" t="str">
        <f t="shared" si="64"/>
        <v>-</v>
      </c>
      <c r="Q178" s="159" t="str">
        <f t="shared" si="65"/>
        <v>-</v>
      </c>
      <c r="R178" s="159" t="str">
        <f t="shared" si="66"/>
        <v>-</v>
      </c>
      <c r="S178" s="159">
        <f t="shared" si="67"/>
        <v>0.48</v>
      </c>
      <c r="T178" s="159">
        <f t="shared" si="68"/>
        <v>0</v>
      </c>
      <c r="U178" s="159">
        <f t="shared" si="69"/>
        <v>0.48</v>
      </c>
      <c r="V178" s="159">
        <f t="shared" si="70"/>
        <v>0</v>
      </c>
      <c r="W178" s="160">
        <v>0</v>
      </c>
      <c r="X178" s="160">
        <v>0</v>
      </c>
      <c r="Y178" s="160"/>
      <c r="Z178" s="160">
        <v>0</v>
      </c>
      <c r="AA178" s="159">
        <v>1.2</v>
      </c>
      <c r="AB178" s="159">
        <f t="shared" si="71"/>
        <v>1.2</v>
      </c>
    </row>
    <row r="179" spans="1:28" ht="40.5" outlineLevel="1">
      <c r="A179" s="370" t="s">
        <v>1313</v>
      </c>
      <c r="B179" s="548" t="s">
        <v>1038</v>
      </c>
      <c r="C179" s="485" t="s">
        <v>433</v>
      </c>
      <c r="D179" s="190">
        <v>0.56000000000000005</v>
      </c>
      <c r="E179" s="190"/>
      <c r="F179" s="485">
        <v>2022</v>
      </c>
      <c r="G179" s="485">
        <v>2022</v>
      </c>
      <c r="H179" s="159">
        <f t="shared" si="57"/>
        <v>1.4</v>
      </c>
      <c r="I179" s="159">
        <f t="shared" si="55"/>
        <v>1.4</v>
      </c>
      <c r="J179" s="159">
        <f t="shared" si="58"/>
        <v>0</v>
      </c>
      <c r="K179" s="159" t="str">
        <f t="shared" si="59"/>
        <v>-</v>
      </c>
      <c r="L179" s="159" t="str">
        <f t="shared" si="60"/>
        <v>-</v>
      </c>
      <c r="M179" s="159" t="str">
        <f t="shared" si="61"/>
        <v>-</v>
      </c>
      <c r="N179" s="159" t="str">
        <f t="shared" si="62"/>
        <v>-</v>
      </c>
      <c r="O179" s="159" t="str">
        <f t="shared" si="63"/>
        <v>-</v>
      </c>
      <c r="P179" s="159" t="str">
        <f t="shared" si="64"/>
        <v>-</v>
      </c>
      <c r="Q179" s="159" t="str">
        <f t="shared" si="65"/>
        <v>-</v>
      </c>
      <c r="R179" s="159" t="str">
        <f t="shared" si="66"/>
        <v>-</v>
      </c>
      <c r="S179" s="159">
        <f t="shared" si="67"/>
        <v>0.56000000000000005</v>
      </c>
      <c r="T179" s="159">
        <f t="shared" si="68"/>
        <v>0</v>
      </c>
      <c r="U179" s="159">
        <f t="shared" si="69"/>
        <v>0.56000000000000005</v>
      </c>
      <c r="V179" s="159">
        <f t="shared" si="70"/>
        <v>0</v>
      </c>
      <c r="W179" s="159">
        <v>0</v>
      </c>
      <c r="X179" s="159">
        <v>0</v>
      </c>
      <c r="Y179" s="159"/>
      <c r="Z179" s="159">
        <v>0</v>
      </c>
      <c r="AA179" s="159">
        <v>1.4</v>
      </c>
      <c r="AB179" s="159">
        <f t="shared" si="71"/>
        <v>1.4</v>
      </c>
    </row>
    <row r="180" spans="1:28" ht="40.5" outlineLevel="1">
      <c r="A180" s="370" t="s">
        <v>1314</v>
      </c>
      <c r="B180" s="548" t="s">
        <v>1039</v>
      </c>
      <c r="C180" s="485" t="s">
        <v>433</v>
      </c>
      <c r="D180" s="190">
        <v>0.99299999999999999</v>
      </c>
      <c r="E180" s="190"/>
      <c r="F180" s="485">
        <v>2022</v>
      </c>
      <c r="G180" s="485">
        <v>2022</v>
      </c>
      <c r="H180" s="159">
        <f t="shared" si="57"/>
        <v>2.4824999999999999</v>
      </c>
      <c r="I180" s="159">
        <f t="shared" si="55"/>
        <v>2.4824999999999999</v>
      </c>
      <c r="J180" s="159">
        <f t="shared" si="58"/>
        <v>0</v>
      </c>
      <c r="K180" s="159" t="str">
        <f t="shared" si="59"/>
        <v>-</v>
      </c>
      <c r="L180" s="159" t="str">
        <f t="shared" si="60"/>
        <v>-</v>
      </c>
      <c r="M180" s="159" t="str">
        <f t="shared" si="61"/>
        <v>-</v>
      </c>
      <c r="N180" s="159" t="str">
        <f t="shared" si="62"/>
        <v>-</v>
      </c>
      <c r="O180" s="159" t="str">
        <f t="shared" si="63"/>
        <v>-</v>
      </c>
      <c r="P180" s="159" t="str">
        <f t="shared" si="64"/>
        <v>-</v>
      </c>
      <c r="Q180" s="159" t="str">
        <f t="shared" si="65"/>
        <v>-</v>
      </c>
      <c r="R180" s="159" t="str">
        <f t="shared" si="66"/>
        <v>-</v>
      </c>
      <c r="S180" s="159">
        <f t="shared" si="67"/>
        <v>0.99299999999999999</v>
      </c>
      <c r="T180" s="159">
        <f t="shared" si="68"/>
        <v>0</v>
      </c>
      <c r="U180" s="159">
        <f t="shared" si="69"/>
        <v>0.99299999999999999</v>
      </c>
      <c r="V180" s="159">
        <f t="shared" si="70"/>
        <v>0</v>
      </c>
      <c r="W180" s="159">
        <v>0</v>
      </c>
      <c r="X180" s="159">
        <v>0</v>
      </c>
      <c r="Y180" s="159"/>
      <c r="Z180" s="159">
        <v>0</v>
      </c>
      <c r="AA180" s="159">
        <v>2.4824999999999999</v>
      </c>
      <c r="AB180" s="159">
        <f t="shared" si="71"/>
        <v>2.4824999999999999</v>
      </c>
    </row>
    <row r="181" spans="1:28" ht="40.5" outlineLevel="1">
      <c r="A181" s="370" t="s">
        <v>1315</v>
      </c>
      <c r="B181" s="548" t="s">
        <v>1040</v>
      </c>
      <c r="C181" s="485" t="s">
        <v>433</v>
      </c>
      <c r="D181" s="190">
        <v>0.82</v>
      </c>
      <c r="E181" s="190"/>
      <c r="F181" s="485">
        <v>2022</v>
      </c>
      <c r="G181" s="485">
        <v>2022</v>
      </c>
      <c r="H181" s="159">
        <f t="shared" si="57"/>
        <v>2.0499999999999998</v>
      </c>
      <c r="I181" s="159">
        <f t="shared" si="55"/>
        <v>2.0499999999999998</v>
      </c>
      <c r="J181" s="159">
        <f t="shared" si="58"/>
        <v>0</v>
      </c>
      <c r="K181" s="159" t="str">
        <f t="shared" si="59"/>
        <v>-</v>
      </c>
      <c r="L181" s="159" t="str">
        <f t="shared" si="60"/>
        <v>-</v>
      </c>
      <c r="M181" s="159" t="str">
        <f t="shared" si="61"/>
        <v>-</v>
      </c>
      <c r="N181" s="159" t="str">
        <f t="shared" si="62"/>
        <v>-</v>
      </c>
      <c r="O181" s="159" t="str">
        <f t="shared" si="63"/>
        <v>-</v>
      </c>
      <c r="P181" s="159" t="str">
        <f t="shared" si="64"/>
        <v>-</v>
      </c>
      <c r="Q181" s="159" t="str">
        <f t="shared" si="65"/>
        <v>-</v>
      </c>
      <c r="R181" s="159" t="str">
        <f t="shared" si="66"/>
        <v>-</v>
      </c>
      <c r="S181" s="159">
        <f t="shared" si="67"/>
        <v>0.82</v>
      </c>
      <c r="T181" s="159">
        <f t="shared" si="68"/>
        <v>0</v>
      </c>
      <c r="U181" s="159">
        <f t="shared" si="69"/>
        <v>0.82</v>
      </c>
      <c r="V181" s="159">
        <f t="shared" si="70"/>
        <v>0</v>
      </c>
      <c r="W181" s="159">
        <v>0</v>
      </c>
      <c r="X181" s="159">
        <v>0</v>
      </c>
      <c r="Y181" s="159"/>
      <c r="Z181" s="159">
        <v>0</v>
      </c>
      <c r="AA181" s="159">
        <v>2.0499999999999998</v>
      </c>
      <c r="AB181" s="159">
        <f t="shared" si="71"/>
        <v>2.0499999999999998</v>
      </c>
    </row>
    <row r="182" spans="1:28" ht="40.5" outlineLevel="1">
      <c r="A182" s="370" t="s">
        <v>1316</v>
      </c>
      <c r="B182" s="548" t="s">
        <v>1041</v>
      </c>
      <c r="C182" s="485" t="s">
        <v>433</v>
      </c>
      <c r="D182" s="190">
        <v>0.56000000000000005</v>
      </c>
      <c r="E182" s="190"/>
      <c r="F182" s="485">
        <v>2022</v>
      </c>
      <c r="G182" s="485">
        <v>2022</v>
      </c>
      <c r="H182" s="159">
        <f t="shared" si="57"/>
        <v>1.4</v>
      </c>
      <c r="I182" s="159">
        <f t="shared" si="55"/>
        <v>1.4</v>
      </c>
      <c r="J182" s="159">
        <f t="shared" si="58"/>
        <v>0</v>
      </c>
      <c r="K182" s="159" t="str">
        <f t="shared" si="59"/>
        <v>-</v>
      </c>
      <c r="L182" s="159" t="str">
        <f t="shared" si="60"/>
        <v>-</v>
      </c>
      <c r="M182" s="159" t="str">
        <f t="shared" si="61"/>
        <v>-</v>
      </c>
      <c r="N182" s="159" t="str">
        <f t="shared" si="62"/>
        <v>-</v>
      </c>
      <c r="O182" s="159" t="str">
        <f t="shared" si="63"/>
        <v>-</v>
      </c>
      <c r="P182" s="159" t="str">
        <f t="shared" si="64"/>
        <v>-</v>
      </c>
      <c r="Q182" s="159" t="str">
        <f t="shared" si="65"/>
        <v>-</v>
      </c>
      <c r="R182" s="159" t="str">
        <f t="shared" si="66"/>
        <v>-</v>
      </c>
      <c r="S182" s="159">
        <f t="shared" si="67"/>
        <v>0.56000000000000005</v>
      </c>
      <c r="T182" s="159">
        <f t="shared" si="68"/>
        <v>0</v>
      </c>
      <c r="U182" s="159">
        <f t="shared" si="69"/>
        <v>0.56000000000000005</v>
      </c>
      <c r="V182" s="159">
        <f t="shared" si="70"/>
        <v>0</v>
      </c>
      <c r="W182" s="159">
        <v>0</v>
      </c>
      <c r="X182" s="159">
        <v>0</v>
      </c>
      <c r="Y182" s="159"/>
      <c r="Z182" s="159">
        <v>0</v>
      </c>
      <c r="AA182" s="159">
        <v>1.4</v>
      </c>
      <c r="AB182" s="159">
        <f t="shared" ref="AB182:AB239" si="72">SUM(W182:AA182)</f>
        <v>1.4</v>
      </c>
    </row>
    <row r="183" spans="1:28" ht="40.5" outlineLevel="1">
      <c r="A183" s="370" t="s">
        <v>1317</v>
      </c>
      <c r="B183" s="548" t="s">
        <v>1042</v>
      </c>
      <c r="C183" s="485" t="s">
        <v>433</v>
      </c>
      <c r="D183" s="190">
        <v>3.4356</v>
      </c>
      <c r="E183" s="190"/>
      <c r="F183" s="485">
        <v>2021</v>
      </c>
      <c r="G183" s="485">
        <v>2021</v>
      </c>
      <c r="H183" s="159">
        <f t="shared" si="57"/>
        <v>8.5890000000000004</v>
      </c>
      <c r="I183" s="159">
        <f t="shared" si="55"/>
        <v>8.5890000000000004</v>
      </c>
      <c r="J183" s="159">
        <f t="shared" si="58"/>
        <v>0</v>
      </c>
      <c r="K183" s="159" t="str">
        <f t="shared" si="59"/>
        <v>-</v>
      </c>
      <c r="L183" s="159" t="str">
        <f t="shared" si="60"/>
        <v>-</v>
      </c>
      <c r="M183" s="159" t="str">
        <f t="shared" si="61"/>
        <v>-</v>
      </c>
      <c r="N183" s="159" t="str">
        <f t="shared" si="62"/>
        <v>-</v>
      </c>
      <c r="O183" s="159" t="str">
        <f t="shared" si="63"/>
        <v>-</v>
      </c>
      <c r="P183" s="159" t="str">
        <f t="shared" si="64"/>
        <v>-</v>
      </c>
      <c r="Q183" s="159">
        <f t="shared" si="65"/>
        <v>3.4356</v>
      </c>
      <c r="R183" s="159">
        <f t="shared" si="66"/>
        <v>0</v>
      </c>
      <c r="S183" s="159" t="str">
        <f t="shared" si="67"/>
        <v>-</v>
      </c>
      <c r="T183" s="159" t="str">
        <f t="shared" si="68"/>
        <v>-</v>
      </c>
      <c r="U183" s="159">
        <f t="shared" si="69"/>
        <v>3.4356</v>
      </c>
      <c r="V183" s="159">
        <f t="shared" si="70"/>
        <v>0</v>
      </c>
      <c r="W183" s="159">
        <v>0</v>
      </c>
      <c r="X183" s="159">
        <v>0</v>
      </c>
      <c r="Y183" s="159">
        <v>0</v>
      </c>
      <c r="Z183" s="159">
        <v>8.5890000000000004</v>
      </c>
      <c r="AA183" s="159">
        <v>0</v>
      </c>
      <c r="AB183" s="159">
        <f t="shared" si="72"/>
        <v>8.5890000000000004</v>
      </c>
    </row>
    <row r="184" spans="1:28" ht="40.5" outlineLevel="1">
      <c r="A184" s="370" t="s">
        <v>1318</v>
      </c>
      <c r="B184" s="548" t="s">
        <v>1043</v>
      </c>
      <c r="C184" s="485" t="s">
        <v>433</v>
      </c>
      <c r="D184" s="190">
        <v>2.8</v>
      </c>
      <c r="E184" s="190"/>
      <c r="F184" s="485">
        <v>2021</v>
      </c>
      <c r="G184" s="485">
        <v>2021</v>
      </c>
      <c r="H184" s="159">
        <f t="shared" si="57"/>
        <v>7</v>
      </c>
      <c r="I184" s="159">
        <f t="shared" si="55"/>
        <v>7</v>
      </c>
      <c r="J184" s="159">
        <f t="shared" si="58"/>
        <v>0</v>
      </c>
      <c r="K184" s="159" t="str">
        <f t="shared" si="59"/>
        <v>-</v>
      </c>
      <c r="L184" s="159" t="str">
        <f t="shared" si="60"/>
        <v>-</v>
      </c>
      <c r="M184" s="159" t="str">
        <f t="shared" si="61"/>
        <v>-</v>
      </c>
      <c r="N184" s="159" t="str">
        <f t="shared" si="62"/>
        <v>-</v>
      </c>
      <c r="O184" s="159" t="str">
        <f t="shared" si="63"/>
        <v>-</v>
      </c>
      <c r="P184" s="159" t="str">
        <f t="shared" si="64"/>
        <v>-</v>
      </c>
      <c r="Q184" s="159">
        <f t="shared" si="65"/>
        <v>2.8</v>
      </c>
      <c r="R184" s="159">
        <f t="shared" si="66"/>
        <v>0</v>
      </c>
      <c r="S184" s="159" t="str">
        <f t="shared" si="67"/>
        <v>-</v>
      </c>
      <c r="T184" s="159" t="str">
        <f t="shared" si="68"/>
        <v>-</v>
      </c>
      <c r="U184" s="159">
        <f t="shared" si="69"/>
        <v>2.8</v>
      </c>
      <c r="V184" s="159">
        <f t="shared" si="70"/>
        <v>0</v>
      </c>
      <c r="W184" s="159">
        <v>0</v>
      </c>
      <c r="X184" s="159">
        <v>0</v>
      </c>
      <c r="Y184" s="159">
        <v>0</v>
      </c>
      <c r="Z184" s="159">
        <v>7</v>
      </c>
      <c r="AA184" s="159">
        <v>0</v>
      </c>
      <c r="AB184" s="159">
        <f t="shared" si="72"/>
        <v>7</v>
      </c>
    </row>
    <row r="185" spans="1:28" ht="40.5" outlineLevel="1">
      <c r="A185" s="370" t="s">
        <v>1319</v>
      </c>
      <c r="B185" s="548" t="s">
        <v>1044</v>
      </c>
      <c r="C185" s="485" t="s">
        <v>433</v>
      </c>
      <c r="D185" s="190">
        <v>0.26400000000000001</v>
      </c>
      <c r="E185" s="190"/>
      <c r="F185" s="485">
        <v>2021</v>
      </c>
      <c r="G185" s="485">
        <v>2021</v>
      </c>
      <c r="H185" s="159">
        <f t="shared" si="57"/>
        <v>0.66</v>
      </c>
      <c r="I185" s="159">
        <f t="shared" si="55"/>
        <v>0.66</v>
      </c>
      <c r="J185" s="159">
        <f t="shared" si="58"/>
        <v>0</v>
      </c>
      <c r="K185" s="159" t="str">
        <f t="shared" si="59"/>
        <v>-</v>
      </c>
      <c r="L185" s="159" t="str">
        <f t="shared" si="60"/>
        <v>-</v>
      </c>
      <c r="M185" s="159" t="str">
        <f t="shared" si="61"/>
        <v>-</v>
      </c>
      <c r="N185" s="159" t="str">
        <f t="shared" si="62"/>
        <v>-</v>
      </c>
      <c r="O185" s="159" t="str">
        <f t="shared" si="63"/>
        <v>-</v>
      </c>
      <c r="P185" s="159" t="str">
        <f t="shared" si="64"/>
        <v>-</v>
      </c>
      <c r="Q185" s="159">
        <f t="shared" si="65"/>
        <v>0.26400000000000001</v>
      </c>
      <c r="R185" s="159">
        <f t="shared" si="66"/>
        <v>0</v>
      </c>
      <c r="S185" s="159" t="str">
        <f t="shared" si="67"/>
        <v>-</v>
      </c>
      <c r="T185" s="159" t="str">
        <f t="shared" si="68"/>
        <v>-</v>
      </c>
      <c r="U185" s="159">
        <f t="shared" si="69"/>
        <v>0.26400000000000001</v>
      </c>
      <c r="V185" s="159">
        <f t="shared" si="70"/>
        <v>0</v>
      </c>
      <c r="W185" s="159">
        <v>0</v>
      </c>
      <c r="X185" s="159">
        <v>0</v>
      </c>
      <c r="Y185" s="159">
        <v>0</v>
      </c>
      <c r="Z185" s="159">
        <v>0.66</v>
      </c>
      <c r="AA185" s="159">
        <v>0</v>
      </c>
      <c r="AB185" s="159">
        <f t="shared" si="72"/>
        <v>0.66</v>
      </c>
    </row>
    <row r="186" spans="1:28" ht="40.5" outlineLevel="1">
      <c r="A186" s="370" t="s">
        <v>1320</v>
      </c>
      <c r="B186" s="548" t="s">
        <v>1045</v>
      </c>
      <c r="C186" s="485" t="s">
        <v>433</v>
      </c>
      <c r="D186" s="190">
        <v>0.25</v>
      </c>
      <c r="E186" s="190"/>
      <c r="F186" s="485">
        <v>2021</v>
      </c>
      <c r="G186" s="485">
        <v>2021</v>
      </c>
      <c r="H186" s="159">
        <f t="shared" si="57"/>
        <v>0.625</v>
      </c>
      <c r="I186" s="159">
        <f t="shared" si="55"/>
        <v>0.625</v>
      </c>
      <c r="J186" s="159">
        <f t="shared" si="58"/>
        <v>0</v>
      </c>
      <c r="K186" s="159" t="str">
        <f t="shared" si="59"/>
        <v>-</v>
      </c>
      <c r="L186" s="159" t="str">
        <f t="shared" si="60"/>
        <v>-</v>
      </c>
      <c r="M186" s="159" t="str">
        <f t="shared" si="61"/>
        <v>-</v>
      </c>
      <c r="N186" s="159" t="str">
        <f t="shared" si="62"/>
        <v>-</v>
      </c>
      <c r="O186" s="159" t="str">
        <f t="shared" si="63"/>
        <v>-</v>
      </c>
      <c r="P186" s="159" t="str">
        <f t="shared" si="64"/>
        <v>-</v>
      </c>
      <c r="Q186" s="159">
        <f t="shared" si="65"/>
        <v>0.25</v>
      </c>
      <c r="R186" s="159">
        <f t="shared" si="66"/>
        <v>0</v>
      </c>
      <c r="S186" s="159" t="str">
        <f t="shared" si="67"/>
        <v>-</v>
      </c>
      <c r="T186" s="159" t="str">
        <f t="shared" si="68"/>
        <v>-</v>
      </c>
      <c r="U186" s="159">
        <f t="shared" si="69"/>
        <v>0.25</v>
      </c>
      <c r="V186" s="159">
        <f t="shared" si="70"/>
        <v>0</v>
      </c>
      <c r="W186" s="159">
        <v>0</v>
      </c>
      <c r="X186" s="159">
        <v>0</v>
      </c>
      <c r="Y186" s="159">
        <v>0</v>
      </c>
      <c r="Z186" s="159">
        <v>0.625</v>
      </c>
      <c r="AA186" s="159">
        <v>0</v>
      </c>
      <c r="AB186" s="159">
        <f t="shared" si="72"/>
        <v>0.625</v>
      </c>
    </row>
    <row r="187" spans="1:28" ht="40.5" outlineLevel="1">
      <c r="A187" s="370" t="s">
        <v>1321</v>
      </c>
      <c r="B187" s="548" t="s">
        <v>1046</v>
      </c>
      <c r="C187" s="485" t="s">
        <v>433</v>
      </c>
      <c r="D187" s="190">
        <v>0.89</v>
      </c>
      <c r="E187" s="190"/>
      <c r="F187" s="485">
        <v>2021</v>
      </c>
      <c r="G187" s="485">
        <v>2021</v>
      </c>
      <c r="H187" s="159">
        <f t="shared" si="57"/>
        <v>2.2250000000000001</v>
      </c>
      <c r="I187" s="159">
        <f t="shared" si="55"/>
        <v>2.2250000000000001</v>
      </c>
      <c r="J187" s="159">
        <f t="shared" si="58"/>
        <v>0</v>
      </c>
      <c r="K187" s="159" t="str">
        <f t="shared" si="59"/>
        <v>-</v>
      </c>
      <c r="L187" s="159" t="str">
        <f t="shared" si="60"/>
        <v>-</v>
      </c>
      <c r="M187" s="159" t="str">
        <f t="shared" si="61"/>
        <v>-</v>
      </c>
      <c r="N187" s="159" t="str">
        <f t="shared" si="62"/>
        <v>-</v>
      </c>
      <c r="O187" s="159" t="str">
        <f t="shared" si="63"/>
        <v>-</v>
      </c>
      <c r="P187" s="159" t="str">
        <f t="shared" si="64"/>
        <v>-</v>
      </c>
      <c r="Q187" s="159">
        <f t="shared" si="65"/>
        <v>0.89</v>
      </c>
      <c r="R187" s="159">
        <f t="shared" si="66"/>
        <v>0</v>
      </c>
      <c r="S187" s="159" t="str">
        <f t="shared" si="67"/>
        <v>-</v>
      </c>
      <c r="T187" s="159" t="str">
        <f t="shared" si="68"/>
        <v>-</v>
      </c>
      <c r="U187" s="159">
        <f t="shared" si="69"/>
        <v>0.89</v>
      </c>
      <c r="V187" s="159">
        <f t="shared" si="70"/>
        <v>0</v>
      </c>
      <c r="W187" s="159">
        <v>0</v>
      </c>
      <c r="X187" s="159">
        <v>0</v>
      </c>
      <c r="Y187" s="159">
        <v>0</v>
      </c>
      <c r="Z187" s="159">
        <v>2.2250000000000001</v>
      </c>
      <c r="AA187" s="159">
        <v>0</v>
      </c>
      <c r="AB187" s="159">
        <f t="shared" si="72"/>
        <v>2.2250000000000001</v>
      </c>
    </row>
    <row r="188" spans="1:28" ht="40.5" outlineLevel="1">
      <c r="A188" s="370" t="s">
        <v>1322</v>
      </c>
      <c r="B188" s="548" t="s">
        <v>1047</v>
      </c>
      <c r="C188" s="485" t="s">
        <v>433</v>
      </c>
      <c r="D188" s="190">
        <v>0.28000000000000003</v>
      </c>
      <c r="E188" s="190"/>
      <c r="F188" s="485">
        <v>2021</v>
      </c>
      <c r="G188" s="485">
        <v>2021</v>
      </c>
      <c r="H188" s="159">
        <f t="shared" si="57"/>
        <v>0.7</v>
      </c>
      <c r="I188" s="159">
        <f t="shared" si="55"/>
        <v>0.7</v>
      </c>
      <c r="J188" s="159">
        <f t="shared" si="58"/>
        <v>0</v>
      </c>
      <c r="K188" s="159" t="str">
        <f t="shared" si="59"/>
        <v>-</v>
      </c>
      <c r="L188" s="159" t="str">
        <f t="shared" si="60"/>
        <v>-</v>
      </c>
      <c r="M188" s="159" t="str">
        <f t="shared" si="61"/>
        <v>-</v>
      </c>
      <c r="N188" s="159" t="str">
        <f t="shared" si="62"/>
        <v>-</v>
      </c>
      <c r="O188" s="159" t="str">
        <f t="shared" si="63"/>
        <v>-</v>
      </c>
      <c r="P188" s="159" t="str">
        <f t="shared" si="64"/>
        <v>-</v>
      </c>
      <c r="Q188" s="159">
        <f t="shared" si="65"/>
        <v>0.28000000000000003</v>
      </c>
      <c r="R188" s="159">
        <f t="shared" si="66"/>
        <v>0</v>
      </c>
      <c r="S188" s="159" t="str">
        <f t="shared" si="67"/>
        <v>-</v>
      </c>
      <c r="T188" s="159" t="str">
        <f t="shared" si="68"/>
        <v>-</v>
      </c>
      <c r="U188" s="159">
        <f t="shared" si="69"/>
        <v>0.28000000000000003</v>
      </c>
      <c r="V188" s="159">
        <f t="shared" si="70"/>
        <v>0</v>
      </c>
      <c r="W188" s="159">
        <v>0</v>
      </c>
      <c r="X188" s="159">
        <v>0</v>
      </c>
      <c r="Y188" s="159">
        <v>0</v>
      </c>
      <c r="Z188" s="159">
        <v>0.7</v>
      </c>
      <c r="AA188" s="159">
        <v>0</v>
      </c>
      <c r="AB188" s="159">
        <f t="shared" si="72"/>
        <v>0.7</v>
      </c>
    </row>
    <row r="189" spans="1:28" ht="40.5" outlineLevel="1">
      <c r="A189" s="370" t="s">
        <v>1323</v>
      </c>
      <c r="B189" s="548" t="s">
        <v>1048</v>
      </c>
      <c r="C189" s="485" t="s">
        <v>433</v>
      </c>
      <c r="D189" s="190">
        <v>0.1656</v>
      </c>
      <c r="E189" s="190"/>
      <c r="F189" s="485">
        <v>2021</v>
      </c>
      <c r="G189" s="485">
        <v>2021</v>
      </c>
      <c r="H189" s="159">
        <f t="shared" si="57"/>
        <v>0.41399999999999998</v>
      </c>
      <c r="I189" s="159">
        <f t="shared" si="55"/>
        <v>0.41399999999999998</v>
      </c>
      <c r="J189" s="159">
        <f t="shared" si="58"/>
        <v>0</v>
      </c>
      <c r="K189" s="159" t="str">
        <f t="shared" si="59"/>
        <v>-</v>
      </c>
      <c r="L189" s="159" t="str">
        <f t="shared" si="60"/>
        <v>-</v>
      </c>
      <c r="M189" s="159" t="str">
        <f t="shared" si="61"/>
        <v>-</v>
      </c>
      <c r="N189" s="159" t="str">
        <f t="shared" si="62"/>
        <v>-</v>
      </c>
      <c r="O189" s="159" t="str">
        <f t="shared" si="63"/>
        <v>-</v>
      </c>
      <c r="P189" s="159" t="str">
        <f t="shared" si="64"/>
        <v>-</v>
      </c>
      <c r="Q189" s="159">
        <f t="shared" si="65"/>
        <v>0.1656</v>
      </c>
      <c r="R189" s="159">
        <f t="shared" si="66"/>
        <v>0</v>
      </c>
      <c r="S189" s="159" t="str">
        <f t="shared" si="67"/>
        <v>-</v>
      </c>
      <c r="T189" s="159" t="str">
        <f t="shared" si="68"/>
        <v>-</v>
      </c>
      <c r="U189" s="159">
        <f t="shared" si="69"/>
        <v>0.1656</v>
      </c>
      <c r="V189" s="159">
        <f t="shared" si="70"/>
        <v>0</v>
      </c>
      <c r="W189" s="159">
        <v>0</v>
      </c>
      <c r="X189" s="159">
        <v>0</v>
      </c>
      <c r="Y189" s="159">
        <v>0</v>
      </c>
      <c r="Z189" s="159">
        <v>0.41399999999999998</v>
      </c>
      <c r="AA189" s="159">
        <v>0</v>
      </c>
      <c r="AB189" s="159">
        <f t="shared" si="72"/>
        <v>0.41399999999999998</v>
      </c>
    </row>
    <row r="190" spans="1:28" ht="40.5" outlineLevel="1">
      <c r="A190" s="370" t="s">
        <v>1324</v>
      </c>
      <c r="B190" s="548" t="s">
        <v>1049</v>
      </c>
      <c r="C190" s="485" t="s">
        <v>433</v>
      </c>
      <c r="D190" s="190">
        <v>0.55000000000000004</v>
      </c>
      <c r="E190" s="190"/>
      <c r="F190" s="485">
        <v>2021</v>
      </c>
      <c r="G190" s="485">
        <v>2021</v>
      </c>
      <c r="H190" s="159">
        <f t="shared" si="57"/>
        <v>0.13750000000000001</v>
      </c>
      <c r="I190" s="159">
        <f t="shared" si="55"/>
        <v>0.13750000000000001</v>
      </c>
      <c r="J190" s="159">
        <f t="shared" si="58"/>
        <v>0</v>
      </c>
      <c r="K190" s="159" t="str">
        <f t="shared" si="59"/>
        <v>-</v>
      </c>
      <c r="L190" s="159" t="str">
        <f t="shared" si="60"/>
        <v>-</v>
      </c>
      <c r="M190" s="159" t="str">
        <f t="shared" si="61"/>
        <v>-</v>
      </c>
      <c r="N190" s="159" t="str">
        <f t="shared" si="62"/>
        <v>-</v>
      </c>
      <c r="O190" s="159" t="str">
        <f t="shared" si="63"/>
        <v>-</v>
      </c>
      <c r="P190" s="159" t="str">
        <f t="shared" si="64"/>
        <v>-</v>
      </c>
      <c r="Q190" s="159">
        <f t="shared" si="65"/>
        <v>0.55000000000000004</v>
      </c>
      <c r="R190" s="159">
        <f t="shared" si="66"/>
        <v>0</v>
      </c>
      <c r="S190" s="159" t="str">
        <f t="shared" si="67"/>
        <v>-</v>
      </c>
      <c r="T190" s="159" t="str">
        <f t="shared" si="68"/>
        <v>-</v>
      </c>
      <c r="U190" s="159">
        <f t="shared" si="69"/>
        <v>0.55000000000000004</v>
      </c>
      <c r="V190" s="159">
        <f t="shared" si="70"/>
        <v>0</v>
      </c>
      <c r="W190" s="159">
        <v>0</v>
      </c>
      <c r="X190" s="159">
        <v>0</v>
      </c>
      <c r="Y190" s="159">
        <v>0</v>
      </c>
      <c r="Z190" s="159">
        <v>0.13750000000000001</v>
      </c>
      <c r="AA190" s="159">
        <v>0</v>
      </c>
      <c r="AB190" s="159">
        <f t="shared" si="72"/>
        <v>0.13750000000000001</v>
      </c>
    </row>
    <row r="191" spans="1:28" outlineLevel="1">
      <c r="A191" s="532" t="s">
        <v>509</v>
      </c>
      <c r="B191" s="550" t="s">
        <v>508</v>
      </c>
      <c r="C191" s="515"/>
      <c r="D191" s="518"/>
      <c r="E191" s="518"/>
      <c r="F191" s="515"/>
      <c r="G191" s="515"/>
      <c r="H191" s="513"/>
      <c r="I191" s="513"/>
      <c r="J191" s="513"/>
      <c r="K191" s="513"/>
      <c r="L191" s="513"/>
      <c r="M191" s="513"/>
      <c r="N191" s="513"/>
      <c r="O191" s="513"/>
      <c r="P191" s="513"/>
      <c r="Q191" s="513"/>
      <c r="R191" s="513"/>
      <c r="S191" s="513"/>
      <c r="T191" s="513"/>
      <c r="U191" s="513"/>
      <c r="V191" s="513"/>
      <c r="W191" s="513">
        <v>0</v>
      </c>
      <c r="X191" s="513">
        <v>0</v>
      </c>
      <c r="Y191" s="513">
        <v>0</v>
      </c>
      <c r="Z191" s="513">
        <v>0</v>
      </c>
      <c r="AA191" s="513">
        <v>0</v>
      </c>
      <c r="AB191" s="513">
        <f t="shared" si="72"/>
        <v>0</v>
      </c>
    </row>
    <row r="192" spans="1:28" ht="40.5" outlineLevel="1">
      <c r="A192" s="370" t="s">
        <v>628</v>
      </c>
      <c r="B192" s="549" t="s">
        <v>1050</v>
      </c>
      <c r="C192" s="485" t="s">
        <v>433</v>
      </c>
      <c r="D192" s="190">
        <v>0.39600000000000002</v>
      </c>
      <c r="E192" s="190"/>
      <c r="F192" s="485">
        <v>2020</v>
      </c>
      <c r="G192" s="485">
        <v>2020</v>
      </c>
      <c r="H192" s="159">
        <f t="shared" ref="H192" si="73">AB192</f>
        <v>0.71279999999999999</v>
      </c>
      <c r="I192" s="159">
        <f t="shared" si="55"/>
        <v>0.71279999999999999</v>
      </c>
      <c r="J192" s="159">
        <f t="shared" ref="J192:J208" si="74">W192</f>
        <v>0</v>
      </c>
      <c r="K192" s="159" t="str">
        <f t="shared" ref="K192" si="75">IF(G192=2018,D192,"-")</f>
        <v>-</v>
      </c>
      <c r="L192" s="159" t="str">
        <f t="shared" ref="L192" si="76">IF(G192=2018,E192,"-")</f>
        <v>-</v>
      </c>
      <c r="M192" s="159" t="str">
        <f t="shared" ref="M192" si="77">IF(G192=2019,D192,"-")</f>
        <v>-</v>
      </c>
      <c r="N192" s="159" t="str">
        <f t="shared" ref="N192" si="78">IF(G192=2019,E192,"-")</f>
        <v>-</v>
      </c>
      <c r="O192" s="159">
        <f t="shared" ref="O192" si="79">IF(G192=2020,D192,"-")</f>
        <v>0.39600000000000002</v>
      </c>
      <c r="P192" s="159">
        <f t="shared" ref="P192" si="80">IF(G192=2020,E192,"-")</f>
        <v>0</v>
      </c>
      <c r="Q192" s="159" t="str">
        <f t="shared" ref="Q192" si="81">IF(G192=2021,D192,"-")</f>
        <v>-</v>
      </c>
      <c r="R192" s="159" t="str">
        <f t="shared" ref="R192" si="82">IF(G192=2021,E192,"-")</f>
        <v>-</v>
      </c>
      <c r="S192" s="159" t="str">
        <f t="shared" ref="S192" si="83">IF(G192=2022,D192,"-")</f>
        <v>-</v>
      </c>
      <c r="T192" s="159" t="str">
        <f t="shared" ref="T192" si="84">IF(G192=2022,E192,"-")</f>
        <v>-</v>
      </c>
      <c r="U192" s="159">
        <f t="shared" ref="U192" si="85">SUM(K192,M192,O192,Q192,S192,)</f>
        <v>0.39600000000000002</v>
      </c>
      <c r="V192" s="159">
        <f t="shared" ref="V192" si="86">SUM(L192,N192,P192,R192,T192,)</f>
        <v>0</v>
      </c>
      <c r="W192" s="159"/>
      <c r="X192" s="159"/>
      <c r="Y192" s="159">
        <v>0.71279999999999999</v>
      </c>
      <c r="Z192" s="159">
        <v>0</v>
      </c>
      <c r="AA192" s="159">
        <v>0</v>
      </c>
      <c r="AB192" s="159">
        <f t="shared" ref="AB192:AB208" si="87">SUM(W192:AA192)</f>
        <v>0.71279999999999999</v>
      </c>
    </row>
    <row r="193" spans="1:28" ht="40.5" outlineLevel="1">
      <c r="A193" s="370" t="s">
        <v>629</v>
      </c>
      <c r="B193" s="549" t="s">
        <v>1051</v>
      </c>
      <c r="C193" s="485" t="s">
        <v>433</v>
      </c>
      <c r="D193" s="190">
        <v>0.186</v>
      </c>
      <c r="E193" s="190"/>
      <c r="F193" s="485">
        <v>2020</v>
      </c>
      <c r="G193" s="485">
        <v>2020</v>
      </c>
      <c r="H193" s="159">
        <f t="shared" ref="H193:H250" si="88">AB193</f>
        <v>0.33479999999999999</v>
      </c>
      <c r="I193" s="159">
        <f t="shared" si="55"/>
        <v>0.33479999999999999</v>
      </c>
      <c r="J193" s="159">
        <f t="shared" si="74"/>
        <v>0</v>
      </c>
      <c r="K193" s="159" t="str">
        <f t="shared" ref="K193:K250" si="89">IF(G193=2018,D193,"-")</f>
        <v>-</v>
      </c>
      <c r="L193" s="159" t="str">
        <f t="shared" ref="L193:L250" si="90">IF(G193=2018,E193,"-")</f>
        <v>-</v>
      </c>
      <c r="M193" s="159" t="str">
        <f t="shared" ref="M193:M250" si="91">IF(G193=2019,D193,"-")</f>
        <v>-</v>
      </c>
      <c r="N193" s="159" t="str">
        <f t="shared" ref="N193:N250" si="92">IF(G193=2019,E193,"-")</f>
        <v>-</v>
      </c>
      <c r="O193" s="159">
        <f t="shared" ref="O193:O250" si="93">IF(G193=2020,D193,"-")</f>
        <v>0.186</v>
      </c>
      <c r="P193" s="159">
        <f t="shared" ref="P193:P250" si="94">IF(G193=2020,E193,"-")</f>
        <v>0</v>
      </c>
      <c r="Q193" s="159" t="str">
        <f t="shared" ref="Q193:Q250" si="95">IF(G193=2021,D193,"-")</f>
        <v>-</v>
      </c>
      <c r="R193" s="159" t="str">
        <f t="shared" ref="R193:R250" si="96">IF(G193=2021,E193,"-")</f>
        <v>-</v>
      </c>
      <c r="S193" s="159" t="str">
        <f t="shared" ref="S193:S250" si="97">IF(G193=2022,D193,"-")</f>
        <v>-</v>
      </c>
      <c r="T193" s="159" t="str">
        <f t="shared" ref="T193:T250" si="98">IF(G193=2022,E193,"-")</f>
        <v>-</v>
      </c>
      <c r="U193" s="159">
        <f t="shared" ref="U193:U250" si="99">SUM(K193,M193,O193,Q193,S193,)</f>
        <v>0.186</v>
      </c>
      <c r="V193" s="159">
        <f t="shared" ref="V193:V250" si="100">SUM(L193,N193,P193,R193,T193,)</f>
        <v>0</v>
      </c>
      <c r="W193" s="160"/>
      <c r="X193" s="159"/>
      <c r="Y193" s="159">
        <v>0.33479999999999999</v>
      </c>
      <c r="Z193" s="159">
        <v>0</v>
      </c>
      <c r="AA193" s="159">
        <v>0</v>
      </c>
      <c r="AB193" s="159">
        <f t="shared" si="87"/>
        <v>0.33479999999999999</v>
      </c>
    </row>
    <row r="194" spans="1:28" ht="40.5" outlineLevel="1">
      <c r="A194" s="370" t="s">
        <v>630</v>
      </c>
      <c r="B194" s="549" t="s">
        <v>1052</v>
      </c>
      <c r="C194" s="485" t="s">
        <v>433</v>
      </c>
      <c r="D194" s="190">
        <v>0.8</v>
      </c>
      <c r="E194" s="190"/>
      <c r="F194" s="485">
        <v>2020</v>
      </c>
      <c r="G194" s="485">
        <v>2020</v>
      </c>
      <c r="H194" s="159">
        <f t="shared" si="88"/>
        <v>0.14399999999999999</v>
      </c>
      <c r="I194" s="159">
        <f t="shared" si="55"/>
        <v>0.14399999999999999</v>
      </c>
      <c r="J194" s="159">
        <f t="shared" si="74"/>
        <v>0</v>
      </c>
      <c r="K194" s="159" t="str">
        <f t="shared" si="89"/>
        <v>-</v>
      </c>
      <c r="L194" s="159" t="str">
        <f t="shared" si="90"/>
        <v>-</v>
      </c>
      <c r="M194" s="159" t="str">
        <f t="shared" si="91"/>
        <v>-</v>
      </c>
      <c r="N194" s="159" t="str">
        <f t="shared" si="92"/>
        <v>-</v>
      </c>
      <c r="O194" s="159">
        <f t="shared" si="93"/>
        <v>0.8</v>
      </c>
      <c r="P194" s="159">
        <f t="shared" si="94"/>
        <v>0</v>
      </c>
      <c r="Q194" s="159" t="str">
        <f t="shared" si="95"/>
        <v>-</v>
      </c>
      <c r="R194" s="159" t="str">
        <f t="shared" si="96"/>
        <v>-</v>
      </c>
      <c r="S194" s="159" t="str">
        <f t="shared" si="97"/>
        <v>-</v>
      </c>
      <c r="T194" s="159" t="str">
        <f t="shared" si="98"/>
        <v>-</v>
      </c>
      <c r="U194" s="159">
        <f t="shared" si="99"/>
        <v>0.8</v>
      </c>
      <c r="V194" s="159">
        <f t="shared" si="100"/>
        <v>0</v>
      </c>
      <c r="W194" s="160"/>
      <c r="X194" s="160"/>
      <c r="Y194" s="160">
        <v>0.14399999999999999</v>
      </c>
      <c r="Z194" s="160">
        <v>0</v>
      </c>
      <c r="AA194" s="159">
        <v>0</v>
      </c>
      <c r="AB194" s="159">
        <f t="shared" si="87"/>
        <v>0.14399999999999999</v>
      </c>
    </row>
    <row r="195" spans="1:28" ht="40.5" outlineLevel="1">
      <c r="A195" s="370" t="s">
        <v>631</v>
      </c>
      <c r="B195" s="549" t="s">
        <v>1053</v>
      </c>
      <c r="C195" s="485" t="s">
        <v>433</v>
      </c>
      <c r="D195" s="190">
        <v>0.44</v>
      </c>
      <c r="E195" s="190"/>
      <c r="F195" s="485">
        <v>2020</v>
      </c>
      <c r="G195" s="485">
        <v>2020</v>
      </c>
      <c r="H195" s="159">
        <f t="shared" si="88"/>
        <v>0.72</v>
      </c>
      <c r="I195" s="159">
        <f t="shared" si="55"/>
        <v>0.72</v>
      </c>
      <c r="J195" s="159">
        <f t="shared" si="74"/>
        <v>0</v>
      </c>
      <c r="K195" s="159" t="str">
        <f t="shared" si="89"/>
        <v>-</v>
      </c>
      <c r="L195" s="159" t="str">
        <f t="shared" si="90"/>
        <v>-</v>
      </c>
      <c r="M195" s="159" t="str">
        <f t="shared" si="91"/>
        <v>-</v>
      </c>
      <c r="N195" s="159" t="str">
        <f t="shared" si="92"/>
        <v>-</v>
      </c>
      <c r="O195" s="159">
        <f t="shared" si="93"/>
        <v>0.44</v>
      </c>
      <c r="P195" s="159">
        <f t="shared" si="94"/>
        <v>0</v>
      </c>
      <c r="Q195" s="159" t="str">
        <f t="shared" si="95"/>
        <v>-</v>
      </c>
      <c r="R195" s="159" t="str">
        <f t="shared" si="96"/>
        <v>-</v>
      </c>
      <c r="S195" s="159" t="str">
        <f t="shared" si="97"/>
        <v>-</v>
      </c>
      <c r="T195" s="159" t="str">
        <f t="shared" si="98"/>
        <v>-</v>
      </c>
      <c r="U195" s="159">
        <f t="shared" si="99"/>
        <v>0.44</v>
      </c>
      <c r="V195" s="159">
        <f t="shared" si="100"/>
        <v>0</v>
      </c>
      <c r="W195" s="160"/>
      <c r="X195" s="160"/>
      <c r="Y195" s="160">
        <v>0.72</v>
      </c>
      <c r="Z195" s="160">
        <v>0</v>
      </c>
      <c r="AA195" s="159">
        <v>0</v>
      </c>
      <c r="AB195" s="159">
        <f t="shared" si="87"/>
        <v>0.72</v>
      </c>
    </row>
    <row r="196" spans="1:28" ht="40.5" outlineLevel="1">
      <c r="A196" s="370" t="s">
        <v>632</v>
      </c>
      <c r="B196" s="548" t="s">
        <v>1054</v>
      </c>
      <c r="C196" s="485" t="s">
        <v>433</v>
      </c>
      <c r="D196" s="190">
        <v>0.12</v>
      </c>
      <c r="E196" s="190"/>
      <c r="F196" s="485">
        <v>2020</v>
      </c>
      <c r="G196" s="485">
        <v>2020</v>
      </c>
      <c r="H196" s="159">
        <f t="shared" si="88"/>
        <v>0.216</v>
      </c>
      <c r="I196" s="159">
        <f t="shared" ref="I196:I254" si="101">H196</f>
        <v>0.216</v>
      </c>
      <c r="J196" s="159">
        <f t="shared" si="74"/>
        <v>0</v>
      </c>
      <c r="K196" s="159" t="str">
        <f t="shared" si="89"/>
        <v>-</v>
      </c>
      <c r="L196" s="159" t="str">
        <f t="shared" si="90"/>
        <v>-</v>
      </c>
      <c r="M196" s="159" t="str">
        <f t="shared" si="91"/>
        <v>-</v>
      </c>
      <c r="N196" s="159" t="str">
        <f t="shared" si="92"/>
        <v>-</v>
      </c>
      <c r="O196" s="159">
        <f t="shared" si="93"/>
        <v>0.12</v>
      </c>
      <c r="P196" s="159">
        <f t="shared" si="94"/>
        <v>0</v>
      </c>
      <c r="Q196" s="159" t="str">
        <f t="shared" si="95"/>
        <v>-</v>
      </c>
      <c r="R196" s="159" t="str">
        <f t="shared" si="96"/>
        <v>-</v>
      </c>
      <c r="S196" s="159" t="str">
        <f t="shared" si="97"/>
        <v>-</v>
      </c>
      <c r="T196" s="159" t="str">
        <f t="shared" si="98"/>
        <v>-</v>
      </c>
      <c r="U196" s="159">
        <f t="shared" si="99"/>
        <v>0.12</v>
      </c>
      <c r="V196" s="159">
        <f t="shared" si="100"/>
        <v>0</v>
      </c>
      <c r="W196" s="160"/>
      <c r="X196" s="160"/>
      <c r="Y196" s="160">
        <v>0.216</v>
      </c>
      <c r="Z196" s="159">
        <v>0</v>
      </c>
      <c r="AA196" s="160">
        <v>0</v>
      </c>
      <c r="AB196" s="159">
        <f t="shared" si="87"/>
        <v>0.216</v>
      </c>
    </row>
    <row r="197" spans="1:28" ht="40.5" outlineLevel="1">
      <c r="A197" s="370" t="s">
        <v>633</v>
      </c>
      <c r="B197" s="548" t="s">
        <v>1055</v>
      </c>
      <c r="C197" s="485" t="s">
        <v>433</v>
      </c>
      <c r="D197" s="190">
        <v>0.185</v>
      </c>
      <c r="E197" s="190"/>
      <c r="F197" s="485">
        <v>2020</v>
      </c>
      <c r="G197" s="485">
        <v>2020</v>
      </c>
      <c r="H197" s="159">
        <f t="shared" si="88"/>
        <v>0.33300000000000002</v>
      </c>
      <c r="I197" s="159">
        <f t="shared" si="101"/>
        <v>0.33300000000000002</v>
      </c>
      <c r="J197" s="159">
        <f t="shared" si="74"/>
        <v>0</v>
      </c>
      <c r="K197" s="159" t="str">
        <f t="shared" si="89"/>
        <v>-</v>
      </c>
      <c r="L197" s="159" t="str">
        <f t="shared" si="90"/>
        <v>-</v>
      </c>
      <c r="M197" s="159" t="str">
        <f t="shared" si="91"/>
        <v>-</v>
      </c>
      <c r="N197" s="159" t="str">
        <f t="shared" si="92"/>
        <v>-</v>
      </c>
      <c r="O197" s="159">
        <f t="shared" si="93"/>
        <v>0.185</v>
      </c>
      <c r="P197" s="159">
        <f t="shared" si="94"/>
        <v>0</v>
      </c>
      <c r="Q197" s="159" t="str">
        <f t="shared" si="95"/>
        <v>-</v>
      </c>
      <c r="R197" s="159" t="str">
        <f t="shared" si="96"/>
        <v>-</v>
      </c>
      <c r="S197" s="159" t="str">
        <f t="shared" si="97"/>
        <v>-</v>
      </c>
      <c r="T197" s="159" t="str">
        <f t="shared" si="98"/>
        <v>-</v>
      </c>
      <c r="U197" s="159">
        <f t="shared" si="99"/>
        <v>0.185</v>
      </c>
      <c r="V197" s="159">
        <f t="shared" si="100"/>
        <v>0</v>
      </c>
      <c r="W197" s="160"/>
      <c r="X197" s="160"/>
      <c r="Y197" s="160">
        <v>0.33300000000000002</v>
      </c>
      <c r="Z197" s="159">
        <v>0</v>
      </c>
      <c r="AA197" s="160">
        <v>0</v>
      </c>
      <c r="AB197" s="159">
        <f t="shared" si="87"/>
        <v>0.33300000000000002</v>
      </c>
    </row>
    <row r="198" spans="1:28" ht="40.5" outlineLevel="1">
      <c r="A198" s="370" t="s">
        <v>634</v>
      </c>
      <c r="B198" s="548" t="s">
        <v>1056</v>
      </c>
      <c r="C198" s="485" t="s">
        <v>433</v>
      </c>
      <c r="D198" s="190">
        <v>0.25600000000000001</v>
      </c>
      <c r="E198" s="190"/>
      <c r="F198" s="485">
        <v>2020</v>
      </c>
      <c r="G198" s="485">
        <v>2020</v>
      </c>
      <c r="H198" s="159">
        <f t="shared" si="88"/>
        <v>0.46079999999999999</v>
      </c>
      <c r="I198" s="159">
        <f t="shared" si="101"/>
        <v>0.46079999999999999</v>
      </c>
      <c r="J198" s="159">
        <f t="shared" si="74"/>
        <v>0</v>
      </c>
      <c r="K198" s="159" t="str">
        <f t="shared" si="89"/>
        <v>-</v>
      </c>
      <c r="L198" s="159" t="str">
        <f t="shared" si="90"/>
        <v>-</v>
      </c>
      <c r="M198" s="159" t="str">
        <f t="shared" si="91"/>
        <v>-</v>
      </c>
      <c r="N198" s="159" t="str">
        <f t="shared" si="92"/>
        <v>-</v>
      </c>
      <c r="O198" s="159">
        <f t="shared" si="93"/>
        <v>0.25600000000000001</v>
      </c>
      <c r="P198" s="159">
        <f t="shared" si="94"/>
        <v>0</v>
      </c>
      <c r="Q198" s="159" t="str">
        <f t="shared" si="95"/>
        <v>-</v>
      </c>
      <c r="R198" s="159" t="str">
        <f t="shared" si="96"/>
        <v>-</v>
      </c>
      <c r="S198" s="159" t="str">
        <f t="shared" si="97"/>
        <v>-</v>
      </c>
      <c r="T198" s="159" t="str">
        <f t="shared" si="98"/>
        <v>-</v>
      </c>
      <c r="U198" s="159">
        <f t="shared" si="99"/>
        <v>0.25600000000000001</v>
      </c>
      <c r="V198" s="159">
        <f t="shared" si="100"/>
        <v>0</v>
      </c>
      <c r="W198" s="160"/>
      <c r="X198" s="160"/>
      <c r="Y198" s="160">
        <v>0.46079999999999999</v>
      </c>
      <c r="Z198" s="159">
        <v>0</v>
      </c>
      <c r="AA198" s="160">
        <v>0</v>
      </c>
      <c r="AB198" s="159">
        <f t="shared" si="87"/>
        <v>0.46079999999999999</v>
      </c>
    </row>
    <row r="199" spans="1:28" ht="40.5" outlineLevel="1">
      <c r="A199" s="370" t="s">
        <v>635</v>
      </c>
      <c r="B199" s="549" t="s">
        <v>1057</v>
      </c>
      <c r="C199" s="485" t="s">
        <v>433</v>
      </c>
      <c r="D199" s="190">
        <v>0.14399999999999999</v>
      </c>
      <c r="E199" s="190"/>
      <c r="F199" s="485">
        <v>2020</v>
      </c>
      <c r="G199" s="485">
        <v>2020</v>
      </c>
      <c r="H199" s="159">
        <f t="shared" si="88"/>
        <v>0.25919999999999999</v>
      </c>
      <c r="I199" s="159">
        <f t="shared" si="101"/>
        <v>0.25919999999999999</v>
      </c>
      <c r="J199" s="159">
        <f t="shared" si="74"/>
        <v>0</v>
      </c>
      <c r="K199" s="159" t="str">
        <f t="shared" si="89"/>
        <v>-</v>
      </c>
      <c r="L199" s="159" t="str">
        <f t="shared" si="90"/>
        <v>-</v>
      </c>
      <c r="M199" s="159" t="str">
        <f t="shared" si="91"/>
        <v>-</v>
      </c>
      <c r="N199" s="159" t="str">
        <f t="shared" si="92"/>
        <v>-</v>
      </c>
      <c r="O199" s="159">
        <f t="shared" si="93"/>
        <v>0.14399999999999999</v>
      </c>
      <c r="P199" s="159">
        <f t="shared" si="94"/>
        <v>0</v>
      </c>
      <c r="Q199" s="159" t="str">
        <f t="shared" si="95"/>
        <v>-</v>
      </c>
      <c r="R199" s="159" t="str">
        <f t="shared" si="96"/>
        <v>-</v>
      </c>
      <c r="S199" s="159" t="str">
        <f t="shared" si="97"/>
        <v>-</v>
      </c>
      <c r="T199" s="159" t="str">
        <f t="shared" si="98"/>
        <v>-</v>
      </c>
      <c r="U199" s="159">
        <f t="shared" si="99"/>
        <v>0.14399999999999999</v>
      </c>
      <c r="V199" s="159">
        <f t="shared" si="100"/>
        <v>0</v>
      </c>
      <c r="W199" s="160"/>
      <c r="X199" s="160"/>
      <c r="Y199" s="160">
        <v>0.25919999999999999</v>
      </c>
      <c r="Z199" s="159">
        <v>0</v>
      </c>
      <c r="AA199" s="160">
        <v>0</v>
      </c>
      <c r="AB199" s="159">
        <f t="shared" si="87"/>
        <v>0.25919999999999999</v>
      </c>
    </row>
    <row r="200" spans="1:28" ht="40.5" outlineLevel="1">
      <c r="A200" s="370" t="s">
        <v>636</v>
      </c>
      <c r="B200" s="549" t="s">
        <v>1058</v>
      </c>
      <c r="C200" s="485" t="s">
        <v>433</v>
      </c>
      <c r="D200" s="190">
        <v>0.48</v>
      </c>
      <c r="E200" s="190"/>
      <c r="F200" s="485">
        <v>2020</v>
      </c>
      <c r="G200" s="485">
        <v>2020</v>
      </c>
      <c r="H200" s="159">
        <f t="shared" si="88"/>
        <v>0.86399999999999999</v>
      </c>
      <c r="I200" s="159">
        <f t="shared" si="101"/>
        <v>0.86399999999999999</v>
      </c>
      <c r="J200" s="159">
        <f t="shared" si="74"/>
        <v>0</v>
      </c>
      <c r="K200" s="159" t="str">
        <f t="shared" si="89"/>
        <v>-</v>
      </c>
      <c r="L200" s="159" t="str">
        <f t="shared" si="90"/>
        <v>-</v>
      </c>
      <c r="M200" s="159" t="str">
        <f t="shared" si="91"/>
        <v>-</v>
      </c>
      <c r="N200" s="159" t="str">
        <f t="shared" si="92"/>
        <v>-</v>
      </c>
      <c r="O200" s="159">
        <f t="shared" si="93"/>
        <v>0.48</v>
      </c>
      <c r="P200" s="159">
        <f t="shared" si="94"/>
        <v>0</v>
      </c>
      <c r="Q200" s="159" t="str">
        <f t="shared" si="95"/>
        <v>-</v>
      </c>
      <c r="R200" s="159" t="str">
        <f t="shared" si="96"/>
        <v>-</v>
      </c>
      <c r="S200" s="159" t="str">
        <f t="shared" si="97"/>
        <v>-</v>
      </c>
      <c r="T200" s="159" t="str">
        <f t="shared" si="98"/>
        <v>-</v>
      </c>
      <c r="U200" s="159">
        <f t="shared" si="99"/>
        <v>0.48</v>
      </c>
      <c r="V200" s="159">
        <f t="shared" si="100"/>
        <v>0</v>
      </c>
      <c r="W200" s="160"/>
      <c r="X200" s="160"/>
      <c r="Y200" s="160">
        <v>0.86399999999999999</v>
      </c>
      <c r="Z200" s="159">
        <v>0</v>
      </c>
      <c r="AA200" s="160">
        <v>0</v>
      </c>
      <c r="AB200" s="159">
        <f t="shared" si="87"/>
        <v>0.86399999999999999</v>
      </c>
    </row>
    <row r="201" spans="1:28" ht="40.5" outlineLevel="1">
      <c r="A201" s="370" t="s">
        <v>637</v>
      </c>
      <c r="B201" s="549" t="s">
        <v>1059</v>
      </c>
      <c r="C201" s="485" t="s">
        <v>433</v>
      </c>
      <c r="D201" s="190">
        <v>0.26</v>
      </c>
      <c r="E201" s="190"/>
      <c r="F201" s="485">
        <v>2020</v>
      </c>
      <c r="G201" s="485">
        <v>2020</v>
      </c>
      <c r="H201" s="159">
        <f t="shared" si="88"/>
        <v>0.46800000000000003</v>
      </c>
      <c r="I201" s="159">
        <f t="shared" si="101"/>
        <v>0.46800000000000003</v>
      </c>
      <c r="J201" s="159">
        <f t="shared" si="74"/>
        <v>0</v>
      </c>
      <c r="K201" s="159" t="str">
        <f t="shared" si="89"/>
        <v>-</v>
      </c>
      <c r="L201" s="159" t="str">
        <f t="shared" si="90"/>
        <v>-</v>
      </c>
      <c r="M201" s="159" t="str">
        <f t="shared" si="91"/>
        <v>-</v>
      </c>
      <c r="N201" s="159" t="str">
        <f t="shared" si="92"/>
        <v>-</v>
      </c>
      <c r="O201" s="159">
        <f t="shared" si="93"/>
        <v>0.26</v>
      </c>
      <c r="P201" s="159">
        <f t="shared" si="94"/>
        <v>0</v>
      </c>
      <c r="Q201" s="159" t="str">
        <f t="shared" si="95"/>
        <v>-</v>
      </c>
      <c r="R201" s="159" t="str">
        <f t="shared" si="96"/>
        <v>-</v>
      </c>
      <c r="S201" s="159" t="str">
        <f t="shared" si="97"/>
        <v>-</v>
      </c>
      <c r="T201" s="159" t="str">
        <f t="shared" si="98"/>
        <v>-</v>
      </c>
      <c r="U201" s="159">
        <f t="shared" si="99"/>
        <v>0.26</v>
      </c>
      <c r="V201" s="159">
        <f t="shared" si="100"/>
        <v>0</v>
      </c>
      <c r="W201" s="160"/>
      <c r="X201" s="160"/>
      <c r="Y201" s="160">
        <v>0.46800000000000003</v>
      </c>
      <c r="Z201" s="159">
        <v>0</v>
      </c>
      <c r="AA201" s="160">
        <v>0</v>
      </c>
      <c r="AB201" s="159">
        <f t="shared" si="87"/>
        <v>0.46800000000000003</v>
      </c>
    </row>
    <row r="202" spans="1:28" ht="40.5" outlineLevel="1">
      <c r="A202" s="370" t="s">
        <v>638</v>
      </c>
      <c r="B202" s="549" t="s">
        <v>1060</v>
      </c>
      <c r="C202" s="485" t="s">
        <v>433</v>
      </c>
      <c r="D202" s="190">
        <v>0.19</v>
      </c>
      <c r="E202" s="190"/>
      <c r="F202" s="485">
        <v>2020</v>
      </c>
      <c r="G202" s="485">
        <v>2020</v>
      </c>
      <c r="H202" s="159">
        <f t="shared" si="88"/>
        <v>0.34200000000000003</v>
      </c>
      <c r="I202" s="159">
        <f t="shared" si="101"/>
        <v>0.34200000000000003</v>
      </c>
      <c r="J202" s="159">
        <f t="shared" si="74"/>
        <v>0</v>
      </c>
      <c r="K202" s="159" t="str">
        <f t="shared" si="89"/>
        <v>-</v>
      </c>
      <c r="L202" s="159" t="str">
        <f t="shared" si="90"/>
        <v>-</v>
      </c>
      <c r="M202" s="159" t="str">
        <f t="shared" si="91"/>
        <v>-</v>
      </c>
      <c r="N202" s="159" t="str">
        <f t="shared" si="92"/>
        <v>-</v>
      </c>
      <c r="O202" s="159">
        <f t="shared" si="93"/>
        <v>0.19</v>
      </c>
      <c r="P202" s="159">
        <f t="shared" si="94"/>
        <v>0</v>
      </c>
      <c r="Q202" s="159" t="str">
        <f t="shared" si="95"/>
        <v>-</v>
      </c>
      <c r="R202" s="159" t="str">
        <f t="shared" si="96"/>
        <v>-</v>
      </c>
      <c r="S202" s="159" t="str">
        <f t="shared" si="97"/>
        <v>-</v>
      </c>
      <c r="T202" s="159" t="str">
        <f t="shared" si="98"/>
        <v>-</v>
      </c>
      <c r="U202" s="159">
        <f t="shared" si="99"/>
        <v>0.19</v>
      </c>
      <c r="V202" s="159">
        <f t="shared" si="100"/>
        <v>0</v>
      </c>
      <c r="W202" s="160"/>
      <c r="X202" s="160"/>
      <c r="Y202" s="160">
        <v>0.34200000000000003</v>
      </c>
      <c r="Z202" s="159">
        <v>0</v>
      </c>
      <c r="AA202" s="159">
        <v>0</v>
      </c>
      <c r="AB202" s="159">
        <f t="shared" si="87"/>
        <v>0.34200000000000003</v>
      </c>
    </row>
    <row r="203" spans="1:28" ht="40.5" outlineLevel="1">
      <c r="A203" s="370" t="s">
        <v>639</v>
      </c>
      <c r="B203" s="549" t="s">
        <v>1061</v>
      </c>
      <c r="C203" s="485" t="s">
        <v>433</v>
      </c>
      <c r="D203" s="190">
        <v>0.23</v>
      </c>
      <c r="E203" s="190"/>
      <c r="F203" s="485">
        <v>2018</v>
      </c>
      <c r="G203" s="485">
        <v>2018</v>
      </c>
      <c r="H203" s="159">
        <f t="shared" si="88"/>
        <v>0.41399999999999998</v>
      </c>
      <c r="I203" s="159">
        <f t="shared" si="101"/>
        <v>0.41399999999999998</v>
      </c>
      <c r="J203" s="159">
        <f t="shared" si="74"/>
        <v>0.41399999999999998</v>
      </c>
      <c r="K203" s="159">
        <f t="shared" si="89"/>
        <v>0.23</v>
      </c>
      <c r="L203" s="159">
        <f t="shared" si="90"/>
        <v>0</v>
      </c>
      <c r="M203" s="159" t="str">
        <f t="shared" si="91"/>
        <v>-</v>
      </c>
      <c r="N203" s="159" t="str">
        <f t="shared" si="92"/>
        <v>-</v>
      </c>
      <c r="O203" s="159" t="str">
        <f t="shared" si="93"/>
        <v>-</v>
      </c>
      <c r="P203" s="159" t="str">
        <f t="shared" si="94"/>
        <v>-</v>
      </c>
      <c r="Q203" s="159" t="str">
        <f t="shared" si="95"/>
        <v>-</v>
      </c>
      <c r="R203" s="159" t="str">
        <f t="shared" si="96"/>
        <v>-</v>
      </c>
      <c r="S203" s="159" t="str">
        <f t="shared" si="97"/>
        <v>-</v>
      </c>
      <c r="T203" s="159" t="str">
        <f t="shared" si="98"/>
        <v>-</v>
      </c>
      <c r="U203" s="159">
        <f t="shared" si="99"/>
        <v>0.23</v>
      </c>
      <c r="V203" s="159">
        <f t="shared" si="100"/>
        <v>0</v>
      </c>
      <c r="W203" s="160">
        <v>0.41399999999999998</v>
      </c>
      <c r="X203" s="160"/>
      <c r="Y203" s="160">
        <v>0</v>
      </c>
      <c r="Z203" s="159">
        <v>0</v>
      </c>
      <c r="AA203" s="159"/>
      <c r="AB203" s="159">
        <f t="shared" si="87"/>
        <v>0.41399999999999998</v>
      </c>
    </row>
    <row r="204" spans="1:28" ht="40.5" outlineLevel="1">
      <c r="A204" s="370" t="s">
        <v>640</v>
      </c>
      <c r="B204" s="549" t="s">
        <v>1062</v>
      </c>
      <c r="C204" s="485" t="s">
        <v>433</v>
      </c>
      <c r="D204" s="190">
        <v>0.53</v>
      </c>
      <c r="E204" s="190"/>
      <c r="F204" s="485">
        <v>2018</v>
      </c>
      <c r="G204" s="485">
        <v>2018</v>
      </c>
      <c r="H204" s="159">
        <f t="shared" si="88"/>
        <v>0.95399999999999996</v>
      </c>
      <c r="I204" s="159">
        <f t="shared" si="101"/>
        <v>0.95399999999999996</v>
      </c>
      <c r="J204" s="159">
        <f t="shared" si="74"/>
        <v>0.95399999999999996</v>
      </c>
      <c r="K204" s="159">
        <f t="shared" si="89"/>
        <v>0.53</v>
      </c>
      <c r="L204" s="159">
        <f t="shared" si="90"/>
        <v>0</v>
      </c>
      <c r="M204" s="159" t="str">
        <f t="shared" si="91"/>
        <v>-</v>
      </c>
      <c r="N204" s="159" t="str">
        <f t="shared" si="92"/>
        <v>-</v>
      </c>
      <c r="O204" s="159" t="str">
        <f t="shared" si="93"/>
        <v>-</v>
      </c>
      <c r="P204" s="159" t="str">
        <f t="shared" si="94"/>
        <v>-</v>
      </c>
      <c r="Q204" s="159" t="str">
        <f t="shared" si="95"/>
        <v>-</v>
      </c>
      <c r="R204" s="159" t="str">
        <f t="shared" si="96"/>
        <v>-</v>
      </c>
      <c r="S204" s="159" t="str">
        <f t="shared" si="97"/>
        <v>-</v>
      </c>
      <c r="T204" s="159" t="str">
        <f t="shared" si="98"/>
        <v>-</v>
      </c>
      <c r="U204" s="159">
        <f t="shared" si="99"/>
        <v>0.53</v>
      </c>
      <c r="V204" s="159">
        <f t="shared" si="100"/>
        <v>0</v>
      </c>
      <c r="W204" s="160">
        <v>0.95399999999999996</v>
      </c>
      <c r="X204" s="160"/>
      <c r="Y204" s="160">
        <v>0</v>
      </c>
      <c r="Z204" s="159">
        <v>0</v>
      </c>
      <c r="AA204" s="159"/>
      <c r="AB204" s="159">
        <f t="shared" si="87"/>
        <v>0.95399999999999996</v>
      </c>
    </row>
    <row r="205" spans="1:28" ht="40.5" outlineLevel="1">
      <c r="A205" s="370" t="s">
        <v>641</v>
      </c>
      <c r="B205" s="549" t="s">
        <v>1063</v>
      </c>
      <c r="C205" s="485" t="s">
        <v>433</v>
      </c>
      <c r="D205" s="190">
        <v>0.26</v>
      </c>
      <c r="E205" s="190"/>
      <c r="F205" s="485">
        <v>2018</v>
      </c>
      <c r="G205" s="485">
        <v>2018</v>
      </c>
      <c r="H205" s="159">
        <f t="shared" si="88"/>
        <v>0.26100000000000001</v>
      </c>
      <c r="I205" s="159">
        <f t="shared" si="101"/>
        <v>0.26100000000000001</v>
      </c>
      <c r="J205" s="159">
        <f t="shared" si="74"/>
        <v>0.26100000000000001</v>
      </c>
      <c r="K205" s="159">
        <f t="shared" si="89"/>
        <v>0.26</v>
      </c>
      <c r="L205" s="159">
        <f t="shared" si="90"/>
        <v>0</v>
      </c>
      <c r="M205" s="159" t="str">
        <f t="shared" si="91"/>
        <v>-</v>
      </c>
      <c r="N205" s="159" t="str">
        <f t="shared" si="92"/>
        <v>-</v>
      </c>
      <c r="O205" s="159" t="str">
        <f t="shared" si="93"/>
        <v>-</v>
      </c>
      <c r="P205" s="159" t="str">
        <f t="shared" si="94"/>
        <v>-</v>
      </c>
      <c r="Q205" s="159" t="str">
        <f t="shared" si="95"/>
        <v>-</v>
      </c>
      <c r="R205" s="159" t="str">
        <f t="shared" si="96"/>
        <v>-</v>
      </c>
      <c r="S205" s="159" t="str">
        <f t="shared" si="97"/>
        <v>-</v>
      </c>
      <c r="T205" s="159" t="str">
        <f t="shared" si="98"/>
        <v>-</v>
      </c>
      <c r="U205" s="159">
        <f t="shared" si="99"/>
        <v>0.26</v>
      </c>
      <c r="V205" s="159">
        <f t="shared" si="100"/>
        <v>0</v>
      </c>
      <c r="W205" s="160">
        <v>0.26100000000000001</v>
      </c>
      <c r="X205" s="160"/>
      <c r="Y205" s="160">
        <v>0</v>
      </c>
      <c r="Z205" s="159">
        <v>0</v>
      </c>
      <c r="AA205" s="159"/>
      <c r="AB205" s="159">
        <f t="shared" si="87"/>
        <v>0.26100000000000001</v>
      </c>
    </row>
    <row r="206" spans="1:28" ht="40.5" outlineLevel="1">
      <c r="A206" s="370" t="s">
        <v>642</v>
      </c>
      <c r="B206" s="549" t="s">
        <v>1064</v>
      </c>
      <c r="C206" s="485" t="s">
        <v>433</v>
      </c>
      <c r="D206" s="190">
        <v>0.61</v>
      </c>
      <c r="E206" s="190"/>
      <c r="F206" s="485">
        <v>2018</v>
      </c>
      <c r="G206" s="485">
        <v>2018</v>
      </c>
      <c r="H206" s="159">
        <f t="shared" si="88"/>
        <v>1.0980000000000001</v>
      </c>
      <c r="I206" s="159">
        <f t="shared" si="101"/>
        <v>1.0980000000000001</v>
      </c>
      <c r="J206" s="159">
        <f t="shared" si="74"/>
        <v>1.0980000000000001</v>
      </c>
      <c r="K206" s="159">
        <f t="shared" si="89"/>
        <v>0.61</v>
      </c>
      <c r="L206" s="159">
        <f t="shared" si="90"/>
        <v>0</v>
      </c>
      <c r="M206" s="159" t="str">
        <f t="shared" si="91"/>
        <v>-</v>
      </c>
      <c r="N206" s="159" t="str">
        <f t="shared" si="92"/>
        <v>-</v>
      </c>
      <c r="O206" s="159" t="str">
        <f t="shared" si="93"/>
        <v>-</v>
      </c>
      <c r="P206" s="159" t="str">
        <f t="shared" si="94"/>
        <v>-</v>
      </c>
      <c r="Q206" s="159" t="str">
        <f t="shared" si="95"/>
        <v>-</v>
      </c>
      <c r="R206" s="159" t="str">
        <f t="shared" si="96"/>
        <v>-</v>
      </c>
      <c r="S206" s="159" t="str">
        <f t="shared" si="97"/>
        <v>-</v>
      </c>
      <c r="T206" s="159" t="str">
        <f t="shared" si="98"/>
        <v>-</v>
      </c>
      <c r="U206" s="159">
        <f t="shared" si="99"/>
        <v>0.61</v>
      </c>
      <c r="V206" s="159">
        <f t="shared" si="100"/>
        <v>0</v>
      </c>
      <c r="W206" s="160">
        <v>1.0980000000000001</v>
      </c>
      <c r="X206" s="160"/>
      <c r="Y206" s="160">
        <v>0</v>
      </c>
      <c r="Z206" s="159">
        <v>0</v>
      </c>
      <c r="AA206" s="159"/>
      <c r="AB206" s="159">
        <f t="shared" si="87"/>
        <v>1.0980000000000001</v>
      </c>
    </row>
    <row r="207" spans="1:28" ht="40.5" outlineLevel="1">
      <c r="A207" s="370" t="s">
        <v>643</v>
      </c>
      <c r="B207" s="549" t="s">
        <v>1065</v>
      </c>
      <c r="C207" s="485" t="s">
        <v>433</v>
      </c>
      <c r="D207" s="190">
        <v>0.14000000000000001</v>
      </c>
      <c r="E207" s="190"/>
      <c r="F207" s="485">
        <v>2018</v>
      </c>
      <c r="G207" s="485">
        <v>2018</v>
      </c>
      <c r="H207" s="159">
        <f t="shared" si="88"/>
        <v>0.252</v>
      </c>
      <c r="I207" s="159">
        <f t="shared" si="101"/>
        <v>0.252</v>
      </c>
      <c r="J207" s="159">
        <f t="shared" si="74"/>
        <v>0.252</v>
      </c>
      <c r="K207" s="159">
        <f t="shared" si="89"/>
        <v>0.14000000000000001</v>
      </c>
      <c r="L207" s="159">
        <f t="shared" si="90"/>
        <v>0</v>
      </c>
      <c r="M207" s="159" t="str">
        <f t="shared" si="91"/>
        <v>-</v>
      </c>
      <c r="N207" s="159" t="str">
        <f t="shared" si="92"/>
        <v>-</v>
      </c>
      <c r="O207" s="159" t="str">
        <f t="shared" si="93"/>
        <v>-</v>
      </c>
      <c r="P207" s="159" t="str">
        <f t="shared" si="94"/>
        <v>-</v>
      </c>
      <c r="Q207" s="159" t="str">
        <f t="shared" si="95"/>
        <v>-</v>
      </c>
      <c r="R207" s="159" t="str">
        <f t="shared" si="96"/>
        <v>-</v>
      </c>
      <c r="S207" s="159" t="str">
        <f t="shared" si="97"/>
        <v>-</v>
      </c>
      <c r="T207" s="159" t="str">
        <f t="shared" si="98"/>
        <v>-</v>
      </c>
      <c r="U207" s="159">
        <f t="shared" si="99"/>
        <v>0.14000000000000001</v>
      </c>
      <c r="V207" s="159">
        <f t="shared" si="100"/>
        <v>0</v>
      </c>
      <c r="W207" s="160">
        <v>0.252</v>
      </c>
      <c r="X207" s="160"/>
      <c r="Y207" s="160">
        <v>0</v>
      </c>
      <c r="Z207" s="159">
        <v>0</v>
      </c>
      <c r="AA207" s="159"/>
      <c r="AB207" s="159">
        <f t="shared" si="87"/>
        <v>0.252</v>
      </c>
    </row>
    <row r="208" spans="1:28" ht="40.5" outlineLevel="1">
      <c r="A208" s="370" t="s">
        <v>644</v>
      </c>
      <c r="B208" s="549" t="s">
        <v>1066</v>
      </c>
      <c r="C208" s="485" t="s">
        <v>433</v>
      </c>
      <c r="D208" s="190">
        <v>0.28000000000000003</v>
      </c>
      <c r="E208" s="190"/>
      <c r="F208" s="485">
        <v>2020</v>
      </c>
      <c r="G208" s="485">
        <v>2020</v>
      </c>
      <c r="H208" s="159">
        <f t="shared" si="88"/>
        <v>0.504</v>
      </c>
      <c r="I208" s="159">
        <f t="shared" si="101"/>
        <v>0.504</v>
      </c>
      <c r="J208" s="159">
        <f t="shared" si="74"/>
        <v>0</v>
      </c>
      <c r="K208" s="159" t="str">
        <f t="shared" si="89"/>
        <v>-</v>
      </c>
      <c r="L208" s="159" t="str">
        <f t="shared" si="90"/>
        <v>-</v>
      </c>
      <c r="M208" s="159" t="str">
        <f t="shared" si="91"/>
        <v>-</v>
      </c>
      <c r="N208" s="159" t="str">
        <f t="shared" si="92"/>
        <v>-</v>
      </c>
      <c r="O208" s="159">
        <f t="shared" si="93"/>
        <v>0.28000000000000003</v>
      </c>
      <c r="P208" s="159">
        <f t="shared" si="94"/>
        <v>0</v>
      </c>
      <c r="Q208" s="159" t="str">
        <f t="shared" si="95"/>
        <v>-</v>
      </c>
      <c r="R208" s="159" t="str">
        <f t="shared" si="96"/>
        <v>-</v>
      </c>
      <c r="S208" s="159" t="str">
        <f t="shared" si="97"/>
        <v>-</v>
      </c>
      <c r="T208" s="159" t="str">
        <f t="shared" si="98"/>
        <v>-</v>
      </c>
      <c r="U208" s="159">
        <f t="shared" si="99"/>
        <v>0.28000000000000003</v>
      </c>
      <c r="V208" s="159">
        <f t="shared" si="100"/>
        <v>0</v>
      </c>
      <c r="W208" s="160"/>
      <c r="X208" s="160"/>
      <c r="Y208" s="160">
        <v>0.504</v>
      </c>
      <c r="Z208" s="159">
        <v>0</v>
      </c>
      <c r="AA208" s="159"/>
      <c r="AB208" s="159">
        <f t="shared" si="87"/>
        <v>0.504</v>
      </c>
    </row>
    <row r="209" spans="1:28" ht="40.5" outlineLevel="1">
      <c r="A209" s="370" t="s">
        <v>645</v>
      </c>
      <c r="B209" s="549" t="s">
        <v>1067</v>
      </c>
      <c r="C209" s="485" t="s">
        <v>433</v>
      </c>
      <c r="D209" s="190">
        <v>0.27</v>
      </c>
      <c r="E209" s="190"/>
      <c r="F209" s="485">
        <v>2020</v>
      </c>
      <c r="G209" s="485">
        <v>2020</v>
      </c>
      <c r="H209" s="159">
        <f t="shared" si="88"/>
        <v>0.48599999999999999</v>
      </c>
      <c r="I209" s="159">
        <f t="shared" si="101"/>
        <v>0.48599999999999999</v>
      </c>
      <c r="J209" s="159">
        <f t="shared" ref="J209:J250" si="102">W209</f>
        <v>0</v>
      </c>
      <c r="K209" s="159" t="str">
        <f t="shared" si="89"/>
        <v>-</v>
      </c>
      <c r="L209" s="159" t="str">
        <f t="shared" si="90"/>
        <v>-</v>
      </c>
      <c r="M209" s="159" t="str">
        <f t="shared" si="91"/>
        <v>-</v>
      </c>
      <c r="N209" s="159" t="str">
        <f t="shared" si="92"/>
        <v>-</v>
      </c>
      <c r="O209" s="159">
        <f t="shared" si="93"/>
        <v>0.27</v>
      </c>
      <c r="P209" s="159">
        <f t="shared" si="94"/>
        <v>0</v>
      </c>
      <c r="Q209" s="159" t="str">
        <f t="shared" si="95"/>
        <v>-</v>
      </c>
      <c r="R209" s="159" t="str">
        <f t="shared" si="96"/>
        <v>-</v>
      </c>
      <c r="S209" s="159" t="str">
        <f t="shared" si="97"/>
        <v>-</v>
      </c>
      <c r="T209" s="159" t="str">
        <f t="shared" si="98"/>
        <v>-</v>
      </c>
      <c r="U209" s="159">
        <f t="shared" si="99"/>
        <v>0.27</v>
      </c>
      <c r="V209" s="159">
        <f t="shared" si="100"/>
        <v>0</v>
      </c>
      <c r="W209" s="160"/>
      <c r="X209" s="160"/>
      <c r="Y209" s="160">
        <v>0.48599999999999999</v>
      </c>
      <c r="Z209" s="159">
        <v>0</v>
      </c>
      <c r="AA209" s="159"/>
      <c r="AB209" s="159">
        <f t="shared" si="72"/>
        <v>0.48599999999999999</v>
      </c>
    </row>
    <row r="210" spans="1:28" ht="40.5" outlineLevel="1">
      <c r="A210" s="370" t="s">
        <v>646</v>
      </c>
      <c r="B210" s="549" t="s">
        <v>1068</v>
      </c>
      <c r="C210" s="485" t="s">
        <v>433</v>
      </c>
      <c r="D210" s="190">
        <v>0.27</v>
      </c>
      <c r="E210" s="190"/>
      <c r="F210" s="485">
        <v>2020</v>
      </c>
      <c r="G210" s="485">
        <v>2020</v>
      </c>
      <c r="H210" s="159">
        <f t="shared" si="88"/>
        <v>0.48599999999999999</v>
      </c>
      <c r="I210" s="159">
        <f t="shared" si="101"/>
        <v>0.48599999999999999</v>
      </c>
      <c r="J210" s="159">
        <f t="shared" si="102"/>
        <v>0</v>
      </c>
      <c r="K210" s="159" t="str">
        <f t="shared" si="89"/>
        <v>-</v>
      </c>
      <c r="L210" s="159" t="str">
        <f t="shared" si="90"/>
        <v>-</v>
      </c>
      <c r="M210" s="159" t="str">
        <f t="shared" si="91"/>
        <v>-</v>
      </c>
      <c r="N210" s="159" t="str">
        <f t="shared" si="92"/>
        <v>-</v>
      </c>
      <c r="O210" s="159">
        <f t="shared" si="93"/>
        <v>0.27</v>
      </c>
      <c r="P210" s="159">
        <f t="shared" si="94"/>
        <v>0</v>
      </c>
      <c r="Q210" s="159" t="str">
        <f t="shared" si="95"/>
        <v>-</v>
      </c>
      <c r="R210" s="159" t="str">
        <f t="shared" si="96"/>
        <v>-</v>
      </c>
      <c r="S210" s="159" t="str">
        <f t="shared" si="97"/>
        <v>-</v>
      </c>
      <c r="T210" s="159" t="str">
        <f t="shared" si="98"/>
        <v>-</v>
      </c>
      <c r="U210" s="159">
        <f t="shared" si="99"/>
        <v>0.27</v>
      </c>
      <c r="V210" s="159">
        <f t="shared" si="100"/>
        <v>0</v>
      </c>
      <c r="W210" s="160"/>
      <c r="X210" s="160"/>
      <c r="Y210" s="160">
        <v>0.48599999999999999</v>
      </c>
      <c r="Z210" s="159">
        <v>0</v>
      </c>
      <c r="AA210" s="159"/>
      <c r="AB210" s="159">
        <f t="shared" si="72"/>
        <v>0.48599999999999999</v>
      </c>
    </row>
    <row r="211" spans="1:28" ht="40.5" outlineLevel="1">
      <c r="A211" s="370" t="s">
        <v>647</v>
      </c>
      <c r="B211" s="549" t="s">
        <v>1069</v>
      </c>
      <c r="C211" s="485" t="s">
        <v>433</v>
      </c>
      <c r="D211" s="190">
        <v>0.52</v>
      </c>
      <c r="E211" s="190"/>
      <c r="F211" s="485">
        <v>2020</v>
      </c>
      <c r="G211" s="485">
        <v>2020</v>
      </c>
      <c r="H211" s="159">
        <f t="shared" si="88"/>
        <v>0.93600000000000005</v>
      </c>
      <c r="I211" s="159">
        <f t="shared" si="101"/>
        <v>0.93600000000000005</v>
      </c>
      <c r="J211" s="159">
        <f t="shared" si="102"/>
        <v>0</v>
      </c>
      <c r="K211" s="159" t="str">
        <f t="shared" si="89"/>
        <v>-</v>
      </c>
      <c r="L211" s="159" t="str">
        <f t="shared" si="90"/>
        <v>-</v>
      </c>
      <c r="M211" s="159" t="str">
        <f t="shared" si="91"/>
        <v>-</v>
      </c>
      <c r="N211" s="159" t="str">
        <f t="shared" si="92"/>
        <v>-</v>
      </c>
      <c r="O211" s="159">
        <f t="shared" si="93"/>
        <v>0.52</v>
      </c>
      <c r="P211" s="159">
        <f t="shared" si="94"/>
        <v>0</v>
      </c>
      <c r="Q211" s="159" t="str">
        <f t="shared" si="95"/>
        <v>-</v>
      </c>
      <c r="R211" s="159" t="str">
        <f t="shared" si="96"/>
        <v>-</v>
      </c>
      <c r="S211" s="159" t="str">
        <f t="shared" si="97"/>
        <v>-</v>
      </c>
      <c r="T211" s="159" t="str">
        <f t="shared" si="98"/>
        <v>-</v>
      </c>
      <c r="U211" s="159">
        <f t="shared" si="99"/>
        <v>0.52</v>
      </c>
      <c r="V211" s="159">
        <f t="shared" si="100"/>
        <v>0</v>
      </c>
      <c r="W211" s="160"/>
      <c r="X211" s="160"/>
      <c r="Y211" s="160">
        <v>0.93600000000000005</v>
      </c>
      <c r="Z211" s="159">
        <v>0</v>
      </c>
      <c r="AA211" s="159"/>
      <c r="AB211" s="159">
        <f t="shared" si="72"/>
        <v>0.93600000000000005</v>
      </c>
    </row>
    <row r="212" spans="1:28" ht="40.5" outlineLevel="1">
      <c r="A212" s="370" t="s">
        <v>648</v>
      </c>
      <c r="B212" s="549" t="s">
        <v>1070</v>
      </c>
      <c r="C212" s="485" t="s">
        <v>433</v>
      </c>
      <c r="D212" s="190">
        <v>0.25</v>
      </c>
      <c r="E212" s="190"/>
      <c r="F212" s="485">
        <v>2020</v>
      </c>
      <c r="G212" s="485">
        <v>2020</v>
      </c>
      <c r="H212" s="159">
        <f t="shared" si="88"/>
        <v>0.45</v>
      </c>
      <c r="I212" s="159">
        <f t="shared" si="101"/>
        <v>0.45</v>
      </c>
      <c r="J212" s="159">
        <f t="shared" si="102"/>
        <v>0</v>
      </c>
      <c r="K212" s="159" t="str">
        <f t="shared" si="89"/>
        <v>-</v>
      </c>
      <c r="L212" s="159" t="str">
        <f t="shared" si="90"/>
        <v>-</v>
      </c>
      <c r="M212" s="159" t="str">
        <f t="shared" si="91"/>
        <v>-</v>
      </c>
      <c r="N212" s="159" t="str">
        <f t="shared" si="92"/>
        <v>-</v>
      </c>
      <c r="O212" s="159">
        <f t="shared" si="93"/>
        <v>0.25</v>
      </c>
      <c r="P212" s="159">
        <f t="shared" si="94"/>
        <v>0</v>
      </c>
      <c r="Q212" s="159" t="str">
        <f t="shared" si="95"/>
        <v>-</v>
      </c>
      <c r="R212" s="159" t="str">
        <f t="shared" si="96"/>
        <v>-</v>
      </c>
      <c r="S212" s="159" t="str">
        <f t="shared" si="97"/>
        <v>-</v>
      </c>
      <c r="T212" s="159" t="str">
        <f t="shared" si="98"/>
        <v>-</v>
      </c>
      <c r="U212" s="159">
        <f t="shared" si="99"/>
        <v>0.25</v>
      </c>
      <c r="V212" s="159">
        <f t="shared" si="100"/>
        <v>0</v>
      </c>
      <c r="W212" s="160"/>
      <c r="X212" s="160"/>
      <c r="Y212" s="160">
        <v>0.45</v>
      </c>
      <c r="Z212" s="159">
        <v>0</v>
      </c>
      <c r="AA212" s="159"/>
      <c r="AB212" s="159">
        <f t="shared" si="72"/>
        <v>0.45</v>
      </c>
    </row>
    <row r="213" spans="1:28" ht="40.5" outlineLevel="1">
      <c r="A213" s="370" t="s">
        <v>649</v>
      </c>
      <c r="B213" s="549" t="s">
        <v>1071</v>
      </c>
      <c r="C213" s="485" t="s">
        <v>433</v>
      </c>
      <c r="D213" s="190">
        <v>0.192</v>
      </c>
      <c r="E213" s="190"/>
      <c r="F213" s="485">
        <v>2020</v>
      </c>
      <c r="G213" s="485">
        <v>2020</v>
      </c>
      <c r="H213" s="159">
        <f t="shared" si="88"/>
        <v>0.34560000000000002</v>
      </c>
      <c r="I213" s="159">
        <f t="shared" si="101"/>
        <v>0.34560000000000002</v>
      </c>
      <c r="J213" s="159">
        <f t="shared" si="102"/>
        <v>0</v>
      </c>
      <c r="K213" s="159" t="str">
        <f t="shared" si="89"/>
        <v>-</v>
      </c>
      <c r="L213" s="159" t="str">
        <f t="shared" si="90"/>
        <v>-</v>
      </c>
      <c r="M213" s="159" t="str">
        <f t="shared" si="91"/>
        <v>-</v>
      </c>
      <c r="N213" s="159" t="str">
        <f t="shared" si="92"/>
        <v>-</v>
      </c>
      <c r="O213" s="159">
        <f t="shared" si="93"/>
        <v>0.192</v>
      </c>
      <c r="P213" s="159">
        <f t="shared" si="94"/>
        <v>0</v>
      </c>
      <c r="Q213" s="159" t="str">
        <f t="shared" si="95"/>
        <v>-</v>
      </c>
      <c r="R213" s="159" t="str">
        <f t="shared" si="96"/>
        <v>-</v>
      </c>
      <c r="S213" s="159" t="str">
        <f t="shared" si="97"/>
        <v>-</v>
      </c>
      <c r="T213" s="159" t="str">
        <f t="shared" si="98"/>
        <v>-</v>
      </c>
      <c r="U213" s="159">
        <f t="shared" si="99"/>
        <v>0.192</v>
      </c>
      <c r="V213" s="159">
        <f t="shared" si="100"/>
        <v>0</v>
      </c>
      <c r="W213" s="160"/>
      <c r="X213" s="160"/>
      <c r="Y213" s="160">
        <v>0.34560000000000002</v>
      </c>
      <c r="Z213" s="159">
        <v>0</v>
      </c>
      <c r="AA213" s="159"/>
      <c r="AB213" s="159">
        <f t="shared" si="72"/>
        <v>0.34560000000000002</v>
      </c>
    </row>
    <row r="214" spans="1:28" ht="40.5" outlineLevel="1">
      <c r="A214" s="370" t="s">
        <v>650</v>
      </c>
      <c r="B214" s="549" t="s">
        <v>1072</v>
      </c>
      <c r="C214" s="485" t="s">
        <v>433</v>
      </c>
      <c r="D214" s="190">
        <v>0.3</v>
      </c>
      <c r="E214" s="190"/>
      <c r="F214" s="485">
        <v>2020</v>
      </c>
      <c r="G214" s="485">
        <v>2020</v>
      </c>
      <c r="H214" s="159">
        <f t="shared" si="88"/>
        <v>0.54</v>
      </c>
      <c r="I214" s="159">
        <f t="shared" si="101"/>
        <v>0.54</v>
      </c>
      <c r="J214" s="159">
        <f t="shared" si="102"/>
        <v>0</v>
      </c>
      <c r="K214" s="159" t="str">
        <f t="shared" si="89"/>
        <v>-</v>
      </c>
      <c r="L214" s="159" t="str">
        <f t="shared" si="90"/>
        <v>-</v>
      </c>
      <c r="M214" s="159" t="str">
        <f t="shared" si="91"/>
        <v>-</v>
      </c>
      <c r="N214" s="159" t="str">
        <f t="shared" si="92"/>
        <v>-</v>
      </c>
      <c r="O214" s="159">
        <f t="shared" si="93"/>
        <v>0.3</v>
      </c>
      <c r="P214" s="159">
        <f t="shared" si="94"/>
        <v>0</v>
      </c>
      <c r="Q214" s="159" t="str">
        <f t="shared" si="95"/>
        <v>-</v>
      </c>
      <c r="R214" s="159" t="str">
        <f t="shared" si="96"/>
        <v>-</v>
      </c>
      <c r="S214" s="159" t="str">
        <f t="shared" si="97"/>
        <v>-</v>
      </c>
      <c r="T214" s="159" t="str">
        <f t="shared" si="98"/>
        <v>-</v>
      </c>
      <c r="U214" s="159">
        <f t="shared" si="99"/>
        <v>0.3</v>
      </c>
      <c r="V214" s="159">
        <f t="shared" si="100"/>
        <v>0</v>
      </c>
      <c r="W214" s="160"/>
      <c r="X214" s="160"/>
      <c r="Y214" s="160">
        <v>0.54</v>
      </c>
      <c r="Z214" s="159">
        <v>0</v>
      </c>
      <c r="AA214" s="159"/>
      <c r="AB214" s="159">
        <f t="shared" si="72"/>
        <v>0.54</v>
      </c>
    </row>
    <row r="215" spans="1:28" ht="40.5" outlineLevel="1">
      <c r="A215" s="370" t="s">
        <v>651</v>
      </c>
      <c r="B215" s="549" t="s">
        <v>1073</v>
      </c>
      <c r="C215" s="485" t="s">
        <v>433</v>
      </c>
      <c r="D215" s="190">
        <v>0.318</v>
      </c>
      <c r="E215" s="190"/>
      <c r="F215" s="485">
        <v>2020</v>
      </c>
      <c r="G215" s="485">
        <v>2020</v>
      </c>
      <c r="H215" s="159">
        <f t="shared" si="88"/>
        <v>0.57240000000000002</v>
      </c>
      <c r="I215" s="159">
        <f t="shared" si="101"/>
        <v>0.57240000000000002</v>
      </c>
      <c r="J215" s="159">
        <f t="shared" si="102"/>
        <v>0</v>
      </c>
      <c r="K215" s="159" t="str">
        <f t="shared" si="89"/>
        <v>-</v>
      </c>
      <c r="L215" s="159" t="str">
        <f t="shared" si="90"/>
        <v>-</v>
      </c>
      <c r="M215" s="159" t="str">
        <f t="shared" si="91"/>
        <v>-</v>
      </c>
      <c r="N215" s="159" t="str">
        <f t="shared" si="92"/>
        <v>-</v>
      </c>
      <c r="O215" s="159">
        <f t="shared" si="93"/>
        <v>0.318</v>
      </c>
      <c r="P215" s="159">
        <f t="shared" si="94"/>
        <v>0</v>
      </c>
      <c r="Q215" s="159" t="str">
        <f t="shared" si="95"/>
        <v>-</v>
      </c>
      <c r="R215" s="159" t="str">
        <f t="shared" si="96"/>
        <v>-</v>
      </c>
      <c r="S215" s="159" t="str">
        <f t="shared" si="97"/>
        <v>-</v>
      </c>
      <c r="T215" s="159" t="str">
        <f t="shared" si="98"/>
        <v>-</v>
      </c>
      <c r="U215" s="159">
        <f t="shared" si="99"/>
        <v>0.318</v>
      </c>
      <c r="V215" s="159">
        <f t="shared" si="100"/>
        <v>0</v>
      </c>
      <c r="W215" s="160"/>
      <c r="X215" s="160"/>
      <c r="Y215" s="160">
        <v>0.57240000000000002</v>
      </c>
      <c r="Z215" s="159">
        <v>0</v>
      </c>
      <c r="AA215" s="159"/>
      <c r="AB215" s="159">
        <f t="shared" si="72"/>
        <v>0.57240000000000002</v>
      </c>
    </row>
    <row r="216" spans="1:28" ht="40.5" outlineLevel="1">
      <c r="A216" s="370" t="s">
        <v>652</v>
      </c>
      <c r="B216" s="549" t="s">
        <v>1074</v>
      </c>
      <c r="C216" s="485" t="s">
        <v>433</v>
      </c>
      <c r="D216" s="190">
        <v>0.38600000000000001</v>
      </c>
      <c r="E216" s="190"/>
      <c r="F216" s="485">
        <v>2020</v>
      </c>
      <c r="G216" s="485">
        <v>2020</v>
      </c>
      <c r="H216" s="159">
        <f t="shared" si="88"/>
        <v>0.69479999999999997</v>
      </c>
      <c r="I216" s="159">
        <f t="shared" si="101"/>
        <v>0.69479999999999997</v>
      </c>
      <c r="J216" s="159">
        <f t="shared" si="102"/>
        <v>0</v>
      </c>
      <c r="K216" s="159" t="str">
        <f t="shared" si="89"/>
        <v>-</v>
      </c>
      <c r="L216" s="159" t="str">
        <f t="shared" si="90"/>
        <v>-</v>
      </c>
      <c r="M216" s="159" t="str">
        <f t="shared" si="91"/>
        <v>-</v>
      </c>
      <c r="N216" s="159" t="str">
        <f t="shared" si="92"/>
        <v>-</v>
      </c>
      <c r="O216" s="159">
        <f t="shared" si="93"/>
        <v>0.38600000000000001</v>
      </c>
      <c r="P216" s="159">
        <f t="shared" si="94"/>
        <v>0</v>
      </c>
      <c r="Q216" s="159" t="str">
        <f t="shared" si="95"/>
        <v>-</v>
      </c>
      <c r="R216" s="159" t="str">
        <f t="shared" si="96"/>
        <v>-</v>
      </c>
      <c r="S216" s="159" t="str">
        <f t="shared" si="97"/>
        <v>-</v>
      </c>
      <c r="T216" s="159" t="str">
        <f t="shared" si="98"/>
        <v>-</v>
      </c>
      <c r="U216" s="159">
        <f t="shared" si="99"/>
        <v>0.38600000000000001</v>
      </c>
      <c r="V216" s="159">
        <f t="shared" si="100"/>
        <v>0</v>
      </c>
      <c r="W216" s="160"/>
      <c r="X216" s="160"/>
      <c r="Y216" s="160">
        <v>0.69479999999999997</v>
      </c>
      <c r="Z216" s="159">
        <v>0</v>
      </c>
      <c r="AA216" s="159"/>
      <c r="AB216" s="159">
        <f t="shared" si="72"/>
        <v>0.69479999999999997</v>
      </c>
    </row>
    <row r="217" spans="1:28" ht="40.5" outlineLevel="1">
      <c r="A217" s="370" t="s">
        <v>653</v>
      </c>
      <c r="B217" s="549" t="s">
        <v>1075</v>
      </c>
      <c r="C217" s="485" t="s">
        <v>433</v>
      </c>
      <c r="D217" s="190">
        <v>0.13</v>
      </c>
      <c r="E217" s="190"/>
      <c r="F217" s="485">
        <v>2020</v>
      </c>
      <c r="G217" s="485">
        <v>2020</v>
      </c>
      <c r="H217" s="159">
        <f t="shared" si="88"/>
        <v>0.23400000000000001</v>
      </c>
      <c r="I217" s="159">
        <f t="shared" si="101"/>
        <v>0.23400000000000001</v>
      </c>
      <c r="J217" s="159">
        <f t="shared" si="102"/>
        <v>0</v>
      </c>
      <c r="K217" s="159" t="str">
        <f t="shared" si="89"/>
        <v>-</v>
      </c>
      <c r="L217" s="159" t="str">
        <f t="shared" si="90"/>
        <v>-</v>
      </c>
      <c r="M217" s="159" t="str">
        <f t="shared" si="91"/>
        <v>-</v>
      </c>
      <c r="N217" s="159" t="str">
        <f t="shared" si="92"/>
        <v>-</v>
      </c>
      <c r="O217" s="159">
        <f t="shared" si="93"/>
        <v>0.13</v>
      </c>
      <c r="P217" s="159">
        <f t="shared" si="94"/>
        <v>0</v>
      </c>
      <c r="Q217" s="159" t="str">
        <f t="shared" si="95"/>
        <v>-</v>
      </c>
      <c r="R217" s="159" t="str">
        <f t="shared" si="96"/>
        <v>-</v>
      </c>
      <c r="S217" s="159" t="str">
        <f t="shared" si="97"/>
        <v>-</v>
      </c>
      <c r="T217" s="159" t="str">
        <f t="shared" si="98"/>
        <v>-</v>
      </c>
      <c r="U217" s="159">
        <f t="shared" si="99"/>
        <v>0.13</v>
      </c>
      <c r="V217" s="159">
        <f t="shared" si="100"/>
        <v>0</v>
      </c>
      <c r="W217" s="160"/>
      <c r="X217" s="160"/>
      <c r="Y217" s="160">
        <v>0.23400000000000001</v>
      </c>
      <c r="Z217" s="159">
        <v>0</v>
      </c>
      <c r="AA217" s="159"/>
      <c r="AB217" s="159">
        <f t="shared" si="72"/>
        <v>0.23400000000000001</v>
      </c>
    </row>
    <row r="218" spans="1:28" ht="40.5" outlineLevel="1">
      <c r="A218" s="370" t="s">
        <v>654</v>
      </c>
      <c r="B218" s="549" t="s">
        <v>1076</v>
      </c>
      <c r="C218" s="485" t="s">
        <v>433</v>
      </c>
      <c r="D218" s="190">
        <v>0.16400000000000001</v>
      </c>
      <c r="E218" s="190"/>
      <c r="F218" s="485">
        <v>2020</v>
      </c>
      <c r="G218" s="485">
        <v>2020</v>
      </c>
      <c r="H218" s="159">
        <f t="shared" si="88"/>
        <v>0.29519999999999996</v>
      </c>
      <c r="I218" s="159">
        <f t="shared" si="101"/>
        <v>0.29519999999999996</v>
      </c>
      <c r="J218" s="159">
        <f t="shared" si="102"/>
        <v>0</v>
      </c>
      <c r="K218" s="159" t="str">
        <f t="shared" si="89"/>
        <v>-</v>
      </c>
      <c r="L218" s="159" t="str">
        <f t="shared" si="90"/>
        <v>-</v>
      </c>
      <c r="M218" s="159" t="str">
        <f t="shared" si="91"/>
        <v>-</v>
      </c>
      <c r="N218" s="159" t="str">
        <f t="shared" si="92"/>
        <v>-</v>
      </c>
      <c r="O218" s="159">
        <f t="shared" si="93"/>
        <v>0.16400000000000001</v>
      </c>
      <c r="P218" s="159">
        <f t="shared" si="94"/>
        <v>0</v>
      </c>
      <c r="Q218" s="159" t="str">
        <f t="shared" si="95"/>
        <v>-</v>
      </c>
      <c r="R218" s="159" t="str">
        <f t="shared" si="96"/>
        <v>-</v>
      </c>
      <c r="S218" s="159" t="str">
        <f t="shared" si="97"/>
        <v>-</v>
      </c>
      <c r="T218" s="159" t="str">
        <f t="shared" si="98"/>
        <v>-</v>
      </c>
      <c r="U218" s="159">
        <f t="shared" si="99"/>
        <v>0.16400000000000001</v>
      </c>
      <c r="V218" s="159">
        <f t="shared" si="100"/>
        <v>0</v>
      </c>
      <c r="W218" s="160"/>
      <c r="X218" s="160"/>
      <c r="Y218" s="160">
        <v>0.29519999999999996</v>
      </c>
      <c r="Z218" s="159">
        <v>0</v>
      </c>
      <c r="AA218" s="159"/>
      <c r="AB218" s="159">
        <f t="shared" si="72"/>
        <v>0.29519999999999996</v>
      </c>
    </row>
    <row r="219" spans="1:28" ht="40.5" outlineLevel="1">
      <c r="A219" s="370" t="s">
        <v>655</v>
      </c>
      <c r="B219" s="549" t="s">
        <v>1077</v>
      </c>
      <c r="C219" s="485" t="s">
        <v>433</v>
      </c>
      <c r="D219" s="190">
        <v>0.4</v>
      </c>
      <c r="E219" s="190"/>
      <c r="F219" s="485">
        <v>2020</v>
      </c>
      <c r="G219" s="485">
        <v>2020</v>
      </c>
      <c r="H219" s="159">
        <f t="shared" si="88"/>
        <v>0.72</v>
      </c>
      <c r="I219" s="159">
        <f t="shared" si="101"/>
        <v>0.72</v>
      </c>
      <c r="J219" s="159">
        <f t="shared" si="102"/>
        <v>0</v>
      </c>
      <c r="K219" s="159" t="str">
        <f t="shared" si="89"/>
        <v>-</v>
      </c>
      <c r="L219" s="159" t="str">
        <f t="shared" si="90"/>
        <v>-</v>
      </c>
      <c r="M219" s="159" t="str">
        <f t="shared" si="91"/>
        <v>-</v>
      </c>
      <c r="N219" s="159" t="str">
        <f t="shared" si="92"/>
        <v>-</v>
      </c>
      <c r="O219" s="159">
        <f t="shared" si="93"/>
        <v>0.4</v>
      </c>
      <c r="P219" s="159">
        <f t="shared" si="94"/>
        <v>0</v>
      </c>
      <c r="Q219" s="159" t="str">
        <f t="shared" si="95"/>
        <v>-</v>
      </c>
      <c r="R219" s="159" t="str">
        <f t="shared" si="96"/>
        <v>-</v>
      </c>
      <c r="S219" s="159" t="str">
        <f t="shared" si="97"/>
        <v>-</v>
      </c>
      <c r="T219" s="159" t="str">
        <f t="shared" si="98"/>
        <v>-</v>
      </c>
      <c r="U219" s="159">
        <f t="shared" si="99"/>
        <v>0.4</v>
      </c>
      <c r="V219" s="159">
        <f t="shared" si="100"/>
        <v>0</v>
      </c>
      <c r="W219" s="160"/>
      <c r="X219" s="160"/>
      <c r="Y219" s="160">
        <v>0.72</v>
      </c>
      <c r="Z219" s="159">
        <v>0</v>
      </c>
      <c r="AA219" s="159"/>
      <c r="AB219" s="159">
        <f t="shared" si="72"/>
        <v>0.72</v>
      </c>
    </row>
    <row r="220" spans="1:28" ht="40.5" outlineLevel="1">
      <c r="A220" s="370" t="s">
        <v>656</v>
      </c>
      <c r="B220" s="549" t="s">
        <v>1078</v>
      </c>
      <c r="C220" s="485" t="s">
        <v>433</v>
      </c>
      <c r="D220" s="190">
        <v>0.29599999999999999</v>
      </c>
      <c r="E220" s="190"/>
      <c r="F220" s="485">
        <v>2020</v>
      </c>
      <c r="G220" s="485">
        <v>2020</v>
      </c>
      <c r="H220" s="159">
        <f t="shared" si="88"/>
        <v>0.53279999999999994</v>
      </c>
      <c r="I220" s="159">
        <f t="shared" si="101"/>
        <v>0.53279999999999994</v>
      </c>
      <c r="J220" s="159">
        <f t="shared" si="102"/>
        <v>0</v>
      </c>
      <c r="K220" s="159" t="str">
        <f t="shared" si="89"/>
        <v>-</v>
      </c>
      <c r="L220" s="159" t="str">
        <f t="shared" si="90"/>
        <v>-</v>
      </c>
      <c r="M220" s="159" t="str">
        <f t="shared" si="91"/>
        <v>-</v>
      </c>
      <c r="N220" s="159" t="str">
        <f t="shared" si="92"/>
        <v>-</v>
      </c>
      <c r="O220" s="159">
        <f t="shared" si="93"/>
        <v>0.29599999999999999</v>
      </c>
      <c r="P220" s="159">
        <f t="shared" si="94"/>
        <v>0</v>
      </c>
      <c r="Q220" s="159" t="str">
        <f t="shared" si="95"/>
        <v>-</v>
      </c>
      <c r="R220" s="159" t="str">
        <f t="shared" si="96"/>
        <v>-</v>
      </c>
      <c r="S220" s="159" t="str">
        <f t="shared" si="97"/>
        <v>-</v>
      </c>
      <c r="T220" s="159" t="str">
        <f t="shared" si="98"/>
        <v>-</v>
      </c>
      <c r="U220" s="159">
        <f t="shared" si="99"/>
        <v>0.29599999999999999</v>
      </c>
      <c r="V220" s="159">
        <f t="shared" si="100"/>
        <v>0</v>
      </c>
      <c r="W220" s="160"/>
      <c r="X220" s="160"/>
      <c r="Y220" s="160">
        <v>0.53279999999999994</v>
      </c>
      <c r="Z220" s="159">
        <v>0</v>
      </c>
      <c r="AA220" s="159"/>
      <c r="AB220" s="159">
        <f t="shared" si="72"/>
        <v>0.53279999999999994</v>
      </c>
    </row>
    <row r="221" spans="1:28" ht="40.5" outlineLevel="1">
      <c r="A221" s="370" t="s">
        <v>657</v>
      </c>
      <c r="B221" s="549" t="s">
        <v>1079</v>
      </c>
      <c r="C221" s="485" t="s">
        <v>433</v>
      </c>
      <c r="D221" s="190">
        <v>0.41899999999999998</v>
      </c>
      <c r="E221" s="190"/>
      <c r="F221" s="485">
        <v>2020</v>
      </c>
      <c r="G221" s="485">
        <v>2020</v>
      </c>
      <c r="H221" s="159">
        <f t="shared" si="88"/>
        <v>0.54720000000000002</v>
      </c>
      <c r="I221" s="159">
        <f t="shared" si="101"/>
        <v>0.54720000000000002</v>
      </c>
      <c r="J221" s="159">
        <f t="shared" si="102"/>
        <v>0</v>
      </c>
      <c r="K221" s="159" t="str">
        <f t="shared" si="89"/>
        <v>-</v>
      </c>
      <c r="L221" s="159" t="str">
        <f t="shared" si="90"/>
        <v>-</v>
      </c>
      <c r="M221" s="159" t="str">
        <f t="shared" si="91"/>
        <v>-</v>
      </c>
      <c r="N221" s="159" t="str">
        <f t="shared" si="92"/>
        <v>-</v>
      </c>
      <c r="O221" s="159">
        <f t="shared" si="93"/>
        <v>0.41899999999999998</v>
      </c>
      <c r="P221" s="159">
        <f t="shared" si="94"/>
        <v>0</v>
      </c>
      <c r="Q221" s="159" t="str">
        <f t="shared" si="95"/>
        <v>-</v>
      </c>
      <c r="R221" s="159" t="str">
        <f t="shared" si="96"/>
        <v>-</v>
      </c>
      <c r="S221" s="159" t="str">
        <f t="shared" si="97"/>
        <v>-</v>
      </c>
      <c r="T221" s="159" t="str">
        <f t="shared" si="98"/>
        <v>-</v>
      </c>
      <c r="U221" s="159">
        <f t="shared" si="99"/>
        <v>0.41899999999999998</v>
      </c>
      <c r="V221" s="159">
        <f t="shared" si="100"/>
        <v>0</v>
      </c>
      <c r="W221" s="160"/>
      <c r="X221" s="160"/>
      <c r="Y221" s="160">
        <v>0.54720000000000002</v>
      </c>
      <c r="Z221" s="159">
        <v>0</v>
      </c>
      <c r="AA221" s="159"/>
      <c r="AB221" s="159">
        <f t="shared" si="72"/>
        <v>0.54720000000000002</v>
      </c>
    </row>
    <row r="222" spans="1:28" ht="40.5" outlineLevel="1">
      <c r="A222" s="370" t="s">
        <v>658</v>
      </c>
      <c r="B222" s="549" t="s">
        <v>1080</v>
      </c>
      <c r="C222" s="485" t="s">
        <v>433</v>
      </c>
      <c r="D222" s="190">
        <v>0.16</v>
      </c>
      <c r="E222" s="190"/>
      <c r="F222" s="485">
        <v>2019</v>
      </c>
      <c r="G222" s="485">
        <v>2019</v>
      </c>
      <c r="H222" s="159">
        <f t="shared" si="88"/>
        <v>0.28799999999999998</v>
      </c>
      <c r="I222" s="159">
        <f t="shared" si="101"/>
        <v>0.28799999999999998</v>
      </c>
      <c r="J222" s="159">
        <f t="shared" si="102"/>
        <v>0</v>
      </c>
      <c r="K222" s="159" t="str">
        <f t="shared" si="89"/>
        <v>-</v>
      </c>
      <c r="L222" s="159" t="str">
        <f t="shared" si="90"/>
        <v>-</v>
      </c>
      <c r="M222" s="159">
        <f t="shared" si="91"/>
        <v>0.16</v>
      </c>
      <c r="N222" s="159">
        <f t="shared" si="92"/>
        <v>0</v>
      </c>
      <c r="O222" s="159" t="str">
        <f t="shared" si="93"/>
        <v>-</v>
      </c>
      <c r="P222" s="159" t="str">
        <f t="shared" si="94"/>
        <v>-</v>
      </c>
      <c r="Q222" s="159" t="str">
        <f t="shared" si="95"/>
        <v>-</v>
      </c>
      <c r="R222" s="159" t="str">
        <f t="shared" si="96"/>
        <v>-</v>
      </c>
      <c r="S222" s="159" t="str">
        <f t="shared" si="97"/>
        <v>-</v>
      </c>
      <c r="T222" s="159" t="str">
        <f t="shared" si="98"/>
        <v>-</v>
      </c>
      <c r="U222" s="159">
        <f t="shared" si="99"/>
        <v>0.16</v>
      </c>
      <c r="V222" s="159">
        <f t="shared" si="100"/>
        <v>0</v>
      </c>
      <c r="W222" s="160"/>
      <c r="X222" s="160">
        <v>0.28799999999999998</v>
      </c>
      <c r="Y222" s="160">
        <v>0</v>
      </c>
      <c r="Z222" s="159">
        <v>0</v>
      </c>
      <c r="AA222" s="159"/>
      <c r="AB222" s="159">
        <f t="shared" si="72"/>
        <v>0.28799999999999998</v>
      </c>
    </row>
    <row r="223" spans="1:28" ht="40.5" outlineLevel="1">
      <c r="A223" s="370" t="s">
        <v>659</v>
      </c>
      <c r="B223" s="549" t="s">
        <v>1081</v>
      </c>
      <c r="C223" s="485" t="s">
        <v>433</v>
      </c>
      <c r="D223" s="190">
        <v>0.66</v>
      </c>
      <c r="E223" s="190"/>
      <c r="F223" s="485">
        <v>2019</v>
      </c>
      <c r="G223" s="485">
        <v>2019</v>
      </c>
      <c r="H223" s="159">
        <f t="shared" si="88"/>
        <v>1.1879999999999999</v>
      </c>
      <c r="I223" s="159">
        <f t="shared" si="101"/>
        <v>1.1879999999999999</v>
      </c>
      <c r="J223" s="159">
        <f t="shared" si="102"/>
        <v>0</v>
      </c>
      <c r="K223" s="159" t="str">
        <f t="shared" si="89"/>
        <v>-</v>
      </c>
      <c r="L223" s="159" t="str">
        <f t="shared" si="90"/>
        <v>-</v>
      </c>
      <c r="M223" s="159">
        <f t="shared" si="91"/>
        <v>0.66</v>
      </c>
      <c r="N223" s="159">
        <f t="shared" si="92"/>
        <v>0</v>
      </c>
      <c r="O223" s="159" t="str">
        <f t="shared" si="93"/>
        <v>-</v>
      </c>
      <c r="P223" s="159" t="str">
        <f t="shared" si="94"/>
        <v>-</v>
      </c>
      <c r="Q223" s="159" t="str">
        <f t="shared" si="95"/>
        <v>-</v>
      </c>
      <c r="R223" s="159" t="str">
        <f t="shared" si="96"/>
        <v>-</v>
      </c>
      <c r="S223" s="159" t="str">
        <f t="shared" si="97"/>
        <v>-</v>
      </c>
      <c r="T223" s="159" t="str">
        <f t="shared" si="98"/>
        <v>-</v>
      </c>
      <c r="U223" s="159">
        <f t="shared" si="99"/>
        <v>0.66</v>
      </c>
      <c r="V223" s="159">
        <f t="shared" si="100"/>
        <v>0</v>
      </c>
      <c r="W223" s="160"/>
      <c r="X223" s="160">
        <v>1.1879999999999999</v>
      </c>
      <c r="Y223" s="160">
        <v>0</v>
      </c>
      <c r="Z223" s="159">
        <v>0</v>
      </c>
      <c r="AA223" s="159"/>
      <c r="AB223" s="159">
        <f t="shared" si="72"/>
        <v>1.1879999999999999</v>
      </c>
    </row>
    <row r="224" spans="1:28" ht="40.5" outlineLevel="1">
      <c r="A224" s="370" t="s">
        <v>660</v>
      </c>
      <c r="B224" s="549" t="s">
        <v>1082</v>
      </c>
      <c r="C224" s="485" t="s">
        <v>433</v>
      </c>
      <c r="D224" s="190">
        <v>0.98399999999999999</v>
      </c>
      <c r="E224" s="190"/>
      <c r="F224" s="485">
        <v>2018</v>
      </c>
      <c r="G224" s="485">
        <v>2018</v>
      </c>
      <c r="H224" s="159">
        <f t="shared" si="88"/>
        <v>1.7712000000000001</v>
      </c>
      <c r="I224" s="159">
        <f t="shared" si="101"/>
        <v>1.7712000000000001</v>
      </c>
      <c r="J224" s="159">
        <f t="shared" si="102"/>
        <v>1.7712000000000001</v>
      </c>
      <c r="K224" s="159">
        <f t="shared" si="89"/>
        <v>0.98399999999999999</v>
      </c>
      <c r="L224" s="159">
        <f t="shared" si="90"/>
        <v>0</v>
      </c>
      <c r="M224" s="159" t="str">
        <f t="shared" si="91"/>
        <v>-</v>
      </c>
      <c r="N224" s="159" t="str">
        <f t="shared" si="92"/>
        <v>-</v>
      </c>
      <c r="O224" s="159" t="str">
        <f t="shared" si="93"/>
        <v>-</v>
      </c>
      <c r="P224" s="159" t="str">
        <f t="shared" si="94"/>
        <v>-</v>
      </c>
      <c r="Q224" s="159" t="str">
        <f t="shared" si="95"/>
        <v>-</v>
      </c>
      <c r="R224" s="159" t="str">
        <f t="shared" si="96"/>
        <v>-</v>
      </c>
      <c r="S224" s="159" t="str">
        <f t="shared" si="97"/>
        <v>-</v>
      </c>
      <c r="T224" s="159" t="str">
        <f t="shared" si="98"/>
        <v>-</v>
      </c>
      <c r="U224" s="159">
        <f t="shared" si="99"/>
        <v>0.98399999999999999</v>
      </c>
      <c r="V224" s="159">
        <f t="shared" si="100"/>
        <v>0</v>
      </c>
      <c r="W224" s="160">
        <v>1.7712000000000001</v>
      </c>
      <c r="X224" s="160"/>
      <c r="Y224" s="160">
        <v>0</v>
      </c>
      <c r="Z224" s="159">
        <v>0</v>
      </c>
      <c r="AA224" s="159"/>
      <c r="AB224" s="159">
        <f t="shared" si="72"/>
        <v>1.7712000000000001</v>
      </c>
    </row>
    <row r="225" spans="1:28" ht="40.5" outlineLevel="1">
      <c r="A225" s="370" t="s">
        <v>661</v>
      </c>
      <c r="B225" s="549" t="s">
        <v>1083</v>
      </c>
      <c r="C225" s="485" t="s">
        <v>433</v>
      </c>
      <c r="D225" s="190">
        <v>0.24</v>
      </c>
      <c r="E225" s="190"/>
      <c r="F225" s="485">
        <v>2018</v>
      </c>
      <c r="G225" s="485">
        <v>2018</v>
      </c>
      <c r="H225" s="159">
        <f t="shared" si="88"/>
        <v>0.432</v>
      </c>
      <c r="I225" s="159">
        <f t="shared" si="101"/>
        <v>0.432</v>
      </c>
      <c r="J225" s="159">
        <f t="shared" si="102"/>
        <v>0.432</v>
      </c>
      <c r="K225" s="159">
        <f t="shared" si="89"/>
        <v>0.24</v>
      </c>
      <c r="L225" s="159">
        <f t="shared" si="90"/>
        <v>0</v>
      </c>
      <c r="M225" s="159" t="str">
        <f t="shared" si="91"/>
        <v>-</v>
      </c>
      <c r="N225" s="159" t="str">
        <f t="shared" si="92"/>
        <v>-</v>
      </c>
      <c r="O225" s="159" t="str">
        <f t="shared" si="93"/>
        <v>-</v>
      </c>
      <c r="P225" s="159" t="str">
        <f t="shared" si="94"/>
        <v>-</v>
      </c>
      <c r="Q225" s="159" t="str">
        <f t="shared" si="95"/>
        <v>-</v>
      </c>
      <c r="R225" s="159" t="str">
        <f t="shared" si="96"/>
        <v>-</v>
      </c>
      <c r="S225" s="159" t="str">
        <f t="shared" si="97"/>
        <v>-</v>
      </c>
      <c r="T225" s="159" t="str">
        <f t="shared" si="98"/>
        <v>-</v>
      </c>
      <c r="U225" s="159">
        <f t="shared" si="99"/>
        <v>0.24</v>
      </c>
      <c r="V225" s="159">
        <f t="shared" si="100"/>
        <v>0</v>
      </c>
      <c r="W225" s="160">
        <v>0.432</v>
      </c>
      <c r="X225" s="160"/>
      <c r="Y225" s="160">
        <v>0</v>
      </c>
      <c r="Z225" s="159">
        <v>0</v>
      </c>
      <c r="AA225" s="159"/>
      <c r="AB225" s="159">
        <f t="shared" si="72"/>
        <v>0.432</v>
      </c>
    </row>
    <row r="226" spans="1:28" ht="40.5" outlineLevel="1">
      <c r="A226" s="370" t="s">
        <v>662</v>
      </c>
      <c r="B226" s="549" t="s">
        <v>1084</v>
      </c>
      <c r="C226" s="485" t="s">
        <v>433</v>
      </c>
      <c r="D226" s="190">
        <v>0.46</v>
      </c>
      <c r="E226" s="190"/>
      <c r="F226" s="485">
        <v>2018</v>
      </c>
      <c r="G226" s="485">
        <v>2018</v>
      </c>
      <c r="H226" s="159">
        <f t="shared" si="88"/>
        <v>0.82799999999999996</v>
      </c>
      <c r="I226" s="159">
        <f t="shared" si="101"/>
        <v>0.82799999999999996</v>
      </c>
      <c r="J226" s="159">
        <f t="shared" si="102"/>
        <v>0.82799999999999996</v>
      </c>
      <c r="K226" s="159">
        <f t="shared" si="89"/>
        <v>0.46</v>
      </c>
      <c r="L226" s="159">
        <f t="shared" si="90"/>
        <v>0</v>
      </c>
      <c r="M226" s="159" t="str">
        <f t="shared" si="91"/>
        <v>-</v>
      </c>
      <c r="N226" s="159" t="str">
        <f t="shared" si="92"/>
        <v>-</v>
      </c>
      <c r="O226" s="159" t="str">
        <f t="shared" si="93"/>
        <v>-</v>
      </c>
      <c r="P226" s="159" t="str">
        <f t="shared" si="94"/>
        <v>-</v>
      </c>
      <c r="Q226" s="159" t="str">
        <f t="shared" si="95"/>
        <v>-</v>
      </c>
      <c r="R226" s="159" t="str">
        <f t="shared" si="96"/>
        <v>-</v>
      </c>
      <c r="S226" s="159" t="str">
        <f t="shared" si="97"/>
        <v>-</v>
      </c>
      <c r="T226" s="159" t="str">
        <f t="shared" si="98"/>
        <v>-</v>
      </c>
      <c r="U226" s="159">
        <f t="shared" si="99"/>
        <v>0.46</v>
      </c>
      <c r="V226" s="159">
        <f t="shared" si="100"/>
        <v>0</v>
      </c>
      <c r="W226" s="160">
        <v>0.82799999999999996</v>
      </c>
      <c r="X226" s="160"/>
      <c r="Y226" s="160">
        <v>0</v>
      </c>
      <c r="Z226" s="159">
        <v>0</v>
      </c>
      <c r="AA226" s="159"/>
      <c r="AB226" s="159">
        <f t="shared" si="72"/>
        <v>0.82799999999999996</v>
      </c>
    </row>
    <row r="227" spans="1:28" ht="40.5" outlineLevel="1">
      <c r="A227" s="370" t="s">
        <v>663</v>
      </c>
      <c r="B227" s="549" t="s">
        <v>1085</v>
      </c>
      <c r="C227" s="485" t="s">
        <v>433</v>
      </c>
      <c r="D227" s="190">
        <v>0.3</v>
      </c>
      <c r="E227" s="190"/>
      <c r="F227" s="485">
        <v>2018</v>
      </c>
      <c r="G227" s="485">
        <v>2018</v>
      </c>
      <c r="H227" s="159">
        <f t="shared" si="88"/>
        <v>0.54</v>
      </c>
      <c r="I227" s="159">
        <f t="shared" si="101"/>
        <v>0.54</v>
      </c>
      <c r="J227" s="159">
        <f t="shared" si="102"/>
        <v>0.54</v>
      </c>
      <c r="K227" s="159">
        <f t="shared" si="89"/>
        <v>0.3</v>
      </c>
      <c r="L227" s="159">
        <f t="shared" si="90"/>
        <v>0</v>
      </c>
      <c r="M227" s="159" t="str">
        <f t="shared" si="91"/>
        <v>-</v>
      </c>
      <c r="N227" s="159" t="str">
        <f t="shared" si="92"/>
        <v>-</v>
      </c>
      <c r="O227" s="159" t="str">
        <f t="shared" si="93"/>
        <v>-</v>
      </c>
      <c r="P227" s="159" t="str">
        <f t="shared" si="94"/>
        <v>-</v>
      </c>
      <c r="Q227" s="159" t="str">
        <f t="shared" si="95"/>
        <v>-</v>
      </c>
      <c r="R227" s="159" t="str">
        <f t="shared" si="96"/>
        <v>-</v>
      </c>
      <c r="S227" s="159" t="str">
        <f t="shared" si="97"/>
        <v>-</v>
      </c>
      <c r="T227" s="159" t="str">
        <f t="shared" si="98"/>
        <v>-</v>
      </c>
      <c r="U227" s="159">
        <f t="shared" si="99"/>
        <v>0.3</v>
      </c>
      <c r="V227" s="159">
        <f t="shared" si="100"/>
        <v>0</v>
      </c>
      <c r="W227" s="160">
        <v>0.54</v>
      </c>
      <c r="X227" s="160"/>
      <c r="Y227" s="160">
        <v>0</v>
      </c>
      <c r="Z227" s="159">
        <v>0</v>
      </c>
      <c r="AA227" s="159"/>
      <c r="AB227" s="159">
        <f t="shared" si="72"/>
        <v>0.54</v>
      </c>
    </row>
    <row r="228" spans="1:28" ht="40.5" outlineLevel="1">
      <c r="A228" s="370" t="s">
        <v>664</v>
      </c>
      <c r="B228" s="549" t="s">
        <v>1086</v>
      </c>
      <c r="C228" s="485" t="s">
        <v>433</v>
      </c>
      <c r="D228" s="190">
        <v>0.2</v>
      </c>
      <c r="E228" s="190"/>
      <c r="F228" s="485">
        <v>2018</v>
      </c>
      <c r="G228" s="485">
        <v>2018</v>
      </c>
      <c r="H228" s="159">
        <f t="shared" si="88"/>
        <v>0.36</v>
      </c>
      <c r="I228" s="159">
        <f t="shared" si="101"/>
        <v>0.36</v>
      </c>
      <c r="J228" s="159">
        <f t="shared" si="102"/>
        <v>0.36</v>
      </c>
      <c r="K228" s="159">
        <f t="shared" si="89"/>
        <v>0.2</v>
      </c>
      <c r="L228" s="159">
        <f t="shared" si="90"/>
        <v>0</v>
      </c>
      <c r="M228" s="159" t="str">
        <f t="shared" si="91"/>
        <v>-</v>
      </c>
      <c r="N228" s="159" t="str">
        <f t="shared" si="92"/>
        <v>-</v>
      </c>
      <c r="O228" s="159" t="str">
        <f t="shared" si="93"/>
        <v>-</v>
      </c>
      <c r="P228" s="159" t="str">
        <f t="shared" si="94"/>
        <v>-</v>
      </c>
      <c r="Q228" s="159" t="str">
        <f t="shared" si="95"/>
        <v>-</v>
      </c>
      <c r="R228" s="159" t="str">
        <f t="shared" si="96"/>
        <v>-</v>
      </c>
      <c r="S228" s="159" t="str">
        <f t="shared" si="97"/>
        <v>-</v>
      </c>
      <c r="T228" s="159" t="str">
        <f t="shared" si="98"/>
        <v>-</v>
      </c>
      <c r="U228" s="159">
        <f t="shared" si="99"/>
        <v>0.2</v>
      </c>
      <c r="V228" s="159">
        <f t="shared" si="100"/>
        <v>0</v>
      </c>
      <c r="W228" s="160">
        <v>0.36</v>
      </c>
      <c r="X228" s="160"/>
      <c r="Y228" s="160">
        <v>0</v>
      </c>
      <c r="Z228" s="159">
        <v>0</v>
      </c>
      <c r="AA228" s="159"/>
      <c r="AB228" s="159">
        <f t="shared" si="72"/>
        <v>0.36</v>
      </c>
    </row>
    <row r="229" spans="1:28" ht="40.5" outlineLevel="1">
      <c r="A229" s="370" t="s">
        <v>665</v>
      </c>
      <c r="B229" s="549" t="s">
        <v>1087</v>
      </c>
      <c r="C229" s="485" t="s">
        <v>433</v>
      </c>
      <c r="D229" s="190">
        <v>0.114</v>
      </c>
      <c r="E229" s="190"/>
      <c r="F229" s="485">
        <v>2018</v>
      </c>
      <c r="G229" s="485">
        <v>2018</v>
      </c>
      <c r="H229" s="159">
        <f t="shared" si="88"/>
        <v>0.20519999999999999</v>
      </c>
      <c r="I229" s="159">
        <f t="shared" si="101"/>
        <v>0.20519999999999999</v>
      </c>
      <c r="J229" s="159">
        <f t="shared" si="102"/>
        <v>0.20519999999999999</v>
      </c>
      <c r="K229" s="159">
        <f t="shared" si="89"/>
        <v>0.114</v>
      </c>
      <c r="L229" s="159">
        <f t="shared" si="90"/>
        <v>0</v>
      </c>
      <c r="M229" s="159" t="str">
        <f t="shared" si="91"/>
        <v>-</v>
      </c>
      <c r="N229" s="159" t="str">
        <f t="shared" si="92"/>
        <v>-</v>
      </c>
      <c r="O229" s="159" t="str">
        <f t="shared" si="93"/>
        <v>-</v>
      </c>
      <c r="P229" s="159" t="str">
        <f t="shared" si="94"/>
        <v>-</v>
      </c>
      <c r="Q229" s="159" t="str">
        <f t="shared" si="95"/>
        <v>-</v>
      </c>
      <c r="R229" s="159" t="str">
        <f t="shared" si="96"/>
        <v>-</v>
      </c>
      <c r="S229" s="159" t="str">
        <f t="shared" si="97"/>
        <v>-</v>
      </c>
      <c r="T229" s="159" t="str">
        <f t="shared" si="98"/>
        <v>-</v>
      </c>
      <c r="U229" s="159">
        <f t="shared" si="99"/>
        <v>0.114</v>
      </c>
      <c r="V229" s="159">
        <f t="shared" si="100"/>
        <v>0</v>
      </c>
      <c r="W229" s="160">
        <v>0.20519999999999999</v>
      </c>
      <c r="X229" s="160"/>
      <c r="Y229" s="160">
        <v>0</v>
      </c>
      <c r="Z229" s="159">
        <v>0</v>
      </c>
      <c r="AA229" s="159"/>
      <c r="AB229" s="159">
        <f t="shared" si="72"/>
        <v>0.20519999999999999</v>
      </c>
    </row>
    <row r="230" spans="1:28" ht="40.5" outlineLevel="1">
      <c r="A230" s="370" t="s">
        <v>666</v>
      </c>
      <c r="B230" s="549" t="s">
        <v>1088</v>
      </c>
      <c r="C230" s="485" t="s">
        <v>433</v>
      </c>
      <c r="D230" s="190">
        <v>0.2</v>
      </c>
      <c r="E230" s="190"/>
      <c r="F230" s="485">
        <v>2018</v>
      </c>
      <c r="G230" s="485">
        <v>2018</v>
      </c>
      <c r="H230" s="159">
        <f t="shared" si="88"/>
        <v>0.36</v>
      </c>
      <c r="I230" s="159">
        <f t="shared" si="101"/>
        <v>0.36</v>
      </c>
      <c r="J230" s="159">
        <f t="shared" si="102"/>
        <v>0.36</v>
      </c>
      <c r="K230" s="159">
        <f t="shared" si="89"/>
        <v>0.2</v>
      </c>
      <c r="L230" s="159">
        <f t="shared" si="90"/>
        <v>0</v>
      </c>
      <c r="M230" s="159" t="str">
        <f t="shared" si="91"/>
        <v>-</v>
      </c>
      <c r="N230" s="159" t="str">
        <f t="shared" si="92"/>
        <v>-</v>
      </c>
      <c r="O230" s="159" t="str">
        <f t="shared" si="93"/>
        <v>-</v>
      </c>
      <c r="P230" s="159" t="str">
        <f t="shared" si="94"/>
        <v>-</v>
      </c>
      <c r="Q230" s="159" t="str">
        <f t="shared" si="95"/>
        <v>-</v>
      </c>
      <c r="R230" s="159" t="str">
        <f t="shared" si="96"/>
        <v>-</v>
      </c>
      <c r="S230" s="159" t="str">
        <f t="shared" si="97"/>
        <v>-</v>
      </c>
      <c r="T230" s="159" t="str">
        <f t="shared" si="98"/>
        <v>-</v>
      </c>
      <c r="U230" s="159">
        <f t="shared" si="99"/>
        <v>0.2</v>
      </c>
      <c r="V230" s="159">
        <f t="shared" si="100"/>
        <v>0</v>
      </c>
      <c r="W230" s="160">
        <v>0.36</v>
      </c>
      <c r="X230" s="160"/>
      <c r="Y230" s="160">
        <v>0</v>
      </c>
      <c r="Z230" s="159">
        <v>0</v>
      </c>
      <c r="AA230" s="159"/>
      <c r="AB230" s="159">
        <f t="shared" si="72"/>
        <v>0.36</v>
      </c>
    </row>
    <row r="231" spans="1:28" ht="40.5" outlineLevel="1">
      <c r="A231" s="370" t="s">
        <v>667</v>
      </c>
      <c r="B231" s="549" t="s">
        <v>1089</v>
      </c>
      <c r="C231" s="485" t="s">
        <v>433</v>
      </c>
      <c r="D231" s="190">
        <v>0.2</v>
      </c>
      <c r="E231" s="190"/>
      <c r="F231" s="485">
        <v>2018</v>
      </c>
      <c r="G231" s="485">
        <v>2018</v>
      </c>
      <c r="H231" s="159">
        <f t="shared" si="88"/>
        <v>0.36</v>
      </c>
      <c r="I231" s="159">
        <f t="shared" si="101"/>
        <v>0.36</v>
      </c>
      <c r="J231" s="159">
        <f t="shared" si="102"/>
        <v>0.36</v>
      </c>
      <c r="K231" s="159">
        <f t="shared" si="89"/>
        <v>0.2</v>
      </c>
      <c r="L231" s="159">
        <f t="shared" si="90"/>
        <v>0</v>
      </c>
      <c r="M231" s="159" t="str">
        <f t="shared" si="91"/>
        <v>-</v>
      </c>
      <c r="N231" s="159" t="str">
        <f t="shared" si="92"/>
        <v>-</v>
      </c>
      <c r="O231" s="159" t="str">
        <f t="shared" si="93"/>
        <v>-</v>
      </c>
      <c r="P231" s="159" t="str">
        <f t="shared" si="94"/>
        <v>-</v>
      </c>
      <c r="Q231" s="159" t="str">
        <f t="shared" si="95"/>
        <v>-</v>
      </c>
      <c r="R231" s="159" t="str">
        <f t="shared" si="96"/>
        <v>-</v>
      </c>
      <c r="S231" s="159" t="str">
        <f t="shared" si="97"/>
        <v>-</v>
      </c>
      <c r="T231" s="159" t="str">
        <f t="shared" si="98"/>
        <v>-</v>
      </c>
      <c r="U231" s="159">
        <f t="shared" si="99"/>
        <v>0.2</v>
      </c>
      <c r="V231" s="159">
        <f t="shared" si="100"/>
        <v>0</v>
      </c>
      <c r="W231" s="160">
        <v>0.36</v>
      </c>
      <c r="X231" s="160"/>
      <c r="Y231" s="160">
        <v>0</v>
      </c>
      <c r="Z231" s="159">
        <v>0</v>
      </c>
      <c r="AA231" s="159"/>
      <c r="AB231" s="159">
        <f t="shared" si="72"/>
        <v>0.36</v>
      </c>
    </row>
    <row r="232" spans="1:28" ht="40.5" outlineLevel="1">
      <c r="A232" s="370" t="s">
        <v>668</v>
      </c>
      <c r="B232" s="549" t="s">
        <v>1090</v>
      </c>
      <c r="C232" s="485" t="s">
        <v>433</v>
      </c>
      <c r="D232" s="190">
        <v>0.36</v>
      </c>
      <c r="E232" s="190"/>
      <c r="F232" s="485">
        <v>2018</v>
      </c>
      <c r="G232" s="485">
        <v>2018</v>
      </c>
      <c r="H232" s="159">
        <f t="shared" si="88"/>
        <v>0.64800000000000002</v>
      </c>
      <c r="I232" s="159">
        <f t="shared" si="101"/>
        <v>0.64800000000000002</v>
      </c>
      <c r="J232" s="159">
        <f t="shared" si="102"/>
        <v>0.64800000000000002</v>
      </c>
      <c r="K232" s="159">
        <f t="shared" si="89"/>
        <v>0.36</v>
      </c>
      <c r="L232" s="159">
        <f t="shared" si="90"/>
        <v>0</v>
      </c>
      <c r="M232" s="159" t="str">
        <f t="shared" si="91"/>
        <v>-</v>
      </c>
      <c r="N232" s="159" t="str">
        <f t="shared" si="92"/>
        <v>-</v>
      </c>
      <c r="O232" s="159" t="str">
        <f t="shared" si="93"/>
        <v>-</v>
      </c>
      <c r="P232" s="159" t="str">
        <f t="shared" si="94"/>
        <v>-</v>
      </c>
      <c r="Q232" s="159" t="str">
        <f t="shared" si="95"/>
        <v>-</v>
      </c>
      <c r="R232" s="159" t="str">
        <f t="shared" si="96"/>
        <v>-</v>
      </c>
      <c r="S232" s="159" t="str">
        <f t="shared" si="97"/>
        <v>-</v>
      </c>
      <c r="T232" s="159" t="str">
        <f t="shared" si="98"/>
        <v>-</v>
      </c>
      <c r="U232" s="159">
        <f t="shared" si="99"/>
        <v>0.36</v>
      </c>
      <c r="V232" s="159">
        <f t="shared" si="100"/>
        <v>0</v>
      </c>
      <c r="W232" s="160">
        <v>0.64800000000000002</v>
      </c>
      <c r="X232" s="160"/>
      <c r="Y232" s="160">
        <v>0</v>
      </c>
      <c r="Z232" s="159">
        <v>0</v>
      </c>
      <c r="AA232" s="159"/>
      <c r="AB232" s="159">
        <f t="shared" si="72"/>
        <v>0.64800000000000002</v>
      </c>
    </row>
    <row r="233" spans="1:28" ht="40.5" outlineLevel="1">
      <c r="A233" s="370" t="s">
        <v>860</v>
      </c>
      <c r="B233" s="549" t="s">
        <v>1091</v>
      </c>
      <c r="C233" s="485" t="s">
        <v>433</v>
      </c>
      <c r="D233" s="190">
        <v>0.55000000000000004</v>
      </c>
      <c r="E233" s="190"/>
      <c r="F233" s="485">
        <v>2018</v>
      </c>
      <c r="G233" s="485">
        <v>2018</v>
      </c>
      <c r="H233" s="159">
        <f t="shared" si="88"/>
        <v>0.99</v>
      </c>
      <c r="I233" s="159">
        <f t="shared" si="101"/>
        <v>0.99</v>
      </c>
      <c r="J233" s="159">
        <f t="shared" si="102"/>
        <v>0.99</v>
      </c>
      <c r="K233" s="159">
        <f t="shared" si="89"/>
        <v>0.55000000000000004</v>
      </c>
      <c r="L233" s="159">
        <f t="shared" si="90"/>
        <v>0</v>
      </c>
      <c r="M233" s="159" t="str">
        <f t="shared" si="91"/>
        <v>-</v>
      </c>
      <c r="N233" s="159" t="str">
        <f t="shared" si="92"/>
        <v>-</v>
      </c>
      <c r="O233" s="159" t="str">
        <f t="shared" si="93"/>
        <v>-</v>
      </c>
      <c r="P233" s="159" t="str">
        <f t="shared" si="94"/>
        <v>-</v>
      </c>
      <c r="Q233" s="159" t="str">
        <f t="shared" si="95"/>
        <v>-</v>
      </c>
      <c r="R233" s="159" t="str">
        <f t="shared" si="96"/>
        <v>-</v>
      </c>
      <c r="S233" s="159" t="str">
        <f t="shared" si="97"/>
        <v>-</v>
      </c>
      <c r="T233" s="159" t="str">
        <f t="shared" si="98"/>
        <v>-</v>
      </c>
      <c r="U233" s="159">
        <f t="shared" si="99"/>
        <v>0.55000000000000004</v>
      </c>
      <c r="V233" s="159">
        <f t="shared" si="100"/>
        <v>0</v>
      </c>
      <c r="W233" s="160">
        <v>0.99</v>
      </c>
      <c r="X233" s="160"/>
      <c r="Y233" s="160">
        <v>0</v>
      </c>
      <c r="Z233" s="159">
        <v>0</v>
      </c>
      <c r="AA233" s="159"/>
      <c r="AB233" s="159">
        <f t="shared" si="72"/>
        <v>0.99</v>
      </c>
    </row>
    <row r="234" spans="1:28" ht="40.5" outlineLevel="1">
      <c r="A234" s="370" t="s">
        <v>1215</v>
      </c>
      <c r="B234" s="549" t="s">
        <v>1092</v>
      </c>
      <c r="C234" s="485" t="s">
        <v>433</v>
      </c>
      <c r="D234" s="190">
        <v>0.16</v>
      </c>
      <c r="E234" s="190"/>
      <c r="F234" s="485">
        <v>2018</v>
      </c>
      <c r="G234" s="485">
        <v>2018</v>
      </c>
      <c r="H234" s="159">
        <f t="shared" si="88"/>
        <v>0.28799999999999998</v>
      </c>
      <c r="I234" s="159">
        <f t="shared" si="101"/>
        <v>0.28799999999999998</v>
      </c>
      <c r="J234" s="159">
        <f t="shared" si="102"/>
        <v>0.28799999999999998</v>
      </c>
      <c r="K234" s="159">
        <f t="shared" si="89"/>
        <v>0.16</v>
      </c>
      <c r="L234" s="159">
        <f t="shared" si="90"/>
        <v>0</v>
      </c>
      <c r="M234" s="159" t="str">
        <f t="shared" si="91"/>
        <v>-</v>
      </c>
      <c r="N234" s="159" t="str">
        <f t="shared" si="92"/>
        <v>-</v>
      </c>
      <c r="O234" s="159" t="str">
        <f t="shared" si="93"/>
        <v>-</v>
      </c>
      <c r="P234" s="159" t="str">
        <f t="shared" si="94"/>
        <v>-</v>
      </c>
      <c r="Q234" s="159" t="str">
        <f t="shared" si="95"/>
        <v>-</v>
      </c>
      <c r="R234" s="159" t="str">
        <f t="shared" si="96"/>
        <v>-</v>
      </c>
      <c r="S234" s="159" t="str">
        <f t="shared" si="97"/>
        <v>-</v>
      </c>
      <c r="T234" s="159" t="str">
        <f t="shared" si="98"/>
        <v>-</v>
      </c>
      <c r="U234" s="159">
        <f t="shared" si="99"/>
        <v>0.16</v>
      </c>
      <c r="V234" s="159">
        <f t="shared" si="100"/>
        <v>0</v>
      </c>
      <c r="W234" s="160">
        <v>0.28799999999999998</v>
      </c>
      <c r="X234" s="160"/>
      <c r="Y234" s="160">
        <v>0</v>
      </c>
      <c r="Z234" s="159">
        <v>0</v>
      </c>
      <c r="AA234" s="159"/>
      <c r="AB234" s="159">
        <f t="shared" si="72"/>
        <v>0.28799999999999998</v>
      </c>
    </row>
    <row r="235" spans="1:28" ht="40.5" outlineLevel="1">
      <c r="A235" s="370" t="s">
        <v>1216</v>
      </c>
      <c r="B235" s="549" t="s">
        <v>1093</v>
      </c>
      <c r="C235" s="485" t="s">
        <v>433</v>
      </c>
      <c r="D235" s="190">
        <v>0.41799999999999998</v>
      </c>
      <c r="E235" s="190"/>
      <c r="F235" s="485">
        <v>2018</v>
      </c>
      <c r="G235" s="485">
        <v>2018</v>
      </c>
      <c r="H235" s="159">
        <f t="shared" si="88"/>
        <v>0.75239999999999996</v>
      </c>
      <c r="I235" s="159">
        <f t="shared" si="101"/>
        <v>0.75239999999999996</v>
      </c>
      <c r="J235" s="159">
        <f t="shared" si="102"/>
        <v>0.75239999999999996</v>
      </c>
      <c r="K235" s="159">
        <f t="shared" si="89"/>
        <v>0.41799999999999998</v>
      </c>
      <c r="L235" s="159">
        <f t="shared" si="90"/>
        <v>0</v>
      </c>
      <c r="M235" s="159" t="str">
        <f t="shared" si="91"/>
        <v>-</v>
      </c>
      <c r="N235" s="159" t="str">
        <f t="shared" si="92"/>
        <v>-</v>
      </c>
      <c r="O235" s="159" t="str">
        <f t="shared" si="93"/>
        <v>-</v>
      </c>
      <c r="P235" s="159" t="str">
        <f t="shared" si="94"/>
        <v>-</v>
      </c>
      <c r="Q235" s="159" t="str">
        <f t="shared" si="95"/>
        <v>-</v>
      </c>
      <c r="R235" s="159" t="str">
        <f t="shared" si="96"/>
        <v>-</v>
      </c>
      <c r="S235" s="159" t="str">
        <f t="shared" si="97"/>
        <v>-</v>
      </c>
      <c r="T235" s="159" t="str">
        <f t="shared" si="98"/>
        <v>-</v>
      </c>
      <c r="U235" s="159">
        <f t="shared" si="99"/>
        <v>0.41799999999999998</v>
      </c>
      <c r="V235" s="159">
        <f t="shared" si="100"/>
        <v>0</v>
      </c>
      <c r="W235" s="160">
        <v>0.75239999999999996</v>
      </c>
      <c r="X235" s="160"/>
      <c r="Y235" s="160">
        <v>0</v>
      </c>
      <c r="Z235" s="159">
        <v>0</v>
      </c>
      <c r="AA235" s="159"/>
      <c r="AB235" s="159">
        <f t="shared" si="72"/>
        <v>0.75239999999999996</v>
      </c>
    </row>
    <row r="236" spans="1:28" ht="40.5" outlineLevel="1">
      <c r="A236" s="370" t="s">
        <v>1217</v>
      </c>
      <c r="B236" s="549" t="s">
        <v>1094</v>
      </c>
      <c r="C236" s="485" t="s">
        <v>433</v>
      </c>
      <c r="D236" s="190">
        <v>0.25</v>
      </c>
      <c r="E236" s="190"/>
      <c r="F236" s="485">
        <v>2018</v>
      </c>
      <c r="G236" s="485">
        <v>2018</v>
      </c>
      <c r="H236" s="159">
        <f t="shared" si="88"/>
        <v>0.45</v>
      </c>
      <c r="I236" s="159">
        <f t="shared" si="101"/>
        <v>0.45</v>
      </c>
      <c r="J236" s="159">
        <f t="shared" si="102"/>
        <v>0.45</v>
      </c>
      <c r="K236" s="159">
        <f t="shared" si="89"/>
        <v>0.25</v>
      </c>
      <c r="L236" s="159">
        <f t="shared" si="90"/>
        <v>0</v>
      </c>
      <c r="M236" s="159" t="str">
        <f t="shared" si="91"/>
        <v>-</v>
      </c>
      <c r="N236" s="159" t="str">
        <f t="shared" si="92"/>
        <v>-</v>
      </c>
      <c r="O236" s="159" t="str">
        <f t="shared" si="93"/>
        <v>-</v>
      </c>
      <c r="P236" s="159" t="str">
        <f t="shared" si="94"/>
        <v>-</v>
      </c>
      <c r="Q236" s="159" t="str">
        <f t="shared" si="95"/>
        <v>-</v>
      </c>
      <c r="R236" s="159" t="str">
        <f t="shared" si="96"/>
        <v>-</v>
      </c>
      <c r="S236" s="159" t="str">
        <f t="shared" si="97"/>
        <v>-</v>
      </c>
      <c r="T236" s="159" t="str">
        <f t="shared" si="98"/>
        <v>-</v>
      </c>
      <c r="U236" s="159">
        <f t="shared" si="99"/>
        <v>0.25</v>
      </c>
      <c r="V236" s="159">
        <f t="shared" si="100"/>
        <v>0</v>
      </c>
      <c r="W236" s="160">
        <v>0.45</v>
      </c>
      <c r="X236" s="160"/>
      <c r="Y236" s="160">
        <v>0</v>
      </c>
      <c r="Z236" s="159">
        <v>0</v>
      </c>
      <c r="AA236" s="159"/>
      <c r="AB236" s="159">
        <f t="shared" si="72"/>
        <v>0.45</v>
      </c>
    </row>
    <row r="237" spans="1:28" ht="40.5" outlineLevel="1">
      <c r="A237" s="370" t="s">
        <v>1218</v>
      </c>
      <c r="B237" s="549" t="s">
        <v>1095</v>
      </c>
      <c r="C237" s="485" t="s">
        <v>433</v>
      </c>
      <c r="D237" s="190">
        <v>0.35</v>
      </c>
      <c r="E237" s="190"/>
      <c r="F237" s="485">
        <v>2018</v>
      </c>
      <c r="G237" s="485">
        <v>2018</v>
      </c>
      <c r="H237" s="159">
        <f t="shared" si="88"/>
        <v>0.63</v>
      </c>
      <c r="I237" s="159">
        <f t="shared" si="101"/>
        <v>0.63</v>
      </c>
      <c r="J237" s="159">
        <f t="shared" si="102"/>
        <v>0.63</v>
      </c>
      <c r="K237" s="159">
        <f t="shared" si="89"/>
        <v>0.35</v>
      </c>
      <c r="L237" s="159">
        <f t="shared" si="90"/>
        <v>0</v>
      </c>
      <c r="M237" s="159" t="str">
        <f t="shared" si="91"/>
        <v>-</v>
      </c>
      <c r="N237" s="159" t="str">
        <f t="shared" si="92"/>
        <v>-</v>
      </c>
      <c r="O237" s="159" t="str">
        <f t="shared" si="93"/>
        <v>-</v>
      </c>
      <c r="P237" s="159" t="str">
        <f t="shared" si="94"/>
        <v>-</v>
      </c>
      <c r="Q237" s="159" t="str">
        <f t="shared" si="95"/>
        <v>-</v>
      </c>
      <c r="R237" s="159" t="str">
        <f t="shared" si="96"/>
        <v>-</v>
      </c>
      <c r="S237" s="159" t="str">
        <f t="shared" si="97"/>
        <v>-</v>
      </c>
      <c r="T237" s="159" t="str">
        <f t="shared" si="98"/>
        <v>-</v>
      </c>
      <c r="U237" s="159">
        <f t="shared" si="99"/>
        <v>0.35</v>
      </c>
      <c r="V237" s="159">
        <f t="shared" si="100"/>
        <v>0</v>
      </c>
      <c r="W237" s="160">
        <v>0.63</v>
      </c>
      <c r="X237" s="160"/>
      <c r="Y237" s="160">
        <v>0</v>
      </c>
      <c r="Z237" s="159">
        <v>0</v>
      </c>
      <c r="AA237" s="159"/>
      <c r="AB237" s="159">
        <f t="shared" si="72"/>
        <v>0.63</v>
      </c>
    </row>
    <row r="238" spans="1:28" ht="40.5" outlineLevel="1">
      <c r="A238" s="370" t="s">
        <v>1219</v>
      </c>
      <c r="B238" s="549" t="s">
        <v>1096</v>
      </c>
      <c r="C238" s="485" t="s">
        <v>433</v>
      </c>
      <c r="D238" s="190">
        <v>0.26800000000000002</v>
      </c>
      <c r="E238" s="190"/>
      <c r="F238" s="485">
        <v>2018</v>
      </c>
      <c r="G238" s="485">
        <v>2018</v>
      </c>
      <c r="H238" s="159">
        <f t="shared" si="88"/>
        <v>0.4824</v>
      </c>
      <c r="I238" s="159">
        <f t="shared" si="101"/>
        <v>0.4824</v>
      </c>
      <c r="J238" s="159">
        <f t="shared" si="102"/>
        <v>0.4824</v>
      </c>
      <c r="K238" s="159">
        <f t="shared" si="89"/>
        <v>0.26800000000000002</v>
      </c>
      <c r="L238" s="159">
        <f t="shared" si="90"/>
        <v>0</v>
      </c>
      <c r="M238" s="159" t="str">
        <f t="shared" si="91"/>
        <v>-</v>
      </c>
      <c r="N238" s="159" t="str">
        <f t="shared" si="92"/>
        <v>-</v>
      </c>
      <c r="O238" s="159" t="str">
        <f t="shared" si="93"/>
        <v>-</v>
      </c>
      <c r="P238" s="159" t="str">
        <f t="shared" si="94"/>
        <v>-</v>
      </c>
      <c r="Q238" s="159" t="str">
        <f t="shared" si="95"/>
        <v>-</v>
      </c>
      <c r="R238" s="159" t="str">
        <f t="shared" si="96"/>
        <v>-</v>
      </c>
      <c r="S238" s="159" t="str">
        <f t="shared" si="97"/>
        <v>-</v>
      </c>
      <c r="T238" s="159" t="str">
        <f t="shared" si="98"/>
        <v>-</v>
      </c>
      <c r="U238" s="159">
        <f t="shared" si="99"/>
        <v>0.26800000000000002</v>
      </c>
      <c r="V238" s="159">
        <f t="shared" si="100"/>
        <v>0</v>
      </c>
      <c r="W238" s="160">
        <v>0.4824</v>
      </c>
      <c r="X238" s="160"/>
      <c r="Y238" s="160">
        <v>0</v>
      </c>
      <c r="Z238" s="159">
        <v>0</v>
      </c>
      <c r="AA238" s="159"/>
      <c r="AB238" s="159">
        <f t="shared" si="72"/>
        <v>0.4824</v>
      </c>
    </row>
    <row r="239" spans="1:28" ht="40.5" outlineLevel="1">
      <c r="A239" s="370" t="s">
        <v>1220</v>
      </c>
      <c r="B239" s="549" t="s">
        <v>1097</v>
      </c>
      <c r="C239" s="485" t="s">
        <v>433</v>
      </c>
      <c r="D239" s="190">
        <v>0.2</v>
      </c>
      <c r="E239" s="190"/>
      <c r="F239" s="485">
        <v>2020</v>
      </c>
      <c r="G239" s="485">
        <v>2020</v>
      </c>
      <c r="H239" s="159">
        <f t="shared" si="88"/>
        <v>0.36</v>
      </c>
      <c r="I239" s="159">
        <f t="shared" si="101"/>
        <v>0.36</v>
      </c>
      <c r="J239" s="159">
        <f t="shared" si="102"/>
        <v>0</v>
      </c>
      <c r="K239" s="159" t="str">
        <f t="shared" si="89"/>
        <v>-</v>
      </c>
      <c r="L239" s="159" t="str">
        <f t="shared" si="90"/>
        <v>-</v>
      </c>
      <c r="M239" s="159" t="str">
        <f t="shared" si="91"/>
        <v>-</v>
      </c>
      <c r="N239" s="159" t="str">
        <f t="shared" si="92"/>
        <v>-</v>
      </c>
      <c r="O239" s="159">
        <f t="shared" si="93"/>
        <v>0.2</v>
      </c>
      <c r="P239" s="159">
        <f t="shared" si="94"/>
        <v>0</v>
      </c>
      <c r="Q239" s="159" t="str">
        <f t="shared" si="95"/>
        <v>-</v>
      </c>
      <c r="R239" s="159" t="str">
        <f t="shared" si="96"/>
        <v>-</v>
      </c>
      <c r="S239" s="159" t="str">
        <f t="shared" si="97"/>
        <v>-</v>
      </c>
      <c r="T239" s="159" t="str">
        <f t="shared" si="98"/>
        <v>-</v>
      </c>
      <c r="U239" s="159">
        <f t="shared" si="99"/>
        <v>0.2</v>
      </c>
      <c r="V239" s="159">
        <f t="shared" si="100"/>
        <v>0</v>
      </c>
      <c r="W239" s="160"/>
      <c r="X239" s="160">
        <v>0</v>
      </c>
      <c r="Y239" s="160">
        <v>0.36</v>
      </c>
      <c r="Z239" s="159">
        <v>0</v>
      </c>
      <c r="AA239" s="159"/>
      <c r="AB239" s="159">
        <f t="shared" si="72"/>
        <v>0.36</v>
      </c>
    </row>
    <row r="240" spans="1:28" ht="40.5" outlineLevel="1">
      <c r="A240" s="370" t="s">
        <v>1221</v>
      </c>
      <c r="B240" s="549" t="s">
        <v>1098</v>
      </c>
      <c r="C240" s="485" t="s">
        <v>433</v>
      </c>
      <c r="D240" s="190">
        <v>0.2</v>
      </c>
      <c r="E240" s="190"/>
      <c r="F240" s="485">
        <v>2020</v>
      </c>
      <c r="G240" s="485">
        <v>2020</v>
      </c>
      <c r="H240" s="159">
        <f t="shared" si="88"/>
        <v>0.36</v>
      </c>
      <c r="I240" s="159">
        <f t="shared" si="101"/>
        <v>0.36</v>
      </c>
      <c r="J240" s="159">
        <f t="shared" si="102"/>
        <v>0</v>
      </c>
      <c r="K240" s="159" t="str">
        <f t="shared" si="89"/>
        <v>-</v>
      </c>
      <c r="L240" s="159" t="str">
        <f t="shared" si="90"/>
        <v>-</v>
      </c>
      <c r="M240" s="159" t="str">
        <f t="shared" si="91"/>
        <v>-</v>
      </c>
      <c r="N240" s="159" t="str">
        <f t="shared" si="92"/>
        <v>-</v>
      </c>
      <c r="O240" s="159">
        <f t="shared" si="93"/>
        <v>0.2</v>
      </c>
      <c r="P240" s="159">
        <f t="shared" si="94"/>
        <v>0</v>
      </c>
      <c r="Q240" s="159" t="str">
        <f t="shared" si="95"/>
        <v>-</v>
      </c>
      <c r="R240" s="159" t="str">
        <f t="shared" si="96"/>
        <v>-</v>
      </c>
      <c r="S240" s="159" t="str">
        <f t="shared" si="97"/>
        <v>-</v>
      </c>
      <c r="T240" s="159" t="str">
        <f t="shared" si="98"/>
        <v>-</v>
      </c>
      <c r="U240" s="159">
        <f t="shared" si="99"/>
        <v>0.2</v>
      </c>
      <c r="V240" s="159">
        <f t="shared" si="100"/>
        <v>0</v>
      </c>
      <c r="W240" s="160"/>
      <c r="X240" s="160">
        <v>0</v>
      </c>
      <c r="Y240" s="160">
        <v>0.36</v>
      </c>
      <c r="Z240" s="159">
        <v>0</v>
      </c>
      <c r="AA240" s="159"/>
      <c r="AB240" s="159">
        <f t="shared" ref="AB240:AB300" si="103">SUM(W240:AA240)</f>
        <v>0.36</v>
      </c>
    </row>
    <row r="241" spans="1:28" ht="40.5" outlineLevel="1">
      <c r="A241" s="370" t="s">
        <v>1222</v>
      </c>
      <c r="B241" s="549" t="s">
        <v>1099</v>
      </c>
      <c r="C241" s="485" t="s">
        <v>433</v>
      </c>
      <c r="D241" s="190">
        <v>0.14599999999999999</v>
      </c>
      <c r="E241" s="190"/>
      <c r="F241" s="485">
        <v>2020</v>
      </c>
      <c r="G241" s="485">
        <v>2020</v>
      </c>
      <c r="H241" s="159">
        <f t="shared" si="88"/>
        <v>0.26280000000000003</v>
      </c>
      <c r="I241" s="159">
        <f t="shared" si="101"/>
        <v>0.26280000000000003</v>
      </c>
      <c r="J241" s="159">
        <f t="shared" si="102"/>
        <v>0</v>
      </c>
      <c r="K241" s="159" t="str">
        <f t="shared" si="89"/>
        <v>-</v>
      </c>
      <c r="L241" s="159" t="str">
        <f t="shared" si="90"/>
        <v>-</v>
      </c>
      <c r="M241" s="159" t="str">
        <f t="shared" si="91"/>
        <v>-</v>
      </c>
      <c r="N241" s="159" t="str">
        <f t="shared" si="92"/>
        <v>-</v>
      </c>
      <c r="O241" s="159">
        <f t="shared" si="93"/>
        <v>0.14599999999999999</v>
      </c>
      <c r="P241" s="159">
        <f t="shared" si="94"/>
        <v>0</v>
      </c>
      <c r="Q241" s="159" t="str">
        <f t="shared" si="95"/>
        <v>-</v>
      </c>
      <c r="R241" s="159" t="str">
        <f t="shared" si="96"/>
        <v>-</v>
      </c>
      <c r="S241" s="159" t="str">
        <f t="shared" si="97"/>
        <v>-</v>
      </c>
      <c r="T241" s="159" t="str">
        <f t="shared" si="98"/>
        <v>-</v>
      </c>
      <c r="U241" s="159">
        <f t="shared" si="99"/>
        <v>0.14599999999999999</v>
      </c>
      <c r="V241" s="159">
        <f t="shared" si="100"/>
        <v>0</v>
      </c>
      <c r="W241" s="160"/>
      <c r="X241" s="160">
        <v>0</v>
      </c>
      <c r="Y241" s="160">
        <v>0.26280000000000003</v>
      </c>
      <c r="Z241" s="159">
        <v>0</v>
      </c>
      <c r="AA241" s="159"/>
      <c r="AB241" s="159">
        <f t="shared" si="103"/>
        <v>0.26280000000000003</v>
      </c>
    </row>
    <row r="242" spans="1:28" ht="40.5" outlineLevel="1">
      <c r="A242" s="370" t="s">
        <v>1223</v>
      </c>
      <c r="B242" s="549" t="s">
        <v>1100</v>
      </c>
      <c r="C242" s="485" t="s">
        <v>433</v>
      </c>
      <c r="D242" s="190">
        <v>0.36799999999999999</v>
      </c>
      <c r="E242" s="190"/>
      <c r="F242" s="485">
        <v>2020</v>
      </c>
      <c r="G242" s="485">
        <v>2020</v>
      </c>
      <c r="H242" s="159">
        <f t="shared" si="88"/>
        <v>0.66239999999999999</v>
      </c>
      <c r="I242" s="159">
        <f t="shared" si="101"/>
        <v>0.66239999999999999</v>
      </c>
      <c r="J242" s="159">
        <f t="shared" si="102"/>
        <v>0</v>
      </c>
      <c r="K242" s="159" t="str">
        <f t="shared" si="89"/>
        <v>-</v>
      </c>
      <c r="L242" s="159" t="str">
        <f t="shared" si="90"/>
        <v>-</v>
      </c>
      <c r="M242" s="159" t="str">
        <f t="shared" si="91"/>
        <v>-</v>
      </c>
      <c r="N242" s="159" t="str">
        <f t="shared" si="92"/>
        <v>-</v>
      </c>
      <c r="O242" s="159">
        <f t="shared" si="93"/>
        <v>0.36799999999999999</v>
      </c>
      <c r="P242" s="159">
        <f t="shared" si="94"/>
        <v>0</v>
      </c>
      <c r="Q242" s="159" t="str">
        <f t="shared" si="95"/>
        <v>-</v>
      </c>
      <c r="R242" s="159" t="str">
        <f t="shared" si="96"/>
        <v>-</v>
      </c>
      <c r="S242" s="159" t="str">
        <f t="shared" si="97"/>
        <v>-</v>
      </c>
      <c r="T242" s="159" t="str">
        <f t="shared" si="98"/>
        <v>-</v>
      </c>
      <c r="U242" s="159">
        <f t="shared" si="99"/>
        <v>0.36799999999999999</v>
      </c>
      <c r="V242" s="159">
        <f t="shared" si="100"/>
        <v>0</v>
      </c>
      <c r="W242" s="160"/>
      <c r="X242" s="160">
        <v>0</v>
      </c>
      <c r="Y242" s="160">
        <v>0.66239999999999999</v>
      </c>
      <c r="Z242" s="159">
        <v>0</v>
      </c>
      <c r="AA242" s="159"/>
      <c r="AB242" s="159">
        <f t="shared" si="103"/>
        <v>0.66239999999999999</v>
      </c>
    </row>
    <row r="243" spans="1:28" ht="40.5" outlineLevel="1">
      <c r="A243" s="370" t="s">
        <v>1224</v>
      </c>
      <c r="B243" s="549" t="s">
        <v>1101</v>
      </c>
      <c r="C243" s="485" t="s">
        <v>433</v>
      </c>
      <c r="D243" s="190">
        <v>0.30199999999999999</v>
      </c>
      <c r="E243" s="190"/>
      <c r="F243" s="485">
        <v>2020</v>
      </c>
      <c r="G243" s="485">
        <v>2020</v>
      </c>
      <c r="H243" s="159">
        <f t="shared" si="88"/>
        <v>0.54359999999999997</v>
      </c>
      <c r="I243" s="159">
        <f t="shared" si="101"/>
        <v>0.54359999999999997</v>
      </c>
      <c r="J243" s="159">
        <f t="shared" si="102"/>
        <v>0</v>
      </c>
      <c r="K243" s="159" t="str">
        <f t="shared" si="89"/>
        <v>-</v>
      </c>
      <c r="L243" s="159" t="str">
        <f t="shared" si="90"/>
        <v>-</v>
      </c>
      <c r="M243" s="159" t="str">
        <f t="shared" si="91"/>
        <v>-</v>
      </c>
      <c r="N243" s="159" t="str">
        <f t="shared" si="92"/>
        <v>-</v>
      </c>
      <c r="O243" s="159">
        <f t="shared" si="93"/>
        <v>0.30199999999999999</v>
      </c>
      <c r="P243" s="159">
        <f t="shared" si="94"/>
        <v>0</v>
      </c>
      <c r="Q243" s="159" t="str">
        <f t="shared" si="95"/>
        <v>-</v>
      </c>
      <c r="R243" s="159" t="str">
        <f t="shared" si="96"/>
        <v>-</v>
      </c>
      <c r="S243" s="159" t="str">
        <f t="shared" si="97"/>
        <v>-</v>
      </c>
      <c r="T243" s="159" t="str">
        <f t="shared" si="98"/>
        <v>-</v>
      </c>
      <c r="U243" s="159">
        <f t="shared" si="99"/>
        <v>0.30199999999999999</v>
      </c>
      <c r="V243" s="159">
        <f t="shared" si="100"/>
        <v>0</v>
      </c>
      <c r="W243" s="160"/>
      <c r="X243" s="160">
        <v>0</v>
      </c>
      <c r="Y243" s="160">
        <v>0.54359999999999997</v>
      </c>
      <c r="Z243" s="159">
        <v>0</v>
      </c>
      <c r="AA243" s="159"/>
      <c r="AB243" s="159">
        <f t="shared" si="103"/>
        <v>0.54359999999999997</v>
      </c>
    </row>
    <row r="244" spans="1:28" ht="40.5" outlineLevel="1">
      <c r="A244" s="370" t="s">
        <v>1225</v>
      </c>
      <c r="B244" s="549" t="s">
        <v>1102</v>
      </c>
      <c r="C244" s="485" t="s">
        <v>433</v>
      </c>
      <c r="D244" s="190">
        <v>0.8</v>
      </c>
      <c r="E244" s="190"/>
      <c r="F244" s="485">
        <v>2020</v>
      </c>
      <c r="G244" s="485">
        <v>2020</v>
      </c>
      <c r="H244" s="159">
        <f t="shared" si="88"/>
        <v>1.44</v>
      </c>
      <c r="I244" s="159">
        <f t="shared" si="101"/>
        <v>1.44</v>
      </c>
      <c r="J244" s="159">
        <f t="shared" si="102"/>
        <v>0</v>
      </c>
      <c r="K244" s="159" t="str">
        <f t="shared" si="89"/>
        <v>-</v>
      </c>
      <c r="L244" s="159" t="str">
        <f t="shared" si="90"/>
        <v>-</v>
      </c>
      <c r="M244" s="159" t="str">
        <f t="shared" si="91"/>
        <v>-</v>
      </c>
      <c r="N244" s="159" t="str">
        <f t="shared" si="92"/>
        <v>-</v>
      </c>
      <c r="O244" s="159">
        <f t="shared" si="93"/>
        <v>0.8</v>
      </c>
      <c r="P244" s="159">
        <f t="shared" si="94"/>
        <v>0</v>
      </c>
      <c r="Q244" s="159" t="str">
        <f t="shared" si="95"/>
        <v>-</v>
      </c>
      <c r="R244" s="159" t="str">
        <f t="shared" si="96"/>
        <v>-</v>
      </c>
      <c r="S244" s="159" t="str">
        <f t="shared" si="97"/>
        <v>-</v>
      </c>
      <c r="T244" s="159" t="str">
        <f t="shared" si="98"/>
        <v>-</v>
      </c>
      <c r="U244" s="159">
        <f t="shared" si="99"/>
        <v>0.8</v>
      </c>
      <c r="V244" s="159">
        <f t="shared" si="100"/>
        <v>0</v>
      </c>
      <c r="W244" s="160"/>
      <c r="X244" s="160">
        <v>0</v>
      </c>
      <c r="Y244" s="160">
        <v>1.44</v>
      </c>
      <c r="Z244" s="159">
        <v>0</v>
      </c>
      <c r="AA244" s="159"/>
      <c r="AB244" s="159">
        <f t="shared" si="103"/>
        <v>1.44</v>
      </c>
    </row>
    <row r="245" spans="1:28" ht="40.5" outlineLevel="1">
      <c r="A245" s="370" t="s">
        <v>1226</v>
      </c>
      <c r="B245" s="549" t="s">
        <v>1103</v>
      </c>
      <c r="C245" s="485" t="s">
        <v>433</v>
      </c>
      <c r="D245" s="190">
        <v>0.45</v>
      </c>
      <c r="E245" s="190"/>
      <c r="F245" s="485">
        <v>2020</v>
      </c>
      <c r="G245" s="485">
        <v>2020</v>
      </c>
      <c r="H245" s="159">
        <f t="shared" si="88"/>
        <v>0.81</v>
      </c>
      <c r="I245" s="159">
        <f t="shared" si="101"/>
        <v>0.81</v>
      </c>
      <c r="J245" s="159">
        <f t="shared" si="102"/>
        <v>0</v>
      </c>
      <c r="K245" s="159" t="str">
        <f t="shared" si="89"/>
        <v>-</v>
      </c>
      <c r="L245" s="159" t="str">
        <f t="shared" si="90"/>
        <v>-</v>
      </c>
      <c r="M245" s="159" t="str">
        <f t="shared" si="91"/>
        <v>-</v>
      </c>
      <c r="N245" s="159" t="str">
        <f t="shared" si="92"/>
        <v>-</v>
      </c>
      <c r="O245" s="159">
        <f t="shared" si="93"/>
        <v>0.45</v>
      </c>
      <c r="P245" s="159">
        <f t="shared" si="94"/>
        <v>0</v>
      </c>
      <c r="Q245" s="159" t="str">
        <f t="shared" si="95"/>
        <v>-</v>
      </c>
      <c r="R245" s="159" t="str">
        <f t="shared" si="96"/>
        <v>-</v>
      </c>
      <c r="S245" s="159" t="str">
        <f t="shared" si="97"/>
        <v>-</v>
      </c>
      <c r="T245" s="159" t="str">
        <f t="shared" si="98"/>
        <v>-</v>
      </c>
      <c r="U245" s="159">
        <f t="shared" si="99"/>
        <v>0.45</v>
      </c>
      <c r="V245" s="159">
        <f t="shared" si="100"/>
        <v>0</v>
      </c>
      <c r="W245" s="160"/>
      <c r="X245" s="160">
        <v>0</v>
      </c>
      <c r="Y245" s="160">
        <v>0.81</v>
      </c>
      <c r="Z245" s="159">
        <v>0</v>
      </c>
      <c r="AA245" s="159"/>
      <c r="AB245" s="159">
        <f t="shared" si="103"/>
        <v>0.81</v>
      </c>
    </row>
    <row r="246" spans="1:28" ht="40.5" outlineLevel="1">
      <c r="A246" s="370" t="s">
        <v>1227</v>
      </c>
      <c r="B246" s="549" t="s">
        <v>1104</v>
      </c>
      <c r="C246" s="485" t="s">
        <v>433</v>
      </c>
      <c r="D246" s="190">
        <v>0.4</v>
      </c>
      <c r="E246" s="190"/>
      <c r="F246" s="485">
        <v>2020</v>
      </c>
      <c r="G246" s="485">
        <v>2020</v>
      </c>
      <c r="H246" s="159">
        <f t="shared" si="88"/>
        <v>0.72</v>
      </c>
      <c r="I246" s="159">
        <f t="shared" si="101"/>
        <v>0.72</v>
      </c>
      <c r="J246" s="159">
        <f t="shared" si="102"/>
        <v>0</v>
      </c>
      <c r="K246" s="159" t="str">
        <f t="shared" si="89"/>
        <v>-</v>
      </c>
      <c r="L246" s="159" t="str">
        <f t="shared" si="90"/>
        <v>-</v>
      </c>
      <c r="M246" s="159" t="str">
        <f t="shared" si="91"/>
        <v>-</v>
      </c>
      <c r="N246" s="159" t="str">
        <f t="shared" si="92"/>
        <v>-</v>
      </c>
      <c r="O246" s="159">
        <f t="shared" si="93"/>
        <v>0.4</v>
      </c>
      <c r="P246" s="159">
        <f t="shared" si="94"/>
        <v>0</v>
      </c>
      <c r="Q246" s="159" t="str">
        <f t="shared" si="95"/>
        <v>-</v>
      </c>
      <c r="R246" s="159" t="str">
        <f t="shared" si="96"/>
        <v>-</v>
      </c>
      <c r="S246" s="159" t="str">
        <f t="shared" si="97"/>
        <v>-</v>
      </c>
      <c r="T246" s="159" t="str">
        <f t="shared" si="98"/>
        <v>-</v>
      </c>
      <c r="U246" s="159">
        <f t="shared" si="99"/>
        <v>0.4</v>
      </c>
      <c r="V246" s="159">
        <f t="shared" si="100"/>
        <v>0</v>
      </c>
      <c r="W246" s="160"/>
      <c r="X246" s="160">
        <v>0</v>
      </c>
      <c r="Y246" s="160">
        <v>0.72</v>
      </c>
      <c r="Z246" s="159">
        <v>0</v>
      </c>
      <c r="AA246" s="159"/>
      <c r="AB246" s="159">
        <f t="shared" si="103"/>
        <v>0.72</v>
      </c>
    </row>
    <row r="247" spans="1:28" ht="40.5" outlineLevel="1">
      <c r="A247" s="370" t="s">
        <v>1228</v>
      </c>
      <c r="B247" s="549" t="s">
        <v>1105</v>
      </c>
      <c r="C247" s="485" t="s">
        <v>433</v>
      </c>
      <c r="D247" s="190">
        <v>0.1</v>
      </c>
      <c r="E247" s="190"/>
      <c r="F247" s="485">
        <v>2020</v>
      </c>
      <c r="G247" s="485">
        <v>2020</v>
      </c>
      <c r="H247" s="159">
        <f t="shared" si="88"/>
        <v>0.18</v>
      </c>
      <c r="I247" s="159">
        <f t="shared" si="101"/>
        <v>0.18</v>
      </c>
      <c r="J247" s="159">
        <f t="shared" si="102"/>
        <v>0</v>
      </c>
      <c r="K247" s="159" t="str">
        <f t="shared" si="89"/>
        <v>-</v>
      </c>
      <c r="L247" s="159" t="str">
        <f t="shared" si="90"/>
        <v>-</v>
      </c>
      <c r="M247" s="159" t="str">
        <f t="shared" si="91"/>
        <v>-</v>
      </c>
      <c r="N247" s="159" t="str">
        <f t="shared" si="92"/>
        <v>-</v>
      </c>
      <c r="O247" s="159">
        <f t="shared" si="93"/>
        <v>0.1</v>
      </c>
      <c r="P247" s="159">
        <f t="shared" si="94"/>
        <v>0</v>
      </c>
      <c r="Q247" s="159" t="str">
        <f t="shared" si="95"/>
        <v>-</v>
      </c>
      <c r="R247" s="159" t="str">
        <f t="shared" si="96"/>
        <v>-</v>
      </c>
      <c r="S247" s="159" t="str">
        <f t="shared" si="97"/>
        <v>-</v>
      </c>
      <c r="T247" s="159" t="str">
        <f t="shared" si="98"/>
        <v>-</v>
      </c>
      <c r="U247" s="159">
        <f t="shared" si="99"/>
        <v>0.1</v>
      </c>
      <c r="V247" s="159">
        <f t="shared" si="100"/>
        <v>0</v>
      </c>
      <c r="W247" s="160"/>
      <c r="X247" s="160">
        <v>0</v>
      </c>
      <c r="Y247" s="160">
        <v>0.18</v>
      </c>
      <c r="Z247" s="159">
        <v>0</v>
      </c>
      <c r="AA247" s="159"/>
      <c r="AB247" s="159">
        <f t="shared" si="103"/>
        <v>0.18</v>
      </c>
    </row>
    <row r="248" spans="1:28" ht="40.5" outlineLevel="1">
      <c r="A248" s="370" t="s">
        <v>1229</v>
      </c>
      <c r="B248" s="549" t="s">
        <v>1106</v>
      </c>
      <c r="C248" s="485" t="s">
        <v>433</v>
      </c>
      <c r="D248" s="190">
        <v>0.45400000000000001</v>
      </c>
      <c r="E248" s="190"/>
      <c r="F248" s="485">
        <v>2020</v>
      </c>
      <c r="G248" s="485">
        <v>2020</v>
      </c>
      <c r="H248" s="159">
        <f t="shared" si="88"/>
        <v>0.4572</v>
      </c>
      <c r="I248" s="159">
        <f t="shared" si="101"/>
        <v>0.4572</v>
      </c>
      <c r="J248" s="159">
        <f t="shared" si="102"/>
        <v>0</v>
      </c>
      <c r="K248" s="159" t="str">
        <f t="shared" si="89"/>
        <v>-</v>
      </c>
      <c r="L248" s="159" t="str">
        <f t="shared" si="90"/>
        <v>-</v>
      </c>
      <c r="M248" s="159" t="str">
        <f t="shared" si="91"/>
        <v>-</v>
      </c>
      <c r="N248" s="159" t="str">
        <f t="shared" si="92"/>
        <v>-</v>
      </c>
      <c r="O248" s="159">
        <f t="shared" si="93"/>
        <v>0.45400000000000001</v>
      </c>
      <c r="P248" s="159">
        <f t="shared" si="94"/>
        <v>0</v>
      </c>
      <c r="Q248" s="159" t="str">
        <f t="shared" si="95"/>
        <v>-</v>
      </c>
      <c r="R248" s="159" t="str">
        <f t="shared" si="96"/>
        <v>-</v>
      </c>
      <c r="S248" s="159" t="str">
        <f t="shared" si="97"/>
        <v>-</v>
      </c>
      <c r="T248" s="159" t="str">
        <f t="shared" si="98"/>
        <v>-</v>
      </c>
      <c r="U248" s="159">
        <f t="shared" si="99"/>
        <v>0.45400000000000001</v>
      </c>
      <c r="V248" s="159">
        <f t="shared" si="100"/>
        <v>0</v>
      </c>
      <c r="W248" s="160"/>
      <c r="X248" s="160">
        <v>0</v>
      </c>
      <c r="Y248" s="160">
        <v>0.4572</v>
      </c>
      <c r="Z248" s="159">
        <v>0</v>
      </c>
      <c r="AA248" s="159"/>
      <c r="AB248" s="159">
        <f t="shared" si="103"/>
        <v>0.4572</v>
      </c>
    </row>
    <row r="249" spans="1:28" ht="40.5" outlineLevel="1">
      <c r="A249" s="370" t="s">
        <v>1230</v>
      </c>
      <c r="B249" s="549" t="s">
        <v>1107</v>
      </c>
      <c r="C249" s="485" t="s">
        <v>433</v>
      </c>
      <c r="D249" s="190">
        <v>0.22</v>
      </c>
      <c r="E249" s="190"/>
      <c r="F249" s="485">
        <v>2020</v>
      </c>
      <c r="G249" s="485">
        <v>2020</v>
      </c>
      <c r="H249" s="159">
        <f t="shared" si="88"/>
        <v>0.39600000000000002</v>
      </c>
      <c r="I249" s="159">
        <f t="shared" si="101"/>
        <v>0.39600000000000002</v>
      </c>
      <c r="J249" s="159">
        <f t="shared" si="102"/>
        <v>0</v>
      </c>
      <c r="K249" s="159" t="str">
        <f t="shared" si="89"/>
        <v>-</v>
      </c>
      <c r="L249" s="159" t="str">
        <f t="shared" si="90"/>
        <v>-</v>
      </c>
      <c r="M249" s="159" t="str">
        <f t="shared" si="91"/>
        <v>-</v>
      </c>
      <c r="N249" s="159" t="str">
        <f t="shared" si="92"/>
        <v>-</v>
      </c>
      <c r="O249" s="159">
        <f t="shared" si="93"/>
        <v>0.22</v>
      </c>
      <c r="P249" s="159">
        <f t="shared" si="94"/>
        <v>0</v>
      </c>
      <c r="Q249" s="159" t="str">
        <f t="shared" si="95"/>
        <v>-</v>
      </c>
      <c r="R249" s="159" t="str">
        <f t="shared" si="96"/>
        <v>-</v>
      </c>
      <c r="S249" s="159" t="str">
        <f t="shared" si="97"/>
        <v>-</v>
      </c>
      <c r="T249" s="159" t="str">
        <f t="shared" si="98"/>
        <v>-</v>
      </c>
      <c r="U249" s="159">
        <f t="shared" si="99"/>
        <v>0.22</v>
      </c>
      <c r="V249" s="159">
        <f t="shared" si="100"/>
        <v>0</v>
      </c>
      <c r="W249" s="160"/>
      <c r="X249" s="160">
        <v>0</v>
      </c>
      <c r="Y249" s="160">
        <v>0.39600000000000002</v>
      </c>
      <c r="Z249" s="159">
        <v>0</v>
      </c>
      <c r="AA249" s="159"/>
      <c r="AB249" s="159">
        <f t="shared" si="103"/>
        <v>0.39600000000000002</v>
      </c>
    </row>
    <row r="250" spans="1:28" ht="40.5" outlineLevel="1">
      <c r="A250" s="370" t="s">
        <v>1231</v>
      </c>
      <c r="B250" s="549" t="s">
        <v>1108</v>
      </c>
      <c r="C250" s="485" t="s">
        <v>433</v>
      </c>
      <c r="D250" s="190">
        <v>0.47</v>
      </c>
      <c r="E250" s="190"/>
      <c r="F250" s="485">
        <v>2020</v>
      </c>
      <c r="G250" s="485">
        <v>2020</v>
      </c>
      <c r="H250" s="159">
        <f t="shared" si="88"/>
        <v>0.84599999999999997</v>
      </c>
      <c r="I250" s="159">
        <f t="shared" si="101"/>
        <v>0.84599999999999997</v>
      </c>
      <c r="J250" s="159">
        <f t="shared" si="102"/>
        <v>0</v>
      </c>
      <c r="K250" s="159" t="str">
        <f t="shared" si="89"/>
        <v>-</v>
      </c>
      <c r="L250" s="159" t="str">
        <f t="shared" si="90"/>
        <v>-</v>
      </c>
      <c r="M250" s="159" t="str">
        <f t="shared" si="91"/>
        <v>-</v>
      </c>
      <c r="N250" s="159" t="str">
        <f t="shared" si="92"/>
        <v>-</v>
      </c>
      <c r="O250" s="159">
        <f t="shared" si="93"/>
        <v>0.47</v>
      </c>
      <c r="P250" s="159">
        <f t="shared" si="94"/>
        <v>0</v>
      </c>
      <c r="Q250" s="159" t="str">
        <f t="shared" si="95"/>
        <v>-</v>
      </c>
      <c r="R250" s="159" t="str">
        <f t="shared" si="96"/>
        <v>-</v>
      </c>
      <c r="S250" s="159" t="str">
        <f t="shared" si="97"/>
        <v>-</v>
      </c>
      <c r="T250" s="159" t="str">
        <f t="shared" si="98"/>
        <v>-</v>
      </c>
      <c r="U250" s="159">
        <f t="shared" si="99"/>
        <v>0.47</v>
      </c>
      <c r="V250" s="159">
        <f t="shared" si="100"/>
        <v>0</v>
      </c>
      <c r="W250" s="160"/>
      <c r="X250" s="160">
        <v>0</v>
      </c>
      <c r="Y250" s="160">
        <v>0.84599999999999997</v>
      </c>
      <c r="Z250" s="159">
        <v>0</v>
      </c>
      <c r="AA250" s="159"/>
      <c r="AB250" s="159">
        <f t="shared" si="103"/>
        <v>0.84599999999999997</v>
      </c>
    </row>
    <row r="251" spans="1:28" ht="40.5" outlineLevel="1">
      <c r="A251" s="370" t="s">
        <v>1232</v>
      </c>
      <c r="B251" s="549" t="s">
        <v>1109</v>
      </c>
      <c r="C251" s="485" t="s">
        <v>433</v>
      </c>
      <c r="D251" s="190">
        <v>0.192</v>
      </c>
      <c r="E251" s="190"/>
      <c r="F251" s="485">
        <v>2020</v>
      </c>
      <c r="G251" s="485">
        <v>2020</v>
      </c>
      <c r="H251" s="159">
        <f t="shared" ref="H251:H308" si="104">AB251</f>
        <v>0.34560000000000002</v>
      </c>
      <c r="I251" s="159">
        <f t="shared" si="101"/>
        <v>0.34560000000000002</v>
      </c>
      <c r="J251" s="159">
        <f t="shared" ref="J251:J308" si="105">W251</f>
        <v>0</v>
      </c>
      <c r="K251" s="159" t="str">
        <f t="shared" ref="K251:K308" si="106">IF(G251=2018,D251,"-")</f>
        <v>-</v>
      </c>
      <c r="L251" s="159" t="str">
        <f t="shared" ref="L251:L308" si="107">IF(G251=2018,E251,"-")</f>
        <v>-</v>
      </c>
      <c r="M251" s="159" t="str">
        <f t="shared" ref="M251:M308" si="108">IF(G251=2019,D251,"-")</f>
        <v>-</v>
      </c>
      <c r="N251" s="159" t="str">
        <f t="shared" ref="N251:N308" si="109">IF(G251=2019,E251,"-")</f>
        <v>-</v>
      </c>
      <c r="O251" s="159">
        <f t="shared" ref="O251:O308" si="110">IF(G251=2020,D251,"-")</f>
        <v>0.192</v>
      </c>
      <c r="P251" s="159">
        <f t="shared" ref="P251:P308" si="111">IF(G251=2020,E251,"-")</f>
        <v>0</v>
      </c>
      <c r="Q251" s="159" t="str">
        <f t="shared" ref="Q251:Q308" si="112">IF(G251=2021,D251,"-")</f>
        <v>-</v>
      </c>
      <c r="R251" s="159" t="str">
        <f t="shared" ref="R251:R308" si="113">IF(G251=2021,E251,"-")</f>
        <v>-</v>
      </c>
      <c r="S251" s="159" t="str">
        <f t="shared" ref="S251:S308" si="114">IF(G251=2022,D251,"-")</f>
        <v>-</v>
      </c>
      <c r="T251" s="159" t="str">
        <f t="shared" ref="T251:T308" si="115">IF(G251=2022,E251,"-")</f>
        <v>-</v>
      </c>
      <c r="U251" s="159">
        <f t="shared" ref="U251:U308" si="116">SUM(K251,M251,O251,Q251,S251,)</f>
        <v>0.192</v>
      </c>
      <c r="V251" s="159">
        <f t="shared" ref="V251:V308" si="117">SUM(L251,N251,P251,R251,T251,)</f>
        <v>0</v>
      </c>
      <c r="W251" s="160"/>
      <c r="X251" s="160">
        <v>0</v>
      </c>
      <c r="Y251" s="160">
        <v>0.34560000000000002</v>
      </c>
      <c r="Z251" s="159">
        <v>0</v>
      </c>
      <c r="AA251" s="159"/>
      <c r="AB251" s="159">
        <f t="shared" si="103"/>
        <v>0.34560000000000002</v>
      </c>
    </row>
    <row r="252" spans="1:28" ht="40.5" outlineLevel="1">
      <c r="A252" s="370" t="s">
        <v>1233</v>
      </c>
      <c r="B252" s="549" t="s">
        <v>1110</v>
      </c>
      <c r="C252" s="485" t="s">
        <v>433</v>
      </c>
      <c r="D252" s="190">
        <v>0.33</v>
      </c>
      <c r="E252" s="190"/>
      <c r="F252" s="485">
        <v>2020</v>
      </c>
      <c r="G252" s="485">
        <v>2020</v>
      </c>
      <c r="H252" s="159">
        <f t="shared" si="104"/>
        <v>0.59399999999999997</v>
      </c>
      <c r="I252" s="159">
        <f t="shared" si="101"/>
        <v>0.59399999999999997</v>
      </c>
      <c r="J252" s="159">
        <f t="shared" si="105"/>
        <v>0</v>
      </c>
      <c r="K252" s="159" t="str">
        <f t="shared" si="106"/>
        <v>-</v>
      </c>
      <c r="L252" s="159" t="str">
        <f t="shared" si="107"/>
        <v>-</v>
      </c>
      <c r="M252" s="159" t="str">
        <f t="shared" si="108"/>
        <v>-</v>
      </c>
      <c r="N252" s="159" t="str">
        <f t="shared" si="109"/>
        <v>-</v>
      </c>
      <c r="O252" s="159">
        <f t="shared" si="110"/>
        <v>0.33</v>
      </c>
      <c r="P252" s="159">
        <f t="shared" si="111"/>
        <v>0</v>
      </c>
      <c r="Q252" s="159" t="str">
        <f t="shared" si="112"/>
        <v>-</v>
      </c>
      <c r="R252" s="159" t="str">
        <f t="shared" si="113"/>
        <v>-</v>
      </c>
      <c r="S252" s="159" t="str">
        <f t="shared" si="114"/>
        <v>-</v>
      </c>
      <c r="T252" s="159" t="str">
        <f t="shared" si="115"/>
        <v>-</v>
      </c>
      <c r="U252" s="159">
        <f t="shared" si="116"/>
        <v>0.33</v>
      </c>
      <c r="V252" s="159">
        <f t="shared" si="117"/>
        <v>0</v>
      </c>
      <c r="W252" s="160"/>
      <c r="X252" s="160">
        <v>0</v>
      </c>
      <c r="Y252" s="160">
        <v>0.59399999999999997</v>
      </c>
      <c r="Z252" s="159">
        <v>0</v>
      </c>
      <c r="AA252" s="159"/>
      <c r="AB252" s="159">
        <f t="shared" si="103"/>
        <v>0.59399999999999997</v>
      </c>
    </row>
    <row r="253" spans="1:28" ht="40.5" outlineLevel="1">
      <c r="A253" s="370" t="s">
        <v>1234</v>
      </c>
      <c r="B253" s="549" t="s">
        <v>1111</v>
      </c>
      <c r="C253" s="485" t="s">
        <v>433</v>
      </c>
      <c r="D253" s="190">
        <v>0.33</v>
      </c>
      <c r="E253" s="190"/>
      <c r="F253" s="485">
        <v>2020</v>
      </c>
      <c r="G253" s="485">
        <v>2020</v>
      </c>
      <c r="H253" s="159">
        <f t="shared" si="104"/>
        <v>0.59399999999999997</v>
      </c>
      <c r="I253" s="159">
        <f t="shared" si="101"/>
        <v>0.59399999999999997</v>
      </c>
      <c r="J253" s="159">
        <f t="shared" si="105"/>
        <v>0</v>
      </c>
      <c r="K253" s="159" t="str">
        <f t="shared" si="106"/>
        <v>-</v>
      </c>
      <c r="L253" s="159" t="str">
        <f t="shared" si="107"/>
        <v>-</v>
      </c>
      <c r="M253" s="159" t="str">
        <f t="shared" si="108"/>
        <v>-</v>
      </c>
      <c r="N253" s="159" t="str">
        <f t="shared" si="109"/>
        <v>-</v>
      </c>
      <c r="O253" s="159">
        <f t="shared" si="110"/>
        <v>0.33</v>
      </c>
      <c r="P253" s="159">
        <f t="shared" si="111"/>
        <v>0</v>
      </c>
      <c r="Q253" s="159" t="str">
        <f t="shared" si="112"/>
        <v>-</v>
      </c>
      <c r="R253" s="159" t="str">
        <f t="shared" si="113"/>
        <v>-</v>
      </c>
      <c r="S253" s="159" t="str">
        <f t="shared" si="114"/>
        <v>-</v>
      </c>
      <c r="T253" s="159" t="str">
        <f t="shared" si="115"/>
        <v>-</v>
      </c>
      <c r="U253" s="159">
        <f t="shared" si="116"/>
        <v>0.33</v>
      </c>
      <c r="V253" s="159">
        <f t="shared" si="117"/>
        <v>0</v>
      </c>
      <c r="W253" s="160"/>
      <c r="X253" s="160">
        <v>0</v>
      </c>
      <c r="Y253" s="160">
        <v>0.59399999999999997</v>
      </c>
      <c r="Z253" s="159">
        <v>0</v>
      </c>
      <c r="AA253" s="159"/>
      <c r="AB253" s="159">
        <f t="shared" si="103"/>
        <v>0.59399999999999997</v>
      </c>
    </row>
    <row r="254" spans="1:28" ht="40.5" outlineLevel="1">
      <c r="A254" s="370" t="s">
        <v>1235</v>
      </c>
      <c r="B254" s="549" t="s">
        <v>1112</v>
      </c>
      <c r="C254" s="485" t="s">
        <v>433</v>
      </c>
      <c r="D254" s="190">
        <v>0.24</v>
      </c>
      <c r="E254" s="190"/>
      <c r="F254" s="485">
        <v>2020</v>
      </c>
      <c r="G254" s="485">
        <v>2020</v>
      </c>
      <c r="H254" s="159">
        <f t="shared" si="104"/>
        <v>0.432</v>
      </c>
      <c r="I254" s="159">
        <f t="shared" si="101"/>
        <v>0.432</v>
      </c>
      <c r="J254" s="159">
        <f t="shared" si="105"/>
        <v>0</v>
      </c>
      <c r="K254" s="159" t="str">
        <f t="shared" si="106"/>
        <v>-</v>
      </c>
      <c r="L254" s="159" t="str">
        <f t="shared" si="107"/>
        <v>-</v>
      </c>
      <c r="M254" s="159" t="str">
        <f t="shared" si="108"/>
        <v>-</v>
      </c>
      <c r="N254" s="159" t="str">
        <f t="shared" si="109"/>
        <v>-</v>
      </c>
      <c r="O254" s="159">
        <f t="shared" si="110"/>
        <v>0.24</v>
      </c>
      <c r="P254" s="159">
        <f t="shared" si="111"/>
        <v>0</v>
      </c>
      <c r="Q254" s="159" t="str">
        <f t="shared" si="112"/>
        <v>-</v>
      </c>
      <c r="R254" s="159" t="str">
        <f t="shared" si="113"/>
        <v>-</v>
      </c>
      <c r="S254" s="159" t="str">
        <f t="shared" si="114"/>
        <v>-</v>
      </c>
      <c r="T254" s="159" t="str">
        <f t="shared" si="115"/>
        <v>-</v>
      </c>
      <c r="U254" s="159">
        <f t="shared" si="116"/>
        <v>0.24</v>
      </c>
      <c r="V254" s="159">
        <f t="shared" si="117"/>
        <v>0</v>
      </c>
      <c r="W254" s="160"/>
      <c r="X254" s="160">
        <v>0</v>
      </c>
      <c r="Y254" s="160">
        <v>0.432</v>
      </c>
      <c r="Z254" s="159">
        <v>0</v>
      </c>
      <c r="AA254" s="159"/>
      <c r="AB254" s="159">
        <f t="shared" si="103"/>
        <v>0.432</v>
      </c>
    </row>
    <row r="255" spans="1:28" ht="40.5" outlineLevel="1">
      <c r="A255" s="370" t="s">
        <v>1236</v>
      </c>
      <c r="B255" s="549" t="s">
        <v>1113</v>
      </c>
      <c r="C255" s="485" t="s">
        <v>433</v>
      </c>
      <c r="D255" s="190">
        <v>0.16</v>
      </c>
      <c r="E255" s="190"/>
      <c r="F255" s="485">
        <v>2020</v>
      </c>
      <c r="G255" s="485">
        <v>2020</v>
      </c>
      <c r="H255" s="159">
        <f t="shared" si="104"/>
        <v>0.28799999999999998</v>
      </c>
      <c r="I255" s="159">
        <f t="shared" ref="I255:I311" si="118">H255</f>
        <v>0.28799999999999998</v>
      </c>
      <c r="J255" s="159">
        <f t="shared" si="105"/>
        <v>0</v>
      </c>
      <c r="K255" s="159" t="str">
        <f t="shared" si="106"/>
        <v>-</v>
      </c>
      <c r="L255" s="159" t="str">
        <f t="shared" si="107"/>
        <v>-</v>
      </c>
      <c r="M255" s="159" t="str">
        <f t="shared" si="108"/>
        <v>-</v>
      </c>
      <c r="N255" s="159" t="str">
        <f t="shared" si="109"/>
        <v>-</v>
      </c>
      <c r="O255" s="159">
        <f t="shared" si="110"/>
        <v>0.16</v>
      </c>
      <c r="P255" s="159">
        <f t="shared" si="111"/>
        <v>0</v>
      </c>
      <c r="Q255" s="159" t="str">
        <f t="shared" si="112"/>
        <v>-</v>
      </c>
      <c r="R255" s="159" t="str">
        <f t="shared" si="113"/>
        <v>-</v>
      </c>
      <c r="S255" s="159" t="str">
        <f t="shared" si="114"/>
        <v>-</v>
      </c>
      <c r="T255" s="159" t="str">
        <f t="shared" si="115"/>
        <v>-</v>
      </c>
      <c r="U255" s="159">
        <f t="shared" si="116"/>
        <v>0.16</v>
      </c>
      <c r="V255" s="159">
        <f t="shared" si="117"/>
        <v>0</v>
      </c>
      <c r="W255" s="160"/>
      <c r="X255" s="160">
        <v>0</v>
      </c>
      <c r="Y255" s="160">
        <v>0.28799999999999998</v>
      </c>
      <c r="Z255" s="159">
        <v>0</v>
      </c>
      <c r="AA255" s="159"/>
      <c r="AB255" s="159">
        <f t="shared" si="103"/>
        <v>0.28799999999999998</v>
      </c>
    </row>
    <row r="256" spans="1:28" ht="40.5" outlineLevel="1">
      <c r="A256" s="370" t="s">
        <v>1237</v>
      </c>
      <c r="B256" s="549" t="s">
        <v>1114</v>
      </c>
      <c r="C256" s="485" t="s">
        <v>433</v>
      </c>
      <c r="D256" s="190">
        <v>0.3</v>
      </c>
      <c r="E256" s="190"/>
      <c r="F256" s="485">
        <v>2020</v>
      </c>
      <c r="G256" s="485">
        <v>2020</v>
      </c>
      <c r="H256" s="159">
        <f t="shared" si="104"/>
        <v>0.54</v>
      </c>
      <c r="I256" s="159">
        <f t="shared" si="118"/>
        <v>0.54</v>
      </c>
      <c r="J256" s="159">
        <f t="shared" si="105"/>
        <v>0</v>
      </c>
      <c r="K256" s="159" t="str">
        <f t="shared" si="106"/>
        <v>-</v>
      </c>
      <c r="L256" s="159" t="str">
        <f t="shared" si="107"/>
        <v>-</v>
      </c>
      <c r="M256" s="159" t="str">
        <f t="shared" si="108"/>
        <v>-</v>
      </c>
      <c r="N256" s="159" t="str">
        <f t="shared" si="109"/>
        <v>-</v>
      </c>
      <c r="O256" s="159">
        <f t="shared" si="110"/>
        <v>0.3</v>
      </c>
      <c r="P256" s="159">
        <f t="shared" si="111"/>
        <v>0</v>
      </c>
      <c r="Q256" s="159" t="str">
        <f t="shared" si="112"/>
        <v>-</v>
      </c>
      <c r="R256" s="159" t="str">
        <f t="shared" si="113"/>
        <v>-</v>
      </c>
      <c r="S256" s="159" t="str">
        <f t="shared" si="114"/>
        <v>-</v>
      </c>
      <c r="T256" s="159" t="str">
        <f t="shared" si="115"/>
        <v>-</v>
      </c>
      <c r="U256" s="159">
        <f t="shared" si="116"/>
        <v>0.3</v>
      </c>
      <c r="V256" s="159">
        <f t="shared" si="117"/>
        <v>0</v>
      </c>
      <c r="W256" s="160"/>
      <c r="X256" s="160">
        <v>0</v>
      </c>
      <c r="Y256" s="160">
        <v>0.54</v>
      </c>
      <c r="Z256" s="159">
        <v>0</v>
      </c>
      <c r="AA256" s="159"/>
      <c r="AB256" s="159">
        <f t="shared" si="103"/>
        <v>0.54</v>
      </c>
    </row>
    <row r="257" spans="1:28" ht="40.5" outlineLevel="1">
      <c r="A257" s="370" t="s">
        <v>1238</v>
      </c>
      <c r="B257" s="549" t="s">
        <v>1115</v>
      </c>
      <c r="C257" s="485" t="s">
        <v>433</v>
      </c>
      <c r="D257" s="190">
        <v>0.3</v>
      </c>
      <c r="E257" s="190"/>
      <c r="F257" s="485">
        <v>2020</v>
      </c>
      <c r="G257" s="485">
        <v>2020</v>
      </c>
      <c r="H257" s="159">
        <f t="shared" si="104"/>
        <v>0.54</v>
      </c>
      <c r="I257" s="159">
        <f t="shared" si="118"/>
        <v>0.54</v>
      </c>
      <c r="J257" s="159">
        <f t="shared" si="105"/>
        <v>0</v>
      </c>
      <c r="K257" s="159" t="str">
        <f t="shared" si="106"/>
        <v>-</v>
      </c>
      <c r="L257" s="159" t="str">
        <f t="shared" si="107"/>
        <v>-</v>
      </c>
      <c r="M257" s="159" t="str">
        <f t="shared" si="108"/>
        <v>-</v>
      </c>
      <c r="N257" s="159" t="str">
        <f t="shared" si="109"/>
        <v>-</v>
      </c>
      <c r="O257" s="159">
        <f t="shared" si="110"/>
        <v>0.3</v>
      </c>
      <c r="P257" s="159">
        <f t="shared" si="111"/>
        <v>0</v>
      </c>
      <c r="Q257" s="159" t="str">
        <f t="shared" si="112"/>
        <v>-</v>
      </c>
      <c r="R257" s="159" t="str">
        <f t="shared" si="113"/>
        <v>-</v>
      </c>
      <c r="S257" s="159" t="str">
        <f t="shared" si="114"/>
        <v>-</v>
      </c>
      <c r="T257" s="159" t="str">
        <f t="shared" si="115"/>
        <v>-</v>
      </c>
      <c r="U257" s="159">
        <f t="shared" si="116"/>
        <v>0.3</v>
      </c>
      <c r="V257" s="159">
        <f t="shared" si="117"/>
        <v>0</v>
      </c>
      <c r="W257" s="160"/>
      <c r="X257" s="160">
        <v>0</v>
      </c>
      <c r="Y257" s="160">
        <v>0.54</v>
      </c>
      <c r="Z257" s="159">
        <v>0</v>
      </c>
      <c r="AA257" s="159"/>
      <c r="AB257" s="159">
        <f t="shared" si="103"/>
        <v>0.54</v>
      </c>
    </row>
    <row r="258" spans="1:28" ht="40.5" outlineLevel="1">
      <c r="A258" s="370" t="s">
        <v>1239</v>
      </c>
      <c r="B258" s="549" t="s">
        <v>1116</v>
      </c>
      <c r="C258" s="485" t="s">
        <v>433</v>
      </c>
      <c r="D258" s="190">
        <v>0.44800000000000001</v>
      </c>
      <c r="E258" s="190"/>
      <c r="F258" s="485">
        <v>2020</v>
      </c>
      <c r="G258" s="485">
        <v>2020</v>
      </c>
      <c r="H258" s="159">
        <f t="shared" si="104"/>
        <v>0.80640000000000001</v>
      </c>
      <c r="I258" s="159">
        <f t="shared" si="118"/>
        <v>0.80640000000000001</v>
      </c>
      <c r="J258" s="159">
        <f t="shared" si="105"/>
        <v>0</v>
      </c>
      <c r="K258" s="159" t="str">
        <f t="shared" si="106"/>
        <v>-</v>
      </c>
      <c r="L258" s="159" t="str">
        <f t="shared" si="107"/>
        <v>-</v>
      </c>
      <c r="M258" s="159" t="str">
        <f t="shared" si="108"/>
        <v>-</v>
      </c>
      <c r="N258" s="159" t="str">
        <f t="shared" si="109"/>
        <v>-</v>
      </c>
      <c r="O258" s="159">
        <f t="shared" si="110"/>
        <v>0.44800000000000001</v>
      </c>
      <c r="P258" s="159">
        <f t="shared" si="111"/>
        <v>0</v>
      </c>
      <c r="Q258" s="159" t="str">
        <f t="shared" si="112"/>
        <v>-</v>
      </c>
      <c r="R258" s="159" t="str">
        <f t="shared" si="113"/>
        <v>-</v>
      </c>
      <c r="S258" s="159" t="str">
        <f t="shared" si="114"/>
        <v>-</v>
      </c>
      <c r="T258" s="159" t="str">
        <f t="shared" si="115"/>
        <v>-</v>
      </c>
      <c r="U258" s="159">
        <f t="shared" si="116"/>
        <v>0.44800000000000001</v>
      </c>
      <c r="V258" s="159">
        <f t="shared" si="117"/>
        <v>0</v>
      </c>
      <c r="W258" s="160"/>
      <c r="X258" s="160">
        <v>0</v>
      </c>
      <c r="Y258" s="160">
        <v>0.80640000000000001</v>
      </c>
      <c r="Z258" s="159">
        <v>0</v>
      </c>
      <c r="AA258" s="159"/>
      <c r="AB258" s="159">
        <f t="shared" si="103"/>
        <v>0.80640000000000001</v>
      </c>
    </row>
    <row r="259" spans="1:28" ht="40.5" outlineLevel="1">
      <c r="A259" s="370" t="s">
        <v>1240</v>
      </c>
      <c r="B259" s="549" t="s">
        <v>1117</v>
      </c>
      <c r="C259" s="485" t="s">
        <v>433</v>
      </c>
      <c r="D259" s="190">
        <v>0.16</v>
      </c>
      <c r="E259" s="190"/>
      <c r="F259" s="485">
        <v>2020</v>
      </c>
      <c r="G259" s="485">
        <v>2020</v>
      </c>
      <c r="H259" s="159">
        <f t="shared" si="104"/>
        <v>0.28799999999999998</v>
      </c>
      <c r="I259" s="159">
        <f t="shared" si="118"/>
        <v>0.28799999999999998</v>
      </c>
      <c r="J259" s="159">
        <f t="shared" si="105"/>
        <v>0</v>
      </c>
      <c r="K259" s="159" t="str">
        <f t="shared" si="106"/>
        <v>-</v>
      </c>
      <c r="L259" s="159" t="str">
        <f t="shared" si="107"/>
        <v>-</v>
      </c>
      <c r="M259" s="159" t="str">
        <f t="shared" si="108"/>
        <v>-</v>
      </c>
      <c r="N259" s="159" t="str">
        <f t="shared" si="109"/>
        <v>-</v>
      </c>
      <c r="O259" s="159">
        <f t="shared" si="110"/>
        <v>0.16</v>
      </c>
      <c r="P259" s="159">
        <f t="shared" si="111"/>
        <v>0</v>
      </c>
      <c r="Q259" s="159" t="str">
        <f t="shared" si="112"/>
        <v>-</v>
      </c>
      <c r="R259" s="159" t="str">
        <f t="shared" si="113"/>
        <v>-</v>
      </c>
      <c r="S259" s="159" t="str">
        <f t="shared" si="114"/>
        <v>-</v>
      </c>
      <c r="T259" s="159" t="str">
        <f t="shared" si="115"/>
        <v>-</v>
      </c>
      <c r="U259" s="159">
        <f t="shared" si="116"/>
        <v>0.16</v>
      </c>
      <c r="V259" s="159">
        <f t="shared" si="117"/>
        <v>0</v>
      </c>
      <c r="W259" s="160"/>
      <c r="X259" s="160">
        <v>0</v>
      </c>
      <c r="Y259" s="160">
        <v>0.28799999999999998</v>
      </c>
      <c r="Z259" s="159">
        <v>0</v>
      </c>
      <c r="AA259" s="159"/>
      <c r="AB259" s="159">
        <f t="shared" si="103"/>
        <v>0.28799999999999998</v>
      </c>
    </row>
    <row r="260" spans="1:28" ht="40.5" outlineLevel="1">
      <c r="A260" s="370" t="s">
        <v>1241</v>
      </c>
      <c r="B260" s="549" t="s">
        <v>1118</v>
      </c>
      <c r="C260" s="485" t="s">
        <v>433</v>
      </c>
      <c r="D260" s="190">
        <v>0.5</v>
      </c>
      <c r="E260" s="190"/>
      <c r="F260" s="485">
        <v>2020</v>
      </c>
      <c r="G260" s="485">
        <v>2020</v>
      </c>
      <c r="H260" s="159">
        <f t="shared" si="104"/>
        <v>0.9</v>
      </c>
      <c r="I260" s="159">
        <f t="shared" si="118"/>
        <v>0.9</v>
      </c>
      <c r="J260" s="159">
        <f t="shared" si="105"/>
        <v>0</v>
      </c>
      <c r="K260" s="159" t="str">
        <f t="shared" si="106"/>
        <v>-</v>
      </c>
      <c r="L260" s="159" t="str">
        <f t="shared" si="107"/>
        <v>-</v>
      </c>
      <c r="M260" s="159" t="str">
        <f t="shared" si="108"/>
        <v>-</v>
      </c>
      <c r="N260" s="159" t="str">
        <f t="shared" si="109"/>
        <v>-</v>
      </c>
      <c r="O260" s="159">
        <f t="shared" si="110"/>
        <v>0.5</v>
      </c>
      <c r="P260" s="159">
        <f t="shared" si="111"/>
        <v>0</v>
      </c>
      <c r="Q260" s="159" t="str">
        <f t="shared" si="112"/>
        <v>-</v>
      </c>
      <c r="R260" s="159" t="str">
        <f t="shared" si="113"/>
        <v>-</v>
      </c>
      <c r="S260" s="159" t="str">
        <f t="shared" si="114"/>
        <v>-</v>
      </c>
      <c r="T260" s="159" t="str">
        <f t="shared" si="115"/>
        <v>-</v>
      </c>
      <c r="U260" s="159">
        <f t="shared" si="116"/>
        <v>0.5</v>
      </c>
      <c r="V260" s="159">
        <f t="shared" si="117"/>
        <v>0</v>
      </c>
      <c r="W260" s="160"/>
      <c r="X260" s="160">
        <v>0</v>
      </c>
      <c r="Y260" s="160">
        <v>0.9</v>
      </c>
      <c r="Z260" s="159">
        <v>0</v>
      </c>
      <c r="AA260" s="159"/>
      <c r="AB260" s="159">
        <f t="shared" si="103"/>
        <v>0.9</v>
      </c>
    </row>
    <row r="261" spans="1:28" ht="40.5" outlineLevel="1">
      <c r="A261" s="370" t="s">
        <v>1242</v>
      </c>
      <c r="B261" s="549" t="s">
        <v>1119</v>
      </c>
      <c r="C261" s="485" t="s">
        <v>433</v>
      </c>
      <c r="D261" s="190">
        <v>0.36</v>
      </c>
      <c r="E261" s="190"/>
      <c r="F261" s="485">
        <v>2020</v>
      </c>
      <c r="G261" s="485">
        <v>2020</v>
      </c>
      <c r="H261" s="159">
        <f t="shared" si="104"/>
        <v>0.64800000000000002</v>
      </c>
      <c r="I261" s="159">
        <f t="shared" si="118"/>
        <v>0.64800000000000002</v>
      </c>
      <c r="J261" s="159">
        <f t="shared" si="105"/>
        <v>0</v>
      </c>
      <c r="K261" s="159" t="str">
        <f t="shared" si="106"/>
        <v>-</v>
      </c>
      <c r="L261" s="159" t="str">
        <f t="shared" si="107"/>
        <v>-</v>
      </c>
      <c r="M261" s="159" t="str">
        <f t="shared" si="108"/>
        <v>-</v>
      </c>
      <c r="N261" s="159" t="str">
        <f t="shared" si="109"/>
        <v>-</v>
      </c>
      <c r="O261" s="159">
        <f t="shared" si="110"/>
        <v>0.36</v>
      </c>
      <c r="P261" s="159">
        <f t="shared" si="111"/>
        <v>0</v>
      </c>
      <c r="Q261" s="159" t="str">
        <f t="shared" si="112"/>
        <v>-</v>
      </c>
      <c r="R261" s="159" t="str">
        <f t="shared" si="113"/>
        <v>-</v>
      </c>
      <c r="S261" s="159" t="str">
        <f t="shared" si="114"/>
        <v>-</v>
      </c>
      <c r="T261" s="159" t="str">
        <f t="shared" si="115"/>
        <v>-</v>
      </c>
      <c r="U261" s="159">
        <f t="shared" si="116"/>
        <v>0.36</v>
      </c>
      <c r="V261" s="159">
        <f t="shared" si="117"/>
        <v>0</v>
      </c>
      <c r="W261" s="160"/>
      <c r="X261" s="160">
        <v>0</v>
      </c>
      <c r="Y261" s="160">
        <v>0.64800000000000002</v>
      </c>
      <c r="Z261" s="159">
        <v>0</v>
      </c>
      <c r="AA261" s="159"/>
      <c r="AB261" s="159">
        <f t="shared" si="103"/>
        <v>0.64800000000000002</v>
      </c>
    </row>
    <row r="262" spans="1:28" ht="40.5" outlineLevel="1">
      <c r="A262" s="370" t="s">
        <v>1243</v>
      </c>
      <c r="B262" s="549" t="s">
        <v>1120</v>
      </c>
      <c r="C262" s="485" t="s">
        <v>433</v>
      </c>
      <c r="D262" s="190">
        <v>0.24</v>
      </c>
      <c r="E262" s="190"/>
      <c r="F262" s="485">
        <v>2020</v>
      </c>
      <c r="G262" s="485">
        <v>2020</v>
      </c>
      <c r="H262" s="159">
        <f t="shared" si="104"/>
        <v>0.432</v>
      </c>
      <c r="I262" s="159">
        <f t="shared" si="118"/>
        <v>0.432</v>
      </c>
      <c r="J262" s="159">
        <f t="shared" si="105"/>
        <v>0</v>
      </c>
      <c r="K262" s="159" t="str">
        <f t="shared" si="106"/>
        <v>-</v>
      </c>
      <c r="L262" s="159" t="str">
        <f t="shared" si="107"/>
        <v>-</v>
      </c>
      <c r="M262" s="159" t="str">
        <f t="shared" si="108"/>
        <v>-</v>
      </c>
      <c r="N262" s="159" t="str">
        <f t="shared" si="109"/>
        <v>-</v>
      </c>
      <c r="O262" s="159">
        <f t="shared" si="110"/>
        <v>0.24</v>
      </c>
      <c r="P262" s="159">
        <f t="shared" si="111"/>
        <v>0</v>
      </c>
      <c r="Q262" s="159" t="str">
        <f t="shared" si="112"/>
        <v>-</v>
      </c>
      <c r="R262" s="159" t="str">
        <f t="shared" si="113"/>
        <v>-</v>
      </c>
      <c r="S262" s="159" t="str">
        <f t="shared" si="114"/>
        <v>-</v>
      </c>
      <c r="T262" s="159" t="str">
        <f t="shared" si="115"/>
        <v>-</v>
      </c>
      <c r="U262" s="159">
        <f t="shared" si="116"/>
        <v>0.24</v>
      </c>
      <c r="V262" s="159">
        <f t="shared" si="117"/>
        <v>0</v>
      </c>
      <c r="W262" s="160"/>
      <c r="X262" s="160">
        <v>0</v>
      </c>
      <c r="Y262" s="160">
        <v>0.432</v>
      </c>
      <c r="Z262" s="159">
        <v>0</v>
      </c>
      <c r="AA262" s="159"/>
      <c r="AB262" s="159">
        <f t="shared" si="103"/>
        <v>0.432</v>
      </c>
    </row>
    <row r="263" spans="1:28" ht="40.5" outlineLevel="1">
      <c r="A263" s="370" t="s">
        <v>1244</v>
      </c>
      <c r="B263" s="549" t="s">
        <v>1121</v>
      </c>
      <c r="C263" s="485" t="s">
        <v>433</v>
      </c>
      <c r="D263" s="190">
        <v>0.28999999999999998</v>
      </c>
      <c r="E263" s="190"/>
      <c r="F263" s="485">
        <v>2020</v>
      </c>
      <c r="G263" s="485">
        <v>2020</v>
      </c>
      <c r="H263" s="159">
        <f t="shared" si="104"/>
        <v>0.52200000000000002</v>
      </c>
      <c r="I263" s="159">
        <f t="shared" si="118"/>
        <v>0.52200000000000002</v>
      </c>
      <c r="J263" s="159">
        <f t="shared" si="105"/>
        <v>0</v>
      </c>
      <c r="K263" s="159" t="str">
        <f t="shared" si="106"/>
        <v>-</v>
      </c>
      <c r="L263" s="159" t="str">
        <f t="shared" si="107"/>
        <v>-</v>
      </c>
      <c r="M263" s="159" t="str">
        <f t="shared" si="108"/>
        <v>-</v>
      </c>
      <c r="N263" s="159" t="str">
        <f t="shared" si="109"/>
        <v>-</v>
      </c>
      <c r="O263" s="159">
        <f t="shared" si="110"/>
        <v>0.28999999999999998</v>
      </c>
      <c r="P263" s="159">
        <f t="shared" si="111"/>
        <v>0</v>
      </c>
      <c r="Q263" s="159" t="str">
        <f t="shared" si="112"/>
        <v>-</v>
      </c>
      <c r="R263" s="159" t="str">
        <f t="shared" si="113"/>
        <v>-</v>
      </c>
      <c r="S263" s="159" t="str">
        <f t="shared" si="114"/>
        <v>-</v>
      </c>
      <c r="T263" s="159" t="str">
        <f t="shared" si="115"/>
        <v>-</v>
      </c>
      <c r="U263" s="159">
        <f t="shared" si="116"/>
        <v>0.28999999999999998</v>
      </c>
      <c r="V263" s="159">
        <f t="shared" si="117"/>
        <v>0</v>
      </c>
      <c r="W263" s="160"/>
      <c r="X263" s="160">
        <v>0</v>
      </c>
      <c r="Y263" s="160">
        <v>0.52200000000000002</v>
      </c>
      <c r="Z263" s="159">
        <v>0</v>
      </c>
      <c r="AA263" s="159"/>
      <c r="AB263" s="159">
        <f t="shared" si="103"/>
        <v>0.52200000000000002</v>
      </c>
    </row>
    <row r="264" spans="1:28" ht="40.5" outlineLevel="1">
      <c r="A264" s="370" t="s">
        <v>1245</v>
      </c>
      <c r="B264" s="549" t="s">
        <v>1122</v>
      </c>
      <c r="C264" s="485" t="s">
        <v>433</v>
      </c>
      <c r="D264" s="190">
        <v>0.12</v>
      </c>
      <c r="E264" s="190"/>
      <c r="F264" s="485">
        <v>2020</v>
      </c>
      <c r="G264" s="485">
        <v>2020</v>
      </c>
      <c r="H264" s="159">
        <f t="shared" si="104"/>
        <v>0.216</v>
      </c>
      <c r="I264" s="159">
        <f t="shared" si="118"/>
        <v>0.216</v>
      </c>
      <c r="J264" s="159">
        <f t="shared" si="105"/>
        <v>0</v>
      </c>
      <c r="K264" s="159" t="str">
        <f t="shared" si="106"/>
        <v>-</v>
      </c>
      <c r="L264" s="159" t="str">
        <f t="shared" si="107"/>
        <v>-</v>
      </c>
      <c r="M264" s="159" t="str">
        <f t="shared" si="108"/>
        <v>-</v>
      </c>
      <c r="N264" s="159" t="str">
        <f t="shared" si="109"/>
        <v>-</v>
      </c>
      <c r="O264" s="159">
        <f t="shared" si="110"/>
        <v>0.12</v>
      </c>
      <c r="P264" s="159">
        <f t="shared" si="111"/>
        <v>0</v>
      </c>
      <c r="Q264" s="159" t="str">
        <f t="shared" si="112"/>
        <v>-</v>
      </c>
      <c r="R264" s="159" t="str">
        <f t="shared" si="113"/>
        <v>-</v>
      </c>
      <c r="S264" s="159" t="str">
        <f t="shared" si="114"/>
        <v>-</v>
      </c>
      <c r="T264" s="159" t="str">
        <f t="shared" si="115"/>
        <v>-</v>
      </c>
      <c r="U264" s="159">
        <f t="shared" si="116"/>
        <v>0.12</v>
      </c>
      <c r="V264" s="159">
        <f t="shared" si="117"/>
        <v>0</v>
      </c>
      <c r="W264" s="160"/>
      <c r="X264" s="160">
        <v>0</v>
      </c>
      <c r="Y264" s="160">
        <v>0.216</v>
      </c>
      <c r="Z264" s="159">
        <v>0</v>
      </c>
      <c r="AA264" s="159"/>
      <c r="AB264" s="159">
        <f t="shared" si="103"/>
        <v>0.216</v>
      </c>
    </row>
    <row r="265" spans="1:28" ht="40.5" outlineLevel="1">
      <c r="A265" s="370" t="s">
        <v>1246</v>
      </c>
      <c r="B265" s="549" t="s">
        <v>1123</v>
      </c>
      <c r="C265" s="485" t="s">
        <v>433</v>
      </c>
      <c r="D265" s="190">
        <v>0.14000000000000001</v>
      </c>
      <c r="E265" s="190"/>
      <c r="F265" s="485">
        <v>2020</v>
      </c>
      <c r="G265" s="485">
        <v>2020</v>
      </c>
      <c r="H265" s="159">
        <f t="shared" si="104"/>
        <v>0.252</v>
      </c>
      <c r="I265" s="159">
        <f t="shared" si="118"/>
        <v>0.252</v>
      </c>
      <c r="J265" s="159">
        <f t="shared" si="105"/>
        <v>0</v>
      </c>
      <c r="K265" s="159" t="str">
        <f t="shared" si="106"/>
        <v>-</v>
      </c>
      <c r="L265" s="159" t="str">
        <f t="shared" si="107"/>
        <v>-</v>
      </c>
      <c r="M265" s="159" t="str">
        <f t="shared" si="108"/>
        <v>-</v>
      </c>
      <c r="N265" s="159" t="str">
        <f t="shared" si="109"/>
        <v>-</v>
      </c>
      <c r="O265" s="159">
        <f t="shared" si="110"/>
        <v>0.14000000000000001</v>
      </c>
      <c r="P265" s="159">
        <f t="shared" si="111"/>
        <v>0</v>
      </c>
      <c r="Q265" s="159" t="str">
        <f t="shared" si="112"/>
        <v>-</v>
      </c>
      <c r="R265" s="159" t="str">
        <f t="shared" si="113"/>
        <v>-</v>
      </c>
      <c r="S265" s="159" t="str">
        <f t="shared" si="114"/>
        <v>-</v>
      </c>
      <c r="T265" s="159" t="str">
        <f t="shared" si="115"/>
        <v>-</v>
      </c>
      <c r="U265" s="159">
        <f t="shared" si="116"/>
        <v>0.14000000000000001</v>
      </c>
      <c r="V265" s="159">
        <f t="shared" si="117"/>
        <v>0</v>
      </c>
      <c r="W265" s="160"/>
      <c r="X265" s="160">
        <v>0</v>
      </c>
      <c r="Y265" s="160">
        <v>0.252</v>
      </c>
      <c r="Z265" s="159">
        <v>0</v>
      </c>
      <c r="AA265" s="159"/>
      <c r="AB265" s="159">
        <f t="shared" si="103"/>
        <v>0.252</v>
      </c>
    </row>
    <row r="266" spans="1:28" ht="40.5" outlineLevel="1">
      <c r="A266" s="370" t="s">
        <v>1247</v>
      </c>
      <c r="B266" s="549" t="s">
        <v>1124</v>
      </c>
      <c r="C266" s="485" t="s">
        <v>433</v>
      </c>
      <c r="D266" s="190">
        <v>0.5</v>
      </c>
      <c r="E266" s="190"/>
      <c r="F266" s="485">
        <v>2020</v>
      </c>
      <c r="G266" s="485">
        <v>2020</v>
      </c>
      <c r="H266" s="159">
        <f t="shared" si="104"/>
        <v>0.9</v>
      </c>
      <c r="I266" s="159">
        <f t="shared" si="118"/>
        <v>0.9</v>
      </c>
      <c r="J266" s="159">
        <f t="shared" si="105"/>
        <v>0</v>
      </c>
      <c r="K266" s="159" t="str">
        <f t="shared" si="106"/>
        <v>-</v>
      </c>
      <c r="L266" s="159" t="str">
        <f t="shared" si="107"/>
        <v>-</v>
      </c>
      <c r="M266" s="159" t="str">
        <f t="shared" si="108"/>
        <v>-</v>
      </c>
      <c r="N266" s="159" t="str">
        <f t="shared" si="109"/>
        <v>-</v>
      </c>
      <c r="O266" s="159">
        <f t="shared" si="110"/>
        <v>0.5</v>
      </c>
      <c r="P266" s="159">
        <f t="shared" si="111"/>
        <v>0</v>
      </c>
      <c r="Q266" s="159" t="str">
        <f t="shared" si="112"/>
        <v>-</v>
      </c>
      <c r="R266" s="159" t="str">
        <f t="shared" si="113"/>
        <v>-</v>
      </c>
      <c r="S266" s="159" t="str">
        <f t="shared" si="114"/>
        <v>-</v>
      </c>
      <c r="T266" s="159" t="str">
        <f t="shared" si="115"/>
        <v>-</v>
      </c>
      <c r="U266" s="159">
        <f t="shared" si="116"/>
        <v>0.5</v>
      </c>
      <c r="V266" s="159">
        <f t="shared" si="117"/>
        <v>0</v>
      </c>
      <c r="W266" s="160"/>
      <c r="X266" s="160">
        <v>0</v>
      </c>
      <c r="Y266" s="160">
        <v>0.9</v>
      </c>
      <c r="Z266" s="159">
        <v>0</v>
      </c>
      <c r="AA266" s="159"/>
      <c r="AB266" s="159">
        <f t="shared" si="103"/>
        <v>0.9</v>
      </c>
    </row>
    <row r="267" spans="1:28" ht="40.5" outlineLevel="1">
      <c r="A267" s="370" t="s">
        <v>1248</v>
      </c>
      <c r="B267" s="549" t="s">
        <v>1125</v>
      </c>
      <c r="C267" s="485" t="s">
        <v>433</v>
      </c>
      <c r="D267" s="190">
        <v>0.3</v>
      </c>
      <c r="E267" s="190"/>
      <c r="F267" s="485">
        <v>2020</v>
      </c>
      <c r="G267" s="485">
        <v>2020</v>
      </c>
      <c r="H267" s="159">
        <f t="shared" si="104"/>
        <v>0.54</v>
      </c>
      <c r="I267" s="159">
        <f t="shared" si="118"/>
        <v>0.54</v>
      </c>
      <c r="J267" s="159">
        <f t="shared" si="105"/>
        <v>0</v>
      </c>
      <c r="K267" s="159" t="str">
        <f t="shared" si="106"/>
        <v>-</v>
      </c>
      <c r="L267" s="159" t="str">
        <f t="shared" si="107"/>
        <v>-</v>
      </c>
      <c r="M267" s="159" t="str">
        <f t="shared" si="108"/>
        <v>-</v>
      </c>
      <c r="N267" s="159" t="str">
        <f t="shared" si="109"/>
        <v>-</v>
      </c>
      <c r="O267" s="159">
        <f t="shared" si="110"/>
        <v>0.3</v>
      </c>
      <c r="P267" s="159">
        <f t="shared" si="111"/>
        <v>0</v>
      </c>
      <c r="Q267" s="159" t="str">
        <f t="shared" si="112"/>
        <v>-</v>
      </c>
      <c r="R267" s="159" t="str">
        <f t="shared" si="113"/>
        <v>-</v>
      </c>
      <c r="S267" s="159" t="str">
        <f t="shared" si="114"/>
        <v>-</v>
      </c>
      <c r="T267" s="159" t="str">
        <f t="shared" si="115"/>
        <v>-</v>
      </c>
      <c r="U267" s="159">
        <f t="shared" si="116"/>
        <v>0.3</v>
      </c>
      <c r="V267" s="159">
        <f t="shared" si="117"/>
        <v>0</v>
      </c>
      <c r="W267" s="160"/>
      <c r="X267" s="160">
        <v>0</v>
      </c>
      <c r="Y267" s="160">
        <v>0.54</v>
      </c>
      <c r="Z267" s="159">
        <v>0</v>
      </c>
      <c r="AA267" s="159"/>
      <c r="AB267" s="159">
        <f t="shared" si="103"/>
        <v>0.54</v>
      </c>
    </row>
    <row r="268" spans="1:28" ht="40.5" outlineLevel="1">
      <c r="A268" s="370" t="s">
        <v>1816</v>
      </c>
      <c r="B268" s="549" t="s">
        <v>1126</v>
      </c>
      <c r="C268" s="485" t="s">
        <v>433</v>
      </c>
      <c r="D268" s="190">
        <v>0.28000000000000003</v>
      </c>
      <c r="E268" s="190"/>
      <c r="F268" s="485">
        <v>2020</v>
      </c>
      <c r="G268" s="485">
        <v>2020</v>
      </c>
      <c r="H268" s="159">
        <f t="shared" si="104"/>
        <v>0.504</v>
      </c>
      <c r="I268" s="159">
        <f t="shared" si="118"/>
        <v>0.504</v>
      </c>
      <c r="J268" s="159">
        <f t="shared" si="105"/>
        <v>0</v>
      </c>
      <c r="K268" s="159" t="str">
        <f t="shared" si="106"/>
        <v>-</v>
      </c>
      <c r="L268" s="159" t="str">
        <f t="shared" si="107"/>
        <v>-</v>
      </c>
      <c r="M268" s="159" t="str">
        <f t="shared" si="108"/>
        <v>-</v>
      </c>
      <c r="N268" s="159" t="str">
        <f t="shared" si="109"/>
        <v>-</v>
      </c>
      <c r="O268" s="159">
        <f t="shared" si="110"/>
        <v>0.28000000000000003</v>
      </c>
      <c r="P268" s="159">
        <f t="shared" si="111"/>
        <v>0</v>
      </c>
      <c r="Q268" s="159" t="str">
        <f t="shared" si="112"/>
        <v>-</v>
      </c>
      <c r="R268" s="159" t="str">
        <f t="shared" si="113"/>
        <v>-</v>
      </c>
      <c r="S268" s="159" t="str">
        <f t="shared" si="114"/>
        <v>-</v>
      </c>
      <c r="T268" s="159" t="str">
        <f t="shared" si="115"/>
        <v>-</v>
      </c>
      <c r="U268" s="159">
        <f t="shared" si="116"/>
        <v>0.28000000000000003</v>
      </c>
      <c r="V268" s="159">
        <f t="shared" si="117"/>
        <v>0</v>
      </c>
      <c r="W268" s="160"/>
      <c r="X268" s="160">
        <v>0</v>
      </c>
      <c r="Y268" s="160">
        <v>0.504</v>
      </c>
      <c r="Z268" s="159">
        <v>0</v>
      </c>
      <c r="AA268" s="159"/>
      <c r="AB268" s="159">
        <f t="shared" si="103"/>
        <v>0.504</v>
      </c>
    </row>
    <row r="269" spans="1:28" ht="40.5" outlineLevel="1">
      <c r="A269" s="370" t="s">
        <v>1249</v>
      </c>
      <c r="B269" s="549" t="s">
        <v>1127</v>
      </c>
      <c r="C269" s="485" t="s">
        <v>433</v>
      </c>
      <c r="D269" s="190">
        <v>0.22</v>
      </c>
      <c r="E269" s="190"/>
      <c r="F269" s="485">
        <v>2022</v>
      </c>
      <c r="G269" s="485">
        <v>2022</v>
      </c>
      <c r="H269" s="159">
        <f t="shared" si="104"/>
        <v>0.39600000000000002</v>
      </c>
      <c r="I269" s="159">
        <f t="shared" si="118"/>
        <v>0.39600000000000002</v>
      </c>
      <c r="J269" s="159">
        <f t="shared" si="105"/>
        <v>0</v>
      </c>
      <c r="K269" s="159" t="str">
        <f t="shared" si="106"/>
        <v>-</v>
      </c>
      <c r="L269" s="159" t="str">
        <f t="shared" si="107"/>
        <v>-</v>
      </c>
      <c r="M269" s="159" t="str">
        <f t="shared" si="108"/>
        <v>-</v>
      </c>
      <c r="N269" s="159" t="str">
        <f t="shared" si="109"/>
        <v>-</v>
      </c>
      <c r="O269" s="159" t="str">
        <f t="shared" si="110"/>
        <v>-</v>
      </c>
      <c r="P269" s="159" t="str">
        <f t="shared" si="111"/>
        <v>-</v>
      </c>
      <c r="Q269" s="159" t="str">
        <f t="shared" si="112"/>
        <v>-</v>
      </c>
      <c r="R269" s="159" t="str">
        <f t="shared" si="113"/>
        <v>-</v>
      </c>
      <c r="S269" s="159">
        <f t="shared" si="114"/>
        <v>0.22</v>
      </c>
      <c r="T269" s="159">
        <f t="shared" si="115"/>
        <v>0</v>
      </c>
      <c r="U269" s="159">
        <f t="shared" si="116"/>
        <v>0.22</v>
      </c>
      <c r="V269" s="159">
        <f t="shared" si="117"/>
        <v>0</v>
      </c>
      <c r="W269" s="160"/>
      <c r="X269" s="160">
        <v>0</v>
      </c>
      <c r="Y269" s="160"/>
      <c r="Z269" s="159">
        <v>0</v>
      </c>
      <c r="AA269" s="159">
        <v>0.39600000000000002</v>
      </c>
      <c r="AB269" s="159">
        <f t="shared" si="103"/>
        <v>0.39600000000000002</v>
      </c>
    </row>
    <row r="270" spans="1:28" ht="40.5" outlineLevel="1">
      <c r="A270" s="370" t="s">
        <v>1250</v>
      </c>
      <c r="B270" s="549" t="s">
        <v>1128</v>
      </c>
      <c r="C270" s="485" t="s">
        <v>433</v>
      </c>
      <c r="D270" s="190">
        <v>0.4</v>
      </c>
      <c r="E270" s="190"/>
      <c r="F270" s="485">
        <v>2022</v>
      </c>
      <c r="G270" s="485">
        <v>2022</v>
      </c>
      <c r="H270" s="159">
        <f t="shared" si="104"/>
        <v>0.72</v>
      </c>
      <c r="I270" s="159">
        <f t="shared" si="118"/>
        <v>0.72</v>
      </c>
      <c r="J270" s="159">
        <f t="shared" si="105"/>
        <v>0</v>
      </c>
      <c r="K270" s="159" t="str">
        <f t="shared" si="106"/>
        <v>-</v>
      </c>
      <c r="L270" s="159" t="str">
        <f t="shared" si="107"/>
        <v>-</v>
      </c>
      <c r="M270" s="159" t="str">
        <f t="shared" si="108"/>
        <v>-</v>
      </c>
      <c r="N270" s="159" t="str">
        <f t="shared" si="109"/>
        <v>-</v>
      </c>
      <c r="O270" s="159" t="str">
        <f t="shared" si="110"/>
        <v>-</v>
      </c>
      <c r="P270" s="159" t="str">
        <f t="shared" si="111"/>
        <v>-</v>
      </c>
      <c r="Q270" s="159" t="str">
        <f t="shared" si="112"/>
        <v>-</v>
      </c>
      <c r="R270" s="159" t="str">
        <f t="shared" si="113"/>
        <v>-</v>
      </c>
      <c r="S270" s="159">
        <f t="shared" si="114"/>
        <v>0.4</v>
      </c>
      <c r="T270" s="159">
        <f t="shared" si="115"/>
        <v>0</v>
      </c>
      <c r="U270" s="159">
        <f t="shared" si="116"/>
        <v>0.4</v>
      </c>
      <c r="V270" s="159">
        <f t="shared" si="117"/>
        <v>0</v>
      </c>
      <c r="W270" s="160"/>
      <c r="X270" s="160">
        <v>0</v>
      </c>
      <c r="Y270" s="160"/>
      <c r="Z270" s="159">
        <v>0</v>
      </c>
      <c r="AA270" s="159">
        <v>0.72</v>
      </c>
      <c r="AB270" s="159">
        <f t="shared" si="103"/>
        <v>0.72</v>
      </c>
    </row>
    <row r="271" spans="1:28" ht="40.5" outlineLevel="1">
      <c r="A271" s="370" t="s">
        <v>1251</v>
      </c>
      <c r="B271" s="549" t="s">
        <v>1129</v>
      </c>
      <c r="C271" s="485" t="s">
        <v>433</v>
      </c>
      <c r="D271" s="190">
        <v>0.16</v>
      </c>
      <c r="E271" s="190"/>
      <c r="F271" s="485">
        <v>2022</v>
      </c>
      <c r="G271" s="485">
        <v>2022</v>
      </c>
      <c r="H271" s="159">
        <f t="shared" si="104"/>
        <v>0.28799999999999998</v>
      </c>
      <c r="I271" s="159">
        <f t="shared" si="118"/>
        <v>0.28799999999999998</v>
      </c>
      <c r="J271" s="159">
        <f t="shared" si="105"/>
        <v>0</v>
      </c>
      <c r="K271" s="159" t="str">
        <f t="shared" si="106"/>
        <v>-</v>
      </c>
      <c r="L271" s="159" t="str">
        <f t="shared" si="107"/>
        <v>-</v>
      </c>
      <c r="M271" s="159" t="str">
        <f t="shared" si="108"/>
        <v>-</v>
      </c>
      <c r="N271" s="159" t="str">
        <f t="shared" si="109"/>
        <v>-</v>
      </c>
      <c r="O271" s="159" t="str">
        <f t="shared" si="110"/>
        <v>-</v>
      </c>
      <c r="P271" s="159" t="str">
        <f t="shared" si="111"/>
        <v>-</v>
      </c>
      <c r="Q271" s="159" t="str">
        <f t="shared" si="112"/>
        <v>-</v>
      </c>
      <c r="R271" s="159" t="str">
        <f t="shared" si="113"/>
        <v>-</v>
      </c>
      <c r="S271" s="159">
        <f t="shared" si="114"/>
        <v>0.16</v>
      </c>
      <c r="T271" s="159">
        <f t="shared" si="115"/>
        <v>0</v>
      </c>
      <c r="U271" s="159">
        <f t="shared" si="116"/>
        <v>0.16</v>
      </c>
      <c r="V271" s="159">
        <f t="shared" si="117"/>
        <v>0</v>
      </c>
      <c r="W271" s="160"/>
      <c r="X271" s="160">
        <v>0</v>
      </c>
      <c r="Y271" s="160"/>
      <c r="Z271" s="159">
        <v>0</v>
      </c>
      <c r="AA271" s="159">
        <v>0.28799999999999998</v>
      </c>
      <c r="AB271" s="159">
        <f t="shared" si="103"/>
        <v>0.28799999999999998</v>
      </c>
    </row>
    <row r="272" spans="1:28" ht="40.5" outlineLevel="1">
      <c r="A272" s="370" t="s">
        <v>1252</v>
      </c>
      <c r="B272" s="549" t="s">
        <v>1130</v>
      </c>
      <c r="C272" s="485" t="s">
        <v>433</v>
      </c>
      <c r="D272" s="190">
        <v>0.2</v>
      </c>
      <c r="E272" s="190"/>
      <c r="F272" s="485">
        <v>2022</v>
      </c>
      <c r="G272" s="485">
        <v>2022</v>
      </c>
      <c r="H272" s="159">
        <f t="shared" si="104"/>
        <v>0.36</v>
      </c>
      <c r="I272" s="159">
        <f t="shared" si="118"/>
        <v>0.36</v>
      </c>
      <c r="J272" s="159">
        <f t="shared" si="105"/>
        <v>0</v>
      </c>
      <c r="K272" s="159" t="str">
        <f t="shared" si="106"/>
        <v>-</v>
      </c>
      <c r="L272" s="159" t="str">
        <f t="shared" si="107"/>
        <v>-</v>
      </c>
      <c r="M272" s="159" t="str">
        <f t="shared" si="108"/>
        <v>-</v>
      </c>
      <c r="N272" s="159" t="str">
        <f t="shared" si="109"/>
        <v>-</v>
      </c>
      <c r="O272" s="159" t="str">
        <f t="shared" si="110"/>
        <v>-</v>
      </c>
      <c r="P272" s="159" t="str">
        <f t="shared" si="111"/>
        <v>-</v>
      </c>
      <c r="Q272" s="159" t="str">
        <f t="shared" si="112"/>
        <v>-</v>
      </c>
      <c r="R272" s="159" t="str">
        <f t="shared" si="113"/>
        <v>-</v>
      </c>
      <c r="S272" s="159">
        <f t="shared" si="114"/>
        <v>0.2</v>
      </c>
      <c r="T272" s="159">
        <f t="shared" si="115"/>
        <v>0</v>
      </c>
      <c r="U272" s="159">
        <f t="shared" si="116"/>
        <v>0.2</v>
      </c>
      <c r="V272" s="159">
        <f t="shared" si="117"/>
        <v>0</v>
      </c>
      <c r="W272" s="160"/>
      <c r="X272" s="160">
        <v>0</v>
      </c>
      <c r="Y272" s="160"/>
      <c r="Z272" s="159">
        <v>0</v>
      </c>
      <c r="AA272" s="159">
        <v>0.36</v>
      </c>
      <c r="AB272" s="159">
        <f t="shared" si="103"/>
        <v>0.36</v>
      </c>
    </row>
    <row r="273" spans="1:28" ht="40.5" outlineLevel="1">
      <c r="A273" s="370" t="s">
        <v>1253</v>
      </c>
      <c r="B273" s="549" t="s">
        <v>1131</v>
      </c>
      <c r="C273" s="485" t="s">
        <v>433</v>
      </c>
      <c r="D273" s="190">
        <v>0.15</v>
      </c>
      <c r="E273" s="190"/>
      <c r="F273" s="485">
        <v>2022</v>
      </c>
      <c r="G273" s="485">
        <v>2022</v>
      </c>
      <c r="H273" s="159">
        <f t="shared" si="104"/>
        <v>0.27</v>
      </c>
      <c r="I273" s="159">
        <f t="shared" si="118"/>
        <v>0.27</v>
      </c>
      <c r="J273" s="159">
        <f t="shared" si="105"/>
        <v>0</v>
      </c>
      <c r="K273" s="159" t="str">
        <f t="shared" si="106"/>
        <v>-</v>
      </c>
      <c r="L273" s="159" t="str">
        <f t="shared" si="107"/>
        <v>-</v>
      </c>
      <c r="M273" s="159" t="str">
        <f t="shared" si="108"/>
        <v>-</v>
      </c>
      <c r="N273" s="159" t="str">
        <f t="shared" si="109"/>
        <v>-</v>
      </c>
      <c r="O273" s="159" t="str">
        <f t="shared" si="110"/>
        <v>-</v>
      </c>
      <c r="P273" s="159" t="str">
        <f t="shared" si="111"/>
        <v>-</v>
      </c>
      <c r="Q273" s="159" t="str">
        <f t="shared" si="112"/>
        <v>-</v>
      </c>
      <c r="R273" s="159" t="str">
        <f t="shared" si="113"/>
        <v>-</v>
      </c>
      <c r="S273" s="159">
        <f t="shared" si="114"/>
        <v>0.15</v>
      </c>
      <c r="T273" s="159">
        <f t="shared" si="115"/>
        <v>0</v>
      </c>
      <c r="U273" s="159">
        <f t="shared" si="116"/>
        <v>0.15</v>
      </c>
      <c r="V273" s="159">
        <f t="shared" si="117"/>
        <v>0</v>
      </c>
      <c r="W273" s="160"/>
      <c r="X273" s="160">
        <v>0</v>
      </c>
      <c r="Y273" s="160"/>
      <c r="Z273" s="159">
        <v>0</v>
      </c>
      <c r="AA273" s="159">
        <v>0.27</v>
      </c>
      <c r="AB273" s="159">
        <f t="shared" si="103"/>
        <v>0.27</v>
      </c>
    </row>
    <row r="274" spans="1:28" ht="40.5" outlineLevel="1">
      <c r="A274" s="370" t="s">
        <v>1254</v>
      </c>
      <c r="B274" s="549" t="s">
        <v>1132</v>
      </c>
      <c r="C274" s="485" t="s">
        <v>433</v>
      </c>
      <c r="D274" s="190">
        <v>2.5</v>
      </c>
      <c r="E274" s="190"/>
      <c r="F274" s="485">
        <v>2022</v>
      </c>
      <c r="G274" s="485">
        <v>2022</v>
      </c>
      <c r="H274" s="159">
        <f t="shared" si="104"/>
        <v>2.2824</v>
      </c>
      <c r="I274" s="159">
        <f t="shared" si="118"/>
        <v>2.2824</v>
      </c>
      <c r="J274" s="159">
        <f t="shared" si="105"/>
        <v>0</v>
      </c>
      <c r="K274" s="159" t="str">
        <f t="shared" si="106"/>
        <v>-</v>
      </c>
      <c r="L274" s="159" t="str">
        <f t="shared" si="107"/>
        <v>-</v>
      </c>
      <c r="M274" s="159" t="str">
        <f t="shared" si="108"/>
        <v>-</v>
      </c>
      <c r="N274" s="159" t="str">
        <f t="shared" si="109"/>
        <v>-</v>
      </c>
      <c r="O274" s="159" t="str">
        <f t="shared" si="110"/>
        <v>-</v>
      </c>
      <c r="P274" s="159" t="str">
        <f t="shared" si="111"/>
        <v>-</v>
      </c>
      <c r="Q274" s="159" t="str">
        <f t="shared" si="112"/>
        <v>-</v>
      </c>
      <c r="R274" s="159" t="str">
        <f t="shared" si="113"/>
        <v>-</v>
      </c>
      <c r="S274" s="159">
        <f t="shared" si="114"/>
        <v>2.5</v>
      </c>
      <c r="T274" s="159">
        <f t="shared" si="115"/>
        <v>0</v>
      </c>
      <c r="U274" s="159">
        <f t="shared" si="116"/>
        <v>2.5</v>
      </c>
      <c r="V274" s="159">
        <f t="shared" si="117"/>
        <v>0</v>
      </c>
      <c r="W274" s="160"/>
      <c r="X274" s="160">
        <v>0</v>
      </c>
      <c r="Y274" s="160"/>
      <c r="Z274" s="159">
        <v>0</v>
      </c>
      <c r="AA274" s="159">
        <v>2.2824</v>
      </c>
      <c r="AB274" s="159">
        <f t="shared" si="103"/>
        <v>2.2824</v>
      </c>
    </row>
    <row r="275" spans="1:28" ht="40.5" outlineLevel="1">
      <c r="A275" s="370" t="s">
        <v>1255</v>
      </c>
      <c r="B275" s="549" t="s">
        <v>1133</v>
      </c>
      <c r="C275" s="485" t="s">
        <v>433</v>
      </c>
      <c r="D275" s="190">
        <v>0.2</v>
      </c>
      <c r="E275" s="190"/>
      <c r="F275" s="485">
        <v>2022</v>
      </c>
      <c r="G275" s="485">
        <v>2022</v>
      </c>
      <c r="H275" s="159">
        <f t="shared" si="104"/>
        <v>0.36</v>
      </c>
      <c r="I275" s="159">
        <f t="shared" si="118"/>
        <v>0.36</v>
      </c>
      <c r="J275" s="159">
        <f t="shared" si="105"/>
        <v>0</v>
      </c>
      <c r="K275" s="159" t="str">
        <f t="shared" si="106"/>
        <v>-</v>
      </c>
      <c r="L275" s="159" t="str">
        <f t="shared" si="107"/>
        <v>-</v>
      </c>
      <c r="M275" s="159" t="str">
        <f t="shared" si="108"/>
        <v>-</v>
      </c>
      <c r="N275" s="159" t="str">
        <f t="shared" si="109"/>
        <v>-</v>
      </c>
      <c r="O275" s="159" t="str">
        <f t="shared" si="110"/>
        <v>-</v>
      </c>
      <c r="P275" s="159" t="str">
        <f t="shared" si="111"/>
        <v>-</v>
      </c>
      <c r="Q275" s="159" t="str">
        <f t="shared" si="112"/>
        <v>-</v>
      </c>
      <c r="R275" s="159" t="str">
        <f t="shared" si="113"/>
        <v>-</v>
      </c>
      <c r="S275" s="159">
        <f t="shared" si="114"/>
        <v>0.2</v>
      </c>
      <c r="T275" s="159">
        <f t="shared" si="115"/>
        <v>0</v>
      </c>
      <c r="U275" s="159">
        <f t="shared" si="116"/>
        <v>0.2</v>
      </c>
      <c r="V275" s="159">
        <f t="shared" si="117"/>
        <v>0</v>
      </c>
      <c r="W275" s="160"/>
      <c r="X275" s="160">
        <v>0</v>
      </c>
      <c r="Y275" s="160"/>
      <c r="Z275" s="159">
        <v>0</v>
      </c>
      <c r="AA275" s="159">
        <v>0.36</v>
      </c>
      <c r="AB275" s="159">
        <f t="shared" si="103"/>
        <v>0.36</v>
      </c>
    </row>
    <row r="276" spans="1:28" ht="40.5" outlineLevel="1">
      <c r="A276" s="370" t="s">
        <v>1817</v>
      </c>
      <c r="B276" s="549" t="s">
        <v>1134</v>
      </c>
      <c r="C276" s="485" t="s">
        <v>433</v>
      </c>
      <c r="D276" s="190">
        <v>0.11</v>
      </c>
      <c r="E276" s="190"/>
      <c r="F276" s="485">
        <v>2022</v>
      </c>
      <c r="G276" s="485">
        <v>2022</v>
      </c>
      <c r="H276" s="159">
        <f t="shared" si="104"/>
        <v>0.19800000000000001</v>
      </c>
      <c r="I276" s="159">
        <f t="shared" si="118"/>
        <v>0.19800000000000001</v>
      </c>
      <c r="J276" s="159">
        <f t="shared" si="105"/>
        <v>0</v>
      </c>
      <c r="K276" s="159" t="str">
        <f t="shared" si="106"/>
        <v>-</v>
      </c>
      <c r="L276" s="159" t="str">
        <f t="shared" si="107"/>
        <v>-</v>
      </c>
      <c r="M276" s="159" t="str">
        <f t="shared" si="108"/>
        <v>-</v>
      </c>
      <c r="N276" s="159" t="str">
        <f t="shared" si="109"/>
        <v>-</v>
      </c>
      <c r="O276" s="159" t="str">
        <f t="shared" si="110"/>
        <v>-</v>
      </c>
      <c r="P276" s="159" t="str">
        <f t="shared" si="111"/>
        <v>-</v>
      </c>
      <c r="Q276" s="159" t="str">
        <f t="shared" si="112"/>
        <v>-</v>
      </c>
      <c r="R276" s="159" t="str">
        <f t="shared" si="113"/>
        <v>-</v>
      </c>
      <c r="S276" s="159">
        <f t="shared" si="114"/>
        <v>0.11</v>
      </c>
      <c r="T276" s="159">
        <f t="shared" si="115"/>
        <v>0</v>
      </c>
      <c r="U276" s="159">
        <f t="shared" si="116"/>
        <v>0.11</v>
      </c>
      <c r="V276" s="159">
        <f t="shared" si="117"/>
        <v>0</v>
      </c>
      <c r="W276" s="160"/>
      <c r="X276" s="160">
        <v>0</v>
      </c>
      <c r="Y276" s="160"/>
      <c r="Z276" s="159">
        <v>0</v>
      </c>
      <c r="AA276" s="159">
        <v>0.19800000000000001</v>
      </c>
      <c r="AB276" s="159">
        <f t="shared" si="103"/>
        <v>0.19800000000000001</v>
      </c>
    </row>
    <row r="277" spans="1:28" ht="40.5" outlineLevel="1">
      <c r="A277" s="370" t="s">
        <v>1256</v>
      </c>
      <c r="B277" s="549" t="s">
        <v>1135</v>
      </c>
      <c r="C277" s="485" t="s">
        <v>433</v>
      </c>
      <c r="D277" s="190">
        <v>0.12</v>
      </c>
      <c r="E277" s="190"/>
      <c r="F277" s="485">
        <v>2022</v>
      </c>
      <c r="G277" s="485">
        <v>2022</v>
      </c>
      <c r="H277" s="159">
        <f t="shared" si="104"/>
        <v>0.216</v>
      </c>
      <c r="I277" s="159">
        <f t="shared" si="118"/>
        <v>0.216</v>
      </c>
      <c r="J277" s="159">
        <f t="shared" si="105"/>
        <v>0</v>
      </c>
      <c r="K277" s="159" t="str">
        <f t="shared" si="106"/>
        <v>-</v>
      </c>
      <c r="L277" s="159" t="str">
        <f t="shared" si="107"/>
        <v>-</v>
      </c>
      <c r="M277" s="159" t="str">
        <f t="shared" si="108"/>
        <v>-</v>
      </c>
      <c r="N277" s="159" t="str">
        <f t="shared" si="109"/>
        <v>-</v>
      </c>
      <c r="O277" s="159" t="str">
        <f t="shared" si="110"/>
        <v>-</v>
      </c>
      <c r="P277" s="159" t="str">
        <f t="shared" si="111"/>
        <v>-</v>
      </c>
      <c r="Q277" s="159" t="str">
        <f t="shared" si="112"/>
        <v>-</v>
      </c>
      <c r="R277" s="159" t="str">
        <f t="shared" si="113"/>
        <v>-</v>
      </c>
      <c r="S277" s="159">
        <f t="shared" si="114"/>
        <v>0.12</v>
      </c>
      <c r="T277" s="159">
        <f t="shared" si="115"/>
        <v>0</v>
      </c>
      <c r="U277" s="159">
        <f t="shared" si="116"/>
        <v>0.12</v>
      </c>
      <c r="V277" s="159">
        <f t="shared" si="117"/>
        <v>0</v>
      </c>
      <c r="W277" s="160"/>
      <c r="X277" s="160">
        <v>0</v>
      </c>
      <c r="Y277" s="160"/>
      <c r="Z277" s="159">
        <v>0</v>
      </c>
      <c r="AA277" s="159">
        <v>0.216</v>
      </c>
      <c r="AB277" s="159">
        <f t="shared" si="103"/>
        <v>0.216</v>
      </c>
    </row>
    <row r="278" spans="1:28" ht="40.5" outlineLevel="1">
      <c r="A278" s="370" t="s">
        <v>1257</v>
      </c>
      <c r="B278" s="549" t="s">
        <v>1136</v>
      </c>
      <c r="C278" s="485" t="s">
        <v>433</v>
      </c>
      <c r="D278" s="190">
        <v>0.29799999999999999</v>
      </c>
      <c r="E278" s="190"/>
      <c r="F278" s="485">
        <v>2022</v>
      </c>
      <c r="G278" s="485">
        <v>2022</v>
      </c>
      <c r="H278" s="159">
        <f t="shared" si="104"/>
        <v>0.53639999999999999</v>
      </c>
      <c r="I278" s="159">
        <f t="shared" si="118"/>
        <v>0.53639999999999999</v>
      </c>
      <c r="J278" s="159">
        <f t="shared" si="105"/>
        <v>0</v>
      </c>
      <c r="K278" s="159" t="str">
        <f t="shared" si="106"/>
        <v>-</v>
      </c>
      <c r="L278" s="159" t="str">
        <f t="shared" si="107"/>
        <v>-</v>
      </c>
      <c r="M278" s="159" t="str">
        <f t="shared" si="108"/>
        <v>-</v>
      </c>
      <c r="N278" s="159" t="str">
        <f t="shared" si="109"/>
        <v>-</v>
      </c>
      <c r="O278" s="159" t="str">
        <f t="shared" si="110"/>
        <v>-</v>
      </c>
      <c r="P278" s="159" t="str">
        <f t="shared" si="111"/>
        <v>-</v>
      </c>
      <c r="Q278" s="159" t="str">
        <f t="shared" si="112"/>
        <v>-</v>
      </c>
      <c r="R278" s="159" t="str">
        <f t="shared" si="113"/>
        <v>-</v>
      </c>
      <c r="S278" s="159">
        <f t="shared" si="114"/>
        <v>0.29799999999999999</v>
      </c>
      <c r="T278" s="159">
        <f t="shared" si="115"/>
        <v>0</v>
      </c>
      <c r="U278" s="159">
        <f t="shared" si="116"/>
        <v>0.29799999999999999</v>
      </c>
      <c r="V278" s="159">
        <f t="shared" si="117"/>
        <v>0</v>
      </c>
      <c r="W278" s="160"/>
      <c r="X278" s="160">
        <v>0</v>
      </c>
      <c r="Y278" s="160"/>
      <c r="Z278" s="159">
        <v>0</v>
      </c>
      <c r="AA278" s="159">
        <v>0.53639999999999999</v>
      </c>
      <c r="AB278" s="159">
        <f t="shared" si="103"/>
        <v>0.53639999999999999</v>
      </c>
    </row>
    <row r="279" spans="1:28" ht="40.5" outlineLevel="1">
      <c r="A279" s="370" t="s">
        <v>1258</v>
      </c>
      <c r="B279" s="549" t="s">
        <v>1137</v>
      </c>
      <c r="C279" s="485" t="s">
        <v>433</v>
      </c>
      <c r="D279" s="190">
        <v>0.4</v>
      </c>
      <c r="E279" s="190"/>
      <c r="F279" s="485">
        <v>2022</v>
      </c>
      <c r="G279" s="485">
        <v>2022</v>
      </c>
      <c r="H279" s="159">
        <f t="shared" si="104"/>
        <v>0.72</v>
      </c>
      <c r="I279" s="159">
        <f t="shared" si="118"/>
        <v>0.72</v>
      </c>
      <c r="J279" s="159">
        <f t="shared" si="105"/>
        <v>0</v>
      </c>
      <c r="K279" s="159" t="str">
        <f t="shared" si="106"/>
        <v>-</v>
      </c>
      <c r="L279" s="159" t="str">
        <f t="shared" si="107"/>
        <v>-</v>
      </c>
      <c r="M279" s="159" t="str">
        <f t="shared" si="108"/>
        <v>-</v>
      </c>
      <c r="N279" s="159" t="str">
        <f t="shared" si="109"/>
        <v>-</v>
      </c>
      <c r="O279" s="159" t="str">
        <f t="shared" si="110"/>
        <v>-</v>
      </c>
      <c r="P279" s="159" t="str">
        <f t="shared" si="111"/>
        <v>-</v>
      </c>
      <c r="Q279" s="159" t="str">
        <f t="shared" si="112"/>
        <v>-</v>
      </c>
      <c r="R279" s="159" t="str">
        <f t="shared" si="113"/>
        <v>-</v>
      </c>
      <c r="S279" s="159">
        <f t="shared" si="114"/>
        <v>0.4</v>
      </c>
      <c r="T279" s="159">
        <f t="shared" si="115"/>
        <v>0</v>
      </c>
      <c r="U279" s="159">
        <f t="shared" si="116"/>
        <v>0.4</v>
      </c>
      <c r="V279" s="159">
        <f t="shared" si="117"/>
        <v>0</v>
      </c>
      <c r="W279" s="160"/>
      <c r="X279" s="160">
        <v>0</v>
      </c>
      <c r="Y279" s="160"/>
      <c r="Z279" s="159">
        <v>0</v>
      </c>
      <c r="AA279" s="159">
        <v>0.72</v>
      </c>
      <c r="AB279" s="159">
        <f t="shared" si="103"/>
        <v>0.72</v>
      </c>
    </row>
    <row r="280" spans="1:28" ht="40.5" outlineLevel="1">
      <c r="A280" s="370" t="s">
        <v>1259</v>
      </c>
      <c r="B280" s="549" t="s">
        <v>1138</v>
      </c>
      <c r="C280" s="485" t="s">
        <v>433</v>
      </c>
      <c r="D280" s="190">
        <v>0.1</v>
      </c>
      <c r="E280" s="190"/>
      <c r="F280" s="485">
        <v>2022</v>
      </c>
      <c r="G280" s="485">
        <v>2022</v>
      </c>
      <c r="H280" s="159">
        <f t="shared" si="104"/>
        <v>0.18</v>
      </c>
      <c r="I280" s="159">
        <f t="shared" si="118"/>
        <v>0.18</v>
      </c>
      <c r="J280" s="159">
        <f t="shared" si="105"/>
        <v>0</v>
      </c>
      <c r="K280" s="159" t="str">
        <f t="shared" si="106"/>
        <v>-</v>
      </c>
      <c r="L280" s="159" t="str">
        <f t="shared" si="107"/>
        <v>-</v>
      </c>
      <c r="M280" s="159" t="str">
        <f t="shared" si="108"/>
        <v>-</v>
      </c>
      <c r="N280" s="159" t="str">
        <f t="shared" si="109"/>
        <v>-</v>
      </c>
      <c r="O280" s="159" t="str">
        <f t="shared" si="110"/>
        <v>-</v>
      </c>
      <c r="P280" s="159" t="str">
        <f t="shared" si="111"/>
        <v>-</v>
      </c>
      <c r="Q280" s="159" t="str">
        <f t="shared" si="112"/>
        <v>-</v>
      </c>
      <c r="R280" s="159" t="str">
        <f t="shared" si="113"/>
        <v>-</v>
      </c>
      <c r="S280" s="159">
        <f t="shared" si="114"/>
        <v>0.1</v>
      </c>
      <c r="T280" s="159">
        <f t="shared" si="115"/>
        <v>0</v>
      </c>
      <c r="U280" s="159">
        <f t="shared" si="116"/>
        <v>0.1</v>
      </c>
      <c r="V280" s="159">
        <f t="shared" si="117"/>
        <v>0</v>
      </c>
      <c r="W280" s="160"/>
      <c r="X280" s="160">
        <v>0</v>
      </c>
      <c r="Y280" s="160"/>
      <c r="Z280" s="159">
        <v>0</v>
      </c>
      <c r="AA280" s="159">
        <v>0.18</v>
      </c>
      <c r="AB280" s="159">
        <f t="shared" si="103"/>
        <v>0.18</v>
      </c>
    </row>
    <row r="281" spans="1:28" ht="40.5" outlineLevel="1">
      <c r="A281" s="370" t="s">
        <v>1260</v>
      </c>
      <c r="B281" s="549" t="s">
        <v>1139</v>
      </c>
      <c r="C281" s="485" t="s">
        <v>433</v>
      </c>
      <c r="D281" s="190">
        <v>0.28000000000000003</v>
      </c>
      <c r="E281" s="190"/>
      <c r="F281" s="485">
        <v>2022</v>
      </c>
      <c r="G281" s="485">
        <v>2022</v>
      </c>
      <c r="H281" s="159">
        <f t="shared" si="104"/>
        <v>0.504</v>
      </c>
      <c r="I281" s="159">
        <f t="shared" si="118"/>
        <v>0.504</v>
      </c>
      <c r="J281" s="159">
        <f t="shared" si="105"/>
        <v>0</v>
      </c>
      <c r="K281" s="159" t="str">
        <f t="shared" si="106"/>
        <v>-</v>
      </c>
      <c r="L281" s="159" t="str">
        <f t="shared" si="107"/>
        <v>-</v>
      </c>
      <c r="M281" s="159" t="str">
        <f t="shared" si="108"/>
        <v>-</v>
      </c>
      <c r="N281" s="159" t="str">
        <f t="shared" si="109"/>
        <v>-</v>
      </c>
      <c r="O281" s="159" t="str">
        <f t="shared" si="110"/>
        <v>-</v>
      </c>
      <c r="P281" s="159" t="str">
        <f t="shared" si="111"/>
        <v>-</v>
      </c>
      <c r="Q281" s="159" t="str">
        <f t="shared" si="112"/>
        <v>-</v>
      </c>
      <c r="R281" s="159" t="str">
        <f t="shared" si="113"/>
        <v>-</v>
      </c>
      <c r="S281" s="159">
        <f t="shared" si="114"/>
        <v>0.28000000000000003</v>
      </c>
      <c r="T281" s="159">
        <f t="shared" si="115"/>
        <v>0</v>
      </c>
      <c r="U281" s="159">
        <f t="shared" si="116"/>
        <v>0.28000000000000003</v>
      </c>
      <c r="V281" s="159">
        <f t="shared" si="117"/>
        <v>0</v>
      </c>
      <c r="W281" s="160"/>
      <c r="X281" s="160">
        <v>0</v>
      </c>
      <c r="Y281" s="160"/>
      <c r="Z281" s="159">
        <v>0</v>
      </c>
      <c r="AA281" s="159">
        <v>0.504</v>
      </c>
      <c r="AB281" s="159">
        <f t="shared" si="103"/>
        <v>0.504</v>
      </c>
    </row>
    <row r="282" spans="1:28" ht="40.5" outlineLevel="1">
      <c r="A282" s="370" t="s">
        <v>1261</v>
      </c>
      <c r="B282" s="549" t="s">
        <v>1140</v>
      </c>
      <c r="C282" s="485" t="s">
        <v>433</v>
      </c>
      <c r="D282" s="190">
        <v>0.22</v>
      </c>
      <c r="E282" s="190"/>
      <c r="F282" s="485">
        <v>2022</v>
      </c>
      <c r="G282" s="485">
        <v>2022</v>
      </c>
      <c r="H282" s="159">
        <f t="shared" si="104"/>
        <v>0.39600000000000002</v>
      </c>
      <c r="I282" s="159">
        <f t="shared" si="118"/>
        <v>0.39600000000000002</v>
      </c>
      <c r="J282" s="159">
        <f t="shared" si="105"/>
        <v>0</v>
      </c>
      <c r="K282" s="159" t="str">
        <f t="shared" si="106"/>
        <v>-</v>
      </c>
      <c r="L282" s="159" t="str">
        <f t="shared" si="107"/>
        <v>-</v>
      </c>
      <c r="M282" s="159" t="str">
        <f t="shared" si="108"/>
        <v>-</v>
      </c>
      <c r="N282" s="159" t="str">
        <f t="shared" si="109"/>
        <v>-</v>
      </c>
      <c r="O282" s="159" t="str">
        <f t="shared" si="110"/>
        <v>-</v>
      </c>
      <c r="P282" s="159" t="str">
        <f t="shared" si="111"/>
        <v>-</v>
      </c>
      <c r="Q282" s="159" t="str">
        <f t="shared" si="112"/>
        <v>-</v>
      </c>
      <c r="R282" s="159" t="str">
        <f t="shared" si="113"/>
        <v>-</v>
      </c>
      <c r="S282" s="159">
        <f t="shared" si="114"/>
        <v>0.22</v>
      </c>
      <c r="T282" s="159">
        <f t="shared" si="115"/>
        <v>0</v>
      </c>
      <c r="U282" s="159">
        <f t="shared" si="116"/>
        <v>0.22</v>
      </c>
      <c r="V282" s="159">
        <f t="shared" si="117"/>
        <v>0</v>
      </c>
      <c r="W282" s="160"/>
      <c r="X282" s="160">
        <v>0</v>
      </c>
      <c r="Y282" s="160"/>
      <c r="Z282" s="159">
        <v>0</v>
      </c>
      <c r="AA282" s="159">
        <v>0.39600000000000002</v>
      </c>
      <c r="AB282" s="159">
        <f t="shared" si="103"/>
        <v>0.39600000000000002</v>
      </c>
    </row>
    <row r="283" spans="1:28" ht="40.5" outlineLevel="1">
      <c r="A283" s="370" t="s">
        <v>1262</v>
      </c>
      <c r="B283" s="549" t="s">
        <v>1141</v>
      </c>
      <c r="C283" s="485" t="s">
        <v>433</v>
      </c>
      <c r="D283" s="190">
        <v>0.1</v>
      </c>
      <c r="E283" s="190"/>
      <c r="F283" s="485">
        <v>2022</v>
      </c>
      <c r="G283" s="485">
        <v>2022</v>
      </c>
      <c r="H283" s="159">
        <f t="shared" si="104"/>
        <v>0.18</v>
      </c>
      <c r="I283" s="159">
        <f t="shared" si="118"/>
        <v>0.18</v>
      </c>
      <c r="J283" s="159">
        <f t="shared" si="105"/>
        <v>0</v>
      </c>
      <c r="K283" s="159" t="str">
        <f t="shared" si="106"/>
        <v>-</v>
      </c>
      <c r="L283" s="159" t="str">
        <f t="shared" si="107"/>
        <v>-</v>
      </c>
      <c r="M283" s="159" t="str">
        <f t="shared" si="108"/>
        <v>-</v>
      </c>
      <c r="N283" s="159" t="str">
        <f t="shared" si="109"/>
        <v>-</v>
      </c>
      <c r="O283" s="159" t="str">
        <f t="shared" si="110"/>
        <v>-</v>
      </c>
      <c r="P283" s="159" t="str">
        <f t="shared" si="111"/>
        <v>-</v>
      </c>
      <c r="Q283" s="159" t="str">
        <f t="shared" si="112"/>
        <v>-</v>
      </c>
      <c r="R283" s="159" t="str">
        <f t="shared" si="113"/>
        <v>-</v>
      </c>
      <c r="S283" s="159">
        <f t="shared" si="114"/>
        <v>0.1</v>
      </c>
      <c r="T283" s="159">
        <f t="shared" si="115"/>
        <v>0</v>
      </c>
      <c r="U283" s="159">
        <f t="shared" si="116"/>
        <v>0.1</v>
      </c>
      <c r="V283" s="159">
        <f t="shared" si="117"/>
        <v>0</v>
      </c>
      <c r="W283" s="160"/>
      <c r="X283" s="160">
        <v>0</v>
      </c>
      <c r="Y283" s="160"/>
      <c r="Z283" s="159">
        <v>0</v>
      </c>
      <c r="AA283" s="159">
        <v>0.18</v>
      </c>
      <c r="AB283" s="159">
        <f t="shared" si="103"/>
        <v>0.18</v>
      </c>
    </row>
    <row r="284" spans="1:28" ht="40.5" outlineLevel="1">
      <c r="A284" s="370" t="s">
        <v>1263</v>
      </c>
      <c r="B284" s="549" t="s">
        <v>1142</v>
      </c>
      <c r="C284" s="485" t="s">
        <v>433</v>
      </c>
      <c r="D284" s="190">
        <v>0.34</v>
      </c>
      <c r="E284" s="190"/>
      <c r="F284" s="485">
        <v>2022</v>
      </c>
      <c r="G284" s="485">
        <v>2022</v>
      </c>
      <c r="H284" s="159">
        <f t="shared" si="104"/>
        <v>0.61199999999999999</v>
      </c>
      <c r="I284" s="159">
        <f t="shared" si="118"/>
        <v>0.61199999999999999</v>
      </c>
      <c r="J284" s="159">
        <f t="shared" si="105"/>
        <v>0</v>
      </c>
      <c r="K284" s="159" t="str">
        <f t="shared" si="106"/>
        <v>-</v>
      </c>
      <c r="L284" s="159" t="str">
        <f t="shared" si="107"/>
        <v>-</v>
      </c>
      <c r="M284" s="159" t="str">
        <f t="shared" si="108"/>
        <v>-</v>
      </c>
      <c r="N284" s="159" t="str">
        <f t="shared" si="109"/>
        <v>-</v>
      </c>
      <c r="O284" s="159" t="str">
        <f t="shared" si="110"/>
        <v>-</v>
      </c>
      <c r="P284" s="159" t="str">
        <f t="shared" si="111"/>
        <v>-</v>
      </c>
      <c r="Q284" s="159" t="str">
        <f t="shared" si="112"/>
        <v>-</v>
      </c>
      <c r="R284" s="159" t="str">
        <f t="shared" si="113"/>
        <v>-</v>
      </c>
      <c r="S284" s="159">
        <f t="shared" si="114"/>
        <v>0.34</v>
      </c>
      <c r="T284" s="159">
        <f t="shared" si="115"/>
        <v>0</v>
      </c>
      <c r="U284" s="159">
        <f t="shared" si="116"/>
        <v>0.34</v>
      </c>
      <c r="V284" s="159">
        <f t="shared" si="117"/>
        <v>0</v>
      </c>
      <c r="W284" s="160"/>
      <c r="X284" s="160">
        <v>0</v>
      </c>
      <c r="Y284" s="160"/>
      <c r="Z284" s="159">
        <v>0</v>
      </c>
      <c r="AA284" s="159">
        <v>0.61199999999999999</v>
      </c>
      <c r="AB284" s="159">
        <f t="shared" si="103"/>
        <v>0.61199999999999999</v>
      </c>
    </row>
    <row r="285" spans="1:28" ht="40.5" outlineLevel="1">
      <c r="A285" s="370" t="s">
        <v>1264</v>
      </c>
      <c r="B285" s="549" t="s">
        <v>1143</v>
      </c>
      <c r="C285" s="485" t="s">
        <v>433</v>
      </c>
      <c r="D285" s="190">
        <v>0.16700000000000001</v>
      </c>
      <c r="E285" s="190"/>
      <c r="F285" s="485">
        <v>2022</v>
      </c>
      <c r="G285" s="485">
        <v>2022</v>
      </c>
      <c r="H285" s="159">
        <f t="shared" si="104"/>
        <v>0.30060000000000003</v>
      </c>
      <c r="I285" s="159">
        <f t="shared" si="118"/>
        <v>0.30060000000000003</v>
      </c>
      <c r="J285" s="159">
        <f t="shared" si="105"/>
        <v>0</v>
      </c>
      <c r="K285" s="159" t="str">
        <f t="shared" si="106"/>
        <v>-</v>
      </c>
      <c r="L285" s="159" t="str">
        <f t="shared" si="107"/>
        <v>-</v>
      </c>
      <c r="M285" s="159" t="str">
        <f t="shared" si="108"/>
        <v>-</v>
      </c>
      <c r="N285" s="159" t="str">
        <f t="shared" si="109"/>
        <v>-</v>
      </c>
      <c r="O285" s="159" t="str">
        <f t="shared" si="110"/>
        <v>-</v>
      </c>
      <c r="P285" s="159" t="str">
        <f t="shared" si="111"/>
        <v>-</v>
      </c>
      <c r="Q285" s="159" t="str">
        <f t="shared" si="112"/>
        <v>-</v>
      </c>
      <c r="R285" s="159" t="str">
        <f t="shared" si="113"/>
        <v>-</v>
      </c>
      <c r="S285" s="159">
        <f t="shared" si="114"/>
        <v>0.16700000000000001</v>
      </c>
      <c r="T285" s="159">
        <f t="shared" si="115"/>
        <v>0</v>
      </c>
      <c r="U285" s="159">
        <f t="shared" si="116"/>
        <v>0.16700000000000001</v>
      </c>
      <c r="V285" s="159">
        <f t="shared" si="117"/>
        <v>0</v>
      </c>
      <c r="W285" s="160"/>
      <c r="X285" s="160">
        <v>0</v>
      </c>
      <c r="Y285" s="160"/>
      <c r="Z285" s="159">
        <v>0</v>
      </c>
      <c r="AA285" s="159">
        <v>0.30060000000000003</v>
      </c>
      <c r="AB285" s="159">
        <f t="shared" si="103"/>
        <v>0.30060000000000003</v>
      </c>
    </row>
    <row r="286" spans="1:28" ht="40.5" outlineLevel="1">
      <c r="A286" s="370" t="s">
        <v>1265</v>
      </c>
      <c r="B286" s="549" t="s">
        <v>1144</v>
      </c>
      <c r="C286" s="485" t="s">
        <v>433</v>
      </c>
      <c r="D286" s="190">
        <v>0.2</v>
      </c>
      <c r="E286" s="190"/>
      <c r="F286" s="485">
        <v>2022</v>
      </c>
      <c r="G286" s="485">
        <v>2022</v>
      </c>
      <c r="H286" s="159">
        <f t="shared" si="104"/>
        <v>0.36</v>
      </c>
      <c r="I286" s="159">
        <f t="shared" si="118"/>
        <v>0.36</v>
      </c>
      <c r="J286" s="159">
        <f t="shared" si="105"/>
        <v>0</v>
      </c>
      <c r="K286" s="159" t="str">
        <f t="shared" si="106"/>
        <v>-</v>
      </c>
      <c r="L286" s="159" t="str">
        <f t="shared" si="107"/>
        <v>-</v>
      </c>
      <c r="M286" s="159" t="str">
        <f t="shared" si="108"/>
        <v>-</v>
      </c>
      <c r="N286" s="159" t="str">
        <f t="shared" si="109"/>
        <v>-</v>
      </c>
      <c r="O286" s="159" t="str">
        <f t="shared" si="110"/>
        <v>-</v>
      </c>
      <c r="P286" s="159" t="str">
        <f t="shared" si="111"/>
        <v>-</v>
      </c>
      <c r="Q286" s="159" t="str">
        <f t="shared" si="112"/>
        <v>-</v>
      </c>
      <c r="R286" s="159" t="str">
        <f t="shared" si="113"/>
        <v>-</v>
      </c>
      <c r="S286" s="159">
        <f t="shared" si="114"/>
        <v>0.2</v>
      </c>
      <c r="T286" s="159">
        <f t="shared" si="115"/>
        <v>0</v>
      </c>
      <c r="U286" s="159">
        <f t="shared" si="116"/>
        <v>0.2</v>
      </c>
      <c r="V286" s="159">
        <f t="shared" si="117"/>
        <v>0</v>
      </c>
      <c r="W286" s="160"/>
      <c r="X286" s="160">
        <v>0</v>
      </c>
      <c r="Y286" s="160"/>
      <c r="Z286" s="159">
        <v>0</v>
      </c>
      <c r="AA286" s="159">
        <v>0.36</v>
      </c>
      <c r="AB286" s="159">
        <f t="shared" si="103"/>
        <v>0.36</v>
      </c>
    </row>
    <row r="287" spans="1:28" ht="40.5" outlineLevel="1">
      <c r="A287" s="370" t="s">
        <v>1266</v>
      </c>
      <c r="B287" s="549" t="s">
        <v>1145</v>
      </c>
      <c r="C287" s="485" t="s">
        <v>433</v>
      </c>
      <c r="D287" s="190">
        <v>0.48</v>
      </c>
      <c r="E287" s="190"/>
      <c r="F287" s="485">
        <v>2022</v>
      </c>
      <c r="G287" s="485">
        <v>2022</v>
      </c>
      <c r="H287" s="159">
        <f t="shared" si="104"/>
        <v>0.86399999999999999</v>
      </c>
      <c r="I287" s="159">
        <f t="shared" si="118"/>
        <v>0.86399999999999999</v>
      </c>
      <c r="J287" s="159">
        <f t="shared" si="105"/>
        <v>0</v>
      </c>
      <c r="K287" s="159" t="str">
        <f t="shared" si="106"/>
        <v>-</v>
      </c>
      <c r="L287" s="159" t="str">
        <f t="shared" si="107"/>
        <v>-</v>
      </c>
      <c r="M287" s="159" t="str">
        <f t="shared" si="108"/>
        <v>-</v>
      </c>
      <c r="N287" s="159" t="str">
        <f t="shared" si="109"/>
        <v>-</v>
      </c>
      <c r="O287" s="159" t="str">
        <f t="shared" si="110"/>
        <v>-</v>
      </c>
      <c r="P287" s="159" t="str">
        <f t="shared" si="111"/>
        <v>-</v>
      </c>
      <c r="Q287" s="159" t="str">
        <f t="shared" si="112"/>
        <v>-</v>
      </c>
      <c r="R287" s="159" t="str">
        <f t="shared" si="113"/>
        <v>-</v>
      </c>
      <c r="S287" s="159">
        <f t="shared" si="114"/>
        <v>0.48</v>
      </c>
      <c r="T287" s="159">
        <f t="shared" si="115"/>
        <v>0</v>
      </c>
      <c r="U287" s="159">
        <f t="shared" si="116"/>
        <v>0.48</v>
      </c>
      <c r="V287" s="159">
        <f t="shared" si="117"/>
        <v>0</v>
      </c>
      <c r="W287" s="160"/>
      <c r="X287" s="160">
        <v>0</v>
      </c>
      <c r="Y287" s="160"/>
      <c r="Z287" s="159">
        <v>0</v>
      </c>
      <c r="AA287" s="159">
        <v>0.86399999999999999</v>
      </c>
      <c r="AB287" s="159">
        <f t="shared" si="103"/>
        <v>0.86399999999999999</v>
      </c>
    </row>
    <row r="288" spans="1:28" ht="40.5" outlineLevel="1">
      <c r="A288" s="370" t="s">
        <v>1267</v>
      </c>
      <c r="B288" s="549" t="s">
        <v>1146</v>
      </c>
      <c r="C288" s="485" t="s">
        <v>433</v>
      </c>
      <c r="D288" s="190">
        <v>0.42399999999999999</v>
      </c>
      <c r="E288" s="190"/>
      <c r="F288" s="485">
        <v>2022</v>
      </c>
      <c r="G288" s="485">
        <v>2022</v>
      </c>
      <c r="H288" s="159">
        <f t="shared" si="104"/>
        <v>0.7632000000000001</v>
      </c>
      <c r="I288" s="159">
        <f t="shared" si="118"/>
        <v>0.7632000000000001</v>
      </c>
      <c r="J288" s="159">
        <f t="shared" si="105"/>
        <v>0</v>
      </c>
      <c r="K288" s="159" t="str">
        <f t="shared" si="106"/>
        <v>-</v>
      </c>
      <c r="L288" s="159" t="str">
        <f t="shared" si="107"/>
        <v>-</v>
      </c>
      <c r="M288" s="159" t="str">
        <f t="shared" si="108"/>
        <v>-</v>
      </c>
      <c r="N288" s="159" t="str">
        <f t="shared" si="109"/>
        <v>-</v>
      </c>
      <c r="O288" s="159" t="str">
        <f t="shared" si="110"/>
        <v>-</v>
      </c>
      <c r="P288" s="159" t="str">
        <f t="shared" si="111"/>
        <v>-</v>
      </c>
      <c r="Q288" s="159" t="str">
        <f t="shared" si="112"/>
        <v>-</v>
      </c>
      <c r="R288" s="159" t="str">
        <f t="shared" si="113"/>
        <v>-</v>
      </c>
      <c r="S288" s="159">
        <f t="shared" si="114"/>
        <v>0.42399999999999999</v>
      </c>
      <c r="T288" s="159">
        <f t="shared" si="115"/>
        <v>0</v>
      </c>
      <c r="U288" s="159">
        <f t="shared" si="116"/>
        <v>0.42399999999999999</v>
      </c>
      <c r="V288" s="159">
        <f t="shared" si="117"/>
        <v>0</v>
      </c>
      <c r="W288" s="160"/>
      <c r="X288" s="160">
        <v>0</v>
      </c>
      <c r="Y288" s="160"/>
      <c r="Z288" s="159">
        <v>0</v>
      </c>
      <c r="AA288" s="159">
        <v>0.7632000000000001</v>
      </c>
      <c r="AB288" s="159">
        <f t="shared" si="103"/>
        <v>0.7632000000000001</v>
      </c>
    </row>
    <row r="289" spans="1:28" ht="40.5" outlineLevel="1">
      <c r="A289" s="370" t="s">
        <v>1268</v>
      </c>
      <c r="B289" s="549" t="s">
        <v>1147</v>
      </c>
      <c r="C289" s="485" t="s">
        <v>433</v>
      </c>
      <c r="D289" s="190">
        <v>0.33</v>
      </c>
      <c r="E289" s="190"/>
      <c r="F289" s="485">
        <v>2022</v>
      </c>
      <c r="G289" s="485">
        <v>2022</v>
      </c>
      <c r="H289" s="159">
        <f t="shared" si="104"/>
        <v>0.59399999999999997</v>
      </c>
      <c r="I289" s="159">
        <f t="shared" si="118"/>
        <v>0.59399999999999997</v>
      </c>
      <c r="J289" s="159">
        <f t="shared" si="105"/>
        <v>0</v>
      </c>
      <c r="K289" s="159" t="str">
        <f t="shared" si="106"/>
        <v>-</v>
      </c>
      <c r="L289" s="159" t="str">
        <f t="shared" si="107"/>
        <v>-</v>
      </c>
      <c r="M289" s="159" t="str">
        <f t="shared" si="108"/>
        <v>-</v>
      </c>
      <c r="N289" s="159" t="str">
        <f t="shared" si="109"/>
        <v>-</v>
      </c>
      <c r="O289" s="159" t="str">
        <f t="shared" si="110"/>
        <v>-</v>
      </c>
      <c r="P289" s="159" t="str">
        <f t="shared" si="111"/>
        <v>-</v>
      </c>
      <c r="Q289" s="159" t="str">
        <f t="shared" si="112"/>
        <v>-</v>
      </c>
      <c r="R289" s="159" t="str">
        <f t="shared" si="113"/>
        <v>-</v>
      </c>
      <c r="S289" s="159">
        <f t="shared" si="114"/>
        <v>0.33</v>
      </c>
      <c r="T289" s="159">
        <f t="shared" si="115"/>
        <v>0</v>
      </c>
      <c r="U289" s="159">
        <f t="shared" si="116"/>
        <v>0.33</v>
      </c>
      <c r="V289" s="159">
        <f t="shared" si="117"/>
        <v>0</v>
      </c>
      <c r="W289" s="160"/>
      <c r="X289" s="160">
        <v>0</v>
      </c>
      <c r="Y289" s="160"/>
      <c r="Z289" s="159">
        <v>0</v>
      </c>
      <c r="AA289" s="159">
        <v>0.59399999999999997</v>
      </c>
      <c r="AB289" s="159">
        <f t="shared" si="103"/>
        <v>0.59399999999999997</v>
      </c>
    </row>
    <row r="290" spans="1:28" ht="40.5" outlineLevel="1">
      <c r="A290" s="370" t="s">
        <v>1269</v>
      </c>
      <c r="B290" s="549" t="s">
        <v>1148</v>
      </c>
      <c r="C290" s="485" t="s">
        <v>433</v>
      </c>
      <c r="D290" s="190">
        <v>0.23</v>
      </c>
      <c r="E290" s="190"/>
      <c r="F290" s="485">
        <v>2022</v>
      </c>
      <c r="G290" s="485">
        <v>2022</v>
      </c>
      <c r="H290" s="159">
        <f t="shared" si="104"/>
        <v>0.41399999999999998</v>
      </c>
      <c r="I290" s="159">
        <f t="shared" si="118"/>
        <v>0.41399999999999998</v>
      </c>
      <c r="J290" s="159">
        <f t="shared" si="105"/>
        <v>0</v>
      </c>
      <c r="K290" s="159" t="str">
        <f t="shared" si="106"/>
        <v>-</v>
      </c>
      <c r="L290" s="159" t="str">
        <f t="shared" si="107"/>
        <v>-</v>
      </c>
      <c r="M290" s="159" t="str">
        <f t="shared" si="108"/>
        <v>-</v>
      </c>
      <c r="N290" s="159" t="str">
        <f t="shared" si="109"/>
        <v>-</v>
      </c>
      <c r="O290" s="159" t="str">
        <f t="shared" si="110"/>
        <v>-</v>
      </c>
      <c r="P290" s="159" t="str">
        <f t="shared" si="111"/>
        <v>-</v>
      </c>
      <c r="Q290" s="159" t="str">
        <f t="shared" si="112"/>
        <v>-</v>
      </c>
      <c r="R290" s="159" t="str">
        <f t="shared" si="113"/>
        <v>-</v>
      </c>
      <c r="S290" s="159">
        <f t="shared" si="114"/>
        <v>0.23</v>
      </c>
      <c r="T290" s="159">
        <f t="shared" si="115"/>
        <v>0</v>
      </c>
      <c r="U290" s="159">
        <f t="shared" si="116"/>
        <v>0.23</v>
      </c>
      <c r="V290" s="159">
        <f t="shared" si="117"/>
        <v>0</v>
      </c>
      <c r="W290" s="160"/>
      <c r="X290" s="160">
        <v>0</v>
      </c>
      <c r="Y290" s="160"/>
      <c r="Z290" s="159">
        <v>0</v>
      </c>
      <c r="AA290" s="159">
        <v>0.41399999999999998</v>
      </c>
      <c r="AB290" s="159">
        <f t="shared" si="103"/>
        <v>0.41399999999999998</v>
      </c>
    </row>
    <row r="291" spans="1:28" ht="40.5" outlineLevel="1">
      <c r="A291" s="370" t="s">
        <v>1270</v>
      </c>
      <c r="B291" s="549" t="s">
        <v>1149</v>
      </c>
      <c r="C291" s="485" t="s">
        <v>433</v>
      </c>
      <c r="D291" s="190">
        <v>0.1</v>
      </c>
      <c r="E291" s="190"/>
      <c r="F291" s="485">
        <v>2022</v>
      </c>
      <c r="G291" s="485">
        <v>2022</v>
      </c>
      <c r="H291" s="159">
        <f t="shared" si="104"/>
        <v>0.18</v>
      </c>
      <c r="I291" s="159">
        <f t="shared" si="118"/>
        <v>0.18</v>
      </c>
      <c r="J291" s="159">
        <f t="shared" si="105"/>
        <v>0</v>
      </c>
      <c r="K291" s="159" t="str">
        <f t="shared" si="106"/>
        <v>-</v>
      </c>
      <c r="L291" s="159" t="str">
        <f t="shared" si="107"/>
        <v>-</v>
      </c>
      <c r="M291" s="159" t="str">
        <f t="shared" si="108"/>
        <v>-</v>
      </c>
      <c r="N291" s="159" t="str">
        <f t="shared" si="109"/>
        <v>-</v>
      </c>
      <c r="O291" s="159" t="str">
        <f t="shared" si="110"/>
        <v>-</v>
      </c>
      <c r="P291" s="159" t="str">
        <f t="shared" si="111"/>
        <v>-</v>
      </c>
      <c r="Q291" s="159" t="str">
        <f t="shared" si="112"/>
        <v>-</v>
      </c>
      <c r="R291" s="159" t="str">
        <f t="shared" si="113"/>
        <v>-</v>
      </c>
      <c r="S291" s="159">
        <f t="shared" si="114"/>
        <v>0.1</v>
      </c>
      <c r="T291" s="159">
        <f t="shared" si="115"/>
        <v>0</v>
      </c>
      <c r="U291" s="159">
        <f t="shared" si="116"/>
        <v>0.1</v>
      </c>
      <c r="V291" s="159">
        <f t="shared" si="117"/>
        <v>0</v>
      </c>
      <c r="W291" s="160"/>
      <c r="X291" s="160">
        <v>0</v>
      </c>
      <c r="Y291" s="160"/>
      <c r="Z291" s="159">
        <v>0</v>
      </c>
      <c r="AA291" s="159">
        <v>0.18</v>
      </c>
      <c r="AB291" s="159">
        <f t="shared" si="103"/>
        <v>0.18</v>
      </c>
    </row>
    <row r="292" spans="1:28" ht="40.5" outlineLevel="1">
      <c r="A292" s="370" t="s">
        <v>1271</v>
      </c>
      <c r="B292" s="549" t="s">
        <v>1150</v>
      </c>
      <c r="C292" s="485" t="s">
        <v>433</v>
      </c>
      <c r="D292" s="190">
        <v>0.86</v>
      </c>
      <c r="E292" s="190"/>
      <c r="F292" s="485">
        <v>2022</v>
      </c>
      <c r="G292" s="485">
        <v>2022</v>
      </c>
      <c r="H292" s="159">
        <f t="shared" si="104"/>
        <v>0.82799999999999996</v>
      </c>
      <c r="I292" s="159">
        <f t="shared" si="118"/>
        <v>0.82799999999999996</v>
      </c>
      <c r="J292" s="159">
        <f t="shared" si="105"/>
        <v>0</v>
      </c>
      <c r="K292" s="159" t="str">
        <f t="shared" si="106"/>
        <v>-</v>
      </c>
      <c r="L292" s="159" t="str">
        <f t="shared" si="107"/>
        <v>-</v>
      </c>
      <c r="M292" s="159" t="str">
        <f t="shared" si="108"/>
        <v>-</v>
      </c>
      <c r="N292" s="159" t="str">
        <f t="shared" si="109"/>
        <v>-</v>
      </c>
      <c r="O292" s="159" t="str">
        <f t="shared" si="110"/>
        <v>-</v>
      </c>
      <c r="P292" s="159" t="str">
        <f t="shared" si="111"/>
        <v>-</v>
      </c>
      <c r="Q292" s="159" t="str">
        <f t="shared" si="112"/>
        <v>-</v>
      </c>
      <c r="R292" s="159" t="str">
        <f t="shared" si="113"/>
        <v>-</v>
      </c>
      <c r="S292" s="159">
        <f t="shared" si="114"/>
        <v>0.86</v>
      </c>
      <c r="T292" s="159">
        <f t="shared" si="115"/>
        <v>0</v>
      </c>
      <c r="U292" s="159">
        <f t="shared" si="116"/>
        <v>0.86</v>
      </c>
      <c r="V292" s="159">
        <f t="shared" si="117"/>
        <v>0</v>
      </c>
      <c r="W292" s="160"/>
      <c r="X292" s="160">
        <v>0</v>
      </c>
      <c r="Y292" s="160"/>
      <c r="Z292" s="159">
        <v>0</v>
      </c>
      <c r="AA292" s="159">
        <v>0.82799999999999996</v>
      </c>
      <c r="AB292" s="159">
        <f t="shared" si="103"/>
        <v>0.82799999999999996</v>
      </c>
    </row>
    <row r="293" spans="1:28" ht="40.5" outlineLevel="1">
      <c r="A293" s="370" t="s">
        <v>1272</v>
      </c>
      <c r="B293" s="549" t="s">
        <v>1151</v>
      </c>
      <c r="C293" s="485" t="s">
        <v>433</v>
      </c>
      <c r="D293" s="190">
        <v>0.1</v>
      </c>
      <c r="E293" s="190"/>
      <c r="F293" s="485">
        <v>2022</v>
      </c>
      <c r="G293" s="485">
        <v>2022</v>
      </c>
      <c r="H293" s="159">
        <f t="shared" si="104"/>
        <v>0.18</v>
      </c>
      <c r="I293" s="159">
        <f t="shared" si="118"/>
        <v>0.18</v>
      </c>
      <c r="J293" s="159">
        <f t="shared" si="105"/>
        <v>0</v>
      </c>
      <c r="K293" s="159" t="str">
        <f t="shared" si="106"/>
        <v>-</v>
      </c>
      <c r="L293" s="159" t="str">
        <f t="shared" si="107"/>
        <v>-</v>
      </c>
      <c r="M293" s="159" t="str">
        <f t="shared" si="108"/>
        <v>-</v>
      </c>
      <c r="N293" s="159" t="str">
        <f t="shared" si="109"/>
        <v>-</v>
      </c>
      <c r="O293" s="159" t="str">
        <f t="shared" si="110"/>
        <v>-</v>
      </c>
      <c r="P293" s="159" t="str">
        <f t="shared" si="111"/>
        <v>-</v>
      </c>
      <c r="Q293" s="159" t="str">
        <f t="shared" si="112"/>
        <v>-</v>
      </c>
      <c r="R293" s="159" t="str">
        <f t="shared" si="113"/>
        <v>-</v>
      </c>
      <c r="S293" s="159">
        <f t="shared" si="114"/>
        <v>0.1</v>
      </c>
      <c r="T293" s="159">
        <f t="shared" si="115"/>
        <v>0</v>
      </c>
      <c r="U293" s="159">
        <f t="shared" si="116"/>
        <v>0.1</v>
      </c>
      <c r="V293" s="159">
        <f t="shared" si="117"/>
        <v>0</v>
      </c>
      <c r="W293" s="160"/>
      <c r="X293" s="160">
        <v>0</v>
      </c>
      <c r="Y293" s="160"/>
      <c r="Z293" s="159">
        <v>0</v>
      </c>
      <c r="AA293" s="159">
        <v>0.18</v>
      </c>
      <c r="AB293" s="159">
        <f t="shared" si="103"/>
        <v>0.18</v>
      </c>
    </row>
    <row r="294" spans="1:28" ht="40.5" outlineLevel="1">
      <c r="A294" s="370" t="s">
        <v>1273</v>
      </c>
      <c r="B294" s="549" t="s">
        <v>1152</v>
      </c>
      <c r="C294" s="485" t="s">
        <v>433</v>
      </c>
      <c r="D294" s="190">
        <v>0.28999999999999998</v>
      </c>
      <c r="E294" s="190"/>
      <c r="F294" s="485">
        <v>2022</v>
      </c>
      <c r="G294" s="485">
        <v>2022</v>
      </c>
      <c r="H294" s="159">
        <f t="shared" si="104"/>
        <v>0.52200000000000002</v>
      </c>
      <c r="I294" s="159">
        <f t="shared" si="118"/>
        <v>0.52200000000000002</v>
      </c>
      <c r="J294" s="159">
        <f t="shared" si="105"/>
        <v>0</v>
      </c>
      <c r="K294" s="159" t="str">
        <f t="shared" si="106"/>
        <v>-</v>
      </c>
      <c r="L294" s="159" t="str">
        <f t="shared" si="107"/>
        <v>-</v>
      </c>
      <c r="M294" s="159" t="str">
        <f t="shared" si="108"/>
        <v>-</v>
      </c>
      <c r="N294" s="159" t="str">
        <f t="shared" si="109"/>
        <v>-</v>
      </c>
      <c r="O294" s="159" t="str">
        <f t="shared" si="110"/>
        <v>-</v>
      </c>
      <c r="P294" s="159" t="str">
        <f t="shared" si="111"/>
        <v>-</v>
      </c>
      <c r="Q294" s="159" t="str">
        <f t="shared" si="112"/>
        <v>-</v>
      </c>
      <c r="R294" s="159" t="str">
        <f t="shared" si="113"/>
        <v>-</v>
      </c>
      <c r="S294" s="159">
        <f t="shared" si="114"/>
        <v>0.28999999999999998</v>
      </c>
      <c r="T294" s="159">
        <f t="shared" si="115"/>
        <v>0</v>
      </c>
      <c r="U294" s="159">
        <f t="shared" si="116"/>
        <v>0.28999999999999998</v>
      </c>
      <c r="V294" s="159">
        <f t="shared" si="117"/>
        <v>0</v>
      </c>
      <c r="W294" s="160"/>
      <c r="X294" s="160">
        <v>0</v>
      </c>
      <c r="Y294" s="160"/>
      <c r="Z294" s="159">
        <v>0</v>
      </c>
      <c r="AA294" s="159">
        <v>0.52200000000000002</v>
      </c>
      <c r="AB294" s="159">
        <f t="shared" si="103"/>
        <v>0.52200000000000002</v>
      </c>
    </row>
    <row r="295" spans="1:28" ht="40.5" outlineLevel="1">
      <c r="A295" s="370" t="s">
        <v>1274</v>
      </c>
      <c r="B295" s="549" t="s">
        <v>1153</v>
      </c>
      <c r="C295" s="485" t="s">
        <v>433</v>
      </c>
      <c r="D295" s="190">
        <v>0.14000000000000001</v>
      </c>
      <c r="E295" s="190"/>
      <c r="F295" s="485">
        <v>2022</v>
      </c>
      <c r="G295" s="485">
        <v>2022</v>
      </c>
      <c r="H295" s="159">
        <f t="shared" si="104"/>
        <v>0.252</v>
      </c>
      <c r="I295" s="159">
        <f t="shared" si="118"/>
        <v>0.252</v>
      </c>
      <c r="J295" s="159">
        <f t="shared" si="105"/>
        <v>0</v>
      </c>
      <c r="K295" s="159" t="str">
        <f t="shared" si="106"/>
        <v>-</v>
      </c>
      <c r="L295" s="159" t="str">
        <f t="shared" si="107"/>
        <v>-</v>
      </c>
      <c r="M295" s="159" t="str">
        <f t="shared" si="108"/>
        <v>-</v>
      </c>
      <c r="N295" s="159" t="str">
        <f t="shared" si="109"/>
        <v>-</v>
      </c>
      <c r="O295" s="159" t="str">
        <f t="shared" si="110"/>
        <v>-</v>
      </c>
      <c r="P295" s="159" t="str">
        <f t="shared" si="111"/>
        <v>-</v>
      </c>
      <c r="Q295" s="159" t="str">
        <f t="shared" si="112"/>
        <v>-</v>
      </c>
      <c r="R295" s="159" t="str">
        <f t="shared" si="113"/>
        <v>-</v>
      </c>
      <c r="S295" s="159">
        <f t="shared" si="114"/>
        <v>0.14000000000000001</v>
      </c>
      <c r="T295" s="159">
        <f t="shared" si="115"/>
        <v>0</v>
      </c>
      <c r="U295" s="159">
        <f t="shared" si="116"/>
        <v>0.14000000000000001</v>
      </c>
      <c r="V295" s="159">
        <f t="shared" si="117"/>
        <v>0</v>
      </c>
      <c r="W295" s="160"/>
      <c r="X295" s="160">
        <v>0</v>
      </c>
      <c r="Y295" s="160"/>
      <c r="Z295" s="159">
        <v>0</v>
      </c>
      <c r="AA295" s="159">
        <v>0.252</v>
      </c>
      <c r="AB295" s="159">
        <f t="shared" si="103"/>
        <v>0.252</v>
      </c>
    </row>
    <row r="296" spans="1:28" ht="40.5" outlineLevel="1">
      <c r="A296" s="370" t="s">
        <v>1275</v>
      </c>
      <c r="B296" s="549" t="s">
        <v>1154</v>
      </c>
      <c r="C296" s="485" t="s">
        <v>433</v>
      </c>
      <c r="D296" s="190">
        <v>0.24</v>
      </c>
      <c r="E296" s="190"/>
      <c r="F296" s="485">
        <v>2022</v>
      </c>
      <c r="G296" s="485">
        <v>2022</v>
      </c>
      <c r="H296" s="159">
        <f t="shared" si="104"/>
        <v>0.432</v>
      </c>
      <c r="I296" s="159">
        <f t="shared" si="118"/>
        <v>0.432</v>
      </c>
      <c r="J296" s="159">
        <f t="shared" si="105"/>
        <v>0</v>
      </c>
      <c r="K296" s="159" t="str">
        <f t="shared" si="106"/>
        <v>-</v>
      </c>
      <c r="L296" s="159" t="str">
        <f t="shared" si="107"/>
        <v>-</v>
      </c>
      <c r="M296" s="159" t="str">
        <f t="shared" si="108"/>
        <v>-</v>
      </c>
      <c r="N296" s="159" t="str">
        <f t="shared" si="109"/>
        <v>-</v>
      </c>
      <c r="O296" s="159" t="str">
        <f t="shared" si="110"/>
        <v>-</v>
      </c>
      <c r="P296" s="159" t="str">
        <f t="shared" si="111"/>
        <v>-</v>
      </c>
      <c r="Q296" s="159" t="str">
        <f t="shared" si="112"/>
        <v>-</v>
      </c>
      <c r="R296" s="159" t="str">
        <f t="shared" si="113"/>
        <v>-</v>
      </c>
      <c r="S296" s="159">
        <f t="shared" si="114"/>
        <v>0.24</v>
      </c>
      <c r="T296" s="159">
        <f t="shared" si="115"/>
        <v>0</v>
      </c>
      <c r="U296" s="159">
        <f t="shared" si="116"/>
        <v>0.24</v>
      </c>
      <c r="V296" s="159">
        <f t="shared" si="117"/>
        <v>0</v>
      </c>
      <c r="W296" s="160"/>
      <c r="X296" s="160">
        <v>0</v>
      </c>
      <c r="Y296" s="160"/>
      <c r="Z296" s="159">
        <v>0</v>
      </c>
      <c r="AA296" s="159">
        <v>0.432</v>
      </c>
      <c r="AB296" s="159">
        <f t="shared" si="103"/>
        <v>0.432</v>
      </c>
    </row>
    <row r="297" spans="1:28" ht="40.5" outlineLevel="1">
      <c r="A297" s="370" t="s">
        <v>1276</v>
      </c>
      <c r="B297" s="549" t="s">
        <v>1155</v>
      </c>
      <c r="C297" s="485" t="s">
        <v>433</v>
      </c>
      <c r="D297" s="190">
        <v>0.2</v>
      </c>
      <c r="E297" s="190"/>
      <c r="F297" s="485">
        <v>2022</v>
      </c>
      <c r="G297" s="485">
        <v>2022</v>
      </c>
      <c r="H297" s="159">
        <f t="shared" si="104"/>
        <v>0.36</v>
      </c>
      <c r="I297" s="159">
        <f t="shared" si="118"/>
        <v>0.36</v>
      </c>
      <c r="J297" s="159">
        <f t="shared" si="105"/>
        <v>0</v>
      </c>
      <c r="K297" s="159" t="str">
        <f t="shared" si="106"/>
        <v>-</v>
      </c>
      <c r="L297" s="159" t="str">
        <f t="shared" si="107"/>
        <v>-</v>
      </c>
      <c r="M297" s="159" t="str">
        <f t="shared" si="108"/>
        <v>-</v>
      </c>
      <c r="N297" s="159" t="str">
        <f t="shared" si="109"/>
        <v>-</v>
      </c>
      <c r="O297" s="159" t="str">
        <f t="shared" si="110"/>
        <v>-</v>
      </c>
      <c r="P297" s="159" t="str">
        <f t="shared" si="111"/>
        <v>-</v>
      </c>
      <c r="Q297" s="159" t="str">
        <f t="shared" si="112"/>
        <v>-</v>
      </c>
      <c r="R297" s="159" t="str">
        <f t="shared" si="113"/>
        <v>-</v>
      </c>
      <c r="S297" s="159">
        <f t="shared" si="114"/>
        <v>0.2</v>
      </c>
      <c r="T297" s="159">
        <f t="shared" si="115"/>
        <v>0</v>
      </c>
      <c r="U297" s="159">
        <f t="shared" si="116"/>
        <v>0.2</v>
      </c>
      <c r="V297" s="159">
        <f t="shared" si="117"/>
        <v>0</v>
      </c>
      <c r="W297" s="160"/>
      <c r="X297" s="160">
        <v>0</v>
      </c>
      <c r="Y297" s="160"/>
      <c r="Z297" s="159">
        <v>0</v>
      </c>
      <c r="AA297" s="159">
        <v>0.36</v>
      </c>
      <c r="AB297" s="159">
        <f t="shared" si="103"/>
        <v>0.36</v>
      </c>
    </row>
    <row r="298" spans="1:28" ht="40.5" outlineLevel="1">
      <c r="A298" s="370" t="s">
        <v>1277</v>
      </c>
      <c r="B298" s="549" t="s">
        <v>1156</v>
      </c>
      <c r="C298" s="485" t="s">
        <v>433</v>
      </c>
      <c r="D298" s="190">
        <v>0.14000000000000001</v>
      </c>
      <c r="E298" s="190"/>
      <c r="F298" s="485">
        <v>2022</v>
      </c>
      <c r="G298" s="485">
        <v>2022</v>
      </c>
      <c r="H298" s="159">
        <f t="shared" si="104"/>
        <v>0.252</v>
      </c>
      <c r="I298" s="159">
        <f t="shared" si="118"/>
        <v>0.252</v>
      </c>
      <c r="J298" s="159">
        <f t="shared" si="105"/>
        <v>0</v>
      </c>
      <c r="K298" s="159" t="str">
        <f t="shared" si="106"/>
        <v>-</v>
      </c>
      <c r="L298" s="159" t="str">
        <f t="shared" si="107"/>
        <v>-</v>
      </c>
      <c r="M298" s="159" t="str">
        <f t="shared" si="108"/>
        <v>-</v>
      </c>
      <c r="N298" s="159" t="str">
        <f t="shared" si="109"/>
        <v>-</v>
      </c>
      <c r="O298" s="159" t="str">
        <f t="shared" si="110"/>
        <v>-</v>
      </c>
      <c r="P298" s="159" t="str">
        <f t="shared" si="111"/>
        <v>-</v>
      </c>
      <c r="Q298" s="159" t="str">
        <f t="shared" si="112"/>
        <v>-</v>
      </c>
      <c r="R298" s="159" t="str">
        <f t="shared" si="113"/>
        <v>-</v>
      </c>
      <c r="S298" s="159">
        <f t="shared" si="114"/>
        <v>0.14000000000000001</v>
      </c>
      <c r="T298" s="159">
        <f t="shared" si="115"/>
        <v>0</v>
      </c>
      <c r="U298" s="159">
        <f t="shared" si="116"/>
        <v>0.14000000000000001</v>
      </c>
      <c r="V298" s="159">
        <f t="shared" si="117"/>
        <v>0</v>
      </c>
      <c r="W298" s="160"/>
      <c r="X298" s="160">
        <v>0</v>
      </c>
      <c r="Y298" s="160"/>
      <c r="Z298" s="159">
        <v>0</v>
      </c>
      <c r="AA298" s="159">
        <v>0.252</v>
      </c>
      <c r="AB298" s="159">
        <f t="shared" si="103"/>
        <v>0.252</v>
      </c>
    </row>
    <row r="299" spans="1:28" ht="40.5" outlineLevel="1">
      <c r="A299" s="370" t="s">
        <v>1278</v>
      </c>
      <c r="B299" s="549" t="s">
        <v>1157</v>
      </c>
      <c r="C299" s="485" t="s">
        <v>433</v>
      </c>
      <c r="D299" s="190">
        <v>0.56999999999999995</v>
      </c>
      <c r="E299" s="190"/>
      <c r="F299" s="485">
        <v>2022</v>
      </c>
      <c r="G299" s="485">
        <v>2022</v>
      </c>
      <c r="H299" s="159">
        <f t="shared" si="104"/>
        <v>1.026</v>
      </c>
      <c r="I299" s="159">
        <f t="shared" si="118"/>
        <v>1.026</v>
      </c>
      <c r="J299" s="159">
        <f t="shared" si="105"/>
        <v>0</v>
      </c>
      <c r="K299" s="159" t="str">
        <f t="shared" si="106"/>
        <v>-</v>
      </c>
      <c r="L299" s="159" t="str">
        <f t="shared" si="107"/>
        <v>-</v>
      </c>
      <c r="M299" s="159" t="str">
        <f t="shared" si="108"/>
        <v>-</v>
      </c>
      <c r="N299" s="159" t="str">
        <f t="shared" si="109"/>
        <v>-</v>
      </c>
      <c r="O299" s="159" t="str">
        <f t="shared" si="110"/>
        <v>-</v>
      </c>
      <c r="P299" s="159" t="str">
        <f t="shared" si="111"/>
        <v>-</v>
      </c>
      <c r="Q299" s="159" t="str">
        <f t="shared" si="112"/>
        <v>-</v>
      </c>
      <c r="R299" s="159" t="str">
        <f t="shared" si="113"/>
        <v>-</v>
      </c>
      <c r="S299" s="159">
        <f t="shared" si="114"/>
        <v>0.56999999999999995</v>
      </c>
      <c r="T299" s="159">
        <f t="shared" si="115"/>
        <v>0</v>
      </c>
      <c r="U299" s="159">
        <f t="shared" si="116"/>
        <v>0.56999999999999995</v>
      </c>
      <c r="V299" s="159">
        <f t="shared" si="117"/>
        <v>0</v>
      </c>
      <c r="W299" s="160"/>
      <c r="X299" s="160">
        <v>0</v>
      </c>
      <c r="Y299" s="160"/>
      <c r="Z299" s="159">
        <v>0</v>
      </c>
      <c r="AA299" s="159">
        <v>1.026</v>
      </c>
      <c r="AB299" s="159">
        <f t="shared" si="103"/>
        <v>1.026</v>
      </c>
    </row>
    <row r="300" spans="1:28" ht="40.5" outlineLevel="1">
      <c r="A300" s="370" t="s">
        <v>1279</v>
      </c>
      <c r="B300" s="549" t="s">
        <v>1158</v>
      </c>
      <c r="C300" s="485" t="s">
        <v>433</v>
      </c>
      <c r="D300" s="190">
        <v>0.317</v>
      </c>
      <c r="E300" s="190"/>
      <c r="F300" s="485">
        <v>2018</v>
      </c>
      <c r="G300" s="485">
        <v>2018</v>
      </c>
      <c r="H300" s="159">
        <f t="shared" si="104"/>
        <v>0.5706</v>
      </c>
      <c r="I300" s="159">
        <f t="shared" si="118"/>
        <v>0.5706</v>
      </c>
      <c r="J300" s="159">
        <f t="shared" si="105"/>
        <v>0.5706</v>
      </c>
      <c r="K300" s="159">
        <f t="shared" si="106"/>
        <v>0.317</v>
      </c>
      <c r="L300" s="159">
        <f t="shared" si="107"/>
        <v>0</v>
      </c>
      <c r="M300" s="159" t="str">
        <f t="shared" si="108"/>
        <v>-</v>
      </c>
      <c r="N300" s="159" t="str">
        <f t="shared" si="109"/>
        <v>-</v>
      </c>
      <c r="O300" s="159" t="str">
        <f t="shared" si="110"/>
        <v>-</v>
      </c>
      <c r="P300" s="159" t="str">
        <f t="shared" si="111"/>
        <v>-</v>
      </c>
      <c r="Q300" s="159" t="str">
        <f t="shared" si="112"/>
        <v>-</v>
      </c>
      <c r="R300" s="159" t="str">
        <f t="shared" si="113"/>
        <v>-</v>
      </c>
      <c r="S300" s="159" t="str">
        <f t="shared" si="114"/>
        <v>-</v>
      </c>
      <c r="T300" s="159" t="str">
        <f t="shared" si="115"/>
        <v>-</v>
      </c>
      <c r="U300" s="159">
        <f t="shared" si="116"/>
        <v>0.317</v>
      </c>
      <c r="V300" s="159">
        <f t="shared" si="117"/>
        <v>0</v>
      </c>
      <c r="W300" s="160">
        <v>0.5706</v>
      </c>
      <c r="X300" s="160">
        <v>0</v>
      </c>
      <c r="Y300" s="160">
        <v>0</v>
      </c>
      <c r="Z300" s="159"/>
      <c r="AA300" s="159"/>
      <c r="AB300" s="159">
        <f t="shared" si="103"/>
        <v>0.5706</v>
      </c>
    </row>
    <row r="301" spans="1:28" ht="40.5" outlineLevel="1">
      <c r="A301" s="370" t="s">
        <v>1280</v>
      </c>
      <c r="B301" s="549" t="s">
        <v>1159</v>
      </c>
      <c r="C301" s="485" t="s">
        <v>433</v>
      </c>
      <c r="D301" s="190">
        <v>0.39</v>
      </c>
      <c r="E301" s="190"/>
      <c r="F301" s="485">
        <v>2018</v>
      </c>
      <c r="G301" s="485">
        <v>2018</v>
      </c>
      <c r="H301" s="159">
        <f t="shared" si="104"/>
        <v>0.70199999999999996</v>
      </c>
      <c r="I301" s="159">
        <f t="shared" si="118"/>
        <v>0.70199999999999996</v>
      </c>
      <c r="J301" s="159">
        <f t="shared" si="105"/>
        <v>0.70199999999999996</v>
      </c>
      <c r="K301" s="159">
        <f t="shared" si="106"/>
        <v>0.39</v>
      </c>
      <c r="L301" s="159">
        <f t="shared" si="107"/>
        <v>0</v>
      </c>
      <c r="M301" s="159" t="str">
        <f t="shared" si="108"/>
        <v>-</v>
      </c>
      <c r="N301" s="159" t="str">
        <f t="shared" si="109"/>
        <v>-</v>
      </c>
      <c r="O301" s="159" t="str">
        <f t="shared" si="110"/>
        <v>-</v>
      </c>
      <c r="P301" s="159" t="str">
        <f t="shared" si="111"/>
        <v>-</v>
      </c>
      <c r="Q301" s="159" t="str">
        <f t="shared" si="112"/>
        <v>-</v>
      </c>
      <c r="R301" s="159" t="str">
        <f t="shared" si="113"/>
        <v>-</v>
      </c>
      <c r="S301" s="159" t="str">
        <f t="shared" si="114"/>
        <v>-</v>
      </c>
      <c r="T301" s="159" t="str">
        <f t="shared" si="115"/>
        <v>-</v>
      </c>
      <c r="U301" s="159">
        <f t="shared" si="116"/>
        <v>0.39</v>
      </c>
      <c r="V301" s="159">
        <f t="shared" si="117"/>
        <v>0</v>
      </c>
      <c r="W301" s="160">
        <v>0.70199999999999996</v>
      </c>
      <c r="X301" s="160">
        <v>0</v>
      </c>
      <c r="Y301" s="160">
        <v>0</v>
      </c>
      <c r="Z301" s="159"/>
      <c r="AA301" s="159"/>
      <c r="AB301" s="159">
        <f t="shared" ref="AB301:AB339" si="119">SUM(W301:AA301)</f>
        <v>0.70199999999999996</v>
      </c>
    </row>
    <row r="302" spans="1:28" ht="40.5" outlineLevel="1">
      <c r="A302" s="370" t="s">
        <v>1281</v>
      </c>
      <c r="B302" s="549" t="s">
        <v>1160</v>
      </c>
      <c r="C302" s="485" t="s">
        <v>433</v>
      </c>
      <c r="D302" s="190">
        <v>0.34399999999999997</v>
      </c>
      <c r="E302" s="190"/>
      <c r="F302" s="485">
        <v>2018</v>
      </c>
      <c r="G302" s="485">
        <v>2018</v>
      </c>
      <c r="H302" s="159">
        <f t="shared" si="104"/>
        <v>0.61920000000000008</v>
      </c>
      <c r="I302" s="159">
        <f t="shared" si="118"/>
        <v>0.61920000000000008</v>
      </c>
      <c r="J302" s="159">
        <f t="shared" si="105"/>
        <v>0.61920000000000008</v>
      </c>
      <c r="K302" s="159">
        <f t="shared" si="106"/>
        <v>0.34399999999999997</v>
      </c>
      <c r="L302" s="159">
        <f t="shared" si="107"/>
        <v>0</v>
      </c>
      <c r="M302" s="159" t="str">
        <f t="shared" si="108"/>
        <v>-</v>
      </c>
      <c r="N302" s="159" t="str">
        <f t="shared" si="109"/>
        <v>-</v>
      </c>
      <c r="O302" s="159" t="str">
        <f t="shared" si="110"/>
        <v>-</v>
      </c>
      <c r="P302" s="159" t="str">
        <f t="shared" si="111"/>
        <v>-</v>
      </c>
      <c r="Q302" s="159" t="str">
        <f t="shared" si="112"/>
        <v>-</v>
      </c>
      <c r="R302" s="159" t="str">
        <f t="shared" si="113"/>
        <v>-</v>
      </c>
      <c r="S302" s="159" t="str">
        <f t="shared" si="114"/>
        <v>-</v>
      </c>
      <c r="T302" s="159" t="str">
        <f t="shared" si="115"/>
        <v>-</v>
      </c>
      <c r="U302" s="159">
        <f t="shared" si="116"/>
        <v>0.34399999999999997</v>
      </c>
      <c r="V302" s="159">
        <f t="shared" si="117"/>
        <v>0</v>
      </c>
      <c r="W302" s="160">
        <v>0.61920000000000008</v>
      </c>
      <c r="X302" s="160">
        <v>0</v>
      </c>
      <c r="Y302" s="160">
        <v>0</v>
      </c>
      <c r="Z302" s="159"/>
      <c r="AA302" s="159"/>
      <c r="AB302" s="159">
        <f t="shared" si="119"/>
        <v>0.61920000000000008</v>
      </c>
    </row>
    <row r="303" spans="1:28" ht="40.5" outlineLevel="1">
      <c r="A303" s="370" t="s">
        <v>1818</v>
      </c>
      <c r="B303" s="549" t="s">
        <v>1161</v>
      </c>
      <c r="C303" s="485" t="s">
        <v>433</v>
      </c>
      <c r="D303" s="190">
        <v>0.42599999999999999</v>
      </c>
      <c r="E303" s="190"/>
      <c r="F303" s="485">
        <v>2018</v>
      </c>
      <c r="G303" s="485">
        <v>2018</v>
      </c>
      <c r="H303" s="159">
        <f t="shared" si="104"/>
        <v>0.76679999999999993</v>
      </c>
      <c r="I303" s="159">
        <f t="shared" si="118"/>
        <v>0.76679999999999993</v>
      </c>
      <c r="J303" s="159">
        <f t="shared" si="105"/>
        <v>0.76679999999999993</v>
      </c>
      <c r="K303" s="159">
        <f t="shared" si="106"/>
        <v>0.42599999999999999</v>
      </c>
      <c r="L303" s="159">
        <f t="shared" si="107"/>
        <v>0</v>
      </c>
      <c r="M303" s="159" t="str">
        <f t="shared" si="108"/>
        <v>-</v>
      </c>
      <c r="N303" s="159" t="str">
        <f t="shared" si="109"/>
        <v>-</v>
      </c>
      <c r="O303" s="159" t="str">
        <f t="shared" si="110"/>
        <v>-</v>
      </c>
      <c r="P303" s="159" t="str">
        <f t="shared" si="111"/>
        <v>-</v>
      </c>
      <c r="Q303" s="159" t="str">
        <f t="shared" si="112"/>
        <v>-</v>
      </c>
      <c r="R303" s="159" t="str">
        <f t="shared" si="113"/>
        <v>-</v>
      </c>
      <c r="S303" s="159" t="str">
        <f t="shared" si="114"/>
        <v>-</v>
      </c>
      <c r="T303" s="159" t="str">
        <f t="shared" si="115"/>
        <v>-</v>
      </c>
      <c r="U303" s="159">
        <f t="shared" si="116"/>
        <v>0.42599999999999999</v>
      </c>
      <c r="V303" s="159">
        <f t="shared" si="117"/>
        <v>0</v>
      </c>
      <c r="W303" s="160">
        <v>0.76679999999999993</v>
      </c>
      <c r="X303" s="160">
        <v>0</v>
      </c>
      <c r="Y303" s="160">
        <v>0</v>
      </c>
      <c r="Z303" s="159"/>
      <c r="AA303" s="159"/>
      <c r="AB303" s="159">
        <f t="shared" si="119"/>
        <v>0.76679999999999993</v>
      </c>
    </row>
    <row r="304" spans="1:28" ht="40.5" outlineLevel="1">
      <c r="A304" s="370" t="s">
        <v>1282</v>
      </c>
      <c r="B304" s="549" t="s">
        <v>1162</v>
      </c>
      <c r="C304" s="485" t="s">
        <v>433</v>
      </c>
      <c r="D304" s="190">
        <v>0.38</v>
      </c>
      <c r="E304" s="190"/>
      <c r="F304" s="485">
        <v>2018</v>
      </c>
      <c r="G304" s="485">
        <v>2018</v>
      </c>
      <c r="H304" s="159">
        <f t="shared" si="104"/>
        <v>0.68400000000000005</v>
      </c>
      <c r="I304" s="159">
        <f t="shared" si="118"/>
        <v>0.68400000000000005</v>
      </c>
      <c r="J304" s="159">
        <f t="shared" si="105"/>
        <v>0.68400000000000005</v>
      </c>
      <c r="K304" s="159">
        <f t="shared" si="106"/>
        <v>0.38</v>
      </c>
      <c r="L304" s="159">
        <f t="shared" si="107"/>
        <v>0</v>
      </c>
      <c r="M304" s="159" t="str">
        <f t="shared" si="108"/>
        <v>-</v>
      </c>
      <c r="N304" s="159" t="str">
        <f t="shared" si="109"/>
        <v>-</v>
      </c>
      <c r="O304" s="159" t="str">
        <f t="shared" si="110"/>
        <v>-</v>
      </c>
      <c r="P304" s="159" t="str">
        <f t="shared" si="111"/>
        <v>-</v>
      </c>
      <c r="Q304" s="159" t="str">
        <f t="shared" si="112"/>
        <v>-</v>
      </c>
      <c r="R304" s="159" t="str">
        <f t="shared" si="113"/>
        <v>-</v>
      </c>
      <c r="S304" s="159" t="str">
        <f t="shared" si="114"/>
        <v>-</v>
      </c>
      <c r="T304" s="159" t="str">
        <f t="shared" si="115"/>
        <v>-</v>
      </c>
      <c r="U304" s="159">
        <f t="shared" si="116"/>
        <v>0.38</v>
      </c>
      <c r="V304" s="159">
        <f t="shared" si="117"/>
        <v>0</v>
      </c>
      <c r="W304" s="160">
        <v>0.68400000000000005</v>
      </c>
      <c r="X304" s="160">
        <v>0</v>
      </c>
      <c r="Y304" s="160">
        <v>0</v>
      </c>
      <c r="Z304" s="159"/>
      <c r="AA304" s="159"/>
      <c r="AB304" s="159">
        <f t="shared" si="119"/>
        <v>0.68400000000000005</v>
      </c>
    </row>
    <row r="305" spans="1:28" ht="40.5" outlineLevel="1">
      <c r="A305" s="370" t="s">
        <v>1283</v>
      </c>
      <c r="B305" s="549" t="s">
        <v>1163</v>
      </c>
      <c r="C305" s="485" t="s">
        <v>433</v>
      </c>
      <c r="D305" s="190">
        <v>0.33560000000000001</v>
      </c>
      <c r="E305" s="190"/>
      <c r="F305" s="485">
        <v>2018</v>
      </c>
      <c r="G305" s="485">
        <v>2018</v>
      </c>
      <c r="H305" s="159">
        <f t="shared" si="104"/>
        <v>0.60408000000000006</v>
      </c>
      <c r="I305" s="159">
        <f t="shared" si="118"/>
        <v>0.60408000000000006</v>
      </c>
      <c r="J305" s="159">
        <f t="shared" si="105"/>
        <v>0.60408000000000006</v>
      </c>
      <c r="K305" s="159">
        <f t="shared" si="106"/>
        <v>0.33560000000000001</v>
      </c>
      <c r="L305" s="159">
        <f t="shared" si="107"/>
        <v>0</v>
      </c>
      <c r="M305" s="159" t="str">
        <f t="shared" si="108"/>
        <v>-</v>
      </c>
      <c r="N305" s="159" t="str">
        <f t="shared" si="109"/>
        <v>-</v>
      </c>
      <c r="O305" s="159" t="str">
        <f t="shared" si="110"/>
        <v>-</v>
      </c>
      <c r="P305" s="159" t="str">
        <f t="shared" si="111"/>
        <v>-</v>
      </c>
      <c r="Q305" s="159" t="str">
        <f t="shared" si="112"/>
        <v>-</v>
      </c>
      <c r="R305" s="159" t="str">
        <f t="shared" si="113"/>
        <v>-</v>
      </c>
      <c r="S305" s="159" t="str">
        <f t="shared" si="114"/>
        <v>-</v>
      </c>
      <c r="T305" s="159" t="str">
        <f t="shared" si="115"/>
        <v>-</v>
      </c>
      <c r="U305" s="159">
        <f t="shared" si="116"/>
        <v>0.33560000000000001</v>
      </c>
      <c r="V305" s="159">
        <f t="shared" si="117"/>
        <v>0</v>
      </c>
      <c r="W305" s="160">
        <v>0.60408000000000006</v>
      </c>
      <c r="X305" s="160">
        <v>0</v>
      </c>
      <c r="Y305" s="160">
        <v>0</v>
      </c>
      <c r="Z305" s="159"/>
      <c r="AA305" s="159"/>
      <c r="AB305" s="159">
        <f t="shared" si="119"/>
        <v>0.60408000000000006</v>
      </c>
    </row>
    <row r="306" spans="1:28" ht="40.5" outlineLevel="1">
      <c r="A306" s="370" t="s">
        <v>1284</v>
      </c>
      <c r="B306" s="549" t="s">
        <v>1164</v>
      </c>
      <c r="C306" s="485" t="s">
        <v>433</v>
      </c>
      <c r="D306" s="190">
        <v>0.4</v>
      </c>
      <c r="E306" s="190"/>
      <c r="F306" s="485">
        <v>2018</v>
      </c>
      <c r="G306" s="485">
        <v>2018</v>
      </c>
      <c r="H306" s="159">
        <f t="shared" si="104"/>
        <v>0.72</v>
      </c>
      <c r="I306" s="159">
        <f t="shared" si="118"/>
        <v>0.72</v>
      </c>
      <c r="J306" s="159">
        <f t="shared" si="105"/>
        <v>0.72</v>
      </c>
      <c r="K306" s="159">
        <f t="shared" si="106"/>
        <v>0.4</v>
      </c>
      <c r="L306" s="159">
        <f t="shared" si="107"/>
        <v>0</v>
      </c>
      <c r="M306" s="159" t="str">
        <f t="shared" si="108"/>
        <v>-</v>
      </c>
      <c r="N306" s="159" t="str">
        <f t="shared" si="109"/>
        <v>-</v>
      </c>
      <c r="O306" s="159" t="str">
        <f t="shared" si="110"/>
        <v>-</v>
      </c>
      <c r="P306" s="159" t="str">
        <f t="shared" si="111"/>
        <v>-</v>
      </c>
      <c r="Q306" s="159" t="str">
        <f t="shared" si="112"/>
        <v>-</v>
      </c>
      <c r="R306" s="159" t="str">
        <f t="shared" si="113"/>
        <v>-</v>
      </c>
      <c r="S306" s="159" t="str">
        <f t="shared" si="114"/>
        <v>-</v>
      </c>
      <c r="T306" s="159" t="str">
        <f t="shared" si="115"/>
        <v>-</v>
      </c>
      <c r="U306" s="159">
        <f t="shared" si="116"/>
        <v>0.4</v>
      </c>
      <c r="V306" s="159">
        <f t="shared" si="117"/>
        <v>0</v>
      </c>
      <c r="W306" s="160">
        <v>0.72</v>
      </c>
      <c r="X306" s="160">
        <v>0</v>
      </c>
      <c r="Y306" s="160">
        <v>0</v>
      </c>
      <c r="Z306" s="159"/>
      <c r="AA306" s="159"/>
      <c r="AB306" s="159">
        <f t="shared" si="119"/>
        <v>0.72</v>
      </c>
    </row>
    <row r="307" spans="1:28" ht="40.5" outlineLevel="1">
      <c r="A307" s="370" t="s">
        <v>1285</v>
      </c>
      <c r="B307" s="549" t="s">
        <v>1165</v>
      </c>
      <c r="C307" s="485" t="s">
        <v>433</v>
      </c>
      <c r="D307" s="190">
        <v>0.26100000000000001</v>
      </c>
      <c r="E307" s="190"/>
      <c r="F307" s="485">
        <v>2018</v>
      </c>
      <c r="G307" s="485">
        <v>2018</v>
      </c>
      <c r="H307" s="159">
        <f t="shared" si="104"/>
        <v>0.4698</v>
      </c>
      <c r="I307" s="159">
        <f t="shared" si="118"/>
        <v>0.4698</v>
      </c>
      <c r="J307" s="159">
        <f t="shared" si="105"/>
        <v>0.4698</v>
      </c>
      <c r="K307" s="159">
        <f t="shared" si="106"/>
        <v>0.26100000000000001</v>
      </c>
      <c r="L307" s="159">
        <f t="shared" si="107"/>
        <v>0</v>
      </c>
      <c r="M307" s="159" t="str">
        <f t="shared" si="108"/>
        <v>-</v>
      </c>
      <c r="N307" s="159" t="str">
        <f t="shared" si="109"/>
        <v>-</v>
      </c>
      <c r="O307" s="159" t="str">
        <f t="shared" si="110"/>
        <v>-</v>
      </c>
      <c r="P307" s="159" t="str">
        <f t="shared" si="111"/>
        <v>-</v>
      </c>
      <c r="Q307" s="159" t="str">
        <f t="shared" si="112"/>
        <v>-</v>
      </c>
      <c r="R307" s="159" t="str">
        <f t="shared" si="113"/>
        <v>-</v>
      </c>
      <c r="S307" s="159" t="str">
        <f t="shared" si="114"/>
        <v>-</v>
      </c>
      <c r="T307" s="159" t="str">
        <f t="shared" si="115"/>
        <v>-</v>
      </c>
      <c r="U307" s="159">
        <f t="shared" si="116"/>
        <v>0.26100000000000001</v>
      </c>
      <c r="V307" s="159">
        <f t="shared" si="117"/>
        <v>0</v>
      </c>
      <c r="W307" s="160">
        <v>0.4698</v>
      </c>
      <c r="X307" s="160">
        <v>0</v>
      </c>
      <c r="Y307" s="160">
        <v>0</v>
      </c>
      <c r="Z307" s="159"/>
      <c r="AA307" s="159"/>
      <c r="AB307" s="159">
        <f t="shared" si="119"/>
        <v>0.4698</v>
      </c>
    </row>
    <row r="308" spans="1:28" ht="40.5" outlineLevel="1">
      <c r="A308" s="370" t="s">
        <v>1286</v>
      </c>
      <c r="B308" s="549" t="s">
        <v>1166</v>
      </c>
      <c r="C308" s="485" t="s">
        <v>433</v>
      </c>
      <c r="D308" s="190">
        <v>0.25</v>
      </c>
      <c r="E308" s="190"/>
      <c r="F308" s="485">
        <v>2018</v>
      </c>
      <c r="G308" s="485">
        <v>2018</v>
      </c>
      <c r="H308" s="159">
        <f t="shared" si="104"/>
        <v>0.45</v>
      </c>
      <c r="I308" s="159">
        <f t="shared" si="118"/>
        <v>0.45</v>
      </c>
      <c r="J308" s="159">
        <f t="shared" si="105"/>
        <v>0.45</v>
      </c>
      <c r="K308" s="159">
        <f t="shared" si="106"/>
        <v>0.25</v>
      </c>
      <c r="L308" s="159">
        <f t="shared" si="107"/>
        <v>0</v>
      </c>
      <c r="M308" s="159" t="str">
        <f t="shared" si="108"/>
        <v>-</v>
      </c>
      <c r="N308" s="159" t="str">
        <f t="shared" si="109"/>
        <v>-</v>
      </c>
      <c r="O308" s="159" t="str">
        <f t="shared" si="110"/>
        <v>-</v>
      </c>
      <c r="P308" s="159" t="str">
        <f t="shared" si="111"/>
        <v>-</v>
      </c>
      <c r="Q308" s="159" t="str">
        <f t="shared" si="112"/>
        <v>-</v>
      </c>
      <c r="R308" s="159" t="str">
        <f t="shared" si="113"/>
        <v>-</v>
      </c>
      <c r="S308" s="159" t="str">
        <f t="shared" si="114"/>
        <v>-</v>
      </c>
      <c r="T308" s="159" t="str">
        <f t="shared" si="115"/>
        <v>-</v>
      </c>
      <c r="U308" s="159">
        <f t="shared" si="116"/>
        <v>0.25</v>
      </c>
      <c r="V308" s="159">
        <f t="shared" si="117"/>
        <v>0</v>
      </c>
      <c r="W308" s="160">
        <v>0.45</v>
      </c>
      <c r="X308" s="160">
        <v>0</v>
      </c>
      <c r="Y308" s="160">
        <v>0</v>
      </c>
      <c r="Z308" s="159"/>
      <c r="AA308" s="159"/>
      <c r="AB308" s="159">
        <f t="shared" si="119"/>
        <v>0.45</v>
      </c>
    </row>
    <row r="309" spans="1:28" ht="40.5" outlineLevel="1">
      <c r="A309" s="370" t="s">
        <v>1287</v>
      </c>
      <c r="B309" s="549" t="s">
        <v>1167</v>
      </c>
      <c r="C309" s="485" t="s">
        <v>433</v>
      </c>
      <c r="D309" s="190">
        <v>0.99280000000000002</v>
      </c>
      <c r="E309" s="190"/>
      <c r="F309" s="485">
        <v>2018</v>
      </c>
      <c r="G309" s="485">
        <v>2018</v>
      </c>
      <c r="H309" s="159">
        <f t="shared" ref="H309:H338" si="120">AB309</f>
        <v>1.78704</v>
      </c>
      <c r="I309" s="159">
        <f t="shared" si="118"/>
        <v>1.78704</v>
      </c>
      <c r="J309" s="159">
        <f t="shared" ref="J309:J338" si="121">W309</f>
        <v>1.78704</v>
      </c>
      <c r="K309" s="159">
        <f t="shared" ref="K309:K338" si="122">IF(G309=2018,D309,"-")</f>
        <v>0.99280000000000002</v>
      </c>
      <c r="L309" s="159">
        <f t="shared" ref="L309:L338" si="123">IF(G309=2018,E309,"-")</f>
        <v>0</v>
      </c>
      <c r="M309" s="159" t="str">
        <f t="shared" ref="M309:M338" si="124">IF(G309=2019,D309,"-")</f>
        <v>-</v>
      </c>
      <c r="N309" s="159" t="str">
        <f t="shared" ref="N309:N338" si="125">IF(G309=2019,E309,"-")</f>
        <v>-</v>
      </c>
      <c r="O309" s="159" t="str">
        <f t="shared" ref="O309:O338" si="126">IF(G309=2020,D309,"-")</f>
        <v>-</v>
      </c>
      <c r="P309" s="159" t="str">
        <f t="shared" ref="P309:P338" si="127">IF(G309=2020,E309,"-")</f>
        <v>-</v>
      </c>
      <c r="Q309" s="159" t="str">
        <f t="shared" ref="Q309:Q338" si="128">IF(G309=2021,D309,"-")</f>
        <v>-</v>
      </c>
      <c r="R309" s="159" t="str">
        <f t="shared" ref="R309:R338" si="129">IF(G309=2021,E309,"-")</f>
        <v>-</v>
      </c>
      <c r="S309" s="159" t="str">
        <f t="shared" ref="S309:S338" si="130">IF(G309=2022,D309,"-")</f>
        <v>-</v>
      </c>
      <c r="T309" s="159" t="str">
        <f t="shared" ref="T309:T338" si="131">IF(G309=2022,E309,"-")</f>
        <v>-</v>
      </c>
      <c r="U309" s="159">
        <f t="shared" ref="U309:U338" si="132">SUM(K309,M309,O309,Q309,S309,)</f>
        <v>0.99280000000000002</v>
      </c>
      <c r="V309" s="159">
        <f t="shared" ref="V309:V338" si="133">SUM(L309,N309,P309,R309,T309,)</f>
        <v>0</v>
      </c>
      <c r="W309" s="160">
        <v>1.78704</v>
      </c>
      <c r="X309" s="160">
        <v>0</v>
      </c>
      <c r="Y309" s="160">
        <v>0</v>
      </c>
      <c r="Z309" s="159"/>
      <c r="AA309" s="159"/>
      <c r="AB309" s="159">
        <f t="shared" si="119"/>
        <v>1.78704</v>
      </c>
    </row>
    <row r="310" spans="1:28" ht="40.5" outlineLevel="1">
      <c r="A310" s="370" t="s">
        <v>1288</v>
      </c>
      <c r="B310" s="549" t="s">
        <v>1168</v>
      </c>
      <c r="C310" s="485" t="s">
        <v>433</v>
      </c>
      <c r="D310" s="190">
        <v>0.32</v>
      </c>
      <c r="E310" s="190"/>
      <c r="F310" s="485">
        <v>2018</v>
      </c>
      <c r="G310" s="485">
        <v>2018</v>
      </c>
      <c r="H310" s="159">
        <f t="shared" si="120"/>
        <v>0.57599999999999996</v>
      </c>
      <c r="I310" s="159">
        <f t="shared" si="118"/>
        <v>0.57599999999999996</v>
      </c>
      <c r="J310" s="159">
        <f t="shared" si="121"/>
        <v>0.57599999999999996</v>
      </c>
      <c r="K310" s="159">
        <f t="shared" si="122"/>
        <v>0.32</v>
      </c>
      <c r="L310" s="159">
        <f t="shared" si="123"/>
        <v>0</v>
      </c>
      <c r="M310" s="159" t="str">
        <f t="shared" si="124"/>
        <v>-</v>
      </c>
      <c r="N310" s="159" t="str">
        <f t="shared" si="125"/>
        <v>-</v>
      </c>
      <c r="O310" s="159" t="str">
        <f t="shared" si="126"/>
        <v>-</v>
      </c>
      <c r="P310" s="159" t="str">
        <f t="shared" si="127"/>
        <v>-</v>
      </c>
      <c r="Q310" s="159" t="str">
        <f t="shared" si="128"/>
        <v>-</v>
      </c>
      <c r="R310" s="159" t="str">
        <f t="shared" si="129"/>
        <v>-</v>
      </c>
      <c r="S310" s="159" t="str">
        <f t="shared" si="130"/>
        <v>-</v>
      </c>
      <c r="T310" s="159" t="str">
        <f t="shared" si="131"/>
        <v>-</v>
      </c>
      <c r="U310" s="159">
        <f t="shared" si="132"/>
        <v>0.32</v>
      </c>
      <c r="V310" s="159">
        <f t="shared" si="133"/>
        <v>0</v>
      </c>
      <c r="W310" s="160">
        <v>0.57599999999999996</v>
      </c>
      <c r="X310" s="160">
        <v>0</v>
      </c>
      <c r="Y310" s="160">
        <v>0</v>
      </c>
      <c r="Z310" s="159"/>
      <c r="AA310" s="159"/>
      <c r="AB310" s="159">
        <f t="shared" si="119"/>
        <v>0.57599999999999996</v>
      </c>
    </row>
    <row r="311" spans="1:28" ht="40.5" outlineLevel="1">
      <c r="A311" s="370" t="s">
        <v>1819</v>
      </c>
      <c r="B311" s="549" t="s">
        <v>1169</v>
      </c>
      <c r="C311" s="485" t="s">
        <v>433</v>
      </c>
      <c r="D311" s="190">
        <v>0.24</v>
      </c>
      <c r="E311" s="190"/>
      <c r="F311" s="485">
        <v>2022</v>
      </c>
      <c r="G311" s="485">
        <v>2022</v>
      </c>
      <c r="H311" s="159">
        <f t="shared" si="120"/>
        <v>0.432</v>
      </c>
      <c r="I311" s="159">
        <f t="shared" si="118"/>
        <v>0.432</v>
      </c>
      <c r="J311" s="159">
        <f t="shared" si="121"/>
        <v>0</v>
      </c>
      <c r="K311" s="159" t="str">
        <f t="shared" si="122"/>
        <v>-</v>
      </c>
      <c r="L311" s="159" t="str">
        <f t="shared" si="123"/>
        <v>-</v>
      </c>
      <c r="M311" s="159" t="str">
        <f t="shared" si="124"/>
        <v>-</v>
      </c>
      <c r="N311" s="159" t="str">
        <f t="shared" si="125"/>
        <v>-</v>
      </c>
      <c r="O311" s="159" t="str">
        <f t="shared" si="126"/>
        <v>-</v>
      </c>
      <c r="P311" s="159" t="str">
        <f t="shared" si="127"/>
        <v>-</v>
      </c>
      <c r="Q311" s="159" t="str">
        <f t="shared" si="128"/>
        <v>-</v>
      </c>
      <c r="R311" s="159" t="str">
        <f t="shared" si="129"/>
        <v>-</v>
      </c>
      <c r="S311" s="159">
        <f t="shared" si="130"/>
        <v>0.24</v>
      </c>
      <c r="T311" s="159">
        <f t="shared" si="131"/>
        <v>0</v>
      </c>
      <c r="U311" s="159">
        <f t="shared" si="132"/>
        <v>0.24</v>
      </c>
      <c r="V311" s="159">
        <f t="shared" si="133"/>
        <v>0</v>
      </c>
      <c r="W311" s="160"/>
      <c r="X311" s="160">
        <v>0</v>
      </c>
      <c r="Y311" s="160">
        <v>0</v>
      </c>
      <c r="Z311" s="159"/>
      <c r="AA311" s="159">
        <v>0.432</v>
      </c>
      <c r="AB311" s="159">
        <f t="shared" si="119"/>
        <v>0.432</v>
      </c>
    </row>
    <row r="312" spans="1:28" ht="40.5" outlineLevel="1">
      <c r="A312" s="370" t="s">
        <v>1820</v>
      </c>
      <c r="B312" s="549" t="s">
        <v>1170</v>
      </c>
      <c r="C312" s="485" t="s">
        <v>433</v>
      </c>
      <c r="D312" s="190">
        <v>0.3</v>
      </c>
      <c r="E312" s="190"/>
      <c r="F312" s="485">
        <v>2022</v>
      </c>
      <c r="G312" s="485">
        <v>2022</v>
      </c>
      <c r="H312" s="159">
        <f t="shared" si="120"/>
        <v>0.54</v>
      </c>
      <c r="I312" s="159">
        <f t="shared" ref="I312:I338" si="134">H312</f>
        <v>0.54</v>
      </c>
      <c r="J312" s="159">
        <f t="shared" si="121"/>
        <v>0</v>
      </c>
      <c r="K312" s="159" t="str">
        <f t="shared" si="122"/>
        <v>-</v>
      </c>
      <c r="L312" s="159" t="str">
        <f t="shared" si="123"/>
        <v>-</v>
      </c>
      <c r="M312" s="159" t="str">
        <f t="shared" si="124"/>
        <v>-</v>
      </c>
      <c r="N312" s="159" t="str">
        <f t="shared" si="125"/>
        <v>-</v>
      </c>
      <c r="O312" s="159" t="str">
        <f t="shared" si="126"/>
        <v>-</v>
      </c>
      <c r="P312" s="159" t="str">
        <f t="shared" si="127"/>
        <v>-</v>
      </c>
      <c r="Q312" s="159" t="str">
        <f t="shared" si="128"/>
        <v>-</v>
      </c>
      <c r="R312" s="159" t="str">
        <f t="shared" si="129"/>
        <v>-</v>
      </c>
      <c r="S312" s="159">
        <f t="shared" si="130"/>
        <v>0.3</v>
      </c>
      <c r="T312" s="159">
        <f t="shared" si="131"/>
        <v>0</v>
      </c>
      <c r="U312" s="159">
        <f t="shared" si="132"/>
        <v>0.3</v>
      </c>
      <c r="V312" s="159">
        <f t="shared" si="133"/>
        <v>0</v>
      </c>
      <c r="W312" s="160"/>
      <c r="X312" s="160">
        <v>0</v>
      </c>
      <c r="Y312" s="160">
        <v>0</v>
      </c>
      <c r="Z312" s="159"/>
      <c r="AA312" s="159">
        <v>0.54</v>
      </c>
      <c r="AB312" s="159">
        <f t="shared" si="119"/>
        <v>0.54</v>
      </c>
    </row>
    <row r="313" spans="1:28" ht="40.5" outlineLevel="1">
      <c r="A313" s="370" t="s">
        <v>1289</v>
      </c>
      <c r="B313" s="549" t="s">
        <v>1171</v>
      </c>
      <c r="C313" s="485" t="s">
        <v>433</v>
      </c>
      <c r="D313" s="190">
        <v>0.23200000000000001</v>
      </c>
      <c r="E313" s="190"/>
      <c r="F313" s="485">
        <v>2022</v>
      </c>
      <c r="G313" s="485">
        <v>2022</v>
      </c>
      <c r="H313" s="159">
        <f t="shared" si="120"/>
        <v>0.41760000000000003</v>
      </c>
      <c r="I313" s="159">
        <f t="shared" si="134"/>
        <v>0.41760000000000003</v>
      </c>
      <c r="J313" s="159">
        <f t="shared" si="121"/>
        <v>0</v>
      </c>
      <c r="K313" s="159" t="str">
        <f t="shared" si="122"/>
        <v>-</v>
      </c>
      <c r="L313" s="159" t="str">
        <f t="shared" si="123"/>
        <v>-</v>
      </c>
      <c r="M313" s="159" t="str">
        <f t="shared" si="124"/>
        <v>-</v>
      </c>
      <c r="N313" s="159" t="str">
        <f t="shared" si="125"/>
        <v>-</v>
      </c>
      <c r="O313" s="159" t="str">
        <f t="shared" si="126"/>
        <v>-</v>
      </c>
      <c r="P313" s="159" t="str">
        <f t="shared" si="127"/>
        <v>-</v>
      </c>
      <c r="Q313" s="159" t="str">
        <f t="shared" si="128"/>
        <v>-</v>
      </c>
      <c r="R313" s="159" t="str">
        <f t="shared" si="129"/>
        <v>-</v>
      </c>
      <c r="S313" s="159">
        <f t="shared" si="130"/>
        <v>0.23200000000000001</v>
      </c>
      <c r="T313" s="159">
        <f t="shared" si="131"/>
        <v>0</v>
      </c>
      <c r="U313" s="159">
        <f t="shared" si="132"/>
        <v>0.23200000000000001</v>
      </c>
      <c r="V313" s="159">
        <f t="shared" si="133"/>
        <v>0</v>
      </c>
      <c r="W313" s="160"/>
      <c r="X313" s="160">
        <v>0</v>
      </c>
      <c r="Y313" s="160">
        <v>0</v>
      </c>
      <c r="Z313" s="159"/>
      <c r="AA313" s="159">
        <v>0.41760000000000003</v>
      </c>
      <c r="AB313" s="159">
        <f t="shared" si="119"/>
        <v>0.41760000000000003</v>
      </c>
    </row>
    <row r="314" spans="1:28" ht="40.5" outlineLevel="1">
      <c r="A314" s="370" t="s">
        <v>1821</v>
      </c>
      <c r="B314" s="549" t="s">
        <v>1172</v>
      </c>
      <c r="C314" s="485" t="s">
        <v>433</v>
      </c>
      <c r="D314" s="190">
        <v>0.24</v>
      </c>
      <c r="E314" s="190"/>
      <c r="F314" s="485">
        <v>2022</v>
      </c>
      <c r="G314" s="485">
        <v>2022</v>
      </c>
      <c r="H314" s="159">
        <f t="shared" si="120"/>
        <v>0.432</v>
      </c>
      <c r="I314" s="159">
        <f t="shared" si="134"/>
        <v>0.432</v>
      </c>
      <c r="J314" s="159">
        <f t="shared" si="121"/>
        <v>0</v>
      </c>
      <c r="K314" s="159" t="str">
        <f t="shared" si="122"/>
        <v>-</v>
      </c>
      <c r="L314" s="159" t="str">
        <f t="shared" si="123"/>
        <v>-</v>
      </c>
      <c r="M314" s="159" t="str">
        <f t="shared" si="124"/>
        <v>-</v>
      </c>
      <c r="N314" s="159" t="str">
        <f t="shared" si="125"/>
        <v>-</v>
      </c>
      <c r="O314" s="159" t="str">
        <f t="shared" si="126"/>
        <v>-</v>
      </c>
      <c r="P314" s="159" t="str">
        <f t="shared" si="127"/>
        <v>-</v>
      </c>
      <c r="Q314" s="159" t="str">
        <f t="shared" si="128"/>
        <v>-</v>
      </c>
      <c r="R314" s="159" t="str">
        <f t="shared" si="129"/>
        <v>-</v>
      </c>
      <c r="S314" s="159">
        <f t="shared" si="130"/>
        <v>0.24</v>
      </c>
      <c r="T314" s="159">
        <f t="shared" si="131"/>
        <v>0</v>
      </c>
      <c r="U314" s="159">
        <f t="shared" si="132"/>
        <v>0.24</v>
      </c>
      <c r="V314" s="159">
        <f t="shared" si="133"/>
        <v>0</v>
      </c>
      <c r="W314" s="160"/>
      <c r="X314" s="160">
        <v>0</v>
      </c>
      <c r="Y314" s="160">
        <v>0</v>
      </c>
      <c r="Z314" s="159"/>
      <c r="AA314" s="159">
        <v>0.432</v>
      </c>
      <c r="AB314" s="159">
        <f t="shared" si="119"/>
        <v>0.432</v>
      </c>
    </row>
    <row r="315" spans="1:28" ht="40.5" outlineLevel="1">
      <c r="A315" s="370" t="s">
        <v>1290</v>
      </c>
      <c r="B315" s="549" t="s">
        <v>1173</v>
      </c>
      <c r="C315" s="485" t="s">
        <v>433</v>
      </c>
      <c r="D315" s="190">
        <v>0.3</v>
      </c>
      <c r="E315" s="190"/>
      <c r="F315" s="485">
        <v>2022</v>
      </c>
      <c r="G315" s="485">
        <v>2022</v>
      </c>
      <c r="H315" s="159">
        <f t="shared" si="120"/>
        <v>0.54</v>
      </c>
      <c r="I315" s="159">
        <f t="shared" si="134"/>
        <v>0.54</v>
      </c>
      <c r="J315" s="159">
        <f t="shared" si="121"/>
        <v>0</v>
      </c>
      <c r="K315" s="159" t="str">
        <f t="shared" si="122"/>
        <v>-</v>
      </c>
      <c r="L315" s="159" t="str">
        <f t="shared" si="123"/>
        <v>-</v>
      </c>
      <c r="M315" s="159" t="str">
        <f t="shared" si="124"/>
        <v>-</v>
      </c>
      <c r="N315" s="159" t="str">
        <f t="shared" si="125"/>
        <v>-</v>
      </c>
      <c r="O315" s="159" t="str">
        <f t="shared" si="126"/>
        <v>-</v>
      </c>
      <c r="P315" s="159" t="str">
        <f t="shared" si="127"/>
        <v>-</v>
      </c>
      <c r="Q315" s="159" t="str">
        <f t="shared" si="128"/>
        <v>-</v>
      </c>
      <c r="R315" s="159" t="str">
        <f t="shared" si="129"/>
        <v>-</v>
      </c>
      <c r="S315" s="159">
        <f t="shared" si="130"/>
        <v>0.3</v>
      </c>
      <c r="T315" s="159">
        <f t="shared" si="131"/>
        <v>0</v>
      </c>
      <c r="U315" s="159">
        <f t="shared" si="132"/>
        <v>0.3</v>
      </c>
      <c r="V315" s="159">
        <f t="shared" si="133"/>
        <v>0</v>
      </c>
      <c r="W315" s="160"/>
      <c r="X315" s="160">
        <v>0</v>
      </c>
      <c r="Y315" s="160">
        <v>0</v>
      </c>
      <c r="Z315" s="159"/>
      <c r="AA315" s="159">
        <v>0.54</v>
      </c>
      <c r="AB315" s="159">
        <f t="shared" si="119"/>
        <v>0.54</v>
      </c>
    </row>
    <row r="316" spans="1:28" ht="40.5" outlineLevel="1">
      <c r="A316" s="370" t="s">
        <v>1291</v>
      </c>
      <c r="B316" s="549" t="s">
        <v>1174</v>
      </c>
      <c r="C316" s="485" t="s">
        <v>433</v>
      </c>
      <c r="D316" s="190">
        <v>0.27600000000000002</v>
      </c>
      <c r="E316" s="190"/>
      <c r="F316" s="485">
        <v>2022</v>
      </c>
      <c r="G316" s="485">
        <v>2022</v>
      </c>
      <c r="H316" s="159">
        <f t="shared" si="120"/>
        <v>0.49680000000000002</v>
      </c>
      <c r="I316" s="159">
        <f t="shared" si="134"/>
        <v>0.49680000000000002</v>
      </c>
      <c r="J316" s="159">
        <f t="shared" si="121"/>
        <v>0</v>
      </c>
      <c r="K316" s="159" t="str">
        <f t="shared" si="122"/>
        <v>-</v>
      </c>
      <c r="L316" s="159" t="str">
        <f t="shared" si="123"/>
        <v>-</v>
      </c>
      <c r="M316" s="159" t="str">
        <f t="shared" si="124"/>
        <v>-</v>
      </c>
      <c r="N316" s="159" t="str">
        <f t="shared" si="125"/>
        <v>-</v>
      </c>
      <c r="O316" s="159" t="str">
        <f t="shared" si="126"/>
        <v>-</v>
      </c>
      <c r="P316" s="159" t="str">
        <f t="shared" si="127"/>
        <v>-</v>
      </c>
      <c r="Q316" s="159" t="str">
        <f t="shared" si="128"/>
        <v>-</v>
      </c>
      <c r="R316" s="159" t="str">
        <f t="shared" si="129"/>
        <v>-</v>
      </c>
      <c r="S316" s="159">
        <f t="shared" si="130"/>
        <v>0.27600000000000002</v>
      </c>
      <c r="T316" s="159">
        <f t="shared" si="131"/>
        <v>0</v>
      </c>
      <c r="U316" s="159">
        <f t="shared" si="132"/>
        <v>0.27600000000000002</v>
      </c>
      <c r="V316" s="159">
        <f t="shared" si="133"/>
        <v>0</v>
      </c>
      <c r="W316" s="160"/>
      <c r="X316" s="160">
        <v>0</v>
      </c>
      <c r="Y316" s="160">
        <v>0</v>
      </c>
      <c r="Z316" s="159"/>
      <c r="AA316" s="159">
        <v>0.49680000000000002</v>
      </c>
      <c r="AB316" s="159">
        <f t="shared" si="119"/>
        <v>0.49680000000000002</v>
      </c>
    </row>
    <row r="317" spans="1:28" ht="40.5" outlineLevel="1">
      <c r="A317" s="370" t="s">
        <v>1292</v>
      </c>
      <c r="B317" s="549" t="s">
        <v>1175</v>
      </c>
      <c r="C317" s="485" t="s">
        <v>433</v>
      </c>
      <c r="D317" s="190">
        <v>0.28000000000000003</v>
      </c>
      <c r="E317" s="190"/>
      <c r="F317" s="485">
        <v>2022</v>
      </c>
      <c r="G317" s="485">
        <v>2022</v>
      </c>
      <c r="H317" s="159">
        <f t="shared" si="120"/>
        <v>0.504</v>
      </c>
      <c r="I317" s="159">
        <f t="shared" si="134"/>
        <v>0.504</v>
      </c>
      <c r="J317" s="159">
        <f t="shared" si="121"/>
        <v>0</v>
      </c>
      <c r="K317" s="159" t="str">
        <f t="shared" si="122"/>
        <v>-</v>
      </c>
      <c r="L317" s="159" t="str">
        <f t="shared" si="123"/>
        <v>-</v>
      </c>
      <c r="M317" s="159" t="str">
        <f t="shared" si="124"/>
        <v>-</v>
      </c>
      <c r="N317" s="159" t="str">
        <f t="shared" si="125"/>
        <v>-</v>
      </c>
      <c r="O317" s="159" t="str">
        <f t="shared" si="126"/>
        <v>-</v>
      </c>
      <c r="P317" s="159" t="str">
        <f t="shared" si="127"/>
        <v>-</v>
      </c>
      <c r="Q317" s="159" t="str">
        <f t="shared" si="128"/>
        <v>-</v>
      </c>
      <c r="R317" s="159" t="str">
        <f t="shared" si="129"/>
        <v>-</v>
      </c>
      <c r="S317" s="159">
        <f t="shared" si="130"/>
        <v>0.28000000000000003</v>
      </c>
      <c r="T317" s="159">
        <f t="shared" si="131"/>
        <v>0</v>
      </c>
      <c r="U317" s="159">
        <f t="shared" si="132"/>
        <v>0.28000000000000003</v>
      </c>
      <c r="V317" s="159">
        <f t="shared" si="133"/>
        <v>0</v>
      </c>
      <c r="W317" s="160"/>
      <c r="X317" s="160">
        <v>0</v>
      </c>
      <c r="Y317" s="160">
        <v>0</v>
      </c>
      <c r="Z317" s="159"/>
      <c r="AA317" s="159">
        <v>0.504</v>
      </c>
      <c r="AB317" s="159">
        <f t="shared" si="119"/>
        <v>0.504</v>
      </c>
    </row>
    <row r="318" spans="1:28" ht="40.5" outlineLevel="1">
      <c r="A318" s="370" t="s">
        <v>1293</v>
      </c>
      <c r="B318" s="549" t="s">
        <v>1176</v>
      </c>
      <c r="C318" s="485" t="s">
        <v>433</v>
      </c>
      <c r="D318" s="190">
        <v>0.68</v>
      </c>
      <c r="E318" s="190"/>
      <c r="F318" s="485">
        <v>2022</v>
      </c>
      <c r="G318" s="485">
        <v>2022</v>
      </c>
      <c r="H318" s="159">
        <f t="shared" si="120"/>
        <v>1.224</v>
      </c>
      <c r="I318" s="159">
        <f t="shared" si="134"/>
        <v>1.224</v>
      </c>
      <c r="J318" s="159">
        <f t="shared" si="121"/>
        <v>0</v>
      </c>
      <c r="K318" s="159" t="str">
        <f t="shared" si="122"/>
        <v>-</v>
      </c>
      <c r="L318" s="159" t="str">
        <f t="shared" si="123"/>
        <v>-</v>
      </c>
      <c r="M318" s="159" t="str">
        <f t="shared" si="124"/>
        <v>-</v>
      </c>
      <c r="N318" s="159" t="str">
        <f t="shared" si="125"/>
        <v>-</v>
      </c>
      <c r="O318" s="159" t="str">
        <f t="shared" si="126"/>
        <v>-</v>
      </c>
      <c r="P318" s="159" t="str">
        <f t="shared" si="127"/>
        <v>-</v>
      </c>
      <c r="Q318" s="159" t="str">
        <f t="shared" si="128"/>
        <v>-</v>
      </c>
      <c r="R318" s="159" t="str">
        <f t="shared" si="129"/>
        <v>-</v>
      </c>
      <c r="S318" s="159">
        <f t="shared" si="130"/>
        <v>0.68</v>
      </c>
      <c r="T318" s="159">
        <f t="shared" si="131"/>
        <v>0</v>
      </c>
      <c r="U318" s="159">
        <f t="shared" si="132"/>
        <v>0.68</v>
      </c>
      <c r="V318" s="159">
        <f t="shared" si="133"/>
        <v>0</v>
      </c>
      <c r="W318" s="160"/>
      <c r="X318" s="160">
        <v>0</v>
      </c>
      <c r="Y318" s="160">
        <v>0</v>
      </c>
      <c r="Z318" s="159"/>
      <c r="AA318" s="159">
        <v>1.224</v>
      </c>
      <c r="AB318" s="159">
        <f t="shared" si="119"/>
        <v>1.224</v>
      </c>
    </row>
    <row r="319" spans="1:28" ht="40.5" outlineLevel="1">
      <c r="A319" s="370" t="s">
        <v>1294</v>
      </c>
      <c r="B319" s="549" t="s">
        <v>1177</v>
      </c>
      <c r="C319" s="485" t="s">
        <v>433</v>
      </c>
      <c r="D319" s="190">
        <v>0.26</v>
      </c>
      <c r="E319" s="190"/>
      <c r="F319" s="485">
        <v>2022</v>
      </c>
      <c r="G319" s="485">
        <v>2022</v>
      </c>
      <c r="H319" s="159">
        <f t="shared" si="120"/>
        <v>0.46800000000000003</v>
      </c>
      <c r="I319" s="159">
        <f t="shared" si="134"/>
        <v>0.46800000000000003</v>
      </c>
      <c r="J319" s="159">
        <f t="shared" si="121"/>
        <v>0</v>
      </c>
      <c r="K319" s="159" t="str">
        <f t="shared" si="122"/>
        <v>-</v>
      </c>
      <c r="L319" s="159" t="str">
        <f t="shared" si="123"/>
        <v>-</v>
      </c>
      <c r="M319" s="159" t="str">
        <f t="shared" si="124"/>
        <v>-</v>
      </c>
      <c r="N319" s="159" t="str">
        <f t="shared" si="125"/>
        <v>-</v>
      </c>
      <c r="O319" s="159" t="str">
        <f t="shared" si="126"/>
        <v>-</v>
      </c>
      <c r="P319" s="159" t="str">
        <f t="shared" si="127"/>
        <v>-</v>
      </c>
      <c r="Q319" s="159" t="str">
        <f t="shared" si="128"/>
        <v>-</v>
      </c>
      <c r="R319" s="159" t="str">
        <f t="shared" si="129"/>
        <v>-</v>
      </c>
      <c r="S319" s="159">
        <f t="shared" si="130"/>
        <v>0.26</v>
      </c>
      <c r="T319" s="159">
        <f t="shared" si="131"/>
        <v>0</v>
      </c>
      <c r="U319" s="159">
        <f t="shared" si="132"/>
        <v>0.26</v>
      </c>
      <c r="V319" s="159">
        <f t="shared" si="133"/>
        <v>0</v>
      </c>
      <c r="W319" s="160"/>
      <c r="X319" s="160">
        <v>0</v>
      </c>
      <c r="Y319" s="160">
        <v>0</v>
      </c>
      <c r="Z319" s="159"/>
      <c r="AA319" s="159">
        <v>0.46800000000000003</v>
      </c>
      <c r="AB319" s="159">
        <f t="shared" si="119"/>
        <v>0.46800000000000003</v>
      </c>
    </row>
    <row r="320" spans="1:28" ht="40.5" outlineLevel="1">
      <c r="A320" s="370" t="s">
        <v>1295</v>
      </c>
      <c r="B320" s="549" t="s">
        <v>1178</v>
      </c>
      <c r="C320" s="485" t="s">
        <v>433</v>
      </c>
      <c r="D320" s="190">
        <v>0.23</v>
      </c>
      <c r="E320" s="190"/>
      <c r="F320" s="485">
        <v>2022</v>
      </c>
      <c r="G320" s="485">
        <v>2022</v>
      </c>
      <c r="H320" s="159">
        <f t="shared" si="120"/>
        <v>0.41399999999999998</v>
      </c>
      <c r="I320" s="159">
        <f t="shared" si="134"/>
        <v>0.41399999999999998</v>
      </c>
      <c r="J320" s="159">
        <f t="shared" si="121"/>
        <v>0</v>
      </c>
      <c r="K320" s="159" t="str">
        <f t="shared" si="122"/>
        <v>-</v>
      </c>
      <c r="L320" s="159" t="str">
        <f t="shared" si="123"/>
        <v>-</v>
      </c>
      <c r="M320" s="159" t="str">
        <f t="shared" si="124"/>
        <v>-</v>
      </c>
      <c r="N320" s="159" t="str">
        <f t="shared" si="125"/>
        <v>-</v>
      </c>
      <c r="O320" s="159" t="str">
        <f t="shared" si="126"/>
        <v>-</v>
      </c>
      <c r="P320" s="159" t="str">
        <f t="shared" si="127"/>
        <v>-</v>
      </c>
      <c r="Q320" s="159" t="str">
        <f t="shared" si="128"/>
        <v>-</v>
      </c>
      <c r="R320" s="159" t="str">
        <f t="shared" si="129"/>
        <v>-</v>
      </c>
      <c r="S320" s="159">
        <f t="shared" si="130"/>
        <v>0.23</v>
      </c>
      <c r="T320" s="159">
        <f t="shared" si="131"/>
        <v>0</v>
      </c>
      <c r="U320" s="159">
        <f t="shared" si="132"/>
        <v>0.23</v>
      </c>
      <c r="V320" s="159">
        <f t="shared" si="133"/>
        <v>0</v>
      </c>
      <c r="W320" s="160"/>
      <c r="X320" s="160">
        <v>0</v>
      </c>
      <c r="Y320" s="160">
        <v>0</v>
      </c>
      <c r="Z320" s="159"/>
      <c r="AA320" s="159">
        <v>0.41399999999999998</v>
      </c>
      <c r="AB320" s="159">
        <f t="shared" si="119"/>
        <v>0.41399999999999998</v>
      </c>
    </row>
    <row r="321" spans="1:28" ht="40.5" outlineLevel="1">
      <c r="A321" s="370" t="s">
        <v>1296</v>
      </c>
      <c r="B321" s="549" t="s">
        <v>1179</v>
      </c>
      <c r="C321" s="485" t="s">
        <v>433</v>
      </c>
      <c r="D321" s="190">
        <v>0.23</v>
      </c>
      <c r="E321" s="190"/>
      <c r="F321" s="485">
        <v>2022</v>
      </c>
      <c r="G321" s="485">
        <v>2022</v>
      </c>
      <c r="H321" s="159">
        <f t="shared" si="120"/>
        <v>0.41399999999999998</v>
      </c>
      <c r="I321" s="159">
        <f t="shared" si="134"/>
        <v>0.41399999999999998</v>
      </c>
      <c r="J321" s="159">
        <f t="shared" si="121"/>
        <v>0</v>
      </c>
      <c r="K321" s="159" t="str">
        <f t="shared" si="122"/>
        <v>-</v>
      </c>
      <c r="L321" s="159" t="str">
        <f t="shared" si="123"/>
        <v>-</v>
      </c>
      <c r="M321" s="159" t="str">
        <f t="shared" si="124"/>
        <v>-</v>
      </c>
      <c r="N321" s="159" t="str">
        <f t="shared" si="125"/>
        <v>-</v>
      </c>
      <c r="O321" s="159" t="str">
        <f t="shared" si="126"/>
        <v>-</v>
      </c>
      <c r="P321" s="159" t="str">
        <f t="shared" si="127"/>
        <v>-</v>
      </c>
      <c r="Q321" s="159" t="str">
        <f t="shared" si="128"/>
        <v>-</v>
      </c>
      <c r="R321" s="159" t="str">
        <f t="shared" si="129"/>
        <v>-</v>
      </c>
      <c r="S321" s="159">
        <f t="shared" si="130"/>
        <v>0.23</v>
      </c>
      <c r="T321" s="159">
        <f t="shared" si="131"/>
        <v>0</v>
      </c>
      <c r="U321" s="159">
        <f t="shared" si="132"/>
        <v>0.23</v>
      </c>
      <c r="V321" s="159">
        <f t="shared" si="133"/>
        <v>0</v>
      </c>
      <c r="W321" s="160"/>
      <c r="X321" s="160">
        <v>0</v>
      </c>
      <c r="Y321" s="160">
        <v>0</v>
      </c>
      <c r="Z321" s="159"/>
      <c r="AA321" s="159">
        <v>0.41399999999999998</v>
      </c>
      <c r="AB321" s="159">
        <f t="shared" si="119"/>
        <v>0.41399999999999998</v>
      </c>
    </row>
    <row r="322" spans="1:28" ht="40.5" outlineLevel="1">
      <c r="A322" s="370" t="s">
        <v>1822</v>
      </c>
      <c r="B322" s="549" t="s">
        <v>1180</v>
      </c>
      <c r="C322" s="485" t="s">
        <v>433</v>
      </c>
      <c r="D322" s="190">
        <v>0.4899</v>
      </c>
      <c r="E322" s="190"/>
      <c r="F322" s="485">
        <v>2022</v>
      </c>
      <c r="G322" s="485">
        <v>2022</v>
      </c>
      <c r="H322" s="159">
        <f t="shared" si="120"/>
        <v>0.88182000000000016</v>
      </c>
      <c r="I322" s="159">
        <f t="shared" si="134"/>
        <v>0.88182000000000016</v>
      </c>
      <c r="J322" s="159">
        <f t="shared" si="121"/>
        <v>0</v>
      </c>
      <c r="K322" s="159" t="str">
        <f t="shared" si="122"/>
        <v>-</v>
      </c>
      <c r="L322" s="159" t="str">
        <f t="shared" si="123"/>
        <v>-</v>
      </c>
      <c r="M322" s="159" t="str">
        <f t="shared" si="124"/>
        <v>-</v>
      </c>
      <c r="N322" s="159" t="str">
        <f t="shared" si="125"/>
        <v>-</v>
      </c>
      <c r="O322" s="159" t="str">
        <f t="shared" si="126"/>
        <v>-</v>
      </c>
      <c r="P322" s="159" t="str">
        <f t="shared" si="127"/>
        <v>-</v>
      </c>
      <c r="Q322" s="159" t="str">
        <f t="shared" si="128"/>
        <v>-</v>
      </c>
      <c r="R322" s="159" t="str">
        <f t="shared" si="129"/>
        <v>-</v>
      </c>
      <c r="S322" s="159">
        <f t="shared" si="130"/>
        <v>0.4899</v>
      </c>
      <c r="T322" s="159">
        <f t="shared" si="131"/>
        <v>0</v>
      </c>
      <c r="U322" s="159">
        <f t="shared" si="132"/>
        <v>0.4899</v>
      </c>
      <c r="V322" s="159">
        <f t="shared" si="133"/>
        <v>0</v>
      </c>
      <c r="W322" s="160"/>
      <c r="X322" s="160">
        <v>0</v>
      </c>
      <c r="Y322" s="160">
        <v>0</v>
      </c>
      <c r="Z322" s="159"/>
      <c r="AA322" s="159">
        <v>0.88182000000000016</v>
      </c>
      <c r="AB322" s="159">
        <f t="shared" si="119"/>
        <v>0.88182000000000016</v>
      </c>
    </row>
    <row r="323" spans="1:28" ht="40.5" outlineLevel="1">
      <c r="A323" s="370" t="s">
        <v>1297</v>
      </c>
      <c r="B323" s="549" t="s">
        <v>1181</v>
      </c>
      <c r="C323" s="485" t="s">
        <v>433</v>
      </c>
      <c r="D323" s="190">
        <v>0.36</v>
      </c>
      <c r="E323" s="190"/>
      <c r="F323" s="485">
        <v>2022</v>
      </c>
      <c r="G323" s="485">
        <v>2022</v>
      </c>
      <c r="H323" s="159">
        <f t="shared" si="120"/>
        <v>0.64800000000000002</v>
      </c>
      <c r="I323" s="159">
        <f t="shared" si="134"/>
        <v>0.64800000000000002</v>
      </c>
      <c r="J323" s="159">
        <f t="shared" si="121"/>
        <v>0</v>
      </c>
      <c r="K323" s="159" t="str">
        <f t="shared" si="122"/>
        <v>-</v>
      </c>
      <c r="L323" s="159" t="str">
        <f t="shared" si="123"/>
        <v>-</v>
      </c>
      <c r="M323" s="159" t="str">
        <f t="shared" si="124"/>
        <v>-</v>
      </c>
      <c r="N323" s="159" t="str">
        <f t="shared" si="125"/>
        <v>-</v>
      </c>
      <c r="O323" s="159" t="str">
        <f t="shared" si="126"/>
        <v>-</v>
      </c>
      <c r="P323" s="159" t="str">
        <f t="shared" si="127"/>
        <v>-</v>
      </c>
      <c r="Q323" s="159" t="str">
        <f t="shared" si="128"/>
        <v>-</v>
      </c>
      <c r="R323" s="159" t="str">
        <f t="shared" si="129"/>
        <v>-</v>
      </c>
      <c r="S323" s="159">
        <f t="shared" si="130"/>
        <v>0.36</v>
      </c>
      <c r="T323" s="159">
        <f t="shared" si="131"/>
        <v>0</v>
      </c>
      <c r="U323" s="159">
        <f t="shared" si="132"/>
        <v>0.36</v>
      </c>
      <c r="V323" s="159">
        <f t="shared" si="133"/>
        <v>0</v>
      </c>
      <c r="W323" s="160"/>
      <c r="X323" s="160">
        <v>0</v>
      </c>
      <c r="Y323" s="160">
        <v>0</v>
      </c>
      <c r="Z323" s="159"/>
      <c r="AA323" s="159">
        <v>0.64800000000000002</v>
      </c>
      <c r="AB323" s="159">
        <f t="shared" si="119"/>
        <v>0.64800000000000002</v>
      </c>
    </row>
    <row r="324" spans="1:28" ht="40.5" outlineLevel="1">
      <c r="A324" s="370" t="s">
        <v>1298</v>
      </c>
      <c r="B324" s="549" t="s">
        <v>1182</v>
      </c>
      <c r="C324" s="485" t="s">
        <v>433</v>
      </c>
      <c r="D324" s="190">
        <v>0.16800000000000001</v>
      </c>
      <c r="E324" s="190"/>
      <c r="F324" s="485">
        <v>2022</v>
      </c>
      <c r="G324" s="485">
        <v>2022</v>
      </c>
      <c r="H324" s="159">
        <f t="shared" si="120"/>
        <v>0.3024</v>
      </c>
      <c r="I324" s="159">
        <f t="shared" si="134"/>
        <v>0.3024</v>
      </c>
      <c r="J324" s="159">
        <f t="shared" si="121"/>
        <v>0</v>
      </c>
      <c r="K324" s="159" t="str">
        <f t="shared" si="122"/>
        <v>-</v>
      </c>
      <c r="L324" s="159" t="str">
        <f t="shared" si="123"/>
        <v>-</v>
      </c>
      <c r="M324" s="159" t="str">
        <f t="shared" si="124"/>
        <v>-</v>
      </c>
      <c r="N324" s="159" t="str">
        <f t="shared" si="125"/>
        <v>-</v>
      </c>
      <c r="O324" s="159" t="str">
        <f t="shared" si="126"/>
        <v>-</v>
      </c>
      <c r="P324" s="159" t="str">
        <f t="shared" si="127"/>
        <v>-</v>
      </c>
      <c r="Q324" s="159" t="str">
        <f t="shared" si="128"/>
        <v>-</v>
      </c>
      <c r="R324" s="159" t="str">
        <f t="shared" si="129"/>
        <v>-</v>
      </c>
      <c r="S324" s="159">
        <f t="shared" si="130"/>
        <v>0.16800000000000001</v>
      </c>
      <c r="T324" s="159">
        <f t="shared" si="131"/>
        <v>0</v>
      </c>
      <c r="U324" s="159">
        <f t="shared" si="132"/>
        <v>0.16800000000000001</v>
      </c>
      <c r="V324" s="159">
        <f t="shared" si="133"/>
        <v>0</v>
      </c>
      <c r="W324" s="160"/>
      <c r="X324" s="160">
        <v>0</v>
      </c>
      <c r="Y324" s="160">
        <v>0</v>
      </c>
      <c r="Z324" s="159"/>
      <c r="AA324" s="159">
        <v>0.3024</v>
      </c>
      <c r="AB324" s="159">
        <f t="shared" si="119"/>
        <v>0.3024</v>
      </c>
    </row>
    <row r="325" spans="1:28" ht="40.5" outlineLevel="1">
      <c r="A325" s="370" t="s">
        <v>1823</v>
      </c>
      <c r="B325" s="549" t="s">
        <v>1183</v>
      </c>
      <c r="C325" s="485" t="s">
        <v>433</v>
      </c>
      <c r="D325" s="190">
        <v>0.26</v>
      </c>
      <c r="E325" s="190"/>
      <c r="F325" s="485">
        <v>2021</v>
      </c>
      <c r="G325" s="485">
        <v>2021</v>
      </c>
      <c r="H325" s="159">
        <f t="shared" si="120"/>
        <v>0.46800000000000003</v>
      </c>
      <c r="I325" s="159">
        <f t="shared" si="134"/>
        <v>0.46800000000000003</v>
      </c>
      <c r="J325" s="159">
        <f t="shared" si="121"/>
        <v>0</v>
      </c>
      <c r="K325" s="159" t="str">
        <f t="shared" si="122"/>
        <v>-</v>
      </c>
      <c r="L325" s="159" t="str">
        <f t="shared" si="123"/>
        <v>-</v>
      </c>
      <c r="M325" s="159" t="str">
        <f t="shared" si="124"/>
        <v>-</v>
      </c>
      <c r="N325" s="159" t="str">
        <f t="shared" si="125"/>
        <v>-</v>
      </c>
      <c r="O325" s="159" t="str">
        <f t="shared" si="126"/>
        <v>-</v>
      </c>
      <c r="P325" s="159" t="str">
        <f t="shared" si="127"/>
        <v>-</v>
      </c>
      <c r="Q325" s="159">
        <f t="shared" si="128"/>
        <v>0.26</v>
      </c>
      <c r="R325" s="159">
        <f t="shared" si="129"/>
        <v>0</v>
      </c>
      <c r="S325" s="159" t="str">
        <f t="shared" si="130"/>
        <v>-</v>
      </c>
      <c r="T325" s="159" t="str">
        <f t="shared" si="131"/>
        <v>-</v>
      </c>
      <c r="U325" s="159">
        <f t="shared" si="132"/>
        <v>0.26</v>
      </c>
      <c r="V325" s="159">
        <f t="shared" si="133"/>
        <v>0</v>
      </c>
      <c r="W325" s="160"/>
      <c r="X325" s="160">
        <v>0</v>
      </c>
      <c r="Y325" s="160">
        <v>0</v>
      </c>
      <c r="Z325" s="159">
        <v>0.46800000000000003</v>
      </c>
      <c r="AA325" s="159"/>
      <c r="AB325" s="159">
        <f t="shared" si="119"/>
        <v>0.46800000000000003</v>
      </c>
    </row>
    <row r="326" spans="1:28" ht="40.5" outlineLevel="1">
      <c r="A326" s="370" t="s">
        <v>1299</v>
      </c>
      <c r="B326" s="549" t="s">
        <v>1184</v>
      </c>
      <c r="C326" s="485" t="s">
        <v>433</v>
      </c>
      <c r="D326" s="190">
        <v>0.16800000000000001</v>
      </c>
      <c r="E326" s="190"/>
      <c r="F326" s="485">
        <v>2021</v>
      </c>
      <c r="G326" s="485">
        <v>2021</v>
      </c>
      <c r="H326" s="159">
        <f t="shared" si="120"/>
        <v>0.3024</v>
      </c>
      <c r="I326" s="159">
        <f t="shared" si="134"/>
        <v>0.3024</v>
      </c>
      <c r="J326" s="159">
        <f t="shared" si="121"/>
        <v>0</v>
      </c>
      <c r="K326" s="159" t="str">
        <f t="shared" si="122"/>
        <v>-</v>
      </c>
      <c r="L326" s="159" t="str">
        <f t="shared" si="123"/>
        <v>-</v>
      </c>
      <c r="M326" s="159" t="str">
        <f t="shared" si="124"/>
        <v>-</v>
      </c>
      <c r="N326" s="159" t="str">
        <f t="shared" si="125"/>
        <v>-</v>
      </c>
      <c r="O326" s="159" t="str">
        <f t="shared" si="126"/>
        <v>-</v>
      </c>
      <c r="P326" s="159" t="str">
        <f t="shared" si="127"/>
        <v>-</v>
      </c>
      <c r="Q326" s="159">
        <f t="shared" si="128"/>
        <v>0.16800000000000001</v>
      </c>
      <c r="R326" s="159">
        <f t="shared" si="129"/>
        <v>0</v>
      </c>
      <c r="S326" s="159" t="str">
        <f t="shared" si="130"/>
        <v>-</v>
      </c>
      <c r="T326" s="159" t="str">
        <f t="shared" si="131"/>
        <v>-</v>
      </c>
      <c r="U326" s="159">
        <f t="shared" si="132"/>
        <v>0.16800000000000001</v>
      </c>
      <c r="V326" s="159">
        <f t="shared" si="133"/>
        <v>0</v>
      </c>
      <c r="W326" s="160"/>
      <c r="X326" s="160">
        <v>0</v>
      </c>
      <c r="Y326" s="160">
        <v>0</v>
      </c>
      <c r="Z326" s="159">
        <v>0.3024</v>
      </c>
      <c r="AA326" s="159"/>
      <c r="AB326" s="159">
        <f t="shared" si="119"/>
        <v>0.3024</v>
      </c>
    </row>
    <row r="327" spans="1:28" ht="40.5" outlineLevel="1">
      <c r="A327" s="370" t="s">
        <v>1824</v>
      </c>
      <c r="B327" s="549" t="s">
        <v>1185</v>
      </c>
      <c r="C327" s="485" t="s">
        <v>433</v>
      </c>
      <c r="D327" s="190">
        <v>0.51600000000000001</v>
      </c>
      <c r="E327" s="190"/>
      <c r="F327" s="485">
        <v>2021</v>
      </c>
      <c r="G327" s="485">
        <v>2021</v>
      </c>
      <c r="H327" s="159">
        <f t="shared" si="120"/>
        <v>0.92879999999999996</v>
      </c>
      <c r="I327" s="159">
        <f t="shared" si="134"/>
        <v>0.92879999999999996</v>
      </c>
      <c r="J327" s="159">
        <f t="shared" si="121"/>
        <v>0</v>
      </c>
      <c r="K327" s="159" t="str">
        <f t="shared" si="122"/>
        <v>-</v>
      </c>
      <c r="L327" s="159" t="str">
        <f t="shared" si="123"/>
        <v>-</v>
      </c>
      <c r="M327" s="159" t="str">
        <f t="shared" si="124"/>
        <v>-</v>
      </c>
      <c r="N327" s="159" t="str">
        <f t="shared" si="125"/>
        <v>-</v>
      </c>
      <c r="O327" s="159" t="str">
        <f t="shared" si="126"/>
        <v>-</v>
      </c>
      <c r="P327" s="159" t="str">
        <f t="shared" si="127"/>
        <v>-</v>
      </c>
      <c r="Q327" s="159">
        <f t="shared" si="128"/>
        <v>0.51600000000000001</v>
      </c>
      <c r="R327" s="159">
        <f t="shared" si="129"/>
        <v>0</v>
      </c>
      <c r="S327" s="159" t="str">
        <f t="shared" si="130"/>
        <v>-</v>
      </c>
      <c r="T327" s="159" t="str">
        <f t="shared" si="131"/>
        <v>-</v>
      </c>
      <c r="U327" s="159">
        <f t="shared" si="132"/>
        <v>0.51600000000000001</v>
      </c>
      <c r="V327" s="159">
        <f t="shared" si="133"/>
        <v>0</v>
      </c>
      <c r="W327" s="160"/>
      <c r="X327" s="160">
        <v>0</v>
      </c>
      <c r="Y327" s="160">
        <v>0</v>
      </c>
      <c r="Z327" s="159">
        <v>0.92879999999999996</v>
      </c>
      <c r="AA327" s="159"/>
      <c r="AB327" s="159">
        <f t="shared" si="119"/>
        <v>0.92879999999999996</v>
      </c>
    </row>
    <row r="328" spans="1:28" ht="40.5" outlineLevel="1">
      <c r="A328" s="370" t="s">
        <v>1300</v>
      </c>
      <c r="B328" s="549" t="s">
        <v>1186</v>
      </c>
      <c r="C328" s="485" t="s">
        <v>433</v>
      </c>
      <c r="D328" s="190">
        <v>0.23599999999999999</v>
      </c>
      <c r="E328" s="190"/>
      <c r="F328" s="485">
        <v>2021</v>
      </c>
      <c r="G328" s="485">
        <v>2021</v>
      </c>
      <c r="H328" s="159">
        <f t="shared" si="120"/>
        <v>0.42480000000000001</v>
      </c>
      <c r="I328" s="159">
        <f t="shared" si="134"/>
        <v>0.42480000000000001</v>
      </c>
      <c r="J328" s="159">
        <f t="shared" si="121"/>
        <v>0</v>
      </c>
      <c r="K328" s="159" t="str">
        <f t="shared" si="122"/>
        <v>-</v>
      </c>
      <c r="L328" s="159" t="str">
        <f t="shared" si="123"/>
        <v>-</v>
      </c>
      <c r="M328" s="159" t="str">
        <f t="shared" si="124"/>
        <v>-</v>
      </c>
      <c r="N328" s="159" t="str">
        <f t="shared" si="125"/>
        <v>-</v>
      </c>
      <c r="O328" s="159" t="str">
        <f t="shared" si="126"/>
        <v>-</v>
      </c>
      <c r="P328" s="159" t="str">
        <f t="shared" si="127"/>
        <v>-</v>
      </c>
      <c r="Q328" s="159">
        <f t="shared" si="128"/>
        <v>0.23599999999999999</v>
      </c>
      <c r="R328" s="159">
        <f t="shared" si="129"/>
        <v>0</v>
      </c>
      <c r="S328" s="159" t="str">
        <f t="shared" si="130"/>
        <v>-</v>
      </c>
      <c r="T328" s="159" t="str">
        <f t="shared" si="131"/>
        <v>-</v>
      </c>
      <c r="U328" s="159">
        <f t="shared" si="132"/>
        <v>0.23599999999999999</v>
      </c>
      <c r="V328" s="159">
        <f t="shared" si="133"/>
        <v>0</v>
      </c>
      <c r="W328" s="160"/>
      <c r="X328" s="160">
        <v>0</v>
      </c>
      <c r="Y328" s="160">
        <v>0</v>
      </c>
      <c r="Z328" s="159">
        <v>0.42480000000000001</v>
      </c>
      <c r="AA328" s="159"/>
      <c r="AB328" s="159">
        <f t="shared" si="119"/>
        <v>0.42480000000000001</v>
      </c>
    </row>
    <row r="329" spans="1:28" ht="40.5" outlineLevel="1">
      <c r="A329" s="370" t="s">
        <v>1301</v>
      </c>
      <c r="B329" s="549" t="s">
        <v>1187</v>
      </c>
      <c r="C329" s="485" t="s">
        <v>433</v>
      </c>
      <c r="D329" s="190">
        <v>0.3</v>
      </c>
      <c r="E329" s="190"/>
      <c r="F329" s="485">
        <v>2021</v>
      </c>
      <c r="G329" s="485">
        <v>2021</v>
      </c>
      <c r="H329" s="159">
        <f t="shared" si="120"/>
        <v>0.54</v>
      </c>
      <c r="I329" s="159">
        <f t="shared" si="134"/>
        <v>0.54</v>
      </c>
      <c r="J329" s="159">
        <f t="shared" si="121"/>
        <v>0</v>
      </c>
      <c r="K329" s="159" t="str">
        <f t="shared" si="122"/>
        <v>-</v>
      </c>
      <c r="L329" s="159" t="str">
        <f t="shared" si="123"/>
        <v>-</v>
      </c>
      <c r="M329" s="159" t="str">
        <f t="shared" si="124"/>
        <v>-</v>
      </c>
      <c r="N329" s="159" t="str">
        <f t="shared" si="125"/>
        <v>-</v>
      </c>
      <c r="O329" s="159" t="str">
        <f t="shared" si="126"/>
        <v>-</v>
      </c>
      <c r="P329" s="159" t="str">
        <f t="shared" si="127"/>
        <v>-</v>
      </c>
      <c r="Q329" s="159">
        <f t="shared" si="128"/>
        <v>0.3</v>
      </c>
      <c r="R329" s="159">
        <f t="shared" si="129"/>
        <v>0</v>
      </c>
      <c r="S329" s="159" t="str">
        <f t="shared" si="130"/>
        <v>-</v>
      </c>
      <c r="T329" s="159" t="str">
        <f t="shared" si="131"/>
        <v>-</v>
      </c>
      <c r="U329" s="159">
        <f t="shared" si="132"/>
        <v>0.3</v>
      </c>
      <c r="V329" s="159">
        <f t="shared" si="133"/>
        <v>0</v>
      </c>
      <c r="W329" s="160"/>
      <c r="X329" s="160">
        <v>0</v>
      </c>
      <c r="Y329" s="160">
        <v>0</v>
      </c>
      <c r="Z329" s="159">
        <v>0.54</v>
      </c>
      <c r="AA329" s="159"/>
      <c r="AB329" s="159">
        <f t="shared" si="119"/>
        <v>0.54</v>
      </c>
    </row>
    <row r="330" spans="1:28" ht="40.5" outlineLevel="1">
      <c r="A330" s="370" t="s">
        <v>1302</v>
      </c>
      <c r="B330" s="549" t="s">
        <v>1188</v>
      </c>
      <c r="C330" s="485" t="s">
        <v>433</v>
      </c>
      <c r="D330" s="190">
        <v>1.98</v>
      </c>
      <c r="E330" s="190"/>
      <c r="F330" s="485">
        <v>2021</v>
      </c>
      <c r="G330" s="485">
        <v>2021</v>
      </c>
      <c r="H330" s="159">
        <f t="shared" si="120"/>
        <v>3.5640000000000001</v>
      </c>
      <c r="I330" s="159">
        <f t="shared" si="134"/>
        <v>3.5640000000000001</v>
      </c>
      <c r="J330" s="159">
        <f t="shared" si="121"/>
        <v>0</v>
      </c>
      <c r="K330" s="159" t="str">
        <f t="shared" si="122"/>
        <v>-</v>
      </c>
      <c r="L330" s="159" t="str">
        <f t="shared" si="123"/>
        <v>-</v>
      </c>
      <c r="M330" s="159" t="str">
        <f t="shared" si="124"/>
        <v>-</v>
      </c>
      <c r="N330" s="159" t="str">
        <f t="shared" si="125"/>
        <v>-</v>
      </c>
      <c r="O330" s="159" t="str">
        <f t="shared" si="126"/>
        <v>-</v>
      </c>
      <c r="P330" s="159" t="str">
        <f t="shared" si="127"/>
        <v>-</v>
      </c>
      <c r="Q330" s="159">
        <f t="shared" si="128"/>
        <v>1.98</v>
      </c>
      <c r="R330" s="159">
        <f t="shared" si="129"/>
        <v>0</v>
      </c>
      <c r="S330" s="159" t="str">
        <f t="shared" si="130"/>
        <v>-</v>
      </c>
      <c r="T330" s="159" t="str">
        <f t="shared" si="131"/>
        <v>-</v>
      </c>
      <c r="U330" s="159">
        <f t="shared" si="132"/>
        <v>1.98</v>
      </c>
      <c r="V330" s="159">
        <f t="shared" si="133"/>
        <v>0</v>
      </c>
      <c r="W330" s="160"/>
      <c r="X330" s="160">
        <v>0</v>
      </c>
      <c r="Y330" s="160">
        <v>0</v>
      </c>
      <c r="Z330" s="159">
        <v>3.5640000000000001</v>
      </c>
      <c r="AA330" s="159"/>
      <c r="AB330" s="159">
        <f t="shared" si="119"/>
        <v>3.5640000000000001</v>
      </c>
    </row>
    <row r="331" spans="1:28" ht="40.5" outlineLevel="1">
      <c r="A331" s="370" t="s">
        <v>1303</v>
      </c>
      <c r="B331" s="549" t="s">
        <v>1189</v>
      </c>
      <c r="C331" s="485" t="s">
        <v>433</v>
      </c>
      <c r="D331" s="190">
        <v>0.24</v>
      </c>
      <c r="E331" s="190"/>
      <c r="F331" s="485">
        <v>2021</v>
      </c>
      <c r="G331" s="485">
        <v>2021</v>
      </c>
      <c r="H331" s="159">
        <f t="shared" si="120"/>
        <v>0.432</v>
      </c>
      <c r="I331" s="159">
        <f t="shared" si="134"/>
        <v>0.432</v>
      </c>
      <c r="J331" s="159">
        <f t="shared" si="121"/>
        <v>0</v>
      </c>
      <c r="K331" s="159" t="str">
        <f t="shared" si="122"/>
        <v>-</v>
      </c>
      <c r="L331" s="159" t="str">
        <f t="shared" si="123"/>
        <v>-</v>
      </c>
      <c r="M331" s="159" t="str">
        <f t="shared" si="124"/>
        <v>-</v>
      </c>
      <c r="N331" s="159" t="str">
        <f t="shared" si="125"/>
        <v>-</v>
      </c>
      <c r="O331" s="159" t="str">
        <f t="shared" si="126"/>
        <v>-</v>
      </c>
      <c r="P331" s="159" t="str">
        <f t="shared" si="127"/>
        <v>-</v>
      </c>
      <c r="Q331" s="159">
        <f t="shared" si="128"/>
        <v>0.24</v>
      </c>
      <c r="R331" s="159">
        <f t="shared" si="129"/>
        <v>0</v>
      </c>
      <c r="S331" s="159" t="str">
        <f t="shared" si="130"/>
        <v>-</v>
      </c>
      <c r="T331" s="159" t="str">
        <f t="shared" si="131"/>
        <v>-</v>
      </c>
      <c r="U331" s="159">
        <f t="shared" si="132"/>
        <v>0.24</v>
      </c>
      <c r="V331" s="159">
        <f t="shared" si="133"/>
        <v>0</v>
      </c>
      <c r="W331" s="160"/>
      <c r="X331" s="160">
        <v>0</v>
      </c>
      <c r="Y331" s="160">
        <v>0</v>
      </c>
      <c r="Z331" s="159">
        <v>0.432</v>
      </c>
      <c r="AA331" s="159"/>
      <c r="AB331" s="159">
        <f t="shared" si="119"/>
        <v>0.432</v>
      </c>
    </row>
    <row r="332" spans="1:28" ht="40.5" outlineLevel="1">
      <c r="A332" s="370" t="s">
        <v>1304</v>
      </c>
      <c r="B332" s="549" t="s">
        <v>1190</v>
      </c>
      <c r="C332" s="485" t="s">
        <v>433</v>
      </c>
      <c r="D332" s="190">
        <v>0.16</v>
      </c>
      <c r="E332" s="190"/>
      <c r="F332" s="485">
        <v>2021</v>
      </c>
      <c r="G332" s="485">
        <v>2021</v>
      </c>
      <c r="H332" s="159">
        <f t="shared" si="120"/>
        <v>0.28799999999999998</v>
      </c>
      <c r="I332" s="159">
        <f t="shared" si="134"/>
        <v>0.28799999999999998</v>
      </c>
      <c r="J332" s="159">
        <f t="shared" si="121"/>
        <v>0</v>
      </c>
      <c r="K332" s="159" t="str">
        <f t="shared" si="122"/>
        <v>-</v>
      </c>
      <c r="L332" s="159" t="str">
        <f t="shared" si="123"/>
        <v>-</v>
      </c>
      <c r="M332" s="159" t="str">
        <f t="shared" si="124"/>
        <v>-</v>
      </c>
      <c r="N332" s="159" t="str">
        <f t="shared" si="125"/>
        <v>-</v>
      </c>
      <c r="O332" s="159" t="str">
        <f t="shared" si="126"/>
        <v>-</v>
      </c>
      <c r="P332" s="159" t="str">
        <f t="shared" si="127"/>
        <v>-</v>
      </c>
      <c r="Q332" s="159">
        <f t="shared" si="128"/>
        <v>0.16</v>
      </c>
      <c r="R332" s="159">
        <f t="shared" si="129"/>
        <v>0</v>
      </c>
      <c r="S332" s="159" t="str">
        <f t="shared" si="130"/>
        <v>-</v>
      </c>
      <c r="T332" s="159" t="str">
        <f t="shared" si="131"/>
        <v>-</v>
      </c>
      <c r="U332" s="159">
        <f t="shared" si="132"/>
        <v>0.16</v>
      </c>
      <c r="V332" s="159">
        <f t="shared" si="133"/>
        <v>0</v>
      </c>
      <c r="W332" s="160"/>
      <c r="X332" s="160">
        <v>0</v>
      </c>
      <c r="Y332" s="160">
        <v>0</v>
      </c>
      <c r="Z332" s="159">
        <v>0.28799999999999998</v>
      </c>
      <c r="AA332" s="159"/>
      <c r="AB332" s="159">
        <f t="shared" si="119"/>
        <v>0.28799999999999998</v>
      </c>
    </row>
    <row r="333" spans="1:28" ht="40.5" outlineLevel="1">
      <c r="A333" s="370" t="s">
        <v>1825</v>
      </c>
      <c r="B333" s="549" t="s">
        <v>1191</v>
      </c>
      <c r="C333" s="485" t="s">
        <v>433</v>
      </c>
      <c r="D333" s="190">
        <v>0.2</v>
      </c>
      <c r="E333" s="190"/>
      <c r="F333" s="485">
        <v>2021</v>
      </c>
      <c r="G333" s="485">
        <v>2021</v>
      </c>
      <c r="H333" s="159">
        <f t="shared" si="120"/>
        <v>0.36</v>
      </c>
      <c r="I333" s="159">
        <f t="shared" si="134"/>
        <v>0.36</v>
      </c>
      <c r="J333" s="159">
        <f t="shared" si="121"/>
        <v>0</v>
      </c>
      <c r="K333" s="159" t="str">
        <f t="shared" si="122"/>
        <v>-</v>
      </c>
      <c r="L333" s="159" t="str">
        <f t="shared" si="123"/>
        <v>-</v>
      </c>
      <c r="M333" s="159" t="str">
        <f t="shared" si="124"/>
        <v>-</v>
      </c>
      <c r="N333" s="159" t="str">
        <f t="shared" si="125"/>
        <v>-</v>
      </c>
      <c r="O333" s="159" t="str">
        <f t="shared" si="126"/>
        <v>-</v>
      </c>
      <c r="P333" s="159" t="str">
        <f t="shared" si="127"/>
        <v>-</v>
      </c>
      <c r="Q333" s="159">
        <f t="shared" si="128"/>
        <v>0.2</v>
      </c>
      <c r="R333" s="159">
        <f t="shared" si="129"/>
        <v>0</v>
      </c>
      <c r="S333" s="159" t="str">
        <f t="shared" si="130"/>
        <v>-</v>
      </c>
      <c r="T333" s="159" t="str">
        <f t="shared" si="131"/>
        <v>-</v>
      </c>
      <c r="U333" s="159">
        <f t="shared" si="132"/>
        <v>0.2</v>
      </c>
      <c r="V333" s="159">
        <f t="shared" si="133"/>
        <v>0</v>
      </c>
      <c r="W333" s="160"/>
      <c r="X333" s="160">
        <v>0</v>
      </c>
      <c r="Y333" s="160">
        <v>0</v>
      </c>
      <c r="Z333" s="159">
        <v>0.36</v>
      </c>
      <c r="AA333" s="159"/>
      <c r="AB333" s="159">
        <f t="shared" si="119"/>
        <v>0.36</v>
      </c>
    </row>
    <row r="334" spans="1:28" ht="40.5" outlineLevel="1">
      <c r="A334" s="370" t="s">
        <v>1826</v>
      </c>
      <c r="B334" s="549" t="s">
        <v>1192</v>
      </c>
      <c r="C334" s="485" t="s">
        <v>433</v>
      </c>
      <c r="D334" s="190">
        <v>0.21</v>
      </c>
      <c r="E334" s="190"/>
      <c r="F334" s="485">
        <v>2021</v>
      </c>
      <c r="G334" s="485">
        <v>2021</v>
      </c>
      <c r="H334" s="159">
        <f t="shared" si="120"/>
        <v>0.378</v>
      </c>
      <c r="I334" s="159">
        <f t="shared" si="134"/>
        <v>0.378</v>
      </c>
      <c r="J334" s="159">
        <f t="shared" si="121"/>
        <v>0</v>
      </c>
      <c r="K334" s="159" t="str">
        <f t="shared" si="122"/>
        <v>-</v>
      </c>
      <c r="L334" s="159" t="str">
        <f t="shared" si="123"/>
        <v>-</v>
      </c>
      <c r="M334" s="159" t="str">
        <f t="shared" si="124"/>
        <v>-</v>
      </c>
      <c r="N334" s="159" t="str">
        <f t="shared" si="125"/>
        <v>-</v>
      </c>
      <c r="O334" s="159" t="str">
        <f t="shared" si="126"/>
        <v>-</v>
      </c>
      <c r="P334" s="159" t="str">
        <f t="shared" si="127"/>
        <v>-</v>
      </c>
      <c r="Q334" s="159">
        <f t="shared" si="128"/>
        <v>0.21</v>
      </c>
      <c r="R334" s="159">
        <f t="shared" si="129"/>
        <v>0</v>
      </c>
      <c r="S334" s="159" t="str">
        <f t="shared" si="130"/>
        <v>-</v>
      </c>
      <c r="T334" s="159" t="str">
        <f t="shared" si="131"/>
        <v>-</v>
      </c>
      <c r="U334" s="159">
        <f t="shared" si="132"/>
        <v>0.21</v>
      </c>
      <c r="V334" s="159">
        <f t="shared" si="133"/>
        <v>0</v>
      </c>
      <c r="W334" s="160"/>
      <c r="X334" s="160">
        <v>0</v>
      </c>
      <c r="Y334" s="160">
        <v>0</v>
      </c>
      <c r="Z334" s="159">
        <v>0.378</v>
      </c>
      <c r="AA334" s="159"/>
      <c r="AB334" s="159">
        <f t="shared" si="119"/>
        <v>0.378</v>
      </c>
    </row>
    <row r="335" spans="1:28" ht="40.5" outlineLevel="1">
      <c r="A335" s="370" t="s">
        <v>1827</v>
      </c>
      <c r="B335" s="549" t="s">
        <v>1193</v>
      </c>
      <c r="C335" s="485" t="s">
        <v>433</v>
      </c>
      <c r="D335" s="190">
        <v>0.24</v>
      </c>
      <c r="E335" s="190"/>
      <c r="F335" s="485">
        <v>2021</v>
      </c>
      <c r="G335" s="485">
        <v>2021</v>
      </c>
      <c r="H335" s="159">
        <f t="shared" si="120"/>
        <v>0.432</v>
      </c>
      <c r="I335" s="159">
        <f t="shared" si="134"/>
        <v>0.432</v>
      </c>
      <c r="J335" s="159">
        <f t="shared" si="121"/>
        <v>0</v>
      </c>
      <c r="K335" s="159" t="str">
        <f t="shared" si="122"/>
        <v>-</v>
      </c>
      <c r="L335" s="159" t="str">
        <f t="shared" si="123"/>
        <v>-</v>
      </c>
      <c r="M335" s="159" t="str">
        <f t="shared" si="124"/>
        <v>-</v>
      </c>
      <c r="N335" s="159" t="str">
        <f t="shared" si="125"/>
        <v>-</v>
      </c>
      <c r="O335" s="159" t="str">
        <f t="shared" si="126"/>
        <v>-</v>
      </c>
      <c r="P335" s="159" t="str">
        <f t="shared" si="127"/>
        <v>-</v>
      </c>
      <c r="Q335" s="159">
        <f t="shared" si="128"/>
        <v>0.24</v>
      </c>
      <c r="R335" s="159">
        <f t="shared" si="129"/>
        <v>0</v>
      </c>
      <c r="S335" s="159" t="str">
        <f t="shared" si="130"/>
        <v>-</v>
      </c>
      <c r="T335" s="159" t="str">
        <f t="shared" si="131"/>
        <v>-</v>
      </c>
      <c r="U335" s="159">
        <f t="shared" si="132"/>
        <v>0.24</v>
      </c>
      <c r="V335" s="159">
        <f t="shared" si="133"/>
        <v>0</v>
      </c>
      <c r="W335" s="160"/>
      <c r="X335" s="160">
        <v>0</v>
      </c>
      <c r="Y335" s="160">
        <v>0</v>
      </c>
      <c r="Z335" s="159">
        <v>0.432</v>
      </c>
      <c r="AA335" s="159"/>
      <c r="AB335" s="159">
        <f t="shared" si="119"/>
        <v>0.432</v>
      </c>
    </row>
    <row r="336" spans="1:28" ht="40.5" outlineLevel="1">
      <c r="A336" s="370" t="s">
        <v>1305</v>
      </c>
      <c r="B336" s="549" t="s">
        <v>1194</v>
      </c>
      <c r="C336" s="485" t="s">
        <v>433</v>
      </c>
      <c r="D336" s="190">
        <v>0.4</v>
      </c>
      <c r="E336" s="190"/>
      <c r="F336" s="485">
        <v>2021</v>
      </c>
      <c r="G336" s="485">
        <v>2021</v>
      </c>
      <c r="H336" s="159">
        <f t="shared" si="120"/>
        <v>0.72</v>
      </c>
      <c r="I336" s="159">
        <f t="shared" si="134"/>
        <v>0.72</v>
      </c>
      <c r="J336" s="159">
        <f t="shared" si="121"/>
        <v>0</v>
      </c>
      <c r="K336" s="159" t="str">
        <f t="shared" si="122"/>
        <v>-</v>
      </c>
      <c r="L336" s="159" t="str">
        <f t="shared" si="123"/>
        <v>-</v>
      </c>
      <c r="M336" s="159" t="str">
        <f t="shared" si="124"/>
        <v>-</v>
      </c>
      <c r="N336" s="159" t="str">
        <f t="shared" si="125"/>
        <v>-</v>
      </c>
      <c r="O336" s="159" t="str">
        <f t="shared" si="126"/>
        <v>-</v>
      </c>
      <c r="P336" s="159" t="str">
        <f t="shared" si="127"/>
        <v>-</v>
      </c>
      <c r="Q336" s="159">
        <f t="shared" si="128"/>
        <v>0.4</v>
      </c>
      <c r="R336" s="159">
        <f t="shared" si="129"/>
        <v>0</v>
      </c>
      <c r="S336" s="159" t="str">
        <f t="shared" si="130"/>
        <v>-</v>
      </c>
      <c r="T336" s="159" t="str">
        <f t="shared" si="131"/>
        <v>-</v>
      </c>
      <c r="U336" s="159">
        <f t="shared" si="132"/>
        <v>0.4</v>
      </c>
      <c r="V336" s="159">
        <f t="shared" si="133"/>
        <v>0</v>
      </c>
      <c r="W336" s="160"/>
      <c r="X336" s="160">
        <v>0</v>
      </c>
      <c r="Y336" s="160">
        <v>0</v>
      </c>
      <c r="Z336" s="159">
        <v>0.72</v>
      </c>
      <c r="AA336" s="159"/>
      <c r="AB336" s="159">
        <f t="shared" si="119"/>
        <v>0.72</v>
      </c>
    </row>
    <row r="337" spans="1:28" ht="40.5" outlineLevel="1">
      <c r="A337" s="370" t="s">
        <v>1306</v>
      </c>
      <c r="B337" s="549" t="s">
        <v>1195</v>
      </c>
      <c r="C337" s="485" t="s">
        <v>433</v>
      </c>
      <c r="D337" s="190">
        <v>0.6</v>
      </c>
      <c r="E337" s="190"/>
      <c r="F337" s="485">
        <v>2021</v>
      </c>
      <c r="G337" s="485">
        <v>2021</v>
      </c>
      <c r="H337" s="159">
        <f t="shared" si="120"/>
        <v>1.08</v>
      </c>
      <c r="I337" s="159">
        <f t="shared" si="134"/>
        <v>1.08</v>
      </c>
      <c r="J337" s="159">
        <f t="shared" si="121"/>
        <v>0</v>
      </c>
      <c r="K337" s="159" t="str">
        <f t="shared" si="122"/>
        <v>-</v>
      </c>
      <c r="L337" s="159" t="str">
        <f t="shared" si="123"/>
        <v>-</v>
      </c>
      <c r="M337" s="159" t="str">
        <f t="shared" si="124"/>
        <v>-</v>
      </c>
      <c r="N337" s="159" t="str">
        <f t="shared" si="125"/>
        <v>-</v>
      </c>
      <c r="O337" s="159" t="str">
        <f t="shared" si="126"/>
        <v>-</v>
      </c>
      <c r="P337" s="159" t="str">
        <f t="shared" si="127"/>
        <v>-</v>
      </c>
      <c r="Q337" s="159">
        <f t="shared" si="128"/>
        <v>0.6</v>
      </c>
      <c r="R337" s="159">
        <f t="shared" si="129"/>
        <v>0</v>
      </c>
      <c r="S337" s="159" t="str">
        <f t="shared" si="130"/>
        <v>-</v>
      </c>
      <c r="T337" s="159" t="str">
        <f t="shared" si="131"/>
        <v>-</v>
      </c>
      <c r="U337" s="159">
        <f t="shared" si="132"/>
        <v>0.6</v>
      </c>
      <c r="V337" s="159">
        <f t="shared" si="133"/>
        <v>0</v>
      </c>
      <c r="W337" s="160"/>
      <c r="X337" s="160">
        <v>0</v>
      </c>
      <c r="Y337" s="160">
        <v>0</v>
      </c>
      <c r="Z337" s="159">
        <v>1.08</v>
      </c>
      <c r="AA337" s="159"/>
      <c r="AB337" s="159">
        <f t="shared" si="119"/>
        <v>1.08</v>
      </c>
    </row>
    <row r="338" spans="1:28" ht="40.5" outlineLevel="1">
      <c r="A338" s="370" t="s">
        <v>1828</v>
      </c>
      <c r="B338" s="549" t="s">
        <v>1196</v>
      </c>
      <c r="C338" s="485" t="s">
        <v>433</v>
      </c>
      <c r="D338" s="190">
        <v>0.24</v>
      </c>
      <c r="E338" s="190"/>
      <c r="F338" s="485">
        <v>2021</v>
      </c>
      <c r="G338" s="485">
        <v>2021</v>
      </c>
      <c r="H338" s="159">
        <f t="shared" si="120"/>
        <v>0.432</v>
      </c>
      <c r="I338" s="159">
        <f t="shared" si="134"/>
        <v>0.432</v>
      </c>
      <c r="J338" s="159">
        <f t="shared" si="121"/>
        <v>0</v>
      </c>
      <c r="K338" s="159" t="str">
        <f t="shared" si="122"/>
        <v>-</v>
      </c>
      <c r="L338" s="159" t="str">
        <f t="shared" si="123"/>
        <v>-</v>
      </c>
      <c r="M338" s="159" t="str">
        <f t="shared" si="124"/>
        <v>-</v>
      </c>
      <c r="N338" s="159" t="str">
        <f t="shared" si="125"/>
        <v>-</v>
      </c>
      <c r="O338" s="159" t="str">
        <f t="shared" si="126"/>
        <v>-</v>
      </c>
      <c r="P338" s="159" t="str">
        <f t="shared" si="127"/>
        <v>-</v>
      </c>
      <c r="Q338" s="159">
        <f t="shared" si="128"/>
        <v>0.24</v>
      </c>
      <c r="R338" s="159">
        <f t="shared" si="129"/>
        <v>0</v>
      </c>
      <c r="S338" s="159" t="str">
        <f t="shared" si="130"/>
        <v>-</v>
      </c>
      <c r="T338" s="159" t="str">
        <f t="shared" si="131"/>
        <v>-</v>
      </c>
      <c r="U338" s="159">
        <f t="shared" si="132"/>
        <v>0.24</v>
      </c>
      <c r="V338" s="159">
        <f t="shared" si="133"/>
        <v>0</v>
      </c>
      <c r="W338" s="160"/>
      <c r="X338" s="160">
        <v>0</v>
      </c>
      <c r="Y338" s="160">
        <v>0</v>
      </c>
      <c r="Z338" s="159">
        <v>0.432</v>
      </c>
      <c r="AA338" s="159"/>
      <c r="AB338" s="159">
        <f t="shared" si="119"/>
        <v>0.432</v>
      </c>
    </row>
    <row r="339" spans="1:28" ht="40.5" outlineLevel="1">
      <c r="A339" s="370" t="s">
        <v>1829</v>
      </c>
      <c r="B339" s="549" t="s">
        <v>1197</v>
      </c>
      <c r="C339" s="485" t="s">
        <v>433</v>
      </c>
      <c r="D339" s="190">
        <v>0.22</v>
      </c>
      <c r="E339" s="190"/>
      <c r="F339" s="485">
        <v>2021</v>
      </c>
      <c r="G339" s="485">
        <v>2021</v>
      </c>
      <c r="H339" s="159">
        <f>AB339</f>
        <v>0.39600000000000002</v>
      </c>
      <c r="I339" s="159">
        <f>H339</f>
        <v>0.39600000000000002</v>
      </c>
      <c r="J339" s="159">
        <f>W339</f>
        <v>0</v>
      </c>
      <c r="K339" s="159" t="str">
        <f>IF(G339=2018,D339,"-")</f>
        <v>-</v>
      </c>
      <c r="L339" s="159" t="str">
        <f>IF(G339=2018,E339,"-")</f>
        <v>-</v>
      </c>
      <c r="M339" s="159" t="str">
        <f>IF(G339=2019,D339,"-")</f>
        <v>-</v>
      </c>
      <c r="N339" s="159" t="str">
        <f>IF(G339=2019,E339,"-")</f>
        <v>-</v>
      </c>
      <c r="O339" s="159" t="str">
        <f>IF(G339=2020,D339,"-")</f>
        <v>-</v>
      </c>
      <c r="P339" s="159" t="str">
        <f>IF(G339=2020,E339,"-")</f>
        <v>-</v>
      </c>
      <c r="Q339" s="159">
        <f>IF(G339=2021,D339,"-")</f>
        <v>0.22</v>
      </c>
      <c r="R339" s="159">
        <f>IF(G339=2021,E339,"-")</f>
        <v>0</v>
      </c>
      <c r="S339" s="159" t="str">
        <f>IF(G339=2022,D339,"-")</f>
        <v>-</v>
      </c>
      <c r="T339" s="159" t="str">
        <f>IF(G339=2022,E339,"-")</f>
        <v>-</v>
      </c>
      <c r="U339" s="159">
        <f>SUM(K339,M339,O339,Q339,S339,)</f>
        <v>0.22</v>
      </c>
      <c r="V339" s="159">
        <f>SUM(L339,N339,P339,R339,T339,)</f>
        <v>0</v>
      </c>
      <c r="W339" s="160"/>
      <c r="X339" s="160">
        <v>0</v>
      </c>
      <c r="Y339" s="160">
        <v>0</v>
      </c>
      <c r="Z339" s="159">
        <v>0.39600000000000002</v>
      </c>
      <c r="AA339" s="159"/>
      <c r="AB339" s="159">
        <f t="shared" si="119"/>
        <v>0.39600000000000002</v>
      </c>
    </row>
    <row r="340" spans="1:28" outlineLevel="1">
      <c r="A340" s="532" t="s">
        <v>512</v>
      </c>
      <c r="B340" s="550" t="s">
        <v>510</v>
      </c>
      <c r="C340" s="515"/>
      <c r="D340" s="518"/>
      <c r="E340" s="518"/>
      <c r="F340" s="515"/>
      <c r="G340" s="515"/>
      <c r="H340" s="513"/>
      <c r="I340" s="513"/>
      <c r="J340" s="513"/>
      <c r="K340" s="513"/>
      <c r="L340" s="513"/>
      <c r="M340" s="513"/>
      <c r="N340" s="513"/>
      <c r="O340" s="513"/>
      <c r="P340" s="513"/>
      <c r="Q340" s="513"/>
      <c r="R340" s="513"/>
      <c r="S340" s="513"/>
      <c r="T340" s="513"/>
      <c r="U340" s="513"/>
      <c r="V340" s="513"/>
      <c r="W340" s="513"/>
      <c r="X340" s="513"/>
      <c r="Y340" s="513"/>
      <c r="Z340" s="513"/>
      <c r="AA340" s="513"/>
      <c r="AB340" s="513"/>
    </row>
    <row r="341" spans="1:28" ht="40.5" outlineLevel="1">
      <c r="A341" s="370" t="s">
        <v>669</v>
      </c>
      <c r="B341" s="549" t="s">
        <v>1198</v>
      </c>
      <c r="C341" s="485" t="s">
        <v>433</v>
      </c>
      <c r="D341" s="190">
        <v>1.2</v>
      </c>
      <c r="E341" s="190"/>
      <c r="F341" s="485">
        <v>2019</v>
      </c>
      <c r="G341" s="485">
        <v>2019</v>
      </c>
      <c r="H341" s="159">
        <f t="shared" ref="H341:H350" si="135">AB341</f>
        <v>1.44</v>
      </c>
      <c r="I341" s="159">
        <f t="shared" ref="I341:I360" si="136">H341</f>
        <v>1.44</v>
      </c>
      <c r="J341" s="159">
        <f t="shared" ref="J341:J350" si="137">W341</f>
        <v>0</v>
      </c>
      <c r="K341" s="159" t="str">
        <f t="shared" ref="K341:K350" si="138">IF(G341=2018,D341,"-")</f>
        <v>-</v>
      </c>
      <c r="L341" s="159" t="str">
        <f t="shared" ref="L341:L350" si="139">IF(G341=2018,E341,"-")</f>
        <v>-</v>
      </c>
      <c r="M341" s="159">
        <f t="shared" ref="M341:M350" si="140">IF(G341=2019,D341,"-")</f>
        <v>1.2</v>
      </c>
      <c r="N341" s="159">
        <f t="shared" ref="N341:N350" si="141">IF(G341=2019,E341,"-")</f>
        <v>0</v>
      </c>
      <c r="O341" s="159" t="str">
        <f t="shared" ref="O341:O350" si="142">IF(G341=2020,D341,"-")</f>
        <v>-</v>
      </c>
      <c r="P341" s="159" t="str">
        <f t="shared" ref="P341:P350" si="143">IF(G341=2020,E341,"-")</f>
        <v>-</v>
      </c>
      <c r="Q341" s="159" t="str">
        <f t="shared" ref="Q341:Q350" si="144">IF(G341=2021,D341,"-")</f>
        <v>-</v>
      </c>
      <c r="R341" s="159" t="str">
        <f t="shared" ref="R341:R350" si="145">IF(G341=2021,E341,"-")</f>
        <v>-</v>
      </c>
      <c r="S341" s="159" t="str">
        <f t="shared" ref="S341:S350" si="146">IF(G341=2022,D341,"-")</f>
        <v>-</v>
      </c>
      <c r="T341" s="159" t="str">
        <f t="shared" ref="T341:T350" si="147">IF(G341=2022,E341,"-")</f>
        <v>-</v>
      </c>
      <c r="U341" s="159">
        <f t="shared" ref="U341:U350" si="148">SUM(K341,M341,O341,Q341,S341,)</f>
        <v>1.2</v>
      </c>
      <c r="V341" s="159">
        <f t="shared" ref="V341:V350" si="149">SUM(L341,N341,P341,R341,T341,)</f>
        <v>0</v>
      </c>
      <c r="W341" s="160"/>
      <c r="X341" s="159">
        <v>1.44</v>
      </c>
      <c r="Y341" s="159">
        <v>0</v>
      </c>
      <c r="Z341" s="159">
        <v>0</v>
      </c>
      <c r="AA341" s="159"/>
      <c r="AB341" s="159">
        <f t="shared" ref="AB341:AB350" si="150">SUM(W341:AA341)</f>
        <v>1.44</v>
      </c>
    </row>
    <row r="342" spans="1:28" ht="40.5" outlineLevel="1">
      <c r="A342" s="370" t="s">
        <v>670</v>
      </c>
      <c r="B342" s="549" t="s">
        <v>1199</v>
      </c>
      <c r="C342" s="485" t="s">
        <v>433</v>
      </c>
      <c r="D342" s="190">
        <v>0.997</v>
      </c>
      <c r="E342" s="190"/>
      <c r="F342" s="485">
        <v>2019</v>
      </c>
      <c r="G342" s="485">
        <v>2019</v>
      </c>
      <c r="H342" s="159">
        <f t="shared" si="135"/>
        <v>1.1964000000000001</v>
      </c>
      <c r="I342" s="159">
        <f t="shared" si="136"/>
        <v>1.1964000000000001</v>
      </c>
      <c r="J342" s="159">
        <f t="shared" si="137"/>
        <v>0</v>
      </c>
      <c r="K342" s="159" t="str">
        <f t="shared" si="138"/>
        <v>-</v>
      </c>
      <c r="L342" s="159" t="str">
        <f t="shared" si="139"/>
        <v>-</v>
      </c>
      <c r="M342" s="159">
        <f t="shared" si="140"/>
        <v>0.997</v>
      </c>
      <c r="N342" s="159">
        <f t="shared" si="141"/>
        <v>0</v>
      </c>
      <c r="O342" s="159" t="str">
        <f t="shared" si="142"/>
        <v>-</v>
      </c>
      <c r="P342" s="159" t="str">
        <f t="shared" si="143"/>
        <v>-</v>
      </c>
      <c r="Q342" s="159" t="str">
        <f t="shared" si="144"/>
        <v>-</v>
      </c>
      <c r="R342" s="159" t="str">
        <f t="shared" si="145"/>
        <v>-</v>
      </c>
      <c r="S342" s="159" t="str">
        <f t="shared" si="146"/>
        <v>-</v>
      </c>
      <c r="T342" s="159" t="str">
        <f t="shared" si="147"/>
        <v>-</v>
      </c>
      <c r="U342" s="159">
        <f t="shared" si="148"/>
        <v>0.997</v>
      </c>
      <c r="V342" s="159">
        <f t="shared" si="149"/>
        <v>0</v>
      </c>
      <c r="W342" s="160"/>
      <c r="X342" s="159">
        <v>1.1964000000000001</v>
      </c>
      <c r="Y342" s="159">
        <v>0</v>
      </c>
      <c r="Z342" s="159">
        <v>0</v>
      </c>
      <c r="AA342" s="159"/>
      <c r="AB342" s="159">
        <f t="shared" si="150"/>
        <v>1.1964000000000001</v>
      </c>
    </row>
    <row r="343" spans="1:28" ht="60.75" outlineLevel="1">
      <c r="A343" s="370" t="s">
        <v>671</v>
      </c>
      <c r="B343" s="549" t="s">
        <v>1200</v>
      </c>
      <c r="C343" s="485" t="s">
        <v>433</v>
      </c>
      <c r="D343" s="190">
        <v>3.2</v>
      </c>
      <c r="E343" s="190"/>
      <c r="F343" s="485">
        <v>2019</v>
      </c>
      <c r="G343" s="485">
        <v>2019</v>
      </c>
      <c r="H343" s="159">
        <f t="shared" si="135"/>
        <v>3.84</v>
      </c>
      <c r="I343" s="159">
        <f t="shared" si="136"/>
        <v>3.84</v>
      </c>
      <c r="J343" s="159">
        <f t="shared" si="137"/>
        <v>0</v>
      </c>
      <c r="K343" s="159" t="str">
        <f t="shared" si="138"/>
        <v>-</v>
      </c>
      <c r="L343" s="159" t="str">
        <f t="shared" si="139"/>
        <v>-</v>
      </c>
      <c r="M343" s="159">
        <f t="shared" si="140"/>
        <v>3.2</v>
      </c>
      <c r="N343" s="159">
        <f t="shared" si="141"/>
        <v>0</v>
      </c>
      <c r="O343" s="159" t="str">
        <f t="shared" si="142"/>
        <v>-</v>
      </c>
      <c r="P343" s="159" t="str">
        <f t="shared" si="143"/>
        <v>-</v>
      </c>
      <c r="Q343" s="159" t="str">
        <f t="shared" si="144"/>
        <v>-</v>
      </c>
      <c r="R343" s="159" t="str">
        <f t="shared" si="145"/>
        <v>-</v>
      </c>
      <c r="S343" s="159" t="str">
        <f t="shared" si="146"/>
        <v>-</v>
      </c>
      <c r="T343" s="159" t="str">
        <f t="shared" si="147"/>
        <v>-</v>
      </c>
      <c r="U343" s="159">
        <f t="shared" si="148"/>
        <v>3.2</v>
      </c>
      <c r="V343" s="159">
        <f t="shared" si="149"/>
        <v>0</v>
      </c>
      <c r="W343" s="160"/>
      <c r="X343" s="159">
        <v>3.84</v>
      </c>
      <c r="Y343" s="159">
        <v>0</v>
      </c>
      <c r="Z343" s="159">
        <v>0</v>
      </c>
      <c r="AA343" s="159"/>
      <c r="AB343" s="159">
        <f t="shared" si="150"/>
        <v>3.84</v>
      </c>
    </row>
    <row r="344" spans="1:28" ht="40.5" outlineLevel="1">
      <c r="A344" s="370" t="s">
        <v>1208</v>
      </c>
      <c r="B344" s="549" t="s">
        <v>1201</v>
      </c>
      <c r="C344" s="485" t="s">
        <v>433</v>
      </c>
      <c r="D344" s="190">
        <v>0.89900000000000002</v>
      </c>
      <c r="E344" s="190"/>
      <c r="F344" s="485">
        <v>2019</v>
      </c>
      <c r="G344" s="485">
        <v>2019</v>
      </c>
      <c r="H344" s="159">
        <f t="shared" si="135"/>
        <v>1.0788</v>
      </c>
      <c r="I344" s="159">
        <f t="shared" si="136"/>
        <v>1.0788</v>
      </c>
      <c r="J344" s="159">
        <f t="shared" si="137"/>
        <v>0</v>
      </c>
      <c r="K344" s="159" t="str">
        <f t="shared" si="138"/>
        <v>-</v>
      </c>
      <c r="L344" s="159" t="str">
        <f t="shared" si="139"/>
        <v>-</v>
      </c>
      <c r="M344" s="159">
        <f t="shared" si="140"/>
        <v>0.89900000000000002</v>
      </c>
      <c r="N344" s="159">
        <f t="shared" si="141"/>
        <v>0</v>
      </c>
      <c r="O344" s="159" t="str">
        <f t="shared" si="142"/>
        <v>-</v>
      </c>
      <c r="P344" s="159" t="str">
        <f t="shared" si="143"/>
        <v>-</v>
      </c>
      <c r="Q344" s="159" t="str">
        <f t="shared" si="144"/>
        <v>-</v>
      </c>
      <c r="R344" s="159" t="str">
        <f t="shared" si="145"/>
        <v>-</v>
      </c>
      <c r="S344" s="159" t="str">
        <f t="shared" si="146"/>
        <v>-</v>
      </c>
      <c r="T344" s="159" t="str">
        <f t="shared" si="147"/>
        <v>-</v>
      </c>
      <c r="U344" s="159">
        <f t="shared" si="148"/>
        <v>0.89900000000000002</v>
      </c>
      <c r="V344" s="159">
        <f t="shared" si="149"/>
        <v>0</v>
      </c>
      <c r="W344" s="160"/>
      <c r="X344" s="159">
        <v>1.0788</v>
      </c>
      <c r="Y344" s="159">
        <v>0</v>
      </c>
      <c r="Z344" s="159">
        <v>0</v>
      </c>
      <c r="AA344" s="159"/>
      <c r="AB344" s="159">
        <f t="shared" si="150"/>
        <v>1.0788</v>
      </c>
    </row>
    <row r="345" spans="1:28" ht="40.5" outlineLevel="1">
      <c r="A345" s="370" t="s">
        <v>1209</v>
      </c>
      <c r="B345" s="549" t="s">
        <v>1202</v>
      </c>
      <c r="C345" s="485" t="s">
        <v>433</v>
      </c>
      <c r="D345" s="190">
        <v>5.6</v>
      </c>
      <c r="E345" s="190"/>
      <c r="F345" s="485">
        <v>2019</v>
      </c>
      <c r="G345" s="485">
        <v>2019</v>
      </c>
      <c r="H345" s="159">
        <f t="shared" si="135"/>
        <v>6.72</v>
      </c>
      <c r="I345" s="159">
        <f t="shared" si="136"/>
        <v>6.72</v>
      </c>
      <c r="J345" s="159">
        <f t="shared" si="137"/>
        <v>0</v>
      </c>
      <c r="K345" s="159" t="str">
        <f t="shared" si="138"/>
        <v>-</v>
      </c>
      <c r="L345" s="159" t="str">
        <f t="shared" si="139"/>
        <v>-</v>
      </c>
      <c r="M345" s="159">
        <f t="shared" si="140"/>
        <v>5.6</v>
      </c>
      <c r="N345" s="159">
        <f t="shared" si="141"/>
        <v>0</v>
      </c>
      <c r="O345" s="159" t="str">
        <f t="shared" si="142"/>
        <v>-</v>
      </c>
      <c r="P345" s="159" t="str">
        <f t="shared" si="143"/>
        <v>-</v>
      </c>
      <c r="Q345" s="159" t="str">
        <f t="shared" si="144"/>
        <v>-</v>
      </c>
      <c r="R345" s="159" t="str">
        <f t="shared" si="145"/>
        <v>-</v>
      </c>
      <c r="S345" s="159" t="str">
        <f t="shared" si="146"/>
        <v>-</v>
      </c>
      <c r="T345" s="159" t="str">
        <f t="shared" si="147"/>
        <v>-</v>
      </c>
      <c r="U345" s="159">
        <f t="shared" si="148"/>
        <v>5.6</v>
      </c>
      <c r="V345" s="159">
        <f t="shared" si="149"/>
        <v>0</v>
      </c>
      <c r="W345" s="160"/>
      <c r="X345" s="159">
        <v>6.72</v>
      </c>
      <c r="Y345" s="159">
        <v>0</v>
      </c>
      <c r="Z345" s="159">
        <v>0</v>
      </c>
      <c r="AA345" s="159"/>
      <c r="AB345" s="159">
        <f t="shared" si="150"/>
        <v>6.72</v>
      </c>
    </row>
    <row r="346" spans="1:28" ht="40.5" outlineLevel="1">
      <c r="A346" s="370" t="s">
        <v>1210</v>
      </c>
      <c r="B346" s="549" t="s">
        <v>1203</v>
      </c>
      <c r="C346" s="485" t="s">
        <v>433</v>
      </c>
      <c r="D346" s="190">
        <v>4.7</v>
      </c>
      <c r="E346" s="190"/>
      <c r="F346" s="485">
        <v>2020</v>
      </c>
      <c r="G346" s="485">
        <v>2020</v>
      </c>
      <c r="H346" s="159">
        <f t="shared" si="135"/>
        <v>5.64</v>
      </c>
      <c r="I346" s="159">
        <f t="shared" si="136"/>
        <v>5.64</v>
      </c>
      <c r="J346" s="159">
        <f t="shared" si="137"/>
        <v>0</v>
      </c>
      <c r="K346" s="159" t="str">
        <f t="shared" si="138"/>
        <v>-</v>
      </c>
      <c r="L346" s="159" t="str">
        <f t="shared" si="139"/>
        <v>-</v>
      </c>
      <c r="M346" s="159" t="str">
        <f t="shared" si="140"/>
        <v>-</v>
      </c>
      <c r="N346" s="159" t="str">
        <f t="shared" si="141"/>
        <v>-</v>
      </c>
      <c r="O346" s="159">
        <f t="shared" si="142"/>
        <v>4.7</v>
      </c>
      <c r="P346" s="159">
        <f t="shared" si="143"/>
        <v>0</v>
      </c>
      <c r="Q346" s="159" t="str">
        <f t="shared" si="144"/>
        <v>-</v>
      </c>
      <c r="R346" s="159" t="str">
        <f t="shared" si="145"/>
        <v>-</v>
      </c>
      <c r="S346" s="159" t="str">
        <f t="shared" si="146"/>
        <v>-</v>
      </c>
      <c r="T346" s="159" t="str">
        <f t="shared" si="147"/>
        <v>-</v>
      </c>
      <c r="U346" s="159">
        <f t="shared" si="148"/>
        <v>4.7</v>
      </c>
      <c r="V346" s="159">
        <f t="shared" si="149"/>
        <v>0</v>
      </c>
      <c r="W346" s="160"/>
      <c r="X346" s="159">
        <v>0</v>
      </c>
      <c r="Y346" s="159">
        <v>5.64</v>
      </c>
      <c r="Z346" s="159">
        <v>0</v>
      </c>
      <c r="AA346" s="159"/>
      <c r="AB346" s="159">
        <f t="shared" si="150"/>
        <v>5.64</v>
      </c>
    </row>
    <row r="347" spans="1:28" ht="40.5" outlineLevel="1">
      <c r="A347" s="370" t="s">
        <v>1211</v>
      </c>
      <c r="B347" s="549" t="s">
        <v>1204</v>
      </c>
      <c r="C347" s="485" t="s">
        <v>433</v>
      </c>
      <c r="D347" s="190">
        <v>0.44</v>
      </c>
      <c r="E347" s="190"/>
      <c r="F347" s="485">
        <v>2020</v>
      </c>
      <c r="G347" s="485">
        <v>2020</v>
      </c>
      <c r="H347" s="159">
        <f t="shared" si="135"/>
        <v>0.52800000000000002</v>
      </c>
      <c r="I347" s="159">
        <f t="shared" si="136"/>
        <v>0.52800000000000002</v>
      </c>
      <c r="J347" s="159">
        <f t="shared" si="137"/>
        <v>0</v>
      </c>
      <c r="K347" s="159" t="str">
        <f t="shared" si="138"/>
        <v>-</v>
      </c>
      <c r="L347" s="159" t="str">
        <f t="shared" si="139"/>
        <v>-</v>
      </c>
      <c r="M347" s="159" t="str">
        <f t="shared" si="140"/>
        <v>-</v>
      </c>
      <c r="N347" s="159" t="str">
        <f t="shared" si="141"/>
        <v>-</v>
      </c>
      <c r="O347" s="159">
        <f t="shared" si="142"/>
        <v>0.44</v>
      </c>
      <c r="P347" s="159">
        <f t="shared" si="143"/>
        <v>0</v>
      </c>
      <c r="Q347" s="159" t="str">
        <f t="shared" si="144"/>
        <v>-</v>
      </c>
      <c r="R347" s="159" t="str">
        <f t="shared" si="145"/>
        <v>-</v>
      </c>
      <c r="S347" s="159" t="str">
        <f t="shared" si="146"/>
        <v>-</v>
      </c>
      <c r="T347" s="159" t="str">
        <f t="shared" si="147"/>
        <v>-</v>
      </c>
      <c r="U347" s="159">
        <f t="shared" si="148"/>
        <v>0.44</v>
      </c>
      <c r="V347" s="159">
        <f t="shared" si="149"/>
        <v>0</v>
      </c>
      <c r="W347" s="160"/>
      <c r="X347" s="159">
        <v>0</v>
      </c>
      <c r="Y347" s="159">
        <v>0.52800000000000002</v>
      </c>
      <c r="Z347" s="159">
        <v>0</v>
      </c>
      <c r="AA347" s="159"/>
      <c r="AB347" s="159">
        <f t="shared" si="150"/>
        <v>0.52800000000000002</v>
      </c>
    </row>
    <row r="348" spans="1:28" ht="40.5" outlineLevel="1">
      <c r="A348" s="370" t="s">
        <v>1212</v>
      </c>
      <c r="B348" s="549" t="s">
        <v>1205</v>
      </c>
      <c r="C348" s="485" t="s">
        <v>433</v>
      </c>
      <c r="D348" s="190">
        <v>0.1</v>
      </c>
      <c r="E348" s="190"/>
      <c r="F348" s="485">
        <v>2020</v>
      </c>
      <c r="G348" s="485">
        <v>2020</v>
      </c>
      <c r="H348" s="159">
        <f t="shared" si="135"/>
        <v>0.12</v>
      </c>
      <c r="I348" s="159">
        <f t="shared" si="136"/>
        <v>0.12</v>
      </c>
      <c r="J348" s="159">
        <f t="shared" si="137"/>
        <v>0</v>
      </c>
      <c r="K348" s="159" t="str">
        <f t="shared" si="138"/>
        <v>-</v>
      </c>
      <c r="L348" s="159" t="str">
        <f t="shared" si="139"/>
        <v>-</v>
      </c>
      <c r="M348" s="159" t="str">
        <f t="shared" si="140"/>
        <v>-</v>
      </c>
      <c r="N348" s="159" t="str">
        <f t="shared" si="141"/>
        <v>-</v>
      </c>
      <c r="O348" s="159">
        <f t="shared" si="142"/>
        <v>0.1</v>
      </c>
      <c r="P348" s="159">
        <f t="shared" si="143"/>
        <v>0</v>
      </c>
      <c r="Q348" s="159" t="str">
        <f t="shared" si="144"/>
        <v>-</v>
      </c>
      <c r="R348" s="159" t="str">
        <f t="shared" si="145"/>
        <v>-</v>
      </c>
      <c r="S348" s="159" t="str">
        <f t="shared" si="146"/>
        <v>-</v>
      </c>
      <c r="T348" s="159" t="str">
        <f t="shared" si="147"/>
        <v>-</v>
      </c>
      <c r="U348" s="159">
        <f t="shared" si="148"/>
        <v>0.1</v>
      </c>
      <c r="V348" s="159">
        <f t="shared" si="149"/>
        <v>0</v>
      </c>
      <c r="W348" s="160"/>
      <c r="X348" s="159">
        <v>0</v>
      </c>
      <c r="Y348" s="159">
        <v>0.12</v>
      </c>
      <c r="Z348" s="159">
        <v>0</v>
      </c>
      <c r="AA348" s="159"/>
      <c r="AB348" s="159">
        <f t="shared" si="150"/>
        <v>0.12</v>
      </c>
    </row>
    <row r="349" spans="1:28" ht="40.5" outlineLevel="1">
      <c r="A349" s="370" t="s">
        <v>1213</v>
      </c>
      <c r="B349" s="549" t="s">
        <v>1206</v>
      </c>
      <c r="C349" s="485" t="s">
        <v>433</v>
      </c>
      <c r="D349" s="190">
        <v>4.0359999999999996</v>
      </c>
      <c r="E349" s="190"/>
      <c r="F349" s="485">
        <v>2021</v>
      </c>
      <c r="G349" s="485">
        <v>2021</v>
      </c>
      <c r="H349" s="159">
        <f t="shared" si="135"/>
        <v>4.8431999999999995</v>
      </c>
      <c r="I349" s="159">
        <f t="shared" si="136"/>
        <v>4.8431999999999995</v>
      </c>
      <c r="J349" s="159">
        <f t="shared" si="137"/>
        <v>0</v>
      </c>
      <c r="K349" s="159" t="str">
        <f t="shared" si="138"/>
        <v>-</v>
      </c>
      <c r="L349" s="159" t="str">
        <f t="shared" si="139"/>
        <v>-</v>
      </c>
      <c r="M349" s="159" t="str">
        <f t="shared" si="140"/>
        <v>-</v>
      </c>
      <c r="N349" s="159" t="str">
        <f t="shared" si="141"/>
        <v>-</v>
      </c>
      <c r="O349" s="159" t="str">
        <f t="shared" si="142"/>
        <v>-</v>
      </c>
      <c r="P349" s="159" t="str">
        <f t="shared" si="143"/>
        <v>-</v>
      </c>
      <c r="Q349" s="159">
        <f t="shared" si="144"/>
        <v>4.0359999999999996</v>
      </c>
      <c r="R349" s="159">
        <f t="shared" si="145"/>
        <v>0</v>
      </c>
      <c r="S349" s="159" t="str">
        <f t="shared" si="146"/>
        <v>-</v>
      </c>
      <c r="T349" s="159" t="str">
        <f t="shared" si="147"/>
        <v>-</v>
      </c>
      <c r="U349" s="159">
        <f t="shared" si="148"/>
        <v>4.0359999999999996</v>
      </c>
      <c r="V349" s="159">
        <f t="shared" si="149"/>
        <v>0</v>
      </c>
      <c r="W349" s="160"/>
      <c r="X349" s="159">
        <v>0</v>
      </c>
      <c r="Y349" s="159">
        <v>0</v>
      </c>
      <c r="Z349" s="159">
        <v>4.8431999999999995</v>
      </c>
      <c r="AA349" s="159"/>
      <c r="AB349" s="159">
        <f t="shared" si="150"/>
        <v>4.8431999999999995</v>
      </c>
    </row>
    <row r="350" spans="1:28" ht="40.5" outlineLevel="1">
      <c r="A350" s="370" t="s">
        <v>1214</v>
      </c>
      <c r="B350" s="549" t="s">
        <v>1207</v>
      </c>
      <c r="C350" s="485" t="s">
        <v>433</v>
      </c>
      <c r="D350" s="190">
        <v>2.4</v>
      </c>
      <c r="E350" s="190"/>
      <c r="F350" s="485">
        <v>2021</v>
      </c>
      <c r="G350" s="485">
        <v>2021</v>
      </c>
      <c r="H350" s="159">
        <f t="shared" si="135"/>
        <v>2.88</v>
      </c>
      <c r="I350" s="159">
        <f t="shared" si="136"/>
        <v>2.88</v>
      </c>
      <c r="J350" s="159">
        <f t="shared" si="137"/>
        <v>0</v>
      </c>
      <c r="K350" s="159" t="str">
        <f t="shared" si="138"/>
        <v>-</v>
      </c>
      <c r="L350" s="159" t="str">
        <f t="shared" si="139"/>
        <v>-</v>
      </c>
      <c r="M350" s="159" t="str">
        <f t="shared" si="140"/>
        <v>-</v>
      </c>
      <c r="N350" s="159" t="str">
        <f t="shared" si="141"/>
        <v>-</v>
      </c>
      <c r="O350" s="159" t="str">
        <f t="shared" si="142"/>
        <v>-</v>
      </c>
      <c r="P350" s="159" t="str">
        <f t="shared" si="143"/>
        <v>-</v>
      </c>
      <c r="Q350" s="159">
        <f t="shared" si="144"/>
        <v>2.4</v>
      </c>
      <c r="R350" s="159">
        <f t="shared" si="145"/>
        <v>0</v>
      </c>
      <c r="S350" s="159" t="str">
        <f t="shared" si="146"/>
        <v>-</v>
      </c>
      <c r="T350" s="159" t="str">
        <f t="shared" si="147"/>
        <v>-</v>
      </c>
      <c r="U350" s="159">
        <f t="shared" si="148"/>
        <v>2.4</v>
      </c>
      <c r="V350" s="159">
        <f t="shared" si="149"/>
        <v>0</v>
      </c>
      <c r="W350" s="160"/>
      <c r="X350" s="159">
        <v>0</v>
      </c>
      <c r="Y350" s="159">
        <v>0</v>
      </c>
      <c r="Z350" s="159">
        <v>2.88</v>
      </c>
      <c r="AA350" s="159"/>
      <c r="AB350" s="159">
        <f t="shared" si="150"/>
        <v>2.88</v>
      </c>
    </row>
    <row r="351" spans="1:28">
      <c r="A351" s="532" t="s">
        <v>513</v>
      </c>
      <c r="B351" s="550" t="s">
        <v>511</v>
      </c>
      <c r="C351" s="515"/>
      <c r="D351" s="518"/>
      <c r="E351" s="518"/>
      <c r="F351" s="515"/>
      <c r="G351" s="515"/>
      <c r="H351" s="513"/>
      <c r="I351" s="513"/>
      <c r="J351" s="513"/>
      <c r="K351" s="513"/>
      <c r="L351" s="513"/>
      <c r="M351" s="513"/>
      <c r="N351" s="513"/>
      <c r="O351" s="513"/>
      <c r="P351" s="513"/>
      <c r="Q351" s="513"/>
      <c r="R351" s="513"/>
      <c r="S351" s="513"/>
      <c r="T351" s="513"/>
      <c r="U351" s="513"/>
      <c r="V351" s="513"/>
      <c r="W351" s="513"/>
      <c r="X351" s="513"/>
      <c r="Y351" s="513"/>
      <c r="Z351" s="513"/>
      <c r="AA351" s="513"/>
      <c r="AB351" s="513"/>
    </row>
    <row r="352" spans="1:28" ht="40.5">
      <c r="A352" s="532" t="s">
        <v>515</v>
      </c>
      <c r="B352" s="542" t="s">
        <v>514</v>
      </c>
      <c r="C352" s="515"/>
      <c r="D352" s="518"/>
      <c r="E352" s="518"/>
      <c r="F352" s="515"/>
      <c r="G352" s="515"/>
      <c r="H352" s="513"/>
      <c r="I352" s="513"/>
      <c r="J352" s="513"/>
      <c r="K352" s="513"/>
      <c r="L352" s="513"/>
      <c r="M352" s="513"/>
      <c r="N352" s="513"/>
      <c r="O352" s="513"/>
      <c r="P352" s="513"/>
      <c r="Q352" s="513"/>
      <c r="R352" s="513"/>
      <c r="S352" s="513"/>
      <c r="T352" s="513"/>
      <c r="U352" s="513"/>
      <c r="V352" s="513"/>
      <c r="W352" s="513"/>
      <c r="X352" s="513"/>
      <c r="Y352" s="513"/>
      <c r="Z352" s="513"/>
      <c r="AA352" s="513"/>
      <c r="AB352" s="513"/>
    </row>
    <row r="353" spans="1:28" ht="40.5">
      <c r="A353" s="370" t="s">
        <v>672</v>
      </c>
      <c r="B353" s="548" t="s">
        <v>1458</v>
      </c>
      <c r="C353" s="485" t="s">
        <v>433</v>
      </c>
      <c r="D353" s="190"/>
      <c r="E353" s="190"/>
      <c r="F353" s="485">
        <v>2018</v>
      </c>
      <c r="G353" s="485">
        <v>2022</v>
      </c>
      <c r="H353" s="159">
        <f t="shared" ref="H353" si="151">AB353</f>
        <v>322</v>
      </c>
      <c r="I353" s="159">
        <f t="shared" si="136"/>
        <v>322</v>
      </c>
      <c r="J353" s="159">
        <f t="shared" ref="J353" si="152">W353</f>
        <v>64.400000000000006</v>
      </c>
      <c r="K353" s="159" t="str">
        <f t="shared" ref="K353" si="153">IF(G353=2018,D353,"-")</f>
        <v>-</v>
      </c>
      <c r="L353" s="159" t="str">
        <f t="shared" ref="L353" si="154">IF(G353=2018,E353,"-")</f>
        <v>-</v>
      </c>
      <c r="M353" s="159" t="str">
        <f t="shared" ref="M353" si="155">IF(G353=2019,D353,"-")</f>
        <v>-</v>
      </c>
      <c r="N353" s="159" t="str">
        <f t="shared" ref="N353" si="156">IF(G353=2019,E353,"-")</f>
        <v>-</v>
      </c>
      <c r="O353" s="159" t="str">
        <f t="shared" ref="O353" si="157">IF(G353=2020,D353,"-")</f>
        <v>-</v>
      </c>
      <c r="P353" s="159" t="str">
        <f t="shared" ref="P353" si="158">IF(G353=2020,E353,"-")</f>
        <v>-</v>
      </c>
      <c r="Q353" s="159" t="str">
        <f t="shared" ref="Q353" si="159">IF(G353=2021,D353,"-")</f>
        <v>-</v>
      </c>
      <c r="R353" s="159" t="str">
        <f t="shared" ref="R353" si="160">IF(G353=2021,E353,"-")</f>
        <v>-</v>
      </c>
      <c r="S353" s="159">
        <f t="shared" ref="S353" si="161">IF(G353=2022,D353,"-")</f>
        <v>0</v>
      </c>
      <c r="T353" s="159">
        <f t="shared" ref="T353" si="162">IF(G353=2022,E353,"-")</f>
        <v>0</v>
      </c>
      <c r="U353" s="159">
        <f t="shared" ref="U353" si="163">SUM(K353,M353,O353,Q353,S353,)</f>
        <v>0</v>
      </c>
      <c r="V353" s="159">
        <f t="shared" ref="V353" si="164">SUM(L353,N353,P353,R353,T353,)</f>
        <v>0</v>
      </c>
      <c r="W353" s="160">
        <f>460*0.14</f>
        <v>64.400000000000006</v>
      </c>
      <c r="X353" s="160">
        <f t="shared" ref="X353:AA353" si="165">460*0.14</f>
        <v>64.400000000000006</v>
      </c>
      <c r="Y353" s="160">
        <f t="shared" si="165"/>
        <v>64.400000000000006</v>
      </c>
      <c r="Z353" s="160">
        <f t="shared" si="165"/>
        <v>64.400000000000006</v>
      </c>
      <c r="AA353" s="160">
        <f t="shared" si="165"/>
        <v>64.400000000000006</v>
      </c>
      <c r="AB353" s="159">
        <f t="shared" ref="AB353:AB358" si="166">SUM(W353:AA353)</f>
        <v>322</v>
      </c>
    </row>
    <row r="354" spans="1:28" ht="40.5">
      <c r="A354" s="370" t="s">
        <v>673</v>
      </c>
      <c r="B354" s="549" t="s">
        <v>1358</v>
      </c>
      <c r="C354" s="485" t="s">
        <v>433</v>
      </c>
      <c r="D354" s="190"/>
      <c r="E354" s="190"/>
      <c r="F354" s="485">
        <v>2018</v>
      </c>
      <c r="G354" s="485">
        <v>2022</v>
      </c>
      <c r="H354" s="159">
        <f t="shared" ref="H354:H357" si="167">AB354</f>
        <v>14.388000000000002</v>
      </c>
      <c r="I354" s="159">
        <f t="shared" si="136"/>
        <v>14.388000000000002</v>
      </c>
      <c r="J354" s="159">
        <f t="shared" ref="J354:J357" si="168">W354</f>
        <v>2.8776000000000002</v>
      </c>
      <c r="K354" s="159" t="str">
        <f t="shared" ref="K354:K357" si="169">IF(G354=2018,D354,"-")</f>
        <v>-</v>
      </c>
      <c r="L354" s="159" t="str">
        <f t="shared" ref="L354:L357" si="170">IF(G354=2018,E354,"-")</f>
        <v>-</v>
      </c>
      <c r="M354" s="159" t="str">
        <f t="shared" ref="M354:M357" si="171">IF(G354=2019,D354,"-")</f>
        <v>-</v>
      </c>
      <c r="N354" s="159" t="str">
        <f t="shared" ref="N354:N357" si="172">IF(G354=2019,E354,"-")</f>
        <v>-</v>
      </c>
      <c r="O354" s="159" t="str">
        <f t="shared" ref="O354:O357" si="173">IF(G354=2020,D354,"-")</f>
        <v>-</v>
      </c>
      <c r="P354" s="159" t="str">
        <f t="shared" ref="P354:P357" si="174">IF(G354=2020,E354,"-")</f>
        <v>-</v>
      </c>
      <c r="Q354" s="159" t="str">
        <f t="shared" ref="Q354:Q357" si="175">IF(G354=2021,D354,"-")</f>
        <v>-</v>
      </c>
      <c r="R354" s="159" t="str">
        <f t="shared" ref="R354:R357" si="176">IF(G354=2021,E354,"-")</f>
        <v>-</v>
      </c>
      <c r="S354" s="159">
        <f t="shared" ref="S354:S357" si="177">IF(G354=2022,D354,"-")</f>
        <v>0</v>
      </c>
      <c r="T354" s="159">
        <f t="shared" ref="T354:T357" si="178">IF(G354=2022,E354,"-")</f>
        <v>0</v>
      </c>
      <c r="U354" s="159">
        <f t="shared" ref="U354:U357" si="179">SUM(K354,M354,O354,Q354,S354,)</f>
        <v>0</v>
      </c>
      <c r="V354" s="159">
        <f t="shared" ref="V354:V357" si="180">SUM(L354,N354,P354,R354,T354,)</f>
        <v>0</v>
      </c>
      <c r="W354" s="160">
        <f>14.388/5</f>
        <v>2.8776000000000002</v>
      </c>
      <c r="X354" s="160">
        <f t="shared" ref="X354:AA354" si="181">14.388/5</f>
        <v>2.8776000000000002</v>
      </c>
      <c r="Y354" s="160">
        <f t="shared" si="181"/>
        <v>2.8776000000000002</v>
      </c>
      <c r="Z354" s="160">
        <f t="shared" si="181"/>
        <v>2.8776000000000002</v>
      </c>
      <c r="AA354" s="160">
        <f t="shared" si="181"/>
        <v>2.8776000000000002</v>
      </c>
      <c r="AB354" s="159">
        <f t="shared" si="166"/>
        <v>14.388000000000002</v>
      </c>
    </row>
    <row r="355" spans="1:28" ht="81">
      <c r="A355" s="370" t="s">
        <v>674</v>
      </c>
      <c r="B355" s="548" t="s">
        <v>370</v>
      </c>
      <c r="C355" s="485" t="s">
        <v>433</v>
      </c>
      <c r="D355" s="190"/>
      <c r="E355" s="190"/>
      <c r="F355" s="485">
        <v>2022</v>
      </c>
      <c r="G355" s="485">
        <v>2022</v>
      </c>
      <c r="H355" s="159">
        <f t="shared" si="167"/>
        <v>3.5</v>
      </c>
      <c r="I355" s="159">
        <f t="shared" si="136"/>
        <v>3.5</v>
      </c>
      <c r="J355" s="159">
        <f t="shared" si="168"/>
        <v>0</v>
      </c>
      <c r="K355" s="159" t="str">
        <f t="shared" si="169"/>
        <v>-</v>
      </c>
      <c r="L355" s="159" t="str">
        <f t="shared" si="170"/>
        <v>-</v>
      </c>
      <c r="M355" s="159" t="str">
        <f t="shared" si="171"/>
        <v>-</v>
      </c>
      <c r="N355" s="159" t="str">
        <f t="shared" si="172"/>
        <v>-</v>
      </c>
      <c r="O355" s="159" t="str">
        <f t="shared" si="173"/>
        <v>-</v>
      </c>
      <c r="P355" s="159" t="str">
        <f t="shared" si="174"/>
        <v>-</v>
      </c>
      <c r="Q355" s="159" t="str">
        <f t="shared" si="175"/>
        <v>-</v>
      </c>
      <c r="R355" s="159" t="str">
        <f t="shared" si="176"/>
        <v>-</v>
      </c>
      <c r="S355" s="159">
        <f t="shared" si="177"/>
        <v>0</v>
      </c>
      <c r="T355" s="159">
        <f t="shared" si="178"/>
        <v>0</v>
      </c>
      <c r="U355" s="159">
        <f t="shared" si="179"/>
        <v>0</v>
      </c>
      <c r="V355" s="159">
        <f t="shared" si="180"/>
        <v>0</v>
      </c>
      <c r="W355" s="159">
        <v>0</v>
      </c>
      <c r="X355" s="159">
        <v>0</v>
      </c>
      <c r="Y355" s="159">
        <v>0</v>
      </c>
      <c r="Z355" s="159">
        <v>0</v>
      </c>
      <c r="AA355" s="159">
        <v>3.5</v>
      </c>
      <c r="AB355" s="159">
        <f t="shared" si="166"/>
        <v>3.5</v>
      </c>
    </row>
    <row r="356" spans="1:28" ht="81">
      <c r="A356" s="370" t="s">
        <v>675</v>
      </c>
      <c r="B356" s="549" t="s">
        <v>435</v>
      </c>
      <c r="C356" s="485" t="s">
        <v>433</v>
      </c>
      <c r="D356" s="190"/>
      <c r="E356" s="190"/>
      <c r="F356" s="485">
        <v>2018</v>
      </c>
      <c r="G356" s="485">
        <v>2022</v>
      </c>
      <c r="H356" s="159">
        <f t="shared" si="167"/>
        <v>7.5</v>
      </c>
      <c r="I356" s="159">
        <f t="shared" si="136"/>
        <v>7.5</v>
      </c>
      <c r="J356" s="159">
        <f t="shared" si="168"/>
        <v>1.5</v>
      </c>
      <c r="K356" s="159" t="str">
        <f t="shared" si="169"/>
        <v>-</v>
      </c>
      <c r="L356" s="159" t="str">
        <f t="shared" si="170"/>
        <v>-</v>
      </c>
      <c r="M356" s="159" t="str">
        <f t="shared" si="171"/>
        <v>-</v>
      </c>
      <c r="N356" s="159" t="str">
        <f t="shared" si="172"/>
        <v>-</v>
      </c>
      <c r="O356" s="159" t="str">
        <f t="shared" si="173"/>
        <v>-</v>
      </c>
      <c r="P356" s="159" t="str">
        <f t="shared" si="174"/>
        <v>-</v>
      </c>
      <c r="Q356" s="159" t="str">
        <f t="shared" si="175"/>
        <v>-</v>
      </c>
      <c r="R356" s="159" t="str">
        <f t="shared" si="176"/>
        <v>-</v>
      </c>
      <c r="S356" s="159">
        <f t="shared" si="177"/>
        <v>0</v>
      </c>
      <c r="T356" s="159">
        <f t="shared" si="178"/>
        <v>0</v>
      </c>
      <c r="U356" s="159">
        <f t="shared" si="179"/>
        <v>0</v>
      </c>
      <c r="V356" s="159">
        <f t="shared" si="180"/>
        <v>0</v>
      </c>
      <c r="W356" s="160">
        <v>1.5</v>
      </c>
      <c r="X356" s="159">
        <v>1.5</v>
      </c>
      <c r="Y356" s="159">
        <v>1.5</v>
      </c>
      <c r="Z356" s="159">
        <v>1.5</v>
      </c>
      <c r="AA356" s="159">
        <v>1.5</v>
      </c>
      <c r="AB356" s="159">
        <f t="shared" si="166"/>
        <v>7.5</v>
      </c>
    </row>
    <row r="357" spans="1:28" ht="60.75">
      <c r="A357" s="370" t="s">
        <v>676</v>
      </c>
      <c r="B357" s="549" t="s">
        <v>1459</v>
      </c>
      <c r="C357" s="485" t="s">
        <v>433</v>
      </c>
      <c r="D357" s="190"/>
      <c r="E357" s="190"/>
      <c r="F357" s="485">
        <v>2018</v>
      </c>
      <c r="G357" s="485">
        <v>2022</v>
      </c>
      <c r="H357" s="159">
        <f t="shared" si="167"/>
        <v>10</v>
      </c>
      <c r="I357" s="159">
        <f t="shared" si="136"/>
        <v>10</v>
      </c>
      <c r="J357" s="159">
        <f t="shared" si="168"/>
        <v>2</v>
      </c>
      <c r="K357" s="159" t="str">
        <f t="shared" si="169"/>
        <v>-</v>
      </c>
      <c r="L357" s="159" t="str">
        <f t="shared" si="170"/>
        <v>-</v>
      </c>
      <c r="M357" s="159" t="str">
        <f t="shared" si="171"/>
        <v>-</v>
      </c>
      <c r="N357" s="159" t="str">
        <f t="shared" si="172"/>
        <v>-</v>
      </c>
      <c r="O357" s="159" t="str">
        <f t="shared" si="173"/>
        <v>-</v>
      </c>
      <c r="P357" s="159" t="str">
        <f t="shared" si="174"/>
        <v>-</v>
      </c>
      <c r="Q357" s="159" t="str">
        <f t="shared" si="175"/>
        <v>-</v>
      </c>
      <c r="R357" s="159" t="str">
        <f t="shared" si="176"/>
        <v>-</v>
      </c>
      <c r="S357" s="159">
        <f t="shared" si="177"/>
        <v>0</v>
      </c>
      <c r="T357" s="159">
        <f t="shared" si="178"/>
        <v>0</v>
      </c>
      <c r="U357" s="159">
        <f t="shared" si="179"/>
        <v>0</v>
      </c>
      <c r="V357" s="159">
        <f t="shared" si="180"/>
        <v>0</v>
      </c>
      <c r="W357" s="159">
        <v>2</v>
      </c>
      <c r="X357" s="159">
        <v>2</v>
      </c>
      <c r="Y357" s="159">
        <v>2</v>
      </c>
      <c r="Z357" s="159">
        <v>2</v>
      </c>
      <c r="AA357" s="159">
        <v>2</v>
      </c>
      <c r="AB357" s="159">
        <f t="shared" si="166"/>
        <v>10</v>
      </c>
    </row>
    <row r="358" spans="1:28">
      <c r="A358" s="533"/>
      <c r="B358" s="552" t="s">
        <v>516</v>
      </c>
      <c r="C358" s="485"/>
      <c r="D358" s="197">
        <f>SUM(D23:D357)</f>
        <v>103.47249999999997</v>
      </c>
      <c r="E358" s="197">
        <f>SUM(E23:E357)</f>
        <v>157.57</v>
      </c>
      <c r="F358" s="485"/>
      <c r="G358" s="485"/>
      <c r="H358" s="198">
        <f t="shared" ref="H358" si="182">AB358</f>
        <v>982.27274699999998</v>
      </c>
      <c r="I358" s="198">
        <f t="shared" ref="I358:AA358" si="183">SUM(I23:I357)</f>
        <v>982.27274699999975</v>
      </c>
      <c r="J358" s="198">
        <f t="shared" si="183"/>
        <v>188.63906899999995</v>
      </c>
      <c r="K358" s="198">
        <f t="shared" si="183"/>
        <v>11.240400000000001</v>
      </c>
      <c r="L358" s="198">
        <f t="shared" si="183"/>
        <v>31.260000000000016</v>
      </c>
      <c r="M358" s="198">
        <f t="shared" si="183"/>
        <v>23.661000000000001</v>
      </c>
      <c r="N358" s="198">
        <f t="shared" si="183"/>
        <v>27.820000000000014</v>
      </c>
      <c r="O358" s="198">
        <f t="shared" si="183"/>
        <v>25.816000000000003</v>
      </c>
      <c r="P358" s="198">
        <f t="shared" si="183"/>
        <v>32.120000000000019</v>
      </c>
      <c r="Q358" s="198">
        <f t="shared" si="183"/>
        <v>21.741199999999999</v>
      </c>
      <c r="R358" s="198">
        <f t="shared" si="183"/>
        <v>34.950000000000003</v>
      </c>
      <c r="S358" s="198">
        <f t="shared" si="183"/>
        <v>21.013899999999996</v>
      </c>
      <c r="T358" s="198">
        <f t="shared" si="183"/>
        <v>31.420000000000012</v>
      </c>
      <c r="U358" s="198">
        <f t="shared" si="183"/>
        <v>103.47249999999997</v>
      </c>
      <c r="V358" s="198">
        <f t="shared" si="183"/>
        <v>157.57</v>
      </c>
      <c r="W358" s="198">
        <f t="shared" si="183"/>
        <v>188.63906899999995</v>
      </c>
      <c r="X358" s="198">
        <f t="shared" si="183"/>
        <v>189.02767599999999</v>
      </c>
      <c r="Y358" s="198">
        <f t="shared" si="183"/>
        <v>196.61436200000009</v>
      </c>
      <c r="Z358" s="198">
        <f t="shared" si="183"/>
        <v>201.84495699999999</v>
      </c>
      <c r="AA358" s="198">
        <f t="shared" si="183"/>
        <v>206.14668299999997</v>
      </c>
      <c r="AB358" s="198">
        <f t="shared" si="166"/>
        <v>982.27274699999998</v>
      </c>
    </row>
    <row r="359" spans="1:28" ht="40.5">
      <c r="A359" s="532" t="s">
        <v>265</v>
      </c>
      <c r="B359" s="542" t="s">
        <v>230</v>
      </c>
      <c r="C359" s="520"/>
      <c r="D359" s="518"/>
      <c r="E359" s="518"/>
      <c r="F359" s="515"/>
      <c r="G359" s="515"/>
      <c r="H359" s="513"/>
      <c r="I359" s="513"/>
      <c r="J359" s="514"/>
      <c r="K359" s="514"/>
      <c r="L359" s="514"/>
      <c r="M359" s="514"/>
      <c r="N359" s="514"/>
      <c r="O359" s="514"/>
      <c r="P359" s="514"/>
      <c r="Q359" s="514"/>
      <c r="R359" s="514"/>
      <c r="S359" s="514"/>
      <c r="T359" s="514"/>
      <c r="U359" s="514"/>
      <c r="V359" s="514"/>
      <c r="W359" s="513"/>
      <c r="X359" s="513"/>
      <c r="Y359" s="513"/>
      <c r="Z359" s="513"/>
      <c r="AA359" s="513"/>
      <c r="AB359" s="513"/>
    </row>
    <row r="360" spans="1:28">
      <c r="A360" s="531" t="s">
        <v>189</v>
      </c>
      <c r="B360" s="549" t="s">
        <v>148</v>
      </c>
      <c r="C360" s="485" t="s">
        <v>433</v>
      </c>
      <c r="D360" s="190"/>
      <c r="E360" s="190"/>
      <c r="F360" s="485">
        <v>2018</v>
      </c>
      <c r="G360" s="485">
        <v>2022</v>
      </c>
      <c r="H360" s="159">
        <f t="shared" ref="H360" si="184">AB360</f>
        <v>125.94</v>
      </c>
      <c r="I360" s="159">
        <f t="shared" si="136"/>
        <v>125.94</v>
      </c>
      <c r="J360" s="159">
        <f t="shared" ref="J360" si="185">W360</f>
        <v>25.187999999999999</v>
      </c>
      <c r="K360" s="159" t="str">
        <f t="shared" ref="K360" si="186">IF(G360=2018,D360,"-")</f>
        <v>-</v>
      </c>
      <c r="L360" s="159" t="str">
        <f t="shared" ref="L360" si="187">IF(G360=2018,E360,"-")</f>
        <v>-</v>
      </c>
      <c r="M360" s="159" t="str">
        <f t="shared" ref="M360" si="188">IF(G360=2019,D360,"-")</f>
        <v>-</v>
      </c>
      <c r="N360" s="159" t="str">
        <f t="shared" ref="N360" si="189">IF(G360=2019,E360,"-")</f>
        <v>-</v>
      </c>
      <c r="O360" s="159" t="str">
        <f t="shared" ref="O360" si="190">IF(G360=2020,D360,"-")</f>
        <v>-</v>
      </c>
      <c r="P360" s="159" t="str">
        <f t="shared" ref="P360" si="191">IF(G360=2020,E360,"-")</f>
        <v>-</v>
      </c>
      <c r="Q360" s="159" t="str">
        <f t="shared" ref="Q360" si="192">IF(G360=2021,D360,"-")</f>
        <v>-</v>
      </c>
      <c r="R360" s="159" t="str">
        <f t="shared" ref="R360" si="193">IF(G360=2021,E360,"-")</f>
        <v>-</v>
      </c>
      <c r="S360" s="159">
        <f t="shared" ref="S360" si="194">IF(G360=2022,D360,"-")</f>
        <v>0</v>
      </c>
      <c r="T360" s="159">
        <f t="shared" ref="T360" si="195">IF(G360=2022,E360,"-")</f>
        <v>0</v>
      </c>
      <c r="U360" s="159">
        <f t="shared" ref="U360" si="196">SUM(K360,M360,O360,Q360,S360,)</f>
        <v>0</v>
      </c>
      <c r="V360" s="159">
        <f t="shared" ref="V360" si="197">SUM(L360,N360,P360,R360,T360,)</f>
        <v>0</v>
      </c>
      <c r="W360" s="160">
        <f>125.94/5</f>
        <v>25.187999999999999</v>
      </c>
      <c r="X360" s="160">
        <f t="shared" ref="X360:AA360" si="198">125.94/5</f>
        <v>25.187999999999999</v>
      </c>
      <c r="Y360" s="160">
        <f t="shared" si="198"/>
        <v>25.187999999999999</v>
      </c>
      <c r="Z360" s="160">
        <f t="shared" si="198"/>
        <v>25.187999999999999</v>
      </c>
      <c r="AA360" s="160">
        <f t="shared" si="198"/>
        <v>25.187999999999999</v>
      </c>
      <c r="AB360" s="159">
        <f>SUM(W360:AA360)</f>
        <v>125.94</v>
      </c>
    </row>
    <row r="361" spans="1:28">
      <c r="A361" s="533"/>
      <c r="B361" s="552" t="s">
        <v>229</v>
      </c>
      <c r="C361" s="162"/>
      <c r="D361" s="190"/>
      <c r="E361" s="190"/>
      <c r="F361" s="485"/>
      <c r="G361" s="485"/>
      <c r="H361" s="198">
        <f>AB361</f>
        <v>125.94</v>
      </c>
      <c r="I361" s="198">
        <f>I360</f>
        <v>125.94</v>
      </c>
      <c r="J361" s="198">
        <f>SUM(J360)</f>
        <v>25.187999999999999</v>
      </c>
      <c r="K361" s="198">
        <f t="shared" ref="K361:T361" si="199">SUM(K360)</f>
        <v>0</v>
      </c>
      <c r="L361" s="198">
        <f t="shared" si="199"/>
        <v>0</v>
      </c>
      <c r="M361" s="198">
        <f t="shared" si="199"/>
        <v>0</v>
      </c>
      <c r="N361" s="198">
        <f t="shared" si="199"/>
        <v>0</v>
      </c>
      <c r="O361" s="198">
        <f t="shared" si="199"/>
        <v>0</v>
      </c>
      <c r="P361" s="198">
        <f t="shared" si="199"/>
        <v>0</v>
      </c>
      <c r="Q361" s="198">
        <f t="shared" si="199"/>
        <v>0</v>
      </c>
      <c r="R361" s="198">
        <f t="shared" si="199"/>
        <v>0</v>
      </c>
      <c r="S361" s="198">
        <f t="shared" si="199"/>
        <v>0</v>
      </c>
      <c r="T361" s="198">
        <f t="shared" si="199"/>
        <v>0</v>
      </c>
      <c r="U361" s="198">
        <f t="shared" ref="U361" si="200">SUM(U360)</f>
        <v>0</v>
      </c>
      <c r="V361" s="198">
        <f t="shared" ref="V361" si="201">SUM(V360)</f>
        <v>0</v>
      </c>
      <c r="W361" s="198">
        <f>SUM(W360)</f>
        <v>25.187999999999999</v>
      </c>
      <c r="X361" s="198">
        <f t="shared" ref="X361:AB361" si="202">SUM(X360)</f>
        <v>25.187999999999999</v>
      </c>
      <c r="Y361" s="198">
        <f t="shared" si="202"/>
        <v>25.187999999999999</v>
      </c>
      <c r="Z361" s="198">
        <f t="shared" si="202"/>
        <v>25.187999999999999</v>
      </c>
      <c r="AA361" s="198">
        <f t="shared" si="202"/>
        <v>25.187999999999999</v>
      </c>
      <c r="AB361" s="198">
        <f t="shared" si="202"/>
        <v>125.94</v>
      </c>
    </row>
    <row r="362" spans="1:28" ht="81">
      <c r="A362" s="532" t="s">
        <v>276</v>
      </c>
      <c r="B362" s="542" t="s">
        <v>166</v>
      </c>
      <c r="C362" s="520"/>
      <c r="D362" s="518"/>
      <c r="E362" s="518"/>
      <c r="F362" s="515"/>
      <c r="G362" s="515"/>
      <c r="H362" s="514"/>
      <c r="I362" s="513"/>
      <c r="J362" s="514"/>
      <c r="K362" s="514"/>
      <c r="L362" s="514"/>
      <c r="M362" s="514"/>
      <c r="N362" s="514"/>
      <c r="O362" s="514"/>
      <c r="P362" s="514"/>
      <c r="Q362" s="514"/>
      <c r="R362" s="514"/>
      <c r="S362" s="514"/>
      <c r="T362" s="514"/>
      <c r="U362" s="514"/>
      <c r="V362" s="514"/>
      <c r="W362" s="513"/>
      <c r="X362" s="513"/>
      <c r="Y362" s="513"/>
      <c r="Z362" s="513"/>
      <c r="AA362" s="513"/>
      <c r="AB362" s="513"/>
    </row>
    <row r="363" spans="1:28" ht="40.5">
      <c r="A363" s="531" t="s">
        <v>677</v>
      </c>
      <c r="B363" s="549" t="s">
        <v>149</v>
      </c>
      <c r="C363" s="485" t="s">
        <v>433</v>
      </c>
      <c r="D363" s="190"/>
      <c r="E363" s="190"/>
      <c r="F363" s="485">
        <v>2018</v>
      </c>
      <c r="G363" s="485">
        <v>2022</v>
      </c>
      <c r="H363" s="159">
        <f t="shared" ref="H363" si="203">AB363</f>
        <v>46</v>
      </c>
      <c r="I363" s="159">
        <f t="shared" ref="I363" si="204">H363</f>
        <v>46</v>
      </c>
      <c r="J363" s="159">
        <f t="shared" ref="J363" si="205">W363</f>
        <v>10</v>
      </c>
      <c r="K363" s="159" t="str">
        <f t="shared" ref="K363" si="206">IF(G363=2018,D363,"-")</f>
        <v>-</v>
      </c>
      <c r="L363" s="159" t="str">
        <f t="shared" ref="L363" si="207">IF(G363=2018,E363,"-")</f>
        <v>-</v>
      </c>
      <c r="M363" s="159" t="str">
        <f t="shared" ref="M363" si="208">IF(G363=2019,D363,"-")</f>
        <v>-</v>
      </c>
      <c r="N363" s="159" t="str">
        <f t="shared" ref="N363" si="209">IF(G363=2019,E363,"-")</f>
        <v>-</v>
      </c>
      <c r="O363" s="159" t="str">
        <f t="shared" ref="O363" si="210">IF(G363=2020,D363,"-")</f>
        <v>-</v>
      </c>
      <c r="P363" s="159" t="str">
        <f t="shared" ref="P363" si="211">IF(G363=2020,E363,"-")</f>
        <v>-</v>
      </c>
      <c r="Q363" s="159" t="str">
        <f t="shared" ref="Q363" si="212">IF(G363=2021,D363,"-")</f>
        <v>-</v>
      </c>
      <c r="R363" s="159" t="str">
        <f t="shared" ref="R363" si="213">IF(G363=2021,E363,"-")</f>
        <v>-</v>
      </c>
      <c r="S363" s="159">
        <f t="shared" ref="S363" si="214">IF(G363=2022,D363,"-")</f>
        <v>0</v>
      </c>
      <c r="T363" s="159">
        <f t="shared" ref="T363" si="215">IF(G363=2022,E363,"-")</f>
        <v>0</v>
      </c>
      <c r="U363" s="159">
        <f t="shared" ref="U363" si="216">SUM(K363,M363,O363,Q363,S363,)</f>
        <v>0</v>
      </c>
      <c r="V363" s="159">
        <f t="shared" ref="V363" si="217">SUM(L363,N363,P363,R363,T363,)</f>
        <v>0</v>
      </c>
      <c r="W363" s="160">
        <f>5*2</f>
        <v>10</v>
      </c>
      <c r="X363" s="160">
        <f t="shared" ref="X363:Y363" si="218">5*2</f>
        <v>10</v>
      </c>
      <c r="Y363" s="160">
        <f t="shared" si="218"/>
        <v>10</v>
      </c>
      <c r="Z363" s="160">
        <f>4*2</f>
        <v>8</v>
      </c>
      <c r="AA363" s="160">
        <f>4*2</f>
        <v>8</v>
      </c>
      <c r="AB363" s="159">
        <f>SUM(W363:AA363)</f>
        <v>46</v>
      </c>
    </row>
    <row r="364" spans="1:28">
      <c r="A364" s="533"/>
      <c r="B364" s="552" t="s">
        <v>231</v>
      </c>
      <c r="C364" s="162"/>
      <c r="D364" s="190"/>
      <c r="E364" s="190"/>
      <c r="F364" s="485"/>
      <c r="G364" s="485"/>
      <c r="H364" s="198">
        <f t="shared" ref="H364" si="219">AB364</f>
        <v>46</v>
      </c>
      <c r="I364" s="198">
        <f>I363</f>
        <v>46</v>
      </c>
      <c r="J364" s="198">
        <f>SUM(J363)</f>
        <v>10</v>
      </c>
      <c r="K364" s="198">
        <f t="shared" ref="K364:T364" si="220">SUM(K363)</f>
        <v>0</v>
      </c>
      <c r="L364" s="198">
        <f t="shared" si="220"/>
        <v>0</v>
      </c>
      <c r="M364" s="198">
        <f t="shared" si="220"/>
        <v>0</v>
      </c>
      <c r="N364" s="198">
        <f t="shared" si="220"/>
        <v>0</v>
      </c>
      <c r="O364" s="198">
        <f t="shared" si="220"/>
        <v>0</v>
      </c>
      <c r="P364" s="198">
        <f t="shared" si="220"/>
        <v>0</v>
      </c>
      <c r="Q364" s="198">
        <f t="shared" si="220"/>
        <v>0</v>
      </c>
      <c r="R364" s="198">
        <f t="shared" si="220"/>
        <v>0</v>
      </c>
      <c r="S364" s="198">
        <f t="shared" si="220"/>
        <v>0</v>
      </c>
      <c r="T364" s="198">
        <f t="shared" si="220"/>
        <v>0</v>
      </c>
      <c r="U364" s="198">
        <v>0</v>
      </c>
      <c r="V364" s="198">
        <v>0</v>
      </c>
      <c r="W364" s="198">
        <f>SUM(W363)</f>
        <v>10</v>
      </c>
      <c r="X364" s="198">
        <f t="shared" ref="X364:AB364" si="221">SUM(X363)</f>
        <v>10</v>
      </c>
      <c r="Y364" s="198">
        <f t="shared" si="221"/>
        <v>10</v>
      </c>
      <c r="Z364" s="198">
        <f t="shared" ref="Z364" si="222">SUM(Z363)</f>
        <v>8</v>
      </c>
      <c r="AA364" s="198">
        <f t="shared" ref="AA364" si="223">SUM(AA363)</f>
        <v>8</v>
      </c>
      <c r="AB364" s="198">
        <f t="shared" si="221"/>
        <v>46</v>
      </c>
    </row>
    <row r="365" spans="1:28" s="165" customFormat="1" ht="31.5" customHeight="1" outlineLevel="1">
      <c r="A365" s="534">
        <v>2</v>
      </c>
      <c r="B365" s="635" t="s">
        <v>92</v>
      </c>
      <c r="C365" s="521"/>
      <c r="D365" s="522">
        <f>D610</f>
        <v>247.06700000000001</v>
      </c>
      <c r="E365" s="522">
        <f>E610</f>
        <v>150.99999999999989</v>
      </c>
      <c r="F365" s="523"/>
      <c r="G365" s="523"/>
      <c r="H365" s="514">
        <f>AB365</f>
        <v>1806.4524999999983</v>
      </c>
      <c r="I365" s="524">
        <f>SUM(I367:I609)</f>
        <v>1806.4524999999983</v>
      </c>
      <c r="J365" s="524">
        <f>J610</f>
        <v>368.23000000000013</v>
      </c>
      <c r="K365" s="524">
        <f t="shared" ref="K365:V365" si="224">K610</f>
        <v>62.881999999999998</v>
      </c>
      <c r="L365" s="524">
        <f t="shared" si="224"/>
        <v>42.600000000000009</v>
      </c>
      <c r="M365" s="524">
        <f t="shared" si="224"/>
        <v>67.918000000000006</v>
      </c>
      <c r="N365" s="524">
        <f t="shared" si="224"/>
        <v>42.400000000000006</v>
      </c>
      <c r="O365" s="524">
        <f t="shared" si="224"/>
        <v>40.617000000000004</v>
      </c>
      <c r="P365" s="524">
        <f t="shared" si="224"/>
        <v>55.70000000000001</v>
      </c>
      <c r="Q365" s="524">
        <f t="shared" si="224"/>
        <v>25.3</v>
      </c>
      <c r="R365" s="524">
        <f t="shared" si="224"/>
        <v>3.5999999999999996</v>
      </c>
      <c r="S365" s="524">
        <f t="shared" si="224"/>
        <v>50.35</v>
      </c>
      <c r="T365" s="524">
        <f t="shared" si="224"/>
        <v>6.700000000000002</v>
      </c>
      <c r="U365" s="524">
        <f t="shared" si="224"/>
        <v>247.06700000000001</v>
      </c>
      <c r="V365" s="524">
        <f t="shared" si="224"/>
        <v>150.99999999999989</v>
      </c>
      <c r="W365" s="524">
        <f>W610</f>
        <v>368.23000000000013</v>
      </c>
      <c r="X365" s="524">
        <f>X610</f>
        <v>368.36500000000012</v>
      </c>
      <c r="Y365" s="524">
        <f>Y610</f>
        <v>359.7625000000001</v>
      </c>
      <c r="Z365" s="524">
        <f t="shared" ref="Z365" si="225">Z610</f>
        <v>357.88999999999993</v>
      </c>
      <c r="AA365" s="524">
        <f t="shared" ref="AA365" si="226">AA610</f>
        <v>352.20499999999998</v>
      </c>
      <c r="AB365" s="524">
        <f>SUM(AB366:AB609)</f>
        <v>1806.4524999999983</v>
      </c>
    </row>
    <row r="366" spans="1:28" ht="60.75" outlineLevel="1">
      <c r="A366" s="534" t="s">
        <v>267</v>
      </c>
      <c r="B366" s="542" t="s">
        <v>164</v>
      </c>
      <c r="C366" s="520"/>
      <c r="D366" s="518"/>
      <c r="E366" s="518"/>
      <c r="F366" s="515"/>
      <c r="G366" s="515"/>
      <c r="H366" s="513"/>
      <c r="I366" s="513"/>
      <c r="J366" s="513"/>
      <c r="K366" s="513"/>
      <c r="L366" s="513"/>
      <c r="M366" s="513"/>
      <c r="N366" s="513"/>
      <c r="O366" s="513"/>
      <c r="P366" s="513"/>
      <c r="Q366" s="513"/>
      <c r="R366" s="513"/>
      <c r="S366" s="513"/>
      <c r="T366" s="513"/>
      <c r="U366" s="513"/>
      <c r="V366" s="513"/>
      <c r="W366" s="513">
        <v>0</v>
      </c>
      <c r="X366" s="513"/>
      <c r="Y366" s="513">
        <v>0</v>
      </c>
      <c r="Z366" s="513">
        <v>0</v>
      </c>
      <c r="AA366" s="513">
        <v>0</v>
      </c>
      <c r="AB366" s="513"/>
    </row>
    <row r="367" spans="1:28" outlineLevel="1">
      <c r="A367" s="534" t="s">
        <v>517</v>
      </c>
      <c r="B367" s="542" t="s">
        <v>742</v>
      </c>
      <c r="C367" s="520"/>
      <c r="D367" s="518"/>
      <c r="E367" s="518"/>
      <c r="F367" s="515"/>
      <c r="G367" s="515"/>
      <c r="H367" s="513"/>
      <c r="I367" s="513"/>
      <c r="J367" s="513"/>
      <c r="K367" s="513"/>
      <c r="L367" s="513"/>
      <c r="M367" s="513"/>
      <c r="N367" s="513"/>
      <c r="O367" s="513"/>
      <c r="P367" s="513"/>
      <c r="Q367" s="513"/>
      <c r="R367" s="513"/>
      <c r="S367" s="513"/>
      <c r="T367" s="513"/>
      <c r="U367" s="513"/>
      <c r="V367" s="513"/>
      <c r="W367" s="513">
        <v>0</v>
      </c>
      <c r="X367" s="513"/>
      <c r="Y367" s="513">
        <v>0</v>
      </c>
      <c r="Z367" s="513">
        <v>0</v>
      </c>
      <c r="AA367" s="513">
        <v>0</v>
      </c>
      <c r="AB367" s="513"/>
    </row>
    <row r="368" spans="1:28" outlineLevel="1">
      <c r="A368" s="534" t="s">
        <v>678</v>
      </c>
      <c r="B368" s="554" t="s">
        <v>743</v>
      </c>
      <c r="C368" s="515"/>
      <c r="D368" s="518"/>
      <c r="E368" s="518"/>
      <c r="F368" s="515"/>
      <c r="G368" s="515"/>
      <c r="H368" s="513"/>
      <c r="I368" s="513"/>
      <c r="J368" s="513"/>
      <c r="K368" s="513"/>
      <c r="L368" s="513"/>
      <c r="M368" s="513"/>
      <c r="N368" s="513"/>
      <c r="O368" s="513"/>
      <c r="P368" s="513"/>
      <c r="Q368" s="513"/>
      <c r="R368" s="513"/>
      <c r="S368" s="513"/>
      <c r="T368" s="513"/>
      <c r="U368" s="513"/>
      <c r="V368" s="513"/>
      <c r="W368" s="513"/>
      <c r="X368" s="513"/>
      <c r="Y368" s="513"/>
      <c r="Z368" s="513"/>
      <c r="AA368" s="513"/>
      <c r="AB368" s="513"/>
    </row>
    <row r="369" spans="1:28" ht="60.75" outlineLevel="1">
      <c r="A369" s="535" t="s">
        <v>679</v>
      </c>
      <c r="B369" s="553" t="s">
        <v>1359</v>
      </c>
      <c r="C369" s="485" t="s">
        <v>433</v>
      </c>
      <c r="D369" s="190"/>
      <c r="E369" s="190">
        <v>0.5</v>
      </c>
      <c r="F369" s="485">
        <v>2022</v>
      </c>
      <c r="G369" s="485">
        <v>2022</v>
      </c>
      <c r="H369" s="159">
        <f t="shared" ref="H369" si="227">AB369</f>
        <v>2</v>
      </c>
      <c r="I369" s="159">
        <f t="shared" ref="I369:I455" si="228">H369</f>
        <v>2</v>
      </c>
      <c r="J369" s="159">
        <f t="shared" ref="J369" si="229">W369</f>
        <v>0</v>
      </c>
      <c r="K369" s="159" t="str">
        <f t="shared" ref="K369" si="230">IF(G369=2018,D369,"-")</f>
        <v>-</v>
      </c>
      <c r="L369" s="159" t="str">
        <f t="shared" ref="L369" si="231">IF(G369=2018,E369,"-")</f>
        <v>-</v>
      </c>
      <c r="M369" s="159" t="str">
        <f t="shared" ref="M369" si="232">IF(G369=2019,D369,"-")</f>
        <v>-</v>
      </c>
      <c r="N369" s="159" t="str">
        <f t="shared" ref="N369" si="233">IF(G369=2019,E369,"-")</f>
        <v>-</v>
      </c>
      <c r="O369" s="159" t="str">
        <f t="shared" ref="O369" si="234">IF(G369=2020,D369,"-")</f>
        <v>-</v>
      </c>
      <c r="P369" s="159" t="str">
        <f t="shared" ref="P369" si="235">IF(G369=2020,E369,"-")</f>
        <v>-</v>
      </c>
      <c r="Q369" s="159" t="str">
        <f t="shared" ref="Q369" si="236">IF(G369=2021,D369,"-")</f>
        <v>-</v>
      </c>
      <c r="R369" s="159" t="str">
        <f t="shared" ref="R369" si="237">IF(G369=2021,E369,"-")</f>
        <v>-</v>
      </c>
      <c r="S369" s="159">
        <f t="shared" ref="S369" si="238">IF(G369=2022,D369,"-")</f>
        <v>0</v>
      </c>
      <c r="T369" s="159">
        <f t="shared" ref="T369" si="239">IF(G369=2022,E369,"-")</f>
        <v>0.5</v>
      </c>
      <c r="U369" s="159">
        <f t="shared" ref="U369" si="240">SUM(K369,M369,O369,Q369,S369,)</f>
        <v>0</v>
      </c>
      <c r="V369" s="159">
        <f t="shared" ref="V369" si="241">SUM(L369,N369,P369,R369,T369,)</f>
        <v>0.5</v>
      </c>
      <c r="W369" s="159">
        <v>0</v>
      </c>
      <c r="X369" s="159">
        <v>0</v>
      </c>
      <c r="Y369" s="159">
        <v>0</v>
      </c>
      <c r="Z369" s="159">
        <v>0</v>
      </c>
      <c r="AA369" s="159">
        <v>2</v>
      </c>
      <c r="AB369" s="159">
        <f t="shared" ref="AB369:AB454" si="242">SUM(W369:AA369)</f>
        <v>2</v>
      </c>
    </row>
    <row r="370" spans="1:28" ht="60.75" outlineLevel="1">
      <c r="A370" s="535" t="s">
        <v>680</v>
      </c>
      <c r="B370" s="553" t="s">
        <v>1360</v>
      </c>
      <c r="C370" s="485" t="s">
        <v>433</v>
      </c>
      <c r="D370" s="190"/>
      <c r="E370" s="190">
        <v>0.5</v>
      </c>
      <c r="F370" s="485">
        <v>2022</v>
      </c>
      <c r="G370" s="485">
        <v>2022</v>
      </c>
      <c r="H370" s="159">
        <f t="shared" ref="H370:H374" si="243">AB370</f>
        <v>2</v>
      </c>
      <c r="I370" s="159">
        <f t="shared" si="228"/>
        <v>2</v>
      </c>
      <c r="J370" s="159">
        <f t="shared" ref="J370:J374" si="244">W370</f>
        <v>0</v>
      </c>
      <c r="K370" s="159" t="str">
        <f t="shared" ref="K370:K374" si="245">IF(G370=2018,D370,"-")</f>
        <v>-</v>
      </c>
      <c r="L370" s="159" t="str">
        <f t="shared" ref="L370:L374" si="246">IF(G370=2018,E370,"-")</f>
        <v>-</v>
      </c>
      <c r="M370" s="159" t="str">
        <f t="shared" ref="M370:M374" si="247">IF(G370=2019,D370,"-")</f>
        <v>-</v>
      </c>
      <c r="N370" s="159" t="str">
        <f t="shared" ref="N370:N374" si="248">IF(G370=2019,E370,"-")</f>
        <v>-</v>
      </c>
      <c r="O370" s="159" t="str">
        <f t="shared" ref="O370:O374" si="249">IF(G370=2020,D370,"-")</f>
        <v>-</v>
      </c>
      <c r="P370" s="159" t="str">
        <f t="shared" ref="P370:P374" si="250">IF(G370=2020,E370,"-")</f>
        <v>-</v>
      </c>
      <c r="Q370" s="159" t="str">
        <f t="shared" ref="Q370:Q374" si="251">IF(G370=2021,D370,"-")</f>
        <v>-</v>
      </c>
      <c r="R370" s="159" t="str">
        <f t="shared" ref="R370:R374" si="252">IF(G370=2021,E370,"-")</f>
        <v>-</v>
      </c>
      <c r="S370" s="159">
        <f t="shared" ref="S370:S374" si="253">IF(G370=2022,D370,"-")</f>
        <v>0</v>
      </c>
      <c r="T370" s="159">
        <f t="shared" ref="T370:T374" si="254">IF(G370=2022,E370,"-")</f>
        <v>0.5</v>
      </c>
      <c r="U370" s="159">
        <f t="shared" ref="U370:U374" si="255">SUM(K370,M370,O370,Q370,S370,)</f>
        <v>0</v>
      </c>
      <c r="V370" s="159">
        <f t="shared" ref="V370:V374" si="256">SUM(L370,N370,P370,R370,T370,)</f>
        <v>0.5</v>
      </c>
      <c r="W370" s="159">
        <v>0</v>
      </c>
      <c r="X370" s="159">
        <v>0</v>
      </c>
      <c r="Y370" s="159">
        <v>0</v>
      </c>
      <c r="Z370" s="159">
        <v>0</v>
      </c>
      <c r="AA370" s="159">
        <v>2</v>
      </c>
      <c r="AB370" s="159">
        <f t="shared" si="242"/>
        <v>2</v>
      </c>
    </row>
    <row r="371" spans="1:28" ht="60.75" outlineLevel="1">
      <c r="A371" s="535" t="s">
        <v>681</v>
      </c>
      <c r="B371" s="553" t="s">
        <v>1361</v>
      </c>
      <c r="C371" s="485" t="s">
        <v>409</v>
      </c>
      <c r="D371" s="190"/>
      <c r="E371" s="190">
        <v>0.8</v>
      </c>
      <c r="F371" s="485">
        <v>2022</v>
      </c>
      <c r="G371" s="485">
        <v>2022</v>
      </c>
      <c r="H371" s="159">
        <f t="shared" si="243"/>
        <v>3.8</v>
      </c>
      <c r="I371" s="159">
        <f t="shared" si="228"/>
        <v>3.8</v>
      </c>
      <c r="J371" s="159">
        <f t="shared" si="244"/>
        <v>0</v>
      </c>
      <c r="K371" s="159" t="str">
        <f t="shared" si="245"/>
        <v>-</v>
      </c>
      <c r="L371" s="159" t="str">
        <f t="shared" si="246"/>
        <v>-</v>
      </c>
      <c r="M371" s="159" t="str">
        <f t="shared" si="247"/>
        <v>-</v>
      </c>
      <c r="N371" s="159" t="str">
        <f t="shared" si="248"/>
        <v>-</v>
      </c>
      <c r="O371" s="159" t="str">
        <f t="shared" si="249"/>
        <v>-</v>
      </c>
      <c r="P371" s="159" t="str">
        <f t="shared" si="250"/>
        <v>-</v>
      </c>
      <c r="Q371" s="159" t="str">
        <f t="shared" si="251"/>
        <v>-</v>
      </c>
      <c r="R371" s="159" t="str">
        <f t="shared" si="252"/>
        <v>-</v>
      </c>
      <c r="S371" s="159">
        <f t="shared" si="253"/>
        <v>0</v>
      </c>
      <c r="T371" s="159">
        <f t="shared" si="254"/>
        <v>0.8</v>
      </c>
      <c r="U371" s="159">
        <f t="shared" si="255"/>
        <v>0</v>
      </c>
      <c r="V371" s="159">
        <f t="shared" si="256"/>
        <v>0.8</v>
      </c>
      <c r="W371" s="159">
        <v>0</v>
      </c>
      <c r="X371" s="159">
        <v>0</v>
      </c>
      <c r="Y371" s="159">
        <v>0</v>
      </c>
      <c r="Z371" s="159">
        <v>0</v>
      </c>
      <c r="AA371" s="159">
        <v>3.8</v>
      </c>
      <c r="AB371" s="159">
        <f t="shared" si="242"/>
        <v>3.8</v>
      </c>
    </row>
    <row r="372" spans="1:28" ht="60.75" outlineLevel="1">
      <c r="A372" s="535" t="s">
        <v>682</v>
      </c>
      <c r="B372" s="548" t="s">
        <v>1362</v>
      </c>
      <c r="C372" s="485" t="s">
        <v>433</v>
      </c>
      <c r="D372" s="190"/>
      <c r="E372" s="190">
        <v>0.5</v>
      </c>
      <c r="F372" s="485">
        <v>2022</v>
      </c>
      <c r="G372" s="485">
        <v>2022</v>
      </c>
      <c r="H372" s="159">
        <f t="shared" si="243"/>
        <v>2</v>
      </c>
      <c r="I372" s="159">
        <f t="shared" si="228"/>
        <v>2</v>
      </c>
      <c r="J372" s="159">
        <f t="shared" si="244"/>
        <v>0</v>
      </c>
      <c r="K372" s="159" t="str">
        <f t="shared" si="245"/>
        <v>-</v>
      </c>
      <c r="L372" s="159" t="str">
        <f t="shared" si="246"/>
        <v>-</v>
      </c>
      <c r="M372" s="159" t="str">
        <f t="shared" si="247"/>
        <v>-</v>
      </c>
      <c r="N372" s="159" t="str">
        <f t="shared" si="248"/>
        <v>-</v>
      </c>
      <c r="O372" s="159" t="str">
        <f t="shared" si="249"/>
        <v>-</v>
      </c>
      <c r="P372" s="159" t="str">
        <f t="shared" si="250"/>
        <v>-</v>
      </c>
      <c r="Q372" s="159" t="str">
        <f t="shared" si="251"/>
        <v>-</v>
      </c>
      <c r="R372" s="159" t="str">
        <f t="shared" si="252"/>
        <v>-</v>
      </c>
      <c r="S372" s="159">
        <f t="shared" si="253"/>
        <v>0</v>
      </c>
      <c r="T372" s="159">
        <f t="shared" si="254"/>
        <v>0.5</v>
      </c>
      <c r="U372" s="159">
        <f t="shared" si="255"/>
        <v>0</v>
      </c>
      <c r="V372" s="159">
        <f t="shared" si="256"/>
        <v>0.5</v>
      </c>
      <c r="W372" s="159">
        <v>0</v>
      </c>
      <c r="X372" s="159">
        <v>0</v>
      </c>
      <c r="Y372" s="159">
        <v>0</v>
      </c>
      <c r="Z372" s="159">
        <v>0</v>
      </c>
      <c r="AA372" s="159">
        <v>2</v>
      </c>
      <c r="AB372" s="159">
        <f t="shared" si="242"/>
        <v>2</v>
      </c>
    </row>
    <row r="373" spans="1:28" ht="40.5" outlineLevel="1">
      <c r="A373" s="535" t="s">
        <v>683</v>
      </c>
      <c r="B373" s="277" t="s">
        <v>1363</v>
      </c>
      <c r="C373" s="485" t="s">
        <v>409</v>
      </c>
      <c r="D373" s="190"/>
      <c r="E373" s="190"/>
      <c r="F373" s="485">
        <v>2022</v>
      </c>
      <c r="G373" s="485">
        <v>2022</v>
      </c>
      <c r="H373" s="159">
        <f t="shared" si="243"/>
        <v>1.8</v>
      </c>
      <c r="I373" s="159">
        <f t="shared" si="228"/>
        <v>1.8</v>
      </c>
      <c r="J373" s="159">
        <f t="shared" si="244"/>
        <v>0</v>
      </c>
      <c r="K373" s="159" t="str">
        <f t="shared" si="245"/>
        <v>-</v>
      </c>
      <c r="L373" s="159" t="str">
        <f t="shared" si="246"/>
        <v>-</v>
      </c>
      <c r="M373" s="159" t="str">
        <f t="shared" si="247"/>
        <v>-</v>
      </c>
      <c r="N373" s="159" t="str">
        <f t="shared" si="248"/>
        <v>-</v>
      </c>
      <c r="O373" s="159" t="str">
        <f t="shared" si="249"/>
        <v>-</v>
      </c>
      <c r="P373" s="159" t="str">
        <f t="shared" si="250"/>
        <v>-</v>
      </c>
      <c r="Q373" s="159" t="str">
        <f t="shared" si="251"/>
        <v>-</v>
      </c>
      <c r="R373" s="159" t="str">
        <f t="shared" si="252"/>
        <v>-</v>
      </c>
      <c r="S373" s="159">
        <f t="shared" si="253"/>
        <v>0</v>
      </c>
      <c r="T373" s="159">
        <f t="shared" si="254"/>
        <v>0</v>
      </c>
      <c r="U373" s="159">
        <f t="shared" si="255"/>
        <v>0</v>
      </c>
      <c r="V373" s="159">
        <f t="shared" si="256"/>
        <v>0</v>
      </c>
      <c r="W373" s="159">
        <v>0</v>
      </c>
      <c r="X373" s="159">
        <v>0</v>
      </c>
      <c r="Y373" s="159">
        <v>0</v>
      </c>
      <c r="Z373" s="159">
        <v>0</v>
      </c>
      <c r="AA373" s="159">
        <v>1.8</v>
      </c>
      <c r="AB373" s="159">
        <f t="shared" si="242"/>
        <v>1.8</v>
      </c>
    </row>
    <row r="374" spans="1:28" ht="40.5" outlineLevel="1">
      <c r="A374" s="535" t="s">
        <v>744</v>
      </c>
      <c r="B374" s="277" t="s">
        <v>1364</v>
      </c>
      <c r="C374" s="485" t="s">
        <v>409</v>
      </c>
      <c r="D374" s="190"/>
      <c r="E374" s="190"/>
      <c r="F374" s="485">
        <v>2022</v>
      </c>
      <c r="G374" s="485">
        <v>2022</v>
      </c>
      <c r="H374" s="159">
        <f t="shared" si="243"/>
        <v>1.8</v>
      </c>
      <c r="I374" s="159">
        <f t="shared" si="228"/>
        <v>1.8</v>
      </c>
      <c r="J374" s="159">
        <f t="shared" si="244"/>
        <v>0</v>
      </c>
      <c r="K374" s="159" t="str">
        <f t="shared" si="245"/>
        <v>-</v>
      </c>
      <c r="L374" s="159" t="str">
        <f t="shared" si="246"/>
        <v>-</v>
      </c>
      <c r="M374" s="159" t="str">
        <f t="shared" si="247"/>
        <v>-</v>
      </c>
      <c r="N374" s="159" t="str">
        <f t="shared" si="248"/>
        <v>-</v>
      </c>
      <c r="O374" s="159" t="str">
        <f t="shared" si="249"/>
        <v>-</v>
      </c>
      <c r="P374" s="159" t="str">
        <f t="shared" si="250"/>
        <v>-</v>
      </c>
      <c r="Q374" s="159" t="str">
        <f t="shared" si="251"/>
        <v>-</v>
      </c>
      <c r="R374" s="159" t="str">
        <f t="shared" si="252"/>
        <v>-</v>
      </c>
      <c r="S374" s="159">
        <f t="shared" si="253"/>
        <v>0</v>
      </c>
      <c r="T374" s="159">
        <f t="shared" si="254"/>
        <v>0</v>
      </c>
      <c r="U374" s="159">
        <f t="shared" si="255"/>
        <v>0</v>
      </c>
      <c r="V374" s="159">
        <f t="shared" si="256"/>
        <v>0</v>
      </c>
      <c r="W374" s="159">
        <v>0</v>
      </c>
      <c r="X374" s="159">
        <v>0</v>
      </c>
      <c r="Y374" s="159">
        <v>0</v>
      </c>
      <c r="Z374" s="159">
        <v>0</v>
      </c>
      <c r="AA374" s="159">
        <v>1.8</v>
      </c>
      <c r="AB374" s="159">
        <f t="shared" si="242"/>
        <v>1.8</v>
      </c>
    </row>
    <row r="375" spans="1:28" ht="40.5" outlineLevel="1">
      <c r="A375" s="535" t="s">
        <v>745</v>
      </c>
      <c r="B375" s="277" t="s">
        <v>1419</v>
      </c>
      <c r="C375" s="485" t="s">
        <v>409</v>
      </c>
      <c r="D375" s="190"/>
      <c r="E375" s="190">
        <v>0.8</v>
      </c>
      <c r="F375" s="485">
        <v>2018</v>
      </c>
      <c r="G375" s="485">
        <v>2018</v>
      </c>
      <c r="H375" s="159">
        <f t="shared" ref="H375:H377" si="257">AB375</f>
        <v>3.8</v>
      </c>
      <c r="I375" s="159">
        <f t="shared" si="228"/>
        <v>3.8</v>
      </c>
      <c r="J375" s="159">
        <f t="shared" ref="J375:J377" si="258">W375</f>
        <v>3.8</v>
      </c>
      <c r="K375" s="159">
        <f t="shared" ref="K375:K377" si="259">IF(G375=2018,D375,"-")</f>
        <v>0</v>
      </c>
      <c r="L375" s="159">
        <f t="shared" ref="L375:L377" si="260">IF(G375=2018,E375,"-")</f>
        <v>0.8</v>
      </c>
      <c r="M375" s="159" t="str">
        <f t="shared" ref="M375:M377" si="261">IF(G375=2019,D375,"-")</f>
        <v>-</v>
      </c>
      <c r="N375" s="159" t="str">
        <f t="shared" ref="N375:N377" si="262">IF(G375=2019,E375,"-")</f>
        <v>-</v>
      </c>
      <c r="O375" s="159" t="str">
        <f t="shared" ref="O375:O377" si="263">IF(G375=2020,D375,"-")</f>
        <v>-</v>
      </c>
      <c r="P375" s="159" t="str">
        <f t="shared" ref="P375:P377" si="264">IF(G375=2020,E375,"-")</f>
        <v>-</v>
      </c>
      <c r="Q375" s="159" t="str">
        <f t="shared" ref="Q375:Q377" si="265">IF(G375=2021,D375,"-")</f>
        <v>-</v>
      </c>
      <c r="R375" s="159" t="str">
        <f t="shared" ref="R375:R377" si="266">IF(G375=2021,E375,"-")</f>
        <v>-</v>
      </c>
      <c r="S375" s="159" t="str">
        <f t="shared" ref="S375:S377" si="267">IF(G375=2022,D375,"-")</f>
        <v>-</v>
      </c>
      <c r="T375" s="159" t="str">
        <f t="shared" ref="T375:T377" si="268">IF(G375=2022,E375,"-")</f>
        <v>-</v>
      </c>
      <c r="U375" s="159">
        <f t="shared" ref="U375:U377" si="269">SUM(K375,M375,O375,Q375,S375,)</f>
        <v>0</v>
      </c>
      <c r="V375" s="159">
        <f t="shared" ref="V375:V377" si="270">SUM(L375,N375,P375,R375,T375,)</f>
        <v>0.8</v>
      </c>
      <c r="W375" s="159">
        <v>3.8</v>
      </c>
      <c r="X375" s="159">
        <v>0</v>
      </c>
      <c r="Y375" s="159">
        <v>0</v>
      </c>
      <c r="Z375" s="159">
        <v>0</v>
      </c>
      <c r="AA375" s="159">
        <v>0</v>
      </c>
      <c r="AB375" s="159">
        <f t="shared" si="242"/>
        <v>3.8</v>
      </c>
    </row>
    <row r="376" spans="1:28" ht="40.5" outlineLevel="1">
      <c r="A376" s="535" t="s">
        <v>833</v>
      </c>
      <c r="B376" s="277" t="s">
        <v>1420</v>
      </c>
      <c r="C376" s="485" t="s">
        <v>409</v>
      </c>
      <c r="D376" s="190"/>
      <c r="E376" s="190">
        <v>0.8</v>
      </c>
      <c r="F376" s="485">
        <v>2018</v>
      </c>
      <c r="G376" s="485">
        <v>2018</v>
      </c>
      <c r="H376" s="159">
        <f t="shared" si="257"/>
        <v>3.8</v>
      </c>
      <c r="I376" s="159">
        <f t="shared" si="228"/>
        <v>3.8</v>
      </c>
      <c r="J376" s="159">
        <f t="shared" si="258"/>
        <v>3.8</v>
      </c>
      <c r="K376" s="159">
        <f t="shared" si="259"/>
        <v>0</v>
      </c>
      <c r="L376" s="159">
        <f t="shared" si="260"/>
        <v>0.8</v>
      </c>
      <c r="M376" s="159" t="str">
        <f t="shared" si="261"/>
        <v>-</v>
      </c>
      <c r="N376" s="159" t="str">
        <f t="shared" si="262"/>
        <v>-</v>
      </c>
      <c r="O376" s="159" t="str">
        <f t="shared" si="263"/>
        <v>-</v>
      </c>
      <c r="P376" s="159" t="str">
        <f t="shared" si="264"/>
        <v>-</v>
      </c>
      <c r="Q376" s="159" t="str">
        <f t="shared" si="265"/>
        <v>-</v>
      </c>
      <c r="R376" s="159" t="str">
        <f t="shared" si="266"/>
        <v>-</v>
      </c>
      <c r="S376" s="159" t="str">
        <f t="shared" si="267"/>
        <v>-</v>
      </c>
      <c r="T376" s="159" t="str">
        <f t="shared" si="268"/>
        <v>-</v>
      </c>
      <c r="U376" s="159">
        <f t="shared" si="269"/>
        <v>0</v>
      </c>
      <c r="V376" s="159">
        <f t="shared" si="270"/>
        <v>0.8</v>
      </c>
      <c r="W376" s="159">
        <v>3.8</v>
      </c>
      <c r="X376" s="159">
        <v>0</v>
      </c>
      <c r="Y376" s="159">
        <v>0</v>
      </c>
      <c r="Z376" s="159">
        <v>0</v>
      </c>
      <c r="AA376" s="159">
        <v>0</v>
      </c>
      <c r="AB376" s="159">
        <f t="shared" si="242"/>
        <v>3.8</v>
      </c>
    </row>
    <row r="377" spans="1:28" ht="40.5" outlineLevel="1">
      <c r="A377" s="535" t="s">
        <v>834</v>
      </c>
      <c r="B377" s="277" t="s">
        <v>1388</v>
      </c>
      <c r="C377" s="485" t="s">
        <v>409</v>
      </c>
      <c r="D377" s="190"/>
      <c r="E377" s="190">
        <v>0.4</v>
      </c>
      <c r="F377" s="485">
        <v>2018</v>
      </c>
      <c r="G377" s="485">
        <v>2018</v>
      </c>
      <c r="H377" s="159">
        <f t="shared" si="257"/>
        <v>1.9</v>
      </c>
      <c r="I377" s="159">
        <f t="shared" si="228"/>
        <v>1.9</v>
      </c>
      <c r="J377" s="159">
        <f t="shared" si="258"/>
        <v>1.9</v>
      </c>
      <c r="K377" s="159">
        <f t="shared" si="259"/>
        <v>0</v>
      </c>
      <c r="L377" s="159">
        <f t="shared" si="260"/>
        <v>0.4</v>
      </c>
      <c r="M377" s="159" t="str">
        <f t="shared" si="261"/>
        <v>-</v>
      </c>
      <c r="N377" s="159" t="str">
        <f t="shared" si="262"/>
        <v>-</v>
      </c>
      <c r="O377" s="159" t="str">
        <f t="shared" si="263"/>
        <v>-</v>
      </c>
      <c r="P377" s="159" t="str">
        <f t="shared" si="264"/>
        <v>-</v>
      </c>
      <c r="Q377" s="159" t="str">
        <f t="shared" si="265"/>
        <v>-</v>
      </c>
      <c r="R377" s="159" t="str">
        <f t="shared" si="266"/>
        <v>-</v>
      </c>
      <c r="S377" s="159" t="str">
        <f t="shared" si="267"/>
        <v>-</v>
      </c>
      <c r="T377" s="159" t="str">
        <f t="shared" si="268"/>
        <v>-</v>
      </c>
      <c r="U377" s="159">
        <f t="shared" si="269"/>
        <v>0</v>
      </c>
      <c r="V377" s="159">
        <f t="shared" si="270"/>
        <v>0.4</v>
      </c>
      <c r="W377" s="159">
        <v>1.9</v>
      </c>
      <c r="X377" s="159">
        <v>0</v>
      </c>
      <c r="Y377" s="159">
        <v>0</v>
      </c>
      <c r="Z377" s="159">
        <v>0</v>
      </c>
      <c r="AA377" s="159">
        <v>0</v>
      </c>
      <c r="AB377" s="159">
        <f t="shared" si="242"/>
        <v>1.9</v>
      </c>
    </row>
    <row r="378" spans="1:28" ht="81" outlineLevel="1">
      <c r="A378" s="535" t="s">
        <v>851</v>
      </c>
      <c r="B378" s="277" t="s">
        <v>1523</v>
      </c>
      <c r="C378" s="485" t="s">
        <v>409</v>
      </c>
      <c r="D378" s="190"/>
      <c r="E378" s="190">
        <v>0.4</v>
      </c>
      <c r="F378" s="485">
        <v>2020</v>
      </c>
      <c r="G378" s="485">
        <v>2020</v>
      </c>
      <c r="H378" s="159">
        <f t="shared" ref="H378" si="271">AB378</f>
        <v>3.8</v>
      </c>
      <c r="I378" s="159">
        <f t="shared" ref="I378" si="272">H378</f>
        <v>3.8</v>
      </c>
      <c r="J378" s="159">
        <f t="shared" ref="J378" si="273">W378</f>
        <v>0</v>
      </c>
      <c r="K378" s="159" t="str">
        <f t="shared" ref="K378" si="274">IF(G378=2018,D378,"-")</f>
        <v>-</v>
      </c>
      <c r="L378" s="159" t="str">
        <f t="shared" ref="L378" si="275">IF(G378=2018,E378,"-")</f>
        <v>-</v>
      </c>
      <c r="M378" s="159" t="str">
        <f t="shared" ref="M378" si="276">IF(G378=2019,D378,"-")</f>
        <v>-</v>
      </c>
      <c r="N378" s="159" t="str">
        <f t="shared" ref="N378" si="277">IF(G378=2019,E378,"-")</f>
        <v>-</v>
      </c>
      <c r="O378" s="159">
        <f t="shared" ref="O378" si="278">IF(G378=2020,D378,"-")</f>
        <v>0</v>
      </c>
      <c r="P378" s="159">
        <f t="shared" ref="P378" si="279">IF(G378=2020,E378,"-")</f>
        <v>0.4</v>
      </c>
      <c r="Q378" s="159" t="str">
        <f t="shared" ref="Q378" si="280">IF(G378=2021,D378,"-")</f>
        <v>-</v>
      </c>
      <c r="R378" s="159" t="str">
        <f t="shared" ref="R378" si="281">IF(G378=2021,E378,"-")</f>
        <v>-</v>
      </c>
      <c r="S378" s="159" t="str">
        <f t="shared" ref="S378" si="282">IF(G378=2022,D378,"-")</f>
        <v>-</v>
      </c>
      <c r="T378" s="159" t="str">
        <f t="shared" ref="T378" si="283">IF(G378=2022,E378,"-")</f>
        <v>-</v>
      </c>
      <c r="U378" s="159">
        <f t="shared" ref="U378" si="284">SUM(K378,M378,O378,Q378,S378,)</f>
        <v>0</v>
      </c>
      <c r="V378" s="159">
        <f t="shared" ref="V378" si="285">SUM(L378,N378,P378,R378,T378,)</f>
        <v>0.4</v>
      </c>
      <c r="W378" s="159">
        <v>0</v>
      </c>
      <c r="X378" s="159">
        <v>0</v>
      </c>
      <c r="Y378" s="159">
        <v>3.8</v>
      </c>
      <c r="Z378" s="159">
        <v>0</v>
      </c>
      <c r="AA378" s="159">
        <v>0</v>
      </c>
      <c r="AB378" s="159">
        <f t="shared" ref="AB378" si="286">SUM(W378:AA378)</f>
        <v>3.8</v>
      </c>
    </row>
    <row r="379" spans="1:28" ht="40.5" outlineLevel="1">
      <c r="A379" s="535" t="s">
        <v>1462</v>
      </c>
      <c r="B379" s="277" t="s">
        <v>1524</v>
      </c>
      <c r="C379" s="485" t="s">
        <v>409</v>
      </c>
      <c r="D379" s="190"/>
      <c r="E379" s="190">
        <v>0.4</v>
      </c>
      <c r="F379" s="485">
        <v>2020</v>
      </c>
      <c r="G379" s="485">
        <v>2020</v>
      </c>
      <c r="H379" s="159">
        <f t="shared" ref="H379:H439" si="287">AB379</f>
        <v>3.8</v>
      </c>
      <c r="I379" s="159">
        <f t="shared" ref="I379:I439" si="288">H379</f>
        <v>3.8</v>
      </c>
      <c r="J379" s="159">
        <f t="shared" ref="J379:J439" si="289">W379</f>
        <v>0</v>
      </c>
      <c r="K379" s="159" t="str">
        <f t="shared" ref="K379:K439" si="290">IF(G379=2018,D379,"-")</f>
        <v>-</v>
      </c>
      <c r="L379" s="159" t="str">
        <f t="shared" ref="L379:L439" si="291">IF(G379=2018,E379,"-")</f>
        <v>-</v>
      </c>
      <c r="M379" s="159" t="str">
        <f t="shared" ref="M379:M439" si="292">IF(G379=2019,D379,"-")</f>
        <v>-</v>
      </c>
      <c r="N379" s="159" t="str">
        <f t="shared" ref="N379:N439" si="293">IF(G379=2019,E379,"-")</f>
        <v>-</v>
      </c>
      <c r="O379" s="159">
        <f t="shared" ref="O379:O439" si="294">IF(G379=2020,D379,"-")</f>
        <v>0</v>
      </c>
      <c r="P379" s="159">
        <f t="shared" ref="P379:P439" si="295">IF(G379=2020,E379,"-")</f>
        <v>0.4</v>
      </c>
      <c r="Q379" s="159" t="str">
        <f t="shared" ref="Q379:Q439" si="296">IF(G379=2021,D379,"-")</f>
        <v>-</v>
      </c>
      <c r="R379" s="159" t="str">
        <f t="shared" ref="R379:R439" si="297">IF(G379=2021,E379,"-")</f>
        <v>-</v>
      </c>
      <c r="S379" s="159" t="str">
        <f t="shared" ref="S379:S439" si="298">IF(G379=2022,D379,"-")</f>
        <v>-</v>
      </c>
      <c r="T379" s="159" t="str">
        <f t="shared" ref="T379:T439" si="299">IF(G379=2022,E379,"-")</f>
        <v>-</v>
      </c>
      <c r="U379" s="159">
        <f t="shared" ref="U379:U439" si="300">SUM(K379,M379,O379,Q379,S379,)</f>
        <v>0</v>
      </c>
      <c r="V379" s="159">
        <f t="shared" ref="V379:V439" si="301">SUM(L379,N379,P379,R379,T379,)</f>
        <v>0.4</v>
      </c>
      <c r="W379" s="159">
        <v>0</v>
      </c>
      <c r="X379" s="159">
        <v>0</v>
      </c>
      <c r="Y379" s="159">
        <v>3.8</v>
      </c>
      <c r="Z379" s="159">
        <v>0</v>
      </c>
      <c r="AA379" s="159">
        <v>0</v>
      </c>
      <c r="AB379" s="159">
        <f t="shared" ref="AB379:AB439" si="302">SUM(W379:AA379)</f>
        <v>3.8</v>
      </c>
    </row>
    <row r="380" spans="1:28" ht="40.5" outlineLevel="1">
      <c r="A380" s="535" t="s">
        <v>1463</v>
      </c>
      <c r="B380" s="277" t="s">
        <v>1525</v>
      </c>
      <c r="C380" s="485" t="s">
        <v>409</v>
      </c>
      <c r="D380" s="190"/>
      <c r="E380" s="190">
        <v>0.4</v>
      </c>
      <c r="F380" s="485">
        <v>2020</v>
      </c>
      <c r="G380" s="485">
        <v>2020</v>
      </c>
      <c r="H380" s="159">
        <f t="shared" si="287"/>
        <v>3.8</v>
      </c>
      <c r="I380" s="159">
        <f t="shared" si="288"/>
        <v>3.8</v>
      </c>
      <c r="J380" s="159">
        <f t="shared" si="289"/>
        <v>0</v>
      </c>
      <c r="K380" s="159" t="str">
        <f t="shared" si="290"/>
        <v>-</v>
      </c>
      <c r="L380" s="159" t="str">
        <f t="shared" si="291"/>
        <v>-</v>
      </c>
      <c r="M380" s="159" t="str">
        <f t="shared" si="292"/>
        <v>-</v>
      </c>
      <c r="N380" s="159" t="str">
        <f t="shared" si="293"/>
        <v>-</v>
      </c>
      <c r="O380" s="159">
        <f t="shared" si="294"/>
        <v>0</v>
      </c>
      <c r="P380" s="159">
        <f t="shared" si="295"/>
        <v>0.4</v>
      </c>
      <c r="Q380" s="159" t="str">
        <f t="shared" si="296"/>
        <v>-</v>
      </c>
      <c r="R380" s="159" t="str">
        <f t="shared" si="297"/>
        <v>-</v>
      </c>
      <c r="S380" s="159" t="str">
        <f t="shared" si="298"/>
        <v>-</v>
      </c>
      <c r="T380" s="159" t="str">
        <f t="shared" si="299"/>
        <v>-</v>
      </c>
      <c r="U380" s="159">
        <f t="shared" si="300"/>
        <v>0</v>
      </c>
      <c r="V380" s="159">
        <f t="shared" si="301"/>
        <v>0.4</v>
      </c>
      <c r="W380" s="159">
        <v>0</v>
      </c>
      <c r="X380" s="159">
        <v>0</v>
      </c>
      <c r="Y380" s="159">
        <v>3.8</v>
      </c>
      <c r="Z380" s="159">
        <v>0</v>
      </c>
      <c r="AA380" s="159">
        <v>0</v>
      </c>
      <c r="AB380" s="159">
        <f t="shared" si="302"/>
        <v>3.8</v>
      </c>
    </row>
    <row r="381" spans="1:28" ht="40.5" outlineLevel="1">
      <c r="A381" s="535" t="s">
        <v>1464</v>
      </c>
      <c r="B381" s="277" t="s">
        <v>1526</v>
      </c>
      <c r="C381" s="485" t="s">
        <v>409</v>
      </c>
      <c r="D381" s="190"/>
      <c r="E381" s="190">
        <v>0.4</v>
      </c>
      <c r="F381" s="485">
        <v>2020</v>
      </c>
      <c r="G381" s="485">
        <v>2020</v>
      </c>
      <c r="H381" s="159">
        <f t="shared" si="287"/>
        <v>3.8</v>
      </c>
      <c r="I381" s="159">
        <f t="shared" si="288"/>
        <v>3.8</v>
      </c>
      <c r="J381" s="159">
        <f t="shared" si="289"/>
        <v>0</v>
      </c>
      <c r="K381" s="159" t="str">
        <f t="shared" si="290"/>
        <v>-</v>
      </c>
      <c r="L381" s="159" t="str">
        <f t="shared" si="291"/>
        <v>-</v>
      </c>
      <c r="M381" s="159" t="str">
        <f t="shared" si="292"/>
        <v>-</v>
      </c>
      <c r="N381" s="159" t="str">
        <f t="shared" si="293"/>
        <v>-</v>
      </c>
      <c r="O381" s="159">
        <f t="shared" si="294"/>
        <v>0</v>
      </c>
      <c r="P381" s="159">
        <f t="shared" si="295"/>
        <v>0.4</v>
      </c>
      <c r="Q381" s="159" t="str">
        <f t="shared" si="296"/>
        <v>-</v>
      </c>
      <c r="R381" s="159" t="str">
        <f t="shared" si="297"/>
        <v>-</v>
      </c>
      <c r="S381" s="159" t="str">
        <f t="shared" si="298"/>
        <v>-</v>
      </c>
      <c r="T381" s="159" t="str">
        <f t="shared" si="299"/>
        <v>-</v>
      </c>
      <c r="U381" s="159">
        <f t="shared" si="300"/>
        <v>0</v>
      </c>
      <c r="V381" s="159">
        <f t="shared" si="301"/>
        <v>0.4</v>
      </c>
      <c r="W381" s="159">
        <v>0</v>
      </c>
      <c r="X381" s="159">
        <v>0</v>
      </c>
      <c r="Y381" s="159">
        <v>3.8</v>
      </c>
      <c r="Z381" s="159">
        <v>0</v>
      </c>
      <c r="AA381" s="159">
        <v>0</v>
      </c>
      <c r="AB381" s="159">
        <f t="shared" si="302"/>
        <v>3.8</v>
      </c>
    </row>
    <row r="382" spans="1:28" ht="40.5" outlineLevel="1">
      <c r="A382" s="535" t="s">
        <v>1465</v>
      </c>
      <c r="B382" s="277" t="s">
        <v>1527</v>
      </c>
      <c r="C382" s="485" t="s">
        <v>409</v>
      </c>
      <c r="D382" s="190"/>
      <c r="E382" s="190">
        <v>0.4</v>
      </c>
      <c r="F382" s="485">
        <v>2020</v>
      </c>
      <c r="G382" s="485">
        <v>2020</v>
      </c>
      <c r="H382" s="159">
        <f t="shared" si="287"/>
        <v>3.8</v>
      </c>
      <c r="I382" s="159">
        <f t="shared" si="288"/>
        <v>3.8</v>
      </c>
      <c r="J382" s="159">
        <f t="shared" si="289"/>
        <v>0</v>
      </c>
      <c r="K382" s="159" t="str">
        <f t="shared" si="290"/>
        <v>-</v>
      </c>
      <c r="L382" s="159" t="str">
        <f t="shared" si="291"/>
        <v>-</v>
      </c>
      <c r="M382" s="159" t="str">
        <f t="shared" si="292"/>
        <v>-</v>
      </c>
      <c r="N382" s="159" t="str">
        <f t="shared" si="293"/>
        <v>-</v>
      </c>
      <c r="O382" s="159">
        <f t="shared" si="294"/>
        <v>0</v>
      </c>
      <c r="P382" s="159">
        <f t="shared" si="295"/>
        <v>0.4</v>
      </c>
      <c r="Q382" s="159" t="str">
        <f t="shared" si="296"/>
        <v>-</v>
      </c>
      <c r="R382" s="159" t="str">
        <f t="shared" si="297"/>
        <v>-</v>
      </c>
      <c r="S382" s="159" t="str">
        <f t="shared" si="298"/>
        <v>-</v>
      </c>
      <c r="T382" s="159" t="str">
        <f t="shared" si="299"/>
        <v>-</v>
      </c>
      <c r="U382" s="159">
        <f t="shared" si="300"/>
        <v>0</v>
      </c>
      <c r="V382" s="159">
        <f t="shared" si="301"/>
        <v>0.4</v>
      </c>
      <c r="W382" s="159">
        <v>0</v>
      </c>
      <c r="X382" s="159">
        <v>0</v>
      </c>
      <c r="Y382" s="159">
        <v>3.8</v>
      </c>
      <c r="Z382" s="159">
        <v>0</v>
      </c>
      <c r="AA382" s="159">
        <v>0</v>
      </c>
      <c r="AB382" s="159">
        <f t="shared" si="302"/>
        <v>3.8</v>
      </c>
    </row>
    <row r="383" spans="1:28" ht="40.5" outlineLevel="1">
      <c r="A383" s="535" t="s">
        <v>1466</v>
      </c>
      <c r="B383" s="277" t="s">
        <v>1528</v>
      </c>
      <c r="C383" s="485" t="s">
        <v>409</v>
      </c>
      <c r="D383" s="190"/>
      <c r="E383" s="190">
        <v>0.4</v>
      </c>
      <c r="F383" s="485">
        <v>2022</v>
      </c>
      <c r="G383" s="485">
        <v>2022</v>
      </c>
      <c r="H383" s="159">
        <f t="shared" si="287"/>
        <v>3.8</v>
      </c>
      <c r="I383" s="159">
        <f t="shared" si="288"/>
        <v>3.8</v>
      </c>
      <c r="J383" s="159">
        <f t="shared" si="289"/>
        <v>0</v>
      </c>
      <c r="K383" s="159" t="str">
        <f t="shared" si="290"/>
        <v>-</v>
      </c>
      <c r="L383" s="159" t="str">
        <f t="shared" si="291"/>
        <v>-</v>
      </c>
      <c r="M383" s="159" t="str">
        <f t="shared" si="292"/>
        <v>-</v>
      </c>
      <c r="N383" s="159" t="str">
        <f t="shared" si="293"/>
        <v>-</v>
      </c>
      <c r="O383" s="159" t="str">
        <f t="shared" si="294"/>
        <v>-</v>
      </c>
      <c r="P383" s="159" t="str">
        <f t="shared" si="295"/>
        <v>-</v>
      </c>
      <c r="Q383" s="159" t="str">
        <f t="shared" si="296"/>
        <v>-</v>
      </c>
      <c r="R383" s="159" t="str">
        <f t="shared" si="297"/>
        <v>-</v>
      </c>
      <c r="S383" s="159">
        <f t="shared" si="298"/>
        <v>0</v>
      </c>
      <c r="T383" s="159">
        <f t="shared" si="299"/>
        <v>0.4</v>
      </c>
      <c r="U383" s="159">
        <f t="shared" si="300"/>
        <v>0</v>
      </c>
      <c r="V383" s="159">
        <f t="shared" si="301"/>
        <v>0.4</v>
      </c>
      <c r="W383" s="159">
        <v>0</v>
      </c>
      <c r="X383" s="159">
        <v>0</v>
      </c>
      <c r="Y383" s="159">
        <v>0</v>
      </c>
      <c r="Z383" s="159">
        <v>0</v>
      </c>
      <c r="AA383" s="159">
        <v>3.8</v>
      </c>
      <c r="AB383" s="159">
        <f t="shared" si="302"/>
        <v>3.8</v>
      </c>
    </row>
    <row r="384" spans="1:28" ht="40.5" outlineLevel="1">
      <c r="A384" s="535" t="s">
        <v>1467</v>
      </c>
      <c r="B384" s="277" t="s">
        <v>1529</v>
      </c>
      <c r="C384" s="485" t="s">
        <v>409</v>
      </c>
      <c r="D384" s="190"/>
      <c r="E384" s="190">
        <v>0.4</v>
      </c>
      <c r="F384" s="485">
        <v>2022</v>
      </c>
      <c r="G384" s="485">
        <v>2022</v>
      </c>
      <c r="H384" s="159">
        <f t="shared" si="287"/>
        <v>3.8</v>
      </c>
      <c r="I384" s="159">
        <f t="shared" si="288"/>
        <v>3.8</v>
      </c>
      <c r="J384" s="159">
        <f t="shared" si="289"/>
        <v>0</v>
      </c>
      <c r="K384" s="159" t="str">
        <f t="shared" si="290"/>
        <v>-</v>
      </c>
      <c r="L384" s="159" t="str">
        <f t="shared" si="291"/>
        <v>-</v>
      </c>
      <c r="M384" s="159" t="str">
        <f t="shared" si="292"/>
        <v>-</v>
      </c>
      <c r="N384" s="159" t="str">
        <f t="shared" si="293"/>
        <v>-</v>
      </c>
      <c r="O384" s="159" t="str">
        <f t="shared" si="294"/>
        <v>-</v>
      </c>
      <c r="P384" s="159" t="str">
        <f t="shared" si="295"/>
        <v>-</v>
      </c>
      <c r="Q384" s="159" t="str">
        <f t="shared" si="296"/>
        <v>-</v>
      </c>
      <c r="R384" s="159" t="str">
        <f t="shared" si="297"/>
        <v>-</v>
      </c>
      <c r="S384" s="159">
        <f t="shared" si="298"/>
        <v>0</v>
      </c>
      <c r="T384" s="159">
        <f t="shared" si="299"/>
        <v>0.4</v>
      </c>
      <c r="U384" s="159">
        <f t="shared" si="300"/>
        <v>0</v>
      </c>
      <c r="V384" s="159">
        <f t="shared" si="301"/>
        <v>0.4</v>
      </c>
      <c r="W384" s="159">
        <v>0</v>
      </c>
      <c r="X384" s="159">
        <v>0</v>
      </c>
      <c r="Y384" s="159">
        <v>0</v>
      </c>
      <c r="Z384" s="159">
        <v>0</v>
      </c>
      <c r="AA384" s="159">
        <v>3.8</v>
      </c>
      <c r="AB384" s="159">
        <f t="shared" si="302"/>
        <v>3.8</v>
      </c>
    </row>
    <row r="385" spans="1:28" ht="40.5" outlineLevel="1">
      <c r="A385" s="535" t="s">
        <v>1468</v>
      </c>
      <c r="B385" s="277" t="s">
        <v>1530</v>
      </c>
      <c r="C385" s="485" t="s">
        <v>409</v>
      </c>
      <c r="D385" s="190"/>
      <c r="E385" s="190">
        <v>0.4</v>
      </c>
      <c r="F385" s="485">
        <v>2022</v>
      </c>
      <c r="G385" s="485">
        <v>2022</v>
      </c>
      <c r="H385" s="159">
        <f t="shared" si="287"/>
        <v>3.8</v>
      </c>
      <c r="I385" s="159">
        <f t="shared" si="288"/>
        <v>3.8</v>
      </c>
      <c r="J385" s="159">
        <f t="shared" si="289"/>
        <v>0</v>
      </c>
      <c r="K385" s="159" t="str">
        <f t="shared" si="290"/>
        <v>-</v>
      </c>
      <c r="L385" s="159" t="str">
        <f t="shared" si="291"/>
        <v>-</v>
      </c>
      <c r="M385" s="159" t="str">
        <f t="shared" si="292"/>
        <v>-</v>
      </c>
      <c r="N385" s="159" t="str">
        <f t="shared" si="293"/>
        <v>-</v>
      </c>
      <c r="O385" s="159" t="str">
        <f t="shared" si="294"/>
        <v>-</v>
      </c>
      <c r="P385" s="159" t="str">
        <f t="shared" si="295"/>
        <v>-</v>
      </c>
      <c r="Q385" s="159" t="str">
        <f t="shared" si="296"/>
        <v>-</v>
      </c>
      <c r="R385" s="159" t="str">
        <f t="shared" si="297"/>
        <v>-</v>
      </c>
      <c r="S385" s="159">
        <f t="shared" si="298"/>
        <v>0</v>
      </c>
      <c r="T385" s="159">
        <f t="shared" si="299"/>
        <v>0.4</v>
      </c>
      <c r="U385" s="159">
        <f t="shared" si="300"/>
        <v>0</v>
      </c>
      <c r="V385" s="159">
        <f t="shared" si="301"/>
        <v>0.4</v>
      </c>
      <c r="W385" s="159">
        <v>0</v>
      </c>
      <c r="X385" s="159">
        <v>0</v>
      </c>
      <c r="Y385" s="159">
        <v>0</v>
      </c>
      <c r="Z385" s="159">
        <v>0</v>
      </c>
      <c r="AA385" s="159">
        <v>3.8</v>
      </c>
      <c r="AB385" s="159">
        <f t="shared" si="302"/>
        <v>3.8</v>
      </c>
    </row>
    <row r="386" spans="1:28" ht="40.5" outlineLevel="1">
      <c r="A386" s="535" t="s">
        <v>1469</v>
      </c>
      <c r="B386" s="277" t="s">
        <v>1531</v>
      </c>
      <c r="C386" s="485" t="s">
        <v>409</v>
      </c>
      <c r="D386" s="190"/>
      <c r="E386" s="190">
        <v>0.4</v>
      </c>
      <c r="F386" s="485">
        <v>2022</v>
      </c>
      <c r="G386" s="485">
        <v>2022</v>
      </c>
      <c r="H386" s="159">
        <f t="shared" si="287"/>
        <v>3.8</v>
      </c>
      <c r="I386" s="159">
        <f t="shared" si="288"/>
        <v>3.8</v>
      </c>
      <c r="J386" s="159">
        <f t="shared" si="289"/>
        <v>0</v>
      </c>
      <c r="K386" s="159" t="str">
        <f t="shared" si="290"/>
        <v>-</v>
      </c>
      <c r="L386" s="159" t="str">
        <f t="shared" si="291"/>
        <v>-</v>
      </c>
      <c r="M386" s="159" t="str">
        <f t="shared" si="292"/>
        <v>-</v>
      </c>
      <c r="N386" s="159" t="str">
        <f t="shared" si="293"/>
        <v>-</v>
      </c>
      <c r="O386" s="159" t="str">
        <f t="shared" si="294"/>
        <v>-</v>
      </c>
      <c r="P386" s="159" t="str">
        <f t="shared" si="295"/>
        <v>-</v>
      </c>
      <c r="Q386" s="159" t="str">
        <f t="shared" si="296"/>
        <v>-</v>
      </c>
      <c r="R386" s="159" t="str">
        <f t="shared" si="297"/>
        <v>-</v>
      </c>
      <c r="S386" s="159">
        <f t="shared" si="298"/>
        <v>0</v>
      </c>
      <c r="T386" s="159">
        <f t="shared" si="299"/>
        <v>0.4</v>
      </c>
      <c r="U386" s="159">
        <f t="shared" si="300"/>
        <v>0</v>
      </c>
      <c r="V386" s="159">
        <f t="shared" si="301"/>
        <v>0.4</v>
      </c>
      <c r="W386" s="159">
        <v>0</v>
      </c>
      <c r="X386" s="159">
        <v>0</v>
      </c>
      <c r="Y386" s="159">
        <v>0</v>
      </c>
      <c r="Z386" s="159">
        <v>0</v>
      </c>
      <c r="AA386" s="159">
        <v>3.8</v>
      </c>
      <c r="AB386" s="159">
        <f t="shared" si="302"/>
        <v>3.8</v>
      </c>
    </row>
    <row r="387" spans="1:28" ht="40.5" outlineLevel="1">
      <c r="A387" s="535" t="s">
        <v>1470</v>
      </c>
      <c r="B387" s="277" t="s">
        <v>1532</v>
      </c>
      <c r="C387" s="485" t="s">
        <v>409</v>
      </c>
      <c r="D387" s="190"/>
      <c r="E387" s="190">
        <v>0.4</v>
      </c>
      <c r="F387" s="485">
        <v>2022</v>
      </c>
      <c r="G387" s="485">
        <v>2022</v>
      </c>
      <c r="H387" s="159">
        <f t="shared" si="287"/>
        <v>3.8</v>
      </c>
      <c r="I387" s="159">
        <f t="shared" si="288"/>
        <v>3.8</v>
      </c>
      <c r="J387" s="159">
        <f t="shared" si="289"/>
        <v>0</v>
      </c>
      <c r="K387" s="159" t="str">
        <f t="shared" si="290"/>
        <v>-</v>
      </c>
      <c r="L387" s="159" t="str">
        <f t="shared" si="291"/>
        <v>-</v>
      </c>
      <c r="M387" s="159" t="str">
        <f t="shared" si="292"/>
        <v>-</v>
      </c>
      <c r="N387" s="159" t="str">
        <f t="shared" si="293"/>
        <v>-</v>
      </c>
      <c r="O387" s="159" t="str">
        <f t="shared" si="294"/>
        <v>-</v>
      </c>
      <c r="P387" s="159" t="str">
        <f t="shared" si="295"/>
        <v>-</v>
      </c>
      <c r="Q387" s="159" t="str">
        <f t="shared" si="296"/>
        <v>-</v>
      </c>
      <c r="R387" s="159" t="str">
        <f t="shared" si="297"/>
        <v>-</v>
      </c>
      <c r="S387" s="159">
        <f t="shared" si="298"/>
        <v>0</v>
      </c>
      <c r="T387" s="159">
        <f t="shared" si="299"/>
        <v>0.4</v>
      </c>
      <c r="U387" s="159">
        <f t="shared" si="300"/>
        <v>0</v>
      </c>
      <c r="V387" s="159">
        <f t="shared" si="301"/>
        <v>0.4</v>
      </c>
      <c r="W387" s="159">
        <v>0</v>
      </c>
      <c r="X387" s="159">
        <v>0</v>
      </c>
      <c r="Y387" s="159">
        <v>0</v>
      </c>
      <c r="Z387" s="159">
        <v>0</v>
      </c>
      <c r="AA387" s="159">
        <v>3.8</v>
      </c>
      <c r="AB387" s="159">
        <f t="shared" si="302"/>
        <v>3.8</v>
      </c>
    </row>
    <row r="388" spans="1:28" ht="40.5" outlineLevel="1">
      <c r="A388" s="535" t="s">
        <v>1471</v>
      </c>
      <c r="B388" s="277" t="s">
        <v>1533</v>
      </c>
      <c r="C388" s="485" t="s">
        <v>409</v>
      </c>
      <c r="D388" s="190"/>
      <c r="E388" s="190">
        <v>0.4</v>
      </c>
      <c r="F388" s="485">
        <v>2022</v>
      </c>
      <c r="G388" s="485">
        <v>2022</v>
      </c>
      <c r="H388" s="159">
        <f t="shared" si="287"/>
        <v>3.8</v>
      </c>
      <c r="I388" s="159">
        <f t="shared" si="288"/>
        <v>3.8</v>
      </c>
      <c r="J388" s="159">
        <f t="shared" si="289"/>
        <v>0</v>
      </c>
      <c r="K388" s="159" t="str">
        <f t="shared" si="290"/>
        <v>-</v>
      </c>
      <c r="L388" s="159" t="str">
        <f t="shared" si="291"/>
        <v>-</v>
      </c>
      <c r="M388" s="159" t="str">
        <f t="shared" si="292"/>
        <v>-</v>
      </c>
      <c r="N388" s="159" t="str">
        <f t="shared" si="293"/>
        <v>-</v>
      </c>
      <c r="O388" s="159" t="str">
        <f t="shared" si="294"/>
        <v>-</v>
      </c>
      <c r="P388" s="159" t="str">
        <f t="shared" si="295"/>
        <v>-</v>
      </c>
      <c r="Q388" s="159" t="str">
        <f t="shared" si="296"/>
        <v>-</v>
      </c>
      <c r="R388" s="159" t="str">
        <f t="shared" si="297"/>
        <v>-</v>
      </c>
      <c r="S388" s="159">
        <f t="shared" si="298"/>
        <v>0</v>
      </c>
      <c r="T388" s="159">
        <f t="shared" si="299"/>
        <v>0.4</v>
      </c>
      <c r="U388" s="159">
        <f t="shared" si="300"/>
        <v>0</v>
      </c>
      <c r="V388" s="159">
        <f t="shared" si="301"/>
        <v>0.4</v>
      </c>
      <c r="W388" s="159">
        <v>0</v>
      </c>
      <c r="X388" s="159">
        <v>0</v>
      </c>
      <c r="Y388" s="159">
        <v>0</v>
      </c>
      <c r="Z388" s="159">
        <v>0</v>
      </c>
      <c r="AA388" s="159">
        <v>3.8</v>
      </c>
      <c r="AB388" s="159">
        <f t="shared" si="302"/>
        <v>3.8</v>
      </c>
    </row>
    <row r="389" spans="1:28" ht="40.5" outlineLevel="1">
      <c r="A389" s="535" t="s">
        <v>1472</v>
      </c>
      <c r="B389" s="277" t="s">
        <v>1534</v>
      </c>
      <c r="C389" s="485" t="s">
        <v>409</v>
      </c>
      <c r="D389" s="190"/>
      <c r="E389" s="190">
        <v>0.4</v>
      </c>
      <c r="F389" s="485">
        <v>2022</v>
      </c>
      <c r="G389" s="485">
        <v>2022</v>
      </c>
      <c r="H389" s="159">
        <f t="shared" si="287"/>
        <v>3.8</v>
      </c>
      <c r="I389" s="159">
        <f t="shared" si="288"/>
        <v>3.8</v>
      </c>
      <c r="J389" s="159">
        <f t="shared" si="289"/>
        <v>0</v>
      </c>
      <c r="K389" s="159" t="str">
        <f t="shared" si="290"/>
        <v>-</v>
      </c>
      <c r="L389" s="159" t="str">
        <f t="shared" si="291"/>
        <v>-</v>
      </c>
      <c r="M389" s="159" t="str">
        <f t="shared" si="292"/>
        <v>-</v>
      </c>
      <c r="N389" s="159" t="str">
        <f t="shared" si="293"/>
        <v>-</v>
      </c>
      <c r="O389" s="159" t="str">
        <f t="shared" si="294"/>
        <v>-</v>
      </c>
      <c r="P389" s="159" t="str">
        <f t="shared" si="295"/>
        <v>-</v>
      </c>
      <c r="Q389" s="159" t="str">
        <f t="shared" si="296"/>
        <v>-</v>
      </c>
      <c r="R389" s="159" t="str">
        <f t="shared" si="297"/>
        <v>-</v>
      </c>
      <c r="S389" s="159">
        <f t="shared" si="298"/>
        <v>0</v>
      </c>
      <c r="T389" s="159">
        <f t="shared" si="299"/>
        <v>0.4</v>
      </c>
      <c r="U389" s="159">
        <f t="shared" si="300"/>
        <v>0</v>
      </c>
      <c r="V389" s="159">
        <f t="shared" si="301"/>
        <v>0.4</v>
      </c>
      <c r="W389" s="159">
        <v>0</v>
      </c>
      <c r="X389" s="159">
        <v>0</v>
      </c>
      <c r="Y389" s="159">
        <v>0</v>
      </c>
      <c r="Z389" s="159">
        <v>0</v>
      </c>
      <c r="AA389" s="159">
        <v>3.8</v>
      </c>
      <c r="AB389" s="159">
        <f t="shared" si="302"/>
        <v>3.8</v>
      </c>
    </row>
    <row r="390" spans="1:28" ht="40.5" outlineLevel="1">
      <c r="A390" s="535" t="s">
        <v>1473</v>
      </c>
      <c r="B390" s="277" t="s">
        <v>1535</v>
      </c>
      <c r="C390" s="485" t="s">
        <v>409</v>
      </c>
      <c r="D390" s="190"/>
      <c r="E390" s="190">
        <v>0.4</v>
      </c>
      <c r="F390" s="485">
        <v>2019</v>
      </c>
      <c r="G390" s="485">
        <v>2019</v>
      </c>
      <c r="H390" s="159">
        <f t="shared" si="287"/>
        <v>3.8</v>
      </c>
      <c r="I390" s="159">
        <f t="shared" si="288"/>
        <v>3.8</v>
      </c>
      <c r="J390" s="159">
        <f t="shared" si="289"/>
        <v>0</v>
      </c>
      <c r="K390" s="159" t="str">
        <f t="shared" si="290"/>
        <v>-</v>
      </c>
      <c r="L390" s="159" t="str">
        <f t="shared" si="291"/>
        <v>-</v>
      </c>
      <c r="M390" s="159">
        <f t="shared" si="292"/>
        <v>0</v>
      </c>
      <c r="N390" s="159">
        <f t="shared" si="293"/>
        <v>0.4</v>
      </c>
      <c r="O390" s="159" t="str">
        <f t="shared" si="294"/>
        <v>-</v>
      </c>
      <c r="P390" s="159" t="str">
        <f t="shared" si="295"/>
        <v>-</v>
      </c>
      <c r="Q390" s="159" t="str">
        <f t="shared" si="296"/>
        <v>-</v>
      </c>
      <c r="R390" s="159" t="str">
        <f t="shared" si="297"/>
        <v>-</v>
      </c>
      <c r="S390" s="159" t="str">
        <f t="shared" si="298"/>
        <v>-</v>
      </c>
      <c r="T390" s="159" t="str">
        <f t="shared" si="299"/>
        <v>-</v>
      </c>
      <c r="U390" s="159">
        <f t="shared" si="300"/>
        <v>0</v>
      </c>
      <c r="V390" s="159">
        <f t="shared" si="301"/>
        <v>0.4</v>
      </c>
      <c r="W390" s="159">
        <v>0</v>
      </c>
      <c r="X390" s="159">
        <v>3.8</v>
      </c>
      <c r="Y390" s="159">
        <v>0</v>
      </c>
      <c r="Z390" s="159">
        <v>0</v>
      </c>
      <c r="AA390" s="159">
        <v>0</v>
      </c>
      <c r="AB390" s="159">
        <f t="shared" si="302"/>
        <v>3.8</v>
      </c>
    </row>
    <row r="391" spans="1:28" ht="40.5" outlineLevel="1">
      <c r="A391" s="535" t="s">
        <v>1474</v>
      </c>
      <c r="B391" s="277" t="s">
        <v>1536</v>
      </c>
      <c r="C391" s="485" t="s">
        <v>409</v>
      </c>
      <c r="D391" s="190"/>
      <c r="E391" s="190">
        <v>0.4</v>
      </c>
      <c r="F391" s="485">
        <v>2019</v>
      </c>
      <c r="G391" s="485">
        <v>2019</v>
      </c>
      <c r="H391" s="159">
        <f t="shared" si="287"/>
        <v>3.8</v>
      </c>
      <c r="I391" s="159">
        <f t="shared" si="288"/>
        <v>3.8</v>
      </c>
      <c r="J391" s="159">
        <f t="shared" si="289"/>
        <v>0</v>
      </c>
      <c r="K391" s="159" t="str">
        <f t="shared" si="290"/>
        <v>-</v>
      </c>
      <c r="L391" s="159" t="str">
        <f t="shared" si="291"/>
        <v>-</v>
      </c>
      <c r="M391" s="159">
        <f t="shared" si="292"/>
        <v>0</v>
      </c>
      <c r="N391" s="159">
        <f t="shared" si="293"/>
        <v>0.4</v>
      </c>
      <c r="O391" s="159" t="str">
        <f t="shared" si="294"/>
        <v>-</v>
      </c>
      <c r="P391" s="159" t="str">
        <f t="shared" si="295"/>
        <v>-</v>
      </c>
      <c r="Q391" s="159" t="str">
        <f t="shared" si="296"/>
        <v>-</v>
      </c>
      <c r="R391" s="159" t="str">
        <f t="shared" si="297"/>
        <v>-</v>
      </c>
      <c r="S391" s="159" t="str">
        <f t="shared" si="298"/>
        <v>-</v>
      </c>
      <c r="T391" s="159" t="str">
        <f t="shared" si="299"/>
        <v>-</v>
      </c>
      <c r="U391" s="159">
        <f t="shared" si="300"/>
        <v>0</v>
      </c>
      <c r="V391" s="159">
        <f t="shared" si="301"/>
        <v>0.4</v>
      </c>
      <c r="W391" s="159">
        <v>0</v>
      </c>
      <c r="X391" s="159">
        <v>3.8</v>
      </c>
      <c r="Y391" s="159">
        <v>0</v>
      </c>
      <c r="Z391" s="159">
        <v>0</v>
      </c>
      <c r="AA391" s="159">
        <v>0</v>
      </c>
      <c r="AB391" s="159">
        <f t="shared" si="302"/>
        <v>3.8</v>
      </c>
    </row>
    <row r="392" spans="1:28" ht="40.5" outlineLevel="1">
      <c r="A392" s="535" t="s">
        <v>1475</v>
      </c>
      <c r="B392" s="277" t="s">
        <v>1537</v>
      </c>
      <c r="C392" s="485" t="s">
        <v>409</v>
      </c>
      <c r="D392" s="190"/>
      <c r="E392" s="190">
        <v>0.4</v>
      </c>
      <c r="F392" s="485">
        <v>2019</v>
      </c>
      <c r="G392" s="485">
        <v>2019</v>
      </c>
      <c r="H392" s="159">
        <f t="shared" si="287"/>
        <v>3.8</v>
      </c>
      <c r="I392" s="159">
        <f t="shared" si="288"/>
        <v>3.8</v>
      </c>
      <c r="J392" s="159">
        <f t="shared" si="289"/>
        <v>0</v>
      </c>
      <c r="K392" s="159" t="str">
        <f t="shared" si="290"/>
        <v>-</v>
      </c>
      <c r="L392" s="159" t="str">
        <f t="shared" si="291"/>
        <v>-</v>
      </c>
      <c r="M392" s="159">
        <f t="shared" si="292"/>
        <v>0</v>
      </c>
      <c r="N392" s="159">
        <f t="shared" si="293"/>
        <v>0.4</v>
      </c>
      <c r="O392" s="159" t="str">
        <f t="shared" si="294"/>
        <v>-</v>
      </c>
      <c r="P392" s="159" t="str">
        <f t="shared" si="295"/>
        <v>-</v>
      </c>
      <c r="Q392" s="159" t="str">
        <f t="shared" si="296"/>
        <v>-</v>
      </c>
      <c r="R392" s="159" t="str">
        <f t="shared" si="297"/>
        <v>-</v>
      </c>
      <c r="S392" s="159" t="str">
        <f t="shared" si="298"/>
        <v>-</v>
      </c>
      <c r="T392" s="159" t="str">
        <f t="shared" si="299"/>
        <v>-</v>
      </c>
      <c r="U392" s="159">
        <f t="shared" si="300"/>
        <v>0</v>
      </c>
      <c r="V392" s="159">
        <f t="shared" si="301"/>
        <v>0.4</v>
      </c>
      <c r="W392" s="159">
        <v>0</v>
      </c>
      <c r="X392" s="159">
        <v>3.8</v>
      </c>
      <c r="Y392" s="159">
        <v>0</v>
      </c>
      <c r="Z392" s="159">
        <v>0</v>
      </c>
      <c r="AA392" s="159">
        <v>0</v>
      </c>
      <c r="AB392" s="159">
        <f t="shared" si="302"/>
        <v>3.8</v>
      </c>
    </row>
    <row r="393" spans="1:28" ht="40.5" outlineLevel="1">
      <c r="A393" s="535" t="s">
        <v>1476</v>
      </c>
      <c r="B393" s="277" t="s">
        <v>1538</v>
      </c>
      <c r="C393" s="485" t="s">
        <v>409</v>
      </c>
      <c r="D393" s="190"/>
      <c r="E393" s="190">
        <v>0.4</v>
      </c>
      <c r="F393" s="485">
        <v>2019</v>
      </c>
      <c r="G393" s="485">
        <v>2019</v>
      </c>
      <c r="H393" s="159">
        <f t="shared" si="287"/>
        <v>3.8</v>
      </c>
      <c r="I393" s="159">
        <f t="shared" si="288"/>
        <v>3.8</v>
      </c>
      <c r="J393" s="159">
        <f t="shared" si="289"/>
        <v>0</v>
      </c>
      <c r="K393" s="159" t="str">
        <f t="shared" si="290"/>
        <v>-</v>
      </c>
      <c r="L393" s="159" t="str">
        <f t="shared" si="291"/>
        <v>-</v>
      </c>
      <c r="M393" s="159">
        <f t="shared" si="292"/>
        <v>0</v>
      </c>
      <c r="N393" s="159">
        <f t="shared" si="293"/>
        <v>0.4</v>
      </c>
      <c r="O393" s="159" t="str">
        <f t="shared" si="294"/>
        <v>-</v>
      </c>
      <c r="P393" s="159" t="str">
        <f t="shared" si="295"/>
        <v>-</v>
      </c>
      <c r="Q393" s="159" t="str">
        <f t="shared" si="296"/>
        <v>-</v>
      </c>
      <c r="R393" s="159" t="str">
        <f t="shared" si="297"/>
        <v>-</v>
      </c>
      <c r="S393" s="159" t="str">
        <f t="shared" si="298"/>
        <v>-</v>
      </c>
      <c r="T393" s="159" t="str">
        <f t="shared" si="299"/>
        <v>-</v>
      </c>
      <c r="U393" s="159">
        <f t="shared" si="300"/>
        <v>0</v>
      </c>
      <c r="V393" s="159">
        <f t="shared" si="301"/>
        <v>0.4</v>
      </c>
      <c r="W393" s="159">
        <v>0</v>
      </c>
      <c r="X393" s="159">
        <v>3.8</v>
      </c>
      <c r="Y393" s="159">
        <v>0</v>
      </c>
      <c r="Z393" s="159">
        <v>0</v>
      </c>
      <c r="AA393" s="159">
        <v>0</v>
      </c>
      <c r="AB393" s="159">
        <f t="shared" si="302"/>
        <v>3.8</v>
      </c>
    </row>
    <row r="394" spans="1:28" ht="40.5" outlineLevel="1">
      <c r="A394" s="535" t="s">
        <v>1477</v>
      </c>
      <c r="B394" s="277" t="s">
        <v>1539</v>
      </c>
      <c r="C394" s="485" t="s">
        <v>409</v>
      </c>
      <c r="D394" s="190"/>
      <c r="E394" s="190">
        <v>0.4</v>
      </c>
      <c r="F394" s="485">
        <v>2019</v>
      </c>
      <c r="G394" s="485">
        <v>2019</v>
      </c>
      <c r="H394" s="159">
        <f t="shared" si="287"/>
        <v>3.8</v>
      </c>
      <c r="I394" s="159">
        <f t="shared" si="288"/>
        <v>3.8</v>
      </c>
      <c r="J394" s="159">
        <f t="shared" si="289"/>
        <v>0</v>
      </c>
      <c r="K394" s="159" t="str">
        <f t="shared" si="290"/>
        <v>-</v>
      </c>
      <c r="L394" s="159" t="str">
        <f t="shared" si="291"/>
        <v>-</v>
      </c>
      <c r="M394" s="159">
        <f t="shared" si="292"/>
        <v>0</v>
      </c>
      <c r="N394" s="159">
        <f t="shared" si="293"/>
        <v>0.4</v>
      </c>
      <c r="O394" s="159" t="str">
        <f t="shared" si="294"/>
        <v>-</v>
      </c>
      <c r="P394" s="159" t="str">
        <f t="shared" si="295"/>
        <v>-</v>
      </c>
      <c r="Q394" s="159" t="str">
        <f t="shared" si="296"/>
        <v>-</v>
      </c>
      <c r="R394" s="159" t="str">
        <f t="shared" si="297"/>
        <v>-</v>
      </c>
      <c r="S394" s="159" t="str">
        <f t="shared" si="298"/>
        <v>-</v>
      </c>
      <c r="T394" s="159" t="str">
        <f t="shared" si="299"/>
        <v>-</v>
      </c>
      <c r="U394" s="159">
        <f t="shared" si="300"/>
        <v>0</v>
      </c>
      <c r="V394" s="159">
        <f t="shared" si="301"/>
        <v>0.4</v>
      </c>
      <c r="W394" s="159">
        <v>0</v>
      </c>
      <c r="X394" s="159">
        <v>3.8</v>
      </c>
      <c r="Y394" s="159">
        <v>0</v>
      </c>
      <c r="Z394" s="159">
        <v>0</v>
      </c>
      <c r="AA394" s="159">
        <v>0</v>
      </c>
      <c r="AB394" s="159">
        <f t="shared" si="302"/>
        <v>3.8</v>
      </c>
    </row>
    <row r="395" spans="1:28" ht="40.5" outlineLevel="1">
      <c r="A395" s="535" t="s">
        <v>1478</v>
      </c>
      <c r="B395" s="277" t="s">
        <v>1540</v>
      </c>
      <c r="C395" s="485" t="s">
        <v>409</v>
      </c>
      <c r="D395" s="190"/>
      <c r="E395" s="190">
        <v>0.4</v>
      </c>
      <c r="F395" s="485">
        <v>2019</v>
      </c>
      <c r="G395" s="485">
        <v>2019</v>
      </c>
      <c r="H395" s="159">
        <f t="shared" si="287"/>
        <v>3.8</v>
      </c>
      <c r="I395" s="159">
        <f t="shared" si="288"/>
        <v>3.8</v>
      </c>
      <c r="J395" s="159">
        <f t="shared" si="289"/>
        <v>0</v>
      </c>
      <c r="K395" s="159" t="str">
        <f t="shared" si="290"/>
        <v>-</v>
      </c>
      <c r="L395" s="159" t="str">
        <f t="shared" si="291"/>
        <v>-</v>
      </c>
      <c r="M395" s="159">
        <f t="shared" si="292"/>
        <v>0</v>
      </c>
      <c r="N395" s="159">
        <f t="shared" si="293"/>
        <v>0.4</v>
      </c>
      <c r="O395" s="159" t="str">
        <f t="shared" si="294"/>
        <v>-</v>
      </c>
      <c r="P395" s="159" t="str">
        <f t="shared" si="295"/>
        <v>-</v>
      </c>
      <c r="Q395" s="159" t="str">
        <f t="shared" si="296"/>
        <v>-</v>
      </c>
      <c r="R395" s="159" t="str">
        <f t="shared" si="297"/>
        <v>-</v>
      </c>
      <c r="S395" s="159" t="str">
        <f t="shared" si="298"/>
        <v>-</v>
      </c>
      <c r="T395" s="159" t="str">
        <f t="shared" si="299"/>
        <v>-</v>
      </c>
      <c r="U395" s="159">
        <f t="shared" si="300"/>
        <v>0</v>
      </c>
      <c r="V395" s="159">
        <f t="shared" si="301"/>
        <v>0.4</v>
      </c>
      <c r="W395" s="159">
        <v>0</v>
      </c>
      <c r="X395" s="159">
        <v>3.8</v>
      </c>
      <c r="Y395" s="159">
        <v>0</v>
      </c>
      <c r="Z395" s="159">
        <v>0</v>
      </c>
      <c r="AA395" s="159">
        <v>0</v>
      </c>
      <c r="AB395" s="159">
        <f t="shared" si="302"/>
        <v>3.8</v>
      </c>
    </row>
    <row r="396" spans="1:28" ht="40.5" outlineLevel="1">
      <c r="A396" s="535" t="s">
        <v>1479</v>
      </c>
      <c r="B396" s="277" t="s">
        <v>1541</v>
      </c>
      <c r="C396" s="485" t="s">
        <v>409</v>
      </c>
      <c r="D396" s="190"/>
      <c r="E396" s="190">
        <v>0.4</v>
      </c>
      <c r="F396" s="485">
        <v>2019</v>
      </c>
      <c r="G396" s="485">
        <v>2019</v>
      </c>
      <c r="H396" s="159">
        <f t="shared" si="287"/>
        <v>3.8</v>
      </c>
      <c r="I396" s="159">
        <f t="shared" si="288"/>
        <v>3.8</v>
      </c>
      <c r="J396" s="159">
        <f t="shared" si="289"/>
        <v>0</v>
      </c>
      <c r="K396" s="159" t="str">
        <f t="shared" si="290"/>
        <v>-</v>
      </c>
      <c r="L396" s="159" t="str">
        <f t="shared" si="291"/>
        <v>-</v>
      </c>
      <c r="M396" s="159">
        <f t="shared" si="292"/>
        <v>0</v>
      </c>
      <c r="N396" s="159">
        <f t="shared" si="293"/>
        <v>0.4</v>
      </c>
      <c r="O396" s="159" t="str">
        <f t="shared" si="294"/>
        <v>-</v>
      </c>
      <c r="P396" s="159" t="str">
        <f t="shared" si="295"/>
        <v>-</v>
      </c>
      <c r="Q396" s="159" t="str">
        <f t="shared" si="296"/>
        <v>-</v>
      </c>
      <c r="R396" s="159" t="str">
        <f t="shared" si="297"/>
        <v>-</v>
      </c>
      <c r="S396" s="159" t="str">
        <f t="shared" si="298"/>
        <v>-</v>
      </c>
      <c r="T396" s="159" t="str">
        <f t="shared" si="299"/>
        <v>-</v>
      </c>
      <c r="U396" s="159">
        <f t="shared" si="300"/>
        <v>0</v>
      </c>
      <c r="V396" s="159">
        <f t="shared" si="301"/>
        <v>0.4</v>
      </c>
      <c r="W396" s="159">
        <v>0</v>
      </c>
      <c r="X396" s="159">
        <v>3.8</v>
      </c>
      <c r="Y396" s="159">
        <v>0</v>
      </c>
      <c r="Z396" s="159">
        <v>0</v>
      </c>
      <c r="AA396" s="159">
        <v>0</v>
      </c>
      <c r="AB396" s="159">
        <f t="shared" si="302"/>
        <v>3.8</v>
      </c>
    </row>
    <row r="397" spans="1:28" ht="40.5" outlineLevel="1">
      <c r="A397" s="535" t="s">
        <v>1480</v>
      </c>
      <c r="B397" s="277" t="s">
        <v>1542</v>
      </c>
      <c r="C397" s="485" t="s">
        <v>409</v>
      </c>
      <c r="D397" s="190"/>
      <c r="E397" s="190">
        <v>0.4</v>
      </c>
      <c r="F397" s="485">
        <v>2019</v>
      </c>
      <c r="G397" s="485">
        <v>2019</v>
      </c>
      <c r="H397" s="159">
        <f t="shared" si="287"/>
        <v>3.8</v>
      </c>
      <c r="I397" s="159">
        <f t="shared" si="288"/>
        <v>3.8</v>
      </c>
      <c r="J397" s="159">
        <f t="shared" si="289"/>
        <v>0</v>
      </c>
      <c r="K397" s="159" t="str">
        <f t="shared" si="290"/>
        <v>-</v>
      </c>
      <c r="L397" s="159" t="str">
        <f t="shared" si="291"/>
        <v>-</v>
      </c>
      <c r="M397" s="159">
        <f t="shared" si="292"/>
        <v>0</v>
      </c>
      <c r="N397" s="159">
        <f t="shared" si="293"/>
        <v>0.4</v>
      </c>
      <c r="O397" s="159" t="str">
        <f t="shared" si="294"/>
        <v>-</v>
      </c>
      <c r="P397" s="159" t="str">
        <f t="shared" si="295"/>
        <v>-</v>
      </c>
      <c r="Q397" s="159" t="str">
        <f t="shared" si="296"/>
        <v>-</v>
      </c>
      <c r="R397" s="159" t="str">
        <f t="shared" si="297"/>
        <v>-</v>
      </c>
      <c r="S397" s="159" t="str">
        <f t="shared" si="298"/>
        <v>-</v>
      </c>
      <c r="T397" s="159" t="str">
        <f t="shared" si="299"/>
        <v>-</v>
      </c>
      <c r="U397" s="159">
        <f t="shared" si="300"/>
        <v>0</v>
      </c>
      <c r="V397" s="159">
        <f t="shared" si="301"/>
        <v>0.4</v>
      </c>
      <c r="W397" s="159">
        <v>0</v>
      </c>
      <c r="X397" s="159">
        <v>3.8</v>
      </c>
      <c r="Y397" s="159">
        <v>0</v>
      </c>
      <c r="Z397" s="159">
        <v>0</v>
      </c>
      <c r="AA397" s="159">
        <v>0</v>
      </c>
      <c r="AB397" s="159">
        <f t="shared" si="302"/>
        <v>3.8</v>
      </c>
    </row>
    <row r="398" spans="1:28" ht="40.5" outlineLevel="1">
      <c r="A398" s="535" t="s">
        <v>1481</v>
      </c>
      <c r="B398" s="277" t="s">
        <v>1543</v>
      </c>
      <c r="C398" s="485" t="s">
        <v>409</v>
      </c>
      <c r="D398" s="190"/>
      <c r="E398" s="190">
        <v>0.4</v>
      </c>
      <c r="F398" s="485">
        <v>2019</v>
      </c>
      <c r="G398" s="485">
        <v>2019</v>
      </c>
      <c r="H398" s="159">
        <f t="shared" si="287"/>
        <v>3.8</v>
      </c>
      <c r="I398" s="159">
        <f t="shared" si="288"/>
        <v>3.8</v>
      </c>
      <c r="J398" s="159">
        <f t="shared" si="289"/>
        <v>0</v>
      </c>
      <c r="K398" s="159" t="str">
        <f t="shared" si="290"/>
        <v>-</v>
      </c>
      <c r="L398" s="159" t="str">
        <f t="shared" si="291"/>
        <v>-</v>
      </c>
      <c r="M398" s="159">
        <f t="shared" si="292"/>
        <v>0</v>
      </c>
      <c r="N398" s="159">
        <f t="shared" si="293"/>
        <v>0.4</v>
      </c>
      <c r="O398" s="159" t="str">
        <f t="shared" si="294"/>
        <v>-</v>
      </c>
      <c r="P398" s="159" t="str">
        <f t="shared" si="295"/>
        <v>-</v>
      </c>
      <c r="Q398" s="159" t="str">
        <f t="shared" si="296"/>
        <v>-</v>
      </c>
      <c r="R398" s="159" t="str">
        <f t="shared" si="297"/>
        <v>-</v>
      </c>
      <c r="S398" s="159" t="str">
        <f t="shared" si="298"/>
        <v>-</v>
      </c>
      <c r="T398" s="159" t="str">
        <f t="shared" si="299"/>
        <v>-</v>
      </c>
      <c r="U398" s="159">
        <f t="shared" si="300"/>
        <v>0</v>
      </c>
      <c r="V398" s="159">
        <f t="shared" si="301"/>
        <v>0.4</v>
      </c>
      <c r="W398" s="159">
        <v>0</v>
      </c>
      <c r="X398" s="159">
        <v>3.8</v>
      </c>
      <c r="Y398" s="159">
        <v>0</v>
      </c>
      <c r="Z398" s="159">
        <v>0</v>
      </c>
      <c r="AA398" s="159">
        <v>0</v>
      </c>
      <c r="AB398" s="159">
        <f t="shared" si="302"/>
        <v>3.8</v>
      </c>
    </row>
    <row r="399" spans="1:28" ht="40.5" outlineLevel="1">
      <c r="A399" s="535" t="s">
        <v>1482</v>
      </c>
      <c r="B399" s="277" t="s">
        <v>1544</v>
      </c>
      <c r="C399" s="485" t="s">
        <v>409</v>
      </c>
      <c r="D399" s="190"/>
      <c r="E399" s="190">
        <v>0.4</v>
      </c>
      <c r="F399" s="485">
        <v>2018</v>
      </c>
      <c r="G399" s="485">
        <v>2018</v>
      </c>
      <c r="H399" s="159">
        <f t="shared" si="287"/>
        <v>3.8</v>
      </c>
      <c r="I399" s="159">
        <f t="shared" si="288"/>
        <v>3.8</v>
      </c>
      <c r="J399" s="159">
        <f t="shared" si="289"/>
        <v>3.8</v>
      </c>
      <c r="K399" s="159">
        <f t="shared" si="290"/>
        <v>0</v>
      </c>
      <c r="L399" s="159">
        <f t="shared" si="291"/>
        <v>0.4</v>
      </c>
      <c r="M399" s="159" t="str">
        <f t="shared" si="292"/>
        <v>-</v>
      </c>
      <c r="N399" s="159" t="str">
        <f t="shared" si="293"/>
        <v>-</v>
      </c>
      <c r="O399" s="159" t="str">
        <f t="shared" si="294"/>
        <v>-</v>
      </c>
      <c r="P399" s="159" t="str">
        <f t="shared" si="295"/>
        <v>-</v>
      </c>
      <c r="Q399" s="159" t="str">
        <f t="shared" si="296"/>
        <v>-</v>
      </c>
      <c r="R399" s="159" t="str">
        <f t="shared" si="297"/>
        <v>-</v>
      </c>
      <c r="S399" s="159" t="str">
        <f t="shared" si="298"/>
        <v>-</v>
      </c>
      <c r="T399" s="159" t="str">
        <f t="shared" si="299"/>
        <v>-</v>
      </c>
      <c r="U399" s="159">
        <f t="shared" si="300"/>
        <v>0</v>
      </c>
      <c r="V399" s="159">
        <f t="shared" si="301"/>
        <v>0.4</v>
      </c>
      <c r="W399" s="159">
        <v>3.8</v>
      </c>
      <c r="X399" s="159">
        <v>0</v>
      </c>
      <c r="Y399" s="159">
        <v>0</v>
      </c>
      <c r="Z399" s="159">
        <v>0</v>
      </c>
      <c r="AA399" s="159">
        <v>0</v>
      </c>
      <c r="AB399" s="159">
        <f t="shared" si="302"/>
        <v>3.8</v>
      </c>
    </row>
    <row r="400" spans="1:28" ht="40.5" outlineLevel="1">
      <c r="A400" s="535" t="s">
        <v>1483</v>
      </c>
      <c r="B400" s="277" t="s">
        <v>1545</v>
      </c>
      <c r="C400" s="485" t="s">
        <v>409</v>
      </c>
      <c r="D400" s="190"/>
      <c r="E400" s="190">
        <v>0.4</v>
      </c>
      <c r="F400" s="485">
        <v>2018</v>
      </c>
      <c r="G400" s="485">
        <v>2018</v>
      </c>
      <c r="H400" s="159">
        <f t="shared" si="287"/>
        <v>3.8</v>
      </c>
      <c r="I400" s="159">
        <f t="shared" si="288"/>
        <v>3.8</v>
      </c>
      <c r="J400" s="159">
        <f t="shared" si="289"/>
        <v>3.8</v>
      </c>
      <c r="K400" s="159">
        <f t="shared" si="290"/>
        <v>0</v>
      </c>
      <c r="L400" s="159">
        <f t="shared" si="291"/>
        <v>0.4</v>
      </c>
      <c r="M400" s="159" t="str">
        <f t="shared" si="292"/>
        <v>-</v>
      </c>
      <c r="N400" s="159" t="str">
        <f t="shared" si="293"/>
        <v>-</v>
      </c>
      <c r="O400" s="159" t="str">
        <f t="shared" si="294"/>
        <v>-</v>
      </c>
      <c r="P400" s="159" t="str">
        <f t="shared" si="295"/>
        <v>-</v>
      </c>
      <c r="Q400" s="159" t="str">
        <f t="shared" si="296"/>
        <v>-</v>
      </c>
      <c r="R400" s="159" t="str">
        <f t="shared" si="297"/>
        <v>-</v>
      </c>
      <c r="S400" s="159" t="str">
        <f t="shared" si="298"/>
        <v>-</v>
      </c>
      <c r="T400" s="159" t="str">
        <f t="shared" si="299"/>
        <v>-</v>
      </c>
      <c r="U400" s="159">
        <f t="shared" si="300"/>
        <v>0</v>
      </c>
      <c r="V400" s="159">
        <f t="shared" si="301"/>
        <v>0.4</v>
      </c>
      <c r="W400" s="159">
        <v>3.8</v>
      </c>
      <c r="X400" s="159">
        <v>0</v>
      </c>
      <c r="Y400" s="159">
        <v>0</v>
      </c>
      <c r="Z400" s="159">
        <v>0</v>
      </c>
      <c r="AA400" s="159">
        <v>0</v>
      </c>
      <c r="AB400" s="159">
        <f t="shared" si="302"/>
        <v>3.8</v>
      </c>
    </row>
    <row r="401" spans="1:28" ht="40.5" outlineLevel="1">
      <c r="A401" s="535" t="s">
        <v>1484</v>
      </c>
      <c r="B401" s="277" t="s">
        <v>1546</v>
      </c>
      <c r="C401" s="485" t="s">
        <v>409</v>
      </c>
      <c r="D401" s="190"/>
      <c r="E401" s="190">
        <v>0.4</v>
      </c>
      <c r="F401" s="485">
        <v>2018</v>
      </c>
      <c r="G401" s="485">
        <v>2018</v>
      </c>
      <c r="H401" s="159">
        <f t="shared" si="287"/>
        <v>3.8</v>
      </c>
      <c r="I401" s="159">
        <f t="shared" si="288"/>
        <v>3.8</v>
      </c>
      <c r="J401" s="159">
        <f t="shared" si="289"/>
        <v>3.8</v>
      </c>
      <c r="K401" s="159">
        <f t="shared" si="290"/>
        <v>0</v>
      </c>
      <c r="L401" s="159">
        <f t="shared" si="291"/>
        <v>0.4</v>
      </c>
      <c r="M401" s="159" t="str">
        <f t="shared" si="292"/>
        <v>-</v>
      </c>
      <c r="N401" s="159" t="str">
        <f t="shared" si="293"/>
        <v>-</v>
      </c>
      <c r="O401" s="159" t="str">
        <f t="shared" si="294"/>
        <v>-</v>
      </c>
      <c r="P401" s="159" t="str">
        <f t="shared" si="295"/>
        <v>-</v>
      </c>
      <c r="Q401" s="159" t="str">
        <f t="shared" si="296"/>
        <v>-</v>
      </c>
      <c r="R401" s="159" t="str">
        <f t="shared" si="297"/>
        <v>-</v>
      </c>
      <c r="S401" s="159" t="str">
        <f t="shared" si="298"/>
        <v>-</v>
      </c>
      <c r="T401" s="159" t="str">
        <f t="shared" si="299"/>
        <v>-</v>
      </c>
      <c r="U401" s="159">
        <f t="shared" si="300"/>
        <v>0</v>
      </c>
      <c r="V401" s="159">
        <f t="shared" si="301"/>
        <v>0.4</v>
      </c>
      <c r="W401" s="159">
        <v>3.8</v>
      </c>
      <c r="X401" s="159">
        <v>0</v>
      </c>
      <c r="Y401" s="159">
        <v>0</v>
      </c>
      <c r="Z401" s="159">
        <v>0</v>
      </c>
      <c r="AA401" s="159">
        <v>0</v>
      </c>
      <c r="AB401" s="159">
        <f t="shared" si="302"/>
        <v>3.8</v>
      </c>
    </row>
    <row r="402" spans="1:28" ht="40.5" outlineLevel="1">
      <c r="A402" s="535" t="s">
        <v>1485</v>
      </c>
      <c r="B402" s="277" t="s">
        <v>1547</v>
      </c>
      <c r="C402" s="485" t="s">
        <v>409</v>
      </c>
      <c r="D402" s="190"/>
      <c r="E402" s="190">
        <v>0.4</v>
      </c>
      <c r="F402" s="485">
        <v>2018</v>
      </c>
      <c r="G402" s="485">
        <v>2018</v>
      </c>
      <c r="H402" s="159">
        <f t="shared" si="287"/>
        <v>3.8</v>
      </c>
      <c r="I402" s="159">
        <f t="shared" si="288"/>
        <v>3.8</v>
      </c>
      <c r="J402" s="159">
        <f t="shared" si="289"/>
        <v>3.8</v>
      </c>
      <c r="K402" s="159">
        <f t="shared" si="290"/>
        <v>0</v>
      </c>
      <c r="L402" s="159">
        <f t="shared" si="291"/>
        <v>0.4</v>
      </c>
      <c r="M402" s="159" t="str">
        <f t="shared" si="292"/>
        <v>-</v>
      </c>
      <c r="N402" s="159" t="str">
        <f t="shared" si="293"/>
        <v>-</v>
      </c>
      <c r="O402" s="159" t="str">
        <f t="shared" si="294"/>
        <v>-</v>
      </c>
      <c r="P402" s="159" t="str">
        <f t="shared" si="295"/>
        <v>-</v>
      </c>
      <c r="Q402" s="159" t="str">
        <f t="shared" si="296"/>
        <v>-</v>
      </c>
      <c r="R402" s="159" t="str">
        <f t="shared" si="297"/>
        <v>-</v>
      </c>
      <c r="S402" s="159" t="str">
        <f t="shared" si="298"/>
        <v>-</v>
      </c>
      <c r="T402" s="159" t="str">
        <f t="shared" si="299"/>
        <v>-</v>
      </c>
      <c r="U402" s="159">
        <f t="shared" si="300"/>
        <v>0</v>
      </c>
      <c r="V402" s="159">
        <f t="shared" si="301"/>
        <v>0.4</v>
      </c>
      <c r="W402" s="159">
        <v>3.8</v>
      </c>
      <c r="X402" s="159">
        <v>0</v>
      </c>
      <c r="Y402" s="159">
        <v>0</v>
      </c>
      <c r="Z402" s="159">
        <v>0</v>
      </c>
      <c r="AA402" s="159">
        <v>0</v>
      </c>
      <c r="AB402" s="159">
        <f t="shared" si="302"/>
        <v>3.8</v>
      </c>
    </row>
    <row r="403" spans="1:28" ht="40.5" outlineLevel="1">
      <c r="A403" s="535" t="s">
        <v>1486</v>
      </c>
      <c r="B403" s="277" t="s">
        <v>1548</v>
      </c>
      <c r="C403" s="485" t="s">
        <v>409</v>
      </c>
      <c r="D403" s="190"/>
      <c r="E403" s="190">
        <v>0.4</v>
      </c>
      <c r="F403" s="485">
        <v>2018</v>
      </c>
      <c r="G403" s="485">
        <v>2018</v>
      </c>
      <c r="H403" s="159">
        <f t="shared" si="287"/>
        <v>3.8</v>
      </c>
      <c r="I403" s="159">
        <f t="shared" si="288"/>
        <v>3.8</v>
      </c>
      <c r="J403" s="159">
        <f t="shared" si="289"/>
        <v>3.8</v>
      </c>
      <c r="K403" s="159">
        <f t="shared" si="290"/>
        <v>0</v>
      </c>
      <c r="L403" s="159">
        <f t="shared" si="291"/>
        <v>0.4</v>
      </c>
      <c r="M403" s="159" t="str">
        <f t="shared" si="292"/>
        <v>-</v>
      </c>
      <c r="N403" s="159" t="str">
        <f t="shared" si="293"/>
        <v>-</v>
      </c>
      <c r="O403" s="159" t="str">
        <f t="shared" si="294"/>
        <v>-</v>
      </c>
      <c r="P403" s="159" t="str">
        <f t="shared" si="295"/>
        <v>-</v>
      </c>
      <c r="Q403" s="159" t="str">
        <f t="shared" si="296"/>
        <v>-</v>
      </c>
      <c r="R403" s="159" t="str">
        <f t="shared" si="297"/>
        <v>-</v>
      </c>
      <c r="S403" s="159" t="str">
        <f t="shared" si="298"/>
        <v>-</v>
      </c>
      <c r="T403" s="159" t="str">
        <f t="shared" si="299"/>
        <v>-</v>
      </c>
      <c r="U403" s="159">
        <f t="shared" si="300"/>
        <v>0</v>
      </c>
      <c r="V403" s="159">
        <f t="shared" si="301"/>
        <v>0.4</v>
      </c>
      <c r="W403" s="159">
        <v>3.8</v>
      </c>
      <c r="X403" s="159">
        <v>0</v>
      </c>
      <c r="Y403" s="159">
        <v>0</v>
      </c>
      <c r="Z403" s="159">
        <v>0</v>
      </c>
      <c r="AA403" s="159">
        <v>0</v>
      </c>
      <c r="AB403" s="159">
        <f t="shared" si="302"/>
        <v>3.8</v>
      </c>
    </row>
    <row r="404" spans="1:28" ht="40.5" outlineLevel="1">
      <c r="A404" s="535" t="s">
        <v>1487</v>
      </c>
      <c r="B404" s="277" t="s">
        <v>1549</v>
      </c>
      <c r="C404" s="485" t="s">
        <v>409</v>
      </c>
      <c r="D404" s="190"/>
      <c r="E404" s="190">
        <v>0.4</v>
      </c>
      <c r="F404" s="485">
        <v>2018</v>
      </c>
      <c r="G404" s="485">
        <v>2018</v>
      </c>
      <c r="H404" s="159">
        <f t="shared" si="287"/>
        <v>3.8</v>
      </c>
      <c r="I404" s="159">
        <f t="shared" si="288"/>
        <v>3.8</v>
      </c>
      <c r="J404" s="159">
        <f t="shared" si="289"/>
        <v>3.8</v>
      </c>
      <c r="K404" s="159">
        <f t="shared" si="290"/>
        <v>0</v>
      </c>
      <c r="L404" s="159">
        <f t="shared" si="291"/>
        <v>0.4</v>
      </c>
      <c r="M404" s="159" t="str">
        <f t="shared" si="292"/>
        <v>-</v>
      </c>
      <c r="N404" s="159" t="str">
        <f t="shared" si="293"/>
        <v>-</v>
      </c>
      <c r="O404" s="159" t="str">
        <f t="shared" si="294"/>
        <v>-</v>
      </c>
      <c r="P404" s="159" t="str">
        <f t="shared" si="295"/>
        <v>-</v>
      </c>
      <c r="Q404" s="159" t="str">
        <f t="shared" si="296"/>
        <v>-</v>
      </c>
      <c r="R404" s="159" t="str">
        <f t="shared" si="297"/>
        <v>-</v>
      </c>
      <c r="S404" s="159" t="str">
        <f t="shared" si="298"/>
        <v>-</v>
      </c>
      <c r="T404" s="159" t="str">
        <f t="shared" si="299"/>
        <v>-</v>
      </c>
      <c r="U404" s="159">
        <f t="shared" si="300"/>
        <v>0</v>
      </c>
      <c r="V404" s="159">
        <f t="shared" si="301"/>
        <v>0.4</v>
      </c>
      <c r="W404" s="159">
        <v>3.8</v>
      </c>
      <c r="X404" s="159">
        <v>0</v>
      </c>
      <c r="Y404" s="159">
        <v>0</v>
      </c>
      <c r="Z404" s="159">
        <v>0</v>
      </c>
      <c r="AA404" s="159">
        <v>0</v>
      </c>
      <c r="AB404" s="159">
        <f t="shared" si="302"/>
        <v>3.8</v>
      </c>
    </row>
    <row r="405" spans="1:28" ht="40.5" outlineLevel="1">
      <c r="A405" s="535" t="s">
        <v>1488</v>
      </c>
      <c r="B405" s="277" t="s">
        <v>1550</v>
      </c>
      <c r="C405" s="485" t="s">
        <v>409</v>
      </c>
      <c r="D405" s="190"/>
      <c r="E405" s="190">
        <v>0.4</v>
      </c>
      <c r="F405" s="485">
        <v>2018</v>
      </c>
      <c r="G405" s="485">
        <v>2018</v>
      </c>
      <c r="H405" s="159">
        <f t="shared" si="287"/>
        <v>3.8</v>
      </c>
      <c r="I405" s="159">
        <f t="shared" si="288"/>
        <v>3.8</v>
      </c>
      <c r="J405" s="159">
        <f t="shared" si="289"/>
        <v>3.8</v>
      </c>
      <c r="K405" s="159">
        <f t="shared" si="290"/>
        <v>0</v>
      </c>
      <c r="L405" s="159">
        <f t="shared" si="291"/>
        <v>0.4</v>
      </c>
      <c r="M405" s="159" t="str">
        <f t="shared" si="292"/>
        <v>-</v>
      </c>
      <c r="N405" s="159" t="str">
        <f t="shared" si="293"/>
        <v>-</v>
      </c>
      <c r="O405" s="159" t="str">
        <f t="shared" si="294"/>
        <v>-</v>
      </c>
      <c r="P405" s="159" t="str">
        <f t="shared" si="295"/>
        <v>-</v>
      </c>
      <c r="Q405" s="159" t="str">
        <f t="shared" si="296"/>
        <v>-</v>
      </c>
      <c r="R405" s="159" t="str">
        <f t="shared" si="297"/>
        <v>-</v>
      </c>
      <c r="S405" s="159" t="str">
        <f t="shared" si="298"/>
        <v>-</v>
      </c>
      <c r="T405" s="159" t="str">
        <f t="shared" si="299"/>
        <v>-</v>
      </c>
      <c r="U405" s="159">
        <f t="shared" si="300"/>
        <v>0</v>
      </c>
      <c r="V405" s="159">
        <f t="shared" si="301"/>
        <v>0.4</v>
      </c>
      <c r="W405" s="159">
        <v>3.8</v>
      </c>
      <c r="X405" s="159">
        <v>0</v>
      </c>
      <c r="Y405" s="159">
        <v>0</v>
      </c>
      <c r="Z405" s="159">
        <v>0</v>
      </c>
      <c r="AA405" s="159">
        <v>0</v>
      </c>
      <c r="AB405" s="159">
        <f t="shared" si="302"/>
        <v>3.8</v>
      </c>
    </row>
    <row r="406" spans="1:28" ht="40.5" outlineLevel="1">
      <c r="A406" s="535" t="s">
        <v>1489</v>
      </c>
      <c r="B406" s="277" t="s">
        <v>1551</v>
      </c>
      <c r="C406" s="485" t="s">
        <v>409</v>
      </c>
      <c r="D406" s="190"/>
      <c r="E406" s="190">
        <v>0.4</v>
      </c>
      <c r="F406" s="485">
        <v>2018</v>
      </c>
      <c r="G406" s="485">
        <v>2018</v>
      </c>
      <c r="H406" s="159">
        <f t="shared" si="287"/>
        <v>3.8</v>
      </c>
      <c r="I406" s="159">
        <f t="shared" si="288"/>
        <v>3.8</v>
      </c>
      <c r="J406" s="159">
        <f t="shared" si="289"/>
        <v>3.8</v>
      </c>
      <c r="K406" s="159">
        <f t="shared" si="290"/>
        <v>0</v>
      </c>
      <c r="L406" s="159">
        <f t="shared" si="291"/>
        <v>0.4</v>
      </c>
      <c r="M406" s="159" t="str">
        <f t="shared" si="292"/>
        <v>-</v>
      </c>
      <c r="N406" s="159" t="str">
        <f t="shared" si="293"/>
        <v>-</v>
      </c>
      <c r="O406" s="159" t="str">
        <f t="shared" si="294"/>
        <v>-</v>
      </c>
      <c r="P406" s="159" t="str">
        <f t="shared" si="295"/>
        <v>-</v>
      </c>
      <c r="Q406" s="159" t="str">
        <f t="shared" si="296"/>
        <v>-</v>
      </c>
      <c r="R406" s="159" t="str">
        <f t="shared" si="297"/>
        <v>-</v>
      </c>
      <c r="S406" s="159" t="str">
        <f t="shared" si="298"/>
        <v>-</v>
      </c>
      <c r="T406" s="159" t="str">
        <f t="shared" si="299"/>
        <v>-</v>
      </c>
      <c r="U406" s="159">
        <f t="shared" si="300"/>
        <v>0</v>
      </c>
      <c r="V406" s="159">
        <f t="shared" si="301"/>
        <v>0.4</v>
      </c>
      <c r="W406" s="159">
        <v>3.8</v>
      </c>
      <c r="X406" s="159">
        <v>0</v>
      </c>
      <c r="Y406" s="159">
        <v>0</v>
      </c>
      <c r="Z406" s="159">
        <v>0</v>
      </c>
      <c r="AA406" s="159">
        <v>0</v>
      </c>
      <c r="AB406" s="159">
        <f t="shared" si="302"/>
        <v>3.8</v>
      </c>
    </row>
    <row r="407" spans="1:28" ht="40.5" outlineLevel="1">
      <c r="A407" s="535" t="s">
        <v>1490</v>
      </c>
      <c r="B407" s="277" t="s">
        <v>1552</v>
      </c>
      <c r="C407" s="485" t="s">
        <v>409</v>
      </c>
      <c r="D407" s="190"/>
      <c r="E407" s="190">
        <v>0.4</v>
      </c>
      <c r="F407" s="485">
        <v>2018</v>
      </c>
      <c r="G407" s="485">
        <v>2018</v>
      </c>
      <c r="H407" s="159">
        <f t="shared" si="287"/>
        <v>3.8</v>
      </c>
      <c r="I407" s="159">
        <f t="shared" si="288"/>
        <v>3.8</v>
      </c>
      <c r="J407" s="159">
        <f t="shared" si="289"/>
        <v>3.8</v>
      </c>
      <c r="K407" s="159">
        <f t="shared" si="290"/>
        <v>0</v>
      </c>
      <c r="L407" s="159">
        <f t="shared" si="291"/>
        <v>0.4</v>
      </c>
      <c r="M407" s="159" t="str">
        <f t="shared" si="292"/>
        <v>-</v>
      </c>
      <c r="N407" s="159" t="str">
        <f t="shared" si="293"/>
        <v>-</v>
      </c>
      <c r="O407" s="159" t="str">
        <f t="shared" si="294"/>
        <v>-</v>
      </c>
      <c r="P407" s="159" t="str">
        <f t="shared" si="295"/>
        <v>-</v>
      </c>
      <c r="Q407" s="159" t="str">
        <f t="shared" si="296"/>
        <v>-</v>
      </c>
      <c r="R407" s="159" t="str">
        <f t="shared" si="297"/>
        <v>-</v>
      </c>
      <c r="S407" s="159" t="str">
        <f t="shared" si="298"/>
        <v>-</v>
      </c>
      <c r="T407" s="159" t="str">
        <f t="shared" si="299"/>
        <v>-</v>
      </c>
      <c r="U407" s="159">
        <f t="shared" si="300"/>
        <v>0</v>
      </c>
      <c r="V407" s="159">
        <f t="shared" si="301"/>
        <v>0.4</v>
      </c>
      <c r="W407" s="159">
        <v>3.8</v>
      </c>
      <c r="X407" s="159">
        <v>0</v>
      </c>
      <c r="Y407" s="159">
        <v>0</v>
      </c>
      <c r="Z407" s="159">
        <v>0</v>
      </c>
      <c r="AA407" s="159">
        <v>0</v>
      </c>
      <c r="AB407" s="159">
        <f t="shared" si="302"/>
        <v>3.8</v>
      </c>
    </row>
    <row r="408" spans="1:28" ht="40.5" outlineLevel="1">
      <c r="A408" s="535" t="s">
        <v>1491</v>
      </c>
      <c r="B408" s="277" t="s">
        <v>1553</v>
      </c>
      <c r="C408" s="485" t="s">
        <v>409</v>
      </c>
      <c r="D408" s="190"/>
      <c r="E408" s="190">
        <v>0.4</v>
      </c>
      <c r="F408" s="485">
        <v>2018</v>
      </c>
      <c r="G408" s="485">
        <v>2018</v>
      </c>
      <c r="H408" s="159">
        <f t="shared" si="287"/>
        <v>3.8</v>
      </c>
      <c r="I408" s="159">
        <f t="shared" si="288"/>
        <v>3.8</v>
      </c>
      <c r="J408" s="159">
        <f t="shared" si="289"/>
        <v>3.8</v>
      </c>
      <c r="K408" s="159">
        <f t="shared" si="290"/>
        <v>0</v>
      </c>
      <c r="L408" s="159">
        <f t="shared" si="291"/>
        <v>0.4</v>
      </c>
      <c r="M408" s="159" t="str">
        <f t="shared" si="292"/>
        <v>-</v>
      </c>
      <c r="N408" s="159" t="str">
        <f t="shared" si="293"/>
        <v>-</v>
      </c>
      <c r="O408" s="159" t="str">
        <f t="shared" si="294"/>
        <v>-</v>
      </c>
      <c r="P408" s="159" t="str">
        <f t="shared" si="295"/>
        <v>-</v>
      </c>
      <c r="Q408" s="159" t="str">
        <f t="shared" si="296"/>
        <v>-</v>
      </c>
      <c r="R408" s="159" t="str">
        <f t="shared" si="297"/>
        <v>-</v>
      </c>
      <c r="S408" s="159" t="str">
        <f t="shared" si="298"/>
        <v>-</v>
      </c>
      <c r="T408" s="159" t="str">
        <f t="shared" si="299"/>
        <v>-</v>
      </c>
      <c r="U408" s="159">
        <f t="shared" si="300"/>
        <v>0</v>
      </c>
      <c r="V408" s="159">
        <f t="shared" si="301"/>
        <v>0.4</v>
      </c>
      <c r="W408" s="159">
        <v>3.8</v>
      </c>
      <c r="X408" s="159">
        <v>0</v>
      </c>
      <c r="Y408" s="159">
        <v>0</v>
      </c>
      <c r="Z408" s="159">
        <v>0</v>
      </c>
      <c r="AA408" s="159">
        <v>0</v>
      </c>
      <c r="AB408" s="159">
        <f t="shared" si="302"/>
        <v>3.8</v>
      </c>
    </row>
    <row r="409" spans="1:28" ht="40.5" outlineLevel="1">
      <c r="A409" s="535" t="s">
        <v>1492</v>
      </c>
      <c r="B409" s="277" t="s">
        <v>1554</v>
      </c>
      <c r="C409" s="485" t="s">
        <v>409</v>
      </c>
      <c r="D409" s="190"/>
      <c r="E409" s="190">
        <v>0.4</v>
      </c>
      <c r="F409" s="485">
        <v>2018</v>
      </c>
      <c r="G409" s="485">
        <v>2018</v>
      </c>
      <c r="H409" s="159">
        <f t="shared" si="287"/>
        <v>3.8</v>
      </c>
      <c r="I409" s="159">
        <f t="shared" si="288"/>
        <v>3.8</v>
      </c>
      <c r="J409" s="159">
        <f t="shared" si="289"/>
        <v>3.8</v>
      </c>
      <c r="K409" s="159">
        <f t="shared" si="290"/>
        <v>0</v>
      </c>
      <c r="L409" s="159">
        <f t="shared" si="291"/>
        <v>0.4</v>
      </c>
      <c r="M409" s="159" t="str">
        <f t="shared" si="292"/>
        <v>-</v>
      </c>
      <c r="N409" s="159" t="str">
        <f t="shared" si="293"/>
        <v>-</v>
      </c>
      <c r="O409" s="159" t="str">
        <f t="shared" si="294"/>
        <v>-</v>
      </c>
      <c r="P409" s="159" t="str">
        <f t="shared" si="295"/>
        <v>-</v>
      </c>
      <c r="Q409" s="159" t="str">
        <f t="shared" si="296"/>
        <v>-</v>
      </c>
      <c r="R409" s="159" t="str">
        <f t="shared" si="297"/>
        <v>-</v>
      </c>
      <c r="S409" s="159" t="str">
        <f t="shared" si="298"/>
        <v>-</v>
      </c>
      <c r="T409" s="159" t="str">
        <f t="shared" si="299"/>
        <v>-</v>
      </c>
      <c r="U409" s="159">
        <f t="shared" si="300"/>
        <v>0</v>
      </c>
      <c r="V409" s="159">
        <f t="shared" si="301"/>
        <v>0.4</v>
      </c>
      <c r="W409" s="159">
        <v>3.8</v>
      </c>
      <c r="X409" s="159">
        <v>0</v>
      </c>
      <c r="Y409" s="159">
        <v>0</v>
      </c>
      <c r="Z409" s="159">
        <v>0</v>
      </c>
      <c r="AA409" s="159">
        <v>0</v>
      </c>
      <c r="AB409" s="159">
        <f t="shared" si="302"/>
        <v>3.8</v>
      </c>
    </row>
    <row r="410" spans="1:28" ht="40.5" outlineLevel="1">
      <c r="A410" s="535" t="s">
        <v>1493</v>
      </c>
      <c r="B410" s="277" t="s">
        <v>1555</v>
      </c>
      <c r="C410" s="485" t="s">
        <v>409</v>
      </c>
      <c r="D410" s="190"/>
      <c r="E410" s="190">
        <v>0.4</v>
      </c>
      <c r="F410" s="485">
        <v>2021</v>
      </c>
      <c r="G410" s="485">
        <v>2021</v>
      </c>
      <c r="H410" s="159">
        <f t="shared" si="287"/>
        <v>3.8</v>
      </c>
      <c r="I410" s="159">
        <f t="shared" si="288"/>
        <v>3.8</v>
      </c>
      <c r="J410" s="159">
        <f t="shared" si="289"/>
        <v>0</v>
      </c>
      <c r="K410" s="159" t="str">
        <f t="shared" si="290"/>
        <v>-</v>
      </c>
      <c r="L410" s="159" t="str">
        <f t="shared" si="291"/>
        <v>-</v>
      </c>
      <c r="M410" s="159" t="str">
        <f t="shared" si="292"/>
        <v>-</v>
      </c>
      <c r="N410" s="159" t="str">
        <f t="shared" si="293"/>
        <v>-</v>
      </c>
      <c r="O410" s="159" t="str">
        <f t="shared" si="294"/>
        <v>-</v>
      </c>
      <c r="P410" s="159" t="str">
        <f t="shared" si="295"/>
        <v>-</v>
      </c>
      <c r="Q410" s="159">
        <f t="shared" si="296"/>
        <v>0</v>
      </c>
      <c r="R410" s="159">
        <f t="shared" si="297"/>
        <v>0.4</v>
      </c>
      <c r="S410" s="159" t="str">
        <f t="shared" si="298"/>
        <v>-</v>
      </c>
      <c r="T410" s="159" t="str">
        <f t="shared" si="299"/>
        <v>-</v>
      </c>
      <c r="U410" s="159">
        <f t="shared" si="300"/>
        <v>0</v>
      </c>
      <c r="V410" s="159">
        <f t="shared" si="301"/>
        <v>0.4</v>
      </c>
      <c r="W410" s="159">
        <v>0</v>
      </c>
      <c r="X410" s="159">
        <v>0</v>
      </c>
      <c r="Y410" s="159">
        <v>0</v>
      </c>
      <c r="Z410" s="159">
        <v>3.8</v>
      </c>
      <c r="AA410" s="159">
        <v>0</v>
      </c>
      <c r="AB410" s="159">
        <f t="shared" si="302"/>
        <v>3.8</v>
      </c>
    </row>
    <row r="411" spans="1:28" ht="40.5" outlineLevel="1">
      <c r="A411" s="535" t="s">
        <v>1494</v>
      </c>
      <c r="B411" s="277" t="s">
        <v>1556</v>
      </c>
      <c r="C411" s="485" t="s">
        <v>409</v>
      </c>
      <c r="D411" s="190"/>
      <c r="E411" s="190">
        <v>0.4</v>
      </c>
      <c r="F411" s="485">
        <v>2021</v>
      </c>
      <c r="G411" s="485">
        <v>2021</v>
      </c>
      <c r="H411" s="159">
        <f t="shared" si="287"/>
        <v>3.8</v>
      </c>
      <c r="I411" s="159">
        <f t="shared" si="288"/>
        <v>3.8</v>
      </c>
      <c r="J411" s="159">
        <f t="shared" si="289"/>
        <v>0</v>
      </c>
      <c r="K411" s="159" t="str">
        <f t="shared" si="290"/>
        <v>-</v>
      </c>
      <c r="L411" s="159" t="str">
        <f t="shared" si="291"/>
        <v>-</v>
      </c>
      <c r="M411" s="159" t="str">
        <f t="shared" si="292"/>
        <v>-</v>
      </c>
      <c r="N411" s="159" t="str">
        <f t="shared" si="293"/>
        <v>-</v>
      </c>
      <c r="O411" s="159" t="str">
        <f t="shared" si="294"/>
        <v>-</v>
      </c>
      <c r="P411" s="159" t="str">
        <f t="shared" si="295"/>
        <v>-</v>
      </c>
      <c r="Q411" s="159">
        <f t="shared" si="296"/>
        <v>0</v>
      </c>
      <c r="R411" s="159">
        <f t="shared" si="297"/>
        <v>0.4</v>
      </c>
      <c r="S411" s="159" t="str">
        <f t="shared" si="298"/>
        <v>-</v>
      </c>
      <c r="T411" s="159" t="str">
        <f t="shared" si="299"/>
        <v>-</v>
      </c>
      <c r="U411" s="159">
        <f t="shared" si="300"/>
        <v>0</v>
      </c>
      <c r="V411" s="159">
        <f t="shared" si="301"/>
        <v>0.4</v>
      </c>
      <c r="W411" s="159">
        <v>0</v>
      </c>
      <c r="X411" s="159">
        <v>0</v>
      </c>
      <c r="Y411" s="159">
        <v>0</v>
      </c>
      <c r="Z411" s="159">
        <v>3.8</v>
      </c>
      <c r="AA411" s="159">
        <v>0</v>
      </c>
      <c r="AB411" s="159">
        <f t="shared" si="302"/>
        <v>3.8</v>
      </c>
    </row>
    <row r="412" spans="1:28" ht="40.5" outlineLevel="1">
      <c r="A412" s="535" t="s">
        <v>1495</v>
      </c>
      <c r="B412" s="277" t="s">
        <v>1557</v>
      </c>
      <c r="C412" s="485" t="s">
        <v>409</v>
      </c>
      <c r="D412" s="190"/>
      <c r="E412" s="190">
        <v>0.4</v>
      </c>
      <c r="F412" s="485">
        <v>2021</v>
      </c>
      <c r="G412" s="485">
        <v>2021</v>
      </c>
      <c r="H412" s="159">
        <f t="shared" si="287"/>
        <v>3.8</v>
      </c>
      <c r="I412" s="159">
        <f t="shared" si="288"/>
        <v>3.8</v>
      </c>
      <c r="J412" s="159">
        <f t="shared" si="289"/>
        <v>0</v>
      </c>
      <c r="K412" s="159" t="str">
        <f t="shared" si="290"/>
        <v>-</v>
      </c>
      <c r="L412" s="159" t="str">
        <f t="shared" si="291"/>
        <v>-</v>
      </c>
      <c r="M412" s="159" t="str">
        <f t="shared" si="292"/>
        <v>-</v>
      </c>
      <c r="N412" s="159" t="str">
        <f t="shared" si="293"/>
        <v>-</v>
      </c>
      <c r="O412" s="159" t="str">
        <f t="shared" si="294"/>
        <v>-</v>
      </c>
      <c r="P412" s="159" t="str">
        <f t="shared" si="295"/>
        <v>-</v>
      </c>
      <c r="Q412" s="159">
        <f t="shared" si="296"/>
        <v>0</v>
      </c>
      <c r="R412" s="159">
        <f t="shared" si="297"/>
        <v>0.4</v>
      </c>
      <c r="S412" s="159" t="str">
        <f t="shared" si="298"/>
        <v>-</v>
      </c>
      <c r="T412" s="159" t="str">
        <f t="shared" si="299"/>
        <v>-</v>
      </c>
      <c r="U412" s="159">
        <f t="shared" si="300"/>
        <v>0</v>
      </c>
      <c r="V412" s="159">
        <f t="shared" si="301"/>
        <v>0.4</v>
      </c>
      <c r="W412" s="159">
        <v>0</v>
      </c>
      <c r="X412" s="159">
        <v>0</v>
      </c>
      <c r="Y412" s="159">
        <v>0</v>
      </c>
      <c r="Z412" s="159">
        <v>3.8</v>
      </c>
      <c r="AA412" s="159">
        <v>0</v>
      </c>
      <c r="AB412" s="159">
        <f t="shared" si="302"/>
        <v>3.8</v>
      </c>
    </row>
    <row r="413" spans="1:28" ht="40.5" outlineLevel="1">
      <c r="A413" s="535" t="s">
        <v>1496</v>
      </c>
      <c r="B413" s="277" t="s">
        <v>1558</v>
      </c>
      <c r="C413" s="485" t="s">
        <v>409</v>
      </c>
      <c r="D413" s="190"/>
      <c r="E413" s="190">
        <v>0.4</v>
      </c>
      <c r="F413" s="485">
        <v>2021</v>
      </c>
      <c r="G413" s="485">
        <v>2021</v>
      </c>
      <c r="H413" s="159">
        <f t="shared" si="287"/>
        <v>3.8</v>
      </c>
      <c r="I413" s="159">
        <f t="shared" si="288"/>
        <v>3.8</v>
      </c>
      <c r="J413" s="159">
        <f t="shared" si="289"/>
        <v>0</v>
      </c>
      <c r="K413" s="159" t="str">
        <f t="shared" si="290"/>
        <v>-</v>
      </c>
      <c r="L413" s="159" t="str">
        <f t="shared" si="291"/>
        <v>-</v>
      </c>
      <c r="M413" s="159" t="str">
        <f t="shared" si="292"/>
        <v>-</v>
      </c>
      <c r="N413" s="159" t="str">
        <f t="shared" si="293"/>
        <v>-</v>
      </c>
      <c r="O413" s="159" t="str">
        <f t="shared" si="294"/>
        <v>-</v>
      </c>
      <c r="P413" s="159" t="str">
        <f t="shared" si="295"/>
        <v>-</v>
      </c>
      <c r="Q413" s="159">
        <f t="shared" si="296"/>
        <v>0</v>
      </c>
      <c r="R413" s="159">
        <f t="shared" si="297"/>
        <v>0.4</v>
      </c>
      <c r="S413" s="159" t="str">
        <f t="shared" si="298"/>
        <v>-</v>
      </c>
      <c r="T413" s="159" t="str">
        <f t="shared" si="299"/>
        <v>-</v>
      </c>
      <c r="U413" s="159">
        <f t="shared" si="300"/>
        <v>0</v>
      </c>
      <c r="V413" s="159">
        <f t="shared" si="301"/>
        <v>0.4</v>
      </c>
      <c r="W413" s="159">
        <v>0</v>
      </c>
      <c r="X413" s="159">
        <v>0</v>
      </c>
      <c r="Y413" s="159">
        <v>0</v>
      </c>
      <c r="Z413" s="159">
        <v>3.8</v>
      </c>
      <c r="AA413" s="159">
        <v>0</v>
      </c>
      <c r="AB413" s="159">
        <f t="shared" si="302"/>
        <v>3.8</v>
      </c>
    </row>
    <row r="414" spans="1:28" ht="40.5" outlineLevel="1">
      <c r="A414" s="535" t="s">
        <v>1497</v>
      </c>
      <c r="B414" s="277" t="s">
        <v>1559</v>
      </c>
      <c r="C414" s="485" t="s">
        <v>409</v>
      </c>
      <c r="D414" s="190"/>
      <c r="E414" s="190">
        <v>0.4</v>
      </c>
      <c r="F414" s="485">
        <v>2021</v>
      </c>
      <c r="G414" s="485">
        <v>2021</v>
      </c>
      <c r="H414" s="159">
        <f t="shared" si="287"/>
        <v>3.8</v>
      </c>
      <c r="I414" s="159">
        <f t="shared" si="288"/>
        <v>3.8</v>
      </c>
      <c r="J414" s="159">
        <f t="shared" si="289"/>
        <v>0</v>
      </c>
      <c r="K414" s="159" t="str">
        <f t="shared" si="290"/>
        <v>-</v>
      </c>
      <c r="L414" s="159" t="str">
        <f t="shared" si="291"/>
        <v>-</v>
      </c>
      <c r="M414" s="159" t="str">
        <f t="shared" si="292"/>
        <v>-</v>
      </c>
      <c r="N414" s="159" t="str">
        <f t="shared" si="293"/>
        <v>-</v>
      </c>
      <c r="O414" s="159" t="str">
        <f t="shared" si="294"/>
        <v>-</v>
      </c>
      <c r="P414" s="159" t="str">
        <f t="shared" si="295"/>
        <v>-</v>
      </c>
      <c r="Q414" s="159">
        <f t="shared" si="296"/>
        <v>0</v>
      </c>
      <c r="R414" s="159">
        <f t="shared" si="297"/>
        <v>0.4</v>
      </c>
      <c r="S414" s="159" t="str">
        <f t="shared" si="298"/>
        <v>-</v>
      </c>
      <c r="T414" s="159" t="str">
        <f t="shared" si="299"/>
        <v>-</v>
      </c>
      <c r="U414" s="159">
        <f t="shared" si="300"/>
        <v>0</v>
      </c>
      <c r="V414" s="159">
        <f t="shared" si="301"/>
        <v>0.4</v>
      </c>
      <c r="W414" s="159">
        <v>0</v>
      </c>
      <c r="X414" s="159">
        <v>0</v>
      </c>
      <c r="Y414" s="159">
        <v>0</v>
      </c>
      <c r="Z414" s="159">
        <v>3.8</v>
      </c>
      <c r="AA414" s="159">
        <v>0</v>
      </c>
      <c r="AB414" s="159">
        <f t="shared" si="302"/>
        <v>3.8</v>
      </c>
    </row>
    <row r="415" spans="1:28" ht="40.5" outlineLevel="1">
      <c r="A415" s="535" t="s">
        <v>1498</v>
      </c>
      <c r="B415" s="277" t="s">
        <v>1560</v>
      </c>
      <c r="C415" s="485" t="s">
        <v>409</v>
      </c>
      <c r="D415" s="190"/>
      <c r="E415" s="190">
        <v>0.4</v>
      </c>
      <c r="F415" s="485">
        <v>2021</v>
      </c>
      <c r="G415" s="485">
        <v>2021</v>
      </c>
      <c r="H415" s="159">
        <f t="shared" si="287"/>
        <v>3.8</v>
      </c>
      <c r="I415" s="159">
        <f t="shared" si="288"/>
        <v>3.8</v>
      </c>
      <c r="J415" s="159">
        <f t="shared" si="289"/>
        <v>0</v>
      </c>
      <c r="K415" s="159" t="str">
        <f t="shared" si="290"/>
        <v>-</v>
      </c>
      <c r="L415" s="159" t="str">
        <f t="shared" si="291"/>
        <v>-</v>
      </c>
      <c r="M415" s="159" t="str">
        <f t="shared" si="292"/>
        <v>-</v>
      </c>
      <c r="N415" s="159" t="str">
        <f t="shared" si="293"/>
        <v>-</v>
      </c>
      <c r="O415" s="159" t="str">
        <f t="shared" si="294"/>
        <v>-</v>
      </c>
      <c r="P415" s="159" t="str">
        <f t="shared" si="295"/>
        <v>-</v>
      </c>
      <c r="Q415" s="159">
        <f t="shared" si="296"/>
        <v>0</v>
      </c>
      <c r="R415" s="159">
        <f t="shared" si="297"/>
        <v>0.4</v>
      </c>
      <c r="S415" s="159" t="str">
        <f t="shared" si="298"/>
        <v>-</v>
      </c>
      <c r="T415" s="159" t="str">
        <f t="shared" si="299"/>
        <v>-</v>
      </c>
      <c r="U415" s="159">
        <f t="shared" si="300"/>
        <v>0</v>
      </c>
      <c r="V415" s="159">
        <f t="shared" si="301"/>
        <v>0.4</v>
      </c>
      <c r="W415" s="159">
        <v>0</v>
      </c>
      <c r="X415" s="159">
        <v>0</v>
      </c>
      <c r="Y415" s="159">
        <v>0</v>
      </c>
      <c r="Z415" s="159">
        <v>3.8</v>
      </c>
      <c r="AA415" s="159">
        <v>0</v>
      </c>
      <c r="AB415" s="159">
        <f t="shared" si="302"/>
        <v>3.8</v>
      </c>
    </row>
    <row r="416" spans="1:28" ht="40.5" outlineLevel="1">
      <c r="A416" s="535" t="s">
        <v>1499</v>
      </c>
      <c r="B416" s="277" t="s">
        <v>1561</v>
      </c>
      <c r="C416" s="485" t="s">
        <v>409</v>
      </c>
      <c r="D416" s="190"/>
      <c r="E416" s="190">
        <v>0.4</v>
      </c>
      <c r="F416" s="485">
        <v>2021</v>
      </c>
      <c r="G416" s="485">
        <v>2021</v>
      </c>
      <c r="H416" s="159">
        <f t="shared" si="287"/>
        <v>3.8</v>
      </c>
      <c r="I416" s="159">
        <f t="shared" si="288"/>
        <v>3.8</v>
      </c>
      <c r="J416" s="159">
        <f t="shared" si="289"/>
        <v>0</v>
      </c>
      <c r="K416" s="159" t="str">
        <f t="shared" si="290"/>
        <v>-</v>
      </c>
      <c r="L416" s="159" t="str">
        <f t="shared" si="291"/>
        <v>-</v>
      </c>
      <c r="M416" s="159" t="str">
        <f t="shared" si="292"/>
        <v>-</v>
      </c>
      <c r="N416" s="159" t="str">
        <f t="shared" si="293"/>
        <v>-</v>
      </c>
      <c r="O416" s="159" t="str">
        <f t="shared" si="294"/>
        <v>-</v>
      </c>
      <c r="P416" s="159" t="str">
        <f t="shared" si="295"/>
        <v>-</v>
      </c>
      <c r="Q416" s="159">
        <f t="shared" si="296"/>
        <v>0</v>
      </c>
      <c r="R416" s="159">
        <f t="shared" si="297"/>
        <v>0.4</v>
      </c>
      <c r="S416" s="159" t="str">
        <f t="shared" si="298"/>
        <v>-</v>
      </c>
      <c r="T416" s="159" t="str">
        <f t="shared" si="299"/>
        <v>-</v>
      </c>
      <c r="U416" s="159">
        <f t="shared" si="300"/>
        <v>0</v>
      </c>
      <c r="V416" s="159">
        <f t="shared" si="301"/>
        <v>0.4</v>
      </c>
      <c r="W416" s="159">
        <v>0</v>
      </c>
      <c r="X416" s="159">
        <v>0</v>
      </c>
      <c r="Y416" s="159">
        <v>0</v>
      </c>
      <c r="Z416" s="159">
        <v>3.8</v>
      </c>
      <c r="AA416" s="159">
        <v>0</v>
      </c>
      <c r="AB416" s="159">
        <f t="shared" si="302"/>
        <v>3.8</v>
      </c>
    </row>
    <row r="417" spans="1:28" ht="40.5" outlineLevel="1">
      <c r="A417" s="535" t="s">
        <v>1500</v>
      </c>
      <c r="B417" s="277" t="s">
        <v>1562</v>
      </c>
      <c r="C417" s="485" t="s">
        <v>409</v>
      </c>
      <c r="D417" s="190"/>
      <c r="E417" s="190">
        <v>0.4</v>
      </c>
      <c r="F417" s="485">
        <v>2021</v>
      </c>
      <c r="G417" s="485">
        <v>2021</v>
      </c>
      <c r="H417" s="159">
        <f t="shared" si="287"/>
        <v>3.8</v>
      </c>
      <c r="I417" s="159">
        <f t="shared" si="288"/>
        <v>3.8</v>
      </c>
      <c r="J417" s="159">
        <f t="shared" si="289"/>
        <v>0</v>
      </c>
      <c r="K417" s="159" t="str">
        <f t="shared" si="290"/>
        <v>-</v>
      </c>
      <c r="L417" s="159" t="str">
        <f t="shared" si="291"/>
        <v>-</v>
      </c>
      <c r="M417" s="159" t="str">
        <f t="shared" si="292"/>
        <v>-</v>
      </c>
      <c r="N417" s="159" t="str">
        <f t="shared" si="293"/>
        <v>-</v>
      </c>
      <c r="O417" s="159" t="str">
        <f t="shared" si="294"/>
        <v>-</v>
      </c>
      <c r="P417" s="159" t="str">
        <f t="shared" si="295"/>
        <v>-</v>
      </c>
      <c r="Q417" s="159">
        <f t="shared" si="296"/>
        <v>0</v>
      </c>
      <c r="R417" s="159">
        <f t="shared" si="297"/>
        <v>0.4</v>
      </c>
      <c r="S417" s="159" t="str">
        <f t="shared" si="298"/>
        <v>-</v>
      </c>
      <c r="T417" s="159" t="str">
        <f t="shared" si="299"/>
        <v>-</v>
      </c>
      <c r="U417" s="159">
        <f t="shared" si="300"/>
        <v>0</v>
      </c>
      <c r="V417" s="159">
        <f t="shared" si="301"/>
        <v>0.4</v>
      </c>
      <c r="W417" s="159">
        <v>0</v>
      </c>
      <c r="X417" s="159">
        <v>0</v>
      </c>
      <c r="Y417" s="159">
        <v>0</v>
      </c>
      <c r="Z417" s="159">
        <v>3.8</v>
      </c>
      <c r="AA417" s="159">
        <v>0</v>
      </c>
      <c r="AB417" s="159">
        <f t="shared" si="302"/>
        <v>3.8</v>
      </c>
    </row>
    <row r="418" spans="1:28" ht="40.5" outlineLevel="1">
      <c r="A418" s="535" t="s">
        <v>1501</v>
      </c>
      <c r="B418" s="277" t="s">
        <v>1563</v>
      </c>
      <c r="C418" s="485" t="s">
        <v>409</v>
      </c>
      <c r="D418" s="190"/>
      <c r="E418" s="190">
        <v>0.4</v>
      </c>
      <c r="F418" s="485">
        <v>2021</v>
      </c>
      <c r="G418" s="485">
        <v>2021</v>
      </c>
      <c r="H418" s="159">
        <f t="shared" si="287"/>
        <v>3.8</v>
      </c>
      <c r="I418" s="159">
        <f t="shared" si="288"/>
        <v>3.8</v>
      </c>
      <c r="J418" s="159">
        <f t="shared" si="289"/>
        <v>0</v>
      </c>
      <c r="K418" s="159" t="str">
        <f t="shared" si="290"/>
        <v>-</v>
      </c>
      <c r="L418" s="159" t="str">
        <f t="shared" si="291"/>
        <v>-</v>
      </c>
      <c r="M418" s="159" t="str">
        <f t="shared" si="292"/>
        <v>-</v>
      </c>
      <c r="N418" s="159" t="str">
        <f t="shared" si="293"/>
        <v>-</v>
      </c>
      <c r="O418" s="159" t="str">
        <f t="shared" si="294"/>
        <v>-</v>
      </c>
      <c r="P418" s="159" t="str">
        <f t="shared" si="295"/>
        <v>-</v>
      </c>
      <c r="Q418" s="159">
        <f t="shared" si="296"/>
        <v>0</v>
      </c>
      <c r="R418" s="159">
        <f t="shared" si="297"/>
        <v>0.4</v>
      </c>
      <c r="S418" s="159" t="str">
        <f t="shared" si="298"/>
        <v>-</v>
      </c>
      <c r="T418" s="159" t="str">
        <f t="shared" si="299"/>
        <v>-</v>
      </c>
      <c r="U418" s="159">
        <f t="shared" si="300"/>
        <v>0</v>
      </c>
      <c r="V418" s="159">
        <f t="shared" si="301"/>
        <v>0.4</v>
      </c>
      <c r="W418" s="159">
        <v>0</v>
      </c>
      <c r="X418" s="159">
        <v>0</v>
      </c>
      <c r="Y418" s="159">
        <v>0</v>
      </c>
      <c r="Z418" s="159">
        <v>3.8</v>
      </c>
      <c r="AA418" s="159">
        <v>0</v>
      </c>
      <c r="AB418" s="159">
        <f t="shared" si="302"/>
        <v>3.8</v>
      </c>
    </row>
    <row r="419" spans="1:28" ht="40.5" outlineLevel="1">
      <c r="A419" s="535" t="s">
        <v>1502</v>
      </c>
      <c r="B419" s="277" t="s">
        <v>1564</v>
      </c>
      <c r="C419" s="485" t="s">
        <v>409</v>
      </c>
      <c r="D419" s="190"/>
      <c r="E419" s="190">
        <v>0.4</v>
      </c>
      <c r="F419" s="485">
        <v>2018</v>
      </c>
      <c r="G419" s="485">
        <v>2018</v>
      </c>
      <c r="H419" s="159">
        <f t="shared" si="287"/>
        <v>3.8</v>
      </c>
      <c r="I419" s="159">
        <f t="shared" si="288"/>
        <v>3.8</v>
      </c>
      <c r="J419" s="159">
        <f t="shared" si="289"/>
        <v>3.8</v>
      </c>
      <c r="K419" s="159">
        <f t="shared" si="290"/>
        <v>0</v>
      </c>
      <c r="L419" s="159">
        <f t="shared" si="291"/>
        <v>0.4</v>
      </c>
      <c r="M419" s="159" t="str">
        <f t="shared" si="292"/>
        <v>-</v>
      </c>
      <c r="N419" s="159" t="str">
        <f t="shared" si="293"/>
        <v>-</v>
      </c>
      <c r="O419" s="159" t="str">
        <f t="shared" si="294"/>
        <v>-</v>
      </c>
      <c r="P419" s="159" t="str">
        <f t="shared" si="295"/>
        <v>-</v>
      </c>
      <c r="Q419" s="159" t="str">
        <f t="shared" si="296"/>
        <v>-</v>
      </c>
      <c r="R419" s="159" t="str">
        <f t="shared" si="297"/>
        <v>-</v>
      </c>
      <c r="S419" s="159" t="str">
        <f t="shared" si="298"/>
        <v>-</v>
      </c>
      <c r="T419" s="159" t="str">
        <f t="shared" si="299"/>
        <v>-</v>
      </c>
      <c r="U419" s="159">
        <f t="shared" si="300"/>
        <v>0</v>
      </c>
      <c r="V419" s="159">
        <f t="shared" si="301"/>
        <v>0.4</v>
      </c>
      <c r="W419" s="159">
        <v>3.8</v>
      </c>
      <c r="X419" s="159">
        <v>0</v>
      </c>
      <c r="Y419" s="159">
        <v>0</v>
      </c>
      <c r="Z419" s="159">
        <v>0</v>
      </c>
      <c r="AA419" s="159">
        <v>0</v>
      </c>
      <c r="AB419" s="159">
        <f t="shared" si="302"/>
        <v>3.8</v>
      </c>
    </row>
    <row r="420" spans="1:28" ht="40.5" outlineLevel="1">
      <c r="A420" s="535" t="s">
        <v>1503</v>
      </c>
      <c r="B420" s="277" t="s">
        <v>1565</v>
      </c>
      <c r="C420" s="485" t="s">
        <v>409</v>
      </c>
      <c r="D420" s="190"/>
      <c r="E420" s="190">
        <v>0.4</v>
      </c>
      <c r="F420" s="485">
        <v>2018</v>
      </c>
      <c r="G420" s="485">
        <v>2018</v>
      </c>
      <c r="H420" s="159">
        <f t="shared" si="287"/>
        <v>3.8</v>
      </c>
      <c r="I420" s="159">
        <f t="shared" si="288"/>
        <v>3.8</v>
      </c>
      <c r="J420" s="159">
        <f t="shared" si="289"/>
        <v>3.8</v>
      </c>
      <c r="K420" s="159">
        <f t="shared" si="290"/>
        <v>0</v>
      </c>
      <c r="L420" s="159">
        <f t="shared" si="291"/>
        <v>0.4</v>
      </c>
      <c r="M420" s="159" t="str">
        <f t="shared" si="292"/>
        <v>-</v>
      </c>
      <c r="N420" s="159" t="str">
        <f t="shared" si="293"/>
        <v>-</v>
      </c>
      <c r="O420" s="159" t="str">
        <f t="shared" si="294"/>
        <v>-</v>
      </c>
      <c r="P420" s="159" t="str">
        <f t="shared" si="295"/>
        <v>-</v>
      </c>
      <c r="Q420" s="159" t="str">
        <f t="shared" si="296"/>
        <v>-</v>
      </c>
      <c r="R420" s="159" t="str">
        <f t="shared" si="297"/>
        <v>-</v>
      </c>
      <c r="S420" s="159" t="str">
        <f t="shared" si="298"/>
        <v>-</v>
      </c>
      <c r="T420" s="159" t="str">
        <f t="shared" si="299"/>
        <v>-</v>
      </c>
      <c r="U420" s="159">
        <f t="shared" si="300"/>
        <v>0</v>
      </c>
      <c r="V420" s="159">
        <f t="shared" si="301"/>
        <v>0.4</v>
      </c>
      <c r="W420" s="159">
        <v>3.8</v>
      </c>
      <c r="X420" s="159">
        <v>0</v>
      </c>
      <c r="Y420" s="159">
        <v>0</v>
      </c>
      <c r="Z420" s="159">
        <v>0</v>
      </c>
      <c r="AA420" s="159">
        <v>0</v>
      </c>
      <c r="AB420" s="159">
        <f t="shared" si="302"/>
        <v>3.8</v>
      </c>
    </row>
    <row r="421" spans="1:28" ht="40.5" outlineLevel="1">
      <c r="A421" s="535" t="s">
        <v>1504</v>
      </c>
      <c r="B421" s="277" t="s">
        <v>1566</v>
      </c>
      <c r="C421" s="485" t="s">
        <v>409</v>
      </c>
      <c r="D421" s="190"/>
      <c r="E421" s="190">
        <v>0.4</v>
      </c>
      <c r="F421" s="485">
        <v>2018</v>
      </c>
      <c r="G421" s="485">
        <v>2018</v>
      </c>
      <c r="H421" s="159">
        <f t="shared" si="287"/>
        <v>3.8</v>
      </c>
      <c r="I421" s="159">
        <f t="shared" si="288"/>
        <v>3.8</v>
      </c>
      <c r="J421" s="159">
        <f t="shared" si="289"/>
        <v>3.8</v>
      </c>
      <c r="K421" s="159">
        <f t="shared" si="290"/>
        <v>0</v>
      </c>
      <c r="L421" s="159">
        <f t="shared" si="291"/>
        <v>0.4</v>
      </c>
      <c r="M421" s="159" t="str">
        <f t="shared" si="292"/>
        <v>-</v>
      </c>
      <c r="N421" s="159" t="str">
        <f t="shared" si="293"/>
        <v>-</v>
      </c>
      <c r="O421" s="159" t="str">
        <f t="shared" si="294"/>
        <v>-</v>
      </c>
      <c r="P421" s="159" t="str">
        <f t="shared" si="295"/>
        <v>-</v>
      </c>
      <c r="Q421" s="159" t="str">
        <f t="shared" si="296"/>
        <v>-</v>
      </c>
      <c r="R421" s="159" t="str">
        <f t="shared" si="297"/>
        <v>-</v>
      </c>
      <c r="S421" s="159" t="str">
        <f t="shared" si="298"/>
        <v>-</v>
      </c>
      <c r="T421" s="159" t="str">
        <f t="shared" si="299"/>
        <v>-</v>
      </c>
      <c r="U421" s="159">
        <f t="shared" si="300"/>
        <v>0</v>
      </c>
      <c r="V421" s="159">
        <f t="shared" si="301"/>
        <v>0.4</v>
      </c>
      <c r="W421" s="159">
        <v>3.8</v>
      </c>
      <c r="X421" s="159">
        <v>0</v>
      </c>
      <c r="Y421" s="159">
        <v>0</v>
      </c>
      <c r="Z421" s="159">
        <v>0</v>
      </c>
      <c r="AA421" s="159">
        <v>0</v>
      </c>
      <c r="AB421" s="159">
        <f t="shared" si="302"/>
        <v>3.8</v>
      </c>
    </row>
    <row r="422" spans="1:28" ht="40.5" outlineLevel="1">
      <c r="A422" s="535" t="s">
        <v>1505</v>
      </c>
      <c r="B422" s="277" t="s">
        <v>1567</v>
      </c>
      <c r="C422" s="485" t="s">
        <v>409</v>
      </c>
      <c r="D422" s="190"/>
      <c r="E422" s="190">
        <v>0.4</v>
      </c>
      <c r="F422" s="485">
        <v>2018</v>
      </c>
      <c r="G422" s="485">
        <v>2018</v>
      </c>
      <c r="H422" s="159">
        <f t="shared" si="287"/>
        <v>3.8</v>
      </c>
      <c r="I422" s="159">
        <f t="shared" si="288"/>
        <v>3.8</v>
      </c>
      <c r="J422" s="159">
        <f t="shared" si="289"/>
        <v>3.8</v>
      </c>
      <c r="K422" s="159">
        <f t="shared" si="290"/>
        <v>0</v>
      </c>
      <c r="L422" s="159">
        <f t="shared" si="291"/>
        <v>0.4</v>
      </c>
      <c r="M422" s="159" t="str">
        <f t="shared" si="292"/>
        <v>-</v>
      </c>
      <c r="N422" s="159" t="str">
        <f t="shared" si="293"/>
        <v>-</v>
      </c>
      <c r="O422" s="159" t="str">
        <f t="shared" si="294"/>
        <v>-</v>
      </c>
      <c r="P422" s="159" t="str">
        <f t="shared" si="295"/>
        <v>-</v>
      </c>
      <c r="Q422" s="159" t="str">
        <f t="shared" si="296"/>
        <v>-</v>
      </c>
      <c r="R422" s="159" t="str">
        <f t="shared" si="297"/>
        <v>-</v>
      </c>
      <c r="S422" s="159" t="str">
        <f t="shared" si="298"/>
        <v>-</v>
      </c>
      <c r="T422" s="159" t="str">
        <f t="shared" si="299"/>
        <v>-</v>
      </c>
      <c r="U422" s="159">
        <f t="shared" si="300"/>
        <v>0</v>
      </c>
      <c r="V422" s="159">
        <f t="shared" si="301"/>
        <v>0.4</v>
      </c>
      <c r="W422" s="159">
        <v>3.8</v>
      </c>
      <c r="X422" s="159">
        <v>0</v>
      </c>
      <c r="Y422" s="159">
        <v>0</v>
      </c>
      <c r="Z422" s="159">
        <v>0</v>
      </c>
      <c r="AA422" s="159">
        <v>0</v>
      </c>
      <c r="AB422" s="159">
        <f t="shared" si="302"/>
        <v>3.8</v>
      </c>
    </row>
    <row r="423" spans="1:28" ht="40.5" outlineLevel="1">
      <c r="A423" s="535" t="s">
        <v>1506</v>
      </c>
      <c r="B423" s="277" t="s">
        <v>1568</v>
      </c>
      <c r="C423" s="485" t="s">
        <v>409</v>
      </c>
      <c r="D423" s="190"/>
      <c r="E423" s="190">
        <v>0.4</v>
      </c>
      <c r="F423" s="485">
        <v>2018</v>
      </c>
      <c r="G423" s="485">
        <v>2018</v>
      </c>
      <c r="H423" s="159">
        <f t="shared" si="287"/>
        <v>3.8</v>
      </c>
      <c r="I423" s="159">
        <f t="shared" si="288"/>
        <v>3.8</v>
      </c>
      <c r="J423" s="159">
        <f t="shared" si="289"/>
        <v>3.8</v>
      </c>
      <c r="K423" s="159">
        <f t="shared" si="290"/>
        <v>0</v>
      </c>
      <c r="L423" s="159">
        <f t="shared" si="291"/>
        <v>0.4</v>
      </c>
      <c r="M423" s="159" t="str">
        <f t="shared" si="292"/>
        <v>-</v>
      </c>
      <c r="N423" s="159" t="str">
        <f t="shared" si="293"/>
        <v>-</v>
      </c>
      <c r="O423" s="159" t="str">
        <f t="shared" si="294"/>
        <v>-</v>
      </c>
      <c r="P423" s="159" t="str">
        <f t="shared" si="295"/>
        <v>-</v>
      </c>
      <c r="Q423" s="159" t="str">
        <f t="shared" si="296"/>
        <v>-</v>
      </c>
      <c r="R423" s="159" t="str">
        <f t="shared" si="297"/>
        <v>-</v>
      </c>
      <c r="S423" s="159" t="str">
        <f t="shared" si="298"/>
        <v>-</v>
      </c>
      <c r="T423" s="159" t="str">
        <f t="shared" si="299"/>
        <v>-</v>
      </c>
      <c r="U423" s="159">
        <f t="shared" si="300"/>
        <v>0</v>
      </c>
      <c r="V423" s="159">
        <f t="shared" si="301"/>
        <v>0.4</v>
      </c>
      <c r="W423" s="159">
        <v>3.8</v>
      </c>
      <c r="X423" s="159">
        <v>0</v>
      </c>
      <c r="Y423" s="159">
        <v>0</v>
      </c>
      <c r="Z423" s="159">
        <v>0</v>
      </c>
      <c r="AA423" s="159">
        <v>0</v>
      </c>
      <c r="AB423" s="159">
        <f t="shared" si="302"/>
        <v>3.8</v>
      </c>
    </row>
    <row r="424" spans="1:28" ht="40.5" outlineLevel="1">
      <c r="A424" s="535" t="s">
        <v>1507</v>
      </c>
      <c r="B424" s="277" t="s">
        <v>1569</v>
      </c>
      <c r="C424" s="485" t="s">
        <v>409</v>
      </c>
      <c r="D424" s="190"/>
      <c r="E424" s="190">
        <v>0.4</v>
      </c>
      <c r="F424" s="485">
        <v>2018</v>
      </c>
      <c r="G424" s="485">
        <v>2018</v>
      </c>
      <c r="H424" s="159">
        <f t="shared" si="287"/>
        <v>3.8</v>
      </c>
      <c r="I424" s="159">
        <f t="shared" si="288"/>
        <v>3.8</v>
      </c>
      <c r="J424" s="159">
        <f t="shared" si="289"/>
        <v>3.8</v>
      </c>
      <c r="K424" s="159">
        <f t="shared" si="290"/>
        <v>0</v>
      </c>
      <c r="L424" s="159">
        <f t="shared" si="291"/>
        <v>0.4</v>
      </c>
      <c r="M424" s="159" t="str">
        <f t="shared" si="292"/>
        <v>-</v>
      </c>
      <c r="N424" s="159" t="str">
        <f t="shared" si="293"/>
        <v>-</v>
      </c>
      <c r="O424" s="159" t="str">
        <f t="shared" si="294"/>
        <v>-</v>
      </c>
      <c r="P424" s="159" t="str">
        <f t="shared" si="295"/>
        <v>-</v>
      </c>
      <c r="Q424" s="159" t="str">
        <f t="shared" si="296"/>
        <v>-</v>
      </c>
      <c r="R424" s="159" t="str">
        <f t="shared" si="297"/>
        <v>-</v>
      </c>
      <c r="S424" s="159" t="str">
        <f t="shared" si="298"/>
        <v>-</v>
      </c>
      <c r="T424" s="159" t="str">
        <f t="shared" si="299"/>
        <v>-</v>
      </c>
      <c r="U424" s="159">
        <f t="shared" si="300"/>
        <v>0</v>
      </c>
      <c r="V424" s="159">
        <f t="shared" si="301"/>
        <v>0.4</v>
      </c>
      <c r="W424" s="159">
        <v>3.8</v>
      </c>
      <c r="X424" s="159">
        <v>0</v>
      </c>
      <c r="Y424" s="159">
        <v>0</v>
      </c>
      <c r="Z424" s="159">
        <v>0</v>
      </c>
      <c r="AA424" s="159">
        <v>0</v>
      </c>
      <c r="AB424" s="159">
        <f t="shared" si="302"/>
        <v>3.8</v>
      </c>
    </row>
    <row r="425" spans="1:28" ht="40.5" outlineLevel="1">
      <c r="A425" s="535" t="s">
        <v>1508</v>
      </c>
      <c r="B425" s="277" t="s">
        <v>1570</v>
      </c>
      <c r="C425" s="485" t="s">
        <v>409</v>
      </c>
      <c r="D425" s="190"/>
      <c r="E425" s="190">
        <v>0.4</v>
      </c>
      <c r="F425" s="485">
        <v>2018</v>
      </c>
      <c r="G425" s="485">
        <v>2018</v>
      </c>
      <c r="H425" s="159">
        <f t="shared" si="287"/>
        <v>3.8</v>
      </c>
      <c r="I425" s="159">
        <f t="shared" si="288"/>
        <v>3.8</v>
      </c>
      <c r="J425" s="159">
        <f t="shared" si="289"/>
        <v>3.8</v>
      </c>
      <c r="K425" s="159">
        <f t="shared" si="290"/>
        <v>0</v>
      </c>
      <c r="L425" s="159">
        <f t="shared" si="291"/>
        <v>0.4</v>
      </c>
      <c r="M425" s="159" t="str">
        <f t="shared" si="292"/>
        <v>-</v>
      </c>
      <c r="N425" s="159" t="str">
        <f t="shared" si="293"/>
        <v>-</v>
      </c>
      <c r="O425" s="159" t="str">
        <f t="shared" si="294"/>
        <v>-</v>
      </c>
      <c r="P425" s="159" t="str">
        <f t="shared" si="295"/>
        <v>-</v>
      </c>
      <c r="Q425" s="159" t="str">
        <f t="shared" si="296"/>
        <v>-</v>
      </c>
      <c r="R425" s="159" t="str">
        <f t="shared" si="297"/>
        <v>-</v>
      </c>
      <c r="S425" s="159" t="str">
        <f t="shared" si="298"/>
        <v>-</v>
      </c>
      <c r="T425" s="159" t="str">
        <f t="shared" si="299"/>
        <v>-</v>
      </c>
      <c r="U425" s="159">
        <f t="shared" si="300"/>
        <v>0</v>
      </c>
      <c r="V425" s="159">
        <f t="shared" si="301"/>
        <v>0.4</v>
      </c>
      <c r="W425" s="159">
        <v>3.8</v>
      </c>
      <c r="X425" s="159">
        <v>0</v>
      </c>
      <c r="Y425" s="159">
        <v>0</v>
      </c>
      <c r="Z425" s="159">
        <v>0</v>
      </c>
      <c r="AA425" s="159">
        <v>0</v>
      </c>
      <c r="AB425" s="159">
        <f t="shared" si="302"/>
        <v>3.8</v>
      </c>
    </row>
    <row r="426" spans="1:28" ht="40.5" outlineLevel="1">
      <c r="A426" s="535" t="s">
        <v>1509</v>
      </c>
      <c r="B426" s="277" t="s">
        <v>1571</v>
      </c>
      <c r="C426" s="485" t="s">
        <v>409</v>
      </c>
      <c r="D426" s="190"/>
      <c r="E426" s="190">
        <v>0.4</v>
      </c>
      <c r="F426" s="485">
        <v>2018</v>
      </c>
      <c r="G426" s="485">
        <v>2018</v>
      </c>
      <c r="H426" s="159">
        <f t="shared" si="287"/>
        <v>3.8</v>
      </c>
      <c r="I426" s="159">
        <f t="shared" si="288"/>
        <v>3.8</v>
      </c>
      <c r="J426" s="159">
        <f t="shared" si="289"/>
        <v>3.8</v>
      </c>
      <c r="K426" s="159">
        <f t="shared" si="290"/>
        <v>0</v>
      </c>
      <c r="L426" s="159">
        <f t="shared" si="291"/>
        <v>0.4</v>
      </c>
      <c r="M426" s="159" t="str">
        <f t="shared" si="292"/>
        <v>-</v>
      </c>
      <c r="N426" s="159" t="str">
        <f t="shared" si="293"/>
        <v>-</v>
      </c>
      <c r="O426" s="159" t="str">
        <f t="shared" si="294"/>
        <v>-</v>
      </c>
      <c r="P426" s="159" t="str">
        <f t="shared" si="295"/>
        <v>-</v>
      </c>
      <c r="Q426" s="159" t="str">
        <f t="shared" si="296"/>
        <v>-</v>
      </c>
      <c r="R426" s="159" t="str">
        <f t="shared" si="297"/>
        <v>-</v>
      </c>
      <c r="S426" s="159" t="str">
        <f t="shared" si="298"/>
        <v>-</v>
      </c>
      <c r="T426" s="159" t="str">
        <f t="shared" si="299"/>
        <v>-</v>
      </c>
      <c r="U426" s="159">
        <f t="shared" si="300"/>
        <v>0</v>
      </c>
      <c r="V426" s="159">
        <f t="shared" si="301"/>
        <v>0.4</v>
      </c>
      <c r="W426" s="159">
        <v>3.8</v>
      </c>
      <c r="X426" s="159">
        <v>0</v>
      </c>
      <c r="Y426" s="159">
        <v>0</v>
      </c>
      <c r="Z426" s="159">
        <v>0</v>
      </c>
      <c r="AA426" s="159">
        <v>0</v>
      </c>
      <c r="AB426" s="159">
        <f t="shared" si="302"/>
        <v>3.8</v>
      </c>
    </row>
    <row r="427" spans="1:28" ht="40.5" outlineLevel="1">
      <c r="A427" s="535" t="s">
        <v>1510</v>
      </c>
      <c r="B427" s="277" t="s">
        <v>1572</v>
      </c>
      <c r="C427" s="485" t="s">
        <v>409</v>
      </c>
      <c r="D427" s="190"/>
      <c r="E427" s="190">
        <v>0.4</v>
      </c>
      <c r="F427" s="485">
        <v>2018</v>
      </c>
      <c r="G427" s="485">
        <v>2018</v>
      </c>
      <c r="H427" s="159">
        <f t="shared" si="287"/>
        <v>3.8</v>
      </c>
      <c r="I427" s="159">
        <f t="shared" si="288"/>
        <v>3.8</v>
      </c>
      <c r="J427" s="159">
        <f t="shared" si="289"/>
        <v>3.8</v>
      </c>
      <c r="K427" s="159">
        <f t="shared" si="290"/>
        <v>0</v>
      </c>
      <c r="L427" s="159">
        <f t="shared" si="291"/>
        <v>0.4</v>
      </c>
      <c r="M427" s="159" t="str">
        <f t="shared" si="292"/>
        <v>-</v>
      </c>
      <c r="N427" s="159" t="str">
        <f t="shared" si="293"/>
        <v>-</v>
      </c>
      <c r="O427" s="159" t="str">
        <f t="shared" si="294"/>
        <v>-</v>
      </c>
      <c r="P427" s="159" t="str">
        <f t="shared" si="295"/>
        <v>-</v>
      </c>
      <c r="Q427" s="159" t="str">
        <f t="shared" si="296"/>
        <v>-</v>
      </c>
      <c r="R427" s="159" t="str">
        <f t="shared" si="297"/>
        <v>-</v>
      </c>
      <c r="S427" s="159" t="str">
        <f t="shared" si="298"/>
        <v>-</v>
      </c>
      <c r="T427" s="159" t="str">
        <f t="shared" si="299"/>
        <v>-</v>
      </c>
      <c r="U427" s="159">
        <f t="shared" si="300"/>
        <v>0</v>
      </c>
      <c r="V427" s="159">
        <f t="shared" si="301"/>
        <v>0.4</v>
      </c>
      <c r="W427" s="159">
        <v>3.8</v>
      </c>
      <c r="X427" s="159">
        <v>0</v>
      </c>
      <c r="Y427" s="159">
        <v>0</v>
      </c>
      <c r="Z427" s="159">
        <v>0</v>
      </c>
      <c r="AA427" s="159">
        <v>0</v>
      </c>
      <c r="AB427" s="159">
        <f t="shared" si="302"/>
        <v>3.8</v>
      </c>
    </row>
    <row r="428" spans="1:28" ht="40.5" outlineLevel="1">
      <c r="A428" s="535" t="s">
        <v>1511</v>
      </c>
      <c r="B428" s="277" t="s">
        <v>1573</v>
      </c>
      <c r="C428" s="485" t="s">
        <v>409</v>
      </c>
      <c r="D428" s="190"/>
      <c r="E428" s="190">
        <v>0.4</v>
      </c>
      <c r="F428" s="485">
        <v>2018</v>
      </c>
      <c r="G428" s="485">
        <v>2018</v>
      </c>
      <c r="H428" s="159">
        <f t="shared" si="287"/>
        <v>3.8</v>
      </c>
      <c r="I428" s="159">
        <f t="shared" si="288"/>
        <v>3.8</v>
      </c>
      <c r="J428" s="159">
        <f t="shared" si="289"/>
        <v>3.8</v>
      </c>
      <c r="K428" s="159">
        <f t="shared" si="290"/>
        <v>0</v>
      </c>
      <c r="L428" s="159">
        <f t="shared" si="291"/>
        <v>0.4</v>
      </c>
      <c r="M428" s="159" t="str">
        <f t="shared" si="292"/>
        <v>-</v>
      </c>
      <c r="N428" s="159" t="str">
        <f t="shared" si="293"/>
        <v>-</v>
      </c>
      <c r="O428" s="159" t="str">
        <f t="shared" si="294"/>
        <v>-</v>
      </c>
      <c r="P428" s="159" t="str">
        <f t="shared" si="295"/>
        <v>-</v>
      </c>
      <c r="Q428" s="159" t="str">
        <f t="shared" si="296"/>
        <v>-</v>
      </c>
      <c r="R428" s="159" t="str">
        <f t="shared" si="297"/>
        <v>-</v>
      </c>
      <c r="S428" s="159" t="str">
        <f t="shared" si="298"/>
        <v>-</v>
      </c>
      <c r="T428" s="159" t="str">
        <f t="shared" si="299"/>
        <v>-</v>
      </c>
      <c r="U428" s="159">
        <f t="shared" si="300"/>
        <v>0</v>
      </c>
      <c r="V428" s="159">
        <f t="shared" si="301"/>
        <v>0.4</v>
      </c>
      <c r="W428" s="159">
        <v>3.8</v>
      </c>
      <c r="X428" s="159">
        <v>0</v>
      </c>
      <c r="Y428" s="159">
        <v>0</v>
      </c>
      <c r="Z428" s="159">
        <v>0</v>
      </c>
      <c r="AA428" s="159">
        <v>0</v>
      </c>
      <c r="AB428" s="159">
        <f t="shared" si="302"/>
        <v>3.8</v>
      </c>
    </row>
    <row r="429" spans="1:28" ht="40.5" outlineLevel="1">
      <c r="A429" s="535" t="s">
        <v>1512</v>
      </c>
      <c r="B429" s="277" t="s">
        <v>1574</v>
      </c>
      <c r="C429" s="485" t="s">
        <v>409</v>
      </c>
      <c r="D429" s="190"/>
      <c r="E429" s="190">
        <v>0.4</v>
      </c>
      <c r="F429" s="485">
        <v>2018</v>
      </c>
      <c r="G429" s="485">
        <v>2018</v>
      </c>
      <c r="H429" s="159">
        <f t="shared" si="287"/>
        <v>3.8</v>
      </c>
      <c r="I429" s="159">
        <f t="shared" si="288"/>
        <v>3.8</v>
      </c>
      <c r="J429" s="159">
        <f t="shared" si="289"/>
        <v>3.8</v>
      </c>
      <c r="K429" s="159">
        <f t="shared" si="290"/>
        <v>0</v>
      </c>
      <c r="L429" s="159">
        <f t="shared" si="291"/>
        <v>0.4</v>
      </c>
      <c r="M429" s="159" t="str">
        <f t="shared" si="292"/>
        <v>-</v>
      </c>
      <c r="N429" s="159" t="str">
        <f t="shared" si="293"/>
        <v>-</v>
      </c>
      <c r="O429" s="159" t="str">
        <f t="shared" si="294"/>
        <v>-</v>
      </c>
      <c r="P429" s="159" t="str">
        <f t="shared" si="295"/>
        <v>-</v>
      </c>
      <c r="Q429" s="159" t="str">
        <f t="shared" si="296"/>
        <v>-</v>
      </c>
      <c r="R429" s="159" t="str">
        <f t="shared" si="297"/>
        <v>-</v>
      </c>
      <c r="S429" s="159" t="str">
        <f t="shared" si="298"/>
        <v>-</v>
      </c>
      <c r="T429" s="159" t="str">
        <f t="shared" si="299"/>
        <v>-</v>
      </c>
      <c r="U429" s="159">
        <f t="shared" si="300"/>
        <v>0</v>
      </c>
      <c r="V429" s="159">
        <f t="shared" si="301"/>
        <v>0.4</v>
      </c>
      <c r="W429" s="159">
        <v>3.8</v>
      </c>
      <c r="X429" s="159">
        <v>0</v>
      </c>
      <c r="Y429" s="159">
        <v>0</v>
      </c>
      <c r="Z429" s="159">
        <v>0</v>
      </c>
      <c r="AA429" s="159">
        <v>0</v>
      </c>
      <c r="AB429" s="159">
        <f t="shared" si="302"/>
        <v>3.8</v>
      </c>
    </row>
    <row r="430" spans="1:28" ht="40.5" outlineLevel="1">
      <c r="A430" s="535" t="s">
        <v>1513</v>
      </c>
      <c r="B430" s="277" t="s">
        <v>1575</v>
      </c>
      <c r="C430" s="485" t="s">
        <v>409</v>
      </c>
      <c r="D430" s="190"/>
      <c r="E430" s="190">
        <v>0.4</v>
      </c>
      <c r="F430" s="485">
        <v>2018</v>
      </c>
      <c r="G430" s="485">
        <v>2018</v>
      </c>
      <c r="H430" s="159">
        <f t="shared" si="287"/>
        <v>3.8</v>
      </c>
      <c r="I430" s="159">
        <f t="shared" si="288"/>
        <v>3.8</v>
      </c>
      <c r="J430" s="159">
        <f t="shared" si="289"/>
        <v>3.8</v>
      </c>
      <c r="K430" s="159">
        <f t="shared" si="290"/>
        <v>0</v>
      </c>
      <c r="L430" s="159">
        <f t="shared" si="291"/>
        <v>0.4</v>
      </c>
      <c r="M430" s="159" t="str">
        <f t="shared" si="292"/>
        <v>-</v>
      </c>
      <c r="N430" s="159" t="str">
        <f t="shared" si="293"/>
        <v>-</v>
      </c>
      <c r="O430" s="159" t="str">
        <f t="shared" si="294"/>
        <v>-</v>
      </c>
      <c r="P430" s="159" t="str">
        <f t="shared" si="295"/>
        <v>-</v>
      </c>
      <c r="Q430" s="159" t="str">
        <f t="shared" si="296"/>
        <v>-</v>
      </c>
      <c r="R430" s="159" t="str">
        <f t="shared" si="297"/>
        <v>-</v>
      </c>
      <c r="S430" s="159" t="str">
        <f t="shared" si="298"/>
        <v>-</v>
      </c>
      <c r="T430" s="159" t="str">
        <f t="shared" si="299"/>
        <v>-</v>
      </c>
      <c r="U430" s="159">
        <f t="shared" si="300"/>
        <v>0</v>
      </c>
      <c r="V430" s="159">
        <f t="shared" si="301"/>
        <v>0.4</v>
      </c>
      <c r="W430" s="159">
        <v>3.8</v>
      </c>
      <c r="X430" s="159">
        <v>0</v>
      </c>
      <c r="Y430" s="159">
        <v>0</v>
      </c>
      <c r="Z430" s="159">
        <v>0</v>
      </c>
      <c r="AA430" s="159">
        <v>0</v>
      </c>
      <c r="AB430" s="159">
        <f t="shared" si="302"/>
        <v>3.8</v>
      </c>
    </row>
    <row r="431" spans="1:28" ht="40.5" outlineLevel="1">
      <c r="A431" s="535" t="s">
        <v>1514</v>
      </c>
      <c r="B431" s="277" t="s">
        <v>1576</v>
      </c>
      <c r="C431" s="485" t="s">
        <v>409</v>
      </c>
      <c r="D431" s="190"/>
      <c r="E431" s="190">
        <v>0.4</v>
      </c>
      <c r="F431" s="485">
        <v>2018</v>
      </c>
      <c r="G431" s="485">
        <v>2018</v>
      </c>
      <c r="H431" s="159">
        <f t="shared" si="287"/>
        <v>3.8</v>
      </c>
      <c r="I431" s="159">
        <f t="shared" si="288"/>
        <v>3.8</v>
      </c>
      <c r="J431" s="159">
        <f t="shared" si="289"/>
        <v>3.8</v>
      </c>
      <c r="K431" s="159">
        <f t="shared" si="290"/>
        <v>0</v>
      </c>
      <c r="L431" s="159">
        <f t="shared" si="291"/>
        <v>0.4</v>
      </c>
      <c r="M431" s="159" t="str">
        <f t="shared" si="292"/>
        <v>-</v>
      </c>
      <c r="N431" s="159" t="str">
        <f t="shared" si="293"/>
        <v>-</v>
      </c>
      <c r="O431" s="159" t="str">
        <f t="shared" si="294"/>
        <v>-</v>
      </c>
      <c r="P431" s="159" t="str">
        <f t="shared" si="295"/>
        <v>-</v>
      </c>
      <c r="Q431" s="159" t="str">
        <f t="shared" si="296"/>
        <v>-</v>
      </c>
      <c r="R431" s="159" t="str">
        <f t="shared" si="297"/>
        <v>-</v>
      </c>
      <c r="S431" s="159" t="str">
        <f t="shared" si="298"/>
        <v>-</v>
      </c>
      <c r="T431" s="159" t="str">
        <f t="shared" si="299"/>
        <v>-</v>
      </c>
      <c r="U431" s="159">
        <f t="shared" si="300"/>
        <v>0</v>
      </c>
      <c r="V431" s="159">
        <f t="shared" si="301"/>
        <v>0.4</v>
      </c>
      <c r="W431" s="159">
        <v>3.8</v>
      </c>
      <c r="X431" s="159">
        <v>0</v>
      </c>
      <c r="Y431" s="159">
        <v>0</v>
      </c>
      <c r="Z431" s="159">
        <v>0</v>
      </c>
      <c r="AA431" s="159">
        <v>0</v>
      </c>
      <c r="AB431" s="159">
        <f t="shared" si="302"/>
        <v>3.8</v>
      </c>
    </row>
    <row r="432" spans="1:28" ht="40.5" outlineLevel="1">
      <c r="A432" s="535" t="s">
        <v>1515</v>
      </c>
      <c r="B432" s="277" t="s">
        <v>1577</v>
      </c>
      <c r="C432" s="485" t="s">
        <v>409</v>
      </c>
      <c r="D432" s="190"/>
      <c r="E432" s="190">
        <v>0.4</v>
      </c>
      <c r="F432" s="485">
        <v>2018</v>
      </c>
      <c r="G432" s="485">
        <v>2018</v>
      </c>
      <c r="H432" s="159">
        <f t="shared" si="287"/>
        <v>3.8</v>
      </c>
      <c r="I432" s="159">
        <f t="shared" si="288"/>
        <v>3.8</v>
      </c>
      <c r="J432" s="159">
        <f t="shared" si="289"/>
        <v>3.8</v>
      </c>
      <c r="K432" s="159">
        <f t="shared" si="290"/>
        <v>0</v>
      </c>
      <c r="L432" s="159">
        <f t="shared" si="291"/>
        <v>0.4</v>
      </c>
      <c r="M432" s="159" t="str">
        <f t="shared" si="292"/>
        <v>-</v>
      </c>
      <c r="N432" s="159" t="str">
        <f t="shared" si="293"/>
        <v>-</v>
      </c>
      <c r="O432" s="159" t="str">
        <f t="shared" si="294"/>
        <v>-</v>
      </c>
      <c r="P432" s="159" t="str">
        <f t="shared" si="295"/>
        <v>-</v>
      </c>
      <c r="Q432" s="159" t="str">
        <f t="shared" si="296"/>
        <v>-</v>
      </c>
      <c r="R432" s="159" t="str">
        <f t="shared" si="297"/>
        <v>-</v>
      </c>
      <c r="S432" s="159" t="str">
        <f t="shared" si="298"/>
        <v>-</v>
      </c>
      <c r="T432" s="159" t="str">
        <f t="shared" si="299"/>
        <v>-</v>
      </c>
      <c r="U432" s="159">
        <f t="shared" si="300"/>
        <v>0</v>
      </c>
      <c r="V432" s="159">
        <f t="shared" si="301"/>
        <v>0.4</v>
      </c>
      <c r="W432" s="159">
        <v>3.8</v>
      </c>
      <c r="X432" s="159">
        <v>0</v>
      </c>
      <c r="Y432" s="159">
        <v>0</v>
      </c>
      <c r="Z432" s="159">
        <v>0</v>
      </c>
      <c r="AA432" s="159">
        <v>0</v>
      </c>
      <c r="AB432" s="159">
        <f t="shared" si="302"/>
        <v>3.8</v>
      </c>
    </row>
    <row r="433" spans="1:28" ht="40.5" outlineLevel="1">
      <c r="A433" s="535" t="s">
        <v>1516</v>
      </c>
      <c r="B433" s="277" t="s">
        <v>1578</v>
      </c>
      <c r="C433" s="485" t="s">
        <v>409</v>
      </c>
      <c r="D433" s="190"/>
      <c r="E433" s="190">
        <v>0.4</v>
      </c>
      <c r="F433" s="485">
        <v>2018</v>
      </c>
      <c r="G433" s="485">
        <v>2018</v>
      </c>
      <c r="H433" s="159">
        <f t="shared" si="287"/>
        <v>3.8</v>
      </c>
      <c r="I433" s="159">
        <f t="shared" si="288"/>
        <v>3.8</v>
      </c>
      <c r="J433" s="159">
        <f t="shared" si="289"/>
        <v>3.8</v>
      </c>
      <c r="K433" s="159">
        <f t="shared" si="290"/>
        <v>0</v>
      </c>
      <c r="L433" s="159">
        <f t="shared" si="291"/>
        <v>0.4</v>
      </c>
      <c r="M433" s="159" t="str">
        <f t="shared" si="292"/>
        <v>-</v>
      </c>
      <c r="N433" s="159" t="str">
        <f t="shared" si="293"/>
        <v>-</v>
      </c>
      <c r="O433" s="159" t="str">
        <f t="shared" si="294"/>
        <v>-</v>
      </c>
      <c r="P433" s="159" t="str">
        <f t="shared" si="295"/>
        <v>-</v>
      </c>
      <c r="Q433" s="159" t="str">
        <f t="shared" si="296"/>
        <v>-</v>
      </c>
      <c r="R433" s="159" t="str">
        <f t="shared" si="297"/>
        <v>-</v>
      </c>
      <c r="S433" s="159" t="str">
        <f t="shared" si="298"/>
        <v>-</v>
      </c>
      <c r="T433" s="159" t="str">
        <f t="shared" si="299"/>
        <v>-</v>
      </c>
      <c r="U433" s="159">
        <f t="shared" si="300"/>
        <v>0</v>
      </c>
      <c r="V433" s="159">
        <f t="shared" si="301"/>
        <v>0.4</v>
      </c>
      <c r="W433" s="159">
        <v>3.8</v>
      </c>
      <c r="X433" s="159">
        <v>0</v>
      </c>
      <c r="Y433" s="159">
        <v>0</v>
      </c>
      <c r="Z433" s="159">
        <v>0</v>
      </c>
      <c r="AA433" s="159">
        <v>0</v>
      </c>
      <c r="AB433" s="159">
        <f t="shared" si="302"/>
        <v>3.8</v>
      </c>
    </row>
    <row r="434" spans="1:28" ht="40.5" outlineLevel="1">
      <c r="A434" s="535" t="s">
        <v>1517</v>
      </c>
      <c r="B434" s="277" t="s">
        <v>1579</v>
      </c>
      <c r="C434" s="485" t="s">
        <v>409</v>
      </c>
      <c r="D434" s="190"/>
      <c r="E434" s="190">
        <v>0.4</v>
      </c>
      <c r="F434" s="485">
        <v>2019</v>
      </c>
      <c r="G434" s="485">
        <v>2019</v>
      </c>
      <c r="H434" s="159">
        <f t="shared" si="287"/>
        <v>3.8</v>
      </c>
      <c r="I434" s="159">
        <f t="shared" si="288"/>
        <v>3.8</v>
      </c>
      <c r="J434" s="159">
        <f t="shared" si="289"/>
        <v>0</v>
      </c>
      <c r="K434" s="159" t="str">
        <f t="shared" si="290"/>
        <v>-</v>
      </c>
      <c r="L434" s="159" t="str">
        <f t="shared" si="291"/>
        <v>-</v>
      </c>
      <c r="M434" s="159">
        <f t="shared" si="292"/>
        <v>0</v>
      </c>
      <c r="N434" s="159">
        <f t="shared" si="293"/>
        <v>0.4</v>
      </c>
      <c r="O434" s="159" t="str">
        <f t="shared" si="294"/>
        <v>-</v>
      </c>
      <c r="P434" s="159" t="str">
        <f t="shared" si="295"/>
        <v>-</v>
      </c>
      <c r="Q434" s="159" t="str">
        <f t="shared" si="296"/>
        <v>-</v>
      </c>
      <c r="R434" s="159" t="str">
        <f t="shared" si="297"/>
        <v>-</v>
      </c>
      <c r="S434" s="159" t="str">
        <f t="shared" si="298"/>
        <v>-</v>
      </c>
      <c r="T434" s="159" t="str">
        <f t="shared" si="299"/>
        <v>-</v>
      </c>
      <c r="U434" s="159">
        <f t="shared" si="300"/>
        <v>0</v>
      </c>
      <c r="V434" s="159">
        <f t="shared" si="301"/>
        <v>0.4</v>
      </c>
      <c r="W434" s="159">
        <v>0</v>
      </c>
      <c r="X434" s="159">
        <v>3.8</v>
      </c>
      <c r="Y434" s="159">
        <v>0</v>
      </c>
      <c r="Z434" s="159">
        <v>0</v>
      </c>
      <c r="AA434" s="159">
        <v>0</v>
      </c>
      <c r="AB434" s="159">
        <f t="shared" si="302"/>
        <v>3.8</v>
      </c>
    </row>
    <row r="435" spans="1:28" ht="40.5" outlineLevel="1">
      <c r="A435" s="535" t="s">
        <v>1518</v>
      </c>
      <c r="B435" s="277" t="s">
        <v>1580</v>
      </c>
      <c r="C435" s="485" t="s">
        <v>409</v>
      </c>
      <c r="D435" s="190"/>
      <c r="E435" s="190">
        <v>0.4</v>
      </c>
      <c r="F435" s="485">
        <v>2019</v>
      </c>
      <c r="G435" s="485">
        <v>2019</v>
      </c>
      <c r="H435" s="159">
        <f t="shared" si="287"/>
        <v>3.8</v>
      </c>
      <c r="I435" s="159">
        <f t="shared" si="288"/>
        <v>3.8</v>
      </c>
      <c r="J435" s="159">
        <f t="shared" si="289"/>
        <v>0</v>
      </c>
      <c r="K435" s="159" t="str">
        <f t="shared" si="290"/>
        <v>-</v>
      </c>
      <c r="L435" s="159" t="str">
        <f t="shared" si="291"/>
        <v>-</v>
      </c>
      <c r="M435" s="159">
        <f t="shared" si="292"/>
        <v>0</v>
      </c>
      <c r="N435" s="159">
        <f t="shared" si="293"/>
        <v>0.4</v>
      </c>
      <c r="O435" s="159" t="str">
        <f t="shared" si="294"/>
        <v>-</v>
      </c>
      <c r="P435" s="159" t="str">
        <f t="shared" si="295"/>
        <v>-</v>
      </c>
      <c r="Q435" s="159" t="str">
        <f t="shared" si="296"/>
        <v>-</v>
      </c>
      <c r="R435" s="159" t="str">
        <f t="shared" si="297"/>
        <v>-</v>
      </c>
      <c r="S435" s="159" t="str">
        <f t="shared" si="298"/>
        <v>-</v>
      </c>
      <c r="T435" s="159" t="str">
        <f t="shared" si="299"/>
        <v>-</v>
      </c>
      <c r="U435" s="159">
        <f t="shared" si="300"/>
        <v>0</v>
      </c>
      <c r="V435" s="159">
        <f t="shared" si="301"/>
        <v>0.4</v>
      </c>
      <c r="W435" s="159">
        <v>0</v>
      </c>
      <c r="X435" s="159">
        <v>3.8</v>
      </c>
      <c r="Y435" s="159">
        <v>0</v>
      </c>
      <c r="Z435" s="159">
        <v>0</v>
      </c>
      <c r="AA435" s="159">
        <v>0</v>
      </c>
      <c r="AB435" s="159">
        <f t="shared" si="302"/>
        <v>3.8</v>
      </c>
    </row>
    <row r="436" spans="1:28" ht="40.5" outlineLevel="1">
      <c r="A436" s="535" t="s">
        <v>1519</v>
      </c>
      <c r="B436" s="277" t="s">
        <v>1581</v>
      </c>
      <c r="C436" s="485" t="s">
        <v>409</v>
      </c>
      <c r="D436" s="190"/>
      <c r="E436" s="190">
        <v>0.4</v>
      </c>
      <c r="F436" s="485">
        <v>2022</v>
      </c>
      <c r="G436" s="485">
        <v>2022</v>
      </c>
      <c r="H436" s="159">
        <f t="shared" si="287"/>
        <v>3.8</v>
      </c>
      <c r="I436" s="159">
        <f t="shared" si="288"/>
        <v>3.8</v>
      </c>
      <c r="J436" s="159">
        <f t="shared" si="289"/>
        <v>0</v>
      </c>
      <c r="K436" s="159" t="str">
        <f t="shared" si="290"/>
        <v>-</v>
      </c>
      <c r="L436" s="159" t="str">
        <f t="shared" si="291"/>
        <v>-</v>
      </c>
      <c r="M436" s="159" t="str">
        <f t="shared" si="292"/>
        <v>-</v>
      </c>
      <c r="N436" s="159" t="str">
        <f t="shared" si="293"/>
        <v>-</v>
      </c>
      <c r="O436" s="159" t="str">
        <f t="shared" si="294"/>
        <v>-</v>
      </c>
      <c r="P436" s="159" t="str">
        <f t="shared" si="295"/>
        <v>-</v>
      </c>
      <c r="Q436" s="159" t="str">
        <f t="shared" si="296"/>
        <v>-</v>
      </c>
      <c r="R436" s="159" t="str">
        <f t="shared" si="297"/>
        <v>-</v>
      </c>
      <c r="S436" s="159">
        <f t="shared" si="298"/>
        <v>0</v>
      </c>
      <c r="T436" s="159">
        <f t="shared" si="299"/>
        <v>0.4</v>
      </c>
      <c r="U436" s="159">
        <f t="shared" si="300"/>
        <v>0</v>
      </c>
      <c r="V436" s="159">
        <f t="shared" si="301"/>
        <v>0.4</v>
      </c>
      <c r="W436" s="159">
        <v>0</v>
      </c>
      <c r="X436" s="159">
        <v>0</v>
      </c>
      <c r="Y436" s="159">
        <v>0</v>
      </c>
      <c r="Z436" s="159">
        <v>0</v>
      </c>
      <c r="AA436" s="159">
        <v>3.8</v>
      </c>
      <c r="AB436" s="159">
        <f t="shared" si="302"/>
        <v>3.8</v>
      </c>
    </row>
    <row r="437" spans="1:28" ht="40.5" outlineLevel="1">
      <c r="A437" s="535" t="s">
        <v>1520</v>
      </c>
      <c r="B437" s="277" t="s">
        <v>1582</v>
      </c>
      <c r="C437" s="485" t="s">
        <v>409</v>
      </c>
      <c r="D437" s="190"/>
      <c r="E437" s="190">
        <v>0.4</v>
      </c>
      <c r="F437" s="485">
        <v>2022</v>
      </c>
      <c r="G437" s="485">
        <v>2022</v>
      </c>
      <c r="H437" s="159">
        <f t="shared" si="287"/>
        <v>3.8</v>
      </c>
      <c r="I437" s="159">
        <f t="shared" si="288"/>
        <v>3.8</v>
      </c>
      <c r="J437" s="159">
        <f t="shared" si="289"/>
        <v>0</v>
      </c>
      <c r="K437" s="159" t="str">
        <f t="shared" si="290"/>
        <v>-</v>
      </c>
      <c r="L437" s="159" t="str">
        <f t="shared" si="291"/>
        <v>-</v>
      </c>
      <c r="M437" s="159" t="str">
        <f t="shared" si="292"/>
        <v>-</v>
      </c>
      <c r="N437" s="159" t="str">
        <f t="shared" si="293"/>
        <v>-</v>
      </c>
      <c r="O437" s="159" t="str">
        <f t="shared" si="294"/>
        <v>-</v>
      </c>
      <c r="P437" s="159" t="str">
        <f t="shared" si="295"/>
        <v>-</v>
      </c>
      <c r="Q437" s="159" t="str">
        <f t="shared" si="296"/>
        <v>-</v>
      </c>
      <c r="R437" s="159" t="str">
        <f t="shared" si="297"/>
        <v>-</v>
      </c>
      <c r="S437" s="159">
        <f t="shared" si="298"/>
        <v>0</v>
      </c>
      <c r="T437" s="159">
        <f t="shared" si="299"/>
        <v>0.4</v>
      </c>
      <c r="U437" s="159">
        <f t="shared" si="300"/>
        <v>0</v>
      </c>
      <c r="V437" s="159">
        <f t="shared" si="301"/>
        <v>0.4</v>
      </c>
      <c r="W437" s="159">
        <v>0</v>
      </c>
      <c r="X437" s="159">
        <v>0</v>
      </c>
      <c r="Y437" s="159">
        <v>0</v>
      </c>
      <c r="Z437" s="159">
        <v>0</v>
      </c>
      <c r="AA437" s="159">
        <v>3.8</v>
      </c>
      <c r="AB437" s="159">
        <f t="shared" si="302"/>
        <v>3.8</v>
      </c>
    </row>
    <row r="438" spans="1:28" ht="40.5" outlineLevel="1">
      <c r="A438" s="535" t="s">
        <v>1521</v>
      </c>
      <c r="B438" s="277" t="s">
        <v>1583</v>
      </c>
      <c r="C438" s="485" t="s">
        <v>409</v>
      </c>
      <c r="D438" s="190"/>
      <c r="E438" s="190">
        <v>0.4</v>
      </c>
      <c r="F438" s="485">
        <v>2022</v>
      </c>
      <c r="G438" s="485">
        <v>2022</v>
      </c>
      <c r="H438" s="159">
        <f t="shared" si="287"/>
        <v>3.8</v>
      </c>
      <c r="I438" s="159">
        <f t="shared" si="288"/>
        <v>3.8</v>
      </c>
      <c r="J438" s="159">
        <f t="shared" si="289"/>
        <v>0</v>
      </c>
      <c r="K438" s="159" t="str">
        <f t="shared" si="290"/>
        <v>-</v>
      </c>
      <c r="L438" s="159" t="str">
        <f t="shared" si="291"/>
        <v>-</v>
      </c>
      <c r="M438" s="159" t="str">
        <f t="shared" si="292"/>
        <v>-</v>
      </c>
      <c r="N438" s="159" t="str">
        <f t="shared" si="293"/>
        <v>-</v>
      </c>
      <c r="O438" s="159" t="str">
        <f t="shared" si="294"/>
        <v>-</v>
      </c>
      <c r="P438" s="159" t="str">
        <f t="shared" si="295"/>
        <v>-</v>
      </c>
      <c r="Q438" s="159" t="str">
        <f t="shared" si="296"/>
        <v>-</v>
      </c>
      <c r="R438" s="159" t="str">
        <f t="shared" si="297"/>
        <v>-</v>
      </c>
      <c r="S438" s="159">
        <f t="shared" si="298"/>
        <v>0</v>
      </c>
      <c r="T438" s="159">
        <f t="shared" si="299"/>
        <v>0.4</v>
      </c>
      <c r="U438" s="159">
        <f t="shared" si="300"/>
        <v>0</v>
      </c>
      <c r="V438" s="159">
        <f t="shared" si="301"/>
        <v>0.4</v>
      </c>
      <c r="W438" s="159">
        <v>0</v>
      </c>
      <c r="X438" s="159">
        <v>0</v>
      </c>
      <c r="Y438" s="159">
        <v>0</v>
      </c>
      <c r="Z438" s="159">
        <v>0</v>
      </c>
      <c r="AA438" s="159">
        <v>3.8</v>
      </c>
      <c r="AB438" s="159">
        <f t="shared" si="302"/>
        <v>3.8</v>
      </c>
    </row>
    <row r="439" spans="1:28" ht="40.5" outlineLevel="1">
      <c r="A439" s="535" t="s">
        <v>1522</v>
      </c>
      <c r="B439" s="277" t="s">
        <v>1584</v>
      </c>
      <c r="C439" s="485" t="s">
        <v>409</v>
      </c>
      <c r="D439" s="190"/>
      <c r="E439" s="190">
        <v>0.4</v>
      </c>
      <c r="F439" s="485">
        <v>2022</v>
      </c>
      <c r="G439" s="485">
        <v>2022</v>
      </c>
      <c r="H439" s="159">
        <f t="shared" si="287"/>
        <v>3.8</v>
      </c>
      <c r="I439" s="159">
        <f t="shared" si="288"/>
        <v>3.8</v>
      </c>
      <c r="J439" s="159">
        <f t="shared" si="289"/>
        <v>0</v>
      </c>
      <c r="K439" s="159" t="str">
        <f t="shared" si="290"/>
        <v>-</v>
      </c>
      <c r="L439" s="159" t="str">
        <f t="shared" si="291"/>
        <v>-</v>
      </c>
      <c r="M439" s="159" t="str">
        <f t="shared" si="292"/>
        <v>-</v>
      </c>
      <c r="N439" s="159" t="str">
        <f t="shared" si="293"/>
        <v>-</v>
      </c>
      <c r="O439" s="159" t="str">
        <f t="shared" si="294"/>
        <v>-</v>
      </c>
      <c r="P439" s="159" t="str">
        <f t="shared" si="295"/>
        <v>-</v>
      </c>
      <c r="Q439" s="159" t="str">
        <f t="shared" si="296"/>
        <v>-</v>
      </c>
      <c r="R439" s="159" t="str">
        <f t="shared" si="297"/>
        <v>-</v>
      </c>
      <c r="S439" s="159">
        <f t="shared" si="298"/>
        <v>0</v>
      </c>
      <c r="T439" s="159">
        <f t="shared" si="299"/>
        <v>0.4</v>
      </c>
      <c r="U439" s="159">
        <f t="shared" si="300"/>
        <v>0</v>
      </c>
      <c r="V439" s="159">
        <f t="shared" si="301"/>
        <v>0.4</v>
      </c>
      <c r="W439" s="159">
        <v>0</v>
      </c>
      <c r="X439" s="159">
        <v>0</v>
      </c>
      <c r="Y439" s="159">
        <v>0</v>
      </c>
      <c r="Z439" s="159">
        <v>0</v>
      </c>
      <c r="AA439" s="159">
        <v>3.8</v>
      </c>
      <c r="AB439" s="159">
        <f t="shared" si="302"/>
        <v>3.8</v>
      </c>
    </row>
    <row r="440" spans="1:28" outlineLevel="1">
      <c r="A440" s="534" t="s">
        <v>684</v>
      </c>
      <c r="B440" s="542" t="s">
        <v>740</v>
      </c>
      <c r="C440" s="520"/>
      <c r="D440" s="518"/>
      <c r="E440" s="518"/>
      <c r="F440" s="515"/>
      <c r="G440" s="515"/>
      <c r="H440" s="513"/>
      <c r="I440" s="513"/>
      <c r="J440" s="513"/>
      <c r="K440" s="513"/>
      <c r="L440" s="513"/>
      <c r="M440" s="513"/>
      <c r="N440" s="513"/>
      <c r="O440" s="513"/>
      <c r="P440" s="513"/>
      <c r="Q440" s="513"/>
      <c r="R440" s="513"/>
      <c r="S440" s="513"/>
      <c r="T440" s="513"/>
      <c r="U440" s="513"/>
      <c r="V440" s="513"/>
      <c r="W440" s="513">
        <v>0</v>
      </c>
      <c r="X440" s="513">
        <v>0</v>
      </c>
      <c r="Y440" s="513">
        <v>0</v>
      </c>
      <c r="Z440" s="513">
        <v>0</v>
      </c>
      <c r="AA440" s="513">
        <v>0</v>
      </c>
      <c r="AB440" s="513">
        <f t="shared" si="242"/>
        <v>0</v>
      </c>
    </row>
    <row r="441" spans="1:28" ht="81" outlineLevel="1">
      <c r="A441" s="535" t="s">
        <v>685</v>
      </c>
      <c r="B441" s="553" t="s">
        <v>1415</v>
      </c>
      <c r="C441" s="485" t="s">
        <v>409</v>
      </c>
      <c r="D441" s="190"/>
      <c r="E441" s="190">
        <v>5</v>
      </c>
      <c r="F441" s="485">
        <v>2018</v>
      </c>
      <c r="G441" s="485">
        <v>2018</v>
      </c>
      <c r="H441" s="159">
        <f t="shared" ref="H441:H471" si="303">AB441</f>
        <v>21</v>
      </c>
      <c r="I441" s="159">
        <f t="shared" si="228"/>
        <v>21</v>
      </c>
      <c r="J441" s="159">
        <f t="shared" ref="J441:J471" si="304">W441</f>
        <v>21</v>
      </c>
      <c r="K441" s="159">
        <f t="shared" ref="K441:K471" si="305">IF(G441=2018,D441,"-")</f>
        <v>0</v>
      </c>
      <c r="L441" s="159">
        <f t="shared" ref="L441:L471" si="306">IF(G441=2018,E441,"-")</f>
        <v>5</v>
      </c>
      <c r="M441" s="159" t="str">
        <f t="shared" ref="M441:M471" si="307">IF(G441=2019,D441,"-")</f>
        <v>-</v>
      </c>
      <c r="N441" s="159" t="str">
        <f t="shared" ref="N441:N471" si="308">IF(G441=2019,E441,"-")</f>
        <v>-</v>
      </c>
      <c r="O441" s="159" t="str">
        <f t="shared" ref="O441:O471" si="309">IF(G441=2020,D441,"-")</f>
        <v>-</v>
      </c>
      <c r="P441" s="159" t="str">
        <f t="shared" ref="P441:P471" si="310">IF(G441=2020,E441,"-")</f>
        <v>-</v>
      </c>
      <c r="Q441" s="159" t="str">
        <f t="shared" ref="Q441:Q471" si="311">IF(G441=2021,D441,"-")</f>
        <v>-</v>
      </c>
      <c r="R441" s="159" t="str">
        <f t="shared" ref="R441:R471" si="312">IF(G441=2021,E441,"-")</f>
        <v>-</v>
      </c>
      <c r="S441" s="159" t="str">
        <f t="shared" ref="S441:S471" si="313">IF(G441=2022,D441,"-")</f>
        <v>-</v>
      </c>
      <c r="T441" s="159" t="str">
        <f t="shared" ref="T441:T471" si="314">IF(G441=2022,E441,"-")</f>
        <v>-</v>
      </c>
      <c r="U441" s="159">
        <f t="shared" ref="U441:U471" si="315">SUM(K441,M441,O441,Q441,S441,)</f>
        <v>0</v>
      </c>
      <c r="V441" s="159">
        <f t="shared" ref="V441:V471" si="316">SUM(L441,N441,P441,R441,T441,)</f>
        <v>5</v>
      </c>
      <c r="W441" s="159">
        <v>21</v>
      </c>
      <c r="X441" s="159">
        <v>0</v>
      </c>
      <c r="Y441" s="159">
        <v>0</v>
      </c>
      <c r="Z441" s="159">
        <v>0</v>
      </c>
      <c r="AA441" s="159">
        <v>0</v>
      </c>
      <c r="AB441" s="159">
        <f t="shared" si="242"/>
        <v>21</v>
      </c>
    </row>
    <row r="442" spans="1:28" ht="60.75" outlineLevel="1">
      <c r="A442" s="535" t="s">
        <v>686</v>
      </c>
      <c r="B442" s="553" t="s">
        <v>1365</v>
      </c>
      <c r="C442" s="485" t="s">
        <v>409</v>
      </c>
      <c r="D442" s="190"/>
      <c r="E442" s="190">
        <v>2</v>
      </c>
      <c r="F442" s="485">
        <v>2018</v>
      </c>
      <c r="G442" s="485">
        <v>2018</v>
      </c>
      <c r="H442" s="159">
        <f t="shared" si="303"/>
        <v>12.5</v>
      </c>
      <c r="I442" s="159">
        <f t="shared" si="228"/>
        <v>12.5</v>
      </c>
      <c r="J442" s="159">
        <f t="shared" si="304"/>
        <v>12.5</v>
      </c>
      <c r="K442" s="159">
        <f t="shared" si="305"/>
        <v>0</v>
      </c>
      <c r="L442" s="159">
        <f t="shared" si="306"/>
        <v>2</v>
      </c>
      <c r="M442" s="159" t="str">
        <f t="shared" si="307"/>
        <v>-</v>
      </c>
      <c r="N442" s="159" t="str">
        <f t="shared" si="308"/>
        <v>-</v>
      </c>
      <c r="O442" s="159" t="str">
        <f t="shared" si="309"/>
        <v>-</v>
      </c>
      <c r="P442" s="159" t="str">
        <f t="shared" si="310"/>
        <v>-</v>
      </c>
      <c r="Q442" s="159" t="str">
        <f t="shared" si="311"/>
        <v>-</v>
      </c>
      <c r="R442" s="159" t="str">
        <f t="shared" si="312"/>
        <v>-</v>
      </c>
      <c r="S442" s="159" t="str">
        <f t="shared" si="313"/>
        <v>-</v>
      </c>
      <c r="T442" s="159" t="str">
        <f t="shared" si="314"/>
        <v>-</v>
      </c>
      <c r="U442" s="159">
        <f t="shared" si="315"/>
        <v>0</v>
      </c>
      <c r="V442" s="159">
        <f t="shared" si="316"/>
        <v>2</v>
      </c>
      <c r="W442" s="159">
        <v>12.5</v>
      </c>
      <c r="X442" s="159">
        <v>0</v>
      </c>
      <c r="Y442" s="159">
        <v>0</v>
      </c>
      <c r="Z442" s="159">
        <v>0</v>
      </c>
      <c r="AA442" s="159">
        <v>0</v>
      </c>
      <c r="AB442" s="159">
        <f t="shared" si="242"/>
        <v>12.5</v>
      </c>
    </row>
    <row r="443" spans="1:28" ht="60.75" outlineLevel="1">
      <c r="A443" s="535" t="s">
        <v>687</v>
      </c>
      <c r="B443" s="553" t="s">
        <v>1366</v>
      </c>
      <c r="C443" s="485" t="s">
        <v>409</v>
      </c>
      <c r="D443" s="190"/>
      <c r="E443" s="190">
        <v>2</v>
      </c>
      <c r="F443" s="485">
        <v>2019</v>
      </c>
      <c r="G443" s="485">
        <v>2019</v>
      </c>
      <c r="H443" s="159">
        <f t="shared" si="303"/>
        <v>12.5</v>
      </c>
      <c r="I443" s="159">
        <f t="shared" si="228"/>
        <v>12.5</v>
      </c>
      <c r="J443" s="159">
        <f t="shared" si="304"/>
        <v>0</v>
      </c>
      <c r="K443" s="159" t="str">
        <f t="shared" si="305"/>
        <v>-</v>
      </c>
      <c r="L443" s="159" t="str">
        <f t="shared" si="306"/>
        <v>-</v>
      </c>
      <c r="M443" s="159">
        <f t="shared" si="307"/>
        <v>0</v>
      </c>
      <c r="N443" s="159">
        <f t="shared" si="308"/>
        <v>2</v>
      </c>
      <c r="O443" s="159" t="str">
        <f t="shared" si="309"/>
        <v>-</v>
      </c>
      <c r="P443" s="159" t="str">
        <f t="shared" si="310"/>
        <v>-</v>
      </c>
      <c r="Q443" s="159" t="str">
        <f t="shared" si="311"/>
        <v>-</v>
      </c>
      <c r="R443" s="159" t="str">
        <f t="shared" si="312"/>
        <v>-</v>
      </c>
      <c r="S443" s="159" t="str">
        <f t="shared" si="313"/>
        <v>-</v>
      </c>
      <c r="T443" s="159" t="str">
        <f t="shared" si="314"/>
        <v>-</v>
      </c>
      <c r="U443" s="159">
        <f t="shared" si="315"/>
        <v>0</v>
      </c>
      <c r="V443" s="159">
        <f t="shared" si="316"/>
        <v>2</v>
      </c>
      <c r="W443" s="159">
        <v>0</v>
      </c>
      <c r="X443" s="159">
        <v>12.5</v>
      </c>
      <c r="Y443" s="159">
        <v>0</v>
      </c>
      <c r="Z443" s="159">
        <v>0</v>
      </c>
      <c r="AA443" s="159">
        <v>0</v>
      </c>
      <c r="AB443" s="159">
        <f t="shared" si="242"/>
        <v>12.5</v>
      </c>
    </row>
    <row r="444" spans="1:28" ht="81" outlineLevel="1">
      <c r="A444" s="535" t="s">
        <v>688</v>
      </c>
      <c r="B444" s="277" t="s">
        <v>1367</v>
      </c>
      <c r="C444" s="485" t="s">
        <v>409</v>
      </c>
      <c r="D444" s="190"/>
      <c r="E444" s="190">
        <v>3.2</v>
      </c>
      <c r="F444" s="485">
        <v>2020</v>
      </c>
      <c r="G444" s="485">
        <v>2020</v>
      </c>
      <c r="H444" s="159">
        <f t="shared" si="303"/>
        <v>17</v>
      </c>
      <c r="I444" s="159">
        <f t="shared" si="228"/>
        <v>17</v>
      </c>
      <c r="J444" s="159">
        <f t="shared" si="304"/>
        <v>0</v>
      </c>
      <c r="K444" s="159" t="str">
        <f t="shared" si="305"/>
        <v>-</v>
      </c>
      <c r="L444" s="159" t="str">
        <f t="shared" si="306"/>
        <v>-</v>
      </c>
      <c r="M444" s="159" t="str">
        <f t="shared" si="307"/>
        <v>-</v>
      </c>
      <c r="N444" s="159" t="str">
        <f t="shared" si="308"/>
        <v>-</v>
      </c>
      <c r="O444" s="159">
        <f t="shared" si="309"/>
        <v>0</v>
      </c>
      <c r="P444" s="159">
        <f t="shared" si="310"/>
        <v>3.2</v>
      </c>
      <c r="Q444" s="159" t="str">
        <f t="shared" si="311"/>
        <v>-</v>
      </c>
      <c r="R444" s="159" t="str">
        <f t="shared" si="312"/>
        <v>-</v>
      </c>
      <c r="S444" s="159" t="str">
        <f t="shared" si="313"/>
        <v>-</v>
      </c>
      <c r="T444" s="159" t="str">
        <f t="shared" si="314"/>
        <v>-</v>
      </c>
      <c r="U444" s="159">
        <f t="shared" si="315"/>
        <v>0</v>
      </c>
      <c r="V444" s="159">
        <f t="shared" si="316"/>
        <v>3.2</v>
      </c>
      <c r="W444" s="159">
        <v>0</v>
      </c>
      <c r="X444" s="159">
        <v>0</v>
      </c>
      <c r="Y444" s="159">
        <v>17</v>
      </c>
      <c r="Z444" s="159">
        <v>0</v>
      </c>
      <c r="AA444" s="159">
        <v>0</v>
      </c>
      <c r="AB444" s="159">
        <f t="shared" si="242"/>
        <v>17</v>
      </c>
    </row>
    <row r="445" spans="1:28" ht="60.75" outlineLevel="1">
      <c r="A445" s="535" t="s">
        <v>689</v>
      </c>
      <c r="B445" s="511" t="s">
        <v>1368</v>
      </c>
      <c r="C445" s="485" t="s">
        <v>409</v>
      </c>
      <c r="D445" s="190"/>
      <c r="E445" s="190">
        <v>2.5</v>
      </c>
      <c r="F445" s="485">
        <v>2020</v>
      </c>
      <c r="G445" s="485">
        <v>2020</v>
      </c>
      <c r="H445" s="159">
        <f t="shared" si="303"/>
        <v>15.5</v>
      </c>
      <c r="I445" s="159">
        <f t="shared" si="228"/>
        <v>15.5</v>
      </c>
      <c r="J445" s="159">
        <f t="shared" si="304"/>
        <v>0</v>
      </c>
      <c r="K445" s="159" t="str">
        <f t="shared" si="305"/>
        <v>-</v>
      </c>
      <c r="L445" s="159" t="str">
        <f t="shared" si="306"/>
        <v>-</v>
      </c>
      <c r="M445" s="159" t="str">
        <f t="shared" si="307"/>
        <v>-</v>
      </c>
      <c r="N445" s="159" t="str">
        <f t="shared" si="308"/>
        <v>-</v>
      </c>
      <c r="O445" s="159">
        <f t="shared" si="309"/>
        <v>0</v>
      </c>
      <c r="P445" s="159">
        <f t="shared" si="310"/>
        <v>2.5</v>
      </c>
      <c r="Q445" s="159" t="str">
        <f t="shared" si="311"/>
        <v>-</v>
      </c>
      <c r="R445" s="159" t="str">
        <f t="shared" si="312"/>
        <v>-</v>
      </c>
      <c r="S445" s="159" t="str">
        <f t="shared" si="313"/>
        <v>-</v>
      </c>
      <c r="T445" s="159" t="str">
        <f t="shared" si="314"/>
        <v>-</v>
      </c>
      <c r="U445" s="159">
        <f t="shared" si="315"/>
        <v>0</v>
      </c>
      <c r="V445" s="159">
        <f t="shared" si="316"/>
        <v>2.5</v>
      </c>
      <c r="W445" s="159">
        <v>0</v>
      </c>
      <c r="X445" s="159">
        <v>0</v>
      </c>
      <c r="Y445" s="159">
        <v>15.5</v>
      </c>
      <c r="Z445" s="159">
        <v>0</v>
      </c>
      <c r="AA445" s="159">
        <v>0</v>
      </c>
      <c r="AB445" s="159">
        <f t="shared" si="242"/>
        <v>15.5</v>
      </c>
    </row>
    <row r="446" spans="1:28" ht="60.75" outlineLevel="1">
      <c r="A446" s="535" t="s">
        <v>690</v>
      </c>
      <c r="B446" s="511" t="s">
        <v>1381</v>
      </c>
      <c r="C446" s="485" t="s">
        <v>409</v>
      </c>
      <c r="D446" s="190"/>
      <c r="E446" s="190">
        <v>5</v>
      </c>
      <c r="F446" s="485">
        <v>2018</v>
      </c>
      <c r="G446" s="485">
        <v>2018</v>
      </c>
      <c r="H446" s="159">
        <f t="shared" si="303"/>
        <v>21</v>
      </c>
      <c r="I446" s="159">
        <f t="shared" si="228"/>
        <v>21</v>
      </c>
      <c r="J446" s="159">
        <f t="shared" si="304"/>
        <v>21</v>
      </c>
      <c r="K446" s="159">
        <f t="shared" si="305"/>
        <v>0</v>
      </c>
      <c r="L446" s="159">
        <f t="shared" si="306"/>
        <v>5</v>
      </c>
      <c r="M446" s="159" t="str">
        <f t="shared" si="307"/>
        <v>-</v>
      </c>
      <c r="N446" s="159" t="str">
        <f t="shared" si="308"/>
        <v>-</v>
      </c>
      <c r="O446" s="159" t="str">
        <f t="shared" si="309"/>
        <v>-</v>
      </c>
      <c r="P446" s="159" t="str">
        <f t="shared" si="310"/>
        <v>-</v>
      </c>
      <c r="Q446" s="159" t="str">
        <f t="shared" si="311"/>
        <v>-</v>
      </c>
      <c r="R446" s="159" t="str">
        <f t="shared" si="312"/>
        <v>-</v>
      </c>
      <c r="S446" s="159" t="str">
        <f t="shared" si="313"/>
        <v>-</v>
      </c>
      <c r="T446" s="159" t="str">
        <f t="shared" si="314"/>
        <v>-</v>
      </c>
      <c r="U446" s="159">
        <f t="shared" si="315"/>
        <v>0</v>
      </c>
      <c r="V446" s="159">
        <f t="shared" si="316"/>
        <v>5</v>
      </c>
      <c r="W446" s="159">
        <v>21</v>
      </c>
      <c r="X446" s="159">
        <v>0</v>
      </c>
      <c r="Y446" s="159">
        <v>0</v>
      </c>
      <c r="Z446" s="159">
        <v>0</v>
      </c>
      <c r="AA446" s="159">
        <v>0</v>
      </c>
      <c r="AB446" s="159">
        <f t="shared" si="242"/>
        <v>21</v>
      </c>
    </row>
    <row r="447" spans="1:28" ht="60.75" outlineLevel="1">
      <c r="A447" s="535" t="s">
        <v>691</v>
      </c>
      <c r="B447" s="511" t="s">
        <v>1830</v>
      </c>
      <c r="C447" s="485" t="s">
        <v>409</v>
      </c>
      <c r="D447" s="190"/>
      <c r="E447" s="190">
        <v>5</v>
      </c>
      <c r="F447" s="485">
        <v>2018</v>
      </c>
      <c r="G447" s="485">
        <v>2018</v>
      </c>
      <c r="H447" s="159">
        <f t="shared" si="303"/>
        <v>21</v>
      </c>
      <c r="I447" s="159">
        <f t="shared" si="228"/>
        <v>21</v>
      </c>
      <c r="J447" s="159">
        <f t="shared" si="304"/>
        <v>21</v>
      </c>
      <c r="K447" s="159">
        <f t="shared" si="305"/>
        <v>0</v>
      </c>
      <c r="L447" s="159">
        <f t="shared" si="306"/>
        <v>5</v>
      </c>
      <c r="M447" s="159" t="str">
        <f t="shared" si="307"/>
        <v>-</v>
      </c>
      <c r="N447" s="159" t="str">
        <f t="shared" si="308"/>
        <v>-</v>
      </c>
      <c r="O447" s="159" t="str">
        <f t="shared" si="309"/>
        <v>-</v>
      </c>
      <c r="P447" s="159" t="str">
        <f t="shared" si="310"/>
        <v>-</v>
      </c>
      <c r="Q447" s="159" t="str">
        <f t="shared" si="311"/>
        <v>-</v>
      </c>
      <c r="R447" s="159" t="str">
        <f t="shared" si="312"/>
        <v>-</v>
      </c>
      <c r="S447" s="159" t="str">
        <f t="shared" si="313"/>
        <v>-</v>
      </c>
      <c r="T447" s="159" t="str">
        <f t="shared" si="314"/>
        <v>-</v>
      </c>
      <c r="U447" s="159">
        <f t="shared" si="315"/>
        <v>0</v>
      </c>
      <c r="V447" s="159">
        <f t="shared" si="316"/>
        <v>5</v>
      </c>
      <c r="W447" s="159">
        <v>21</v>
      </c>
      <c r="X447" s="159">
        <v>0</v>
      </c>
      <c r="Y447" s="159">
        <v>0</v>
      </c>
      <c r="Z447" s="159">
        <v>0</v>
      </c>
      <c r="AA447" s="159">
        <v>0</v>
      </c>
      <c r="AB447" s="159">
        <f t="shared" si="242"/>
        <v>21</v>
      </c>
    </row>
    <row r="448" spans="1:28" ht="60.75" outlineLevel="1">
      <c r="A448" s="535" t="s">
        <v>692</v>
      </c>
      <c r="B448" s="511" t="s">
        <v>1831</v>
      </c>
      <c r="C448" s="485" t="s">
        <v>409</v>
      </c>
      <c r="D448" s="190"/>
      <c r="E448" s="190">
        <v>5</v>
      </c>
      <c r="F448" s="485">
        <v>2018</v>
      </c>
      <c r="G448" s="485">
        <v>2018</v>
      </c>
      <c r="H448" s="159">
        <f t="shared" si="303"/>
        <v>21</v>
      </c>
      <c r="I448" s="159">
        <f t="shared" si="228"/>
        <v>21</v>
      </c>
      <c r="J448" s="159">
        <f t="shared" si="304"/>
        <v>21</v>
      </c>
      <c r="K448" s="159">
        <f t="shared" si="305"/>
        <v>0</v>
      </c>
      <c r="L448" s="159">
        <f t="shared" si="306"/>
        <v>5</v>
      </c>
      <c r="M448" s="159" t="str">
        <f t="shared" si="307"/>
        <v>-</v>
      </c>
      <c r="N448" s="159" t="str">
        <f t="shared" si="308"/>
        <v>-</v>
      </c>
      <c r="O448" s="159" t="str">
        <f t="shared" si="309"/>
        <v>-</v>
      </c>
      <c r="P448" s="159" t="str">
        <f t="shared" si="310"/>
        <v>-</v>
      </c>
      <c r="Q448" s="159" t="str">
        <f t="shared" si="311"/>
        <v>-</v>
      </c>
      <c r="R448" s="159" t="str">
        <f t="shared" si="312"/>
        <v>-</v>
      </c>
      <c r="S448" s="159" t="str">
        <f t="shared" si="313"/>
        <v>-</v>
      </c>
      <c r="T448" s="159" t="str">
        <f t="shared" si="314"/>
        <v>-</v>
      </c>
      <c r="U448" s="159">
        <f t="shared" si="315"/>
        <v>0</v>
      </c>
      <c r="V448" s="159">
        <f t="shared" si="316"/>
        <v>5</v>
      </c>
      <c r="W448" s="159">
        <v>21</v>
      </c>
      <c r="X448" s="159">
        <v>0</v>
      </c>
      <c r="Y448" s="159">
        <v>0</v>
      </c>
      <c r="Z448" s="159">
        <v>0</v>
      </c>
      <c r="AA448" s="159">
        <v>0</v>
      </c>
      <c r="AB448" s="159">
        <f t="shared" si="242"/>
        <v>21</v>
      </c>
    </row>
    <row r="449" spans="1:28" ht="81" outlineLevel="1">
      <c r="A449" s="535" t="s">
        <v>693</v>
      </c>
      <c r="B449" s="548" t="s">
        <v>1456</v>
      </c>
      <c r="C449" s="485" t="s">
        <v>433</v>
      </c>
      <c r="D449" s="190"/>
      <c r="E449" s="190">
        <v>3.2</v>
      </c>
      <c r="F449" s="485">
        <v>2020</v>
      </c>
      <c r="G449" s="485">
        <v>2020</v>
      </c>
      <c r="H449" s="159">
        <f t="shared" si="303"/>
        <v>17</v>
      </c>
      <c r="I449" s="159">
        <f t="shared" si="228"/>
        <v>17</v>
      </c>
      <c r="J449" s="159">
        <f t="shared" si="304"/>
        <v>0</v>
      </c>
      <c r="K449" s="159" t="str">
        <f t="shared" si="305"/>
        <v>-</v>
      </c>
      <c r="L449" s="159" t="str">
        <f t="shared" si="306"/>
        <v>-</v>
      </c>
      <c r="M449" s="159" t="str">
        <f t="shared" si="307"/>
        <v>-</v>
      </c>
      <c r="N449" s="159" t="str">
        <f t="shared" si="308"/>
        <v>-</v>
      </c>
      <c r="O449" s="159">
        <f t="shared" si="309"/>
        <v>0</v>
      </c>
      <c r="P449" s="159">
        <f t="shared" si="310"/>
        <v>3.2</v>
      </c>
      <c r="Q449" s="159" t="str">
        <f t="shared" si="311"/>
        <v>-</v>
      </c>
      <c r="R449" s="159" t="str">
        <f t="shared" si="312"/>
        <v>-</v>
      </c>
      <c r="S449" s="159" t="str">
        <f t="shared" si="313"/>
        <v>-</v>
      </c>
      <c r="T449" s="159" t="str">
        <f t="shared" si="314"/>
        <v>-</v>
      </c>
      <c r="U449" s="159">
        <f t="shared" si="315"/>
        <v>0</v>
      </c>
      <c r="V449" s="159">
        <f t="shared" si="316"/>
        <v>3.2</v>
      </c>
      <c r="W449" s="159">
        <v>0</v>
      </c>
      <c r="X449" s="159">
        <v>0</v>
      </c>
      <c r="Y449" s="159">
        <v>17</v>
      </c>
      <c r="Z449" s="159">
        <v>0</v>
      </c>
      <c r="AA449" s="159">
        <v>0</v>
      </c>
      <c r="AB449" s="159">
        <f t="shared" si="242"/>
        <v>17</v>
      </c>
    </row>
    <row r="450" spans="1:28" ht="81" outlineLevel="1">
      <c r="A450" s="535" t="s">
        <v>729</v>
      </c>
      <c r="B450" s="548" t="s">
        <v>1457</v>
      </c>
      <c r="C450" s="485" t="s">
        <v>433</v>
      </c>
      <c r="D450" s="190"/>
      <c r="E450" s="190">
        <v>5</v>
      </c>
      <c r="F450" s="485">
        <v>2020</v>
      </c>
      <c r="G450" s="485">
        <v>2020</v>
      </c>
      <c r="H450" s="159">
        <f t="shared" si="303"/>
        <v>21</v>
      </c>
      <c r="I450" s="159">
        <f t="shared" si="228"/>
        <v>21</v>
      </c>
      <c r="J450" s="159">
        <f t="shared" si="304"/>
        <v>0</v>
      </c>
      <c r="K450" s="159" t="str">
        <f t="shared" si="305"/>
        <v>-</v>
      </c>
      <c r="L450" s="159" t="str">
        <f t="shared" si="306"/>
        <v>-</v>
      </c>
      <c r="M450" s="159" t="str">
        <f t="shared" si="307"/>
        <v>-</v>
      </c>
      <c r="N450" s="159" t="str">
        <f t="shared" si="308"/>
        <v>-</v>
      </c>
      <c r="O450" s="159">
        <f t="shared" si="309"/>
        <v>0</v>
      </c>
      <c r="P450" s="159">
        <f t="shared" si="310"/>
        <v>5</v>
      </c>
      <c r="Q450" s="159" t="str">
        <f t="shared" si="311"/>
        <v>-</v>
      </c>
      <c r="R450" s="159" t="str">
        <f t="shared" si="312"/>
        <v>-</v>
      </c>
      <c r="S450" s="159" t="str">
        <f t="shared" si="313"/>
        <v>-</v>
      </c>
      <c r="T450" s="159" t="str">
        <f t="shared" si="314"/>
        <v>-</v>
      </c>
      <c r="U450" s="159">
        <f t="shared" si="315"/>
        <v>0</v>
      </c>
      <c r="V450" s="159">
        <f t="shared" si="316"/>
        <v>5</v>
      </c>
      <c r="W450" s="159">
        <v>0</v>
      </c>
      <c r="X450" s="159">
        <v>0</v>
      </c>
      <c r="Y450" s="159">
        <v>21</v>
      </c>
      <c r="Z450" s="159">
        <v>0</v>
      </c>
      <c r="AA450" s="159">
        <v>0</v>
      </c>
      <c r="AB450" s="159">
        <f t="shared" si="242"/>
        <v>21</v>
      </c>
    </row>
    <row r="451" spans="1:28" ht="60.75" outlineLevel="1">
      <c r="A451" s="535" t="s">
        <v>746</v>
      </c>
      <c r="B451" s="548" t="s">
        <v>1397</v>
      </c>
      <c r="C451" s="485" t="s">
        <v>433</v>
      </c>
      <c r="D451" s="190"/>
      <c r="E451" s="190">
        <v>5</v>
      </c>
      <c r="F451" s="485">
        <v>2019</v>
      </c>
      <c r="G451" s="485">
        <v>2019</v>
      </c>
      <c r="H451" s="159">
        <f t="shared" si="303"/>
        <v>21</v>
      </c>
      <c r="I451" s="159">
        <f t="shared" si="228"/>
        <v>21</v>
      </c>
      <c r="J451" s="159">
        <f t="shared" si="304"/>
        <v>0</v>
      </c>
      <c r="K451" s="159" t="str">
        <f t="shared" si="305"/>
        <v>-</v>
      </c>
      <c r="L451" s="159" t="str">
        <f t="shared" si="306"/>
        <v>-</v>
      </c>
      <c r="M451" s="159">
        <f t="shared" si="307"/>
        <v>0</v>
      </c>
      <c r="N451" s="159">
        <f t="shared" si="308"/>
        <v>5</v>
      </c>
      <c r="O451" s="159" t="str">
        <f t="shared" si="309"/>
        <v>-</v>
      </c>
      <c r="P451" s="159" t="str">
        <f t="shared" si="310"/>
        <v>-</v>
      </c>
      <c r="Q451" s="159" t="str">
        <f t="shared" si="311"/>
        <v>-</v>
      </c>
      <c r="R451" s="159" t="str">
        <f t="shared" si="312"/>
        <v>-</v>
      </c>
      <c r="S451" s="159" t="str">
        <f t="shared" si="313"/>
        <v>-</v>
      </c>
      <c r="T451" s="159" t="str">
        <f t="shared" si="314"/>
        <v>-</v>
      </c>
      <c r="U451" s="159">
        <f t="shared" si="315"/>
        <v>0</v>
      </c>
      <c r="V451" s="159">
        <f t="shared" si="316"/>
        <v>5</v>
      </c>
      <c r="W451" s="159">
        <v>0</v>
      </c>
      <c r="X451" s="159">
        <v>21</v>
      </c>
      <c r="Y451" s="159">
        <v>0</v>
      </c>
      <c r="Z451" s="159">
        <v>0</v>
      </c>
      <c r="AA451" s="159">
        <v>0</v>
      </c>
      <c r="AB451" s="159">
        <f t="shared" si="242"/>
        <v>21</v>
      </c>
    </row>
    <row r="452" spans="1:28" ht="81" outlineLevel="1">
      <c r="A452" s="535" t="s">
        <v>747</v>
      </c>
      <c r="B452" s="548" t="s">
        <v>1391</v>
      </c>
      <c r="C452" s="485" t="s">
        <v>433</v>
      </c>
      <c r="D452" s="190"/>
      <c r="E452" s="190">
        <v>5</v>
      </c>
      <c r="F452" s="485">
        <v>2020</v>
      </c>
      <c r="G452" s="485">
        <v>2020</v>
      </c>
      <c r="H452" s="159">
        <f t="shared" si="303"/>
        <v>21</v>
      </c>
      <c r="I452" s="159">
        <f t="shared" si="228"/>
        <v>21</v>
      </c>
      <c r="J452" s="159">
        <f t="shared" si="304"/>
        <v>0</v>
      </c>
      <c r="K452" s="159" t="str">
        <f t="shared" si="305"/>
        <v>-</v>
      </c>
      <c r="L452" s="159" t="str">
        <f t="shared" si="306"/>
        <v>-</v>
      </c>
      <c r="M452" s="159" t="str">
        <f t="shared" si="307"/>
        <v>-</v>
      </c>
      <c r="N452" s="159" t="str">
        <f t="shared" si="308"/>
        <v>-</v>
      </c>
      <c r="O452" s="159">
        <f t="shared" si="309"/>
        <v>0</v>
      </c>
      <c r="P452" s="159">
        <f t="shared" si="310"/>
        <v>5</v>
      </c>
      <c r="Q452" s="159" t="str">
        <f t="shared" si="311"/>
        <v>-</v>
      </c>
      <c r="R452" s="159" t="str">
        <f t="shared" si="312"/>
        <v>-</v>
      </c>
      <c r="S452" s="159" t="str">
        <f t="shared" si="313"/>
        <v>-</v>
      </c>
      <c r="T452" s="159" t="str">
        <f t="shared" si="314"/>
        <v>-</v>
      </c>
      <c r="U452" s="159">
        <f t="shared" si="315"/>
        <v>0</v>
      </c>
      <c r="V452" s="159">
        <f t="shared" si="316"/>
        <v>5</v>
      </c>
      <c r="W452" s="159">
        <v>0</v>
      </c>
      <c r="X452" s="159">
        <v>0</v>
      </c>
      <c r="Y452" s="159">
        <v>21</v>
      </c>
      <c r="Z452" s="159">
        <v>0</v>
      </c>
      <c r="AA452" s="159">
        <v>0</v>
      </c>
      <c r="AB452" s="159">
        <f t="shared" si="242"/>
        <v>21</v>
      </c>
    </row>
    <row r="453" spans="1:28" ht="60.75" outlineLevel="1">
      <c r="A453" s="535" t="s">
        <v>748</v>
      </c>
      <c r="B453" s="548" t="s">
        <v>1393</v>
      </c>
      <c r="C453" s="485" t="s">
        <v>433</v>
      </c>
      <c r="D453" s="190"/>
      <c r="E453" s="190">
        <v>5</v>
      </c>
      <c r="F453" s="485">
        <v>2020</v>
      </c>
      <c r="G453" s="485">
        <v>2020</v>
      </c>
      <c r="H453" s="159">
        <f t="shared" si="303"/>
        <v>21</v>
      </c>
      <c r="I453" s="159">
        <f t="shared" si="228"/>
        <v>21</v>
      </c>
      <c r="J453" s="159">
        <f t="shared" si="304"/>
        <v>0</v>
      </c>
      <c r="K453" s="159" t="str">
        <f t="shared" si="305"/>
        <v>-</v>
      </c>
      <c r="L453" s="159" t="str">
        <f t="shared" si="306"/>
        <v>-</v>
      </c>
      <c r="M453" s="159" t="str">
        <f t="shared" si="307"/>
        <v>-</v>
      </c>
      <c r="N453" s="159" t="str">
        <f t="shared" si="308"/>
        <v>-</v>
      </c>
      <c r="O453" s="159">
        <f t="shared" si="309"/>
        <v>0</v>
      </c>
      <c r="P453" s="159">
        <f t="shared" si="310"/>
        <v>5</v>
      </c>
      <c r="Q453" s="159" t="str">
        <f t="shared" si="311"/>
        <v>-</v>
      </c>
      <c r="R453" s="159" t="str">
        <f t="shared" si="312"/>
        <v>-</v>
      </c>
      <c r="S453" s="159" t="str">
        <f t="shared" si="313"/>
        <v>-</v>
      </c>
      <c r="T453" s="159" t="str">
        <f t="shared" si="314"/>
        <v>-</v>
      </c>
      <c r="U453" s="159">
        <f t="shared" si="315"/>
        <v>0</v>
      </c>
      <c r="V453" s="159">
        <f t="shared" si="316"/>
        <v>5</v>
      </c>
      <c r="W453" s="159">
        <v>0</v>
      </c>
      <c r="X453" s="159">
        <v>0</v>
      </c>
      <c r="Y453" s="159">
        <v>21</v>
      </c>
      <c r="Z453" s="159">
        <v>0</v>
      </c>
      <c r="AA453" s="159">
        <v>0</v>
      </c>
      <c r="AB453" s="159">
        <f t="shared" si="242"/>
        <v>21</v>
      </c>
    </row>
    <row r="454" spans="1:28" ht="60.75" outlineLevel="1">
      <c r="A454" s="535" t="s">
        <v>749</v>
      </c>
      <c r="B454" s="548" t="s">
        <v>1394</v>
      </c>
      <c r="C454" s="485" t="s">
        <v>433</v>
      </c>
      <c r="D454" s="190"/>
      <c r="E454" s="190">
        <v>5</v>
      </c>
      <c r="F454" s="485">
        <v>2020</v>
      </c>
      <c r="G454" s="485">
        <v>2020</v>
      </c>
      <c r="H454" s="159">
        <f t="shared" si="303"/>
        <v>21</v>
      </c>
      <c r="I454" s="159">
        <f t="shared" si="228"/>
        <v>21</v>
      </c>
      <c r="J454" s="159">
        <f t="shared" si="304"/>
        <v>0</v>
      </c>
      <c r="K454" s="159" t="str">
        <f t="shared" si="305"/>
        <v>-</v>
      </c>
      <c r="L454" s="159" t="str">
        <f t="shared" si="306"/>
        <v>-</v>
      </c>
      <c r="M454" s="159" t="str">
        <f t="shared" si="307"/>
        <v>-</v>
      </c>
      <c r="N454" s="159" t="str">
        <f t="shared" si="308"/>
        <v>-</v>
      </c>
      <c r="O454" s="159">
        <f t="shared" si="309"/>
        <v>0</v>
      </c>
      <c r="P454" s="159">
        <f t="shared" si="310"/>
        <v>5</v>
      </c>
      <c r="Q454" s="159" t="str">
        <f t="shared" si="311"/>
        <v>-</v>
      </c>
      <c r="R454" s="159" t="str">
        <f t="shared" si="312"/>
        <v>-</v>
      </c>
      <c r="S454" s="159" t="str">
        <f t="shared" si="313"/>
        <v>-</v>
      </c>
      <c r="T454" s="159" t="str">
        <f t="shared" si="314"/>
        <v>-</v>
      </c>
      <c r="U454" s="159">
        <f t="shared" si="315"/>
        <v>0</v>
      </c>
      <c r="V454" s="159">
        <f t="shared" si="316"/>
        <v>5</v>
      </c>
      <c r="W454" s="159">
        <v>0</v>
      </c>
      <c r="X454" s="159">
        <v>0</v>
      </c>
      <c r="Y454" s="159">
        <v>21</v>
      </c>
      <c r="Z454" s="159">
        <v>0</v>
      </c>
      <c r="AA454" s="159">
        <v>0</v>
      </c>
      <c r="AB454" s="159">
        <f t="shared" si="242"/>
        <v>21</v>
      </c>
    </row>
    <row r="455" spans="1:28" ht="60.75" outlineLevel="1">
      <c r="A455" s="535" t="s">
        <v>750</v>
      </c>
      <c r="B455" s="548" t="s">
        <v>1395</v>
      </c>
      <c r="C455" s="485" t="s">
        <v>433</v>
      </c>
      <c r="D455" s="190"/>
      <c r="E455" s="190">
        <v>5</v>
      </c>
      <c r="F455" s="485">
        <v>2019</v>
      </c>
      <c r="G455" s="485">
        <v>2019</v>
      </c>
      <c r="H455" s="159">
        <f t="shared" si="303"/>
        <v>21</v>
      </c>
      <c r="I455" s="159">
        <f t="shared" si="228"/>
        <v>21</v>
      </c>
      <c r="J455" s="159">
        <f t="shared" si="304"/>
        <v>0</v>
      </c>
      <c r="K455" s="159" t="str">
        <f t="shared" si="305"/>
        <v>-</v>
      </c>
      <c r="L455" s="159" t="str">
        <f t="shared" si="306"/>
        <v>-</v>
      </c>
      <c r="M455" s="159">
        <f t="shared" si="307"/>
        <v>0</v>
      </c>
      <c r="N455" s="159">
        <f t="shared" si="308"/>
        <v>5</v>
      </c>
      <c r="O455" s="159" t="str">
        <f t="shared" si="309"/>
        <v>-</v>
      </c>
      <c r="P455" s="159" t="str">
        <f t="shared" si="310"/>
        <v>-</v>
      </c>
      <c r="Q455" s="159" t="str">
        <f t="shared" si="311"/>
        <v>-</v>
      </c>
      <c r="R455" s="159" t="str">
        <f t="shared" si="312"/>
        <v>-</v>
      </c>
      <c r="S455" s="159" t="str">
        <f t="shared" si="313"/>
        <v>-</v>
      </c>
      <c r="T455" s="159" t="str">
        <f t="shared" si="314"/>
        <v>-</v>
      </c>
      <c r="U455" s="159">
        <f t="shared" si="315"/>
        <v>0</v>
      </c>
      <c r="V455" s="159">
        <f t="shared" si="316"/>
        <v>5</v>
      </c>
      <c r="W455" s="159">
        <v>0</v>
      </c>
      <c r="X455" s="159">
        <v>21</v>
      </c>
      <c r="Y455" s="159">
        <v>0</v>
      </c>
      <c r="Z455" s="159">
        <v>0</v>
      </c>
      <c r="AA455" s="159">
        <v>0</v>
      </c>
      <c r="AB455" s="159">
        <f t="shared" ref="AB455:AB471" si="317">SUM(W455:AA455)</f>
        <v>21</v>
      </c>
    </row>
    <row r="456" spans="1:28" ht="60.75" outlineLevel="1">
      <c r="A456" s="535" t="s">
        <v>751</v>
      </c>
      <c r="B456" s="548" t="s">
        <v>1392</v>
      </c>
      <c r="C456" s="485" t="s">
        <v>433</v>
      </c>
      <c r="D456" s="190"/>
      <c r="E456" s="190">
        <v>5</v>
      </c>
      <c r="F456" s="485">
        <v>2019</v>
      </c>
      <c r="G456" s="485">
        <v>2019</v>
      </c>
      <c r="H456" s="159">
        <f t="shared" si="303"/>
        <v>21</v>
      </c>
      <c r="I456" s="159">
        <f t="shared" ref="I456:I471" si="318">H456</f>
        <v>21</v>
      </c>
      <c r="J456" s="159">
        <f t="shared" si="304"/>
        <v>0</v>
      </c>
      <c r="K456" s="159" t="str">
        <f t="shared" si="305"/>
        <v>-</v>
      </c>
      <c r="L456" s="159" t="str">
        <f t="shared" si="306"/>
        <v>-</v>
      </c>
      <c r="M456" s="159">
        <f t="shared" si="307"/>
        <v>0</v>
      </c>
      <c r="N456" s="159">
        <f t="shared" si="308"/>
        <v>5</v>
      </c>
      <c r="O456" s="159" t="str">
        <f t="shared" si="309"/>
        <v>-</v>
      </c>
      <c r="P456" s="159" t="str">
        <f t="shared" si="310"/>
        <v>-</v>
      </c>
      <c r="Q456" s="159" t="str">
        <f t="shared" si="311"/>
        <v>-</v>
      </c>
      <c r="R456" s="159" t="str">
        <f t="shared" si="312"/>
        <v>-</v>
      </c>
      <c r="S456" s="159" t="str">
        <f t="shared" si="313"/>
        <v>-</v>
      </c>
      <c r="T456" s="159" t="str">
        <f t="shared" si="314"/>
        <v>-</v>
      </c>
      <c r="U456" s="159">
        <f t="shared" si="315"/>
        <v>0</v>
      </c>
      <c r="V456" s="159">
        <f t="shared" si="316"/>
        <v>5</v>
      </c>
      <c r="W456" s="159">
        <v>0</v>
      </c>
      <c r="X456" s="159">
        <v>21</v>
      </c>
      <c r="Y456" s="159">
        <v>0</v>
      </c>
      <c r="Z456" s="159">
        <v>0</v>
      </c>
      <c r="AA456" s="159">
        <v>0</v>
      </c>
      <c r="AB456" s="159">
        <f t="shared" si="317"/>
        <v>21</v>
      </c>
    </row>
    <row r="457" spans="1:28" ht="60.75" outlineLevel="1">
      <c r="A457" s="535" t="s">
        <v>752</v>
      </c>
      <c r="B457" s="548" t="s">
        <v>1396</v>
      </c>
      <c r="C457" s="485" t="s">
        <v>433</v>
      </c>
      <c r="D457" s="190"/>
      <c r="E457" s="190">
        <v>5</v>
      </c>
      <c r="F457" s="485">
        <v>2019</v>
      </c>
      <c r="G457" s="485">
        <v>2019</v>
      </c>
      <c r="H457" s="159">
        <f t="shared" si="303"/>
        <v>21</v>
      </c>
      <c r="I457" s="159">
        <f t="shared" si="318"/>
        <v>21</v>
      </c>
      <c r="J457" s="159">
        <f t="shared" si="304"/>
        <v>0</v>
      </c>
      <c r="K457" s="159" t="str">
        <f t="shared" si="305"/>
        <v>-</v>
      </c>
      <c r="L457" s="159" t="str">
        <f t="shared" si="306"/>
        <v>-</v>
      </c>
      <c r="M457" s="159">
        <f t="shared" si="307"/>
        <v>0</v>
      </c>
      <c r="N457" s="159">
        <f t="shared" si="308"/>
        <v>5</v>
      </c>
      <c r="O457" s="159" t="str">
        <f t="shared" si="309"/>
        <v>-</v>
      </c>
      <c r="P457" s="159" t="str">
        <f t="shared" si="310"/>
        <v>-</v>
      </c>
      <c r="Q457" s="159" t="str">
        <f t="shared" si="311"/>
        <v>-</v>
      </c>
      <c r="R457" s="159" t="str">
        <f t="shared" si="312"/>
        <v>-</v>
      </c>
      <c r="S457" s="159" t="str">
        <f t="shared" si="313"/>
        <v>-</v>
      </c>
      <c r="T457" s="159" t="str">
        <f t="shared" si="314"/>
        <v>-</v>
      </c>
      <c r="U457" s="159">
        <f t="shared" si="315"/>
        <v>0</v>
      </c>
      <c r="V457" s="159">
        <f t="shared" si="316"/>
        <v>5</v>
      </c>
      <c r="W457" s="159">
        <v>0</v>
      </c>
      <c r="X457" s="159">
        <v>21</v>
      </c>
      <c r="Y457" s="159">
        <v>0</v>
      </c>
      <c r="Z457" s="159">
        <v>0</v>
      </c>
      <c r="AA457" s="159">
        <v>0</v>
      </c>
      <c r="AB457" s="159">
        <f t="shared" si="317"/>
        <v>21</v>
      </c>
    </row>
    <row r="458" spans="1:28" ht="60.75" outlineLevel="1">
      <c r="A458" s="535" t="s">
        <v>753</v>
      </c>
      <c r="B458" s="548" t="s">
        <v>1398</v>
      </c>
      <c r="C458" s="485" t="s">
        <v>433</v>
      </c>
      <c r="D458" s="190"/>
      <c r="E458" s="190">
        <v>5</v>
      </c>
      <c r="F458" s="485">
        <v>2020</v>
      </c>
      <c r="G458" s="485">
        <v>2020</v>
      </c>
      <c r="H458" s="159">
        <f t="shared" si="303"/>
        <v>21</v>
      </c>
      <c r="I458" s="159">
        <f t="shared" si="318"/>
        <v>21</v>
      </c>
      <c r="J458" s="159">
        <f t="shared" si="304"/>
        <v>0</v>
      </c>
      <c r="K458" s="159" t="str">
        <f t="shared" si="305"/>
        <v>-</v>
      </c>
      <c r="L458" s="159" t="str">
        <f t="shared" si="306"/>
        <v>-</v>
      </c>
      <c r="M458" s="159" t="str">
        <f t="shared" si="307"/>
        <v>-</v>
      </c>
      <c r="N458" s="159" t="str">
        <f t="shared" si="308"/>
        <v>-</v>
      </c>
      <c r="O458" s="159">
        <f t="shared" si="309"/>
        <v>0</v>
      </c>
      <c r="P458" s="159">
        <f t="shared" si="310"/>
        <v>5</v>
      </c>
      <c r="Q458" s="159" t="str">
        <f t="shared" si="311"/>
        <v>-</v>
      </c>
      <c r="R458" s="159" t="str">
        <f t="shared" si="312"/>
        <v>-</v>
      </c>
      <c r="S458" s="159" t="str">
        <f t="shared" si="313"/>
        <v>-</v>
      </c>
      <c r="T458" s="159" t="str">
        <f t="shared" si="314"/>
        <v>-</v>
      </c>
      <c r="U458" s="159">
        <f t="shared" si="315"/>
        <v>0</v>
      </c>
      <c r="V458" s="159">
        <f t="shared" si="316"/>
        <v>5</v>
      </c>
      <c r="W458" s="159">
        <v>0</v>
      </c>
      <c r="X458" s="159">
        <v>0</v>
      </c>
      <c r="Y458" s="159">
        <v>21</v>
      </c>
      <c r="Z458" s="480">
        <v>0</v>
      </c>
      <c r="AA458" s="159">
        <v>0</v>
      </c>
      <c r="AB458" s="159">
        <f t="shared" si="317"/>
        <v>21</v>
      </c>
    </row>
    <row r="459" spans="1:28" ht="60.75" outlineLevel="1">
      <c r="A459" s="535" t="s">
        <v>754</v>
      </c>
      <c r="B459" s="548" t="s">
        <v>1702</v>
      </c>
      <c r="C459" s="485" t="s">
        <v>433</v>
      </c>
      <c r="D459" s="190"/>
      <c r="E459" s="190">
        <v>3.2</v>
      </c>
      <c r="F459" s="485">
        <v>2018</v>
      </c>
      <c r="G459" s="485">
        <v>2018</v>
      </c>
      <c r="H459" s="159">
        <f t="shared" si="303"/>
        <v>17</v>
      </c>
      <c r="I459" s="159">
        <f t="shared" si="318"/>
        <v>17</v>
      </c>
      <c r="J459" s="159">
        <f t="shared" si="304"/>
        <v>17</v>
      </c>
      <c r="K459" s="159">
        <f t="shared" si="305"/>
        <v>0</v>
      </c>
      <c r="L459" s="159">
        <f t="shared" si="306"/>
        <v>3.2</v>
      </c>
      <c r="M459" s="159" t="str">
        <f t="shared" si="307"/>
        <v>-</v>
      </c>
      <c r="N459" s="159" t="str">
        <f t="shared" si="308"/>
        <v>-</v>
      </c>
      <c r="O459" s="159" t="str">
        <f t="shared" si="309"/>
        <v>-</v>
      </c>
      <c r="P459" s="159" t="str">
        <f t="shared" si="310"/>
        <v>-</v>
      </c>
      <c r="Q459" s="159" t="str">
        <f t="shared" si="311"/>
        <v>-</v>
      </c>
      <c r="R459" s="159" t="str">
        <f t="shared" si="312"/>
        <v>-</v>
      </c>
      <c r="S459" s="159" t="str">
        <f t="shared" si="313"/>
        <v>-</v>
      </c>
      <c r="T459" s="159" t="str">
        <f t="shared" si="314"/>
        <v>-</v>
      </c>
      <c r="U459" s="159">
        <f t="shared" si="315"/>
        <v>0</v>
      </c>
      <c r="V459" s="159">
        <f t="shared" si="316"/>
        <v>3.2</v>
      </c>
      <c r="W459" s="159">
        <v>17</v>
      </c>
      <c r="X459" s="159">
        <v>0</v>
      </c>
      <c r="Y459" s="159">
        <v>0</v>
      </c>
      <c r="Z459" s="159">
        <v>0</v>
      </c>
      <c r="AA459" s="159">
        <v>0</v>
      </c>
      <c r="AB459" s="159">
        <f t="shared" si="317"/>
        <v>17</v>
      </c>
    </row>
    <row r="460" spans="1:28" ht="40.5" outlineLevel="1">
      <c r="A460" s="535" t="s">
        <v>755</v>
      </c>
      <c r="B460" s="548" t="s">
        <v>1701</v>
      </c>
      <c r="C460" s="485" t="s">
        <v>433</v>
      </c>
      <c r="D460" s="190"/>
      <c r="E460" s="190">
        <v>5</v>
      </c>
      <c r="F460" s="485">
        <v>2018</v>
      </c>
      <c r="G460" s="485">
        <v>2018</v>
      </c>
      <c r="H460" s="159">
        <f t="shared" si="303"/>
        <v>21</v>
      </c>
      <c r="I460" s="159">
        <f t="shared" si="318"/>
        <v>21</v>
      </c>
      <c r="J460" s="159">
        <f t="shared" si="304"/>
        <v>21</v>
      </c>
      <c r="K460" s="159">
        <f t="shared" si="305"/>
        <v>0</v>
      </c>
      <c r="L460" s="159">
        <f t="shared" si="306"/>
        <v>5</v>
      </c>
      <c r="M460" s="159" t="str">
        <f t="shared" si="307"/>
        <v>-</v>
      </c>
      <c r="N460" s="159" t="str">
        <f t="shared" si="308"/>
        <v>-</v>
      </c>
      <c r="O460" s="159" t="str">
        <f t="shared" si="309"/>
        <v>-</v>
      </c>
      <c r="P460" s="159" t="str">
        <f t="shared" si="310"/>
        <v>-</v>
      </c>
      <c r="Q460" s="159" t="str">
        <f t="shared" si="311"/>
        <v>-</v>
      </c>
      <c r="R460" s="159" t="str">
        <f t="shared" si="312"/>
        <v>-</v>
      </c>
      <c r="S460" s="159" t="str">
        <f t="shared" si="313"/>
        <v>-</v>
      </c>
      <c r="T460" s="159" t="str">
        <f t="shared" si="314"/>
        <v>-</v>
      </c>
      <c r="U460" s="159">
        <f t="shared" si="315"/>
        <v>0</v>
      </c>
      <c r="V460" s="159">
        <f t="shared" si="316"/>
        <v>5</v>
      </c>
      <c r="W460" s="159">
        <v>21</v>
      </c>
      <c r="X460" s="159">
        <v>0</v>
      </c>
      <c r="Y460" s="159">
        <v>0</v>
      </c>
      <c r="Z460" s="159">
        <v>0</v>
      </c>
      <c r="AA460" s="159">
        <v>0</v>
      </c>
      <c r="AB460" s="159">
        <f t="shared" si="317"/>
        <v>21</v>
      </c>
    </row>
    <row r="461" spans="1:28" ht="40.5" outlineLevel="1">
      <c r="A461" s="535" t="s">
        <v>756</v>
      </c>
      <c r="B461" s="548" t="s">
        <v>1788</v>
      </c>
      <c r="C461" s="485" t="s">
        <v>433</v>
      </c>
      <c r="D461" s="190"/>
      <c r="E461" s="190">
        <v>5</v>
      </c>
      <c r="F461" s="485">
        <v>2020</v>
      </c>
      <c r="G461" s="485">
        <v>2020</v>
      </c>
      <c r="H461" s="159">
        <f t="shared" si="303"/>
        <v>21</v>
      </c>
      <c r="I461" s="159">
        <f t="shared" si="318"/>
        <v>21</v>
      </c>
      <c r="J461" s="159">
        <f t="shared" si="304"/>
        <v>0</v>
      </c>
      <c r="K461" s="159" t="str">
        <f t="shared" si="305"/>
        <v>-</v>
      </c>
      <c r="L461" s="159" t="str">
        <f t="shared" si="306"/>
        <v>-</v>
      </c>
      <c r="M461" s="159" t="str">
        <f t="shared" si="307"/>
        <v>-</v>
      </c>
      <c r="N461" s="159" t="str">
        <f t="shared" si="308"/>
        <v>-</v>
      </c>
      <c r="O461" s="159">
        <f t="shared" si="309"/>
        <v>0</v>
      </c>
      <c r="P461" s="159">
        <f t="shared" si="310"/>
        <v>5</v>
      </c>
      <c r="Q461" s="159" t="str">
        <f t="shared" si="311"/>
        <v>-</v>
      </c>
      <c r="R461" s="159" t="str">
        <f t="shared" si="312"/>
        <v>-</v>
      </c>
      <c r="S461" s="159" t="str">
        <f t="shared" si="313"/>
        <v>-</v>
      </c>
      <c r="T461" s="159" t="str">
        <f t="shared" si="314"/>
        <v>-</v>
      </c>
      <c r="U461" s="159">
        <f t="shared" si="315"/>
        <v>0</v>
      </c>
      <c r="V461" s="159">
        <f t="shared" si="316"/>
        <v>5</v>
      </c>
      <c r="W461" s="159">
        <v>0</v>
      </c>
      <c r="X461" s="159">
        <v>0</v>
      </c>
      <c r="Y461" s="159">
        <v>21</v>
      </c>
      <c r="Z461" s="159">
        <v>0</v>
      </c>
      <c r="AA461" s="159">
        <v>0</v>
      </c>
      <c r="AB461" s="159">
        <f t="shared" si="317"/>
        <v>21</v>
      </c>
    </row>
    <row r="462" spans="1:28" ht="40.5" outlineLevel="1">
      <c r="A462" s="535" t="s">
        <v>757</v>
      </c>
      <c r="B462" s="548" t="s">
        <v>1789</v>
      </c>
      <c r="C462" s="485" t="s">
        <v>433</v>
      </c>
      <c r="D462" s="190"/>
      <c r="E462" s="190">
        <v>2</v>
      </c>
      <c r="F462" s="485">
        <v>2020</v>
      </c>
      <c r="G462" s="485">
        <v>2020</v>
      </c>
      <c r="H462" s="159">
        <f t="shared" si="303"/>
        <v>12.5</v>
      </c>
      <c r="I462" s="159">
        <f t="shared" si="318"/>
        <v>12.5</v>
      </c>
      <c r="J462" s="159">
        <f t="shared" si="304"/>
        <v>0</v>
      </c>
      <c r="K462" s="159" t="str">
        <f t="shared" si="305"/>
        <v>-</v>
      </c>
      <c r="L462" s="159" t="str">
        <f t="shared" si="306"/>
        <v>-</v>
      </c>
      <c r="M462" s="159" t="str">
        <f t="shared" si="307"/>
        <v>-</v>
      </c>
      <c r="N462" s="159" t="str">
        <f t="shared" si="308"/>
        <v>-</v>
      </c>
      <c r="O462" s="159">
        <f t="shared" si="309"/>
        <v>0</v>
      </c>
      <c r="P462" s="159">
        <f t="shared" si="310"/>
        <v>2</v>
      </c>
      <c r="Q462" s="159" t="str">
        <f t="shared" si="311"/>
        <v>-</v>
      </c>
      <c r="R462" s="159" t="str">
        <f t="shared" si="312"/>
        <v>-</v>
      </c>
      <c r="S462" s="159" t="str">
        <f t="shared" si="313"/>
        <v>-</v>
      </c>
      <c r="T462" s="159" t="str">
        <f t="shared" si="314"/>
        <v>-</v>
      </c>
      <c r="U462" s="159">
        <f t="shared" si="315"/>
        <v>0</v>
      </c>
      <c r="V462" s="159">
        <f t="shared" si="316"/>
        <v>2</v>
      </c>
      <c r="W462" s="159">
        <v>0</v>
      </c>
      <c r="X462" s="159">
        <v>0</v>
      </c>
      <c r="Y462" s="159">
        <v>12.5</v>
      </c>
      <c r="Z462" s="159">
        <v>0</v>
      </c>
      <c r="AA462" s="159">
        <v>0</v>
      </c>
      <c r="AB462" s="159">
        <f t="shared" si="317"/>
        <v>12.5</v>
      </c>
    </row>
    <row r="463" spans="1:28" ht="60.75" outlineLevel="1">
      <c r="A463" s="535" t="s">
        <v>758</v>
      </c>
      <c r="B463" s="548" t="s">
        <v>1792</v>
      </c>
      <c r="C463" s="485" t="s">
        <v>433</v>
      </c>
      <c r="D463" s="190"/>
      <c r="E463" s="190">
        <v>3.2</v>
      </c>
      <c r="F463" s="485">
        <v>2020</v>
      </c>
      <c r="G463" s="485">
        <v>2020</v>
      </c>
      <c r="H463" s="159">
        <f t="shared" si="303"/>
        <v>17</v>
      </c>
      <c r="I463" s="159">
        <f t="shared" si="318"/>
        <v>17</v>
      </c>
      <c r="J463" s="159">
        <f t="shared" si="304"/>
        <v>0</v>
      </c>
      <c r="K463" s="159" t="str">
        <f t="shared" si="305"/>
        <v>-</v>
      </c>
      <c r="L463" s="159" t="str">
        <f t="shared" si="306"/>
        <v>-</v>
      </c>
      <c r="M463" s="159" t="str">
        <f t="shared" si="307"/>
        <v>-</v>
      </c>
      <c r="N463" s="159" t="str">
        <f t="shared" si="308"/>
        <v>-</v>
      </c>
      <c r="O463" s="159">
        <f t="shared" si="309"/>
        <v>0</v>
      </c>
      <c r="P463" s="159">
        <f t="shared" si="310"/>
        <v>3.2</v>
      </c>
      <c r="Q463" s="159" t="str">
        <f t="shared" si="311"/>
        <v>-</v>
      </c>
      <c r="R463" s="159" t="str">
        <f t="shared" si="312"/>
        <v>-</v>
      </c>
      <c r="S463" s="159" t="str">
        <f t="shared" si="313"/>
        <v>-</v>
      </c>
      <c r="T463" s="159" t="str">
        <f t="shared" si="314"/>
        <v>-</v>
      </c>
      <c r="U463" s="159">
        <f t="shared" si="315"/>
        <v>0</v>
      </c>
      <c r="V463" s="159">
        <f t="shared" si="316"/>
        <v>3.2</v>
      </c>
      <c r="W463" s="159">
        <v>0</v>
      </c>
      <c r="X463" s="159">
        <v>0</v>
      </c>
      <c r="Y463" s="159">
        <v>17</v>
      </c>
      <c r="Z463" s="159">
        <v>0</v>
      </c>
      <c r="AA463" s="159">
        <v>0</v>
      </c>
      <c r="AB463" s="159">
        <f t="shared" si="317"/>
        <v>17</v>
      </c>
    </row>
    <row r="464" spans="1:28" ht="81" outlineLevel="1">
      <c r="A464" s="535" t="s">
        <v>759</v>
      </c>
      <c r="B464" s="548" t="s">
        <v>1409</v>
      </c>
      <c r="C464" s="485" t="s">
        <v>433</v>
      </c>
      <c r="D464" s="190"/>
      <c r="E464" s="190">
        <v>3.2</v>
      </c>
      <c r="F464" s="485">
        <v>2019</v>
      </c>
      <c r="G464" s="485">
        <v>2019</v>
      </c>
      <c r="H464" s="159">
        <f t="shared" si="303"/>
        <v>17</v>
      </c>
      <c r="I464" s="159">
        <f t="shared" si="318"/>
        <v>17</v>
      </c>
      <c r="J464" s="159">
        <f t="shared" si="304"/>
        <v>0</v>
      </c>
      <c r="K464" s="159" t="str">
        <f t="shared" si="305"/>
        <v>-</v>
      </c>
      <c r="L464" s="159" t="str">
        <f t="shared" si="306"/>
        <v>-</v>
      </c>
      <c r="M464" s="159">
        <f t="shared" si="307"/>
        <v>0</v>
      </c>
      <c r="N464" s="159">
        <f t="shared" si="308"/>
        <v>3.2</v>
      </c>
      <c r="O464" s="159" t="str">
        <f t="shared" si="309"/>
        <v>-</v>
      </c>
      <c r="P464" s="159" t="str">
        <f t="shared" si="310"/>
        <v>-</v>
      </c>
      <c r="Q464" s="159" t="str">
        <f t="shared" si="311"/>
        <v>-</v>
      </c>
      <c r="R464" s="159" t="str">
        <f t="shared" si="312"/>
        <v>-</v>
      </c>
      <c r="S464" s="159" t="str">
        <f t="shared" si="313"/>
        <v>-</v>
      </c>
      <c r="T464" s="159" t="str">
        <f t="shared" si="314"/>
        <v>-</v>
      </c>
      <c r="U464" s="159">
        <f t="shared" si="315"/>
        <v>0</v>
      </c>
      <c r="V464" s="159">
        <f t="shared" si="316"/>
        <v>3.2</v>
      </c>
      <c r="W464" s="159">
        <v>0</v>
      </c>
      <c r="X464" s="159">
        <v>17</v>
      </c>
      <c r="Y464" s="159">
        <v>0</v>
      </c>
      <c r="Z464" s="159">
        <v>0</v>
      </c>
      <c r="AA464" s="159">
        <v>0</v>
      </c>
      <c r="AB464" s="159">
        <f t="shared" si="317"/>
        <v>17</v>
      </c>
    </row>
    <row r="465" spans="1:28" ht="60.75" outlineLevel="1">
      <c r="A465" s="535" t="s">
        <v>760</v>
      </c>
      <c r="B465" s="548" t="s">
        <v>1406</v>
      </c>
      <c r="C465" s="485" t="s">
        <v>433</v>
      </c>
      <c r="D465" s="190"/>
      <c r="E465" s="190">
        <v>3.2</v>
      </c>
      <c r="F465" s="485">
        <v>2019</v>
      </c>
      <c r="G465" s="485">
        <v>2019</v>
      </c>
      <c r="H465" s="159">
        <f t="shared" si="303"/>
        <v>17</v>
      </c>
      <c r="I465" s="159">
        <f t="shared" si="318"/>
        <v>17</v>
      </c>
      <c r="J465" s="159">
        <f t="shared" si="304"/>
        <v>0</v>
      </c>
      <c r="K465" s="159" t="str">
        <f t="shared" si="305"/>
        <v>-</v>
      </c>
      <c r="L465" s="159" t="str">
        <f t="shared" si="306"/>
        <v>-</v>
      </c>
      <c r="M465" s="159">
        <f t="shared" si="307"/>
        <v>0</v>
      </c>
      <c r="N465" s="159">
        <f t="shared" si="308"/>
        <v>3.2</v>
      </c>
      <c r="O465" s="159" t="str">
        <f t="shared" si="309"/>
        <v>-</v>
      </c>
      <c r="P465" s="159" t="str">
        <f t="shared" si="310"/>
        <v>-</v>
      </c>
      <c r="Q465" s="159" t="str">
        <f t="shared" si="311"/>
        <v>-</v>
      </c>
      <c r="R465" s="159" t="str">
        <f t="shared" si="312"/>
        <v>-</v>
      </c>
      <c r="S465" s="159" t="str">
        <f t="shared" si="313"/>
        <v>-</v>
      </c>
      <c r="T465" s="159" t="str">
        <f t="shared" si="314"/>
        <v>-</v>
      </c>
      <c r="U465" s="159">
        <f t="shared" si="315"/>
        <v>0</v>
      </c>
      <c r="V465" s="159">
        <f t="shared" si="316"/>
        <v>3.2</v>
      </c>
      <c r="W465" s="159">
        <v>0</v>
      </c>
      <c r="X465" s="159">
        <v>17</v>
      </c>
      <c r="Y465" s="159">
        <v>0</v>
      </c>
      <c r="Z465" s="159">
        <v>0</v>
      </c>
      <c r="AA465" s="159">
        <v>0</v>
      </c>
      <c r="AB465" s="159">
        <f t="shared" si="317"/>
        <v>17</v>
      </c>
    </row>
    <row r="466" spans="1:28" ht="60.75" outlineLevel="1">
      <c r="A466" s="535" t="s">
        <v>761</v>
      </c>
      <c r="B466" s="548" t="s">
        <v>1410</v>
      </c>
      <c r="C466" s="485" t="s">
        <v>433</v>
      </c>
      <c r="D466" s="190"/>
      <c r="E466" s="190">
        <v>3.2</v>
      </c>
      <c r="F466" s="485">
        <v>2019</v>
      </c>
      <c r="G466" s="485">
        <v>2019</v>
      </c>
      <c r="H466" s="159">
        <f t="shared" si="303"/>
        <v>17</v>
      </c>
      <c r="I466" s="159">
        <f t="shared" si="318"/>
        <v>17</v>
      </c>
      <c r="J466" s="159">
        <f t="shared" si="304"/>
        <v>0</v>
      </c>
      <c r="K466" s="159" t="str">
        <f t="shared" si="305"/>
        <v>-</v>
      </c>
      <c r="L466" s="159" t="str">
        <f t="shared" si="306"/>
        <v>-</v>
      </c>
      <c r="M466" s="159">
        <f t="shared" si="307"/>
        <v>0</v>
      </c>
      <c r="N466" s="159">
        <f t="shared" si="308"/>
        <v>3.2</v>
      </c>
      <c r="O466" s="159" t="str">
        <f t="shared" si="309"/>
        <v>-</v>
      </c>
      <c r="P466" s="159" t="str">
        <f t="shared" si="310"/>
        <v>-</v>
      </c>
      <c r="Q466" s="159" t="str">
        <f t="shared" si="311"/>
        <v>-</v>
      </c>
      <c r="R466" s="159" t="str">
        <f t="shared" si="312"/>
        <v>-</v>
      </c>
      <c r="S466" s="159" t="str">
        <f t="shared" si="313"/>
        <v>-</v>
      </c>
      <c r="T466" s="159" t="str">
        <f t="shared" si="314"/>
        <v>-</v>
      </c>
      <c r="U466" s="159">
        <f t="shared" si="315"/>
        <v>0</v>
      </c>
      <c r="V466" s="159">
        <f t="shared" si="316"/>
        <v>3.2</v>
      </c>
      <c r="W466" s="159">
        <v>0</v>
      </c>
      <c r="X466" s="159">
        <v>17</v>
      </c>
      <c r="Y466" s="159">
        <v>0</v>
      </c>
      <c r="Z466" s="159">
        <v>0</v>
      </c>
      <c r="AA466" s="159">
        <v>0</v>
      </c>
      <c r="AB466" s="159">
        <f t="shared" si="317"/>
        <v>17</v>
      </c>
    </row>
    <row r="467" spans="1:28" ht="60.75" outlineLevel="1">
      <c r="A467" s="535" t="s">
        <v>762</v>
      </c>
      <c r="B467" s="548" t="s">
        <v>1411</v>
      </c>
      <c r="C467" s="485" t="s">
        <v>433</v>
      </c>
      <c r="D467" s="190"/>
      <c r="E467" s="190">
        <v>3.2</v>
      </c>
      <c r="F467" s="485">
        <v>2019</v>
      </c>
      <c r="G467" s="485">
        <v>2019</v>
      </c>
      <c r="H467" s="159">
        <f t="shared" si="303"/>
        <v>17</v>
      </c>
      <c r="I467" s="159">
        <f t="shared" si="318"/>
        <v>17</v>
      </c>
      <c r="J467" s="159">
        <f t="shared" si="304"/>
        <v>0</v>
      </c>
      <c r="K467" s="159" t="str">
        <f t="shared" si="305"/>
        <v>-</v>
      </c>
      <c r="L467" s="159" t="str">
        <f t="shared" si="306"/>
        <v>-</v>
      </c>
      <c r="M467" s="159">
        <f t="shared" si="307"/>
        <v>0</v>
      </c>
      <c r="N467" s="159">
        <f t="shared" si="308"/>
        <v>3.2</v>
      </c>
      <c r="O467" s="159" t="str">
        <f t="shared" si="309"/>
        <v>-</v>
      </c>
      <c r="P467" s="159" t="str">
        <f t="shared" si="310"/>
        <v>-</v>
      </c>
      <c r="Q467" s="159" t="str">
        <f t="shared" si="311"/>
        <v>-</v>
      </c>
      <c r="R467" s="159" t="str">
        <f t="shared" si="312"/>
        <v>-</v>
      </c>
      <c r="S467" s="159" t="str">
        <f t="shared" si="313"/>
        <v>-</v>
      </c>
      <c r="T467" s="159" t="str">
        <f t="shared" si="314"/>
        <v>-</v>
      </c>
      <c r="U467" s="159">
        <f t="shared" si="315"/>
        <v>0</v>
      </c>
      <c r="V467" s="159">
        <f t="shared" si="316"/>
        <v>3.2</v>
      </c>
      <c r="W467" s="159">
        <v>0</v>
      </c>
      <c r="X467" s="159">
        <v>17</v>
      </c>
      <c r="Y467" s="159">
        <v>0</v>
      </c>
      <c r="Z467" s="159">
        <v>0</v>
      </c>
      <c r="AA467" s="159">
        <v>0</v>
      </c>
      <c r="AB467" s="159">
        <f t="shared" si="317"/>
        <v>17</v>
      </c>
    </row>
    <row r="468" spans="1:28" ht="60.75" outlineLevel="1">
      <c r="A468" s="535" t="s">
        <v>763</v>
      </c>
      <c r="B468" s="548" t="s">
        <v>1412</v>
      </c>
      <c r="C468" s="485" t="s">
        <v>433</v>
      </c>
      <c r="D468" s="190"/>
      <c r="E468" s="190">
        <v>3.2</v>
      </c>
      <c r="F468" s="485">
        <v>2019</v>
      </c>
      <c r="G468" s="485">
        <v>2019</v>
      </c>
      <c r="H468" s="159">
        <f t="shared" si="303"/>
        <v>17</v>
      </c>
      <c r="I468" s="159">
        <f t="shared" si="318"/>
        <v>17</v>
      </c>
      <c r="J468" s="159">
        <f t="shared" si="304"/>
        <v>0</v>
      </c>
      <c r="K468" s="159" t="str">
        <f t="shared" si="305"/>
        <v>-</v>
      </c>
      <c r="L468" s="159" t="str">
        <f t="shared" si="306"/>
        <v>-</v>
      </c>
      <c r="M468" s="159">
        <f t="shared" si="307"/>
        <v>0</v>
      </c>
      <c r="N468" s="159">
        <f t="shared" si="308"/>
        <v>3.2</v>
      </c>
      <c r="O468" s="159" t="str">
        <f t="shared" si="309"/>
        <v>-</v>
      </c>
      <c r="P468" s="159" t="str">
        <f t="shared" si="310"/>
        <v>-</v>
      </c>
      <c r="Q468" s="159" t="str">
        <f t="shared" si="311"/>
        <v>-</v>
      </c>
      <c r="R468" s="159" t="str">
        <f t="shared" si="312"/>
        <v>-</v>
      </c>
      <c r="S468" s="159" t="str">
        <f t="shared" si="313"/>
        <v>-</v>
      </c>
      <c r="T468" s="159" t="str">
        <f t="shared" si="314"/>
        <v>-</v>
      </c>
      <c r="U468" s="159">
        <f t="shared" si="315"/>
        <v>0</v>
      </c>
      <c r="V468" s="159">
        <f t="shared" si="316"/>
        <v>3.2</v>
      </c>
      <c r="W468" s="159">
        <v>0</v>
      </c>
      <c r="X468" s="159">
        <v>17</v>
      </c>
      <c r="Y468" s="159">
        <v>0</v>
      </c>
      <c r="Z468" s="159">
        <v>0</v>
      </c>
      <c r="AA468" s="159">
        <v>0</v>
      </c>
      <c r="AB468" s="159">
        <f t="shared" si="317"/>
        <v>17</v>
      </c>
    </row>
    <row r="469" spans="1:28" ht="81" outlineLevel="1">
      <c r="A469" s="535" t="s">
        <v>764</v>
      </c>
      <c r="B469" s="548" t="s">
        <v>1407</v>
      </c>
      <c r="C469" s="485" t="s">
        <v>433</v>
      </c>
      <c r="D469" s="190"/>
      <c r="E469" s="190">
        <v>3.2</v>
      </c>
      <c r="F469" s="485">
        <v>2020</v>
      </c>
      <c r="G469" s="485">
        <v>2020</v>
      </c>
      <c r="H469" s="159">
        <f t="shared" si="303"/>
        <v>17</v>
      </c>
      <c r="I469" s="159">
        <f t="shared" si="318"/>
        <v>17</v>
      </c>
      <c r="J469" s="159">
        <f t="shared" si="304"/>
        <v>0</v>
      </c>
      <c r="K469" s="159" t="str">
        <f t="shared" si="305"/>
        <v>-</v>
      </c>
      <c r="L469" s="159" t="str">
        <f t="shared" si="306"/>
        <v>-</v>
      </c>
      <c r="M469" s="159" t="str">
        <f t="shared" si="307"/>
        <v>-</v>
      </c>
      <c r="N469" s="159" t="str">
        <f t="shared" si="308"/>
        <v>-</v>
      </c>
      <c r="O469" s="159">
        <f t="shared" si="309"/>
        <v>0</v>
      </c>
      <c r="P469" s="159">
        <f t="shared" si="310"/>
        <v>3.2</v>
      </c>
      <c r="Q469" s="159" t="str">
        <f t="shared" si="311"/>
        <v>-</v>
      </c>
      <c r="R469" s="159" t="str">
        <f t="shared" si="312"/>
        <v>-</v>
      </c>
      <c r="S469" s="159" t="str">
        <f t="shared" si="313"/>
        <v>-</v>
      </c>
      <c r="T469" s="159" t="str">
        <f t="shared" si="314"/>
        <v>-</v>
      </c>
      <c r="U469" s="159">
        <f t="shared" si="315"/>
        <v>0</v>
      </c>
      <c r="V469" s="159">
        <f t="shared" si="316"/>
        <v>3.2</v>
      </c>
      <c r="W469" s="159">
        <v>0</v>
      </c>
      <c r="X469" s="159">
        <v>0</v>
      </c>
      <c r="Y469" s="159">
        <v>17</v>
      </c>
      <c r="Z469" s="159">
        <v>0</v>
      </c>
      <c r="AA469" s="159">
        <v>0</v>
      </c>
      <c r="AB469" s="159">
        <f t="shared" si="317"/>
        <v>17</v>
      </c>
    </row>
    <row r="470" spans="1:28" ht="60.75" outlineLevel="1">
      <c r="A470" s="535" t="s">
        <v>765</v>
      </c>
      <c r="B470" s="548" t="s">
        <v>1413</v>
      </c>
      <c r="C470" s="485" t="s">
        <v>433</v>
      </c>
      <c r="D470" s="190"/>
      <c r="E470" s="190">
        <v>3.2</v>
      </c>
      <c r="F470" s="485">
        <v>2020</v>
      </c>
      <c r="G470" s="485">
        <v>2020</v>
      </c>
      <c r="H470" s="159">
        <f t="shared" si="303"/>
        <v>17</v>
      </c>
      <c r="I470" s="159">
        <f t="shared" si="318"/>
        <v>17</v>
      </c>
      <c r="J470" s="159">
        <f t="shared" si="304"/>
        <v>0</v>
      </c>
      <c r="K470" s="159" t="str">
        <f t="shared" si="305"/>
        <v>-</v>
      </c>
      <c r="L470" s="159" t="str">
        <f t="shared" si="306"/>
        <v>-</v>
      </c>
      <c r="M470" s="159" t="str">
        <f t="shared" si="307"/>
        <v>-</v>
      </c>
      <c r="N470" s="159" t="str">
        <f t="shared" si="308"/>
        <v>-</v>
      </c>
      <c r="O470" s="159">
        <f t="shared" si="309"/>
        <v>0</v>
      </c>
      <c r="P470" s="159">
        <f t="shared" si="310"/>
        <v>3.2</v>
      </c>
      <c r="Q470" s="159" t="str">
        <f t="shared" si="311"/>
        <v>-</v>
      </c>
      <c r="R470" s="159" t="str">
        <f t="shared" si="312"/>
        <v>-</v>
      </c>
      <c r="S470" s="159" t="str">
        <f t="shared" si="313"/>
        <v>-</v>
      </c>
      <c r="T470" s="159" t="str">
        <f t="shared" si="314"/>
        <v>-</v>
      </c>
      <c r="U470" s="159">
        <f t="shared" si="315"/>
        <v>0</v>
      </c>
      <c r="V470" s="159">
        <f t="shared" si="316"/>
        <v>3.2</v>
      </c>
      <c r="W470" s="159">
        <v>0</v>
      </c>
      <c r="X470" s="159">
        <v>0</v>
      </c>
      <c r="Y470" s="159">
        <v>17</v>
      </c>
      <c r="Z470" s="159">
        <v>0</v>
      </c>
      <c r="AA470" s="159">
        <v>0</v>
      </c>
      <c r="AB470" s="159">
        <f t="shared" si="317"/>
        <v>17</v>
      </c>
    </row>
    <row r="471" spans="1:28" ht="60.75" outlineLevel="1">
      <c r="A471" s="535" t="s">
        <v>766</v>
      </c>
      <c r="B471" s="548" t="s">
        <v>1408</v>
      </c>
      <c r="C471" s="485" t="s">
        <v>433</v>
      </c>
      <c r="D471" s="190"/>
      <c r="E471" s="190">
        <v>3.2</v>
      </c>
      <c r="F471" s="485">
        <v>2020</v>
      </c>
      <c r="G471" s="485">
        <v>2020</v>
      </c>
      <c r="H471" s="159">
        <f t="shared" si="303"/>
        <v>17</v>
      </c>
      <c r="I471" s="159">
        <f t="shared" si="318"/>
        <v>17</v>
      </c>
      <c r="J471" s="159">
        <f t="shared" si="304"/>
        <v>0</v>
      </c>
      <c r="K471" s="159" t="str">
        <f t="shared" si="305"/>
        <v>-</v>
      </c>
      <c r="L471" s="159" t="str">
        <f t="shared" si="306"/>
        <v>-</v>
      </c>
      <c r="M471" s="159" t="str">
        <f t="shared" si="307"/>
        <v>-</v>
      </c>
      <c r="N471" s="159" t="str">
        <f t="shared" si="308"/>
        <v>-</v>
      </c>
      <c r="O471" s="159">
        <f t="shared" si="309"/>
        <v>0</v>
      </c>
      <c r="P471" s="159">
        <f t="shared" si="310"/>
        <v>3.2</v>
      </c>
      <c r="Q471" s="159" t="str">
        <f t="shared" si="311"/>
        <v>-</v>
      </c>
      <c r="R471" s="159" t="str">
        <f t="shared" si="312"/>
        <v>-</v>
      </c>
      <c r="S471" s="159" t="str">
        <f t="shared" si="313"/>
        <v>-</v>
      </c>
      <c r="T471" s="159" t="str">
        <f t="shared" si="314"/>
        <v>-</v>
      </c>
      <c r="U471" s="159">
        <f t="shared" si="315"/>
        <v>0</v>
      </c>
      <c r="V471" s="159">
        <f t="shared" si="316"/>
        <v>3.2</v>
      </c>
      <c r="W471" s="159">
        <v>0</v>
      </c>
      <c r="X471" s="159">
        <v>0</v>
      </c>
      <c r="Y471" s="159">
        <v>17</v>
      </c>
      <c r="Z471" s="159">
        <v>0</v>
      </c>
      <c r="AA471" s="159">
        <v>0</v>
      </c>
      <c r="AB471" s="159">
        <f t="shared" si="317"/>
        <v>17</v>
      </c>
    </row>
    <row r="472" spans="1:28" outlineLevel="1">
      <c r="A472" s="534" t="s">
        <v>694</v>
      </c>
      <c r="B472" s="542" t="s">
        <v>741</v>
      </c>
      <c r="C472" s="520"/>
      <c r="D472" s="518"/>
      <c r="E472" s="518"/>
      <c r="F472" s="515"/>
      <c r="G472" s="515"/>
      <c r="H472" s="513"/>
      <c r="I472" s="513"/>
      <c r="J472" s="513"/>
      <c r="K472" s="513"/>
      <c r="L472" s="513"/>
      <c r="M472" s="513"/>
      <c r="N472" s="513"/>
      <c r="O472" s="513"/>
      <c r="P472" s="513"/>
      <c r="Q472" s="513"/>
      <c r="R472" s="513"/>
      <c r="S472" s="513"/>
      <c r="T472" s="513"/>
      <c r="U472" s="513"/>
      <c r="V472" s="513"/>
      <c r="W472" s="513"/>
      <c r="X472" s="513"/>
      <c r="Y472" s="513"/>
      <c r="Z472" s="513"/>
      <c r="AA472" s="513"/>
      <c r="AB472" s="513"/>
    </row>
    <row r="473" spans="1:28" ht="81" outlineLevel="1">
      <c r="A473" s="535" t="s">
        <v>695</v>
      </c>
      <c r="B473" s="553" t="s">
        <v>1416</v>
      </c>
      <c r="C473" s="485" t="s">
        <v>433</v>
      </c>
      <c r="D473" s="190">
        <v>0.57599999999999996</v>
      </c>
      <c r="E473" s="190"/>
      <c r="F473" s="485">
        <v>2018</v>
      </c>
      <c r="G473" s="485">
        <v>2018</v>
      </c>
      <c r="H473" s="159">
        <f t="shared" ref="H473" si="319">AB473</f>
        <v>1.44</v>
      </c>
      <c r="I473" s="159">
        <f t="shared" ref="I473:I515" si="320">H473</f>
        <v>1.44</v>
      </c>
      <c r="J473" s="159">
        <f t="shared" ref="J473" si="321">W473</f>
        <v>1.44</v>
      </c>
      <c r="K473" s="159">
        <f t="shared" ref="K473" si="322">IF(G473=2018,D473,"-")</f>
        <v>0.57599999999999996</v>
      </c>
      <c r="L473" s="159">
        <f t="shared" ref="L473" si="323">IF(G473=2018,E473,"-")</f>
        <v>0</v>
      </c>
      <c r="M473" s="159" t="str">
        <f t="shared" ref="M473" si="324">IF(G473=2019,D473,"-")</f>
        <v>-</v>
      </c>
      <c r="N473" s="159" t="str">
        <f t="shared" ref="N473" si="325">IF(G473=2019,E473,"-")</f>
        <v>-</v>
      </c>
      <c r="O473" s="159" t="str">
        <f t="shared" ref="O473" si="326">IF(G473=2020,D473,"-")</f>
        <v>-</v>
      </c>
      <c r="P473" s="159" t="str">
        <f t="shared" ref="P473" si="327">IF(G473=2020,E473,"-")</f>
        <v>-</v>
      </c>
      <c r="Q473" s="159" t="str">
        <f t="shared" ref="Q473" si="328">IF(G473=2021,D473,"-")</f>
        <v>-</v>
      </c>
      <c r="R473" s="159" t="str">
        <f t="shared" ref="R473" si="329">IF(G473=2021,E473,"-")</f>
        <v>-</v>
      </c>
      <c r="S473" s="159" t="str">
        <f t="shared" ref="S473" si="330">IF(G473=2022,D473,"-")</f>
        <v>-</v>
      </c>
      <c r="T473" s="159" t="str">
        <f t="shared" ref="T473" si="331">IF(G473=2022,E473,"-")</f>
        <v>-</v>
      </c>
      <c r="U473" s="159">
        <f t="shared" ref="U473" si="332">SUM(K473,M473,O473,Q473,S473,)</f>
        <v>0.57599999999999996</v>
      </c>
      <c r="V473" s="159">
        <f t="shared" ref="V473" si="333">SUM(L473,N473,P473,R473,T473,)</f>
        <v>0</v>
      </c>
      <c r="W473" s="159">
        <v>1.44</v>
      </c>
      <c r="X473" s="159">
        <v>0</v>
      </c>
      <c r="Y473" s="159"/>
      <c r="Z473" s="159">
        <v>0</v>
      </c>
      <c r="AA473" s="159">
        <v>0</v>
      </c>
      <c r="AB473" s="159">
        <f t="shared" ref="AB473:AB501" si="334">SUM(W473:AA473)</f>
        <v>1.44</v>
      </c>
    </row>
    <row r="474" spans="1:28" ht="101.25" outlineLevel="1">
      <c r="A474" s="535" t="s">
        <v>696</v>
      </c>
      <c r="B474" s="553" t="s">
        <v>1417</v>
      </c>
      <c r="C474" s="485" t="s">
        <v>433</v>
      </c>
      <c r="D474" s="190">
        <v>0.69</v>
      </c>
      <c r="E474" s="190"/>
      <c r="F474" s="485">
        <v>2018</v>
      </c>
      <c r="G474" s="485">
        <v>2018</v>
      </c>
      <c r="H474" s="159">
        <f t="shared" ref="H474:H515" si="335">AB474</f>
        <v>1.7249999999999999</v>
      </c>
      <c r="I474" s="159">
        <f t="shared" si="320"/>
        <v>1.7249999999999999</v>
      </c>
      <c r="J474" s="159">
        <f t="shared" ref="J474:J515" si="336">W474</f>
        <v>1.7249999999999999</v>
      </c>
      <c r="K474" s="159">
        <f t="shared" ref="K474:K515" si="337">IF(G474=2018,D474,"-")</f>
        <v>0.69</v>
      </c>
      <c r="L474" s="159">
        <f t="shared" ref="L474:L515" si="338">IF(G474=2018,E474,"-")</f>
        <v>0</v>
      </c>
      <c r="M474" s="159" t="str">
        <f t="shared" ref="M474:M515" si="339">IF(G474=2019,D474,"-")</f>
        <v>-</v>
      </c>
      <c r="N474" s="159" t="str">
        <f t="shared" ref="N474:N515" si="340">IF(G474=2019,E474,"-")</f>
        <v>-</v>
      </c>
      <c r="O474" s="159" t="str">
        <f t="shared" ref="O474:O515" si="341">IF(G474=2020,D474,"-")</f>
        <v>-</v>
      </c>
      <c r="P474" s="159" t="str">
        <f t="shared" ref="P474:P515" si="342">IF(G474=2020,E474,"-")</f>
        <v>-</v>
      </c>
      <c r="Q474" s="159" t="str">
        <f t="shared" ref="Q474:Q515" si="343">IF(G474=2021,D474,"-")</f>
        <v>-</v>
      </c>
      <c r="R474" s="159" t="str">
        <f t="shared" ref="R474:R515" si="344">IF(G474=2021,E474,"-")</f>
        <v>-</v>
      </c>
      <c r="S474" s="159" t="str">
        <f t="shared" ref="S474:S515" si="345">IF(G474=2022,D474,"-")</f>
        <v>-</v>
      </c>
      <c r="T474" s="159" t="str">
        <f t="shared" ref="T474:T515" si="346">IF(G474=2022,E474,"-")</f>
        <v>-</v>
      </c>
      <c r="U474" s="159">
        <f t="shared" ref="U474:U515" si="347">SUM(K474,M474,O474,Q474,S474,)</f>
        <v>0.69</v>
      </c>
      <c r="V474" s="159">
        <f t="shared" ref="V474:V515" si="348">SUM(L474,N474,P474,R474,T474,)</f>
        <v>0</v>
      </c>
      <c r="W474" s="159">
        <v>1.7249999999999999</v>
      </c>
      <c r="X474" s="159"/>
      <c r="Y474" s="159">
        <v>0</v>
      </c>
      <c r="Z474" s="159">
        <v>0</v>
      </c>
      <c r="AA474" s="159">
        <v>0</v>
      </c>
      <c r="AB474" s="159">
        <f t="shared" si="334"/>
        <v>1.7249999999999999</v>
      </c>
    </row>
    <row r="475" spans="1:28" ht="81" outlineLevel="1">
      <c r="A475" s="535" t="s">
        <v>697</v>
      </c>
      <c r="B475" s="548" t="s">
        <v>1369</v>
      </c>
      <c r="C475" s="485" t="s">
        <v>433</v>
      </c>
      <c r="D475" s="190">
        <v>0.53</v>
      </c>
      <c r="E475" s="190"/>
      <c r="F475" s="485">
        <v>2019</v>
      </c>
      <c r="G475" s="485">
        <v>2019</v>
      </c>
      <c r="H475" s="159">
        <f t="shared" si="335"/>
        <v>1.3250000000000002</v>
      </c>
      <c r="I475" s="159">
        <f t="shared" si="320"/>
        <v>1.3250000000000002</v>
      </c>
      <c r="J475" s="159">
        <f t="shared" si="336"/>
        <v>0</v>
      </c>
      <c r="K475" s="159" t="str">
        <f t="shared" si="337"/>
        <v>-</v>
      </c>
      <c r="L475" s="159" t="str">
        <f t="shared" si="338"/>
        <v>-</v>
      </c>
      <c r="M475" s="159">
        <f t="shared" si="339"/>
        <v>0.53</v>
      </c>
      <c r="N475" s="159">
        <f t="shared" si="340"/>
        <v>0</v>
      </c>
      <c r="O475" s="159" t="str">
        <f t="shared" si="341"/>
        <v>-</v>
      </c>
      <c r="P475" s="159" t="str">
        <f t="shared" si="342"/>
        <v>-</v>
      </c>
      <c r="Q475" s="159" t="str">
        <f t="shared" si="343"/>
        <v>-</v>
      </c>
      <c r="R475" s="159" t="str">
        <f t="shared" si="344"/>
        <v>-</v>
      </c>
      <c r="S475" s="159" t="str">
        <f t="shared" si="345"/>
        <v>-</v>
      </c>
      <c r="T475" s="159" t="str">
        <f t="shared" si="346"/>
        <v>-</v>
      </c>
      <c r="U475" s="159">
        <f t="shared" si="347"/>
        <v>0.53</v>
      </c>
      <c r="V475" s="159">
        <f t="shared" si="348"/>
        <v>0</v>
      </c>
      <c r="W475" s="160">
        <v>0</v>
      </c>
      <c r="X475" s="159">
        <v>1.3250000000000002</v>
      </c>
      <c r="Y475" s="159">
        <v>0</v>
      </c>
      <c r="Z475" s="159">
        <v>0</v>
      </c>
      <c r="AA475" s="159">
        <v>0</v>
      </c>
      <c r="AB475" s="159">
        <f t="shared" si="334"/>
        <v>1.3250000000000002</v>
      </c>
    </row>
    <row r="476" spans="1:28" ht="101.25" outlineLevel="1">
      <c r="A476" s="535" t="s">
        <v>698</v>
      </c>
      <c r="B476" s="548" t="s">
        <v>1418</v>
      </c>
      <c r="C476" s="485" t="s">
        <v>433</v>
      </c>
      <c r="D476" s="190">
        <v>0.72399999999999998</v>
      </c>
      <c r="E476" s="190"/>
      <c r="F476" s="485">
        <v>2019</v>
      </c>
      <c r="G476" s="485">
        <v>2019</v>
      </c>
      <c r="H476" s="159">
        <f t="shared" si="335"/>
        <v>1.81</v>
      </c>
      <c r="I476" s="159">
        <f t="shared" si="320"/>
        <v>1.81</v>
      </c>
      <c r="J476" s="159">
        <f t="shared" si="336"/>
        <v>0</v>
      </c>
      <c r="K476" s="159" t="str">
        <f t="shared" si="337"/>
        <v>-</v>
      </c>
      <c r="L476" s="159" t="str">
        <f t="shared" si="338"/>
        <v>-</v>
      </c>
      <c r="M476" s="159">
        <f t="shared" si="339"/>
        <v>0.72399999999999998</v>
      </c>
      <c r="N476" s="159">
        <f t="shared" si="340"/>
        <v>0</v>
      </c>
      <c r="O476" s="159" t="str">
        <f t="shared" si="341"/>
        <v>-</v>
      </c>
      <c r="P476" s="159" t="str">
        <f t="shared" si="342"/>
        <v>-</v>
      </c>
      <c r="Q476" s="159" t="str">
        <f t="shared" si="343"/>
        <v>-</v>
      </c>
      <c r="R476" s="159" t="str">
        <f t="shared" si="344"/>
        <v>-</v>
      </c>
      <c r="S476" s="159" t="str">
        <f t="shared" si="345"/>
        <v>-</v>
      </c>
      <c r="T476" s="159" t="str">
        <f t="shared" si="346"/>
        <v>-</v>
      </c>
      <c r="U476" s="159">
        <f t="shared" si="347"/>
        <v>0.72399999999999998</v>
      </c>
      <c r="V476" s="159">
        <f t="shared" si="348"/>
        <v>0</v>
      </c>
      <c r="W476" s="159">
        <v>0</v>
      </c>
      <c r="X476" s="159">
        <v>1.81</v>
      </c>
      <c r="Y476" s="159">
        <v>0</v>
      </c>
      <c r="Z476" s="159">
        <v>0</v>
      </c>
      <c r="AA476" s="159">
        <v>0</v>
      </c>
      <c r="AB476" s="159">
        <f t="shared" si="334"/>
        <v>1.81</v>
      </c>
    </row>
    <row r="477" spans="1:28" ht="81" outlineLevel="1">
      <c r="A477" s="535" t="s">
        <v>699</v>
      </c>
      <c r="B477" s="548" t="s">
        <v>1370</v>
      </c>
      <c r="C477" s="485" t="s">
        <v>433</v>
      </c>
      <c r="D477" s="190">
        <v>0.34</v>
      </c>
      <c r="E477" s="190"/>
      <c r="F477" s="485">
        <v>2020</v>
      </c>
      <c r="G477" s="485">
        <v>2020</v>
      </c>
      <c r="H477" s="159">
        <f t="shared" si="335"/>
        <v>0.85000000000000009</v>
      </c>
      <c r="I477" s="159">
        <f t="shared" si="320"/>
        <v>0.85000000000000009</v>
      </c>
      <c r="J477" s="159">
        <f t="shared" si="336"/>
        <v>0</v>
      </c>
      <c r="K477" s="159" t="str">
        <f t="shared" si="337"/>
        <v>-</v>
      </c>
      <c r="L477" s="159" t="str">
        <f t="shared" si="338"/>
        <v>-</v>
      </c>
      <c r="M477" s="159" t="str">
        <f t="shared" si="339"/>
        <v>-</v>
      </c>
      <c r="N477" s="159" t="str">
        <f t="shared" si="340"/>
        <v>-</v>
      </c>
      <c r="O477" s="159">
        <f t="shared" si="341"/>
        <v>0.34</v>
      </c>
      <c r="P477" s="159">
        <f t="shared" si="342"/>
        <v>0</v>
      </c>
      <c r="Q477" s="159" t="str">
        <f t="shared" si="343"/>
        <v>-</v>
      </c>
      <c r="R477" s="159" t="str">
        <f t="shared" si="344"/>
        <v>-</v>
      </c>
      <c r="S477" s="159" t="str">
        <f t="shared" si="345"/>
        <v>-</v>
      </c>
      <c r="T477" s="159" t="str">
        <f t="shared" si="346"/>
        <v>-</v>
      </c>
      <c r="U477" s="159">
        <f t="shared" si="347"/>
        <v>0.34</v>
      </c>
      <c r="V477" s="159">
        <f t="shared" si="348"/>
        <v>0</v>
      </c>
      <c r="W477" s="159">
        <v>0</v>
      </c>
      <c r="X477" s="159">
        <v>0</v>
      </c>
      <c r="Y477" s="159">
        <v>0.85000000000000009</v>
      </c>
      <c r="Z477" s="159">
        <v>0</v>
      </c>
      <c r="AA477" s="159">
        <v>0</v>
      </c>
      <c r="AB477" s="159">
        <f t="shared" si="334"/>
        <v>0.85000000000000009</v>
      </c>
    </row>
    <row r="478" spans="1:28" ht="60.75" outlineLevel="1">
      <c r="A478" s="535" t="s">
        <v>700</v>
      </c>
      <c r="B478" s="548" t="s">
        <v>1371</v>
      </c>
      <c r="C478" s="485" t="s">
        <v>433</v>
      </c>
      <c r="D478" s="190">
        <v>0.35</v>
      </c>
      <c r="E478" s="190"/>
      <c r="F478" s="485">
        <v>2022</v>
      </c>
      <c r="G478" s="485">
        <v>2022</v>
      </c>
      <c r="H478" s="159">
        <f t="shared" si="335"/>
        <v>0.875</v>
      </c>
      <c r="I478" s="159">
        <f t="shared" si="320"/>
        <v>0.875</v>
      </c>
      <c r="J478" s="159">
        <f t="shared" si="336"/>
        <v>0</v>
      </c>
      <c r="K478" s="159" t="str">
        <f t="shared" si="337"/>
        <v>-</v>
      </c>
      <c r="L478" s="159" t="str">
        <f t="shared" si="338"/>
        <v>-</v>
      </c>
      <c r="M478" s="159" t="str">
        <f t="shared" si="339"/>
        <v>-</v>
      </c>
      <c r="N478" s="159" t="str">
        <f t="shared" si="340"/>
        <v>-</v>
      </c>
      <c r="O478" s="159" t="str">
        <f t="shared" si="341"/>
        <v>-</v>
      </c>
      <c r="P478" s="159" t="str">
        <f t="shared" si="342"/>
        <v>-</v>
      </c>
      <c r="Q478" s="159" t="str">
        <f t="shared" si="343"/>
        <v>-</v>
      </c>
      <c r="R478" s="159" t="str">
        <f t="shared" si="344"/>
        <v>-</v>
      </c>
      <c r="S478" s="159">
        <f t="shared" si="345"/>
        <v>0.35</v>
      </c>
      <c r="T478" s="159">
        <f t="shared" si="346"/>
        <v>0</v>
      </c>
      <c r="U478" s="159">
        <f t="shared" si="347"/>
        <v>0.35</v>
      </c>
      <c r="V478" s="159">
        <f t="shared" si="348"/>
        <v>0</v>
      </c>
      <c r="W478" s="159">
        <v>0</v>
      </c>
      <c r="X478" s="159"/>
      <c r="Y478" s="159">
        <v>0</v>
      </c>
      <c r="Z478" s="159">
        <v>0</v>
      </c>
      <c r="AA478" s="159">
        <v>0.875</v>
      </c>
      <c r="AB478" s="159">
        <f t="shared" si="334"/>
        <v>0.875</v>
      </c>
    </row>
    <row r="479" spans="1:28" ht="81" outlineLevel="1">
      <c r="A479" s="535" t="s">
        <v>701</v>
      </c>
      <c r="B479" s="548" t="s">
        <v>1372</v>
      </c>
      <c r="C479" s="485" t="s">
        <v>433</v>
      </c>
      <c r="D479" s="190">
        <v>0.4</v>
      </c>
      <c r="E479" s="190"/>
      <c r="F479" s="485">
        <v>2022</v>
      </c>
      <c r="G479" s="485">
        <v>2022</v>
      </c>
      <c r="H479" s="159">
        <f t="shared" si="335"/>
        <v>1</v>
      </c>
      <c r="I479" s="159">
        <f t="shared" si="320"/>
        <v>1</v>
      </c>
      <c r="J479" s="159">
        <f t="shared" si="336"/>
        <v>0</v>
      </c>
      <c r="K479" s="159" t="str">
        <f t="shared" si="337"/>
        <v>-</v>
      </c>
      <c r="L479" s="159" t="str">
        <f t="shared" si="338"/>
        <v>-</v>
      </c>
      <c r="M479" s="159" t="str">
        <f t="shared" si="339"/>
        <v>-</v>
      </c>
      <c r="N479" s="159" t="str">
        <f t="shared" si="340"/>
        <v>-</v>
      </c>
      <c r="O479" s="159" t="str">
        <f t="shared" si="341"/>
        <v>-</v>
      </c>
      <c r="P479" s="159" t="str">
        <f t="shared" si="342"/>
        <v>-</v>
      </c>
      <c r="Q479" s="159" t="str">
        <f t="shared" si="343"/>
        <v>-</v>
      </c>
      <c r="R479" s="159" t="str">
        <f t="shared" si="344"/>
        <v>-</v>
      </c>
      <c r="S479" s="159">
        <f t="shared" si="345"/>
        <v>0.4</v>
      </c>
      <c r="T479" s="159">
        <f t="shared" si="346"/>
        <v>0</v>
      </c>
      <c r="U479" s="159">
        <f t="shared" si="347"/>
        <v>0.4</v>
      </c>
      <c r="V479" s="159">
        <f t="shared" si="348"/>
        <v>0</v>
      </c>
      <c r="W479" s="159">
        <v>0</v>
      </c>
      <c r="X479" s="159"/>
      <c r="Y479" s="159">
        <v>0</v>
      </c>
      <c r="Z479" s="159">
        <v>0</v>
      </c>
      <c r="AA479" s="159">
        <v>1</v>
      </c>
      <c r="AB479" s="159">
        <f t="shared" si="334"/>
        <v>1</v>
      </c>
    </row>
    <row r="480" spans="1:28" ht="81" outlineLevel="1">
      <c r="A480" s="535" t="s">
        <v>702</v>
      </c>
      <c r="B480" s="548" t="s">
        <v>1373</v>
      </c>
      <c r="C480" s="485" t="s">
        <v>409</v>
      </c>
      <c r="D480" s="190">
        <v>0.8</v>
      </c>
      <c r="E480" s="190"/>
      <c r="F480" s="485">
        <v>2022</v>
      </c>
      <c r="G480" s="485">
        <v>2022</v>
      </c>
      <c r="H480" s="159">
        <f t="shared" si="335"/>
        <v>2</v>
      </c>
      <c r="I480" s="159">
        <f t="shared" si="320"/>
        <v>2</v>
      </c>
      <c r="J480" s="159">
        <f t="shared" si="336"/>
        <v>0</v>
      </c>
      <c r="K480" s="159" t="str">
        <f t="shared" si="337"/>
        <v>-</v>
      </c>
      <c r="L480" s="159" t="str">
        <f t="shared" si="338"/>
        <v>-</v>
      </c>
      <c r="M480" s="159" t="str">
        <f t="shared" si="339"/>
        <v>-</v>
      </c>
      <c r="N480" s="159" t="str">
        <f t="shared" si="340"/>
        <v>-</v>
      </c>
      <c r="O480" s="159" t="str">
        <f t="shared" si="341"/>
        <v>-</v>
      </c>
      <c r="P480" s="159" t="str">
        <f t="shared" si="342"/>
        <v>-</v>
      </c>
      <c r="Q480" s="159" t="str">
        <f t="shared" si="343"/>
        <v>-</v>
      </c>
      <c r="R480" s="159" t="str">
        <f t="shared" si="344"/>
        <v>-</v>
      </c>
      <c r="S480" s="159">
        <f t="shared" si="345"/>
        <v>0.8</v>
      </c>
      <c r="T480" s="159">
        <f t="shared" si="346"/>
        <v>0</v>
      </c>
      <c r="U480" s="159">
        <f t="shared" si="347"/>
        <v>0.8</v>
      </c>
      <c r="V480" s="159">
        <f t="shared" si="348"/>
        <v>0</v>
      </c>
      <c r="W480" s="159">
        <v>0</v>
      </c>
      <c r="X480" s="159"/>
      <c r="Y480" s="159">
        <v>0</v>
      </c>
      <c r="Z480" s="159">
        <v>0</v>
      </c>
      <c r="AA480" s="159">
        <v>2</v>
      </c>
      <c r="AB480" s="159">
        <f t="shared" si="334"/>
        <v>2</v>
      </c>
    </row>
    <row r="481" spans="1:28" ht="81" outlineLevel="1">
      <c r="A481" s="535" t="s">
        <v>703</v>
      </c>
      <c r="B481" s="548" t="s">
        <v>1374</v>
      </c>
      <c r="C481" s="485" t="s">
        <v>409</v>
      </c>
      <c r="D481" s="190">
        <v>0.6</v>
      </c>
      <c r="E481" s="190"/>
      <c r="F481" s="485">
        <v>2022</v>
      </c>
      <c r="G481" s="485">
        <v>2022</v>
      </c>
      <c r="H481" s="159">
        <f t="shared" si="335"/>
        <v>1.5</v>
      </c>
      <c r="I481" s="159">
        <f t="shared" si="320"/>
        <v>1.5</v>
      </c>
      <c r="J481" s="159">
        <f t="shared" si="336"/>
        <v>0</v>
      </c>
      <c r="K481" s="159" t="str">
        <f t="shared" si="337"/>
        <v>-</v>
      </c>
      <c r="L481" s="159" t="str">
        <f t="shared" si="338"/>
        <v>-</v>
      </c>
      <c r="M481" s="159" t="str">
        <f t="shared" si="339"/>
        <v>-</v>
      </c>
      <c r="N481" s="159" t="str">
        <f t="shared" si="340"/>
        <v>-</v>
      </c>
      <c r="O481" s="159" t="str">
        <f t="shared" si="341"/>
        <v>-</v>
      </c>
      <c r="P481" s="159" t="str">
        <f t="shared" si="342"/>
        <v>-</v>
      </c>
      <c r="Q481" s="159" t="str">
        <f t="shared" si="343"/>
        <v>-</v>
      </c>
      <c r="R481" s="159" t="str">
        <f t="shared" si="344"/>
        <v>-</v>
      </c>
      <c r="S481" s="159">
        <f t="shared" si="345"/>
        <v>0.6</v>
      </c>
      <c r="T481" s="159">
        <f t="shared" si="346"/>
        <v>0</v>
      </c>
      <c r="U481" s="159">
        <f t="shared" si="347"/>
        <v>0.6</v>
      </c>
      <c r="V481" s="159">
        <f t="shared" si="348"/>
        <v>0</v>
      </c>
      <c r="W481" s="159">
        <v>0</v>
      </c>
      <c r="X481" s="159">
        <v>0</v>
      </c>
      <c r="Y481" s="159"/>
      <c r="Z481" s="159">
        <v>0</v>
      </c>
      <c r="AA481" s="159">
        <v>1.5</v>
      </c>
      <c r="AB481" s="159">
        <f t="shared" si="334"/>
        <v>1.5</v>
      </c>
    </row>
    <row r="482" spans="1:28" ht="81" outlineLevel="1">
      <c r="A482" s="535" t="s">
        <v>704</v>
      </c>
      <c r="B482" s="548" t="s">
        <v>1375</v>
      </c>
      <c r="C482" s="485" t="s">
        <v>409</v>
      </c>
      <c r="D482" s="190">
        <v>0.35</v>
      </c>
      <c r="E482" s="190"/>
      <c r="F482" s="485">
        <v>2022</v>
      </c>
      <c r="G482" s="485">
        <v>2022</v>
      </c>
      <c r="H482" s="159">
        <f t="shared" si="335"/>
        <v>0.875</v>
      </c>
      <c r="I482" s="159">
        <f t="shared" si="320"/>
        <v>0.875</v>
      </c>
      <c r="J482" s="159">
        <f t="shared" si="336"/>
        <v>0</v>
      </c>
      <c r="K482" s="159" t="str">
        <f t="shared" si="337"/>
        <v>-</v>
      </c>
      <c r="L482" s="159" t="str">
        <f t="shared" si="338"/>
        <v>-</v>
      </c>
      <c r="M482" s="159" t="str">
        <f t="shared" si="339"/>
        <v>-</v>
      </c>
      <c r="N482" s="159" t="str">
        <f t="shared" si="340"/>
        <v>-</v>
      </c>
      <c r="O482" s="159" t="str">
        <f t="shared" si="341"/>
        <v>-</v>
      </c>
      <c r="P482" s="159" t="str">
        <f t="shared" si="342"/>
        <v>-</v>
      </c>
      <c r="Q482" s="159" t="str">
        <f t="shared" si="343"/>
        <v>-</v>
      </c>
      <c r="R482" s="159" t="str">
        <f t="shared" si="344"/>
        <v>-</v>
      </c>
      <c r="S482" s="159">
        <f t="shared" si="345"/>
        <v>0.35</v>
      </c>
      <c r="T482" s="159">
        <f t="shared" si="346"/>
        <v>0</v>
      </c>
      <c r="U482" s="159">
        <f t="shared" si="347"/>
        <v>0.35</v>
      </c>
      <c r="V482" s="159">
        <f t="shared" si="348"/>
        <v>0</v>
      </c>
      <c r="W482" s="159">
        <v>0</v>
      </c>
      <c r="X482" s="159">
        <v>0</v>
      </c>
      <c r="Y482" s="159"/>
      <c r="Z482" s="159">
        <v>0</v>
      </c>
      <c r="AA482" s="159">
        <v>0.875</v>
      </c>
      <c r="AB482" s="159">
        <f t="shared" si="334"/>
        <v>0.875</v>
      </c>
    </row>
    <row r="483" spans="1:28" ht="60.75" outlineLevel="1">
      <c r="A483" s="535" t="s">
        <v>705</v>
      </c>
      <c r="B483" s="548" t="s">
        <v>1376</v>
      </c>
      <c r="C483" s="485" t="s">
        <v>409</v>
      </c>
      <c r="D483" s="190">
        <v>0.55000000000000004</v>
      </c>
      <c r="E483" s="190"/>
      <c r="F483" s="485">
        <v>2022</v>
      </c>
      <c r="G483" s="485">
        <v>2022</v>
      </c>
      <c r="H483" s="159">
        <f t="shared" si="335"/>
        <v>1.375</v>
      </c>
      <c r="I483" s="159">
        <f t="shared" si="320"/>
        <v>1.375</v>
      </c>
      <c r="J483" s="159">
        <f t="shared" si="336"/>
        <v>0</v>
      </c>
      <c r="K483" s="159" t="str">
        <f t="shared" si="337"/>
        <v>-</v>
      </c>
      <c r="L483" s="159" t="str">
        <f t="shared" si="338"/>
        <v>-</v>
      </c>
      <c r="M483" s="159" t="str">
        <f t="shared" si="339"/>
        <v>-</v>
      </c>
      <c r="N483" s="159" t="str">
        <f t="shared" si="340"/>
        <v>-</v>
      </c>
      <c r="O483" s="159" t="str">
        <f t="shared" si="341"/>
        <v>-</v>
      </c>
      <c r="P483" s="159" t="str">
        <f t="shared" si="342"/>
        <v>-</v>
      </c>
      <c r="Q483" s="159" t="str">
        <f t="shared" si="343"/>
        <v>-</v>
      </c>
      <c r="R483" s="159" t="str">
        <f t="shared" si="344"/>
        <v>-</v>
      </c>
      <c r="S483" s="159">
        <f t="shared" si="345"/>
        <v>0.55000000000000004</v>
      </c>
      <c r="T483" s="159">
        <f t="shared" si="346"/>
        <v>0</v>
      </c>
      <c r="U483" s="159">
        <f t="shared" si="347"/>
        <v>0.55000000000000004</v>
      </c>
      <c r="V483" s="159">
        <f t="shared" si="348"/>
        <v>0</v>
      </c>
      <c r="W483" s="159">
        <v>0</v>
      </c>
      <c r="X483" s="159">
        <v>0</v>
      </c>
      <c r="Y483" s="159"/>
      <c r="Z483" s="159">
        <v>0</v>
      </c>
      <c r="AA483" s="159">
        <v>1.375</v>
      </c>
      <c r="AB483" s="159">
        <f t="shared" si="334"/>
        <v>1.375</v>
      </c>
    </row>
    <row r="484" spans="1:28" ht="60.75" outlineLevel="1">
      <c r="A484" s="535" t="s">
        <v>706</v>
      </c>
      <c r="B484" s="548" t="s">
        <v>1377</v>
      </c>
      <c r="C484" s="485" t="s">
        <v>409</v>
      </c>
      <c r="D484" s="190">
        <v>1.2</v>
      </c>
      <c r="E484" s="190"/>
      <c r="F484" s="485">
        <v>2022</v>
      </c>
      <c r="G484" s="485">
        <v>2022</v>
      </c>
      <c r="H484" s="159">
        <f t="shared" si="335"/>
        <v>3</v>
      </c>
      <c r="I484" s="159">
        <f t="shared" si="320"/>
        <v>3</v>
      </c>
      <c r="J484" s="159">
        <f t="shared" si="336"/>
        <v>0</v>
      </c>
      <c r="K484" s="159" t="str">
        <f t="shared" si="337"/>
        <v>-</v>
      </c>
      <c r="L484" s="159" t="str">
        <f t="shared" si="338"/>
        <v>-</v>
      </c>
      <c r="M484" s="159" t="str">
        <f t="shared" si="339"/>
        <v>-</v>
      </c>
      <c r="N484" s="159" t="str">
        <f t="shared" si="340"/>
        <v>-</v>
      </c>
      <c r="O484" s="159" t="str">
        <f t="shared" si="341"/>
        <v>-</v>
      </c>
      <c r="P484" s="159" t="str">
        <f t="shared" si="342"/>
        <v>-</v>
      </c>
      <c r="Q484" s="159" t="str">
        <f t="shared" si="343"/>
        <v>-</v>
      </c>
      <c r="R484" s="159" t="str">
        <f t="shared" si="344"/>
        <v>-</v>
      </c>
      <c r="S484" s="159">
        <f t="shared" si="345"/>
        <v>1.2</v>
      </c>
      <c r="T484" s="159">
        <f t="shared" si="346"/>
        <v>0</v>
      </c>
      <c r="U484" s="159">
        <f t="shared" si="347"/>
        <v>1.2</v>
      </c>
      <c r="V484" s="159">
        <f t="shared" si="348"/>
        <v>0</v>
      </c>
      <c r="W484" s="159">
        <v>0</v>
      </c>
      <c r="X484" s="159"/>
      <c r="Y484" s="159">
        <v>0</v>
      </c>
      <c r="Z484" s="159">
        <v>0</v>
      </c>
      <c r="AA484" s="159">
        <v>3</v>
      </c>
      <c r="AB484" s="159">
        <f t="shared" si="334"/>
        <v>3</v>
      </c>
    </row>
    <row r="485" spans="1:28" ht="81" outlineLevel="1">
      <c r="A485" s="535" t="s">
        <v>707</v>
      </c>
      <c r="B485" s="548" t="s">
        <v>1378</v>
      </c>
      <c r="C485" s="485" t="s">
        <v>409</v>
      </c>
      <c r="D485" s="190">
        <v>0.6</v>
      </c>
      <c r="E485" s="190"/>
      <c r="F485" s="485">
        <v>2022</v>
      </c>
      <c r="G485" s="485">
        <v>2022</v>
      </c>
      <c r="H485" s="159">
        <f t="shared" si="335"/>
        <v>1.5</v>
      </c>
      <c r="I485" s="159">
        <f t="shared" si="320"/>
        <v>1.5</v>
      </c>
      <c r="J485" s="159">
        <f t="shared" si="336"/>
        <v>0</v>
      </c>
      <c r="K485" s="159" t="str">
        <f t="shared" si="337"/>
        <v>-</v>
      </c>
      <c r="L485" s="159" t="str">
        <f t="shared" si="338"/>
        <v>-</v>
      </c>
      <c r="M485" s="159" t="str">
        <f t="shared" si="339"/>
        <v>-</v>
      </c>
      <c r="N485" s="159" t="str">
        <f t="shared" si="340"/>
        <v>-</v>
      </c>
      <c r="O485" s="159" t="str">
        <f t="shared" si="341"/>
        <v>-</v>
      </c>
      <c r="P485" s="159" t="str">
        <f t="shared" si="342"/>
        <v>-</v>
      </c>
      <c r="Q485" s="159" t="str">
        <f t="shared" si="343"/>
        <v>-</v>
      </c>
      <c r="R485" s="159" t="str">
        <f t="shared" si="344"/>
        <v>-</v>
      </c>
      <c r="S485" s="159">
        <f t="shared" si="345"/>
        <v>0.6</v>
      </c>
      <c r="T485" s="159">
        <f t="shared" si="346"/>
        <v>0</v>
      </c>
      <c r="U485" s="159">
        <f t="shared" si="347"/>
        <v>0.6</v>
      </c>
      <c r="V485" s="159">
        <f t="shared" si="348"/>
        <v>0</v>
      </c>
      <c r="W485" s="159">
        <v>0</v>
      </c>
      <c r="X485" s="159"/>
      <c r="Y485" s="159">
        <v>0</v>
      </c>
      <c r="Z485" s="159">
        <v>0</v>
      </c>
      <c r="AA485" s="159">
        <v>1.5</v>
      </c>
      <c r="AB485" s="159">
        <f t="shared" si="334"/>
        <v>1.5</v>
      </c>
    </row>
    <row r="486" spans="1:28" ht="81" outlineLevel="1">
      <c r="A486" s="535" t="s">
        <v>708</v>
      </c>
      <c r="B486" s="548" t="s">
        <v>1379</v>
      </c>
      <c r="C486" s="485" t="s">
        <v>409</v>
      </c>
      <c r="D486" s="190">
        <v>0.8</v>
      </c>
      <c r="E486" s="190"/>
      <c r="F486" s="485">
        <v>2021</v>
      </c>
      <c r="G486" s="485">
        <v>2021</v>
      </c>
      <c r="H486" s="159">
        <f t="shared" si="335"/>
        <v>2</v>
      </c>
      <c r="I486" s="159">
        <f t="shared" si="320"/>
        <v>2</v>
      </c>
      <c r="J486" s="159">
        <f t="shared" si="336"/>
        <v>0</v>
      </c>
      <c r="K486" s="159" t="str">
        <f t="shared" si="337"/>
        <v>-</v>
      </c>
      <c r="L486" s="159" t="str">
        <f t="shared" si="338"/>
        <v>-</v>
      </c>
      <c r="M486" s="159" t="str">
        <f t="shared" si="339"/>
        <v>-</v>
      </c>
      <c r="N486" s="159" t="str">
        <f t="shared" si="340"/>
        <v>-</v>
      </c>
      <c r="O486" s="159" t="str">
        <f t="shared" si="341"/>
        <v>-</v>
      </c>
      <c r="P486" s="159" t="str">
        <f t="shared" si="342"/>
        <v>-</v>
      </c>
      <c r="Q486" s="159">
        <f t="shared" si="343"/>
        <v>0.8</v>
      </c>
      <c r="R486" s="159">
        <f t="shared" si="344"/>
        <v>0</v>
      </c>
      <c r="S486" s="159" t="str">
        <f t="shared" si="345"/>
        <v>-</v>
      </c>
      <c r="T486" s="159" t="str">
        <f t="shared" si="346"/>
        <v>-</v>
      </c>
      <c r="U486" s="159">
        <f t="shared" si="347"/>
        <v>0.8</v>
      </c>
      <c r="V486" s="159">
        <f t="shared" si="348"/>
        <v>0</v>
      </c>
      <c r="W486" s="159">
        <v>0</v>
      </c>
      <c r="X486" s="159">
        <v>0</v>
      </c>
      <c r="Y486" s="159">
        <v>0</v>
      </c>
      <c r="Z486" s="159">
        <v>2</v>
      </c>
      <c r="AA486" s="159">
        <v>0</v>
      </c>
      <c r="AB486" s="159">
        <f t="shared" si="334"/>
        <v>2</v>
      </c>
    </row>
    <row r="487" spans="1:28" ht="81" outlineLevel="1">
      <c r="A487" s="535" t="s">
        <v>709</v>
      </c>
      <c r="B487" s="511" t="s">
        <v>1426</v>
      </c>
      <c r="C487" s="485" t="s">
        <v>409</v>
      </c>
      <c r="D487" s="190">
        <v>0.73199999999999998</v>
      </c>
      <c r="E487" s="190"/>
      <c r="F487" s="485">
        <v>2018</v>
      </c>
      <c r="G487" s="485">
        <v>2018</v>
      </c>
      <c r="H487" s="159">
        <f t="shared" si="335"/>
        <v>1.83</v>
      </c>
      <c r="I487" s="159">
        <f t="shared" si="320"/>
        <v>1.83</v>
      </c>
      <c r="J487" s="159">
        <f t="shared" si="336"/>
        <v>1.83</v>
      </c>
      <c r="K487" s="159">
        <f t="shared" si="337"/>
        <v>0.73199999999999998</v>
      </c>
      <c r="L487" s="159">
        <f t="shared" si="338"/>
        <v>0</v>
      </c>
      <c r="M487" s="159" t="str">
        <f t="shared" si="339"/>
        <v>-</v>
      </c>
      <c r="N487" s="159" t="str">
        <f t="shared" si="340"/>
        <v>-</v>
      </c>
      <c r="O487" s="159" t="str">
        <f t="shared" si="341"/>
        <v>-</v>
      </c>
      <c r="P487" s="159" t="str">
        <f t="shared" si="342"/>
        <v>-</v>
      </c>
      <c r="Q487" s="159" t="str">
        <f t="shared" si="343"/>
        <v>-</v>
      </c>
      <c r="R487" s="159" t="str">
        <f t="shared" si="344"/>
        <v>-</v>
      </c>
      <c r="S487" s="159" t="str">
        <f t="shared" si="345"/>
        <v>-</v>
      </c>
      <c r="T487" s="159" t="str">
        <f t="shared" si="346"/>
        <v>-</v>
      </c>
      <c r="U487" s="159">
        <f t="shared" si="347"/>
        <v>0.73199999999999998</v>
      </c>
      <c r="V487" s="159">
        <f t="shared" si="348"/>
        <v>0</v>
      </c>
      <c r="W487" s="159">
        <v>1.83</v>
      </c>
      <c r="X487" s="159">
        <v>0</v>
      </c>
      <c r="Y487" s="159">
        <v>0</v>
      </c>
      <c r="Z487" s="159">
        <v>0</v>
      </c>
      <c r="AA487" s="159">
        <v>0</v>
      </c>
      <c r="AB487" s="159">
        <f t="shared" si="334"/>
        <v>1.83</v>
      </c>
    </row>
    <row r="488" spans="1:28" ht="40.5" outlineLevel="1">
      <c r="A488" s="535" t="s">
        <v>710</v>
      </c>
      <c r="B488" s="511" t="s">
        <v>1421</v>
      </c>
      <c r="C488" s="485" t="s">
        <v>409</v>
      </c>
      <c r="D488" s="190">
        <v>0.46800000000000003</v>
      </c>
      <c r="E488" s="190"/>
      <c r="F488" s="485">
        <v>2018</v>
      </c>
      <c r="G488" s="485">
        <v>2018</v>
      </c>
      <c r="H488" s="159">
        <f t="shared" si="335"/>
        <v>1.1700000000000002</v>
      </c>
      <c r="I488" s="159">
        <f t="shared" si="320"/>
        <v>1.1700000000000002</v>
      </c>
      <c r="J488" s="159">
        <f t="shared" si="336"/>
        <v>1.1700000000000002</v>
      </c>
      <c r="K488" s="159">
        <f t="shared" si="337"/>
        <v>0.46800000000000003</v>
      </c>
      <c r="L488" s="159">
        <f t="shared" si="338"/>
        <v>0</v>
      </c>
      <c r="M488" s="159" t="str">
        <f t="shared" si="339"/>
        <v>-</v>
      </c>
      <c r="N488" s="159" t="str">
        <f t="shared" si="340"/>
        <v>-</v>
      </c>
      <c r="O488" s="159" t="str">
        <f t="shared" si="341"/>
        <v>-</v>
      </c>
      <c r="P488" s="159" t="str">
        <f t="shared" si="342"/>
        <v>-</v>
      </c>
      <c r="Q488" s="159" t="str">
        <f t="shared" si="343"/>
        <v>-</v>
      </c>
      <c r="R488" s="159" t="str">
        <f t="shared" si="344"/>
        <v>-</v>
      </c>
      <c r="S488" s="159" t="str">
        <f t="shared" si="345"/>
        <v>-</v>
      </c>
      <c r="T488" s="159" t="str">
        <f t="shared" si="346"/>
        <v>-</v>
      </c>
      <c r="U488" s="159">
        <f t="shared" si="347"/>
        <v>0.46800000000000003</v>
      </c>
      <c r="V488" s="159">
        <f t="shared" si="348"/>
        <v>0</v>
      </c>
      <c r="W488" s="159">
        <v>1.1700000000000002</v>
      </c>
      <c r="X488" s="159">
        <v>0</v>
      </c>
      <c r="Y488" s="159">
        <v>0</v>
      </c>
      <c r="Z488" s="159">
        <v>0</v>
      </c>
      <c r="AA488" s="159">
        <v>0</v>
      </c>
      <c r="AB488" s="159">
        <f t="shared" si="334"/>
        <v>1.1700000000000002</v>
      </c>
    </row>
    <row r="489" spans="1:28" ht="60.75" outlineLevel="1">
      <c r="A489" s="535" t="s">
        <v>711</v>
      </c>
      <c r="B489" s="511" t="s">
        <v>1422</v>
      </c>
      <c r="C489" s="485" t="s">
        <v>409</v>
      </c>
      <c r="D489" s="190">
        <v>0.78600000000000003</v>
      </c>
      <c r="E489" s="190"/>
      <c r="F489" s="485">
        <v>2018</v>
      </c>
      <c r="G489" s="485">
        <v>2018</v>
      </c>
      <c r="H489" s="159">
        <f t="shared" si="335"/>
        <v>1.9650000000000001</v>
      </c>
      <c r="I489" s="159">
        <f t="shared" si="320"/>
        <v>1.9650000000000001</v>
      </c>
      <c r="J489" s="159">
        <f t="shared" si="336"/>
        <v>1.9650000000000001</v>
      </c>
      <c r="K489" s="159">
        <f t="shared" si="337"/>
        <v>0.78600000000000003</v>
      </c>
      <c r="L489" s="159">
        <f t="shared" si="338"/>
        <v>0</v>
      </c>
      <c r="M489" s="159" t="str">
        <f t="shared" si="339"/>
        <v>-</v>
      </c>
      <c r="N489" s="159" t="str">
        <f t="shared" si="340"/>
        <v>-</v>
      </c>
      <c r="O489" s="159" t="str">
        <f t="shared" si="341"/>
        <v>-</v>
      </c>
      <c r="P489" s="159" t="str">
        <f t="shared" si="342"/>
        <v>-</v>
      </c>
      <c r="Q489" s="159" t="str">
        <f t="shared" si="343"/>
        <v>-</v>
      </c>
      <c r="R489" s="159" t="str">
        <f t="shared" si="344"/>
        <v>-</v>
      </c>
      <c r="S489" s="159" t="str">
        <f t="shared" si="345"/>
        <v>-</v>
      </c>
      <c r="T489" s="159" t="str">
        <f t="shared" si="346"/>
        <v>-</v>
      </c>
      <c r="U489" s="159">
        <f t="shared" si="347"/>
        <v>0.78600000000000003</v>
      </c>
      <c r="V489" s="159">
        <f t="shared" si="348"/>
        <v>0</v>
      </c>
      <c r="W489" s="159">
        <v>1.9650000000000001</v>
      </c>
      <c r="X489" s="159">
        <v>0</v>
      </c>
      <c r="Y489" s="159">
        <v>0</v>
      </c>
      <c r="Z489" s="159">
        <v>0</v>
      </c>
      <c r="AA489" s="159">
        <v>0</v>
      </c>
      <c r="AB489" s="159">
        <f t="shared" si="334"/>
        <v>1.9650000000000001</v>
      </c>
    </row>
    <row r="490" spans="1:28" ht="60.75" outlineLevel="1">
      <c r="A490" s="535" t="s">
        <v>712</v>
      </c>
      <c r="B490" s="548" t="s">
        <v>1423</v>
      </c>
      <c r="C490" s="485" t="s">
        <v>409</v>
      </c>
      <c r="D490" s="190">
        <v>0.72</v>
      </c>
      <c r="E490" s="190"/>
      <c r="F490" s="485">
        <v>2020</v>
      </c>
      <c r="G490" s="485">
        <v>2020</v>
      </c>
      <c r="H490" s="159">
        <f t="shared" si="335"/>
        <v>1.7999999999999998</v>
      </c>
      <c r="I490" s="159">
        <f t="shared" si="320"/>
        <v>1.7999999999999998</v>
      </c>
      <c r="J490" s="159">
        <f t="shared" si="336"/>
        <v>0</v>
      </c>
      <c r="K490" s="159" t="str">
        <f t="shared" si="337"/>
        <v>-</v>
      </c>
      <c r="L490" s="159" t="str">
        <f t="shared" si="338"/>
        <v>-</v>
      </c>
      <c r="M490" s="159" t="str">
        <f t="shared" si="339"/>
        <v>-</v>
      </c>
      <c r="N490" s="159" t="str">
        <f t="shared" si="340"/>
        <v>-</v>
      </c>
      <c r="O490" s="159">
        <f t="shared" si="341"/>
        <v>0.72</v>
      </c>
      <c r="P490" s="159">
        <f t="shared" si="342"/>
        <v>0</v>
      </c>
      <c r="Q490" s="159" t="str">
        <f t="shared" si="343"/>
        <v>-</v>
      </c>
      <c r="R490" s="159" t="str">
        <f t="shared" si="344"/>
        <v>-</v>
      </c>
      <c r="S490" s="159" t="str">
        <f t="shared" si="345"/>
        <v>-</v>
      </c>
      <c r="T490" s="159" t="str">
        <f t="shared" si="346"/>
        <v>-</v>
      </c>
      <c r="U490" s="159">
        <f t="shared" si="347"/>
        <v>0.72</v>
      </c>
      <c r="V490" s="159">
        <f t="shared" si="348"/>
        <v>0</v>
      </c>
      <c r="W490" s="159">
        <v>0</v>
      </c>
      <c r="X490" s="159">
        <v>0</v>
      </c>
      <c r="Y490" s="159">
        <f t="shared" ref="Y490:Y492" si="349">D490*2.5</f>
        <v>1.7999999999999998</v>
      </c>
      <c r="Z490" s="159">
        <v>0</v>
      </c>
      <c r="AA490" s="159">
        <v>0</v>
      </c>
      <c r="AB490" s="159">
        <f t="shared" si="334"/>
        <v>1.7999999999999998</v>
      </c>
    </row>
    <row r="491" spans="1:28" ht="60.75" outlineLevel="1">
      <c r="A491" s="535" t="s">
        <v>728</v>
      </c>
      <c r="B491" s="548" t="s">
        <v>1424</v>
      </c>
      <c r="C491" s="485" t="s">
        <v>409</v>
      </c>
      <c r="D491" s="190">
        <v>0.51400000000000001</v>
      </c>
      <c r="E491" s="190"/>
      <c r="F491" s="485">
        <v>2020</v>
      </c>
      <c r="G491" s="485">
        <v>2020</v>
      </c>
      <c r="H491" s="159">
        <f t="shared" si="335"/>
        <v>1.2850000000000001</v>
      </c>
      <c r="I491" s="159">
        <f t="shared" si="320"/>
        <v>1.2850000000000001</v>
      </c>
      <c r="J491" s="159">
        <f t="shared" si="336"/>
        <v>0</v>
      </c>
      <c r="K491" s="159" t="str">
        <f t="shared" si="337"/>
        <v>-</v>
      </c>
      <c r="L491" s="159" t="str">
        <f t="shared" si="338"/>
        <v>-</v>
      </c>
      <c r="M491" s="159" t="str">
        <f t="shared" si="339"/>
        <v>-</v>
      </c>
      <c r="N491" s="159" t="str">
        <f t="shared" si="340"/>
        <v>-</v>
      </c>
      <c r="O491" s="159">
        <f t="shared" si="341"/>
        <v>0.51400000000000001</v>
      </c>
      <c r="P491" s="159">
        <f t="shared" si="342"/>
        <v>0</v>
      </c>
      <c r="Q491" s="159" t="str">
        <f t="shared" si="343"/>
        <v>-</v>
      </c>
      <c r="R491" s="159" t="str">
        <f t="shared" si="344"/>
        <v>-</v>
      </c>
      <c r="S491" s="159" t="str">
        <f t="shared" si="345"/>
        <v>-</v>
      </c>
      <c r="T491" s="159" t="str">
        <f t="shared" si="346"/>
        <v>-</v>
      </c>
      <c r="U491" s="159">
        <f t="shared" si="347"/>
        <v>0.51400000000000001</v>
      </c>
      <c r="V491" s="159">
        <f t="shared" si="348"/>
        <v>0</v>
      </c>
      <c r="W491" s="159">
        <v>0</v>
      </c>
      <c r="X491" s="159">
        <v>0</v>
      </c>
      <c r="Y491" s="159">
        <f t="shared" si="349"/>
        <v>1.2850000000000001</v>
      </c>
      <c r="Z491" s="159">
        <v>0</v>
      </c>
      <c r="AA491" s="159">
        <v>0</v>
      </c>
      <c r="AB491" s="159">
        <f t="shared" si="334"/>
        <v>1.2850000000000001</v>
      </c>
    </row>
    <row r="492" spans="1:28" ht="60.75" outlineLevel="1">
      <c r="A492" s="535" t="s">
        <v>730</v>
      </c>
      <c r="B492" s="548" t="s">
        <v>1425</v>
      </c>
      <c r="C492" s="485" t="s">
        <v>409</v>
      </c>
      <c r="D492" s="190">
        <v>0.98399999999999999</v>
      </c>
      <c r="E492" s="190"/>
      <c r="F492" s="485">
        <v>2020</v>
      </c>
      <c r="G492" s="485">
        <v>2020</v>
      </c>
      <c r="H492" s="159">
        <f t="shared" si="335"/>
        <v>2.46</v>
      </c>
      <c r="I492" s="159">
        <f t="shared" si="320"/>
        <v>2.46</v>
      </c>
      <c r="J492" s="159">
        <f t="shared" si="336"/>
        <v>0</v>
      </c>
      <c r="K492" s="159" t="str">
        <f t="shared" si="337"/>
        <v>-</v>
      </c>
      <c r="L492" s="159" t="str">
        <f t="shared" si="338"/>
        <v>-</v>
      </c>
      <c r="M492" s="159" t="str">
        <f t="shared" si="339"/>
        <v>-</v>
      </c>
      <c r="N492" s="159" t="str">
        <f t="shared" si="340"/>
        <v>-</v>
      </c>
      <c r="O492" s="159">
        <f t="shared" si="341"/>
        <v>0.98399999999999999</v>
      </c>
      <c r="P492" s="159">
        <f t="shared" si="342"/>
        <v>0</v>
      </c>
      <c r="Q492" s="159" t="str">
        <f t="shared" si="343"/>
        <v>-</v>
      </c>
      <c r="R492" s="159" t="str">
        <f t="shared" si="344"/>
        <v>-</v>
      </c>
      <c r="S492" s="159" t="str">
        <f t="shared" si="345"/>
        <v>-</v>
      </c>
      <c r="T492" s="159" t="str">
        <f t="shared" si="346"/>
        <v>-</v>
      </c>
      <c r="U492" s="159">
        <f t="shared" si="347"/>
        <v>0.98399999999999999</v>
      </c>
      <c r="V492" s="159">
        <f t="shared" si="348"/>
        <v>0</v>
      </c>
      <c r="W492" s="159">
        <v>0</v>
      </c>
      <c r="X492" s="159">
        <v>0</v>
      </c>
      <c r="Y492" s="159">
        <f t="shared" si="349"/>
        <v>2.46</v>
      </c>
      <c r="Z492" s="159">
        <v>0</v>
      </c>
      <c r="AA492" s="159">
        <v>0</v>
      </c>
      <c r="AB492" s="159">
        <f t="shared" si="334"/>
        <v>2.46</v>
      </c>
    </row>
    <row r="493" spans="1:28" ht="60.75" outlineLevel="1">
      <c r="A493" s="535" t="s">
        <v>733</v>
      </c>
      <c r="B493" s="548" t="s">
        <v>1399</v>
      </c>
      <c r="C493" s="485" t="s">
        <v>433</v>
      </c>
      <c r="D493" s="190">
        <v>0.434</v>
      </c>
      <c r="E493" s="190"/>
      <c r="F493" s="485">
        <v>2019</v>
      </c>
      <c r="G493" s="485">
        <v>2019</v>
      </c>
      <c r="H493" s="159">
        <f t="shared" si="335"/>
        <v>1.085</v>
      </c>
      <c r="I493" s="159">
        <f t="shared" si="320"/>
        <v>1.085</v>
      </c>
      <c r="J493" s="159">
        <f t="shared" si="336"/>
        <v>0</v>
      </c>
      <c r="K493" s="159" t="str">
        <f t="shared" si="337"/>
        <v>-</v>
      </c>
      <c r="L493" s="159" t="str">
        <f t="shared" si="338"/>
        <v>-</v>
      </c>
      <c r="M493" s="159">
        <f t="shared" si="339"/>
        <v>0.434</v>
      </c>
      <c r="N493" s="159">
        <f t="shared" si="340"/>
        <v>0</v>
      </c>
      <c r="O493" s="159" t="str">
        <f t="shared" si="341"/>
        <v>-</v>
      </c>
      <c r="P493" s="159" t="str">
        <f t="shared" si="342"/>
        <v>-</v>
      </c>
      <c r="Q493" s="159" t="str">
        <f t="shared" si="343"/>
        <v>-</v>
      </c>
      <c r="R493" s="159" t="str">
        <f t="shared" si="344"/>
        <v>-</v>
      </c>
      <c r="S493" s="159" t="str">
        <f t="shared" si="345"/>
        <v>-</v>
      </c>
      <c r="T493" s="159" t="str">
        <f t="shared" si="346"/>
        <v>-</v>
      </c>
      <c r="U493" s="159">
        <f t="shared" si="347"/>
        <v>0.434</v>
      </c>
      <c r="V493" s="159">
        <f t="shared" si="348"/>
        <v>0</v>
      </c>
      <c r="W493" s="159">
        <v>0</v>
      </c>
      <c r="X493" s="159">
        <v>1.085</v>
      </c>
      <c r="Y493" s="159"/>
      <c r="Z493" s="159"/>
      <c r="AA493" s="159">
        <v>0</v>
      </c>
      <c r="AB493" s="159">
        <f t="shared" si="334"/>
        <v>1.085</v>
      </c>
    </row>
    <row r="494" spans="1:28" ht="60.75" outlineLevel="1">
      <c r="A494" s="535" t="s">
        <v>767</v>
      </c>
      <c r="B494" s="511" t="s">
        <v>1400</v>
      </c>
      <c r="C494" s="485" t="s">
        <v>433</v>
      </c>
      <c r="D494" s="190">
        <v>0.504</v>
      </c>
      <c r="E494" s="190"/>
      <c r="F494" s="485">
        <v>2020</v>
      </c>
      <c r="G494" s="485">
        <v>2020</v>
      </c>
      <c r="H494" s="159">
        <f t="shared" si="335"/>
        <v>1.26</v>
      </c>
      <c r="I494" s="159">
        <f t="shared" si="320"/>
        <v>1.26</v>
      </c>
      <c r="J494" s="159">
        <f t="shared" si="336"/>
        <v>0</v>
      </c>
      <c r="K494" s="159" t="str">
        <f t="shared" si="337"/>
        <v>-</v>
      </c>
      <c r="L494" s="159" t="str">
        <f t="shared" si="338"/>
        <v>-</v>
      </c>
      <c r="M494" s="159" t="str">
        <f t="shared" si="339"/>
        <v>-</v>
      </c>
      <c r="N494" s="159" t="str">
        <f t="shared" si="340"/>
        <v>-</v>
      </c>
      <c r="O494" s="159">
        <f t="shared" si="341"/>
        <v>0.504</v>
      </c>
      <c r="P494" s="159">
        <f t="shared" si="342"/>
        <v>0</v>
      </c>
      <c r="Q494" s="159" t="str">
        <f t="shared" si="343"/>
        <v>-</v>
      </c>
      <c r="R494" s="159" t="str">
        <f t="shared" si="344"/>
        <v>-</v>
      </c>
      <c r="S494" s="159" t="str">
        <f t="shared" si="345"/>
        <v>-</v>
      </c>
      <c r="T494" s="159" t="str">
        <f t="shared" si="346"/>
        <v>-</v>
      </c>
      <c r="U494" s="159">
        <f t="shared" si="347"/>
        <v>0.504</v>
      </c>
      <c r="V494" s="159">
        <f t="shared" si="348"/>
        <v>0</v>
      </c>
      <c r="W494" s="159">
        <v>0</v>
      </c>
      <c r="X494" s="159"/>
      <c r="Y494" s="159">
        <v>1.26</v>
      </c>
      <c r="Z494" s="159"/>
      <c r="AA494" s="159"/>
      <c r="AB494" s="159">
        <f t="shared" si="334"/>
        <v>1.26</v>
      </c>
    </row>
    <row r="495" spans="1:28" ht="60.75" outlineLevel="1">
      <c r="A495" s="535" t="s">
        <v>768</v>
      </c>
      <c r="B495" s="511" t="s">
        <v>1401</v>
      </c>
      <c r="C495" s="485" t="s">
        <v>433</v>
      </c>
      <c r="D495" s="190">
        <v>0.46200000000000002</v>
      </c>
      <c r="E495" s="190"/>
      <c r="F495" s="485">
        <v>2020</v>
      </c>
      <c r="G495" s="485">
        <v>2020</v>
      </c>
      <c r="H495" s="159">
        <f t="shared" si="335"/>
        <v>1.155</v>
      </c>
      <c r="I495" s="159">
        <f t="shared" si="320"/>
        <v>1.155</v>
      </c>
      <c r="J495" s="159">
        <f t="shared" si="336"/>
        <v>0</v>
      </c>
      <c r="K495" s="159" t="str">
        <f t="shared" si="337"/>
        <v>-</v>
      </c>
      <c r="L495" s="159" t="str">
        <f t="shared" si="338"/>
        <v>-</v>
      </c>
      <c r="M495" s="159" t="str">
        <f t="shared" si="339"/>
        <v>-</v>
      </c>
      <c r="N495" s="159" t="str">
        <f t="shared" si="340"/>
        <v>-</v>
      </c>
      <c r="O495" s="159">
        <f t="shared" si="341"/>
        <v>0.46200000000000002</v>
      </c>
      <c r="P495" s="159">
        <f t="shared" si="342"/>
        <v>0</v>
      </c>
      <c r="Q495" s="159" t="str">
        <f t="shared" si="343"/>
        <v>-</v>
      </c>
      <c r="R495" s="159" t="str">
        <f t="shared" si="344"/>
        <v>-</v>
      </c>
      <c r="S495" s="159" t="str">
        <f t="shared" si="345"/>
        <v>-</v>
      </c>
      <c r="T495" s="159" t="str">
        <f t="shared" si="346"/>
        <v>-</v>
      </c>
      <c r="U495" s="159">
        <f t="shared" si="347"/>
        <v>0.46200000000000002</v>
      </c>
      <c r="V495" s="159">
        <f t="shared" si="348"/>
        <v>0</v>
      </c>
      <c r="W495" s="159">
        <v>0</v>
      </c>
      <c r="X495" s="159"/>
      <c r="Y495" s="159">
        <v>1.155</v>
      </c>
      <c r="Z495" s="159"/>
      <c r="AA495" s="159"/>
      <c r="AB495" s="159">
        <f t="shared" si="334"/>
        <v>1.155</v>
      </c>
    </row>
    <row r="496" spans="1:28" ht="60.75" outlineLevel="1">
      <c r="A496" s="535" t="s">
        <v>769</v>
      </c>
      <c r="B496" s="511" t="s">
        <v>1402</v>
      </c>
      <c r="C496" s="485" t="s">
        <v>433</v>
      </c>
      <c r="D496" s="190">
        <v>0.53400000000000003</v>
      </c>
      <c r="E496" s="190"/>
      <c r="F496" s="485">
        <v>2020</v>
      </c>
      <c r="G496" s="485">
        <v>2020</v>
      </c>
      <c r="H496" s="159">
        <f t="shared" si="335"/>
        <v>1.335</v>
      </c>
      <c r="I496" s="159">
        <f t="shared" si="320"/>
        <v>1.335</v>
      </c>
      <c r="J496" s="159">
        <f t="shared" si="336"/>
        <v>0</v>
      </c>
      <c r="K496" s="159" t="str">
        <f t="shared" si="337"/>
        <v>-</v>
      </c>
      <c r="L496" s="159" t="str">
        <f t="shared" si="338"/>
        <v>-</v>
      </c>
      <c r="M496" s="159" t="str">
        <f t="shared" si="339"/>
        <v>-</v>
      </c>
      <c r="N496" s="159" t="str">
        <f t="shared" si="340"/>
        <v>-</v>
      </c>
      <c r="O496" s="159">
        <f t="shared" si="341"/>
        <v>0.53400000000000003</v>
      </c>
      <c r="P496" s="159">
        <f t="shared" si="342"/>
        <v>0</v>
      </c>
      <c r="Q496" s="159" t="str">
        <f t="shared" si="343"/>
        <v>-</v>
      </c>
      <c r="R496" s="159" t="str">
        <f t="shared" si="344"/>
        <v>-</v>
      </c>
      <c r="S496" s="159" t="str">
        <f t="shared" si="345"/>
        <v>-</v>
      </c>
      <c r="T496" s="159" t="str">
        <f t="shared" si="346"/>
        <v>-</v>
      </c>
      <c r="U496" s="159">
        <f t="shared" si="347"/>
        <v>0.53400000000000003</v>
      </c>
      <c r="V496" s="159">
        <f t="shared" si="348"/>
        <v>0</v>
      </c>
      <c r="W496" s="159">
        <v>0</v>
      </c>
      <c r="X496" s="159"/>
      <c r="Y496" s="159">
        <v>1.335</v>
      </c>
      <c r="Z496" s="159"/>
      <c r="AA496" s="159"/>
      <c r="AB496" s="159">
        <f t="shared" si="334"/>
        <v>1.335</v>
      </c>
    </row>
    <row r="497" spans="1:28" ht="60.75" outlineLevel="1">
      <c r="A497" s="535" t="s">
        <v>770</v>
      </c>
      <c r="B497" s="548" t="s">
        <v>1403</v>
      </c>
      <c r="C497" s="485" t="s">
        <v>433</v>
      </c>
      <c r="D497" s="190">
        <v>0.26500000000000001</v>
      </c>
      <c r="E497" s="190"/>
      <c r="F497" s="485">
        <v>2020</v>
      </c>
      <c r="G497" s="485">
        <v>2020</v>
      </c>
      <c r="H497" s="159">
        <f t="shared" si="335"/>
        <v>0.66250000000000009</v>
      </c>
      <c r="I497" s="159">
        <f t="shared" si="320"/>
        <v>0.66250000000000009</v>
      </c>
      <c r="J497" s="159">
        <f t="shared" si="336"/>
        <v>0</v>
      </c>
      <c r="K497" s="159" t="str">
        <f t="shared" si="337"/>
        <v>-</v>
      </c>
      <c r="L497" s="159" t="str">
        <f t="shared" si="338"/>
        <v>-</v>
      </c>
      <c r="M497" s="159" t="str">
        <f t="shared" si="339"/>
        <v>-</v>
      </c>
      <c r="N497" s="159" t="str">
        <f t="shared" si="340"/>
        <v>-</v>
      </c>
      <c r="O497" s="159">
        <f t="shared" si="341"/>
        <v>0.26500000000000001</v>
      </c>
      <c r="P497" s="159">
        <f t="shared" si="342"/>
        <v>0</v>
      </c>
      <c r="Q497" s="159" t="str">
        <f t="shared" si="343"/>
        <v>-</v>
      </c>
      <c r="R497" s="159" t="str">
        <f t="shared" si="344"/>
        <v>-</v>
      </c>
      <c r="S497" s="159" t="str">
        <f t="shared" si="345"/>
        <v>-</v>
      </c>
      <c r="T497" s="159" t="str">
        <f t="shared" si="346"/>
        <v>-</v>
      </c>
      <c r="U497" s="159">
        <f t="shared" si="347"/>
        <v>0.26500000000000001</v>
      </c>
      <c r="V497" s="159">
        <f t="shared" si="348"/>
        <v>0</v>
      </c>
      <c r="W497" s="159">
        <v>0</v>
      </c>
      <c r="X497" s="159"/>
      <c r="Y497" s="159">
        <v>0.66250000000000009</v>
      </c>
      <c r="Z497" s="159"/>
      <c r="AA497" s="159"/>
      <c r="AB497" s="159">
        <f t="shared" si="334"/>
        <v>0.66250000000000009</v>
      </c>
    </row>
    <row r="498" spans="1:28" ht="60.75" outlineLevel="1">
      <c r="A498" s="535" t="s">
        <v>771</v>
      </c>
      <c r="B498" s="548" t="s">
        <v>1404</v>
      </c>
      <c r="C498" s="485" t="s">
        <v>433</v>
      </c>
      <c r="D498" s="190">
        <v>0.17</v>
      </c>
      <c r="E498" s="190"/>
      <c r="F498" s="485">
        <v>2020</v>
      </c>
      <c r="G498" s="485">
        <v>2020</v>
      </c>
      <c r="H498" s="159">
        <f t="shared" si="335"/>
        <v>0.42500000000000004</v>
      </c>
      <c r="I498" s="159">
        <f t="shared" si="320"/>
        <v>0.42500000000000004</v>
      </c>
      <c r="J498" s="159">
        <f t="shared" si="336"/>
        <v>0</v>
      </c>
      <c r="K498" s="159" t="str">
        <f t="shared" si="337"/>
        <v>-</v>
      </c>
      <c r="L498" s="159" t="str">
        <f t="shared" si="338"/>
        <v>-</v>
      </c>
      <c r="M498" s="159" t="str">
        <f t="shared" si="339"/>
        <v>-</v>
      </c>
      <c r="N498" s="159" t="str">
        <f t="shared" si="340"/>
        <v>-</v>
      </c>
      <c r="O498" s="159">
        <f t="shared" si="341"/>
        <v>0.17</v>
      </c>
      <c r="P498" s="159">
        <f t="shared" si="342"/>
        <v>0</v>
      </c>
      <c r="Q498" s="159" t="str">
        <f t="shared" si="343"/>
        <v>-</v>
      </c>
      <c r="R498" s="159" t="str">
        <f t="shared" si="344"/>
        <v>-</v>
      </c>
      <c r="S498" s="159" t="str">
        <f t="shared" si="345"/>
        <v>-</v>
      </c>
      <c r="T498" s="159" t="str">
        <f t="shared" si="346"/>
        <v>-</v>
      </c>
      <c r="U498" s="159">
        <f t="shared" si="347"/>
        <v>0.17</v>
      </c>
      <c r="V498" s="159">
        <f t="shared" si="348"/>
        <v>0</v>
      </c>
      <c r="W498" s="159">
        <v>0</v>
      </c>
      <c r="X498" s="159"/>
      <c r="Y498" s="159">
        <v>0.42500000000000004</v>
      </c>
      <c r="Z498" s="159"/>
      <c r="AA498" s="159"/>
      <c r="AB498" s="159">
        <f t="shared" si="334"/>
        <v>0.42500000000000004</v>
      </c>
    </row>
    <row r="499" spans="1:28" ht="60.75" outlineLevel="1">
      <c r="A499" s="535" t="s">
        <v>772</v>
      </c>
      <c r="B499" s="548" t="s">
        <v>1405</v>
      </c>
      <c r="C499" s="485" t="s">
        <v>433</v>
      </c>
      <c r="D499" s="190">
        <v>0.44600000000000001</v>
      </c>
      <c r="E499" s="190"/>
      <c r="F499" s="485">
        <v>2020</v>
      </c>
      <c r="G499" s="485">
        <v>2020</v>
      </c>
      <c r="H499" s="159">
        <f t="shared" si="335"/>
        <v>1.115</v>
      </c>
      <c r="I499" s="159">
        <f t="shared" si="320"/>
        <v>1.115</v>
      </c>
      <c r="J499" s="159">
        <f t="shared" si="336"/>
        <v>0</v>
      </c>
      <c r="K499" s="159" t="str">
        <f t="shared" si="337"/>
        <v>-</v>
      </c>
      <c r="L499" s="159" t="str">
        <f t="shared" si="338"/>
        <v>-</v>
      </c>
      <c r="M499" s="159" t="str">
        <f t="shared" si="339"/>
        <v>-</v>
      </c>
      <c r="N499" s="159" t="str">
        <f t="shared" si="340"/>
        <v>-</v>
      </c>
      <c r="O499" s="159">
        <f t="shared" si="341"/>
        <v>0.44600000000000001</v>
      </c>
      <c r="P499" s="159">
        <f t="shared" si="342"/>
        <v>0</v>
      </c>
      <c r="Q499" s="159" t="str">
        <f t="shared" si="343"/>
        <v>-</v>
      </c>
      <c r="R499" s="159" t="str">
        <f t="shared" si="344"/>
        <v>-</v>
      </c>
      <c r="S499" s="159" t="str">
        <f t="shared" si="345"/>
        <v>-</v>
      </c>
      <c r="T499" s="159" t="str">
        <f t="shared" si="346"/>
        <v>-</v>
      </c>
      <c r="U499" s="159">
        <f t="shared" si="347"/>
        <v>0.44600000000000001</v>
      </c>
      <c r="V499" s="159">
        <f t="shared" si="348"/>
        <v>0</v>
      </c>
      <c r="W499" s="159">
        <v>0</v>
      </c>
      <c r="X499" s="159">
        <v>0</v>
      </c>
      <c r="Y499" s="159">
        <v>1.115</v>
      </c>
      <c r="Z499" s="159">
        <v>0</v>
      </c>
      <c r="AA499" s="159"/>
      <c r="AB499" s="159">
        <f t="shared" si="334"/>
        <v>1.115</v>
      </c>
    </row>
    <row r="500" spans="1:28" ht="60.75" outlineLevel="1">
      <c r="A500" s="535" t="s">
        <v>773</v>
      </c>
      <c r="B500" s="553" t="s">
        <v>1460</v>
      </c>
      <c r="C500" s="485" t="s">
        <v>433</v>
      </c>
      <c r="D500" s="190">
        <v>0.98399999999999999</v>
      </c>
      <c r="E500" s="190"/>
      <c r="F500" s="485">
        <v>2020</v>
      </c>
      <c r="G500" s="485">
        <v>2020</v>
      </c>
      <c r="H500" s="159">
        <f t="shared" si="335"/>
        <v>2.46</v>
      </c>
      <c r="I500" s="159">
        <f t="shared" si="320"/>
        <v>2.46</v>
      </c>
      <c r="J500" s="159">
        <f t="shared" si="336"/>
        <v>0</v>
      </c>
      <c r="K500" s="159" t="str">
        <f t="shared" si="337"/>
        <v>-</v>
      </c>
      <c r="L500" s="159" t="str">
        <f t="shared" si="338"/>
        <v>-</v>
      </c>
      <c r="M500" s="159" t="str">
        <f t="shared" si="339"/>
        <v>-</v>
      </c>
      <c r="N500" s="159" t="str">
        <f t="shared" si="340"/>
        <v>-</v>
      </c>
      <c r="O500" s="159">
        <f t="shared" si="341"/>
        <v>0.98399999999999999</v>
      </c>
      <c r="P500" s="159">
        <f t="shared" si="342"/>
        <v>0</v>
      </c>
      <c r="Q500" s="159" t="str">
        <f t="shared" si="343"/>
        <v>-</v>
      </c>
      <c r="R500" s="159" t="str">
        <f t="shared" si="344"/>
        <v>-</v>
      </c>
      <c r="S500" s="159" t="str">
        <f t="shared" si="345"/>
        <v>-</v>
      </c>
      <c r="T500" s="159" t="str">
        <f t="shared" si="346"/>
        <v>-</v>
      </c>
      <c r="U500" s="159">
        <f t="shared" si="347"/>
        <v>0.98399999999999999</v>
      </c>
      <c r="V500" s="159">
        <f t="shared" si="348"/>
        <v>0</v>
      </c>
      <c r="W500" s="159">
        <v>0</v>
      </c>
      <c r="X500" s="159">
        <v>0</v>
      </c>
      <c r="Y500" s="159">
        <v>2.46</v>
      </c>
      <c r="Z500" s="159">
        <v>0</v>
      </c>
      <c r="AA500" s="159"/>
      <c r="AB500" s="159">
        <f t="shared" si="334"/>
        <v>2.46</v>
      </c>
    </row>
    <row r="501" spans="1:28" ht="60.75" outlineLevel="1">
      <c r="A501" s="535" t="s">
        <v>774</v>
      </c>
      <c r="B501" s="553" t="s">
        <v>1461</v>
      </c>
      <c r="C501" s="485" t="s">
        <v>433</v>
      </c>
      <c r="D501" s="190">
        <v>0.43</v>
      </c>
      <c r="E501" s="190"/>
      <c r="F501" s="485">
        <v>2019</v>
      </c>
      <c r="G501" s="485">
        <v>2019</v>
      </c>
      <c r="H501" s="159">
        <f t="shared" si="335"/>
        <v>1.075</v>
      </c>
      <c r="I501" s="159">
        <f t="shared" si="320"/>
        <v>1.075</v>
      </c>
      <c r="J501" s="159">
        <f t="shared" si="336"/>
        <v>0</v>
      </c>
      <c r="K501" s="159" t="str">
        <f t="shared" si="337"/>
        <v>-</v>
      </c>
      <c r="L501" s="159" t="str">
        <f t="shared" si="338"/>
        <v>-</v>
      </c>
      <c r="M501" s="159">
        <f t="shared" si="339"/>
        <v>0.43</v>
      </c>
      <c r="N501" s="159">
        <f t="shared" si="340"/>
        <v>0</v>
      </c>
      <c r="O501" s="159" t="str">
        <f t="shared" si="341"/>
        <v>-</v>
      </c>
      <c r="P501" s="159" t="str">
        <f t="shared" si="342"/>
        <v>-</v>
      </c>
      <c r="Q501" s="159" t="str">
        <f t="shared" si="343"/>
        <v>-</v>
      </c>
      <c r="R501" s="159" t="str">
        <f t="shared" si="344"/>
        <v>-</v>
      </c>
      <c r="S501" s="159" t="str">
        <f t="shared" si="345"/>
        <v>-</v>
      </c>
      <c r="T501" s="159" t="str">
        <f t="shared" si="346"/>
        <v>-</v>
      </c>
      <c r="U501" s="159">
        <f t="shared" si="347"/>
        <v>0.43</v>
      </c>
      <c r="V501" s="159">
        <f t="shared" si="348"/>
        <v>0</v>
      </c>
      <c r="W501" s="159">
        <v>0</v>
      </c>
      <c r="X501" s="159">
        <v>1.075</v>
      </c>
      <c r="Y501" s="159">
        <v>0</v>
      </c>
      <c r="Z501" s="159">
        <v>0</v>
      </c>
      <c r="AA501" s="159">
        <v>0</v>
      </c>
      <c r="AB501" s="159">
        <f t="shared" si="334"/>
        <v>1.075</v>
      </c>
    </row>
    <row r="502" spans="1:28" ht="60.75" outlineLevel="1">
      <c r="A502" s="535" t="s">
        <v>775</v>
      </c>
      <c r="B502" s="277" t="s">
        <v>1703</v>
      </c>
      <c r="C502" s="485" t="s">
        <v>409</v>
      </c>
      <c r="D502" s="190">
        <v>0.27</v>
      </c>
      <c r="E502" s="190"/>
      <c r="F502" s="485">
        <v>2018</v>
      </c>
      <c r="G502" s="485">
        <v>2018</v>
      </c>
      <c r="H502" s="159">
        <f t="shared" si="335"/>
        <v>0.67500000000000004</v>
      </c>
      <c r="I502" s="159">
        <f t="shared" si="320"/>
        <v>0.67500000000000004</v>
      </c>
      <c r="J502" s="159">
        <f>W502</f>
        <v>0.67500000000000004</v>
      </c>
      <c r="K502" s="159">
        <f t="shared" si="337"/>
        <v>0.27</v>
      </c>
      <c r="L502" s="159">
        <f t="shared" si="338"/>
        <v>0</v>
      </c>
      <c r="M502" s="159" t="str">
        <f t="shared" si="339"/>
        <v>-</v>
      </c>
      <c r="N502" s="159" t="str">
        <f t="shared" si="340"/>
        <v>-</v>
      </c>
      <c r="O502" s="159" t="str">
        <f t="shared" si="341"/>
        <v>-</v>
      </c>
      <c r="P502" s="159" t="str">
        <f t="shared" si="342"/>
        <v>-</v>
      </c>
      <c r="Q502" s="159" t="str">
        <f t="shared" si="343"/>
        <v>-</v>
      </c>
      <c r="R502" s="159" t="str">
        <f t="shared" si="344"/>
        <v>-</v>
      </c>
      <c r="S502" s="159" t="str">
        <f t="shared" si="345"/>
        <v>-</v>
      </c>
      <c r="T502" s="159" t="str">
        <f t="shared" si="346"/>
        <v>-</v>
      </c>
      <c r="U502" s="159">
        <f t="shared" si="347"/>
        <v>0.27</v>
      </c>
      <c r="V502" s="159">
        <f t="shared" si="348"/>
        <v>0</v>
      </c>
      <c r="W502" s="159">
        <v>0.67500000000000004</v>
      </c>
      <c r="X502" s="159">
        <v>0</v>
      </c>
      <c r="Y502" s="159">
        <v>0</v>
      </c>
      <c r="Z502" s="159">
        <v>0</v>
      </c>
      <c r="AA502" s="159">
        <v>0</v>
      </c>
      <c r="AB502" s="159">
        <f>SUM(W502:AA502)</f>
        <v>0.67500000000000004</v>
      </c>
    </row>
    <row r="503" spans="1:28" ht="60.75" outlineLevel="1">
      <c r="A503" s="535" t="s">
        <v>776</v>
      </c>
      <c r="B503" s="277" t="s">
        <v>1704</v>
      </c>
      <c r="C503" s="485" t="s">
        <v>409</v>
      </c>
      <c r="D503" s="190">
        <v>0.32400000000000001</v>
      </c>
      <c r="E503" s="190"/>
      <c r="F503" s="485">
        <v>2018</v>
      </c>
      <c r="G503" s="485">
        <v>2018</v>
      </c>
      <c r="H503" s="159">
        <f t="shared" si="335"/>
        <v>0.81</v>
      </c>
      <c r="I503" s="159">
        <f t="shared" si="320"/>
        <v>0.81</v>
      </c>
      <c r="J503" s="159">
        <f>W503</f>
        <v>0.81</v>
      </c>
      <c r="K503" s="159">
        <f t="shared" si="337"/>
        <v>0.32400000000000001</v>
      </c>
      <c r="L503" s="159">
        <f t="shared" si="338"/>
        <v>0</v>
      </c>
      <c r="M503" s="159" t="str">
        <f t="shared" si="339"/>
        <v>-</v>
      </c>
      <c r="N503" s="159" t="str">
        <f t="shared" si="340"/>
        <v>-</v>
      </c>
      <c r="O503" s="159" t="str">
        <f t="shared" si="341"/>
        <v>-</v>
      </c>
      <c r="P503" s="159" t="str">
        <f t="shared" si="342"/>
        <v>-</v>
      </c>
      <c r="Q503" s="159" t="str">
        <f t="shared" si="343"/>
        <v>-</v>
      </c>
      <c r="R503" s="159" t="str">
        <f t="shared" si="344"/>
        <v>-</v>
      </c>
      <c r="S503" s="159" t="str">
        <f t="shared" si="345"/>
        <v>-</v>
      </c>
      <c r="T503" s="159" t="str">
        <f t="shared" si="346"/>
        <v>-</v>
      </c>
      <c r="U503" s="159">
        <f t="shared" si="347"/>
        <v>0.32400000000000001</v>
      </c>
      <c r="V503" s="159">
        <f t="shared" si="348"/>
        <v>0</v>
      </c>
      <c r="W503" s="159">
        <v>0.81</v>
      </c>
      <c r="X503" s="159">
        <v>0</v>
      </c>
      <c r="Y503" s="159">
        <v>0</v>
      </c>
      <c r="Z503" s="159">
        <v>0</v>
      </c>
      <c r="AA503" s="159">
        <v>0</v>
      </c>
      <c r="AB503" s="159">
        <f>SUM(W503:AA503)</f>
        <v>0.81</v>
      </c>
    </row>
    <row r="504" spans="1:28" ht="60.75" outlineLevel="1">
      <c r="A504" s="535" t="s">
        <v>777</v>
      </c>
      <c r="B504" s="277" t="s">
        <v>1705</v>
      </c>
      <c r="C504" s="485" t="s">
        <v>409</v>
      </c>
      <c r="D504" s="190">
        <v>0.53600000000000003</v>
      </c>
      <c r="E504" s="190"/>
      <c r="F504" s="485">
        <v>2018</v>
      </c>
      <c r="G504" s="485">
        <v>2018</v>
      </c>
      <c r="H504" s="159">
        <f t="shared" si="335"/>
        <v>1.34</v>
      </c>
      <c r="I504" s="159">
        <f t="shared" si="320"/>
        <v>1.34</v>
      </c>
      <c r="J504" s="159">
        <f>W504</f>
        <v>1.34</v>
      </c>
      <c r="K504" s="159">
        <f t="shared" si="337"/>
        <v>0.53600000000000003</v>
      </c>
      <c r="L504" s="159">
        <f t="shared" si="338"/>
        <v>0</v>
      </c>
      <c r="M504" s="159" t="str">
        <f t="shared" si="339"/>
        <v>-</v>
      </c>
      <c r="N504" s="159" t="str">
        <f t="shared" si="340"/>
        <v>-</v>
      </c>
      <c r="O504" s="159" t="str">
        <f t="shared" si="341"/>
        <v>-</v>
      </c>
      <c r="P504" s="159" t="str">
        <f t="shared" si="342"/>
        <v>-</v>
      </c>
      <c r="Q504" s="159" t="str">
        <f t="shared" si="343"/>
        <v>-</v>
      </c>
      <c r="R504" s="159" t="str">
        <f t="shared" si="344"/>
        <v>-</v>
      </c>
      <c r="S504" s="159" t="str">
        <f t="shared" si="345"/>
        <v>-</v>
      </c>
      <c r="T504" s="159" t="str">
        <f t="shared" si="346"/>
        <v>-</v>
      </c>
      <c r="U504" s="159">
        <f t="shared" si="347"/>
        <v>0.53600000000000003</v>
      </c>
      <c r="V504" s="159">
        <f t="shared" si="348"/>
        <v>0</v>
      </c>
      <c r="W504" s="159">
        <v>1.34</v>
      </c>
      <c r="X504" s="159">
        <v>0</v>
      </c>
      <c r="Y504" s="159">
        <v>0</v>
      </c>
      <c r="Z504" s="159">
        <v>0</v>
      </c>
      <c r="AA504" s="159">
        <v>0</v>
      </c>
      <c r="AB504" s="159">
        <f>SUM(W504:AA504)</f>
        <v>1.34</v>
      </c>
    </row>
    <row r="505" spans="1:28" ht="60.75" outlineLevel="1">
      <c r="A505" s="535" t="s">
        <v>778</v>
      </c>
      <c r="B505" s="277" t="s">
        <v>1790</v>
      </c>
      <c r="C505" s="485" t="s">
        <v>409</v>
      </c>
      <c r="D505" s="190">
        <v>0.372</v>
      </c>
      <c r="E505" s="190"/>
      <c r="F505" s="485">
        <v>2020</v>
      </c>
      <c r="G505" s="485">
        <v>2020</v>
      </c>
      <c r="H505" s="159">
        <f t="shared" si="335"/>
        <v>0.92999999999999994</v>
      </c>
      <c r="I505" s="159">
        <f t="shared" si="320"/>
        <v>0.92999999999999994</v>
      </c>
      <c r="J505" s="159">
        <f t="shared" si="336"/>
        <v>0</v>
      </c>
      <c r="K505" s="159" t="str">
        <f t="shared" si="337"/>
        <v>-</v>
      </c>
      <c r="L505" s="159" t="str">
        <f t="shared" si="338"/>
        <v>-</v>
      </c>
      <c r="M505" s="159" t="str">
        <f t="shared" si="339"/>
        <v>-</v>
      </c>
      <c r="N505" s="159" t="str">
        <f t="shared" si="340"/>
        <v>-</v>
      </c>
      <c r="O505" s="159">
        <f t="shared" si="341"/>
        <v>0.372</v>
      </c>
      <c r="P505" s="159">
        <f t="shared" si="342"/>
        <v>0</v>
      </c>
      <c r="Q505" s="159" t="str">
        <f t="shared" si="343"/>
        <v>-</v>
      </c>
      <c r="R505" s="159" t="str">
        <f t="shared" si="344"/>
        <v>-</v>
      </c>
      <c r="S505" s="159" t="str">
        <f t="shared" si="345"/>
        <v>-</v>
      </c>
      <c r="T505" s="159" t="str">
        <f t="shared" si="346"/>
        <v>-</v>
      </c>
      <c r="U505" s="159">
        <f t="shared" si="347"/>
        <v>0.372</v>
      </c>
      <c r="V505" s="159">
        <f t="shared" si="348"/>
        <v>0</v>
      </c>
      <c r="W505" s="159">
        <v>0</v>
      </c>
      <c r="X505" s="159">
        <v>0</v>
      </c>
      <c r="Y505" s="159">
        <v>0.92999999999999994</v>
      </c>
      <c r="Z505" s="159">
        <v>0</v>
      </c>
      <c r="AA505" s="159">
        <v>0</v>
      </c>
      <c r="AB505" s="159">
        <f t="shared" ref="AB505:AB515" si="350">SUM(W505:AA505)</f>
        <v>0.92999999999999994</v>
      </c>
    </row>
    <row r="506" spans="1:28" ht="60.75" outlineLevel="1">
      <c r="A506" s="535" t="s">
        <v>779</v>
      </c>
      <c r="B506" s="277" t="s">
        <v>1791</v>
      </c>
      <c r="C506" s="485" t="s">
        <v>409</v>
      </c>
      <c r="D506" s="190">
        <v>0.628</v>
      </c>
      <c r="E506" s="190"/>
      <c r="F506" s="485">
        <v>2020</v>
      </c>
      <c r="G506" s="485">
        <v>2020</v>
      </c>
      <c r="H506" s="159">
        <f t="shared" si="335"/>
        <v>1.57</v>
      </c>
      <c r="I506" s="159">
        <f t="shared" si="320"/>
        <v>1.57</v>
      </c>
      <c r="J506" s="159">
        <f t="shared" si="336"/>
        <v>0</v>
      </c>
      <c r="K506" s="159" t="str">
        <f t="shared" si="337"/>
        <v>-</v>
      </c>
      <c r="L506" s="159" t="str">
        <f t="shared" si="338"/>
        <v>-</v>
      </c>
      <c r="M506" s="159" t="str">
        <f t="shared" si="339"/>
        <v>-</v>
      </c>
      <c r="N506" s="159" t="str">
        <f t="shared" si="340"/>
        <v>-</v>
      </c>
      <c r="O506" s="159">
        <f t="shared" si="341"/>
        <v>0.628</v>
      </c>
      <c r="P506" s="159">
        <f t="shared" si="342"/>
        <v>0</v>
      </c>
      <c r="Q506" s="159" t="str">
        <f t="shared" si="343"/>
        <v>-</v>
      </c>
      <c r="R506" s="159" t="str">
        <f t="shared" si="344"/>
        <v>-</v>
      </c>
      <c r="S506" s="159" t="str">
        <f t="shared" si="345"/>
        <v>-</v>
      </c>
      <c r="T506" s="159" t="str">
        <f t="shared" si="346"/>
        <v>-</v>
      </c>
      <c r="U506" s="159">
        <f t="shared" si="347"/>
        <v>0.628</v>
      </c>
      <c r="V506" s="159">
        <f t="shared" si="348"/>
        <v>0</v>
      </c>
      <c r="W506" s="159">
        <v>0</v>
      </c>
      <c r="X506" s="159">
        <v>0</v>
      </c>
      <c r="Y506" s="159">
        <v>1.57</v>
      </c>
      <c r="Z506" s="159">
        <v>0</v>
      </c>
      <c r="AA506" s="159">
        <v>0</v>
      </c>
      <c r="AB506" s="159">
        <f t="shared" si="350"/>
        <v>1.57</v>
      </c>
    </row>
    <row r="507" spans="1:28" ht="60.75" outlineLevel="1">
      <c r="A507" s="535" t="s">
        <v>780</v>
      </c>
      <c r="B507" s="553" t="s">
        <v>1793</v>
      </c>
      <c r="C507" s="485" t="s">
        <v>433</v>
      </c>
      <c r="D507" s="190">
        <v>0.54400000000000004</v>
      </c>
      <c r="E507" s="190"/>
      <c r="F507" s="485">
        <v>2020</v>
      </c>
      <c r="G507" s="485">
        <v>2020</v>
      </c>
      <c r="H507" s="159">
        <f t="shared" si="335"/>
        <v>1.36</v>
      </c>
      <c r="I507" s="159">
        <f t="shared" si="320"/>
        <v>1.36</v>
      </c>
      <c r="J507" s="159">
        <f t="shared" si="336"/>
        <v>0</v>
      </c>
      <c r="K507" s="159" t="str">
        <f t="shared" si="337"/>
        <v>-</v>
      </c>
      <c r="L507" s="159" t="str">
        <f t="shared" si="338"/>
        <v>-</v>
      </c>
      <c r="M507" s="159" t="str">
        <f t="shared" si="339"/>
        <v>-</v>
      </c>
      <c r="N507" s="159" t="str">
        <f t="shared" si="340"/>
        <v>-</v>
      </c>
      <c r="O507" s="159">
        <f t="shared" si="341"/>
        <v>0.54400000000000004</v>
      </c>
      <c r="P507" s="159">
        <f t="shared" si="342"/>
        <v>0</v>
      </c>
      <c r="Q507" s="159" t="str">
        <f t="shared" si="343"/>
        <v>-</v>
      </c>
      <c r="R507" s="159" t="str">
        <f t="shared" si="344"/>
        <v>-</v>
      </c>
      <c r="S507" s="159" t="str">
        <f t="shared" si="345"/>
        <v>-</v>
      </c>
      <c r="T507" s="159" t="str">
        <f t="shared" si="346"/>
        <v>-</v>
      </c>
      <c r="U507" s="159">
        <f t="shared" si="347"/>
        <v>0.54400000000000004</v>
      </c>
      <c r="V507" s="159">
        <f t="shared" si="348"/>
        <v>0</v>
      </c>
      <c r="W507" s="159">
        <v>0</v>
      </c>
      <c r="X507" s="159">
        <v>0</v>
      </c>
      <c r="Y507" s="159">
        <v>1.36</v>
      </c>
      <c r="Z507" s="159">
        <v>0</v>
      </c>
      <c r="AA507" s="159">
        <v>0</v>
      </c>
      <c r="AB507" s="159">
        <f t="shared" si="350"/>
        <v>1.36</v>
      </c>
    </row>
    <row r="508" spans="1:28" ht="60.75" outlineLevel="1">
      <c r="A508" s="535" t="s">
        <v>781</v>
      </c>
      <c r="B508" s="553" t="s">
        <v>1414</v>
      </c>
      <c r="C508" s="485" t="s">
        <v>409</v>
      </c>
      <c r="D508" s="190">
        <v>0.6</v>
      </c>
      <c r="E508" s="190"/>
      <c r="F508" s="485">
        <v>2019</v>
      </c>
      <c r="G508" s="485">
        <v>2019</v>
      </c>
      <c r="H508" s="159">
        <f t="shared" si="335"/>
        <v>1.5</v>
      </c>
      <c r="I508" s="159">
        <f t="shared" si="320"/>
        <v>1.5</v>
      </c>
      <c r="J508" s="159">
        <f t="shared" si="336"/>
        <v>0</v>
      </c>
      <c r="K508" s="159" t="str">
        <f t="shared" si="337"/>
        <v>-</v>
      </c>
      <c r="L508" s="159" t="str">
        <f t="shared" si="338"/>
        <v>-</v>
      </c>
      <c r="M508" s="159">
        <f t="shared" si="339"/>
        <v>0.6</v>
      </c>
      <c r="N508" s="159">
        <f t="shared" si="340"/>
        <v>0</v>
      </c>
      <c r="O508" s="159" t="str">
        <f t="shared" si="341"/>
        <v>-</v>
      </c>
      <c r="P508" s="159" t="str">
        <f t="shared" si="342"/>
        <v>-</v>
      </c>
      <c r="Q508" s="159" t="str">
        <f t="shared" si="343"/>
        <v>-</v>
      </c>
      <c r="R508" s="159" t="str">
        <f t="shared" si="344"/>
        <v>-</v>
      </c>
      <c r="S508" s="159" t="str">
        <f t="shared" si="345"/>
        <v>-</v>
      </c>
      <c r="T508" s="159" t="str">
        <f t="shared" si="346"/>
        <v>-</v>
      </c>
      <c r="U508" s="159">
        <f t="shared" si="347"/>
        <v>0.6</v>
      </c>
      <c r="V508" s="159">
        <f t="shared" si="348"/>
        <v>0</v>
      </c>
      <c r="W508" s="159">
        <v>0</v>
      </c>
      <c r="X508" s="159">
        <v>1.5</v>
      </c>
      <c r="Y508" s="159">
        <v>0</v>
      </c>
      <c r="Z508" s="159">
        <v>0</v>
      </c>
      <c r="AA508" s="159"/>
      <c r="AB508" s="159">
        <f t="shared" si="350"/>
        <v>1.5</v>
      </c>
    </row>
    <row r="509" spans="1:28" ht="60.75" outlineLevel="1">
      <c r="A509" s="535" t="s">
        <v>782</v>
      </c>
      <c r="B509" s="553" t="s">
        <v>1809</v>
      </c>
      <c r="C509" s="485" t="s">
        <v>409</v>
      </c>
      <c r="D509" s="190">
        <v>0.55000000000000004</v>
      </c>
      <c r="E509" s="190"/>
      <c r="F509" s="485">
        <v>2019</v>
      </c>
      <c r="G509" s="485">
        <v>2019</v>
      </c>
      <c r="H509" s="159">
        <f t="shared" si="335"/>
        <v>1.375</v>
      </c>
      <c r="I509" s="159">
        <f t="shared" si="320"/>
        <v>1.375</v>
      </c>
      <c r="J509" s="159">
        <f t="shared" si="336"/>
        <v>0</v>
      </c>
      <c r="K509" s="159" t="str">
        <f t="shared" si="337"/>
        <v>-</v>
      </c>
      <c r="L509" s="159" t="str">
        <f t="shared" si="338"/>
        <v>-</v>
      </c>
      <c r="M509" s="159">
        <f t="shared" si="339"/>
        <v>0.55000000000000004</v>
      </c>
      <c r="N509" s="159">
        <f t="shared" si="340"/>
        <v>0</v>
      </c>
      <c r="O509" s="159" t="str">
        <f t="shared" si="341"/>
        <v>-</v>
      </c>
      <c r="P509" s="159" t="str">
        <f t="shared" si="342"/>
        <v>-</v>
      </c>
      <c r="Q509" s="159" t="str">
        <f t="shared" si="343"/>
        <v>-</v>
      </c>
      <c r="R509" s="159" t="str">
        <f t="shared" si="344"/>
        <v>-</v>
      </c>
      <c r="S509" s="159" t="str">
        <f t="shared" si="345"/>
        <v>-</v>
      </c>
      <c r="T509" s="159" t="str">
        <f t="shared" si="346"/>
        <v>-</v>
      </c>
      <c r="U509" s="159">
        <f t="shared" si="347"/>
        <v>0.55000000000000004</v>
      </c>
      <c r="V509" s="159">
        <f t="shared" si="348"/>
        <v>0</v>
      </c>
      <c r="W509" s="159">
        <v>0</v>
      </c>
      <c r="X509" s="159">
        <v>1.375</v>
      </c>
      <c r="Y509" s="159">
        <v>0</v>
      </c>
      <c r="Z509" s="159">
        <v>0</v>
      </c>
      <c r="AA509" s="159"/>
      <c r="AB509" s="159">
        <f t="shared" si="350"/>
        <v>1.375</v>
      </c>
    </row>
    <row r="510" spans="1:28" ht="60.75" outlineLevel="1">
      <c r="A510" s="535" t="s">
        <v>783</v>
      </c>
      <c r="B510" s="553" t="s">
        <v>1810</v>
      </c>
      <c r="C510" s="485" t="s">
        <v>409</v>
      </c>
      <c r="D510" s="190">
        <v>0.55000000000000004</v>
      </c>
      <c r="E510" s="190"/>
      <c r="F510" s="485">
        <v>2019</v>
      </c>
      <c r="G510" s="485">
        <v>2019</v>
      </c>
      <c r="H510" s="159">
        <f t="shared" si="335"/>
        <v>1.375</v>
      </c>
      <c r="I510" s="159">
        <f t="shared" si="320"/>
        <v>1.375</v>
      </c>
      <c r="J510" s="159">
        <f t="shared" si="336"/>
        <v>0</v>
      </c>
      <c r="K510" s="159" t="str">
        <f t="shared" si="337"/>
        <v>-</v>
      </c>
      <c r="L510" s="159" t="str">
        <f t="shared" si="338"/>
        <v>-</v>
      </c>
      <c r="M510" s="159">
        <f t="shared" si="339"/>
        <v>0.55000000000000004</v>
      </c>
      <c r="N510" s="159">
        <f t="shared" si="340"/>
        <v>0</v>
      </c>
      <c r="O510" s="159" t="str">
        <f t="shared" si="341"/>
        <v>-</v>
      </c>
      <c r="P510" s="159" t="str">
        <f t="shared" si="342"/>
        <v>-</v>
      </c>
      <c r="Q510" s="159" t="str">
        <f t="shared" si="343"/>
        <v>-</v>
      </c>
      <c r="R510" s="159" t="str">
        <f t="shared" si="344"/>
        <v>-</v>
      </c>
      <c r="S510" s="159" t="str">
        <f t="shared" si="345"/>
        <v>-</v>
      </c>
      <c r="T510" s="159" t="str">
        <f t="shared" si="346"/>
        <v>-</v>
      </c>
      <c r="U510" s="159">
        <f t="shared" si="347"/>
        <v>0.55000000000000004</v>
      </c>
      <c r="V510" s="159">
        <f t="shared" si="348"/>
        <v>0</v>
      </c>
      <c r="W510" s="159">
        <v>0</v>
      </c>
      <c r="X510" s="159">
        <v>1.375</v>
      </c>
      <c r="Y510" s="159">
        <v>0</v>
      </c>
      <c r="Z510" s="159">
        <v>0</v>
      </c>
      <c r="AA510" s="159"/>
      <c r="AB510" s="159">
        <f t="shared" si="350"/>
        <v>1.375</v>
      </c>
    </row>
    <row r="511" spans="1:28" ht="60.75" outlineLevel="1">
      <c r="A511" s="535" t="s">
        <v>784</v>
      </c>
      <c r="B511" s="553" t="s">
        <v>1811</v>
      </c>
      <c r="C511" s="485" t="s">
        <v>409</v>
      </c>
      <c r="D511" s="190">
        <v>0.55000000000000004</v>
      </c>
      <c r="E511" s="190"/>
      <c r="F511" s="485">
        <v>2019</v>
      </c>
      <c r="G511" s="485">
        <v>2019</v>
      </c>
      <c r="H511" s="159">
        <f t="shared" si="335"/>
        <v>1.375</v>
      </c>
      <c r="I511" s="159">
        <f t="shared" si="320"/>
        <v>1.375</v>
      </c>
      <c r="J511" s="159">
        <f t="shared" si="336"/>
        <v>0</v>
      </c>
      <c r="K511" s="159" t="str">
        <f t="shared" si="337"/>
        <v>-</v>
      </c>
      <c r="L511" s="159" t="str">
        <f t="shared" si="338"/>
        <v>-</v>
      </c>
      <c r="M511" s="159">
        <f t="shared" si="339"/>
        <v>0.55000000000000004</v>
      </c>
      <c r="N511" s="159">
        <f t="shared" si="340"/>
        <v>0</v>
      </c>
      <c r="O511" s="159" t="str">
        <f t="shared" si="341"/>
        <v>-</v>
      </c>
      <c r="P511" s="159" t="str">
        <f t="shared" si="342"/>
        <v>-</v>
      </c>
      <c r="Q511" s="159" t="str">
        <f t="shared" si="343"/>
        <v>-</v>
      </c>
      <c r="R511" s="159" t="str">
        <f t="shared" si="344"/>
        <v>-</v>
      </c>
      <c r="S511" s="159" t="str">
        <f t="shared" si="345"/>
        <v>-</v>
      </c>
      <c r="T511" s="159" t="str">
        <f t="shared" si="346"/>
        <v>-</v>
      </c>
      <c r="U511" s="159">
        <f t="shared" si="347"/>
        <v>0.55000000000000004</v>
      </c>
      <c r="V511" s="159">
        <f t="shared" si="348"/>
        <v>0</v>
      </c>
      <c r="W511" s="159">
        <v>0</v>
      </c>
      <c r="X511" s="159">
        <v>1.375</v>
      </c>
      <c r="Y511" s="159">
        <v>0</v>
      </c>
      <c r="Z511" s="159">
        <v>0</v>
      </c>
      <c r="AA511" s="159"/>
      <c r="AB511" s="159">
        <f t="shared" si="350"/>
        <v>1.375</v>
      </c>
    </row>
    <row r="512" spans="1:28" ht="60.75" outlineLevel="1">
      <c r="A512" s="535" t="s">
        <v>785</v>
      </c>
      <c r="B512" s="553" t="s">
        <v>1812</v>
      </c>
      <c r="C512" s="485" t="s">
        <v>433</v>
      </c>
      <c r="D512" s="190">
        <v>0.55000000000000004</v>
      </c>
      <c r="E512" s="190"/>
      <c r="F512" s="485">
        <v>2019</v>
      </c>
      <c r="G512" s="485">
        <v>2019</v>
      </c>
      <c r="H512" s="159">
        <f t="shared" si="335"/>
        <v>1.375</v>
      </c>
      <c r="I512" s="159">
        <f t="shared" si="320"/>
        <v>1.375</v>
      </c>
      <c r="J512" s="159">
        <f t="shared" si="336"/>
        <v>0</v>
      </c>
      <c r="K512" s="159" t="str">
        <f t="shared" si="337"/>
        <v>-</v>
      </c>
      <c r="L512" s="159" t="str">
        <f t="shared" si="338"/>
        <v>-</v>
      </c>
      <c r="M512" s="159">
        <f t="shared" si="339"/>
        <v>0.55000000000000004</v>
      </c>
      <c r="N512" s="159">
        <f t="shared" si="340"/>
        <v>0</v>
      </c>
      <c r="O512" s="159" t="str">
        <f t="shared" si="341"/>
        <v>-</v>
      </c>
      <c r="P512" s="159" t="str">
        <f t="shared" si="342"/>
        <v>-</v>
      </c>
      <c r="Q512" s="159" t="str">
        <f t="shared" si="343"/>
        <v>-</v>
      </c>
      <c r="R512" s="159" t="str">
        <f t="shared" si="344"/>
        <v>-</v>
      </c>
      <c r="S512" s="159" t="str">
        <f t="shared" si="345"/>
        <v>-</v>
      </c>
      <c r="T512" s="159" t="str">
        <f t="shared" si="346"/>
        <v>-</v>
      </c>
      <c r="U512" s="159">
        <f t="shared" si="347"/>
        <v>0.55000000000000004</v>
      </c>
      <c r="V512" s="159">
        <f t="shared" si="348"/>
        <v>0</v>
      </c>
      <c r="W512" s="159">
        <v>0</v>
      </c>
      <c r="X512" s="159">
        <v>1.375</v>
      </c>
      <c r="Y512" s="159">
        <v>0</v>
      </c>
      <c r="Z512" s="159">
        <v>0</v>
      </c>
      <c r="AA512" s="159"/>
      <c r="AB512" s="159">
        <f t="shared" si="350"/>
        <v>1.375</v>
      </c>
    </row>
    <row r="513" spans="1:28" ht="60.75" outlineLevel="1">
      <c r="A513" s="535" t="s">
        <v>786</v>
      </c>
      <c r="B513" s="553" t="s">
        <v>1813</v>
      </c>
      <c r="C513" s="485" t="s">
        <v>433</v>
      </c>
      <c r="D513" s="190">
        <v>0.55000000000000004</v>
      </c>
      <c r="E513" s="190"/>
      <c r="F513" s="485">
        <v>2020</v>
      </c>
      <c r="G513" s="485">
        <v>2020</v>
      </c>
      <c r="H513" s="159">
        <f t="shared" si="335"/>
        <v>1.375</v>
      </c>
      <c r="I513" s="159">
        <f t="shared" si="320"/>
        <v>1.375</v>
      </c>
      <c r="J513" s="159">
        <f t="shared" si="336"/>
        <v>0</v>
      </c>
      <c r="K513" s="159" t="str">
        <f t="shared" si="337"/>
        <v>-</v>
      </c>
      <c r="L513" s="159" t="str">
        <f t="shared" si="338"/>
        <v>-</v>
      </c>
      <c r="M513" s="159" t="str">
        <f t="shared" si="339"/>
        <v>-</v>
      </c>
      <c r="N513" s="159" t="str">
        <f t="shared" si="340"/>
        <v>-</v>
      </c>
      <c r="O513" s="159">
        <f t="shared" si="341"/>
        <v>0.55000000000000004</v>
      </c>
      <c r="P513" s="159">
        <f t="shared" si="342"/>
        <v>0</v>
      </c>
      <c r="Q513" s="159" t="str">
        <f t="shared" si="343"/>
        <v>-</v>
      </c>
      <c r="R513" s="159" t="str">
        <f t="shared" si="344"/>
        <v>-</v>
      </c>
      <c r="S513" s="159" t="str">
        <f t="shared" si="345"/>
        <v>-</v>
      </c>
      <c r="T513" s="159" t="str">
        <f t="shared" si="346"/>
        <v>-</v>
      </c>
      <c r="U513" s="159">
        <f t="shared" si="347"/>
        <v>0.55000000000000004</v>
      </c>
      <c r="V513" s="159">
        <f t="shared" si="348"/>
        <v>0</v>
      </c>
      <c r="W513" s="159">
        <v>0</v>
      </c>
      <c r="X513" s="159">
        <v>0</v>
      </c>
      <c r="Y513" s="159">
        <v>1.375</v>
      </c>
      <c r="Z513" s="159">
        <v>0</v>
      </c>
      <c r="AA513" s="159"/>
      <c r="AB513" s="159">
        <f t="shared" si="350"/>
        <v>1.375</v>
      </c>
    </row>
    <row r="514" spans="1:28" ht="60.75" outlineLevel="1">
      <c r="A514" s="535" t="s">
        <v>787</v>
      </c>
      <c r="B514" s="553" t="s">
        <v>1814</v>
      </c>
      <c r="C514" s="485" t="s">
        <v>433</v>
      </c>
      <c r="D514" s="190">
        <v>0.55000000000000004</v>
      </c>
      <c r="E514" s="190"/>
      <c r="F514" s="485">
        <v>2020</v>
      </c>
      <c r="G514" s="485">
        <v>2020</v>
      </c>
      <c r="H514" s="159">
        <f t="shared" si="335"/>
        <v>1.375</v>
      </c>
      <c r="I514" s="159">
        <f t="shared" si="320"/>
        <v>1.375</v>
      </c>
      <c r="J514" s="159">
        <f t="shared" si="336"/>
        <v>0</v>
      </c>
      <c r="K514" s="159" t="str">
        <f t="shared" si="337"/>
        <v>-</v>
      </c>
      <c r="L514" s="159" t="str">
        <f t="shared" si="338"/>
        <v>-</v>
      </c>
      <c r="M514" s="159" t="str">
        <f t="shared" si="339"/>
        <v>-</v>
      </c>
      <c r="N514" s="159" t="str">
        <f t="shared" si="340"/>
        <v>-</v>
      </c>
      <c r="O514" s="159">
        <f t="shared" si="341"/>
        <v>0.55000000000000004</v>
      </c>
      <c r="P514" s="159">
        <f t="shared" si="342"/>
        <v>0</v>
      </c>
      <c r="Q514" s="159" t="str">
        <f t="shared" si="343"/>
        <v>-</v>
      </c>
      <c r="R514" s="159" t="str">
        <f t="shared" si="344"/>
        <v>-</v>
      </c>
      <c r="S514" s="159" t="str">
        <f t="shared" si="345"/>
        <v>-</v>
      </c>
      <c r="T514" s="159" t="str">
        <f t="shared" si="346"/>
        <v>-</v>
      </c>
      <c r="U514" s="159">
        <f t="shared" si="347"/>
        <v>0.55000000000000004</v>
      </c>
      <c r="V514" s="159">
        <f t="shared" si="348"/>
        <v>0</v>
      </c>
      <c r="W514" s="159">
        <v>0</v>
      </c>
      <c r="X514" s="159">
        <v>0</v>
      </c>
      <c r="Y514" s="159">
        <v>1.375</v>
      </c>
      <c r="Z514" s="159">
        <v>0</v>
      </c>
      <c r="AA514" s="159"/>
      <c r="AB514" s="159">
        <f t="shared" si="350"/>
        <v>1.375</v>
      </c>
    </row>
    <row r="515" spans="1:28" ht="40.5" outlineLevel="1">
      <c r="A515" s="535" t="s">
        <v>788</v>
      </c>
      <c r="B515" s="553" t="s">
        <v>1815</v>
      </c>
      <c r="C515" s="485" t="s">
        <v>433</v>
      </c>
      <c r="D515" s="190">
        <v>0.55000000000000004</v>
      </c>
      <c r="E515" s="190"/>
      <c r="F515" s="485">
        <v>2020</v>
      </c>
      <c r="G515" s="485">
        <v>2020</v>
      </c>
      <c r="H515" s="159">
        <f t="shared" si="335"/>
        <v>1.375</v>
      </c>
      <c r="I515" s="159">
        <f t="shared" si="320"/>
        <v>1.375</v>
      </c>
      <c r="J515" s="159">
        <f t="shared" si="336"/>
        <v>0</v>
      </c>
      <c r="K515" s="159" t="str">
        <f t="shared" si="337"/>
        <v>-</v>
      </c>
      <c r="L515" s="159" t="str">
        <f t="shared" si="338"/>
        <v>-</v>
      </c>
      <c r="M515" s="159" t="str">
        <f t="shared" si="339"/>
        <v>-</v>
      </c>
      <c r="N515" s="159" t="str">
        <f t="shared" si="340"/>
        <v>-</v>
      </c>
      <c r="O515" s="159">
        <f t="shared" si="341"/>
        <v>0.55000000000000004</v>
      </c>
      <c r="P515" s="159">
        <f t="shared" si="342"/>
        <v>0</v>
      </c>
      <c r="Q515" s="159" t="str">
        <f t="shared" si="343"/>
        <v>-</v>
      </c>
      <c r="R515" s="159" t="str">
        <f t="shared" si="344"/>
        <v>-</v>
      </c>
      <c r="S515" s="159" t="str">
        <f t="shared" si="345"/>
        <v>-</v>
      </c>
      <c r="T515" s="159" t="str">
        <f t="shared" si="346"/>
        <v>-</v>
      </c>
      <c r="U515" s="159">
        <f t="shared" si="347"/>
        <v>0.55000000000000004</v>
      </c>
      <c r="V515" s="159">
        <f t="shared" si="348"/>
        <v>0</v>
      </c>
      <c r="W515" s="159">
        <v>0</v>
      </c>
      <c r="X515" s="159">
        <v>0</v>
      </c>
      <c r="Y515" s="159">
        <v>1.375</v>
      </c>
      <c r="Z515" s="159">
        <v>0</v>
      </c>
      <c r="AA515" s="159"/>
      <c r="AB515" s="159">
        <f t="shared" si="350"/>
        <v>1.375</v>
      </c>
    </row>
    <row r="516" spans="1:28" outlineLevel="1">
      <c r="A516" s="534" t="s">
        <v>713</v>
      </c>
      <c r="B516" s="542" t="s">
        <v>508</v>
      </c>
      <c r="C516" s="520"/>
      <c r="D516" s="518"/>
      <c r="E516" s="518"/>
      <c r="F516" s="515"/>
      <c r="G516" s="515"/>
      <c r="H516" s="513"/>
      <c r="I516" s="513"/>
      <c r="J516" s="513"/>
      <c r="K516" s="513"/>
      <c r="L516" s="513"/>
      <c r="M516" s="513"/>
      <c r="N516" s="513"/>
      <c r="O516" s="513"/>
      <c r="P516" s="513"/>
      <c r="Q516" s="513"/>
      <c r="R516" s="513"/>
      <c r="S516" s="513"/>
      <c r="T516" s="513"/>
      <c r="U516" s="513"/>
      <c r="V516" s="513"/>
      <c r="W516" s="513"/>
      <c r="X516" s="513"/>
      <c r="Y516" s="513"/>
      <c r="Z516" s="513"/>
      <c r="AA516" s="513"/>
      <c r="AB516" s="513"/>
    </row>
    <row r="517" spans="1:28" ht="40.5" outlineLevel="1">
      <c r="A517" s="535" t="s">
        <v>714</v>
      </c>
      <c r="B517" s="549" t="s">
        <v>1386</v>
      </c>
      <c r="C517" s="485" t="s">
        <v>433</v>
      </c>
      <c r="D517" s="190">
        <v>2</v>
      </c>
      <c r="E517" s="190"/>
      <c r="F517" s="485">
        <v>2018</v>
      </c>
      <c r="G517" s="485">
        <v>2018</v>
      </c>
      <c r="H517" s="159">
        <f t="shared" ref="H517" si="351">AB517</f>
        <v>3.6</v>
      </c>
      <c r="I517" s="159">
        <f t="shared" ref="I517:I583" si="352">H517</f>
        <v>3.6</v>
      </c>
      <c r="J517" s="159">
        <f t="shared" ref="J517" si="353">W517</f>
        <v>3.6</v>
      </c>
      <c r="K517" s="159">
        <f t="shared" ref="K517" si="354">IF(G517=2018,D517,"-")</f>
        <v>2</v>
      </c>
      <c r="L517" s="159">
        <f t="shared" ref="L517" si="355">IF(G517=2018,E517,"-")</f>
        <v>0</v>
      </c>
      <c r="M517" s="159" t="str">
        <f t="shared" ref="M517" si="356">IF(G517=2019,D517,"-")</f>
        <v>-</v>
      </c>
      <c r="N517" s="159" t="str">
        <f t="shared" ref="N517" si="357">IF(G517=2019,E517,"-")</f>
        <v>-</v>
      </c>
      <c r="O517" s="159" t="str">
        <f t="shared" ref="O517" si="358">IF(G517=2020,D517,"-")</f>
        <v>-</v>
      </c>
      <c r="P517" s="159" t="str">
        <f t="shared" ref="P517" si="359">IF(G517=2020,E517,"-")</f>
        <v>-</v>
      </c>
      <c r="Q517" s="159" t="str">
        <f t="shared" ref="Q517" si="360">IF(G517=2021,D517,"-")</f>
        <v>-</v>
      </c>
      <c r="R517" s="159" t="str">
        <f t="shared" ref="R517" si="361">IF(G517=2021,E517,"-")</f>
        <v>-</v>
      </c>
      <c r="S517" s="159" t="str">
        <f t="shared" ref="S517" si="362">IF(G517=2022,D517,"-")</f>
        <v>-</v>
      </c>
      <c r="T517" s="159" t="str">
        <f t="shared" ref="T517" si="363">IF(G517=2022,E517,"-")</f>
        <v>-</v>
      </c>
      <c r="U517" s="159">
        <f t="shared" ref="U517" si="364">SUM(K517,M517,O517,Q517,S517,)</f>
        <v>2</v>
      </c>
      <c r="V517" s="159">
        <f t="shared" ref="V517" si="365">SUM(L517,N517,P517,R517,T517,)</f>
        <v>0</v>
      </c>
      <c r="W517" s="160">
        <v>3.6</v>
      </c>
      <c r="X517" s="160">
        <v>0</v>
      </c>
      <c r="Y517" s="160">
        <v>0</v>
      </c>
      <c r="Z517" s="159">
        <v>0</v>
      </c>
      <c r="AA517" s="159"/>
      <c r="AB517" s="159">
        <f t="shared" ref="AB517:AB520" si="366">SUM(W517:AA517)</f>
        <v>3.6</v>
      </c>
    </row>
    <row r="518" spans="1:28" ht="40.5" outlineLevel="1">
      <c r="A518" s="535" t="s">
        <v>715</v>
      </c>
      <c r="B518" s="553" t="s">
        <v>1387</v>
      </c>
      <c r="C518" s="485" t="s">
        <v>409</v>
      </c>
      <c r="D518" s="190">
        <v>2</v>
      </c>
      <c r="E518" s="190"/>
      <c r="F518" s="485">
        <v>2018</v>
      </c>
      <c r="G518" s="485">
        <v>2018</v>
      </c>
      <c r="H518" s="159">
        <f t="shared" ref="H518:H520" si="367">AB518</f>
        <v>3.6</v>
      </c>
      <c r="I518" s="159">
        <f t="shared" si="352"/>
        <v>3.6</v>
      </c>
      <c r="J518" s="159">
        <f t="shared" ref="J518:J520" si="368">W518</f>
        <v>3.6</v>
      </c>
      <c r="K518" s="159">
        <f t="shared" ref="K518:K520" si="369">IF(G518=2018,D518,"-")</f>
        <v>2</v>
      </c>
      <c r="L518" s="159">
        <f t="shared" ref="L518:L520" si="370">IF(G518=2018,E518,"-")</f>
        <v>0</v>
      </c>
      <c r="M518" s="159" t="str">
        <f t="shared" ref="M518:M520" si="371">IF(G518=2019,D518,"-")</f>
        <v>-</v>
      </c>
      <c r="N518" s="159" t="str">
        <f t="shared" ref="N518:N520" si="372">IF(G518=2019,E518,"-")</f>
        <v>-</v>
      </c>
      <c r="O518" s="159" t="str">
        <f t="shared" ref="O518:O520" si="373">IF(G518=2020,D518,"-")</f>
        <v>-</v>
      </c>
      <c r="P518" s="159" t="str">
        <f t="shared" ref="P518:P520" si="374">IF(G518=2020,E518,"-")</f>
        <v>-</v>
      </c>
      <c r="Q518" s="159" t="str">
        <f t="shared" ref="Q518:Q520" si="375">IF(G518=2021,D518,"-")</f>
        <v>-</v>
      </c>
      <c r="R518" s="159" t="str">
        <f t="shared" ref="R518:R520" si="376">IF(G518=2021,E518,"-")</f>
        <v>-</v>
      </c>
      <c r="S518" s="159" t="str">
        <f t="shared" ref="S518:S520" si="377">IF(G518=2022,D518,"-")</f>
        <v>-</v>
      </c>
      <c r="T518" s="159" t="str">
        <f t="shared" ref="T518:T520" si="378">IF(G518=2022,E518,"-")</f>
        <v>-</v>
      </c>
      <c r="U518" s="159">
        <f t="shared" ref="U518:U520" si="379">SUM(K518,M518,O518,Q518,S518,)</f>
        <v>2</v>
      </c>
      <c r="V518" s="159">
        <f t="shared" ref="V518:V520" si="380">SUM(L518,N518,P518,R518,T518,)</f>
        <v>0</v>
      </c>
      <c r="W518" s="159">
        <v>3.6</v>
      </c>
      <c r="X518" s="159">
        <v>0</v>
      </c>
      <c r="Y518" s="159">
        <v>0</v>
      </c>
      <c r="Z518" s="159">
        <v>0</v>
      </c>
      <c r="AA518" s="159"/>
      <c r="AB518" s="159">
        <f t="shared" si="366"/>
        <v>3.6</v>
      </c>
    </row>
    <row r="519" spans="1:28" ht="60.75" outlineLevel="1">
      <c r="A519" s="535" t="s">
        <v>716</v>
      </c>
      <c r="B519" s="553" t="s">
        <v>1389</v>
      </c>
      <c r="C519" s="485" t="s">
        <v>409</v>
      </c>
      <c r="D519" s="190">
        <v>2</v>
      </c>
      <c r="E519" s="190"/>
      <c r="F519" s="485">
        <v>2018</v>
      </c>
      <c r="G519" s="485">
        <v>2018</v>
      </c>
      <c r="H519" s="159">
        <f t="shared" si="367"/>
        <v>3.6</v>
      </c>
      <c r="I519" s="159">
        <f t="shared" si="352"/>
        <v>3.6</v>
      </c>
      <c r="J519" s="159">
        <f t="shared" si="368"/>
        <v>3.6</v>
      </c>
      <c r="K519" s="159">
        <f t="shared" si="369"/>
        <v>2</v>
      </c>
      <c r="L519" s="159">
        <f t="shared" si="370"/>
        <v>0</v>
      </c>
      <c r="M519" s="159" t="str">
        <f t="shared" si="371"/>
        <v>-</v>
      </c>
      <c r="N519" s="159" t="str">
        <f t="shared" si="372"/>
        <v>-</v>
      </c>
      <c r="O519" s="159" t="str">
        <f t="shared" si="373"/>
        <v>-</v>
      </c>
      <c r="P519" s="159" t="str">
        <f t="shared" si="374"/>
        <v>-</v>
      </c>
      <c r="Q519" s="159" t="str">
        <f t="shared" si="375"/>
        <v>-</v>
      </c>
      <c r="R519" s="159" t="str">
        <f t="shared" si="376"/>
        <v>-</v>
      </c>
      <c r="S519" s="159" t="str">
        <f t="shared" si="377"/>
        <v>-</v>
      </c>
      <c r="T519" s="159" t="str">
        <f t="shared" si="378"/>
        <v>-</v>
      </c>
      <c r="U519" s="159">
        <f t="shared" si="379"/>
        <v>2</v>
      </c>
      <c r="V519" s="159">
        <f t="shared" si="380"/>
        <v>0</v>
      </c>
      <c r="W519" s="159">
        <v>3.6</v>
      </c>
      <c r="X519" s="159">
        <v>0</v>
      </c>
      <c r="Y519" s="159">
        <v>0</v>
      </c>
      <c r="Z519" s="159">
        <v>0</v>
      </c>
      <c r="AA519" s="159"/>
      <c r="AB519" s="159">
        <f t="shared" si="366"/>
        <v>3.6</v>
      </c>
    </row>
    <row r="520" spans="1:28" ht="81" outlineLevel="1">
      <c r="A520" s="535" t="s">
        <v>717</v>
      </c>
      <c r="B520" s="548" t="s">
        <v>1626</v>
      </c>
      <c r="C520" s="485" t="s">
        <v>409</v>
      </c>
      <c r="D520" s="190">
        <v>3.5</v>
      </c>
      <c r="E520" s="190"/>
      <c r="F520" s="485">
        <v>2020</v>
      </c>
      <c r="G520" s="485">
        <v>2020</v>
      </c>
      <c r="H520" s="159">
        <f t="shared" si="367"/>
        <v>6.3</v>
      </c>
      <c r="I520" s="159">
        <f t="shared" si="352"/>
        <v>6.3</v>
      </c>
      <c r="J520" s="159">
        <f t="shared" si="368"/>
        <v>0</v>
      </c>
      <c r="K520" s="159" t="str">
        <f t="shared" si="369"/>
        <v>-</v>
      </c>
      <c r="L520" s="159" t="str">
        <f t="shared" si="370"/>
        <v>-</v>
      </c>
      <c r="M520" s="159" t="str">
        <f t="shared" si="371"/>
        <v>-</v>
      </c>
      <c r="N520" s="159" t="str">
        <f t="shared" si="372"/>
        <v>-</v>
      </c>
      <c r="O520" s="159">
        <f t="shared" si="373"/>
        <v>3.5</v>
      </c>
      <c r="P520" s="159">
        <f t="shared" si="374"/>
        <v>0</v>
      </c>
      <c r="Q520" s="159" t="str">
        <f t="shared" si="375"/>
        <v>-</v>
      </c>
      <c r="R520" s="159" t="str">
        <f t="shared" si="376"/>
        <v>-</v>
      </c>
      <c r="S520" s="159" t="str">
        <f t="shared" si="377"/>
        <v>-</v>
      </c>
      <c r="T520" s="159" t="str">
        <f t="shared" si="378"/>
        <v>-</v>
      </c>
      <c r="U520" s="159">
        <f t="shared" si="379"/>
        <v>3.5</v>
      </c>
      <c r="V520" s="159">
        <f t="shared" si="380"/>
        <v>0</v>
      </c>
      <c r="W520" s="159">
        <v>0</v>
      </c>
      <c r="X520" s="159">
        <v>0</v>
      </c>
      <c r="Y520" s="159">
        <v>6.3</v>
      </c>
      <c r="Z520" s="159">
        <v>0</v>
      </c>
      <c r="AA520" s="159"/>
      <c r="AB520" s="159">
        <f t="shared" si="366"/>
        <v>6.3</v>
      </c>
    </row>
    <row r="521" spans="1:28" ht="40.5" outlineLevel="1">
      <c r="A521" s="535" t="s">
        <v>718</v>
      </c>
      <c r="B521" s="548" t="s">
        <v>1627</v>
      </c>
      <c r="C521" s="485" t="s">
        <v>409</v>
      </c>
      <c r="D521" s="190">
        <v>3.5</v>
      </c>
      <c r="E521" s="190"/>
      <c r="F521" s="485">
        <v>2020</v>
      </c>
      <c r="G521" s="485">
        <v>2020</v>
      </c>
      <c r="H521" s="159">
        <f t="shared" ref="H521:H581" si="381">AB521</f>
        <v>6.3</v>
      </c>
      <c r="I521" s="159">
        <f t="shared" ref="I521:I581" si="382">H521</f>
        <v>6.3</v>
      </c>
      <c r="J521" s="159">
        <f t="shared" ref="J521:J581" si="383">W521</f>
        <v>0</v>
      </c>
      <c r="K521" s="159" t="str">
        <f t="shared" ref="K521:K581" si="384">IF(G521=2018,D521,"-")</f>
        <v>-</v>
      </c>
      <c r="L521" s="159" t="str">
        <f t="shared" ref="L521:L581" si="385">IF(G521=2018,E521,"-")</f>
        <v>-</v>
      </c>
      <c r="M521" s="159" t="str">
        <f t="shared" ref="M521:M581" si="386">IF(G521=2019,D521,"-")</f>
        <v>-</v>
      </c>
      <c r="N521" s="159" t="str">
        <f t="shared" ref="N521:N581" si="387">IF(G521=2019,E521,"-")</f>
        <v>-</v>
      </c>
      <c r="O521" s="159">
        <f t="shared" ref="O521:O581" si="388">IF(G521=2020,D521,"-")</f>
        <v>3.5</v>
      </c>
      <c r="P521" s="159">
        <f t="shared" ref="P521:P581" si="389">IF(G521=2020,E521,"-")</f>
        <v>0</v>
      </c>
      <c r="Q521" s="159" t="str">
        <f t="shared" ref="Q521:Q581" si="390">IF(G521=2021,D521,"-")</f>
        <v>-</v>
      </c>
      <c r="R521" s="159" t="str">
        <f t="shared" ref="R521:R581" si="391">IF(G521=2021,E521,"-")</f>
        <v>-</v>
      </c>
      <c r="S521" s="159" t="str">
        <f t="shared" ref="S521:S581" si="392">IF(G521=2022,D521,"-")</f>
        <v>-</v>
      </c>
      <c r="T521" s="159" t="str">
        <f t="shared" ref="T521:T581" si="393">IF(G521=2022,E521,"-")</f>
        <v>-</v>
      </c>
      <c r="U521" s="159">
        <f t="shared" ref="U521:U581" si="394">SUM(K521,M521,O521,Q521,S521,)</f>
        <v>3.5</v>
      </c>
      <c r="V521" s="159">
        <f t="shared" ref="V521:V581" si="395">SUM(L521,N521,P521,R521,T521,)</f>
        <v>0</v>
      </c>
      <c r="W521" s="159">
        <v>0</v>
      </c>
      <c r="X521" s="159">
        <v>0</v>
      </c>
      <c r="Y521" s="159">
        <v>6.3</v>
      </c>
      <c r="Z521" s="159">
        <v>0</v>
      </c>
      <c r="AA521" s="159"/>
      <c r="AB521" s="159">
        <f t="shared" ref="AB521:AB581" si="396">SUM(W521:AA521)</f>
        <v>6.3</v>
      </c>
    </row>
    <row r="522" spans="1:28" ht="40.5" outlineLevel="1">
      <c r="A522" s="535" t="s">
        <v>719</v>
      </c>
      <c r="B522" s="548" t="s">
        <v>1628</v>
      </c>
      <c r="C522" s="485" t="s">
        <v>409</v>
      </c>
      <c r="D522" s="190">
        <v>3.5</v>
      </c>
      <c r="E522" s="190"/>
      <c r="F522" s="485">
        <v>2020</v>
      </c>
      <c r="G522" s="485">
        <v>2020</v>
      </c>
      <c r="H522" s="159">
        <f t="shared" si="381"/>
        <v>6.3</v>
      </c>
      <c r="I522" s="159">
        <f t="shared" si="382"/>
        <v>6.3</v>
      </c>
      <c r="J522" s="159">
        <f t="shared" si="383"/>
        <v>0</v>
      </c>
      <c r="K522" s="159" t="str">
        <f t="shared" si="384"/>
        <v>-</v>
      </c>
      <c r="L522" s="159" t="str">
        <f t="shared" si="385"/>
        <v>-</v>
      </c>
      <c r="M522" s="159" t="str">
        <f t="shared" si="386"/>
        <v>-</v>
      </c>
      <c r="N522" s="159" t="str">
        <f t="shared" si="387"/>
        <v>-</v>
      </c>
      <c r="O522" s="159">
        <f t="shared" si="388"/>
        <v>3.5</v>
      </c>
      <c r="P522" s="159">
        <f t="shared" si="389"/>
        <v>0</v>
      </c>
      <c r="Q522" s="159" t="str">
        <f t="shared" si="390"/>
        <v>-</v>
      </c>
      <c r="R522" s="159" t="str">
        <f t="shared" si="391"/>
        <v>-</v>
      </c>
      <c r="S522" s="159" t="str">
        <f t="shared" si="392"/>
        <v>-</v>
      </c>
      <c r="T522" s="159" t="str">
        <f t="shared" si="393"/>
        <v>-</v>
      </c>
      <c r="U522" s="159">
        <f t="shared" si="394"/>
        <v>3.5</v>
      </c>
      <c r="V522" s="159">
        <f t="shared" si="395"/>
        <v>0</v>
      </c>
      <c r="W522" s="159">
        <v>0</v>
      </c>
      <c r="X522" s="159">
        <v>0</v>
      </c>
      <c r="Y522" s="159">
        <v>6.3</v>
      </c>
      <c r="Z522" s="159">
        <v>0</v>
      </c>
      <c r="AA522" s="159"/>
      <c r="AB522" s="159">
        <f t="shared" si="396"/>
        <v>6.3</v>
      </c>
    </row>
    <row r="523" spans="1:28" ht="40.5" outlineLevel="1">
      <c r="A523" s="535" t="s">
        <v>720</v>
      </c>
      <c r="B523" s="548" t="s">
        <v>1629</v>
      </c>
      <c r="C523" s="485" t="s">
        <v>409</v>
      </c>
      <c r="D523" s="190">
        <v>3.5</v>
      </c>
      <c r="E523" s="190"/>
      <c r="F523" s="485">
        <v>2020</v>
      </c>
      <c r="G523" s="485">
        <v>2020</v>
      </c>
      <c r="H523" s="159">
        <f t="shared" si="381"/>
        <v>6.3</v>
      </c>
      <c r="I523" s="159">
        <f t="shared" si="382"/>
        <v>6.3</v>
      </c>
      <c r="J523" s="159">
        <f t="shared" si="383"/>
        <v>0</v>
      </c>
      <c r="K523" s="159" t="str">
        <f t="shared" si="384"/>
        <v>-</v>
      </c>
      <c r="L523" s="159" t="str">
        <f t="shared" si="385"/>
        <v>-</v>
      </c>
      <c r="M523" s="159" t="str">
        <f t="shared" si="386"/>
        <v>-</v>
      </c>
      <c r="N523" s="159" t="str">
        <f t="shared" si="387"/>
        <v>-</v>
      </c>
      <c r="O523" s="159">
        <f t="shared" si="388"/>
        <v>3.5</v>
      </c>
      <c r="P523" s="159">
        <f t="shared" si="389"/>
        <v>0</v>
      </c>
      <c r="Q523" s="159" t="str">
        <f t="shared" si="390"/>
        <v>-</v>
      </c>
      <c r="R523" s="159" t="str">
        <f t="shared" si="391"/>
        <v>-</v>
      </c>
      <c r="S523" s="159" t="str">
        <f t="shared" si="392"/>
        <v>-</v>
      </c>
      <c r="T523" s="159" t="str">
        <f t="shared" si="393"/>
        <v>-</v>
      </c>
      <c r="U523" s="159">
        <f t="shared" si="394"/>
        <v>3.5</v>
      </c>
      <c r="V523" s="159">
        <f t="shared" si="395"/>
        <v>0</v>
      </c>
      <c r="W523" s="159">
        <v>0</v>
      </c>
      <c r="X523" s="159">
        <v>0</v>
      </c>
      <c r="Y523" s="159">
        <v>6.3</v>
      </c>
      <c r="Z523" s="159">
        <v>0</v>
      </c>
      <c r="AA523" s="159"/>
      <c r="AB523" s="159">
        <f t="shared" si="396"/>
        <v>6.3</v>
      </c>
    </row>
    <row r="524" spans="1:28" ht="40.5" outlineLevel="1">
      <c r="A524" s="535" t="s">
        <v>721</v>
      </c>
      <c r="B524" s="548" t="s">
        <v>1630</v>
      </c>
      <c r="C524" s="485" t="s">
        <v>409</v>
      </c>
      <c r="D524" s="190">
        <v>3.5</v>
      </c>
      <c r="E524" s="190"/>
      <c r="F524" s="485">
        <v>2020</v>
      </c>
      <c r="G524" s="485">
        <v>2020</v>
      </c>
      <c r="H524" s="159">
        <f t="shared" si="381"/>
        <v>6.3</v>
      </c>
      <c r="I524" s="159">
        <f t="shared" si="382"/>
        <v>6.3</v>
      </c>
      <c r="J524" s="159">
        <f t="shared" si="383"/>
        <v>0</v>
      </c>
      <c r="K524" s="159" t="str">
        <f t="shared" si="384"/>
        <v>-</v>
      </c>
      <c r="L524" s="159" t="str">
        <f t="shared" si="385"/>
        <v>-</v>
      </c>
      <c r="M524" s="159" t="str">
        <f t="shared" si="386"/>
        <v>-</v>
      </c>
      <c r="N524" s="159" t="str">
        <f t="shared" si="387"/>
        <v>-</v>
      </c>
      <c r="O524" s="159">
        <f t="shared" si="388"/>
        <v>3.5</v>
      </c>
      <c r="P524" s="159">
        <f t="shared" si="389"/>
        <v>0</v>
      </c>
      <c r="Q524" s="159" t="str">
        <f t="shared" si="390"/>
        <v>-</v>
      </c>
      <c r="R524" s="159" t="str">
        <f t="shared" si="391"/>
        <v>-</v>
      </c>
      <c r="S524" s="159" t="str">
        <f t="shared" si="392"/>
        <v>-</v>
      </c>
      <c r="T524" s="159" t="str">
        <f t="shared" si="393"/>
        <v>-</v>
      </c>
      <c r="U524" s="159">
        <f t="shared" si="394"/>
        <v>3.5</v>
      </c>
      <c r="V524" s="159">
        <f t="shared" si="395"/>
        <v>0</v>
      </c>
      <c r="W524" s="159">
        <v>0</v>
      </c>
      <c r="X524" s="159">
        <v>0</v>
      </c>
      <c r="Y524" s="159">
        <v>6.3</v>
      </c>
      <c r="Z524" s="159">
        <v>0</v>
      </c>
      <c r="AA524" s="159"/>
      <c r="AB524" s="159">
        <f t="shared" si="396"/>
        <v>6.3</v>
      </c>
    </row>
    <row r="525" spans="1:28" ht="40.5" outlineLevel="1">
      <c r="A525" s="535" t="s">
        <v>722</v>
      </c>
      <c r="B525" s="548" t="s">
        <v>1631</v>
      </c>
      <c r="C525" s="485" t="s">
        <v>409</v>
      </c>
      <c r="D525" s="190">
        <v>3.5</v>
      </c>
      <c r="E525" s="190"/>
      <c r="F525" s="485">
        <v>2022</v>
      </c>
      <c r="G525" s="485">
        <v>2022</v>
      </c>
      <c r="H525" s="159">
        <f t="shared" si="381"/>
        <v>6.3</v>
      </c>
      <c r="I525" s="159">
        <f t="shared" si="382"/>
        <v>6.3</v>
      </c>
      <c r="J525" s="159">
        <f t="shared" si="383"/>
        <v>0</v>
      </c>
      <c r="K525" s="159" t="str">
        <f t="shared" si="384"/>
        <v>-</v>
      </c>
      <c r="L525" s="159" t="str">
        <f t="shared" si="385"/>
        <v>-</v>
      </c>
      <c r="M525" s="159" t="str">
        <f t="shared" si="386"/>
        <v>-</v>
      </c>
      <c r="N525" s="159" t="str">
        <f t="shared" si="387"/>
        <v>-</v>
      </c>
      <c r="O525" s="159" t="str">
        <f t="shared" si="388"/>
        <v>-</v>
      </c>
      <c r="P525" s="159" t="str">
        <f t="shared" si="389"/>
        <v>-</v>
      </c>
      <c r="Q525" s="159" t="str">
        <f t="shared" si="390"/>
        <v>-</v>
      </c>
      <c r="R525" s="159" t="str">
        <f t="shared" si="391"/>
        <v>-</v>
      </c>
      <c r="S525" s="159">
        <f t="shared" si="392"/>
        <v>3.5</v>
      </c>
      <c r="T525" s="159">
        <f t="shared" si="393"/>
        <v>0</v>
      </c>
      <c r="U525" s="159">
        <f t="shared" si="394"/>
        <v>3.5</v>
      </c>
      <c r="V525" s="159">
        <f t="shared" si="395"/>
        <v>0</v>
      </c>
      <c r="W525" s="159">
        <v>0</v>
      </c>
      <c r="X525" s="159">
        <v>0</v>
      </c>
      <c r="Y525" s="159">
        <v>0</v>
      </c>
      <c r="Z525" s="159">
        <v>0</v>
      </c>
      <c r="AA525" s="159">
        <v>6.3</v>
      </c>
      <c r="AB525" s="159">
        <f t="shared" si="396"/>
        <v>6.3</v>
      </c>
    </row>
    <row r="526" spans="1:28" ht="40.5" outlineLevel="1">
      <c r="A526" s="535" t="s">
        <v>723</v>
      </c>
      <c r="B526" s="548" t="s">
        <v>1632</v>
      </c>
      <c r="C526" s="485" t="s">
        <v>409</v>
      </c>
      <c r="D526" s="190">
        <v>3.5</v>
      </c>
      <c r="E526" s="190"/>
      <c r="F526" s="485">
        <v>2022</v>
      </c>
      <c r="G526" s="485">
        <v>2022</v>
      </c>
      <c r="H526" s="159">
        <f t="shared" si="381"/>
        <v>6.3</v>
      </c>
      <c r="I526" s="159">
        <f t="shared" si="382"/>
        <v>6.3</v>
      </c>
      <c r="J526" s="159">
        <f t="shared" si="383"/>
        <v>0</v>
      </c>
      <c r="K526" s="159" t="str">
        <f t="shared" si="384"/>
        <v>-</v>
      </c>
      <c r="L526" s="159" t="str">
        <f t="shared" si="385"/>
        <v>-</v>
      </c>
      <c r="M526" s="159" t="str">
        <f t="shared" si="386"/>
        <v>-</v>
      </c>
      <c r="N526" s="159" t="str">
        <f t="shared" si="387"/>
        <v>-</v>
      </c>
      <c r="O526" s="159" t="str">
        <f t="shared" si="388"/>
        <v>-</v>
      </c>
      <c r="P526" s="159" t="str">
        <f t="shared" si="389"/>
        <v>-</v>
      </c>
      <c r="Q526" s="159" t="str">
        <f t="shared" si="390"/>
        <v>-</v>
      </c>
      <c r="R526" s="159" t="str">
        <f t="shared" si="391"/>
        <v>-</v>
      </c>
      <c r="S526" s="159">
        <f t="shared" si="392"/>
        <v>3.5</v>
      </c>
      <c r="T526" s="159">
        <f t="shared" si="393"/>
        <v>0</v>
      </c>
      <c r="U526" s="159">
        <f t="shared" si="394"/>
        <v>3.5</v>
      </c>
      <c r="V526" s="159">
        <f t="shared" si="395"/>
        <v>0</v>
      </c>
      <c r="W526" s="159">
        <v>0</v>
      </c>
      <c r="X526" s="159">
        <v>0</v>
      </c>
      <c r="Y526" s="159">
        <v>0</v>
      </c>
      <c r="Z526" s="159">
        <v>0</v>
      </c>
      <c r="AA526" s="159">
        <v>6.3</v>
      </c>
      <c r="AB526" s="159">
        <f t="shared" si="396"/>
        <v>6.3</v>
      </c>
    </row>
    <row r="527" spans="1:28" ht="40.5" outlineLevel="1">
      <c r="A527" s="535" t="s">
        <v>724</v>
      </c>
      <c r="B527" s="548" t="s">
        <v>1633</v>
      </c>
      <c r="C527" s="485" t="s">
        <v>409</v>
      </c>
      <c r="D527" s="190">
        <v>3.5</v>
      </c>
      <c r="E527" s="190"/>
      <c r="F527" s="485">
        <v>2022</v>
      </c>
      <c r="G527" s="485">
        <v>2022</v>
      </c>
      <c r="H527" s="159">
        <f t="shared" si="381"/>
        <v>6.3</v>
      </c>
      <c r="I527" s="159">
        <f t="shared" si="382"/>
        <v>6.3</v>
      </c>
      <c r="J527" s="159">
        <f t="shared" si="383"/>
        <v>0</v>
      </c>
      <c r="K527" s="159" t="str">
        <f t="shared" si="384"/>
        <v>-</v>
      </c>
      <c r="L527" s="159" t="str">
        <f t="shared" si="385"/>
        <v>-</v>
      </c>
      <c r="M527" s="159" t="str">
        <f t="shared" si="386"/>
        <v>-</v>
      </c>
      <c r="N527" s="159" t="str">
        <f t="shared" si="387"/>
        <v>-</v>
      </c>
      <c r="O527" s="159" t="str">
        <f t="shared" si="388"/>
        <v>-</v>
      </c>
      <c r="P527" s="159" t="str">
        <f t="shared" si="389"/>
        <v>-</v>
      </c>
      <c r="Q527" s="159" t="str">
        <f t="shared" si="390"/>
        <v>-</v>
      </c>
      <c r="R527" s="159" t="str">
        <f t="shared" si="391"/>
        <v>-</v>
      </c>
      <c r="S527" s="159">
        <f t="shared" si="392"/>
        <v>3.5</v>
      </c>
      <c r="T527" s="159">
        <f t="shared" si="393"/>
        <v>0</v>
      </c>
      <c r="U527" s="159">
        <f t="shared" si="394"/>
        <v>3.5</v>
      </c>
      <c r="V527" s="159">
        <f t="shared" si="395"/>
        <v>0</v>
      </c>
      <c r="W527" s="159">
        <v>0</v>
      </c>
      <c r="X527" s="159">
        <v>0</v>
      </c>
      <c r="Y527" s="159">
        <v>0</v>
      </c>
      <c r="Z527" s="159">
        <v>0</v>
      </c>
      <c r="AA527" s="159">
        <v>6.3</v>
      </c>
      <c r="AB527" s="159">
        <f t="shared" si="396"/>
        <v>6.3</v>
      </c>
    </row>
    <row r="528" spans="1:28" ht="40.5" outlineLevel="1">
      <c r="A528" s="535" t="s">
        <v>725</v>
      </c>
      <c r="B528" s="548" t="s">
        <v>1634</v>
      </c>
      <c r="C528" s="485" t="s">
        <v>409</v>
      </c>
      <c r="D528" s="190">
        <v>3.5</v>
      </c>
      <c r="E528" s="190"/>
      <c r="F528" s="485">
        <v>2022</v>
      </c>
      <c r="G528" s="485">
        <v>2022</v>
      </c>
      <c r="H528" s="159">
        <f t="shared" si="381"/>
        <v>6.3</v>
      </c>
      <c r="I528" s="159">
        <f t="shared" si="382"/>
        <v>6.3</v>
      </c>
      <c r="J528" s="159">
        <f t="shared" si="383"/>
        <v>0</v>
      </c>
      <c r="K528" s="159" t="str">
        <f t="shared" si="384"/>
        <v>-</v>
      </c>
      <c r="L528" s="159" t="str">
        <f t="shared" si="385"/>
        <v>-</v>
      </c>
      <c r="M528" s="159" t="str">
        <f t="shared" si="386"/>
        <v>-</v>
      </c>
      <c r="N528" s="159" t="str">
        <f t="shared" si="387"/>
        <v>-</v>
      </c>
      <c r="O528" s="159" t="str">
        <f t="shared" si="388"/>
        <v>-</v>
      </c>
      <c r="P528" s="159" t="str">
        <f t="shared" si="389"/>
        <v>-</v>
      </c>
      <c r="Q528" s="159" t="str">
        <f t="shared" si="390"/>
        <v>-</v>
      </c>
      <c r="R528" s="159" t="str">
        <f t="shared" si="391"/>
        <v>-</v>
      </c>
      <c r="S528" s="159">
        <f t="shared" si="392"/>
        <v>3.5</v>
      </c>
      <c r="T528" s="159">
        <f t="shared" si="393"/>
        <v>0</v>
      </c>
      <c r="U528" s="159">
        <f t="shared" si="394"/>
        <v>3.5</v>
      </c>
      <c r="V528" s="159">
        <f t="shared" si="395"/>
        <v>0</v>
      </c>
      <c r="W528" s="159">
        <v>0</v>
      </c>
      <c r="X528" s="159">
        <v>0</v>
      </c>
      <c r="Y528" s="159">
        <v>0</v>
      </c>
      <c r="Z528" s="159">
        <v>0</v>
      </c>
      <c r="AA528" s="159">
        <v>6.3</v>
      </c>
      <c r="AB528" s="159">
        <f t="shared" si="396"/>
        <v>6.3</v>
      </c>
    </row>
    <row r="529" spans="1:28" ht="40.5" outlineLevel="1">
      <c r="A529" s="535" t="s">
        <v>852</v>
      </c>
      <c r="B529" s="548" t="s">
        <v>1635</v>
      </c>
      <c r="C529" s="485" t="s">
        <v>409</v>
      </c>
      <c r="D529" s="190">
        <v>3.5</v>
      </c>
      <c r="E529" s="190"/>
      <c r="F529" s="485">
        <v>2022</v>
      </c>
      <c r="G529" s="485">
        <v>2022</v>
      </c>
      <c r="H529" s="159">
        <f t="shared" si="381"/>
        <v>6.3</v>
      </c>
      <c r="I529" s="159">
        <f t="shared" si="382"/>
        <v>6.3</v>
      </c>
      <c r="J529" s="159">
        <f t="shared" si="383"/>
        <v>0</v>
      </c>
      <c r="K529" s="159" t="str">
        <f t="shared" si="384"/>
        <v>-</v>
      </c>
      <c r="L529" s="159" t="str">
        <f t="shared" si="385"/>
        <v>-</v>
      </c>
      <c r="M529" s="159" t="str">
        <f t="shared" si="386"/>
        <v>-</v>
      </c>
      <c r="N529" s="159" t="str">
        <f t="shared" si="387"/>
        <v>-</v>
      </c>
      <c r="O529" s="159" t="str">
        <f t="shared" si="388"/>
        <v>-</v>
      </c>
      <c r="P529" s="159" t="str">
        <f t="shared" si="389"/>
        <v>-</v>
      </c>
      <c r="Q529" s="159" t="str">
        <f t="shared" si="390"/>
        <v>-</v>
      </c>
      <c r="R529" s="159" t="str">
        <f t="shared" si="391"/>
        <v>-</v>
      </c>
      <c r="S529" s="159">
        <f t="shared" si="392"/>
        <v>3.5</v>
      </c>
      <c r="T529" s="159">
        <f t="shared" si="393"/>
        <v>0</v>
      </c>
      <c r="U529" s="159">
        <f t="shared" si="394"/>
        <v>3.5</v>
      </c>
      <c r="V529" s="159">
        <f t="shared" si="395"/>
        <v>0</v>
      </c>
      <c r="W529" s="159">
        <v>0</v>
      </c>
      <c r="X529" s="159">
        <v>0</v>
      </c>
      <c r="Y529" s="159">
        <v>0</v>
      </c>
      <c r="Z529" s="159">
        <v>0</v>
      </c>
      <c r="AA529" s="159">
        <v>6.3</v>
      </c>
      <c r="AB529" s="159">
        <f t="shared" si="396"/>
        <v>6.3</v>
      </c>
    </row>
    <row r="530" spans="1:28" ht="40.5" outlineLevel="1">
      <c r="A530" s="535" t="s">
        <v>861</v>
      </c>
      <c r="B530" s="548" t="s">
        <v>1636</v>
      </c>
      <c r="C530" s="485" t="s">
        <v>409</v>
      </c>
      <c r="D530" s="190">
        <v>3.5</v>
      </c>
      <c r="E530" s="190"/>
      <c r="F530" s="485">
        <v>2022</v>
      </c>
      <c r="G530" s="485">
        <v>2022</v>
      </c>
      <c r="H530" s="159">
        <f t="shared" si="381"/>
        <v>6.3</v>
      </c>
      <c r="I530" s="159">
        <f t="shared" si="382"/>
        <v>6.3</v>
      </c>
      <c r="J530" s="159">
        <f t="shared" si="383"/>
        <v>0</v>
      </c>
      <c r="K530" s="159" t="str">
        <f t="shared" si="384"/>
        <v>-</v>
      </c>
      <c r="L530" s="159" t="str">
        <f t="shared" si="385"/>
        <v>-</v>
      </c>
      <c r="M530" s="159" t="str">
        <f t="shared" si="386"/>
        <v>-</v>
      </c>
      <c r="N530" s="159" t="str">
        <f t="shared" si="387"/>
        <v>-</v>
      </c>
      <c r="O530" s="159" t="str">
        <f t="shared" si="388"/>
        <v>-</v>
      </c>
      <c r="P530" s="159" t="str">
        <f t="shared" si="389"/>
        <v>-</v>
      </c>
      <c r="Q530" s="159" t="str">
        <f t="shared" si="390"/>
        <v>-</v>
      </c>
      <c r="R530" s="159" t="str">
        <f t="shared" si="391"/>
        <v>-</v>
      </c>
      <c r="S530" s="159">
        <f t="shared" si="392"/>
        <v>3.5</v>
      </c>
      <c r="T530" s="159">
        <f t="shared" si="393"/>
        <v>0</v>
      </c>
      <c r="U530" s="159">
        <f t="shared" si="394"/>
        <v>3.5</v>
      </c>
      <c r="V530" s="159">
        <f t="shared" si="395"/>
        <v>0</v>
      </c>
      <c r="W530" s="159">
        <v>0</v>
      </c>
      <c r="X530" s="159">
        <v>0</v>
      </c>
      <c r="Y530" s="159">
        <v>0</v>
      </c>
      <c r="Z530" s="159">
        <v>0</v>
      </c>
      <c r="AA530" s="159">
        <v>6.3</v>
      </c>
      <c r="AB530" s="159">
        <f t="shared" si="396"/>
        <v>6.3</v>
      </c>
    </row>
    <row r="531" spans="1:28" ht="40.5" outlineLevel="1">
      <c r="A531" s="535" t="s">
        <v>862</v>
      </c>
      <c r="B531" s="548" t="s">
        <v>1637</v>
      </c>
      <c r="C531" s="485" t="s">
        <v>409</v>
      </c>
      <c r="D531" s="190">
        <v>3.5</v>
      </c>
      <c r="E531" s="190"/>
      <c r="F531" s="485">
        <v>2022</v>
      </c>
      <c r="G531" s="485">
        <v>2022</v>
      </c>
      <c r="H531" s="159">
        <f t="shared" si="381"/>
        <v>6.3</v>
      </c>
      <c r="I531" s="159">
        <f t="shared" si="382"/>
        <v>6.3</v>
      </c>
      <c r="J531" s="159">
        <f t="shared" si="383"/>
        <v>0</v>
      </c>
      <c r="K531" s="159" t="str">
        <f t="shared" si="384"/>
        <v>-</v>
      </c>
      <c r="L531" s="159" t="str">
        <f t="shared" si="385"/>
        <v>-</v>
      </c>
      <c r="M531" s="159" t="str">
        <f t="shared" si="386"/>
        <v>-</v>
      </c>
      <c r="N531" s="159" t="str">
        <f t="shared" si="387"/>
        <v>-</v>
      </c>
      <c r="O531" s="159" t="str">
        <f t="shared" si="388"/>
        <v>-</v>
      </c>
      <c r="P531" s="159" t="str">
        <f t="shared" si="389"/>
        <v>-</v>
      </c>
      <c r="Q531" s="159" t="str">
        <f t="shared" si="390"/>
        <v>-</v>
      </c>
      <c r="R531" s="159" t="str">
        <f t="shared" si="391"/>
        <v>-</v>
      </c>
      <c r="S531" s="159">
        <f t="shared" si="392"/>
        <v>3.5</v>
      </c>
      <c r="T531" s="159">
        <f t="shared" si="393"/>
        <v>0</v>
      </c>
      <c r="U531" s="159">
        <f t="shared" si="394"/>
        <v>3.5</v>
      </c>
      <c r="V531" s="159">
        <f t="shared" si="395"/>
        <v>0</v>
      </c>
      <c r="W531" s="159">
        <v>0</v>
      </c>
      <c r="X531" s="159">
        <v>0</v>
      </c>
      <c r="Y531" s="159">
        <v>0</v>
      </c>
      <c r="Z531" s="159">
        <v>0</v>
      </c>
      <c r="AA531" s="159">
        <v>6.3</v>
      </c>
      <c r="AB531" s="159">
        <f t="shared" si="396"/>
        <v>6.3</v>
      </c>
    </row>
    <row r="532" spans="1:28" ht="40.5" outlineLevel="1">
      <c r="A532" s="535" t="s">
        <v>863</v>
      </c>
      <c r="B532" s="548" t="s">
        <v>1638</v>
      </c>
      <c r="C532" s="485" t="s">
        <v>409</v>
      </c>
      <c r="D532" s="190">
        <v>3.5</v>
      </c>
      <c r="E532" s="190"/>
      <c r="F532" s="485">
        <v>2019</v>
      </c>
      <c r="G532" s="485">
        <v>2019</v>
      </c>
      <c r="H532" s="159">
        <f t="shared" si="381"/>
        <v>6.3</v>
      </c>
      <c r="I532" s="159">
        <f t="shared" si="382"/>
        <v>6.3</v>
      </c>
      <c r="J532" s="159">
        <f t="shared" si="383"/>
        <v>0</v>
      </c>
      <c r="K532" s="159" t="str">
        <f t="shared" si="384"/>
        <v>-</v>
      </c>
      <c r="L532" s="159" t="str">
        <f t="shared" si="385"/>
        <v>-</v>
      </c>
      <c r="M532" s="159">
        <f t="shared" si="386"/>
        <v>3.5</v>
      </c>
      <c r="N532" s="159">
        <f t="shared" si="387"/>
        <v>0</v>
      </c>
      <c r="O532" s="159" t="str">
        <f t="shared" si="388"/>
        <v>-</v>
      </c>
      <c r="P532" s="159" t="str">
        <f t="shared" si="389"/>
        <v>-</v>
      </c>
      <c r="Q532" s="159" t="str">
        <f t="shared" si="390"/>
        <v>-</v>
      </c>
      <c r="R532" s="159" t="str">
        <f t="shared" si="391"/>
        <v>-</v>
      </c>
      <c r="S532" s="159" t="str">
        <f t="shared" si="392"/>
        <v>-</v>
      </c>
      <c r="T532" s="159" t="str">
        <f t="shared" si="393"/>
        <v>-</v>
      </c>
      <c r="U532" s="159">
        <f t="shared" si="394"/>
        <v>3.5</v>
      </c>
      <c r="V532" s="159">
        <f t="shared" si="395"/>
        <v>0</v>
      </c>
      <c r="W532" s="159">
        <v>0</v>
      </c>
      <c r="X532" s="159">
        <v>6.3</v>
      </c>
      <c r="Y532" s="159">
        <v>0</v>
      </c>
      <c r="Z532" s="159">
        <v>0</v>
      </c>
      <c r="AA532" s="159"/>
      <c r="AB532" s="159">
        <f t="shared" si="396"/>
        <v>6.3</v>
      </c>
    </row>
    <row r="533" spans="1:28" ht="40.5" outlineLevel="1">
      <c r="A533" s="535" t="s">
        <v>864</v>
      </c>
      <c r="B533" s="548" t="s">
        <v>1639</v>
      </c>
      <c r="C533" s="485" t="s">
        <v>409</v>
      </c>
      <c r="D533" s="190">
        <v>3.5</v>
      </c>
      <c r="E533" s="190"/>
      <c r="F533" s="485">
        <v>2019</v>
      </c>
      <c r="G533" s="485">
        <v>2019</v>
      </c>
      <c r="H533" s="159">
        <f t="shared" si="381"/>
        <v>6.3</v>
      </c>
      <c r="I533" s="159">
        <f t="shared" si="382"/>
        <v>6.3</v>
      </c>
      <c r="J533" s="159">
        <f t="shared" si="383"/>
        <v>0</v>
      </c>
      <c r="K533" s="159" t="str">
        <f t="shared" si="384"/>
        <v>-</v>
      </c>
      <c r="L533" s="159" t="str">
        <f t="shared" si="385"/>
        <v>-</v>
      </c>
      <c r="M533" s="159">
        <f t="shared" si="386"/>
        <v>3.5</v>
      </c>
      <c r="N533" s="159">
        <f t="shared" si="387"/>
        <v>0</v>
      </c>
      <c r="O533" s="159" t="str">
        <f t="shared" si="388"/>
        <v>-</v>
      </c>
      <c r="P533" s="159" t="str">
        <f t="shared" si="389"/>
        <v>-</v>
      </c>
      <c r="Q533" s="159" t="str">
        <f t="shared" si="390"/>
        <v>-</v>
      </c>
      <c r="R533" s="159" t="str">
        <f t="shared" si="391"/>
        <v>-</v>
      </c>
      <c r="S533" s="159" t="str">
        <f t="shared" si="392"/>
        <v>-</v>
      </c>
      <c r="T533" s="159" t="str">
        <f t="shared" si="393"/>
        <v>-</v>
      </c>
      <c r="U533" s="159">
        <f t="shared" si="394"/>
        <v>3.5</v>
      </c>
      <c r="V533" s="159">
        <f t="shared" si="395"/>
        <v>0</v>
      </c>
      <c r="W533" s="159">
        <v>0</v>
      </c>
      <c r="X533" s="159">
        <v>6.3</v>
      </c>
      <c r="Y533" s="159">
        <v>0</v>
      </c>
      <c r="Z533" s="159">
        <v>0</v>
      </c>
      <c r="AA533" s="159"/>
      <c r="AB533" s="159">
        <f t="shared" si="396"/>
        <v>6.3</v>
      </c>
    </row>
    <row r="534" spans="1:28" ht="40.5" outlineLevel="1">
      <c r="A534" s="535" t="s">
        <v>865</v>
      </c>
      <c r="B534" s="548" t="s">
        <v>1640</v>
      </c>
      <c r="C534" s="485" t="s">
        <v>409</v>
      </c>
      <c r="D534" s="190">
        <v>3.5</v>
      </c>
      <c r="E534" s="190"/>
      <c r="F534" s="485">
        <v>2019</v>
      </c>
      <c r="G534" s="485">
        <v>2019</v>
      </c>
      <c r="H534" s="159">
        <f t="shared" si="381"/>
        <v>6.3</v>
      </c>
      <c r="I534" s="159">
        <f t="shared" si="382"/>
        <v>6.3</v>
      </c>
      <c r="J534" s="159">
        <f t="shared" si="383"/>
        <v>0</v>
      </c>
      <c r="K534" s="159" t="str">
        <f t="shared" si="384"/>
        <v>-</v>
      </c>
      <c r="L534" s="159" t="str">
        <f t="shared" si="385"/>
        <v>-</v>
      </c>
      <c r="M534" s="159">
        <f t="shared" si="386"/>
        <v>3.5</v>
      </c>
      <c r="N534" s="159">
        <f t="shared" si="387"/>
        <v>0</v>
      </c>
      <c r="O534" s="159" t="str">
        <f t="shared" si="388"/>
        <v>-</v>
      </c>
      <c r="P534" s="159" t="str">
        <f t="shared" si="389"/>
        <v>-</v>
      </c>
      <c r="Q534" s="159" t="str">
        <f t="shared" si="390"/>
        <v>-</v>
      </c>
      <c r="R534" s="159" t="str">
        <f t="shared" si="391"/>
        <v>-</v>
      </c>
      <c r="S534" s="159" t="str">
        <f t="shared" si="392"/>
        <v>-</v>
      </c>
      <c r="T534" s="159" t="str">
        <f t="shared" si="393"/>
        <v>-</v>
      </c>
      <c r="U534" s="159">
        <f t="shared" si="394"/>
        <v>3.5</v>
      </c>
      <c r="V534" s="159">
        <f t="shared" si="395"/>
        <v>0</v>
      </c>
      <c r="W534" s="159">
        <v>0</v>
      </c>
      <c r="X534" s="159">
        <v>6.3</v>
      </c>
      <c r="Y534" s="159">
        <v>0</v>
      </c>
      <c r="Z534" s="159">
        <v>0</v>
      </c>
      <c r="AA534" s="159"/>
      <c r="AB534" s="159">
        <f t="shared" si="396"/>
        <v>6.3</v>
      </c>
    </row>
    <row r="535" spans="1:28" ht="40.5" outlineLevel="1">
      <c r="A535" s="535" t="s">
        <v>866</v>
      </c>
      <c r="B535" s="548" t="s">
        <v>1641</v>
      </c>
      <c r="C535" s="485" t="s">
        <v>409</v>
      </c>
      <c r="D535" s="190">
        <v>3.5</v>
      </c>
      <c r="E535" s="190"/>
      <c r="F535" s="485">
        <v>2019</v>
      </c>
      <c r="G535" s="485">
        <v>2019</v>
      </c>
      <c r="H535" s="159">
        <f t="shared" si="381"/>
        <v>6.3</v>
      </c>
      <c r="I535" s="159">
        <f t="shared" si="382"/>
        <v>6.3</v>
      </c>
      <c r="J535" s="159">
        <f t="shared" si="383"/>
        <v>0</v>
      </c>
      <c r="K535" s="159" t="str">
        <f t="shared" si="384"/>
        <v>-</v>
      </c>
      <c r="L535" s="159" t="str">
        <f t="shared" si="385"/>
        <v>-</v>
      </c>
      <c r="M535" s="159">
        <f t="shared" si="386"/>
        <v>3.5</v>
      </c>
      <c r="N535" s="159">
        <f t="shared" si="387"/>
        <v>0</v>
      </c>
      <c r="O535" s="159" t="str">
        <f t="shared" si="388"/>
        <v>-</v>
      </c>
      <c r="P535" s="159" t="str">
        <f t="shared" si="389"/>
        <v>-</v>
      </c>
      <c r="Q535" s="159" t="str">
        <f t="shared" si="390"/>
        <v>-</v>
      </c>
      <c r="R535" s="159" t="str">
        <f t="shared" si="391"/>
        <v>-</v>
      </c>
      <c r="S535" s="159" t="str">
        <f t="shared" si="392"/>
        <v>-</v>
      </c>
      <c r="T535" s="159" t="str">
        <f t="shared" si="393"/>
        <v>-</v>
      </c>
      <c r="U535" s="159">
        <f t="shared" si="394"/>
        <v>3.5</v>
      </c>
      <c r="V535" s="159">
        <f t="shared" si="395"/>
        <v>0</v>
      </c>
      <c r="W535" s="159">
        <v>0</v>
      </c>
      <c r="X535" s="159">
        <v>6.3</v>
      </c>
      <c r="Y535" s="159">
        <v>0</v>
      </c>
      <c r="Z535" s="159">
        <v>0</v>
      </c>
      <c r="AA535" s="159"/>
      <c r="AB535" s="159">
        <f t="shared" si="396"/>
        <v>6.3</v>
      </c>
    </row>
    <row r="536" spans="1:28" ht="40.5" outlineLevel="1">
      <c r="A536" s="535" t="s">
        <v>867</v>
      </c>
      <c r="B536" s="548" t="s">
        <v>1642</v>
      </c>
      <c r="C536" s="485" t="s">
        <v>409</v>
      </c>
      <c r="D536" s="190">
        <v>3.5</v>
      </c>
      <c r="E536" s="190"/>
      <c r="F536" s="485">
        <v>2019</v>
      </c>
      <c r="G536" s="485">
        <v>2019</v>
      </c>
      <c r="H536" s="159">
        <f t="shared" si="381"/>
        <v>6.3</v>
      </c>
      <c r="I536" s="159">
        <f t="shared" si="382"/>
        <v>6.3</v>
      </c>
      <c r="J536" s="159">
        <f t="shared" si="383"/>
        <v>0</v>
      </c>
      <c r="K536" s="159" t="str">
        <f t="shared" si="384"/>
        <v>-</v>
      </c>
      <c r="L536" s="159" t="str">
        <f t="shared" si="385"/>
        <v>-</v>
      </c>
      <c r="M536" s="159">
        <f t="shared" si="386"/>
        <v>3.5</v>
      </c>
      <c r="N536" s="159">
        <f t="shared" si="387"/>
        <v>0</v>
      </c>
      <c r="O536" s="159" t="str">
        <f t="shared" si="388"/>
        <v>-</v>
      </c>
      <c r="P536" s="159" t="str">
        <f t="shared" si="389"/>
        <v>-</v>
      </c>
      <c r="Q536" s="159" t="str">
        <f t="shared" si="390"/>
        <v>-</v>
      </c>
      <c r="R536" s="159" t="str">
        <f t="shared" si="391"/>
        <v>-</v>
      </c>
      <c r="S536" s="159" t="str">
        <f t="shared" si="392"/>
        <v>-</v>
      </c>
      <c r="T536" s="159" t="str">
        <f t="shared" si="393"/>
        <v>-</v>
      </c>
      <c r="U536" s="159">
        <f t="shared" si="394"/>
        <v>3.5</v>
      </c>
      <c r="V536" s="159">
        <f t="shared" si="395"/>
        <v>0</v>
      </c>
      <c r="W536" s="159">
        <v>0</v>
      </c>
      <c r="X536" s="159">
        <v>6.3</v>
      </c>
      <c r="Y536" s="159">
        <v>0</v>
      </c>
      <c r="Z536" s="159">
        <v>0</v>
      </c>
      <c r="AA536" s="159"/>
      <c r="AB536" s="159">
        <f t="shared" si="396"/>
        <v>6.3</v>
      </c>
    </row>
    <row r="537" spans="1:28" ht="40.5" outlineLevel="1">
      <c r="A537" s="535" t="s">
        <v>868</v>
      </c>
      <c r="B537" s="548" t="s">
        <v>1643</v>
      </c>
      <c r="C537" s="485" t="s">
        <v>409</v>
      </c>
      <c r="D537" s="190">
        <v>3.5</v>
      </c>
      <c r="E537" s="190"/>
      <c r="F537" s="485">
        <v>2019</v>
      </c>
      <c r="G537" s="485">
        <v>2019</v>
      </c>
      <c r="H537" s="159">
        <f t="shared" si="381"/>
        <v>6.3</v>
      </c>
      <c r="I537" s="159">
        <f t="shared" si="382"/>
        <v>6.3</v>
      </c>
      <c r="J537" s="159">
        <f t="shared" si="383"/>
        <v>0</v>
      </c>
      <c r="K537" s="159" t="str">
        <f t="shared" si="384"/>
        <v>-</v>
      </c>
      <c r="L537" s="159" t="str">
        <f t="shared" si="385"/>
        <v>-</v>
      </c>
      <c r="M537" s="159">
        <f t="shared" si="386"/>
        <v>3.5</v>
      </c>
      <c r="N537" s="159">
        <f t="shared" si="387"/>
        <v>0</v>
      </c>
      <c r="O537" s="159" t="str">
        <f t="shared" si="388"/>
        <v>-</v>
      </c>
      <c r="P537" s="159" t="str">
        <f t="shared" si="389"/>
        <v>-</v>
      </c>
      <c r="Q537" s="159" t="str">
        <f t="shared" si="390"/>
        <v>-</v>
      </c>
      <c r="R537" s="159" t="str">
        <f t="shared" si="391"/>
        <v>-</v>
      </c>
      <c r="S537" s="159" t="str">
        <f t="shared" si="392"/>
        <v>-</v>
      </c>
      <c r="T537" s="159" t="str">
        <f t="shared" si="393"/>
        <v>-</v>
      </c>
      <c r="U537" s="159">
        <f t="shared" si="394"/>
        <v>3.5</v>
      </c>
      <c r="V537" s="159">
        <f t="shared" si="395"/>
        <v>0</v>
      </c>
      <c r="W537" s="159">
        <v>0</v>
      </c>
      <c r="X537" s="159">
        <v>6.3</v>
      </c>
      <c r="Y537" s="159">
        <v>0</v>
      </c>
      <c r="Z537" s="159">
        <v>0</v>
      </c>
      <c r="AA537" s="159"/>
      <c r="AB537" s="159">
        <f t="shared" si="396"/>
        <v>6.3</v>
      </c>
    </row>
    <row r="538" spans="1:28" ht="40.5" outlineLevel="1">
      <c r="A538" s="535" t="s">
        <v>869</v>
      </c>
      <c r="B538" s="548" t="s">
        <v>1644</v>
      </c>
      <c r="C538" s="485" t="s">
        <v>409</v>
      </c>
      <c r="D538" s="190">
        <v>3.5</v>
      </c>
      <c r="E538" s="190"/>
      <c r="F538" s="485">
        <v>2019</v>
      </c>
      <c r="G538" s="485">
        <v>2019</v>
      </c>
      <c r="H538" s="159">
        <f t="shared" si="381"/>
        <v>6.3</v>
      </c>
      <c r="I538" s="159">
        <f t="shared" si="382"/>
        <v>6.3</v>
      </c>
      <c r="J538" s="159">
        <f t="shared" si="383"/>
        <v>0</v>
      </c>
      <c r="K538" s="159" t="str">
        <f t="shared" si="384"/>
        <v>-</v>
      </c>
      <c r="L538" s="159" t="str">
        <f t="shared" si="385"/>
        <v>-</v>
      </c>
      <c r="M538" s="159">
        <f t="shared" si="386"/>
        <v>3.5</v>
      </c>
      <c r="N538" s="159">
        <f t="shared" si="387"/>
        <v>0</v>
      </c>
      <c r="O538" s="159" t="str">
        <f t="shared" si="388"/>
        <v>-</v>
      </c>
      <c r="P538" s="159" t="str">
        <f t="shared" si="389"/>
        <v>-</v>
      </c>
      <c r="Q538" s="159" t="str">
        <f t="shared" si="390"/>
        <v>-</v>
      </c>
      <c r="R538" s="159" t="str">
        <f t="shared" si="391"/>
        <v>-</v>
      </c>
      <c r="S538" s="159" t="str">
        <f t="shared" si="392"/>
        <v>-</v>
      </c>
      <c r="T538" s="159" t="str">
        <f t="shared" si="393"/>
        <v>-</v>
      </c>
      <c r="U538" s="159">
        <f t="shared" si="394"/>
        <v>3.5</v>
      </c>
      <c r="V538" s="159">
        <f t="shared" si="395"/>
        <v>0</v>
      </c>
      <c r="W538" s="159">
        <v>0</v>
      </c>
      <c r="X538" s="159">
        <v>6.3</v>
      </c>
      <c r="Y538" s="159">
        <v>0</v>
      </c>
      <c r="Z538" s="159">
        <v>0</v>
      </c>
      <c r="AA538" s="159"/>
      <c r="AB538" s="159">
        <f t="shared" si="396"/>
        <v>6.3</v>
      </c>
    </row>
    <row r="539" spans="1:28" ht="40.5" outlineLevel="1">
      <c r="A539" s="535" t="s">
        <v>870</v>
      </c>
      <c r="B539" s="548" t="s">
        <v>1645</v>
      </c>
      <c r="C539" s="485" t="s">
        <v>409</v>
      </c>
      <c r="D539" s="190">
        <v>3.5</v>
      </c>
      <c r="E539" s="190"/>
      <c r="F539" s="485">
        <v>2019</v>
      </c>
      <c r="G539" s="485">
        <v>2019</v>
      </c>
      <c r="H539" s="159">
        <f t="shared" si="381"/>
        <v>6.3</v>
      </c>
      <c r="I539" s="159">
        <f t="shared" si="382"/>
        <v>6.3</v>
      </c>
      <c r="J539" s="159">
        <f t="shared" si="383"/>
        <v>0</v>
      </c>
      <c r="K539" s="159" t="str">
        <f t="shared" si="384"/>
        <v>-</v>
      </c>
      <c r="L539" s="159" t="str">
        <f t="shared" si="385"/>
        <v>-</v>
      </c>
      <c r="M539" s="159">
        <f t="shared" si="386"/>
        <v>3.5</v>
      </c>
      <c r="N539" s="159">
        <f t="shared" si="387"/>
        <v>0</v>
      </c>
      <c r="O539" s="159" t="str">
        <f t="shared" si="388"/>
        <v>-</v>
      </c>
      <c r="P539" s="159" t="str">
        <f t="shared" si="389"/>
        <v>-</v>
      </c>
      <c r="Q539" s="159" t="str">
        <f t="shared" si="390"/>
        <v>-</v>
      </c>
      <c r="R539" s="159" t="str">
        <f t="shared" si="391"/>
        <v>-</v>
      </c>
      <c r="S539" s="159" t="str">
        <f t="shared" si="392"/>
        <v>-</v>
      </c>
      <c r="T539" s="159" t="str">
        <f t="shared" si="393"/>
        <v>-</v>
      </c>
      <c r="U539" s="159">
        <f t="shared" si="394"/>
        <v>3.5</v>
      </c>
      <c r="V539" s="159">
        <f t="shared" si="395"/>
        <v>0</v>
      </c>
      <c r="W539" s="159">
        <v>0</v>
      </c>
      <c r="X539" s="159">
        <v>6.3</v>
      </c>
      <c r="Y539" s="159">
        <v>0</v>
      </c>
      <c r="Z539" s="159">
        <v>0</v>
      </c>
      <c r="AA539" s="159"/>
      <c r="AB539" s="159">
        <f t="shared" si="396"/>
        <v>6.3</v>
      </c>
    </row>
    <row r="540" spans="1:28" ht="40.5" outlineLevel="1">
      <c r="A540" s="535" t="s">
        <v>875</v>
      </c>
      <c r="B540" s="548" t="s">
        <v>1646</v>
      </c>
      <c r="C540" s="485" t="s">
        <v>409</v>
      </c>
      <c r="D540" s="190">
        <v>3.5</v>
      </c>
      <c r="E540" s="190"/>
      <c r="F540" s="485">
        <v>2019</v>
      </c>
      <c r="G540" s="485">
        <v>2019</v>
      </c>
      <c r="H540" s="159">
        <f t="shared" si="381"/>
        <v>6.3</v>
      </c>
      <c r="I540" s="159">
        <f t="shared" si="382"/>
        <v>6.3</v>
      </c>
      <c r="J540" s="159">
        <f t="shared" si="383"/>
        <v>0</v>
      </c>
      <c r="K540" s="159" t="str">
        <f t="shared" si="384"/>
        <v>-</v>
      </c>
      <c r="L540" s="159" t="str">
        <f t="shared" si="385"/>
        <v>-</v>
      </c>
      <c r="M540" s="159">
        <f t="shared" si="386"/>
        <v>3.5</v>
      </c>
      <c r="N540" s="159">
        <f t="shared" si="387"/>
        <v>0</v>
      </c>
      <c r="O540" s="159" t="str">
        <f t="shared" si="388"/>
        <v>-</v>
      </c>
      <c r="P540" s="159" t="str">
        <f t="shared" si="389"/>
        <v>-</v>
      </c>
      <c r="Q540" s="159" t="str">
        <f t="shared" si="390"/>
        <v>-</v>
      </c>
      <c r="R540" s="159" t="str">
        <f t="shared" si="391"/>
        <v>-</v>
      </c>
      <c r="S540" s="159" t="str">
        <f t="shared" si="392"/>
        <v>-</v>
      </c>
      <c r="T540" s="159" t="str">
        <f t="shared" si="393"/>
        <v>-</v>
      </c>
      <c r="U540" s="159">
        <f t="shared" si="394"/>
        <v>3.5</v>
      </c>
      <c r="V540" s="159">
        <f t="shared" si="395"/>
        <v>0</v>
      </c>
      <c r="W540" s="159">
        <v>0</v>
      </c>
      <c r="X540" s="159">
        <v>6.3</v>
      </c>
      <c r="Y540" s="159">
        <v>0</v>
      </c>
      <c r="Z540" s="159">
        <v>0</v>
      </c>
      <c r="AA540" s="159"/>
      <c r="AB540" s="159">
        <f t="shared" si="396"/>
        <v>6.3</v>
      </c>
    </row>
    <row r="541" spans="1:28" ht="40.5" outlineLevel="1">
      <c r="A541" s="535" t="s">
        <v>1585</v>
      </c>
      <c r="B541" s="548" t="s">
        <v>1647</v>
      </c>
      <c r="C541" s="485" t="s">
        <v>409</v>
      </c>
      <c r="D541" s="190">
        <v>3.5</v>
      </c>
      <c r="E541" s="190"/>
      <c r="F541" s="485">
        <v>2020</v>
      </c>
      <c r="G541" s="485">
        <v>2020</v>
      </c>
      <c r="H541" s="159">
        <f t="shared" si="381"/>
        <v>6.3</v>
      </c>
      <c r="I541" s="159">
        <f t="shared" si="382"/>
        <v>6.3</v>
      </c>
      <c r="J541" s="159">
        <f t="shared" si="383"/>
        <v>0</v>
      </c>
      <c r="K541" s="159" t="str">
        <f t="shared" si="384"/>
        <v>-</v>
      </c>
      <c r="L541" s="159" t="str">
        <f t="shared" si="385"/>
        <v>-</v>
      </c>
      <c r="M541" s="159" t="str">
        <f t="shared" si="386"/>
        <v>-</v>
      </c>
      <c r="N541" s="159" t="str">
        <f t="shared" si="387"/>
        <v>-</v>
      </c>
      <c r="O541" s="159">
        <f t="shared" si="388"/>
        <v>3.5</v>
      </c>
      <c r="P541" s="159">
        <f t="shared" si="389"/>
        <v>0</v>
      </c>
      <c r="Q541" s="159" t="str">
        <f t="shared" si="390"/>
        <v>-</v>
      </c>
      <c r="R541" s="159" t="str">
        <f t="shared" si="391"/>
        <v>-</v>
      </c>
      <c r="S541" s="159" t="str">
        <f t="shared" si="392"/>
        <v>-</v>
      </c>
      <c r="T541" s="159" t="str">
        <f t="shared" si="393"/>
        <v>-</v>
      </c>
      <c r="U541" s="159">
        <f t="shared" si="394"/>
        <v>3.5</v>
      </c>
      <c r="V541" s="159">
        <f t="shared" si="395"/>
        <v>0</v>
      </c>
      <c r="W541" s="159">
        <v>0</v>
      </c>
      <c r="X541" s="159">
        <v>0</v>
      </c>
      <c r="Y541" s="159">
        <v>6.3</v>
      </c>
      <c r="Z541" s="159">
        <v>0</v>
      </c>
      <c r="AA541" s="159"/>
      <c r="AB541" s="159">
        <f t="shared" si="396"/>
        <v>6.3</v>
      </c>
    </row>
    <row r="542" spans="1:28" ht="40.5" outlineLevel="1">
      <c r="A542" s="535" t="s">
        <v>1586</v>
      </c>
      <c r="B542" s="548" t="s">
        <v>1648</v>
      </c>
      <c r="C542" s="485" t="s">
        <v>409</v>
      </c>
      <c r="D542" s="190">
        <v>3.5</v>
      </c>
      <c r="E542" s="190"/>
      <c r="F542" s="485">
        <v>2020</v>
      </c>
      <c r="G542" s="485">
        <v>2020</v>
      </c>
      <c r="H542" s="159">
        <f t="shared" si="381"/>
        <v>6.3</v>
      </c>
      <c r="I542" s="159">
        <f t="shared" si="382"/>
        <v>6.3</v>
      </c>
      <c r="J542" s="159">
        <f t="shared" si="383"/>
        <v>0</v>
      </c>
      <c r="K542" s="159" t="str">
        <f t="shared" si="384"/>
        <v>-</v>
      </c>
      <c r="L542" s="159" t="str">
        <f t="shared" si="385"/>
        <v>-</v>
      </c>
      <c r="M542" s="159" t="str">
        <f t="shared" si="386"/>
        <v>-</v>
      </c>
      <c r="N542" s="159" t="str">
        <f t="shared" si="387"/>
        <v>-</v>
      </c>
      <c r="O542" s="159">
        <f t="shared" si="388"/>
        <v>3.5</v>
      </c>
      <c r="P542" s="159">
        <f t="shared" si="389"/>
        <v>0</v>
      </c>
      <c r="Q542" s="159" t="str">
        <f t="shared" si="390"/>
        <v>-</v>
      </c>
      <c r="R542" s="159" t="str">
        <f t="shared" si="391"/>
        <v>-</v>
      </c>
      <c r="S542" s="159" t="str">
        <f t="shared" si="392"/>
        <v>-</v>
      </c>
      <c r="T542" s="159" t="str">
        <f t="shared" si="393"/>
        <v>-</v>
      </c>
      <c r="U542" s="159">
        <f t="shared" si="394"/>
        <v>3.5</v>
      </c>
      <c r="V542" s="159">
        <f t="shared" si="395"/>
        <v>0</v>
      </c>
      <c r="W542" s="159">
        <v>0</v>
      </c>
      <c r="X542" s="159">
        <v>0</v>
      </c>
      <c r="Y542" s="159">
        <v>6.3</v>
      </c>
      <c r="Z542" s="159">
        <v>0</v>
      </c>
      <c r="AA542" s="159"/>
      <c r="AB542" s="159">
        <f t="shared" si="396"/>
        <v>6.3</v>
      </c>
    </row>
    <row r="543" spans="1:28" ht="40.5" outlineLevel="1">
      <c r="A543" s="535" t="s">
        <v>1587</v>
      </c>
      <c r="B543" s="548" t="s">
        <v>1649</v>
      </c>
      <c r="C543" s="485" t="s">
        <v>409</v>
      </c>
      <c r="D543" s="190">
        <v>3.5</v>
      </c>
      <c r="E543" s="190"/>
      <c r="F543" s="485">
        <v>2020</v>
      </c>
      <c r="G543" s="485">
        <v>2020</v>
      </c>
      <c r="H543" s="159">
        <f t="shared" si="381"/>
        <v>6.3</v>
      </c>
      <c r="I543" s="159">
        <f t="shared" si="382"/>
        <v>6.3</v>
      </c>
      <c r="J543" s="159">
        <f t="shared" si="383"/>
        <v>0</v>
      </c>
      <c r="K543" s="159" t="str">
        <f t="shared" si="384"/>
        <v>-</v>
      </c>
      <c r="L543" s="159" t="str">
        <f t="shared" si="385"/>
        <v>-</v>
      </c>
      <c r="M543" s="159" t="str">
        <f t="shared" si="386"/>
        <v>-</v>
      </c>
      <c r="N543" s="159" t="str">
        <f t="shared" si="387"/>
        <v>-</v>
      </c>
      <c r="O543" s="159">
        <f t="shared" si="388"/>
        <v>3.5</v>
      </c>
      <c r="P543" s="159">
        <f t="shared" si="389"/>
        <v>0</v>
      </c>
      <c r="Q543" s="159" t="str">
        <f t="shared" si="390"/>
        <v>-</v>
      </c>
      <c r="R543" s="159" t="str">
        <f t="shared" si="391"/>
        <v>-</v>
      </c>
      <c r="S543" s="159" t="str">
        <f t="shared" si="392"/>
        <v>-</v>
      </c>
      <c r="T543" s="159" t="str">
        <f t="shared" si="393"/>
        <v>-</v>
      </c>
      <c r="U543" s="159">
        <f t="shared" si="394"/>
        <v>3.5</v>
      </c>
      <c r="V543" s="159">
        <f t="shared" si="395"/>
        <v>0</v>
      </c>
      <c r="W543" s="159">
        <v>0</v>
      </c>
      <c r="X543" s="159">
        <v>0</v>
      </c>
      <c r="Y543" s="159">
        <v>6.3</v>
      </c>
      <c r="Z543" s="159">
        <v>0</v>
      </c>
      <c r="AA543" s="159"/>
      <c r="AB543" s="159">
        <f t="shared" si="396"/>
        <v>6.3</v>
      </c>
    </row>
    <row r="544" spans="1:28" ht="40.5" outlineLevel="1">
      <c r="A544" s="535" t="s">
        <v>1588</v>
      </c>
      <c r="B544" s="548" t="s">
        <v>1650</v>
      </c>
      <c r="C544" s="485" t="s">
        <v>409</v>
      </c>
      <c r="D544" s="190">
        <v>3.5</v>
      </c>
      <c r="E544" s="190"/>
      <c r="F544" s="485">
        <v>2020</v>
      </c>
      <c r="G544" s="485">
        <v>2020</v>
      </c>
      <c r="H544" s="159">
        <f t="shared" si="381"/>
        <v>6.3</v>
      </c>
      <c r="I544" s="159">
        <f t="shared" si="382"/>
        <v>6.3</v>
      </c>
      <c r="J544" s="159">
        <f t="shared" si="383"/>
        <v>0</v>
      </c>
      <c r="K544" s="159" t="str">
        <f t="shared" si="384"/>
        <v>-</v>
      </c>
      <c r="L544" s="159" t="str">
        <f t="shared" si="385"/>
        <v>-</v>
      </c>
      <c r="M544" s="159" t="str">
        <f t="shared" si="386"/>
        <v>-</v>
      </c>
      <c r="N544" s="159" t="str">
        <f t="shared" si="387"/>
        <v>-</v>
      </c>
      <c r="O544" s="159">
        <f t="shared" si="388"/>
        <v>3.5</v>
      </c>
      <c r="P544" s="159">
        <f t="shared" si="389"/>
        <v>0</v>
      </c>
      <c r="Q544" s="159" t="str">
        <f t="shared" si="390"/>
        <v>-</v>
      </c>
      <c r="R544" s="159" t="str">
        <f t="shared" si="391"/>
        <v>-</v>
      </c>
      <c r="S544" s="159" t="str">
        <f t="shared" si="392"/>
        <v>-</v>
      </c>
      <c r="T544" s="159" t="str">
        <f t="shared" si="393"/>
        <v>-</v>
      </c>
      <c r="U544" s="159">
        <f t="shared" si="394"/>
        <v>3.5</v>
      </c>
      <c r="V544" s="159">
        <f t="shared" si="395"/>
        <v>0</v>
      </c>
      <c r="W544" s="159">
        <v>0</v>
      </c>
      <c r="X544" s="159">
        <v>0</v>
      </c>
      <c r="Y544" s="159">
        <v>6.3</v>
      </c>
      <c r="Z544" s="159">
        <v>0</v>
      </c>
      <c r="AA544" s="159"/>
      <c r="AB544" s="159">
        <f t="shared" si="396"/>
        <v>6.3</v>
      </c>
    </row>
    <row r="545" spans="1:28" ht="40.5" outlineLevel="1">
      <c r="A545" s="535" t="s">
        <v>1589</v>
      </c>
      <c r="B545" s="548" t="s">
        <v>1651</v>
      </c>
      <c r="C545" s="485" t="s">
        <v>409</v>
      </c>
      <c r="D545" s="190">
        <v>3.5</v>
      </c>
      <c r="E545" s="190"/>
      <c r="F545" s="485">
        <v>2019</v>
      </c>
      <c r="G545" s="485">
        <v>2019</v>
      </c>
      <c r="H545" s="159">
        <f t="shared" si="381"/>
        <v>6.3</v>
      </c>
      <c r="I545" s="159">
        <f t="shared" si="382"/>
        <v>6.3</v>
      </c>
      <c r="J545" s="159">
        <f t="shared" si="383"/>
        <v>0</v>
      </c>
      <c r="K545" s="159" t="str">
        <f t="shared" si="384"/>
        <v>-</v>
      </c>
      <c r="L545" s="159" t="str">
        <f t="shared" si="385"/>
        <v>-</v>
      </c>
      <c r="M545" s="159">
        <f t="shared" si="386"/>
        <v>3.5</v>
      </c>
      <c r="N545" s="159">
        <f t="shared" si="387"/>
        <v>0</v>
      </c>
      <c r="O545" s="159" t="str">
        <f t="shared" si="388"/>
        <v>-</v>
      </c>
      <c r="P545" s="159" t="str">
        <f t="shared" si="389"/>
        <v>-</v>
      </c>
      <c r="Q545" s="159" t="str">
        <f t="shared" si="390"/>
        <v>-</v>
      </c>
      <c r="R545" s="159" t="str">
        <f t="shared" si="391"/>
        <v>-</v>
      </c>
      <c r="S545" s="159" t="str">
        <f t="shared" si="392"/>
        <v>-</v>
      </c>
      <c r="T545" s="159" t="str">
        <f t="shared" si="393"/>
        <v>-</v>
      </c>
      <c r="U545" s="159">
        <f t="shared" si="394"/>
        <v>3.5</v>
      </c>
      <c r="V545" s="159">
        <f t="shared" si="395"/>
        <v>0</v>
      </c>
      <c r="W545" s="159">
        <v>0</v>
      </c>
      <c r="X545" s="159">
        <v>6.3</v>
      </c>
      <c r="Y545" s="159">
        <v>0</v>
      </c>
      <c r="Z545" s="159">
        <v>0</v>
      </c>
      <c r="AA545" s="159"/>
      <c r="AB545" s="159">
        <f t="shared" si="396"/>
        <v>6.3</v>
      </c>
    </row>
    <row r="546" spans="1:28" ht="40.5" outlineLevel="1">
      <c r="A546" s="535" t="s">
        <v>1590</v>
      </c>
      <c r="B546" s="548" t="s">
        <v>1652</v>
      </c>
      <c r="C546" s="485" t="s">
        <v>409</v>
      </c>
      <c r="D546" s="190">
        <v>3.5</v>
      </c>
      <c r="E546" s="190"/>
      <c r="F546" s="485">
        <v>2019</v>
      </c>
      <c r="G546" s="485">
        <v>2019</v>
      </c>
      <c r="H546" s="159">
        <f t="shared" si="381"/>
        <v>6.3</v>
      </c>
      <c r="I546" s="159">
        <f t="shared" si="382"/>
        <v>6.3</v>
      </c>
      <c r="J546" s="159">
        <f t="shared" si="383"/>
        <v>0</v>
      </c>
      <c r="K546" s="159" t="str">
        <f t="shared" si="384"/>
        <v>-</v>
      </c>
      <c r="L546" s="159" t="str">
        <f t="shared" si="385"/>
        <v>-</v>
      </c>
      <c r="M546" s="159">
        <f t="shared" si="386"/>
        <v>3.5</v>
      </c>
      <c r="N546" s="159">
        <f t="shared" si="387"/>
        <v>0</v>
      </c>
      <c r="O546" s="159" t="str">
        <f t="shared" si="388"/>
        <v>-</v>
      </c>
      <c r="P546" s="159" t="str">
        <f t="shared" si="389"/>
        <v>-</v>
      </c>
      <c r="Q546" s="159" t="str">
        <f t="shared" si="390"/>
        <v>-</v>
      </c>
      <c r="R546" s="159" t="str">
        <f t="shared" si="391"/>
        <v>-</v>
      </c>
      <c r="S546" s="159" t="str">
        <f t="shared" si="392"/>
        <v>-</v>
      </c>
      <c r="T546" s="159" t="str">
        <f t="shared" si="393"/>
        <v>-</v>
      </c>
      <c r="U546" s="159">
        <f t="shared" si="394"/>
        <v>3.5</v>
      </c>
      <c r="V546" s="159">
        <f t="shared" si="395"/>
        <v>0</v>
      </c>
      <c r="W546" s="159">
        <v>0</v>
      </c>
      <c r="X546" s="159">
        <v>6.3</v>
      </c>
      <c r="Y546" s="159">
        <v>0</v>
      </c>
      <c r="Z546" s="159">
        <v>0</v>
      </c>
      <c r="AA546" s="159"/>
      <c r="AB546" s="159">
        <f t="shared" si="396"/>
        <v>6.3</v>
      </c>
    </row>
    <row r="547" spans="1:28" ht="40.5" outlineLevel="1">
      <c r="A547" s="535" t="s">
        <v>1591</v>
      </c>
      <c r="B547" s="548" t="s">
        <v>1653</v>
      </c>
      <c r="C547" s="485" t="s">
        <v>409</v>
      </c>
      <c r="D547" s="190">
        <v>3.5</v>
      </c>
      <c r="E547" s="190"/>
      <c r="F547" s="485">
        <v>2019</v>
      </c>
      <c r="G547" s="485">
        <v>2019</v>
      </c>
      <c r="H547" s="159">
        <f t="shared" si="381"/>
        <v>6.3</v>
      </c>
      <c r="I547" s="159">
        <f t="shared" si="382"/>
        <v>6.3</v>
      </c>
      <c r="J547" s="159">
        <f t="shared" si="383"/>
        <v>0</v>
      </c>
      <c r="K547" s="159" t="str">
        <f t="shared" si="384"/>
        <v>-</v>
      </c>
      <c r="L547" s="159" t="str">
        <f t="shared" si="385"/>
        <v>-</v>
      </c>
      <c r="M547" s="159">
        <f t="shared" si="386"/>
        <v>3.5</v>
      </c>
      <c r="N547" s="159">
        <f t="shared" si="387"/>
        <v>0</v>
      </c>
      <c r="O547" s="159" t="str">
        <f t="shared" si="388"/>
        <v>-</v>
      </c>
      <c r="P547" s="159" t="str">
        <f t="shared" si="389"/>
        <v>-</v>
      </c>
      <c r="Q547" s="159" t="str">
        <f t="shared" si="390"/>
        <v>-</v>
      </c>
      <c r="R547" s="159" t="str">
        <f t="shared" si="391"/>
        <v>-</v>
      </c>
      <c r="S547" s="159" t="str">
        <f t="shared" si="392"/>
        <v>-</v>
      </c>
      <c r="T547" s="159" t="str">
        <f t="shared" si="393"/>
        <v>-</v>
      </c>
      <c r="U547" s="159">
        <f t="shared" si="394"/>
        <v>3.5</v>
      </c>
      <c r="V547" s="159">
        <f t="shared" si="395"/>
        <v>0</v>
      </c>
      <c r="W547" s="159">
        <v>0</v>
      </c>
      <c r="X547" s="159">
        <v>6.3</v>
      </c>
      <c r="Y547" s="159">
        <v>0</v>
      </c>
      <c r="Z547" s="159">
        <v>0</v>
      </c>
      <c r="AA547" s="159"/>
      <c r="AB547" s="159">
        <f t="shared" si="396"/>
        <v>6.3</v>
      </c>
    </row>
    <row r="548" spans="1:28" ht="40.5" outlineLevel="1">
      <c r="A548" s="535" t="s">
        <v>1592</v>
      </c>
      <c r="B548" s="548" t="s">
        <v>1654</v>
      </c>
      <c r="C548" s="485" t="s">
        <v>409</v>
      </c>
      <c r="D548" s="190">
        <v>3.5</v>
      </c>
      <c r="E548" s="190"/>
      <c r="F548" s="485">
        <v>2019</v>
      </c>
      <c r="G548" s="485">
        <v>2019</v>
      </c>
      <c r="H548" s="159">
        <f t="shared" si="381"/>
        <v>6.3</v>
      </c>
      <c r="I548" s="159">
        <f t="shared" si="382"/>
        <v>6.3</v>
      </c>
      <c r="J548" s="159">
        <f t="shared" si="383"/>
        <v>0</v>
      </c>
      <c r="K548" s="159" t="str">
        <f t="shared" si="384"/>
        <v>-</v>
      </c>
      <c r="L548" s="159" t="str">
        <f t="shared" si="385"/>
        <v>-</v>
      </c>
      <c r="M548" s="159">
        <f t="shared" si="386"/>
        <v>3.5</v>
      </c>
      <c r="N548" s="159">
        <f t="shared" si="387"/>
        <v>0</v>
      </c>
      <c r="O548" s="159" t="str">
        <f t="shared" si="388"/>
        <v>-</v>
      </c>
      <c r="P548" s="159" t="str">
        <f t="shared" si="389"/>
        <v>-</v>
      </c>
      <c r="Q548" s="159" t="str">
        <f t="shared" si="390"/>
        <v>-</v>
      </c>
      <c r="R548" s="159" t="str">
        <f t="shared" si="391"/>
        <v>-</v>
      </c>
      <c r="S548" s="159" t="str">
        <f t="shared" si="392"/>
        <v>-</v>
      </c>
      <c r="T548" s="159" t="str">
        <f t="shared" si="393"/>
        <v>-</v>
      </c>
      <c r="U548" s="159">
        <f t="shared" si="394"/>
        <v>3.5</v>
      </c>
      <c r="V548" s="159">
        <f t="shared" si="395"/>
        <v>0</v>
      </c>
      <c r="W548" s="159">
        <v>0</v>
      </c>
      <c r="X548" s="159">
        <v>6.3</v>
      </c>
      <c r="Y548" s="159">
        <v>0</v>
      </c>
      <c r="Z548" s="159">
        <v>0</v>
      </c>
      <c r="AA548" s="159"/>
      <c r="AB548" s="159">
        <f t="shared" si="396"/>
        <v>6.3</v>
      </c>
    </row>
    <row r="549" spans="1:28" ht="40.5" outlineLevel="1">
      <c r="A549" s="535" t="s">
        <v>1593</v>
      </c>
      <c r="B549" s="548" t="s">
        <v>1655</v>
      </c>
      <c r="C549" s="485" t="s">
        <v>409</v>
      </c>
      <c r="D549" s="190">
        <v>3.5</v>
      </c>
      <c r="E549" s="190"/>
      <c r="F549" s="485">
        <v>2019</v>
      </c>
      <c r="G549" s="485">
        <v>2019</v>
      </c>
      <c r="H549" s="159">
        <f t="shared" si="381"/>
        <v>6.3</v>
      </c>
      <c r="I549" s="159">
        <f t="shared" si="382"/>
        <v>6.3</v>
      </c>
      <c r="J549" s="159">
        <f t="shared" si="383"/>
        <v>0</v>
      </c>
      <c r="K549" s="159" t="str">
        <f t="shared" si="384"/>
        <v>-</v>
      </c>
      <c r="L549" s="159" t="str">
        <f t="shared" si="385"/>
        <v>-</v>
      </c>
      <c r="M549" s="159">
        <f t="shared" si="386"/>
        <v>3.5</v>
      </c>
      <c r="N549" s="159">
        <f t="shared" si="387"/>
        <v>0</v>
      </c>
      <c r="O549" s="159" t="str">
        <f t="shared" si="388"/>
        <v>-</v>
      </c>
      <c r="P549" s="159" t="str">
        <f t="shared" si="389"/>
        <v>-</v>
      </c>
      <c r="Q549" s="159" t="str">
        <f t="shared" si="390"/>
        <v>-</v>
      </c>
      <c r="R549" s="159" t="str">
        <f t="shared" si="391"/>
        <v>-</v>
      </c>
      <c r="S549" s="159" t="str">
        <f t="shared" si="392"/>
        <v>-</v>
      </c>
      <c r="T549" s="159" t="str">
        <f t="shared" si="393"/>
        <v>-</v>
      </c>
      <c r="U549" s="159">
        <f t="shared" si="394"/>
        <v>3.5</v>
      </c>
      <c r="V549" s="159">
        <f t="shared" si="395"/>
        <v>0</v>
      </c>
      <c r="W549" s="159">
        <v>0</v>
      </c>
      <c r="X549" s="159">
        <v>6.3</v>
      </c>
      <c r="Y549" s="159">
        <v>0</v>
      </c>
      <c r="Z549" s="159">
        <v>0</v>
      </c>
      <c r="AA549" s="159"/>
      <c r="AB549" s="159">
        <f t="shared" si="396"/>
        <v>6.3</v>
      </c>
    </row>
    <row r="550" spans="1:28" ht="40.5" outlineLevel="1">
      <c r="A550" s="535" t="s">
        <v>1594</v>
      </c>
      <c r="B550" s="548" t="s">
        <v>1656</v>
      </c>
      <c r="C550" s="485" t="s">
        <v>409</v>
      </c>
      <c r="D550" s="190">
        <v>3.5</v>
      </c>
      <c r="E550" s="190"/>
      <c r="F550" s="485">
        <v>2019</v>
      </c>
      <c r="G550" s="485">
        <v>2019</v>
      </c>
      <c r="H550" s="159">
        <f t="shared" si="381"/>
        <v>6.3</v>
      </c>
      <c r="I550" s="159">
        <f t="shared" si="382"/>
        <v>6.3</v>
      </c>
      <c r="J550" s="159">
        <f t="shared" si="383"/>
        <v>0</v>
      </c>
      <c r="K550" s="159" t="str">
        <f t="shared" si="384"/>
        <v>-</v>
      </c>
      <c r="L550" s="159" t="str">
        <f t="shared" si="385"/>
        <v>-</v>
      </c>
      <c r="M550" s="159">
        <f t="shared" si="386"/>
        <v>3.5</v>
      </c>
      <c r="N550" s="159">
        <f t="shared" si="387"/>
        <v>0</v>
      </c>
      <c r="O550" s="159" t="str">
        <f t="shared" si="388"/>
        <v>-</v>
      </c>
      <c r="P550" s="159" t="str">
        <f t="shared" si="389"/>
        <v>-</v>
      </c>
      <c r="Q550" s="159" t="str">
        <f t="shared" si="390"/>
        <v>-</v>
      </c>
      <c r="R550" s="159" t="str">
        <f t="shared" si="391"/>
        <v>-</v>
      </c>
      <c r="S550" s="159" t="str">
        <f t="shared" si="392"/>
        <v>-</v>
      </c>
      <c r="T550" s="159" t="str">
        <f t="shared" si="393"/>
        <v>-</v>
      </c>
      <c r="U550" s="159">
        <f t="shared" si="394"/>
        <v>3.5</v>
      </c>
      <c r="V550" s="159">
        <f t="shared" si="395"/>
        <v>0</v>
      </c>
      <c r="W550" s="159">
        <v>0</v>
      </c>
      <c r="X550" s="159">
        <v>6.3</v>
      </c>
      <c r="Y550" s="159">
        <v>0</v>
      </c>
      <c r="Z550" s="159">
        <v>0</v>
      </c>
      <c r="AA550" s="159"/>
      <c r="AB550" s="159">
        <f t="shared" si="396"/>
        <v>6.3</v>
      </c>
    </row>
    <row r="551" spans="1:28" ht="40.5" outlineLevel="1">
      <c r="A551" s="535" t="s">
        <v>1595</v>
      </c>
      <c r="B551" s="548" t="s">
        <v>1657</v>
      </c>
      <c r="C551" s="485" t="s">
        <v>409</v>
      </c>
      <c r="D551" s="190">
        <v>3.5</v>
      </c>
      <c r="E551" s="190"/>
      <c r="F551" s="485">
        <v>2019</v>
      </c>
      <c r="G551" s="485">
        <v>2019</v>
      </c>
      <c r="H551" s="159">
        <f t="shared" si="381"/>
        <v>6.3</v>
      </c>
      <c r="I551" s="159">
        <f t="shared" si="382"/>
        <v>6.3</v>
      </c>
      <c r="J551" s="159">
        <f t="shared" si="383"/>
        <v>0</v>
      </c>
      <c r="K551" s="159" t="str">
        <f t="shared" si="384"/>
        <v>-</v>
      </c>
      <c r="L551" s="159" t="str">
        <f t="shared" si="385"/>
        <v>-</v>
      </c>
      <c r="M551" s="159">
        <f t="shared" si="386"/>
        <v>3.5</v>
      </c>
      <c r="N551" s="159">
        <f t="shared" si="387"/>
        <v>0</v>
      </c>
      <c r="O551" s="159" t="str">
        <f t="shared" si="388"/>
        <v>-</v>
      </c>
      <c r="P551" s="159" t="str">
        <f t="shared" si="389"/>
        <v>-</v>
      </c>
      <c r="Q551" s="159" t="str">
        <f t="shared" si="390"/>
        <v>-</v>
      </c>
      <c r="R551" s="159" t="str">
        <f t="shared" si="391"/>
        <v>-</v>
      </c>
      <c r="S551" s="159" t="str">
        <f t="shared" si="392"/>
        <v>-</v>
      </c>
      <c r="T551" s="159" t="str">
        <f t="shared" si="393"/>
        <v>-</v>
      </c>
      <c r="U551" s="159">
        <f t="shared" si="394"/>
        <v>3.5</v>
      </c>
      <c r="V551" s="159">
        <f t="shared" si="395"/>
        <v>0</v>
      </c>
      <c r="W551" s="159">
        <v>0</v>
      </c>
      <c r="X551" s="159">
        <v>6.3</v>
      </c>
      <c r="Y551" s="159">
        <v>0</v>
      </c>
      <c r="Z551" s="159">
        <v>0</v>
      </c>
      <c r="AA551" s="159"/>
      <c r="AB551" s="159">
        <f t="shared" si="396"/>
        <v>6.3</v>
      </c>
    </row>
    <row r="552" spans="1:28" ht="40.5" outlineLevel="1">
      <c r="A552" s="535" t="s">
        <v>1596</v>
      </c>
      <c r="B552" s="548" t="s">
        <v>1658</v>
      </c>
      <c r="C552" s="485" t="s">
        <v>409</v>
      </c>
      <c r="D552" s="190">
        <v>3.5</v>
      </c>
      <c r="E552" s="190"/>
      <c r="F552" s="485">
        <v>2022</v>
      </c>
      <c r="G552" s="485">
        <v>2022</v>
      </c>
      <c r="H552" s="159">
        <f t="shared" si="381"/>
        <v>6.3</v>
      </c>
      <c r="I552" s="159">
        <f t="shared" si="382"/>
        <v>6.3</v>
      </c>
      <c r="J552" s="159">
        <f t="shared" si="383"/>
        <v>0</v>
      </c>
      <c r="K552" s="159" t="str">
        <f t="shared" si="384"/>
        <v>-</v>
      </c>
      <c r="L552" s="159" t="str">
        <f t="shared" si="385"/>
        <v>-</v>
      </c>
      <c r="M552" s="159" t="str">
        <f t="shared" si="386"/>
        <v>-</v>
      </c>
      <c r="N552" s="159" t="str">
        <f t="shared" si="387"/>
        <v>-</v>
      </c>
      <c r="O552" s="159" t="str">
        <f t="shared" si="388"/>
        <v>-</v>
      </c>
      <c r="P552" s="159" t="str">
        <f t="shared" si="389"/>
        <v>-</v>
      </c>
      <c r="Q552" s="159" t="str">
        <f t="shared" si="390"/>
        <v>-</v>
      </c>
      <c r="R552" s="159" t="str">
        <f t="shared" si="391"/>
        <v>-</v>
      </c>
      <c r="S552" s="159">
        <f t="shared" si="392"/>
        <v>3.5</v>
      </c>
      <c r="T552" s="159">
        <f t="shared" si="393"/>
        <v>0</v>
      </c>
      <c r="U552" s="159">
        <f t="shared" si="394"/>
        <v>3.5</v>
      </c>
      <c r="V552" s="159">
        <f t="shared" si="395"/>
        <v>0</v>
      </c>
      <c r="W552" s="159">
        <v>0</v>
      </c>
      <c r="X552" s="159">
        <v>0</v>
      </c>
      <c r="Y552" s="159">
        <v>0</v>
      </c>
      <c r="Z552" s="159">
        <v>0</v>
      </c>
      <c r="AA552" s="159">
        <v>6.3</v>
      </c>
      <c r="AB552" s="159">
        <f t="shared" si="396"/>
        <v>6.3</v>
      </c>
    </row>
    <row r="553" spans="1:28" ht="40.5" outlineLevel="1">
      <c r="A553" s="535" t="s">
        <v>1597</v>
      </c>
      <c r="B553" s="548" t="s">
        <v>1659</v>
      </c>
      <c r="C553" s="485" t="s">
        <v>409</v>
      </c>
      <c r="D553" s="190">
        <v>3.5</v>
      </c>
      <c r="E553" s="190"/>
      <c r="F553" s="485">
        <v>2022</v>
      </c>
      <c r="G553" s="485">
        <v>2022</v>
      </c>
      <c r="H553" s="159">
        <f t="shared" si="381"/>
        <v>6.3</v>
      </c>
      <c r="I553" s="159">
        <f t="shared" si="382"/>
        <v>6.3</v>
      </c>
      <c r="J553" s="159">
        <f t="shared" si="383"/>
        <v>0</v>
      </c>
      <c r="K553" s="159" t="str">
        <f t="shared" si="384"/>
        <v>-</v>
      </c>
      <c r="L553" s="159" t="str">
        <f t="shared" si="385"/>
        <v>-</v>
      </c>
      <c r="M553" s="159" t="str">
        <f t="shared" si="386"/>
        <v>-</v>
      </c>
      <c r="N553" s="159" t="str">
        <f t="shared" si="387"/>
        <v>-</v>
      </c>
      <c r="O553" s="159" t="str">
        <f t="shared" si="388"/>
        <v>-</v>
      </c>
      <c r="P553" s="159" t="str">
        <f t="shared" si="389"/>
        <v>-</v>
      </c>
      <c r="Q553" s="159" t="str">
        <f t="shared" si="390"/>
        <v>-</v>
      </c>
      <c r="R553" s="159" t="str">
        <f t="shared" si="391"/>
        <v>-</v>
      </c>
      <c r="S553" s="159">
        <f t="shared" si="392"/>
        <v>3.5</v>
      </c>
      <c r="T553" s="159">
        <f t="shared" si="393"/>
        <v>0</v>
      </c>
      <c r="U553" s="159">
        <f t="shared" si="394"/>
        <v>3.5</v>
      </c>
      <c r="V553" s="159">
        <f t="shared" si="395"/>
        <v>0</v>
      </c>
      <c r="W553" s="159">
        <v>0</v>
      </c>
      <c r="X553" s="159">
        <v>0</v>
      </c>
      <c r="Y553" s="159">
        <v>0</v>
      </c>
      <c r="Z553" s="159">
        <v>0</v>
      </c>
      <c r="AA553" s="159">
        <v>6.3</v>
      </c>
      <c r="AB553" s="159">
        <f t="shared" si="396"/>
        <v>6.3</v>
      </c>
    </row>
    <row r="554" spans="1:28" ht="40.5" outlineLevel="1">
      <c r="A554" s="535" t="s">
        <v>1598</v>
      </c>
      <c r="B554" s="548" t="s">
        <v>1660</v>
      </c>
      <c r="C554" s="485" t="s">
        <v>409</v>
      </c>
      <c r="D554" s="190">
        <v>3.5</v>
      </c>
      <c r="E554" s="190"/>
      <c r="F554" s="485">
        <v>2021</v>
      </c>
      <c r="G554" s="485">
        <v>2021</v>
      </c>
      <c r="H554" s="159">
        <f t="shared" si="381"/>
        <v>6.3</v>
      </c>
      <c r="I554" s="159">
        <f t="shared" si="382"/>
        <v>6.3</v>
      </c>
      <c r="J554" s="159">
        <f t="shared" si="383"/>
        <v>0</v>
      </c>
      <c r="K554" s="159" t="str">
        <f t="shared" si="384"/>
        <v>-</v>
      </c>
      <c r="L554" s="159" t="str">
        <f t="shared" si="385"/>
        <v>-</v>
      </c>
      <c r="M554" s="159" t="str">
        <f t="shared" si="386"/>
        <v>-</v>
      </c>
      <c r="N554" s="159" t="str">
        <f t="shared" si="387"/>
        <v>-</v>
      </c>
      <c r="O554" s="159" t="str">
        <f t="shared" si="388"/>
        <v>-</v>
      </c>
      <c r="P554" s="159" t="str">
        <f t="shared" si="389"/>
        <v>-</v>
      </c>
      <c r="Q554" s="159">
        <f t="shared" si="390"/>
        <v>3.5</v>
      </c>
      <c r="R554" s="159">
        <f t="shared" si="391"/>
        <v>0</v>
      </c>
      <c r="S554" s="159" t="str">
        <f t="shared" si="392"/>
        <v>-</v>
      </c>
      <c r="T554" s="159" t="str">
        <f t="shared" si="393"/>
        <v>-</v>
      </c>
      <c r="U554" s="159">
        <f t="shared" si="394"/>
        <v>3.5</v>
      </c>
      <c r="V554" s="159">
        <f t="shared" si="395"/>
        <v>0</v>
      </c>
      <c r="W554" s="159">
        <v>0</v>
      </c>
      <c r="X554" s="159">
        <v>0</v>
      </c>
      <c r="Y554" s="159">
        <v>0</v>
      </c>
      <c r="Z554" s="159">
        <v>6.3</v>
      </c>
      <c r="AA554" s="159"/>
      <c r="AB554" s="159">
        <f t="shared" si="396"/>
        <v>6.3</v>
      </c>
    </row>
    <row r="555" spans="1:28" ht="40.5" outlineLevel="1">
      <c r="A555" s="535" t="s">
        <v>1599</v>
      </c>
      <c r="B555" s="548" t="s">
        <v>1661</v>
      </c>
      <c r="C555" s="485" t="s">
        <v>409</v>
      </c>
      <c r="D555" s="190">
        <v>3.5</v>
      </c>
      <c r="E555" s="190"/>
      <c r="F555" s="485">
        <v>2021</v>
      </c>
      <c r="G555" s="485">
        <v>2021</v>
      </c>
      <c r="H555" s="159">
        <f t="shared" si="381"/>
        <v>6.3</v>
      </c>
      <c r="I555" s="159">
        <f t="shared" si="382"/>
        <v>6.3</v>
      </c>
      <c r="J555" s="159">
        <f t="shared" si="383"/>
        <v>0</v>
      </c>
      <c r="K555" s="159" t="str">
        <f t="shared" si="384"/>
        <v>-</v>
      </c>
      <c r="L555" s="159" t="str">
        <f t="shared" si="385"/>
        <v>-</v>
      </c>
      <c r="M555" s="159" t="str">
        <f t="shared" si="386"/>
        <v>-</v>
      </c>
      <c r="N555" s="159" t="str">
        <f t="shared" si="387"/>
        <v>-</v>
      </c>
      <c r="O555" s="159" t="str">
        <f t="shared" si="388"/>
        <v>-</v>
      </c>
      <c r="P555" s="159" t="str">
        <f t="shared" si="389"/>
        <v>-</v>
      </c>
      <c r="Q555" s="159">
        <f t="shared" si="390"/>
        <v>3.5</v>
      </c>
      <c r="R555" s="159">
        <f t="shared" si="391"/>
        <v>0</v>
      </c>
      <c r="S555" s="159" t="str">
        <f t="shared" si="392"/>
        <v>-</v>
      </c>
      <c r="T555" s="159" t="str">
        <f t="shared" si="393"/>
        <v>-</v>
      </c>
      <c r="U555" s="159">
        <f t="shared" si="394"/>
        <v>3.5</v>
      </c>
      <c r="V555" s="159">
        <f t="shared" si="395"/>
        <v>0</v>
      </c>
      <c r="W555" s="159">
        <v>0</v>
      </c>
      <c r="X555" s="159">
        <v>0</v>
      </c>
      <c r="Y555" s="159">
        <v>0</v>
      </c>
      <c r="Z555" s="159">
        <v>6.3</v>
      </c>
      <c r="AA555" s="159"/>
      <c r="AB555" s="159">
        <f t="shared" si="396"/>
        <v>6.3</v>
      </c>
    </row>
    <row r="556" spans="1:28" ht="40.5" outlineLevel="1">
      <c r="A556" s="535" t="s">
        <v>1600</v>
      </c>
      <c r="B556" s="548" t="s">
        <v>1662</v>
      </c>
      <c r="C556" s="485" t="s">
        <v>409</v>
      </c>
      <c r="D556" s="190">
        <v>3.5</v>
      </c>
      <c r="E556" s="190"/>
      <c r="F556" s="485">
        <v>2021</v>
      </c>
      <c r="G556" s="485">
        <v>2021</v>
      </c>
      <c r="H556" s="159">
        <f t="shared" si="381"/>
        <v>6.3</v>
      </c>
      <c r="I556" s="159">
        <f t="shared" si="382"/>
        <v>6.3</v>
      </c>
      <c r="J556" s="159">
        <f t="shared" si="383"/>
        <v>0</v>
      </c>
      <c r="K556" s="159" t="str">
        <f t="shared" si="384"/>
        <v>-</v>
      </c>
      <c r="L556" s="159" t="str">
        <f t="shared" si="385"/>
        <v>-</v>
      </c>
      <c r="M556" s="159" t="str">
        <f t="shared" si="386"/>
        <v>-</v>
      </c>
      <c r="N556" s="159" t="str">
        <f t="shared" si="387"/>
        <v>-</v>
      </c>
      <c r="O556" s="159" t="str">
        <f t="shared" si="388"/>
        <v>-</v>
      </c>
      <c r="P556" s="159" t="str">
        <f t="shared" si="389"/>
        <v>-</v>
      </c>
      <c r="Q556" s="159">
        <f t="shared" si="390"/>
        <v>3.5</v>
      </c>
      <c r="R556" s="159">
        <f t="shared" si="391"/>
        <v>0</v>
      </c>
      <c r="S556" s="159" t="str">
        <f t="shared" si="392"/>
        <v>-</v>
      </c>
      <c r="T556" s="159" t="str">
        <f t="shared" si="393"/>
        <v>-</v>
      </c>
      <c r="U556" s="159">
        <f t="shared" si="394"/>
        <v>3.5</v>
      </c>
      <c r="V556" s="159">
        <f t="shared" si="395"/>
        <v>0</v>
      </c>
      <c r="W556" s="159">
        <v>0</v>
      </c>
      <c r="X556" s="159">
        <v>0</v>
      </c>
      <c r="Y556" s="159">
        <v>0</v>
      </c>
      <c r="Z556" s="159">
        <v>6.3</v>
      </c>
      <c r="AA556" s="159"/>
      <c r="AB556" s="159">
        <f t="shared" si="396"/>
        <v>6.3</v>
      </c>
    </row>
    <row r="557" spans="1:28" ht="40.5" outlineLevel="1">
      <c r="A557" s="535" t="s">
        <v>1601</v>
      </c>
      <c r="B557" s="548" t="s">
        <v>1663</v>
      </c>
      <c r="C557" s="485" t="s">
        <v>409</v>
      </c>
      <c r="D557" s="190">
        <v>3.5</v>
      </c>
      <c r="E557" s="190"/>
      <c r="F557" s="485">
        <v>2021</v>
      </c>
      <c r="G557" s="485">
        <v>2021</v>
      </c>
      <c r="H557" s="159">
        <f t="shared" si="381"/>
        <v>6.3</v>
      </c>
      <c r="I557" s="159">
        <f t="shared" si="382"/>
        <v>6.3</v>
      </c>
      <c r="J557" s="159">
        <f t="shared" si="383"/>
        <v>0</v>
      </c>
      <c r="K557" s="159" t="str">
        <f t="shared" si="384"/>
        <v>-</v>
      </c>
      <c r="L557" s="159" t="str">
        <f t="shared" si="385"/>
        <v>-</v>
      </c>
      <c r="M557" s="159" t="str">
        <f t="shared" si="386"/>
        <v>-</v>
      </c>
      <c r="N557" s="159" t="str">
        <f t="shared" si="387"/>
        <v>-</v>
      </c>
      <c r="O557" s="159" t="str">
        <f t="shared" si="388"/>
        <v>-</v>
      </c>
      <c r="P557" s="159" t="str">
        <f t="shared" si="389"/>
        <v>-</v>
      </c>
      <c r="Q557" s="159">
        <f t="shared" si="390"/>
        <v>3.5</v>
      </c>
      <c r="R557" s="159">
        <f t="shared" si="391"/>
        <v>0</v>
      </c>
      <c r="S557" s="159" t="str">
        <f t="shared" si="392"/>
        <v>-</v>
      </c>
      <c r="T557" s="159" t="str">
        <f t="shared" si="393"/>
        <v>-</v>
      </c>
      <c r="U557" s="159">
        <f t="shared" si="394"/>
        <v>3.5</v>
      </c>
      <c r="V557" s="159">
        <f t="shared" si="395"/>
        <v>0</v>
      </c>
      <c r="W557" s="159">
        <v>0</v>
      </c>
      <c r="X557" s="159">
        <v>0</v>
      </c>
      <c r="Y557" s="159">
        <v>0</v>
      </c>
      <c r="Z557" s="159">
        <v>6.3</v>
      </c>
      <c r="AA557" s="159"/>
      <c r="AB557" s="159">
        <f t="shared" si="396"/>
        <v>6.3</v>
      </c>
    </row>
    <row r="558" spans="1:28" ht="40.5" outlineLevel="1">
      <c r="A558" s="535" t="s">
        <v>1602</v>
      </c>
      <c r="B558" s="548" t="s">
        <v>1664</v>
      </c>
      <c r="C558" s="485" t="s">
        <v>409</v>
      </c>
      <c r="D558" s="190">
        <v>3.5</v>
      </c>
      <c r="E558" s="190"/>
      <c r="F558" s="485">
        <v>2021</v>
      </c>
      <c r="G558" s="485">
        <v>2021</v>
      </c>
      <c r="H558" s="159">
        <f t="shared" si="381"/>
        <v>6.3</v>
      </c>
      <c r="I558" s="159">
        <f t="shared" si="382"/>
        <v>6.3</v>
      </c>
      <c r="J558" s="159">
        <f t="shared" si="383"/>
        <v>0</v>
      </c>
      <c r="K558" s="159" t="str">
        <f t="shared" si="384"/>
        <v>-</v>
      </c>
      <c r="L558" s="159" t="str">
        <f t="shared" si="385"/>
        <v>-</v>
      </c>
      <c r="M558" s="159" t="str">
        <f t="shared" si="386"/>
        <v>-</v>
      </c>
      <c r="N558" s="159" t="str">
        <f t="shared" si="387"/>
        <v>-</v>
      </c>
      <c r="O558" s="159" t="str">
        <f t="shared" si="388"/>
        <v>-</v>
      </c>
      <c r="P558" s="159" t="str">
        <f t="shared" si="389"/>
        <v>-</v>
      </c>
      <c r="Q558" s="159">
        <f t="shared" si="390"/>
        <v>3.5</v>
      </c>
      <c r="R558" s="159">
        <f t="shared" si="391"/>
        <v>0</v>
      </c>
      <c r="S558" s="159" t="str">
        <f t="shared" si="392"/>
        <v>-</v>
      </c>
      <c r="T558" s="159" t="str">
        <f t="shared" si="393"/>
        <v>-</v>
      </c>
      <c r="U558" s="159">
        <f t="shared" si="394"/>
        <v>3.5</v>
      </c>
      <c r="V558" s="159">
        <f t="shared" si="395"/>
        <v>0</v>
      </c>
      <c r="W558" s="159">
        <v>0</v>
      </c>
      <c r="X558" s="159">
        <v>0</v>
      </c>
      <c r="Y558" s="159">
        <v>0</v>
      </c>
      <c r="Z558" s="159">
        <v>6.3</v>
      </c>
      <c r="AA558" s="159"/>
      <c r="AB558" s="159">
        <f t="shared" si="396"/>
        <v>6.3</v>
      </c>
    </row>
    <row r="559" spans="1:28" ht="40.5" outlineLevel="1">
      <c r="A559" s="535" t="s">
        <v>1603</v>
      </c>
      <c r="B559" s="548" t="s">
        <v>1665</v>
      </c>
      <c r="C559" s="485" t="s">
        <v>409</v>
      </c>
      <c r="D559" s="190">
        <v>3.5</v>
      </c>
      <c r="E559" s="190"/>
      <c r="F559" s="485">
        <v>2021</v>
      </c>
      <c r="G559" s="485">
        <v>2021</v>
      </c>
      <c r="H559" s="159">
        <f t="shared" si="381"/>
        <v>6.3</v>
      </c>
      <c r="I559" s="159">
        <f t="shared" si="382"/>
        <v>6.3</v>
      </c>
      <c r="J559" s="159">
        <f t="shared" si="383"/>
        <v>0</v>
      </c>
      <c r="K559" s="159" t="str">
        <f t="shared" si="384"/>
        <v>-</v>
      </c>
      <c r="L559" s="159" t="str">
        <f t="shared" si="385"/>
        <v>-</v>
      </c>
      <c r="M559" s="159" t="str">
        <f t="shared" si="386"/>
        <v>-</v>
      </c>
      <c r="N559" s="159" t="str">
        <f t="shared" si="387"/>
        <v>-</v>
      </c>
      <c r="O559" s="159" t="str">
        <f t="shared" si="388"/>
        <v>-</v>
      </c>
      <c r="P559" s="159" t="str">
        <f t="shared" si="389"/>
        <v>-</v>
      </c>
      <c r="Q559" s="159">
        <f t="shared" si="390"/>
        <v>3.5</v>
      </c>
      <c r="R559" s="159">
        <f t="shared" si="391"/>
        <v>0</v>
      </c>
      <c r="S559" s="159" t="str">
        <f t="shared" si="392"/>
        <v>-</v>
      </c>
      <c r="T559" s="159" t="str">
        <f t="shared" si="393"/>
        <v>-</v>
      </c>
      <c r="U559" s="159">
        <f t="shared" si="394"/>
        <v>3.5</v>
      </c>
      <c r="V559" s="159">
        <f t="shared" si="395"/>
        <v>0</v>
      </c>
      <c r="W559" s="159">
        <v>0</v>
      </c>
      <c r="X559" s="159">
        <v>0</v>
      </c>
      <c r="Y559" s="159">
        <v>0</v>
      </c>
      <c r="Z559" s="159">
        <v>6.3</v>
      </c>
      <c r="AA559" s="159"/>
      <c r="AB559" s="159">
        <f t="shared" si="396"/>
        <v>6.3</v>
      </c>
    </row>
    <row r="560" spans="1:28" ht="40.5" outlineLevel="1">
      <c r="A560" s="535" t="s">
        <v>1604</v>
      </c>
      <c r="B560" s="548" t="s">
        <v>1666</v>
      </c>
      <c r="C560" s="485" t="s">
        <v>409</v>
      </c>
      <c r="D560" s="190">
        <v>3.5</v>
      </c>
      <c r="E560" s="190"/>
      <c r="F560" s="485">
        <v>2021</v>
      </c>
      <c r="G560" s="485">
        <v>2021</v>
      </c>
      <c r="H560" s="159">
        <f t="shared" si="381"/>
        <v>6.3</v>
      </c>
      <c r="I560" s="159">
        <f t="shared" si="382"/>
        <v>6.3</v>
      </c>
      <c r="J560" s="159">
        <f t="shared" si="383"/>
        <v>0</v>
      </c>
      <c r="K560" s="159" t="str">
        <f t="shared" si="384"/>
        <v>-</v>
      </c>
      <c r="L560" s="159" t="str">
        <f t="shared" si="385"/>
        <v>-</v>
      </c>
      <c r="M560" s="159" t="str">
        <f t="shared" si="386"/>
        <v>-</v>
      </c>
      <c r="N560" s="159" t="str">
        <f t="shared" si="387"/>
        <v>-</v>
      </c>
      <c r="O560" s="159" t="str">
        <f t="shared" si="388"/>
        <v>-</v>
      </c>
      <c r="P560" s="159" t="str">
        <f t="shared" si="389"/>
        <v>-</v>
      </c>
      <c r="Q560" s="159">
        <f t="shared" si="390"/>
        <v>3.5</v>
      </c>
      <c r="R560" s="159">
        <f t="shared" si="391"/>
        <v>0</v>
      </c>
      <c r="S560" s="159" t="str">
        <f t="shared" si="392"/>
        <v>-</v>
      </c>
      <c r="T560" s="159" t="str">
        <f t="shared" si="393"/>
        <v>-</v>
      </c>
      <c r="U560" s="159">
        <f t="shared" si="394"/>
        <v>3.5</v>
      </c>
      <c r="V560" s="159">
        <f t="shared" si="395"/>
        <v>0</v>
      </c>
      <c r="W560" s="159">
        <v>0</v>
      </c>
      <c r="X560" s="159">
        <v>0</v>
      </c>
      <c r="Y560" s="159">
        <v>0</v>
      </c>
      <c r="Z560" s="159">
        <v>6.3</v>
      </c>
      <c r="AA560" s="159"/>
      <c r="AB560" s="159">
        <f t="shared" si="396"/>
        <v>6.3</v>
      </c>
    </row>
    <row r="561" spans="1:28" ht="40.5" outlineLevel="1">
      <c r="A561" s="535" t="s">
        <v>1605</v>
      </c>
      <c r="B561" s="548" t="s">
        <v>1667</v>
      </c>
      <c r="C561" s="485" t="s">
        <v>409</v>
      </c>
      <c r="D561" s="190">
        <v>3.5</v>
      </c>
      <c r="E561" s="190"/>
      <c r="F561" s="485">
        <v>2018</v>
      </c>
      <c r="G561" s="485">
        <v>2018</v>
      </c>
      <c r="H561" s="159">
        <f t="shared" si="381"/>
        <v>6.3</v>
      </c>
      <c r="I561" s="159">
        <f t="shared" si="382"/>
        <v>6.3</v>
      </c>
      <c r="J561" s="159">
        <f t="shared" si="383"/>
        <v>6.3</v>
      </c>
      <c r="K561" s="159">
        <f t="shared" si="384"/>
        <v>3.5</v>
      </c>
      <c r="L561" s="159">
        <f t="shared" si="385"/>
        <v>0</v>
      </c>
      <c r="M561" s="159" t="str">
        <f t="shared" si="386"/>
        <v>-</v>
      </c>
      <c r="N561" s="159" t="str">
        <f t="shared" si="387"/>
        <v>-</v>
      </c>
      <c r="O561" s="159" t="str">
        <f t="shared" si="388"/>
        <v>-</v>
      </c>
      <c r="P561" s="159" t="str">
        <f t="shared" si="389"/>
        <v>-</v>
      </c>
      <c r="Q561" s="159" t="str">
        <f t="shared" si="390"/>
        <v>-</v>
      </c>
      <c r="R561" s="159" t="str">
        <f t="shared" si="391"/>
        <v>-</v>
      </c>
      <c r="S561" s="159" t="str">
        <f t="shared" si="392"/>
        <v>-</v>
      </c>
      <c r="T561" s="159" t="str">
        <f t="shared" si="393"/>
        <v>-</v>
      </c>
      <c r="U561" s="159">
        <f t="shared" si="394"/>
        <v>3.5</v>
      </c>
      <c r="V561" s="159">
        <f t="shared" si="395"/>
        <v>0</v>
      </c>
      <c r="W561" s="159">
        <v>6.3</v>
      </c>
      <c r="X561" s="159">
        <v>0</v>
      </c>
      <c r="Y561" s="159">
        <v>0</v>
      </c>
      <c r="Z561" s="159">
        <v>0</v>
      </c>
      <c r="AA561" s="159"/>
      <c r="AB561" s="159">
        <f t="shared" si="396"/>
        <v>6.3</v>
      </c>
    </row>
    <row r="562" spans="1:28" outlineLevel="1">
      <c r="A562" s="535" t="s">
        <v>1606</v>
      </c>
      <c r="B562" s="548" t="s">
        <v>1668</v>
      </c>
      <c r="C562" s="485" t="s">
        <v>409</v>
      </c>
      <c r="D562" s="190">
        <v>3.5</v>
      </c>
      <c r="E562" s="190"/>
      <c r="F562" s="485">
        <v>2018</v>
      </c>
      <c r="G562" s="485">
        <v>2018</v>
      </c>
      <c r="H562" s="159">
        <f t="shared" si="381"/>
        <v>6.3</v>
      </c>
      <c r="I562" s="159">
        <f t="shared" si="382"/>
        <v>6.3</v>
      </c>
      <c r="J562" s="159">
        <f t="shared" si="383"/>
        <v>6.3</v>
      </c>
      <c r="K562" s="159">
        <f t="shared" si="384"/>
        <v>3.5</v>
      </c>
      <c r="L562" s="159">
        <f t="shared" si="385"/>
        <v>0</v>
      </c>
      <c r="M562" s="159" t="str">
        <f t="shared" si="386"/>
        <v>-</v>
      </c>
      <c r="N562" s="159" t="str">
        <f t="shared" si="387"/>
        <v>-</v>
      </c>
      <c r="O562" s="159" t="str">
        <f t="shared" si="388"/>
        <v>-</v>
      </c>
      <c r="P562" s="159" t="str">
        <f t="shared" si="389"/>
        <v>-</v>
      </c>
      <c r="Q562" s="159" t="str">
        <f t="shared" si="390"/>
        <v>-</v>
      </c>
      <c r="R562" s="159" t="str">
        <f t="shared" si="391"/>
        <v>-</v>
      </c>
      <c r="S562" s="159" t="str">
        <f t="shared" si="392"/>
        <v>-</v>
      </c>
      <c r="T562" s="159" t="str">
        <f t="shared" si="393"/>
        <v>-</v>
      </c>
      <c r="U562" s="159">
        <f t="shared" si="394"/>
        <v>3.5</v>
      </c>
      <c r="V562" s="159">
        <f t="shared" si="395"/>
        <v>0</v>
      </c>
      <c r="W562" s="159">
        <v>6.3</v>
      </c>
      <c r="X562" s="159">
        <v>0</v>
      </c>
      <c r="Y562" s="159">
        <v>0</v>
      </c>
      <c r="Z562" s="159">
        <v>0</v>
      </c>
      <c r="AA562" s="159"/>
      <c r="AB562" s="159">
        <f t="shared" si="396"/>
        <v>6.3</v>
      </c>
    </row>
    <row r="563" spans="1:28" outlineLevel="1">
      <c r="A563" s="535" t="s">
        <v>1607</v>
      </c>
      <c r="B563" s="548" t="s">
        <v>1669</v>
      </c>
      <c r="C563" s="485" t="s">
        <v>409</v>
      </c>
      <c r="D563" s="190">
        <v>3.5</v>
      </c>
      <c r="E563" s="190"/>
      <c r="F563" s="485">
        <v>2018</v>
      </c>
      <c r="G563" s="485">
        <v>2018</v>
      </c>
      <c r="H563" s="159">
        <f t="shared" si="381"/>
        <v>6.3</v>
      </c>
      <c r="I563" s="159">
        <f t="shared" si="382"/>
        <v>6.3</v>
      </c>
      <c r="J563" s="159">
        <f t="shared" si="383"/>
        <v>6.3</v>
      </c>
      <c r="K563" s="159">
        <f t="shared" si="384"/>
        <v>3.5</v>
      </c>
      <c r="L563" s="159">
        <f t="shared" si="385"/>
        <v>0</v>
      </c>
      <c r="M563" s="159" t="str">
        <f t="shared" si="386"/>
        <v>-</v>
      </c>
      <c r="N563" s="159" t="str">
        <f t="shared" si="387"/>
        <v>-</v>
      </c>
      <c r="O563" s="159" t="str">
        <f t="shared" si="388"/>
        <v>-</v>
      </c>
      <c r="P563" s="159" t="str">
        <f t="shared" si="389"/>
        <v>-</v>
      </c>
      <c r="Q563" s="159" t="str">
        <f t="shared" si="390"/>
        <v>-</v>
      </c>
      <c r="R563" s="159" t="str">
        <f t="shared" si="391"/>
        <v>-</v>
      </c>
      <c r="S563" s="159" t="str">
        <f t="shared" si="392"/>
        <v>-</v>
      </c>
      <c r="T563" s="159" t="str">
        <f t="shared" si="393"/>
        <v>-</v>
      </c>
      <c r="U563" s="159">
        <f t="shared" si="394"/>
        <v>3.5</v>
      </c>
      <c r="V563" s="159">
        <f t="shared" si="395"/>
        <v>0</v>
      </c>
      <c r="W563" s="159">
        <v>6.3</v>
      </c>
      <c r="X563" s="159">
        <v>0</v>
      </c>
      <c r="Y563" s="159">
        <v>0</v>
      </c>
      <c r="Z563" s="159">
        <v>0</v>
      </c>
      <c r="AA563" s="159"/>
      <c r="AB563" s="159">
        <f t="shared" si="396"/>
        <v>6.3</v>
      </c>
    </row>
    <row r="564" spans="1:28" outlineLevel="1">
      <c r="A564" s="535" t="s">
        <v>1608</v>
      </c>
      <c r="B564" s="548" t="s">
        <v>1670</v>
      </c>
      <c r="C564" s="485" t="s">
        <v>409</v>
      </c>
      <c r="D564" s="190">
        <v>3.5</v>
      </c>
      <c r="E564" s="190"/>
      <c r="F564" s="485">
        <v>2018</v>
      </c>
      <c r="G564" s="485">
        <v>2018</v>
      </c>
      <c r="H564" s="159">
        <f t="shared" si="381"/>
        <v>6.3</v>
      </c>
      <c r="I564" s="159">
        <f t="shared" si="382"/>
        <v>6.3</v>
      </c>
      <c r="J564" s="159">
        <f t="shared" si="383"/>
        <v>6.3</v>
      </c>
      <c r="K564" s="159">
        <f t="shared" si="384"/>
        <v>3.5</v>
      </c>
      <c r="L564" s="159">
        <f t="shared" si="385"/>
        <v>0</v>
      </c>
      <c r="M564" s="159" t="str">
        <f t="shared" si="386"/>
        <v>-</v>
      </c>
      <c r="N564" s="159" t="str">
        <f t="shared" si="387"/>
        <v>-</v>
      </c>
      <c r="O564" s="159" t="str">
        <f t="shared" si="388"/>
        <v>-</v>
      </c>
      <c r="P564" s="159" t="str">
        <f t="shared" si="389"/>
        <v>-</v>
      </c>
      <c r="Q564" s="159" t="str">
        <f t="shared" si="390"/>
        <v>-</v>
      </c>
      <c r="R564" s="159" t="str">
        <f t="shared" si="391"/>
        <v>-</v>
      </c>
      <c r="S564" s="159" t="str">
        <f t="shared" si="392"/>
        <v>-</v>
      </c>
      <c r="T564" s="159" t="str">
        <f t="shared" si="393"/>
        <v>-</v>
      </c>
      <c r="U564" s="159">
        <f t="shared" si="394"/>
        <v>3.5</v>
      </c>
      <c r="V564" s="159">
        <f t="shared" si="395"/>
        <v>0</v>
      </c>
      <c r="W564" s="159">
        <v>6.3</v>
      </c>
      <c r="X564" s="159">
        <v>0</v>
      </c>
      <c r="Y564" s="159">
        <v>0</v>
      </c>
      <c r="Z564" s="159">
        <v>0</v>
      </c>
      <c r="AA564" s="159"/>
      <c r="AB564" s="159">
        <f t="shared" si="396"/>
        <v>6.3</v>
      </c>
    </row>
    <row r="565" spans="1:28" outlineLevel="1">
      <c r="A565" s="535" t="s">
        <v>1609</v>
      </c>
      <c r="B565" s="548" t="s">
        <v>1671</v>
      </c>
      <c r="C565" s="485" t="s">
        <v>409</v>
      </c>
      <c r="D565" s="190">
        <v>3.5</v>
      </c>
      <c r="E565" s="190"/>
      <c r="F565" s="485">
        <v>2018</v>
      </c>
      <c r="G565" s="485">
        <v>2018</v>
      </c>
      <c r="H565" s="159">
        <f t="shared" si="381"/>
        <v>6.3</v>
      </c>
      <c r="I565" s="159">
        <f t="shared" si="382"/>
        <v>6.3</v>
      </c>
      <c r="J565" s="159">
        <f t="shared" si="383"/>
        <v>6.3</v>
      </c>
      <c r="K565" s="159">
        <f t="shared" si="384"/>
        <v>3.5</v>
      </c>
      <c r="L565" s="159">
        <f t="shared" si="385"/>
        <v>0</v>
      </c>
      <c r="M565" s="159" t="str">
        <f t="shared" si="386"/>
        <v>-</v>
      </c>
      <c r="N565" s="159" t="str">
        <f t="shared" si="387"/>
        <v>-</v>
      </c>
      <c r="O565" s="159" t="str">
        <f t="shared" si="388"/>
        <v>-</v>
      </c>
      <c r="P565" s="159" t="str">
        <f t="shared" si="389"/>
        <v>-</v>
      </c>
      <c r="Q565" s="159" t="str">
        <f t="shared" si="390"/>
        <v>-</v>
      </c>
      <c r="R565" s="159" t="str">
        <f t="shared" si="391"/>
        <v>-</v>
      </c>
      <c r="S565" s="159" t="str">
        <f t="shared" si="392"/>
        <v>-</v>
      </c>
      <c r="T565" s="159" t="str">
        <f t="shared" si="393"/>
        <v>-</v>
      </c>
      <c r="U565" s="159">
        <f t="shared" si="394"/>
        <v>3.5</v>
      </c>
      <c r="V565" s="159">
        <f t="shared" si="395"/>
        <v>0</v>
      </c>
      <c r="W565" s="159">
        <v>6.3</v>
      </c>
      <c r="X565" s="159">
        <v>0</v>
      </c>
      <c r="Y565" s="159">
        <v>0</v>
      </c>
      <c r="Z565" s="159">
        <v>0</v>
      </c>
      <c r="AA565" s="159"/>
      <c r="AB565" s="159">
        <f t="shared" si="396"/>
        <v>6.3</v>
      </c>
    </row>
    <row r="566" spans="1:28" ht="40.5" outlineLevel="1">
      <c r="A566" s="535" t="s">
        <v>1610</v>
      </c>
      <c r="B566" s="548" t="s">
        <v>1672</v>
      </c>
      <c r="C566" s="485" t="s">
        <v>409</v>
      </c>
      <c r="D566" s="190">
        <v>3.5</v>
      </c>
      <c r="E566" s="190"/>
      <c r="F566" s="485">
        <v>2018</v>
      </c>
      <c r="G566" s="485">
        <v>2018</v>
      </c>
      <c r="H566" s="159">
        <f t="shared" si="381"/>
        <v>6.3</v>
      </c>
      <c r="I566" s="159">
        <f t="shared" si="382"/>
        <v>6.3</v>
      </c>
      <c r="J566" s="159">
        <f t="shared" si="383"/>
        <v>6.3</v>
      </c>
      <c r="K566" s="159">
        <f t="shared" si="384"/>
        <v>3.5</v>
      </c>
      <c r="L566" s="159">
        <f t="shared" si="385"/>
        <v>0</v>
      </c>
      <c r="M566" s="159" t="str">
        <f t="shared" si="386"/>
        <v>-</v>
      </c>
      <c r="N566" s="159" t="str">
        <f t="shared" si="387"/>
        <v>-</v>
      </c>
      <c r="O566" s="159" t="str">
        <f t="shared" si="388"/>
        <v>-</v>
      </c>
      <c r="P566" s="159" t="str">
        <f t="shared" si="389"/>
        <v>-</v>
      </c>
      <c r="Q566" s="159" t="str">
        <f t="shared" si="390"/>
        <v>-</v>
      </c>
      <c r="R566" s="159" t="str">
        <f t="shared" si="391"/>
        <v>-</v>
      </c>
      <c r="S566" s="159" t="str">
        <f t="shared" si="392"/>
        <v>-</v>
      </c>
      <c r="T566" s="159" t="str">
        <f t="shared" si="393"/>
        <v>-</v>
      </c>
      <c r="U566" s="159">
        <f t="shared" si="394"/>
        <v>3.5</v>
      </c>
      <c r="V566" s="159">
        <f t="shared" si="395"/>
        <v>0</v>
      </c>
      <c r="W566" s="159">
        <v>6.3</v>
      </c>
      <c r="X566" s="159">
        <v>0</v>
      </c>
      <c r="Y566" s="159">
        <v>0</v>
      </c>
      <c r="Z566" s="159">
        <v>0</v>
      </c>
      <c r="AA566" s="159"/>
      <c r="AB566" s="159">
        <f t="shared" si="396"/>
        <v>6.3</v>
      </c>
    </row>
    <row r="567" spans="1:28" ht="40.5" outlineLevel="1">
      <c r="A567" s="535" t="s">
        <v>1611</v>
      </c>
      <c r="B567" s="548" t="s">
        <v>1673</v>
      </c>
      <c r="C567" s="485" t="s">
        <v>409</v>
      </c>
      <c r="D567" s="190">
        <v>3.5</v>
      </c>
      <c r="E567" s="190"/>
      <c r="F567" s="485">
        <v>2018</v>
      </c>
      <c r="G567" s="485">
        <v>2018</v>
      </c>
      <c r="H567" s="159">
        <f t="shared" si="381"/>
        <v>6.3</v>
      </c>
      <c r="I567" s="159">
        <f t="shared" si="382"/>
        <v>6.3</v>
      </c>
      <c r="J567" s="159">
        <f t="shared" si="383"/>
        <v>6.3</v>
      </c>
      <c r="K567" s="159">
        <f t="shared" si="384"/>
        <v>3.5</v>
      </c>
      <c r="L567" s="159">
        <f t="shared" si="385"/>
        <v>0</v>
      </c>
      <c r="M567" s="159" t="str">
        <f t="shared" si="386"/>
        <v>-</v>
      </c>
      <c r="N567" s="159" t="str">
        <f t="shared" si="387"/>
        <v>-</v>
      </c>
      <c r="O567" s="159" t="str">
        <f t="shared" si="388"/>
        <v>-</v>
      </c>
      <c r="P567" s="159" t="str">
        <f t="shared" si="389"/>
        <v>-</v>
      </c>
      <c r="Q567" s="159" t="str">
        <f t="shared" si="390"/>
        <v>-</v>
      </c>
      <c r="R567" s="159" t="str">
        <f t="shared" si="391"/>
        <v>-</v>
      </c>
      <c r="S567" s="159" t="str">
        <f t="shared" si="392"/>
        <v>-</v>
      </c>
      <c r="T567" s="159" t="str">
        <f t="shared" si="393"/>
        <v>-</v>
      </c>
      <c r="U567" s="159">
        <f t="shared" si="394"/>
        <v>3.5</v>
      </c>
      <c r="V567" s="159">
        <f t="shared" si="395"/>
        <v>0</v>
      </c>
      <c r="W567" s="159">
        <v>6.3</v>
      </c>
      <c r="X567" s="159">
        <v>0</v>
      </c>
      <c r="Y567" s="159">
        <v>0</v>
      </c>
      <c r="Z567" s="159">
        <v>0</v>
      </c>
      <c r="AA567" s="159"/>
      <c r="AB567" s="159">
        <f t="shared" si="396"/>
        <v>6.3</v>
      </c>
    </row>
    <row r="568" spans="1:28" ht="40.5" outlineLevel="1">
      <c r="A568" s="535" t="s">
        <v>1612</v>
      </c>
      <c r="B568" s="548" t="s">
        <v>1674</v>
      </c>
      <c r="C568" s="485" t="s">
        <v>409</v>
      </c>
      <c r="D568" s="190">
        <v>3.5</v>
      </c>
      <c r="E568" s="190"/>
      <c r="F568" s="485">
        <v>2018</v>
      </c>
      <c r="G568" s="485">
        <v>2018</v>
      </c>
      <c r="H568" s="159">
        <f t="shared" si="381"/>
        <v>6.3</v>
      </c>
      <c r="I568" s="159">
        <f t="shared" si="382"/>
        <v>6.3</v>
      </c>
      <c r="J568" s="159">
        <f t="shared" si="383"/>
        <v>6.3</v>
      </c>
      <c r="K568" s="159">
        <f t="shared" si="384"/>
        <v>3.5</v>
      </c>
      <c r="L568" s="159">
        <f t="shared" si="385"/>
        <v>0</v>
      </c>
      <c r="M568" s="159" t="str">
        <f t="shared" si="386"/>
        <v>-</v>
      </c>
      <c r="N568" s="159" t="str">
        <f t="shared" si="387"/>
        <v>-</v>
      </c>
      <c r="O568" s="159" t="str">
        <f t="shared" si="388"/>
        <v>-</v>
      </c>
      <c r="P568" s="159" t="str">
        <f t="shared" si="389"/>
        <v>-</v>
      </c>
      <c r="Q568" s="159" t="str">
        <f t="shared" si="390"/>
        <v>-</v>
      </c>
      <c r="R568" s="159" t="str">
        <f t="shared" si="391"/>
        <v>-</v>
      </c>
      <c r="S568" s="159" t="str">
        <f t="shared" si="392"/>
        <v>-</v>
      </c>
      <c r="T568" s="159" t="str">
        <f t="shared" si="393"/>
        <v>-</v>
      </c>
      <c r="U568" s="159">
        <f t="shared" si="394"/>
        <v>3.5</v>
      </c>
      <c r="V568" s="159">
        <f t="shared" si="395"/>
        <v>0</v>
      </c>
      <c r="W568" s="159">
        <v>6.3</v>
      </c>
      <c r="X568" s="159">
        <v>0</v>
      </c>
      <c r="Y568" s="159">
        <v>0</v>
      </c>
      <c r="Z568" s="159">
        <v>0</v>
      </c>
      <c r="AA568" s="159"/>
      <c r="AB568" s="159">
        <f t="shared" si="396"/>
        <v>6.3</v>
      </c>
    </row>
    <row r="569" spans="1:28" ht="40.5" outlineLevel="1">
      <c r="A569" s="535" t="s">
        <v>1613</v>
      </c>
      <c r="B569" s="548" t="s">
        <v>1675</v>
      </c>
      <c r="C569" s="485" t="s">
        <v>409</v>
      </c>
      <c r="D569" s="190">
        <v>3.5</v>
      </c>
      <c r="E569" s="190"/>
      <c r="F569" s="485">
        <v>2018</v>
      </c>
      <c r="G569" s="485">
        <v>2018</v>
      </c>
      <c r="H569" s="159">
        <f t="shared" si="381"/>
        <v>6.3</v>
      </c>
      <c r="I569" s="159">
        <f t="shared" si="382"/>
        <v>6.3</v>
      </c>
      <c r="J569" s="159">
        <f t="shared" si="383"/>
        <v>6.3</v>
      </c>
      <c r="K569" s="159">
        <f t="shared" si="384"/>
        <v>3.5</v>
      </c>
      <c r="L569" s="159">
        <f t="shared" si="385"/>
        <v>0</v>
      </c>
      <c r="M569" s="159" t="str">
        <f t="shared" si="386"/>
        <v>-</v>
      </c>
      <c r="N569" s="159" t="str">
        <f t="shared" si="387"/>
        <v>-</v>
      </c>
      <c r="O569" s="159" t="str">
        <f t="shared" si="388"/>
        <v>-</v>
      </c>
      <c r="P569" s="159" t="str">
        <f t="shared" si="389"/>
        <v>-</v>
      </c>
      <c r="Q569" s="159" t="str">
        <f t="shared" si="390"/>
        <v>-</v>
      </c>
      <c r="R569" s="159" t="str">
        <f t="shared" si="391"/>
        <v>-</v>
      </c>
      <c r="S569" s="159" t="str">
        <f t="shared" si="392"/>
        <v>-</v>
      </c>
      <c r="T569" s="159" t="str">
        <f t="shared" si="393"/>
        <v>-</v>
      </c>
      <c r="U569" s="159">
        <f t="shared" si="394"/>
        <v>3.5</v>
      </c>
      <c r="V569" s="159">
        <f t="shared" si="395"/>
        <v>0</v>
      </c>
      <c r="W569" s="159">
        <v>6.3</v>
      </c>
      <c r="X569" s="159">
        <v>0</v>
      </c>
      <c r="Y569" s="159">
        <v>0</v>
      </c>
      <c r="Z569" s="159">
        <v>0</v>
      </c>
      <c r="AA569" s="159"/>
      <c r="AB569" s="159">
        <f t="shared" si="396"/>
        <v>6.3</v>
      </c>
    </row>
    <row r="570" spans="1:28" ht="40.5" outlineLevel="1">
      <c r="A570" s="535" t="s">
        <v>1614</v>
      </c>
      <c r="B570" s="548" t="s">
        <v>1676</v>
      </c>
      <c r="C570" s="485" t="s">
        <v>409</v>
      </c>
      <c r="D570" s="190">
        <v>3.5</v>
      </c>
      <c r="E570" s="190"/>
      <c r="F570" s="485">
        <v>2018</v>
      </c>
      <c r="G570" s="485">
        <v>2018</v>
      </c>
      <c r="H570" s="159">
        <f t="shared" si="381"/>
        <v>6.3</v>
      </c>
      <c r="I570" s="159">
        <f t="shared" si="382"/>
        <v>6.3</v>
      </c>
      <c r="J570" s="159">
        <f t="shared" si="383"/>
        <v>6.3</v>
      </c>
      <c r="K570" s="159">
        <f t="shared" si="384"/>
        <v>3.5</v>
      </c>
      <c r="L570" s="159">
        <f t="shared" si="385"/>
        <v>0</v>
      </c>
      <c r="M570" s="159" t="str">
        <f t="shared" si="386"/>
        <v>-</v>
      </c>
      <c r="N570" s="159" t="str">
        <f t="shared" si="387"/>
        <v>-</v>
      </c>
      <c r="O570" s="159" t="str">
        <f t="shared" si="388"/>
        <v>-</v>
      </c>
      <c r="P570" s="159" t="str">
        <f t="shared" si="389"/>
        <v>-</v>
      </c>
      <c r="Q570" s="159" t="str">
        <f t="shared" si="390"/>
        <v>-</v>
      </c>
      <c r="R570" s="159" t="str">
        <f t="shared" si="391"/>
        <v>-</v>
      </c>
      <c r="S570" s="159" t="str">
        <f t="shared" si="392"/>
        <v>-</v>
      </c>
      <c r="T570" s="159" t="str">
        <f t="shared" si="393"/>
        <v>-</v>
      </c>
      <c r="U570" s="159">
        <f t="shared" si="394"/>
        <v>3.5</v>
      </c>
      <c r="V570" s="159">
        <f t="shared" si="395"/>
        <v>0</v>
      </c>
      <c r="W570" s="159">
        <v>6.3</v>
      </c>
      <c r="X570" s="159">
        <v>0</v>
      </c>
      <c r="Y570" s="159">
        <v>0</v>
      </c>
      <c r="Z570" s="159">
        <v>0</v>
      </c>
      <c r="AA570" s="159"/>
      <c r="AB570" s="159">
        <f t="shared" si="396"/>
        <v>6.3</v>
      </c>
    </row>
    <row r="571" spans="1:28" ht="40.5" outlineLevel="1">
      <c r="A571" s="535" t="s">
        <v>1615</v>
      </c>
      <c r="B571" s="548" t="s">
        <v>1677</v>
      </c>
      <c r="C571" s="485" t="s">
        <v>409</v>
      </c>
      <c r="D571" s="190">
        <v>3.5</v>
      </c>
      <c r="E571" s="190"/>
      <c r="F571" s="485">
        <v>2018</v>
      </c>
      <c r="G571" s="485">
        <v>2018</v>
      </c>
      <c r="H571" s="159">
        <f t="shared" si="381"/>
        <v>6.3</v>
      </c>
      <c r="I571" s="159">
        <f t="shared" si="382"/>
        <v>6.3</v>
      </c>
      <c r="J571" s="159">
        <f t="shared" si="383"/>
        <v>6.3</v>
      </c>
      <c r="K571" s="159">
        <f t="shared" si="384"/>
        <v>3.5</v>
      </c>
      <c r="L571" s="159">
        <f t="shared" si="385"/>
        <v>0</v>
      </c>
      <c r="M571" s="159" t="str">
        <f t="shared" si="386"/>
        <v>-</v>
      </c>
      <c r="N571" s="159" t="str">
        <f t="shared" si="387"/>
        <v>-</v>
      </c>
      <c r="O571" s="159" t="str">
        <f t="shared" si="388"/>
        <v>-</v>
      </c>
      <c r="P571" s="159" t="str">
        <f t="shared" si="389"/>
        <v>-</v>
      </c>
      <c r="Q571" s="159" t="str">
        <f t="shared" si="390"/>
        <v>-</v>
      </c>
      <c r="R571" s="159" t="str">
        <f t="shared" si="391"/>
        <v>-</v>
      </c>
      <c r="S571" s="159" t="str">
        <f t="shared" si="392"/>
        <v>-</v>
      </c>
      <c r="T571" s="159" t="str">
        <f t="shared" si="393"/>
        <v>-</v>
      </c>
      <c r="U571" s="159">
        <f t="shared" si="394"/>
        <v>3.5</v>
      </c>
      <c r="V571" s="159">
        <f t="shared" si="395"/>
        <v>0</v>
      </c>
      <c r="W571" s="159">
        <v>6.3</v>
      </c>
      <c r="X571" s="159">
        <v>0</v>
      </c>
      <c r="Y571" s="159">
        <v>0</v>
      </c>
      <c r="Z571" s="159">
        <v>0</v>
      </c>
      <c r="AA571" s="159"/>
      <c r="AB571" s="159">
        <f t="shared" si="396"/>
        <v>6.3</v>
      </c>
    </row>
    <row r="572" spans="1:28" ht="40.5" outlineLevel="1">
      <c r="A572" s="535" t="s">
        <v>1616</v>
      </c>
      <c r="B572" s="548" t="s">
        <v>1678</v>
      </c>
      <c r="C572" s="485" t="s">
        <v>409</v>
      </c>
      <c r="D572" s="190">
        <v>3.5</v>
      </c>
      <c r="E572" s="190"/>
      <c r="F572" s="485">
        <v>2018</v>
      </c>
      <c r="G572" s="485">
        <v>2018</v>
      </c>
      <c r="H572" s="159">
        <f t="shared" si="381"/>
        <v>6.3</v>
      </c>
      <c r="I572" s="159">
        <f t="shared" si="382"/>
        <v>6.3</v>
      </c>
      <c r="J572" s="159">
        <f t="shared" si="383"/>
        <v>6.3</v>
      </c>
      <c r="K572" s="159">
        <f t="shared" si="384"/>
        <v>3.5</v>
      </c>
      <c r="L572" s="159">
        <f t="shared" si="385"/>
        <v>0</v>
      </c>
      <c r="M572" s="159" t="str">
        <f t="shared" si="386"/>
        <v>-</v>
      </c>
      <c r="N572" s="159" t="str">
        <f t="shared" si="387"/>
        <v>-</v>
      </c>
      <c r="O572" s="159" t="str">
        <f t="shared" si="388"/>
        <v>-</v>
      </c>
      <c r="P572" s="159" t="str">
        <f t="shared" si="389"/>
        <v>-</v>
      </c>
      <c r="Q572" s="159" t="str">
        <f t="shared" si="390"/>
        <v>-</v>
      </c>
      <c r="R572" s="159" t="str">
        <f t="shared" si="391"/>
        <v>-</v>
      </c>
      <c r="S572" s="159" t="str">
        <f t="shared" si="392"/>
        <v>-</v>
      </c>
      <c r="T572" s="159" t="str">
        <f t="shared" si="393"/>
        <v>-</v>
      </c>
      <c r="U572" s="159">
        <f t="shared" si="394"/>
        <v>3.5</v>
      </c>
      <c r="V572" s="159">
        <f t="shared" si="395"/>
        <v>0</v>
      </c>
      <c r="W572" s="159">
        <v>6.3</v>
      </c>
      <c r="X572" s="159">
        <v>0</v>
      </c>
      <c r="Y572" s="159">
        <v>0</v>
      </c>
      <c r="Z572" s="159">
        <v>0</v>
      </c>
      <c r="AA572" s="159"/>
      <c r="AB572" s="159">
        <f t="shared" si="396"/>
        <v>6.3</v>
      </c>
    </row>
    <row r="573" spans="1:28" ht="40.5" outlineLevel="1">
      <c r="A573" s="535" t="s">
        <v>1617</v>
      </c>
      <c r="B573" s="548" t="s">
        <v>1679</v>
      </c>
      <c r="C573" s="485" t="s">
        <v>409</v>
      </c>
      <c r="D573" s="190">
        <v>3.5</v>
      </c>
      <c r="E573" s="190"/>
      <c r="F573" s="485">
        <v>2018</v>
      </c>
      <c r="G573" s="485">
        <v>2018</v>
      </c>
      <c r="H573" s="159">
        <f t="shared" si="381"/>
        <v>6.3</v>
      </c>
      <c r="I573" s="159">
        <f t="shared" si="382"/>
        <v>6.3</v>
      </c>
      <c r="J573" s="159">
        <f t="shared" si="383"/>
        <v>6.3</v>
      </c>
      <c r="K573" s="159">
        <f t="shared" si="384"/>
        <v>3.5</v>
      </c>
      <c r="L573" s="159">
        <f t="shared" si="385"/>
        <v>0</v>
      </c>
      <c r="M573" s="159" t="str">
        <f t="shared" si="386"/>
        <v>-</v>
      </c>
      <c r="N573" s="159" t="str">
        <f t="shared" si="387"/>
        <v>-</v>
      </c>
      <c r="O573" s="159" t="str">
        <f t="shared" si="388"/>
        <v>-</v>
      </c>
      <c r="P573" s="159" t="str">
        <f t="shared" si="389"/>
        <v>-</v>
      </c>
      <c r="Q573" s="159" t="str">
        <f t="shared" si="390"/>
        <v>-</v>
      </c>
      <c r="R573" s="159" t="str">
        <f t="shared" si="391"/>
        <v>-</v>
      </c>
      <c r="S573" s="159" t="str">
        <f t="shared" si="392"/>
        <v>-</v>
      </c>
      <c r="T573" s="159" t="str">
        <f t="shared" si="393"/>
        <v>-</v>
      </c>
      <c r="U573" s="159">
        <f t="shared" si="394"/>
        <v>3.5</v>
      </c>
      <c r="V573" s="159">
        <f t="shared" si="395"/>
        <v>0</v>
      </c>
      <c r="W573" s="159">
        <v>6.3</v>
      </c>
      <c r="X573" s="159">
        <v>0</v>
      </c>
      <c r="Y573" s="159">
        <v>0</v>
      </c>
      <c r="Z573" s="159">
        <v>0</v>
      </c>
      <c r="AA573" s="159"/>
      <c r="AB573" s="159">
        <f t="shared" si="396"/>
        <v>6.3</v>
      </c>
    </row>
    <row r="574" spans="1:28" ht="40.5" outlineLevel="1">
      <c r="A574" s="535" t="s">
        <v>1618</v>
      </c>
      <c r="B574" s="548" t="s">
        <v>1680</v>
      </c>
      <c r="C574" s="485" t="s">
        <v>409</v>
      </c>
      <c r="D574" s="190">
        <v>3.5</v>
      </c>
      <c r="E574" s="190"/>
      <c r="F574" s="485">
        <v>2018</v>
      </c>
      <c r="G574" s="485">
        <v>2018</v>
      </c>
      <c r="H574" s="159">
        <f t="shared" si="381"/>
        <v>6.3</v>
      </c>
      <c r="I574" s="159">
        <f t="shared" si="382"/>
        <v>6.3</v>
      </c>
      <c r="J574" s="159">
        <f t="shared" si="383"/>
        <v>6.3</v>
      </c>
      <c r="K574" s="159">
        <f t="shared" si="384"/>
        <v>3.5</v>
      </c>
      <c r="L574" s="159">
        <f t="shared" si="385"/>
        <v>0</v>
      </c>
      <c r="M574" s="159" t="str">
        <f t="shared" si="386"/>
        <v>-</v>
      </c>
      <c r="N574" s="159" t="str">
        <f t="shared" si="387"/>
        <v>-</v>
      </c>
      <c r="O574" s="159" t="str">
        <f t="shared" si="388"/>
        <v>-</v>
      </c>
      <c r="P574" s="159" t="str">
        <f t="shared" si="389"/>
        <v>-</v>
      </c>
      <c r="Q574" s="159" t="str">
        <f t="shared" si="390"/>
        <v>-</v>
      </c>
      <c r="R574" s="159" t="str">
        <f t="shared" si="391"/>
        <v>-</v>
      </c>
      <c r="S574" s="159" t="str">
        <f t="shared" si="392"/>
        <v>-</v>
      </c>
      <c r="T574" s="159" t="str">
        <f t="shared" si="393"/>
        <v>-</v>
      </c>
      <c r="U574" s="159">
        <f t="shared" si="394"/>
        <v>3.5</v>
      </c>
      <c r="V574" s="159">
        <f t="shared" si="395"/>
        <v>0</v>
      </c>
      <c r="W574" s="159">
        <v>6.3</v>
      </c>
      <c r="X574" s="159">
        <v>0</v>
      </c>
      <c r="Y574" s="159">
        <v>0</v>
      </c>
      <c r="Z574" s="159">
        <v>0</v>
      </c>
      <c r="AA574" s="159"/>
      <c r="AB574" s="159">
        <f t="shared" si="396"/>
        <v>6.3</v>
      </c>
    </row>
    <row r="575" spans="1:28" ht="40.5" outlineLevel="1">
      <c r="A575" s="535" t="s">
        <v>1619</v>
      </c>
      <c r="B575" s="548" t="s">
        <v>1681</v>
      </c>
      <c r="C575" s="485" t="s">
        <v>409</v>
      </c>
      <c r="D575" s="190">
        <v>3.5</v>
      </c>
      <c r="E575" s="190"/>
      <c r="F575" s="485">
        <v>2018</v>
      </c>
      <c r="G575" s="485">
        <v>2018</v>
      </c>
      <c r="H575" s="159">
        <f t="shared" si="381"/>
        <v>6.3</v>
      </c>
      <c r="I575" s="159">
        <f t="shared" si="382"/>
        <v>6.3</v>
      </c>
      <c r="J575" s="159">
        <f t="shared" si="383"/>
        <v>6.3</v>
      </c>
      <c r="K575" s="159">
        <f t="shared" si="384"/>
        <v>3.5</v>
      </c>
      <c r="L575" s="159">
        <f t="shared" si="385"/>
        <v>0</v>
      </c>
      <c r="M575" s="159" t="str">
        <f t="shared" si="386"/>
        <v>-</v>
      </c>
      <c r="N575" s="159" t="str">
        <f t="shared" si="387"/>
        <v>-</v>
      </c>
      <c r="O575" s="159" t="str">
        <f t="shared" si="388"/>
        <v>-</v>
      </c>
      <c r="P575" s="159" t="str">
        <f t="shared" si="389"/>
        <v>-</v>
      </c>
      <c r="Q575" s="159" t="str">
        <f t="shared" si="390"/>
        <v>-</v>
      </c>
      <c r="R575" s="159" t="str">
        <f t="shared" si="391"/>
        <v>-</v>
      </c>
      <c r="S575" s="159" t="str">
        <f t="shared" si="392"/>
        <v>-</v>
      </c>
      <c r="T575" s="159" t="str">
        <f t="shared" si="393"/>
        <v>-</v>
      </c>
      <c r="U575" s="159">
        <f t="shared" si="394"/>
        <v>3.5</v>
      </c>
      <c r="V575" s="159">
        <f t="shared" si="395"/>
        <v>0</v>
      </c>
      <c r="W575" s="159">
        <v>6.3</v>
      </c>
      <c r="X575" s="159">
        <v>0</v>
      </c>
      <c r="Y575" s="159">
        <v>0</v>
      </c>
      <c r="Z575" s="159">
        <v>0</v>
      </c>
      <c r="AA575" s="159"/>
      <c r="AB575" s="159">
        <f t="shared" si="396"/>
        <v>6.3</v>
      </c>
    </row>
    <row r="576" spans="1:28" ht="40.5" outlineLevel="1">
      <c r="A576" s="535" t="s">
        <v>1620</v>
      </c>
      <c r="B576" s="548" t="s">
        <v>1682</v>
      </c>
      <c r="C576" s="485" t="s">
        <v>409</v>
      </c>
      <c r="D576" s="190">
        <v>3.5</v>
      </c>
      <c r="E576" s="190"/>
      <c r="F576" s="485">
        <v>2019</v>
      </c>
      <c r="G576" s="485">
        <v>2019</v>
      </c>
      <c r="H576" s="159">
        <f t="shared" si="381"/>
        <v>6.3</v>
      </c>
      <c r="I576" s="159">
        <f t="shared" si="382"/>
        <v>6.3</v>
      </c>
      <c r="J576" s="159">
        <f t="shared" si="383"/>
        <v>0</v>
      </c>
      <c r="K576" s="159" t="str">
        <f t="shared" si="384"/>
        <v>-</v>
      </c>
      <c r="L576" s="159" t="str">
        <f t="shared" si="385"/>
        <v>-</v>
      </c>
      <c r="M576" s="159">
        <f t="shared" si="386"/>
        <v>3.5</v>
      </c>
      <c r="N576" s="159">
        <f t="shared" si="387"/>
        <v>0</v>
      </c>
      <c r="O576" s="159" t="str">
        <f t="shared" si="388"/>
        <v>-</v>
      </c>
      <c r="P576" s="159" t="str">
        <f t="shared" si="389"/>
        <v>-</v>
      </c>
      <c r="Q576" s="159" t="str">
        <f t="shared" si="390"/>
        <v>-</v>
      </c>
      <c r="R576" s="159" t="str">
        <f t="shared" si="391"/>
        <v>-</v>
      </c>
      <c r="S576" s="159" t="str">
        <f t="shared" si="392"/>
        <v>-</v>
      </c>
      <c r="T576" s="159" t="str">
        <f t="shared" si="393"/>
        <v>-</v>
      </c>
      <c r="U576" s="159">
        <f t="shared" si="394"/>
        <v>3.5</v>
      </c>
      <c r="V576" s="159">
        <f t="shared" si="395"/>
        <v>0</v>
      </c>
      <c r="W576" s="159">
        <v>0</v>
      </c>
      <c r="X576" s="159">
        <v>6.3</v>
      </c>
      <c r="Y576" s="159">
        <v>0</v>
      </c>
      <c r="Z576" s="159">
        <v>0</v>
      </c>
      <c r="AA576" s="159"/>
      <c r="AB576" s="159">
        <f t="shared" si="396"/>
        <v>6.3</v>
      </c>
    </row>
    <row r="577" spans="1:28" ht="40.5" outlineLevel="1">
      <c r="A577" s="535" t="s">
        <v>1621</v>
      </c>
      <c r="B577" s="548" t="s">
        <v>1683</v>
      </c>
      <c r="C577" s="485" t="s">
        <v>409</v>
      </c>
      <c r="D577" s="190">
        <v>3.5</v>
      </c>
      <c r="E577" s="190"/>
      <c r="F577" s="485">
        <v>2019</v>
      </c>
      <c r="G577" s="485">
        <v>2019</v>
      </c>
      <c r="H577" s="159">
        <f t="shared" si="381"/>
        <v>6.3</v>
      </c>
      <c r="I577" s="159">
        <f t="shared" si="382"/>
        <v>6.3</v>
      </c>
      <c r="J577" s="159">
        <f t="shared" si="383"/>
        <v>0</v>
      </c>
      <c r="K577" s="159" t="str">
        <f t="shared" si="384"/>
        <v>-</v>
      </c>
      <c r="L577" s="159" t="str">
        <f t="shared" si="385"/>
        <v>-</v>
      </c>
      <c r="M577" s="159">
        <f t="shared" si="386"/>
        <v>3.5</v>
      </c>
      <c r="N577" s="159">
        <f t="shared" si="387"/>
        <v>0</v>
      </c>
      <c r="O577" s="159" t="str">
        <f t="shared" si="388"/>
        <v>-</v>
      </c>
      <c r="P577" s="159" t="str">
        <f t="shared" si="389"/>
        <v>-</v>
      </c>
      <c r="Q577" s="159" t="str">
        <f t="shared" si="390"/>
        <v>-</v>
      </c>
      <c r="R577" s="159" t="str">
        <f t="shared" si="391"/>
        <v>-</v>
      </c>
      <c r="S577" s="159" t="str">
        <f t="shared" si="392"/>
        <v>-</v>
      </c>
      <c r="T577" s="159" t="str">
        <f t="shared" si="393"/>
        <v>-</v>
      </c>
      <c r="U577" s="159">
        <f t="shared" si="394"/>
        <v>3.5</v>
      </c>
      <c r="V577" s="159">
        <f t="shared" si="395"/>
        <v>0</v>
      </c>
      <c r="W577" s="159">
        <v>0</v>
      </c>
      <c r="X577" s="159">
        <v>6.3</v>
      </c>
      <c r="Y577" s="159">
        <v>0</v>
      </c>
      <c r="Z577" s="159">
        <v>0</v>
      </c>
      <c r="AA577" s="159"/>
      <c r="AB577" s="159">
        <f t="shared" si="396"/>
        <v>6.3</v>
      </c>
    </row>
    <row r="578" spans="1:28" ht="40.5" outlineLevel="1">
      <c r="A578" s="535" t="s">
        <v>1622</v>
      </c>
      <c r="B578" s="548" t="s">
        <v>1684</v>
      </c>
      <c r="C578" s="485" t="s">
        <v>409</v>
      </c>
      <c r="D578" s="190">
        <v>3.5</v>
      </c>
      <c r="E578" s="190"/>
      <c r="F578" s="485">
        <v>2022</v>
      </c>
      <c r="G578" s="485">
        <v>2022</v>
      </c>
      <c r="H578" s="159">
        <f t="shared" si="381"/>
        <v>6.3</v>
      </c>
      <c r="I578" s="159">
        <f t="shared" si="382"/>
        <v>6.3</v>
      </c>
      <c r="J578" s="159">
        <f t="shared" si="383"/>
        <v>0</v>
      </c>
      <c r="K578" s="159" t="str">
        <f t="shared" si="384"/>
        <v>-</v>
      </c>
      <c r="L578" s="159" t="str">
        <f t="shared" si="385"/>
        <v>-</v>
      </c>
      <c r="M578" s="159" t="str">
        <f t="shared" si="386"/>
        <v>-</v>
      </c>
      <c r="N578" s="159" t="str">
        <f t="shared" si="387"/>
        <v>-</v>
      </c>
      <c r="O578" s="159" t="str">
        <f t="shared" si="388"/>
        <v>-</v>
      </c>
      <c r="P578" s="159" t="str">
        <f t="shared" si="389"/>
        <v>-</v>
      </c>
      <c r="Q578" s="159" t="str">
        <f t="shared" si="390"/>
        <v>-</v>
      </c>
      <c r="R578" s="159" t="str">
        <f t="shared" si="391"/>
        <v>-</v>
      </c>
      <c r="S578" s="159">
        <f t="shared" si="392"/>
        <v>3.5</v>
      </c>
      <c r="T578" s="159">
        <f t="shared" si="393"/>
        <v>0</v>
      </c>
      <c r="U578" s="159">
        <f t="shared" si="394"/>
        <v>3.5</v>
      </c>
      <c r="V578" s="159">
        <f t="shared" si="395"/>
        <v>0</v>
      </c>
      <c r="W578" s="159">
        <v>0</v>
      </c>
      <c r="X578" s="159">
        <v>0</v>
      </c>
      <c r="Y578" s="159">
        <v>0</v>
      </c>
      <c r="Z578" s="159">
        <v>0</v>
      </c>
      <c r="AA578" s="159">
        <v>6.3</v>
      </c>
      <c r="AB578" s="159">
        <f t="shared" si="396"/>
        <v>6.3</v>
      </c>
    </row>
    <row r="579" spans="1:28" ht="40.5" outlineLevel="1">
      <c r="A579" s="535" t="s">
        <v>1623</v>
      </c>
      <c r="B579" s="548" t="s">
        <v>1685</v>
      </c>
      <c r="C579" s="485" t="s">
        <v>409</v>
      </c>
      <c r="D579" s="190">
        <v>3.5</v>
      </c>
      <c r="E579" s="190"/>
      <c r="F579" s="485">
        <v>2022</v>
      </c>
      <c r="G579" s="485">
        <v>2022</v>
      </c>
      <c r="H579" s="159">
        <f t="shared" si="381"/>
        <v>6.3</v>
      </c>
      <c r="I579" s="159">
        <f t="shared" si="382"/>
        <v>6.3</v>
      </c>
      <c r="J579" s="159">
        <f t="shared" si="383"/>
        <v>0</v>
      </c>
      <c r="K579" s="159" t="str">
        <f t="shared" si="384"/>
        <v>-</v>
      </c>
      <c r="L579" s="159" t="str">
        <f t="shared" si="385"/>
        <v>-</v>
      </c>
      <c r="M579" s="159" t="str">
        <f t="shared" si="386"/>
        <v>-</v>
      </c>
      <c r="N579" s="159" t="str">
        <f t="shared" si="387"/>
        <v>-</v>
      </c>
      <c r="O579" s="159" t="str">
        <f t="shared" si="388"/>
        <v>-</v>
      </c>
      <c r="P579" s="159" t="str">
        <f t="shared" si="389"/>
        <v>-</v>
      </c>
      <c r="Q579" s="159" t="str">
        <f t="shared" si="390"/>
        <v>-</v>
      </c>
      <c r="R579" s="159" t="str">
        <f t="shared" si="391"/>
        <v>-</v>
      </c>
      <c r="S579" s="159">
        <f t="shared" si="392"/>
        <v>3.5</v>
      </c>
      <c r="T579" s="159">
        <f t="shared" si="393"/>
        <v>0</v>
      </c>
      <c r="U579" s="159">
        <f t="shared" si="394"/>
        <v>3.5</v>
      </c>
      <c r="V579" s="159">
        <f t="shared" si="395"/>
        <v>0</v>
      </c>
      <c r="W579" s="159">
        <v>0</v>
      </c>
      <c r="X579" s="159">
        <v>0</v>
      </c>
      <c r="Y579" s="159">
        <v>0</v>
      </c>
      <c r="Z579" s="159">
        <v>0</v>
      </c>
      <c r="AA579" s="159">
        <v>6.3</v>
      </c>
      <c r="AB579" s="159">
        <f t="shared" si="396"/>
        <v>6.3</v>
      </c>
    </row>
    <row r="580" spans="1:28" ht="40.5" outlineLevel="1">
      <c r="A580" s="535" t="s">
        <v>1624</v>
      </c>
      <c r="B580" s="548" t="s">
        <v>1686</v>
      </c>
      <c r="C580" s="485" t="s">
        <v>409</v>
      </c>
      <c r="D580" s="190">
        <v>3.5</v>
      </c>
      <c r="E580" s="190"/>
      <c r="F580" s="485">
        <v>2022</v>
      </c>
      <c r="G580" s="485">
        <v>2022</v>
      </c>
      <c r="H580" s="159">
        <f t="shared" si="381"/>
        <v>6.3</v>
      </c>
      <c r="I580" s="159">
        <f t="shared" si="382"/>
        <v>6.3</v>
      </c>
      <c r="J580" s="159">
        <f t="shared" si="383"/>
        <v>0</v>
      </c>
      <c r="K580" s="159" t="str">
        <f t="shared" si="384"/>
        <v>-</v>
      </c>
      <c r="L580" s="159" t="str">
        <f t="shared" si="385"/>
        <v>-</v>
      </c>
      <c r="M580" s="159" t="str">
        <f t="shared" si="386"/>
        <v>-</v>
      </c>
      <c r="N580" s="159" t="str">
        <f t="shared" si="387"/>
        <v>-</v>
      </c>
      <c r="O580" s="159" t="str">
        <f t="shared" si="388"/>
        <v>-</v>
      </c>
      <c r="P580" s="159" t="str">
        <f t="shared" si="389"/>
        <v>-</v>
      </c>
      <c r="Q580" s="159" t="str">
        <f t="shared" si="390"/>
        <v>-</v>
      </c>
      <c r="R580" s="159" t="str">
        <f t="shared" si="391"/>
        <v>-</v>
      </c>
      <c r="S580" s="159">
        <f t="shared" si="392"/>
        <v>3.5</v>
      </c>
      <c r="T580" s="159">
        <f t="shared" si="393"/>
        <v>0</v>
      </c>
      <c r="U580" s="159">
        <f t="shared" si="394"/>
        <v>3.5</v>
      </c>
      <c r="V580" s="159">
        <f t="shared" si="395"/>
        <v>0</v>
      </c>
      <c r="W580" s="159">
        <v>0</v>
      </c>
      <c r="X580" s="159">
        <v>0</v>
      </c>
      <c r="Y580" s="159">
        <v>0</v>
      </c>
      <c r="Z580" s="159">
        <v>0</v>
      </c>
      <c r="AA580" s="159">
        <v>6.3</v>
      </c>
      <c r="AB580" s="159">
        <f t="shared" si="396"/>
        <v>6.3</v>
      </c>
    </row>
    <row r="581" spans="1:28" ht="40.5" outlineLevel="1">
      <c r="A581" s="535" t="s">
        <v>1625</v>
      </c>
      <c r="B581" s="548" t="s">
        <v>1687</v>
      </c>
      <c r="C581" s="485" t="s">
        <v>409</v>
      </c>
      <c r="D581" s="190">
        <v>3.5</v>
      </c>
      <c r="E581" s="190"/>
      <c r="F581" s="485">
        <v>2022</v>
      </c>
      <c r="G581" s="485">
        <v>2022</v>
      </c>
      <c r="H581" s="159">
        <f t="shared" si="381"/>
        <v>6.3</v>
      </c>
      <c r="I581" s="159">
        <f t="shared" si="382"/>
        <v>6.3</v>
      </c>
      <c r="J581" s="159">
        <f t="shared" si="383"/>
        <v>0</v>
      </c>
      <c r="K581" s="159" t="str">
        <f t="shared" si="384"/>
        <v>-</v>
      </c>
      <c r="L581" s="159" t="str">
        <f t="shared" si="385"/>
        <v>-</v>
      </c>
      <c r="M581" s="159" t="str">
        <f t="shared" si="386"/>
        <v>-</v>
      </c>
      <c r="N581" s="159" t="str">
        <f t="shared" si="387"/>
        <v>-</v>
      </c>
      <c r="O581" s="159" t="str">
        <f t="shared" si="388"/>
        <v>-</v>
      </c>
      <c r="P581" s="159" t="str">
        <f t="shared" si="389"/>
        <v>-</v>
      </c>
      <c r="Q581" s="159" t="str">
        <f t="shared" si="390"/>
        <v>-</v>
      </c>
      <c r="R581" s="159" t="str">
        <f t="shared" si="391"/>
        <v>-</v>
      </c>
      <c r="S581" s="159">
        <f t="shared" si="392"/>
        <v>3.5</v>
      </c>
      <c r="T581" s="159">
        <f t="shared" si="393"/>
        <v>0</v>
      </c>
      <c r="U581" s="159">
        <f t="shared" si="394"/>
        <v>3.5</v>
      </c>
      <c r="V581" s="159">
        <f t="shared" si="395"/>
        <v>0</v>
      </c>
      <c r="W581" s="159">
        <v>0</v>
      </c>
      <c r="X581" s="159">
        <v>0</v>
      </c>
      <c r="Y581" s="159">
        <v>0</v>
      </c>
      <c r="Z581" s="159">
        <v>0</v>
      </c>
      <c r="AA581" s="159">
        <v>6.3</v>
      </c>
      <c r="AB581" s="159">
        <f t="shared" si="396"/>
        <v>6.3</v>
      </c>
    </row>
    <row r="582" spans="1:28" ht="40.5" outlineLevel="1">
      <c r="A582" s="534" t="s">
        <v>726</v>
      </c>
      <c r="B582" s="542" t="s">
        <v>514</v>
      </c>
      <c r="C582" s="520"/>
      <c r="D582" s="518"/>
      <c r="E582" s="518"/>
      <c r="F582" s="515"/>
      <c r="G582" s="515"/>
      <c r="H582" s="513"/>
      <c r="I582" s="513"/>
      <c r="J582" s="513"/>
      <c r="K582" s="513"/>
      <c r="L582" s="513"/>
      <c r="M582" s="513"/>
      <c r="N582" s="513"/>
      <c r="O582" s="513"/>
      <c r="P582" s="513"/>
      <c r="Q582" s="513"/>
      <c r="R582" s="513"/>
      <c r="S582" s="513"/>
      <c r="T582" s="513"/>
      <c r="U582" s="513"/>
      <c r="V582" s="513"/>
      <c r="W582" s="513"/>
      <c r="X582" s="513"/>
      <c r="Y582" s="513"/>
      <c r="Z582" s="513"/>
      <c r="AA582" s="513"/>
      <c r="AB582" s="513"/>
    </row>
    <row r="583" spans="1:28" ht="40.5" outlineLevel="1">
      <c r="A583" s="535" t="s">
        <v>727</v>
      </c>
      <c r="B583" s="553" t="s">
        <v>1380</v>
      </c>
      <c r="C583" s="485" t="s">
        <v>433</v>
      </c>
      <c r="D583" s="190"/>
      <c r="E583" s="190"/>
      <c r="F583" s="485">
        <v>2021</v>
      </c>
      <c r="G583" s="485">
        <v>2022</v>
      </c>
      <c r="H583" s="159">
        <f t="shared" ref="H583" si="397">AB583</f>
        <v>400</v>
      </c>
      <c r="I583" s="159">
        <f t="shared" si="352"/>
        <v>400</v>
      </c>
      <c r="J583" s="159">
        <f t="shared" ref="J583" si="398">W583</f>
        <v>0</v>
      </c>
      <c r="K583" s="159" t="str">
        <f t="shared" ref="K583" si="399">IF(G583=2018,D583,"-")</f>
        <v>-</v>
      </c>
      <c r="L583" s="159" t="str">
        <f t="shared" ref="L583" si="400">IF(G583=2018,E583,"-")</f>
        <v>-</v>
      </c>
      <c r="M583" s="159" t="str">
        <f t="shared" ref="M583" si="401">IF(G583=2019,D583,"-")</f>
        <v>-</v>
      </c>
      <c r="N583" s="159" t="str">
        <f t="shared" ref="N583" si="402">IF(G583=2019,E583,"-")</f>
        <v>-</v>
      </c>
      <c r="O583" s="159" t="str">
        <f t="shared" ref="O583" si="403">IF(G583=2020,D583,"-")</f>
        <v>-</v>
      </c>
      <c r="P583" s="159" t="str">
        <f t="shared" ref="P583" si="404">IF(G583=2020,E583,"-")</f>
        <v>-</v>
      </c>
      <c r="Q583" s="159" t="str">
        <f t="shared" ref="Q583" si="405">IF(G583=2021,D583,"-")</f>
        <v>-</v>
      </c>
      <c r="R583" s="159" t="str">
        <f t="shared" ref="R583" si="406">IF(G583=2021,E583,"-")</f>
        <v>-</v>
      </c>
      <c r="S583" s="159">
        <f t="shared" ref="S583" si="407">IF(G583=2022,D583,"-")</f>
        <v>0</v>
      </c>
      <c r="T583" s="159">
        <f t="shared" ref="T583" si="408">IF(G583=2022,E583,"-")</f>
        <v>0</v>
      </c>
      <c r="U583" s="159">
        <f t="shared" ref="U583" si="409">SUM(K583,M583,O583,Q583,S583,)</f>
        <v>0</v>
      </c>
      <c r="V583" s="159">
        <f t="shared" ref="V583:V596" si="410">SUM(L583,N583,P583,R583,T583,)</f>
        <v>0</v>
      </c>
      <c r="W583" s="159">
        <v>0</v>
      </c>
      <c r="X583" s="159">
        <v>0</v>
      </c>
      <c r="Y583" s="159">
        <v>0</v>
      </c>
      <c r="Z583" s="159">
        <v>250</v>
      </c>
      <c r="AA583" s="159">
        <v>150</v>
      </c>
      <c r="AB583" s="159">
        <f t="shared" ref="AB583:AB596" si="411">SUM(W583:AA583)</f>
        <v>400</v>
      </c>
    </row>
    <row r="584" spans="1:28" outlineLevel="1">
      <c r="A584" s="535" t="s">
        <v>823</v>
      </c>
      <c r="B584" s="553" t="s">
        <v>1390</v>
      </c>
      <c r="C584" s="485" t="s">
        <v>433</v>
      </c>
      <c r="D584" s="190"/>
      <c r="E584" s="190"/>
      <c r="F584" s="485">
        <v>2022</v>
      </c>
      <c r="G584" s="485">
        <v>2022</v>
      </c>
      <c r="H584" s="159">
        <f t="shared" ref="H584:H596" si="412">AB584</f>
        <v>35</v>
      </c>
      <c r="I584" s="159">
        <f t="shared" ref="I584:I596" si="413">H584</f>
        <v>35</v>
      </c>
      <c r="J584" s="159">
        <f t="shared" ref="J584:J596" si="414">W584</f>
        <v>0</v>
      </c>
      <c r="K584" s="159" t="str">
        <f t="shared" ref="K584:K596" si="415">IF(G584=2018,D584,"-")</f>
        <v>-</v>
      </c>
      <c r="L584" s="159" t="str">
        <f t="shared" ref="L584:L596" si="416">IF(G584=2018,E584,"-")</f>
        <v>-</v>
      </c>
      <c r="M584" s="159" t="str">
        <f t="shared" ref="M584:M596" si="417">IF(G584=2019,D584,"-")</f>
        <v>-</v>
      </c>
      <c r="N584" s="159" t="str">
        <f t="shared" ref="N584:N596" si="418">IF(G584=2019,E584,"-")</f>
        <v>-</v>
      </c>
      <c r="O584" s="159" t="str">
        <f t="shared" ref="O584:O596" si="419">IF(G584=2020,D584,"-")</f>
        <v>-</v>
      </c>
      <c r="P584" s="159" t="str">
        <f t="shared" ref="P584:P596" si="420">IF(G584=2020,E584,"-")</f>
        <v>-</v>
      </c>
      <c r="Q584" s="159" t="str">
        <f t="shared" ref="Q584:Q596" si="421">IF(G584=2021,D584,"-")</f>
        <v>-</v>
      </c>
      <c r="R584" s="159" t="str">
        <f t="shared" ref="R584:R596" si="422">IF(G584=2021,E584,"-")</f>
        <v>-</v>
      </c>
      <c r="S584" s="159">
        <f t="shared" ref="S584:S596" si="423">IF(G584=2022,D584,"-")</f>
        <v>0</v>
      </c>
      <c r="T584" s="159">
        <f t="shared" ref="T584:T596" si="424">IF(G584=2022,E584,"-")</f>
        <v>0</v>
      </c>
      <c r="U584" s="159">
        <f t="shared" ref="U584:U596" si="425">SUM(K584,M584,O584,Q584,S584,)</f>
        <v>0</v>
      </c>
      <c r="V584" s="159">
        <f t="shared" si="410"/>
        <v>0</v>
      </c>
      <c r="W584" s="159">
        <v>0</v>
      </c>
      <c r="X584" s="159">
        <v>0</v>
      </c>
      <c r="Y584" s="159">
        <v>0</v>
      </c>
      <c r="Z584" s="159">
        <v>0</v>
      </c>
      <c r="AA584" s="159">
        <v>35</v>
      </c>
      <c r="AB584" s="159">
        <f t="shared" si="411"/>
        <v>35</v>
      </c>
    </row>
    <row r="585" spans="1:28" ht="40.5" outlineLevel="1">
      <c r="A585" s="535" t="s">
        <v>824</v>
      </c>
      <c r="B585" s="553" t="s">
        <v>1455</v>
      </c>
      <c r="C585" s="485" t="s">
        <v>433</v>
      </c>
      <c r="D585" s="190"/>
      <c r="E585" s="190"/>
      <c r="F585" s="485">
        <v>2018</v>
      </c>
      <c r="G585" s="485">
        <v>2019</v>
      </c>
      <c r="H585" s="159">
        <f t="shared" si="412"/>
        <v>8.4</v>
      </c>
      <c r="I585" s="159">
        <f t="shared" si="413"/>
        <v>8.4</v>
      </c>
      <c r="J585" s="159">
        <f t="shared" si="414"/>
        <v>4.2</v>
      </c>
      <c r="K585" s="159" t="str">
        <f t="shared" si="415"/>
        <v>-</v>
      </c>
      <c r="L585" s="159" t="str">
        <f t="shared" si="416"/>
        <v>-</v>
      </c>
      <c r="M585" s="159">
        <f t="shared" si="417"/>
        <v>0</v>
      </c>
      <c r="N585" s="159">
        <f t="shared" si="418"/>
        <v>0</v>
      </c>
      <c r="O585" s="159" t="str">
        <f t="shared" si="419"/>
        <v>-</v>
      </c>
      <c r="P585" s="159" t="str">
        <f t="shared" si="420"/>
        <v>-</v>
      </c>
      <c r="Q585" s="159" t="str">
        <f t="shared" si="421"/>
        <v>-</v>
      </c>
      <c r="R585" s="159" t="str">
        <f t="shared" si="422"/>
        <v>-</v>
      </c>
      <c r="S585" s="159" t="str">
        <f t="shared" si="423"/>
        <v>-</v>
      </c>
      <c r="T585" s="159" t="str">
        <f t="shared" si="424"/>
        <v>-</v>
      </c>
      <c r="U585" s="159">
        <f t="shared" si="425"/>
        <v>0</v>
      </c>
      <c r="V585" s="159">
        <f t="shared" si="410"/>
        <v>0</v>
      </c>
      <c r="W585" s="159">
        <v>4.2</v>
      </c>
      <c r="X585" s="159">
        <v>4.2</v>
      </c>
      <c r="Y585" s="159">
        <v>0</v>
      </c>
      <c r="Z585" s="159">
        <v>0</v>
      </c>
      <c r="AA585" s="159">
        <v>0</v>
      </c>
      <c r="AB585" s="159">
        <f t="shared" si="411"/>
        <v>8.4</v>
      </c>
    </row>
    <row r="586" spans="1:28" ht="40.5" outlineLevel="1">
      <c r="A586" s="535" t="s">
        <v>825</v>
      </c>
      <c r="B586" s="553" t="s">
        <v>1446</v>
      </c>
      <c r="C586" s="485" t="s">
        <v>433</v>
      </c>
      <c r="D586" s="190"/>
      <c r="E586" s="190"/>
      <c r="F586" s="485">
        <v>2021</v>
      </c>
      <c r="G586" s="485">
        <v>2021</v>
      </c>
      <c r="H586" s="159">
        <f t="shared" si="412"/>
        <v>5.3</v>
      </c>
      <c r="I586" s="159">
        <f t="shared" si="413"/>
        <v>5.3</v>
      </c>
      <c r="J586" s="159">
        <f t="shared" si="414"/>
        <v>0</v>
      </c>
      <c r="K586" s="159" t="str">
        <f t="shared" si="415"/>
        <v>-</v>
      </c>
      <c r="L586" s="159" t="str">
        <f t="shared" si="416"/>
        <v>-</v>
      </c>
      <c r="M586" s="159" t="str">
        <f t="shared" si="417"/>
        <v>-</v>
      </c>
      <c r="N586" s="159" t="str">
        <f t="shared" si="418"/>
        <v>-</v>
      </c>
      <c r="O586" s="159" t="str">
        <f t="shared" si="419"/>
        <v>-</v>
      </c>
      <c r="P586" s="159" t="str">
        <f t="shared" si="420"/>
        <v>-</v>
      </c>
      <c r="Q586" s="159">
        <f t="shared" si="421"/>
        <v>0</v>
      </c>
      <c r="R586" s="159">
        <f t="shared" si="422"/>
        <v>0</v>
      </c>
      <c r="S586" s="159" t="str">
        <f t="shared" si="423"/>
        <v>-</v>
      </c>
      <c r="T586" s="159" t="str">
        <f t="shared" si="424"/>
        <v>-</v>
      </c>
      <c r="U586" s="159">
        <f t="shared" si="425"/>
        <v>0</v>
      </c>
      <c r="V586" s="159">
        <f t="shared" si="410"/>
        <v>0</v>
      </c>
      <c r="W586" s="159">
        <v>0</v>
      </c>
      <c r="X586" s="159">
        <v>0</v>
      </c>
      <c r="Y586" s="159">
        <v>0</v>
      </c>
      <c r="Z586" s="159">
        <v>5.3</v>
      </c>
      <c r="AA586" s="159">
        <v>0</v>
      </c>
      <c r="AB586" s="159">
        <f t="shared" si="411"/>
        <v>5.3</v>
      </c>
    </row>
    <row r="587" spans="1:28" ht="40.5" outlineLevel="1">
      <c r="A587" s="535" t="s">
        <v>826</v>
      </c>
      <c r="B587" s="553" t="s">
        <v>1450</v>
      </c>
      <c r="C587" s="485" t="s">
        <v>433</v>
      </c>
      <c r="D587" s="190"/>
      <c r="E587" s="190"/>
      <c r="F587" s="485">
        <v>2018</v>
      </c>
      <c r="G587" s="485">
        <v>2022</v>
      </c>
      <c r="H587" s="159">
        <f t="shared" si="412"/>
        <v>7.1999999999999993</v>
      </c>
      <c r="I587" s="159">
        <f t="shared" si="413"/>
        <v>7.1999999999999993</v>
      </c>
      <c r="J587" s="159">
        <f t="shared" si="414"/>
        <v>1.2</v>
      </c>
      <c r="K587" s="159" t="str">
        <f t="shared" si="415"/>
        <v>-</v>
      </c>
      <c r="L587" s="159" t="str">
        <f t="shared" si="416"/>
        <v>-</v>
      </c>
      <c r="M587" s="159" t="str">
        <f t="shared" si="417"/>
        <v>-</v>
      </c>
      <c r="N587" s="159" t="str">
        <f t="shared" si="418"/>
        <v>-</v>
      </c>
      <c r="O587" s="159" t="str">
        <f t="shared" si="419"/>
        <v>-</v>
      </c>
      <c r="P587" s="159" t="str">
        <f t="shared" si="420"/>
        <v>-</v>
      </c>
      <c r="Q587" s="159" t="str">
        <f t="shared" si="421"/>
        <v>-</v>
      </c>
      <c r="R587" s="159" t="str">
        <f t="shared" si="422"/>
        <v>-</v>
      </c>
      <c r="S587" s="159">
        <f t="shared" si="423"/>
        <v>0</v>
      </c>
      <c r="T587" s="159">
        <f t="shared" si="424"/>
        <v>0</v>
      </c>
      <c r="U587" s="159">
        <f t="shared" si="425"/>
        <v>0</v>
      </c>
      <c r="V587" s="159">
        <f t="shared" si="410"/>
        <v>0</v>
      </c>
      <c r="W587" s="159">
        <v>1.2</v>
      </c>
      <c r="X587" s="159">
        <v>1.2</v>
      </c>
      <c r="Y587" s="159">
        <v>1.2</v>
      </c>
      <c r="Z587" s="159">
        <v>1.2</v>
      </c>
      <c r="AA587" s="159">
        <v>2.4</v>
      </c>
      <c r="AB587" s="159">
        <f t="shared" si="411"/>
        <v>7.1999999999999993</v>
      </c>
    </row>
    <row r="588" spans="1:28" outlineLevel="1">
      <c r="A588" s="535" t="s">
        <v>827</v>
      </c>
      <c r="B588" s="553" t="s">
        <v>1451</v>
      </c>
      <c r="C588" s="485" t="s">
        <v>433</v>
      </c>
      <c r="D588" s="190"/>
      <c r="E588" s="190"/>
      <c r="F588" s="485">
        <v>2018</v>
      </c>
      <c r="G588" s="485">
        <v>2022</v>
      </c>
      <c r="H588" s="159">
        <f t="shared" si="412"/>
        <v>4.6900000000000004</v>
      </c>
      <c r="I588" s="159">
        <f t="shared" si="413"/>
        <v>4.6900000000000004</v>
      </c>
      <c r="J588" s="159">
        <f t="shared" si="414"/>
        <v>0.67</v>
      </c>
      <c r="K588" s="159" t="str">
        <f t="shared" si="415"/>
        <v>-</v>
      </c>
      <c r="L588" s="159" t="str">
        <f t="shared" si="416"/>
        <v>-</v>
      </c>
      <c r="M588" s="159" t="str">
        <f t="shared" si="417"/>
        <v>-</v>
      </c>
      <c r="N588" s="159" t="str">
        <f t="shared" si="418"/>
        <v>-</v>
      </c>
      <c r="O588" s="159" t="str">
        <f t="shared" si="419"/>
        <v>-</v>
      </c>
      <c r="P588" s="159" t="str">
        <f t="shared" si="420"/>
        <v>-</v>
      </c>
      <c r="Q588" s="159" t="str">
        <f t="shared" si="421"/>
        <v>-</v>
      </c>
      <c r="R588" s="159" t="str">
        <f t="shared" si="422"/>
        <v>-</v>
      </c>
      <c r="S588" s="159">
        <f t="shared" si="423"/>
        <v>0</v>
      </c>
      <c r="T588" s="159">
        <f t="shared" si="424"/>
        <v>0</v>
      </c>
      <c r="U588" s="159">
        <f t="shared" si="425"/>
        <v>0</v>
      </c>
      <c r="V588" s="159">
        <f t="shared" si="410"/>
        <v>0</v>
      </c>
      <c r="W588" s="159">
        <v>0.67</v>
      </c>
      <c r="X588" s="159">
        <v>0.67</v>
      </c>
      <c r="Y588" s="159">
        <v>0.67</v>
      </c>
      <c r="Z588" s="159">
        <f>0.67*2</f>
        <v>1.34</v>
      </c>
      <c r="AA588" s="159">
        <f>0.67*2</f>
        <v>1.34</v>
      </c>
      <c r="AB588" s="159">
        <f t="shared" si="411"/>
        <v>4.6900000000000004</v>
      </c>
    </row>
    <row r="589" spans="1:28" ht="40.5" outlineLevel="1">
      <c r="A589" s="535" t="s">
        <v>828</v>
      </c>
      <c r="B589" s="553" t="s">
        <v>1447</v>
      </c>
      <c r="C589" s="485" t="s">
        <v>433</v>
      </c>
      <c r="D589" s="190"/>
      <c r="E589" s="190"/>
      <c r="F589" s="485">
        <v>2019</v>
      </c>
      <c r="G589" s="485">
        <v>2019</v>
      </c>
      <c r="H589" s="159">
        <f t="shared" si="412"/>
        <v>4.5999999999999996</v>
      </c>
      <c r="I589" s="159">
        <f t="shared" si="413"/>
        <v>4.5999999999999996</v>
      </c>
      <c r="J589" s="159">
        <f t="shared" si="414"/>
        <v>0</v>
      </c>
      <c r="K589" s="159" t="str">
        <f t="shared" si="415"/>
        <v>-</v>
      </c>
      <c r="L589" s="159" t="str">
        <f t="shared" si="416"/>
        <v>-</v>
      </c>
      <c r="M589" s="159">
        <f t="shared" si="417"/>
        <v>0</v>
      </c>
      <c r="N589" s="159">
        <f t="shared" si="418"/>
        <v>0</v>
      </c>
      <c r="O589" s="159" t="str">
        <f t="shared" si="419"/>
        <v>-</v>
      </c>
      <c r="P589" s="159" t="str">
        <f t="shared" si="420"/>
        <v>-</v>
      </c>
      <c r="Q589" s="159" t="str">
        <f t="shared" si="421"/>
        <v>-</v>
      </c>
      <c r="R589" s="159" t="str">
        <f t="shared" si="422"/>
        <v>-</v>
      </c>
      <c r="S589" s="159" t="str">
        <f t="shared" si="423"/>
        <v>-</v>
      </c>
      <c r="T589" s="159" t="str">
        <f t="shared" si="424"/>
        <v>-</v>
      </c>
      <c r="U589" s="159">
        <f t="shared" si="425"/>
        <v>0</v>
      </c>
      <c r="V589" s="159">
        <f t="shared" si="410"/>
        <v>0</v>
      </c>
      <c r="W589" s="159">
        <v>0</v>
      </c>
      <c r="X589" s="159">
        <v>4.5999999999999996</v>
      </c>
      <c r="Y589" s="159">
        <v>0</v>
      </c>
      <c r="Z589" s="159">
        <v>0</v>
      </c>
      <c r="AA589" s="159">
        <v>0</v>
      </c>
      <c r="AB589" s="159">
        <f t="shared" si="411"/>
        <v>4.5999999999999996</v>
      </c>
    </row>
    <row r="590" spans="1:28" ht="40.5" outlineLevel="1">
      <c r="A590" s="535" t="s">
        <v>829</v>
      </c>
      <c r="B590" s="553" t="s">
        <v>1448</v>
      </c>
      <c r="C590" s="485" t="s">
        <v>433</v>
      </c>
      <c r="D590" s="190"/>
      <c r="E590" s="190"/>
      <c r="F590" s="485">
        <v>2021</v>
      </c>
      <c r="G590" s="485">
        <v>2021</v>
      </c>
      <c r="H590" s="159">
        <f t="shared" si="412"/>
        <v>15.5</v>
      </c>
      <c r="I590" s="159">
        <f t="shared" si="413"/>
        <v>15.5</v>
      </c>
      <c r="J590" s="159">
        <f t="shared" si="414"/>
        <v>0</v>
      </c>
      <c r="K590" s="159" t="str">
        <f t="shared" si="415"/>
        <v>-</v>
      </c>
      <c r="L590" s="159" t="str">
        <f t="shared" si="416"/>
        <v>-</v>
      </c>
      <c r="M590" s="159" t="str">
        <f t="shared" si="417"/>
        <v>-</v>
      </c>
      <c r="N590" s="159" t="str">
        <f t="shared" si="418"/>
        <v>-</v>
      </c>
      <c r="O590" s="159" t="str">
        <f t="shared" si="419"/>
        <v>-</v>
      </c>
      <c r="P590" s="159" t="str">
        <f t="shared" si="420"/>
        <v>-</v>
      </c>
      <c r="Q590" s="159">
        <f t="shared" si="421"/>
        <v>0</v>
      </c>
      <c r="R590" s="159">
        <f t="shared" si="422"/>
        <v>0</v>
      </c>
      <c r="S590" s="159" t="str">
        <f t="shared" si="423"/>
        <v>-</v>
      </c>
      <c r="T590" s="159" t="str">
        <f t="shared" si="424"/>
        <v>-</v>
      </c>
      <c r="U590" s="159">
        <f t="shared" si="425"/>
        <v>0</v>
      </c>
      <c r="V590" s="159">
        <f t="shared" si="410"/>
        <v>0</v>
      </c>
      <c r="W590" s="159">
        <v>0</v>
      </c>
      <c r="X590" s="159">
        <v>0</v>
      </c>
      <c r="Y590" s="159">
        <v>0</v>
      </c>
      <c r="Z590" s="159">
        <v>15.5</v>
      </c>
      <c r="AA590" s="159">
        <v>0</v>
      </c>
      <c r="AB590" s="159">
        <f t="shared" si="411"/>
        <v>15.5</v>
      </c>
    </row>
    <row r="591" spans="1:28" outlineLevel="1">
      <c r="A591" s="535" t="s">
        <v>830</v>
      </c>
      <c r="B591" s="553" t="s">
        <v>1449</v>
      </c>
      <c r="C591" s="485" t="s">
        <v>433</v>
      </c>
      <c r="D591" s="190"/>
      <c r="E591" s="190"/>
      <c r="F591" s="485">
        <v>2022</v>
      </c>
      <c r="G591" s="485">
        <v>2022</v>
      </c>
      <c r="H591" s="159">
        <f t="shared" si="412"/>
        <v>4.3</v>
      </c>
      <c r="I591" s="159">
        <f t="shared" si="413"/>
        <v>4.3</v>
      </c>
      <c r="J591" s="159">
        <f t="shared" si="414"/>
        <v>0</v>
      </c>
      <c r="K591" s="159" t="str">
        <f t="shared" si="415"/>
        <v>-</v>
      </c>
      <c r="L591" s="159" t="str">
        <f t="shared" si="416"/>
        <v>-</v>
      </c>
      <c r="M591" s="159" t="str">
        <f t="shared" si="417"/>
        <v>-</v>
      </c>
      <c r="N591" s="159" t="str">
        <f t="shared" si="418"/>
        <v>-</v>
      </c>
      <c r="O591" s="159" t="str">
        <f t="shared" si="419"/>
        <v>-</v>
      </c>
      <c r="P591" s="159" t="str">
        <f t="shared" si="420"/>
        <v>-</v>
      </c>
      <c r="Q591" s="159" t="str">
        <f t="shared" si="421"/>
        <v>-</v>
      </c>
      <c r="R591" s="159" t="str">
        <f t="shared" si="422"/>
        <v>-</v>
      </c>
      <c r="S591" s="159">
        <f t="shared" si="423"/>
        <v>0</v>
      </c>
      <c r="T591" s="159">
        <f t="shared" si="424"/>
        <v>0</v>
      </c>
      <c r="U591" s="159">
        <f t="shared" si="425"/>
        <v>0</v>
      </c>
      <c r="V591" s="159">
        <f t="shared" si="410"/>
        <v>0</v>
      </c>
      <c r="W591" s="159">
        <v>0</v>
      </c>
      <c r="X591" s="159">
        <v>0</v>
      </c>
      <c r="Y591" s="159">
        <v>0</v>
      </c>
      <c r="Z591" s="159">
        <v>0</v>
      </c>
      <c r="AA591" s="159">
        <v>4.3</v>
      </c>
      <c r="AB591" s="159">
        <f t="shared" si="411"/>
        <v>4.3</v>
      </c>
    </row>
    <row r="592" spans="1:28" outlineLevel="1">
      <c r="A592" s="535" t="s">
        <v>874</v>
      </c>
      <c r="B592" s="553" t="s">
        <v>1452</v>
      </c>
      <c r="C592" s="485" t="s">
        <v>433</v>
      </c>
      <c r="D592" s="190"/>
      <c r="E592" s="190"/>
      <c r="F592" s="485">
        <v>2019</v>
      </c>
      <c r="G592" s="485">
        <v>2020</v>
      </c>
      <c r="H592" s="159">
        <f t="shared" si="412"/>
        <v>3</v>
      </c>
      <c r="I592" s="159">
        <f t="shared" si="413"/>
        <v>3</v>
      </c>
      <c r="J592" s="159">
        <f t="shared" si="414"/>
        <v>0</v>
      </c>
      <c r="K592" s="159" t="str">
        <f t="shared" si="415"/>
        <v>-</v>
      </c>
      <c r="L592" s="159" t="str">
        <f t="shared" si="416"/>
        <v>-</v>
      </c>
      <c r="M592" s="159" t="str">
        <f t="shared" si="417"/>
        <v>-</v>
      </c>
      <c r="N592" s="159" t="str">
        <f t="shared" si="418"/>
        <v>-</v>
      </c>
      <c r="O592" s="159">
        <f t="shared" si="419"/>
        <v>0</v>
      </c>
      <c r="P592" s="159">
        <f t="shared" si="420"/>
        <v>0</v>
      </c>
      <c r="Q592" s="159" t="str">
        <f t="shared" si="421"/>
        <v>-</v>
      </c>
      <c r="R592" s="159" t="str">
        <f t="shared" si="422"/>
        <v>-</v>
      </c>
      <c r="S592" s="159" t="str">
        <f t="shared" si="423"/>
        <v>-</v>
      </c>
      <c r="T592" s="159" t="str">
        <f t="shared" si="424"/>
        <v>-</v>
      </c>
      <c r="U592" s="159">
        <f t="shared" si="425"/>
        <v>0</v>
      </c>
      <c r="V592" s="159">
        <f t="shared" si="410"/>
        <v>0</v>
      </c>
      <c r="W592" s="159">
        <v>0</v>
      </c>
      <c r="X592" s="159">
        <v>1.5</v>
      </c>
      <c r="Y592" s="159">
        <v>1.5</v>
      </c>
      <c r="Z592" s="159">
        <v>0</v>
      </c>
      <c r="AA592" s="159">
        <v>0</v>
      </c>
      <c r="AB592" s="159">
        <f t="shared" si="411"/>
        <v>3</v>
      </c>
    </row>
    <row r="593" spans="1:28" ht="40.5" outlineLevel="1">
      <c r="A593" s="535" t="s">
        <v>1427</v>
      </c>
      <c r="B593" s="553" t="s">
        <v>1453</v>
      </c>
      <c r="C593" s="485" t="s">
        <v>433</v>
      </c>
      <c r="D593" s="190"/>
      <c r="E593" s="190"/>
      <c r="F593" s="485">
        <v>2021</v>
      </c>
      <c r="G593" s="485">
        <v>2022</v>
      </c>
      <c r="H593" s="159">
        <f t="shared" si="412"/>
        <v>5.2</v>
      </c>
      <c r="I593" s="159">
        <f t="shared" si="413"/>
        <v>5.2</v>
      </c>
      <c r="J593" s="159">
        <f t="shared" si="414"/>
        <v>0</v>
      </c>
      <c r="K593" s="159" t="str">
        <f t="shared" si="415"/>
        <v>-</v>
      </c>
      <c r="L593" s="159" t="str">
        <f t="shared" si="416"/>
        <v>-</v>
      </c>
      <c r="M593" s="159" t="str">
        <f t="shared" si="417"/>
        <v>-</v>
      </c>
      <c r="N593" s="159" t="str">
        <f t="shared" si="418"/>
        <v>-</v>
      </c>
      <c r="O593" s="159" t="str">
        <f t="shared" si="419"/>
        <v>-</v>
      </c>
      <c r="P593" s="159" t="str">
        <f t="shared" si="420"/>
        <v>-</v>
      </c>
      <c r="Q593" s="159" t="str">
        <f t="shared" si="421"/>
        <v>-</v>
      </c>
      <c r="R593" s="159" t="str">
        <f t="shared" si="422"/>
        <v>-</v>
      </c>
      <c r="S593" s="159">
        <f t="shared" si="423"/>
        <v>0</v>
      </c>
      <c r="T593" s="159">
        <f t="shared" si="424"/>
        <v>0</v>
      </c>
      <c r="U593" s="159">
        <f t="shared" si="425"/>
        <v>0</v>
      </c>
      <c r="V593" s="159">
        <f t="shared" si="410"/>
        <v>0</v>
      </c>
      <c r="W593" s="159">
        <v>0</v>
      </c>
      <c r="X593" s="159">
        <v>0</v>
      </c>
      <c r="Y593" s="159">
        <v>0</v>
      </c>
      <c r="Z593" s="159">
        <v>2.6</v>
      </c>
      <c r="AA593" s="159">
        <v>2.6</v>
      </c>
      <c r="AB593" s="159">
        <f t="shared" si="411"/>
        <v>5.2</v>
      </c>
    </row>
    <row r="594" spans="1:28" outlineLevel="1">
      <c r="A594" s="535" t="s">
        <v>1428</v>
      </c>
      <c r="B594" s="553" t="s">
        <v>1454</v>
      </c>
      <c r="C594" s="485" t="s">
        <v>433</v>
      </c>
      <c r="D594" s="190"/>
      <c r="E594" s="190"/>
      <c r="F594" s="485">
        <v>2018</v>
      </c>
      <c r="G594" s="485">
        <v>2021</v>
      </c>
      <c r="H594" s="159">
        <f t="shared" si="412"/>
        <v>6</v>
      </c>
      <c r="I594" s="159">
        <f t="shared" si="413"/>
        <v>6</v>
      </c>
      <c r="J594" s="159">
        <f t="shared" si="414"/>
        <v>1.5</v>
      </c>
      <c r="K594" s="159" t="str">
        <f t="shared" si="415"/>
        <v>-</v>
      </c>
      <c r="L594" s="159" t="str">
        <f t="shared" si="416"/>
        <v>-</v>
      </c>
      <c r="M594" s="159" t="str">
        <f t="shared" si="417"/>
        <v>-</v>
      </c>
      <c r="N594" s="159" t="str">
        <f t="shared" si="418"/>
        <v>-</v>
      </c>
      <c r="O594" s="159" t="str">
        <f t="shared" si="419"/>
        <v>-</v>
      </c>
      <c r="P594" s="159" t="str">
        <f t="shared" si="420"/>
        <v>-</v>
      </c>
      <c r="Q594" s="159">
        <f t="shared" si="421"/>
        <v>0</v>
      </c>
      <c r="R594" s="159">
        <f t="shared" si="422"/>
        <v>0</v>
      </c>
      <c r="S594" s="159" t="str">
        <f t="shared" si="423"/>
        <v>-</v>
      </c>
      <c r="T594" s="159" t="str">
        <f t="shared" si="424"/>
        <v>-</v>
      </c>
      <c r="U594" s="159">
        <f t="shared" si="425"/>
        <v>0</v>
      </c>
      <c r="V594" s="159">
        <f t="shared" si="410"/>
        <v>0</v>
      </c>
      <c r="W594" s="159">
        <v>1.5</v>
      </c>
      <c r="X594" s="159">
        <v>1.5</v>
      </c>
      <c r="Y594" s="159">
        <v>1.5</v>
      </c>
      <c r="Z594" s="159">
        <v>1.5</v>
      </c>
      <c r="AA594" s="159">
        <v>0</v>
      </c>
      <c r="AB594" s="159">
        <f t="shared" si="411"/>
        <v>6</v>
      </c>
    </row>
    <row r="595" spans="1:28" ht="40.5" outlineLevel="1">
      <c r="A595" s="535" t="s">
        <v>1429</v>
      </c>
      <c r="B595" s="553" t="s">
        <v>1444</v>
      </c>
      <c r="C595" s="485" t="s">
        <v>433</v>
      </c>
      <c r="D595" s="190"/>
      <c r="E595" s="190"/>
      <c r="F595" s="485">
        <v>2019</v>
      </c>
      <c r="G595" s="485">
        <v>2019</v>
      </c>
      <c r="H595" s="159">
        <f t="shared" si="412"/>
        <v>4.4000000000000004</v>
      </c>
      <c r="I595" s="159">
        <f t="shared" si="413"/>
        <v>4.4000000000000004</v>
      </c>
      <c r="J595" s="159">
        <f t="shared" si="414"/>
        <v>0</v>
      </c>
      <c r="K595" s="159" t="str">
        <f t="shared" si="415"/>
        <v>-</v>
      </c>
      <c r="L595" s="159" t="str">
        <f t="shared" si="416"/>
        <v>-</v>
      </c>
      <c r="M595" s="159">
        <f t="shared" si="417"/>
        <v>0</v>
      </c>
      <c r="N595" s="159">
        <f t="shared" si="418"/>
        <v>0</v>
      </c>
      <c r="O595" s="159" t="str">
        <f t="shared" si="419"/>
        <v>-</v>
      </c>
      <c r="P595" s="159" t="str">
        <f t="shared" si="420"/>
        <v>-</v>
      </c>
      <c r="Q595" s="159" t="str">
        <f t="shared" si="421"/>
        <v>-</v>
      </c>
      <c r="R595" s="159" t="str">
        <f t="shared" si="422"/>
        <v>-</v>
      </c>
      <c r="S595" s="159" t="str">
        <f t="shared" si="423"/>
        <v>-</v>
      </c>
      <c r="T595" s="159" t="str">
        <f t="shared" si="424"/>
        <v>-</v>
      </c>
      <c r="U595" s="159">
        <f t="shared" si="425"/>
        <v>0</v>
      </c>
      <c r="V595" s="159">
        <f t="shared" si="410"/>
        <v>0</v>
      </c>
      <c r="W595" s="159">
        <v>0</v>
      </c>
      <c r="X595" s="159">
        <v>4.4000000000000004</v>
      </c>
      <c r="Y595" s="159">
        <v>0</v>
      </c>
      <c r="Z595" s="159">
        <v>0</v>
      </c>
      <c r="AA595" s="159">
        <v>0</v>
      </c>
      <c r="AB595" s="159">
        <f t="shared" si="411"/>
        <v>4.4000000000000004</v>
      </c>
    </row>
    <row r="596" spans="1:28" ht="40.5" outlineLevel="1">
      <c r="A596" s="535" t="s">
        <v>1430</v>
      </c>
      <c r="B596" s="553" t="s">
        <v>1445</v>
      </c>
      <c r="C596" s="485" t="s">
        <v>433</v>
      </c>
      <c r="D596" s="190"/>
      <c r="E596" s="190"/>
      <c r="F596" s="485">
        <v>2022</v>
      </c>
      <c r="G596" s="485">
        <v>2022</v>
      </c>
      <c r="H596" s="159">
        <f t="shared" si="412"/>
        <v>5.2</v>
      </c>
      <c r="I596" s="159">
        <f t="shared" si="413"/>
        <v>5.2</v>
      </c>
      <c r="J596" s="159">
        <f t="shared" si="414"/>
        <v>0</v>
      </c>
      <c r="K596" s="159" t="str">
        <f t="shared" si="415"/>
        <v>-</v>
      </c>
      <c r="L596" s="159" t="str">
        <f t="shared" si="416"/>
        <v>-</v>
      </c>
      <c r="M596" s="159" t="str">
        <f t="shared" si="417"/>
        <v>-</v>
      </c>
      <c r="N596" s="159" t="str">
        <f t="shared" si="418"/>
        <v>-</v>
      </c>
      <c r="O596" s="159" t="str">
        <f t="shared" si="419"/>
        <v>-</v>
      </c>
      <c r="P596" s="159" t="str">
        <f t="shared" si="420"/>
        <v>-</v>
      </c>
      <c r="Q596" s="159" t="str">
        <f t="shared" si="421"/>
        <v>-</v>
      </c>
      <c r="R596" s="159" t="str">
        <f t="shared" si="422"/>
        <v>-</v>
      </c>
      <c r="S596" s="159">
        <f t="shared" si="423"/>
        <v>0</v>
      </c>
      <c r="T596" s="159">
        <f t="shared" si="424"/>
        <v>0</v>
      </c>
      <c r="U596" s="159">
        <f t="shared" si="425"/>
        <v>0</v>
      </c>
      <c r="V596" s="159">
        <f t="shared" si="410"/>
        <v>0</v>
      </c>
      <c r="W596" s="159">
        <v>0</v>
      </c>
      <c r="X596" s="159">
        <v>0</v>
      </c>
      <c r="Y596" s="159">
        <v>0</v>
      </c>
      <c r="Z596" s="159">
        <v>0</v>
      </c>
      <c r="AA596" s="159">
        <v>5.2</v>
      </c>
      <c r="AB596" s="159">
        <f t="shared" si="411"/>
        <v>5.2</v>
      </c>
    </row>
    <row r="597" spans="1:28" outlineLevel="1">
      <c r="A597" s="535" t="s">
        <v>1431</v>
      </c>
      <c r="B597" s="553" t="s">
        <v>1688</v>
      </c>
      <c r="C597" s="485" t="s">
        <v>433</v>
      </c>
      <c r="D597" s="190"/>
      <c r="E597" s="190"/>
      <c r="F597" s="485">
        <v>2018</v>
      </c>
      <c r="G597" s="485">
        <v>2018</v>
      </c>
      <c r="H597" s="159">
        <f t="shared" ref="H597:H609" si="426">AB597</f>
        <v>1.45</v>
      </c>
      <c r="I597" s="159">
        <f t="shared" ref="I597:I609" si="427">H597</f>
        <v>1.45</v>
      </c>
      <c r="J597" s="159">
        <f t="shared" ref="J597:J609" si="428">W597</f>
        <v>1.45</v>
      </c>
      <c r="K597" s="159">
        <f t="shared" ref="K597:K609" si="429">IF(G597=2018,D597,"-")</f>
        <v>0</v>
      </c>
      <c r="L597" s="159">
        <f t="shared" ref="L597:L609" si="430">IF(G597=2018,E597,"-")</f>
        <v>0</v>
      </c>
      <c r="M597" s="159" t="str">
        <f t="shared" ref="M597:M609" si="431">IF(G597=2019,D597,"-")</f>
        <v>-</v>
      </c>
      <c r="N597" s="159" t="str">
        <f t="shared" ref="N597:N609" si="432">IF(G597=2019,E597,"-")</f>
        <v>-</v>
      </c>
      <c r="O597" s="159" t="str">
        <f t="shared" ref="O597:O609" si="433">IF(G597=2020,D597,"-")</f>
        <v>-</v>
      </c>
      <c r="P597" s="159" t="str">
        <f t="shared" ref="P597:P609" si="434">IF(G597=2020,E597,"-")</f>
        <v>-</v>
      </c>
      <c r="Q597" s="159" t="str">
        <f t="shared" ref="Q597:Q609" si="435">IF(G597=2021,D597,"-")</f>
        <v>-</v>
      </c>
      <c r="R597" s="159" t="str">
        <f t="shared" ref="R597:R609" si="436">IF(G597=2021,E597,"-")</f>
        <v>-</v>
      </c>
      <c r="S597" s="159" t="str">
        <f t="shared" ref="S597:S609" si="437">IF(G597=2022,D597,"-")</f>
        <v>-</v>
      </c>
      <c r="T597" s="159" t="str">
        <f t="shared" ref="T597:T609" si="438">IF(G597=2022,E597,"-")</f>
        <v>-</v>
      </c>
      <c r="U597" s="159">
        <f t="shared" ref="U597:U609" si="439">SUM(K597,M597,O597,Q597,S597,)</f>
        <v>0</v>
      </c>
      <c r="V597" s="159">
        <f t="shared" ref="V597:V609" si="440">SUM(L597,N597,P597,R597,T597,)</f>
        <v>0</v>
      </c>
      <c r="W597" s="159">
        <v>1.45</v>
      </c>
      <c r="X597" s="159">
        <v>0</v>
      </c>
      <c r="Y597" s="159">
        <v>0</v>
      </c>
      <c r="Z597" s="159">
        <v>0</v>
      </c>
      <c r="AA597" s="159">
        <v>0</v>
      </c>
      <c r="AB597" s="159">
        <f t="shared" ref="AB597:AB609" si="441">SUM(W597:AA597)</f>
        <v>1.45</v>
      </c>
    </row>
    <row r="598" spans="1:28" outlineLevel="1">
      <c r="A598" s="535" t="s">
        <v>1432</v>
      </c>
      <c r="B598" s="553" t="s">
        <v>1689</v>
      </c>
      <c r="C598" s="485" t="s">
        <v>433</v>
      </c>
      <c r="D598" s="190"/>
      <c r="E598" s="190"/>
      <c r="F598" s="485">
        <v>2019</v>
      </c>
      <c r="G598" s="485">
        <v>2019</v>
      </c>
      <c r="H598" s="159">
        <f t="shared" si="426"/>
        <v>0.65</v>
      </c>
      <c r="I598" s="159">
        <f t="shared" si="427"/>
        <v>0.65</v>
      </c>
      <c r="J598" s="159">
        <f t="shared" si="428"/>
        <v>0</v>
      </c>
      <c r="K598" s="159" t="str">
        <f t="shared" si="429"/>
        <v>-</v>
      </c>
      <c r="L598" s="159" t="str">
        <f t="shared" si="430"/>
        <v>-</v>
      </c>
      <c r="M598" s="159">
        <f t="shared" si="431"/>
        <v>0</v>
      </c>
      <c r="N598" s="159">
        <f t="shared" si="432"/>
        <v>0</v>
      </c>
      <c r="O598" s="159" t="str">
        <f t="shared" si="433"/>
        <v>-</v>
      </c>
      <c r="P598" s="159" t="str">
        <f t="shared" si="434"/>
        <v>-</v>
      </c>
      <c r="Q598" s="159" t="str">
        <f t="shared" si="435"/>
        <v>-</v>
      </c>
      <c r="R598" s="159" t="str">
        <f t="shared" si="436"/>
        <v>-</v>
      </c>
      <c r="S598" s="159" t="str">
        <f t="shared" si="437"/>
        <v>-</v>
      </c>
      <c r="T598" s="159" t="str">
        <f t="shared" si="438"/>
        <v>-</v>
      </c>
      <c r="U598" s="159">
        <f t="shared" si="439"/>
        <v>0</v>
      </c>
      <c r="V598" s="159">
        <f t="shared" si="440"/>
        <v>0</v>
      </c>
      <c r="W598" s="159">
        <v>0</v>
      </c>
      <c r="X598" s="159">
        <v>0.65</v>
      </c>
      <c r="Y598" s="159">
        <v>0</v>
      </c>
      <c r="Z598" s="159">
        <v>0</v>
      </c>
      <c r="AA598" s="159">
        <v>0</v>
      </c>
      <c r="AB598" s="159">
        <f t="shared" si="441"/>
        <v>0.65</v>
      </c>
    </row>
    <row r="599" spans="1:28" outlineLevel="1">
      <c r="A599" s="535" t="s">
        <v>1433</v>
      </c>
      <c r="B599" s="553" t="s">
        <v>1690</v>
      </c>
      <c r="C599" s="485" t="s">
        <v>433</v>
      </c>
      <c r="D599" s="190"/>
      <c r="E599" s="190"/>
      <c r="F599" s="485">
        <v>2022</v>
      </c>
      <c r="G599" s="485">
        <v>2022</v>
      </c>
      <c r="H599" s="159">
        <f t="shared" si="426"/>
        <v>7.0000000000000007E-2</v>
      </c>
      <c r="I599" s="159">
        <f t="shared" si="427"/>
        <v>7.0000000000000007E-2</v>
      </c>
      <c r="J599" s="159">
        <f t="shared" si="428"/>
        <v>0</v>
      </c>
      <c r="K599" s="159" t="str">
        <f t="shared" si="429"/>
        <v>-</v>
      </c>
      <c r="L599" s="159" t="str">
        <f t="shared" si="430"/>
        <v>-</v>
      </c>
      <c r="M599" s="159" t="str">
        <f t="shared" si="431"/>
        <v>-</v>
      </c>
      <c r="N599" s="159" t="str">
        <f t="shared" si="432"/>
        <v>-</v>
      </c>
      <c r="O599" s="159" t="str">
        <f t="shared" si="433"/>
        <v>-</v>
      </c>
      <c r="P599" s="159" t="str">
        <f t="shared" si="434"/>
        <v>-</v>
      </c>
      <c r="Q599" s="159" t="str">
        <f t="shared" si="435"/>
        <v>-</v>
      </c>
      <c r="R599" s="159" t="str">
        <f t="shared" si="436"/>
        <v>-</v>
      </c>
      <c r="S599" s="159">
        <f t="shared" si="437"/>
        <v>0</v>
      </c>
      <c r="T599" s="159">
        <f t="shared" si="438"/>
        <v>0</v>
      </c>
      <c r="U599" s="159">
        <f t="shared" si="439"/>
        <v>0</v>
      </c>
      <c r="V599" s="159">
        <f t="shared" si="440"/>
        <v>0</v>
      </c>
      <c r="W599" s="159">
        <v>0</v>
      </c>
      <c r="X599" s="159">
        <v>0</v>
      </c>
      <c r="Y599" s="159">
        <v>0</v>
      </c>
      <c r="Z599" s="159">
        <v>0</v>
      </c>
      <c r="AA599" s="159">
        <v>7.0000000000000007E-2</v>
      </c>
      <c r="AB599" s="159">
        <f t="shared" si="441"/>
        <v>7.0000000000000007E-2</v>
      </c>
    </row>
    <row r="600" spans="1:28" ht="40.5" outlineLevel="1">
      <c r="A600" s="535" t="s">
        <v>1434</v>
      </c>
      <c r="B600" s="553" t="s">
        <v>1691</v>
      </c>
      <c r="C600" s="485" t="s">
        <v>433</v>
      </c>
      <c r="D600" s="190"/>
      <c r="E600" s="190"/>
      <c r="F600" s="485">
        <v>2020</v>
      </c>
      <c r="G600" s="485">
        <v>2020</v>
      </c>
      <c r="H600" s="159">
        <f t="shared" si="426"/>
        <v>0.25</v>
      </c>
      <c r="I600" s="159">
        <f t="shared" si="427"/>
        <v>0.25</v>
      </c>
      <c r="J600" s="159">
        <f t="shared" si="428"/>
        <v>0</v>
      </c>
      <c r="K600" s="159" t="str">
        <f t="shared" si="429"/>
        <v>-</v>
      </c>
      <c r="L600" s="159" t="str">
        <f t="shared" si="430"/>
        <v>-</v>
      </c>
      <c r="M600" s="159" t="str">
        <f t="shared" si="431"/>
        <v>-</v>
      </c>
      <c r="N600" s="159" t="str">
        <f t="shared" si="432"/>
        <v>-</v>
      </c>
      <c r="O600" s="159">
        <f t="shared" si="433"/>
        <v>0</v>
      </c>
      <c r="P600" s="159">
        <f t="shared" si="434"/>
        <v>0</v>
      </c>
      <c r="Q600" s="159" t="str">
        <f t="shared" si="435"/>
        <v>-</v>
      </c>
      <c r="R600" s="159" t="str">
        <f t="shared" si="436"/>
        <v>-</v>
      </c>
      <c r="S600" s="159" t="str">
        <f t="shared" si="437"/>
        <v>-</v>
      </c>
      <c r="T600" s="159" t="str">
        <f t="shared" si="438"/>
        <v>-</v>
      </c>
      <c r="U600" s="159">
        <f t="shared" si="439"/>
        <v>0</v>
      </c>
      <c r="V600" s="159">
        <f t="shared" si="440"/>
        <v>0</v>
      </c>
      <c r="W600" s="159">
        <v>0</v>
      </c>
      <c r="X600" s="159">
        <v>0</v>
      </c>
      <c r="Y600" s="159">
        <v>0.25</v>
      </c>
      <c r="Z600" s="159">
        <v>0</v>
      </c>
      <c r="AA600" s="159">
        <v>0</v>
      </c>
      <c r="AB600" s="159">
        <f t="shared" si="441"/>
        <v>0.25</v>
      </c>
    </row>
    <row r="601" spans="1:28" outlineLevel="1">
      <c r="A601" s="535" t="s">
        <v>1435</v>
      </c>
      <c r="B601" s="553" t="s">
        <v>1692</v>
      </c>
      <c r="C601" s="485" t="s">
        <v>433</v>
      </c>
      <c r="D601" s="190"/>
      <c r="E601" s="190"/>
      <c r="F601" s="485">
        <v>2018</v>
      </c>
      <c r="G601" s="485">
        <v>2018</v>
      </c>
      <c r="H601" s="159">
        <f t="shared" si="426"/>
        <v>0.14000000000000001</v>
      </c>
      <c r="I601" s="159">
        <f t="shared" si="427"/>
        <v>0.14000000000000001</v>
      </c>
      <c r="J601" s="159">
        <f t="shared" si="428"/>
        <v>0.14000000000000001</v>
      </c>
      <c r="K601" s="159">
        <f t="shared" si="429"/>
        <v>0</v>
      </c>
      <c r="L601" s="159">
        <f t="shared" si="430"/>
        <v>0</v>
      </c>
      <c r="M601" s="159" t="str">
        <f t="shared" si="431"/>
        <v>-</v>
      </c>
      <c r="N601" s="159" t="str">
        <f t="shared" si="432"/>
        <v>-</v>
      </c>
      <c r="O601" s="159" t="str">
        <f t="shared" si="433"/>
        <v>-</v>
      </c>
      <c r="P601" s="159" t="str">
        <f t="shared" si="434"/>
        <v>-</v>
      </c>
      <c r="Q601" s="159" t="str">
        <f t="shared" si="435"/>
        <v>-</v>
      </c>
      <c r="R601" s="159" t="str">
        <f t="shared" si="436"/>
        <v>-</v>
      </c>
      <c r="S601" s="159" t="str">
        <f t="shared" si="437"/>
        <v>-</v>
      </c>
      <c r="T601" s="159" t="str">
        <f t="shared" si="438"/>
        <v>-</v>
      </c>
      <c r="U601" s="159">
        <f t="shared" si="439"/>
        <v>0</v>
      </c>
      <c r="V601" s="159">
        <f t="shared" si="440"/>
        <v>0</v>
      </c>
      <c r="W601" s="159">
        <v>0.14000000000000001</v>
      </c>
      <c r="X601" s="159">
        <v>0</v>
      </c>
      <c r="Y601" s="159">
        <v>0</v>
      </c>
      <c r="Z601" s="159">
        <v>0</v>
      </c>
      <c r="AA601" s="159">
        <v>0</v>
      </c>
      <c r="AB601" s="159">
        <f t="shared" si="441"/>
        <v>0.14000000000000001</v>
      </c>
    </row>
    <row r="602" spans="1:28" ht="40.5" outlineLevel="1">
      <c r="A602" s="535" t="s">
        <v>1436</v>
      </c>
      <c r="B602" s="553" t="s">
        <v>1693</v>
      </c>
      <c r="C602" s="485" t="s">
        <v>433</v>
      </c>
      <c r="D602" s="190"/>
      <c r="E602" s="190"/>
      <c r="F602" s="485">
        <v>2018</v>
      </c>
      <c r="G602" s="485">
        <v>2018</v>
      </c>
      <c r="H602" s="159">
        <f t="shared" si="426"/>
        <v>1.4999999999999999E-2</v>
      </c>
      <c r="I602" s="159">
        <f t="shared" si="427"/>
        <v>1.4999999999999999E-2</v>
      </c>
      <c r="J602" s="159">
        <f t="shared" si="428"/>
        <v>1.4999999999999999E-2</v>
      </c>
      <c r="K602" s="159">
        <f t="shared" si="429"/>
        <v>0</v>
      </c>
      <c r="L602" s="159">
        <f t="shared" si="430"/>
        <v>0</v>
      </c>
      <c r="M602" s="159" t="str">
        <f t="shared" si="431"/>
        <v>-</v>
      </c>
      <c r="N602" s="159" t="str">
        <f t="shared" si="432"/>
        <v>-</v>
      </c>
      <c r="O602" s="159" t="str">
        <f t="shared" si="433"/>
        <v>-</v>
      </c>
      <c r="P602" s="159" t="str">
        <f t="shared" si="434"/>
        <v>-</v>
      </c>
      <c r="Q602" s="159" t="str">
        <f t="shared" si="435"/>
        <v>-</v>
      </c>
      <c r="R602" s="159" t="str">
        <f t="shared" si="436"/>
        <v>-</v>
      </c>
      <c r="S602" s="159" t="str">
        <f t="shared" si="437"/>
        <v>-</v>
      </c>
      <c r="T602" s="159" t="str">
        <f t="shared" si="438"/>
        <v>-</v>
      </c>
      <c r="U602" s="159">
        <f t="shared" si="439"/>
        <v>0</v>
      </c>
      <c r="V602" s="159">
        <f t="shared" si="440"/>
        <v>0</v>
      </c>
      <c r="W602" s="159">
        <v>1.4999999999999999E-2</v>
      </c>
      <c r="X602" s="159">
        <v>0</v>
      </c>
      <c r="Y602" s="159">
        <v>0</v>
      </c>
      <c r="Z602" s="159">
        <v>0</v>
      </c>
      <c r="AA602" s="159">
        <v>0</v>
      </c>
      <c r="AB602" s="159">
        <f t="shared" si="441"/>
        <v>1.4999999999999999E-2</v>
      </c>
    </row>
    <row r="603" spans="1:28" ht="40.5" outlineLevel="1">
      <c r="A603" s="535" t="s">
        <v>1437</v>
      </c>
      <c r="B603" s="553" t="s">
        <v>1694</v>
      </c>
      <c r="C603" s="485" t="s">
        <v>433</v>
      </c>
      <c r="D603" s="190"/>
      <c r="E603" s="190"/>
      <c r="F603" s="485">
        <v>2022</v>
      </c>
      <c r="G603" s="485">
        <v>2022</v>
      </c>
      <c r="H603" s="159">
        <f t="shared" si="426"/>
        <v>7.0000000000000007E-2</v>
      </c>
      <c r="I603" s="159">
        <f t="shared" si="427"/>
        <v>7.0000000000000007E-2</v>
      </c>
      <c r="J603" s="159">
        <f t="shared" si="428"/>
        <v>0</v>
      </c>
      <c r="K603" s="159" t="str">
        <f t="shared" si="429"/>
        <v>-</v>
      </c>
      <c r="L603" s="159" t="str">
        <f t="shared" si="430"/>
        <v>-</v>
      </c>
      <c r="M603" s="159" t="str">
        <f t="shared" si="431"/>
        <v>-</v>
      </c>
      <c r="N603" s="159" t="str">
        <f t="shared" si="432"/>
        <v>-</v>
      </c>
      <c r="O603" s="159" t="str">
        <f t="shared" si="433"/>
        <v>-</v>
      </c>
      <c r="P603" s="159" t="str">
        <f t="shared" si="434"/>
        <v>-</v>
      </c>
      <c r="Q603" s="159" t="str">
        <f t="shared" si="435"/>
        <v>-</v>
      </c>
      <c r="R603" s="159" t="str">
        <f t="shared" si="436"/>
        <v>-</v>
      </c>
      <c r="S603" s="159">
        <f t="shared" si="437"/>
        <v>0</v>
      </c>
      <c r="T603" s="159">
        <f t="shared" si="438"/>
        <v>0</v>
      </c>
      <c r="U603" s="159">
        <f t="shared" si="439"/>
        <v>0</v>
      </c>
      <c r="V603" s="159">
        <f t="shared" si="440"/>
        <v>0</v>
      </c>
      <c r="W603" s="159">
        <v>0</v>
      </c>
      <c r="X603" s="159">
        <v>0</v>
      </c>
      <c r="Y603" s="159">
        <v>0</v>
      </c>
      <c r="Z603" s="159">
        <v>0</v>
      </c>
      <c r="AA603" s="159">
        <v>7.0000000000000007E-2</v>
      </c>
      <c r="AB603" s="159">
        <f t="shared" si="441"/>
        <v>7.0000000000000007E-2</v>
      </c>
    </row>
    <row r="604" spans="1:28" outlineLevel="1">
      <c r="A604" s="535" t="s">
        <v>1438</v>
      </c>
      <c r="B604" s="553" t="s">
        <v>1695</v>
      </c>
      <c r="C604" s="485" t="s">
        <v>433</v>
      </c>
      <c r="D604" s="190"/>
      <c r="E604" s="190"/>
      <c r="F604" s="485">
        <v>2021</v>
      </c>
      <c r="G604" s="485">
        <v>2021</v>
      </c>
      <c r="H604" s="159">
        <f t="shared" si="426"/>
        <v>0.08</v>
      </c>
      <c r="I604" s="159">
        <f t="shared" si="427"/>
        <v>0.08</v>
      </c>
      <c r="J604" s="159">
        <f t="shared" si="428"/>
        <v>0</v>
      </c>
      <c r="K604" s="159" t="str">
        <f t="shared" si="429"/>
        <v>-</v>
      </c>
      <c r="L604" s="159" t="str">
        <f t="shared" si="430"/>
        <v>-</v>
      </c>
      <c r="M604" s="159" t="str">
        <f t="shared" si="431"/>
        <v>-</v>
      </c>
      <c r="N604" s="159" t="str">
        <f t="shared" si="432"/>
        <v>-</v>
      </c>
      <c r="O604" s="159" t="str">
        <f t="shared" si="433"/>
        <v>-</v>
      </c>
      <c r="P604" s="159" t="str">
        <f t="shared" si="434"/>
        <v>-</v>
      </c>
      <c r="Q604" s="159">
        <f t="shared" si="435"/>
        <v>0</v>
      </c>
      <c r="R604" s="159">
        <f t="shared" si="436"/>
        <v>0</v>
      </c>
      <c r="S604" s="159" t="str">
        <f t="shared" si="437"/>
        <v>-</v>
      </c>
      <c r="T604" s="159" t="str">
        <f t="shared" si="438"/>
        <v>-</v>
      </c>
      <c r="U604" s="159">
        <f t="shared" si="439"/>
        <v>0</v>
      </c>
      <c r="V604" s="159">
        <f t="shared" si="440"/>
        <v>0</v>
      </c>
      <c r="W604" s="159">
        <v>0</v>
      </c>
      <c r="X604" s="159">
        <v>0</v>
      </c>
      <c r="Y604" s="159">
        <v>0</v>
      </c>
      <c r="Z604" s="159">
        <v>0.08</v>
      </c>
      <c r="AA604" s="159">
        <v>0</v>
      </c>
      <c r="AB604" s="159">
        <f t="shared" si="441"/>
        <v>0.08</v>
      </c>
    </row>
    <row r="605" spans="1:28" outlineLevel="1">
      <c r="A605" s="535" t="s">
        <v>1439</v>
      </c>
      <c r="B605" s="553" t="s">
        <v>1696</v>
      </c>
      <c r="C605" s="485" t="s">
        <v>433</v>
      </c>
      <c r="D605" s="190"/>
      <c r="E605" s="190"/>
      <c r="F605" s="485">
        <v>2022</v>
      </c>
      <c r="G605" s="485">
        <v>2022</v>
      </c>
      <c r="H605" s="159">
        <f t="shared" si="426"/>
        <v>2</v>
      </c>
      <c r="I605" s="159">
        <f t="shared" si="427"/>
        <v>2</v>
      </c>
      <c r="J605" s="159">
        <f t="shared" si="428"/>
        <v>0</v>
      </c>
      <c r="K605" s="159" t="str">
        <f t="shared" si="429"/>
        <v>-</v>
      </c>
      <c r="L605" s="159" t="str">
        <f t="shared" si="430"/>
        <v>-</v>
      </c>
      <c r="M605" s="159" t="str">
        <f t="shared" si="431"/>
        <v>-</v>
      </c>
      <c r="N605" s="159" t="str">
        <f t="shared" si="432"/>
        <v>-</v>
      </c>
      <c r="O605" s="159" t="str">
        <f t="shared" si="433"/>
        <v>-</v>
      </c>
      <c r="P605" s="159" t="str">
        <f t="shared" si="434"/>
        <v>-</v>
      </c>
      <c r="Q605" s="159" t="str">
        <f t="shared" si="435"/>
        <v>-</v>
      </c>
      <c r="R605" s="159" t="str">
        <f t="shared" si="436"/>
        <v>-</v>
      </c>
      <c r="S605" s="159">
        <f t="shared" si="437"/>
        <v>0</v>
      </c>
      <c r="T605" s="159">
        <f t="shared" si="438"/>
        <v>0</v>
      </c>
      <c r="U605" s="159">
        <f t="shared" si="439"/>
        <v>0</v>
      </c>
      <c r="V605" s="159">
        <f t="shared" si="440"/>
        <v>0</v>
      </c>
      <c r="W605" s="159">
        <v>0</v>
      </c>
      <c r="X605" s="159">
        <v>0</v>
      </c>
      <c r="Y605" s="159">
        <v>0</v>
      </c>
      <c r="Z605" s="159">
        <v>0</v>
      </c>
      <c r="AA605" s="159">
        <v>2</v>
      </c>
      <c r="AB605" s="159">
        <f t="shared" si="441"/>
        <v>2</v>
      </c>
    </row>
    <row r="606" spans="1:28" ht="40.5" outlineLevel="1">
      <c r="A606" s="535" t="s">
        <v>1440</v>
      </c>
      <c r="B606" s="553" t="s">
        <v>1697</v>
      </c>
      <c r="C606" s="485" t="s">
        <v>433</v>
      </c>
      <c r="D606" s="190"/>
      <c r="E606" s="190"/>
      <c r="F606" s="485">
        <v>2020</v>
      </c>
      <c r="G606" s="485">
        <v>2020</v>
      </c>
      <c r="H606" s="159">
        <f t="shared" si="426"/>
        <v>0.15</v>
      </c>
      <c r="I606" s="159">
        <f t="shared" si="427"/>
        <v>0.15</v>
      </c>
      <c r="J606" s="159">
        <f t="shared" si="428"/>
        <v>0</v>
      </c>
      <c r="K606" s="159" t="str">
        <f t="shared" si="429"/>
        <v>-</v>
      </c>
      <c r="L606" s="159" t="str">
        <f t="shared" si="430"/>
        <v>-</v>
      </c>
      <c r="M606" s="159" t="str">
        <f t="shared" si="431"/>
        <v>-</v>
      </c>
      <c r="N606" s="159" t="str">
        <f t="shared" si="432"/>
        <v>-</v>
      </c>
      <c r="O606" s="159">
        <f t="shared" si="433"/>
        <v>0</v>
      </c>
      <c r="P606" s="159">
        <f t="shared" si="434"/>
        <v>0</v>
      </c>
      <c r="Q606" s="159" t="str">
        <f t="shared" si="435"/>
        <v>-</v>
      </c>
      <c r="R606" s="159" t="str">
        <f t="shared" si="436"/>
        <v>-</v>
      </c>
      <c r="S606" s="159" t="str">
        <f t="shared" si="437"/>
        <v>-</v>
      </c>
      <c r="T606" s="159" t="str">
        <f t="shared" si="438"/>
        <v>-</v>
      </c>
      <c r="U606" s="159">
        <f t="shared" si="439"/>
        <v>0</v>
      </c>
      <c r="V606" s="159">
        <f t="shared" si="440"/>
        <v>0</v>
      </c>
      <c r="W606" s="159">
        <v>0</v>
      </c>
      <c r="X606" s="159">
        <v>0</v>
      </c>
      <c r="Y606" s="159">
        <v>0.15</v>
      </c>
      <c r="Z606" s="159">
        <v>0</v>
      </c>
      <c r="AA606" s="159">
        <v>0</v>
      </c>
      <c r="AB606" s="159">
        <f t="shared" si="441"/>
        <v>0.15</v>
      </c>
    </row>
    <row r="607" spans="1:28" ht="40.5" outlineLevel="1">
      <c r="A607" s="535" t="s">
        <v>1441</v>
      </c>
      <c r="B607" s="553" t="s">
        <v>1698</v>
      </c>
      <c r="C607" s="485" t="s">
        <v>433</v>
      </c>
      <c r="D607" s="190"/>
      <c r="E607" s="190"/>
      <c r="F607" s="485">
        <v>2019</v>
      </c>
      <c r="G607" s="485">
        <v>2019</v>
      </c>
      <c r="H607" s="159">
        <f t="shared" si="426"/>
        <v>0.15</v>
      </c>
      <c r="I607" s="159">
        <f t="shared" si="427"/>
        <v>0.15</v>
      </c>
      <c r="J607" s="159">
        <f t="shared" si="428"/>
        <v>0</v>
      </c>
      <c r="K607" s="159" t="str">
        <f t="shared" si="429"/>
        <v>-</v>
      </c>
      <c r="L607" s="159" t="str">
        <f t="shared" si="430"/>
        <v>-</v>
      </c>
      <c r="M607" s="159">
        <f t="shared" si="431"/>
        <v>0</v>
      </c>
      <c r="N607" s="159">
        <f t="shared" si="432"/>
        <v>0</v>
      </c>
      <c r="O607" s="159" t="str">
        <f t="shared" si="433"/>
        <v>-</v>
      </c>
      <c r="P607" s="159" t="str">
        <f t="shared" si="434"/>
        <v>-</v>
      </c>
      <c r="Q607" s="159" t="str">
        <f t="shared" si="435"/>
        <v>-</v>
      </c>
      <c r="R607" s="159" t="str">
        <f t="shared" si="436"/>
        <v>-</v>
      </c>
      <c r="S607" s="159" t="str">
        <f t="shared" si="437"/>
        <v>-</v>
      </c>
      <c r="T607" s="159" t="str">
        <f t="shared" si="438"/>
        <v>-</v>
      </c>
      <c r="U607" s="159">
        <f t="shared" si="439"/>
        <v>0</v>
      </c>
      <c r="V607" s="159">
        <f t="shared" si="440"/>
        <v>0</v>
      </c>
      <c r="W607" s="159">
        <v>0</v>
      </c>
      <c r="X607" s="159">
        <v>0.15</v>
      </c>
      <c r="Y607" s="159">
        <v>0</v>
      </c>
      <c r="Z607" s="159">
        <v>0</v>
      </c>
      <c r="AA607" s="159">
        <v>0</v>
      </c>
      <c r="AB607" s="159">
        <f t="shared" si="441"/>
        <v>0.15</v>
      </c>
    </row>
    <row r="608" spans="1:28" ht="40.5" outlineLevel="1">
      <c r="A608" s="535" t="s">
        <v>1442</v>
      </c>
      <c r="B608" s="553" t="s">
        <v>1699</v>
      </c>
      <c r="C608" s="485" t="s">
        <v>433</v>
      </c>
      <c r="D608" s="190"/>
      <c r="E608" s="190"/>
      <c r="F608" s="485">
        <v>2019</v>
      </c>
      <c r="G608" s="485">
        <v>2019</v>
      </c>
      <c r="H608" s="159">
        <f t="shared" si="426"/>
        <v>0.5</v>
      </c>
      <c r="I608" s="159">
        <f t="shared" si="427"/>
        <v>0.5</v>
      </c>
      <c r="J608" s="159">
        <f t="shared" si="428"/>
        <v>0</v>
      </c>
      <c r="K608" s="159" t="str">
        <f t="shared" si="429"/>
        <v>-</v>
      </c>
      <c r="L608" s="159" t="str">
        <f t="shared" si="430"/>
        <v>-</v>
      </c>
      <c r="M608" s="159">
        <f t="shared" si="431"/>
        <v>0</v>
      </c>
      <c r="N608" s="159">
        <f t="shared" si="432"/>
        <v>0</v>
      </c>
      <c r="O608" s="159" t="str">
        <f t="shared" si="433"/>
        <v>-</v>
      </c>
      <c r="P608" s="159" t="str">
        <f t="shared" si="434"/>
        <v>-</v>
      </c>
      <c r="Q608" s="159" t="str">
        <f t="shared" si="435"/>
        <v>-</v>
      </c>
      <c r="R608" s="159" t="str">
        <f t="shared" si="436"/>
        <v>-</v>
      </c>
      <c r="S608" s="159" t="str">
        <f t="shared" si="437"/>
        <v>-</v>
      </c>
      <c r="T608" s="159" t="str">
        <f t="shared" si="438"/>
        <v>-</v>
      </c>
      <c r="U608" s="159">
        <f t="shared" si="439"/>
        <v>0</v>
      </c>
      <c r="V608" s="159">
        <f t="shared" si="440"/>
        <v>0</v>
      </c>
      <c r="W608" s="159">
        <v>0</v>
      </c>
      <c r="X608" s="159">
        <v>0.5</v>
      </c>
      <c r="Y608" s="159">
        <v>0</v>
      </c>
      <c r="Z608" s="159">
        <v>0</v>
      </c>
      <c r="AA608" s="159">
        <v>0</v>
      </c>
      <c r="AB608" s="159">
        <f t="shared" si="441"/>
        <v>0.5</v>
      </c>
    </row>
    <row r="609" spans="1:28" outlineLevel="1">
      <c r="A609" s="535" t="s">
        <v>1443</v>
      </c>
      <c r="B609" s="553" t="s">
        <v>1700</v>
      </c>
      <c r="C609" s="485" t="s">
        <v>433</v>
      </c>
      <c r="D609" s="190"/>
      <c r="E609" s="190"/>
      <c r="F609" s="485">
        <v>2021</v>
      </c>
      <c r="G609" s="485">
        <v>2021</v>
      </c>
      <c r="H609" s="159">
        <f t="shared" si="426"/>
        <v>7.0000000000000007E-2</v>
      </c>
      <c r="I609" s="159">
        <f t="shared" si="427"/>
        <v>7.0000000000000007E-2</v>
      </c>
      <c r="J609" s="159">
        <f t="shared" si="428"/>
        <v>0</v>
      </c>
      <c r="K609" s="159" t="str">
        <f t="shared" si="429"/>
        <v>-</v>
      </c>
      <c r="L609" s="159" t="str">
        <f t="shared" si="430"/>
        <v>-</v>
      </c>
      <c r="M609" s="159" t="str">
        <f t="shared" si="431"/>
        <v>-</v>
      </c>
      <c r="N609" s="159" t="str">
        <f t="shared" si="432"/>
        <v>-</v>
      </c>
      <c r="O609" s="159" t="str">
        <f t="shared" si="433"/>
        <v>-</v>
      </c>
      <c r="P609" s="159" t="str">
        <f t="shared" si="434"/>
        <v>-</v>
      </c>
      <c r="Q609" s="159">
        <f t="shared" si="435"/>
        <v>0</v>
      </c>
      <c r="R609" s="159">
        <f t="shared" si="436"/>
        <v>0</v>
      </c>
      <c r="S609" s="159" t="str">
        <f t="shared" si="437"/>
        <v>-</v>
      </c>
      <c r="T609" s="159" t="str">
        <f t="shared" si="438"/>
        <v>-</v>
      </c>
      <c r="U609" s="159">
        <f t="shared" si="439"/>
        <v>0</v>
      </c>
      <c r="V609" s="159">
        <f t="shared" si="440"/>
        <v>0</v>
      </c>
      <c r="W609" s="159">
        <v>0</v>
      </c>
      <c r="X609" s="159">
        <v>0</v>
      </c>
      <c r="Y609" s="159">
        <v>0</v>
      </c>
      <c r="Z609" s="159">
        <v>7.0000000000000007E-2</v>
      </c>
      <c r="AA609" s="159">
        <v>0</v>
      </c>
      <c r="AB609" s="159">
        <f t="shared" si="441"/>
        <v>7.0000000000000007E-2</v>
      </c>
    </row>
    <row r="610" spans="1:28">
      <c r="A610" s="533"/>
      <c r="B610" s="552" t="s">
        <v>307</v>
      </c>
      <c r="C610" s="162"/>
      <c r="D610" s="197">
        <f>SUM(D367:D609)</f>
        <v>247.06700000000001</v>
      </c>
      <c r="E610" s="197">
        <f>SUM(E367:E609)</f>
        <v>150.99999999999989</v>
      </c>
      <c r="F610" s="485"/>
      <c r="G610" s="485"/>
      <c r="H610" s="198">
        <f t="shared" ref="H610:AA610" si="442">SUM(H367:H609)</f>
        <v>1806.4524999999983</v>
      </c>
      <c r="I610" s="198">
        <f t="shared" si="442"/>
        <v>1806.4524999999983</v>
      </c>
      <c r="J610" s="198">
        <f t="shared" si="442"/>
        <v>368.23000000000013</v>
      </c>
      <c r="K610" s="198">
        <f t="shared" si="442"/>
        <v>62.881999999999998</v>
      </c>
      <c r="L610" s="198">
        <f t="shared" si="442"/>
        <v>42.600000000000009</v>
      </c>
      <c r="M610" s="198">
        <f t="shared" si="442"/>
        <v>67.918000000000006</v>
      </c>
      <c r="N610" s="198">
        <f t="shared" si="442"/>
        <v>42.400000000000006</v>
      </c>
      <c r="O610" s="198">
        <f t="shared" si="442"/>
        <v>40.617000000000004</v>
      </c>
      <c r="P610" s="198">
        <f t="shared" si="442"/>
        <v>55.70000000000001</v>
      </c>
      <c r="Q610" s="198">
        <f t="shared" si="442"/>
        <v>25.3</v>
      </c>
      <c r="R610" s="198">
        <f t="shared" si="442"/>
        <v>3.5999999999999996</v>
      </c>
      <c r="S610" s="198">
        <f t="shared" si="442"/>
        <v>50.35</v>
      </c>
      <c r="T610" s="198">
        <f t="shared" si="442"/>
        <v>6.700000000000002</v>
      </c>
      <c r="U610" s="198">
        <f t="shared" si="442"/>
        <v>247.06700000000001</v>
      </c>
      <c r="V610" s="198">
        <f t="shared" si="442"/>
        <v>150.99999999999989</v>
      </c>
      <c r="W610" s="198">
        <f t="shared" si="442"/>
        <v>368.23000000000013</v>
      </c>
      <c r="X610" s="198">
        <f t="shared" si="442"/>
        <v>368.36500000000012</v>
      </c>
      <c r="Y610" s="198">
        <f t="shared" si="442"/>
        <v>359.7625000000001</v>
      </c>
      <c r="Z610" s="198">
        <f t="shared" si="442"/>
        <v>357.88999999999993</v>
      </c>
      <c r="AA610" s="198">
        <f t="shared" si="442"/>
        <v>352.20499999999998</v>
      </c>
      <c r="AB610" s="198">
        <f>SUM(W610:AA610)</f>
        <v>1806.4525000000001</v>
      </c>
    </row>
    <row r="611" spans="1:28">
      <c r="A611" s="536"/>
      <c r="B611" s="543"/>
      <c r="C611" s="140"/>
      <c r="D611" s="152"/>
      <c r="E611" s="152"/>
      <c r="F611" s="372"/>
      <c r="G611" s="372"/>
      <c r="H611" s="141" t="s">
        <v>301</v>
      </c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54"/>
      <c r="X611" s="154"/>
      <c r="Y611" s="154"/>
      <c r="Z611" s="154"/>
      <c r="AA611" s="154"/>
      <c r="AB611" s="154"/>
    </row>
    <row r="612" spans="1:28">
      <c r="A612" s="168" t="s">
        <v>124</v>
      </c>
      <c r="W612" s="141"/>
      <c r="X612" s="141"/>
      <c r="Y612" s="141"/>
      <c r="Z612" s="141"/>
      <c r="AA612" s="141"/>
      <c r="AB612" s="141"/>
    </row>
    <row r="613" spans="1:28">
      <c r="A613" s="168" t="s">
        <v>789</v>
      </c>
      <c r="W613" s="141"/>
      <c r="X613" s="141"/>
      <c r="Y613" s="141"/>
      <c r="Z613" s="141"/>
      <c r="AA613" s="141"/>
      <c r="AB613" s="141"/>
    </row>
    <row r="614" spans="1:28">
      <c r="A614" s="525" t="s">
        <v>410</v>
      </c>
      <c r="W614" s="141"/>
      <c r="X614" s="141"/>
      <c r="Y614" s="141"/>
      <c r="Z614" s="141"/>
      <c r="AA614" s="141"/>
      <c r="AB614" s="141"/>
    </row>
    <row r="615" spans="1:28">
      <c r="A615" s="537" t="s">
        <v>180</v>
      </c>
      <c r="C615" s="155"/>
      <c r="D615" s="188"/>
      <c r="E615" s="188"/>
      <c r="F615" s="376"/>
      <c r="G615" s="376"/>
      <c r="H615" s="155"/>
      <c r="I615" s="155"/>
      <c r="W615" s="156"/>
      <c r="X615" s="141"/>
      <c r="Y615" s="141"/>
      <c r="Z615" s="141"/>
      <c r="AA615" s="141"/>
      <c r="AB615" s="157"/>
    </row>
    <row r="616" spans="1:28">
      <c r="B616" s="155"/>
      <c r="C616" s="155"/>
      <c r="D616" s="188"/>
      <c r="E616" s="188"/>
      <c r="F616" s="376"/>
      <c r="G616" s="376"/>
      <c r="H616" s="158"/>
      <c r="I616" s="158"/>
      <c r="W616" s="156"/>
      <c r="X616" s="141"/>
      <c r="Y616" s="141"/>
      <c r="Z616" s="141"/>
      <c r="AA616" s="141"/>
      <c r="AB616" s="157"/>
    </row>
    <row r="619" spans="1:28">
      <c r="B619" s="274"/>
      <c r="D619" s="188"/>
      <c r="E619" s="188"/>
    </row>
    <row r="623" spans="1:28">
      <c r="B623" s="274"/>
      <c r="D623" s="188"/>
      <c r="E623" s="188"/>
    </row>
  </sheetData>
  <autoFilter ref="A20:AB615"/>
  <mergeCells count="29">
    <mergeCell ref="A15:A17"/>
    <mergeCell ref="B15:B17"/>
    <mergeCell ref="C15:C16"/>
    <mergeCell ref="D15:E16"/>
    <mergeCell ref="AA5:AB5"/>
    <mergeCell ref="A11:AB11"/>
    <mergeCell ref="A12:AB12"/>
    <mergeCell ref="G6:J6"/>
    <mergeCell ref="AA6:AB6"/>
    <mergeCell ref="W15:AB15"/>
    <mergeCell ref="G15:G17"/>
    <mergeCell ref="Q16:R16"/>
    <mergeCell ref="S16:T16"/>
    <mergeCell ref="U16:V16"/>
    <mergeCell ref="K16:L16"/>
    <mergeCell ref="M16:N16"/>
    <mergeCell ref="D18:E18"/>
    <mergeCell ref="H15:H16"/>
    <mergeCell ref="I15:I16"/>
    <mergeCell ref="J15:J16"/>
    <mergeCell ref="F15:F17"/>
    <mergeCell ref="O16:P16"/>
    <mergeCell ref="K15:V15"/>
    <mergeCell ref="U18:V18"/>
    <mergeCell ref="K18:L18"/>
    <mergeCell ref="M18:N18"/>
    <mergeCell ref="O18:P18"/>
    <mergeCell ref="Q18:R18"/>
    <mergeCell ref="S18:T18"/>
  </mergeCells>
  <phoneticPr fontId="44" type="noConversion"/>
  <conditionalFormatting sqref="H358">
    <cfRule type="cellIs" dxfId="1" priority="1" stopIfTrue="1" operator="notEqual">
      <formula>$AB$358</formula>
    </cfRule>
  </conditionalFormatting>
  <printOptions horizontalCentered="1"/>
  <pageMargins left="0.59055118110236227" right="0.11811023622047245" top="0.51181102362204722" bottom="0.59055118110236227" header="0.51181102362204722" footer="0.51181102362204722"/>
  <pageSetup paperSize="8" scale="55" fitToHeight="0" orientation="landscape" r:id="rId1"/>
  <headerFooter alignWithMargins="0">
    <oddFooter>&amp;R&amp;P</oddFooter>
  </headerFooter>
  <ignoredErrors>
    <ignoredError sqref="Y610 AB360:AB363 W610 Z610:AA610" formulaRange="1"/>
    <ignoredError sqref="K18:T18 U18:V18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H91"/>
  <sheetViews>
    <sheetView view="pageBreakPreview" topLeftCell="A37" zoomScale="75" zoomScaleNormal="80" workbookViewId="0">
      <selection activeCell="C44" sqref="C44"/>
    </sheetView>
  </sheetViews>
  <sheetFormatPr defaultRowHeight="15.75"/>
  <cols>
    <col min="1" max="1" width="7" style="285" customWidth="1"/>
    <col min="2" max="2" width="51.75" style="285" customWidth="1"/>
    <col min="3" max="7" width="12.75" style="285" customWidth="1"/>
    <col min="8" max="16384" width="9" style="303"/>
  </cols>
  <sheetData>
    <row r="2" spans="1:8">
      <c r="A2" s="53"/>
      <c r="B2" s="53"/>
      <c r="C2" s="53"/>
      <c r="D2" s="53"/>
      <c r="E2" s="53"/>
      <c r="F2" s="53"/>
      <c r="G2" s="178" t="s">
        <v>227</v>
      </c>
    </row>
    <row r="3" spans="1:8">
      <c r="A3" s="53"/>
      <c r="B3" s="53"/>
      <c r="C3" s="53"/>
      <c r="D3" s="53"/>
      <c r="E3" s="53"/>
      <c r="F3" s="53"/>
      <c r="G3" s="178" t="s">
        <v>456</v>
      </c>
    </row>
    <row r="4" spans="1:8">
      <c r="A4" s="53"/>
      <c r="B4" s="53"/>
      <c r="C4" s="53"/>
      <c r="D4" s="53"/>
      <c r="E4" s="53"/>
      <c r="F4" s="53"/>
      <c r="G4" s="178" t="s">
        <v>182</v>
      </c>
    </row>
    <row r="5" spans="1:8">
      <c r="A5" s="53"/>
      <c r="B5" s="53"/>
      <c r="C5" s="53"/>
      <c r="D5" s="53"/>
      <c r="E5" s="53"/>
      <c r="F5" s="53"/>
      <c r="G5" s="178"/>
    </row>
    <row r="6" spans="1:8" ht="33" customHeight="1">
      <c r="A6" s="813" t="s">
        <v>467</v>
      </c>
      <c r="B6" s="813"/>
      <c r="C6" s="813"/>
      <c r="D6" s="813"/>
      <c r="E6" s="813"/>
      <c r="F6" s="813"/>
      <c r="G6" s="813"/>
    </row>
    <row r="7" spans="1:8" ht="33" customHeight="1">
      <c r="A7" s="639"/>
      <c r="B7" s="639"/>
      <c r="C7" s="639"/>
      <c r="D7" s="639"/>
      <c r="E7" s="639"/>
      <c r="F7" s="639"/>
      <c r="G7" s="639"/>
    </row>
    <row r="8" spans="1:8">
      <c r="A8" s="53"/>
      <c r="B8" s="53"/>
      <c r="C8" s="53"/>
      <c r="D8" s="53"/>
      <c r="E8" s="53"/>
      <c r="F8" s="640"/>
      <c r="G8" s="178" t="s">
        <v>457</v>
      </c>
    </row>
    <row r="9" spans="1:8">
      <c r="A9" s="53"/>
      <c r="B9" s="53"/>
      <c r="C9" s="53"/>
      <c r="D9" s="53"/>
      <c r="E9" s="53"/>
      <c r="F9" s="178"/>
      <c r="G9" s="178" t="s">
        <v>420</v>
      </c>
    </row>
    <row r="10" spans="1:8">
      <c r="A10" s="53"/>
      <c r="B10" s="53"/>
      <c r="C10" s="53"/>
      <c r="D10" s="53"/>
      <c r="E10" s="53"/>
      <c r="F10" s="53"/>
      <c r="G10" s="641" t="s">
        <v>371</v>
      </c>
    </row>
    <row r="11" spans="1:8">
      <c r="A11" s="53"/>
      <c r="B11" s="53"/>
      <c r="C11" s="53"/>
      <c r="D11" s="53"/>
      <c r="E11" s="53"/>
      <c r="F11" s="53"/>
      <c r="G11" s="178" t="s">
        <v>1838</v>
      </c>
    </row>
    <row r="12" spans="1:8">
      <c r="A12" s="53"/>
      <c r="B12" s="53"/>
      <c r="C12" s="53"/>
      <c r="D12" s="53"/>
      <c r="E12" s="53"/>
      <c r="F12" s="53"/>
      <c r="G12" s="178" t="s">
        <v>177</v>
      </c>
    </row>
    <row r="13" spans="1:8">
      <c r="A13" s="53"/>
      <c r="B13" s="53"/>
      <c r="C13" s="53"/>
      <c r="D13" s="53"/>
      <c r="E13" s="53"/>
      <c r="F13" s="53"/>
      <c r="G13" s="178"/>
    </row>
    <row r="14" spans="1:8" ht="16.5" thickBot="1">
      <c r="A14" s="53"/>
      <c r="B14" s="53"/>
      <c r="C14" s="53"/>
      <c r="D14" s="53"/>
      <c r="E14" s="53"/>
      <c r="F14" s="53"/>
      <c r="G14" s="178" t="s">
        <v>107</v>
      </c>
    </row>
    <row r="15" spans="1:8" s="353" customFormat="1">
      <c r="A15" s="814" t="s">
        <v>261</v>
      </c>
      <c r="B15" s="816" t="s">
        <v>126</v>
      </c>
      <c r="C15" s="352">
        <v>2018</v>
      </c>
      <c r="D15" s="352">
        <v>2019</v>
      </c>
      <c r="E15" s="352">
        <v>2020</v>
      </c>
      <c r="F15" s="352">
        <v>2021</v>
      </c>
      <c r="G15" s="352">
        <v>2022</v>
      </c>
      <c r="H15" s="257"/>
    </row>
    <row r="16" spans="1:8" s="353" customFormat="1">
      <c r="A16" s="815"/>
      <c r="B16" s="817"/>
      <c r="C16" s="817" t="s">
        <v>127</v>
      </c>
      <c r="D16" s="817" t="s">
        <v>127</v>
      </c>
      <c r="E16" s="817" t="s">
        <v>127</v>
      </c>
      <c r="F16" s="817" t="s">
        <v>127</v>
      </c>
      <c r="G16" s="817" t="s">
        <v>127</v>
      </c>
      <c r="H16" s="257"/>
    </row>
    <row r="17" spans="1:8" s="353" customFormat="1">
      <c r="A17" s="815"/>
      <c r="B17" s="817"/>
      <c r="C17" s="817"/>
      <c r="D17" s="817"/>
      <c r="E17" s="817"/>
      <c r="F17" s="817"/>
      <c r="G17" s="817"/>
      <c r="H17" s="257"/>
    </row>
    <row r="18" spans="1:8" s="308" customFormat="1" ht="16.5" thickBot="1">
      <c r="A18" s="354">
        <v>1</v>
      </c>
      <c r="B18" s="355">
        <v>2</v>
      </c>
      <c r="C18" s="355">
        <v>3</v>
      </c>
      <c r="D18" s="356">
        <v>4</v>
      </c>
      <c r="E18" s="356">
        <v>5</v>
      </c>
      <c r="F18" s="356">
        <v>6</v>
      </c>
      <c r="G18" s="356">
        <v>7</v>
      </c>
      <c r="H18" s="258"/>
    </row>
    <row r="19" spans="1:8" s="308" customFormat="1">
      <c r="A19" s="304" t="s">
        <v>82</v>
      </c>
      <c r="B19" s="305" t="s">
        <v>128</v>
      </c>
      <c r="C19" s="306">
        <f>+C21+C22</f>
        <v>1537.881948</v>
      </c>
      <c r="D19" s="307">
        <f t="shared" ref="D19:G19" si="0">+D21+D22</f>
        <v>1602.4729898160001</v>
      </c>
      <c r="E19" s="307">
        <f t="shared" si="0"/>
        <v>1669.7768553882722</v>
      </c>
      <c r="F19" s="307">
        <f t="shared" si="0"/>
        <v>1739.9074833145796</v>
      </c>
      <c r="G19" s="307">
        <f t="shared" si="0"/>
        <v>1812.983597613792</v>
      </c>
      <c r="H19" s="258"/>
    </row>
    <row r="20" spans="1:8" s="308" customFormat="1">
      <c r="A20" s="309"/>
      <c r="B20" s="310" t="s">
        <v>137</v>
      </c>
      <c r="C20" s="260"/>
      <c r="D20" s="261"/>
      <c r="E20" s="261"/>
      <c r="F20" s="261"/>
      <c r="G20" s="261"/>
      <c r="H20" s="258"/>
    </row>
    <row r="21" spans="1:8" s="308" customFormat="1" ht="31.5">
      <c r="A21" s="309" t="s">
        <v>264</v>
      </c>
      <c r="B21" s="310" t="s">
        <v>428</v>
      </c>
      <c r="C21" s="643">
        <f>1473.067*1.044</f>
        <v>1537.881948</v>
      </c>
      <c r="D21" s="644">
        <f>+C21*1.042</f>
        <v>1602.4729898160001</v>
      </c>
      <c r="E21" s="644">
        <f>+D21*1.042</f>
        <v>1669.7768553882722</v>
      </c>
      <c r="F21" s="644">
        <f>+E21*1.042</f>
        <v>1739.9074833145796</v>
      </c>
      <c r="G21" s="644">
        <f>+F21*1.042</f>
        <v>1812.983597613792</v>
      </c>
      <c r="H21" s="258"/>
    </row>
    <row r="22" spans="1:8" s="308" customFormat="1" ht="16.5" thickBot="1">
      <c r="A22" s="311" t="s">
        <v>265</v>
      </c>
      <c r="B22" s="312" t="s">
        <v>451</v>
      </c>
      <c r="C22" s="645"/>
      <c r="D22" s="646"/>
      <c r="E22" s="646"/>
      <c r="F22" s="646"/>
      <c r="G22" s="646"/>
      <c r="H22" s="258"/>
    </row>
    <row r="23" spans="1:8" s="308" customFormat="1">
      <c r="A23" s="271" t="s">
        <v>459</v>
      </c>
      <c r="B23" s="313" t="s">
        <v>150</v>
      </c>
      <c r="C23" s="647">
        <f>+C24+C29+C30+C31+C32</f>
        <v>1168.1535799999999</v>
      </c>
      <c r="D23" s="648">
        <f t="shared" ref="D23:G23" si="1">+D24+D29+D30+D31+D32</f>
        <v>1209.24979652</v>
      </c>
      <c r="E23" s="648">
        <f t="shared" si="1"/>
        <v>1251.92866192472</v>
      </c>
      <c r="F23" s="648">
        <f t="shared" si="1"/>
        <v>1296.2540664075541</v>
      </c>
      <c r="G23" s="648">
        <f t="shared" si="1"/>
        <v>1342.2925370909431</v>
      </c>
      <c r="H23" s="258"/>
    </row>
    <row r="24" spans="1:8" s="308" customFormat="1">
      <c r="A24" s="264" t="s">
        <v>263</v>
      </c>
      <c r="B24" s="265" t="s">
        <v>129</v>
      </c>
      <c r="C24" s="643">
        <f>+C26+C27+C28</f>
        <v>209.90037599999999</v>
      </c>
      <c r="D24" s="644">
        <f t="shared" ref="D24:G24" si="2">+D26+D27+D28</f>
        <v>218.71619179200002</v>
      </c>
      <c r="E24" s="644">
        <f t="shared" si="2"/>
        <v>227.90227184726402</v>
      </c>
      <c r="F24" s="644">
        <f t="shared" si="2"/>
        <v>237.47416726484911</v>
      </c>
      <c r="G24" s="644">
        <f t="shared" si="2"/>
        <v>247.44808228997277</v>
      </c>
      <c r="H24" s="258"/>
    </row>
    <row r="25" spans="1:8" s="308" customFormat="1">
      <c r="A25" s="309"/>
      <c r="B25" s="310" t="s">
        <v>137</v>
      </c>
      <c r="C25" s="649"/>
      <c r="D25" s="650"/>
      <c r="E25" s="650"/>
      <c r="F25" s="650"/>
      <c r="G25" s="650"/>
      <c r="H25" s="258"/>
    </row>
    <row r="26" spans="1:8" s="308" customFormat="1">
      <c r="A26" s="309" t="s">
        <v>264</v>
      </c>
      <c r="B26" s="310" t="s">
        <v>477</v>
      </c>
      <c r="C26" s="649"/>
      <c r="D26" s="650"/>
      <c r="E26" s="650"/>
      <c r="F26" s="650"/>
      <c r="G26" s="650"/>
      <c r="H26" s="258"/>
    </row>
    <row r="27" spans="1:8" s="308" customFormat="1">
      <c r="A27" s="309" t="s">
        <v>265</v>
      </c>
      <c r="B27" s="310" t="s">
        <v>478</v>
      </c>
      <c r="C27" s="649">
        <f>21.977*1.044</f>
        <v>22.943988000000001</v>
      </c>
      <c r="D27" s="650">
        <f t="shared" ref="D27:G29" si="3">+C27*1.042</f>
        <v>23.907635496000001</v>
      </c>
      <c r="E27" s="650">
        <f t="shared" si="3"/>
        <v>24.911756186832001</v>
      </c>
      <c r="F27" s="650">
        <f t="shared" si="3"/>
        <v>25.958049946678948</v>
      </c>
      <c r="G27" s="650">
        <f t="shared" si="3"/>
        <v>27.048288044439463</v>
      </c>
      <c r="H27" s="258"/>
    </row>
    <row r="28" spans="1:8" s="308" customFormat="1">
      <c r="A28" s="309" t="s">
        <v>276</v>
      </c>
      <c r="B28" s="310" t="s">
        <v>479</v>
      </c>
      <c r="C28" s="649">
        <f>179.077*1.044</f>
        <v>186.956388</v>
      </c>
      <c r="D28" s="650">
        <f t="shared" si="3"/>
        <v>194.80855629600001</v>
      </c>
      <c r="E28" s="650">
        <f t="shared" si="3"/>
        <v>202.99051566043201</v>
      </c>
      <c r="F28" s="650">
        <f t="shared" si="3"/>
        <v>211.51611731817016</v>
      </c>
      <c r="G28" s="650">
        <f t="shared" si="3"/>
        <v>220.39979424553331</v>
      </c>
      <c r="H28" s="258"/>
    </row>
    <row r="29" spans="1:8" s="308" customFormat="1">
      <c r="A29" s="264" t="s">
        <v>266</v>
      </c>
      <c r="B29" s="265" t="s">
        <v>130</v>
      </c>
      <c r="C29" s="643">
        <f>326.375*1.044</f>
        <v>340.7355</v>
      </c>
      <c r="D29" s="644">
        <f t="shared" si="3"/>
        <v>355.04639100000003</v>
      </c>
      <c r="E29" s="644">
        <f t="shared" si="3"/>
        <v>369.95833942200005</v>
      </c>
      <c r="F29" s="644">
        <f t="shared" si="3"/>
        <v>385.49658967772405</v>
      </c>
      <c r="G29" s="644">
        <f t="shared" si="3"/>
        <v>401.68744644418848</v>
      </c>
      <c r="H29" s="258"/>
    </row>
    <row r="30" spans="1:8" s="308" customFormat="1">
      <c r="A30" s="264" t="s">
        <v>131</v>
      </c>
      <c r="B30" s="265" t="s">
        <v>132</v>
      </c>
      <c r="C30" s="643">
        <v>279.25</v>
      </c>
      <c r="D30" s="644">
        <f>+C30*1.018</f>
        <v>284.2765</v>
      </c>
      <c r="E30" s="644">
        <f t="shared" ref="E30:G30" si="4">+D30*1.018</f>
        <v>289.39347700000002</v>
      </c>
      <c r="F30" s="644">
        <f t="shared" si="4"/>
        <v>294.60255958600004</v>
      </c>
      <c r="G30" s="644">
        <f t="shared" si="4"/>
        <v>299.90540565854803</v>
      </c>
      <c r="H30" s="258"/>
    </row>
    <row r="31" spans="1:8" s="308" customFormat="1">
      <c r="A31" s="264" t="s">
        <v>133</v>
      </c>
      <c r="B31" s="265" t="s">
        <v>142</v>
      </c>
      <c r="C31" s="643">
        <f>51.745*1.018</f>
        <v>52.676409999999997</v>
      </c>
      <c r="D31" s="643">
        <f>C31*1.018</f>
        <v>53.624585379999999</v>
      </c>
      <c r="E31" s="643">
        <f t="shared" ref="E31:G31" si="5">D31*1.018</f>
        <v>54.589827916840001</v>
      </c>
      <c r="F31" s="643">
        <f t="shared" si="5"/>
        <v>55.572444819343119</v>
      </c>
      <c r="G31" s="643">
        <f t="shared" si="5"/>
        <v>56.572748826091299</v>
      </c>
      <c r="H31" s="258"/>
    </row>
    <row r="32" spans="1:8" s="308" customFormat="1">
      <c r="A32" s="264" t="s">
        <v>141</v>
      </c>
      <c r="B32" s="265" t="s">
        <v>134</v>
      </c>
      <c r="C32" s="643">
        <f>(1127.541-346.124)*1.044+346.124*1.018-C31-C30-C29-C24</f>
        <v>285.59129399999989</v>
      </c>
      <c r="D32" s="644">
        <f>C32*1.042</f>
        <v>297.58612834799987</v>
      </c>
      <c r="E32" s="644">
        <f t="shared" ref="E32:G32" si="6">D32*1.042</f>
        <v>310.08474573861588</v>
      </c>
      <c r="F32" s="644">
        <f t="shared" si="6"/>
        <v>323.10830505963776</v>
      </c>
      <c r="G32" s="644">
        <f t="shared" si="6"/>
        <v>336.67885387214255</v>
      </c>
      <c r="H32" s="258"/>
    </row>
    <row r="33" spans="1:8" s="308" customFormat="1">
      <c r="A33" s="309"/>
      <c r="B33" s="310" t="s">
        <v>137</v>
      </c>
      <c r="C33" s="649"/>
      <c r="D33" s="650"/>
      <c r="E33" s="650"/>
      <c r="F33" s="650"/>
      <c r="G33" s="650"/>
      <c r="H33" s="258"/>
    </row>
    <row r="34" spans="1:8" s="308" customFormat="1">
      <c r="A34" s="309" t="s">
        <v>274</v>
      </c>
      <c r="B34" s="310" t="s">
        <v>136</v>
      </c>
      <c r="C34" s="649">
        <f>9.637*1.044</f>
        <v>10.061028</v>
      </c>
      <c r="D34" s="650">
        <f t="shared" ref="D34:G35" si="7">+C34*1.042</f>
        <v>10.483591176000001</v>
      </c>
      <c r="E34" s="650">
        <f t="shared" si="7"/>
        <v>10.923902005392002</v>
      </c>
      <c r="F34" s="650">
        <f t="shared" si="7"/>
        <v>11.382705889618466</v>
      </c>
      <c r="G34" s="650">
        <f t="shared" si="7"/>
        <v>11.860779536982442</v>
      </c>
      <c r="H34" s="258"/>
    </row>
    <row r="35" spans="1:8" s="308" customFormat="1">
      <c r="A35" s="309" t="s">
        <v>143</v>
      </c>
      <c r="B35" s="310" t="s">
        <v>151</v>
      </c>
      <c r="C35" s="649">
        <f>57.171*1.044</f>
        <v>59.686523999999999</v>
      </c>
      <c r="D35" s="650">
        <f t="shared" si="7"/>
        <v>62.193358008000004</v>
      </c>
      <c r="E35" s="650">
        <f t="shared" si="7"/>
        <v>64.80547904433601</v>
      </c>
      <c r="F35" s="650">
        <f t="shared" si="7"/>
        <v>67.52730916419813</v>
      </c>
      <c r="G35" s="650">
        <f t="shared" si="7"/>
        <v>70.363456149094461</v>
      </c>
      <c r="H35" s="258"/>
    </row>
    <row r="36" spans="1:8" s="308" customFormat="1" ht="16.5" thickBot="1">
      <c r="A36" s="311" t="s">
        <v>257</v>
      </c>
      <c r="B36" s="312" t="s">
        <v>152</v>
      </c>
      <c r="C36" s="651"/>
      <c r="D36" s="652"/>
      <c r="E36" s="652"/>
      <c r="F36" s="652"/>
      <c r="G36" s="652"/>
      <c r="H36" s="258"/>
    </row>
    <row r="37" spans="1:8" s="308" customFormat="1" ht="16.5" thickBot="1">
      <c r="A37" s="320" t="s">
        <v>460</v>
      </c>
      <c r="B37" s="321" t="s">
        <v>153</v>
      </c>
      <c r="C37" s="653">
        <f>+C19-C23</f>
        <v>369.72836800000005</v>
      </c>
      <c r="D37" s="654">
        <f t="shared" ref="D37:G37" si="8">+D19-D23</f>
        <v>393.22319329600009</v>
      </c>
      <c r="E37" s="654">
        <f t="shared" si="8"/>
        <v>417.84819346355221</v>
      </c>
      <c r="F37" s="654">
        <f t="shared" si="8"/>
        <v>443.65341690702553</v>
      </c>
      <c r="G37" s="654">
        <f t="shared" si="8"/>
        <v>470.69106052284883</v>
      </c>
      <c r="H37" s="258"/>
    </row>
    <row r="38" spans="1:8" s="308" customFormat="1">
      <c r="A38" s="304" t="s">
        <v>144</v>
      </c>
      <c r="B38" s="305" t="s">
        <v>97</v>
      </c>
      <c r="C38" s="655">
        <f>+C39-C43</f>
        <v>-47.063019999999995</v>
      </c>
      <c r="D38" s="656">
        <f t="shared" ref="D38:G38" si="9">+D39-D43</f>
        <v>-49.039666839999995</v>
      </c>
      <c r="E38" s="656">
        <f t="shared" si="9"/>
        <v>-51.099332847279996</v>
      </c>
      <c r="F38" s="656">
        <f t="shared" si="9"/>
        <v>-53.245504826865755</v>
      </c>
      <c r="G38" s="656">
        <f t="shared" si="9"/>
        <v>-55.481816029594128</v>
      </c>
      <c r="H38" s="258"/>
    </row>
    <row r="39" spans="1:8" s="308" customFormat="1">
      <c r="A39" s="309" t="s">
        <v>263</v>
      </c>
      <c r="B39" s="310" t="s">
        <v>98</v>
      </c>
      <c r="C39" s="649">
        <f>26.545*1.044</f>
        <v>27.712980000000002</v>
      </c>
      <c r="D39" s="650">
        <f>C39*1.042</f>
        <v>28.876925160000003</v>
      </c>
      <c r="E39" s="650">
        <f t="shared" ref="E39:G39" si="10">D39*1.042</f>
        <v>30.089756016720003</v>
      </c>
      <c r="F39" s="650">
        <f t="shared" si="10"/>
        <v>31.353525769422244</v>
      </c>
      <c r="G39" s="650">
        <f t="shared" si="10"/>
        <v>32.670373851737978</v>
      </c>
      <c r="H39" s="258"/>
    </row>
    <row r="40" spans="1:8" s="308" customFormat="1">
      <c r="A40" s="309"/>
      <c r="B40" s="310" t="s">
        <v>135</v>
      </c>
      <c r="C40" s="649"/>
      <c r="D40" s="650"/>
      <c r="E40" s="650"/>
      <c r="F40" s="650"/>
      <c r="G40" s="650"/>
      <c r="H40" s="258"/>
    </row>
    <row r="41" spans="1:8" s="308" customFormat="1" ht="31.5">
      <c r="A41" s="309" t="s">
        <v>264</v>
      </c>
      <c r="B41" s="310" t="s">
        <v>7</v>
      </c>
      <c r="C41" s="649"/>
      <c r="D41" s="650"/>
      <c r="E41" s="650"/>
      <c r="F41" s="650"/>
      <c r="G41" s="650"/>
      <c r="H41" s="258"/>
    </row>
    <row r="42" spans="1:8" s="308" customFormat="1">
      <c r="A42" s="309" t="s">
        <v>265</v>
      </c>
      <c r="B42" s="322" t="s">
        <v>441</v>
      </c>
      <c r="C42" s="649"/>
      <c r="D42" s="650"/>
      <c r="E42" s="650"/>
      <c r="F42" s="650"/>
      <c r="G42" s="650"/>
      <c r="H42" s="258"/>
    </row>
    <row r="43" spans="1:8" s="308" customFormat="1">
      <c r="A43" s="309" t="s">
        <v>266</v>
      </c>
      <c r="B43" s="310" t="s">
        <v>99</v>
      </c>
      <c r="C43" s="649">
        <f>126.976-50*1.044</f>
        <v>74.775999999999996</v>
      </c>
      <c r="D43" s="650">
        <f>C43*1.042</f>
        <v>77.916591999999994</v>
      </c>
      <c r="E43" s="650">
        <f t="shared" ref="E43:G43" si="11">D43*1.042</f>
        <v>81.189088863999999</v>
      </c>
      <c r="F43" s="650">
        <f t="shared" si="11"/>
        <v>84.599030596288003</v>
      </c>
      <c r="G43" s="650">
        <f t="shared" si="11"/>
        <v>88.152189881332106</v>
      </c>
      <c r="H43" s="258"/>
    </row>
    <row r="44" spans="1:8" s="308" customFormat="1">
      <c r="A44" s="309"/>
      <c r="B44" s="310" t="s">
        <v>135</v>
      </c>
      <c r="C44" s="649"/>
      <c r="D44" s="650"/>
      <c r="E44" s="650"/>
      <c r="F44" s="650"/>
      <c r="G44" s="650"/>
      <c r="H44" s="258"/>
    </row>
    <row r="45" spans="1:8" s="308" customFormat="1" ht="16.5" thickBot="1">
      <c r="A45" s="311" t="s">
        <v>267</v>
      </c>
      <c r="B45" s="312" t="s">
        <v>442</v>
      </c>
      <c r="C45" s="651">
        <f>+('приложение 4.2 '!C34*15%)</f>
        <v>10.137210678000013</v>
      </c>
      <c r="D45" s="652">
        <f>('приложение 4.2 '!C34+'приложение 4.2 '!D34)*15%</f>
        <v>19.211016220752004</v>
      </c>
      <c r="E45" s="652">
        <f>('приложение 4.2 '!C34+'приложение 4.2 '!D34+'приложение 4.2 '!E34)*15%</f>
        <v>24.92784702419463</v>
      </c>
      <c r="F45" s="652">
        <f>('приложение 4.2 '!C34+'приложение 4.2 '!D34+'приложение 4.2 '!E34+'приложение 4.2 '!F34)*15%</f>
        <v>27.511852131637344</v>
      </c>
      <c r="G45" s="652">
        <f>('приложение 4.2 '!C34+'приложение 4.2 '!D34+'приложение 4.2 '!E34+'приложение 4.2 '!F34+'приложение 4.2 '!G34)*15%</f>
        <v>27.511852131637344</v>
      </c>
      <c r="H45" s="258"/>
    </row>
    <row r="46" spans="1:8" s="308" customFormat="1" ht="16.5" thickBot="1">
      <c r="A46" s="323" t="s">
        <v>100</v>
      </c>
      <c r="B46" s="324" t="s">
        <v>101</v>
      </c>
      <c r="C46" s="657">
        <f>+C37+C38</f>
        <v>322.66534800000005</v>
      </c>
      <c r="D46" s="658">
        <f t="shared" ref="D46:G46" si="12">+D37+D38</f>
        <v>344.1835264560001</v>
      </c>
      <c r="E46" s="658">
        <f t="shared" si="12"/>
        <v>366.74886061627222</v>
      </c>
      <c r="F46" s="658">
        <f t="shared" si="12"/>
        <v>390.4079120801598</v>
      </c>
      <c r="G46" s="658">
        <f t="shared" si="12"/>
        <v>415.20924449325469</v>
      </c>
      <c r="H46" s="258"/>
    </row>
    <row r="47" spans="1:8" s="308" customFormat="1" ht="16.5" thickBot="1">
      <c r="A47" s="323" t="s">
        <v>102</v>
      </c>
      <c r="B47" s="324" t="s">
        <v>103</v>
      </c>
      <c r="C47" s="657">
        <f>+C46*0.2</f>
        <v>64.533069600000019</v>
      </c>
      <c r="D47" s="658">
        <f t="shared" ref="D47:G47" si="13">+D46*0.2</f>
        <v>68.836705291200019</v>
      </c>
      <c r="E47" s="658">
        <f t="shared" si="13"/>
        <v>73.349772123254454</v>
      </c>
      <c r="F47" s="658">
        <f t="shared" si="13"/>
        <v>78.081582416031964</v>
      </c>
      <c r="G47" s="658">
        <f t="shared" si="13"/>
        <v>83.04184889865094</v>
      </c>
      <c r="H47" s="258"/>
    </row>
    <row r="48" spans="1:8" s="308" customFormat="1" ht="16.5" thickBot="1">
      <c r="A48" s="323" t="s">
        <v>104</v>
      </c>
      <c r="B48" s="324" t="s">
        <v>105</v>
      </c>
      <c r="C48" s="657">
        <f>+C46-C47</f>
        <v>258.13227840000002</v>
      </c>
      <c r="D48" s="658">
        <f t="shared" ref="D48:G48" si="14">+D46-D47</f>
        <v>275.34682116480008</v>
      </c>
      <c r="E48" s="658">
        <f t="shared" si="14"/>
        <v>293.39908849301776</v>
      </c>
      <c r="F48" s="658">
        <f t="shared" si="14"/>
        <v>312.32632966412785</v>
      </c>
      <c r="G48" s="658">
        <f t="shared" si="14"/>
        <v>332.16739559460376</v>
      </c>
      <c r="H48" s="258"/>
    </row>
    <row r="49" spans="1:8" s="308" customFormat="1">
      <c r="A49" s="304" t="s">
        <v>106</v>
      </c>
      <c r="B49" s="305" t="s">
        <v>475</v>
      </c>
      <c r="C49" s="306"/>
      <c r="D49" s="307"/>
      <c r="E49" s="307"/>
      <c r="F49" s="307"/>
      <c r="G49" s="307"/>
      <c r="H49" s="258"/>
    </row>
    <row r="50" spans="1:8" s="308" customFormat="1">
      <c r="A50" s="309"/>
      <c r="B50" s="310" t="s">
        <v>137</v>
      </c>
      <c r="C50" s="316"/>
      <c r="D50" s="317"/>
      <c r="E50" s="317"/>
      <c r="F50" s="317"/>
      <c r="G50" s="317"/>
      <c r="H50" s="258"/>
    </row>
    <row r="51" spans="1:8" s="308" customFormat="1">
      <c r="A51" s="309" t="s">
        <v>263</v>
      </c>
      <c r="B51" s="310" t="s">
        <v>443</v>
      </c>
      <c r="C51" s="316"/>
      <c r="D51" s="317"/>
      <c r="E51" s="317"/>
      <c r="F51" s="317"/>
      <c r="G51" s="317"/>
      <c r="H51" s="258"/>
    </row>
    <row r="52" spans="1:8" s="308" customFormat="1">
      <c r="A52" s="327" t="s">
        <v>266</v>
      </c>
      <c r="B52" s="310" t="s">
        <v>444</v>
      </c>
      <c r="C52" s="316"/>
      <c r="D52" s="317"/>
      <c r="E52" s="317"/>
      <c r="F52" s="317"/>
      <c r="G52" s="317"/>
    </row>
    <row r="53" spans="1:8" s="308" customFormat="1">
      <c r="A53" s="309" t="s">
        <v>131</v>
      </c>
      <c r="B53" s="310" t="s">
        <v>445</v>
      </c>
      <c r="C53" s="316"/>
      <c r="D53" s="317"/>
      <c r="E53" s="317"/>
      <c r="F53" s="317"/>
      <c r="G53" s="317"/>
    </row>
    <row r="54" spans="1:8" s="308" customFormat="1" ht="16.5" thickBot="1">
      <c r="A54" s="311" t="s">
        <v>133</v>
      </c>
      <c r="B54" s="312" t="s">
        <v>446</v>
      </c>
      <c r="C54" s="262"/>
      <c r="D54" s="263"/>
      <c r="E54" s="263"/>
      <c r="F54" s="263"/>
      <c r="G54" s="263"/>
    </row>
    <row r="55" spans="1:8" s="308" customFormat="1">
      <c r="A55" s="304" t="s">
        <v>168</v>
      </c>
      <c r="B55" s="305" t="s">
        <v>450</v>
      </c>
      <c r="C55" s="306"/>
      <c r="D55" s="307"/>
      <c r="E55" s="307"/>
      <c r="F55" s="307"/>
      <c r="G55" s="307"/>
      <c r="H55" s="258"/>
    </row>
    <row r="56" spans="1:8" s="330" customFormat="1">
      <c r="A56" s="309" t="s">
        <v>263</v>
      </c>
      <c r="B56" s="328" t="s">
        <v>502</v>
      </c>
      <c r="C56" s="316"/>
      <c r="D56" s="317"/>
      <c r="E56" s="317"/>
      <c r="F56" s="317"/>
      <c r="G56" s="317"/>
      <c r="H56" s="329"/>
    </row>
    <row r="57" spans="1:8" s="330" customFormat="1">
      <c r="A57" s="309" t="s">
        <v>266</v>
      </c>
      <c r="B57" s="310" t="s">
        <v>437</v>
      </c>
      <c r="C57" s="316"/>
      <c r="D57" s="317"/>
      <c r="E57" s="317"/>
      <c r="F57" s="317"/>
      <c r="G57" s="317"/>
      <c r="H57" s="329"/>
    </row>
    <row r="58" spans="1:8" s="330" customFormat="1" ht="16.5" thickBot="1">
      <c r="A58" s="311"/>
      <c r="B58" s="312" t="s">
        <v>438</v>
      </c>
      <c r="C58" s="318"/>
      <c r="D58" s="319"/>
      <c r="E58" s="319"/>
      <c r="F58" s="319"/>
      <c r="G58" s="319"/>
      <c r="H58" s="329"/>
    </row>
    <row r="59" spans="1:8" s="308" customFormat="1">
      <c r="A59" s="304" t="s">
        <v>108</v>
      </c>
      <c r="B59" s="305" t="s">
        <v>474</v>
      </c>
      <c r="C59" s="306"/>
      <c r="D59" s="307"/>
      <c r="E59" s="307"/>
      <c r="F59" s="307"/>
      <c r="G59" s="307"/>
      <c r="H59" s="258"/>
    </row>
    <row r="60" spans="1:8" s="330" customFormat="1">
      <c r="A60" s="309" t="s">
        <v>263</v>
      </c>
      <c r="B60" s="328" t="s">
        <v>439</v>
      </c>
      <c r="C60" s="316"/>
      <c r="D60" s="317"/>
      <c r="E60" s="317"/>
      <c r="F60" s="317"/>
      <c r="G60" s="317"/>
      <c r="H60" s="329"/>
    </row>
    <row r="61" spans="1:8" s="330" customFormat="1">
      <c r="A61" s="309" t="s">
        <v>266</v>
      </c>
      <c r="B61" s="310" t="s">
        <v>440</v>
      </c>
      <c r="C61" s="316"/>
      <c r="D61" s="317"/>
      <c r="E61" s="317"/>
      <c r="F61" s="317"/>
      <c r="G61" s="317"/>
      <c r="H61" s="329"/>
    </row>
    <row r="62" spans="1:8" s="330" customFormat="1" ht="16.5" thickBot="1">
      <c r="A62" s="311"/>
      <c r="B62" s="312" t="s">
        <v>438</v>
      </c>
      <c r="C62" s="318"/>
      <c r="D62" s="319"/>
      <c r="E62" s="319"/>
      <c r="F62" s="319"/>
      <c r="G62" s="319"/>
      <c r="H62" s="329"/>
    </row>
    <row r="63" spans="1:8" s="308" customFormat="1">
      <c r="A63" s="304" t="s">
        <v>111</v>
      </c>
      <c r="B63" s="305" t="s">
        <v>109</v>
      </c>
      <c r="C63" s="655">
        <f>+C65+C67</f>
        <v>67.581404520000092</v>
      </c>
      <c r="D63" s="656">
        <f t="shared" ref="D63:G63" si="15">+D65+D67</f>
        <v>60.49203695167995</v>
      </c>
      <c r="E63" s="656">
        <f t="shared" si="15"/>
        <v>38.112205356284164</v>
      </c>
      <c r="F63" s="656">
        <f t="shared" si="15"/>
        <v>17.226700716284768</v>
      </c>
      <c r="G63" s="656">
        <f t="shared" si="15"/>
        <v>0</v>
      </c>
    </row>
    <row r="64" spans="1:8" s="308" customFormat="1">
      <c r="A64" s="264"/>
      <c r="B64" s="310" t="s">
        <v>110</v>
      </c>
      <c r="C64" s="649"/>
      <c r="D64" s="650"/>
      <c r="E64" s="650"/>
      <c r="F64" s="650"/>
      <c r="G64" s="650"/>
    </row>
    <row r="65" spans="1:7" s="308" customFormat="1">
      <c r="A65" s="309" t="s">
        <v>263</v>
      </c>
      <c r="B65" s="310" t="s">
        <v>447</v>
      </c>
      <c r="C65" s="649">
        <f>'приложение 4.2 '!C34</f>
        <v>67.581404520000092</v>
      </c>
      <c r="D65" s="649">
        <f>'приложение 4.2 '!D34</f>
        <v>60.49203695167995</v>
      </c>
      <c r="E65" s="649">
        <f>'приложение 4.2 '!E34</f>
        <v>38.112205356284164</v>
      </c>
      <c r="F65" s="649">
        <f>'приложение 4.2 '!F34</f>
        <v>17.226700716284768</v>
      </c>
      <c r="G65" s="649">
        <f>'приложение 4.2 '!G34</f>
        <v>0</v>
      </c>
    </row>
    <row r="66" spans="1:7" s="308" customFormat="1">
      <c r="A66" s="309" t="s">
        <v>264</v>
      </c>
      <c r="B66" s="310" t="s">
        <v>118</v>
      </c>
      <c r="C66" s="643"/>
      <c r="D66" s="644"/>
      <c r="E66" s="644"/>
      <c r="F66" s="644"/>
      <c r="G66" s="644"/>
    </row>
    <row r="67" spans="1:7" s="308" customFormat="1" ht="16.5" thickBot="1">
      <c r="A67" s="311" t="s">
        <v>266</v>
      </c>
      <c r="B67" s="312" t="s">
        <v>448</v>
      </c>
      <c r="C67" s="651"/>
      <c r="D67" s="652"/>
      <c r="E67" s="652"/>
      <c r="F67" s="652"/>
      <c r="G67" s="652"/>
    </row>
    <row r="68" spans="1:7" s="308" customFormat="1">
      <c r="A68" s="304" t="s">
        <v>113</v>
      </c>
      <c r="B68" s="305" t="s">
        <v>112</v>
      </c>
      <c r="C68" s="331"/>
      <c r="D68" s="332"/>
      <c r="E68" s="332"/>
      <c r="F68" s="332"/>
      <c r="G68" s="332"/>
    </row>
    <row r="69" spans="1:7" s="308" customFormat="1">
      <c r="A69" s="264"/>
      <c r="B69" s="310" t="s">
        <v>171</v>
      </c>
      <c r="C69" s="316"/>
      <c r="D69" s="317"/>
      <c r="E69" s="317"/>
      <c r="F69" s="317"/>
      <c r="G69" s="317"/>
    </row>
    <row r="70" spans="1:7" s="308" customFormat="1">
      <c r="A70" s="309" t="s">
        <v>263</v>
      </c>
      <c r="B70" s="310" t="s">
        <v>449</v>
      </c>
      <c r="C70" s="260"/>
      <c r="D70" s="261"/>
      <c r="E70" s="261"/>
      <c r="F70" s="261"/>
      <c r="G70" s="261"/>
    </row>
    <row r="71" spans="1:7" s="308" customFormat="1">
      <c r="A71" s="309" t="s">
        <v>264</v>
      </c>
      <c r="B71" s="310" t="s">
        <v>118</v>
      </c>
      <c r="C71" s="260"/>
      <c r="D71" s="261"/>
      <c r="E71" s="261"/>
      <c r="F71" s="261"/>
      <c r="G71" s="261"/>
    </row>
    <row r="72" spans="1:7" s="308" customFormat="1" ht="16.5" thickBot="1">
      <c r="A72" s="311" t="s">
        <v>266</v>
      </c>
      <c r="B72" s="312" t="s">
        <v>448</v>
      </c>
      <c r="C72" s="262"/>
      <c r="D72" s="263"/>
      <c r="E72" s="263"/>
      <c r="F72" s="263"/>
      <c r="G72" s="263"/>
    </row>
    <row r="73" spans="1:7" s="308" customFormat="1" ht="16.5" thickBot="1">
      <c r="A73" s="333" t="s">
        <v>114</v>
      </c>
      <c r="B73" s="334" t="s">
        <v>170</v>
      </c>
      <c r="C73" s="335"/>
      <c r="D73" s="336"/>
      <c r="E73" s="336"/>
      <c r="F73" s="336"/>
      <c r="G73" s="336"/>
    </row>
    <row r="74" spans="1:7" s="308" customFormat="1">
      <c r="A74" s="304" t="s">
        <v>115</v>
      </c>
      <c r="B74" s="305" t="s">
        <v>452</v>
      </c>
      <c r="C74" s="306"/>
      <c r="D74" s="307"/>
      <c r="E74" s="307"/>
      <c r="F74" s="307"/>
      <c r="G74" s="307"/>
    </row>
    <row r="75" spans="1:7" s="308" customFormat="1">
      <c r="A75" s="309" t="s">
        <v>263</v>
      </c>
      <c r="B75" s="310" t="s">
        <v>453</v>
      </c>
      <c r="C75" s="316"/>
      <c r="D75" s="317"/>
      <c r="E75" s="317"/>
      <c r="F75" s="317"/>
      <c r="G75" s="317"/>
    </row>
    <row r="76" spans="1:7" s="308" customFormat="1" ht="16.5" thickBot="1">
      <c r="A76" s="311" t="s">
        <v>266</v>
      </c>
      <c r="B76" s="312" t="s">
        <v>468</v>
      </c>
      <c r="C76" s="318"/>
      <c r="D76" s="319"/>
      <c r="E76" s="319"/>
      <c r="F76" s="319"/>
      <c r="G76" s="319"/>
    </row>
    <row r="77" spans="1:7" s="308" customFormat="1" ht="16.5" thickBot="1">
      <c r="A77" s="323" t="s">
        <v>154</v>
      </c>
      <c r="B77" s="324" t="s">
        <v>471</v>
      </c>
      <c r="C77" s="337"/>
      <c r="D77" s="338"/>
      <c r="E77" s="338"/>
      <c r="F77" s="338"/>
      <c r="G77" s="338"/>
    </row>
    <row r="78" spans="1:7" s="308" customFormat="1">
      <c r="A78" s="271" t="s">
        <v>155</v>
      </c>
      <c r="B78" s="313" t="s">
        <v>169</v>
      </c>
      <c r="C78" s="314">
        <f>'приложение 1.1 '!W19</f>
        <v>592.05706900000007</v>
      </c>
      <c r="D78" s="315">
        <f>'приложение 1.1 '!X19</f>
        <v>592.58067600000004</v>
      </c>
      <c r="E78" s="315">
        <f>'приложение 1.1 '!Y19</f>
        <v>591.56486200000018</v>
      </c>
      <c r="F78" s="315">
        <f>'приложение 1.1 '!Z19</f>
        <v>592.92295699999988</v>
      </c>
      <c r="G78" s="315">
        <f>'приложение 1.1 '!AA19</f>
        <v>591.53968299999997</v>
      </c>
    </row>
    <row r="79" spans="1:7" s="308" customFormat="1" ht="16.5" thickBot="1">
      <c r="A79" s="266"/>
      <c r="B79" s="339" t="s">
        <v>118</v>
      </c>
      <c r="C79" s="267"/>
      <c r="D79" s="268"/>
      <c r="E79" s="268"/>
      <c r="F79" s="268"/>
      <c r="G79" s="268"/>
    </row>
    <row r="80" spans="1:7" s="308" customFormat="1" ht="48" thickBot="1">
      <c r="A80" s="323" t="s">
        <v>155</v>
      </c>
      <c r="B80" s="340" t="s">
        <v>63</v>
      </c>
      <c r="C80" s="325">
        <f>+C19+C39+C57+C60+C63+C73+C76+C77</f>
        <v>1633.17633252</v>
      </c>
      <c r="D80" s="326">
        <f t="shared" ref="D80:G80" si="16">+D19+D39+D57+D60+D63+D73+D76+D77</f>
        <v>1691.8419519276799</v>
      </c>
      <c r="E80" s="326">
        <f t="shared" si="16"/>
        <v>1737.9788167612764</v>
      </c>
      <c r="F80" s="326">
        <f t="shared" si="16"/>
        <v>1788.4877098002867</v>
      </c>
      <c r="G80" s="326">
        <f t="shared" si="16"/>
        <v>1845.65397146553</v>
      </c>
    </row>
    <row r="81" spans="1:7" s="308" customFormat="1" ht="47.25">
      <c r="A81" s="304" t="s">
        <v>156</v>
      </c>
      <c r="B81" s="341" t="s">
        <v>417</v>
      </c>
      <c r="C81" s="306">
        <f>+C23-C30+C43+C56+C61+C47+C49+C68+C75+C78</f>
        <v>1620.2697186</v>
      </c>
      <c r="D81" s="306">
        <f t="shared" ref="D81:G81" si="17">+D23-D30+D43+D56+D61+D47+D49+D68+D75+D78</f>
        <v>1664.3072698112001</v>
      </c>
      <c r="E81" s="306">
        <f t="shared" si="17"/>
        <v>1708.6389079119747</v>
      </c>
      <c r="F81" s="306">
        <f t="shared" si="17"/>
        <v>1757.2550768338738</v>
      </c>
      <c r="G81" s="306">
        <f t="shared" si="17"/>
        <v>1805.1208532123781</v>
      </c>
    </row>
    <row r="82" spans="1:7" s="308" customFormat="1" ht="32.25" thickBot="1">
      <c r="A82" s="269"/>
      <c r="B82" s="270" t="s">
        <v>476</v>
      </c>
      <c r="C82" s="262">
        <f>+C80-C81</f>
        <v>12.906613919999927</v>
      </c>
      <c r="D82" s="263">
        <f t="shared" ref="D82:G82" si="18">+D80-D81</f>
        <v>27.534682116479871</v>
      </c>
      <c r="E82" s="263">
        <f t="shared" si="18"/>
        <v>29.339908849301764</v>
      </c>
      <c r="F82" s="263">
        <f t="shared" si="18"/>
        <v>31.232632966412893</v>
      </c>
      <c r="G82" s="263">
        <f t="shared" si="18"/>
        <v>40.533118253151997</v>
      </c>
    </row>
    <row r="83" spans="1:7" s="308" customFormat="1" ht="16.5" thickBot="1">
      <c r="A83" s="342"/>
      <c r="B83" s="343"/>
      <c r="C83" s="344"/>
      <c r="D83" s="344"/>
      <c r="E83" s="344"/>
      <c r="F83" s="344"/>
      <c r="G83" s="344"/>
    </row>
    <row r="84" spans="1:7" s="308" customFormat="1">
      <c r="A84" s="345"/>
      <c r="B84" s="259" t="s">
        <v>116</v>
      </c>
      <c r="C84" s="331"/>
      <c r="D84" s="332"/>
      <c r="E84" s="332"/>
      <c r="F84" s="332"/>
      <c r="G84" s="332"/>
    </row>
    <row r="85" spans="1:7" s="308" customFormat="1">
      <c r="A85" s="309" t="s">
        <v>263</v>
      </c>
      <c r="B85" s="310" t="s">
        <v>117</v>
      </c>
      <c r="C85" s="346">
        <f>+C48+C47+C45-C42+C30</f>
        <v>612.05255867800008</v>
      </c>
      <c r="D85" s="347">
        <f t="shared" ref="D85:G85" si="19">+D48+D47+D45-D42+D30</f>
        <v>647.67104267675211</v>
      </c>
      <c r="E85" s="347">
        <f t="shared" si="19"/>
        <v>681.07018464046689</v>
      </c>
      <c r="F85" s="347">
        <f t="shared" si="19"/>
        <v>712.52232379779718</v>
      </c>
      <c r="G85" s="347">
        <f t="shared" si="19"/>
        <v>742.62650228344</v>
      </c>
    </row>
    <row r="86" spans="1:7" s="308" customFormat="1">
      <c r="A86" s="309" t="s">
        <v>266</v>
      </c>
      <c r="B86" s="310" t="s">
        <v>119</v>
      </c>
      <c r="C86" s="346"/>
      <c r="D86" s="347"/>
      <c r="E86" s="347"/>
      <c r="F86" s="347"/>
      <c r="G86" s="347"/>
    </row>
    <row r="87" spans="1:7" s="308" customFormat="1" ht="16.5" thickBot="1">
      <c r="A87" s="311" t="s">
        <v>131</v>
      </c>
      <c r="B87" s="312" t="s">
        <v>346</v>
      </c>
      <c r="C87" s="348"/>
      <c r="D87" s="349"/>
      <c r="E87" s="349"/>
      <c r="F87" s="349"/>
      <c r="G87" s="349"/>
    </row>
    <row r="89" spans="1:7">
      <c r="A89" s="285" t="s">
        <v>120</v>
      </c>
    </row>
    <row r="90" spans="1:7">
      <c r="C90" s="285">
        <f>'приложение 4.2 '!C33</f>
        <v>67.581404520000092</v>
      </c>
      <c r="D90" s="285">
        <f>'приложение 4.2 '!D33</f>
        <v>60.49203695167995</v>
      </c>
      <c r="E90" s="285">
        <f>'приложение 4.2 '!E33</f>
        <v>38.112205356284164</v>
      </c>
      <c r="F90" s="285">
        <f>'приложение 4.2 '!F33</f>
        <v>17.226700716284768</v>
      </c>
      <c r="G90" s="285">
        <f>'приложение 4.2 '!G33</f>
        <v>0</v>
      </c>
    </row>
    <row r="91" spans="1:7">
      <c r="D91" s="285">
        <f>(C90+D90)*15%</f>
        <v>19.211016220752004</v>
      </c>
      <c r="E91" s="285">
        <f>(D90+E90+C90)*15%</f>
        <v>24.92784702419463</v>
      </c>
      <c r="F91" s="285">
        <f>(E90+F90+D90+C90)*15%</f>
        <v>27.511852131637344</v>
      </c>
      <c r="G91" s="285">
        <f>(F90+G90+E90+D90+C90)*15%</f>
        <v>27.511852131637344</v>
      </c>
    </row>
  </sheetData>
  <mergeCells count="8">
    <mergeCell ref="A6:G6"/>
    <mergeCell ref="A15:A17"/>
    <mergeCell ref="B15:B17"/>
    <mergeCell ref="C16:C17"/>
    <mergeCell ref="D16:D17"/>
    <mergeCell ref="E16:E17"/>
    <mergeCell ref="F16:F17"/>
    <mergeCell ref="G16:G17"/>
  </mergeCells>
  <phoneticPr fontId="0" type="noConversion"/>
  <pageMargins left="0.70866141732283472" right="0.31496062992125984" top="0.74803149606299213" bottom="0.59055118110236227" header="0.31496062992125984" footer="0.31496062992125984"/>
  <pageSetup paperSize="9" scale="60" fitToHeight="3" orientation="portrait" r:id="rId1"/>
  <headerFooter alignWithMargins="0"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J55"/>
  <sheetViews>
    <sheetView showZeros="0" view="pageBreakPreview" topLeftCell="A10" zoomScale="80" zoomScaleNormal="100" zoomScaleSheetLayoutView="80" workbookViewId="0">
      <selection activeCell="K40" sqref="K40"/>
    </sheetView>
  </sheetViews>
  <sheetFormatPr defaultRowHeight="15.75"/>
  <cols>
    <col min="1" max="1" width="9" style="285"/>
    <col min="2" max="2" width="44" style="285" bestFit="1" customWidth="1"/>
    <col min="3" max="7" width="9" style="285"/>
    <col min="8" max="8" width="10.125" style="285" customWidth="1"/>
    <col min="9" max="9" width="9.625" style="285" customWidth="1"/>
    <col min="10" max="16384" width="9" style="285"/>
  </cols>
  <sheetData>
    <row r="2" spans="1:8">
      <c r="H2" s="278" t="s">
        <v>226</v>
      </c>
    </row>
    <row r="3" spans="1:8">
      <c r="H3" s="278" t="s">
        <v>456</v>
      </c>
    </row>
    <row r="4" spans="1:8">
      <c r="H4" s="278" t="s">
        <v>182</v>
      </c>
    </row>
    <row r="6" spans="1:8" s="287" customFormat="1" ht="30" customHeight="1">
      <c r="A6" s="818" t="s">
        <v>181</v>
      </c>
      <c r="B6" s="818"/>
      <c r="C6" s="818"/>
      <c r="D6" s="818"/>
      <c r="E6" s="818"/>
      <c r="F6" s="818"/>
      <c r="G6" s="818"/>
      <c r="H6" s="818"/>
    </row>
    <row r="7" spans="1:8" s="287" customFormat="1" ht="30" customHeight="1">
      <c r="A7" s="286"/>
      <c r="B7" s="286"/>
      <c r="C7" s="286"/>
      <c r="D7" s="286"/>
      <c r="E7" s="286"/>
      <c r="F7" s="286"/>
      <c r="G7" s="286"/>
      <c r="H7" s="286"/>
    </row>
    <row r="8" spans="1:8">
      <c r="H8" s="278" t="s">
        <v>457</v>
      </c>
    </row>
    <row r="9" spans="1:8">
      <c r="H9" s="278"/>
    </row>
    <row r="10" spans="1:8">
      <c r="H10" s="278" t="s">
        <v>420</v>
      </c>
    </row>
    <row r="11" spans="1:8">
      <c r="H11" s="288" t="s">
        <v>371</v>
      </c>
    </row>
    <row r="12" spans="1:8">
      <c r="H12" s="278" t="s">
        <v>1838</v>
      </c>
    </row>
    <row r="13" spans="1:8">
      <c r="H13" s="278" t="s">
        <v>177</v>
      </c>
    </row>
    <row r="14" spans="1:8">
      <c r="A14" s="289"/>
    </row>
    <row r="15" spans="1:8" ht="48" customHeight="1">
      <c r="A15" s="357" t="s">
        <v>277</v>
      </c>
      <c r="B15" s="357" t="s">
        <v>278</v>
      </c>
      <c r="C15" s="357">
        <v>2018</v>
      </c>
      <c r="D15" s="357">
        <v>2019</v>
      </c>
      <c r="E15" s="357">
        <v>2020</v>
      </c>
      <c r="F15" s="357">
        <v>2021</v>
      </c>
      <c r="G15" s="357">
        <v>2022</v>
      </c>
      <c r="H15" s="357" t="s">
        <v>85</v>
      </c>
    </row>
    <row r="16" spans="1:8" ht="17.25" customHeight="1">
      <c r="A16" s="357">
        <v>1</v>
      </c>
      <c r="B16" s="357">
        <v>2</v>
      </c>
      <c r="C16" s="357">
        <v>3</v>
      </c>
      <c r="D16" s="357">
        <v>4</v>
      </c>
      <c r="E16" s="357">
        <v>5</v>
      </c>
      <c r="F16" s="357">
        <v>6</v>
      </c>
      <c r="G16" s="357">
        <v>7</v>
      </c>
      <c r="H16" s="357">
        <v>9</v>
      </c>
    </row>
    <row r="17" spans="1:10">
      <c r="A17" s="54">
        <v>1</v>
      </c>
      <c r="B17" s="294" t="s">
        <v>286</v>
      </c>
      <c r="C17" s="637">
        <f t="shared" ref="C17:H17" si="0">+C18+C25</f>
        <v>524.47566447999998</v>
      </c>
      <c r="D17" s="637">
        <f t="shared" si="0"/>
        <v>532.08863904832003</v>
      </c>
      <c r="E17" s="637">
        <f t="shared" si="0"/>
        <v>553.45265664371595</v>
      </c>
      <c r="F17" s="637">
        <f t="shared" si="0"/>
        <v>575.69625628371512</v>
      </c>
      <c r="G17" s="637">
        <f t="shared" si="0"/>
        <v>591.53968299999997</v>
      </c>
      <c r="H17" s="637">
        <f t="shared" si="0"/>
        <v>2777.2528994557515</v>
      </c>
    </row>
    <row r="18" spans="1:10">
      <c r="A18" s="358" t="s">
        <v>264</v>
      </c>
      <c r="B18" s="294" t="s">
        <v>287</v>
      </c>
      <c r="C18" s="638">
        <f>'приложение 4.1 '!C48*0.95</f>
        <v>245.22566448000001</v>
      </c>
      <c r="D18" s="638">
        <f>'приложение 4.1 '!D48*0.9</f>
        <v>247.81213904832006</v>
      </c>
      <c r="E18" s="638">
        <f>'приложение 4.1 '!E48*0.9</f>
        <v>264.05917964371599</v>
      </c>
      <c r="F18" s="638">
        <f>'приложение 4.1 '!F48*0.9</f>
        <v>281.09369669771507</v>
      </c>
      <c r="G18" s="638">
        <f>G19</f>
        <v>291.63427734145193</v>
      </c>
      <c r="H18" s="637">
        <f>SUM(C18:G18)</f>
        <v>1329.8249572112031</v>
      </c>
    </row>
    <row r="19" spans="1:10">
      <c r="A19" s="358" t="s">
        <v>288</v>
      </c>
      <c r="B19" s="294" t="s">
        <v>90</v>
      </c>
      <c r="C19" s="638">
        <f>+C18</f>
        <v>245.22566448000001</v>
      </c>
      <c r="D19" s="638">
        <f t="shared" ref="D19:F19" si="1">+D18</f>
        <v>247.81213904832006</v>
      </c>
      <c r="E19" s="638">
        <f t="shared" si="1"/>
        <v>264.05917964371599</v>
      </c>
      <c r="F19" s="638">
        <f t="shared" si="1"/>
        <v>281.09369669771507</v>
      </c>
      <c r="G19" s="638">
        <f>G41-G25</f>
        <v>291.63427734145193</v>
      </c>
      <c r="H19" s="637">
        <f>SUM(C19:G19)</f>
        <v>1329.8249572112031</v>
      </c>
    </row>
    <row r="20" spans="1:10">
      <c r="A20" s="358" t="s">
        <v>83</v>
      </c>
      <c r="B20" s="294" t="s">
        <v>91</v>
      </c>
      <c r="C20" s="638"/>
      <c r="D20" s="638"/>
      <c r="E20" s="638"/>
      <c r="F20" s="638"/>
      <c r="G20" s="638"/>
      <c r="H20" s="638"/>
    </row>
    <row r="21" spans="1:10" ht="31.5">
      <c r="A21" s="358" t="s">
        <v>87</v>
      </c>
      <c r="B21" s="294" t="s">
        <v>54</v>
      </c>
      <c r="C21" s="638"/>
      <c r="D21" s="638"/>
      <c r="E21" s="638"/>
      <c r="F21" s="638"/>
      <c r="G21" s="638"/>
      <c r="H21" s="638"/>
    </row>
    <row r="22" spans="1:10" ht="31.5">
      <c r="A22" s="358" t="s">
        <v>88</v>
      </c>
      <c r="B22" s="294" t="s">
        <v>55</v>
      </c>
      <c r="C22" s="638"/>
      <c r="D22" s="638"/>
      <c r="E22" s="638"/>
      <c r="F22" s="638"/>
      <c r="G22" s="638"/>
      <c r="H22" s="638"/>
    </row>
    <row r="23" spans="1:10" ht="31.5">
      <c r="A23" s="358" t="s">
        <v>89</v>
      </c>
      <c r="B23" s="294" t="s">
        <v>488</v>
      </c>
      <c r="C23" s="638"/>
      <c r="D23" s="638"/>
      <c r="E23" s="638"/>
      <c r="F23" s="638"/>
      <c r="G23" s="638"/>
      <c r="H23" s="638"/>
    </row>
    <row r="24" spans="1:10">
      <c r="A24" s="358" t="s">
        <v>348</v>
      </c>
      <c r="B24" s="294" t="s">
        <v>188</v>
      </c>
      <c r="C24" s="638"/>
      <c r="D24" s="638"/>
      <c r="E24" s="638"/>
      <c r="F24" s="638"/>
      <c r="G24" s="638"/>
      <c r="H24" s="638"/>
    </row>
    <row r="25" spans="1:10">
      <c r="A25" s="358" t="s">
        <v>265</v>
      </c>
      <c r="B25" s="294" t="s">
        <v>289</v>
      </c>
      <c r="C25" s="638">
        <f>'приложение 4.1 '!C30</f>
        <v>279.25</v>
      </c>
      <c r="D25" s="638">
        <f>'приложение 4.1 '!D30</f>
        <v>284.2765</v>
      </c>
      <c r="E25" s="638">
        <f>'приложение 4.1 '!E30</f>
        <v>289.39347700000002</v>
      </c>
      <c r="F25" s="638">
        <f>'приложение 4.1 '!F30</f>
        <v>294.60255958600004</v>
      </c>
      <c r="G25" s="638">
        <f>'приложение 4.1 '!G30</f>
        <v>299.90540565854803</v>
      </c>
      <c r="H25" s="638">
        <f>SUM(C25:G25)</f>
        <v>1447.4279422445481</v>
      </c>
    </row>
    <row r="26" spans="1:10">
      <c r="A26" s="358" t="s">
        <v>189</v>
      </c>
      <c r="B26" s="294" t="s">
        <v>192</v>
      </c>
      <c r="C26" s="638">
        <f>+C25</f>
        <v>279.25</v>
      </c>
      <c r="D26" s="638">
        <f t="shared" ref="D26:H26" si="2">+D25</f>
        <v>284.2765</v>
      </c>
      <c r="E26" s="638">
        <f t="shared" si="2"/>
        <v>289.39347700000002</v>
      </c>
      <c r="F26" s="638">
        <f t="shared" si="2"/>
        <v>294.60255958600004</v>
      </c>
      <c r="G26" s="638">
        <f t="shared" si="2"/>
        <v>299.90540565854803</v>
      </c>
      <c r="H26" s="638">
        <f t="shared" si="2"/>
        <v>1447.4279422445481</v>
      </c>
      <c r="J26" s="292"/>
    </row>
    <row r="27" spans="1:10">
      <c r="A27" s="358" t="s">
        <v>190</v>
      </c>
      <c r="B27" s="294" t="s">
        <v>193</v>
      </c>
      <c r="C27" s="638"/>
      <c r="D27" s="638"/>
      <c r="E27" s="638"/>
      <c r="F27" s="638"/>
      <c r="G27" s="638"/>
      <c r="H27" s="638"/>
    </row>
    <row r="28" spans="1:10">
      <c r="A28" s="358" t="s">
        <v>191</v>
      </c>
      <c r="B28" s="294" t="s">
        <v>194</v>
      </c>
      <c r="C28" s="638"/>
      <c r="D28" s="638"/>
      <c r="E28" s="638"/>
      <c r="F28" s="638"/>
      <c r="G28" s="638"/>
      <c r="H28" s="638"/>
    </row>
    <row r="29" spans="1:10">
      <c r="A29" s="358" t="s">
        <v>276</v>
      </c>
      <c r="B29" s="294" t="s">
        <v>290</v>
      </c>
      <c r="C29" s="638"/>
      <c r="D29" s="638"/>
      <c r="E29" s="638"/>
      <c r="F29" s="638"/>
      <c r="G29" s="638"/>
      <c r="H29" s="638"/>
    </row>
    <row r="30" spans="1:10">
      <c r="A30" s="358" t="s">
        <v>291</v>
      </c>
      <c r="B30" s="294" t="s">
        <v>292</v>
      </c>
      <c r="C30" s="638"/>
      <c r="D30" s="638"/>
      <c r="E30" s="638"/>
      <c r="F30" s="638"/>
      <c r="G30" s="638"/>
      <c r="H30" s="638"/>
    </row>
    <row r="31" spans="1:10">
      <c r="A31" s="358" t="s">
        <v>293</v>
      </c>
      <c r="B31" s="294" t="s">
        <v>489</v>
      </c>
      <c r="C31" s="638"/>
      <c r="D31" s="638"/>
      <c r="E31" s="638"/>
      <c r="F31" s="638"/>
      <c r="G31" s="638"/>
      <c r="H31" s="638"/>
    </row>
    <row r="32" spans="1:10">
      <c r="A32" s="358" t="s">
        <v>482</v>
      </c>
      <c r="B32" s="294" t="s">
        <v>347</v>
      </c>
      <c r="C32" s="638"/>
      <c r="D32" s="638"/>
      <c r="E32" s="638"/>
      <c r="F32" s="638"/>
      <c r="G32" s="638"/>
      <c r="H32" s="638"/>
    </row>
    <row r="33" spans="1:9">
      <c r="A33" s="358" t="s">
        <v>266</v>
      </c>
      <c r="B33" s="294" t="s">
        <v>490</v>
      </c>
      <c r="C33" s="638">
        <f t="shared" ref="C33:H33" si="3">+C34</f>
        <v>67.581404520000092</v>
      </c>
      <c r="D33" s="638">
        <f>+D34</f>
        <v>60.49203695167995</v>
      </c>
      <c r="E33" s="638">
        <f t="shared" si="3"/>
        <v>38.112205356284164</v>
      </c>
      <c r="F33" s="638">
        <f t="shared" si="3"/>
        <v>17.226700716284768</v>
      </c>
      <c r="G33" s="638">
        <v>0</v>
      </c>
      <c r="H33" s="638">
        <f t="shared" si="3"/>
        <v>183.41234754424897</v>
      </c>
      <c r="I33" s="293"/>
    </row>
    <row r="34" spans="1:9">
      <c r="A34" s="358" t="s">
        <v>267</v>
      </c>
      <c r="B34" s="294" t="s">
        <v>373</v>
      </c>
      <c r="C34" s="638">
        <f>C41-C18-C25</f>
        <v>67.581404520000092</v>
      </c>
      <c r="D34" s="638">
        <f t="shared" ref="D34:F34" si="4">D41-D18-D25</f>
        <v>60.49203695167995</v>
      </c>
      <c r="E34" s="638">
        <f t="shared" si="4"/>
        <v>38.112205356284164</v>
      </c>
      <c r="F34" s="638">
        <f t="shared" si="4"/>
        <v>17.226700716284768</v>
      </c>
      <c r="G34" s="638">
        <v>0</v>
      </c>
      <c r="H34" s="638">
        <f>SUM(C34:G34)</f>
        <v>183.41234754424897</v>
      </c>
    </row>
    <row r="35" spans="1:9">
      <c r="A35" s="358" t="s">
        <v>268</v>
      </c>
      <c r="B35" s="294" t="s">
        <v>491</v>
      </c>
      <c r="C35" s="638"/>
      <c r="D35" s="638"/>
      <c r="E35" s="638"/>
      <c r="F35" s="638"/>
      <c r="G35" s="638"/>
      <c r="H35" s="638"/>
    </row>
    <row r="36" spans="1:9">
      <c r="A36" s="359" t="s">
        <v>269</v>
      </c>
      <c r="B36" s="294" t="s">
        <v>372</v>
      </c>
      <c r="C36" s="638"/>
      <c r="D36" s="638"/>
      <c r="E36" s="638"/>
      <c r="F36" s="638"/>
      <c r="G36" s="638"/>
      <c r="H36" s="638"/>
    </row>
    <row r="37" spans="1:9">
      <c r="A37" s="359" t="s">
        <v>270</v>
      </c>
      <c r="B37" s="294" t="s">
        <v>294</v>
      </c>
      <c r="C37" s="638"/>
      <c r="D37" s="638"/>
      <c r="E37" s="638"/>
      <c r="F37" s="638"/>
      <c r="G37" s="638"/>
      <c r="H37" s="638"/>
    </row>
    <row r="38" spans="1:9">
      <c r="A38" s="358" t="s">
        <v>93</v>
      </c>
      <c r="B38" s="294" t="s">
        <v>86</v>
      </c>
      <c r="C38" s="638"/>
      <c r="D38" s="638"/>
      <c r="E38" s="638"/>
      <c r="F38" s="638"/>
      <c r="G38" s="638"/>
      <c r="H38" s="638"/>
    </row>
    <row r="39" spans="1:9">
      <c r="A39" s="358" t="s">
        <v>121</v>
      </c>
      <c r="B39" s="294" t="s">
        <v>345</v>
      </c>
      <c r="C39" s="638"/>
      <c r="D39" s="638"/>
      <c r="E39" s="638"/>
      <c r="F39" s="638"/>
      <c r="G39" s="638"/>
      <c r="H39" s="638"/>
    </row>
    <row r="40" spans="1:9">
      <c r="A40" s="358" t="s">
        <v>195</v>
      </c>
      <c r="B40" s="294" t="s">
        <v>503</v>
      </c>
      <c r="C40" s="638"/>
      <c r="D40" s="638"/>
      <c r="E40" s="638"/>
      <c r="F40" s="638"/>
      <c r="G40" s="638"/>
      <c r="H40" s="638"/>
    </row>
    <row r="41" spans="1:9" ht="16.5" customHeight="1">
      <c r="A41" s="272"/>
      <c r="B41" s="177" t="s">
        <v>285</v>
      </c>
      <c r="C41" s="360">
        <f>'приложение 4.1 '!C78</f>
        <v>592.05706900000007</v>
      </c>
      <c r="D41" s="360">
        <f>'приложение 4.1 '!D78</f>
        <v>592.58067600000004</v>
      </c>
      <c r="E41" s="360">
        <f>'приложение 4.1 '!E78</f>
        <v>591.56486200000018</v>
      </c>
      <c r="F41" s="360">
        <f>'приложение 4.1 '!F78</f>
        <v>592.92295699999988</v>
      </c>
      <c r="G41" s="360">
        <f>'приложение 4.1 '!G78</f>
        <v>591.53968299999997</v>
      </c>
      <c r="H41" s="360">
        <f>+C41+D41+E41+F41+G41</f>
        <v>2960.6652469999999</v>
      </c>
      <c r="I41" s="292"/>
    </row>
    <row r="42" spans="1:9" ht="16.5" customHeight="1">
      <c r="A42" s="361"/>
      <c r="B42" s="294" t="s">
        <v>184</v>
      </c>
      <c r="C42" s="119"/>
      <c r="D42" s="119"/>
      <c r="E42" s="119"/>
      <c r="F42" s="119"/>
      <c r="G42" s="119"/>
      <c r="H42" s="119"/>
    </row>
    <row r="43" spans="1:9" ht="16.5" customHeight="1">
      <c r="A43" s="361"/>
      <c r="B43" s="295" t="s">
        <v>185</v>
      </c>
      <c r="C43" s="119"/>
      <c r="D43" s="119"/>
      <c r="E43" s="119"/>
      <c r="F43" s="119"/>
      <c r="G43" s="119"/>
      <c r="H43" s="119"/>
    </row>
    <row r="44" spans="1:9" ht="16.5" customHeight="1">
      <c r="A44" s="361"/>
      <c r="B44" s="295" t="s">
        <v>186</v>
      </c>
      <c r="C44" s="119"/>
      <c r="D44" s="119"/>
      <c r="E44" s="119"/>
      <c r="F44" s="119"/>
      <c r="G44" s="119"/>
      <c r="H44" s="119"/>
    </row>
    <row r="45" spans="1:9">
      <c r="A45" s="55"/>
      <c r="B45" s="296"/>
      <c r="C45" s="55"/>
      <c r="D45" s="55"/>
      <c r="E45" s="55"/>
      <c r="F45" s="55"/>
      <c r="G45" s="55"/>
      <c r="H45" s="55"/>
    </row>
    <row r="46" spans="1:9" ht="30.6" customHeight="1">
      <c r="A46" s="819" t="s">
        <v>81</v>
      </c>
      <c r="B46" s="819"/>
      <c r="C46" s="819"/>
      <c r="D46" s="819"/>
      <c r="E46" s="819"/>
      <c r="F46" s="819"/>
      <c r="G46" s="819"/>
      <c r="H46" s="819"/>
    </row>
    <row r="47" spans="1:9" ht="30.6" customHeight="1">
      <c r="A47" s="819" t="s">
        <v>466</v>
      </c>
      <c r="B47" s="819"/>
      <c r="C47" s="819"/>
      <c r="D47" s="819"/>
      <c r="E47" s="819"/>
      <c r="F47" s="819"/>
      <c r="G47" s="819"/>
      <c r="H47" s="819"/>
    </row>
    <row r="48" spans="1:9">
      <c r="A48" s="297"/>
      <c r="B48" s="298"/>
    </row>
    <row r="49" spans="1:8">
      <c r="A49" s="297"/>
    </row>
    <row r="50" spans="1:8">
      <c r="A50" s="297"/>
    </row>
    <row r="51" spans="1:8">
      <c r="A51" s="290"/>
      <c r="B51" s="290"/>
      <c r="C51" s="290"/>
      <c r="D51" s="290"/>
      <c r="E51" s="290"/>
      <c r="F51" s="290"/>
      <c r="G51" s="290"/>
      <c r="H51" s="290"/>
    </row>
    <row r="52" spans="1:8">
      <c r="A52" s="297"/>
    </row>
    <row r="53" spans="1:8">
      <c r="A53" s="299"/>
      <c r="C53" s="300"/>
      <c r="D53" s="300"/>
      <c r="E53" s="300"/>
      <c r="F53" s="300"/>
      <c r="H53" s="301"/>
    </row>
    <row r="54" spans="1:8">
      <c r="C54" s="302"/>
      <c r="D54" s="302"/>
      <c r="E54" s="302"/>
      <c r="F54" s="302"/>
    </row>
    <row r="55" spans="1:8">
      <c r="A55" s="53"/>
      <c r="C55" s="289"/>
      <c r="D55" s="289"/>
      <c r="E55" s="289"/>
      <c r="F55" s="289"/>
    </row>
  </sheetData>
  <mergeCells count="3">
    <mergeCell ref="A6:H6"/>
    <mergeCell ref="A46:H46"/>
    <mergeCell ref="A47:H47"/>
  </mergeCells>
  <phoneticPr fontId="0" type="noConversion"/>
  <pageMargins left="0.74803149606299213" right="0.74803149606299213" top="0.98425196850393704" bottom="0.59055118110236227" header="0.51181102362204722" footer="0.51181102362204722"/>
  <pageSetup paperSize="9" scale="74" orientation="portrait" r:id="rId1"/>
  <headerFooter alignWithMargins="0">
    <oddFooter>&amp;R&amp;P</oddFooter>
  </headerFooter>
  <rowBreaks count="1" manualBreakCount="1">
    <brk id="48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"/>
  <sheetViews>
    <sheetView showZeros="0" view="pageBreakPreview" zoomScale="70" zoomScaleNormal="80" workbookViewId="0">
      <pane xSplit="1" ySplit="14" topLeftCell="B42" activePane="bottomRight" state="frozen"/>
      <selection activeCell="C19" sqref="C19"/>
      <selection pane="topRight" activeCell="C19" sqref="C19"/>
      <selection pane="bottomLeft" activeCell="C19" sqref="C19"/>
      <selection pane="bottomRight" activeCell="B61" sqref="B61"/>
    </sheetView>
  </sheetViews>
  <sheetFormatPr defaultRowHeight="15.75"/>
  <cols>
    <col min="1" max="1" width="45.75" style="1" customWidth="1"/>
    <col min="2" max="3" width="17.375" style="1" customWidth="1"/>
    <col min="4" max="4" width="15.125" style="1" customWidth="1"/>
    <col min="5" max="5" width="17.25" style="1" customWidth="1"/>
    <col min="6" max="6" width="16.125" style="1" customWidth="1"/>
    <col min="7" max="7" width="13.5" style="1" customWidth="1"/>
    <col min="8" max="16384" width="9" style="1"/>
  </cols>
  <sheetData>
    <row r="1" spans="1:7" ht="16.5" customHeight="1">
      <c r="G1" s="278" t="s">
        <v>329</v>
      </c>
    </row>
    <row r="2" spans="1:7" ht="16.5" customHeight="1">
      <c r="G2" s="278" t="s">
        <v>456</v>
      </c>
    </row>
    <row r="3" spans="1:7" ht="16.5" customHeight="1">
      <c r="G3" s="278" t="s">
        <v>182</v>
      </c>
    </row>
    <row r="4" spans="1:7" ht="16.5" customHeight="1">
      <c r="G4" s="278"/>
    </row>
    <row r="5" spans="1:7" ht="48.75" customHeight="1">
      <c r="A5" s="820" t="s">
        <v>1839</v>
      </c>
      <c r="B5" s="820"/>
      <c r="C5" s="820"/>
      <c r="D5" s="820"/>
      <c r="E5" s="820"/>
      <c r="F5" s="820"/>
      <c r="G5" s="820"/>
    </row>
    <row r="6" spans="1:7" ht="16.5" customHeight="1">
      <c r="A6" s="279"/>
      <c r="B6" s="279"/>
      <c r="C6" s="51"/>
      <c r="D6" s="51"/>
      <c r="E6" s="51"/>
      <c r="F6" s="51"/>
      <c r="G6" s="51"/>
    </row>
    <row r="7" spans="1:7" ht="16.5" customHeight="1">
      <c r="A7" s="279"/>
      <c r="B7" s="279"/>
      <c r="C7" s="51"/>
      <c r="D7" s="51"/>
      <c r="E7" s="51"/>
      <c r="F7" s="821" t="s">
        <v>457</v>
      </c>
      <c r="G7" s="821"/>
    </row>
    <row r="8" spans="1:7" ht="16.5" customHeight="1">
      <c r="A8" s="279"/>
      <c r="B8" s="279"/>
      <c r="C8" s="51"/>
      <c r="D8" s="51"/>
      <c r="E8" s="51"/>
      <c r="F8" s="51"/>
      <c r="G8" s="660" t="s">
        <v>420</v>
      </c>
    </row>
    <row r="9" spans="1:7" ht="16.5" customHeight="1">
      <c r="A9" s="279"/>
      <c r="B9" s="279"/>
      <c r="C9" s="51"/>
      <c r="D9" s="51"/>
      <c r="E9" s="51"/>
      <c r="F9" s="51"/>
      <c r="G9" s="280" t="s">
        <v>371</v>
      </c>
    </row>
    <row r="10" spans="1:7" ht="16.5" customHeight="1">
      <c r="A10" s="279"/>
      <c r="B10" s="279"/>
      <c r="C10" s="51"/>
      <c r="D10" s="51"/>
      <c r="E10" s="51"/>
      <c r="F10" s="51"/>
      <c r="G10" s="660" t="s">
        <v>1838</v>
      </c>
    </row>
    <row r="11" spans="1:7" ht="16.5" customHeight="1">
      <c r="A11" s="279"/>
      <c r="B11" s="279"/>
      <c r="C11" s="51"/>
      <c r="D11" s="51"/>
      <c r="E11" s="51"/>
      <c r="F11" s="51"/>
      <c r="G11" s="660" t="s">
        <v>177</v>
      </c>
    </row>
    <row r="13" spans="1:7">
      <c r="A13" s="488" t="s">
        <v>126</v>
      </c>
      <c r="B13" s="664">
        <v>2018</v>
      </c>
      <c r="C13" s="664">
        <v>2019</v>
      </c>
      <c r="D13" s="664">
        <v>2020</v>
      </c>
      <c r="E13" s="664">
        <v>2021</v>
      </c>
      <c r="F13" s="664">
        <v>2022</v>
      </c>
      <c r="G13" s="664" t="s">
        <v>85</v>
      </c>
    </row>
    <row r="14" spans="1:7">
      <c r="A14" s="489">
        <v>1</v>
      </c>
      <c r="B14" s="665">
        <v>2</v>
      </c>
      <c r="C14" s="665">
        <v>3</v>
      </c>
      <c r="D14" s="665">
        <v>4</v>
      </c>
      <c r="E14" s="665">
        <v>5</v>
      </c>
      <c r="F14" s="665">
        <v>6</v>
      </c>
      <c r="G14" s="665">
        <v>7</v>
      </c>
    </row>
    <row r="15" spans="1:7">
      <c r="A15" s="281" t="s">
        <v>434</v>
      </c>
      <c r="B15" s="666">
        <f>'приложение 4.1 '!C19</f>
        <v>1537.881948</v>
      </c>
      <c r="C15" s="666">
        <f>'приложение 4.1 '!D19</f>
        <v>1602.4729898160001</v>
      </c>
      <c r="D15" s="666">
        <f>'приложение 4.1 '!E19</f>
        <v>1669.7768553882722</v>
      </c>
      <c r="E15" s="666">
        <f>'приложение 4.1 '!F19</f>
        <v>1739.9074833145796</v>
      </c>
      <c r="F15" s="666">
        <f>'приложение 4.1 '!G19</f>
        <v>1812.983597613792</v>
      </c>
      <c r="G15" s="666">
        <f>SUM(B15:F15)</f>
        <v>8363.0228741326428</v>
      </c>
    </row>
    <row r="16" spans="1:7">
      <c r="A16" s="282" t="s">
        <v>66</v>
      </c>
      <c r="B16" s="667"/>
      <c r="C16" s="667"/>
      <c r="D16" s="667"/>
      <c r="E16" s="667"/>
      <c r="F16" s="667"/>
      <c r="G16" s="667"/>
    </row>
    <row r="17" spans="1:7">
      <c r="A17" s="282" t="s">
        <v>67</v>
      </c>
      <c r="B17" s="667"/>
      <c r="C17" s="667"/>
      <c r="D17" s="667"/>
      <c r="E17" s="667"/>
      <c r="F17" s="667"/>
      <c r="G17" s="667"/>
    </row>
    <row r="18" spans="1:7">
      <c r="A18" s="282" t="s">
        <v>68</v>
      </c>
      <c r="B18" s="667"/>
      <c r="C18" s="667"/>
      <c r="D18" s="667"/>
      <c r="E18" s="667"/>
      <c r="F18" s="667"/>
      <c r="G18" s="667"/>
    </row>
    <row r="19" spans="1:7">
      <c r="A19" s="282" t="s">
        <v>69</v>
      </c>
      <c r="B19" s="667"/>
      <c r="C19" s="667"/>
      <c r="D19" s="667"/>
      <c r="E19" s="667"/>
      <c r="F19" s="667"/>
      <c r="G19" s="667"/>
    </row>
    <row r="20" spans="1:7">
      <c r="A20" s="282" t="s">
        <v>70</v>
      </c>
      <c r="B20" s="667">
        <f>'приложение 4.1 '!C19</f>
        <v>1537.881948</v>
      </c>
      <c r="C20" s="667">
        <f>'приложение 4.1 '!D19</f>
        <v>1602.4729898160001</v>
      </c>
      <c r="D20" s="667">
        <f>'приложение 4.1 '!E19</f>
        <v>1669.7768553882722</v>
      </c>
      <c r="E20" s="667">
        <f>'приложение 4.1 '!F19</f>
        <v>1739.9074833145796</v>
      </c>
      <c r="F20" s="667">
        <f>'приложение 4.1 '!G19</f>
        <v>1812.983597613792</v>
      </c>
      <c r="G20" s="666">
        <f t="shared" ref="G20:G21" si="0">SUM(B20:F20)</f>
        <v>8363.0228741326428</v>
      </c>
    </row>
    <row r="21" spans="1:7">
      <c r="A21" s="281" t="s">
        <v>71</v>
      </c>
      <c r="B21" s="667">
        <f>'приложение 4.1 '!C23</f>
        <v>1168.1535799999999</v>
      </c>
      <c r="C21" s="667">
        <f>'приложение 4.1 '!D23</f>
        <v>1209.24979652</v>
      </c>
      <c r="D21" s="667">
        <f>'приложение 4.1 '!E23</f>
        <v>1251.92866192472</v>
      </c>
      <c r="E21" s="667">
        <f>'приложение 4.1 '!F23</f>
        <v>1296.2540664075541</v>
      </c>
      <c r="F21" s="667">
        <f>'приложение 4.1 '!G23</f>
        <v>1342.2925370909431</v>
      </c>
      <c r="G21" s="666">
        <f t="shared" si="0"/>
        <v>6267.8786419432181</v>
      </c>
    </row>
    <row r="22" spans="1:7">
      <c r="A22" s="283" t="s">
        <v>72</v>
      </c>
      <c r="B22" s="667"/>
      <c r="C22" s="667"/>
      <c r="D22" s="667"/>
      <c r="E22" s="667"/>
      <c r="F22" s="667"/>
      <c r="G22" s="667"/>
    </row>
    <row r="23" spans="1:7">
      <c r="A23" s="282" t="s">
        <v>66</v>
      </c>
      <c r="B23" s="667"/>
      <c r="C23" s="667"/>
      <c r="D23" s="667"/>
      <c r="E23" s="667"/>
      <c r="F23" s="667"/>
      <c r="G23" s="667"/>
    </row>
    <row r="24" spans="1:7">
      <c r="A24" s="282" t="s">
        <v>67</v>
      </c>
      <c r="B24" s="667"/>
      <c r="C24" s="667"/>
      <c r="D24" s="667"/>
      <c r="E24" s="667"/>
      <c r="F24" s="667"/>
      <c r="G24" s="667"/>
    </row>
    <row r="25" spans="1:7">
      <c r="A25" s="282" t="s">
        <v>68</v>
      </c>
      <c r="B25" s="667"/>
      <c r="C25" s="667"/>
      <c r="D25" s="667"/>
      <c r="E25" s="667"/>
      <c r="F25" s="667"/>
      <c r="G25" s="667"/>
    </row>
    <row r="26" spans="1:7">
      <c r="A26" s="282" t="s">
        <v>69</v>
      </c>
      <c r="B26" s="667"/>
      <c r="C26" s="667"/>
      <c r="D26" s="667"/>
      <c r="E26" s="667"/>
      <c r="F26" s="667"/>
      <c r="G26" s="667"/>
    </row>
    <row r="27" spans="1:7">
      <c r="A27" s="282" t="s">
        <v>70</v>
      </c>
      <c r="B27" s="667">
        <f>'приложение 4.1 '!C23</f>
        <v>1168.1535799999999</v>
      </c>
      <c r="C27" s="667">
        <f>'приложение 4.1 '!D23</f>
        <v>1209.24979652</v>
      </c>
      <c r="D27" s="667">
        <f>'приложение 4.1 '!E23</f>
        <v>1251.92866192472</v>
      </c>
      <c r="E27" s="667">
        <f>'приложение 4.1 '!F23</f>
        <v>1296.2540664075541</v>
      </c>
      <c r="F27" s="667">
        <f>'приложение 4.1 '!G23</f>
        <v>1342.2925370909431</v>
      </c>
      <c r="G27" s="666">
        <f>SUM(B27:F27)</f>
        <v>6267.8786419432181</v>
      </c>
    </row>
    <row r="28" spans="1:7">
      <c r="A28" s="283" t="s">
        <v>73</v>
      </c>
      <c r="B28" s="667"/>
      <c r="C28" s="667"/>
      <c r="D28" s="667"/>
      <c r="E28" s="667"/>
      <c r="F28" s="667"/>
      <c r="G28" s="667"/>
    </row>
    <row r="29" spans="1:7">
      <c r="A29" s="281" t="s">
        <v>74</v>
      </c>
      <c r="B29" s="667">
        <f>B15-B27</f>
        <v>369.72836800000005</v>
      </c>
      <c r="C29" s="667">
        <f t="shared" ref="C29:F29" si="1">C15-C27</f>
        <v>393.22319329600009</v>
      </c>
      <c r="D29" s="667">
        <f t="shared" si="1"/>
        <v>417.84819346355221</v>
      </c>
      <c r="E29" s="667">
        <f t="shared" si="1"/>
        <v>443.65341690702553</v>
      </c>
      <c r="F29" s="667">
        <f t="shared" si="1"/>
        <v>470.69106052284883</v>
      </c>
      <c r="G29" s="666">
        <f t="shared" ref="G29:G34" si="2">SUM(B29:F29)</f>
        <v>2095.1442321894265</v>
      </c>
    </row>
    <row r="30" spans="1:7">
      <c r="A30" s="281" t="s">
        <v>75</v>
      </c>
      <c r="B30" s="667">
        <f>'приложение 4.1 '!C43</f>
        <v>74.775999999999996</v>
      </c>
      <c r="C30" s="667">
        <f>'приложение 4.1 '!D43</f>
        <v>77.916591999999994</v>
      </c>
      <c r="D30" s="667">
        <f>'приложение 4.1 '!E43</f>
        <v>81.189088863999999</v>
      </c>
      <c r="E30" s="667">
        <f>'приложение 4.1 '!F43</f>
        <v>84.599030596288003</v>
      </c>
      <c r="F30" s="667">
        <f>'приложение 4.1 '!G43</f>
        <v>88.152189881332106</v>
      </c>
      <c r="G30" s="666">
        <f t="shared" si="2"/>
        <v>406.63290134162008</v>
      </c>
    </row>
    <row r="31" spans="1:7">
      <c r="A31" s="281" t="s">
        <v>65</v>
      </c>
      <c r="B31" s="667">
        <f>'приложение 4.1 '!C45</f>
        <v>10.137210678000013</v>
      </c>
      <c r="C31" s="667">
        <f>'приложение 4.1 '!D45</f>
        <v>19.211016220752004</v>
      </c>
      <c r="D31" s="667">
        <f>'приложение 4.1 '!E45</f>
        <v>24.92784702419463</v>
      </c>
      <c r="E31" s="667">
        <f>'приложение 4.1 '!F45</f>
        <v>27.511852131637344</v>
      </c>
      <c r="F31" s="667">
        <f>'приложение 4.1 '!G45</f>
        <v>27.511852131637344</v>
      </c>
      <c r="G31" s="666">
        <f t="shared" si="2"/>
        <v>109.29977818622133</v>
      </c>
    </row>
    <row r="32" spans="1:7">
      <c r="A32" s="281" t="s">
        <v>103</v>
      </c>
      <c r="B32" s="667">
        <f>'приложение 4.1 '!C47</f>
        <v>64.533069600000019</v>
      </c>
      <c r="C32" s="667">
        <f>'приложение 4.1 '!D47</f>
        <v>68.836705291200019</v>
      </c>
      <c r="D32" s="667">
        <f>'приложение 4.1 '!E47</f>
        <v>73.349772123254454</v>
      </c>
      <c r="E32" s="667">
        <f>'приложение 4.1 '!F47</f>
        <v>78.081582416031964</v>
      </c>
      <c r="F32" s="667">
        <f>'приложение 4.1 '!G47</f>
        <v>83.04184889865094</v>
      </c>
      <c r="G32" s="666">
        <f t="shared" si="2"/>
        <v>367.8429783291374</v>
      </c>
    </row>
    <row r="33" spans="1:7">
      <c r="A33" s="281" t="s">
        <v>76</v>
      </c>
      <c r="B33" s="667">
        <f>B29-B30-B31-B32</f>
        <v>220.28208772199997</v>
      </c>
      <c r="C33" s="667">
        <f t="shared" ref="C33:F33" si="3">C29-C30-C31-C32</f>
        <v>227.25887978404808</v>
      </c>
      <c r="D33" s="667">
        <f t="shared" si="3"/>
        <v>238.38148545210311</v>
      </c>
      <c r="E33" s="667">
        <f t="shared" si="3"/>
        <v>253.46095176306824</v>
      </c>
      <c r="F33" s="667">
        <f t="shared" si="3"/>
        <v>271.98516961122846</v>
      </c>
      <c r="G33" s="666">
        <f t="shared" si="2"/>
        <v>1211.3685743324477</v>
      </c>
    </row>
    <row r="34" spans="1:7">
      <c r="A34" s="281" t="s">
        <v>77</v>
      </c>
      <c r="B34" s="667">
        <f>B33</f>
        <v>220.28208772199997</v>
      </c>
      <c r="C34" s="667">
        <f t="shared" ref="C34:F34" si="4">C33</f>
        <v>227.25887978404808</v>
      </c>
      <c r="D34" s="667">
        <f t="shared" si="4"/>
        <v>238.38148545210311</v>
      </c>
      <c r="E34" s="667">
        <f t="shared" si="4"/>
        <v>253.46095176306824</v>
      </c>
      <c r="F34" s="667">
        <f t="shared" si="4"/>
        <v>271.98516961122846</v>
      </c>
      <c r="G34" s="666">
        <f t="shared" si="2"/>
        <v>1211.3685743324477</v>
      </c>
    </row>
    <row r="35" spans="1:7">
      <c r="A35" s="281"/>
      <c r="B35" s="667"/>
      <c r="C35" s="668"/>
      <c r="D35" s="668"/>
      <c r="E35" s="668"/>
      <c r="F35" s="668"/>
      <c r="G35" s="667"/>
    </row>
    <row r="36" spans="1:7">
      <c r="A36" s="281" t="s">
        <v>78</v>
      </c>
      <c r="B36" s="667"/>
      <c r="C36" s="667">
        <f>C29*1.18</f>
        <v>464.00336808928006</v>
      </c>
      <c r="D36" s="667">
        <f t="shared" ref="D36:F36" si="5">D29*1.18</f>
        <v>493.06086828699159</v>
      </c>
      <c r="E36" s="667">
        <f t="shared" si="5"/>
        <v>523.51103195029009</v>
      </c>
      <c r="F36" s="667">
        <f t="shared" si="5"/>
        <v>555.41545141696156</v>
      </c>
      <c r="G36" s="666">
        <f t="shared" ref="G36:G37" si="6">SUM(B36:F36)</f>
        <v>2035.9907197435234</v>
      </c>
    </row>
    <row r="37" spans="1:7">
      <c r="A37" s="281" t="s">
        <v>79</v>
      </c>
      <c r="B37" s="667">
        <f>B15</f>
        <v>1537.881948</v>
      </c>
      <c r="C37" s="667">
        <f t="shared" ref="C37:F37" si="7">C15</f>
        <v>1602.4729898160001</v>
      </c>
      <c r="D37" s="667">
        <f t="shared" si="7"/>
        <v>1669.7768553882722</v>
      </c>
      <c r="E37" s="667">
        <f t="shared" si="7"/>
        <v>1739.9074833145796</v>
      </c>
      <c r="F37" s="667">
        <f t="shared" si="7"/>
        <v>1812.983597613792</v>
      </c>
      <c r="G37" s="666">
        <f t="shared" si="6"/>
        <v>8363.0228741326428</v>
      </c>
    </row>
    <row r="38" spans="1:7">
      <c r="A38" s="282" t="s">
        <v>66</v>
      </c>
      <c r="B38" s="667"/>
      <c r="C38" s="667"/>
      <c r="D38" s="667"/>
      <c r="E38" s="667"/>
      <c r="F38" s="667"/>
      <c r="G38" s="667"/>
    </row>
    <row r="39" spans="1:7">
      <c r="A39" s="282" t="s">
        <v>67</v>
      </c>
      <c r="B39" s="667"/>
      <c r="C39" s="667"/>
      <c r="D39" s="667"/>
      <c r="E39" s="667"/>
      <c r="F39" s="667"/>
      <c r="G39" s="667"/>
    </row>
    <row r="40" spans="1:7">
      <c r="A40" s="282" t="s">
        <v>68</v>
      </c>
      <c r="B40" s="667"/>
      <c r="C40" s="667"/>
      <c r="D40" s="667"/>
      <c r="E40" s="667"/>
      <c r="F40" s="667"/>
      <c r="G40" s="667"/>
    </row>
    <row r="41" spans="1:7">
      <c r="A41" s="282" t="s">
        <v>69</v>
      </c>
      <c r="B41" s="667"/>
      <c r="C41" s="667"/>
      <c r="D41" s="667"/>
      <c r="E41" s="667"/>
      <c r="F41" s="667"/>
      <c r="G41" s="667"/>
    </row>
    <row r="42" spans="1:7">
      <c r="A42" s="282" t="s">
        <v>70</v>
      </c>
      <c r="B42" s="667">
        <f>B37</f>
        <v>1537.881948</v>
      </c>
      <c r="C42" s="667">
        <f t="shared" ref="C42:F42" si="8">C37</f>
        <v>1602.4729898160001</v>
      </c>
      <c r="D42" s="667">
        <f t="shared" si="8"/>
        <v>1669.7768553882722</v>
      </c>
      <c r="E42" s="667">
        <f t="shared" si="8"/>
        <v>1739.9074833145796</v>
      </c>
      <c r="F42" s="667">
        <f t="shared" si="8"/>
        <v>1812.983597613792</v>
      </c>
      <c r="G42" s="666">
        <f t="shared" ref="G42:G44" si="9">SUM(B42:F42)</f>
        <v>8363.0228741326428</v>
      </c>
    </row>
    <row r="43" spans="1:7">
      <c r="A43" s="281" t="s">
        <v>80</v>
      </c>
      <c r="B43" s="667">
        <f>B44+B50+B51</f>
        <v>1345.3717906779998</v>
      </c>
      <c r="C43" s="667">
        <f t="shared" ref="C43:F43" si="10">C44+C50+C51</f>
        <v>1402.5592147407522</v>
      </c>
      <c r="D43" s="667">
        <f t="shared" si="10"/>
        <v>1458.2670438329146</v>
      </c>
      <c r="E43" s="667">
        <f t="shared" si="10"/>
        <v>1512.7956958883194</v>
      </c>
      <c r="F43" s="667">
        <f t="shared" si="10"/>
        <v>1566.7734172203718</v>
      </c>
      <c r="G43" s="666">
        <f t="shared" si="9"/>
        <v>7285.7671623603583</v>
      </c>
    </row>
    <row r="44" spans="1:7">
      <c r="A44" s="283" t="s">
        <v>495</v>
      </c>
      <c r="B44" s="667">
        <f>B21</f>
        <v>1168.1535799999999</v>
      </c>
      <c r="C44" s="667">
        <f t="shared" ref="C44:F44" si="11">C21</f>
        <v>1209.24979652</v>
      </c>
      <c r="D44" s="667">
        <f t="shared" si="11"/>
        <v>1251.92866192472</v>
      </c>
      <c r="E44" s="667">
        <f t="shared" si="11"/>
        <v>1296.2540664075541</v>
      </c>
      <c r="F44" s="667">
        <f t="shared" si="11"/>
        <v>1342.2925370909431</v>
      </c>
      <c r="G44" s="666">
        <f t="shared" si="9"/>
        <v>6267.8786419432181</v>
      </c>
    </row>
    <row r="45" spans="1:7">
      <c r="A45" s="282" t="s">
        <v>66</v>
      </c>
      <c r="B45" s="667"/>
      <c r="C45" s="667"/>
      <c r="D45" s="667"/>
      <c r="E45" s="667"/>
      <c r="F45" s="667"/>
      <c r="G45" s="667"/>
    </row>
    <row r="46" spans="1:7">
      <c r="A46" s="282" t="s">
        <v>67</v>
      </c>
      <c r="B46" s="667"/>
      <c r="C46" s="667"/>
      <c r="D46" s="667"/>
      <c r="E46" s="667"/>
      <c r="F46" s="667"/>
      <c r="G46" s="667"/>
    </row>
    <row r="47" spans="1:7">
      <c r="A47" s="282" t="s">
        <v>68</v>
      </c>
      <c r="B47" s="667"/>
      <c r="C47" s="667"/>
      <c r="D47" s="667"/>
      <c r="E47" s="667"/>
      <c r="F47" s="667"/>
      <c r="G47" s="667"/>
    </row>
    <row r="48" spans="1:7">
      <c r="A48" s="282" t="s">
        <v>69</v>
      </c>
      <c r="B48" s="667"/>
      <c r="C48" s="667"/>
      <c r="D48" s="667"/>
      <c r="E48" s="667"/>
      <c r="F48" s="667"/>
      <c r="G48" s="667"/>
    </row>
    <row r="49" spans="1:7">
      <c r="A49" s="282" t="s">
        <v>70</v>
      </c>
      <c r="B49" s="667">
        <f>'приложение 4.1 '!C43-'приложение 4.1 '!C45</f>
        <v>64.63878932199998</v>
      </c>
      <c r="C49" s="667">
        <f>'приложение 4.1 '!D43-'приложение 4.1 '!D45</f>
        <v>58.705575779247994</v>
      </c>
      <c r="D49" s="667">
        <f>'приложение 4.1 '!E43-'приложение 4.1 '!E45</f>
        <v>56.261241839805365</v>
      </c>
      <c r="E49" s="667">
        <f>'приложение 4.1 '!F43-'приложение 4.1 '!F45</f>
        <v>57.087178464650663</v>
      </c>
      <c r="F49" s="667">
        <f>'приложение 4.1 '!G43-'приложение 4.1 '!G45</f>
        <v>60.640337749694766</v>
      </c>
      <c r="G49" s="666">
        <f t="shared" ref="G49:G57" si="12">SUM(B49:F49)</f>
        <v>297.33312315539877</v>
      </c>
    </row>
    <row r="50" spans="1:7">
      <c r="A50" s="642" t="s">
        <v>496</v>
      </c>
      <c r="B50" s="669">
        <v>167.08099999999999</v>
      </c>
      <c r="C50" s="669">
        <f>B50*1.042</f>
        <v>174.09840199999999</v>
      </c>
      <c r="D50" s="669">
        <f t="shared" ref="D50:F50" si="13">C50*1.042</f>
        <v>181.41053488399999</v>
      </c>
      <c r="E50" s="669">
        <f t="shared" si="13"/>
        <v>189.02977734912798</v>
      </c>
      <c r="F50" s="669">
        <f t="shared" si="13"/>
        <v>196.96902799779136</v>
      </c>
      <c r="G50" s="666">
        <f t="shared" si="12"/>
        <v>908.58874223091937</v>
      </c>
    </row>
    <row r="51" spans="1:7">
      <c r="A51" s="642" t="s">
        <v>497</v>
      </c>
      <c r="B51" s="667">
        <f>B31</f>
        <v>10.137210678000013</v>
      </c>
      <c r="C51" s="667">
        <f t="shared" ref="C51:F51" si="14">C31</f>
        <v>19.211016220752004</v>
      </c>
      <c r="D51" s="667">
        <f t="shared" si="14"/>
        <v>24.92784702419463</v>
      </c>
      <c r="E51" s="667">
        <f t="shared" si="14"/>
        <v>27.511852131637344</v>
      </c>
      <c r="F51" s="667">
        <f t="shared" si="14"/>
        <v>27.511852131637344</v>
      </c>
      <c r="G51" s="666">
        <f t="shared" si="12"/>
        <v>109.29977818622133</v>
      </c>
    </row>
    <row r="52" spans="1:7">
      <c r="A52" s="281" t="s">
        <v>498</v>
      </c>
      <c r="B52" s="667">
        <f>B37-B43</f>
        <v>192.51015732200017</v>
      </c>
      <c r="C52" s="667">
        <f t="shared" ref="C52:F52" si="15">C37-C43</f>
        <v>199.91377507524794</v>
      </c>
      <c r="D52" s="667">
        <f t="shared" si="15"/>
        <v>211.5098115553576</v>
      </c>
      <c r="E52" s="667">
        <f t="shared" si="15"/>
        <v>227.11178742626021</v>
      </c>
      <c r="F52" s="667">
        <f t="shared" si="15"/>
        <v>246.21018039342016</v>
      </c>
      <c r="G52" s="666">
        <f t="shared" si="12"/>
        <v>1077.2557117722861</v>
      </c>
    </row>
    <row r="53" spans="1:7">
      <c r="A53" s="281" t="s">
        <v>499</v>
      </c>
      <c r="B53" s="670">
        <f>-'приложение 4.2 '!C41</f>
        <v>-592.05706900000007</v>
      </c>
      <c r="C53" s="670">
        <f>-'приложение 4.2 '!D41</f>
        <v>-592.58067600000004</v>
      </c>
      <c r="D53" s="670">
        <f>-'приложение 4.2 '!E41</f>
        <v>-591.56486200000018</v>
      </c>
      <c r="E53" s="670">
        <f>-'приложение 4.2 '!F41</f>
        <v>-592.92295699999988</v>
      </c>
      <c r="F53" s="670">
        <f>-'приложение 4.2 '!G41</f>
        <v>-591.53968299999997</v>
      </c>
      <c r="G53" s="666">
        <f t="shared" si="12"/>
        <v>-2960.6652469999999</v>
      </c>
    </row>
    <row r="54" spans="1:7">
      <c r="A54" s="281" t="s">
        <v>79</v>
      </c>
      <c r="B54" s="670"/>
      <c r="C54" s="670"/>
      <c r="D54" s="670"/>
      <c r="E54" s="670"/>
      <c r="F54" s="670"/>
      <c r="G54" s="670"/>
    </row>
    <row r="55" spans="1:7">
      <c r="A55" s="281" t="s">
        <v>80</v>
      </c>
      <c r="B55" s="670">
        <f>B53*-1</f>
        <v>592.05706900000007</v>
      </c>
      <c r="C55" s="670">
        <f t="shared" ref="C55:F55" si="16">C53*-1</f>
        <v>592.58067600000004</v>
      </c>
      <c r="D55" s="670">
        <f t="shared" si="16"/>
        <v>591.56486200000018</v>
      </c>
      <c r="E55" s="670">
        <f t="shared" si="16"/>
        <v>592.92295699999988</v>
      </c>
      <c r="F55" s="670">
        <f t="shared" si="16"/>
        <v>591.53968299999997</v>
      </c>
      <c r="G55" s="666">
        <f t="shared" si="12"/>
        <v>2960.6652469999999</v>
      </c>
    </row>
    <row r="56" spans="1:7">
      <c r="A56" s="281" t="s">
        <v>56</v>
      </c>
      <c r="B56" s="670">
        <f>B53</f>
        <v>-592.05706900000007</v>
      </c>
      <c r="C56" s="670">
        <f t="shared" ref="C56:F56" si="17">C53</f>
        <v>-592.58067600000004</v>
      </c>
      <c r="D56" s="670">
        <f t="shared" si="17"/>
        <v>-591.56486200000018</v>
      </c>
      <c r="E56" s="670">
        <f t="shared" si="17"/>
        <v>-592.92295699999988</v>
      </c>
      <c r="F56" s="670">
        <f t="shared" si="17"/>
        <v>-591.53968299999997</v>
      </c>
      <c r="G56" s="666">
        <f t="shared" si="12"/>
        <v>-2960.6652469999999</v>
      </c>
    </row>
    <row r="57" spans="1:7">
      <c r="A57" s="281" t="s">
        <v>335</v>
      </c>
      <c r="B57" s="667">
        <f>B52+B60</f>
        <v>260.09156184200026</v>
      </c>
      <c r="C57" s="667">
        <f t="shared" ref="C57:F57" si="18">C52+C60</f>
        <v>260.40581202692789</v>
      </c>
      <c r="D57" s="667">
        <f t="shared" si="18"/>
        <v>249.62201691164177</v>
      </c>
      <c r="E57" s="667">
        <f t="shared" si="18"/>
        <v>244.33848814254497</v>
      </c>
      <c r="F57" s="667">
        <f t="shared" si="18"/>
        <v>246.21018039342016</v>
      </c>
      <c r="G57" s="666">
        <f t="shared" si="12"/>
        <v>1260.6680593165352</v>
      </c>
    </row>
    <row r="58" spans="1:7">
      <c r="A58" s="281" t="s">
        <v>79</v>
      </c>
      <c r="B58" s="667"/>
      <c r="C58" s="667"/>
      <c r="D58" s="667"/>
      <c r="E58" s="667"/>
      <c r="F58" s="667"/>
      <c r="G58" s="667"/>
    </row>
    <row r="59" spans="1:7">
      <c r="A59" s="283" t="s">
        <v>336</v>
      </c>
      <c r="B59" s="667"/>
      <c r="C59" s="667"/>
      <c r="D59" s="667"/>
      <c r="E59" s="667"/>
      <c r="F59" s="667"/>
      <c r="G59" s="667"/>
    </row>
    <row r="60" spans="1:7">
      <c r="A60" s="283" t="s">
        <v>337</v>
      </c>
      <c r="B60" s="667">
        <f>'приложение 4.1 '!C65</f>
        <v>67.581404520000092</v>
      </c>
      <c r="C60" s="667">
        <f>'приложение 4.1 '!D65</f>
        <v>60.49203695167995</v>
      </c>
      <c r="D60" s="667">
        <f>'приложение 4.1 '!E65</f>
        <v>38.112205356284164</v>
      </c>
      <c r="E60" s="667">
        <f>'приложение 4.1 '!F65</f>
        <v>17.226700716284768</v>
      </c>
      <c r="F60" s="667">
        <f>'приложение 4.1 '!G65</f>
        <v>0</v>
      </c>
      <c r="G60" s="666">
        <f>SUM(B60:F60)</f>
        <v>183.41234754424897</v>
      </c>
    </row>
    <row r="61" spans="1:7">
      <c r="A61" s="281" t="s">
        <v>80</v>
      </c>
      <c r="B61" s="667"/>
      <c r="C61" s="667"/>
      <c r="D61" s="667"/>
      <c r="E61" s="667"/>
      <c r="F61" s="667"/>
      <c r="G61" s="667"/>
    </row>
    <row r="62" spans="1:7">
      <c r="A62" s="283" t="s">
        <v>338</v>
      </c>
      <c r="B62" s="667"/>
      <c r="C62" s="667"/>
      <c r="D62" s="667"/>
      <c r="E62" s="667"/>
      <c r="F62" s="667"/>
      <c r="G62" s="667"/>
    </row>
    <row r="63" spans="1:7">
      <c r="A63" s="281" t="s">
        <v>339</v>
      </c>
      <c r="B63" s="667">
        <f>B57+B60</f>
        <v>327.67296636200035</v>
      </c>
      <c r="C63" s="667">
        <f t="shared" ref="C63:F63" si="19">C57+C60</f>
        <v>320.89784897860784</v>
      </c>
      <c r="D63" s="667">
        <f t="shared" si="19"/>
        <v>287.73422226792593</v>
      </c>
      <c r="E63" s="667">
        <f t="shared" si="19"/>
        <v>261.56518885882974</v>
      </c>
      <c r="F63" s="667">
        <f t="shared" si="19"/>
        <v>246.21018039342016</v>
      </c>
      <c r="G63" s="666">
        <f t="shared" ref="G63:G64" si="20">SUM(B63:F63)</f>
        <v>1444.080406860784</v>
      </c>
    </row>
    <row r="64" spans="1:7">
      <c r="A64" s="281" t="s">
        <v>340</v>
      </c>
      <c r="B64" s="669">
        <f>B63</f>
        <v>327.67296636200035</v>
      </c>
      <c r="C64" s="669">
        <f t="shared" ref="C64:F64" si="21">C63</f>
        <v>320.89784897860784</v>
      </c>
      <c r="D64" s="669">
        <f t="shared" si="21"/>
        <v>287.73422226792593</v>
      </c>
      <c r="E64" s="669">
        <f t="shared" si="21"/>
        <v>261.56518885882974</v>
      </c>
      <c r="F64" s="669">
        <f t="shared" si="21"/>
        <v>246.21018039342016</v>
      </c>
      <c r="G64" s="666">
        <f t="shared" si="20"/>
        <v>1444.080406860784</v>
      </c>
    </row>
    <row r="65" spans="1:7">
      <c r="A65" s="281" t="s">
        <v>341</v>
      </c>
      <c r="B65" s="667"/>
      <c r="C65" s="667"/>
      <c r="D65" s="667"/>
      <c r="E65" s="667"/>
      <c r="F65" s="667"/>
      <c r="G65" s="667"/>
    </row>
    <row r="66" spans="1:7">
      <c r="A66" s="284" t="s">
        <v>342</v>
      </c>
      <c r="B66" s="667"/>
      <c r="C66" s="667"/>
      <c r="D66" s="667"/>
      <c r="E66" s="667"/>
      <c r="F66" s="667"/>
      <c r="G66" s="667"/>
    </row>
    <row r="67" spans="1:7">
      <c r="A67" s="284" t="s">
        <v>343</v>
      </c>
      <c r="B67" s="667"/>
      <c r="C67" s="667"/>
      <c r="D67" s="667"/>
      <c r="E67" s="667"/>
      <c r="F67" s="667"/>
      <c r="G67" s="667"/>
    </row>
    <row r="68" spans="1:7">
      <c r="A68" s="284" t="s">
        <v>344</v>
      </c>
      <c r="B68" s="667"/>
      <c r="C68" s="667"/>
      <c r="D68" s="667"/>
      <c r="E68" s="667"/>
      <c r="F68" s="667"/>
      <c r="G68" s="667"/>
    </row>
    <row r="69" spans="1:7">
      <c r="A69" s="284" t="s">
        <v>324</v>
      </c>
      <c r="B69" s="667"/>
      <c r="C69" s="667"/>
      <c r="D69" s="667"/>
      <c r="E69" s="667"/>
      <c r="F69" s="667"/>
      <c r="G69" s="667"/>
    </row>
    <row r="70" spans="1:7">
      <c r="A70" s="281" t="s">
        <v>340</v>
      </c>
      <c r="B70" s="669">
        <f>B64</f>
        <v>327.67296636200035</v>
      </c>
      <c r="C70" s="669">
        <f t="shared" ref="C70:F70" si="22">C64</f>
        <v>320.89784897860784</v>
      </c>
      <c r="D70" s="669">
        <f t="shared" si="22"/>
        <v>287.73422226792593</v>
      </c>
      <c r="E70" s="669">
        <f t="shared" si="22"/>
        <v>261.56518885882974</v>
      </c>
      <c r="F70" s="669">
        <f t="shared" si="22"/>
        <v>246.21018039342016</v>
      </c>
      <c r="G70" s="666">
        <f t="shared" ref="G70:G74" si="23">SUM(B70:F70)</f>
        <v>1444.080406860784</v>
      </c>
    </row>
    <row r="71" spans="1:7">
      <c r="A71" s="281" t="s">
        <v>325</v>
      </c>
      <c r="B71" s="669">
        <f>B70+B72</f>
        <v>327.67296636200035</v>
      </c>
      <c r="C71" s="669">
        <f t="shared" ref="C71:F71" si="24">C70+C72</f>
        <v>648.57081534060819</v>
      </c>
      <c r="D71" s="669">
        <f t="shared" si="24"/>
        <v>608.63207124653377</v>
      </c>
      <c r="E71" s="669">
        <f t="shared" si="24"/>
        <v>549.29941112675567</v>
      </c>
      <c r="F71" s="669">
        <f t="shared" si="24"/>
        <v>507.7753692522499</v>
      </c>
      <c r="G71" s="666">
        <f t="shared" si="23"/>
        <v>2641.9506333281479</v>
      </c>
    </row>
    <row r="72" spans="1:7">
      <c r="A72" s="284" t="s">
        <v>326</v>
      </c>
      <c r="B72" s="669"/>
      <c r="C72" s="669">
        <f>B70</f>
        <v>327.67296636200035</v>
      </c>
      <c r="D72" s="669">
        <f>C70</f>
        <v>320.89784897860784</v>
      </c>
      <c r="E72" s="669">
        <f>D70</f>
        <v>287.73422226792593</v>
      </c>
      <c r="F72" s="669">
        <f>E70</f>
        <v>261.56518885882974</v>
      </c>
      <c r="G72" s="666">
        <f t="shared" si="23"/>
        <v>1197.8702264673639</v>
      </c>
    </row>
    <row r="73" spans="1:7">
      <c r="A73" s="281" t="s">
        <v>327</v>
      </c>
      <c r="B73" s="669">
        <f>'приложение 2.3'!B44/1000000</f>
        <v>628.34699999999998</v>
      </c>
      <c r="C73" s="669">
        <f>B74</f>
        <v>67.581404520000092</v>
      </c>
      <c r="D73" s="669">
        <f>C74</f>
        <v>128.07344147168004</v>
      </c>
      <c r="E73" s="669">
        <f>D74</f>
        <v>128.07344147168004</v>
      </c>
      <c r="F73" s="669">
        <f>E74</f>
        <v>138.07344147168004</v>
      </c>
      <c r="G73" s="666">
        <f t="shared" si="23"/>
        <v>1090.1487289350403</v>
      </c>
    </row>
    <row r="74" spans="1:7">
      <c r="A74" s="281" t="s">
        <v>328</v>
      </c>
      <c r="B74" s="669">
        <f>B60</f>
        <v>67.581404520000092</v>
      </c>
      <c r="C74" s="727">
        <f>C73+C60</f>
        <v>128.07344147168004</v>
      </c>
      <c r="D74" s="727">
        <f>D73</f>
        <v>128.07344147168004</v>
      </c>
      <c r="E74" s="727">
        <f>E73+10</f>
        <v>138.07344147168004</v>
      </c>
      <c r="F74" s="727">
        <f>F73</f>
        <v>138.07344147168004</v>
      </c>
      <c r="G74" s="666">
        <f t="shared" si="23"/>
        <v>599.87517040672026</v>
      </c>
    </row>
  </sheetData>
  <mergeCells count="2">
    <mergeCell ref="A5:G5"/>
    <mergeCell ref="F7:G7"/>
  </mergeCells>
  <phoneticPr fontId="0" type="noConversion"/>
  <pageMargins left="0.70866141732283472" right="0.70866141732283472" top="0.74803149606299213" bottom="0.59055118110236227" header="0.31496062992125984" footer="0.31496062992125984"/>
  <pageSetup paperSize="9" scale="50" fitToHeight="2" orientation="portrait" r:id="rId1"/>
  <headerFooter alignWithMargins="0"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N642"/>
  <sheetViews>
    <sheetView topLeftCell="A568" zoomScale="55" zoomScaleNormal="55" zoomScalePageLayoutView="46" workbookViewId="0">
      <selection activeCell="G7" sqref="G7"/>
    </sheetView>
  </sheetViews>
  <sheetFormatPr defaultRowHeight="20.25" outlineLevelCol="1"/>
  <cols>
    <col min="1" max="1" width="10.625" style="53" customWidth="1"/>
    <col min="2" max="2" width="40.75" style="688" customWidth="1"/>
    <col min="3" max="3" width="13.75" style="143" customWidth="1"/>
    <col min="4" max="4" width="12.75" style="187" customWidth="1"/>
    <col min="5" max="5" width="12.375" style="187" customWidth="1"/>
    <col min="6" max="6" width="24.25" style="187" customWidth="1"/>
    <col min="7" max="7" width="15.5" style="374" customWidth="1"/>
    <col min="8" max="8" width="15.625" style="374" customWidth="1"/>
    <col min="9" max="9" width="22.375" style="150" customWidth="1"/>
    <col min="10" max="10" width="22.25" style="150" customWidth="1"/>
    <col min="11" max="11" width="21.125" style="150" customWidth="1" collapsed="1"/>
    <col min="12" max="13" width="11.5" style="150" hidden="1" customWidth="1" outlineLevel="1"/>
    <col min="14" max="14" width="11.375" style="150" hidden="1" customWidth="1" outlineLevel="1"/>
    <col min="15" max="15" width="13.375" style="150" hidden="1" customWidth="1" outlineLevel="1"/>
    <col min="16" max="17" width="11.375" style="150" hidden="1" customWidth="1" outlineLevel="1"/>
    <col min="18" max="18" width="11.625" style="150" hidden="1" customWidth="1" outlineLevel="1"/>
    <col min="19" max="19" width="13.125" style="150" hidden="1" customWidth="1" outlineLevel="1"/>
    <col min="20" max="20" width="11.125" style="150" hidden="1" customWidth="1" outlineLevel="1"/>
    <col min="21" max="21" width="11.5" style="150" hidden="1" customWidth="1" outlineLevel="1"/>
    <col min="22" max="22" width="12.625" style="150" hidden="1" customWidth="1" outlineLevel="1"/>
    <col min="23" max="23" width="13" style="150" hidden="1" customWidth="1" outlineLevel="1"/>
    <col min="24" max="24" width="18.625" style="150" customWidth="1"/>
    <col min="25" max="26" width="17.625" style="150" customWidth="1"/>
    <col min="27" max="27" width="18.25" style="150" customWidth="1"/>
    <col min="28" max="28" width="17.5" style="150" customWidth="1"/>
    <col min="29" max="29" width="20.75" style="150" customWidth="1"/>
    <col min="30" max="16384" width="9" style="143"/>
  </cols>
  <sheetData>
    <row r="1" spans="1:29">
      <c r="A1" s="55"/>
      <c r="B1" s="683"/>
      <c r="C1" s="140"/>
      <c r="D1" s="152"/>
      <c r="E1" s="152"/>
      <c r="F1" s="152"/>
      <c r="G1" s="372"/>
      <c r="H1" s="372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 t="s">
        <v>791</v>
      </c>
    </row>
    <row r="2" spans="1:29">
      <c r="A2" s="55"/>
      <c r="B2" s="490"/>
      <c r="C2" s="140"/>
      <c r="D2" s="497"/>
      <c r="E2" s="497"/>
      <c r="F2" s="726"/>
      <c r="G2" s="396"/>
      <c r="H2" s="396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1"/>
      <c r="Y2" s="141"/>
      <c r="Z2" s="141"/>
      <c r="AA2" s="141"/>
      <c r="AB2" s="141"/>
      <c r="AC2" s="141" t="s">
        <v>456</v>
      </c>
    </row>
    <row r="3" spans="1:29">
      <c r="A3" s="55"/>
      <c r="B3" s="683"/>
      <c r="C3" s="140"/>
      <c r="D3" s="275"/>
      <c r="E3" s="497"/>
      <c r="F3" s="726"/>
      <c r="G3" s="396"/>
      <c r="H3" s="396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1"/>
      <c r="Y3" s="141"/>
      <c r="Z3" s="141"/>
      <c r="AA3" s="141"/>
      <c r="AB3" s="141"/>
      <c r="AC3" s="141" t="s">
        <v>792</v>
      </c>
    </row>
    <row r="4" spans="1:29">
      <c r="A4" s="55"/>
      <c r="B4" s="399"/>
      <c r="C4" s="153"/>
      <c r="D4" s="152"/>
      <c r="E4" s="152"/>
      <c r="F4" s="152"/>
      <c r="G4" s="372"/>
      <c r="H4" s="372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</row>
    <row r="5" spans="1:29">
      <c r="A5" s="55"/>
      <c r="B5" s="684"/>
      <c r="C5" s="144"/>
      <c r="D5" s="152"/>
      <c r="E5" s="152"/>
      <c r="F5" s="152"/>
      <c r="G5" s="372"/>
      <c r="H5" s="396"/>
      <c r="I5" s="142"/>
      <c r="J5" s="142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142"/>
      <c r="Y5" s="142"/>
      <c r="Z5" s="142"/>
      <c r="AA5" s="142"/>
      <c r="AB5" s="741" t="s">
        <v>309</v>
      </c>
      <c r="AC5" s="741"/>
    </row>
    <row r="6" spans="1:29" s="147" customFormat="1">
      <c r="A6" s="491"/>
      <c r="B6" s="744"/>
      <c r="C6" s="744"/>
      <c r="D6" s="189"/>
      <c r="E6" s="189"/>
      <c r="F6" s="189"/>
      <c r="G6" s="373"/>
      <c r="H6" s="743"/>
      <c r="I6" s="744"/>
      <c r="J6" s="744"/>
      <c r="K6" s="744"/>
      <c r="L6" s="498"/>
      <c r="M6" s="498"/>
      <c r="N6" s="498"/>
      <c r="O6" s="498"/>
      <c r="P6" s="498"/>
      <c r="Q6" s="498"/>
      <c r="R6" s="498"/>
      <c r="S6" s="498"/>
      <c r="T6" s="498"/>
      <c r="U6" s="498"/>
      <c r="V6" s="498"/>
      <c r="W6" s="498"/>
      <c r="X6" s="146"/>
      <c r="Y6" s="146"/>
      <c r="Z6" s="146"/>
      <c r="AA6" s="146"/>
      <c r="AB6" s="745" t="s">
        <v>420</v>
      </c>
      <c r="AC6" s="745"/>
    </row>
    <row r="7" spans="1:29" s="149" customFormat="1">
      <c r="A7" s="492"/>
      <c r="B7" s="685"/>
      <c r="C7" s="145"/>
      <c r="D7" s="152"/>
      <c r="E7" s="152"/>
      <c r="F7" s="152"/>
      <c r="G7" s="372"/>
      <c r="H7" s="398"/>
      <c r="I7" s="148"/>
      <c r="J7" s="148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8"/>
      <c r="Y7" s="148"/>
      <c r="Z7" s="148"/>
      <c r="AA7" s="148"/>
      <c r="AB7" s="273"/>
      <c r="AC7" s="496" t="s">
        <v>408</v>
      </c>
    </row>
    <row r="8" spans="1:29">
      <c r="A8" s="55"/>
      <c r="B8" s="686"/>
      <c r="C8" s="145"/>
      <c r="D8" s="152"/>
      <c r="E8" s="152"/>
      <c r="F8" s="152"/>
      <c r="G8" s="372"/>
      <c r="H8" s="396"/>
      <c r="I8" s="142"/>
      <c r="J8" s="39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2"/>
      <c r="Y8" s="142"/>
      <c r="Z8" s="142"/>
      <c r="AA8" s="142"/>
      <c r="AB8" s="141"/>
      <c r="AC8" s="481" t="s">
        <v>884</v>
      </c>
    </row>
    <row r="9" spans="1:29">
      <c r="A9" s="55"/>
      <c r="B9" s="686"/>
      <c r="C9" s="145"/>
      <c r="D9" s="152"/>
      <c r="E9" s="152"/>
      <c r="F9" s="152"/>
      <c r="G9" s="372"/>
      <c r="H9" s="396"/>
      <c r="I9" s="142"/>
      <c r="J9" s="142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2"/>
      <c r="Y9" s="142"/>
      <c r="Z9" s="142"/>
      <c r="AA9" s="142"/>
      <c r="AB9" s="141"/>
      <c r="AC9" s="496" t="s">
        <v>177</v>
      </c>
    </row>
    <row r="10" spans="1:29">
      <c r="A10" s="55"/>
      <c r="B10" s="683"/>
      <c r="C10" s="140"/>
      <c r="D10" s="152"/>
      <c r="E10" s="152"/>
      <c r="F10" s="152"/>
      <c r="G10" s="372"/>
      <c r="H10" s="396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</row>
    <row r="11" spans="1:29">
      <c r="A11" s="822" t="s">
        <v>790</v>
      </c>
      <c r="B11" s="742"/>
      <c r="C11" s="742"/>
      <c r="D11" s="742"/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</row>
    <row r="12" spans="1:29">
      <c r="A12" s="742" t="s">
        <v>885</v>
      </c>
      <c r="B12" s="742"/>
      <c r="C12" s="742"/>
      <c r="D12" s="742"/>
      <c r="E12" s="742"/>
      <c r="F12" s="742"/>
      <c r="G12" s="742"/>
      <c r="H12" s="742"/>
      <c r="I12" s="742"/>
      <c r="J12" s="742"/>
      <c r="K12" s="742"/>
      <c r="L12" s="742"/>
      <c r="M12" s="742"/>
      <c r="N12" s="742"/>
      <c r="O12" s="742"/>
      <c r="P12" s="742"/>
      <c r="Q12" s="742"/>
      <c r="R12" s="742"/>
      <c r="S12" s="742"/>
      <c r="T12" s="742"/>
      <c r="U12" s="742"/>
      <c r="V12" s="742"/>
      <c r="W12" s="742"/>
      <c r="X12" s="742"/>
      <c r="Y12" s="742"/>
      <c r="Z12" s="742"/>
      <c r="AA12" s="742"/>
      <c r="AB12" s="742"/>
      <c r="AC12" s="742"/>
    </row>
    <row r="13" spans="1:29">
      <c r="A13" s="493"/>
      <c r="B13" s="687"/>
      <c r="C13" s="396"/>
      <c r="D13" s="396"/>
      <c r="E13" s="396"/>
      <c r="F13" s="396"/>
      <c r="G13" s="396"/>
      <c r="H13" s="396"/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444"/>
      <c r="Y13" s="444"/>
      <c r="Z13" s="444"/>
      <c r="AA13" s="444"/>
      <c r="AB13" s="444"/>
      <c r="AC13" s="444"/>
    </row>
    <row r="14" spans="1:29">
      <c r="X14" s="436"/>
      <c r="Y14" s="436"/>
      <c r="Z14" s="396"/>
      <c r="AA14" s="436"/>
      <c r="AB14" s="436"/>
      <c r="AC14" s="436"/>
    </row>
    <row r="15" spans="1:29">
      <c r="A15" s="823" t="s">
        <v>277</v>
      </c>
      <c r="B15" s="824" t="s">
        <v>461</v>
      </c>
      <c r="C15" s="738" t="s">
        <v>122</v>
      </c>
      <c r="D15" s="738" t="s">
        <v>125</v>
      </c>
      <c r="E15" s="738"/>
      <c r="F15" s="825" t="s">
        <v>799</v>
      </c>
      <c r="G15" s="738" t="s">
        <v>425</v>
      </c>
      <c r="H15" s="738" t="s">
        <v>426</v>
      </c>
      <c r="I15" s="734" t="s">
        <v>427</v>
      </c>
      <c r="J15" s="734" t="s">
        <v>504</v>
      </c>
      <c r="K15" s="828" t="s">
        <v>878</v>
      </c>
      <c r="L15" s="734" t="s">
        <v>84</v>
      </c>
      <c r="M15" s="734"/>
      <c r="N15" s="734"/>
      <c r="O15" s="734"/>
      <c r="P15" s="734"/>
      <c r="Q15" s="734"/>
      <c r="R15" s="734"/>
      <c r="S15" s="734"/>
      <c r="T15" s="734"/>
      <c r="U15" s="734"/>
      <c r="V15" s="734"/>
      <c r="W15" s="734"/>
      <c r="X15" s="746" t="s">
        <v>179</v>
      </c>
      <c r="Y15" s="746"/>
      <c r="Z15" s="746"/>
      <c r="AA15" s="746"/>
      <c r="AB15" s="746"/>
      <c r="AC15" s="746"/>
    </row>
    <row r="16" spans="1:29" ht="40.5">
      <c r="A16" s="823"/>
      <c r="B16" s="824"/>
      <c r="C16" s="738"/>
      <c r="D16" s="738"/>
      <c r="E16" s="738"/>
      <c r="F16" s="826"/>
      <c r="G16" s="738"/>
      <c r="H16" s="738"/>
      <c r="I16" s="734"/>
      <c r="J16" s="734"/>
      <c r="K16" s="828"/>
      <c r="L16" s="734" t="s">
        <v>879</v>
      </c>
      <c r="M16" s="734"/>
      <c r="N16" s="734" t="s">
        <v>880</v>
      </c>
      <c r="O16" s="734"/>
      <c r="P16" s="734" t="s">
        <v>881</v>
      </c>
      <c r="Q16" s="734"/>
      <c r="R16" s="734" t="s">
        <v>882</v>
      </c>
      <c r="S16" s="734"/>
      <c r="T16" s="734" t="s">
        <v>883</v>
      </c>
      <c r="U16" s="734"/>
      <c r="V16" s="734" t="s">
        <v>85</v>
      </c>
      <c r="W16" s="734"/>
      <c r="X16" s="661" t="s">
        <v>879</v>
      </c>
      <c r="Y16" s="661" t="s">
        <v>880</v>
      </c>
      <c r="Z16" s="661" t="s">
        <v>881</v>
      </c>
      <c r="AA16" s="661" t="s">
        <v>882</v>
      </c>
      <c r="AB16" s="661" t="s">
        <v>883</v>
      </c>
      <c r="AC16" s="662" t="s">
        <v>85</v>
      </c>
    </row>
    <row r="17" spans="1:29" ht="40.5">
      <c r="A17" s="823"/>
      <c r="B17" s="824"/>
      <c r="C17" s="515" t="s">
        <v>123</v>
      </c>
      <c r="D17" s="515" t="s">
        <v>3</v>
      </c>
      <c r="E17" s="515" t="s">
        <v>436</v>
      </c>
      <c r="F17" s="827"/>
      <c r="G17" s="738"/>
      <c r="H17" s="738"/>
      <c r="I17" s="516" t="s">
        <v>831</v>
      </c>
      <c r="J17" s="516" t="s">
        <v>831</v>
      </c>
      <c r="K17" s="516" t="s">
        <v>831</v>
      </c>
      <c r="L17" s="515" t="s">
        <v>3</v>
      </c>
      <c r="M17" s="515" t="s">
        <v>436</v>
      </c>
      <c r="N17" s="515" t="s">
        <v>3</v>
      </c>
      <c r="O17" s="515" t="s">
        <v>436</v>
      </c>
      <c r="P17" s="515" t="s">
        <v>3</v>
      </c>
      <c r="Q17" s="515" t="s">
        <v>436</v>
      </c>
      <c r="R17" s="515" t="s">
        <v>3</v>
      </c>
      <c r="S17" s="515" t="s">
        <v>436</v>
      </c>
      <c r="T17" s="515" t="s">
        <v>3</v>
      </c>
      <c r="U17" s="515" t="s">
        <v>436</v>
      </c>
      <c r="V17" s="515" t="s">
        <v>3</v>
      </c>
      <c r="W17" s="515" t="s">
        <v>436</v>
      </c>
      <c r="X17" s="516" t="s">
        <v>831</v>
      </c>
      <c r="Y17" s="516" t="s">
        <v>831</v>
      </c>
      <c r="Z17" s="516" t="s">
        <v>831</v>
      </c>
      <c r="AA17" s="516" t="s">
        <v>831</v>
      </c>
      <c r="AB17" s="516" t="s">
        <v>831</v>
      </c>
      <c r="AC17" s="516" t="s">
        <v>831</v>
      </c>
    </row>
    <row r="18" spans="1:29" s="151" customFormat="1">
      <c r="A18" s="675">
        <v>1</v>
      </c>
      <c r="B18" s="689">
        <v>2</v>
      </c>
      <c r="C18" s="663">
        <v>3</v>
      </c>
      <c r="D18" s="737">
        <v>4</v>
      </c>
      <c r="E18" s="737"/>
      <c r="F18" s="725"/>
      <c r="G18" s="663">
        <v>5</v>
      </c>
      <c r="H18" s="663">
        <v>6</v>
      </c>
      <c r="I18" s="663">
        <v>7</v>
      </c>
      <c r="J18" s="663">
        <v>8</v>
      </c>
      <c r="K18" s="663">
        <v>9</v>
      </c>
      <c r="L18" s="735" t="s">
        <v>734</v>
      </c>
      <c r="M18" s="736"/>
      <c r="N18" s="735" t="s">
        <v>735</v>
      </c>
      <c r="O18" s="736"/>
      <c r="P18" s="735" t="s">
        <v>736</v>
      </c>
      <c r="Q18" s="736"/>
      <c r="R18" s="735" t="s">
        <v>737</v>
      </c>
      <c r="S18" s="736"/>
      <c r="T18" s="735" t="s">
        <v>738</v>
      </c>
      <c r="U18" s="736"/>
      <c r="V18" s="735" t="s">
        <v>739</v>
      </c>
      <c r="W18" s="736"/>
      <c r="X18" s="663">
        <v>19</v>
      </c>
      <c r="Y18" s="663">
        <v>20</v>
      </c>
      <c r="Z18" s="663">
        <v>21</v>
      </c>
      <c r="AA18" s="663">
        <v>22</v>
      </c>
      <c r="AB18" s="663">
        <v>23</v>
      </c>
      <c r="AC18" s="663">
        <v>25</v>
      </c>
    </row>
    <row r="19" spans="1:29" s="152" customFormat="1">
      <c r="A19" s="676"/>
      <c r="B19" s="690" t="s">
        <v>462</v>
      </c>
      <c r="C19" s="661"/>
      <c r="D19" s="512">
        <f>D20+D365</f>
        <v>350.53949999999998</v>
      </c>
      <c r="E19" s="512">
        <f>E20+E365</f>
        <v>308.56999999999988</v>
      </c>
      <c r="F19" s="724">
        <f>F20+F365</f>
        <v>7928.6160000000091</v>
      </c>
      <c r="G19" s="517"/>
      <c r="H19" s="662"/>
      <c r="I19" s="514">
        <f t="shared" ref="I19:U19" si="0">I20+I365</f>
        <v>2960.6652469999981</v>
      </c>
      <c r="J19" s="514">
        <f t="shared" si="0"/>
        <v>2960.6652469999981</v>
      </c>
      <c r="K19" s="514">
        <f t="shared" si="0"/>
        <v>592.05706900000007</v>
      </c>
      <c r="L19" s="514">
        <f t="shared" si="0"/>
        <v>74.122399999999999</v>
      </c>
      <c r="M19" s="514">
        <f t="shared" si="0"/>
        <v>73.860000000000028</v>
      </c>
      <c r="N19" s="514">
        <f t="shared" si="0"/>
        <v>91.579000000000008</v>
      </c>
      <c r="O19" s="514">
        <f t="shared" si="0"/>
        <v>70.220000000000027</v>
      </c>
      <c r="P19" s="514">
        <f t="shared" si="0"/>
        <v>66.433000000000007</v>
      </c>
      <c r="Q19" s="514">
        <f t="shared" si="0"/>
        <v>87.820000000000022</v>
      </c>
      <c r="R19" s="514">
        <f t="shared" si="0"/>
        <v>47.041200000000003</v>
      </c>
      <c r="S19" s="514">
        <f t="shared" si="0"/>
        <v>38.550000000000004</v>
      </c>
      <c r="T19" s="514">
        <f t="shared" si="0"/>
        <v>71.363900000000001</v>
      </c>
      <c r="U19" s="514">
        <f t="shared" si="0"/>
        <v>38.120000000000012</v>
      </c>
      <c r="V19" s="514">
        <f>L19+N19+P19+R19+T19</f>
        <v>350.53950000000003</v>
      </c>
      <c r="W19" s="514">
        <f>M19+O19+Q19+S19+U19</f>
        <v>308.57000000000005</v>
      </c>
      <c r="X19" s="514">
        <f t="shared" ref="X19:AC19" si="1">X20+X365</f>
        <v>592.05706900000007</v>
      </c>
      <c r="Y19" s="514">
        <f t="shared" si="1"/>
        <v>592.58067600000004</v>
      </c>
      <c r="Z19" s="514">
        <f t="shared" si="1"/>
        <v>591.56486200000018</v>
      </c>
      <c r="AA19" s="514">
        <f t="shared" si="1"/>
        <v>592.92295699999988</v>
      </c>
      <c r="AB19" s="514">
        <f t="shared" si="1"/>
        <v>591.53968299999997</v>
      </c>
      <c r="AC19" s="514">
        <f t="shared" si="1"/>
        <v>2960.6652469999981</v>
      </c>
    </row>
    <row r="20" spans="1:29" s="140" customFormat="1" ht="40.5">
      <c r="A20" s="677">
        <f>'приложение 1.1 '!A20</f>
        <v>1</v>
      </c>
      <c r="B20" s="691" t="str">
        <f>'приложение 1.1 '!B20</f>
        <v>Техническое перевооружение и реконструкция</v>
      </c>
      <c r="C20" s="661"/>
      <c r="D20" s="512">
        <f>D358+D361+D364</f>
        <v>103.47249999999997</v>
      </c>
      <c r="E20" s="512">
        <f>E358+E361+E364</f>
        <v>157.57</v>
      </c>
      <c r="F20" s="724">
        <f>F358+F361+F364</f>
        <v>3617.9375000000045</v>
      </c>
      <c r="G20" s="661"/>
      <c r="H20" s="661"/>
      <c r="I20" s="514">
        <f>SUM(I358,I361,I364)</f>
        <v>1154.212747</v>
      </c>
      <c r="J20" s="514">
        <f>SUM(J358,J361,J364)</f>
        <v>1154.2127469999998</v>
      </c>
      <c r="K20" s="514">
        <f>SUM(K358,K361,K364)</f>
        <v>223.82706899999994</v>
      </c>
      <c r="L20" s="514">
        <f t="shared" ref="L20:U20" si="2">SUM(L358,L361,L364)</f>
        <v>11.240400000000001</v>
      </c>
      <c r="M20" s="514">
        <f t="shared" si="2"/>
        <v>31.260000000000016</v>
      </c>
      <c r="N20" s="514">
        <f t="shared" si="2"/>
        <v>23.661000000000001</v>
      </c>
      <c r="O20" s="514">
        <f t="shared" si="2"/>
        <v>27.820000000000014</v>
      </c>
      <c r="P20" s="514">
        <f t="shared" si="2"/>
        <v>25.816000000000003</v>
      </c>
      <c r="Q20" s="514">
        <f t="shared" si="2"/>
        <v>32.120000000000019</v>
      </c>
      <c r="R20" s="514">
        <f t="shared" si="2"/>
        <v>21.741199999999999</v>
      </c>
      <c r="S20" s="514">
        <f t="shared" si="2"/>
        <v>34.950000000000003</v>
      </c>
      <c r="T20" s="514">
        <f t="shared" si="2"/>
        <v>21.013899999999996</v>
      </c>
      <c r="U20" s="514">
        <f t="shared" si="2"/>
        <v>31.420000000000012</v>
      </c>
      <c r="V20" s="514">
        <f>L20+N20+P20+R20+T20</f>
        <v>103.4725</v>
      </c>
      <c r="W20" s="514">
        <f>M20+O20+Q20+S20+U20</f>
        <v>157.57000000000005</v>
      </c>
      <c r="X20" s="514">
        <f t="shared" ref="X20:AC20" si="3">SUM(X358,X361,X364)</f>
        <v>223.82706899999994</v>
      </c>
      <c r="Y20" s="514">
        <f t="shared" si="3"/>
        <v>224.21567599999997</v>
      </c>
      <c r="Z20" s="514">
        <f t="shared" si="3"/>
        <v>231.80236200000007</v>
      </c>
      <c r="AA20" s="514">
        <f t="shared" si="3"/>
        <v>235.03295699999998</v>
      </c>
      <c r="AB20" s="514">
        <f t="shared" si="3"/>
        <v>239.33468299999996</v>
      </c>
      <c r="AC20" s="514">
        <f t="shared" si="3"/>
        <v>1154.212747</v>
      </c>
    </row>
    <row r="21" spans="1:29" ht="60.75">
      <c r="A21" s="677" t="str">
        <f>'приложение 1.1 '!A21</f>
        <v>1.1.</v>
      </c>
      <c r="B21" s="691" t="str">
        <f>'приложение 1.1 '!B21</f>
        <v>Энергосбережение и повышение энергетической эффективности</v>
      </c>
      <c r="C21" s="661"/>
      <c r="D21" s="512"/>
      <c r="E21" s="512"/>
      <c r="F21" s="512"/>
      <c r="G21" s="661"/>
      <c r="H21" s="661"/>
      <c r="I21" s="513"/>
      <c r="J21" s="514"/>
      <c r="K21" s="514"/>
      <c r="L21" s="514"/>
      <c r="M21" s="514"/>
      <c r="N21" s="514"/>
      <c r="O21" s="514"/>
      <c r="P21" s="514"/>
      <c r="Q21" s="514"/>
      <c r="R21" s="514"/>
      <c r="S21" s="514"/>
      <c r="T21" s="514"/>
      <c r="U21" s="514"/>
      <c r="V21" s="514"/>
      <c r="W21" s="514"/>
      <c r="X21" s="513"/>
      <c r="Y21" s="513"/>
      <c r="Z21" s="513"/>
      <c r="AA21" s="513"/>
      <c r="AB21" s="513"/>
      <c r="AC21" s="513"/>
    </row>
    <row r="22" spans="1:29">
      <c r="A22" s="677" t="str">
        <f>'приложение 1.1 '!A22</f>
        <v>1.1.1.</v>
      </c>
      <c r="B22" s="691" t="str">
        <f>'приложение 1.1 '!B22</f>
        <v>Подстанции 110кВ</v>
      </c>
      <c r="C22" s="661"/>
      <c r="D22" s="512"/>
      <c r="E22" s="512"/>
      <c r="F22" s="512"/>
      <c r="G22" s="661"/>
      <c r="H22" s="661"/>
      <c r="I22" s="513"/>
      <c r="J22" s="514"/>
      <c r="K22" s="514"/>
      <c r="L22" s="514"/>
      <c r="M22" s="514"/>
      <c r="N22" s="514"/>
      <c r="O22" s="514"/>
      <c r="P22" s="514"/>
      <c r="Q22" s="514"/>
      <c r="R22" s="514"/>
      <c r="S22" s="514"/>
      <c r="T22" s="514"/>
      <c r="U22" s="514"/>
      <c r="V22" s="513"/>
      <c r="W22" s="514"/>
      <c r="X22" s="513"/>
      <c r="Y22" s="513"/>
      <c r="Z22" s="513"/>
      <c r="AA22" s="513"/>
      <c r="AB22" s="513"/>
      <c r="AC22" s="513"/>
    </row>
    <row r="23" spans="1:29" ht="40.5">
      <c r="A23" s="504" t="str">
        <f>'приложение 1.1 '!A23</f>
        <v>1.1.1.1</v>
      </c>
      <c r="B23" s="692" t="str">
        <f>'приложение 1.1 '!B23</f>
        <v>Монтаж пожарной сигнализации на ПС-110/10 кВ "Университет"</v>
      </c>
      <c r="C23" s="485" t="str">
        <f>'приложение 1.1 '!C23</f>
        <v>С/П</v>
      </c>
      <c r="D23" s="457">
        <f>'приложение 1.1 '!D23</f>
        <v>0</v>
      </c>
      <c r="E23" s="457">
        <f>'приложение 1.1 '!E23</f>
        <v>0</v>
      </c>
      <c r="F23" s="190">
        <v>10.32</v>
      </c>
      <c r="G23" s="485">
        <f>'приложение 1.1 '!F23</f>
        <v>2018</v>
      </c>
      <c r="H23" s="485">
        <f>'приложение 1.1 '!G23</f>
        <v>2018</v>
      </c>
      <c r="I23" s="159">
        <f>'приложение 1.1 '!H23</f>
        <v>8</v>
      </c>
      <c r="J23" s="159">
        <f>'приложение 1.1 '!I23</f>
        <v>8</v>
      </c>
      <c r="K23" s="159">
        <f>'приложение 1.1 '!J23</f>
        <v>8</v>
      </c>
      <c r="L23" s="159">
        <f>'приложение 1.1 '!K23</f>
        <v>0</v>
      </c>
      <c r="M23" s="159">
        <f>'приложение 1.1 '!L23</f>
        <v>0</v>
      </c>
      <c r="N23" s="159" t="str">
        <f>'приложение 1.1 '!M23</f>
        <v>-</v>
      </c>
      <c r="O23" s="159" t="str">
        <f>'приложение 1.1 '!N23</f>
        <v>-</v>
      </c>
      <c r="P23" s="159" t="str">
        <f>'приложение 1.1 '!O23</f>
        <v>-</v>
      </c>
      <c r="Q23" s="159" t="str">
        <f>'приложение 1.1 '!P23</f>
        <v>-</v>
      </c>
      <c r="R23" s="159" t="str">
        <f>'приложение 1.1 '!Q23</f>
        <v>-</v>
      </c>
      <c r="S23" s="159" t="str">
        <f>'приложение 1.1 '!R23</f>
        <v>-</v>
      </c>
      <c r="T23" s="159" t="str">
        <f>'приложение 1.1 '!S23</f>
        <v>-</v>
      </c>
      <c r="U23" s="159" t="str">
        <f>'приложение 1.1 '!T23</f>
        <v>-</v>
      </c>
      <c r="V23" s="159">
        <f>'приложение 1.1 '!U23</f>
        <v>0</v>
      </c>
      <c r="W23" s="159">
        <f>'приложение 1.1 '!V23</f>
        <v>0</v>
      </c>
      <c r="X23" s="159">
        <f>'приложение 1.1 '!W23</f>
        <v>8</v>
      </c>
      <c r="Y23" s="159">
        <f>'приложение 1.1 '!X23</f>
        <v>0</v>
      </c>
      <c r="Z23" s="159">
        <f>'приложение 1.1 '!Y23</f>
        <v>0</v>
      </c>
      <c r="AA23" s="159">
        <f>'приложение 1.1 '!Z23</f>
        <v>0</v>
      </c>
      <c r="AB23" s="159">
        <f>'приложение 1.1 '!AA23</f>
        <v>0</v>
      </c>
      <c r="AC23" s="159">
        <f>'приложение 1.1 '!AB23</f>
        <v>8</v>
      </c>
    </row>
    <row r="24" spans="1:29" ht="40.5">
      <c r="A24" s="677" t="str">
        <f>'приложение 1.1 '!A24</f>
        <v>1.1.2.</v>
      </c>
      <c r="B24" s="691" t="str">
        <f>'приложение 1.1 '!B24</f>
        <v>Распределительные подстанции 6/10кВ (РП)</v>
      </c>
      <c r="C24" s="515"/>
      <c r="D24" s="679"/>
      <c r="E24" s="679"/>
      <c r="F24" s="518"/>
      <c r="G24" s="515"/>
      <c r="H24" s="515"/>
      <c r="I24" s="513"/>
      <c r="J24" s="513"/>
      <c r="K24" s="513"/>
      <c r="L24" s="513"/>
      <c r="M24" s="513"/>
      <c r="N24" s="513"/>
      <c r="O24" s="513"/>
      <c r="P24" s="513"/>
      <c r="Q24" s="513"/>
      <c r="R24" s="513"/>
      <c r="S24" s="513"/>
      <c r="T24" s="513"/>
      <c r="U24" s="513"/>
      <c r="V24" s="513"/>
      <c r="W24" s="513"/>
      <c r="X24" s="513"/>
      <c r="Y24" s="513"/>
      <c r="Z24" s="513"/>
      <c r="AA24" s="513"/>
      <c r="AB24" s="513"/>
      <c r="AC24" s="513"/>
    </row>
    <row r="25" spans="1:29" ht="60.75">
      <c r="A25" s="504" t="str">
        <f>'приложение 1.1 '!A25</f>
        <v>1.1.2.1</v>
      </c>
      <c r="B25" s="692" t="str">
        <f>'приложение 1.1 '!B25</f>
        <v>Реконструкция РП-117 (замена оборудования РУ-10кВ МВ на ВВ; РУ-0,4кВ; замена 2ТМГ-630кВА)</v>
      </c>
      <c r="C25" s="485" t="str">
        <f>'приложение 1.1 '!C25</f>
        <v>C/П</v>
      </c>
      <c r="D25" s="457">
        <f>'приложение 1.1 '!D25</f>
        <v>0</v>
      </c>
      <c r="E25" s="457">
        <f>'приложение 1.1 '!E25</f>
        <v>1.26</v>
      </c>
      <c r="F25" s="190">
        <v>10.334999999999999</v>
      </c>
      <c r="G25" s="485">
        <f>'приложение 1.1 '!F25</f>
        <v>2018</v>
      </c>
      <c r="H25" s="485">
        <f>'приложение 1.1 '!G25</f>
        <v>2018</v>
      </c>
      <c r="I25" s="159">
        <f>'приложение 1.1 '!H25</f>
        <v>13.218498</v>
      </c>
      <c r="J25" s="159">
        <f>'приложение 1.1 '!I25</f>
        <v>13.218498</v>
      </c>
      <c r="K25" s="159">
        <f>'приложение 1.1 '!J25</f>
        <v>13.218498</v>
      </c>
      <c r="L25" s="159">
        <f>'приложение 1.1 '!K25</f>
        <v>0</v>
      </c>
      <c r="M25" s="159">
        <f>'приложение 1.1 '!L25</f>
        <v>1.26</v>
      </c>
      <c r="N25" s="159" t="str">
        <f>'приложение 1.1 '!M25</f>
        <v>-</v>
      </c>
      <c r="O25" s="159" t="str">
        <f>'приложение 1.1 '!N25</f>
        <v>-</v>
      </c>
      <c r="P25" s="159" t="str">
        <f>'приложение 1.1 '!O25</f>
        <v>-</v>
      </c>
      <c r="Q25" s="159" t="str">
        <f>'приложение 1.1 '!P25</f>
        <v>-</v>
      </c>
      <c r="R25" s="159" t="str">
        <f>'приложение 1.1 '!Q25</f>
        <v>-</v>
      </c>
      <c r="S25" s="159" t="str">
        <f>'приложение 1.1 '!R25</f>
        <v>-</v>
      </c>
      <c r="T25" s="159" t="str">
        <f>'приложение 1.1 '!S25</f>
        <v>-</v>
      </c>
      <c r="U25" s="159" t="str">
        <f>'приложение 1.1 '!T25</f>
        <v>-</v>
      </c>
      <c r="V25" s="159">
        <f>'приложение 1.1 '!U25</f>
        <v>0</v>
      </c>
      <c r="W25" s="159">
        <f>'приложение 1.1 '!V25</f>
        <v>1.26</v>
      </c>
      <c r="X25" s="159">
        <f>'приложение 1.1 '!W25</f>
        <v>13.218498</v>
      </c>
      <c r="Y25" s="159">
        <f>'приложение 1.1 '!X25</f>
        <v>0</v>
      </c>
      <c r="Z25" s="159">
        <f>'приложение 1.1 '!Y25</f>
        <v>0</v>
      </c>
      <c r="AA25" s="159">
        <f>'приложение 1.1 '!Z25</f>
        <v>0</v>
      </c>
      <c r="AB25" s="159">
        <f>'приложение 1.1 '!AA25</f>
        <v>0</v>
      </c>
      <c r="AC25" s="159">
        <f>'приложение 1.1 '!AB25</f>
        <v>13.218498</v>
      </c>
    </row>
    <row r="26" spans="1:29" ht="60.75">
      <c r="A26" s="659" t="str">
        <f>'приложение 1.1 '!A26</f>
        <v>1.1.2.2</v>
      </c>
      <c r="B26" s="692" t="str">
        <f>'приложение 1.1 '!B26</f>
        <v>Реконструкция РП-119 (замена оборудования РУ-10кВ МВ на ВВ; РУ-0,4кВ; замена 2ТМГ-630кВА)</v>
      </c>
      <c r="C26" s="485" t="str">
        <f>'приложение 1.1 '!C26</f>
        <v>C/П</v>
      </c>
      <c r="D26" s="457">
        <f>'приложение 1.1 '!D26</f>
        <v>0</v>
      </c>
      <c r="E26" s="457">
        <f>'приложение 1.1 '!E26</f>
        <v>1.26</v>
      </c>
      <c r="F26" s="190">
        <v>23.425999999999998</v>
      </c>
      <c r="G26" s="485">
        <f>'приложение 1.1 '!F26</f>
        <v>2019</v>
      </c>
      <c r="H26" s="485">
        <f>'приложение 1.1 '!G26</f>
        <v>2019</v>
      </c>
      <c r="I26" s="159">
        <f>'приложение 1.1 '!H26</f>
        <v>14.354937</v>
      </c>
      <c r="J26" s="159">
        <f>'приложение 1.1 '!I26</f>
        <v>14.354937</v>
      </c>
      <c r="K26" s="159">
        <f>'приложение 1.1 '!J26</f>
        <v>0</v>
      </c>
      <c r="L26" s="159" t="str">
        <f>'приложение 1.1 '!K26</f>
        <v>-</v>
      </c>
      <c r="M26" s="159" t="str">
        <f>'приложение 1.1 '!L26</f>
        <v>-</v>
      </c>
      <c r="N26" s="159">
        <f>'приложение 1.1 '!M26</f>
        <v>0</v>
      </c>
      <c r="O26" s="159">
        <f>'приложение 1.1 '!N26</f>
        <v>1.26</v>
      </c>
      <c r="P26" s="159" t="str">
        <f>'приложение 1.1 '!O26</f>
        <v>-</v>
      </c>
      <c r="Q26" s="159" t="str">
        <f>'приложение 1.1 '!P26</f>
        <v>-</v>
      </c>
      <c r="R26" s="159" t="str">
        <f>'приложение 1.1 '!Q26</f>
        <v>-</v>
      </c>
      <c r="S26" s="159" t="str">
        <f>'приложение 1.1 '!R26</f>
        <v>-</v>
      </c>
      <c r="T26" s="159" t="str">
        <f>'приложение 1.1 '!S26</f>
        <v>-</v>
      </c>
      <c r="U26" s="159" t="str">
        <f>'приложение 1.1 '!T26</f>
        <v>-</v>
      </c>
      <c r="V26" s="159">
        <f>'приложение 1.1 '!U26</f>
        <v>0</v>
      </c>
      <c r="W26" s="159">
        <f>'приложение 1.1 '!V26</f>
        <v>1.26</v>
      </c>
      <c r="X26" s="159">
        <f>'приложение 1.1 '!W26</f>
        <v>0</v>
      </c>
      <c r="Y26" s="159">
        <f>'приложение 1.1 '!X26</f>
        <v>14.354937</v>
      </c>
      <c r="Z26" s="159">
        <f>'приложение 1.1 '!Y26</f>
        <v>0</v>
      </c>
      <c r="AA26" s="159">
        <f>'приложение 1.1 '!Z26</f>
        <v>0</v>
      </c>
      <c r="AB26" s="159">
        <f>'приложение 1.1 '!AA26</f>
        <v>0</v>
      </c>
      <c r="AC26" s="159">
        <f>'приложение 1.1 '!AB26</f>
        <v>14.354937</v>
      </c>
    </row>
    <row r="27" spans="1:29" ht="60.75">
      <c r="A27" s="659" t="str">
        <f>'приложение 1.1 '!A27</f>
        <v>1.1.2.3</v>
      </c>
      <c r="B27" s="692" t="str">
        <f>'приложение 1.1 '!B27</f>
        <v>Реконструкция РП - 122 (замена оборудования РУ-10кВ МВ на ВВ; РУ-0,4кВ; замена 2ТМГ-630кВА)</v>
      </c>
      <c r="C27" s="485" t="str">
        <f>'приложение 1.1 '!C27</f>
        <v>C/П</v>
      </c>
      <c r="D27" s="457">
        <f>'приложение 1.1 '!D27</f>
        <v>0</v>
      </c>
      <c r="E27" s="457">
        <f>'приложение 1.1 '!E27</f>
        <v>1.26</v>
      </c>
      <c r="F27" s="190">
        <v>26.181999999999999</v>
      </c>
      <c r="G27" s="485">
        <f>'приложение 1.1 '!F27</f>
        <v>2020</v>
      </c>
      <c r="H27" s="485">
        <f>'приложение 1.1 '!G27</f>
        <v>2020</v>
      </c>
      <c r="I27" s="159">
        <f>'приложение 1.1 '!H27</f>
        <v>13.489872</v>
      </c>
      <c r="J27" s="159">
        <f>'приложение 1.1 '!I27</f>
        <v>13.489872</v>
      </c>
      <c r="K27" s="159">
        <f>'приложение 1.1 '!J27</f>
        <v>0</v>
      </c>
      <c r="L27" s="159" t="str">
        <f>'приложение 1.1 '!K27</f>
        <v>-</v>
      </c>
      <c r="M27" s="159" t="str">
        <f>'приложение 1.1 '!L27</f>
        <v>-</v>
      </c>
      <c r="N27" s="159" t="str">
        <f>'приложение 1.1 '!M27</f>
        <v>-</v>
      </c>
      <c r="O27" s="159" t="str">
        <f>'приложение 1.1 '!N27</f>
        <v>-</v>
      </c>
      <c r="P27" s="159">
        <f>'приложение 1.1 '!O27</f>
        <v>0</v>
      </c>
      <c r="Q27" s="159">
        <f>'приложение 1.1 '!P27</f>
        <v>1.26</v>
      </c>
      <c r="R27" s="159" t="str">
        <f>'приложение 1.1 '!Q27</f>
        <v>-</v>
      </c>
      <c r="S27" s="159" t="str">
        <f>'приложение 1.1 '!R27</f>
        <v>-</v>
      </c>
      <c r="T27" s="159" t="str">
        <f>'приложение 1.1 '!S27</f>
        <v>-</v>
      </c>
      <c r="U27" s="159" t="str">
        <f>'приложение 1.1 '!T27</f>
        <v>-</v>
      </c>
      <c r="V27" s="159">
        <f>'приложение 1.1 '!U27</f>
        <v>0</v>
      </c>
      <c r="W27" s="159">
        <f>'приложение 1.1 '!V27</f>
        <v>1.26</v>
      </c>
      <c r="X27" s="159">
        <f>'приложение 1.1 '!W27</f>
        <v>0</v>
      </c>
      <c r="Y27" s="159">
        <f>'приложение 1.1 '!X27</f>
        <v>0</v>
      </c>
      <c r="Z27" s="159">
        <f>'приложение 1.1 '!Y27</f>
        <v>13.489872</v>
      </c>
      <c r="AA27" s="159">
        <f>'приложение 1.1 '!Z27</f>
        <v>0</v>
      </c>
      <c r="AB27" s="159">
        <f>'приложение 1.1 '!AA27</f>
        <v>0</v>
      </c>
      <c r="AC27" s="159">
        <f>'приложение 1.1 '!AB27</f>
        <v>13.489872</v>
      </c>
    </row>
    <row r="28" spans="1:29" ht="60.75">
      <c r="A28" s="659" t="str">
        <f>'приложение 1.1 '!A28</f>
        <v>1.1.2.4</v>
      </c>
      <c r="B28" s="692" t="str">
        <f>'приложение 1.1 '!B28</f>
        <v>Реконструкция РП-127 (замена оборудования РУ-10кВ МВ на ВВ; замена 2ТМГ-630кВА)</v>
      </c>
      <c r="C28" s="485" t="str">
        <f>'приложение 1.1 '!C28</f>
        <v>C/П</v>
      </c>
      <c r="D28" s="457">
        <f>'приложение 1.1 '!D28</f>
        <v>0</v>
      </c>
      <c r="E28" s="457">
        <f>'приложение 1.1 '!E28</f>
        <v>1.26</v>
      </c>
      <c r="F28" s="190">
        <v>5.1674999999999995</v>
      </c>
      <c r="G28" s="485">
        <f>'приложение 1.1 '!F28</f>
        <v>2021</v>
      </c>
      <c r="H28" s="485">
        <f>'приложение 1.1 '!G28</f>
        <v>2021</v>
      </c>
      <c r="I28" s="159">
        <f>'приложение 1.1 '!H28</f>
        <v>10.487615999999999</v>
      </c>
      <c r="J28" s="159">
        <f>'приложение 1.1 '!I28</f>
        <v>10.487615999999999</v>
      </c>
      <c r="K28" s="159">
        <f>'приложение 1.1 '!J28</f>
        <v>0</v>
      </c>
      <c r="L28" s="159" t="str">
        <f>'приложение 1.1 '!K28</f>
        <v>-</v>
      </c>
      <c r="M28" s="159" t="str">
        <f>'приложение 1.1 '!L28</f>
        <v>-</v>
      </c>
      <c r="N28" s="159" t="str">
        <f>'приложение 1.1 '!M28</f>
        <v>-</v>
      </c>
      <c r="O28" s="159" t="str">
        <f>'приложение 1.1 '!N28</f>
        <v>-</v>
      </c>
      <c r="P28" s="159" t="str">
        <f>'приложение 1.1 '!O28</f>
        <v>-</v>
      </c>
      <c r="Q28" s="159" t="str">
        <f>'приложение 1.1 '!P28</f>
        <v>-</v>
      </c>
      <c r="R28" s="159">
        <f>'приложение 1.1 '!Q28</f>
        <v>0</v>
      </c>
      <c r="S28" s="159">
        <f>'приложение 1.1 '!R28</f>
        <v>1.26</v>
      </c>
      <c r="T28" s="159" t="str">
        <f>'приложение 1.1 '!S28</f>
        <v>-</v>
      </c>
      <c r="U28" s="159" t="str">
        <f>'приложение 1.1 '!T28</f>
        <v>-</v>
      </c>
      <c r="V28" s="159">
        <f>'приложение 1.1 '!U28</f>
        <v>0</v>
      </c>
      <c r="W28" s="159">
        <f>'приложение 1.1 '!V28</f>
        <v>1.26</v>
      </c>
      <c r="X28" s="159">
        <f>'приложение 1.1 '!W28</f>
        <v>0</v>
      </c>
      <c r="Y28" s="159">
        <f>'приложение 1.1 '!X28</f>
        <v>0</v>
      </c>
      <c r="Z28" s="159">
        <f>'приложение 1.1 '!Y28</f>
        <v>0</v>
      </c>
      <c r="AA28" s="159">
        <f>'приложение 1.1 '!Z28</f>
        <v>10.487615999999999</v>
      </c>
      <c r="AB28" s="159">
        <f>'приложение 1.1 '!AA28</f>
        <v>0</v>
      </c>
      <c r="AC28" s="159">
        <f>'приложение 1.1 '!AB28</f>
        <v>10.487615999999999</v>
      </c>
    </row>
    <row r="29" spans="1:29" ht="60.75">
      <c r="A29" s="659" t="str">
        <f>'приложение 1.1 '!A29</f>
        <v>1.1.2.5</v>
      </c>
      <c r="B29" s="692" t="str">
        <f>'приложение 1.1 '!B29</f>
        <v>Реконструкция  РП-114 (замена оборудования РУ-10кВ МВ на ВВ; РУ-0,4кВ; замена 2ТМГ-630кВА)</v>
      </c>
      <c r="C29" s="485" t="str">
        <f>'приложение 1.1 '!C29</f>
        <v>C/П</v>
      </c>
      <c r="D29" s="457">
        <f>'приложение 1.1 '!D29</f>
        <v>0</v>
      </c>
      <c r="E29" s="457">
        <f>'приложение 1.1 '!E29</f>
        <v>1.26</v>
      </c>
      <c r="F29" s="190">
        <v>20.669999999999998</v>
      </c>
      <c r="G29" s="485">
        <f>'приложение 1.1 '!F29</f>
        <v>2020</v>
      </c>
      <c r="H29" s="485">
        <f>'приложение 1.1 '!G29</f>
        <v>2020</v>
      </c>
      <c r="I29" s="159">
        <f>'приложение 1.1 '!H29</f>
        <v>11.708799000000001</v>
      </c>
      <c r="J29" s="159">
        <f>'приложение 1.1 '!I29</f>
        <v>11.708799000000001</v>
      </c>
      <c r="K29" s="159">
        <f>'приложение 1.1 '!J29</f>
        <v>11.708799000000001</v>
      </c>
      <c r="L29" s="159" t="str">
        <f>'приложение 1.1 '!K29</f>
        <v>-</v>
      </c>
      <c r="M29" s="159" t="str">
        <f>'приложение 1.1 '!L29</f>
        <v>-</v>
      </c>
      <c r="N29" s="159" t="str">
        <f>'приложение 1.1 '!M29</f>
        <v>-</v>
      </c>
      <c r="O29" s="159" t="str">
        <f>'приложение 1.1 '!N29</f>
        <v>-</v>
      </c>
      <c r="P29" s="159">
        <f>'приложение 1.1 '!O29</f>
        <v>0</v>
      </c>
      <c r="Q29" s="159">
        <f>'приложение 1.1 '!P29</f>
        <v>1.26</v>
      </c>
      <c r="R29" s="159" t="str">
        <f>'приложение 1.1 '!Q29</f>
        <v>-</v>
      </c>
      <c r="S29" s="159" t="str">
        <f>'приложение 1.1 '!R29</f>
        <v>-</v>
      </c>
      <c r="T29" s="159" t="str">
        <f>'приложение 1.1 '!S29</f>
        <v>-</v>
      </c>
      <c r="U29" s="159" t="str">
        <f>'приложение 1.1 '!T29</f>
        <v>-</v>
      </c>
      <c r="V29" s="159">
        <f>'приложение 1.1 '!U29</f>
        <v>0</v>
      </c>
      <c r="W29" s="159">
        <f>'приложение 1.1 '!V29</f>
        <v>1.26</v>
      </c>
      <c r="X29" s="159">
        <f>'приложение 1.1 '!W29</f>
        <v>11.708799000000001</v>
      </c>
      <c r="Y29" s="159">
        <f>'приложение 1.1 '!X29</f>
        <v>0</v>
      </c>
      <c r="Z29" s="159">
        <f>'приложение 1.1 '!Y29</f>
        <v>0</v>
      </c>
      <c r="AA29" s="159">
        <f>'приложение 1.1 '!Z29</f>
        <v>0</v>
      </c>
      <c r="AB29" s="159">
        <f>'приложение 1.1 '!AA29</f>
        <v>0</v>
      </c>
      <c r="AC29" s="159">
        <f>'приложение 1.1 '!AB29</f>
        <v>11.708799000000001</v>
      </c>
    </row>
    <row r="30" spans="1:29" ht="60.75">
      <c r="A30" s="659" t="str">
        <f>'приложение 1.1 '!A30</f>
        <v>1.1.2.6</v>
      </c>
      <c r="B30" s="692" t="str">
        <f>'приложение 1.1 '!B30</f>
        <v>Реконструкция РП - 115 (замена оборудования РУ-10кВ МВ на ВВ; РУ-0,4кВ; замена 2ТМГ-630кВА)</v>
      </c>
      <c r="C30" s="485" t="str">
        <f>'приложение 1.1 '!C30</f>
        <v>C/П</v>
      </c>
      <c r="D30" s="457">
        <f>'приложение 1.1 '!D30</f>
        <v>0</v>
      </c>
      <c r="E30" s="457">
        <f>'приложение 1.1 '!E30</f>
        <v>1.26</v>
      </c>
      <c r="F30" s="190">
        <v>18.947499999999998</v>
      </c>
      <c r="G30" s="485">
        <f>'приложение 1.1 '!F30</f>
        <v>2022</v>
      </c>
      <c r="H30" s="485">
        <f>'приложение 1.1 '!G30</f>
        <v>2022</v>
      </c>
      <c r="I30" s="159">
        <f>'приложение 1.1 '!H30</f>
        <v>12.489120000000002</v>
      </c>
      <c r="J30" s="159">
        <f>'приложение 1.1 '!I30</f>
        <v>12.489120000000002</v>
      </c>
      <c r="K30" s="159">
        <f>'приложение 1.1 '!J30</f>
        <v>0</v>
      </c>
      <c r="L30" s="159" t="str">
        <f>'приложение 1.1 '!K30</f>
        <v>-</v>
      </c>
      <c r="M30" s="159" t="str">
        <f>'приложение 1.1 '!L30</f>
        <v>-</v>
      </c>
      <c r="N30" s="159" t="str">
        <f>'приложение 1.1 '!M30</f>
        <v>-</v>
      </c>
      <c r="O30" s="159" t="str">
        <f>'приложение 1.1 '!N30</f>
        <v>-</v>
      </c>
      <c r="P30" s="159" t="str">
        <f>'приложение 1.1 '!O30</f>
        <v>-</v>
      </c>
      <c r="Q30" s="159" t="str">
        <f>'приложение 1.1 '!P30</f>
        <v>-</v>
      </c>
      <c r="R30" s="159" t="str">
        <f>'приложение 1.1 '!Q30</f>
        <v>-</v>
      </c>
      <c r="S30" s="159" t="str">
        <f>'приложение 1.1 '!R30</f>
        <v>-</v>
      </c>
      <c r="T30" s="159">
        <f>'приложение 1.1 '!S30</f>
        <v>0</v>
      </c>
      <c r="U30" s="159">
        <f>'приложение 1.1 '!T30</f>
        <v>1.26</v>
      </c>
      <c r="V30" s="159">
        <f>'приложение 1.1 '!U30</f>
        <v>0</v>
      </c>
      <c r="W30" s="159">
        <f>'приложение 1.1 '!V30</f>
        <v>1.26</v>
      </c>
      <c r="X30" s="159">
        <f>'приложение 1.1 '!W30</f>
        <v>0</v>
      </c>
      <c r="Y30" s="159">
        <f>'приложение 1.1 '!X30</f>
        <v>0</v>
      </c>
      <c r="Z30" s="159">
        <f>'приложение 1.1 '!Y30</f>
        <v>0</v>
      </c>
      <c r="AA30" s="159">
        <f>'приложение 1.1 '!Z30</f>
        <v>0</v>
      </c>
      <c r="AB30" s="159">
        <f>'приложение 1.1 '!AA30</f>
        <v>12.489120000000002</v>
      </c>
      <c r="AC30" s="159">
        <f>'приложение 1.1 '!AB30</f>
        <v>12.489120000000002</v>
      </c>
    </row>
    <row r="31" spans="1:29" ht="60.75">
      <c r="A31" s="659" t="str">
        <f>'приложение 1.1 '!A31</f>
        <v>1.1.2.7</v>
      </c>
      <c r="B31" s="692" t="str">
        <f>'приложение 1.1 '!B31</f>
        <v>Реконструкция РП-113 (замена оборудования РУ-6кВ МВ на ВВ; РУ-0,4кВ; замена 2ТМГ-630кВА)</v>
      </c>
      <c r="C31" s="485" t="str">
        <f>'приложение 1.1 '!C31</f>
        <v>C/П</v>
      </c>
      <c r="D31" s="457">
        <f>'приложение 1.1 '!D31</f>
        <v>0</v>
      </c>
      <c r="E31" s="457">
        <f>'приложение 1.1 '!E31</f>
        <v>1.26</v>
      </c>
      <c r="F31" s="190">
        <v>22.392499999999998</v>
      </c>
      <c r="G31" s="485">
        <f>'приложение 1.1 '!F31</f>
        <v>2022</v>
      </c>
      <c r="H31" s="485">
        <f>'приложение 1.1 '!G31</f>
        <v>2022</v>
      </c>
      <c r="I31" s="159">
        <f>'приложение 1.1 '!H31</f>
        <v>14.083563</v>
      </c>
      <c r="J31" s="159">
        <f>'приложение 1.1 '!I31</f>
        <v>14.083563</v>
      </c>
      <c r="K31" s="159">
        <f>'приложение 1.1 '!J31</f>
        <v>0</v>
      </c>
      <c r="L31" s="159" t="str">
        <f>'приложение 1.1 '!K31</f>
        <v>-</v>
      </c>
      <c r="M31" s="159" t="str">
        <f>'приложение 1.1 '!L31</f>
        <v>-</v>
      </c>
      <c r="N31" s="159" t="str">
        <f>'приложение 1.1 '!M31</f>
        <v>-</v>
      </c>
      <c r="O31" s="159" t="str">
        <f>'приложение 1.1 '!N31</f>
        <v>-</v>
      </c>
      <c r="P31" s="159" t="str">
        <f>'приложение 1.1 '!O31</f>
        <v>-</v>
      </c>
      <c r="Q31" s="159" t="str">
        <f>'приложение 1.1 '!P31</f>
        <v>-</v>
      </c>
      <c r="R31" s="159" t="str">
        <f>'приложение 1.1 '!Q31</f>
        <v>-</v>
      </c>
      <c r="S31" s="159" t="str">
        <f>'приложение 1.1 '!R31</f>
        <v>-</v>
      </c>
      <c r="T31" s="159">
        <f>'приложение 1.1 '!S31</f>
        <v>0</v>
      </c>
      <c r="U31" s="159">
        <f>'приложение 1.1 '!T31</f>
        <v>1.26</v>
      </c>
      <c r="V31" s="159">
        <f>'приложение 1.1 '!U31</f>
        <v>0</v>
      </c>
      <c r="W31" s="159">
        <f>'приложение 1.1 '!V31</f>
        <v>1.26</v>
      </c>
      <c r="X31" s="159">
        <f>'приложение 1.1 '!W31</f>
        <v>0</v>
      </c>
      <c r="Y31" s="159">
        <f>'приложение 1.1 '!X31</f>
        <v>0</v>
      </c>
      <c r="Z31" s="159">
        <f>'приложение 1.1 '!Y31</f>
        <v>0</v>
      </c>
      <c r="AA31" s="159">
        <f>'приложение 1.1 '!Z31</f>
        <v>0</v>
      </c>
      <c r="AB31" s="159">
        <f>'приложение 1.1 '!AA31</f>
        <v>14.083563</v>
      </c>
      <c r="AC31" s="159">
        <f>'приложение 1.1 '!AB31</f>
        <v>14.083563</v>
      </c>
    </row>
    <row r="32" spans="1:29" ht="40.5">
      <c r="A32" s="677" t="str">
        <f>'приложение 1.1 '!A32</f>
        <v>1.1.3.</v>
      </c>
      <c r="B32" s="691" t="str">
        <f>'приложение 1.1 '!B32</f>
        <v>Трансформаторные подстанции 10/6/0,4кВ</v>
      </c>
      <c r="C32" s="515"/>
      <c r="D32" s="679"/>
      <c r="E32" s="679"/>
      <c r="F32" s="518"/>
      <c r="G32" s="515"/>
      <c r="H32" s="515"/>
      <c r="I32" s="513"/>
      <c r="J32" s="513"/>
      <c r="K32" s="513"/>
      <c r="L32" s="513"/>
      <c r="M32" s="513"/>
      <c r="N32" s="513"/>
      <c r="O32" s="513"/>
      <c r="P32" s="513"/>
      <c r="Q32" s="513"/>
      <c r="R32" s="513"/>
      <c r="S32" s="513"/>
      <c r="T32" s="513"/>
      <c r="U32" s="513"/>
      <c r="V32" s="513"/>
      <c r="W32" s="513"/>
      <c r="X32" s="513"/>
      <c r="Y32" s="513"/>
      <c r="Z32" s="513"/>
      <c r="AA32" s="513"/>
      <c r="AB32" s="513"/>
      <c r="AC32" s="513"/>
    </row>
    <row r="33" spans="1:29" ht="60.75">
      <c r="A33" s="659" t="str">
        <f>'приложение 1.1 '!A33</f>
        <v>1.1.3.1</v>
      </c>
      <c r="B33" s="692" t="str">
        <f>'приложение 1.1 '!B33</f>
        <v>Реконструкция ТП - 279 (замена оборудования РУ-10кВ, РУ-0,4кВ, замена 2ТМГ-630кВА)</v>
      </c>
      <c r="C33" s="485" t="str">
        <f>'приложение 1.1 '!C33</f>
        <v>C/П</v>
      </c>
      <c r="D33" s="457">
        <f>'приложение 1.1 '!D33</f>
        <v>0</v>
      </c>
      <c r="E33" s="457">
        <f>'приложение 1.1 '!E33</f>
        <v>1.26</v>
      </c>
      <c r="F33" s="190">
        <v>10.334999999999999</v>
      </c>
      <c r="G33" s="485">
        <f>'приложение 1.1 '!F33</f>
        <v>2018</v>
      </c>
      <c r="H33" s="485">
        <f>'приложение 1.1 '!G33</f>
        <v>2018</v>
      </c>
      <c r="I33" s="159">
        <f>'приложение 1.1 '!H33</f>
        <v>2.5824569999999998</v>
      </c>
      <c r="J33" s="159">
        <f>'приложение 1.1 '!I33</f>
        <v>2.5824569999999998</v>
      </c>
      <c r="K33" s="159">
        <f>'приложение 1.1 '!J33</f>
        <v>2.5824569999999998</v>
      </c>
      <c r="L33" s="159">
        <f>'приложение 1.1 '!K33</f>
        <v>0</v>
      </c>
      <c r="M33" s="159">
        <f>'приложение 1.1 '!L33</f>
        <v>1.26</v>
      </c>
      <c r="N33" s="159" t="str">
        <f>'приложение 1.1 '!M33</f>
        <v>-</v>
      </c>
      <c r="O33" s="159" t="str">
        <f>'приложение 1.1 '!N33</f>
        <v>-</v>
      </c>
      <c r="P33" s="159" t="str">
        <f>'приложение 1.1 '!O33</f>
        <v>-</v>
      </c>
      <c r="Q33" s="159" t="str">
        <f>'приложение 1.1 '!P33</f>
        <v>-</v>
      </c>
      <c r="R33" s="159" t="str">
        <f>'приложение 1.1 '!Q33</f>
        <v>-</v>
      </c>
      <c r="S33" s="159" t="str">
        <f>'приложение 1.1 '!R33</f>
        <v>-</v>
      </c>
      <c r="T33" s="159" t="str">
        <f>'приложение 1.1 '!S33</f>
        <v>-</v>
      </c>
      <c r="U33" s="159" t="str">
        <f>'приложение 1.1 '!T33</f>
        <v>-</v>
      </c>
      <c r="V33" s="159">
        <f>'приложение 1.1 '!U33</f>
        <v>0</v>
      </c>
      <c r="W33" s="159">
        <f>'приложение 1.1 '!V33</f>
        <v>1.26</v>
      </c>
      <c r="X33" s="159">
        <f>'приложение 1.1 '!W33</f>
        <v>2.5824569999999998</v>
      </c>
      <c r="Y33" s="159">
        <f>'приложение 1.1 '!X33</f>
        <v>0</v>
      </c>
      <c r="Z33" s="159">
        <f>'приложение 1.1 '!Y33</f>
        <v>0</v>
      </c>
      <c r="AA33" s="159">
        <f>'приложение 1.1 '!Z33</f>
        <v>0</v>
      </c>
      <c r="AB33" s="159">
        <f>'приложение 1.1 '!AA33</f>
        <v>0</v>
      </c>
      <c r="AC33" s="159">
        <f>'приложение 1.1 '!AB33</f>
        <v>2.5824569999999998</v>
      </c>
    </row>
    <row r="34" spans="1:29" ht="60.75">
      <c r="A34" s="659" t="str">
        <f>'приложение 1.1 '!A34</f>
        <v>1.1.3.2</v>
      </c>
      <c r="B34" s="692" t="str">
        <f>'приложение 1.1 '!B34</f>
        <v>Реконструкция ТП - 254 (замена оборудования РУ-10кВ, РУ-0,4кВ, замена 2ТМГ-630кВА)</v>
      </c>
      <c r="C34" s="485" t="str">
        <f>'приложение 1.1 '!C34</f>
        <v>C/П</v>
      </c>
      <c r="D34" s="457">
        <f>'приложение 1.1 '!D34</f>
        <v>0</v>
      </c>
      <c r="E34" s="457">
        <f>'приложение 1.1 '!E34</f>
        <v>1.26</v>
      </c>
      <c r="F34" s="190">
        <v>5.1674999999999995</v>
      </c>
      <c r="G34" s="485">
        <f>'приложение 1.1 '!F34</f>
        <v>2018</v>
      </c>
      <c r="H34" s="485">
        <f>'приложение 1.1 '!G34</f>
        <v>2018</v>
      </c>
      <c r="I34" s="159">
        <f>'приложение 1.1 '!H34</f>
        <v>2.9328400000000001</v>
      </c>
      <c r="J34" s="159">
        <f>'приложение 1.1 '!I34</f>
        <v>2.9328400000000001</v>
      </c>
      <c r="K34" s="159">
        <f>'приложение 1.1 '!J34</f>
        <v>2.9328400000000001</v>
      </c>
      <c r="L34" s="159">
        <f>'приложение 1.1 '!K34</f>
        <v>0</v>
      </c>
      <c r="M34" s="159">
        <f>'приложение 1.1 '!L34</f>
        <v>1.26</v>
      </c>
      <c r="N34" s="159" t="str">
        <f>'приложение 1.1 '!M34</f>
        <v>-</v>
      </c>
      <c r="O34" s="159" t="str">
        <f>'приложение 1.1 '!N34</f>
        <v>-</v>
      </c>
      <c r="P34" s="159" t="str">
        <f>'приложение 1.1 '!O34</f>
        <v>-</v>
      </c>
      <c r="Q34" s="159" t="str">
        <f>'приложение 1.1 '!P34</f>
        <v>-</v>
      </c>
      <c r="R34" s="159" t="str">
        <f>'приложение 1.1 '!Q34</f>
        <v>-</v>
      </c>
      <c r="S34" s="159" t="str">
        <f>'приложение 1.1 '!R34</f>
        <v>-</v>
      </c>
      <c r="T34" s="159" t="str">
        <f>'приложение 1.1 '!S34</f>
        <v>-</v>
      </c>
      <c r="U34" s="159" t="str">
        <f>'приложение 1.1 '!T34</f>
        <v>-</v>
      </c>
      <c r="V34" s="159">
        <f>'приложение 1.1 '!U34</f>
        <v>0</v>
      </c>
      <c r="W34" s="159">
        <f>'приложение 1.1 '!V34</f>
        <v>1.26</v>
      </c>
      <c r="X34" s="159">
        <f>'приложение 1.1 '!W34</f>
        <v>2.9328400000000001</v>
      </c>
      <c r="Y34" s="159">
        <f>'приложение 1.1 '!X34</f>
        <v>0</v>
      </c>
      <c r="Z34" s="159">
        <f>'приложение 1.1 '!Y34</f>
        <v>0</v>
      </c>
      <c r="AA34" s="159">
        <f>'приложение 1.1 '!Z34</f>
        <v>0</v>
      </c>
      <c r="AB34" s="159">
        <f>'приложение 1.1 '!AA34</f>
        <v>0</v>
      </c>
      <c r="AC34" s="159">
        <f>'приложение 1.1 '!AB34</f>
        <v>2.9328400000000001</v>
      </c>
    </row>
    <row r="35" spans="1:29" ht="60.75">
      <c r="A35" s="659" t="str">
        <f>'приложение 1.1 '!A35</f>
        <v>1.1.3.3</v>
      </c>
      <c r="B35" s="692" t="str">
        <f>'приложение 1.1 '!B35</f>
        <v>Реконструкция ТП - 255 (замена оборудования РУ-10кВ, РУ-0,4кВ, замена 2ТМГ-630кВА)</v>
      </c>
      <c r="C35" s="485" t="str">
        <f>'приложение 1.1 '!C35</f>
        <v>C/П</v>
      </c>
      <c r="D35" s="457">
        <f>'приложение 1.1 '!D35</f>
        <v>0</v>
      </c>
      <c r="E35" s="457">
        <f>'приложение 1.1 '!E35</f>
        <v>1.26</v>
      </c>
      <c r="F35" s="190">
        <v>6.2009999999999996</v>
      </c>
      <c r="G35" s="485">
        <f>'приложение 1.1 '!F35</f>
        <v>2018</v>
      </c>
      <c r="H35" s="485">
        <f>'приложение 1.1 '!G35</f>
        <v>2018</v>
      </c>
      <c r="I35" s="159">
        <f>'приложение 1.1 '!H35</f>
        <v>2.7181439999999997</v>
      </c>
      <c r="J35" s="159">
        <f>'приложение 1.1 '!I35</f>
        <v>2.7181439999999997</v>
      </c>
      <c r="K35" s="159">
        <f>'приложение 1.1 '!J35</f>
        <v>2.7181439999999997</v>
      </c>
      <c r="L35" s="159">
        <f>'приложение 1.1 '!K35</f>
        <v>0</v>
      </c>
      <c r="M35" s="159">
        <f>'приложение 1.1 '!L35</f>
        <v>1.26</v>
      </c>
      <c r="N35" s="159" t="str">
        <f>'приложение 1.1 '!M35</f>
        <v>-</v>
      </c>
      <c r="O35" s="159" t="str">
        <f>'приложение 1.1 '!N35</f>
        <v>-</v>
      </c>
      <c r="P35" s="159" t="str">
        <f>'приложение 1.1 '!O35</f>
        <v>-</v>
      </c>
      <c r="Q35" s="159" t="str">
        <f>'приложение 1.1 '!P35</f>
        <v>-</v>
      </c>
      <c r="R35" s="159" t="str">
        <f>'приложение 1.1 '!Q35</f>
        <v>-</v>
      </c>
      <c r="S35" s="159" t="str">
        <f>'приложение 1.1 '!R35</f>
        <v>-</v>
      </c>
      <c r="T35" s="159" t="str">
        <f>'приложение 1.1 '!S35</f>
        <v>-</v>
      </c>
      <c r="U35" s="159" t="str">
        <f>'приложение 1.1 '!T35</f>
        <v>-</v>
      </c>
      <c r="V35" s="159">
        <f>'приложение 1.1 '!U35</f>
        <v>0</v>
      </c>
      <c r="W35" s="159">
        <f>'приложение 1.1 '!V35</f>
        <v>1.26</v>
      </c>
      <c r="X35" s="159">
        <f>'приложение 1.1 '!W35</f>
        <v>2.7181439999999997</v>
      </c>
      <c r="Y35" s="159">
        <f>'приложение 1.1 '!X35</f>
        <v>0</v>
      </c>
      <c r="Z35" s="159">
        <f>'приложение 1.1 '!Y35</f>
        <v>0</v>
      </c>
      <c r="AA35" s="159">
        <f>'приложение 1.1 '!Z35</f>
        <v>0</v>
      </c>
      <c r="AB35" s="159">
        <f>'приложение 1.1 '!AA35</f>
        <v>0</v>
      </c>
      <c r="AC35" s="159">
        <f>'приложение 1.1 '!AB35</f>
        <v>2.7181439999999997</v>
      </c>
    </row>
    <row r="36" spans="1:29" ht="60.75">
      <c r="A36" s="659" t="str">
        <f>'приложение 1.1 '!A36</f>
        <v>1.1.3.4</v>
      </c>
      <c r="B36" s="692" t="str">
        <f>'приложение 1.1 '!B36</f>
        <v>Реконструкция ТП - 331 (замена оборудования РУ-10кВ, РУ-0,4кВ, замена 2ТМГ-630кВА)</v>
      </c>
      <c r="C36" s="485" t="str">
        <f>'приложение 1.1 '!C36</f>
        <v>C/П</v>
      </c>
      <c r="D36" s="457">
        <f>'приложение 1.1 '!D36</f>
        <v>0</v>
      </c>
      <c r="E36" s="457">
        <f>'приложение 1.1 '!E36</f>
        <v>1.26</v>
      </c>
      <c r="F36" s="190">
        <v>5.5119999999999996</v>
      </c>
      <c r="G36" s="485">
        <f>'приложение 1.1 '!F36</f>
        <v>2018</v>
      </c>
      <c r="H36" s="485">
        <f>'приложение 1.1 '!G36</f>
        <v>2018</v>
      </c>
      <c r="I36" s="159">
        <f>'приложение 1.1 '!H36</f>
        <v>2.9328400000000001</v>
      </c>
      <c r="J36" s="159">
        <f>'приложение 1.1 '!I36</f>
        <v>2.9328400000000001</v>
      </c>
      <c r="K36" s="159">
        <f>'приложение 1.1 '!J36</f>
        <v>2.9328400000000001</v>
      </c>
      <c r="L36" s="159">
        <f>'приложение 1.1 '!K36</f>
        <v>0</v>
      </c>
      <c r="M36" s="159">
        <f>'приложение 1.1 '!L36</f>
        <v>1.26</v>
      </c>
      <c r="N36" s="159" t="str">
        <f>'приложение 1.1 '!M36</f>
        <v>-</v>
      </c>
      <c r="O36" s="159" t="str">
        <f>'приложение 1.1 '!N36</f>
        <v>-</v>
      </c>
      <c r="P36" s="159" t="str">
        <f>'приложение 1.1 '!O36</f>
        <v>-</v>
      </c>
      <c r="Q36" s="159" t="str">
        <f>'приложение 1.1 '!P36</f>
        <v>-</v>
      </c>
      <c r="R36" s="159" t="str">
        <f>'приложение 1.1 '!Q36</f>
        <v>-</v>
      </c>
      <c r="S36" s="159" t="str">
        <f>'приложение 1.1 '!R36</f>
        <v>-</v>
      </c>
      <c r="T36" s="159" t="str">
        <f>'приложение 1.1 '!S36</f>
        <v>-</v>
      </c>
      <c r="U36" s="159" t="str">
        <f>'приложение 1.1 '!T36</f>
        <v>-</v>
      </c>
      <c r="V36" s="159">
        <f>'приложение 1.1 '!U36</f>
        <v>0</v>
      </c>
      <c r="W36" s="159">
        <f>'приложение 1.1 '!V36</f>
        <v>1.26</v>
      </c>
      <c r="X36" s="159">
        <f>'приложение 1.1 '!W36</f>
        <v>2.9328400000000001</v>
      </c>
      <c r="Y36" s="159">
        <f>'приложение 1.1 '!X36</f>
        <v>0</v>
      </c>
      <c r="Z36" s="159">
        <f>'приложение 1.1 '!Y36</f>
        <v>0</v>
      </c>
      <c r="AA36" s="159">
        <f>'приложение 1.1 '!Z36</f>
        <v>0</v>
      </c>
      <c r="AB36" s="159">
        <f>'приложение 1.1 '!AA36</f>
        <v>0</v>
      </c>
      <c r="AC36" s="159">
        <f>'приложение 1.1 '!AB36</f>
        <v>2.9328400000000001</v>
      </c>
    </row>
    <row r="37" spans="1:29" ht="60.75">
      <c r="A37" s="659" t="str">
        <f>'приложение 1.1 '!A37</f>
        <v>1.1.3.5</v>
      </c>
      <c r="B37" s="692" t="str">
        <f>'приложение 1.1 '!B37</f>
        <v>Реконструкция ТП - 332 (замена оборудования РУ-10кВ, РУ-0,4кВ, замена 2ТМГ-630кВА)</v>
      </c>
      <c r="C37" s="485" t="str">
        <f>'приложение 1.1 '!C37</f>
        <v>C/П</v>
      </c>
      <c r="D37" s="457">
        <f>'приложение 1.1 '!D37</f>
        <v>0</v>
      </c>
      <c r="E37" s="457">
        <f>'приложение 1.1 '!E37</f>
        <v>1.26</v>
      </c>
      <c r="F37" s="190">
        <v>4.8229999999999995</v>
      </c>
      <c r="G37" s="485">
        <f>'приложение 1.1 '!F37</f>
        <v>2018</v>
      </c>
      <c r="H37" s="485">
        <f>'приложение 1.1 '!G37</f>
        <v>2018</v>
      </c>
      <c r="I37" s="159">
        <f>'приложение 1.1 '!H37</f>
        <v>2.5824569999999998</v>
      </c>
      <c r="J37" s="159">
        <f>'приложение 1.1 '!I37</f>
        <v>2.5824569999999998</v>
      </c>
      <c r="K37" s="159">
        <f>'приложение 1.1 '!J37</f>
        <v>2.5824569999999998</v>
      </c>
      <c r="L37" s="159">
        <f>'приложение 1.1 '!K37</f>
        <v>0</v>
      </c>
      <c r="M37" s="159">
        <f>'приложение 1.1 '!L37</f>
        <v>1.26</v>
      </c>
      <c r="N37" s="159" t="str">
        <f>'приложение 1.1 '!M37</f>
        <v>-</v>
      </c>
      <c r="O37" s="159" t="str">
        <f>'приложение 1.1 '!N37</f>
        <v>-</v>
      </c>
      <c r="P37" s="159" t="str">
        <f>'приложение 1.1 '!O37</f>
        <v>-</v>
      </c>
      <c r="Q37" s="159" t="str">
        <f>'приложение 1.1 '!P37</f>
        <v>-</v>
      </c>
      <c r="R37" s="159" t="str">
        <f>'приложение 1.1 '!Q37</f>
        <v>-</v>
      </c>
      <c r="S37" s="159" t="str">
        <f>'приложение 1.1 '!R37</f>
        <v>-</v>
      </c>
      <c r="T37" s="159" t="str">
        <f>'приложение 1.1 '!S37</f>
        <v>-</v>
      </c>
      <c r="U37" s="159" t="str">
        <f>'приложение 1.1 '!T37</f>
        <v>-</v>
      </c>
      <c r="V37" s="159">
        <f>'приложение 1.1 '!U37</f>
        <v>0</v>
      </c>
      <c r="W37" s="159">
        <f>'приложение 1.1 '!V37</f>
        <v>1.26</v>
      </c>
      <c r="X37" s="159">
        <f>'приложение 1.1 '!W37</f>
        <v>2.5824569999999998</v>
      </c>
      <c r="Y37" s="159">
        <f>'приложение 1.1 '!X37</f>
        <v>0</v>
      </c>
      <c r="Z37" s="159">
        <f>'приложение 1.1 '!Y37</f>
        <v>0</v>
      </c>
      <c r="AA37" s="159">
        <f>'приложение 1.1 '!Z37</f>
        <v>0</v>
      </c>
      <c r="AB37" s="159">
        <f>'приложение 1.1 '!AA37</f>
        <v>0</v>
      </c>
      <c r="AC37" s="159">
        <f>'приложение 1.1 '!AB37</f>
        <v>2.5824569999999998</v>
      </c>
    </row>
    <row r="38" spans="1:29" ht="60.75">
      <c r="A38" s="659" t="str">
        <f>'приложение 1.1 '!A38</f>
        <v>1.1.3.6</v>
      </c>
      <c r="B38" s="692" t="str">
        <f>'приложение 1.1 '!B38</f>
        <v>Реконструкция ТП - 333 (замена оборудования РУ-10кВ, РУ-0,4кВ, замена 2ТМГ-630кВА)</v>
      </c>
      <c r="C38" s="485" t="str">
        <f>'приложение 1.1 '!C38</f>
        <v>C/П</v>
      </c>
      <c r="D38" s="457">
        <f>'приложение 1.1 '!D38</f>
        <v>0</v>
      </c>
      <c r="E38" s="457">
        <f>'приложение 1.1 '!E38</f>
        <v>1.26</v>
      </c>
      <c r="F38" s="190">
        <v>7.2344999999999997</v>
      </c>
      <c r="G38" s="485">
        <f>'приложение 1.1 '!F38</f>
        <v>2018</v>
      </c>
      <c r="H38" s="485">
        <f>'приложение 1.1 '!G38</f>
        <v>2018</v>
      </c>
      <c r="I38" s="159">
        <f>'приложение 1.1 '!H38</f>
        <v>2.5824569999999998</v>
      </c>
      <c r="J38" s="159">
        <f>'приложение 1.1 '!I38</f>
        <v>2.5824569999999998</v>
      </c>
      <c r="K38" s="159">
        <f>'приложение 1.1 '!J38</f>
        <v>2.5824569999999998</v>
      </c>
      <c r="L38" s="159">
        <f>'приложение 1.1 '!K38</f>
        <v>0</v>
      </c>
      <c r="M38" s="159">
        <f>'приложение 1.1 '!L38</f>
        <v>1.26</v>
      </c>
      <c r="N38" s="159" t="str">
        <f>'приложение 1.1 '!M38</f>
        <v>-</v>
      </c>
      <c r="O38" s="159" t="str">
        <f>'приложение 1.1 '!N38</f>
        <v>-</v>
      </c>
      <c r="P38" s="159" t="str">
        <f>'приложение 1.1 '!O38</f>
        <v>-</v>
      </c>
      <c r="Q38" s="159" t="str">
        <f>'приложение 1.1 '!P38</f>
        <v>-</v>
      </c>
      <c r="R38" s="159" t="str">
        <f>'приложение 1.1 '!Q38</f>
        <v>-</v>
      </c>
      <c r="S38" s="159" t="str">
        <f>'приложение 1.1 '!R38</f>
        <v>-</v>
      </c>
      <c r="T38" s="159" t="str">
        <f>'приложение 1.1 '!S38</f>
        <v>-</v>
      </c>
      <c r="U38" s="159" t="str">
        <f>'приложение 1.1 '!T38</f>
        <v>-</v>
      </c>
      <c r="V38" s="159">
        <f>'приложение 1.1 '!U38</f>
        <v>0</v>
      </c>
      <c r="W38" s="159">
        <f>'приложение 1.1 '!V38</f>
        <v>1.26</v>
      </c>
      <c r="X38" s="159">
        <f>'приложение 1.1 '!W38</f>
        <v>2.5824569999999998</v>
      </c>
      <c r="Y38" s="159">
        <f>'приложение 1.1 '!X38</f>
        <v>0</v>
      </c>
      <c r="Z38" s="159">
        <f>'приложение 1.1 '!Y38</f>
        <v>0</v>
      </c>
      <c r="AA38" s="159">
        <f>'приложение 1.1 '!Z38</f>
        <v>0</v>
      </c>
      <c r="AB38" s="159">
        <f>'приложение 1.1 '!AA38</f>
        <v>0</v>
      </c>
      <c r="AC38" s="159">
        <f>'приложение 1.1 '!AB38</f>
        <v>2.5824569999999998</v>
      </c>
    </row>
    <row r="39" spans="1:29" ht="60.75">
      <c r="A39" s="659" t="str">
        <f>'приложение 1.1 '!A39</f>
        <v>1.1.3.7</v>
      </c>
      <c r="B39" s="692" t="str">
        <f>'приложение 1.1 '!B39</f>
        <v>Реконструкция ТП - 334 (замена оборудования РУ-10кВ, РУ-0,4кВ, замена 2ТМГ-630кВА)</v>
      </c>
      <c r="C39" s="485" t="str">
        <f>'приложение 1.1 '!C39</f>
        <v>C/П</v>
      </c>
      <c r="D39" s="457">
        <f>'приложение 1.1 '!D39</f>
        <v>0</v>
      </c>
      <c r="E39" s="457">
        <f>'приложение 1.1 '!E39</f>
        <v>1.26</v>
      </c>
      <c r="F39" s="190">
        <v>7.2344999999999997</v>
      </c>
      <c r="G39" s="485">
        <f>'приложение 1.1 '!F39</f>
        <v>2018</v>
      </c>
      <c r="H39" s="485">
        <f>'приложение 1.1 '!G39</f>
        <v>2018</v>
      </c>
      <c r="I39" s="159">
        <f>'приложение 1.1 '!H39</f>
        <v>2.7181439999999997</v>
      </c>
      <c r="J39" s="159">
        <f>'приложение 1.1 '!I39</f>
        <v>2.7181439999999997</v>
      </c>
      <c r="K39" s="159">
        <f>'приложение 1.1 '!J39</f>
        <v>2.7181439999999997</v>
      </c>
      <c r="L39" s="159">
        <f>'приложение 1.1 '!K39</f>
        <v>0</v>
      </c>
      <c r="M39" s="159">
        <f>'приложение 1.1 '!L39</f>
        <v>1.26</v>
      </c>
      <c r="N39" s="159" t="str">
        <f>'приложение 1.1 '!M39</f>
        <v>-</v>
      </c>
      <c r="O39" s="159" t="str">
        <f>'приложение 1.1 '!N39</f>
        <v>-</v>
      </c>
      <c r="P39" s="159" t="str">
        <f>'приложение 1.1 '!O39</f>
        <v>-</v>
      </c>
      <c r="Q39" s="159" t="str">
        <f>'приложение 1.1 '!P39</f>
        <v>-</v>
      </c>
      <c r="R39" s="159" t="str">
        <f>'приложение 1.1 '!Q39</f>
        <v>-</v>
      </c>
      <c r="S39" s="159" t="str">
        <f>'приложение 1.1 '!R39</f>
        <v>-</v>
      </c>
      <c r="T39" s="159" t="str">
        <f>'приложение 1.1 '!S39</f>
        <v>-</v>
      </c>
      <c r="U39" s="159" t="str">
        <f>'приложение 1.1 '!T39</f>
        <v>-</v>
      </c>
      <c r="V39" s="159">
        <f>'приложение 1.1 '!U39</f>
        <v>0</v>
      </c>
      <c r="W39" s="159">
        <f>'приложение 1.1 '!V39</f>
        <v>1.26</v>
      </c>
      <c r="X39" s="159">
        <f>'приложение 1.1 '!W39</f>
        <v>2.7181439999999997</v>
      </c>
      <c r="Y39" s="159">
        <f>'приложение 1.1 '!X39</f>
        <v>0</v>
      </c>
      <c r="Z39" s="159">
        <f>'приложение 1.1 '!Y39</f>
        <v>0</v>
      </c>
      <c r="AA39" s="159">
        <f>'приложение 1.1 '!Z39</f>
        <v>0</v>
      </c>
      <c r="AB39" s="159">
        <f>'приложение 1.1 '!AA39</f>
        <v>0</v>
      </c>
      <c r="AC39" s="159">
        <f>'приложение 1.1 '!AB39</f>
        <v>2.7181439999999997</v>
      </c>
    </row>
    <row r="40" spans="1:29" ht="60.75">
      <c r="A40" s="659" t="str">
        <f>'приложение 1.1 '!A40</f>
        <v>1.1.3.8</v>
      </c>
      <c r="B40" s="692" t="str">
        <f>'приложение 1.1 '!B40</f>
        <v>Реконструкция ТП - 335 (замена оборудования РУ-10кВ, РУ-0,4кВ, замена 2ТМГ-630кВА)</v>
      </c>
      <c r="C40" s="485" t="str">
        <f>'приложение 1.1 '!C40</f>
        <v>C/П</v>
      </c>
      <c r="D40" s="457">
        <f>'приложение 1.1 '!D40</f>
        <v>0</v>
      </c>
      <c r="E40" s="457">
        <f>'приложение 1.1 '!E40</f>
        <v>1.26</v>
      </c>
      <c r="F40" s="190">
        <v>7.2344999999999997</v>
      </c>
      <c r="G40" s="485">
        <f>'приложение 1.1 '!F40</f>
        <v>2018</v>
      </c>
      <c r="H40" s="485">
        <f>'приложение 1.1 '!G40</f>
        <v>2018</v>
      </c>
      <c r="I40" s="159">
        <f>'приложение 1.1 '!H40</f>
        <v>2.7181439999999997</v>
      </c>
      <c r="J40" s="159">
        <f>'приложение 1.1 '!I40</f>
        <v>2.7181439999999997</v>
      </c>
      <c r="K40" s="159">
        <f>'приложение 1.1 '!J40</f>
        <v>2.7181439999999997</v>
      </c>
      <c r="L40" s="159">
        <f>'приложение 1.1 '!K40</f>
        <v>0</v>
      </c>
      <c r="M40" s="159">
        <f>'приложение 1.1 '!L40</f>
        <v>1.26</v>
      </c>
      <c r="N40" s="159" t="str">
        <f>'приложение 1.1 '!M40</f>
        <v>-</v>
      </c>
      <c r="O40" s="159" t="str">
        <f>'приложение 1.1 '!N40</f>
        <v>-</v>
      </c>
      <c r="P40" s="159" t="str">
        <f>'приложение 1.1 '!O40</f>
        <v>-</v>
      </c>
      <c r="Q40" s="159" t="str">
        <f>'приложение 1.1 '!P40</f>
        <v>-</v>
      </c>
      <c r="R40" s="159" t="str">
        <f>'приложение 1.1 '!Q40</f>
        <v>-</v>
      </c>
      <c r="S40" s="159" t="str">
        <f>'приложение 1.1 '!R40</f>
        <v>-</v>
      </c>
      <c r="T40" s="159" t="str">
        <f>'приложение 1.1 '!S40</f>
        <v>-</v>
      </c>
      <c r="U40" s="159" t="str">
        <f>'приложение 1.1 '!T40</f>
        <v>-</v>
      </c>
      <c r="V40" s="159">
        <f>'приложение 1.1 '!U40</f>
        <v>0</v>
      </c>
      <c r="W40" s="159">
        <f>'приложение 1.1 '!V40</f>
        <v>1.26</v>
      </c>
      <c r="X40" s="159">
        <f>'приложение 1.1 '!W40</f>
        <v>2.7181439999999997</v>
      </c>
      <c r="Y40" s="159">
        <f>'приложение 1.1 '!X40</f>
        <v>0</v>
      </c>
      <c r="Z40" s="159">
        <f>'приложение 1.1 '!Y40</f>
        <v>0</v>
      </c>
      <c r="AA40" s="159">
        <f>'приложение 1.1 '!Z40</f>
        <v>0</v>
      </c>
      <c r="AB40" s="159">
        <f>'приложение 1.1 '!AA40</f>
        <v>0</v>
      </c>
      <c r="AC40" s="159">
        <f>'приложение 1.1 '!AB40</f>
        <v>2.7181439999999997</v>
      </c>
    </row>
    <row r="41" spans="1:29" ht="60.75">
      <c r="A41" s="659" t="str">
        <f>'приложение 1.1 '!A41</f>
        <v>1.1.3.9</v>
      </c>
      <c r="B41" s="692" t="str">
        <f>'приложение 1.1 '!B41</f>
        <v>Реконструкция ТП - 337 (замена оборудования РУ-10кВ, РУ-0,4кВ, замена 2ТМГ-630кВА)</v>
      </c>
      <c r="C41" s="485" t="str">
        <f>'приложение 1.1 '!C41</f>
        <v>C/П</v>
      </c>
      <c r="D41" s="457">
        <f>'приложение 1.1 '!D41</f>
        <v>0</v>
      </c>
      <c r="E41" s="457">
        <f>'приложение 1.1 '!E41</f>
        <v>1.26</v>
      </c>
      <c r="F41" s="190">
        <v>7.2344999999999997</v>
      </c>
      <c r="G41" s="485">
        <f>'приложение 1.1 '!F41</f>
        <v>2018</v>
      </c>
      <c r="H41" s="485">
        <f>'приложение 1.1 '!G41</f>
        <v>2018</v>
      </c>
      <c r="I41" s="159">
        <f>'приложение 1.1 '!H41</f>
        <v>2.7181439999999997</v>
      </c>
      <c r="J41" s="159">
        <f>'приложение 1.1 '!I41</f>
        <v>2.7181439999999997</v>
      </c>
      <c r="K41" s="159">
        <f>'приложение 1.1 '!J41</f>
        <v>2.7181439999999997</v>
      </c>
      <c r="L41" s="159">
        <f>'приложение 1.1 '!K41</f>
        <v>0</v>
      </c>
      <c r="M41" s="159">
        <f>'приложение 1.1 '!L41</f>
        <v>1.26</v>
      </c>
      <c r="N41" s="159" t="str">
        <f>'приложение 1.1 '!M41</f>
        <v>-</v>
      </c>
      <c r="O41" s="159" t="str">
        <f>'приложение 1.1 '!N41</f>
        <v>-</v>
      </c>
      <c r="P41" s="159" t="str">
        <f>'приложение 1.1 '!O41</f>
        <v>-</v>
      </c>
      <c r="Q41" s="159" t="str">
        <f>'приложение 1.1 '!P41</f>
        <v>-</v>
      </c>
      <c r="R41" s="159" t="str">
        <f>'приложение 1.1 '!Q41</f>
        <v>-</v>
      </c>
      <c r="S41" s="159" t="str">
        <f>'приложение 1.1 '!R41</f>
        <v>-</v>
      </c>
      <c r="T41" s="159" t="str">
        <f>'приложение 1.1 '!S41</f>
        <v>-</v>
      </c>
      <c r="U41" s="159" t="str">
        <f>'приложение 1.1 '!T41</f>
        <v>-</v>
      </c>
      <c r="V41" s="159">
        <f>'приложение 1.1 '!U41</f>
        <v>0</v>
      </c>
      <c r="W41" s="159">
        <f>'приложение 1.1 '!V41</f>
        <v>1.26</v>
      </c>
      <c r="X41" s="159">
        <f>'приложение 1.1 '!W41</f>
        <v>2.7181439999999997</v>
      </c>
      <c r="Y41" s="159">
        <f>'приложение 1.1 '!X41</f>
        <v>0</v>
      </c>
      <c r="Z41" s="159">
        <f>'приложение 1.1 '!Y41</f>
        <v>0</v>
      </c>
      <c r="AA41" s="159">
        <f>'приложение 1.1 '!Z41</f>
        <v>0</v>
      </c>
      <c r="AB41" s="159">
        <f>'приложение 1.1 '!AA41</f>
        <v>0</v>
      </c>
      <c r="AC41" s="159">
        <f>'приложение 1.1 '!AB41</f>
        <v>2.7181439999999997</v>
      </c>
    </row>
    <row r="42" spans="1:29" ht="60.75">
      <c r="A42" s="659" t="str">
        <f>'приложение 1.1 '!A42</f>
        <v>1.1.3.10</v>
      </c>
      <c r="B42" s="692" t="str">
        <f>'приложение 1.1 '!B42</f>
        <v>Реконструкция ТП - 338 (замена оборудования РУ-10кВ, РУ-0,4кВ, замена 2ТМГ-630кВА)</v>
      </c>
      <c r="C42" s="485" t="str">
        <f>'приложение 1.1 '!C42</f>
        <v>C/П</v>
      </c>
      <c r="D42" s="457">
        <f>'приложение 1.1 '!D42</f>
        <v>0</v>
      </c>
      <c r="E42" s="457">
        <f>'приложение 1.1 '!E42</f>
        <v>1.26</v>
      </c>
      <c r="F42" s="190">
        <v>7.2344999999999997</v>
      </c>
      <c r="G42" s="485">
        <f>'приложение 1.1 '!F42</f>
        <v>2018</v>
      </c>
      <c r="H42" s="485">
        <f>'приложение 1.1 '!G42</f>
        <v>2018</v>
      </c>
      <c r="I42" s="159">
        <f>'приложение 1.1 '!H42</f>
        <v>2.853831</v>
      </c>
      <c r="J42" s="159">
        <f>'приложение 1.1 '!I42</f>
        <v>2.853831</v>
      </c>
      <c r="K42" s="159">
        <f>'приложение 1.1 '!J42</f>
        <v>2.853831</v>
      </c>
      <c r="L42" s="159">
        <f>'приложение 1.1 '!K42</f>
        <v>0</v>
      </c>
      <c r="M42" s="159">
        <f>'приложение 1.1 '!L42</f>
        <v>1.26</v>
      </c>
      <c r="N42" s="159" t="str">
        <f>'приложение 1.1 '!M42</f>
        <v>-</v>
      </c>
      <c r="O42" s="159" t="str">
        <f>'приложение 1.1 '!N42</f>
        <v>-</v>
      </c>
      <c r="P42" s="159" t="str">
        <f>'приложение 1.1 '!O42</f>
        <v>-</v>
      </c>
      <c r="Q42" s="159" t="str">
        <f>'приложение 1.1 '!P42</f>
        <v>-</v>
      </c>
      <c r="R42" s="159" t="str">
        <f>'приложение 1.1 '!Q42</f>
        <v>-</v>
      </c>
      <c r="S42" s="159" t="str">
        <f>'приложение 1.1 '!R42</f>
        <v>-</v>
      </c>
      <c r="T42" s="159" t="str">
        <f>'приложение 1.1 '!S42</f>
        <v>-</v>
      </c>
      <c r="U42" s="159" t="str">
        <f>'приложение 1.1 '!T42</f>
        <v>-</v>
      </c>
      <c r="V42" s="159">
        <f>'приложение 1.1 '!U42</f>
        <v>0</v>
      </c>
      <c r="W42" s="159">
        <f>'приложение 1.1 '!V42</f>
        <v>1.26</v>
      </c>
      <c r="X42" s="159">
        <f>'приложение 1.1 '!W42</f>
        <v>2.853831</v>
      </c>
      <c r="Y42" s="159">
        <f>'приложение 1.1 '!X42</f>
        <v>0</v>
      </c>
      <c r="Z42" s="159">
        <f>'приложение 1.1 '!Y42</f>
        <v>0</v>
      </c>
      <c r="AA42" s="159">
        <f>'приложение 1.1 '!Z42</f>
        <v>0</v>
      </c>
      <c r="AB42" s="159">
        <f>'приложение 1.1 '!AA42</f>
        <v>0</v>
      </c>
      <c r="AC42" s="159">
        <f>'приложение 1.1 '!AB42</f>
        <v>2.853831</v>
      </c>
    </row>
    <row r="43" spans="1:29" ht="60.75">
      <c r="A43" s="659" t="str">
        <f>'приложение 1.1 '!A43</f>
        <v>1.1.3.11</v>
      </c>
      <c r="B43" s="692" t="str">
        <f>'приложение 1.1 '!B43</f>
        <v>Реконструкция ТП - 482 (замена оборудования РУ-10кВ, РУ-0,4кВ, замена 2ТМГ-630кВА)</v>
      </c>
      <c r="C43" s="485" t="str">
        <f>'приложение 1.1 '!C43</f>
        <v>C/П</v>
      </c>
      <c r="D43" s="457">
        <f>'приложение 1.1 '!D43</f>
        <v>0</v>
      </c>
      <c r="E43" s="457">
        <f>'приложение 1.1 '!E43</f>
        <v>2</v>
      </c>
      <c r="F43" s="190">
        <v>7.2344999999999997</v>
      </c>
      <c r="G43" s="485">
        <f>'приложение 1.1 '!F43</f>
        <v>2018</v>
      </c>
      <c r="H43" s="485">
        <f>'приложение 1.1 '!G43</f>
        <v>2018</v>
      </c>
      <c r="I43" s="159">
        <f>'приложение 1.1 '!H43</f>
        <v>5.1288410000000004</v>
      </c>
      <c r="J43" s="159">
        <f>'приложение 1.1 '!I43</f>
        <v>5.1288410000000004</v>
      </c>
      <c r="K43" s="159">
        <f>'приложение 1.1 '!J43</f>
        <v>5.1288410000000004</v>
      </c>
      <c r="L43" s="159">
        <f>'приложение 1.1 '!K43</f>
        <v>0</v>
      </c>
      <c r="M43" s="159">
        <f>'приложение 1.1 '!L43</f>
        <v>2</v>
      </c>
      <c r="N43" s="159" t="str">
        <f>'приложение 1.1 '!M43</f>
        <v>-</v>
      </c>
      <c r="O43" s="159" t="str">
        <f>'приложение 1.1 '!N43</f>
        <v>-</v>
      </c>
      <c r="P43" s="159" t="str">
        <f>'приложение 1.1 '!O43</f>
        <v>-</v>
      </c>
      <c r="Q43" s="159" t="str">
        <f>'приложение 1.1 '!P43</f>
        <v>-</v>
      </c>
      <c r="R43" s="159" t="str">
        <f>'приложение 1.1 '!Q43</f>
        <v>-</v>
      </c>
      <c r="S43" s="159" t="str">
        <f>'приложение 1.1 '!R43</f>
        <v>-</v>
      </c>
      <c r="T43" s="159" t="str">
        <f>'приложение 1.1 '!S43</f>
        <v>-</v>
      </c>
      <c r="U43" s="159" t="str">
        <f>'приложение 1.1 '!T43</f>
        <v>-</v>
      </c>
      <c r="V43" s="159">
        <f>'приложение 1.1 '!U43</f>
        <v>0</v>
      </c>
      <c r="W43" s="159">
        <f>'приложение 1.1 '!V43</f>
        <v>2</v>
      </c>
      <c r="X43" s="159">
        <f>'приложение 1.1 '!W43</f>
        <v>5.1288410000000004</v>
      </c>
      <c r="Y43" s="159">
        <f>'приложение 1.1 '!X43</f>
        <v>0</v>
      </c>
      <c r="Z43" s="159">
        <f>'приложение 1.1 '!Y43</f>
        <v>0</v>
      </c>
      <c r="AA43" s="159">
        <f>'приложение 1.1 '!Z43</f>
        <v>0</v>
      </c>
      <c r="AB43" s="159">
        <f>'приложение 1.1 '!AA43</f>
        <v>0</v>
      </c>
      <c r="AC43" s="159">
        <f>'приложение 1.1 '!AB43</f>
        <v>5.1288410000000004</v>
      </c>
    </row>
    <row r="44" spans="1:29" ht="60.75">
      <c r="A44" s="659" t="str">
        <f>'приложение 1.1 '!A44</f>
        <v>1.1.3.12</v>
      </c>
      <c r="B44" s="692" t="str">
        <f>'приложение 1.1 '!B44</f>
        <v>Реконструкция ТП - 259 (замена оборудования РУ-10кВ, РУ-0,4кВ, замена 2ТМГ-630кВА)</v>
      </c>
      <c r="C44" s="485" t="str">
        <f>'приложение 1.1 '!C44</f>
        <v>C/П</v>
      </c>
      <c r="D44" s="457">
        <f>'приложение 1.1 '!D44</f>
        <v>0</v>
      </c>
      <c r="E44" s="457">
        <f>'приложение 1.1 '!E44</f>
        <v>1.26</v>
      </c>
      <c r="F44" s="190">
        <v>7.5789999999999997</v>
      </c>
      <c r="G44" s="485">
        <f>'приложение 1.1 '!F44</f>
        <v>2018</v>
      </c>
      <c r="H44" s="485">
        <f>'приложение 1.1 '!G44</f>
        <v>2018</v>
      </c>
      <c r="I44" s="159">
        <f>'приложение 1.1 '!H44</f>
        <v>2.7971529999999998</v>
      </c>
      <c r="J44" s="159">
        <f>'приложение 1.1 '!I44</f>
        <v>2.7971529999999998</v>
      </c>
      <c r="K44" s="159">
        <f>'приложение 1.1 '!J44</f>
        <v>2.7971529999999998</v>
      </c>
      <c r="L44" s="159">
        <f>'приложение 1.1 '!K44</f>
        <v>0</v>
      </c>
      <c r="M44" s="159">
        <f>'приложение 1.1 '!L44</f>
        <v>1.26</v>
      </c>
      <c r="N44" s="159" t="str">
        <f>'приложение 1.1 '!M44</f>
        <v>-</v>
      </c>
      <c r="O44" s="159" t="str">
        <f>'приложение 1.1 '!N44</f>
        <v>-</v>
      </c>
      <c r="P44" s="159" t="str">
        <f>'приложение 1.1 '!O44</f>
        <v>-</v>
      </c>
      <c r="Q44" s="159" t="str">
        <f>'приложение 1.1 '!P44</f>
        <v>-</v>
      </c>
      <c r="R44" s="159" t="str">
        <f>'приложение 1.1 '!Q44</f>
        <v>-</v>
      </c>
      <c r="S44" s="159" t="str">
        <f>'приложение 1.1 '!R44</f>
        <v>-</v>
      </c>
      <c r="T44" s="159" t="str">
        <f>'приложение 1.1 '!S44</f>
        <v>-</v>
      </c>
      <c r="U44" s="159" t="str">
        <f>'приложение 1.1 '!T44</f>
        <v>-</v>
      </c>
      <c r="V44" s="159">
        <f>'приложение 1.1 '!U44</f>
        <v>0</v>
      </c>
      <c r="W44" s="159">
        <f>'приложение 1.1 '!V44</f>
        <v>1.26</v>
      </c>
      <c r="X44" s="159">
        <f>'приложение 1.1 '!W44</f>
        <v>2.7971529999999998</v>
      </c>
      <c r="Y44" s="159">
        <f>'приложение 1.1 '!X44</f>
        <v>0</v>
      </c>
      <c r="Z44" s="159">
        <f>'приложение 1.1 '!Y44</f>
        <v>0</v>
      </c>
      <c r="AA44" s="159">
        <f>'приложение 1.1 '!Z44</f>
        <v>0</v>
      </c>
      <c r="AB44" s="159">
        <f>'приложение 1.1 '!AA44</f>
        <v>0</v>
      </c>
      <c r="AC44" s="159">
        <f>'приложение 1.1 '!AB44</f>
        <v>2.7971529999999998</v>
      </c>
    </row>
    <row r="45" spans="1:29" ht="60.75">
      <c r="A45" s="659" t="str">
        <f>'приложение 1.1 '!A45</f>
        <v>1.1.3.13</v>
      </c>
      <c r="B45" s="692" t="str">
        <f>'приложение 1.1 '!B45</f>
        <v>Реконструкция ТП - 260 (замена оборудования РУ-10кВ, РУ-0,4кВ, замена 2ТМГ-630кВА)</v>
      </c>
      <c r="C45" s="485" t="str">
        <f>'приложение 1.1 '!C45</f>
        <v>C/П</v>
      </c>
      <c r="D45" s="457">
        <f>'приложение 1.1 '!D45</f>
        <v>0</v>
      </c>
      <c r="E45" s="457">
        <f>'приложение 1.1 '!E45</f>
        <v>1.26</v>
      </c>
      <c r="F45" s="190">
        <v>8.6124999999999989</v>
      </c>
      <c r="G45" s="485">
        <f>'приложение 1.1 '!F45</f>
        <v>2018</v>
      </c>
      <c r="H45" s="485">
        <f>'приложение 1.1 '!G45</f>
        <v>2018</v>
      </c>
      <c r="I45" s="159">
        <f>'приложение 1.1 '!H45</f>
        <v>2.7971529999999998</v>
      </c>
      <c r="J45" s="159">
        <f>'приложение 1.1 '!I45</f>
        <v>2.7971529999999998</v>
      </c>
      <c r="K45" s="159">
        <f>'приложение 1.1 '!J45</f>
        <v>2.7971529999999998</v>
      </c>
      <c r="L45" s="159">
        <f>'приложение 1.1 '!K45</f>
        <v>0</v>
      </c>
      <c r="M45" s="159">
        <f>'приложение 1.1 '!L45</f>
        <v>1.26</v>
      </c>
      <c r="N45" s="159" t="str">
        <f>'приложение 1.1 '!M45</f>
        <v>-</v>
      </c>
      <c r="O45" s="159" t="str">
        <f>'приложение 1.1 '!N45</f>
        <v>-</v>
      </c>
      <c r="P45" s="159" t="str">
        <f>'приложение 1.1 '!O45</f>
        <v>-</v>
      </c>
      <c r="Q45" s="159" t="str">
        <f>'приложение 1.1 '!P45</f>
        <v>-</v>
      </c>
      <c r="R45" s="159" t="str">
        <f>'приложение 1.1 '!Q45</f>
        <v>-</v>
      </c>
      <c r="S45" s="159" t="str">
        <f>'приложение 1.1 '!R45</f>
        <v>-</v>
      </c>
      <c r="T45" s="159" t="str">
        <f>'приложение 1.1 '!S45</f>
        <v>-</v>
      </c>
      <c r="U45" s="159" t="str">
        <f>'приложение 1.1 '!T45</f>
        <v>-</v>
      </c>
      <c r="V45" s="159">
        <f>'приложение 1.1 '!U45</f>
        <v>0</v>
      </c>
      <c r="W45" s="159">
        <f>'приложение 1.1 '!V45</f>
        <v>1.26</v>
      </c>
      <c r="X45" s="159">
        <f>'приложение 1.1 '!W45</f>
        <v>2.7971529999999998</v>
      </c>
      <c r="Y45" s="159">
        <f>'приложение 1.1 '!X45</f>
        <v>0</v>
      </c>
      <c r="Z45" s="159">
        <f>'приложение 1.1 '!Y45</f>
        <v>0</v>
      </c>
      <c r="AA45" s="159">
        <f>'приложение 1.1 '!Z45</f>
        <v>0</v>
      </c>
      <c r="AB45" s="159">
        <f>'приложение 1.1 '!AA45</f>
        <v>0</v>
      </c>
      <c r="AC45" s="159">
        <f>'приложение 1.1 '!AB45</f>
        <v>2.7971529999999998</v>
      </c>
    </row>
    <row r="46" spans="1:29" ht="60.75">
      <c r="A46" s="659" t="str">
        <f>'приложение 1.1 '!A46</f>
        <v>1.1.3.14</v>
      </c>
      <c r="B46" s="692" t="str">
        <f>'приложение 1.1 '!B46</f>
        <v>Реконструкция ТП - 261 (замена оборудования РУ-10кВ, РУ-0,4кВ, замена 2ТМГ-630кВА)</v>
      </c>
      <c r="C46" s="485" t="str">
        <f>'приложение 1.1 '!C46</f>
        <v>C/П</v>
      </c>
      <c r="D46" s="457">
        <f>'приложение 1.1 '!D46</f>
        <v>0</v>
      </c>
      <c r="E46" s="457">
        <f>'приложение 1.1 '!E46</f>
        <v>1.26</v>
      </c>
      <c r="F46" s="190">
        <v>8.956999999999999</v>
      </c>
      <c r="G46" s="485">
        <f>'приложение 1.1 '!F46</f>
        <v>2018</v>
      </c>
      <c r="H46" s="485">
        <f>'приложение 1.1 '!G46</f>
        <v>2018</v>
      </c>
      <c r="I46" s="159">
        <f>'приложение 1.1 '!H46</f>
        <v>2.6898049999999998</v>
      </c>
      <c r="J46" s="159">
        <f>'приложение 1.1 '!I46</f>
        <v>2.6898049999999998</v>
      </c>
      <c r="K46" s="159">
        <f>'приложение 1.1 '!J46</f>
        <v>2.6898049999999998</v>
      </c>
      <c r="L46" s="159">
        <f>'приложение 1.1 '!K46</f>
        <v>0</v>
      </c>
      <c r="M46" s="159">
        <f>'приложение 1.1 '!L46</f>
        <v>1.26</v>
      </c>
      <c r="N46" s="159" t="str">
        <f>'приложение 1.1 '!M46</f>
        <v>-</v>
      </c>
      <c r="O46" s="159" t="str">
        <f>'приложение 1.1 '!N46</f>
        <v>-</v>
      </c>
      <c r="P46" s="159" t="str">
        <f>'приложение 1.1 '!O46</f>
        <v>-</v>
      </c>
      <c r="Q46" s="159" t="str">
        <f>'приложение 1.1 '!P46</f>
        <v>-</v>
      </c>
      <c r="R46" s="159" t="str">
        <f>'приложение 1.1 '!Q46</f>
        <v>-</v>
      </c>
      <c r="S46" s="159" t="str">
        <f>'приложение 1.1 '!R46</f>
        <v>-</v>
      </c>
      <c r="T46" s="159" t="str">
        <f>'приложение 1.1 '!S46</f>
        <v>-</v>
      </c>
      <c r="U46" s="159" t="str">
        <f>'приложение 1.1 '!T46</f>
        <v>-</v>
      </c>
      <c r="V46" s="159">
        <f>'приложение 1.1 '!U46</f>
        <v>0</v>
      </c>
      <c r="W46" s="159">
        <f>'приложение 1.1 '!V46</f>
        <v>1.26</v>
      </c>
      <c r="X46" s="159">
        <f>'приложение 1.1 '!W46</f>
        <v>2.6898049999999998</v>
      </c>
      <c r="Y46" s="159">
        <f>'приложение 1.1 '!X46</f>
        <v>0</v>
      </c>
      <c r="Z46" s="159">
        <f>'приложение 1.1 '!Y46</f>
        <v>0</v>
      </c>
      <c r="AA46" s="159">
        <f>'приложение 1.1 '!Z46</f>
        <v>0</v>
      </c>
      <c r="AB46" s="159">
        <f>'приложение 1.1 '!AA46</f>
        <v>0</v>
      </c>
      <c r="AC46" s="159">
        <f>'приложение 1.1 '!AB46</f>
        <v>2.6898049999999998</v>
      </c>
    </row>
    <row r="47" spans="1:29" ht="60.75">
      <c r="A47" s="659" t="str">
        <f>'приложение 1.1 '!A47</f>
        <v>1.1.3.16</v>
      </c>
      <c r="B47" s="692" t="str">
        <f>'приложение 1.1 '!B47</f>
        <v>Реконструкция ТП-283 (замена оборудования РУ-10кВ, РУ-0,4кВ, замена 2ТМГ-630кВА)</v>
      </c>
      <c r="C47" s="485" t="str">
        <f>'приложение 1.1 '!C47</f>
        <v>C/П</v>
      </c>
      <c r="D47" s="457">
        <f>'приложение 1.1 '!D47</f>
        <v>0</v>
      </c>
      <c r="E47" s="457">
        <f>'приложение 1.1 '!E47</f>
        <v>1.26</v>
      </c>
      <c r="F47" s="190">
        <v>9.301499999999999</v>
      </c>
      <c r="G47" s="485">
        <f>'приложение 1.1 '!F47</f>
        <v>2018</v>
      </c>
      <c r="H47" s="485">
        <f>'приложение 1.1 '!G47</f>
        <v>2018</v>
      </c>
      <c r="I47" s="159">
        <f>'приложение 1.1 '!H47</f>
        <v>2.7971529999999998</v>
      </c>
      <c r="J47" s="159">
        <f>'приложение 1.1 '!I47</f>
        <v>2.7971529999999998</v>
      </c>
      <c r="K47" s="159">
        <f>'приложение 1.1 '!J47</f>
        <v>2.7971529999999998</v>
      </c>
      <c r="L47" s="159">
        <f>'приложение 1.1 '!K47</f>
        <v>0</v>
      </c>
      <c r="M47" s="159">
        <f>'приложение 1.1 '!L47</f>
        <v>1.26</v>
      </c>
      <c r="N47" s="159" t="str">
        <f>'приложение 1.1 '!M47</f>
        <v>-</v>
      </c>
      <c r="O47" s="159" t="str">
        <f>'приложение 1.1 '!N47</f>
        <v>-</v>
      </c>
      <c r="P47" s="159" t="str">
        <f>'приложение 1.1 '!O47</f>
        <v>-</v>
      </c>
      <c r="Q47" s="159" t="str">
        <f>'приложение 1.1 '!P47</f>
        <v>-</v>
      </c>
      <c r="R47" s="159" t="str">
        <f>'приложение 1.1 '!Q47</f>
        <v>-</v>
      </c>
      <c r="S47" s="159" t="str">
        <f>'приложение 1.1 '!R47</f>
        <v>-</v>
      </c>
      <c r="T47" s="159" t="str">
        <f>'приложение 1.1 '!S47</f>
        <v>-</v>
      </c>
      <c r="U47" s="159" t="str">
        <f>'приложение 1.1 '!T47</f>
        <v>-</v>
      </c>
      <c r="V47" s="159">
        <f>'приложение 1.1 '!U47</f>
        <v>0</v>
      </c>
      <c r="W47" s="159">
        <f>'приложение 1.1 '!V47</f>
        <v>1.26</v>
      </c>
      <c r="X47" s="159">
        <f>'приложение 1.1 '!W47</f>
        <v>2.7971529999999998</v>
      </c>
      <c r="Y47" s="159">
        <f>'приложение 1.1 '!X47</f>
        <v>0</v>
      </c>
      <c r="Z47" s="159">
        <f>'приложение 1.1 '!Y47</f>
        <v>0</v>
      </c>
      <c r="AA47" s="159">
        <f>'приложение 1.1 '!Z47</f>
        <v>0</v>
      </c>
      <c r="AB47" s="159">
        <f>'приложение 1.1 '!AA47</f>
        <v>0</v>
      </c>
      <c r="AC47" s="159">
        <f>'приложение 1.1 '!AB47</f>
        <v>2.7971529999999998</v>
      </c>
    </row>
    <row r="48" spans="1:29" ht="60.75">
      <c r="A48" s="659" t="str">
        <f>'приложение 1.1 '!A48</f>
        <v>1.1.3.22</v>
      </c>
      <c r="B48" s="692" t="str">
        <f>'приложение 1.1 '!B48</f>
        <v>Реконструкция ТП-490 (замена оборудования РУ-10кВ, РУ-0,4кВ, замена 2ТМГ-400кВА)</v>
      </c>
      <c r="C48" s="485" t="str">
        <f>'приложение 1.1 '!C48</f>
        <v>C/П</v>
      </c>
      <c r="D48" s="457">
        <f>'приложение 1.1 '!D48</f>
        <v>0</v>
      </c>
      <c r="E48" s="457">
        <f>'приложение 1.1 '!E48</f>
        <v>0.8</v>
      </c>
      <c r="F48" s="190">
        <v>9.301499999999999</v>
      </c>
      <c r="G48" s="485">
        <f>'приложение 1.1 '!F48</f>
        <v>2018</v>
      </c>
      <c r="H48" s="485">
        <f>'приложение 1.1 '!G48</f>
        <v>2018</v>
      </c>
      <c r="I48" s="159">
        <f>'приложение 1.1 '!H48</f>
        <v>2.311083</v>
      </c>
      <c r="J48" s="159">
        <f>'приложение 1.1 '!I48</f>
        <v>2.311083</v>
      </c>
      <c r="K48" s="159">
        <f>'приложение 1.1 '!J48</f>
        <v>2.311083</v>
      </c>
      <c r="L48" s="159">
        <f>'приложение 1.1 '!K48</f>
        <v>0</v>
      </c>
      <c r="M48" s="159">
        <f>'приложение 1.1 '!L48</f>
        <v>0.8</v>
      </c>
      <c r="N48" s="159" t="str">
        <f>'приложение 1.1 '!M48</f>
        <v>-</v>
      </c>
      <c r="O48" s="159" t="str">
        <f>'приложение 1.1 '!N48</f>
        <v>-</v>
      </c>
      <c r="P48" s="159" t="str">
        <f>'приложение 1.1 '!O48</f>
        <v>-</v>
      </c>
      <c r="Q48" s="159" t="str">
        <f>'приложение 1.1 '!P48</f>
        <v>-</v>
      </c>
      <c r="R48" s="159" t="str">
        <f>'приложение 1.1 '!Q48</f>
        <v>-</v>
      </c>
      <c r="S48" s="159" t="str">
        <f>'приложение 1.1 '!R48</f>
        <v>-</v>
      </c>
      <c r="T48" s="159" t="str">
        <f>'приложение 1.1 '!S48</f>
        <v>-</v>
      </c>
      <c r="U48" s="159" t="str">
        <f>'приложение 1.1 '!T48</f>
        <v>-</v>
      </c>
      <c r="V48" s="159">
        <f>'приложение 1.1 '!U48</f>
        <v>0</v>
      </c>
      <c r="W48" s="159">
        <f>'приложение 1.1 '!V48</f>
        <v>0.8</v>
      </c>
      <c r="X48" s="159">
        <f>'приложение 1.1 '!W48</f>
        <v>2.311083</v>
      </c>
      <c r="Y48" s="159">
        <f>'приложение 1.1 '!X48</f>
        <v>0</v>
      </c>
      <c r="Z48" s="159">
        <f>'приложение 1.1 '!Y48</f>
        <v>0</v>
      </c>
      <c r="AA48" s="159">
        <f>'приложение 1.1 '!Z48</f>
        <v>0</v>
      </c>
      <c r="AB48" s="159">
        <f>'приложение 1.1 '!AA48</f>
        <v>0</v>
      </c>
      <c r="AC48" s="159">
        <f>'приложение 1.1 '!AB48</f>
        <v>2.311083</v>
      </c>
    </row>
    <row r="49" spans="1:29" ht="60.75">
      <c r="A49" s="659" t="str">
        <f>'приложение 1.1 '!A49</f>
        <v>1.1.3.23</v>
      </c>
      <c r="B49" s="692" t="str">
        <f>'приложение 1.1 '!B49</f>
        <v>Реконструкция ТП-430  (замена оборудования РУ-10кВ, РУ-0,4кВ, замена 2ТМГ-630кВА)</v>
      </c>
      <c r="C49" s="485" t="str">
        <f>'приложение 1.1 '!C49</f>
        <v>C/П</v>
      </c>
      <c r="D49" s="457">
        <f>'приложение 1.1 '!D49</f>
        <v>0</v>
      </c>
      <c r="E49" s="457">
        <f>'приложение 1.1 '!E49</f>
        <v>1.26</v>
      </c>
      <c r="F49" s="190">
        <v>9.301499999999999</v>
      </c>
      <c r="G49" s="485">
        <f>'приложение 1.1 '!F49</f>
        <v>2018</v>
      </c>
      <c r="H49" s="485">
        <f>'приложение 1.1 '!G49</f>
        <v>2018</v>
      </c>
      <c r="I49" s="159">
        <f>'приложение 1.1 '!H49</f>
        <v>2.5824569999999998</v>
      </c>
      <c r="J49" s="159">
        <f>'приложение 1.1 '!I49</f>
        <v>2.5824569999999998</v>
      </c>
      <c r="K49" s="159">
        <f>'приложение 1.1 '!J49</f>
        <v>2.5824569999999998</v>
      </c>
      <c r="L49" s="159">
        <f>'приложение 1.1 '!K49</f>
        <v>0</v>
      </c>
      <c r="M49" s="159">
        <f>'приложение 1.1 '!L49</f>
        <v>1.26</v>
      </c>
      <c r="N49" s="159" t="str">
        <f>'приложение 1.1 '!M49</f>
        <v>-</v>
      </c>
      <c r="O49" s="159" t="str">
        <f>'приложение 1.1 '!N49</f>
        <v>-</v>
      </c>
      <c r="P49" s="159" t="str">
        <f>'приложение 1.1 '!O49</f>
        <v>-</v>
      </c>
      <c r="Q49" s="159" t="str">
        <f>'приложение 1.1 '!P49</f>
        <v>-</v>
      </c>
      <c r="R49" s="159" t="str">
        <f>'приложение 1.1 '!Q49</f>
        <v>-</v>
      </c>
      <c r="S49" s="159" t="str">
        <f>'приложение 1.1 '!R49</f>
        <v>-</v>
      </c>
      <c r="T49" s="159" t="str">
        <f>'приложение 1.1 '!S49</f>
        <v>-</v>
      </c>
      <c r="U49" s="159" t="str">
        <f>'приложение 1.1 '!T49</f>
        <v>-</v>
      </c>
      <c r="V49" s="159">
        <f>'приложение 1.1 '!U49</f>
        <v>0</v>
      </c>
      <c r="W49" s="159">
        <f>'приложение 1.1 '!V49</f>
        <v>1.26</v>
      </c>
      <c r="X49" s="159">
        <f>'приложение 1.1 '!W49</f>
        <v>2.5824569999999998</v>
      </c>
      <c r="Y49" s="159">
        <f>'приложение 1.1 '!X49</f>
        <v>0</v>
      </c>
      <c r="Z49" s="159">
        <f>'приложение 1.1 '!Y49</f>
        <v>0</v>
      </c>
      <c r="AA49" s="159">
        <f>'приложение 1.1 '!Z49</f>
        <v>0</v>
      </c>
      <c r="AB49" s="159">
        <f>'приложение 1.1 '!AA49</f>
        <v>0</v>
      </c>
      <c r="AC49" s="159">
        <f>'приложение 1.1 '!AB49</f>
        <v>2.5824569999999998</v>
      </c>
    </row>
    <row r="50" spans="1:29" ht="60.75">
      <c r="A50" s="659" t="str">
        <f>'приложение 1.1 '!A50</f>
        <v>1.1.3.24</v>
      </c>
      <c r="B50" s="692" t="str">
        <f>'приложение 1.1 '!B50</f>
        <v>Реконструкция ТП-431 (замена оборудования РУ-10кВ, РУ-0,4кВ, замена 2ТМГ-630кВА)</v>
      </c>
      <c r="C50" s="485" t="str">
        <f>'приложение 1.1 '!C50</f>
        <v>C/П</v>
      </c>
      <c r="D50" s="457">
        <f>'приложение 1.1 '!D50</f>
        <v>0</v>
      </c>
      <c r="E50" s="457">
        <f>'приложение 1.1 '!E50</f>
        <v>1.26</v>
      </c>
      <c r="F50" s="190">
        <v>10.679499999999999</v>
      </c>
      <c r="G50" s="485">
        <f>'приложение 1.1 '!F50</f>
        <v>2018</v>
      </c>
      <c r="H50" s="485">
        <f>'приложение 1.1 '!G50</f>
        <v>2018</v>
      </c>
      <c r="I50" s="159">
        <f>'приложение 1.1 '!H50</f>
        <v>2.9328400000000001</v>
      </c>
      <c r="J50" s="159">
        <f>'приложение 1.1 '!I50</f>
        <v>2.9328400000000001</v>
      </c>
      <c r="K50" s="159">
        <f>'приложение 1.1 '!J50</f>
        <v>2.9328400000000001</v>
      </c>
      <c r="L50" s="159">
        <f>'приложение 1.1 '!K50</f>
        <v>0</v>
      </c>
      <c r="M50" s="159">
        <f>'приложение 1.1 '!L50</f>
        <v>1.26</v>
      </c>
      <c r="N50" s="159" t="str">
        <f>'приложение 1.1 '!M50</f>
        <v>-</v>
      </c>
      <c r="O50" s="159" t="str">
        <f>'приложение 1.1 '!N50</f>
        <v>-</v>
      </c>
      <c r="P50" s="159" t="str">
        <f>'приложение 1.1 '!O50</f>
        <v>-</v>
      </c>
      <c r="Q50" s="159" t="str">
        <f>'приложение 1.1 '!P50</f>
        <v>-</v>
      </c>
      <c r="R50" s="159" t="str">
        <f>'приложение 1.1 '!Q50</f>
        <v>-</v>
      </c>
      <c r="S50" s="159" t="str">
        <f>'приложение 1.1 '!R50</f>
        <v>-</v>
      </c>
      <c r="T50" s="159" t="str">
        <f>'приложение 1.1 '!S50</f>
        <v>-</v>
      </c>
      <c r="U50" s="159" t="str">
        <f>'приложение 1.1 '!T50</f>
        <v>-</v>
      </c>
      <c r="V50" s="159">
        <f>'приложение 1.1 '!U50</f>
        <v>0</v>
      </c>
      <c r="W50" s="159">
        <f>'приложение 1.1 '!V50</f>
        <v>1.26</v>
      </c>
      <c r="X50" s="159">
        <f>'приложение 1.1 '!W50</f>
        <v>2.9328400000000001</v>
      </c>
      <c r="Y50" s="159">
        <f>'приложение 1.1 '!X50</f>
        <v>0</v>
      </c>
      <c r="Z50" s="159">
        <f>'приложение 1.1 '!Y50</f>
        <v>0</v>
      </c>
      <c r="AA50" s="159">
        <f>'приложение 1.1 '!Z50</f>
        <v>0</v>
      </c>
      <c r="AB50" s="159">
        <f>'приложение 1.1 '!AA50</f>
        <v>0</v>
      </c>
      <c r="AC50" s="159">
        <f>'приложение 1.1 '!AB50</f>
        <v>2.9328400000000001</v>
      </c>
    </row>
    <row r="51" spans="1:29" ht="60.75">
      <c r="A51" s="659" t="str">
        <f>'приложение 1.1 '!A51</f>
        <v>1.1.3.25</v>
      </c>
      <c r="B51" s="692" t="str">
        <f>'приложение 1.1 '!B51</f>
        <v>Реконструкция  ТП-436 (замена оборудования РУ-10кВ, РУ-0,4кВ, замена 2ТМГ-630кВА)</v>
      </c>
      <c r="C51" s="485" t="str">
        <f>'приложение 1.1 '!C51</f>
        <v>C/П</v>
      </c>
      <c r="D51" s="457">
        <f>'приложение 1.1 '!D51</f>
        <v>0</v>
      </c>
      <c r="E51" s="457">
        <f>'приложение 1.1 '!E51</f>
        <v>1.26</v>
      </c>
      <c r="F51" s="190">
        <v>9.645999999999999</v>
      </c>
      <c r="G51" s="485">
        <f>'приложение 1.1 '!F51</f>
        <v>2018</v>
      </c>
      <c r="H51" s="485">
        <f>'приложение 1.1 '!G51</f>
        <v>2018</v>
      </c>
      <c r="I51" s="159">
        <f>'приложение 1.1 '!H51</f>
        <v>2.7971529999999998</v>
      </c>
      <c r="J51" s="159">
        <f>'приложение 1.1 '!I51</f>
        <v>2.7971529999999998</v>
      </c>
      <c r="K51" s="159">
        <f>'приложение 1.1 '!J51</f>
        <v>2.7971529999999998</v>
      </c>
      <c r="L51" s="159">
        <f>'приложение 1.1 '!K51</f>
        <v>0</v>
      </c>
      <c r="M51" s="159">
        <f>'приложение 1.1 '!L51</f>
        <v>1.26</v>
      </c>
      <c r="N51" s="159" t="str">
        <f>'приложение 1.1 '!M51</f>
        <v>-</v>
      </c>
      <c r="O51" s="159" t="str">
        <f>'приложение 1.1 '!N51</f>
        <v>-</v>
      </c>
      <c r="P51" s="159" t="str">
        <f>'приложение 1.1 '!O51</f>
        <v>-</v>
      </c>
      <c r="Q51" s="159" t="str">
        <f>'приложение 1.1 '!P51</f>
        <v>-</v>
      </c>
      <c r="R51" s="159" t="str">
        <f>'приложение 1.1 '!Q51</f>
        <v>-</v>
      </c>
      <c r="S51" s="159" t="str">
        <f>'приложение 1.1 '!R51</f>
        <v>-</v>
      </c>
      <c r="T51" s="159" t="str">
        <f>'приложение 1.1 '!S51</f>
        <v>-</v>
      </c>
      <c r="U51" s="159" t="str">
        <f>'приложение 1.1 '!T51</f>
        <v>-</v>
      </c>
      <c r="V51" s="159">
        <f>'приложение 1.1 '!U51</f>
        <v>0</v>
      </c>
      <c r="W51" s="159">
        <f>'приложение 1.1 '!V51</f>
        <v>1.26</v>
      </c>
      <c r="X51" s="159">
        <f>'приложение 1.1 '!W51</f>
        <v>2.7971529999999998</v>
      </c>
      <c r="Y51" s="159">
        <f>'приложение 1.1 '!X51</f>
        <v>0</v>
      </c>
      <c r="Z51" s="159">
        <f>'приложение 1.1 '!Y51</f>
        <v>0</v>
      </c>
      <c r="AA51" s="159">
        <f>'приложение 1.1 '!Z51</f>
        <v>0</v>
      </c>
      <c r="AB51" s="159">
        <f>'приложение 1.1 '!AA51</f>
        <v>0</v>
      </c>
      <c r="AC51" s="159">
        <f>'приложение 1.1 '!AB51</f>
        <v>2.7971529999999998</v>
      </c>
    </row>
    <row r="52" spans="1:29" ht="60.75">
      <c r="A52" s="659" t="str">
        <f>'приложение 1.1 '!A52</f>
        <v>1.1.3.26</v>
      </c>
      <c r="B52" s="692" t="str">
        <f>'приложение 1.1 '!B52</f>
        <v>Реконструкция  ТП-427 (замена оборудования РУ-10кВ, РУ-0,4кВ, замена 2ТМГ-630кВА)</v>
      </c>
      <c r="C52" s="485" t="str">
        <f>'приложение 1.1 '!C52</f>
        <v>C/П</v>
      </c>
      <c r="D52" s="457">
        <f>'приложение 1.1 '!D52</f>
        <v>0</v>
      </c>
      <c r="E52" s="457">
        <f>'приложение 1.1 '!E52</f>
        <v>1.26</v>
      </c>
      <c r="F52" s="190">
        <v>9.990499999999999</v>
      </c>
      <c r="G52" s="485">
        <f>'приложение 1.1 '!F52</f>
        <v>2018</v>
      </c>
      <c r="H52" s="485">
        <f>'приложение 1.1 '!G52</f>
        <v>2018</v>
      </c>
      <c r="I52" s="159">
        <f>'приложение 1.1 '!H52</f>
        <v>1.989039</v>
      </c>
      <c r="J52" s="159">
        <f>'приложение 1.1 '!I52</f>
        <v>1.989039</v>
      </c>
      <c r="K52" s="159">
        <f>'приложение 1.1 '!J52</f>
        <v>1.989039</v>
      </c>
      <c r="L52" s="159">
        <f>'приложение 1.1 '!K52</f>
        <v>0</v>
      </c>
      <c r="M52" s="159">
        <f>'приложение 1.1 '!L52</f>
        <v>1.26</v>
      </c>
      <c r="N52" s="159" t="str">
        <f>'приложение 1.1 '!M52</f>
        <v>-</v>
      </c>
      <c r="O52" s="159" t="str">
        <f>'приложение 1.1 '!N52</f>
        <v>-</v>
      </c>
      <c r="P52" s="159" t="str">
        <f>'приложение 1.1 '!O52</f>
        <v>-</v>
      </c>
      <c r="Q52" s="159" t="str">
        <f>'приложение 1.1 '!P52</f>
        <v>-</v>
      </c>
      <c r="R52" s="159" t="str">
        <f>'приложение 1.1 '!Q52</f>
        <v>-</v>
      </c>
      <c r="S52" s="159" t="str">
        <f>'приложение 1.1 '!R52</f>
        <v>-</v>
      </c>
      <c r="T52" s="159" t="str">
        <f>'приложение 1.1 '!S52</f>
        <v>-</v>
      </c>
      <c r="U52" s="159" t="str">
        <f>'приложение 1.1 '!T52</f>
        <v>-</v>
      </c>
      <c r="V52" s="159">
        <f>'приложение 1.1 '!U52</f>
        <v>0</v>
      </c>
      <c r="W52" s="159">
        <f>'приложение 1.1 '!V52</f>
        <v>1.26</v>
      </c>
      <c r="X52" s="159">
        <f>'приложение 1.1 '!W52</f>
        <v>1.989039</v>
      </c>
      <c r="Y52" s="159">
        <f>'приложение 1.1 '!X52</f>
        <v>0</v>
      </c>
      <c r="Z52" s="159">
        <f>'приложение 1.1 '!Y52</f>
        <v>0</v>
      </c>
      <c r="AA52" s="159">
        <f>'приложение 1.1 '!Z52</f>
        <v>0</v>
      </c>
      <c r="AB52" s="159">
        <f>'приложение 1.1 '!AA52</f>
        <v>0</v>
      </c>
      <c r="AC52" s="159">
        <f>'приложение 1.1 '!AB52</f>
        <v>1.989039</v>
      </c>
    </row>
    <row r="53" spans="1:29" ht="81">
      <c r="A53" s="659" t="str">
        <f>'приложение 1.1 '!A53</f>
        <v>1.1.3.27</v>
      </c>
      <c r="B53" s="692" t="str">
        <f>'приложение 1.1 '!B53</f>
        <v>Реконструкция ТП-440 котельная №2 (замена оборудования РУ-10кВ, РУ-0,4кВ, замена ТМГ-1000кВА)</v>
      </c>
      <c r="C53" s="485" t="str">
        <f>'приложение 1.1 '!C53</f>
        <v>C/П</v>
      </c>
      <c r="D53" s="457">
        <f>'приложение 1.1 '!D53</f>
        <v>0</v>
      </c>
      <c r="E53" s="457">
        <f>'приложение 1.1 '!E53</f>
        <v>2</v>
      </c>
      <c r="F53" s="190">
        <v>9.301499999999999</v>
      </c>
      <c r="G53" s="485">
        <f>'приложение 1.1 '!F53</f>
        <v>2018</v>
      </c>
      <c r="H53" s="485">
        <f>'приложение 1.1 '!G53</f>
        <v>2018</v>
      </c>
      <c r="I53" s="159">
        <f>'приложение 1.1 '!H53</f>
        <v>2.8806370000000001</v>
      </c>
      <c r="J53" s="159">
        <f>'приложение 1.1 '!I53</f>
        <v>2.8806370000000001</v>
      </c>
      <c r="K53" s="159">
        <f>'приложение 1.1 '!J53</f>
        <v>2.8806370000000001</v>
      </c>
      <c r="L53" s="159">
        <f>'приложение 1.1 '!K53</f>
        <v>0</v>
      </c>
      <c r="M53" s="159">
        <f>'приложение 1.1 '!L53</f>
        <v>2</v>
      </c>
      <c r="N53" s="159" t="str">
        <f>'приложение 1.1 '!M53</f>
        <v>-</v>
      </c>
      <c r="O53" s="159" t="str">
        <f>'приложение 1.1 '!N53</f>
        <v>-</v>
      </c>
      <c r="P53" s="159" t="str">
        <f>'приложение 1.1 '!O53</f>
        <v>-</v>
      </c>
      <c r="Q53" s="159" t="str">
        <f>'приложение 1.1 '!P53</f>
        <v>-</v>
      </c>
      <c r="R53" s="159" t="str">
        <f>'приложение 1.1 '!Q53</f>
        <v>-</v>
      </c>
      <c r="S53" s="159" t="str">
        <f>'приложение 1.1 '!R53</f>
        <v>-</v>
      </c>
      <c r="T53" s="159" t="str">
        <f>'приложение 1.1 '!S53</f>
        <v>-</v>
      </c>
      <c r="U53" s="159" t="str">
        <f>'приложение 1.1 '!T53</f>
        <v>-</v>
      </c>
      <c r="V53" s="159">
        <f>'приложение 1.1 '!U53</f>
        <v>0</v>
      </c>
      <c r="W53" s="159">
        <f>'приложение 1.1 '!V53</f>
        <v>2</v>
      </c>
      <c r="X53" s="159">
        <f>'приложение 1.1 '!W53</f>
        <v>2.8806370000000001</v>
      </c>
      <c r="Y53" s="159">
        <f>'приложение 1.1 '!X53</f>
        <v>0</v>
      </c>
      <c r="Z53" s="159">
        <f>'приложение 1.1 '!Y53</f>
        <v>0</v>
      </c>
      <c r="AA53" s="159">
        <f>'приложение 1.1 '!Z53</f>
        <v>0</v>
      </c>
      <c r="AB53" s="159">
        <f>'приложение 1.1 '!AA53</f>
        <v>0</v>
      </c>
      <c r="AC53" s="159">
        <f>'приложение 1.1 '!AB53</f>
        <v>2.8806370000000001</v>
      </c>
    </row>
    <row r="54" spans="1:29" ht="60.75">
      <c r="A54" s="659" t="str">
        <f>'приложение 1.1 '!A54</f>
        <v>1.1.3.28</v>
      </c>
      <c r="B54" s="692" t="str">
        <f>'приложение 1.1 '!B54</f>
        <v>Реконструкция ТП-313 (замена оборудования РУ-10кВ, РУ-0,4кВ, замена 2ТМГ-630кВА)</v>
      </c>
      <c r="C54" s="485" t="str">
        <f>'приложение 1.1 '!C54</f>
        <v>C/П</v>
      </c>
      <c r="D54" s="457">
        <f>'приложение 1.1 '!D54</f>
        <v>0</v>
      </c>
      <c r="E54" s="457">
        <f>'приложение 1.1 '!E54</f>
        <v>1.26</v>
      </c>
      <c r="F54" s="190">
        <v>7.5789999999999997</v>
      </c>
      <c r="G54" s="485">
        <f>'приложение 1.1 '!F54</f>
        <v>2018</v>
      </c>
      <c r="H54" s="485">
        <f>'приложение 1.1 '!G54</f>
        <v>2018</v>
      </c>
      <c r="I54" s="159">
        <f>'приложение 1.1 '!H54</f>
        <v>2.9328400000000001</v>
      </c>
      <c r="J54" s="159">
        <f>'приложение 1.1 '!I54</f>
        <v>2.9328400000000001</v>
      </c>
      <c r="K54" s="159">
        <f>'приложение 1.1 '!J54</f>
        <v>2.9328400000000001</v>
      </c>
      <c r="L54" s="159">
        <f>'приложение 1.1 '!K54</f>
        <v>0</v>
      </c>
      <c r="M54" s="159">
        <f>'приложение 1.1 '!L54</f>
        <v>1.26</v>
      </c>
      <c r="N54" s="159" t="str">
        <f>'приложение 1.1 '!M54</f>
        <v>-</v>
      </c>
      <c r="O54" s="159" t="str">
        <f>'приложение 1.1 '!N54</f>
        <v>-</v>
      </c>
      <c r="P54" s="159" t="str">
        <f>'приложение 1.1 '!O54</f>
        <v>-</v>
      </c>
      <c r="Q54" s="159" t="str">
        <f>'приложение 1.1 '!P54</f>
        <v>-</v>
      </c>
      <c r="R54" s="159" t="str">
        <f>'приложение 1.1 '!Q54</f>
        <v>-</v>
      </c>
      <c r="S54" s="159" t="str">
        <f>'приложение 1.1 '!R54</f>
        <v>-</v>
      </c>
      <c r="T54" s="159" t="str">
        <f>'приложение 1.1 '!S54</f>
        <v>-</v>
      </c>
      <c r="U54" s="159" t="str">
        <f>'приложение 1.1 '!T54</f>
        <v>-</v>
      </c>
      <c r="V54" s="159">
        <f>'приложение 1.1 '!U54</f>
        <v>0</v>
      </c>
      <c r="W54" s="159">
        <f>'приложение 1.1 '!V54</f>
        <v>1.26</v>
      </c>
      <c r="X54" s="159">
        <f>'приложение 1.1 '!W54</f>
        <v>2.9328400000000001</v>
      </c>
      <c r="Y54" s="159">
        <f>'приложение 1.1 '!X54</f>
        <v>0</v>
      </c>
      <c r="Z54" s="159">
        <f>'приложение 1.1 '!Y54</f>
        <v>0</v>
      </c>
      <c r="AA54" s="159">
        <f>'приложение 1.1 '!Z54</f>
        <v>0</v>
      </c>
      <c r="AB54" s="159">
        <f>'приложение 1.1 '!AA54</f>
        <v>0</v>
      </c>
      <c r="AC54" s="159">
        <f>'приложение 1.1 '!AB54</f>
        <v>2.9328400000000001</v>
      </c>
    </row>
    <row r="55" spans="1:29" ht="60.75">
      <c r="A55" s="659" t="str">
        <f>'приложение 1.1 '!A55</f>
        <v>1.1.3.30</v>
      </c>
      <c r="B55" s="692" t="str">
        <f>'приложение 1.1 '!B55</f>
        <v>Реконструкция ТП-222 (замена оборудования РУ-6кВ, РУ-0,4кВ, замена 2ТМГ-630кВА)</v>
      </c>
      <c r="C55" s="485" t="str">
        <f>'приложение 1.1 '!C55</f>
        <v>С/П</v>
      </c>
      <c r="D55" s="457">
        <f>'приложение 1.1 '!D55</f>
        <v>0</v>
      </c>
      <c r="E55" s="457">
        <f>'приложение 1.1 '!E55</f>
        <v>1.26</v>
      </c>
      <c r="F55" s="190">
        <v>7.2344999999999997</v>
      </c>
      <c r="G55" s="485">
        <f>'приложение 1.1 '!F55</f>
        <v>2018</v>
      </c>
      <c r="H55" s="485">
        <f>'приложение 1.1 '!G55</f>
        <v>2018</v>
      </c>
      <c r="I55" s="159">
        <f>'приложение 1.1 '!H55</f>
        <v>2.9328400000000001</v>
      </c>
      <c r="J55" s="159">
        <f>'приложение 1.1 '!I55</f>
        <v>2.9328400000000001</v>
      </c>
      <c r="K55" s="159">
        <f>'приложение 1.1 '!J55</f>
        <v>2.9328400000000001</v>
      </c>
      <c r="L55" s="159">
        <f>'приложение 1.1 '!K55</f>
        <v>0</v>
      </c>
      <c r="M55" s="159">
        <f>'приложение 1.1 '!L55</f>
        <v>1.26</v>
      </c>
      <c r="N55" s="159" t="str">
        <f>'приложение 1.1 '!M55</f>
        <v>-</v>
      </c>
      <c r="O55" s="159" t="str">
        <f>'приложение 1.1 '!N55</f>
        <v>-</v>
      </c>
      <c r="P55" s="159" t="str">
        <f>'приложение 1.1 '!O55</f>
        <v>-</v>
      </c>
      <c r="Q55" s="159" t="str">
        <f>'приложение 1.1 '!P55</f>
        <v>-</v>
      </c>
      <c r="R55" s="159" t="str">
        <f>'приложение 1.1 '!Q55</f>
        <v>-</v>
      </c>
      <c r="S55" s="159" t="str">
        <f>'приложение 1.1 '!R55</f>
        <v>-</v>
      </c>
      <c r="T55" s="159" t="str">
        <f>'приложение 1.1 '!S55</f>
        <v>-</v>
      </c>
      <c r="U55" s="159" t="str">
        <f>'приложение 1.1 '!T55</f>
        <v>-</v>
      </c>
      <c r="V55" s="159">
        <f>'приложение 1.1 '!U55</f>
        <v>0</v>
      </c>
      <c r="W55" s="159">
        <f>'приложение 1.1 '!V55</f>
        <v>1.26</v>
      </c>
      <c r="X55" s="159">
        <f>'приложение 1.1 '!W55</f>
        <v>2.9328400000000001</v>
      </c>
      <c r="Y55" s="159">
        <f>'приложение 1.1 '!X55</f>
        <v>0</v>
      </c>
      <c r="Z55" s="159">
        <f>'приложение 1.1 '!Y55</f>
        <v>0</v>
      </c>
      <c r="AA55" s="159">
        <f>'приложение 1.1 '!Z55</f>
        <v>0</v>
      </c>
      <c r="AB55" s="159">
        <f>'приложение 1.1 '!AA55</f>
        <v>0</v>
      </c>
      <c r="AC55" s="159">
        <f>'приложение 1.1 '!AB55</f>
        <v>2.9328400000000001</v>
      </c>
    </row>
    <row r="56" spans="1:29" ht="60.75">
      <c r="A56" s="659" t="str">
        <f>'приложение 1.1 '!A56</f>
        <v>1.1.3.31</v>
      </c>
      <c r="B56" s="692" t="str">
        <f>'приложение 1.1 '!B56</f>
        <v>Реконструкция ТП-459 (замена оборудования РУ-10кВ, РУ-0,4кВ, замена 2ТМГ-630кВА)</v>
      </c>
      <c r="C56" s="485" t="str">
        <f>'приложение 1.1 '!C56</f>
        <v>С/П</v>
      </c>
      <c r="D56" s="457">
        <f>'приложение 1.1 '!D56</f>
        <v>0</v>
      </c>
      <c r="E56" s="457">
        <f>'приложение 1.1 '!E56</f>
        <v>1.26</v>
      </c>
      <c r="F56" s="190">
        <v>8.956999999999999</v>
      </c>
      <c r="G56" s="485">
        <f>'приложение 1.1 '!F56</f>
        <v>2019</v>
      </c>
      <c r="H56" s="485">
        <f>'приложение 1.1 '!G56</f>
        <v>2019</v>
      </c>
      <c r="I56" s="159">
        <f>'приложение 1.1 '!H56</f>
        <v>3.3399009999999998</v>
      </c>
      <c r="J56" s="159">
        <f>'приложение 1.1 '!I56</f>
        <v>3.3399009999999998</v>
      </c>
      <c r="K56" s="159">
        <f>'приложение 1.1 '!J56</f>
        <v>0</v>
      </c>
      <c r="L56" s="159" t="str">
        <f>'приложение 1.1 '!K56</f>
        <v>-</v>
      </c>
      <c r="M56" s="159" t="str">
        <f>'приложение 1.1 '!L56</f>
        <v>-</v>
      </c>
      <c r="N56" s="159">
        <f>'приложение 1.1 '!M56</f>
        <v>0</v>
      </c>
      <c r="O56" s="159">
        <f>'приложение 1.1 '!N56</f>
        <v>1.26</v>
      </c>
      <c r="P56" s="159" t="str">
        <f>'приложение 1.1 '!O56</f>
        <v>-</v>
      </c>
      <c r="Q56" s="159" t="str">
        <f>'приложение 1.1 '!P56</f>
        <v>-</v>
      </c>
      <c r="R56" s="159" t="str">
        <f>'приложение 1.1 '!Q56</f>
        <v>-</v>
      </c>
      <c r="S56" s="159" t="str">
        <f>'приложение 1.1 '!R56</f>
        <v>-</v>
      </c>
      <c r="T56" s="159" t="str">
        <f>'приложение 1.1 '!S56</f>
        <v>-</v>
      </c>
      <c r="U56" s="159" t="str">
        <f>'приложение 1.1 '!T56</f>
        <v>-</v>
      </c>
      <c r="V56" s="159">
        <f>'приложение 1.1 '!U56</f>
        <v>0</v>
      </c>
      <c r="W56" s="159">
        <f>'приложение 1.1 '!V56</f>
        <v>1.26</v>
      </c>
      <c r="X56" s="159">
        <f>'приложение 1.1 '!W56</f>
        <v>0</v>
      </c>
      <c r="Y56" s="159">
        <f>'приложение 1.1 '!X56</f>
        <v>3.3399009999999998</v>
      </c>
      <c r="Z56" s="159">
        <f>'приложение 1.1 '!Y56</f>
        <v>0</v>
      </c>
      <c r="AA56" s="159">
        <f>'приложение 1.1 '!Z56</f>
        <v>0</v>
      </c>
      <c r="AB56" s="159">
        <f>'приложение 1.1 '!AA56</f>
        <v>0</v>
      </c>
      <c r="AC56" s="159">
        <f>'приложение 1.1 '!AB56</f>
        <v>3.3399009999999998</v>
      </c>
    </row>
    <row r="57" spans="1:29" ht="60.75">
      <c r="A57" s="659" t="str">
        <f>'приложение 1.1 '!A57</f>
        <v>1.1.3.32</v>
      </c>
      <c r="B57" s="692" t="str">
        <f>'приложение 1.1 '!B57</f>
        <v>Реконструкция ТП-460  (замена оборудования РУ-10кВ, РУ-0,4кВ, замена 2ТМГ-630кВА)</v>
      </c>
      <c r="C57" s="485" t="str">
        <f>'приложение 1.1 '!C57</f>
        <v>С/П</v>
      </c>
      <c r="D57" s="457">
        <f>'приложение 1.1 '!D57</f>
        <v>0</v>
      </c>
      <c r="E57" s="457">
        <f>'приложение 1.1 '!E57</f>
        <v>1.26</v>
      </c>
      <c r="F57" s="190">
        <v>9.645999999999999</v>
      </c>
      <c r="G57" s="485">
        <f>'приложение 1.1 '!F57</f>
        <v>2019</v>
      </c>
      <c r="H57" s="485">
        <f>'приложение 1.1 '!G57</f>
        <v>2019</v>
      </c>
      <c r="I57" s="159">
        <f>'приложение 1.1 '!H57</f>
        <v>2.9328400000000001</v>
      </c>
      <c r="J57" s="159">
        <f>'приложение 1.1 '!I57</f>
        <v>2.9328400000000001</v>
      </c>
      <c r="K57" s="159">
        <f>'приложение 1.1 '!J57</f>
        <v>0</v>
      </c>
      <c r="L57" s="159" t="str">
        <f>'приложение 1.1 '!K57</f>
        <v>-</v>
      </c>
      <c r="M57" s="159" t="str">
        <f>'приложение 1.1 '!L57</f>
        <v>-</v>
      </c>
      <c r="N57" s="159">
        <f>'приложение 1.1 '!M57</f>
        <v>0</v>
      </c>
      <c r="O57" s="159">
        <f>'приложение 1.1 '!N57</f>
        <v>1.26</v>
      </c>
      <c r="P57" s="159" t="str">
        <f>'приложение 1.1 '!O57</f>
        <v>-</v>
      </c>
      <c r="Q57" s="159" t="str">
        <f>'приложение 1.1 '!P57</f>
        <v>-</v>
      </c>
      <c r="R57" s="159" t="str">
        <f>'приложение 1.1 '!Q57</f>
        <v>-</v>
      </c>
      <c r="S57" s="159" t="str">
        <f>'приложение 1.1 '!R57</f>
        <v>-</v>
      </c>
      <c r="T57" s="159" t="str">
        <f>'приложение 1.1 '!S57</f>
        <v>-</v>
      </c>
      <c r="U57" s="159" t="str">
        <f>'приложение 1.1 '!T57</f>
        <v>-</v>
      </c>
      <c r="V57" s="159">
        <f>'приложение 1.1 '!U57</f>
        <v>0</v>
      </c>
      <c r="W57" s="159">
        <f>'приложение 1.1 '!V57</f>
        <v>1.26</v>
      </c>
      <c r="X57" s="159">
        <f>'приложение 1.1 '!W57</f>
        <v>0</v>
      </c>
      <c r="Y57" s="159">
        <f>'приложение 1.1 '!X57</f>
        <v>2.9328400000000001</v>
      </c>
      <c r="Z57" s="159">
        <f>'приложение 1.1 '!Y57</f>
        <v>0</v>
      </c>
      <c r="AA57" s="159">
        <f>'приложение 1.1 '!Z57</f>
        <v>0</v>
      </c>
      <c r="AB57" s="159">
        <f>'приложение 1.1 '!AA57</f>
        <v>0</v>
      </c>
      <c r="AC57" s="159">
        <f>'приложение 1.1 '!AB57</f>
        <v>2.9328400000000001</v>
      </c>
    </row>
    <row r="58" spans="1:29" ht="60.75">
      <c r="A58" s="659" t="str">
        <f>'приложение 1.1 '!A58</f>
        <v>1.1.3.33</v>
      </c>
      <c r="B58" s="692" t="str">
        <f>'приложение 1.1 '!B58</f>
        <v>Реконструкция ТП-306 (замена оборудования РУ-10кВ, РУ-0,4кВ, замена 2ТМГ-630кВА)</v>
      </c>
      <c r="C58" s="485" t="str">
        <f>'приложение 1.1 '!C58</f>
        <v>С/П</v>
      </c>
      <c r="D58" s="457">
        <f>'приложение 1.1 '!D58</f>
        <v>0</v>
      </c>
      <c r="E58" s="457">
        <f>'приложение 1.1 '!E58</f>
        <v>1.26</v>
      </c>
      <c r="F58" s="190">
        <v>7.5789999999999997</v>
      </c>
      <c r="G58" s="485">
        <f>'приложение 1.1 '!F58</f>
        <v>2019</v>
      </c>
      <c r="H58" s="485">
        <f>'приложение 1.1 '!G58</f>
        <v>2019</v>
      </c>
      <c r="I58" s="159">
        <f>'приложение 1.1 '!H58</f>
        <v>2.7181439999999997</v>
      </c>
      <c r="J58" s="159">
        <f>'приложение 1.1 '!I58</f>
        <v>2.7181439999999997</v>
      </c>
      <c r="K58" s="159">
        <f>'приложение 1.1 '!J58</f>
        <v>0</v>
      </c>
      <c r="L58" s="159" t="str">
        <f>'приложение 1.1 '!K58</f>
        <v>-</v>
      </c>
      <c r="M58" s="159" t="str">
        <f>'приложение 1.1 '!L58</f>
        <v>-</v>
      </c>
      <c r="N58" s="159">
        <f>'приложение 1.1 '!M58</f>
        <v>0</v>
      </c>
      <c r="O58" s="159">
        <f>'приложение 1.1 '!N58</f>
        <v>1.26</v>
      </c>
      <c r="P58" s="159" t="str">
        <f>'приложение 1.1 '!O58</f>
        <v>-</v>
      </c>
      <c r="Q58" s="159" t="str">
        <f>'приложение 1.1 '!P58</f>
        <v>-</v>
      </c>
      <c r="R58" s="159" t="str">
        <f>'приложение 1.1 '!Q58</f>
        <v>-</v>
      </c>
      <c r="S58" s="159" t="str">
        <f>'приложение 1.1 '!R58</f>
        <v>-</v>
      </c>
      <c r="T58" s="159" t="str">
        <f>'приложение 1.1 '!S58</f>
        <v>-</v>
      </c>
      <c r="U58" s="159" t="str">
        <f>'приложение 1.1 '!T58</f>
        <v>-</v>
      </c>
      <c r="V58" s="159">
        <f>'приложение 1.1 '!U58</f>
        <v>0</v>
      </c>
      <c r="W58" s="159">
        <f>'приложение 1.1 '!V58</f>
        <v>1.26</v>
      </c>
      <c r="X58" s="159">
        <f>'приложение 1.1 '!W58</f>
        <v>0</v>
      </c>
      <c r="Y58" s="159">
        <f>'приложение 1.1 '!X58</f>
        <v>2.7181439999999997</v>
      </c>
      <c r="Z58" s="159">
        <f>'приложение 1.1 '!Y58</f>
        <v>0</v>
      </c>
      <c r="AA58" s="159">
        <f>'приложение 1.1 '!Z58</f>
        <v>0</v>
      </c>
      <c r="AB58" s="159">
        <f>'приложение 1.1 '!AA58</f>
        <v>0</v>
      </c>
      <c r="AC58" s="159">
        <f>'приложение 1.1 '!AB58</f>
        <v>2.7181439999999997</v>
      </c>
    </row>
    <row r="59" spans="1:29" ht="60.75">
      <c r="A59" s="659" t="str">
        <f>'приложение 1.1 '!A59</f>
        <v>1.1.3.34</v>
      </c>
      <c r="B59" s="692" t="str">
        <f>'приложение 1.1 '!B59</f>
        <v>Реконструкция ТП-212 (замена оборудования РУ-6кВ, РУ-0,4кВ, замена 2ТМГ-400кВА)</v>
      </c>
      <c r="C59" s="485" t="str">
        <f>'приложение 1.1 '!C59</f>
        <v>C/П</v>
      </c>
      <c r="D59" s="457">
        <f>'приложение 1.1 '!D59</f>
        <v>0</v>
      </c>
      <c r="E59" s="457">
        <f>'приложение 1.1 '!E59</f>
        <v>0.8</v>
      </c>
      <c r="F59" s="190">
        <v>7.2344999999999997</v>
      </c>
      <c r="G59" s="485">
        <f>'приложение 1.1 '!F59</f>
        <v>2019</v>
      </c>
      <c r="H59" s="485">
        <f>'приложение 1.1 '!G59</f>
        <v>2019</v>
      </c>
      <c r="I59" s="159">
        <f>'приложение 1.1 '!H59</f>
        <v>2.7181439999999997</v>
      </c>
      <c r="J59" s="159">
        <f>'приложение 1.1 '!I59</f>
        <v>2.7181439999999997</v>
      </c>
      <c r="K59" s="159">
        <f>'приложение 1.1 '!J59</f>
        <v>0</v>
      </c>
      <c r="L59" s="159" t="str">
        <f>'приложение 1.1 '!K59</f>
        <v>-</v>
      </c>
      <c r="M59" s="159" t="str">
        <f>'приложение 1.1 '!L59</f>
        <v>-</v>
      </c>
      <c r="N59" s="159">
        <f>'приложение 1.1 '!M59</f>
        <v>0</v>
      </c>
      <c r="O59" s="159">
        <f>'приложение 1.1 '!N59</f>
        <v>0.8</v>
      </c>
      <c r="P59" s="159" t="str">
        <f>'приложение 1.1 '!O59</f>
        <v>-</v>
      </c>
      <c r="Q59" s="159" t="str">
        <f>'приложение 1.1 '!P59</f>
        <v>-</v>
      </c>
      <c r="R59" s="159" t="str">
        <f>'приложение 1.1 '!Q59</f>
        <v>-</v>
      </c>
      <c r="S59" s="159" t="str">
        <f>'приложение 1.1 '!R59</f>
        <v>-</v>
      </c>
      <c r="T59" s="159" t="str">
        <f>'приложение 1.1 '!S59</f>
        <v>-</v>
      </c>
      <c r="U59" s="159" t="str">
        <f>'приложение 1.1 '!T59</f>
        <v>-</v>
      </c>
      <c r="V59" s="159">
        <f>'приложение 1.1 '!U59</f>
        <v>0</v>
      </c>
      <c r="W59" s="159">
        <f>'приложение 1.1 '!V59</f>
        <v>0.8</v>
      </c>
      <c r="X59" s="159">
        <f>'приложение 1.1 '!W59</f>
        <v>0</v>
      </c>
      <c r="Y59" s="159">
        <f>'приложение 1.1 '!X59</f>
        <v>2.7181439999999997</v>
      </c>
      <c r="Z59" s="159">
        <f>'приложение 1.1 '!Y59</f>
        <v>0</v>
      </c>
      <c r="AA59" s="159">
        <f>'приложение 1.1 '!Z59</f>
        <v>0</v>
      </c>
      <c r="AB59" s="159">
        <f>'приложение 1.1 '!AA59</f>
        <v>0</v>
      </c>
      <c r="AC59" s="159">
        <f>'приложение 1.1 '!AB59</f>
        <v>2.7181439999999997</v>
      </c>
    </row>
    <row r="60" spans="1:29" ht="60.75">
      <c r="A60" s="659" t="str">
        <f>'приложение 1.1 '!A60</f>
        <v>1.1.3.35</v>
      </c>
      <c r="B60" s="692" t="str">
        <f>'приложение 1.1 '!B60</f>
        <v>Реконструкция ТП-305 (замена оборудования РУ-10кВ, РУ-0,4кВ, замена 2ТМГ-630кВА)</v>
      </c>
      <c r="C60" s="485" t="str">
        <f>'приложение 1.1 '!C60</f>
        <v>C/П</v>
      </c>
      <c r="D60" s="457">
        <f>'приложение 1.1 '!D60</f>
        <v>0</v>
      </c>
      <c r="E60" s="457">
        <f>'приложение 1.1 '!E60</f>
        <v>1.26</v>
      </c>
      <c r="F60" s="190">
        <v>3.4449999999999998</v>
      </c>
      <c r="G60" s="485">
        <f>'приложение 1.1 '!F60</f>
        <v>2019</v>
      </c>
      <c r="H60" s="485">
        <f>'приложение 1.1 '!G60</f>
        <v>2019</v>
      </c>
      <c r="I60" s="159">
        <f>'приложение 1.1 '!H60</f>
        <v>2.9328400000000001</v>
      </c>
      <c r="J60" s="159">
        <f>'приложение 1.1 '!I60</f>
        <v>2.9328400000000001</v>
      </c>
      <c r="K60" s="159">
        <f>'приложение 1.1 '!J60</f>
        <v>0</v>
      </c>
      <c r="L60" s="159" t="str">
        <f>'приложение 1.1 '!K60</f>
        <v>-</v>
      </c>
      <c r="M60" s="159" t="str">
        <f>'приложение 1.1 '!L60</f>
        <v>-</v>
      </c>
      <c r="N60" s="159">
        <f>'приложение 1.1 '!M60</f>
        <v>0</v>
      </c>
      <c r="O60" s="159">
        <f>'приложение 1.1 '!N60</f>
        <v>1.26</v>
      </c>
      <c r="P60" s="159" t="str">
        <f>'приложение 1.1 '!O60</f>
        <v>-</v>
      </c>
      <c r="Q60" s="159" t="str">
        <f>'приложение 1.1 '!P60</f>
        <v>-</v>
      </c>
      <c r="R60" s="159" t="str">
        <f>'приложение 1.1 '!Q60</f>
        <v>-</v>
      </c>
      <c r="S60" s="159" t="str">
        <f>'приложение 1.1 '!R60</f>
        <v>-</v>
      </c>
      <c r="T60" s="159" t="str">
        <f>'приложение 1.1 '!S60</f>
        <v>-</v>
      </c>
      <c r="U60" s="159" t="str">
        <f>'приложение 1.1 '!T60</f>
        <v>-</v>
      </c>
      <c r="V60" s="159">
        <f>'приложение 1.1 '!U60</f>
        <v>0</v>
      </c>
      <c r="W60" s="159">
        <f>'приложение 1.1 '!V60</f>
        <v>1.26</v>
      </c>
      <c r="X60" s="159">
        <f>'приложение 1.1 '!W60</f>
        <v>0</v>
      </c>
      <c r="Y60" s="159">
        <f>'приложение 1.1 '!X60</f>
        <v>2.9328400000000001</v>
      </c>
      <c r="Z60" s="159">
        <f>'приложение 1.1 '!Y60</f>
        <v>0</v>
      </c>
      <c r="AA60" s="159">
        <f>'приложение 1.1 '!Z60</f>
        <v>0</v>
      </c>
      <c r="AB60" s="159">
        <f>'приложение 1.1 '!AA60</f>
        <v>0</v>
      </c>
      <c r="AC60" s="159">
        <f>'приложение 1.1 '!AB60</f>
        <v>2.9328400000000001</v>
      </c>
    </row>
    <row r="61" spans="1:29" ht="60.75">
      <c r="A61" s="659" t="str">
        <f>'приложение 1.1 '!A61</f>
        <v>1.1.3.36</v>
      </c>
      <c r="B61" s="692" t="str">
        <f>'приложение 1.1 '!B61</f>
        <v>Реконструкция ТП-204 (замена оборудования РУ-6кВ, РУ-0,4кВ, замена 2ТМГ-400кВА)</v>
      </c>
      <c r="C61" s="485" t="str">
        <f>'приложение 1.1 '!C61</f>
        <v>C/П</v>
      </c>
      <c r="D61" s="457">
        <f>'приложение 1.1 '!D61</f>
        <v>0</v>
      </c>
      <c r="E61" s="457">
        <f>'приложение 1.1 '!E61</f>
        <v>0.8</v>
      </c>
      <c r="F61" s="190">
        <v>5.5119999999999996</v>
      </c>
      <c r="G61" s="485">
        <f>'приложение 1.1 '!F61</f>
        <v>2019</v>
      </c>
      <c r="H61" s="485">
        <f>'приложение 1.1 '!G61</f>
        <v>2019</v>
      </c>
      <c r="I61" s="159">
        <f>'приложение 1.1 '!H61</f>
        <v>2.9045010000000002</v>
      </c>
      <c r="J61" s="159">
        <f>'приложение 1.1 '!I61</f>
        <v>2.9045010000000002</v>
      </c>
      <c r="K61" s="159">
        <f>'приложение 1.1 '!J61</f>
        <v>0</v>
      </c>
      <c r="L61" s="159" t="str">
        <f>'приложение 1.1 '!K61</f>
        <v>-</v>
      </c>
      <c r="M61" s="159" t="str">
        <f>'приложение 1.1 '!L61</f>
        <v>-</v>
      </c>
      <c r="N61" s="159">
        <f>'приложение 1.1 '!M61</f>
        <v>0</v>
      </c>
      <c r="O61" s="159">
        <f>'приложение 1.1 '!N61</f>
        <v>0.8</v>
      </c>
      <c r="P61" s="159" t="str">
        <f>'приложение 1.1 '!O61</f>
        <v>-</v>
      </c>
      <c r="Q61" s="159" t="str">
        <f>'приложение 1.1 '!P61</f>
        <v>-</v>
      </c>
      <c r="R61" s="159" t="str">
        <f>'приложение 1.1 '!Q61</f>
        <v>-</v>
      </c>
      <c r="S61" s="159" t="str">
        <f>'приложение 1.1 '!R61</f>
        <v>-</v>
      </c>
      <c r="T61" s="159" t="str">
        <f>'приложение 1.1 '!S61</f>
        <v>-</v>
      </c>
      <c r="U61" s="159" t="str">
        <f>'приложение 1.1 '!T61</f>
        <v>-</v>
      </c>
      <c r="V61" s="159">
        <f>'приложение 1.1 '!U61</f>
        <v>0</v>
      </c>
      <c r="W61" s="159">
        <f>'приложение 1.1 '!V61</f>
        <v>0.8</v>
      </c>
      <c r="X61" s="159">
        <f>'приложение 1.1 '!W61</f>
        <v>0</v>
      </c>
      <c r="Y61" s="159">
        <f>'приложение 1.1 '!X61</f>
        <v>2.9045010000000002</v>
      </c>
      <c r="Z61" s="159">
        <f>'приложение 1.1 '!Y61</f>
        <v>0</v>
      </c>
      <c r="AA61" s="159">
        <f>'приложение 1.1 '!Z61</f>
        <v>0</v>
      </c>
      <c r="AB61" s="159">
        <f>'приложение 1.1 '!AA61</f>
        <v>0</v>
      </c>
      <c r="AC61" s="159">
        <f>'приложение 1.1 '!AB61</f>
        <v>2.9045010000000002</v>
      </c>
    </row>
    <row r="62" spans="1:29" ht="60.75">
      <c r="A62" s="659" t="str">
        <f>'приложение 1.1 '!A62</f>
        <v>1.1.3.38</v>
      </c>
      <c r="B62" s="692" t="str">
        <f>'приложение 1.1 '!B62</f>
        <v>Реконструкция ТП-207 (замена оборудования РУ-6кВ, РУ-0,4кВ, замена 2ТМГ-400кВА)</v>
      </c>
      <c r="C62" s="485" t="str">
        <f>'приложение 1.1 '!C62</f>
        <v>C/П</v>
      </c>
      <c r="D62" s="457">
        <f>'приложение 1.1 '!D62</f>
        <v>0</v>
      </c>
      <c r="E62" s="457">
        <f>'приложение 1.1 '!E62</f>
        <v>0.8</v>
      </c>
      <c r="F62" s="190">
        <v>7.5789999999999997</v>
      </c>
      <c r="G62" s="485">
        <f>'приложение 1.1 '!F62</f>
        <v>2019</v>
      </c>
      <c r="H62" s="485">
        <f>'приложение 1.1 '!G62</f>
        <v>2019</v>
      </c>
      <c r="I62" s="159">
        <f>'приложение 1.1 '!H62</f>
        <v>2.853831</v>
      </c>
      <c r="J62" s="159">
        <f>'приложение 1.1 '!I62</f>
        <v>2.853831</v>
      </c>
      <c r="K62" s="159">
        <f>'приложение 1.1 '!J62</f>
        <v>0</v>
      </c>
      <c r="L62" s="159" t="str">
        <f>'приложение 1.1 '!K62</f>
        <v>-</v>
      </c>
      <c r="M62" s="159" t="str">
        <f>'приложение 1.1 '!L62</f>
        <v>-</v>
      </c>
      <c r="N62" s="159">
        <f>'приложение 1.1 '!M62</f>
        <v>0</v>
      </c>
      <c r="O62" s="159">
        <f>'приложение 1.1 '!N62</f>
        <v>0.8</v>
      </c>
      <c r="P62" s="159" t="str">
        <f>'приложение 1.1 '!O62</f>
        <v>-</v>
      </c>
      <c r="Q62" s="159" t="str">
        <f>'приложение 1.1 '!P62</f>
        <v>-</v>
      </c>
      <c r="R62" s="159" t="str">
        <f>'приложение 1.1 '!Q62</f>
        <v>-</v>
      </c>
      <c r="S62" s="159" t="str">
        <f>'приложение 1.1 '!R62</f>
        <v>-</v>
      </c>
      <c r="T62" s="159" t="str">
        <f>'приложение 1.1 '!S62</f>
        <v>-</v>
      </c>
      <c r="U62" s="159" t="str">
        <f>'приложение 1.1 '!T62</f>
        <v>-</v>
      </c>
      <c r="V62" s="159">
        <f>'приложение 1.1 '!U62</f>
        <v>0</v>
      </c>
      <c r="W62" s="159">
        <f>'приложение 1.1 '!V62</f>
        <v>0.8</v>
      </c>
      <c r="X62" s="159">
        <f>'приложение 1.1 '!W62</f>
        <v>0</v>
      </c>
      <c r="Y62" s="159">
        <f>'приложение 1.1 '!X62</f>
        <v>2.853831</v>
      </c>
      <c r="Z62" s="159">
        <f>'приложение 1.1 '!Y62</f>
        <v>0</v>
      </c>
      <c r="AA62" s="159">
        <f>'приложение 1.1 '!Z62</f>
        <v>0</v>
      </c>
      <c r="AB62" s="159">
        <f>'приложение 1.1 '!AA62</f>
        <v>0</v>
      </c>
      <c r="AC62" s="159">
        <f>'приложение 1.1 '!AB62</f>
        <v>2.853831</v>
      </c>
    </row>
    <row r="63" spans="1:29" ht="60.75">
      <c r="A63" s="659" t="str">
        <f>'приложение 1.1 '!A63</f>
        <v>1.1.3.39</v>
      </c>
      <c r="B63" s="692" t="str">
        <f>'приложение 1.1 '!B63</f>
        <v>Реконструкция ТП-232 (замена оборудования РУ-6кВ, РУ-0,4кВ, замена 2ТМГ-1000кВА)</v>
      </c>
      <c r="C63" s="485" t="str">
        <f>'приложение 1.1 '!C63</f>
        <v>C/П</v>
      </c>
      <c r="D63" s="457">
        <f>'приложение 1.1 '!D63</f>
        <v>0</v>
      </c>
      <c r="E63" s="457">
        <f>'приложение 1.1 '!E63</f>
        <v>2</v>
      </c>
      <c r="F63" s="190">
        <v>9.301499999999999</v>
      </c>
      <c r="G63" s="485">
        <f>'приложение 1.1 '!F63</f>
        <v>2019</v>
      </c>
      <c r="H63" s="485">
        <f>'приложение 1.1 '!G63</f>
        <v>2019</v>
      </c>
      <c r="I63" s="159">
        <f>'приложение 1.1 '!H63</f>
        <v>4.8450810000000004</v>
      </c>
      <c r="J63" s="159">
        <f>'приложение 1.1 '!I63</f>
        <v>4.8450810000000004</v>
      </c>
      <c r="K63" s="159">
        <f>'приложение 1.1 '!J63</f>
        <v>0</v>
      </c>
      <c r="L63" s="159" t="str">
        <f>'приложение 1.1 '!K63</f>
        <v>-</v>
      </c>
      <c r="M63" s="159" t="str">
        <f>'приложение 1.1 '!L63</f>
        <v>-</v>
      </c>
      <c r="N63" s="159">
        <f>'приложение 1.1 '!M63</f>
        <v>0</v>
      </c>
      <c r="O63" s="159">
        <f>'приложение 1.1 '!N63</f>
        <v>2</v>
      </c>
      <c r="P63" s="159" t="str">
        <f>'приложение 1.1 '!O63</f>
        <v>-</v>
      </c>
      <c r="Q63" s="159" t="str">
        <f>'приложение 1.1 '!P63</f>
        <v>-</v>
      </c>
      <c r="R63" s="159" t="str">
        <f>'приложение 1.1 '!Q63</f>
        <v>-</v>
      </c>
      <c r="S63" s="159" t="str">
        <f>'приложение 1.1 '!R63</f>
        <v>-</v>
      </c>
      <c r="T63" s="159" t="str">
        <f>'приложение 1.1 '!S63</f>
        <v>-</v>
      </c>
      <c r="U63" s="159" t="str">
        <f>'приложение 1.1 '!T63</f>
        <v>-</v>
      </c>
      <c r="V63" s="159">
        <f>'приложение 1.1 '!U63</f>
        <v>0</v>
      </c>
      <c r="W63" s="159">
        <f>'приложение 1.1 '!V63</f>
        <v>2</v>
      </c>
      <c r="X63" s="159">
        <f>'приложение 1.1 '!W63</f>
        <v>0</v>
      </c>
      <c r="Y63" s="159">
        <f>'приложение 1.1 '!X63</f>
        <v>4.8450810000000004</v>
      </c>
      <c r="Z63" s="159">
        <f>'приложение 1.1 '!Y63</f>
        <v>0</v>
      </c>
      <c r="AA63" s="159">
        <f>'приложение 1.1 '!Z63</f>
        <v>0</v>
      </c>
      <c r="AB63" s="159">
        <f>'приложение 1.1 '!AA63</f>
        <v>0</v>
      </c>
      <c r="AC63" s="159">
        <f>'приложение 1.1 '!AB63</f>
        <v>4.8450810000000004</v>
      </c>
    </row>
    <row r="64" spans="1:29" ht="60.75">
      <c r="A64" s="659" t="str">
        <f>'приложение 1.1 '!A64</f>
        <v>1.1.3.40</v>
      </c>
      <c r="B64" s="692" t="str">
        <f>'приложение 1.1 '!B64</f>
        <v>Реконструкция ТП-230 (замена оборудования РУ-6кВ, РУ-0,4кВ, замена 2ТМГ-1000кВА)</v>
      </c>
      <c r="C64" s="485" t="str">
        <f>'приложение 1.1 '!C64</f>
        <v>C/П</v>
      </c>
      <c r="D64" s="457">
        <f>'приложение 1.1 '!D64</f>
        <v>0</v>
      </c>
      <c r="E64" s="457">
        <f>'приложение 1.1 '!E64</f>
        <v>2</v>
      </c>
      <c r="F64" s="190">
        <v>7.9234999999999998</v>
      </c>
      <c r="G64" s="485">
        <f>'приложение 1.1 '!F64</f>
        <v>2019</v>
      </c>
      <c r="H64" s="485">
        <f>'приложение 1.1 '!G64</f>
        <v>2019</v>
      </c>
      <c r="I64" s="159">
        <f>'приложение 1.1 '!H64</f>
        <v>4.4231930000000004</v>
      </c>
      <c r="J64" s="159">
        <f>'приложение 1.1 '!I64</f>
        <v>4.4231930000000004</v>
      </c>
      <c r="K64" s="159">
        <f>'приложение 1.1 '!J64</f>
        <v>0</v>
      </c>
      <c r="L64" s="159" t="str">
        <f>'приложение 1.1 '!K64</f>
        <v>-</v>
      </c>
      <c r="M64" s="159" t="str">
        <f>'приложение 1.1 '!L64</f>
        <v>-</v>
      </c>
      <c r="N64" s="159">
        <f>'приложение 1.1 '!M64</f>
        <v>0</v>
      </c>
      <c r="O64" s="159">
        <f>'приложение 1.1 '!N64</f>
        <v>2</v>
      </c>
      <c r="P64" s="159" t="str">
        <f>'приложение 1.1 '!O64</f>
        <v>-</v>
      </c>
      <c r="Q64" s="159" t="str">
        <f>'приложение 1.1 '!P64</f>
        <v>-</v>
      </c>
      <c r="R64" s="159" t="str">
        <f>'приложение 1.1 '!Q64</f>
        <v>-</v>
      </c>
      <c r="S64" s="159" t="str">
        <f>'приложение 1.1 '!R64</f>
        <v>-</v>
      </c>
      <c r="T64" s="159" t="str">
        <f>'приложение 1.1 '!S64</f>
        <v>-</v>
      </c>
      <c r="U64" s="159" t="str">
        <f>'приложение 1.1 '!T64</f>
        <v>-</v>
      </c>
      <c r="V64" s="159">
        <f>'приложение 1.1 '!U64</f>
        <v>0</v>
      </c>
      <c r="W64" s="159">
        <f>'приложение 1.1 '!V64</f>
        <v>2</v>
      </c>
      <c r="X64" s="159">
        <f>'приложение 1.1 '!W64</f>
        <v>0</v>
      </c>
      <c r="Y64" s="159">
        <f>'приложение 1.1 '!X64</f>
        <v>4.4231930000000004</v>
      </c>
      <c r="Z64" s="159">
        <f>'приложение 1.1 '!Y64</f>
        <v>0</v>
      </c>
      <c r="AA64" s="159">
        <f>'приложение 1.1 '!Z64</f>
        <v>0</v>
      </c>
      <c r="AB64" s="159">
        <f>'приложение 1.1 '!AA64</f>
        <v>0</v>
      </c>
      <c r="AC64" s="159">
        <f>'приложение 1.1 '!AB64</f>
        <v>4.4231930000000004</v>
      </c>
    </row>
    <row r="65" spans="1:29" ht="60.75">
      <c r="A65" s="659" t="str">
        <f>'приложение 1.1 '!A65</f>
        <v>1.1.3.41</v>
      </c>
      <c r="B65" s="692" t="str">
        <f>'приложение 1.1 '!B65</f>
        <v>Реконструкция ТП-458 (замена оборудования РУ-10кВ, РУ-0,4кВ, замена 2ТМГ-630кВА)</v>
      </c>
      <c r="C65" s="485" t="str">
        <f>'приложение 1.1 '!C65</f>
        <v>C/П</v>
      </c>
      <c r="D65" s="457">
        <f>'приложение 1.1 '!D65</f>
        <v>0</v>
      </c>
      <c r="E65" s="457">
        <f>'приложение 1.1 '!E65</f>
        <v>1.26</v>
      </c>
      <c r="F65" s="190">
        <v>7.2344999999999997</v>
      </c>
      <c r="G65" s="485">
        <f>'приложение 1.1 '!F65</f>
        <v>2019</v>
      </c>
      <c r="H65" s="485">
        <f>'приложение 1.1 '!G65</f>
        <v>2019</v>
      </c>
      <c r="I65" s="159">
        <f>'приложение 1.1 '!H65</f>
        <v>2.7181439999999997</v>
      </c>
      <c r="J65" s="159">
        <f>'приложение 1.1 '!I65</f>
        <v>2.7181439999999997</v>
      </c>
      <c r="K65" s="159">
        <f>'приложение 1.1 '!J65</f>
        <v>0</v>
      </c>
      <c r="L65" s="159" t="str">
        <f>'приложение 1.1 '!K65</f>
        <v>-</v>
      </c>
      <c r="M65" s="159" t="str">
        <f>'приложение 1.1 '!L65</f>
        <v>-</v>
      </c>
      <c r="N65" s="159">
        <f>'приложение 1.1 '!M65</f>
        <v>0</v>
      </c>
      <c r="O65" s="159">
        <f>'приложение 1.1 '!N65</f>
        <v>1.26</v>
      </c>
      <c r="P65" s="159" t="str">
        <f>'приложение 1.1 '!O65</f>
        <v>-</v>
      </c>
      <c r="Q65" s="159" t="str">
        <f>'приложение 1.1 '!P65</f>
        <v>-</v>
      </c>
      <c r="R65" s="159" t="str">
        <f>'приложение 1.1 '!Q65</f>
        <v>-</v>
      </c>
      <c r="S65" s="159" t="str">
        <f>'приложение 1.1 '!R65</f>
        <v>-</v>
      </c>
      <c r="T65" s="159" t="str">
        <f>'приложение 1.1 '!S65</f>
        <v>-</v>
      </c>
      <c r="U65" s="159" t="str">
        <f>'приложение 1.1 '!T65</f>
        <v>-</v>
      </c>
      <c r="V65" s="159">
        <f>'приложение 1.1 '!U65</f>
        <v>0</v>
      </c>
      <c r="W65" s="159">
        <f>'приложение 1.1 '!V65</f>
        <v>1.26</v>
      </c>
      <c r="X65" s="159">
        <f>'приложение 1.1 '!W65</f>
        <v>0</v>
      </c>
      <c r="Y65" s="159">
        <f>'приложение 1.1 '!X65</f>
        <v>2.7181439999999997</v>
      </c>
      <c r="Z65" s="159">
        <f>'приложение 1.1 '!Y65</f>
        <v>0</v>
      </c>
      <c r="AA65" s="159">
        <f>'приложение 1.1 '!Z65</f>
        <v>0</v>
      </c>
      <c r="AB65" s="159">
        <f>'приложение 1.1 '!AA65</f>
        <v>0</v>
      </c>
      <c r="AC65" s="159">
        <f>'приложение 1.1 '!AB65</f>
        <v>2.7181439999999997</v>
      </c>
    </row>
    <row r="66" spans="1:29" ht="60.75">
      <c r="A66" s="659" t="str">
        <f>'приложение 1.1 '!A66</f>
        <v>1.1.3.42</v>
      </c>
      <c r="B66" s="692" t="str">
        <f>'приложение 1.1 '!B66</f>
        <v>Реконструкция ТП-311 (замена оборудования РУ-10кВ, РУ-0,4кВ, замена 2ТМГ-630кВА)</v>
      </c>
      <c r="C66" s="485" t="str">
        <f>'приложение 1.1 '!C66</f>
        <v>C/П</v>
      </c>
      <c r="D66" s="457">
        <f>'приложение 1.1 '!D66</f>
        <v>0</v>
      </c>
      <c r="E66" s="457">
        <f>'приложение 1.1 '!E66</f>
        <v>1.26</v>
      </c>
      <c r="F66" s="190">
        <v>13.78</v>
      </c>
      <c r="G66" s="485">
        <f>'приложение 1.1 '!F66</f>
        <v>2019</v>
      </c>
      <c r="H66" s="485">
        <f>'приложение 1.1 '!G66</f>
        <v>2019</v>
      </c>
      <c r="I66" s="159">
        <f>'приложение 1.1 '!H66</f>
        <v>2.9328400000000001</v>
      </c>
      <c r="J66" s="159">
        <f>'приложение 1.1 '!I66</f>
        <v>2.9328400000000001</v>
      </c>
      <c r="K66" s="159">
        <f>'приложение 1.1 '!J66</f>
        <v>0</v>
      </c>
      <c r="L66" s="159" t="str">
        <f>'приложение 1.1 '!K66</f>
        <v>-</v>
      </c>
      <c r="M66" s="159" t="str">
        <f>'приложение 1.1 '!L66</f>
        <v>-</v>
      </c>
      <c r="N66" s="159">
        <f>'приложение 1.1 '!M66</f>
        <v>0</v>
      </c>
      <c r="O66" s="159">
        <f>'приложение 1.1 '!N66</f>
        <v>1.26</v>
      </c>
      <c r="P66" s="159" t="str">
        <f>'приложение 1.1 '!O66</f>
        <v>-</v>
      </c>
      <c r="Q66" s="159" t="str">
        <f>'приложение 1.1 '!P66</f>
        <v>-</v>
      </c>
      <c r="R66" s="159" t="str">
        <f>'приложение 1.1 '!Q66</f>
        <v>-</v>
      </c>
      <c r="S66" s="159" t="str">
        <f>'приложение 1.1 '!R66</f>
        <v>-</v>
      </c>
      <c r="T66" s="159" t="str">
        <f>'приложение 1.1 '!S66</f>
        <v>-</v>
      </c>
      <c r="U66" s="159" t="str">
        <f>'приложение 1.1 '!T66</f>
        <v>-</v>
      </c>
      <c r="V66" s="159">
        <f>'приложение 1.1 '!U66</f>
        <v>0</v>
      </c>
      <c r="W66" s="159">
        <f>'приложение 1.1 '!V66</f>
        <v>1.26</v>
      </c>
      <c r="X66" s="159">
        <f>'приложение 1.1 '!W66</f>
        <v>0</v>
      </c>
      <c r="Y66" s="159">
        <f>'приложение 1.1 '!X66</f>
        <v>2.9328400000000001</v>
      </c>
      <c r="Z66" s="159">
        <f>'приложение 1.1 '!Y66</f>
        <v>0</v>
      </c>
      <c r="AA66" s="159">
        <f>'приложение 1.1 '!Z66</f>
        <v>0</v>
      </c>
      <c r="AB66" s="159">
        <f>'приложение 1.1 '!AA66</f>
        <v>0</v>
      </c>
      <c r="AC66" s="159">
        <f>'приложение 1.1 '!AB66</f>
        <v>2.9328400000000001</v>
      </c>
    </row>
    <row r="67" spans="1:29" ht="60.75">
      <c r="A67" s="659" t="str">
        <f>'приложение 1.1 '!A67</f>
        <v>1.1.3.43</v>
      </c>
      <c r="B67" s="692" t="str">
        <f>'приложение 1.1 '!B67</f>
        <v>Реконструкция ТП-322 (замена оборудования РУ-10кВ, РУ-0,4кВ, замена 2ТМГ-630кВА)</v>
      </c>
      <c r="C67" s="485" t="str">
        <f>'приложение 1.1 '!C67</f>
        <v>C/П</v>
      </c>
      <c r="D67" s="457">
        <f>'приложение 1.1 '!D67</f>
        <v>0</v>
      </c>
      <c r="E67" s="457">
        <f>'приложение 1.1 '!E67</f>
        <v>1.26</v>
      </c>
      <c r="F67" s="190">
        <v>14.468999999999999</v>
      </c>
      <c r="G67" s="485">
        <f>'приложение 1.1 '!F67</f>
        <v>2019</v>
      </c>
      <c r="H67" s="485">
        <f>'приложение 1.1 '!G67</f>
        <v>2019</v>
      </c>
      <c r="I67" s="159">
        <f>'приложение 1.1 '!H67</f>
        <v>2.7971529999999998</v>
      </c>
      <c r="J67" s="159">
        <f>'приложение 1.1 '!I67</f>
        <v>2.7971529999999998</v>
      </c>
      <c r="K67" s="159">
        <f>'приложение 1.1 '!J67</f>
        <v>0</v>
      </c>
      <c r="L67" s="159" t="str">
        <f>'приложение 1.1 '!K67</f>
        <v>-</v>
      </c>
      <c r="M67" s="159" t="str">
        <f>'приложение 1.1 '!L67</f>
        <v>-</v>
      </c>
      <c r="N67" s="159">
        <f>'приложение 1.1 '!M67</f>
        <v>0</v>
      </c>
      <c r="O67" s="159">
        <f>'приложение 1.1 '!N67</f>
        <v>1.26</v>
      </c>
      <c r="P67" s="159" t="str">
        <f>'приложение 1.1 '!O67</f>
        <v>-</v>
      </c>
      <c r="Q67" s="159" t="str">
        <f>'приложение 1.1 '!P67</f>
        <v>-</v>
      </c>
      <c r="R67" s="159" t="str">
        <f>'приложение 1.1 '!Q67</f>
        <v>-</v>
      </c>
      <c r="S67" s="159" t="str">
        <f>'приложение 1.1 '!R67</f>
        <v>-</v>
      </c>
      <c r="T67" s="159" t="str">
        <f>'приложение 1.1 '!S67</f>
        <v>-</v>
      </c>
      <c r="U67" s="159" t="str">
        <f>'приложение 1.1 '!T67</f>
        <v>-</v>
      </c>
      <c r="V67" s="159">
        <f>'приложение 1.1 '!U67</f>
        <v>0</v>
      </c>
      <c r="W67" s="159">
        <f>'приложение 1.1 '!V67</f>
        <v>1.26</v>
      </c>
      <c r="X67" s="159">
        <f>'приложение 1.1 '!W67</f>
        <v>0</v>
      </c>
      <c r="Y67" s="159">
        <f>'приложение 1.1 '!X67</f>
        <v>2.7971529999999998</v>
      </c>
      <c r="Z67" s="159">
        <f>'приложение 1.1 '!Y67</f>
        <v>0</v>
      </c>
      <c r="AA67" s="159">
        <f>'приложение 1.1 '!Z67</f>
        <v>0</v>
      </c>
      <c r="AB67" s="159">
        <f>'приложение 1.1 '!AA67</f>
        <v>0</v>
      </c>
      <c r="AC67" s="159">
        <f>'приложение 1.1 '!AB67</f>
        <v>2.7971529999999998</v>
      </c>
    </row>
    <row r="68" spans="1:29" ht="60.75">
      <c r="A68" s="659" t="str">
        <f>'приложение 1.1 '!A68</f>
        <v>1.1.3.44</v>
      </c>
      <c r="B68" s="692" t="str">
        <f>'приложение 1.1 '!B68</f>
        <v>Реконструкция ТП-314 (замена оборудования РУ-10кВ, РУ-0,4кВ, замена 2ТМГ-630кВА)</v>
      </c>
      <c r="C68" s="485" t="str">
        <f>'приложение 1.1 '!C68</f>
        <v>C/П</v>
      </c>
      <c r="D68" s="457">
        <f>'приложение 1.1 '!D68</f>
        <v>0</v>
      </c>
      <c r="E68" s="457">
        <f>'приложение 1.1 '!E68</f>
        <v>1.26</v>
      </c>
      <c r="F68" s="190">
        <v>14.813499999999999</v>
      </c>
      <c r="G68" s="485">
        <f>'приложение 1.1 '!F68</f>
        <v>2019</v>
      </c>
      <c r="H68" s="485">
        <f>'приложение 1.1 '!G68</f>
        <v>2019</v>
      </c>
      <c r="I68" s="159">
        <f>'приложение 1.1 '!H68</f>
        <v>2.9328400000000001</v>
      </c>
      <c r="J68" s="159">
        <f>'приложение 1.1 '!I68</f>
        <v>2.9328400000000001</v>
      </c>
      <c r="K68" s="159">
        <f>'приложение 1.1 '!J68</f>
        <v>0</v>
      </c>
      <c r="L68" s="159" t="str">
        <f>'приложение 1.1 '!K68</f>
        <v>-</v>
      </c>
      <c r="M68" s="159" t="str">
        <f>'приложение 1.1 '!L68</f>
        <v>-</v>
      </c>
      <c r="N68" s="159">
        <f>'приложение 1.1 '!M68</f>
        <v>0</v>
      </c>
      <c r="O68" s="159">
        <f>'приложение 1.1 '!N68</f>
        <v>1.26</v>
      </c>
      <c r="P68" s="159" t="str">
        <f>'приложение 1.1 '!O68</f>
        <v>-</v>
      </c>
      <c r="Q68" s="159" t="str">
        <f>'приложение 1.1 '!P68</f>
        <v>-</v>
      </c>
      <c r="R68" s="159" t="str">
        <f>'приложение 1.1 '!Q68</f>
        <v>-</v>
      </c>
      <c r="S68" s="159" t="str">
        <f>'приложение 1.1 '!R68</f>
        <v>-</v>
      </c>
      <c r="T68" s="159" t="str">
        <f>'приложение 1.1 '!S68</f>
        <v>-</v>
      </c>
      <c r="U68" s="159" t="str">
        <f>'приложение 1.1 '!T68</f>
        <v>-</v>
      </c>
      <c r="V68" s="159">
        <f>'приложение 1.1 '!U68</f>
        <v>0</v>
      </c>
      <c r="W68" s="159">
        <f>'приложение 1.1 '!V68</f>
        <v>1.26</v>
      </c>
      <c r="X68" s="159">
        <f>'приложение 1.1 '!W68</f>
        <v>0</v>
      </c>
      <c r="Y68" s="159">
        <f>'приложение 1.1 '!X68</f>
        <v>2.9328400000000001</v>
      </c>
      <c r="Z68" s="159">
        <f>'приложение 1.1 '!Y68</f>
        <v>0</v>
      </c>
      <c r="AA68" s="159">
        <f>'приложение 1.1 '!Z68</f>
        <v>0</v>
      </c>
      <c r="AB68" s="159">
        <f>'приложение 1.1 '!AA68</f>
        <v>0</v>
      </c>
      <c r="AC68" s="159">
        <f>'приложение 1.1 '!AB68</f>
        <v>2.9328400000000001</v>
      </c>
    </row>
    <row r="69" spans="1:29" ht="60.75">
      <c r="A69" s="659" t="str">
        <f>'приложение 1.1 '!A69</f>
        <v>1.1.3.45</v>
      </c>
      <c r="B69" s="692" t="str">
        <f>'приложение 1.1 '!B69</f>
        <v>Реконструкция ТП-316 (замена оборудования РУ-10кВ, РУ-0,4кВ, замена 2ТМГ-630кВА)</v>
      </c>
      <c r="C69" s="485" t="str">
        <f>'приложение 1.1 '!C69</f>
        <v>C/П</v>
      </c>
      <c r="D69" s="457">
        <f>'приложение 1.1 '!D69</f>
        <v>0</v>
      </c>
      <c r="E69" s="457">
        <f>'приложение 1.1 '!E69</f>
        <v>1.26</v>
      </c>
      <c r="F69" s="190">
        <v>15.847</v>
      </c>
      <c r="G69" s="485">
        <f>'приложение 1.1 '!F69</f>
        <v>2019</v>
      </c>
      <c r="H69" s="485">
        <f>'приложение 1.1 '!G69</f>
        <v>2019</v>
      </c>
      <c r="I69" s="159">
        <f>'приложение 1.1 '!H69</f>
        <v>2.9328400000000001</v>
      </c>
      <c r="J69" s="159">
        <f>'приложение 1.1 '!I69</f>
        <v>2.9328400000000001</v>
      </c>
      <c r="K69" s="159">
        <f>'приложение 1.1 '!J69</f>
        <v>0</v>
      </c>
      <c r="L69" s="159" t="str">
        <f>'приложение 1.1 '!K69</f>
        <v>-</v>
      </c>
      <c r="M69" s="159" t="str">
        <f>'приложение 1.1 '!L69</f>
        <v>-</v>
      </c>
      <c r="N69" s="159">
        <f>'приложение 1.1 '!M69</f>
        <v>0</v>
      </c>
      <c r="O69" s="159">
        <f>'приложение 1.1 '!N69</f>
        <v>1.26</v>
      </c>
      <c r="P69" s="159" t="str">
        <f>'приложение 1.1 '!O69</f>
        <v>-</v>
      </c>
      <c r="Q69" s="159" t="str">
        <f>'приложение 1.1 '!P69</f>
        <v>-</v>
      </c>
      <c r="R69" s="159" t="str">
        <f>'приложение 1.1 '!Q69</f>
        <v>-</v>
      </c>
      <c r="S69" s="159" t="str">
        <f>'приложение 1.1 '!R69</f>
        <v>-</v>
      </c>
      <c r="T69" s="159" t="str">
        <f>'приложение 1.1 '!S69</f>
        <v>-</v>
      </c>
      <c r="U69" s="159" t="str">
        <f>'приложение 1.1 '!T69</f>
        <v>-</v>
      </c>
      <c r="V69" s="159">
        <f>'приложение 1.1 '!U69</f>
        <v>0</v>
      </c>
      <c r="W69" s="159">
        <f>'приложение 1.1 '!V69</f>
        <v>1.26</v>
      </c>
      <c r="X69" s="159">
        <f>'приложение 1.1 '!W69</f>
        <v>0</v>
      </c>
      <c r="Y69" s="159">
        <f>'приложение 1.1 '!X69</f>
        <v>2.9328400000000001</v>
      </c>
      <c r="Z69" s="159">
        <f>'приложение 1.1 '!Y69</f>
        <v>0</v>
      </c>
      <c r="AA69" s="159">
        <f>'приложение 1.1 '!Z69</f>
        <v>0</v>
      </c>
      <c r="AB69" s="159">
        <f>'приложение 1.1 '!AA69</f>
        <v>0</v>
      </c>
      <c r="AC69" s="159">
        <f>'приложение 1.1 '!AB69</f>
        <v>2.9328400000000001</v>
      </c>
    </row>
    <row r="70" spans="1:29" ht="60.75">
      <c r="A70" s="659" t="str">
        <f>'приложение 1.1 '!A70</f>
        <v>1.1.3.46</v>
      </c>
      <c r="B70" s="692" t="str">
        <f>'приложение 1.1 '!B70</f>
        <v>Реконструкция ТП-320 (замена оборудования РУ-10кВ, РУ-0,4кВ, замена 2ТМГ-630кВА)</v>
      </c>
      <c r="C70" s="485" t="str">
        <f>'приложение 1.1 '!C70</f>
        <v>C/П</v>
      </c>
      <c r="D70" s="457">
        <f>'приложение 1.1 '!D70</f>
        <v>0</v>
      </c>
      <c r="E70" s="457">
        <f>'приложение 1.1 '!E70</f>
        <v>1.26</v>
      </c>
      <c r="F70" s="190">
        <v>16.535999999999998</v>
      </c>
      <c r="G70" s="485">
        <f>'приложение 1.1 '!F70</f>
        <v>2019</v>
      </c>
      <c r="H70" s="485">
        <f>'приложение 1.1 '!G70</f>
        <v>2019</v>
      </c>
      <c r="I70" s="159">
        <f>'приложение 1.1 '!H70</f>
        <v>2.9328400000000001</v>
      </c>
      <c r="J70" s="159">
        <f>'приложение 1.1 '!I70</f>
        <v>2.9328400000000001</v>
      </c>
      <c r="K70" s="159">
        <f>'приложение 1.1 '!J70</f>
        <v>0</v>
      </c>
      <c r="L70" s="159" t="str">
        <f>'приложение 1.1 '!K70</f>
        <v>-</v>
      </c>
      <c r="M70" s="159" t="str">
        <f>'приложение 1.1 '!L70</f>
        <v>-</v>
      </c>
      <c r="N70" s="159">
        <f>'приложение 1.1 '!M70</f>
        <v>0</v>
      </c>
      <c r="O70" s="159">
        <f>'приложение 1.1 '!N70</f>
        <v>1.26</v>
      </c>
      <c r="P70" s="159" t="str">
        <f>'приложение 1.1 '!O70</f>
        <v>-</v>
      </c>
      <c r="Q70" s="159" t="str">
        <f>'приложение 1.1 '!P70</f>
        <v>-</v>
      </c>
      <c r="R70" s="159" t="str">
        <f>'приложение 1.1 '!Q70</f>
        <v>-</v>
      </c>
      <c r="S70" s="159" t="str">
        <f>'приложение 1.1 '!R70</f>
        <v>-</v>
      </c>
      <c r="T70" s="159" t="str">
        <f>'приложение 1.1 '!S70</f>
        <v>-</v>
      </c>
      <c r="U70" s="159" t="str">
        <f>'приложение 1.1 '!T70</f>
        <v>-</v>
      </c>
      <c r="V70" s="159">
        <f>'приложение 1.1 '!U70</f>
        <v>0</v>
      </c>
      <c r="W70" s="159">
        <f>'приложение 1.1 '!V70</f>
        <v>1.26</v>
      </c>
      <c r="X70" s="159">
        <f>'приложение 1.1 '!W70</f>
        <v>0</v>
      </c>
      <c r="Y70" s="159">
        <f>'приложение 1.1 '!X70</f>
        <v>2.9328400000000001</v>
      </c>
      <c r="Z70" s="159">
        <f>'приложение 1.1 '!Y70</f>
        <v>0</v>
      </c>
      <c r="AA70" s="159">
        <f>'приложение 1.1 '!Z70</f>
        <v>0</v>
      </c>
      <c r="AB70" s="159">
        <f>'приложение 1.1 '!AA70</f>
        <v>0</v>
      </c>
      <c r="AC70" s="159">
        <f>'приложение 1.1 '!AB70</f>
        <v>2.9328400000000001</v>
      </c>
    </row>
    <row r="71" spans="1:29" ht="60.75">
      <c r="A71" s="659" t="str">
        <f>'приложение 1.1 '!A71</f>
        <v>1.1.3.48</v>
      </c>
      <c r="B71" s="692" t="str">
        <f>'приложение 1.1 '!B71</f>
        <v>Реконструкция ТП - 417 (замена оборудования РУ-10кВ, РУ-0,4кВ, замена 2ТМГ-630кВА)</v>
      </c>
      <c r="C71" s="485" t="str">
        <f>'приложение 1.1 '!C71</f>
        <v>C/П</v>
      </c>
      <c r="D71" s="457">
        <f>'приложение 1.1 '!D71</f>
        <v>0</v>
      </c>
      <c r="E71" s="457">
        <f>'приложение 1.1 '!E71</f>
        <v>1.26</v>
      </c>
      <c r="F71" s="190">
        <v>14.468999999999999</v>
      </c>
      <c r="G71" s="485">
        <f>'приложение 1.1 '!F71</f>
        <v>2019</v>
      </c>
      <c r="H71" s="485">
        <f>'приложение 1.1 '!G71</f>
        <v>2019</v>
      </c>
      <c r="I71" s="159">
        <f>'приложение 1.1 '!H71</f>
        <v>2.9328400000000001</v>
      </c>
      <c r="J71" s="159">
        <f>'приложение 1.1 '!I71</f>
        <v>2.9328400000000001</v>
      </c>
      <c r="K71" s="159">
        <f>'приложение 1.1 '!J71</f>
        <v>0</v>
      </c>
      <c r="L71" s="159" t="str">
        <f>'приложение 1.1 '!K71</f>
        <v>-</v>
      </c>
      <c r="M71" s="159" t="str">
        <f>'приложение 1.1 '!L71</f>
        <v>-</v>
      </c>
      <c r="N71" s="159">
        <f>'приложение 1.1 '!M71</f>
        <v>0</v>
      </c>
      <c r="O71" s="159">
        <f>'приложение 1.1 '!N71</f>
        <v>1.26</v>
      </c>
      <c r="P71" s="159" t="str">
        <f>'приложение 1.1 '!O71</f>
        <v>-</v>
      </c>
      <c r="Q71" s="159" t="str">
        <f>'приложение 1.1 '!P71</f>
        <v>-</v>
      </c>
      <c r="R71" s="159" t="str">
        <f>'приложение 1.1 '!Q71</f>
        <v>-</v>
      </c>
      <c r="S71" s="159" t="str">
        <f>'приложение 1.1 '!R71</f>
        <v>-</v>
      </c>
      <c r="T71" s="159" t="str">
        <f>'приложение 1.1 '!S71</f>
        <v>-</v>
      </c>
      <c r="U71" s="159" t="str">
        <f>'приложение 1.1 '!T71</f>
        <v>-</v>
      </c>
      <c r="V71" s="159">
        <f>'приложение 1.1 '!U71</f>
        <v>0</v>
      </c>
      <c r="W71" s="159">
        <f>'приложение 1.1 '!V71</f>
        <v>1.26</v>
      </c>
      <c r="X71" s="159">
        <f>'приложение 1.1 '!W71</f>
        <v>0</v>
      </c>
      <c r="Y71" s="159">
        <f>'приложение 1.1 '!X71</f>
        <v>2.9328400000000001</v>
      </c>
      <c r="Z71" s="159">
        <f>'приложение 1.1 '!Y71</f>
        <v>0</v>
      </c>
      <c r="AA71" s="159">
        <f>'приложение 1.1 '!Z71</f>
        <v>0</v>
      </c>
      <c r="AB71" s="159">
        <f>'приложение 1.1 '!AA71</f>
        <v>0</v>
      </c>
      <c r="AC71" s="159">
        <f>'приложение 1.1 '!AB71</f>
        <v>2.9328400000000001</v>
      </c>
    </row>
    <row r="72" spans="1:29" ht="60.75">
      <c r="A72" s="659" t="str">
        <f>'приложение 1.1 '!A72</f>
        <v>1.1.3.50</v>
      </c>
      <c r="B72" s="692" t="str">
        <f>'приложение 1.1 '!B72</f>
        <v>Реконструкция ТП-487 (замена оборудования РУ-10кВ, РУ-0,4кВ, замена 2ТМГ-630кВА)</v>
      </c>
      <c r="C72" s="485" t="str">
        <f>'приложение 1.1 '!C72</f>
        <v>C/П</v>
      </c>
      <c r="D72" s="457">
        <f>'приложение 1.1 '!D72</f>
        <v>0</v>
      </c>
      <c r="E72" s="457">
        <f>'приложение 1.1 '!E72</f>
        <v>1.26</v>
      </c>
      <c r="F72" s="190">
        <v>17.569499999999998</v>
      </c>
      <c r="G72" s="485">
        <f>'приложение 1.1 '!F72</f>
        <v>2019</v>
      </c>
      <c r="H72" s="485">
        <f>'приложение 1.1 '!G72</f>
        <v>2019</v>
      </c>
      <c r="I72" s="159">
        <f>'приложение 1.1 '!H72</f>
        <v>1.338943</v>
      </c>
      <c r="J72" s="159">
        <f>'приложение 1.1 '!I72</f>
        <v>1.338943</v>
      </c>
      <c r="K72" s="159">
        <f>'приложение 1.1 '!J72</f>
        <v>0</v>
      </c>
      <c r="L72" s="159" t="str">
        <f>'приложение 1.1 '!K72</f>
        <v>-</v>
      </c>
      <c r="M72" s="159" t="str">
        <f>'приложение 1.1 '!L72</f>
        <v>-</v>
      </c>
      <c r="N72" s="159">
        <f>'приложение 1.1 '!M72</f>
        <v>0</v>
      </c>
      <c r="O72" s="159">
        <f>'приложение 1.1 '!N72</f>
        <v>1.26</v>
      </c>
      <c r="P72" s="159" t="str">
        <f>'приложение 1.1 '!O72</f>
        <v>-</v>
      </c>
      <c r="Q72" s="159" t="str">
        <f>'приложение 1.1 '!P72</f>
        <v>-</v>
      </c>
      <c r="R72" s="159" t="str">
        <f>'приложение 1.1 '!Q72</f>
        <v>-</v>
      </c>
      <c r="S72" s="159" t="str">
        <f>'приложение 1.1 '!R72</f>
        <v>-</v>
      </c>
      <c r="T72" s="159" t="str">
        <f>'приложение 1.1 '!S72</f>
        <v>-</v>
      </c>
      <c r="U72" s="159" t="str">
        <f>'приложение 1.1 '!T72</f>
        <v>-</v>
      </c>
      <c r="V72" s="159">
        <f>'приложение 1.1 '!U72</f>
        <v>0</v>
      </c>
      <c r="W72" s="159">
        <f>'приложение 1.1 '!V72</f>
        <v>1.26</v>
      </c>
      <c r="X72" s="159">
        <f>'приложение 1.1 '!W72</f>
        <v>0</v>
      </c>
      <c r="Y72" s="159">
        <f>'приложение 1.1 '!X72</f>
        <v>1.338943</v>
      </c>
      <c r="Z72" s="159">
        <f>'приложение 1.1 '!Y72</f>
        <v>0</v>
      </c>
      <c r="AA72" s="159">
        <f>'приложение 1.1 '!Z72</f>
        <v>0</v>
      </c>
      <c r="AB72" s="159">
        <f>'приложение 1.1 '!AA72</f>
        <v>0</v>
      </c>
      <c r="AC72" s="159">
        <f>'приложение 1.1 '!AB72</f>
        <v>1.338943</v>
      </c>
    </row>
    <row r="73" spans="1:29" ht="60.75">
      <c r="A73" s="659" t="str">
        <f>'приложение 1.1 '!A73</f>
        <v>1.1.3.51</v>
      </c>
      <c r="B73" s="692" t="str">
        <f>'приложение 1.1 '!B73</f>
        <v>Реконструкция ТП-485 (замена оборудования РУ-10кВ, РУ-0,4кВ, замена 2ТМГ-630кВА)</v>
      </c>
      <c r="C73" s="485" t="str">
        <f>'приложение 1.1 '!C73</f>
        <v>C/П</v>
      </c>
      <c r="D73" s="457">
        <f>'приложение 1.1 '!D73</f>
        <v>0</v>
      </c>
      <c r="E73" s="457">
        <f>'приложение 1.1 '!E73</f>
        <v>1.26</v>
      </c>
      <c r="F73" s="190">
        <v>15.5025</v>
      </c>
      <c r="G73" s="485">
        <f>'приложение 1.1 '!F73</f>
        <v>2019</v>
      </c>
      <c r="H73" s="485">
        <f>'приложение 1.1 '!G73</f>
        <v>2019</v>
      </c>
      <c r="I73" s="159">
        <f>'приложение 1.1 '!H73</f>
        <v>2.311083</v>
      </c>
      <c r="J73" s="159">
        <f>'приложение 1.1 '!I73</f>
        <v>2.311083</v>
      </c>
      <c r="K73" s="159">
        <f>'приложение 1.1 '!J73</f>
        <v>0</v>
      </c>
      <c r="L73" s="159" t="str">
        <f>'приложение 1.1 '!K73</f>
        <v>-</v>
      </c>
      <c r="M73" s="159" t="str">
        <f>'приложение 1.1 '!L73</f>
        <v>-</v>
      </c>
      <c r="N73" s="159">
        <f>'приложение 1.1 '!M73</f>
        <v>0</v>
      </c>
      <c r="O73" s="159">
        <f>'приложение 1.1 '!N73</f>
        <v>1.26</v>
      </c>
      <c r="P73" s="159" t="str">
        <f>'приложение 1.1 '!O73</f>
        <v>-</v>
      </c>
      <c r="Q73" s="159" t="str">
        <f>'приложение 1.1 '!P73</f>
        <v>-</v>
      </c>
      <c r="R73" s="159" t="str">
        <f>'приложение 1.1 '!Q73</f>
        <v>-</v>
      </c>
      <c r="S73" s="159" t="str">
        <f>'приложение 1.1 '!R73</f>
        <v>-</v>
      </c>
      <c r="T73" s="159" t="str">
        <f>'приложение 1.1 '!S73</f>
        <v>-</v>
      </c>
      <c r="U73" s="159" t="str">
        <f>'приложение 1.1 '!T73</f>
        <v>-</v>
      </c>
      <c r="V73" s="159">
        <f>'приложение 1.1 '!U73</f>
        <v>0</v>
      </c>
      <c r="W73" s="159">
        <f>'приложение 1.1 '!V73</f>
        <v>1.26</v>
      </c>
      <c r="X73" s="159">
        <f>'приложение 1.1 '!W73</f>
        <v>0</v>
      </c>
      <c r="Y73" s="159">
        <f>'приложение 1.1 '!X73</f>
        <v>2.311083</v>
      </c>
      <c r="Z73" s="159">
        <f>'приложение 1.1 '!Y73</f>
        <v>0</v>
      </c>
      <c r="AA73" s="159">
        <f>'приложение 1.1 '!Z73</f>
        <v>0</v>
      </c>
      <c r="AB73" s="159">
        <f>'приложение 1.1 '!AA73</f>
        <v>0</v>
      </c>
      <c r="AC73" s="159">
        <f>'приложение 1.1 '!AB73</f>
        <v>2.311083</v>
      </c>
    </row>
    <row r="74" spans="1:29" ht="60.75">
      <c r="A74" s="659" t="str">
        <f>'приложение 1.1 '!A74</f>
        <v>1.1.3.52</v>
      </c>
      <c r="B74" s="692" t="str">
        <f>'приложение 1.1 '!B74</f>
        <v>Реконструкция ТП-486 (замена оборудования РУ-10кВ, РУ-0,4кВ, замена 2ТМГ-630кВА)</v>
      </c>
      <c r="C74" s="485" t="str">
        <f>'приложение 1.1 '!C74</f>
        <v>C/П</v>
      </c>
      <c r="D74" s="457">
        <f>'приложение 1.1 '!D74</f>
        <v>0</v>
      </c>
      <c r="E74" s="457">
        <f>'приложение 1.1 '!E74</f>
        <v>1.26</v>
      </c>
      <c r="F74" s="190">
        <v>13.78</v>
      </c>
      <c r="G74" s="485">
        <f>'приложение 1.1 '!F74</f>
        <v>2019</v>
      </c>
      <c r="H74" s="485">
        <f>'приложение 1.1 '!G74</f>
        <v>2019</v>
      </c>
      <c r="I74" s="159">
        <f>'приложение 1.1 '!H74</f>
        <v>2.5034479999999997</v>
      </c>
      <c r="J74" s="159">
        <f>'приложение 1.1 '!I74</f>
        <v>2.5034479999999997</v>
      </c>
      <c r="K74" s="159">
        <f>'приложение 1.1 '!J74</f>
        <v>0</v>
      </c>
      <c r="L74" s="159" t="str">
        <f>'приложение 1.1 '!K74</f>
        <v>-</v>
      </c>
      <c r="M74" s="159" t="str">
        <f>'приложение 1.1 '!L74</f>
        <v>-</v>
      </c>
      <c r="N74" s="159">
        <f>'приложение 1.1 '!M74</f>
        <v>0</v>
      </c>
      <c r="O74" s="159">
        <f>'приложение 1.1 '!N74</f>
        <v>1.26</v>
      </c>
      <c r="P74" s="159" t="str">
        <f>'приложение 1.1 '!O74</f>
        <v>-</v>
      </c>
      <c r="Q74" s="159" t="str">
        <f>'приложение 1.1 '!P74</f>
        <v>-</v>
      </c>
      <c r="R74" s="159" t="str">
        <f>'приложение 1.1 '!Q74</f>
        <v>-</v>
      </c>
      <c r="S74" s="159" t="str">
        <f>'приложение 1.1 '!R74</f>
        <v>-</v>
      </c>
      <c r="T74" s="159" t="str">
        <f>'приложение 1.1 '!S74</f>
        <v>-</v>
      </c>
      <c r="U74" s="159" t="str">
        <f>'приложение 1.1 '!T74</f>
        <v>-</v>
      </c>
      <c r="V74" s="159">
        <f>'приложение 1.1 '!U74</f>
        <v>0</v>
      </c>
      <c r="W74" s="159">
        <f>'приложение 1.1 '!V74</f>
        <v>1.26</v>
      </c>
      <c r="X74" s="159">
        <f>'приложение 1.1 '!W74</f>
        <v>0</v>
      </c>
      <c r="Y74" s="159">
        <f>'приложение 1.1 '!X74</f>
        <v>2.5034479999999997</v>
      </c>
      <c r="Z74" s="159">
        <f>'приложение 1.1 '!Y74</f>
        <v>0</v>
      </c>
      <c r="AA74" s="159">
        <f>'приложение 1.1 '!Z74</f>
        <v>0</v>
      </c>
      <c r="AB74" s="159">
        <f>'приложение 1.1 '!AA74</f>
        <v>0</v>
      </c>
      <c r="AC74" s="159">
        <f>'приложение 1.1 '!AB74</f>
        <v>2.5034479999999997</v>
      </c>
    </row>
    <row r="75" spans="1:29" ht="60.75">
      <c r="A75" s="659" t="str">
        <f>'приложение 1.1 '!A75</f>
        <v>1.1.3.53</v>
      </c>
      <c r="B75" s="692" t="str">
        <f>'приложение 1.1 '!B75</f>
        <v>Реконструкция ТП-280 (замена оборудования РУ-10кВ, РУ-0,4кВ, замена 2ТМГ-630кВА)</v>
      </c>
      <c r="C75" s="485" t="str">
        <f>'приложение 1.1 '!C75</f>
        <v>C/П</v>
      </c>
      <c r="D75" s="457">
        <f>'приложение 1.1 '!D75</f>
        <v>0</v>
      </c>
      <c r="E75" s="457">
        <f>'приложение 1.1 '!E75</f>
        <v>1.26</v>
      </c>
      <c r="F75" s="190">
        <v>18.258499999999998</v>
      </c>
      <c r="G75" s="485">
        <f>'приложение 1.1 '!F75</f>
        <v>2019</v>
      </c>
      <c r="H75" s="485">
        <f>'приложение 1.1 '!G75</f>
        <v>2019</v>
      </c>
      <c r="I75" s="159">
        <f>'приложение 1.1 '!H75</f>
        <v>2.9328400000000001</v>
      </c>
      <c r="J75" s="159">
        <f>'приложение 1.1 '!I75</f>
        <v>2.9328400000000001</v>
      </c>
      <c r="K75" s="159">
        <f>'приложение 1.1 '!J75</f>
        <v>0</v>
      </c>
      <c r="L75" s="159" t="str">
        <f>'приложение 1.1 '!K75</f>
        <v>-</v>
      </c>
      <c r="M75" s="159" t="str">
        <f>'приложение 1.1 '!L75</f>
        <v>-</v>
      </c>
      <c r="N75" s="159">
        <f>'приложение 1.1 '!M75</f>
        <v>0</v>
      </c>
      <c r="O75" s="159">
        <f>'приложение 1.1 '!N75</f>
        <v>1.26</v>
      </c>
      <c r="P75" s="159" t="str">
        <f>'приложение 1.1 '!O75</f>
        <v>-</v>
      </c>
      <c r="Q75" s="159" t="str">
        <f>'приложение 1.1 '!P75</f>
        <v>-</v>
      </c>
      <c r="R75" s="159" t="str">
        <f>'приложение 1.1 '!Q75</f>
        <v>-</v>
      </c>
      <c r="S75" s="159" t="str">
        <f>'приложение 1.1 '!R75</f>
        <v>-</v>
      </c>
      <c r="T75" s="159" t="str">
        <f>'приложение 1.1 '!S75</f>
        <v>-</v>
      </c>
      <c r="U75" s="159" t="str">
        <f>'приложение 1.1 '!T75</f>
        <v>-</v>
      </c>
      <c r="V75" s="159">
        <f>'приложение 1.1 '!U75</f>
        <v>0</v>
      </c>
      <c r="W75" s="159">
        <f>'приложение 1.1 '!V75</f>
        <v>1.26</v>
      </c>
      <c r="X75" s="159">
        <f>'приложение 1.1 '!W75</f>
        <v>0</v>
      </c>
      <c r="Y75" s="159">
        <f>'приложение 1.1 '!X75</f>
        <v>2.9328400000000001</v>
      </c>
      <c r="Z75" s="159">
        <f>'приложение 1.1 '!Y75</f>
        <v>0</v>
      </c>
      <c r="AA75" s="159">
        <f>'приложение 1.1 '!Z75</f>
        <v>0</v>
      </c>
      <c r="AB75" s="159">
        <f>'приложение 1.1 '!AA75</f>
        <v>0</v>
      </c>
      <c r="AC75" s="159">
        <f>'приложение 1.1 '!AB75</f>
        <v>2.9328400000000001</v>
      </c>
    </row>
    <row r="76" spans="1:29" ht="60.75">
      <c r="A76" s="659" t="str">
        <f>'приложение 1.1 '!A76</f>
        <v>1.1.3.54</v>
      </c>
      <c r="B76" s="692" t="str">
        <f>'приложение 1.1 '!B76</f>
        <v>Реконструкция ТП-281 (замена оборудования РУ-10кВ, РУ-0,4кВ, замена 2ТМГ-630кВА)</v>
      </c>
      <c r="C76" s="485" t="str">
        <f>'приложение 1.1 '!C76</f>
        <v>C/П</v>
      </c>
      <c r="D76" s="457">
        <f>'приложение 1.1 '!D76</f>
        <v>0</v>
      </c>
      <c r="E76" s="457">
        <f>'приложение 1.1 '!E76</f>
        <v>1.26</v>
      </c>
      <c r="F76" s="190">
        <v>8.956999999999999</v>
      </c>
      <c r="G76" s="485">
        <f>'приложение 1.1 '!F76</f>
        <v>2019</v>
      </c>
      <c r="H76" s="485">
        <f>'приложение 1.1 '!G76</f>
        <v>2019</v>
      </c>
      <c r="I76" s="159">
        <f>'приложение 1.1 '!H76</f>
        <v>2.7971529999999998</v>
      </c>
      <c r="J76" s="159">
        <f>'приложение 1.1 '!I76</f>
        <v>2.7971529999999998</v>
      </c>
      <c r="K76" s="159">
        <f>'приложение 1.1 '!J76</f>
        <v>0</v>
      </c>
      <c r="L76" s="159" t="str">
        <f>'приложение 1.1 '!K76</f>
        <v>-</v>
      </c>
      <c r="M76" s="159" t="str">
        <f>'приложение 1.1 '!L76</f>
        <v>-</v>
      </c>
      <c r="N76" s="159">
        <f>'приложение 1.1 '!M76</f>
        <v>0</v>
      </c>
      <c r="O76" s="159">
        <f>'приложение 1.1 '!N76</f>
        <v>1.26</v>
      </c>
      <c r="P76" s="159" t="str">
        <f>'приложение 1.1 '!O76</f>
        <v>-</v>
      </c>
      <c r="Q76" s="159" t="str">
        <f>'приложение 1.1 '!P76</f>
        <v>-</v>
      </c>
      <c r="R76" s="159" t="str">
        <f>'приложение 1.1 '!Q76</f>
        <v>-</v>
      </c>
      <c r="S76" s="159" t="str">
        <f>'приложение 1.1 '!R76</f>
        <v>-</v>
      </c>
      <c r="T76" s="159" t="str">
        <f>'приложение 1.1 '!S76</f>
        <v>-</v>
      </c>
      <c r="U76" s="159" t="str">
        <f>'приложение 1.1 '!T76</f>
        <v>-</v>
      </c>
      <c r="V76" s="159">
        <f>'приложение 1.1 '!U76</f>
        <v>0</v>
      </c>
      <c r="W76" s="159">
        <f>'приложение 1.1 '!V76</f>
        <v>1.26</v>
      </c>
      <c r="X76" s="159">
        <f>'приложение 1.1 '!W76</f>
        <v>0</v>
      </c>
      <c r="Y76" s="159">
        <f>'приложение 1.1 '!X76</f>
        <v>2.7971529999999998</v>
      </c>
      <c r="Z76" s="159">
        <f>'приложение 1.1 '!Y76</f>
        <v>0</v>
      </c>
      <c r="AA76" s="159">
        <f>'приложение 1.1 '!Z76</f>
        <v>0</v>
      </c>
      <c r="AB76" s="159">
        <f>'приложение 1.1 '!AA76</f>
        <v>0</v>
      </c>
      <c r="AC76" s="159">
        <f>'приложение 1.1 '!AB76</f>
        <v>2.7971529999999998</v>
      </c>
    </row>
    <row r="77" spans="1:29" ht="60.75">
      <c r="A77" s="659" t="str">
        <f>'приложение 1.1 '!A77</f>
        <v>1.1.3.55</v>
      </c>
      <c r="B77" s="692" t="str">
        <f>'приложение 1.1 '!B77</f>
        <v>Реконструкция ТП-282 (замена оборудования РУ-10кВ, РУ-0,4кВ, замена 2ТМГ-400кВА)</v>
      </c>
      <c r="C77" s="485" t="str">
        <f>'приложение 1.1 '!C77</f>
        <v>C/П</v>
      </c>
      <c r="D77" s="457">
        <f>'приложение 1.1 '!D77</f>
        <v>0</v>
      </c>
      <c r="E77" s="457">
        <f>'приложение 1.1 '!E77</f>
        <v>0.8</v>
      </c>
      <c r="F77" s="190">
        <v>9.645999999999999</v>
      </c>
      <c r="G77" s="485">
        <f>'приложение 1.1 '!F77</f>
        <v>2020</v>
      </c>
      <c r="H77" s="485">
        <f>'приложение 1.1 '!G77</f>
        <v>2020</v>
      </c>
      <c r="I77" s="159">
        <f>'приложение 1.1 '!H77</f>
        <v>2.9328400000000001</v>
      </c>
      <c r="J77" s="159">
        <f>'приложение 1.1 '!I77</f>
        <v>2.9328400000000001</v>
      </c>
      <c r="K77" s="159">
        <f>'приложение 1.1 '!J77</f>
        <v>0</v>
      </c>
      <c r="L77" s="159" t="str">
        <f>'приложение 1.1 '!K77</f>
        <v>-</v>
      </c>
      <c r="M77" s="159" t="str">
        <f>'приложение 1.1 '!L77</f>
        <v>-</v>
      </c>
      <c r="N77" s="159" t="str">
        <f>'приложение 1.1 '!M77</f>
        <v>-</v>
      </c>
      <c r="O77" s="159" t="str">
        <f>'приложение 1.1 '!N77</f>
        <v>-</v>
      </c>
      <c r="P77" s="159">
        <f>'приложение 1.1 '!O77</f>
        <v>0</v>
      </c>
      <c r="Q77" s="159">
        <f>'приложение 1.1 '!P77</f>
        <v>0.8</v>
      </c>
      <c r="R77" s="159" t="str">
        <f>'приложение 1.1 '!Q77</f>
        <v>-</v>
      </c>
      <c r="S77" s="159" t="str">
        <f>'приложение 1.1 '!R77</f>
        <v>-</v>
      </c>
      <c r="T77" s="159" t="str">
        <f>'приложение 1.1 '!S77</f>
        <v>-</v>
      </c>
      <c r="U77" s="159" t="str">
        <f>'приложение 1.1 '!T77</f>
        <v>-</v>
      </c>
      <c r="V77" s="159">
        <f>'приложение 1.1 '!U77</f>
        <v>0</v>
      </c>
      <c r="W77" s="159">
        <f>'приложение 1.1 '!V77</f>
        <v>0.8</v>
      </c>
      <c r="X77" s="159">
        <f>'приложение 1.1 '!W77</f>
        <v>0</v>
      </c>
      <c r="Y77" s="159">
        <f>'приложение 1.1 '!X77</f>
        <v>0</v>
      </c>
      <c r="Z77" s="159">
        <f>'приложение 1.1 '!Y77</f>
        <v>2.9328400000000001</v>
      </c>
      <c r="AA77" s="159">
        <f>'приложение 1.1 '!Z77</f>
        <v>0</v>
      </c>
      <c r="AB77" s="159">
        <f>'приложение 1.1 '!AA77</f>
        <v>0</v>
      </c>
      <c r="AC77" s="159">
        <f>'приложение 1.1 '!AB77</f>
        <v>2.9328400000000001</v>
      </c>
    </row>
    <row r="78" spans="1:29" ht="60.75">
      <c r="A78" s="659" t="str">
        <f>'приложение 1.1 '!A78</f>
        <v>1.1.3.56</v>
      </c>
      <c r="B78" s="692" t="str">
        <f>'приложение 1.1 '!B78</f>
        <v>Реконструкция ТП -284 (замена оборудования РУ-10кВ, РУ-0,4кВ, замена 2ТМГ-400кВА)</v>
      </c>
      <c r="C78" s="485" t="str">
        <f>'приложение 1.1 '!C78</f>
        <v>C/П</v>
      </c>
      <c r="D78" s="457">
        <f>'приложение 1.1 '!D78</f>
        <v>0</v>
      </c>
      <c r="E78" s="457">
        <f>'приложение 1.1 '!E78</f>
        <v>0.8</v>
      </c>
      <c r="F78" s="190">
        <v>19.291999999999998</v>
      </c>
      <c r="G78" s="485">
        <f>'приложение 1.1 '!F78</f>
        <v>2020</v>
      </c>
      <c r="H78" s="485">
        <f>'приложение 1.1 '!G78</f>
        <v>2020</v>
      </c>
      <c r="I78" s="159">
        <f>'приложение 1.1 '!H78</f>
        <v>2.7971529999999998</v>
      </c>
      <c r="J78" s="159">
        <f>'приложение 1.1 '!I78</f>
        <v>2.7971529999999998</v>
      </c>
      <c r="K78" s="159">
        <f>'приложение 1.1 '!J78</f>
        <v>0</v>
      </c>
      <c r="L78" s="159" t="str">
        <f>'приложение 1.1 '!K78</f>
        <v>-</v>
      </c>
      <c r="M78" s="159" t="str">
        <f>'приложение 1.1 '!L78</f>
        <v>-</v>
      </c>
      <c r="N78" s="159" t="str">
        <f>'приложение 1.1 '!M78</f>
        <v>-</v>
      </c>
      <c r="O78" s="159" t="str">
        <f>'приложение 1.1 '!N78</f>
        <v>-</v>
      </c>
      <c r="P78" s="159">
        <f>'приложение 1.1 '!O78</f>
        <v>0</v>
      </c>
      <c r="Q78" s="159">
        <f>'приложение 1.1 '!P78</f>
        <v>0.8</v>
      </c>
      <c r="R78" s="159" t="str">
        <f>'приложение 1.1 '!Q78</f>
        <v>-</v>
      </c>
      <c r="S78" s="159" t="str">
        <f>'приложение 1.1 '!R78</f>
        <v>-</v>
      </c>
      <c r="T78" s="159" t="str">
        <f>'приложение 1.1 '!S78</f>
        <v>-</v>
      </c>
      <c r="U78" s="159" t="str">
        <f>'приложение 1.1 '!T78</f>
        <v>-</v>
      </c>
      <c r="V78" s="159">
        <f>'приложение 1.1 '!U78</f>
        <v>0</v>
      </c>
      <c r="W78" s="159">
        <f>'приложение 1.1 '!V78</f>
        <v>0.8</v>
      </c>
      <c r="X78" s="159">
        <f>'приложение 1.1 '!W78</f>
        <v>0</v>
      </c>
      <c r="Y78" s="159">
        <f>'приложение 1.1 '!X78</f>
        <v>0</v>
      </c>
      <c r="Z78" s="159">
        <f>'приложение 1.1 '!Y78</f>
        <v>2.7971529999999998</v>
      </c>
      <c r="AA78" s="159">
        <f>'приложение 1.1 '!Z78</f>
        <v>0</v>
      </c>
      <c r="AB78" s="159">
        <f>'приложение 1.1 '!AA78</f>
        <v>0</v>
      </c>
      <c r="AC78" s="159">
        <f>'приложение 1.1 '!AB78</f>
        <v>2.7971529999999998</v>
      </c>
    </row>
    <row r="79" spans="1:29" ht="60.75">
      <c r="A79" s="659" t="str">
        <f>'приложение 1.1 '!A79</f>
        <v>1.1.3.57</v>
      </c>
      <c r="B79" s="692" t="str">
        <f>'приложение 1.1 '!B79</f>
        <v>Реконструкция ТП-285 (замена оборудования РУ-10кВ, РУ-0,4кВ, замена 2ТМГ-630кВА)</v>
      </c>
      <c r="C79" s="485" t="str">
        <f>'приложение 1.1 '!C79</f>
        <v>C/П</v>
      </c>
      <c r="D79" s="457">
        <f>'приложение 1.1 '!D79</f>
        <v>0</v>
      </c>
      <c r="E79" s="457">
        <f>'приложение 1.1 '!E79</f>
        <v>1.26</v>
      </c>
      <c r="F79" s="190">
        <v>14.124499999999999</v>
      </c>
      <c r="G79" s="485">
        <f>'приложение 1.1 '!F79</f>
        <v>2020</v>
      </c>
      <c r="H79" s="485">
        <f>'приложение 1.1 '!G79</f>
        <v>2020</v>
      </c>
      <c r="I79" s="159">
        <f>'приложение 1.1 '!H79</f>
        <v>2.5824569999999998</v>
      </c>
      <c r="J79" s="159">
        <f>'приложение 1.1 '!I79</f>
        <v>2.5824569999999998</v>
      </c>
      <c r="K79" s="159">
        <f>'приложение 1.1 '!J79</f>
        <v>0</v>
      </c>
      <c r="L79" s="159" t="str">
        <f>'приложение 1.1 '!K79</f>
        <v>-</v>
      </c>
      <c r="M79" s="159" t="str">
        <f>'приложение 1.1 '!L79</f>
        <v>-</v>
      </c>
      <c r="N79" s="159" t="str">
        <f>'приложение 1.1 '!M79</f>
        <v>-</v>
      </c>
      <c r="O79" s="159" t="str">
        <f>'приложение 1.1 '!N79</f>
        <v>-</v>
      </c>
      <c r="P79" s="159">
        <f>'приложение 1.1 '!O79</f>
        <v>0</v>
      </c>
      <c r="Q79" s="159">
        <f>'приложение 1.1 '!P79</f>
        <v>1.26</v>
      </c>
      <c r="R79" s="159" t="str">
        <f>'приложение 1.1 '!Q79</f>
        <v>-</v>
      </c>
      <c r="S79" s="159" t="str">
        <f>'приложение 1.1 '!R79</f>
        <v>-</v>
      </c>
      <c r="T79" s="159" t="str">
        <f>'приложение 1.1 '!S79</f>
        <v>-</v>
      </c>
      <c r="U79" s="159" t="str">
        <f>'приложение 1.1 '!T79</f>
        <v>-</v>
      </c>
      <c r="V79" s="159">
        <f>'приложение 1.1 '!U79</f>
        <v>0</v>
      </c>
      <c r="W79" s="159">
        <f>'приложение 1.1 '!V79</f>
        <v>1.26</v>
      </c>
      <c r="X79" s="159">
        <f>'приложение 1.1 '!W79</f>
        <v>0</v>
      </c>
      <c r="Y79" s="159">
        <f>'приложение 1.1 '!X79</f>
        <v>0</v>
      </c>
      <c r="Z79" s="159">
        <f>'приложение 1.1 '!Y79</f>
        <v>2.5824569999999998</v>
      </c>
      <c r="AA79" s="159">
        <f>'приложение 1.1 '!Z79</f>
        <v>0</v>
      </c>
      <c r="AB79" s="159">
        <f>'приложение 1.1 '!AA79</f>
        <v>0</v>
      </c>
      <c r="AC79" s="159">
        <f>'приложение 1.1 '!AB79</f>
        <v>2.5824569999999998</v>
      </c>
    </row>
    <row r="80" spans="1:29" ht="60.75">
      <c r="A80" s="659" t="str">
        <f>'приложение 1.1 '!A80</f>
        <v>1.1.3.58</v>
      </c>
      <c r="B80" s="692" t="str">
        <f>'приложение 1.1 '!B80</f>
        <v>Реконструкция ТП-286 (замена оборудования РУ-10кВ, РУ-0,4кВ, замена 2ТМГ-630кВА)</v>
      </c>
      <c r="C80" s="485" t="str">
        <f>'приложение 1.1 '!C80</f>
        <v>C/П</v>
      </c>
      <c r="D80" s="457">
        <f>'приложение 1.1 '!D80</f>
        <v>0</v>
      </c>
      <c r="E80" s="457">
        <f>'приложение 1.1 '!E80</f>
        <v>1.26</v>
      </c>
      <c r="F80" s="190">
        <v>11.023999999999999</v>
      </c>
      <c r="G80" s="485">
        <f>'приложение 1.1 '!F80</f>
        <v>2020</v>
      </c>
      <c r="H80" s="485">
        <f>'приложение 1.1 '!G80</f>
        <v>2020</v>
      </c>
      <c r="I80" s="159">
        <f>'приложение 1.1 '!H80</f>
        <v>2.5824569999999998</v>
      </c>
      <c r="J80" s="159">
        <f>'приложение 1.1 '!I80</f>
        <v>2.5824569999999998</v>
      </c>
      <c r="K80" s="159">
        <f>'приложение 1.1 '!J80</f>
        <v>0</v>
      </c>
      <c r="L80" s="159" t="str">
        <f>'приложение 1.1 '!K80</f>
        <v>-</v>
      </c>
      <c r="M80" s="159" t="str">
        <f>'приложение 1.1 '!L80</f>
        <v>-</v>
      </c>
      <c r="N80" s="159" t="str">
        <f>'приложение 1.1 '!M80</f>
        <v>-</v>
      </c>
      <c r="O80" s="159" t="str">
        <f>'приложение 1.1 '!N80</f>
        <v>-</v>
      </c>
      <c r="P80" s="159">
        <f>'приложение 1.1 '!O80</f>
        <v>0</v>
      </c>
      <c r="Q80" s="159">
        <f>'приложение 1.1 '!P80</f>
        <v>1.26</v>
      </c>
      <c r="R80" s="159" t="str">
        <f>'приложение 1.1 '!Q80</f>
        <v>-</v>
      </c>
      <c r="S80" s="159" t="str">
        <f>'приложение 1.1 '!R80</f>
        <v>-</v>
      </c>
      <c r="T80" s="159" t="str">
        <f>'приложение 1.1 '!S80</f>
        <v>-</v>
      </c>
      <c r="U80" s="159" t="str">
        <f>'приложение 1.1 '!T80</f>
        <v>-</v>
      </c>
      <c r="V80" s="159">
        <f>'приложение 1.1 '!U80</f>
        <v>0</v>
      </c>
      <c r="W80" s="159">
        <f>'приложение 1.1 '!V80</f>
        <v>1.26</v>
      </c>
      <c r="X80" s="159">
        <f>'приложение 1.1 '!W80</f>
        <v>0</v>
      </c>
      <c r="Y80" s="159">
        <f>'приложение 1.1 '!X80</f>
        <v>0</v>
      </c>
      <c r="Z80" s="159">
        <f>'приложение 1.1 '!Y80</f>
        <v>2.5824569999999998</v>
      </c>
      <c r="AA80" s="159">
        <f>'приложение 1.1 '!Z80</f>
        <v>0</v>
      </c>
      <c r="AB80" s="159">
        <f>'приложение 1.1 '!AA80</f>
        <v>0</v>
      </c>
      <c r="AC80" s="159">
        <f>'приложение 1.1 '!AB80</f>
        <v>2.5824569999999998</v>
      </c>
    </row>
    <row r="81" spans="1:29" ht="60.75">
      <c r="A81" s="659" t="str">
        <f>'приложение 1.1 '!A81</f>
        <v>1.1.3.59</v>
      </c>
      <c r="B81" s="692" t="str">
        <f>'приложение 1.1 '!B81</f>
        <v>Реконструкция ТП-240 (замена оборудования РУ-10кВ, РУ-0,4кВ, замена 2ТМГ-630кВА)</v>
      </c>
      <c r="C81" s="485" t="str">
        <f>'приложение 1.1 '!C81</f>
        <v>C/П</v>
      </c>
      <c r="D81" s="457">
        <f>'приложение 1.1 '!D81</f>
        <v>0</v>
      </c>
      <c r="E81" s="457">
        <f>'приложение 1.1 '!E81</f>
        <v>1.26</v>
      </c>
      <c r="F81" s="190">
        <v>10.679499999999999</v>
      </c>
      <c r="G81" s="485">
        <f>'приложение 1.1 '!F81</f>
        <v>2020</v>
      </c>
      <c r="H81" s="485">
        <f>'приложение 1.1 '!G81</f>
        <v>2020</v>
      </c>
      <c r="I81" s="159">
        <f>'приложение 1.1 '!H81</f>
        <v>2.7971529999999998</v>
      </c>
      <c r="J81" s="159">
        <f>'приложение 1.1 '!I81</f>
        <v>2.7971529999999998</v>
      </c>
      <c r="K81" s="159">
        <f>'приложение 1.1 '!J81</f>
        <v>0</v>
      </c>
      <c r="L81" s="159" t="str">
        <f>'приложение 1.1 '!K81</f>
        <v>-</v>
      </c>
      <c r="M81" s="159" t="str">
        <f>'приложение 1.1 '!L81</f>
        <v>-</v>
      </c>
      <c r="N81" s="159" t="str">
        <f>'приложение 1.1 '!M81</f>
        <v>-</v>
      </c>
      <c r="O81" s="159" t="str">
        <f>'приложение 1.1 '!N81</f>
        <v>-</v>
      </c>
      <c r="P81" s="159">
        <f>'приложение 1.1 '!O81</f>
        <v>0</v>
      </c>
      <c r="Q81" s="159">
        <f>'приложение 1.1 '!P81</f>
        <v>1.26</v>
      </c>
      <c r="R81" s="159" t="str">
        <f>'приложение 1.1 '!Q81</f>
        <v>-</v>
      </c>
      <c r="S81" s="159" t="str">
        <f>'приложение 1.1 '!R81</f>
        <v>-</v>
      </c>
      <c r="T81" s="159" t="str">
        <f>'приложение 1.1 '!S81</f>
        <v>-</v>
      </c>
      <c r="U81" s="159" t="str">
        <f>'приложение 1.1 '!T81</f>
        <v>-</v>
      </c>
      <c r="V81" s="159">
        <f>'приложение 1.1 '!U81</f>
        <v>0</v>
      </c>
      <c r="W81" s="159">
        <f>'приложение 1.1 '!V81</f>
        <v>1.26</v>
      </c>
      <c r="X81" s="159">
        <f>'приложение 1.1 '!W81</f>
        <v>0</v>
      </c>
      <c r="Y81" s="159">
        <f>'приложение 1.1 '!X81</f>
        <v>0</v>
      </c>
      <c r="Z81" s="159">
        <f>'приложение 1.1 '!Y81</f>
        <v>2.7971529999999998</v>
      </c>
      <c r="AA81" s="159">
        <f>'приложение 1.1 '!Z81</f>
        <v>0</v>
      </c>
      <c r="AB81" s="159">
        <f>'приложение 1.1 '!AA81</f>
        <v>0</v>
      </c>
      <c r="AC81" s="159">
        <f>'приложение 1.1 '!AB81</f>
        <v>2.7971529999999998</v>
      </c>
    </row>
    <row r="82" spans="1:29" ht="60.75">
      <c r="A82" s="659" t="str">
        <f>'приложение 1.1 '!A82</f>
        <v>1.1.3.60</v>
      </c>
      <c r="B82" s="692" t="str">
        <f>'приложение 1.1 '!B82</f>
        <v>Реконструкция ТП-241 (замена оборудования РУ-10кВ, РУ-0,4кВ, замена 2ТМГ-630кВА)</v>
      </c>
      <c r="C82" s="485" t="str">
        <f>'приложение 1.1 '!C82</f>
        <v>C/П</v>
      </c>
      <c r="D82" s="457">
        <f>'приложение 1.1 '!D82</f>
        <v>0</v>
      </c>
      <c r="E82" s="457">
        <f>'приложение 1.1 '!E82</f>
        <v>1.26</v>
      </c>
      <c r="F82" s="190">
        <v>11.368499999999999</v>
      </c>
      <c r="G82" s="485">
        <f>'приложение 1.1 '!F82</f>
        <v>2020</v>
      </c>
      <c r="H82" s="485">
        <f>'приложение 1.1 '!G82</f>
        <v>2020</v>
      </c>
      <c r="I82" s="159">
        <f>'приложение 1.1 '!H82</f>
        <v>2.5824569999999998</v>
      </c>
      <c r="J82" s="159">
        <f>'приложение 1.1 '!I82</f>
        <v>2.5824569999999998</v>
      </c>
      <c r="K82" s="159">
        <f>'приложение 1.1 '!J82</f>
        <v>0</v>
      </c>
      <c r="L82" s="159" t="str">
        <f>'приложение 1.1 '!K82</f>
        <v>-</v>
      </c>
      <c r="M82" s="159" t="str">
        <f>'приложение 1.1 '!L82</f>
        <v>-</v>
      </c>
      <c r="N82" s="159" t="str">
        <f>'приложение 1.1 '!M82</f>
        <v>-</v>
      </c>
      <c r="O82" s="159" t="str">
        <f>'приложение 1.1 '!N82</f>
        <v>-</v>
      </c>
      <c r="P82" s="159">
        <f>'приложение 1.1 '!O82</f>
        <v>0</v>
      </c>
      <c r="Q82" s="159">
        <f>'приложение 1.1 '!P82</f>
        <v>1.26</v>
      </c>
      <c r="R82" s="159" t="str">
        <f>'приложение 1.1 '!Q82</f>
        <v>-</v>
      </c>
      <c r="S82" s="159" t="str">
        <f>'приложение 1.1 '!R82</f>
        <v>-</v>
      </c>
      <c r="T82" s="159" t="str">
        <f>'приложение 1.1 '!S82</f>
        <v>-</v>
      </c>
      <c r="U82" s="159" t="str">
        <f>'приложение 1.1 '!T82</f>
        <v>-</v>
      </c>
      <c r="V82" s="159">
        <f>'приложение 1.1 '!U82</f>
        <v>0</v>
      </c>
      <c r="W82" s="159">
        <f>'приложение 1.1 '!V82</f>
        <v>1.26</v>
      </c>
      <c r="X82" s="159">
        <f>'приложение 1.1 '!W82</f>
        <v>0</v>
      </c>
      <c r="Y82" s="159">
        <f>'приложение 1.1 '!X82</f>
        <v>0</v>
      </c>
      <c r="Z82" s="159">
        <f>'приложение 1.1 '!Y82</f>
        <v>2.5824569999999998</v>
      </c>
      <c r="AA82" s="159">
        <f>'приложение 1.1 '!Z82</f>
        <v>0</v>
      </c>
      <c r="AB82" s="159">
        <f>'приложение 1.1 '!AA82</f>
        <v>0</v>
      </c>
      <c r="AC82" s="159">
        <f>'приложение 1.1 '!AB82</f>
        <v>2.5824569999999998</v>
      </c>
    </row>
    <row r="83" spans="1:29" ht="60.75">
      <c r="A83" s="659" t="str">
        <f>'приложение 1.1 '!A83</f>
        <v>1.1.3.61</v>
      </c>
      <c r="B83" s="692" t="str">
        <f>'приложение 1.1 '!B83</f>
        <v>Реконструкция  ТП-242 (замена оборудования РУ-10кВ, РУ-0,4кВ, замена 2ТМГ-400кВА)</v>
      </c>
      <c r="C83" s="485" t="str">
        <f>'приложение 1.1 '!C83</f>
        <v>C/П</v>
      </c>
      <c r="D83" s="457">
        <f>'приложение 1.1 '!D83</f>
        <v>0</v>
      </c>
      <c r="E83" s="457">
        <f>'приложение 1.1 '!E83</f>
        <v>0.8</v>
      </c>
      <c r="F83" s="190">
        <v>15.847</v>
      </c>
      <c r="G83" s="485">
        <f>'приложение 1.1 '!F83</f>
        <v>2020</v>
      </c>
      <c r="H83" s="485">
        <f>'приложение 1.1 '!G83</f>
        <v>2020</v>
      </c>
      <c r="I83" s="159">
        <f>'приложение 1.1 '!H83</f>
        <v>2.6898049999999998</v>
      </c>
      <c r="J83" s="159">
        <f>'приложение 1.1 '!I83</f>
        <v>2.6898049999999998</v>
      </c>
      <c r="K83" s="159">
        <f>'приложение 1.1 '!J83</f>
        <v>0</v>
      </c>
      <c r="L83" s="159" t="str">
        <f>'приложение 1.1 '!K83</f>
        <v>-</v>
      </c>
      <c r="M83" s="159" t="str">
        <f>'приложение 1.1 '!L83</f>
        <v>-</v>
      </c>
      <c r="N83" s="159" t="str">
        <f>'приложение 1.1 '!M83</f>
        <v>-</v>
      </c>
      <c r="O83" s="159" t="str">
        <f>'приложение 1.1 '!N83</f>
        <v>-</v>
      </c>
      <c r="P83" s="159">
        <f>'приложение 1.1 '!O83</f>
        <v>0</v>
      </c>
      <c r="Q83" s="159">
        <f>'приложение 1.1 '!P83</f>
        <v>0.8</v>
      </c>
      <c r="R83" s="159" t="str">
        <f>'приложение 1.1 '!Q83</f>
        <v>-</v>
      </c>
      <c r="S83" s="159" t="str">
        <f>'приложение 1.1 '!R83</f>
        <v>-</v>
      </c>
      <c r="T83" s="159" t="str">
        <f>'приложение 1.1 '!S83</f>
        <v>-</v>
      </c>
      <c r="U83" s="159" t="str">
        <f>'приложение 1.1 '!T83</f>
        <v>-</v>
      </c>
      <c r="V83" s="159">
        <f>'приложение 1.1 '!U83</f>
        <v>0</v>
      </c>
      <c r="W83" s="159">
        <f>'приложение 1.1 '!V83</f>
        <v>0.8</v>
      </c>
      <c r="X83" s="159">
        <f>'приложение 1.1 '!W83</f>
        <v>0</v>
      </c>
      <c r="Y83" s="159">
        <f>'приложение 1.1 '!X83</f>
        <v>0</v>
      </c>
      <c r="Z83" s="159">
        <f>'приложение 1.1 '!Y83</f>
        <v>2.6898049999999998</v>
      </c>
      <c r="AA83" s="159">
        <f>'приложение 1.1 '!Z83</f>
        <v>0</v>
      </c>
      <c r="AB83" s="159">
        <f>'приложение 1.1 '!AA83</f>
        <v>0</v>
      </c>
      <c r="AC83" s="159">
        <f>'приложение 1.1 '!AB83</f>
        <v>2.6898049999999998</v>
      </c>
    </row>
    <row r="84" spans="1:29" ht="60.75">
      <c r="A84" s="659" t="str">
        <f>'приложение 1.1 '!A84</f>
        <v>1.1.3.62</v>
      </c>
      <c r="B84" s="692" t="str">
        <f>'приложение 1.1 '!B84</f>
        <v>Реконструкция ТП-243 (замена оборудования РУ-10кВ, РУ-0,4кВ, замена 2ТМГ-630кВА)</v>
      </c>
      <c r="C84" s="485" t="str">
        <f>'приложение 1.1 '!C84</f>
        <v>C/П</v>
      </c>
      <c r="D84" s="457">
        <f>'приложение 1.1 '!D84</f>
        <v>0</v>
      </c>
      <c r="E84" s="457">
        <f>'приложение 1.1 '!E84</f>
        <v>1.26</v>
      </c>
      <c r="F84" s="190">
        <v>15.847</v>
      </c>
      <c r="G84" s="485">
        <f>'приложение 1.1 '!F84</f>
        <v>2020</v>
      </c>
      <c r="H84" s="485">
        <f>'приложение 1.1 '!G84</f>
        <v>2020</v>
      </c>
      <c r="I84" s="159">
        <f>'приложение 1.1 '!H84</f>
        <v>2.9328400000000001</v>
      </c>
      <c r="J84" s="159">
        <f>'приложение 1.1 '!I84</f>
        <v>2.9328400000000001</v>
      </c>
      <c r="K84" s="159">
        <f>'приложение 1.1 '!J84</f>
        <v>0</v>
      </c>
      <c r="L84" s="159" t="str">
        <f>'приложение 1.1 '!K84</f>
        <v>-</v>
      </c>
      <c r="M84" s="159" t="str">
        <f>'приложение 1.1 '!L84</f>
        <v>-</v>
      </c>
      <c r="N84" s="159" t="str">
        <f>'приложение 1.1 '!M84</f>
        <v>-</v>
      </c>
      <c r="O84" s="159" t="str">
        <f>'приложение 1.1 '!N84</f>
        <v>-</v>
      </c>
      <c r="P84" s="159">
        <f>'приложение 1.1 '!O84</f>
        <v>0</v>
      </c>
      <c r="Q84" s="159">
        <f>'приложение 1.1 '!P84</f>
        <v>1.26</v>
      </c>
      <c r="R84" s="159" t="str">
        <f>'приложение 1.1 '!Q84</f>
        <v>-</v>
      </c>
      <c r="S84" s="159" t="str">
        <f>'приложение 1.1 '!R84</f>
        <v>-</v>
      </c>
      <c r="T84" s="159" t="str">
        <f>'приложение 1.1 '!S84</f>
        <v>-</v>
      </c>
      <c r="U84" s="159" t="str">
        <f>'приложение 1.1 '!T84</f>
        <v>-</v>
      </c>
      <c r="V84" s="159">
        <f>'приложение 1.1 '!U84</f>
        <v>0</v>
      </c>
      <c r="W84" s="159">
        <f>'приложение 1.1 '!V84</f>
        <v>1.26</v>
      </c>
      <c r="X84" s="159">
        <f>'приложение 1.1 '!W84</f>
        <v>0</v>
      </c>
      <c r="Y84" s="159">
        <f>'приложение 1.1 '!X84</f>
        <v>0</v>
      </c>
      <c r="Z84" s="159">
        <f>'приложение 1.1 '!Y84</f>
        <v>2.9328400000000001</v>
      </c>
      <c r="AA84" s="159">
        <f>'приложение 1.1 '!Z84</f>
        <v>0</v>
      </c>
      <c r="AB84" s="159">
        <f>'приложение 1.1 '!AA84</f>
        <v>0</v>
      </c>
      <c r="AC84" s="159">
        <f>'приложение 1.1 '!AB84</f>
        <v>2.9328400000000001</v>
      </c>
    </row>
    <row r="85" spans="1:29" ht="60.75">
      <c r="A85" s="659" t="str">
        <f>'приложение 1.1 '!A85</f>
        <v>1.1.3.63</v>
      </c>
      <c r="B85" s="692" t="str">
        <f>'приложение 1.1 '!B85</f>
        <v>Реконструкция ТП-244 (замена оборудования РУ-10кВ, РУ-0,4кВ, замена 2ТМГ-630кВА)</v>
      </c>
      <c r="C85" s="485" t="str">
        <f>'приложение 1.1 '!C85</f>
        <v>C/П</v>
      </c>
      <c r="D85" s="457">
        <f>'приложение 1.1 '!D85</f>
        <v>0</v>
      </c>
      <c r="E85" s="457">
        <f>'приложение 1.1 '!E85</f>
        <v>1.26</v>
      </c>
      <c r="F85" s="190">
        <v>16.191499999999998</v>
      </c>
      <c r="G85" s="485">
        <f>'приложение 1.1 '!F85</f>
        <v>2020</v>
      </c>
      <c r="H85" s="485">
        <f>'приложение 1.1 '!G85</f>
        <v>2020</v>
      </c>
      <c r="I85" s="159">
        <f>'приложение 1.1 '!H85</f>
        <v>2.7971529999999998</v>
      </c>
      <c r="J85" s="159">
        <f>'приложение 1.1 '!I85</f>
        <v>2.7971529999999998</v>
      </c>
      <c r="K85" s="159">
        <f>'приложение 1.1 '!J85</f>
        <v>0</v>
      </c>
      <c r="L85" s="159" t="str">
        <f>'приложение 1.1 '!K85</f>
        <v>-</v>
      </c>
      <c r="M85" s="159" t="str">
        <f>'приложение 1.1 '!L85</f>
        <v>-</v>
      </c>
      <c r="N85" s="159" t="str">
        <f>'приложение 1.1 '!M85</f>
        <v>-</v>
      </c>
      <c r="O85" s="159" t="str">
        <f>'приложение 1.1 '!N85</f>
        <v>-</v>
      </c>
      <c r="P85" s="159">
        <f>'приложение 1.1 '!O85</f>
        <v>0</v>
      </c>
      <c r="Q85" s="159">
        <f>'приложение 1.1 '!P85</f>
        <v>1.26</v>
      </c>
      <c r="R85" s="159" t="str">
        <f>'приложение 1.1 '!Q85</f>
        <v>-</v>
      </c>
      <c r="S85" s="159" t="str">
        <f>'приложение 1.1 '!R85</f>
        <v>-</v>
      </c>
      <c r="T85" s="159" t="str">
        <f>'приложение 1.1 '!S85</f>
        <v>-</v>
      </c>
      <c r="U85" s="159" t="str">
        <f>'приложение 1.1 '!T85</f>
        <v>-</v>
      </c>
      <c r="V85" s="159">
        <f>'приложение 1.1 '!U85</f>
        <v>0</v>
      </c>
      <c r="W85" s="159">
        <f>'приложение 1.1 '!V85</f>
        <v>1.26</v>
      </c>
      <c r="X85" s="159">
        <f>'приложение 1.1 '!W85</f>
        <v>0</v>
      </c>
      <c r="Y85" s="159">
        <f>'приложение 1.1 '!X85</f>
        <v>0</v>
      </c>
      <c r="Z85" s="159">
        <f>'приложение 1.1 '!Y85</f>
        <v>2.7971529999999998</v>
      </c>
      <c r="AA85" s="159">
        <f>'приложение 1.1 '!Z85</f>
        <v>0</v>
      </c>
      <c r="AB85" s="159">
        <f>'приложение 1.1 '!AA85</f>
        <v>0</v>
      </c>
      <c r="AC85" s="159">
        <f>'приложение 1.1 '!AB85</f>
        <v>2.7971529999999998</v>
      </c>
    </row>
    <row r="86" spans="1:29" ht="60.75">
      <c r="A86" s="659" t="str">
        <f>'приложение 1.1 '!A86</f>
        <v>1.1.3.64</v>
      </c>
      <c r="B86" s="692" t="str">
        <f>'приложение 1.1 '!B86</f>
        <v>Реконструкция ТП-245 (замена оборудования РУ-10кВ, РУ-0,4кВ, замена 2ТМГ-630кВА)</v>
      </c>
      <c r="C86" s="485" t="str">
        <f>'приложение 1.1 '!C86</f>
        <v>C/П</v>
      </c>
      <c r="D86" s="457">
        <f>'приложение 1.1 '!D86</f>
        <v>0</v>
      </c>
      <c r="E86" s="457">
        <f>'приложение 1.1 '!E86</f>
        <v>1.26</v>
      </c>
      <c r="F86" s="190">
        <v>16.535999999999998</v>
      </c>
      <c r="G86" s="485">
        <f>'приложение 1.1 '!F86</f>
        <v>2020</v>
      </c>
      <c r="H86" s="485">
        <f>'приложение 1.1 '!G86</f>
        <v>2020</v>
      </c>
      <c r="I86" s="159">
        <f>'приложение 1.1 '!H86</f>
        <v>3.0118490000000002</v>
      </c>
      <c r="J86" s="159">
        <f>'приложение 1.1 '!I86</f>
        <v>3.0118490000000002</v>
      </c>
      <c r="K86" s="159">
        <f>'приложение 1.1 '!J86</f>
        <v>0</v>
      </c>
      <c r="L86" s="159" t="str">
        <f>'приложение 1.1 '!K86</f>
        <v>-</v>
      </c>
      <c r="M86" s="159" t="str">
        <f>'приложение 1.1 '!L86</f>
        <v>-</v>
      </c>
      <c r="N86" s="159" t="str">
        <f>'приложение 1.1 '!M86</f>
        <v>-</v>
      </c>
      <c r="O86" s="159" t="str">
        <f>'приложение 1.1 '!N86</f>
        <v>-</v>
      </c>
      <c r="P86" s="159">
        <f>'приложение 1.1 '!O86</f>
        <v>0</v>
      </c>
      <c r="Q86" s="159">
        <f>'приложение 1.1 '!P86</f>
        <v>1.26</v>
      </c>
      <c r="R86" s="159" t="str">
        <f>'приложение 1.1 '!Q86</f>
        <v>-</v>
      </c>
      <c r="S86" s="159" t="str">
        <f>'приложение 1.1 '!R86</f>
        <v>-</v>
      </c>
      <c r="T86" s="159" t="str">
        <f>'приложение 1.1 '!S86</f>
        <v>-</v>
      </c>
      <c r="U86" s="159" t="str">
        <f>'приложение 1.1 '!T86</f>
        <v>-</v>
      </c>
      <c r="V86" s="159">
        <f>'приложение 1.1 '!U86</f>
        <v>0</v>
      </c>
      <c r="W86" s="159">
        <f>'приложение 1.1 '!V86</f>
        <v>1.26</v>
      </c>
      <c r="X86" s="159">
        <f>'приложение 1.1 '!W86</f>
        <v>0</v>
      </c>
      <c r="Y86" s="159">
        <f>'приложение 1.1 '!X86</f>
        <v>0</v>
      </c>
      <c r="Z86" s="159">
        <f>'приложение 1.1 '!Y86</f>
        <v>3.0118490000000002</v>
      </c>
      <c r="AA86" s="159">
        <f>'приложение 1.1 '!Z86</f>
        <v>0</v>
      </c>
      <c r="AB86" s="159">
        <f>'приложение 1.1 '!AA86</f>
        <v>0</v>
      </c>
      <c r="AC86" s="159">
        <f>'приложение 1.1 '!AB86</f>
        <v>3.0118490000000002</v>
      </c>
    </row>
    <row r="87" spans="1:29" ht="60.75">
      <c r="A87" s="659" t="str">
        <f>'приложение 1.1 '!A87</f>
        <v>1.1.3.65</v>
      </c>
      <c r="B87" s="692" t="str">
        <f>'приложение 1.1 '!B87</f>
        <v>Реконструкция ТП-246 (замена оборудования РУ-10кВ, РУ-0,4кВ, замена 2ТМГ-630кВА)</v>
      </c>
      <c r="C87" s="485" t="str">
        <f>'приложение 1.1 '!C87</f>
        <v>C/П</v>
      </c>
      <c r="D87" s="457">
        <f>'приложение 1.1 '!D87</f>
        <v>0</v>
      </c>
      <c r="E87" s="457">
        <f>'приложение 1.1 '!E87</f>
        <v>1.26</v>
      </c>
      <c r="F87" s="190">
        <v>17.569499999999998</v>
      </c>
      <c r="G87" s="485">
        <f>'приложение 1.1 '!F87</f>
        <v>2020</v>
      </c>
      <c r="H87" s="485">
        <f>'приложение 1.1 '!G87</f>
        <v>2020</v>
      </c>
      <c r="I87" s="159">
        <f>'приложение 1.1 '!H87</f>
        <v>2.4751089999999998</v>
      </c>
      <c r="J87" s="159">
        <f>'приложение 1.1 '!I87</f>
        <v>2.4751089999999998</v>
      </c>
      <c r="K87" s="159">
        <f>'приложение 1.1 '!J87</f>
        <v>0</v>
      </c>
      <c r="L87" s="159" t="str">
        <f>'приложение 1.1 '!K87</f>
        <v>-</v>
      </c>
      <c r="M87" s="159" t="str">
        <f>'приложение 1.1 '!L87</f>
        <v>-</v>
      </c>
      <c r="N87" s="159" t="str">
        <f>'приложение 1.1 '!M87</f>
        <v>-</v>
      </c>
      <c r="O87" s="159" t="str">
        <f>'приложение 1.1 '!N87</f>
        <v>-</v>
      </c>
      <c r="P87" s="159">
        <f>'приложение 1.1 '!O87</f>
        <v>0</v>
      </c>
      <c r="Q87" s="159">
        <f>'приложение 1.1 '!P87</f>
        <v>1.26</v>
      </c>
      <c r="R87" s="159" t="str">
        <f>'приложение 1.1 '!Q87</f>
        <v>-</v>
      </c>
      <c r="S87" s="159" t="str">
        <f>'приложение 1.1 '!R87</f>
        <v>-</v>
      </c>
      <c r="T87" s="159" t="str">
        <f>'приложение 1.1 '!S87</f>
        <v>-</v>
      </c>
      <c r="U87" s="159" t="str">
        <f>'приложение 1.1 '!T87</f>
        <v>-</v>
      </c>
      <c r="V87" s="159">
        <f>'приложение 1.1 '!U87</f>
        <v>0</v>
      </c>
      <c r="W87" s="159">
        <f>'приложение 1.1 '!V87</f>
        <v>1.26</v>
      </c>
      <c r="X87" s="159">
        <f>'приложение 1.1 '!W87</f>
        <v>0</v>
      </c>
      <c r="Y87" s="159">
        <f>'приложение 1.1 '!X87</f>
        <v>0</v>
      </c>
      <c r="Z87" s="159">
        <f>'приложение 1.1 '!Y87</f>
        <v>2.4751089999999998</v>
      </c>
      <c r="AA87" s="159">
        <f>'приложение 1.1 '!Z87</f>
        <v>0</v>
      </c>
      <c r="AB87" s="159">
        <f>'приложение 1.1 '!AA87</f>
        <v>0</v>
      </c>
      <c r="AC87" s="159">
        <f>'приложение 1.1 '!AB87</f>
        <v>2.4751089999999998</v>
      </c>
    </row>
    <row r="88" spans="1:29" ht="60.75">
      <c r="A88" s="659" t="str">
        <f>'приложение 1.1 '!A88</f>
        <v>1.1.3.66</v>
      </c>
      <c r="B88" s="692" t="str">
        <f>'приложение 1.1 '!B88</f>
        <v>Реконструкция ТП-247 (замена оборудования РУ-10кВ, РУ-0,4кВ, замена 2ТМГ-630кВА)</v>
      </c>
      <c r="C88" s="485" t="str">
        <f>'приложение 1.1 '!C88</f>
        <v>C/П</v>
      </c>
      <c r="D88" s="457">
        <f>'приложение 1.1 '!D88</f>
        <v>0</v>
      </c>
      <c r="E88" s="457">
        <f>'приложение 1.1 '!E88</f>
        <v>1.26</v>
      </c>
      <c r="F88" s="190">
        <v>12.401999999999999</v>
      </c>
      <c r="G88" s="485">
        <f>'приложение 1.1 '!F88</f>
        <v>2020</v>
      </c>
      <c r="H88" s="485">
        <f>'приложение 1.1 '!G88</f>
        <v>2020</v>
      </c>
      <c r="I88" s="159">
        <f>'приложение 1.1 '!H88</f>
        <v>2.7181439999999997</v>
      </c>
      <c r="J88" s="159">
        <f>'приложение 1.1 '!I88</f>
        <v>2.7181439999999997</v>
      </c>
      <c r="K88" s="159">
        <f>'приложение 1.1 '!J88</f>
        <v>0</v>
      </c>
      <c r="L88" s="159" t="str">
        <f>'приложение 1.1 '!K88</f>
        <v>-</v>
      </c>
      <c r="M88" s="159" t="str">
        <f>'приложение 1.1 '!L88</f>
        <v>-</v>
      </c>
      <c r="N88" s="159" t="str">
        <f>'приложение 1.1 '!M88</f>
        <v>-</v>
      </c>
      <c r="O88" s="159" t="str">
        <f>'приложение 1.1 '!N88</f>
        <v>-</v>
      </c>
      <c r="P88" s="159">
        <f>'приложение 1.1 '!O88</f>
        <v>0</v>
      </c>
      <c r="Q88" s="159">
        <f>'приложение 1.1 '!P88</f>
        <v>1.26</v>
      </c>
      <c r="R88" s="159" t="str">
        <f>'приложение 1.1 '!Q88</f>
        <v>-</v>
      </c>
      <c r="S88" s="159" t="str">
        <f>'приложение 1.1 '!R88</f>
        <v>-</v>
      </c>
      <c r="T88" s="159" t="str">
        <f>'приложение 1.1 '!S88</f>
        <v>-</v>
      </c>
      <c r="U88" s="159" t="str">
        <f>'приложение 1.1 '!T88</f>
        <v>-</v>
      </c>
      <c r="V88" s="159">
        <f>'приложение 1.1 '!U88</f>
        <v>0</v>
      </c>
      <c r="W88" s="159">
        <f>'приложение 1.1 '!V88</f>
        <v>1.26</v>
      </c>
      <c r="X88" s="159">
        <f>'приложение 1.1 '!W88</f>
        <v>0</v>
      </c>
      <c r="Y88" s="159">
        <f>'приложение 1.1 '!X88</f>
        <v>0</v>
      </c>
      <c r="Z88" s="159">
        <f>'приложение 1.1 '!Y88</f>
        <v>2.7181439999999997</v>
      </c>
      <c r="AA88" s="159">
        <f>'приложение 1.1 '!Z88</f>
        <v>0</v>
      </c>
      <c r="AB88" s="159">
        <f>'приложение 1.1 '!AA88</f>
        <v>0</v>
      </c>
      <c r="AC88" s="159">
        <f>'приложение 1.1 '!AB88</f>
        <v>2.7181439999999997</v>
      </c>
    </row>
    <row r="89" spans="1:29" ht="60.75">
      <c r="A89" s="659" t="str">
        <f>'приложение 1.1 '!A89</f>
        <v>1.1.3.67</v>
      </c>
      <c r="B89" s="692" t="str">
        <f>'приложение 1.1 '!B89</f>
        <v>Реконструкция ТП-484 (замена оборудования РУ-10кВ, РУ-0,4кВ, замена 2ТМГ-630кВА)</v>
      </c>
      <c r="C89" s="485" t="str">
        <f>'приложение 1.1 '!C89</f>
        <v>C/П</v>
      </c>
      <c r="D89" s="457">
        <f>'приложение 1.1 '!D89</f>
        <v>0</v>
      </c>
      <c r="E89" s="457">
        <f>'приложение 1.1 '!E89</f>
        <v>1.26</v>
      </c>
      <c r="F89" s="190">
        <v>12.746499999999999</v>
      </c>
      <c r="G89" s="485">
        <f>'приложение 1.1 '!F89</f>
        <v>2020</v>
      </c>
      <c r="H89" s="485">
        <f>'приложение 1.1 '!G89</f>
        <v>2020</v>
      </c>
      <c r="I89" s="159">
        <f>'приложение 1.1 '!H89</f>
        <v>2.7181439999999997</v>
      </c>
      <c r="J89" s="159">
        <f>'приложение 1.1 '!I89</f>
        <v>2.7181439999999997</v>
      </c>
      <c r="K89" s="159">
        <f>'приложение 1.1 '!J89</f>
        <v>0</v>
      </c>
      <c r="L89" s="159" t="str">
        <f>'приложение 1.1 '!K89</f>
        <v>-</v>
      </c>
      <c r="M89" s="159" t="str">
        <f>'приложение 1.1 '!L89</f>
        <v>-</v>
      </c>
      <c r="N89" s="159" t="str">
        <f>'приложение 1.1 '!M89</f>
        <v>-</v>
      </c>
      <c r="O89" s="159" t="str">
        <f>'приложение 1.1 '!N89</f>
        <v>-</v>
      </c>
      <c r="P89" s="159">
        <f>'приложение 1.1 '!O89</f>
        <v>0</v>
      </c>
      <c r="Q89" s="159">
        <f>'приложение 1.1 '!P89</f>
        <v>1.26</v>
      </c>
      <c r="R89" s="159" t="str">
        <f>'приложение 1.1 '!Q89</f>
        <v>-</v>
      </c>
      <c r="S89" s="159" t="str">
        <f>'приложение 1.1 '!R89</f>
        <v>-</v>
      </c>
      <c r="T89" s="159" t="str">
        <f>'приложение 1.1 '!S89</f>
        <v>-</v>
      </c>
      <c r="U89" s="159" t="str">
        <f>'приложение 1.1 '!T89</f>
        <v>-</v>
      </c>
      <c r="V89" s="159">
        <f>'приложение 1.1 '!U89</f>
        <v>0</v>
      </c>
      <c r="W89" s="159">
        <f>'приложение 1.1 '!V89</f>
        <v>1.26</v>
      </c>
      <c r="X89" s="159">
        <f>'приложение 1.1 '!W89</f>
        <v>0</v>
      </c>
      <c r="Y89" s="159">
        <f>'приложение 1.1 '!X89</f>
        <v>0</v>
      </c>
      <c r="Z89" s="159">
        <f>'приложение 1.1 '!Y89</f>
        <v>2.7181439999999997</v>
      </c>
      <c r="AA89" s="159">
        <f>'приложение 1.1 '!Z89</f>
        <v>0</v>
      </c>
      <c r="AB89" s="159">
        <f>'приложение 1.1 '!AA89</f>
        <v>0</v>
      </c>
      <c r="AC89" s="159">
        <f>'приложение 1.1 '!AB89</f>
        <v>2.7181439999999997</v>
      </c>
    </row>
    <row r="90" spans="1:29" ht="60.75">
      <c r="A90" s="659" t="str">
        <f>'приложение 1.1 '!A90</f>
        <v>1.1.3.68</v>
      </c>
      <c r="B90" s="692" t="str">
        <f>'приложение 1.1 '!B90</f>
        <v>Реконструкция ТП-341 (замена оборудования РУ-10кВ, РУ-0,4кВ, замена 2ТМГ-630кВА)</v>
      </c>
      <c r="C90" s="485" t="str">
        <f>'приложение 1.1 '!C90</f>
        <v>C/П</v>
      </c>
      <c r="D90" s="457">
        <f>'приложение 1.1 '!D90</f>
        <v>0</v>
      </c>
      <c r="E90" s="457">
        <f>'приложение 1.1 '!E90</f>
        <v>1.26</v>
      </c>
      <c r="F90" s="190">
        <v>12.401999999999999</v>
      </c>
      <c r="G90" s="485">
        <f>'приложение 1.1 '!F90</f>
        <v>2020</v>
      </c>
      <c r="H90" s="485">
        <f>'приложение 1.1 '!G90</f>
        <v>2020</v>
      </c>
      <c r="I90" s="159">
        <f>'приложение 1.1 '!H90</f>
        <v>2.5824569999999998</v>
      </c>
      <c r="J90" s="159">
        <f>'приложение 1.1 '!I90</f>
        <v>2.5824569999999998</v>
      </c>
      <c r="K90" s="159">
        <f>'приложение 1.1 '!J90</f>
        <v>0</v>
      </c>
      <c r="L90" s="159" t="str">
        <f>'приложение 1.1 '!K90</f>
        <v>-</v>
      </c>
      <c r="M90" s="159" t="str">
        <f>'приложение 1.1 '!L90</f>
        <v>-</v>
      </c>
      <c r="N90" s="159" t="str">
        <f>'приложение 1.1 '!M90</f>
        <v>-</v>
      </c>
      <c r="O90" s="159" t="str">
        <f>'приложение 1.1 '!N90</f>
        <v>-</v>
      </c>
      <c r="P90" s="159">
        <f>'приложение 1.1 '!O90</f>
        <v>0</v>
      </c>
      <c r="Q90" s="159">
        <f>'приложение 1.1 '!P90</f>
        <v>1.26</v>
      </c>
      <c r="R90" s="159" t="str">
        <f>'приложение 1.1 '!Q90</f>
        <v>-</v>
      </c>
      <c r="S90" s="159" t="str">
        <f>'приложение 1.1 '!R90</f>
        <v>-</v>
      </c>
      <c r="T90" s="159" t="str">
        <f>'приложение 1.1 '!S90</f>
        <v>-</v>
      </c>
      <c r="U90" s="159" t="str">
        <f>'приложение 1.1 '!T90</f>
        <v>-</v>
      </c>
      <c r="V90" s="159">
        <f>'приложение 1.1 '!U90</f>
        <v>0</v>
      </c>
      <c r="W90" s="159">
        <f>'приложение 1.1 '!V90</f>
        <v>1.26</v>
      </c>
      <c r="X90" s="159">
        <f>'приложение 1.1 '!W90</f>
        <v>0</v>
      </c>
      <c r="Y90" s="159">
        <f>'приложение 1.1 '!X90</f>
        <v>0</v>
      </c>
      <c r="Z90" s="159">
        <f>'приложение 1.1 '!Y90</f>
        <v>2.5824569999999998</v>
      </c>
      <c r="AA90" s="159">
        <f>'приложение 1.1 '!Z90</f>
        <v>0</v>
      </c>
      <c r="AB90" s="159">
        <f>'приложение 1.1 '!AA90</f>
        <v>0</v>
      </c>
      <c r="AC90" s="159">
        <f>'приложение 1.1 '!AB90</f>
        <v>2.5824569999999998</v>
      </c>
    </row>
    <row r="91" spans="1:29" ht="60.75">
      <c r="A91" s="659" t="str">
        <f>'приложение 1.1 '!A91</f>
        <v>1.1.3.69</v>
      </c>
      <c r="B91" s="692" t="str">
        <f>'приложение 1.1 '!B91</f>
        <v>Реконструкция ТП-342 (замена оборудования РУ-10кВ, РУ-0,4кВ, замена 2ТМГ-630кВА)</v>
      </c>
      <c r="C91" s="485" t="str">
        <f>'приложение 1.1 '!C91</f>
        <v>C/П</v>
      </c>
      <c r="D91" s="457">
        <f>'приложение 1.1 '!D91</f>
        <v>0</v>
      </c>
      <c r="E91" s="457">
        <f>'приложение 1.1 '!E91</f>
        <v>1.26</v>
      </c>
      <c r="F91" s="190">
        <v>15.5025</v>
      </c>
      <c r="G91" s="485">
        <f>'приложение 1.1 '!F91</f>
        <v>2020</v>
      </c>
      <c r="H91" s="485">
        <f>'приложение 1.1 '!G91</f>
        <v>2020</v>
      </c>
      <c r="I91" s="159">
        <f>'приложение 1.1 '!H91</f>
        <v>2.5824569999999998</v>
      </c>
      <c r="J91" s="159">
        <f>'приложение 1.1 '!I91</f>
        <v>2.5824569999999998</v>
      </c>
      <c r="K91" s="159">
        <f>'приложение 1.1 '!J91</f>
        <v>0</v>
      </c>
      <c r="L91" s="159" t="str">
        <f>'приложение 1.1 '!K91</f>
        <v>-</v>
      </c>
      <c r="M91" s="159" t="str">
        <f>'приложение 1.1 '!L91</f>
        <v>-</v>
      </c>
      <c r="N91" s="159" t="str">
        <f>'приложение 1.1 '!M91</f>
        <v>-</v>
      </c>
      <c r="O91" s="159" t="str">
        <f>'приложение 1.1 '!N91</f>
        <v>-</v>
      </c>
      <c r="P91" s="159">
        <f>'приложение 1.1 '!O91</f>
        <v>0</v>
      </c>
      <c r="Q91" s="159">
        <f>'приложение 1.1 '!P91</f>
        <v>1.26</v>
      </c>
      <c r="R91" s="159" t="str">
        <f>'приложение 1.1 '!Q91</f>
        <v>-</v>
      </c>
      <c r="S91" s="159" t="str">
        <f>'приложение 1.1 '!R91</f>
        <v>-</v>
      </c>
      <c r="T91" s="159" t="str">
        <f>'приложение 1.1 '!S91</f>
        <v>-</v>
      </c>
      <c r="U91" s="159" t="str">
        <f>'приложение 1.1 '!T91</f>
        <v>-</v>
      </c>
      <c r="V91" s="159">
        <f>'приложение 1.1 '!U91</f>
        <v>0</v>
      </c>
      <c r="W91" s="159">
        <f>'приложение 1.1 '!V91</f>
        <v>1.26</v>
      </c>
      <c r="X91" s="159">
        <f>'приложение 1.1 '!W91</f>
        <v>0</v>
      </c>
      <c r="Y91" s="159">
        <f>'приложение 1.1 '!X91</f>
        <v>0</v>
      </c>
      <c r="Z91" s="159">
        <f>'приложение 1.1 '!Y91</f>
        <v>2.5824569999999998</v>
      </c>
      <c r="AA91" s="159">
        <f>'приложение 1.1 '!Z91</f>
        <v>0</v>
      </c>
      <c r="AB91" s="159">
        <f>'приложение 1.1 '!AA91</f>
        <v>0</v>
      </c>
      <c r="AC91" s="159">
        <f>'приложение 1.1 '!AB91</f>
        <v>2.5824569999999998</v>
      </c>
    </row>
    <row r="92" spans="1:29" ht="60.75">
      <c r="A92" s="659" t="str">
        <f>'приложение 1.1 '!A92</f>
        <v>1.1.3.70</v>
      </c>
      <c r="B92" s="692" t="str">
        <f>'приложение 1.1 '!B92</f>
        <v>Реконструкция ТП-250 (замена оборудования РУ-10кВ, РУ-0,4кВ, замена 2ТМГ-630кВА)</v>
      </c>
      <c r="C92" s="485" t="str">
        <f>'приложение 1.1 '!C92</f>
        <v>C/П</v>
      </c>
      <c r="D92" s="457">
        <f>'приложение 1.1 '!D92</f>
        <v>0</v>
      </c>
      <c r="E92" s="457">
        <f>'приложение 1.1 '!E92</f>
        <v>1.26</v>
      </c>
      <c r="F92" s="190">
        <v>14.124499999999999</v>
      </c>
      <c r="G92" s="485">
        <f>'приложение 1.1 '!F92</f>
        <v>2020</v>
      </c>
      <c r="H92" s="485">
        <f>'приложение 1.1 '!G92</f>
        <v>2020</v>
      </c>
      <c r="I92" s="159">
        <f>'приложение 1.1 '!H92</f>
        <v>2.9328400000000001</v>
      </c>
      <c r="J92" s="159">
        <f>'приложение 1.1 '!I92</f>
        <v>2.9328400000000001</v>
      </c>
      <c r="K92" s="159">
        <f>'приложение 1.1 '!J92</f>
        <v>0</v>
      </c>
      <c r="L92" s="159" t="str">
        <f>'приложение 1.1 '!K92</f>
        <v>-</v>
      </c>
      <c r="M92" s="159" t="str">
        <f>'приложение 1.1 '!L92</f>
        <v>-</v>
      </c>
      <c r="N92" s="159" t="str">
        <f>'приложение 1.1 '!M92</f>
        <v>-</v>
      </c>
      <c r="O92" s="159" t="str">
        <f>'приложение 1.1 '!N92</f>
        <v>-</v>
      </c>
      <c r="P92" s="159">
        <f>'приложение 1.1 '!O92</f>
        <v>0</v>
      </c>
      <c r="Q92" s="159">
        <f>'приложение 1.1 '!P92</f>
        <v>1.26</v>
      </c>
      <c r="R92" s="159" t="str">
        <f>'приложение 1.1 '!Q92</f>
        <v>-</v>
      </c>
      <c r="S92" s="159" t="str">
        <f>'приложение 1.1 '!R92</f>
        <v>-</v>
      </c>
      <c r="T92" s="159" t="str">
        <f>'приложение 1.1 '!S92</f>
        <v>-</v>
      </c>
      <c r="U92" s="159" t="str">
        <f>'приложение 1.1 '!T92</f>
        <v>-</v>
      </c>
      <c r="V92" s="159">
        <f>'приложение 1.1 '!U92</f>
        <v>0</v>
      </c>
      <c r="W92" s="159">
        <f>'приложение 1.1 '!V92</f>
        <v>1.26</v>
      </c>
      <c r="X92" s="159">
        <f>'приложение 1.1 '!W92</f>
        <v>0</v>
      </c>
      <c r="Y92" s="159">
        <f>'приложение 1.1 '!X92</f>
        <v>0</v>
      </c>
      <c r="Z92" s="159">
        <f>'приложение 1.1 '!Y92</f>
        <v>2.9328400000000001</v>
      </c>
      <c r="AA92" s="159">
        <f>'приложение 1.1 '!Z92</f>
        <v>0</v>
      </c>
      <c r="AB92" s="159">
        <f>'приложение 1.1 '!AA92</f>
        <v>0</v>
      </c>
      <c r="AC92" s="159">
        <f>'приложение 1.1 '!AB92</f>
        <v>2.9328400000000001</v>
      </c>
    </row>
    <row r="93" spans="1:29" ht="60.75">
      <c r="A93" s="659" t="str">
        <f>'приложение 1.1 '!A93</f>
        <v>1.1.3.71</v>
      </c>
      <c r="B93" s="692" t="str">
        <f>'приложение 1.1 '!B93</f>
        <v>Реконструкция ТП-251 (замена оборудования РУ-10кВ, РУ-0,4кВ, замена 2ТМГ-630кВА)</v>
      </c>
      <c r="C93" s="485" t="str">
        <f>'приложение 1.1 '!C93</f>
        <v>C/П</v>
      </c>
      <c r="D93" s="457">
        <f>'приложение 1.1 '!D93</f>
        <v>0</v>
      </c>
      <c r="E93" s="457">
        <f>'приложение 1.1 '!E93</f>
        <v>1.26</v>
      </c>
      <c r="F93" s="190">
        <v>15.847</v>
      </c>
      <c r="G93" s="485">
        <f>'приложение 1.1 '!F93</f>
        <v>2020</v>
      </c>
      <c r="H93" s="485">
        <f>'приложение 1.1 '!G93</f>
        <v>2020</v>
      </c>
      <c r="I93" s="159">
        <f>'приложение 1.1 '!H93</f>
        <v>3.0401880000000001</v>
      </c>
      <c r="J93" s="159">
        <f>'приложение 1.1 '!I93</f>
        <v>3.0401880000000001</v>
      </c>
      <c r="K93" s="159">
        <f>'приложение 1.1 '!J93</f>
        <v>0</v>
      </c>
      <c r="L93" s="159" t="str">
        <f>'приложение 1.1 '!K93</f>
        <v>-</v>
      </c>
      <c r="M93" s="159" t="str">
        <f>'приложение 1.1 '!L93</f>
        <v>-</v>
      </c>
      <c r="N93" s="159" t="str">
        <f>'приложение 1.1 '!M93</f>
        <v>-</v>
      </c>
      <c r="O93" s="159" t="str">
        <f>'приложение 1.1 '!N93</f>
        <v>-</v>
      </c>
      <c r="P93" s="159">
        <f>'приложение 1.1 '!O93</f>
        <v>0</v>
      </c>
      <c r="Q93" s="159">
        <f>'приложение 1.1 '!P93</f>
        <v>1.26</v>
      </c>
      <c r="R93" s="159" t="str">
        <f>'приложение 1.1 '!Q93</f>
        <v>-</v>
      </c>
      <c r="S93" s="159" t="str">
        <f>'приложение 1.1 '!R93</f>
        <v>-</v>
      </c>
      <c r="T93" s="159" t="str">
        <f>'приложение 1.1 '!S93</f>
        <v>-</v>
      </c>
      <c r="U93" s="159" t="str">
        <f>'приложение 1.1 '!T93</f>
        <v>-</v>
      </c>
      <c r="V93" s="159">
        <f>'приложение 1.1 '!U93</f>
        <v>0</v>
      </c>
      <c r="W93" s="159">
        <f>'приложение 1.1 '!V93</f>
        <v>1.26</v>
      </c>
      <c r="X93" s="159">
        <f>'приложение 1.1 '!W93</f>
        <v>0</v>
      </c>
      <c r="Y93" s="159">
        <f>'приложение 1.1 '!X93</f>
        <v>0</v>
      </c>
      <c r="Z93" s="159">
        <f>'приложение 1.1 '!Y93</f>
        <v>3.0401880000000001</v>
      </c>
      <c r="AA93" s="159">
        <f>'приложение 1.1 '!Z93</f>
        <v>0</v>
      </c>
      <c r="AB93" s="159">
        <f>'приложение 1.1 '!AA93</f>
        <v>0</v>
      </c>
      <c r="AC93" s="159">
        <f>'приложение 1.1 '!AB93</f>
        <v>3.0401880000000001</v>
      </c>
    </row>
    <row r="94" spans="1:29" ht="60.75">
      <c r="A94" s="659" t="str">
        <f>'приложение 1.1 '!A94</f>
        <v>1.1.3.72</v>
      </c>
      <c r="B94" s="692" t="str">
        <f>'приложение 1.1 '!B94</f>
        <v>Реконструкция ТП-252 (замена оборудования РУ-10кВ, РУ-0,4кВ, замена 2ТМГ-630кВА)</v>
      </c>
      <c r="C94" s="485" t="str">
        <f>'приложение 1.1 '!C94</f>
        <v>C/П</v>
      </c>
      <c r="D94" s="457">
        <f>'приложение 1.1 '!D94</f>
        <v>0</v>
      </c>
      <c r="E94" s="457">
        <f>'приложение 1.1 '!E94</f>
        <v>1.26</v>
      </c>
      <c r="F94" s="190">
        <v>16.535999999999998</v>
      </c>
      <c r="G94" s="485">
        <f>'приложение 1.1 '!F94</f>
        <v>2020</v>
      </c>
      <c r="H94" s="485">
        <f>'приложение 1.1 '!G94</f>
        <v>2020</v>
      </c>
      <c r="I94" s="159">
        <f>'приложение 1.1 '!H94</f>
        <v>2.7181439999999997</v>
      </c>
      <c r="J94" s="159">
        <f>'приложение 1.1 '!I94</f>
        <v>2.7181439999999997</v>
      </c>
      <c r="K94" s="159">
        <f>'приложение 1.1 '!J94</f>
        <v>0</v>
      </c>
      <c r="L94" s="159" t="str">
        <f>'приложение 1.1 '!K94</f>
        <v>-</v>
      </c>
      <c r="M94" s="159" t="str">
        <f>'приложение 1.1 '!L94</f>
        <v>-</v>
      </c>
      <c r="N94" s="159" t="str">
        <f>'приложение 1.1 '!M94</f>
        <v>-</v>
      </c>
      <c r="O94" s="159" t="str">
        <f>'приложение 1.1 '!N94</f>
        <v>-</v>
      </c>
      <c r="P94" s="159">
        <f>'приложение 1.1 '!O94</f>
        <v>0</v>
      </c>
      <c r="Q94" s="159">
        <f>'приложение 1.1 '!P94</f>
        <v>1.26</v>
      </c>
      <c r="R94" s="159" t="str">
        <f>'приложение 1.1 '!Q94</f>
        <v>-</v>
      </c>
      <c r="S94" s="159" t="str">
        <f>'приложение 1.1 '!R94</f>
        <v>-</v>
      </c>
      <c r="T94" s="159" t="str">
        <f>'приложение 1.1 '!S94</f>
        <v>-</v>
      </c>
      <c r="U94" s="159" t="str">
        <f>'приложение 1.1 '!T94</f>
        <v>-</v>
      </c>
      <c r="V94" s="159">
        <f>'приложение 1.1 '!U94</f>
        <v>0</v>
      </c>
      <c r="W94" s="159">
        <f>'приложение 1.1 '!V94</f>
        <v>1.26</v>
      </c>
      <c r="X94" s="159">
        <f>'приложение 1.1 '!W94</f>
        <v>0</v>
      </c>
      <c r="Y94" s="159">
        <f>'приложение 1.1 '!X94</f>
        <v>0</v>
      </c>
      <c r="Z94" s="159">
        <f>'приложение 1.1 '!Y94</f>
        <v>2.7181439999999997</v>
      </c>
      <c r="AA94" s="159">
        <f>'приложение 1.1 '!Z94</f>
        <v>0</v>
      </c>
      <c r="AB94" s="159">
        <f>'приложение 1.1 '!AA94</f>
        <v>0</v>
      </c>
      <c r="AC94" s="159">
        <f>'приложение 1.1 '!AB94</f>
        <v>2.7181439999999997</v>
      </c>
    </row>
    <row r="95" spans="1:29" ht="60.75">
      <c r="A95" s="659" t="str">
        <f>'приложение 1.1 '!A95</f>
        <v>1.1.3.73</v>
      </c>
      <c r="B95" s="692" t="str">
        <f>'приложение 1.1 '!B95</f>
        <v>Реконструкция ТП-343 (замена оборудования РУ-10кВ, РУ-0,4кВ, замена 2ТМГ-630кВА)</v>
      </c>
      <c r="C95" s="485" t="str">
        <f>'приложение 1.1 '!C95</f>
        <v>C/П</v>
      </c>
      <c r="D95" s="457">
        <f>'приложение 1.1 '!D95</f>
        <v>0</v>
      </c>
      <c r="E95" s="457">
        <f>'приложение 1.1 '!E95</f>
        <v>1.26</v>
      </c>
      <c r="F95" s="190">
        <v>18.947499999999998</v>
      </c>
      <c r="G95" s="485">
        <f>'приложение 1.1 '!F95</f>
        <v>2020</v>
      </c>
      <c r="H95" s="485">
        <f>'приложение 1.1 '!G95</f>
        <v>2020</v>
      </c>
      <c r="I95" s="159">
        <f>'приложение 1.1 '!H95</f>
        <v>2.7181439999999997</v>
      </c>
      <c r="J95" s="159">
        <f>'приложение 1.1 '!I95</f>
        <v>2.7181439999999997</v>
      </c>
      <c r="K95" s="159">
        <f>'приложение 1.1 '!J95</f>
        <v>0</v>
      </c>
      <c r="L95" s="159" t="str">
        <f>'приложение 1.1 '!K95</f>
        <v>-</v>
      </c>
      <c r="M95" s="159" t="str">
        <f>'приложение 1.1 '!L95</f>
        <v>-</v>
      </c>
      <c r="N95" s="159" t="str">
        <f>'приложение 1.1 '!M95</f>
        <v>-</v>
      </c>
      <c r="O95" s="159" t="str">
        <f>'приложение 1.1 '!N95</f>
        <v>-</v>
      </c>
      <c r="P95" s="159">
        <f>'приложение 1.1 '!O95</f>
        <v>0</v>
      </c>
      <c r="Q95" s="159">
        <f>'приложение 1.1 '!P95</f>
        <v>1.26</v>
      </c>
      <c r="R95" s="159" t="str">
        <f>'приложение 1.1 '!Q95</f>
        <v>-</v>
      </c>
      <c r="S95" s="159" t="str">
        <f>'приложение 1.1 '!R95</f>
        <v>-</v>
      </c>
      <c r="T95" s="159" t="str">
        <f>'приложение 1.1 '!S95</f>
        <v>-</v>
      </c>
      <c r="U95" s="159" t="str">
        <f>'приложение 1.1 '!T95</f>
        <v>-</v>
      </c>
      <c r="V95" s="159">
        <f>'приложение 1.1 '!U95</f>
        <v>0</v>
      </c>
      <c r="W95" s="159">
        <f>'приложение 1.1 '!V95</f>
        <v>1.26</v>
      </c>
      <c r="X95" s="159">
        <f>'приложение 1.1 '!W95</f>
        <v>0</v>
      </c>
      <c r="Y95" s="159">
        <f>'приложение 1.1 '!X95</f>
        <v>0</v>
      </c>
      <c r="Z95" s="159">
        <f>'приложение 1.1 '!Y95</f>
        <v>2.7181439999999997</v>
      </c>
      <c r="AA95" s="159">
        <f>'приложение 1.1 '!Z95</f>
        <v>0</v>
      </c>
      <c r="AB95" s="159">
        <f>'приложение 1.1 '!AA95</f>
        <v>0</v>
      </c>
      <c r="AC95" s="159">
        <f>'приложение 1.1 '!AB95</f>
        <v>2.7181439999999997</v>
      </c>
    </row>
    <row r="96" spans="1:29" ht="60.75">
      <c r="A96" s="659" t="str">
        <f>'приложение 1.1 '!A96</f>
        <v>1.1.3.74</v>
      </c>
      <c r="B96" s="692" t="str">
        <f>'приложение 1.1 '!B96</f>
        <v>Реконструкция ТП-344 (замена оборудования РУ-10кВ, РУ-0,4кВ, замена 2ТМГ-630кВА)</v>
      </c>
      <c r="C96" s="485" t="str">
        <f>'приложение 1.1 '!C96</f>
        <v>C/П</v>
      </c>
      <c r="D96" s="457">
        <f>'приложение 1.1 '!D96</f>
        <v>0</v>
      </c>
      <c r="E96" s="457">
        <f>'приложение 1.1 '!E96</f>
        <v>1.26</v>
      </c>
      <c r="F96" s="190">
        <v>6.5454999999999997</v>
      </c>
      <c r="G96" s="485">
        <f>'приложение 1.1 '!F96</f>
        <v>2020</v>
      </c>
      <c r="H96" s="485">
        <f>'приложение 1.1 '!G96</f>
        <v>2020</v>
      </c>
      <c r="I96" s="159">
        <f>'приложение 1.1 '!H96</f>
        <v>2.5824569999999998</v>
      </c>
      <c r="J96" s="159">
        <f>'приложение 1.1 '!I96</f>
        <v>2.5824569999999998</v>
      </c>
      <c r="K96" s="159">
        <f>'приложение 1.1 '!J96</f>
        <v>0</v>
      </c>
      <c r="L96" s="159" t="str">
        <f>'приложение 1.1 '!K96</f>
        <v>-</v>
      </c>
      <c r="M96" s="159" t="str">
        <f>'приложение 1.1 '!L96</f>
        <v>-</v>
      </c>
      <c r="N96" s="159" t="str">
        <f>'приложение 1.1 '!M96</f>
        <v>-</v>
      </c>
      <c r="O96" s="159" t="str">
        <f>'приложение 1.1 '!N96</f>
        <v>-</v>
      </c>
      <c r="P96" s="159">
        <f>'приложение 1.1 '!O96</f>
        <v>0</v>
      </c>
      <c r="Q96" s="159">
        <f>'приложение 1.1 '!P96</f>
        <v>1.26</v>
      </c>
      <c r="R96" s="159" t="str">
        <f>'приложение 1.1 '!Q96</f>
        <v>-</v>
      </c>
      <c r="S96" s="159" t="str">
        <f>'приложение 1.1 '!R96</f>
        <v>-</v>
      </c>
      <c r="T96" s="159" t="str">
        <f>'приложение 1.1 '!S96</f>
        <v>-</v>
      </c>
      <c r="U96" s="159" t="str">
        <f>'приложение 1.1 '!T96</f>
        <v>-</v>
      </c>
      <c r="V96" s="159">
        <f>'приложение 1.1 '!U96</f>
        <v>0</v>
      </c>
      <c r="W96" s="159">
        <f>'приложение 1.1 '!V96</f>
        <v>1.26</v>
      </c>
      <c r="X96" s="159">
        <f>'приложение 1.1 '!W96</f>
        <v>0</v>
      </c>
      <c r="Y96" s="159">
        <f>'приложение 1.1 '!X96</f>
        <v>0</v>
      </c>
      <c r="Z96" s="159">
        <f>'приложение 1.1 '!Y96</f>
        <v>2.5824569999999998</v>
      </c>
      <c r="AA96" s="159">
        <f>'приложение 1.1 '!Z96</f>
        <v>0</v>
      </c>
      <c r="AB96" s="159">
        <f>'приложение 1.1 '!AA96</f>
        <v>0</v>
      </c>
      <c r="AC96" s="159">
        <f>'приложение 1.1 '!AB96</f>
        <v>2.5824569999999998</v>
      </c>
    </row>
    <row r="97" spans="1:29" ht="60.75">
      <c r="A97" s="659" t="str">
        <f>'приложение 1.1 '!A97</f>
        <v>1.1.3.75</v>
      </c>
      <c r="B97" s="692" t="str">
        <f>'приложение 1.1 '!B97</f>
        <v>Реконструкция ТП-345 (замена оборудования РУ-10кВ, РУ-0,4кВ, замена 2ТМГ-630кВА)</v>
      </c>
      <c r="C97" s="485" t="str">
        <f>'приложение 1.1 '!C97</f>
        <v>C/П</v>
      </c>
      <c r="D97" s="457">
        <f>'приложение 1.1 '!D97</f>
        <v>0</v>
      </c>
      <c r="E97" s="457">
        <f>'приложение 1.1 '!E97</f>
        <v>1.26</v>
      </c>
      <c r="F97" s="190">
        <v>16.191499999999998</v>
      </c>
      <c r="G97" s="485">
        <f>'приложение 1.1 '!F97</f>
        <v>2020</v>
      </c>
      <c r="H97" s="485">
        <f>'приложение 1.1 '!G97</f>
        <v>2020</v>
      </c>
      <c r="I97" s="159">
        <f>'приложение 1.1 '!H97</f>
        <v>2.5824569999999998</v>
      </c>
      <c r="J97" s="159">
        <f>'приложение 1.1 '!I97</f>
        <v>2.5824569999999998</v>
      </c>
      <c r="K97" s="159">
        <f>'приложение 1.1 '!J97</f>
        <v>0</v>
      </c>
      <c r="L97" s="159" t="str">
        <f>'приложение 1.1 '!K97</f>
        <v>-</v>
      </c>
      <c r="M97" s="159" t="str">
        <f>'приложение 1.1 '!L97</f>
        <v>-</v>
      </c>
      <c r="N97" s="159" t="str">
        <f>'приложение 1.1 '!M97</f>
        <v>-</v>
      </c>
      <c r="O97" s="159" t="str">
        <f>'приложение 1.1 '!N97</f>
        <v>-</v>
      </c>
      <c r="P97" s="159">
        <f>'приложение 1.1 '!O97</f>
        <v>0</v>
      </c>
      <c r="Q97" s="159">
        <f>'приложение 1.1 '!P97</f>
        <v>1.26</v>
      </c>
      <c r="R97" s="159" t="str">
        <f>'приложение 1.1 '!Q97</f>
        <v>-</v>
      </c>
      <c r="S97" s="159" t="str">
        <f>'приложение 1.1 '!R97</f>
        <v>-</v>
      </c>
      <c r="T97" s="159" t="str">
        <f>'приложение 1.1 '!S97</f>
        <v>-</v>
      </c>
      <c r="U97" s="159" t="str">
        <f>'приложение 1.1 '!T97</f>
        <v>-</v>
      </c>
      <c r="V97" s="159">
        <f>'приложение 1.1 '!U97</f>
        <v>0</v>
      </c>
      <c r="W97" s="159">
        <f>'приложение 1.1 '!V97</f>
        <v>1.26</v>
      </c>
      <c r="X97" s="159">
        <f>'приложение 1.1 '!W97</f>
        <v>0</v>
      </c>
      <c r="Y97" s="159">
        <f>'приложение 1.1 '!X97</f>
        <v>0</v>
      </c>
      <c r="Z97" s="159">
        <f>'приложение 1.1 '!Y97</f>
        <v>2.5824569999999998</v>
      </c>
      <c r="AA97" s="159">
        <f>'приложение 1.1 '!Z97</f>
        <v>0</v>
      </c>
      <c r="AB97" s="159">
        <f>'приложение 1.1 '!AA97</f>
        <v>0</v>
      </c>
      <c r="AC97" s="159">
        <f>'приложение 1.1 '!AB97</f>
        <v>2.5824569999999998</v>
      </c>
    </row>
    <row r="98" spans="1:29" ht="60.75">
      <c r="A98" s="659" t="str">
        <f>'приложение 1.1 '!A98</f>
        <v>1.1.3.76</v>
      </c>
      <c r="B98" s="692" t="str">
        <f>'приложение 1.1 '!B98</f>
        <v>Реконструкция ТП-347 (замена оборудования РУ-10кВ, РУ-0,4кВ, замена 2ТМГ-630кВА)</v>
      </c>
      <c r="C98" s="485" t="str">
        <f>'приложение 1.1 '!C98</f>
        <v>C/П</v>
      </c>
      <c r="D98" s="457">
        <f>'приложение 1.1 '!D98</f>
        <v>0</v>
      </c>
      <c r="E98" s="457">
        <f>'приложение 1.1 '!E98</f>
        <v>1.26</v>
      </c>
      <c r="F98" s="190">
        <v>16.535999999999998</v>
      </c>
      <c r="G98" s="485">
        <f>'приложение 1.1 '!F98</f>
        <v>2020</v>
      </c>
      <c r="H98" s="485">
        <f>'приложение 1.1 '!G98</f>
        <v>2020</v>
      </c>
      <c r="I98" s="159">
        <f>'приложение 1.1 '!H98</f>
        <v>2.7181439999999997</v>
      </c>
      <c r="J98" s="159">
        <f>'приложение 1.1 '!I98</f>
        <v>2.7181439999999997</v>
      </c>
      <c r="K98" s="159">
        <f>'приложение 1.1 '!J98</f>
        <v>0</v>
      </c>
      <c r="L98" s="159" t="str">
        <f>'приложение 1.1 '!K98</f>
        <v>-</v>
      </c>
      <c r="M98" s="159" t="str">
        <f>'приложение 1.1 '!L98</f>
        <v>-</v>
      </c>
      <c r="N98" s="159" t="str">
        <f>'приложение 1.1 '!M98</f>
        <v>-</v>
      </c>
      <c r="O98" s="159" t="str">
        <f>'приложение 1.1 '!N98</f>
        <v>-</v>
      </c>
      <c r="P98" s="159">
        <f>'приложение 1.1 '!O98</f>
        <v>0</v>
      </c>
      <c r="Q98" s="159">
        <f>'приложение 1.1 '!P98</f>
        <v>1.26</v>
      </c>
      <c r="R98" s="159" t="str">
        <f>'приложение 1.1 '!Q98</f>
        <v>-</v>
      </c>
      <c r="S98" s="159" t="str">
        <f>'приложение 1.1 '!R98</f>
        <v>-</v>
      </c>
      <c r="T98" s="159" t="str">
        <f>'приложение 1.1 '!S98</f>
        <v>-</v>
      </c>
      <c r="U98" s="159" t="str">
        <f>'приложение 1.1 '!T98</f>
        <v>-</v>
      </c>
      <c r="V98" s="159">
        <f>'приложение 1.1 '!U98</f>
        <v>0</v>
      </c>
      <c r="W98" s="159">
        <f>'приложение 1.1 '!V98</f>
        <v>1.26</v>
      </c>
      <c r="X98" s="159">
        <f>'приложение 1.1 '!W98</f>
        <v>0</v>
      </c>
      <c r="Y98" s="159">
        <f>'приложение 1.1 '!X98</f>
        <v>0</v>
      </c>
      <c r="Z98" s="159">
        <f>'приложение 1.1 '!Y98</f>
        <v>2.7181439999999997</v>
      </c>
      <c r="AA98" s="159">
        <f>'приложение 1.1 '!Z98</f>
        <v>0</v>
      </c>
      <c r="AB98" s="159">
        <f>'приложение 1.1 '!AA98</f>
        <v>0</v>
      </c>
      <c r="AC98" s="159">
        <f>'приложение 1.1 '!AB98</f>
        <v>2.7181439999999997</v>
      </c>
    </row>
    <row r="99" spans="1:29" ht="60.75">
      <c r="A99" s="659" t="str">
        <f>'приложение 1.1 '!A99</f>
        <v>1.1.3.77</v>
      </c>
      <c r="B99" s="692" t="str">
        <f>'приложение 1.1 '!B99</f>
        <v>Реконструкция ТП-253 (замена оборудования РУ-10кВ, РУ-0,4кВ, замена 2ТМГ-630кВА)</v>
      </c>
      <c r="C99" s="485" t="str">
        <f>'приложение 1.1 '!C99</f>
        <v>C/П</v>
      </c>
      <c r="D99" s="457">
        <f>'приложение 1.1 '!D99</f>
        <v>0</v>
      </c>
      <c r="E99" s="457">
        <f>'приложение 1.1 '!E99</f>
        <v>1.26</v>
      </c>
      <c r="F99" s="190">
        <v>17.569499999999998</v>
      </c>
      <c r="G99" s="485">
        <f>'приложение 1.1 '!F99</f>
        <v>2020</v>
      </c>
      <c r="H99" s="485">
        <f>'приложение 1.1 '!G99</f>
        <v>2020</v>
      </c>
      <c r="I99" s="159">
        <f>'приложение 1.1 '!H99</f>
        <v>2.7181439999999997</v>
      </c>
      <c r="J99" s="159">
        <f>'приложение 1.1 '!I99</f>
        <v>2.7181439999999997</v>
      </c>
      <c r="K99" s="159">
        <f>'приложение 1.1 '!J99</f>
        <v>0</v>
      </c>
      <c r="L99" s="159" t="str">
        <f>'приложение 1.1 '!K99</f>
        <v>-</v>
      </c>
      <c r="M99" s="159" t="str">
        <f>'приложение 1.1 '!L99</f>
        <v>-</v>
      </c>
      <c r="N99" s="159" t="str">
        <f>'приложение 1.1 '!M99</f>
        <v>-</v>
      </c>
      <c r="O99" s="159" t="str">
        <f>'приложение 1.1 '!N99</f>
        <v>-</v>
      </c>
      <c r="P99" s="159">
        <f>'приложение 1.1 '!O99</f>
        <v>0</v>
      </c>
      <c r="Q99" s="159">
        <f>'приложение 1.1 '!P99</f>
        <v>1.26</v>
      </c>
      <c r="R99" s="159" t="str">
        <f>'приложение 1.1 '!Q99</f>
        <v>-</v>
      </c>
      <c r="S99" s="159" t="str">
        <f>'приложение 1.1 '!R99</f>
        <v>-</v>
      </c>
      <c r="T99" s="159" t="str">
        <f>'приложение 1.1 '!S99</f>
        <v>-</v>
      </c>
      <c r="U99" s="159" t="str">
        <f>'приложение 1.1 '!T99</f>
        <v>-</v>
      </c>
      <c r="V99" s="159">
        <f>'приложение 1.1 '!U99</f>
        <v>0</v>
      </c>
      <c r="W99" s="159">
        <f>'приложение 1.1 '!V99</f>
        <v>1.26</v>
      </c>
      <c r="X99" s="159">
        <f>'приложение 1.1 '!W99</f>
        <v>0</v>
      </c>
      <c r="Y99" s="159">
        <f>'приложение 1.1 '!X99</f>
        <v>0</v>
      </c>
      <c r="Z99" s="159">
        <f>'приложение 1.1 '!Y99</f>
        <v>2.7181439999999997</v>
      </c>
      <c r="AA99" s="159">
        <f>'приложение 1.1 '!Z99</f>
        <v>0</v>
      </c>
      <c r="AB99" s="159">
        <f>'приложение 1.1 '!AA99</f>
        <v>0</v>
      </c>
      <c r="AC99" s="159">
        <f>'приложение 1.1 '!AB99</f>
        <v>2.7181439999999997</v>
      </c>
    </row>
    <row r="100" spans="1:29" ht="60.75">
      <c r="A100" s="659" t="str">
        <f>'приложение 1.1 '!A100</f>
        <v>1.1.3.79</v>
      </c>
      <c r="B100" s="692" t="str">
        <f>'приложение 1.1 '!B100</f>
        <v>Реконструкция ТП - 264 (замена оборудования РУ-10кВ, РУ-0,4кВ, замена 2ТМГ-1000кВА)</v>
      </c>
      <c r="C100" s="485" t="str">
        <f>'приложение 1.1 '!C100</f>
        <v>C/П</v>
      </c>
      <c r="D100" s="457">
        <f>'приложение 1.1 '!D100</f>
        <v>0</v>
      </c>
      <c r="E100" s="457">
        <f>'приложение 1.1 '!E100</f>
        <v>2</v>
      </c>
      <c r="F100" s="190">
        <v>12.401999999999999</v>
      </c>
      <c r="G100" s="485">
        <f>'приложение 1.1 '!F100</f>
        <v>2020</v>
      </c>
      <c r="H100" s="485">
        <f>'приложение 1.1 '!G100</f>
        <v>2020</v>
      </c>
      <c r="I100" s="159">
        <f>'приложение 1.1 '!H100</f>
        <v>5.6272969999999995</v>
      </c>
      <c r="J100" s="159">
        <f>'приложение 1.1 '!I100</f>
        <v>5.6272969999999995</v>
      </c>
      <c r="K100" s="159">
        <f>'приложение 1.1 '!J100</f>
        <v>0</v>
      </c>
      <c r="L100" s="159" t="str">
        <f>'приложение 1.1 '!K100</f>
        <v>-</v>
      </c>
      <c r="M100" s="159" t="str">
        <f>'приложение 1.1 '!L100</f>
        <v>-</v>
      </c>
      <c r="N100" s="159" t="str">
        <f>'приложение 1.1 '!M100</f>
        <v>-</v>
      </c>
      <c r="O100" s="159" t="str">
        <f>'приложение 1.1 '!N100</f>
        <v>-</v>
      </c>
      <c r="P100" s="159">
        <f>'приложение 1.1 '!O100</f>
        <v>0</v>
      </c>
      <c r="Q100" s="159">
        <f>'приложение 1.1 '!P100</f>
        <v>2</v>
      </c>
      <c r="R100" s="159" t="str">
        <f>'приложение 1.1 '!Q100</f>
        <v>-</v>
      </c>
      <c r="S100" s="159" t="str">
        <f>'приложение 1.1 '!R100</f>
        <v>-</v>
      </c>
      <c r="T100" s="159" t="str">
        <f>'приложение 1.1 '!S100</f>
        <v>-</v>
      </c>
      <c r="U100" s="159" t="str">
        <f>'приложение 1.1 '!T100</f>
        <v>-</v>
      </c>
      <c r="V100" s="159">
        <f>'приложение 1.1 '!U100</f>
        <v>0</v>
      </c>
      <c r="W100" s="159">
        <f>'приложение 1.1 '!V100</f>
        <v>2</v>
      </c>
      <c r="X100" s="159">
        <f>'приложение 1.1 '!W100</f>
        <v>0</v>
      </c>
      <c r="Y100" s="159">
        <f>'приложение 1.1 '!X100</f>
        <v>0</v>
      </c>
      <c r="Z100" s="159">
        <f>'приложение 1.1 '!Y100</f>
        <v>5.6272969999999995</v>
      </c>
      <c r="AA100" s="159">
        <f>'приложение 1.1 '!Z100</f>
        <v>0</v>
      </c>
      <c r="AB100" s="159">
        <f>'приложение 1.1 '!AA100</f>
        <v>0</v>
      </c>
      <c r="AC100" s="159">
        <f>'приложение 1.1 '!AB100</f>
        <v>5.6272969999999995</v>
      </c>
    </row>
    <row r="101" spans="1:29" ht="60.75">
      <c r="A101" s="659" t="str">
        <f>'приложение 1.1 '!A101</f>
        <v>1.1.3.80</v>
      </c>
      <c r="B101" s="692" t="str">
        <f>'приложение 1.1 '!B101</f>
        <v>Реконструкция ТП - 265 (замена оборудования РУ-10кВ, РУ-0,4кВ, замена 2ТМГ-630кВА)</v>
      </c>
      <c r="C101" s="485" t="str">
        <f>'приложение 1.1 '!C101</f>
        <v>C/П</v>
      </c>
      <c r="D101" s="457">
        <f>'приложение 1.1 '!D101</f>
        <v>0</v>
      </c>
      <c r="E101" s="457">
        <f>'приложение 1.1 '!E101</f>
        <v>1.26</v>
      </c>
      <c r="F101" s="190">
        <v>12.746499999999999</v>
      </c>
      <c r="G101" s="485">
        <f>'приложение 1.1 '!F101</f>
        <v>2021</v>
      </c>
      <c r="H101" s="485">
        <f>'приложение 1.1 '!G101</f>
        <v>2021</v>
      </c>
      <c r="I101" s="159">
        <f>'приложение 1.1 '!H101</f>
        <v>2.9328400000000001</v>
      </c>
      <c r="J101" s="159">
        <f>'приложение 1.1 '!I101</f>
        <v>2.9328400000000001</v>
      </c>
      <c r="K101" s="159">
        <f>'приложение 1.1 '!J101</f>
        <v>0</v>
      </c>
      <c r="L101" s="159" t="str">
        <f>'приложение 1.1 '!K101</f>
        <v>-</v>
      </c>
      <c r="M101" s="159" t="str">
        <f>'приложение 1.1 '!L101</f>
        <v>-</v>
      </c>
      <c r="N101" s="159" t="str">
        <f>'приложение 1.1 '!M101</f>
        <v>-</v>
      </c>
      <c r="O101" s="159" t="str">
        <f>'приложение 1.1 '!N101</f>
        <v>-</v>
      </c>
      <c r="P101" s="159" t="str">
        <f>'приложение 1.1 '!O101</f>
        <v>-</v>
      </c>
      <c r="Q101" s="159" t="str">
        <f>'приложение 1.1 '!P101</f>
        <v>-</v>
      </c>
      <c r="R101" s="159">
        <f>'приложение 1.1 '!Q101</f>
        <v>0</v>
      </c>
      <c r="S101" s="159">
        <f>'приложение 1.1 '!R101</f>
        <v>1.26</v>
      </c>
      <c r="T101" s="159" t="str">
        <f>'приложение 1.1 '!S101</f>
        <v>-</v>
      </c>
      <c r="U101" s="159" t="str">
        <f>'приложение 1.1 '!T101</f>
        <v>-</v>
      </c>
      <c r="V101" s="159">
        <f>'приложение 1.1 '!U101</f>
        <v>0</v>
      </c>
      <c r="W101" s="159">
        <f>'приложение 1.1 '!V101</f>
        <v>1.26</v>
      </c>
      <c r="X101" s="159">
        <f>'приложение 1.1 '!W101</f>
        <v>0</v>
      </c>
      <c r="Y101" s="159">
        <f>'приложение 1.1 '!X101</f>
        <v>0</v>
      </c>
      <c r="Z101" s="159">
        <f>'приложение 1.1 '!Y101</f>
        <v>0</v>
      </c>
      <c r="AA101" s="159">
        <f>'приложение 1.1 '!Z101</f>
        <v>2.9328400000000001</v>
      </c>
      <c r="AB101" s="159">
        <f>'приложение 1.1 '!AA101</f>
        <v>0</v>
      </c>
      <c r="AC101" s="159">
        <f>'приложение 1.1 '!AB101</f>
        <v>2.9328400000000001</v>
      </c>
    </row>
    <row r="102" spans="1:29" ht="60.75">
      <c r="A102" s="659" t="str">
        <f>'приложение 1.1 '!A102</f>
        <v>1.1.3.81</v>
      </c>
      <c r="B102" s="692" t="str">
        <f>'приложение 1.1 '!B102</f>
        <v>Реконструкция ТП - 266 (замена оборудования РУ-10кВ, РУ-0,4кВ, замена 2ТМГ-1000кВА)</v>
      </c>
      <c r="C102" s="485" t="str">
        <f>'приложение 1.1 '!C102</f>
        <v>C/П</v>
      </c>
      <c r="D102" s="457">
        <f>'приложение 1.1 '!D102</f>
        <v>0</v>
      </c>
      <c r="E102" s="457">
        <f>'приложение 1.1 '!E102</f>
        <v>2</v>
      </c>
      <c r="F102" s="190">
        <v>12.401999999999999</v>
      </c>
      <c r="G102" s="485">
        <f>'приложение 1.1 '!F102</f>
        <v>2021</v>
      </c>
      <c r="H102" s="485">
        <f>'приложение 1.1 '!G102</f>
        <v>2021</v>
      </c>
      <c r="I102" s="159">
        <f>'приложение 1.1 '!H102</f>
        <v>4.8143010000000004</v>
      </c>
      <c r="J102" s="159">
        <f>'приложение 1.1 '!I102</f>
        <v>4.8143010000000004</v>
      </c>
      <c r="K102" s="159">
        <f>'приложение 1.1 '!J102</f>
        <v>0</v>
      </c>
      <c r="L102" s="159" t="str">
        <f>'приложение 1.1 '!K102</f>
        <v>-</v>
      </c>
      <c r="M102" s="159" t="str">
        <f>'приложение 1.1 '!L102</f>
        <v>-</v>
      </c>
      <c r="N102" s="159" t="str">
        <f>'приложение 1.1 '!M102</f>
        <v>-</v>
      </c>
      <c r="O102" s="159" t="str">
        <f>'приложение 1.1 '!N102</f>
        <v>-</v>
      </c>
      <c r="P102" s="159" t="str">
        <f>'приложение 1.1 '!O102</f>
        <v>-</v>
      </c>
      <c r="Q102" s="159" t="str">
        <f>'приложение 1.1 '!P102</f>
        <v>-</v>
      </c>
      <c r="R102" s="159">
        <f>'приложение 1.1 '!Q102</f>
        <v>0</v>
      </c>
      <c r="S102" s="159">
        <f>'приложение 1.1 '!R102</f>
        <v>2</v>
      </c>
      <c r="T102" s="159" t="str">
        <f>'приложение 1.1 '!S102</f>
        <v>-</v>
      </c>
      <c r="U102" s="159" t="str">
        <f>'приложение 1.1 '!T102</f>
        <v>-</v>
      </c>
      <c r="V102" s="159">
        <f>'приложение 1.1 '!U102</f>
        <v>0</v>
      </c>
      <c r="W102" s="159">
        <f>'приложение 1.1 '!V102</f>
        <v>2</v>
      </c>
      <c r="X102" s="159">
        <f>'приложение 1.1 '!W102</f>
        <v>0</v>
      </c>
      <c r="Y102" s="159">
        <f>'приложение 1.1 '!X102</f>
        <v>0</v>
      </c>
      <c r="Z102" s="159">
        <f>'приложение 1.1 '!Y102</f>
        <v>0</v>
      </c>
      <c r="AA102" s="159">
        <f>'приложение 1.1 '!Z102</f>
        <v>4.8143010000000004</v>
      </c>
      <c r="AB102" s="159">
        <f>'приложение 1.1 '!AA102</f>
        <v>0</v>
      </c>
      <c r="AC102" s="159">
        <f>'приложение 1.1 '!AB102</f>
        <v>4.8143010000000004</v>
      </c>
    </row>
    <row r="103" spans="1:29" ht="60.75">
      <c r="A103" s="659" t="str">
        <f>'приложение 1.1 '!A103</f>
        <v>1.1.3.82</v>
      </c>
      <c r="B103" s="692" t="str">
        <f>'приложение 1.1 '!B103</f>
        <v>Реконструкция ТП - 267 (замена оборудования РУ-10кВ, РУ-0,4кВ, замена 2ТМГ-630кВА)</v>
      </c>
      <c r="C103" s="485" t="str">
        <f>'приложение 1.1 '!C103</f>
        <v>C/П</v>
      </c>
      <c r="D103" s="457">
        <f>'приложение 1.1 '!D103</f>
        <v>0</v>
      </c>
      <c r="E103" s="457">
        <f>'приложение 1.1 '!E103</f>
        <v>1.26</v>
      </c>
      <c r="F103" s="190">
        <v>15.5025</v>
      </c>
      <c r="G103" s="485">
        <f>'приложение 1.1 '!F103</f>
        <v>2021</v>
      </c>
      <c r="H103" s="485">
        <f>'приложение 1.1 '!G103</f>
        <v>2021</v>
      </c>
      <c r="I103" s="159">
        <f>'приложение 1.1 '!H103</f>
        <v>2.853831</v>
      </c>
      <c r="J103" s="159">
        <f>'приложение 1.1 '!I103</f>
        <v>2.853831</v>
      </c>
      <c r="K103" s="159">
        <f>'приложение 1.1 '!J103</f>
        <v>0</v>
      </c>
      <c r="L103" s="159" t="str">
        <f>'приложение 1.1 '!K103</f>
        <v>-</v>
      </c>
      <c r="M103" s="159" t="str">
        <f>'приложение 1.1 '!L103</f>
        <v>-</v>
      </c>
      <c r="N103" s="159" t="str">
        <f>'приложение 1.1 '!M103</f>
        <v>-</v>
      </c>
      <c r="O103" s="159" t="str">
        <f>'приложение 1.1 '!N103</f>
        <v>-</v>
      </c>
      <c r="P103" s="159" t="str">
        <f>'приложение 1.1 '!O103</f>
        <v>-</v>
      </c>
      <c r="Q103" s="159" t="str">
        <f>'приложение 1.1 '!P103</f>
        <v>-</v>
      </c>
      <c r="R103" s="159">
        <f>'приложение 1.1 '!Q103</f>
        <v>0</v>
      </c>
      <c r="S103" s="159">
        <f>'приложение 1.1 '!R103</f>
        <v>1.26</v>
      </c>
      <c r="T103" s="159" t="str">
        <f>'приложение 1.1 '!S103</f>
        <v>-</v>
      </c>
      <c r="U103" s="159" t="str">
        <f>'приложение 1.1 '!T103</f>
        <v>-</v>
      </c>
      <c r="V103" s="159">
        <f>'приложение 1.1 '!U103</f>
        <v>0</v>
      </c>
      <c r="W103" s="159">
        <f>'приложение 1.1 '!V103</f>
        <v>1.26</v>
      </c>
      <c r="X103" s="159">
        <f>'приложение 1.1 '!W103</f>
        <v>0</v>
      </c>
      <c r="Y103" s="159">
        <f>'приложение 1.1 '!X103</f>
        <v>0</v>
      </c>
      <c r="Z103" s="159">
        <f>'приложение 1.1 '!Y103</f>
        <v>0</v>
      </c>
      <c r="AA103" s="159">
        <f>'приложение 1.1 '!Z103</f>
        <v>2.853831</v>
      </c>
      <c r="AB103" s="159">
        <f>'приложение 1.1 '!AA103</f>
        <v>0</v>
      </c>
      <c r="AC103" s="159">
        <f>'приложение 1.1 '!AB103</f>
        <v>2.853831</v>
      </c>
    </row>
    <row r="104" spans="1:29" ht="60.75">
      <c r="A104" s="659" t="str">
        <f>'приложение 1.1 '!A104</f>
        <v>1.1.3.83</v>
      </c>
      <c r="B104" s="692" t="str">
        <f>'приложение 1.1 '!B104</f>
        <v>Реконструкция ТП - 276 (замена оборудования РУ-10кВ, РУ-0,4кВ, замена 2ТМГ-630кВА)</v>
      </c>
      <c r="C104" s="485" t="str">
        <f>'приложение 1.1 '!C104</f>
        <v>C/П</v>
      </c>
      <c r="D104" s="457">
        <f>'приложение 1.1 '!D104</f>
        <v>0</v>
      </c>
      <c r="E104" s="457">
        <f>'приложение 1.1 '!E104</f>
        <v>1.26</v>
      </c>
      <c r="F104" s="190">
        <v>14.124499999999999</v>
      </c>
      <c r="G104" s="485">
        <f>'приложение 1.1 '!F104</f>
        <v>2021</v>
      </c>
      <c r="H104" s="485">
        <f>'приложение 1.1 '!G104</f>
        <v>2021</v>
      </c>
      <c r="I104" s="159">
        <f>'приложение 1.1 '!H104</f>
        <v>3.0118490000000002</v>
      </c>
      <c r="J104" s="159">
        <f>'приложение 1.1 '!I104</f>
        <v>3.0118490000000002</v>
      </c>
      <c r="K104" s="159">
        <f>'приложение 1.1 '!J104</f>
        <v>0</v>
      </c>
      <c r="L104" s="159" t="str">
        <f>'приложение 1.1 '!K104</f>
        <v>-</v>
      </c>
      <c r="M104" s="159" t="str">
        <f>'приложение 1.1 '!L104</f>
        <v>-</v>
      </c>
      <c r="N104" s="159" t="str">
        <f>'приложение 1.1 '!M104</f>
        <v>-</v>
      </c>
      <c r="O104" s="159" t="str">
        <f>'приложение 1.1 '!N104</f>
        <v>-</v>
      </c>
      <c r="P104" s="159" t="str">
        <f>'приложение 1.1 '!O104</f>
        <v>-</v>
      </c>
      <c r="Q104" s="159" t="str">
        <f>'приложение 1.1 '!P104</f>
        <v>-</v>
      </c>
      <c r="R104" s="159">
        <f>'приложение 1.1 '!Q104</f>
        <v>0</v>
      </c>
      <c r="S104" s="159">
        <f>'приложение 1.1 '!R104</f>
        <v>1.26</v>
      </c>
      <c r="T104" s="159" t="str">
        <f>'приложение 1.1 '!S104</f>
        <v>-</v>
      </c>
      <c r="U104" s="159" t="str">
        <f>'приложение 1.1 '!T104</f>
        <v>-</v>
      </c>
      <c r="V104" s="159">
        <f>'приложение 1.1 '!U104</f>
        <v>0</v>
      </c>
      <c r="W104" s="159">
        <f>'приложение 1.1 '!V104</f>
        <v>1.26</v>
      </c>
      <c r="X104" s="159">
        <f>'приложение 1.1 '!W104</f>
        <v>0</v>
      </c>
      <c r="Y104" s="159">
        <f>'приложение 1.1 '!X104</f>
        <v>0</v>
      </c>
      <c r="Z104" s="159">
        <f>'приложение 1.1 '!Y104</f>
        <v>0</v>
      </c>
      <c r="AA104" s="159">
        <f>'приложение 1.1 '!Z104</f>
        <v>3.0118490000000002</v>
      </c>
      <c r="AB104" s="159">
        <f>'приложение 1.1 '!AA104</f>
        <v>0</v>
      </c>
      <c r="AC104" s="159">
        <f>'приложение 1.1 '!AB104</f>
        <v>3.0118490000000002</v>
      </c>
    </row>
    <row r="105" spans="1:29" ht="60.75">
      <c r="A105" s="659" t="str">
        <f>'приложение 1.1 '!A105</f>
        <v>1.1.3.84</v>
      </c>
      <c r="B105" s="692" t="str">
        <f>'приложение 1.1 '!B105</f>
        <v>Реконструкция ТП - 277 (замена оборудования РУ-10кВ, РУ-0,4кВ, замена 2ТМГ-630кВА)</v>
      </c>
      <c r="C105" s="485" t="str">
        <f>'приложение 1.1 '!C105</f>
        <v>C/П</v>
      </c>
      <c r="D105" s="457">
        <f>'приложение 1.1 '!D105</f>
        <v>0</v>
      </c>
      <c r="E105" s="457">
        <f>'приложение 1.1 '!E105</f>
        <v>1.26</v>
      </c>
      <c r="F105" s="190">
        <v>15.847</v>
      </c>
      <c r="G105" s="485">
        <f>'приложение 1.1 '!F105</f>
        <v>2021</v>
      </c>
      <c r="H105" s="485">
        <f>'приложение 1.1 '!G105</f>
        <v>2021</v>
      </c>
      <c r="I105" s="159">
        <f>'приложение 1.1 '!H105</f>
        <v>2.5824569999999998</v>
      </c>
      <c r="J105" s="159">
        <f>'приложение 1.1 '!I105</f>
        <v>2.5824569999999998</v>
      </c>
      <c r="K105" s="159">
        <f>'приложение 1.1 '!J105</f>
        <v>0</v>
      </c>
      <c r="L105" s="159" t="str">
        <f>'приложение 1.1 '!K105</f>
        <v>-</v>
      </c>
      <c r="M105" s="159" t="str">
        <f>'приложение 1.1 '!L105</f>
        <v>-</v>
      </c>
      <c r="N105" s="159" t="str">
        <f>'приложение 1.1 '!M105</f>
        <v>-</v>
      </c>
      <c r="O105" s="159" t="str">
        <f>'приложение 1.1 '!N105</f>
        <v>-</v>
      </c>
      <c r="P105" s="159" t="str">
        <f>'приложение 1.1 '!O105</f>
        <v>-</v>
      </c>
      <c r="Q105" s="159" t="str">
        <f>'приложение 1.1 '!P105</f>
        <v>-</v>
      </c>
      <c r="R105" s="159">
        <f>'приложение 1.1 '!Q105</f>
        <v>0</v>
      </c>
      <c r="S105" s="159">
        <f>'приложение 1.1 '!R105</f>
        <v>1.26</v>
      </c>
      <c r="T105" s="159" t="str">
        <f>'приложение 1.1 '!S105</f>
        <v>-</v>
      </c>
      <c r="U105" s="159" t="str">
        <f>'приложение 1.1 '!T105</f>
        <v>-</v>
      </c>
      <c r="V105" s="159">
        <f>'приложение 1.1 '!U105</f>
        <v>0</v>
      </c>
      <c r="W105" s="159">
        <f>'приложение 1.1 '!V105</f>
        <v>1.26</v>
      </c>
      <c r="X105" s="159">
        <f>'приложение 1.1 '!W105</f>
        <v>0</v>
      </c>
      <c r="Y105" s="159">
        <f>'приложение 1.1 '!X105</f>
        <v>0</v>
      </c>
      <c r="Z105" s="159">
        <f>'приложение 1.1 '!Y105</f>
        <v>0</v>
      </c>
      <c r="AA105" s="159">
        <f>'приложение 1.1 '!Z105</f>
        <v>2.5824569999999998</v>
      </c>
      <c r="AB105" s="159">
        <f>'приложение 1.1 '!AA105</f>
        <v>0</v>
      </c>
      <c r="AC105" s="159">
        <f>'приложение 1.1 '!AB105</f>
        <v>2.5824569999999998</v>
      </c>
    </row>
    <row r="106" spans="1:29" ht="60.75">
      <c r="A106" s="659" t="str">
        <f>'приложение 1.1 '!A106</f>
        <v>1.1.3.85</v>
      </c>
      <c r="B106" s="692" t="str">
        <f>'приложение 1.1 '!B106</f>
        <v>Реконструкция ТП - 271 (замена оборудования РУ-10кВ, РУ-0,4кВ, замена 2ТМГ-1000кВА)</v>
      </c>
      <c r="C106" s="485" t="str">
        <f>'приложение 1.1 '!C106</f>
        <v>C/П</v>
      </c>
      <c r="D106" s="457">
        <f>'приложение 1.1 '!D106</f>
        <v>0</v>
      </c>
      <c r="E106" s="457">
        <f>'приложение 1.1 '!E106</f>
        <v>2</v>
      </c>
      <c r="F106" s="190">
        <v>16.535999999999998</v>
      </c>
      <c r="G106" s="485">
        <f>'приложение 1.1 '!F106</f>
        <v>2021</v>
      </c>
      <c r="H106" s="485">
        <f>'приложение 1.1 '!G106</f>
        <v>2021</v>
      </c>
      <c r="I106" s="159">
        <f>'приложение 1.1 '!H106</f>
        <v>4.4922569999999995</v>
      </c>
      <c r="J106" s="159">
        <f>'приложение 1.1 '!I106</f>
        <v>4.4922569999999995</v>
      </c>
      <c r="K106" s="159">
        <f>'приложение 1.1 '!J106</f>
        <v>0</v>
      </c>
      <c r="L106" s="159" t="str">
        <f>'приложение 1.1 '!K106</f>
        <v>-</v>
      </c>
      <c r="M106" s="159" t="str">
        <f>'приложение 1.1 '!L106</f>
        <v>-</v>
      </c>
      <c r="N106" s="159" t="str">
        <f>'приложение 1.1 '!M106</f>
        <v>-</v>
      </c>
      <c r="O106" s="159" t="str">
        <f>'приложение 1.1 '!N106</f>
        <v>-</v>
      </c>
      <c r="P106" s="159" t="str">
        <f>'приложение 1.1 '!O106</f>
        <v>-</v>
      </c>
      <c r="Q106" s="159" t="str">
        <f>'приложение 1.1 '!P106</f>
        <v>-</v>
      </c>
      <c r="R106" s="159">
        <f>'приложение 1.1 '!Q106</f>
        <v>0</v>
      </c>
      <c r="S106" s="159">
        <f>'приложение 1.1 '!R106</f>
        <v>2</v>
      </c>
      <c r="T106" s="159" t="str">
        <f>'приложение 1.1 '!S106</f>
        <v>-</v>
      </c>
      <c r="U106" s="159" t="str">
        <f>'приложение 1.1 '!T106</f>
        <v>-</v>
      </c>
      <c r="V106" s="159">
        <f>'приложение 1.1 '!U106</f>
        <v>0</v>
      </c>
      <c r="W106" s="159">
        <f>'приложение 1.1 '!V106</f>
        <v>2</v>
      </c>
      <c r="X106" s="159">
        <f>'приложение 1.1 '!W106</f>
        <v>0</v>
      </c>
      <c r="Y106" s="159">
        <f>'приложение 1.1 '!X106</f>
        <v>0</v>
      </c>
      <c r="Z106" s="159">
        <f>'приложение 1.1 '!Y106</f>
        <v>0</v>
      </c>
      <c r="AA106" s="159">
        <f>'приложение 1.1 '!Z106</f>
        <v>4.4922569999999995</v>
      </c>
      <c r="AB106" s="159">
        <f>'приложение 1.1 '!AA106</f>
        <v>0</v>
      </c>
      <c r="AC106" s="159">
        <f>'приложение 1.1 '!AB106</f>
        <v>4.4922569999999995</v>
      </c>
    </row>
    <row r="107" spans="1:29" ht="60.75">
      <c r="A107" s="659" t="str">
        <f>'приложение 1.1 '!A107</f>
        <v>1.1.3.86</v>
      </c>
      <c r="B107" s="692" t="str">
        <f>'приложение 1.1 '!B107</f>
        <v>Реконструкция ТП - 272  (замена оборудования РУ-10кВ, РУ-0,4кВ, замена 2ТМГ-630кВА)</v>
      </c>
      <c r="C107" s="485" t="str">
        <f>'приложение 1.1 '!C107</f>
        <v>C/П</v>
      </c>
      <c r="D107" s="457">
        <f>'приложение 1.1 '!D107</f>
        <v>0</v>
      </c>
      <c r="E107" s="457">
        <f>'приложение 1.1 '!E107</f>
        <v>1.26</v>
      </c>
      <c r="F107" s="190">
        <v>10.199999999999999</v>
      </c>
      <c r="G107" s="485">
        <f>'приложение 1.1 '!F107</f>
        <v>2021</v>
      </c>
      <c r="H107" s="485">
        <f>'приложение 1.1 '!G107</f>
        <v>2021</v>
      </c>
      <c r="I107" s="159">
        <f>'приложение 1.1 '!H107</f>
        <v>3.1475360000000001</v>
      </c>
      <c r="J107" s="159">
        <f>'приложение 1.1 '!I107</f>
        <v>3.1475360000000001</v>
      </c>
      <c r="K107" s="159">
        <f>'приложение 1.1 '!J107</f>
        <v>0</v>
      </c>
      <c r="L107" s="159" t="str">
        <f>'приложение 1.1 '!K107</f>
        <v>-</v>
      </c>
      <c r="M107" s="159" t="str">
        <f>'приложение 1.1 '!L107</f>
        <v>-</v>
      </c>
      <c r="N107" s="159" t="str">
        <f>'приложение 1.1 '!M107</f>
        <v>-</v>
      </c>
      <c r="O107" s="159" t="str">
        <f>'приложение 1.1 '!N107</f>
        <v>-</v>
      </c>
      <c r="P107" s="159" t="str">
        <f>'приложение 1.1 '!O107</f>
        <v>-</v>
      </c>
      <c r="Q107" s="159" t="str">
        <f>'приложение 1.1 '!P107</f>
        <v>-</v>
      </c>
      <c r="R107" s="159">
        <f>'приложение 1.1 '!Q107</f>
        <v>0</v>
      </c>
      <c r="S107" s="159">
        <f>'приложение 1.1 '!R107</f>
        <v>1.26</v>
      </c>
      <c r="T107" s="159" t="str">
        <f>'приложение 1.1 '!S107</f>
        <v>-</v>
      </c>
      <c r="U107" s="159" t="str">
        <f>'приложение 1.1 '!T107</f>
        <v>-</v>
      </c>
      <c r="V107" s="159">
        <f>'приложение 1.1 '!U107</f>
        <v>0</v>
      </c>
      <c r="W107" s="159">
        <f>'приложение 1.1 '!V107</f>
        <v>1.26</v>
      </c>
      <c r="X107" s="159">
        <f>'приложение 1.1 '!W107</f>
        <v>0</v>
      </c>
      <c r="Y107" s="159">
        <f>'приложение 1.1 '!X107</f>
        <v>0</v>
      </c>
      <c r="Z107" s="159">
        <f>'приложение 1.1 '!Y107</f>
        <v>0</v>
      </c>
      <c r="AA107" s="159">
        <f>'приложение 1.1 '!Z107</f>
        <v>3.1475360000000001</v>
      </c>
      <c r="AB107" s="159">
        <f>'приложение 1.1 '!AA107</f>
        <v>0</v>
      </c>
      <c r="AC107" s="159">
        <f>'приложение 1.1 '!AB107</f>
        <v>3.1475360000000001</v>
      </c>
    </row>
    <row r="108" spans="1:29" ht="60.75">
      <c r="A108" s="659" t="str">
        <f>'приложение 1.1 '!A108</f>
        <v>1.1.3.87</v>
      </c>
      <c r="B108" s="692" t="str">
        <f>'приложение 1.1 '!B108</f>
        <v>Реконструкция ТП - 274 (замена оборудования РУ-10кВ, РУ-0,4кВ, замена 2ТМГ-630кВА)</v>
      </c>
      <c r="C108" s="485" t="str">
        <f>'приложение 1.1 '!C108</f>
        <v>C/П</v>
      </c>
      <c r="D108" s="457">
        <f>'приложение 1.1 '!D108</f>
        <v>0</v>
      </c>
      <c r="E108" s="457">
        <f>'приложение 1.1 '!E108</f>
        <v>1.26</v>
      </c>
      <c r="F108" s="190">
        <v>16.191499999999998</v>
      </c>
      <c r="G108" s="485">
        <f>'приложение 1.1 '!F108</f>
        <v>2021</v>
      </c>
      <c r="H108" s="485">
        <f>'приложение 1.1 '!G108</f>
        <v>2021</v>
      </c>
      <c r="I108" s="159">
        <f>'приложение 1.1 '!H108</f>
        <v>2.9328400000000001</v>
      </c>
      <c r="J108" s="159">
        <f>'приложение 1.1 '!I108</f>
        <v>2.9328400000000001</v>
      </c>
      <c r="K108" s="159">
        <f>'приложение 1.1 '!J108</f>
        <v>0</v>
      </c>
      <c r="L108" s="159" t="str">
        <f>'приложение 1.1 '!K108</f>
        <v>-</v>
      </c>
      <c r="M108" s="159" t="str">
        <f>'приложение 1.1 '!L108</f>
        <v>-</v>
      </c>
      <c r="N108" s="159" t="str">
        <f>'приложение 1.1 '!M108</f>
        <v>-</v>
      </c>
      <c r="O108" s="159" t="str">
        <f>'приложение 1.1 '!N108</f>
        <v>-</v>
      </c>
      <c r="P108" s="159" t="str">
        <f>'приложение 1.1 '!O108</f>
        <v>-</v>
      </c>
      <c r="Q108" s="159" t="str">
        <f>'приложение 1.1 '!P108</f>
        <v>-</v>
      </c>
      <c r="R108" s="159">
        <f>'приложение 1.1 '!Q108</f>
        <v>0</v>
      </c>
      <c r="S108" s="159">
        <f>'приложение 1.1 '!R108</f>
        <v>1.26</v>
      </c>
      <c r="T108" s="159" t="str">
        <f>'приложение 1.1 '!S108</f>
        <v>-</v>
      </c>
      <c r="U108" s="159" t="str">
        <f>'приложение 1.1 '!T108</f>
        <v>-</v>
      </c>
      <c r="V108" s="159">
        <f>'приложение 1.1 '!U108</f>
        <v>0</v>
      </c>
      <c r="W108" s="159">
        <f>'приложение 1.1 '!V108</f>
        <v>1.26</v>
      </c>
      <c r="X108" s="159">
        <f>'приложение 1.1 '!W108</f>
        <v>0</v>
      </c>
      <c r="Y108" s="159">
        <f>'приложение 1.1 '!X108</f>
        <v>0</v>
      </c>
      <c r="Z108" s="159">
        <f>'приложение 1.1 '!Y108</f>
        <v>0</v>
      </c>
      <c r="AA108" s="159">
        <f>'приложение 1.1 '!Z108</f>
        <v>2.9328400000000001</v>
      </c>
      <c r="AB108" s="159">
        <f>'приложение 1.1 '!AA108</f>
        <v>0</v>
      </c>
      <c r="AC108" s="159">
        <f>'приложение 1.1 '!AB108</f>
        <v>2.9328400000000001</v>
      </c>
    </row>
    <row r="109" spans="1:29" ht="60.75">
      <c r="A109" s="659" t="str">
        <f>'приложение 1.1 '!A109</f>
        <v>1.1.3.89</v>
      </c>
      <c r="B109" s="692" t="str">
        <f>'приложение 1.1 '!B109</f>
        <v>Реконструкция ТП - 296 (замена оборудования РУ-10кВ, РУ-0,4кВ, замена 2ТМГ-630кВА)</v>
      </c>
      <c r="C109" s="485" t="str">
        <f>'приложение 1.1 '!C109</f>
        <v>C/П</v>
      </c>
      <c r="D109" s="457">
        <f>'приложение 1.1 '!D109</f>
        <v>0</v>
      </c>
      <c r="E109" s="457">
        <f>'приложение 1.1 '!E109</f>
        <v>1.26</v>
      </c>
      <c r="F109" s="190">
        <v>16.535999999999998</v>
      </c>
      <c r="G109" s="485">
        <f>'приложение 1.1 '!F109</f>
        <v>2021</v>
      </c>
      <c r="H109" s="485">
        <f>'приложение 1.1 '!G109</f>
        <v>2021</v>
      </c>
      <c r="I109" s="159">
        <f>'приложение 1.1 '!H109</f>
        <v>3.1475360000000001</v>
      </c>
      <c r="J109" s="159">
        <f>'приложение 1.1 '!I109</f>
        <v>3.1475360000000001</v>
      </c>
      <c r="K109" s="159">
        <f>'приложение 1.1 '!J109</f>
        <v>0</v>
      </c>
      <c r="L109" s="159" t="str">
        <f>'приложение 1.1 '!K109</f>
        <v>-</v>
      </c>
      <c r="M109" s="159" t="str">
        <f>'приложение 1.1 '!L109</f>
        <v>-</v>
      </c>
      <c r="N109" s="159" t="str">
        <f>'приложение 1.1 '!M109</f>
        <v>-</v>
      </c>
      <c r="O109" s="159" t="str">
        <f>'приложение 1.1 '!N109</f>
        <v>-</v>
      </c>
      <c r="P109" s="159" t="str">
        <f>'приложение 1.1 '!O109</f>
        <v>-</v>
      </c>
      <c r="Q109" s="159" t="str">
        <f>'приложение 1.1 '!P109</f>
        <v>-</v>
      </c>
      <c r="R109" s="159">
        <f>'приложение 1.1 '!Q109</f>
        <v>0</v>
      </c>
      <c r="S109" s="159">
        <f>'приложение 1.1 '!R109</f>
        <v>1.26</v>
      </c>
      <c r="T109" s="159" t="str">
        <f>'приложение 1.1 '!S109</f>
        <v>-</v>
      </c>
      <c r="U109" s="159" t="str">
        <f>'приложение 1.1 '!T109</f>
        <v>-</v>
      </c>
      <c r="V109" s="159">
        <f>'приложение 1.1 '!U109</f>
        <v>0</v>
      </c>
      <c r="W109" s="159">
        <f>'приложение 1.1 '!V109</f>
        <v>1.26</v>
      </c>
      <c r="X109" s="159">
        <f>'приложение 1.1 '!W109</f>
        <v>0</v>
      </c>
      <c r="Y109" s="159">
        <f>'приложение 1.1 '!X109</f>
        <v>0</v>
      </c>
      <c r="Z109" s="159">
        <f>'приложение 1.1 '!Y109</f>
        <v>0</v>
      </c>
      <c r="AA109" s="159">
        <f>'приложение 1.1 '!Z109</f>
        <v>3.1475360000000001</v>
      </c>
      <c r="AB109" s="159">
        <f>'приложение 1.1 '!AA109</f>
        <v>0</v>
      </c>
      <c r="AC109" s="159">
        <f>'приложение 1.1 '!AB109</f>
        <v>3.1475360000000001</v>
      </c>
    </row>
    <row r="110" spans="1:29" ht="60.75">
      <c r="A110" s="659" t="str">
        <f>'приложение 1.1 '!A110</f>
        <v>1.1.3.90</v>
      </c>
      <c r="B110" s="692" t="str">
        <f>'приложение 1.1 '!B110</f>
        <v>Реконструкция ТП - 293 (замена оборудования РУ-10кВ, РУ-0,4кВ, замена 2ТМГ-630кВА)</v>
      </c>
      <c r="C110" s="485" t="str">
        <f>'приложение 1.1 '!C110</f>
        <v>C/П</v>
      </c>
      <c r="D110" s="457">
        <f>'приложение 1.1 '!D110</f>
        <v>0</v>
      </c>
      <c r="E110" s="457">
        <f>'приложение 1.1 '!E110</f>
        <v>1.26</v>
      </c>
      <c r="F110" s="190">
        <v>17.569499999999998</v>
      </c>
      <c r="G110" s="485">
        <f>'приложение 1.1 '!F110</f>
        <v>2021</v>
      </c>
      <c r="H110" s="485">
        <f>'приложение 1.1 '!G110</f>
        <v>2021</v>
      </c>
      <c r="I110" s="159">
        <f>'приложение 1.1 '!H110</f>
        <v>3.283223</v>
      </c>
      <c r="J110" s="159">
        <f>'приложение 1.1 '!I110</f>
        <v>3.283223</v>
      </c>
      <c r="K110" s="159">
        <f>'приложение 1.1 '!J110</f>
        <v>0</v>
      </c>
      <c r="L110" s="159" t="str">
        <f>'приложение 1.1 '!K110</f>
        <v>-</v>
      </c>
      <c r="M110" s="159" t="str">
        <f>'приложение 1.1 '!L110</f>
        <v>-</v>
      </c>
      <c r="N110" s="159" t="str">
        <f>'приложение 1.1 '!M110</f>
        <v>-</v>
      </c>
      <c r="O110" s="159" t="str">
        <f>'приложение 1.1 '!N110</f>
        <v>-</v>
      </c>
      <c r="P110" s="159" t="str">
        <f>'приложение 1.1 '!O110</f>
        <v>-</v>
      </c>
      <c r="Q110" s="159" t="str">
        <f>'приложение 1.1 '!P110</f>
        <v>-</v>
      </c>
      <c r="R110" s="159">
        <f>'приложение 1.1 '!Q110</f>
        <v>0</v>
      </c>
      <c r="S110" s="159">
        <f>'приложение 1.1 '!R110</f>
        <v>1.26</v>
      </c>
      <c r="T110" s="159" t="str">
        <f>'приложение 1.1 '!S110</f>
        <v>-</v>
      </c>
      <c r="U110" s="159" t="str">
        <f>'приложение 1.1 '!T110</f>
        <v>-</v>
      </c>
      <c r="V110" s="159">
        <f>'приложение 1.1 '!U110</f>
        <v>0</v>
      </c>
      <c r="W110" s="159">
        <f>'приложение 1.1 '!V110</f>
        <v>1.26</v>
      </c>
      <c r="X110" s="159">
        <f>'приложение 1.1 '!W110</f>
        <v>0</v>
      </c>
      <c r="Y110" s="159">
        <f>'приложение 1.1 '!X110</f>
        <v>0</v>
      </c>
      <c r="Z110" s="159">
        <f>'приложение 1.1 '!Y110</f>
        <v>0</v>
      </c>
      <c r="AA110" s="159">
        <f>'приложение 1.1 '!Z110</f>
        <v>3.283223</v>
      </c>
      <c r="AB110" s="159">
        <f>'приложение 1.1 '!AA110</f>
        <v>0</v>
      </c>
      <c r="AC110" s="159">
        <f>'приложение 1.1 '!AB110</f>
        <v>3.283223</v>
      </c>
    </row>
    <row r="111" spans="1:29" ht="60.75">
      <c r="A111" s="659" t="str">
        <f>'приложение 1.1 '!A111</f>
        <v>1.1.3.91</v>
      </c>
      <c r="B111" s="692" t="str">
        <f>'приложение 1.1 '!B111</f>
        <v>Реконструкция ТП - 294 (замена оборудования РУ-10кВ, РУ-0,4кВ, замена 2ТМГ-630кВА)</v>
      </c>
      <c r="C111" s="485" t="str">
        <f>'приложение 1.1 '!C111</f>
        <v>C/П</v>
      </c>
      <c r="D111" s="457">
        <f>'приложение 1.1 '!D111</f>
        <v>0</v>
      </c>
      <c r="E111" s="457">
        <f>'приложение 1.1 '!E111</f>
        <v>1.26</v>
      </c>
      <c r="F111" s="190">
        <v>12.401999999999999</v>
      </c>
      <c r="G111" s="485">
        <f>'приложение 1.1 '!F111</f>
        <v>2021</v>
      </c>
      <c r="H111" s="485">
        <f>'приложение 1.1 '!G111</f>
        <v>2021</v>
      </c>
      <c r="I111" s="159">
        <f>'приложение 1.1 '!H111</f>
        <v>2.9328400000000001</v>
      </c>
      <c r="J111" s="159">
        <f>'приложение 1.1 '!I111</f>
        <v>2.9328400000000001</v>
      </c>
      <c r="K111" s="159">
        <f>'приложение 1.1 '!J111</f>
        <v>0</v>
      </c>
      <c r="L111" s="159" t="str">
        <f>'приложение 1.1 '!K111</f>
        <v>-</v>
      </c>
      <c r="M111" s="159" t="str">
        <f>'приложение 1.1 '!L111</f>
        <v>-</v>
      </c>
      <c r="N111" s="159" t="str">
        <f>'приложение 1.1 '!M111</f>
        <v>-</v>
      </c>
      <c r="O111" s="159" t="str">
        <f>'приложение 1.1 '!N111</f>
        <v>-</v>
      </c>
      <c r="P111" s="159" t="str">
        <f>'приложение 1.1 '!O111</f>
        <v>-</v>
      </c>
      <c r="Q111" s="159" t="str">
        <f>'приложение 1.1 '!P111</f>
        <v>-</v>
      </c>
      <c r="R111" s="159">
        <f>'приложение 1.1 '!Q111</f>
        <v>0</v>
      </c>
      <c r="S111" s="159">
        <f>'приложение 1.1 '!R111</f>
        <v>1.26</v>
      </c>
      <c r="T111" s="159" t="str">
        <f>'приложение 1.1 '!S111</f>
        <v>-</v>
      </c>
      <c r="U111" s="159" t="str">
        <f>'приложение 1.1 '!T111</f>
        <v>-</v>
      </c>
      <c r="V111" s="159">
        <f>'приложение 1.1 '!U111</f>
        <v>0</v>
      </c>
      <c r="W111" s="159">
        <f>'приложение 1.1 '!V111</f>
        <v>1.26</v>
      </c>
      <c r="X111" s="159">
        <f>'приложение 1.1 '!W111</f>
        <v>0</v>
      </c>
      <c r="Y111" s="159">
        <f>'приложение 1.1 '!X111</f>
        <v>0</v>
      </c>
      <c r="Z111" s="159">
        <f>'приложение 1.1 '!Y111</f>
        <v>0</v>
      </c>
      <c r="AA111" s="159">
        <f>'приложение 1.1 '!Z111</f>
        <v>2.9328400000000001</v>
      </c>
      <c r="AB111" s="159">
        <f>'приложение 1.1 '!AA111</f>
        <v>0</v>
      </c>
      <c r="AC111" s="159">
        <f>'приложение 1.1 '!AB111</f>
        <v>2.9328400000000001</v>
      </c>
    </row>
    <row r="112" spans="1:29" ht="60.75">
      <c r="A112" s="659" t="str">
        <f>'приложение 1.1 '!A112</f>
        <v>1.1.3.92</v>
      </c>
      <c r="B112" s="692" t="str">
        <f>'приложение 1.1 '!B112</f>
        <v>Реконструкция ТП - 292 (замена оборудования РУ-10кВ, РУ-0,4кВ, замена 2ТМГ-630кВА)</v>
      </c>
      <c r="C112" s="485" t="str">
        <f>'приложение 1.1 '!C112</f>
        <v>C/П</v>
      </c>
      <c r="D112" s="457">
        <f>'приложение 1.1 '!D112</f>
        <v>0</v>
      </c>
      <c r="E112" s="457">
        <f>'приложение 1.1 '!E112</f>
        <v>1.26</v>
      </c>
      <c r="F112" s="190">
        <v>12.746499999999999</v>
      </c>
      <c r="G112" s="485">
        <f>'приложение 1.1 '!F112</f>
        <v>2021</v>
      </c>
      <c r="H112" s="485">
        <f>'приложение 1.1 '!G112</f>
        <v>2021</v>
      </c>
      <c r="I112" s="159">
        <f>'приложение 1.1 '!H112</f>
        <v>2.7971529999999998</v>
      </c>
      <c r="J112" s="159">
        <f>'приложение 1.1 '!I112</f>
        <v>2.7971529999999998</v>
      </c>
      <c r="K112" s="159">
        <f>'приложение 1.1 '!J112</f>
        <v>0</v>
      </c>
      <c r="L112" s="159" t="str">
        <f>'приложение 1.1 '!K112</f>
        <v>-</v>
      </c>
      <c r="M112" s="159" t="str">
        <f>'приложение 1.1 '!L112</f>
        <v>-</v>
      </c>
      <c r="N112" s="159" t="str">
        <f>'приложение 1.1 '!M112</f>
        <v>-</v>
      </c>
      <c r="O112" s="159" t="str">
        <f>'приложение 1.1 '!N112</f>
        <v>-</v>
      </c>
      <c r="P112" s="159" t="str">
        <f>'приложение 1.1 '!O112</f>
        <v>-</v>
      </c>
      <c r="Q112" s="159" t="str">
        <f>'приложение 1.1 '!P112</f>
        <v>-</v>
      </c>
      <c r="R112" s="159">
        <f>'приложение 1.1 '!Q112</f>
        <v>0</v>
      </c>
      <c r="S112" s="159">
        <f>'приложение 1.1 '!R112</f>
        <v>1.26</v>
      </c>
      <c r="T112" s="159" t="str">
        <f>'приложение 1.1 '!S112</f>
        <v>-</v>
      </c>
      <c r="U112" s="159" t="str">
        <f>'приложение 1.1 '!T112</f>
        <v>-</v>
      </c>
      <c r="V112" s="159">
        <f>'приложение 1.1 '!U112</f>
        <v>0</v>
      </c>
      <c r="W112" s="159">
        <f>'приложение 1.1 '!V112</f>
        <v>1.26</v>
      </c>
      <c r="X112" s="159">
        <f>'приложение 1.1 '!W112</f>
        <v>0</v>
      </c>
      <c r="Y112" s="159">
        <f>'приложение 1.1 '!X112</f>
        <v>0</v>
      </c>
      <c r="Z112" s="159">
        <f>'приложение 1.1 '!Y112</f>
        <v>0</v>
      </c>
      <c r="AA112" s="159">
        <f>'приложение 1.1 '!Z112</f>
        <v>2.7971529999999998</v>
      </c>
      <c r="AB112" s="159">
        <f>'приложение 1.1 '!AA112</f>
        <v>0</v>
      </c>
      <c r="AC112" s="159">
        <f>'приложение 1.1 '!AB112</f>
        <v>2.7971529999999998</v>
      </c>
    </row>
    <row r="113" spans="1:29" ht="60.75">
      <c r="A113" s="659" t="str">
        <f>'приложение 1.1 '!A113</f>
        <v>1.1.3.93</v>
      </c>
      <c r="B113" s="692" t="str">
        <f>'приложение 1.1 '!B113</f>
        <v>Реконструкция ТП - 298 (замена оборудования РУ-10кВ, РУ-0,4кВ, замена 2ТМГ-1000кВА)</v>
      </c>
      <c r="C113" s="485" t="str">
        <f>'приложение 1.1 '!C113</f>
        <v>C/П</v>
      </c>
      <c r="D113" s="457">
        <f>'приложение 1.1 '!D113</f>
        <v>0</v>
      </c>
      <c r="E113" s="457">
        <f>'приложение 1.1 '!E113</f>
        <v>2</v>
      </c>
      <c r="F113" s="190">
        <v>12.401999999999999</v>
      </c>
      <c r="G113" s="485">
        <f>'приложение 1.1 '!F113</f>
        <v>2021</v>
      </c>
      <c r="H113" s="485">
        <f>'приложение 1.1 '!G113</f>
        <v>2021</v>
      </c>
      <c r="I113" s="159">
        <f>'приложение 1.1 '!H113</f>
        <v>5.4508850000000004</v>
      </c>
      <c r="J113" s="159">
        <f>'приложение 1.1 '!I113</f>
        <v>5.4508850000000004</v>
      </c>
      <c r="K113" s="159">
        <f>'приложение 1.1 '!J113</f>
        <v>0</v>
      </c>
      <c r="L113" s="159" t="str">
        <f>'приложение 1.1 '!K113</f>
        <v>-</v>
      </c>
      <c r="M113" s="159" t="str">
        <f>'приложение 1.1 '!L113</f>
        <v>-</v>
      </c>
      <c r="N113" s="159" t="str">
        <f>'приложение 1.1 '!M113</f>
        <v>-</v>
      </c>
      <c r="O113" s="159" t="str">
        <f>'приложение 1.1 '!N113</f>
        <v>-</v>
      </c>
      <c r="P113" s="159" t="str">
        <f>'приложение 1.1 '!O113</f>
        <v>-</v>
      </c>
      <c r="Q113" s="159" t="str">
        <f>'приложение 1.1 '!P113</f>
        <v>-</v>
      </c>
      <c r="R113" s="159">
        <f>'приложение 1.1 '!Q113</f>
        <v>0</v>
      </c>
      <c r="S113" s="159">
        <f>'приложение 1.1 '!R113</f>
        <v>2</v>
      </c>
      <c r="T113" s="159" t="str">
        <f>'приложение 1.1 '!S113</f>
        <v>-</v>
      </c>
      <c r="U113" s="159" t="str">
        <f>'приложение 1.1 '!T113</f>
        <v>-</v>
      </c>
      <c r="V113" s="159">
        <f>'приложение 1.1 '!U113</f>
        <v>0</v>
      </c>
      <c r="W113" s="159">
        <f>'приложение 1.1 '!V113</f>
        <v>2</v>
      </c>
      <c r="X113" s="159">
        <f>'приложение 1.1 '!W113</f>
        <v>0</v>
      </c>
      <c r="Y113" s="159">
        <f>'приложение 1.1 '!X113</f>
        <v>0</v>
      </c>
      <c r="Z113" s="159">
        <f>'приложение 1.1 '!Y113</f>
        <v>0</v>
      </c>
      <c r="AA113" s="159">
        <f>'приложение 1.1 '!Z113</f>
        <v>5.4508850000000004</v>
      </c>
      <c r="AB113" s="159">
        <f>'приложение 1.1 '!AA113</f>
        <v>0</v>
      </c>
      <c r="AC113" s="159">
        <f>'приложение 1.1 '!AB113</f>
        <v>5.4508850000000004</v>
      </c>
    </row>
    <row r="114" spans="1:29" ht="60.75">
      <c r="A114" s="659" t="str">
        <f>'приложение 1.1 '!A114</f>
        <v>1.1.3.94</v>
      </c>
      <c r="B114" s="692" t="str">
        <f>'приложение 1.1 '!B114</f>
        <v>Реконструкция ТП - 299 (замена оборудования РУ-10кВ, РУ-0,4кВ, замена 2ТМГ-630кВА)</v>
      </c>
      <c r="C114" s="485" t="str">
        <f>'приложение 1.1 '!C114</f>
        <v>C/П</v>
      </c>
      <c r="D114" s="457">
        <f>'приложение 1.1 '!D114</f>
        <v>0</v>
      </c>
      <c r="E114" s="457">
        <f>'приложение 1.1 '!E114</f>
        <v>1.26</v>
      </c>
      <c r="F114" s="190">
        <v>15.5025</v>
      </c>
      <c r="G114" s="485">
        <f>'приложение 1.1 '!F114</f>
        <v>2021</v>
      </c>
      <c r="H114" s="485">
        <f>'приложение 1.1 '!G114</f>
        <v>2021</v>
      </c>
      <c r="I114" s="159">
        <f>'приложение 1.1 '!H114</f>
        <v>3.0118490000000002</v>
      </c>
      <c r="J114" s="159">
        <f>'приложение 1.1 '!I114</f>
        <v>3.0118490000000002</v>
      </c>
      <c r="K114" s="159">
        <f>'приложение 1.1 '!J114</f>
        <v>0</v>
      </c>
      <c r="L114" s="159" t="str">
        <f>'приложение 1.1 '!K114</f>
        <v>-</v>
      </c>
      <c r="M114" s="159" t="str">
        <f>'приложение 1.1 '!L114</f>
        <v>-</v>
      </c>
      <c r="N114" s="159" t="str">
        <f>'приложение 1.1 '!M114</f>
        <v>-</v>
      </c>
      <c r="O114" s="159" t="str">
        <f>'приложение 1.1 '!N114</f>
        <v>-</v>
      </c>
      <c r="P114" s="159" t="str">
        <f>'приложение 1.1 '!O114</f>
        <v>-</v>
      </c>
      <c r="Q114" s="159" t="str">
        <f>'приложение 1.1 '!P114</f>
        <v>-</v>
      </c>
      <c r="R114" s="159">
        <f>'приложение 1.1 '!Q114</f>
        <v>0</v>
      </c>
      <c r="S114" s="159">
        <f>'приложение 1.1 '!R114</f>
        <v>1.26</v>
      </c>
      <c r="T114" s="159" t="str">
        <f>'приложение 1.1 '!S114</f>
        <v>-</v>
      </c>
      <c r="U114" s="159" t="str">
        <f>'приложение 1.1 '!T114</f>
        <v>-</v>
      </c>
      <c r="V114" s="159">
        <f>'приложение 1.1 '!U114</f>
        <v>0</v>
      </c>
      <c r="W114" s="159">
        <f>'приложение 1.1 '!V114</f>
        <v>1.26</v>
      </c>
      <c r="X114" s="159">
        <f>'приложение 1.1 '!W114</f>
        <v>0</v>
      </c>
      <c r="Y114" s="159">
        <f>'приложение 1.1 '!X114</f>
        <v>0</v>
      </c>
      <c r="Z114" s="159">
        <f>'приложение 1.1 '!Y114</f>
        <v>0</v>
      </c>
      <c r="AA114" s="159">
        <f>'приложение 1.1 '!Z114</f>
        <v>3.0118490000000002</v>
      </c>
      <c r="AB114" s="159">
        <f>'приложение 1.1 '!AA114</f>
        <v>0</v>
      </c>
      <c r="AC114" s="159">
        <f>'приложение 1.1 '!AB114</f>
        <v>3.0118490000000002</v>
      </c>
    </row>
    <row r="115" spans="1:29" ht="60.75">
      <c r="A115" s="659" t="str">
        <f>'приложение 1.1 '!A115</f>
        <v>1.1.3.95</v>
      </c>
      <c r="B115" s="692" t="str">
        <f>'приложение 1.1 '!B115</f>
        <v>Реконструкция ТП - 399 (замена оборудования РУ-10кВ, РУ-0,4кВ, замена 2ТМГ-630кВА)</v>
      </c>
      <c r="C115" s="485" t="str">
        <f>'приложение 1.1 '!C115</f>
        <v>C/П</v>
      </c>
      <c r="D115" s="457">
        <f>'приложение 1.1 '!D115</f>
        <v>0</v>
      </c>
      <c r="E115" s="457">
        <f>'приложение 1.1 '!E115</f>
        <v>1.26</v>
      </c>
      <c r="F115" s="190">
        <v>14.124499999999999</v>
      </c>
      <c r="G115" s="485">
        <f>'приложение 1.1 '!F115</f>
        <v>2021</v>
      </c>
      <c r="H115" s="485">
        <f>'приложение 1.1 '!G115</f>
        <v>2021</v>
      </c>
      <c r="I115" s="159">
        <f>'приложение 1.1 '!H115</f>
        <v>2.5824569999999998</v>
      </c>
      <c r="J115" s="159">
        <f>'приложение 1.1 '!I115</f>
        <v>2.5824569999999998</v>
      </c>
      <c r="K115" s="159">
        <f>'приложение 1.1 '!J115</f>
        <v>0</v>
      </c>
      <c r="L115" s="159" t="str">
        <f>'приложение 1.1 '!K115</f>
        <v>-</v>
      </c>
      <c r="M115" s="159" t="str">
        <f>'приложение 1.1 '!L115</f>
        <v>-</v>
      </c>
      <c r="N115" s="159" t="str">
        <f>'приложение 1.1 '!M115</f>
        <v>-</v>
      </c>
      <c r="O115" s="159" t="str">
        <f>'приложение 1.1 '!N115</f>
        <v>-</v>
      </c>
      <c r="P115" s="159" t="str">
        <f>'приложение 1.1 '!O115</f>
        <v>-</v>
      </c>
      <c r="Q115" s="159" t="str">
        <f>'приложение 1.1 '!P115</f>
        <v>-</v>
      </c>
      <c r="R115" s="159">
        <f>'приложение 1.1 '!Q115</f>
        <v>0</v>
      </c>
      <c r="S115" s="159">
        <f>'приложение 1.1 '!R115</f>
        <v>1.26</v>
      </c>
      <c r="T115" s="159" t="str">
        <f>'приложение 1.1 '!S115</f>
        <v>-</v>
      </c>
      <c r="U115" s="159" t="str">
        <f>'приложение 1.1 '!T115</f>
        <v>-</v>
      </c>
      <c r="V115" s="159">
        <f>'приложение 1.1 '!U115</f>
        <v>0</v>
      </c>
      <c r="W115" s="159">
        <f>'приложение 1.1 '!V115</f>
        <v>1.26</v>
      </c>
      <c r="X115" s="159">
        <f>'приложение 1.1 '!W115</f>
        <v>0</v>
      </c>
      <c r="Y115" s="159">
        <f>'приложение 1.1 '!X115</f>
        <v>0</v>
      </c>
      <c r="Z115" s="159">
        <f>'приложение 1.1 '!Y115</f>
        <v>0</v>
      </c>
      <c r="AA115" s="159">
        <f>'приложение 1.1 '!Z115</f>
        <v>2.5824569999999998</v>
      </c>
      <c r="AB115" s="159">
        <f>'приложение 1.1 '!AA115</f>
        <v>0</v>
      </c>
      <c r="AC115" s="159">
        <f>'приложение 1.1 '!AB115</f>
        <v>2.5824569999999998</v>
      </c>
    </row>
    <row r="116" spans="1:29" ht="60.75">
      <c r="A116" s="659" t="str">
        <f>'приложение 1.1 '!A116</f>
        <v>1.1.3.96</v>
      </c>
      <c r="B116" s="692" t="str">
        <f>'приложение 1.1 '!B116</f>
        <v>Реконструкция ТП - 374 (замена оборудования РУ-10кВ, РУ-0,4кВ, замена 2ТМГ-630кВА)</v>
      </c>
      <c r="C116" s="485" t="str">
        <f>'приложение 1.1 '!C116</f>
        <v>C/П</v>
      </c>
      <c r="D116" s="457">
        <f>'приложение 1.1 '!D116</f>
        <v>0</v>
      </c>
      <c r="E116" s="457">
        <f>'приложение 1.1 '!E116</f>
        <v>1.26</v>
      </c>
      <c r="F116" s="190">
        <v>15.847</v>
      </c>
      <c r="G116" s="485">
        <f>'приложение 1.1 '!F116</f>
        <v>2021</v>
      </c>
      <c r="H116" s="485">
        <f>'приложение 1.1 '!G116</f>
        <v>2021</v>
      </c>
      <c r="I116" s="159">
        <f>'приложение 1.1 '!H116</f>
        <v>3.2265450000000002</v>
      </c>
      <c r="J116" s="159">
        <f>'приложение 1.1 '!I116</f>
        <v>3.2265450000000002</v>
      </c>
      <c r="K116" s="159">
        <f>'приложение 1.1 '!J116</f>
        <v>0</v>
      </c>
      <c r="L116" s="159" t="str">
        <f>'приложение 1.1 '!K116</f>
        <v>-</v>
      </c>
      <c r="M116" s="159" t="str">
        <f>'приложение 1.1 '!L116</f>
        <v>-</v>
      </c>
      <c r="N116" s="159" t="str">
        <f>'приложение 1.1 '!M116</f>
        <v>-</v>
      </c>
      <c r="O116" s="159" t="str">
        <f>'приложение 1.1 '!N116</f>
        <v>-</v>
      </c>
      <c r="P116" s="159" t="str">
        <f>'приложение 1.1 '!O116</f>
        <v>-</v>
      </c>
      <c r="Q116" s="159" t="str">
        <f>'приложение 1.1 '!P116</f>
        <v>-</v>
      </c>
      <c r="R116" s="159">
        <f>'приложение 1.1 '!Q116</f>
        <v>0</v>
      </c>
      <c r="S116" s="159">
        <f>'приложение 1.1 '!R116</f>
        <v>1.26</v>
      </c>
      <c r="T116" s="159" t="str">
        <f>'приложение 1.1 '!S116</f>
        <v>-</v>
      </c>
      <c r="U116" s="159" t="str">
        <f>'приложение 1.1 '!T116</f>
        <v>-</v>
      </c>
      <c r="V116" s="159">
        <f>'приложение 1.1 '!U116</f>
        <v>0</v>
      </c>
      <c r="W116" s="159">
        <f>'приложение 1.1 '!V116</f>
        <v>1.26</v>
      </c>
      <c r="X116" s="159">
        <f>'приложение 1.1 '!W116</f>
        <v>0</v>
      </c>
      <c r="Y116" s="159">
        <f>'приложение 1.1 '!X116</f>
        <v>0</v>
      </c>
      <c r="Z116" s="159">
        <f>'приложение 1.1 '!Y116</f>
        <v>0</v>
      </c>
      <c r="AA116" s="159">
        <f>'приложение 1.1 '!Z116</f>
        <v>3.2265450000000002</v>
      </c>
      <c r="AB116" s="159">
        <f>'приложение 1.1 '!AA116</f>
        <v>0</v>
      </c>
      <c r="AC116" s="159">
        <f>'приложение 1.1 '!AB116</f>
        <v>3.2265450000000002</v>
      </c>
    </row>
    <row r="117" spans="1:29" ht="60.75">
      <c r="A117" s="659" t="str">
        <f>'приложение 1.1 '!A117</f>
        <v>1.1.3.97</v>
      </c>
      <c r="B117" s="692" t="str">
        <f>'приложение 1.1 '!B117</f>
        <v>Реконструкция ТП - 375  (замена оборудования РУ-10кВ, РУ-0,4кВ, замена 2ТМГ-630кВА)</v>
      </c>
      <c r="C117" s="485" t="str">
        <f>'приложение 1.1 '!C117</f>
        <v>C/П</v>
      </c>
      <c r="D117" s="457">
        <f>'приложение 1.1 '!D117</f>
        <v>0</v>
      </c>
      <c r="E117" s="457">
        <f>'приложение 1.1 '!E117</f>
        <v>2.5</v>
      </c>
      <c r="F117" s="190">
        <v>16.535999999999998</v>
      </c>
      <c r="G117" s="485">
        <f>'приложение 1.1 '!F117</f>
        <v>2021</v>
      </c>
      <c r="H117" s="485">
        <f>'приложение 1.1 '!G117</f>
        <v>2021</v>
      </c>
      <c r="I117" s="159">
        <f>'приложение 1.1 '!H117</f>
        <v>5.8199530000000008</v>
      </c>
      <c r="J117" s="159">
        <f>'приложение 1.1 '!I117</f>
        <v>5.8199530000000008</v>
      </c>
      <c r="K117" s="159">
        <f>'приложение 1.1 '!J117</f>
        <v>0</v>
      </c>
      <c r="L117" s="159" t="str">
        <f>'приложение 1.1 '!K117</f>
        <v>-</v>
      </c>
      <c r="M117" s="159" t="str">
        <f>'приложение 1.1 '!L117</f>
        <v>-</v>
      </c>
      <c r="N117" s="159" t="str">
        <f>'приложение 1.1 '!M117</f>
        <v>-</v>
      </c>
      <c r="O117" s="159" t="str">
        <f>'приложение 1.1 '!N117</f>
        <v>-</v>
      </c>
      <c r="P117" s="159" t="str">
        <f>'приложение 1.1 '!O117</f>
        <v>-</v>
      </c>
      <c r="Q117" s="159" t="str">
        <f>'приложение 1.1 '!P117</f>
        <v>-</v>
      </c>
      <c r="R117" s="159">
        <f>'приложение 1.1 '!Q117</f>
        <v>0</v>
      </c>
      <c r="S117" s="159">
        <f>'приложение 1.1 '!R117</f>
        <v>2.5</v>
      </c>
      <c r="T117" s="159" t="str">
        <f>'приложение 1.1 '!S117</f>
        <v>-</v>
      </c>
      <c r="U117" s="159" t="str">
        <f>'приложение 1.1 '!T117</f>
        <v>-</v>
      </c>
      <c r="V117" s="159">
        <f>'приложение 1.1 '!U117</f>
        <v>0</v>
      </c>
      <c r="W117" s="159">
        <f>'приложение 1.1 '!V117</f>
        <v>2.5</v>
      </c>
      <c r="X117" s="159">
        <f>'приложение 1.1 '!W117</f>
        <v>0</v>
      </c>
      <c r="Y117" s="159">
        <f>'приложение 1.1 '!X117</f>
        <v>0</v>
      </c>
      <c r="Z117" s="159">
        <f>'приложение 1.1 '!Y117</f>
        <v>0</v>
      </c>
      <c r="AA117" s="159">
        <f>'приложение 1.1 '!Z117</f>
        <v>5.8199530000000008</v>
      </c>
      <c r="AB117" s="159">
        <f>'приложение 1.1 '!AA117</f>
        <v>0</v>
      </c>
      <c r="AC117" s="159">
        <f>'приложение 1.1 '!AB117</f>
        <v>5.8199530000000008</v>
      </c>
    </row>
    <row r="118" spans="1:29" ht="60.75">
      <c r="A118" s="659" t="str">
        <f>'приложение 1.1 '!A118</f>
        <v>1.1.3.98</v>
      </c>
      <c r="B118" s="692" t="str">
        <f>'приложение 1.1 '!B118</f>
        <v>Реконструкция ТП - 378 (замена оборудования РУ-10кВ, РУ-0,4кВ, замена 2ТМГ-1000кВА)</v>
      </c>
      <c r="C118" s="485" t="str">
        <f>'приложение 1.1 '!C118</f>
        <v>C/П</v>
      </c>
      <c r="D118" s="457">
        <f>'приложение 1.1 '!D118</f>
        <v>0</v>
      </c>
      <c r="E118" s="457">
        <f>'приложение 1.1 '!E118</f>
        <v>2</v>
      </c>
      <c r="F118" s="190">
        <v>5.1674999999999995</v>
      </c>
      <c r="G118" s="485">
        <f>'приложение 1.1 '!F118</f>
        <v>2022</v>
      </c>
      <c r="H118" s="485">
        <f>'приложение 1.1 '!G118</f>
        <v>2022</v>
      </c>
      <c r="I118" s="159">
        <f>'приложение 1.1 '!H118</f>
        <v>4.2084970000000004</v>
      </c>
      <c r="J118" s="159">
        <f>'приложение 1.1 '!I118</f>
        <v>4.2084970000000004</v>
      </c>
      <c r="K118" s="159">
        <f>'приложение 1.1 '!J118</f>
        <v>0</v>
      </c>
      <c r="L118" s="159" t="str">
        <f>'приложение 1.1 '!K118</f>
        <v>-</v>
      </c>
      <c r="M118" s="159" t="str">
        <f>'приложение 1.1 '!L118</f>
        <v>-</v>
      </c>
      <c r="N118" s="159" t="str">
        <f>'приложение 1.1 '!M118</f>
        <v>-</v>
      </c>
      <c r="O118" s="159" t="str">
        <f>'приложение 1.1 '!N118</f>
        <v>-</v>
      </c>
      <c r="P118" s="159" t="str">
        <f>'приложение 1.1 '!O118</f>
        <v>-</v>
      </c>
      <c r="Q118" s="159" t="str">
        <f>'приложение 1.1 '!P118</f>
        <v>-</v>
      </c>
      <c r="R118" s="159" t="str">
        <f>'приложение 1.1 '!Q118</f>
        <v>-</v>
      </c>
      <c r="S118" s="159" t="str">
        <f>'приложение 1.1 '!R118</f>
        <v>-</v>
      </c>
      <c r="T118" s="159">
        <f>'приложение 1.1 '!S118</f>
        <v>0</v>
      </c>
      <c r="U118" s="159">
        <f>'приложение 1.1 '!T118</f>
        <v>2</v>
      </c>
      <c r="V118" s="159">
        <f>'приложение 1.1 '!U118</f>
        <v>0</v>
      </c>
      <c r="W118" s="159">
        <f>'приложение 1.1 '!V118</f>
        <v>2</v>
      </c>
      <c r="X118" s="159">
        <f>'приложение 1.1 '!W118</f>
        <v>0</v>
      </c>
      <c r="Y118" s="159">
        <f>'приложение 1.1 '!X118</f>
        <v>0</v>
      </c>
      <c r="Z118" s="159">
        <f>'приложение 1.1 '!Y118</f>
        <v>0</v>
      </c>
      <c r="AA118" s="159">
        <f>'приложение 1.1 '!Z118</f>
        <v>0</v>
      </c>
      <c r="AB118" s="159">
        <f>'приложение 1.1 '!AA118</f>
        <v>4.2084970000000004</v>
      </c>
      <c r="AC118" s="159">
        <f>'приложение 1.1 '!AB118</f>
        <v>4.2084970000000004</v>
      </c>
    </row>
    <row r="119" spans="1:29" ht="60.75">
      <c r="A119" s="659" t="str">
        <f>'приложение 1.1 '!A119</f>
        <v>1.1.3.99</v>
      </c>
      <c r="B119" s="692" t="str">
        <f>'приложение 1.1 '!B119</f>
        <v>Реконструкция ТП - 379 (замена оборудования РУ-10кВ, РУ-0,4кВ, замена 2ТМГ-1000кВА)</v>
      </c>
      <c r="C119" s="485" t="str">
        <f>'приложение 1.1 '!C119</f>
        <v>C/П</v>
      </c>
      <c r="D119" s="457">
        <f>'приложение 1.1 '!D119</f>
        <v>0</v>
      </c>
      <c r="E119" s="457">
        <f>'приложение 1.1 '!E119</f>
        <v>2</v>
      </c>
      <c r="F119" s="190">
        <v>6.2009999999999996</v>
      </c>
      <c r="G119" s="485">
        <f>'приложение 1.1 '!F119</f>
        <v>2021</v>
      </c>
      <c r="H119" s="485">
        <f>'приложение 1.1 '!G119</f>
        <v>2021</v>
      </c>
      <c r="I119" s="159">
        <f>'приложение 1.1 '!H119</f>
        <v>4.7760169999999995</v>
      </c>
      <c r="J119" s="159">
        <f>'приложение 1.1 '!I119</f>
        <v>4.7760169999999995</v>
      </c>
      <c r="K119" s="159">
        <f>'приложение 1.1 '!J119</f>
        <v>0</v>
      </c>
      <c r="L119" s="159" t="str">
        <f>'приложение 1.1 '!K119</f>
        <v>-</v>
      </c>
      <c r="M119" s="159" t="str">
        <f>'приложение 1.1 '!L119</f>
        <v>-</v>
      </c>
      <c r="N119" s="159" t="str">
        <f>'приложение 1.1 '!M119</f>
        <v>-</v>
      </c>
      <c r="O119" s="159" t="str">
        <f>'приложение 1.1 '!N119</f>
        <v>-</v>
      </c>
      <c r="P119" s="159" t="str">
        <f>'приложение 1.1 '!O119</f>
        <v>-</v>
      </c>
      <c r="Q119" s="159" t="str">
        <f>'приложение 1.1 '!P119</f>
        <v>-</v>
      </c>
      <c r="R119" s="159">
        <f>'приложение 1.1 '!Q119</f>
        <v>0</v>
      </c>
      <c r="S119" s="159">
        <f>'приложение 1.1 '!R119</f>
        <v>2</v>
      </c>
      <c r="T119" s="159" t="str">
        <f>'приложение 1.1 '!S119</f>
        <v>-</v>
      </c>
      <c r="U119" s="159" t="str">
        <f>'приложение 1.1 '!T119</f>
        <v>-</v>
      </c>
      <c r="V119" s="159">
        <f>'приложение 1.1 '!U119</f>
        <v>0</v>
      </c>
      <c r="W119" s="159">
        <f>'приложение 1.1 '!V119</f>
        <v>2</v>
      </c>
      <c r="X119" s="159">
        <f>'приложение 1.1 '!W119</f>
        <v>0</v>
      </c>
      <c r="Y119" s="159">
        <f>'приложение 1.1 '!X119</f>
        <v>0</v>
      </c>
      <c r="Z119" s="159">
        <f>'приложение 1.1 '!Y119</f>
        <v>0</v>
      </c>
      <c r="AA119" s="159">
        <f>'приложение 1.1 '!Z119</f>
        <v>4.7760169999999995</v>
      </c>
      <c r="AB119" s="159">
        <f>'приложение 1.1 '!AA119</f>
        <v>0</v>
      </c>
      <c r="AC119" s="159">
        <f>'приложение 1.1 '!AB119</f>
        <v>4.7760169999999995</v>
      </c>
    </row>
    <row r="120" spans="1:29" ht="60.75">
      <c r="A120" s="659" t="str">
        <f>'приложение 1.1 '!A120</f>
        <v>1.1.3.100</v>
      </c>
      <c r="B120" s="692" t="str">
        <f>'приложение 1.1 '!B120</f>
        <v>Реконструкция ТП - 380  (замена оборудования РУ-10кВ, РУ-0,4кВ, замена 2ТМГ-1000кВА)</v>
      </c>
      <c r="C120" s="485" t="str">
        <f>'приложение 1.1 '!C120</f>
        <v>C/П</v>
      </c>
      <c r="D120" s="457">
        <f>'приложение 1.1 '!D120</f>
        <v>0</v>
      </c>
      <c r="E120" s="457">
        <f>'приложение 1.1 '!E120</f>
        <v>2</v>
      </c>
      <c r="F120" s="190">
        <v>5.5119999999999996</v>
      </c>
      <c r="G120" s="485">
        <f>'приложение 1.1 '!F120</f>
        <v>2021</v>
      </c>
      <c r="H120" s="485">
        <f>'приложение 1.1 '!G120</f>
        <v>2021</v>
      </c>
      <c r="I120" s="159">
        <f>'приложение 1.1 '!H120</f>
        <v>4.7760169999999995</v>
      </c>
      <c r="J120" s="159">
        <f>'приложение 1.1 '!I120</f>
        <v>4.7760169999999995</v>
      </c>
      <c r="K120" s="159">
        <f>'приложение 1.1 '!J120</f>
        <v>0</v>
      </c>
      <c r="L120" s="159" t="str">
        <f>'приложение 1.1 '!K120</f>
        <v>-</v>
      </c>
      <c r="M120" s="159" t="str">
        <f>'приложение 1.1 '!L120</f>
        <v>-</v>
      </c>
      <c r="N120" s="159" t="str">
        <f>'приложение 1.1 '!M120</f>
        <v>-</v>
      </c>
      <c r="O120" s="159" t="str">
        <f>'приложение 1.1 '!N120</f>
        <v>-</v>
      </c>
      <c r="P120" s="159" t="str">
        <f>'приложение 1.1 '!O120</f>
        <v>-</v>
      </c>
      <c r="Q120" s="159" t="str">
        <f>'приложение 1.1 '!P120</f>
        <v>-</v>
      </c>
      <c r="R120" s="159">
        <f>'приложение 1.1 '!Q120</f>
        <v>0</v>
      </c>
      <c r="S120" s="159">
        <f>'приложение 1.1 '!R120</f>
        <v>2</v>
      </c>
      <c r="T120" s="159" t="str">
        <f>'приложение 1.1 '!S120</f>
        <v>-</v>
      </c>
      <c r="U120" s="159" t="str">
        <f>'приложение 1.1 '!T120</f>
        <v>-</v>
      </c>
      <c r="V120" s="159">
        <f>'приложение 1.1 '!U120</f>
        <v>0</v>
      </c>
      <c r="W120" s="159">
        <f>'приложение 1.1 '!V120</f>
        <v>2</v>
      </c>
      <c r="X120" s="159">
        <f>'приложение 1.1 '!W120</f>
        <v>0</v>
      </c>
      <c r="Y120" s="159">
        <f>'приложение 1.1 '!X120</f>
        <v>0</v>
      </c>
      <c r="Z120" s="159">
        <f>'приложение 1.1 '!Y120</f>
        <v>0</v>
      </c>
      <c r="AA120" s="159">
        <f>'приложение 1.1 '!Z120</f>
        <v>4.7760169999999995</v>
      </c>
      <c r="AB120" s="159">
        <f>'приложение 1.1 '!AA120</f>
        <v>0</v>
      </c>
      <c r="AC120" s="159">
        <f>'приложение 1.1 '!AB120</f>
        <v>4.7760169999999995</v>
      </c>
    </row>
    <row r="121" spans="1:29" ht="60.75">
      <c r="A121" s="659" t="str">
        <f>'приложение 1.1 '!A121</f>
        <v>1.1.3.101</v>
      </c>
      <c r="B121" s="692" t="str">
        <f>'приложение 1.1 '!B121</f>
        <v>Реконструкция ТП - 382 (замена оборудования РУ-10кВ, РУ-0,4кВ, замена 2ТМГ-630кВА)</v>
      </c>
      <c r="C121" s="485" t="str">
        <f>'приложение 1.1 '!C121</f>
        <v>C/П</v>
      </c>
      <c r="D121" s="457">
        <f>'приложение 1.1 '!D121</f>
        <v>0</v>
      </c>
      <c r="E121" s="457">
        <f>'приложение 1.1 '!E121</f>
        <v>1.26</v>
      </c>
      <c r="F121" s="190">
        <v>4.8229999999999995</v>
      </c>
      <c r="G121" s="485">
        <f>'приложение 1.1 '!F121</f>
        <v>2021</v>
      </c>
      <c r="H121" s="485">
        <f>'приложение 1.1 '!G121</f>
        <v>2021</v>
      </c>
      <c r="I121" s="159">
        <f>'приложение 1.1 '!H121</f>
        <v>3.2042139999999999</v>
      </c>
      <c r="J121" s="159">
        <f>'приложение 1.1 '!I121</f>
        <v>3.2042139999999999</v>
      </c>
      <c r="K121" s="159">
        <f>'приложение 1.1 '!J121</f>
        <v>0</v>
      </c>
      <c r="L121" s="159" t="str">
        <f>'приложение 1.1 '!K121</f>
        <v>-</v>
      </c>
      <c r="M121" s="159" t="str">
        <f>'приложение 1.1 '!L121</f>
        <v>-</v>
      </c>
      <c r="N121" s="159" t="str">
        <f>'приложение 1.1 '!M121</f>
        <v>-</v>
      </c>
      <c r="O121" s="159" t="str">
        <f>'приложение 1.1 '!N121</f>
        <v>-</v>
      </c>
      <c r="P121" s="159" t="str">
        <f>'приложение 1.1 '!O121</f>
        <v>-</v>
      </c>
      <c r="Q121" s="159" t="str">
        <f>'приложение 1.1 '!P121</f>
        <v>-</v>
      </c>
      <c r="R121" s="159">
        <f>'приложение 1.1 '!Q121</f>
        <v>0</v>
      </c>
      <c r="S121" s="159">
        <f>'приложение 1.1 '!R121</f>
        <v>1.26</v>
      </c>
      <c r="T121" s="159" t="str">
        <f>'приложение 1.1 '!S121</f>
        <v>-</v>
      </c>
      <c r="U121" s="159" t="str">
        <f>'приложение 1.1 '!T121</f>
        <v>-</v>
      </c>
      <c r="V121" s="159">
        <f>'приложение 1.1 '!U121</f>
        <v>0</v>
      </c>
      <c r="W121" s="159">
        <f>'приложение 1.1 '!V121</f>
        <v>1.26</v>
      </c>
      <c r="X121" s="159">
        <f>'приложение 1.1 '!W121</f>
        <v>0</v>
      </c>
      <c r="Y121" s="159">
        <f>'приложение 1.1 '!X121</f>
        <v>0</v>
      </c>
      <c r="Z121" s="159">
        <f>'приложение 1.1 '!Y121</f>
        <v>0</v>
      </c>
      <c r="AA121" s="159">
        <f>'приложение 1.1 '!Z121</f>
        <v>3.2042139999999999</v>
      </c>
      <c r="AB121" s="159">
        <f>'приложение 1.1 '!AA121</f>
        <v>0</v>
      </c>
      <c r="AC121" s="159">
        <f>'приложение 1.1 '!AB121</f>
        <v>3.2042139999999999</v>
      </c>
    </row>
    <row r="122" spans="1:29" ht="60.75">
      <c r="A122" s="659" t="str">
        <f>'приложение 1.1 '!A122</f>
        <v>1.1.3.103</v>
      </c>
      <c r="B122" s="692" t="str">
        <f>'приложение 1.1 '!B122</f>
        <v>Реконструкция ТП - 392 (замена оборудования РУ-10кВ, РУ-0,4кВ, замена 2ТМГ-630кВА)</v>
      </c>
      <c r="C122" s="485" t="str">
        <f>'приложение 1.1 '!C122</f>
        <v>C/П</v>
      </c>
      <c r="D122" s="457">
        <f>'приложение 1.1 '!D122</f>
        <v>0</v>
      </c>
      <c r="E122" s="457">
        <f>'приложение 1.1 '!E122</f>
        <v>1.03</v>
      </c>
      <c r="F122" s="190">
        <v>5.5119999999999996</v>
      </c>
      <c r="G122" s="485">
        <f>'приложение 1.1 '!F122</f>
        <v>2021</v>
      </c>
      <c r="H122" s="485">
        <f>'приложение 1.1 '!G122</f>
        <v>2021</v>
      </c>
      <c r="I122" s="159">
        <f>'приложение 1.1 '!H122</f>
        <v>2.961179</v>
      </c>
      <c r="J122" s="159">
        <f>'приложение 1.1 '!I122</f>
        <v>2.961179</v>
      </c>
      <c r="K122" s="159">
        <f>'приложение 1.1 '!J122</f>
        <v>0</v>
      </c>
      <c r="L122" s="159" t="str">
        <f>'приложение 1.1 '!K122</f>
        <v>-</v>
      </c>
      <c r="M122" s="159" t="str">
        <f>'приложение 1.1 '!L122</f>
        <v>-</v>
      </c>
      <c r="N122" s="159" t="str">
        <f>'приложение 1.1 '!M122</f>
        <v>-</v>
      </c>
      <c r="O122" s="159" t="str">
        <f>'приложение 1.1 '!N122</f>
        <v>-</v>
      </c>
      <c r="P122" s="159" t="str">
        <f>'приложение 1.1 '!O122</f>
        <v>-</v>
      </c>
      <c r="Q122" s="159" t="str">
        <f>'приложение 1.1 '!P122</f>
        <v>-</v>
      </c>
      <c r="R122" s="159">
        <f>'приложение 1.1 '!Q122</f>
        <v>0</v>
      </c>
      <c r="S122" s="159">
        <f>'приложение 1.1 '!R122</f>
        <v>1.03</v>
      </c>
      <c r="T122" s="159" t="str">
        <f>'приложение 1.1 '!S122</f>
        <v>-</v>
      </c>
      <c r="U122" s="159" t="str">
        <f>'приложение 1.1 '!T122</f>
        <v>-</v>
      </c>
      <c r="V122" s="159">
        <f>'приложение 1.1 '!U122</f>
        <v>0</v>
      </c>
      <c r="W122" s="159">
        <f>'приложение 1.1 '!V122</f>
        <v>1.03</v>
      </c>
      <c r="X122" s="159">
        <f>'приложение 1.1 '!W122</f>
        <v>0</v>
      </c>
      <c r="Y122" s="159">
        <f>'приложение 1.1 '!X122</f>
        <v>0</v>
      </c>
      <c r="Z122" s="159">
        <f>'приложение 1.1 '!Y122</f>
        <v>0</v>
      </c>
      <c r="AA122" s="159">
        <f>'приложение 1.1 '!Z122</f>
        <v>2.961179</v>
      </c>
      <c r="AB122" s="159">
        <f>'приложение 1.1 '!AA122</f>
        <v>0</v>
      </c>
      <c r="AC122" s="159">
        <f>'приложение 1.1 '!AB122</f>
        <v>2.961179</v>
      </c>
    </row>
    <row r="123" spans="1:29" ht="60.75">
      <c r="A123" s="659" t="str">
        <f>'приложение 1.1 '!A123</f>
        <v>1.1.3.104</v>
      </c>
      <c r="B123" s="692" t="str">
        <f>'приложение 1.1 '!B123</f>
        <v>Реконструкция ТП - 389 (замена оборудования РУ-10кВ, РУ-0,4кВ, замена 2ТМГ-630кВА)</v>
      </c>
      <c r="C123" s="485" t="str">
        <f>'приложение 1.1 '!C123</f>
        <v>C/П</v>
      </c>
      <c r="D123" s="457">
        <f>'приложение 1.1 '!D123</f>
        <v>0</v>
      </c>
      <c r="E123" s="457">
        <f>'приложение 1.1 '!E123</f>
        <v>1.26</v>
      </c>
      <c r="F123" s="190">
        <v>16.191499999999998</v>
      </c>
      <c r="G123" s="485">
        <f>'приложение 1.1 '!F123</f>
        <v>2021</v>
      </c>
      <c r="H123" s="485">
        <f>'приложение 1.1 '!G123</f>
        <v>2021</v>
      </c>
      <c r="I123" s="159">
        <f>'приложение 1.1 '!H123</f>
        <v>2.4751089999999998</v>
      </c>
      <c r="J123" s="159">
        <f>'приложение 1.1 '!I123</f>
        <v>2.4751089999999998</v>
      </c>
      <c r="K123" s="159">
        <f>'приложение 1.1 '!J123</f>
        <v>0</v>
      </c>
      <c r="L123" s="159" t="str">
        <f>'приложение 1.1 '!K123</f>
        <v>-</v>
      </c>
      <c r="M123" s="159" t="str">
        <f>'приложение 1.1 '!L123</f>
        <v>-</v>
      </c>
      <c r="N123" s="159" t="str">
        <f>'приложение 1.1 '!M123</f>
        <v>-</v>
      </c>
      <c r="O123" s="159" t="str">
        <f>'приложение 1.1 '!N123</f>
        <v>-</v>
      </c>
      <c r="P123" s="159" t="str">
        <f>'приложение 1.1 '!O123</f>
        <v>-</v>
      </c>
      <c r="Q123" s="159" t="str">
        <f>'приложение 1.1 '!P123</f>
        <v>-</v>
      </c>
      <c r="R123" s="159">
        <f>'приложение 1.1 '!Q123</f>
        <v>0</v>
      </c>
      <c r="S123" s="159">
        <f>'приложение 1.1 '!R123</f>
        <v>1.26</v>
      </c>
      <c r="T123" s="159" t="str">
        <f>'приложение 1.1 '!S123</f>
        <v>-</v>
      </c>
      <c r="U123" s="159" t="str">
        <f>'приложение 1.1 '!T123</f>
        <v>-</v>
      </c>
      <c r="V123" s="159">
        <f>'приложение 1.1 '!U123</f>
        <v>0</v>
      </c>
      <c r="W123" s="159">
        <f>'приложение 1.1 '!V123</f>
        <v>1.26</v>
      </c>
      <c r="X123" s="159">
        <f>'приложение 1.1 '!W123</f>
        <v>0</v>
      </c>
      <c r="Y123" s="159">
        <f>'приложение 1.1 '!X123</f>
        <v>0</v>
      </c>
      <c r="Z123" s="159">
        <f>'приложение 1.1 '!Y123</f>
        <v>0</v>
      </c>
      <c r="AA123" s="159">
        <f>'приложение 1.1 '!Z123</f>
        <v>2.4751089999999998</v>
      </c>
      <c r="AB123" s="159">
        <f>'приложение 1.1 '!AA123</f>
        <v>0</v>
      </c>
      <c r="AC123" s="159">
        <f>'приложение 1.1 '!AB123</f>
        <v>2.4751089999999998</v>
      </c>
    </row>
    <row r="124" spans="1:29" ht="60.75">
      <c r="A124" s="659" t="str">
        <f>'приложение 1.1 '!A124</f>
        <v>1.1.3.105</v>
      </c>
      <c r="B124" s="692" t="str">
        <f>'приложение 1.1 '!B124</f>
        <v>Реконструкция ТП - 390 (замена оборудования РУ-10кВ, РУ-0,4кВ, замена 2ТМГ-630кВА)</v>
      </c>
      <c r="C124" s="485" t="str">
        <f>'приложение 1.1 '!C124</f>
        <v>C/П</v>
      </c>
      <c r="D124" s="457">
        <f>'приложение 1.1 '!D124</f>
        <v>0</v>
      </c>
      <c r="E124" s="457">
        <f>'приложение 1.1 '!E124</f>
        <v>1.26</v>
      </c>
      <c r="F124" s="190">
        <v>16.535999999999998</v>
      </c>
      <c r="G124" s="485">
        <f>'приложение 1.1 '!F124</f>
        <v>2021</v>
      </c>
      <c r="H124" s="485">
        <f>'приложение 1.1 '!G124</f>
        <v>2021</v>
      </c>
      <c r="I124" s="159">
        <f>'приложение 1.1 '!H124</f>
        <v>2.7971529999999998</v>
      </c>
      <c r="J124" s="159">
        <f>'приложение 1.1 '!I124</f>
        <v>2.7971529999999998</v>
      </c>
      <c r="K124" s="159">
        <f>'приложение 1.1 '!J124</f>
        <v>0</v>
      </c>
      <c r="L124" s="159" t="str">
        <f>'приложение 1.1 '!K124</f>
        <v>-</v>
      </c>
      <c r="M124" s="159" t="str">
        <f>'приложение 1.1 '!L124</f>
        <v>-</v>
      </c>
      <c r="N124" s="159" t="str">
        <f>'приложение 1.1 '!M124</f>
        <v>-</v>
      </c>
      <c r="O124" s="159" t="str">
        <f>'приложение 1.1 '!N124</f>
        <v>-</v>
      </c>
      <c r="P124" s="159" t="str">
        <f>'приложение 1.1 '!O124</f>
        <v>-</v>
      </c>
      <c r="Q124" s="159" t="str">
        <f>'приложение 1.1 '!P124</f>
        <v>-</v>
      </c>
      <c r="R124" s="159">
        <f>'приложение 1.1 '!Q124</f>
        <v>0</v>
      </c>
      <c r="S124" s="159">
        <f>'приложение 1.1 '!R124</f>
        <v>1.26</v>
      </c>
      <c r="T124" s="159" t="str">
        <f>'приложение 1.1 '!S124</f>
        <v>-</v>
      </c>
      <c r="U124" s="159" t="str">
        <f>'приложение 1.1 '!T124</f>
        <v>-</v>
      </c>
      <c r="V124" s="159">
        <f>'приложение 1.1 '!U124</f>
        <v>0</v>
      </c>
      <c r="W124" s="159">
        <f>'приложение 1.1 '!V124</f>
        <v>1.26</v>
      </c>
      <c r="X124" s="159">
        <f>'приложение 1.1 '!W124</f>
        <v>0</v>
      </c>
      <c r="Y124" s="159">
        <f>'приложение 1.1 '!X124</f>
        <v>0</v>
      </c>
      <c r="Z124" s="159">
        <f>'приложение 1.1 '!Y124</f>
        <v>0</v>
      </c>
      <c r="AA124" s="159">
        <f>'приложение 1.1 '!Z124</f>
        <v>2.7971529999999998</v>
      </c>
      <c r="AB124" s="159">
        <f>'приложение 1.1 '!AA124</f>
        <v>0</v>
      </c>
      <c r="AC124" s="159">
        <f>'приложение 1.1 '!AB124</f>
        <v>2.7971529999999998</v>
      </c>
    </row>
    <row r="125" spans="1:29" ht="60.75">
      <c r="A125" s="659" t="str">
        <f>'приложение 1.1 '!A125</f>
        <v>1.1.3.106</v>
      </c>
      <c r="B125" s="692" t="str">
        <f>'приложение 1.1 '!B125</f>
        <v>Реконструкция ТП - 391 (замена оборудования РУ-10кВ, РУ-0,4кВ, замена 2ТМГ-630кВА)</v>
      </c>
      <c r="C125" s="485" t="str">
        <f>'приложение 1.1 '!C125</f>
        <v>C/П</v>
      </c>
      <c r="D125" s="457">
        <f>'приложение 1.1 '!D125</f>
        <v>0</v>
      </c>
      <c r="E125" s="457">
        <f>'приложение 1.1 '!E125</f>
        <v>1.26</v>
      </c>
      <c r="F125" s="190">
        <v>17.569499999999998</v>
      </c>
      <c r="G125" s="485">
        <f>'приложение 1.1 '!F125</f>
        <v>2022</v>
      </c>
      <c r="H125" s="485">
        <f>'приложение 1.1 '!G125</f>
        <v>2022</v>
      </c>
      <c r="I125" s="159">
        <f>'приложение 1.1 '!H125</f>
        <v>2.7181439999999997</v>
      </c>
      <c r="J125" s="159">
        <f>'приложение 1.1 '!I125</f>
        <v>2.7181439999999997</v>
      </c>
      <c r="K125" s="159">
        <f>'приложение 1.1 '!J125</f>
        <v>0</v>
      </c>
      <c r="L125" s="159" t="str">
        <f>'приложение 1.1 '!K125</f>
        <v>-</v>
      </c>
      <c r="M125" s="159" t="str">
        <f>'приложение 1.1 '!L125</f>
        <v>-</v>
      </c>
      <c r="N125" s="159" t="str">
        <f>'приложение 1.1 '!M125</f>
        <v>-</v>
      </c>
      <c r="O125" s="159" t="str">
        <f>'приложение 1.1 '!N125</f>
        <v>-</v>
      </c>
      <c r="P125" s="159" t="str">
        <f>'приложение 1.1 '!O125</f>
        <v>-</v>
      </c>
      <c r="Q125" s="159" t="str">
        <f>'приложение 1.1 '!P125</f>
        <v>-</v>
      </c>
      <c r="R125" s="159" t="str">
        <f>'приложение 1.1 '!Q125</f>
        <v>-</v>
      </c>
      <c r="S125" s="159" t="str">
        <f>'приложение 1.1 '!R125</f>
        <v>-</v>
      </c>
      <c r="T125" s="159">
        <f>'приложение 1.1 '!S125</f>
        <v>0</v>
      </c>
      <c r="U125" s="159">
        <f>'приложение 1.1 '!T125</f>
        <v>1.26</v>
      </c>
      <c r="V125" s="159">
        <f>'приложение 1.1 '!U125</f>
        <v>0</v>
      </c>
      <c r="W125" s="159">
        <f>'приложение 1.1 '!V125</f>
        <v>1.26</v>
      </c>
      <c r="X125" s="159">
        <f>'приложение 1.1 '!W125</f>
        <v>0</v>
      </c>
      <c r="Y125" s="159">
        <f>'приложение 1.1 '!X125</f>
        <v>0</v>
      </c>
      <c r="Z125" s="159">
        <f>'приложение 1.1 '!Y125</f>
        <v>0</v>
      </c>
      <c r="AA125" s="159">
        <f>'приложение 1.1 '!Z125</f>
        <v>0</v>
      </c>
      <c r="AB125" s="159">
        <f>'приложение 1.1 '!AA125</f>
        <v>2.7181439999999997</v>
      </c>
      <c r="AC125" s="159">
        <f>'приложение 1.1 '!AB125</f>
        <v>2.7181439999999997</v>
      </c>
    </row>
    <row r="126" spans="1:29" ht="60.75">
      <c r="A126" s="659" t="str">
        <f>'приложение 1.1 '!A126</f>
        <v>1.1.3.107</v>
      </c>
      <c r="B126" s="692" t="str">
        <f>'приложение 1.1 '!B126</f>
        <v>Реконструкция ТП - 387 (замена оборудования РУ-10кВ, РУ-0,4кВ, замена 2ТМГ-630кВА)</v>
      </c>
      <c r="C126" s="485" t="str">
        <f>'приложение 1.1 '!C126</f>
        <v>C/П</v>
      </c>
      <c r="D126" s="457">
        <f>'приложение 1.1 '!D126</f>
        <v>0</v>
      </c>
      <c r="E126" s="457">
        <f>'приложение 1.1 '!E126</f>
        <v>1.26</v>
      </c>
      <c r="F126" s="190">
        <v>12.401999999999999</v>
      </c>
      <c r="G126" s="485">
        <f>'приложение 1.1 '!F126</f>
        <v>2022</v>
      </c>
      <c r="H126" s="485">
        <f>'приложение 1.1 '!G126</f>
        <v>2022</v>
      </c>
      <c r="I126" s="159">
        <f>'приложение 1.1 '!H126</f>
        <v>2.7971529999999998</v>
      </c>
      <c r="J126" s="159">
        <f>'приложение 1.1 '!I126</f>
        <v>2.7971529999999998</v>
      </c>
      <c r="K126" s="159">
        <f>'приложение 1.1 '!J126</f>
        <v>0</v>
      </c>
      <c r="L126" s="159" t="str">
        <f>'приложение 1.1 '!K126</f>
        <v>-</v>
      </c>
      <c r="M126" s="159" t="str">
        <f>'приложение 1.1 '!L126</f>
        <v>-</v>
      </c>
      <c r="N126" s="159" t="str">
        <f>'приложение 1.1 '!M126</f>
        <v>-</v>
      </c>
      <c r="O126" s="159" t="str">
        <f>'приложение 1.1 '!N126</f>
        <v>-</v>
      </c>
      <c r="P126" s="159" t="str">
        <f>'приложение 1.1 '!O126</f>
        <v>-</v>
      </c>
      <c r="Q126" s="159" t="str">
        <f>'приложение 1.1 '!P126</f>
        <v>-</v>
      </c>
      <c r="R126" s="159" t="str">
        <f>'приложение 1.1 '!Q126</f>
        <v>-</v>
      </c>
      <c r="S126" s="159" t="str">
        <f>'приложение 1.1 '!R126</f>
        <v>-</v>
      </c>
      <c r="T126" s="159">
        <f>'приложение 1.1 '!S126</f>
        <v>0</v>
      </c>
      <c r="U126" s="159">
        <f>'приложение 1.1 '!T126</f>
        <v>1.26</v>
      </c>
      <c r="V126" s="159">
        <f>'приложение 1.1 '!U126</f>
        <v>0</v>
      </c>
      <c r="W126" s="159">
        <f>'приложение 1.1 '!V126</f>
        <v>1.26</v>
      </c>
      <c r="X126" s="159">
        <f>'приложение 1.1 '!W126</f>
        <v>0</v>
      </c>
      <c r="Y126" s="159">
        <f>'приложение 1.1 '!X126</f>
        <v>0</v>
      </c>
      <c r="Z126" s="159">
        <f>'приложение 1.1 '!Y126</f>
        <v>0</v>
      </c>
      <c r="AA126" s="159">
        <f>'приложение 1.1 '!Z126</f>
        <v>0</v>
      </c>
      <c r="AB126" s="159">
        <f>'приложение 1.1 '!AA126</f>
        <v>2.7971529999999998</v>
      </c>
      <c r="AC126" s="159">
        <f>'приложение 1.1 '!AB126</f>
        <v>2.7971529999999998</v>
      </c>
    </row>
    <row r="127" spans="1:29" ht="60.75">
      <c r="A127" s="659" t="str">
        <f>'приложение 1.1 '!A127</f>
        <v>1.1.3.108</v>
      </c>
      <c r="B127" s="692" t="str">
        <f>'приложение 1.1 '!B127</f>
        <v>Реконструкция ТП - 395 (замена оборудования РУ-10кВ, РУ-0,4кВ, замена 2ТМГ-1000кВА)</v>
      </c>
      <c r="C127" s="485" t="str">
        <f>'приложение 1.1 '!C127</f>
        <v>C/П</v>
      </c>
      <c r="D127" s="457">
        <f>'приложение 1.1 '!D127</f>
        <v>0</v>
      </c>
      <c r="E127" s="457">
        <f>'приложение 1.1 '!E127</f>
        <v>2</v>
      </c>
      <c r="F127" s="190">
        <v>12.746499999999999</v>
      </c>
      <c r="G127" s="485">
        <f>'приложение 1.1 '!F127</f>
        <v>2022</v>
      </c>
      <c r="H127" s="485">
        <f>'приложение 1.1 '!G127</f>
        <v>2022</v>
      </c>
      <c r="I127" s="159">
        <f>'приложение 1.1 '!H127</f>
        <v>5.1288410000000004</v>
      </c>
      <c r="J127" s="159">
        <f>'приложение 1.1 '!I127</f>
        <v>5.1288410000000004</v>
      </c>
      <c r="K127" s="159">
        <f>'приложение 1.1 '!J127</f>
        <v>0</v>
      </c>
      <c r="L127" s="159" t="str">
        <f>'приложение 1.1 '!K127</f>
        <v>-</v>
      </c>
      <c r="M127" s="159" t="str">
        <f>'приложение 1.1 '!L127</f>
        <v>-</v>
      </c>
      <c r="N127" s="159" t="str">
        <f>'приложение 1.1 '!M127</f>
        <v>-</v>
      </c>
      <c r="O127" s="159" t="str">
        <f>'приложение 1.1 '!N127</f>
        <v>-</v>
      </c>
      <c r="P127" s="159" t="str">
        <f>'приложение 1.1 '!O127</f>
        <v>-</v>
      </c>
      <c r="Q127" s="159" t="str">
        <f>'приложение 1.1 '!P127</f>
        <v>-</v>
      </c>
      <c r="R127" s="159" t="str">
        <f>'приложение 1.1 '!Q127</f>
        <v>-</v>
      </c>
      <c r="S127" s="159" t="str">
        <f>'приложение 1.1 '!R127</f>
        <v>-</v>
      </c>
      <c r="T127" s="159">
        <f>'приложение 1.1 '!S127</f>
        <v>0</v>
      </c>
      <c r="U127" s="159">
        <f>'приложение 1.1 '!T127</f>
        <v>2</v>
      </c>
      <c r="V127" s="159">
        <f>'приложение 1.1 '!U127</f>
        <v>0</v>
      </c>
      <c r="W127" s="159">
        <f>'приложение 1.1 '!V127</f>
        <v>2</v>
      </c>
      <c r="X127" s="159">
        <f>'приложение 1.1 '!W127</f>
        <v>0</v>
      </c>
      <c r="Y127" s="159">
        <f>'приложение 1.1 '!X127</f>
        <v>0</v>
      </c>
      <c r="Z127" s="159">
        <f>'приложение 1.1 '!Y127</f>
        <v>0</v>
      </c>
      <c r="AA127" s="159">
        <f>'приложение 1.1 '!Z127</f>
        <v>0</v>
      </c>
      <c r="AB127" s="159">
        <f>'приложение 1.1 '!AA127</f>
        <v>5.1288410000000004</v>
      </c>
      <c r="AC127" s="159">
        <f>'приложение 1.1 '!AB127</f>
        <v>5.1288410000000004</v>
      </c>
    </row>
    <row r="128" spans="1:29" ht="60.75">
      <c r="A128" s="659" t="str">
        <f>'приложение 1.1 '!A128</f>
        <v>1.1.3.109</v>
      </c>
      <c r="B128" s="692" t="str">
        <f>'приложение 1.1 '!B128</f>
        <v>Реконструкция ТП - 396 (замена оборудования РУ-10кВ, РУ-0,4кВ, замена 2ТМГ-630кВА)</v>
      </c>
      <c r="C128" s="485" t="str">
        <f>'приложение 1.1 '!C128</f>
        <v>C/П</v>
      </c>
      <c r="D128" s="457">
        <f>'приложение 1.1 '!D128</f>
        <v>0</v>
      </c>
      <c r="E128" s="457">
        <f>'приложение 1.1 '!E128</f>
        <v>1.26</v>
      </c>
      <c r="F128" s="190">
        <v>12.401999999999999</v>
      </c>
      <c r="G128" s="485">
        <f>'приложение 1.1 '!F128</f>
        <v>2022</v>
      </c>
      <c r="H128" s="485">
        <f>'приложение 1.1 '!G128</f>
        <v>2022</v>
      </c>
      <c r="I128" s="159">
        <f>'приложение 1.1 '!H128</f>
        <v>2.5824569999999998</v>
      </c>
      <c r="J128" s="159">
        <f>'приложение 1.1 '!I128</f>
        <v>2.5824569999999998</v>
      </c>
      <c r="K128" s="159">
        <f>'приложение 1.1 '!J128</f>
        <v>0</v>
      </c>
      <c r="L128" s="159" t="str">
        <f>'приложение 1.1 '!K128</f>
        <v>-</v>
      </c>
      <c r="M128" s="159" t="str">
        <f>'приложение 1.1 '!L128</f>
        <v>-</v>
      </c>
      <c r="N128" s="159" t="str">
        <f>'приложение 1.1 '!M128</f>
        <v>-</v>
      </c>
      <c r="O128" s="159" t="str">
        <f>'приложение 1.1 '!N128</f>
        <v>-</v>
      </c>
      <c r="P128" s="159" t="str">
        <f>'приложение 1.1 '!O128</f>
        <v>-</v>
      </c>
      <c r="Q128" s="159" t="str">
        <f>'приложение 1.1 '!P128</f>
        <v>-</v>
      </c>
      <c r="R128" s="159" t="str">
        <f>'приложение 1.1 '!Q128</f>
        <v>-</v>
      </c>
      <c r="S128" s="159" t="str">
        <f>'приложение 1.1 '!R128</f>
        <v>-</v>
      </c>
      <c r="T128" s="159">
        <f>'приложение 1.1 '!S128</f>
        <v>0</v>
      </c>
      <c r="U128" s="159">
        <f>'приложение 1.1 '!T128</f>
        <v>1.26</v>
      </c>
      <c r="V128" s="159">
        <f>'приложение 1.1 '!U128</f>
        <v>0</v>
      </c>
      <c r="W128" s="159">
        <f>'приложение 1.1 '!V128</f>
        <v>1.26</v>
      </c>
      <c r="X128" s="159">
        <f>'приложение 1.1 '!W128</f>
        <v>0</v>
      </c>
      <c r="Y128" s="159">
        <f>'приложение 1.1 '!X128</f>
        <v>0</v>
      </c>
      <c r="Z128" s="159">
        <f>'приложение 1.1 '!Y128</f>
        <v>0</v>
      </c>
      <c r="AA128" s="159">
        <f>'приложение 1.1 '!Z128</f>
        <v>0</v>
      </c>
      <c r="AB128" s="159">
        <f>'приложение 1.1 '!AA128</f>
        <v>2.5824569999999998</v>
      </c>
      <c r="AC128" s="159">
        <f>'приложение 1.1 '!AB128</f>
        <v>2.5824569999999998</v>
      </c>
    </row>
    <row r="129" spans="1:29" ht="60.75">
      <c r="A129" s="659" t="str">
        <f>'приложение 1.1 '!A129</f>
        <v>1.1.3.110</v>
      </c>
      <c r="B129" s="692" t="str">
        <f>'приложение 1.1 '!B129</f>
        <v>Реконструкция ТП - 407 (замена оборудования РУ-10кВ, РУ-0,4кВ, замена 2ТМГ-1000кВА)</v>
      </c>
      <c r="C129" s="485" t="str">
        <f>'приложение 1.1 '!C129</f>
        <v>C/П</v>
      </c>
      <c r="D129" s="457">
        <f>'приложение 1.1 '!D129</f>
        <v>0</v>
      </c>
      <c r="E129" s="457">
        <f>'приложение 1.1 '!E129</f>
        <v>2</v>
      </c>
      <c r="F129" s="190">
        <v>15.5025</v>
      </c>
      <c r="G129" s="485">
        <f>'приложение 1.1 '!F129</f>
        <v>2022</v>
      </c>
      <c r="H129" s="485">
        <f>'приложение 1.1 '!G129</f>
        <v>2022</v>
      </c>
      <c r="I129" s="159">
        <f>'приложение 1.1 '!H129</f>
        <v>3.9938009999999999</v>
      </c>
      <c r="J129" s="159">
        <f>'приложение 1.1 '!I129</f>
        <v>3.9938009999999999</v>
      </c>
      <c r="K129" s="159">
        <f>'приложение 1.1 '!J129</f>
        <v>0</v>
      </c>
      <c r="L129" s="159" t="str">
        <f>'приложение 1.1 '!K129</f>
        <v>-</v>
      </c>
      <c r="M129" s="159" t="str">
        <f>'приложение 1.1 '!L129</f>
        <v>-</v>
      </c>
      <c r="N129" s="159" t="str">
        <f>'приложение 1.1 '!M129</f>
        <v>-</v>
      </c>
      <c r="O129" s="159" t="str">
        <f>'приложение 1.1 '!N129</f>
        <v>-</v>
      </c>
      <c r="P129" s="159" t="str">
        <f>'приложение 1.1 '!O129</f>
        <v>-</v>
      </c>
      <c r="Q129" s="159" t="str">
        <f>'приложение 1.1 '!P129</f>
        <v>-</v>
      </c>
      <c r="R129" s="159" t="str">
        <f>'приложение 1.1 '!Q129</f>
        <v>-</v>
      </c>
      <c r="S129" s="159" t="str">
        <f>'приложение 1.1 '!R129</f>
        <v>-</v>
      </c>
      <c r="T129" s="159">
        <f>'приложение 1.1 '!S129</f>
        <v>0</v>
      </c>
      <c r="U129" s="159">
        <f>'приложение 1.1 '!T129</f>
        <v>2</v>
      </c>
      <c r="V129" s="159">
        <f>'приложение 1.1 '!U129</f>
        <v>0</v>
      </c>
      <c r="W129" s="159">
        <f>'приложение 1.1 '!V129</f>
        <v>2</v>
      </c>
      <c r="X129" s="159">
        <f>'приложение 1.1 '!W129</f>
        <v>0</v>
      </c>
      <c r="Y129" s="159">
        <f>'приложение 1.1 '!X129</f>
        <v>0</v>
      </c>
      <c r="Z129" s="159">
        <f>'приложение 1.1 '!Y129</f>
        <v>0</v>
      </c>
      <c r="AA129" s="159">
        <f>'приложение 1.1 '!Z129</f>
        <v>0</v>
      </c>
      <c r="AB129" s="159">
        <f>'приложение 1.1 '!AA129</f>
        <v>3.9938009999999999</v>
      </c>
      <c r="AC129" s="159">
        <f>'приложение 1.1 '!AB129</f>
        <v>3.9938009999999999</v>
      </c>
    </row>
    <row r="130" spans="1:29" ht="60.75">
      <c r="A130" s="659" t="str">
        <f>'приложение 1.1 '!A130</f>
        <v>1.1.3.111</v>
      </c>
      <c r="B130" s="692" t="str">
        <f>'приложение 1.1 '!B130</f>
        <v>Реконструкция ТП - 350 (замена оборудования РУ-10кВ, РУ-0,4кВ, замена 2ТМГ-630кВА)</v>
      </c>
      <c r="C130" s="485" t="str">
        <f>'приложение 1.1 '!C130</f>
        <v>C/П</v>
      </c>
      <c r="D130" s="457">
        <f>'приложение 1.1 '!D130</f>
        <v>0</v>
      </c>
      <c r="E130" s="457">
        <f>'приложение 1.1 '!E130</f>
        <v>1.26</v>
      </c>
      <c r="F130" s="190">
        <v>14.124499999999999</v>
      </c>
      <c r="G130" s="485">
        <f>'приложение 1.1 '!F130</f>
        <v>2022</v>
      </c>
      <c r="H130" s="485">
        <f>'приложение 1.1 '!G130</f>
        <v>2022</v>
      </c>
      <c r="I130" s="159">
        <f>'приложение 1.1 '!H130</f>
        <v>3.3622320000000001</v>
      </c>
      <c r="J130" s="159">
        <f>'приложение 1.1 '!I130</f>
        <v>3.3622320000000001</v>
      </c>
      <c r="K130" s="159">
        <f>'приложение 1.1 '!J130</f>
        <v>0</v>
      </c>
      <c r="L130" s="159" t="str">
        <f>'приложение 1.1 '!K130</f>
        <v>-</v>
      </c>
      <c r="M130" s="159" t="str">
        <f>'приложение 1.1 '!L130</f>
        <v>-</v>
      </c>
      <c r="N130" s="159" t="str">
        <f>'приложение 1.1 '!M130</f>
        <v>-</v>
      </c>
      <c r="O130" s="159" t="str">
        <f>'приложение 1.1 '!N130</f>
        <v>-</v>
      </c>
      <c r="P130" s="159" t="str">
        <f>'приложение 1.1 '!O130</f>
        <v>-</v>
      </c>
      <c r="Q130" s="159" t="str">
        <f>'приложение 1.1 '!P130</f>
        <v>-</v>
      </c>
      <c r="R130" s="159" t="str">
        <f>'приложение 1.1 '!Q130</f>
        <v>-</v>
      </c>
      <c r="S130" s="159" t="str">
        <f>'приложение 1.1 '!R130</f>
        <v>-</v>
      </c>
      <c r="T130" s="159">
        <f>'приложение 1.1 '!S130</f>
        <v>0</v>
      </c>
      <c r="U130" s="159">
        <f>'приложение 1.1 '!T130</f>
        <v>1.26</v>
      </c>
      <c r="V130" s="159">
        <f>'приложение 1.1 '!U130</f>
        <v>0</v>
      </c>
      <c r="W130" s="159">
        <f>'приложение 1.1 '!V130</f>
        <v>1.26</v>
      </c>
      <c r="X130" s="159">
        <f>'приложение 1.1 '!W130</f>
        <v>0</v>
      </c>
      <c r="Y130" s="159">
        <f>'приложение 1.1 '!X130</f>
        <v>0</v>
      </c>
      <c r="Z130" s="159">
        <f>'приложение 1.1 '!Y130</f>
        <v>0</v>
      </c>
      <c r="AA130" s="159">
        <f>'приложение 1.1 '!Z130</f>
        <v>0</v>
      </c>
      <c r="AB130" s="159">
        <f>'приложение 1.1 '!AA130</f>
        <v>3.3622320000000001</v>
      </c>
      <c r="AC130" s="159">
        <f>'приложение 1.1 '!AB130</f>
        <v>3.3622320000000001</v>
      </c>
    </row>
    <row r="131" spans="1:29" ht="60.75">
      <c r="A131" s="659" t="str">
        <f>'приложение 1.1 '!A131</f>
        <v>1.1.3.112</v>
      </c>
      <c r="B131" s="692" t="str">
        <f>'приложение 1.1 '!B131</f>
        <v>Реконструкция ТП - 353 (замена оборудования РУ-10кВ, РУ-0,4кВ, замена 2ТМГ-630кВА)</v>
      </c>
      <c r="C131" s="485" t="str">
        <f>'приложение 1.1 '!C131</f>
        <v>C/П</v>
      </c>
      <c r="D131" s="457">
        <f>'приложение 1.1 '!D131</f>
        <v>0</v>
      </c>
      <c r="E131" s="457">
        <f>'приложение 1.1 '!E131</f>
        <v>1.26</v>
      </c>
      <c r="F131" s="190">
        <v>15.847</v>
      </c>
      <c r="G131" s="485">
        <f>'приложение 1.1 '!F131</f>
        <v>2022</v>
      </c>
      <c r="H131" s="485">
        <f>'приложение 1.1 '!G131</f>
        <v>2022</v>
      </c>
      <c r="I131" s="159">
        <f>'приложение 1.1 '!H131</f>
        <v>3.1475360000000001</v>
      </c>
      <c r="J131" s="159">
        <f>'приложение 1.1 '!I131</f>
        <v>3.1475360000000001</v>
      </c>
      <c r="K131" s="159">
        <f>'приложение 1.1 '!J131</f>
        <v>0</v>
      </c>
      <c r="L131" s="159" t="str">
        <f>'приложение 1.1 '!K131</f>
        <v>-</v>
      </c>
      <c r="M131" s="159" t="str">
        <f>'приложение 1.1 '!L131</f>
        <v>-</v>
      </c>
      <c r="N131" s="159" t="str">
        <f>'приложение 1.1 '!M131</f>
        <v>-</v>
      </c>
      <c r="O131" s="159" t="str">
        <f>'приложение 1.1 '!N131</f>
        <v>-</v>
      </c>
      <c r="P131" s="159" t="str">
        <f>'приложение 1.1 '!O131</f>
        <v>-</v>
      </c>
      <c r="Q131" s="159" t="str">
        <f>'приложение 1.1 '!P131</f>
        <v>-</v>
      </c>
      <c r="R131" s="159" t="str">
        <f>'приложение 1.1 '!Q131</f>
        <v>-</v>
      </c>
      <c r="S131" s="159" t="str">
        <f>'приложение 1.1 '!R131</f>
        <v>-</v>
      </c>
      <c r="T131" s="159">
        <f>'приложение 1.1 '!S131</f>
        <v>0</v>
      </c>
      <c r="U131" s="159">
        <f>'приложение 1.1 '!T131</f>
        <v>1.26</v>
      </c>
      <c r="V131" s="159">
        <f>'приложение 1.1 '!U131</f>
        <v>0</v>
      </c>
      <c r="W131" s="159">
        <f>'приложение 1.1 '!V131</f>
        <v>1.26</v>
      </c>
      <c r="X131" s="159">
        <f>'приложение 1.1 '!W131</f>
        <v>0</v>
      </c>
      <c r="Y131" s="159">
        <f>'приложение 1.1 '!X131</f>
        <v>0</v>
      </c>
      <c r="Z131" s="159">
        <f>'приложение 1.1 '!Y131</f>
        <v>0</v>
      </c>
      <c r="AA131" s="159">
        <f>'приложение 1.1 '!Z131</f>
        <v>0</v>
      </c>
      <c r="AB131" s="159">
        <f>'приложение 1.1 '!AA131</f>
        <v>3.1475360000000001</v>
      </c>
      <c r="AC131" s="159">
        <f>'приложение 1.1 '!AB131</f>
        <v>3.1475360000000001</v>
      </c>
    </row>
    <row r="132" spans="1:29" ht="60.75">
      <c r="A132" s="659" t="str">
        <f>'приложение 1.1 '!A132</f>
        <v>1.1.3.113</v>
      </c>
      <c r="B132" s="692" t="str">
        <f>'приложение 1.1 '!B132</f>
        <v>Реконструкция ТП - 354 (замена оборудования РУ-10кВ, РУ-0,4кВ, замена 2ТМГ-630кВА)</v>
      </c>
      <c r="C132" s="485" t="str">
        <f>'приложение 1.1 '!C132</f>
        <v>C/П</v>
      </c>
      <c r="D132" s="457">
        <f>'приложение 1.1 '!D132</f>
        <v>0</v>
      </c>
      <c r="E132" s="457">
        <f>'приложение 1.1 '!E132</f>
        <v>1.26</v>
      </c>
      <c r="F132" s="190">
        <v>16.535999999999998</v>
      </c>
      <c r="G132" s="485">
        <f>'приложение 1.1 '!F132</f>
        <v>2022</v>
      </c>
      <c r="H132" s="485">
        <f>'приложение 1.1 '!G132</f>
        <v>2022</v>
      </c>
      <c r="I132" s="159">
        <f>'приложение 1.1 '!H132</f>
        <v>3.283223</v>
      </c>
      <c r="J132" s="159">
        <f>'приложение 1.1 '!I132</f>
        <v>3.283223</v>
      </c>
      <c r="K132" s="159">
        <f>'приложение 1.1 '!J132</f>
        <v>0</v>
      </c>
      <c r="L132" s="159" t="str">
        <f>'приложение 1.1 '!K132</f>
        <v>-</v>
      </c>
      <c r="M132" s="159" t="str">
        <f>'приложение 1.1 '!L132</f>
        <v>-</v>
      </c>
      <c r="N132" s="159" t="str">
        <f>'приложение 1.1 '!M132</f>
        <v>-</v>
      </c>
      <c r="O132" s="159" t="str">
        <f>'приложение 1.1 '!N132</f>
        <v>-</v>
      </c>
      <c r="P132" s="159" t="str">
        <f>'приложение 1.1 '!O132</f>
        <v>-</v>
      </c>
      <c r="Q132" s="159" t="str">
        <f>'приложение 1.1 '!P132</f>
        <v>-</v>
      </c>
      <c r="R132" s="159" t="str">
        <f>'приложение 1.1 '!Q132</f>
        <v>-</v>
      </c>
      <c r="S132" s="159" t="str">
        <f>'приложение 1.1 '!R132</f>
        <v>-</v>
      </c>
      <c r="T132" s="159">
        <f>'приложение 1.1 '!S132</f>
        <v>0</v>
      </c>
      <c r="U132" s="159">
        <f>'приложение 1.1 '!T132</f>
        <v>1.26</v>
      </c>
      <c r="V132" s="159">
        <f>'приложение 1.1 '!U132</f>
        <v>0</v>
      </c>
      <c r="W132" s="159">
        <f>'приложение 1.1 '!V132</f>
        <v>1.26</v>
      </c>
      <c r="X132" s="159">
        <f>'приложение 1.1 '!W132</f>
        <v>0</v>
      </c>
      <c r="Y132" s="159">
        <f>'приложение 1.1 '!X132</f>
        <v>0</v>
      </c>
      <c r="Z132" s="159">
        <f>'приложение 1.1 '!Y132</f>
        <v>0</v>
      </c>
      <c r="AA132" s="159">
        <f>'приложение 1.1 '!Z132</f>
        <v>0</v>
      </c>
      <c r="AB132" s="159">
        <f>'приложение 1.1 '!AA132</f>
        <v>3.283223</v>
      </c>
      <c r="AC132" s="159">
        <f>'приложение 1.1 '!AB132</f>
        <v>3.283223</v>
      </c>
    </row>
    <row r="133" spans="1:29" ht="60.75">
      <c r="A133" s="659" t="str">
        <f>'приложение 1.1 '!A133</f>
        <v>1.1.3.114</v>
      </c>
      <c r="B133" s="692" t="str">
        <f>'приложение 1.1 '!B133</f>
        <v>Реконструкция ТП - 408 (замена оборудования РУ-10кВ, РУ-0,4кВ, замена 2ТМГ-630кВА)</v>
      </c>
      <c r="C133" s="485" t="str">
        <f>'приложение 1.1 '!C133</f>
        <v>C/П</v>
      </c>
      <c r="D133" s="457">
        <f>'приложение 1.1 '!D133</f>
        <v>0</v>
      </c>
      <c r="E133" s="457">
        <f>'приложение 1.1 '!E133</f>
        <v>1.26</v>
      </c>
      <c r="F133" s="190">
        <v>17.569499999999998</v>
      </c>
      <c r="G133" s="485">
        <f>'приложение 1.1 '!F133</f>
        <v>2022</v>
      </c>
      <c r="H133" s="485">
        <f>'приложение 1.1 '!G133</f>
        <v>2022</v>
      </c>
      <c r="I133" s="159">
        <f>'приложение 1.1 '!H133</f>
        <v>2.5824569999999998</v>
      </c>
      <c r="J133" s="159">
        <f>'приложение 1.1 '!I133</f>
        <v>2.5824569999999998</v>
      </c>
      <c r="K133" s="159">
        <f>'приложение 1.1 '!J133</f>
        <v>0</v>
      </c>
      <c r="L133" s="159" t="str">
        <f>'приложение 1.1 '!K133</f>
        <v>-</v>
      </c>
      <c r="M133" s="159" t="str">
        <f>'приложение 1.1 '!L133</f>
        <v>-</v>
      </c>
      <c r="N133" s="159" t="str">
        <f>'приложение 1.1 '!M133</f>
        <v>-</v>
      </c>
      <c r="O133" s="159" t="str">
        <f>'приложение 1.1 '!N133</f>
        <v>-</v>
      </c>
      <c r="P133" s="159" t="str">
        <f>'приложение 1.1 '!O133</f>
        <v>-</v>
      </c>
      <c r="Q133" s="159" t="str">
        <f>'приложение 1.1 '!P133</f>
        <v>-</v>
      </c>
      <c r="R133" s="159" t="str">
        <f>'приложение 1.1 '!Q133</f>
        <v>-</v>
      </c>
      <c r="S133" s="159" t="str">
        <f>'приложение 1.1 '!R133</f>
        <v>-</v>
      </c>
      <c r="T133" s="159">
        <f>'приложение 1.1 '!S133</f>
        <v>0</v>
      </c>
      <c r="U133" s="159">
        <f>'приложение 1.1 '!T133</f>
        <v>1.26</v>
      </c>
      <c r="V133" s="159">
        <f>'приложение 1.1 '!U133</f>
        <v>0</v>
      </c>
      <c r="W133" s="159">
        <f>'приложение 1.1 '!V133</f>
        <v>1.26</v>
      </c>
      <c r="X133" s="159">
        <f>'приложение 1.1 '!W133</f>
        <v>0</v>
      </c>
      <c r="Y133" s="159">
        <f>'приложение 1.1 '!X133</f>
        <v>0</v>
      </c>
      <c r="Z133" s="159">
        <f>'приложение 1.1 '!Y133</f>
        <v>0</v>
      </c>
      <c r="AA133" s="159">
        <f>'приложение 1.1 '!Z133</f>
        <v>0</v>
      </c>
      <c r="AB133" s="159">
        <f>'приложение 1.1 '!AA133</f>
        <v>2.5824569999999998</v>
      </c>
      <c r="AC133" s="159">
        <f>'приложение 1.1 '!AB133</f>
        <v>2.5824569999999998</v>
      </c>
    </row>
    <row r="134" spans="1:29" ht="60.75">
      <c r="A134" s="659" t="str">
        <f>'приложение 1.1 '!A134</f>
        <v>1.1.3.115</v>
      </c>
      <c r="B134" s="692" t="str">
        <f>'приложение 1.1 '!B134</f>
        <v>Реконструкция ТП -366  (замена оборудования РУ-6кВ, РУ-0,4кВ, замена 2ТМГ-630кВА)</v>
      </c>
      <c r="C134" s="485" t="str">
        <f>'приложение 1.1 '!C134</f>
        <v>C/П</v>
      </c>
      <c r="D134" s="457">
        <f>'приложение 1.1 '!D134</f>
        <v>0</v>
      </c>
      <c r="E134" s="457">
        <f>'приложение 1.1 '!E134</f>
        <v>1.26</v>
      </c>
      <c r="F134" s="190">
        <v>12.401999999999999</v>
      </c>
      <c r="G134" s="485">
        <f>'приложение 1.1 '!F134</f>
        <v>2022</v>
      </c>
      <c r="H134" s="485">
        <f>'приложение 1.1 '!G134</f>
        <v>2022</v>
      </c>
      <c r="I134" s="159">
        <f>'приложение 1.1 '!H134</f>
        <v>2.7971529999999998</v>
      </c>
      <c r="J134" s="159">
        <f>'приложение 1.1 '!I134</f>
        <v>2.7971529999999998</v>
      </c>
      <c r="K134" s="159">
        <f>'приложение 1.1 '!J134</f>
        <v>0</v>
      </c>
      <c r="L134" s="159" t="str">
        <f>'приложение 1.1 '!K134</f>
        <v>-</v>
      </c>
      <c r="M134" s="159" t="str">
        <f>'приложение 1.1 '!L134</f>
        <v>-</v>
      </c>
      <c r="N134" s="159" t="str">
        <f>'приложение 1.1 '!M134</f>
        <v>-</v>
      </c>
      <c r="O134" s="159" t="str">
        <f>'приложение 1.1 '!N134</f>
        <v>-</v>
      </c>
      <c r="P134" s="159" t="str">
        <f>'приложение 1.1 '!O134</f>
        <v>-</v>
      </c>
      <c r="Q134" s="159" t="str">
        <f>'приложение 1.1 '!P134</f>
        <v>-</v>
      </c>
      <c r="R134" s="159" t="str">
        <f>'приложение 1.1 '!Q134</f>
        <v>-</v>
      </c>
      <c r="S134" s="159" t="str">
        <f>'приложение 1.1 '!R134</f>
        <v>-</v>
      </c>
      <c r="T134" s="159">
        <f>'приложение 1.1 '!S134</f>
        <v>0</v>
      </c>
      <c r="U134" s="159">
        <f>'приложение 1.1 '!T134</f>
        <v>1.26</v>
      </c>
      <c r="V134" s="159">
        <f>'приложение 1.1 '!U134</f>
        <v>0</v>
      </c>
      <c r="W134" s="159">
        <f>'приложение 1.1 '!V134</f>
        <v>1.26</v>
      </c>
      <c r="X134" s="159">
        <f>'приложение 1.1 '!W134</f>
        <v>0</v>
      </c>
      <c r="Y134" s="159">
        <f>'приложение 1.1 '!X134</f>
        <v>0</v>
      </c>
      <c r="Z134" s="159">
        <f>'приложение 1.1 '!Y134</f>
        <v>0</v>
      </c>
      <c r="AA134" s="159">
        <f>'приложение 1.1 '!Z134</f>
        <v>0</v>
      </c>
      <c r="AB134" s="159">
        <f>'приложение 1.1 '!AA134</f>
        <v>2.7971529999999998</v>
      </c>
      <c r="AC134" s="159">
        <f>'приложение 1.1 '!AB134</f>
        <v>2.7971529999999998</v>
      </c>
    </row>
    <row r="135" spans="1:29" ht="60.75">
      <c r="A135" s="659" t="str">
        <f>'приложение 1.1 '!A135</f>
        <v>1.1.3.116</v>
      </c>
      <c r="B135" s="692" t="str">
        <f>'приложение 1.1 '!B135</f>
        <v>Реконструкция ТП - 371 (замена оборудования РУ-6кВ, РУ-0,4кВ, замена 2ТМГ-1000кВА)</v>
      </c>
      <c r="C135" s="485" t="str">
        <f>'приложение 1.1 '!C135</f>
        <v>C/П</v>
      </c>
      <c r="D135" s="457">
        <f>'приложение 1.1 '!D135</f>
        <v>0</v>
      </c>
      <c r="E135" s="457">
        <f>'приложение 1.1 '!E135</f>
        <v>2</v>
      </c>
      <c r="F135" s="190">
        <v>12.746499999999999</v>
      </c>
      <c r="G135" s="485">
        <f>'приложение 1.1 '!F135</f>
        <v>2022</v>
      </c>
      <c r="H135" s="485">
        <f>'приложение 1.1 '!G135</f>
        <v>2022</v>
      </c>
      <c r="I135" s="159">
        <f>'приложение 1.1 '!H135</f>
        <v>4.6686689999999995</v>
      </c>
      <c r="J135" s="159">
        <f>'приложение 1.1 '!I135</f>
        <v>4.6686689999999995</v>
      </c>
      <c r="K135" s="159">
        <f>'приложение 1.1 '!J135</f>
        <v>0</v>
      </c>
      <c r="L135" s="159" t="str">
        <f>'приложение 1.1 '!K135</f>
        <v>-</v>
      </c>
      <c r="M135" s="159" t="str">
        <f>'приложение 1.1 '!L135</f>
        <v>-</v>
      </c>
      <c r="N135" s="159" t="str">
        <f>'приложение 1.1 '!M135</f>
        <v>-</v>
      </c>
      <c r="O135" s="159" t="str">
        <f>'приложение 1.1 '!N135</f>
        <v>-</v>
      </c>
      <c r="P135" s="159" t="str">
        <f>'приложение 1.1 '!O135</f>
        <v>-</v>
      </c>
      <c r="Q135" s="159" t="str">
        <f>'приложение 1.1 '!P135</f>
        <v>-</v>
      </c>
      <c r="R135" s="159" t="str">
        <f>'приложение 1.1 '!Q135</f>
        <v>-</v>
      </c>
      <c r="S135" s="159" t="str">
        <f>'приложение 1.1 '!R135</f>
        <v>-</v>
      </c>
      <c r="T135" s="159">
        <f>'приложение 1.1 '!S135</f>
        <v>0</v>
      </c>
      <c r="U135" s="159">
        <f>'приложение 1.1 '!T135</f>
        <v>2</v>
      </c>
      <c r="V135" s="159">
        <f>'приложение 1.1 '!U135</f>
        <v>0</v>
      </c>
      <c r="W135" s="159">
        <f>'приложение 1.1 '!V135</f>
        <v>2</v>
      </c>
      <c r="X135" s="159">
        <f>'приложение 1.1 '!W135</f>
        <v>0</v>
      </c>
      <c r="Y135" s="159">
        <f>'приложение 1.1 '!X135</f>
        <v>0</v>
      </c>
      <c r="Z135" s="159">
        <f>'приложение 1.1 '!Y135</f>
        <v>0</v>
      </c>
      <c r="AA135" s="159">
        <f>'приложение 1.1 '!Z135</f>
        <v>0</v>
      </c>
      <c r="AB135" s="159">
        <f>'приложение 1.1 '!AA135</f>
        <v>4.6686689999999995</v>
      </c>
      <c r="AC135" s="159">
        <f>'приложение 1.1 '!AB135</f>
        <v>4.6686689999999995</v>
      </c>
    </row>
    <row r="136" spans="1:29" ht="60.75">
      <c r="A136" s="659" t="str">
        <f>'приложение 1.1 '!A136</f>
        <v>1.1.3.117</v>
      </c>
      <c r="B136" s="692" t="str">
        <f>'приложение 1.1 '!B136</f>
        <v>Эл. Реконструкция  ТП - 505 (замена оборудования РУ-10кВ, РУ-0,4кВ, замена 2ТМГ-630кВА)</v>
      </c>
      <c r="C136" s="485" t="str">
        <f>'приложение 1.1 '!C136</f>
        <v>C/П</v>
      </c>
      <c r="D136" s="457">
        <f>'приложение 1.1 '!D136</f>
        <v>0</v>
      </c>
      <c r="E136" s="457">
        <f>'приложение 1.1 '!E136</f>
        <v>1.26</v>
      </c>
      <c r="F136" s="190">
        <v>12.401999999999999</v>
      </c>
      <c r="G136" s="485">
        <f>'приложение 1.1 '!F136</f>
        <v>2022</v>
      </c>
      <c r="H136" s="485">
        <f>'приложение 1.1 '!G136</f>
        <v>2022</v>
      </c>
      <c r="I136" s="159">
        <f>'приложение 1.1 '!H136</f>
        <v>3.068527</v>
      </c>
      <c r="J136" s="159">
        <f>'приложение 1.1 '!I136</f>
        <v>3.068527</v>
      </c>
      <c r="K136" s="159">
        <f>'приложение 1.1 '!J136</f>
        <v>0</v>
      </c>
      <c r="L136" s="159" t="str">
        <f>'приложение 1.1 '!K136</f>
        <v>-</v>
      </c>
      <c r="M136" s="159" t="str">
        <f>'приложение 1.1 '!L136</f>
        <v>-</v>
      </c>
      <c r="N136" s="159" t="str">
        <f>'приложение 1.1 '!M136</f>
        <v>-</v>
      </c>
      <c r="O136" s="159" t="str">
        <f>'приложение 1.1 '!N136</f>
        <v>-</v>
      </c>
      <c r="P136" s="159" t="str">
        <f>'приложение 1.1 '!O136</f>
        <v>-</v>
      </c>
      <c r="Q136" s="159" t="str">
        <f>'приложение 1.1 '!P136</f>
        <v>-</v>
      </c>
      <c r="R136" s="159" t="str">
        <f>'приложение 1.1 '!Q136</f>
        <v>-</v>
      </c>
      <c r="S136" s="159" t="str">
        <f>'приложение 1.1 '!R136</f>
        <v>-</v>
      </c>
      <c r="T136" s="159">
        <f>'приложение 1.1 '!S136</f>
        <v>0</v>
      </c>
      <c r="U136" s="159">
        <f>'приложение 1.1 '!T136</f>
        <v>1.26</v>
      </c>
      <c r="V136" s="159">
        <f>'приложение 1.1 '!U136</f>
        <v>0</v>
      </c>
      <c r="W136" s="159">
        <f>'приложение 1.1 '!V136</f>
        <v>1.26</v>
      </c>
      <c r="X136" s="159">
        <f>'приложение 1.1 '!W136</f>
        <v>0</v>
      </c>
      <c r="Y136" s="159">
        <f>'приложение 1.1 '!X136</f>
        <v>0</v>
      </c>
      <c r="Z136" s="159">
        <f>'приложение 1.1 '!Y136</f>
        <v>0</v>
      </c>
      <c r="AA136" s="159">
        <f>'приложение 1.1 '!Z136</f>
        <v>0</v>
      </c>
      <c r="AB136" s="159">
        <f>'приложение 1.1 '!AA136</f>
        <v>3.068527</v>
      </c>
      <c r="AC136" s="159">
        <f>'приложение 1.1 '!AB136</f>
        <v>3.068527</v>
      </c>
    </row>
    <row r="137" spans="1:29" ht="60.75">
      <c r="A137" s="659" t="str">
        <f>'приложение 1.1 '!A137</f>
        <v>1.1.3.118</v>
      </c>
      <c r="B137" s="692" t="str">
        <f>'приложение 1.1 '!B137</f>
        <v>Реконструкция ТП - 356 (замена оборудования РУ-10кВ, РУ-0,4кВ, замена 2ТМГ-630кВА)</v>
      </c>
      <c r="C137" s="485" t="str">
        <f>'приложение 1.1 '!C137</f>
        <v>C/П</v>
      </c>
      <c r="D137" s="457">
        <f>'приложение 1.1 '!D137</f>
        <v>0</v>
      </c>
      <c r="E137" s="457">
        <f>'приложение 1.1 '!E137</f>
        <v>1.26</v>
      </c>
      <c r="F137" s="190">
        <v>15.5025</v>
      </c>
      <c r="G137" s="485">
        <f>'приложение 1.1 '!F137</f>
        <v>2022</v>
      </c>
      <c r="H137" s="485">
        <f>'приложение 1.1 '!G137</f>
        <v>2022</v>
      </c>
      <c r="I137" s="159">
        <f>'приложение 1.1 '!H137</f>
        <v>2.9328400000000001</v>
      </c>
      <c r="J137" s="159">
        <f>'приложение 1.1 '!I137</f>
        <v>2.9328400000000001</v>
      </c>
      <c r="K137" s="159">
        <f>'приложение 1.1 '!J137</f>
        <v>0</v>
      </c>
      <c r="L137" s="159" t="str">
        <f>'приложение 1.1 '!K137</f>
        <v>-</v>
      </c>
      <c r="M137" s="159" t="str">
        <f>'приложение 1.1 '!L137</f>
        <v>-</v>
      </c>
      <c r="N137" s="159" t="str">
        <f>'приложение 1.1 '!M137</f>
        <v>-</v>
      </c>
      <c r="O137" s="159" t="str">
        <f>'приложение 1.1 '!N137</f>
        <v>-</v>
      </c>
      <c r="P137" s="159" t="str">
        <f>'приложение 1.1 '!O137</f>
        <v>-</v>
      </c>
      <c r="Q137" s="159" t="str">
        <f>'приложение 1.1 '!P137</f>
        <v>-</v>
      </c>
      <c r="R137" s="159" t="str">
        <f>'приложение 1.1 '!Q137</f>
        <v>-</v>
      </c>
      <c r="S137" s="159" t="str">
        <f>'приложение 1.1 '!R137</f>
        <v>-</v>
      </c>
      <c r="T137" s="159">
        <f>'приложение 1.1 '!S137</f>
        <v>0</v>
      </c>
      <c r="U137" s="159">
        <f>'приложение 1.1 '!T137</f>
        <v>1.26</v>
      </c>
      <c r="V137" s="159">
        <f>'приложение 1.1 '!U137</f>
        <v>0</v>
      </c>
      <c r="W137" s="159">
        <f>'приложение 1.1 '!V137</f>
        <v>1.26</v>
      </c>
      <c r="X137" s="159">
        <f>'приложение 1.1 '!W137</f>
        <v>0</v>
      </c>
      <c r="Y137" s="159">
        <f>'приложение 1.1 '!X137</f>
        <v>0</v>
      </c>
      <c r="Z137" s="159">
        <f>'приложение 1.1 '!Y137</f>
        <v>0</v>
      </c>
      <c r="AA137" s="159">
        <f>'приложение 1.1 '!Z137</f>
        <v>0</v>
      </c>
      <c r="AB137" s="159">
        <f>'приложение 1.1 '!AA137</f>
        <v>2.9328400000000001</v>
      </c>
      <c r="AC137" s="159">
        <f>'приложение 1.1 '!AB137</f>
        <v>2.9328400000000001</v>
      </c>
    </row>
    <row r="138" spans="1:29" ht="60.75">
      <c r="A138" s="659" t="str">
        <f>'приложение 1.1 '!A138</f>
        <v>1.1.3.119</v>
      </c>
      <c r="B138" s="692" t="str">
        <f>'приложение 1.1 '!B138</f>
        <v>эл. Реконструкция ТП - 432 (замена оборудования РУ-10кВ, РУ-0,4кВ, замена 2ТМГ-630кВА)</v>
      </c>
      <c r="C138" s="485" t="str">
        <f>'приложение 1.1 '!C138</f>
        <v>C/П</v>
      </c>
      <c r="D138" s="457">
        <f>'приложение 1.1 '!D138</f>
        <v>0</v>
      </c>
      <c r="E138" s="457">
        <f>'приложение 1.1 '!E138</f>
        <v>1.26</v>
      </c>
      <c r="F138" s="190">
        <v>14.124499999999999</v>
      </c>
      <c r="G138" s="485">
        <f>'приложение 1.1 '!F138</f>
        <v>2022</v>
      </c>
      <c r="H138" s="485">
        <f>'приложение 1.1 '!G138</f>
        <v>2022</v>
      </c>
      <c r="I138" s="159">
        <f>'приложение 1.1 '!H138</f>
        <v>2.7971529999999998</v>
      </c>
      <c r="J138" s="159">
        <f>'приложение 1.1 '!I138</f>
        <v>2.7971529999999998</v>
      </c>
      <c r="K138" s="159">
        <f>'приложение 1.1 '!J138</f>
        <v>0</v>
      </c>
      <c r="L138" s="159" t="str">
        <f>'приложение 1.1 '!K138</f>
        <v>-</v>
      </c>
      <c r="M138" s="159" t="str">
        <f>'приложение 1.1 '!L138</f>
        <v>-</v>
      </c>
      <c r="N138" s="159" t="str">
        <f>'приложение 1.1 '!M138</f>
        <v>-</v>
      </c>
      <c r="O138" s="159" t="str">
        <f>'приложение 1.1 '!N138</f>
        <v>-</v>
      </c>
      <c r="P138" s="159" t="str">
        <f>'приложение 1.1 '!O138</f>
        <v>-</v>
      </c>
      <c r="Q138" s="159" t="str">
        <f>'приложение 1.1 '!P138</f>
        <v>-</v>
      </c>
      <c r="R138" s="159" t="str">
        <f>'приложение 1.1 '!Q138</f>
        <v>-</v>
      </c>
      <c r="S138" s="159" t="str">
        <f>'приложение 1.1 '!R138</f>
        <v>-</v>
      </c>
      <c r="T138" s="159">
        <f>'приложение 1.1 '!S138</f>
        <v>0</v>
      </c>
      <c r="U138" s="159">
        <f>'приложение 1.1 '!T138</f>
        <v>1.26</v>
      </c>
      <c r="V138" s="159">
        <f>'приложение 1.1 '!U138</f>
        <v>0</v>
      </c>
      <c r="W138" s="159">
        <f>'приложение 1.1 '!V138</f>
        <v>1.26</v>
      </c>
      <c r="X138" s="159">
        <f>'приложение 1.1 '!W138</f>
        <v>0</v>
      </c>
      <c r="Y138" s="159">
        <f>'приложение 1.1 '!X138</f>
        <v>0</v>
      </c>
      <c r="Z138" s="159">
        <f>'приложение 1.1 '!Y138</f>
        <v>0</v>
      </c>
      <c r="AA138" s="159">
        <f>'приложение 1.1 '!Z138</f>
        <v>0</v>
      </c>
      <c r="AB138" s="159">
        <f>'приложение 1.1 '!AA138</f>
        <v>2.7971529999999998</v>
      </c>
      <c r="AC138" s="159">
        <f>'приложение 1.1 '!AB138</f>
        <v>2.7971529999999998</v>
      </c>
    </row>
    <row r="139" spans="1:29" ht="60.75">
      <c r="A139" s="659" t="str">
        <f>'приложение 1.1 '!A139</f>
        <v>1.1.3.120</v>
      </c>
      <c r="B139" s="692" t="str">
        <f>'приложение 1.1 '!B139</f>
        <v>Реконструкция ТП - 352 (замена оборудования РУ-10кВ, РУ-0,4кВ, замена 2ТМГ-630кВА)</v>
      </c>
      <c r="C139" s="485" t="str">
        <f>'приложение 1.1 '!C139</f>
        <v>C/П</v>
      </c>
      <c r="D139" s="457">
        <f>'приложение 1.1 '!D139</f>
        <v>0</v>
      </c>
      <c r="E139" s="457">
        <f>'приложение 1.1 '!E139</f>
        <v>1.26</v>
      </c>
      <c r="F139" s="190">
        <v>15.847</v>
      </c>
      <c r="G139" s="485">
        <f>'приложение 1.1 '!F139</f>
        <v>2022</v>
      </c>
      <c r="H139" s="485">
        <f>'приложение 1.1 '!G139</f>
        <v>2022</v>
      </c>
      <c r="I139" s="159">
        <f>'приложение 1.1 '!H139</f>
        <v>2.7971529999999998</v>
      </c>
      <c r="J139" s="159">
        <f>'приложение 1.1 '!I139</f>
        <v>2.7971529999999998</v>
      </c>
      <c r="K139" s="159">
        <f>'приложение 1.1 '!J139</f>
        <v>0</v>
      </c>
      <c r="L139" s="159" t="str">
        <f>'приложение 1.1 '!K139</f>
        <v>-</v>
      </c>
      <c r="M139" s="159" t="str">
        <f>'приложение 1.1 '!L139</f>
        <v>-</v>
      </c>
      <c r="N139" s="159" t="str">
        <f>'приложение 1.1 '!M139</f>
        <v>-</v>
      </c>
      <c r="O139" s="159" t="str">
        <f>'приложение 1.1 '!N139</f>
        <v>-</v>
      </c>
      <c r="P139" s="159" t="str">
        <f>'приложение 1.1 '!O139</f>
        <v>-</v>
      </c>
      <c r="Q139" s="159" t="str">
        <f>'приложение 1.1 '!P139</f>
        <v>-</v>
      </c>
      <c r="R139" s="159" t="str">
        <f>'приложение 1.1 '!Q139</f>
        <v>-</v>
      </c>
      <c r="S139" s="159" t="str">
        <f>'приложение 1.1 '!R139</f>
        <v>-</v>
      </c>
      <c r="T139" s="159">
        <f>'приложение 1.1 '!S139</f>
        <v>0</v>
      </c>
      <c r="U139" s="159">
        <f>'приложение 1.1 '!T139</f>
        <v>1.26</v>
      </c>
      <c r="V139" s="159">
        <f>'приложение 1.1 '!U139</f>
        <v>0</v>
      </c>
      <c r="W139" s="159">
        <f>'приложение 1.1 '!V139</f>
        <v>1.26</v>
      </c>
      <c r="X139" s="159">
        <f>'приложение 1.1 '!W139</f>
        <v>0</v>
      </c>
      <c r="Y139" s="159">
        <f>'приложение 1.1 '!X139</f>
        <v>0</v>
      </c>
      <c r="Z139" s="159">
        <f>'приложение 1.1 '!Y139</f>
        <v>0</v>
      </c>
      <c r="AA139" s="159">
        <f>'приложение 1.1 '!Z139</f>
        <v>0</v>
      </c>
      <c r="AB139" s="159">
        <f>'приложение 1.1 '!AA139</f>
        <v>2.7971529999999998</v>
      </c>
      <c r="AC139" s="159">
        <f>'приложение 1.1 '!AB139</f>
        <v>2.7971529999999998</v>
      </c>
    </row>
    <row r="140" spans="1:29" ht="60.75">
      <c r="A140" s="659" t="str">
        <f>'приложение 1.1 '!A140</f>
        <v>1.1.3.121</v>
      </c>
      <c r="B140" s="692" t="str">
        <f>'приложение 1.1 '!B140</f>
        <v>Реконструкция ТП-226 (замена оборудования РУ-6кВ, РУ-0,4кВ, замена 2ТМГ-1000кВА)</v>
      </c>
      <c r="C140" s="485" t="str">
        <f>'приложение 1.1 '!C140</f>
        <v>C/П</v>
      </c>
      <c r="D140" s="457">
        <f>'приложение 1.1 '!D140</f>
        <v>0</v>
      </c>
      <c r="E140" s="457">
        <f>'приложение 1.1 '!E140</f>
        <v>2</v>
      </c>
      <c r="F140" s="190">
        <v>16.535999999999998</v>
      </c>
      <c r="G140" s="485">
        <f>'приложение 1.1 '!F140</f>
        <v>2022</v>
      </c>
      <c r="H140" s="485">
        <f>'приложение 1.1 '!G140</f>
        <v>2022</v>
      </c>
      <c r="I140" s="159">
        <f>'приложение 1.1 '!H140</f>
        <v>4.8450810000000004</v>
      </c>
      <c r="J140" s="159">
        <f>'приложение 1.1 '!I140</f>
        <v>4.8450810000000004</v>
      </c>
      <c r="K140" s="159">
        <f>'приложение 1.1 '!J140</f>
        <v>0</v>
      </c>
      <c r="L140" s="159" t="str">
        <f>'приложение 1.1 '!K140</f>
        <v>-</v>
      </c>
      <c r="M140" s="159" t="str">
        <f>'приложение 1.1 '!L140</f>
        <v>-</v>
      </c>
      <c r="N140" s="159" t="str">
        <f>'приложение 1.1 '!M140</f>
        <v>-</v>
      </c>
      <c r="O140" s="159" t="str">
        <f>'приложение 1.1 '!N140</f>
        <v>-</v>
      </c>
      <c r="P140" s="159" t="str">
        <f>'приложение 1.1 '!O140</f>
        <v>-</v>
      </c>
      <c r="Q140" s="159" t="str">
        <f>'приложение 1.1 '!P140</f>
        <v>-</v>
      </c>
      <c r="R140" s="159" t="str">
        <f>'приложение 1.1 '!Q140</f>
        <v>-</v>
      </c>
      <c r="S140" s="159" t="str">
        <f>'приложение 1.1 '!R140</f>
        <v>-</v>
      </c>
      <c r="T140" s="159">
        <f>'приложение 1.1 '!S140</f>
        <v>0</v>
      </c>
      <c r="U140" s="159">
        <f>'приложение 1.1 '!T140</f>
        <v>2</v>
      </c>
      <c r="V140" s="159">
        <f>'приложение 1.1 '!U140</f>
        <v>0</v>
      </c>
      <c r="W140" s="159">
        <f>'приложение 1.1 '!V140</f>
        <v>2</v>
      </c>
      <c r="X140" s="159">
        <f>'приложение 1.1 '!W140</f>
        <v>0</v>
      </c>
      <c r="Y140" s="159">
        <f>'приложение 1.1 '!X140</f>
        <v>0</v>
      </c>
      <c r="Z140" s="159">
        <f>'приложение 1.1 '!Y140</f>
        <v>0</v>
      </c>
      <c r="AA140" s="159">
        <f>'приложение 1.1 '!Z140</f>
        <v>0</v>
      </c>
      <c r="AB140" s="159">
        <f>'приложение 1.1 '!AA140</f>
        <v>4.8450810000000004</v>
      </c>
      <c r="AC140" s="159">
        <f>'приложение 1.1 '!AB140</f>
        <v>4.8450810000000004</v>
      </c>
    </row>
    <row r="141" spans="1:29" ht="60.75">
      <c r="A141" s="659" t="str">
        <f>'приложение 1.1 '!A141</f>
        <v>1.1.3.123</v>
      </c>
      <c r="B141" s="692" t="str">
        <f>'приложение 1.1 '!B141</f>
        <v>Реконструкция ТП-376 (замена оборудования РУ-10кВ, РУ-0,4кВ, замена 2ТМГ-630кВА)</v>
      </c>
      <c r="C141" s="485" t="str">
        <f>'приложение 1.1 '!C141</f>
        <v>C/П</v>
      </c>
      <c r="D141" s="457">
        <f>'приложение 1.1 '!D141</f>
        <v>0</v>
      </c>
      <c r="E141" s="457">
        <f>'приложение 1.1 '!E141</f>
        <v>1.26</v>
      </c>
      <c r="F141" s="190">
        <v>5.1674999999999995</v>
      </c>
      <c r="G141" s="485">
        <f>'приложение 1.1 '!F141</f>
        <v>2022</v>
      </c>
      <c r="H141" s="485">
        <f>'приложение 1.1 '!G141</f>
        <v>2022</v>
      </c>
      <c r="I141" s="159">
        <f>'приложение 1.1 '!H141</f>
        <v>2.7971529999999998</v>
      </c>
      <c r="J141" s="159">
        <f>'приложение 1.1 '!I141</f>
        <v>2.7971529999999998</v>
      </c>
      <c r="K141" s="159">
        <f>'приложение 1.1 '!J141</f>
        <v>0</v>
      </c>
      <c r="L141" s="159" t="str">
        <f>'приложение 1.1 '!K141</f>
        <v>-</v>
      </c>
      <c r="M141" s="159" t="str">
        <f>'приложение 1.1 '!L141</f>
        <v>-</v>
      </c>
      <c r="N141" s="159" t="str">
        <f>'приложение 1.1 '!M141</f>
        <v>-</v>
      </c>
      <c r="O141" s="159" t="str">
        <f>'приложение 1.1 '!N141</f>
        <v>-</v>
      </c>
      <c r="P141" s="159" t="str">
        <f>'приложение 1.1 '!O141</f>
        <v>-</v>
      </c>
      <c r="Q141" s="159" t="str">
        <f>'приложение 1.1 '!P141</f>
        <v>-</v>
      </c>
      <c r="R141" s="159" t="str">
        <f>'приложение 1.1 '!Q141</f>
        <v>-</v>
      </c>
      <c r="S141" s="159" t="str">
        <f>'приложение 1.1 '!R141</f>
        <v>-</v>
      </c>
      <c r="T141" s="159">
        <f>'приложение 1.1 '!S141</f>
        <v>0</v>
      </c>
      <c r="U141" s="159">
        <f>'приложение 1.1 '!T141</f>
        <v>1.26</v>
      </c>
      <c r="V141" s="159">
        <f>'приложение 1.1 '!U141</f>
        <v>0</v>
      </c>
      <c r="W141" s="159">
        <f>'приложение 1.1 '!V141</f>
        <v>1.26</v>
      </c>
      <c r="X141" s="159">
        <f>'приложение 1.1 '!W141</f>
        <v>0</v>
      </c>
      <c r="Y141" s="159">
        <f>'приложение 1.1 '!X141</f>
        <v>0</v>
      </c>
      <c r="Z141" s="159">
        <f>'приложение 1.1 '!Y141</f>
        <v>0</v>
      </c>
      <c r="AA141" s="159">
        <f>'приложение 1.1 '!Z141</f>
        <v>0</v>
      </c>
      <c r="AB141" s="159">
        <f>'приложение 1.1 '!AA141</f>
        <v>2.7971529999999998</v>
      </c>
      <c r="AC141" s="159">
        <f>'приложение 1.1 '!AB141</f>
        <v>2.7971529999999998</v>
      </c>
    </row>
    <row r="142" spans="1:29" ht="60.75">
      <c r="A142" s="659" t="str">
        <f>'приложение 1.1 '!A142</f>
        <v>1.1.3.124</v>
      </c>
      <c r="B142" s="692" t="str">
        <f>'приложение 1.1 '!B142</f>
        <v>Реконструкция ТП-406 (замена оборудования РУ-10кВ, РУ-0,4кВ, замена 2ТМГ-630кВА)</v>
      </c>
      <c r="C142" s="485" t="str">
        <f>'приложение 1.1 '!C142</f>
        <v>C/П</v>
      </c>
      <c r="D142" s="457">
        <f>'приложение 1.1 '!D142</f>
        <v>0</v>
      </c>
      <c r="E142" s="457">
        <f>'приложение 1.1 '!E142</f>
        <v>1.26</v>
      </c>
      <c r="F142" s="190">
        <v>15.847</v>
      </c>
      <c r="G142" s="485">
        <f>'приложение 1.1 '!F142</f>
        <v>2022</v>
      </c>
      <c r="H142" s="485">
        <f>'приложение 1.1 '!G142</f>
        <v>2022</v>
      </c>
      <c r="I142" s="159">
        <f>'приложение 1.1 '!H142</f>
        <v>2.7181439999999997</v>
      </c>
      <c r="J142" s="159">
        <f>'приложение 1.1 '!I142</f>
        <v>2.7181439999999997</v>
      </c>
      <c r="K142" s="159">
        <f>'приложение 1.1 '!J142</f>
        <v>0</v>
      </c>
      <c r="L142" s="159" t="str">
        <f>'приложение 1.1 '!K142</f>
        <v>-</v>
      </c>
      <c r="M142" s="159" t="str">
        <f>'приложение 1.1 '!L142</f>
        <v>-</v>
      </c>
      <c r="N142" s="159" t="str">
        <f>'приложение 1.1 '!M142</f>
        <v>-</v>
      </c>
      <c r="O142" s="159" t="str">
        <f>'приложение 1.1 '!N142</f>
        <v>-</v>
      </c>
      <c r="P142" s="159" t="str">
        <f>'приложение 1.1 '!O142</f>
        <v>-</v>
      </c>
      <c r="Q142" s="159" t="str">
        <f>'приложение 1.1 '!P142</f>
        <v>-</v>
      </c>
      <c r="R142" s="159" t="str">
        <f>'приложение 1.1 '!Q142</f>
        <v>-</v>
      </c>
      <c r="S142" s="159" t="str">
        <f>'приложение 1.1 '!R142</f>
        <v>-</v>
      </c>
      <c r="T142" s="159">
        <f>'приложение 1.1 '!S142</f>
        <v>0</v>
      </c>
      <c r="U142" s="159">
        <f>'приложение 1.1 '!T142</f>
        <v>1.26</v>
      </c>
      <c r="V142" s="159">
        <f>'приложение 1.1 '!U142</f>
        <v>0</v>
      </c>
      <c r="W142" s="159">
        <f>'приложение 1.1 '!V142</f>
        <v>1.26</v>
      </c>
      <c r="X142" s="159">
        <f>'приложение 1.1 '!W142</f>
        <v>0</v>
      </c>
      <c r="Y142" s="159">
        <f>'приложение 1.1 '!X142</f>
        <v>0</v>
      </c>
      <c r="Z142" s="159">
        <f>'приложение 1.1 '!Y142</f>
        <v>0</v>
      </c>
      <c r="AA142" s="159">
        <f>'приложение 1.1 '!Z142</f>
        <v>0</v>
      </c>
      <c r="AB142" s="159">
        <f>'приложение 1.1 '!AA142</f>
        <v>2.7181439999999997</v>
      </c>
      <c r="AC142" s="159">
        <f>'приложение 1.1 '!AB142</f>
        <v>2.7181439999999997</v>
      </c>
    </row>
    <row r="143" spans="1:29" ht="60.75">
      <c r="A143" s="659" t="str">
        <f>'приложение 1.1 '!A143</f>
        <v>1.1.3.125</v>
      </c>
      <c r="B143" s="692" t="str">
        <f>'приложение 1.1 '!B143</f>
        <v>Реконструкция ТП-433 (замена оборудования РУ-10кВ, РУ-0,4кВ, замена 2ТМГ-630кВА)</v>
      </c>
      <c r="C143" s="485" t="str">
        <f>'приложение 1.1 '!C143</f>
        <v>C/П</v>
      </c>
      <c r="D143" s="457">
        <f>'приложение 1.1 '!D143</f>
        <v>0</v>
      </c>
      <c r="E143" s="457">
        <f>'приложение 1.1 '!E143</f>
        <v>1.26</v>
      </c>
      <c r="F143" s="190">
        <v>16.535999999999998</v>
      </c>
      <c r="G143" s="485">
        <f>'приложение 1.1 '!F143</f>
        <v>2022</v>
      </c>
      <c r="H143" s="485">
        <f>'приложение 1.1 '!G143</f>
        <v>2022</v>
      </c>
      <c r="I143" s="159">
        <f>'приложение 1.1 '!H143</f>
        <v>2.6614659999999999</v>
      </c>
      <c r="J143" s="159">
        <f>'приложение 1.1 '!I143</f>
        <v>2.6614659999999999</v>
      </c>
      <c r="K143" s="159">
        <f>'приложение 1.1 '!J143</f>
        <v>0</v>
      </c>
      <c r="L143" s="159" t="str">
        <f>'приложение 1.1 '!K143</f>
        <v>-</v>
      </c>
      <c r="M143" s="159" t="str">
        <f>'приложение 1.1 '!L143</f>
        <v>-</v>
      </c>
      <c r="N143" s="159" t="str">
        <f>'приложение 1.1 '!M143</f>
        <v>-</v>
      </c>
      <c r="O143" s="159" t="str">
        <f>'приложение 1.1 '!N143</f>
        <v>-</v>
      </c>
      <c r="P143" s="159" t="str">
        <f>'приложение 1.1 '!O143</f>
        <v>-</v>
      </c>
      <c r="Q143" s="159" t="str">
        <f>'приложение 1.1 '!P143</f>
        <v>-</v>
      </c>
      <c r="R143" s="159" t="str">
        <f>'приложение 1.1 '!Q143</f>
        <v>-</v>
      </c>
      <c r="S143" s="159" t="str">
        <f>'приложение 1.1 '!R143</f>
        <v>-</v>
      </c>
      <c r="T143" s="159">
        <f>'приложение 1.1 '!S143</f>
        <v>0</v>
      </c>
      <c r="U143" s="159">
        <f>'приложение 1.1 '!T143</f>
        <v>1.26</v>
      </c>
      <c r="V143" s="159">
        <f>'приложение 1.1 '!U143</f>
        <v>0</v>
      </c>
      <c r="W143" s="159">
        <f>'приложение 1.1 '!V143</f>
        <v>1.26</v>
      </c>
      <c r="X143" s="159">
        <f>'приложение 1.1 '!W143</f>
        <v>0</v>
      </c>
      <c r="Y143" s="159">
        <f>'приложение 1.1 '!X143</f>
        <v>0</v>
      </c>
      <c r="Z143" s="159">
        <f>'приложение 1.1 '!Y143</f>
        <v>0</v>
      </c>
      <c r="AA143" s="159">
        <f>'приложение 1.1 '!Z143</f>
        <v>0</v>
      </c>
      <c r="AB143" s="159">
        <f>'приложение 1.1 '!AA143</f>
        <v>2.6614659999999999</v>
      </c>
      <c r="AC143" s="159">
        <f>'приложение 1.1 '!AB143</f>
        <v>2.6614659999999999</v>
      </c>
    </row>
    <row r="144" spans="1:29">
      <c r="A144" s="677" t="str">
        <f>'приложение 1.1 '!A144</f>
        <v>1.1.4.</v>
      </c>
      <c r="B144" s="691" t="str">
        <f>'приложение 1.1 '!B144</f>
        <v>Кабельные линии 6/10кВ</v>
      </c>
      <c r="C144" s="515"/>
      <c r="D144" s="679"/>
      <c r="E144" s="679"/>
      <c r="F144" s="518"/>
      <c r="G144" s="515"/>
      <c r="H144" s="515"/>
      <c r="I144" s="513"/>
      <c r="J144" s="513"/>
      <c r="K144" s="513"/>
      <c r="L144" s="513"/>
      <c r="M144" s="513"/>
      <c r="N144" s="513"/>
      <c r="O144" s="513"/>
      <c r="P144" s="513"/>
      <c r="Q144" s="513"/>
      <c r="R144" s="513"/>
      <c r="S144" s="513"/>
      <c r="T144" s="513"/>
      <c r="U144" s="513"/>
      <c r="V144" s="513"/>
      <c r="W144" s="513"/>
      <c r="X144" s="513"/>
      <c r="Y144" s="513"/>
      <c r="Z144" s="513"/>
      <c r="AA144" s="513"/>
      <c r="AB144" s="513"/>
      <c r="AC144" s="513"/>
    </row>
    <row r="145" spans="1:29" ht="40.5">
      <c r="A145" s="659" t="str">
        <f>'приложение 1.1 '!A145</f>
        <v>1.1.4.1</v>
      </c>
      <c r="B145" s="692" t="str">
        <f>'приложение 1.1 '!B145</f>
        <v>Реконструкция  КЛ-10кв от оп.47 ВЛ-10 на ТП-537</v>
      </c>
      <c r="C145" s="485" t="str">
        <f>'приложение 1.1 '!C145</f>
        <v>C/П</v>
      </c>
      <c r="D145" s="457">
        <f>'приложение 1.1 '!D145</f>
        <v>0.4</v>
      </c>
      <c r="E145" s="457">
        <f>'приложение 1.1 '!E145</f>
        <v>0</v>
      </c>
      <c r="F145" s="190">
        <v>17.569499999999998</v>
      </c>
      <c r="G145" s="485">
        <f>'приложение 1.1 '!F145</f>
        <v>2019</v>
      </c>
      <c r="H145" s="485">
        <f>'приложение 1.1 '!G145</f>
        <v>2019</v>
      </c>
      <c r="I145" s="159">
        <f>'приложение 1.1 '!H145</f>
        <v>1</v>
      </c>
      <c r="J145" s="159">
        <f>'приложение 1.1 '!I145</f>
        <v>1</v>
      </c>
      <c r="K145" s="159">
        <f>'приложение 1.1 '!J145</f>
        <v>0</v>
      </c>
      <c r="L145" s="159" t="str">
        <f>'приложение 1.1 '!K145</f>
        <v>-</v>
      </c>
      <c r="M145" s="159" t="str">
        <f>'приложение 1.1 '!L145</f>
        <v>-</v>
      </c>
      <c r="N145" s="159">
        <f>'приложение 1.1 '!M145</f>
        <v>0.4</v>
      </c>
      <c r="O145" s="159">
        <f>'приложение 1.1 '!N145</f>
        <v>0</v>
      </c>
      <c r="P145" s="159" t="str">
        <f>'приложение 1.1 '!O145</f>
        <v>-</v>
      </c>
      <c r="Q145" s="159" t="str">
        <f>'приложение 1.1 '!P145</f>
        <v>-</v>
      </c>
      <c r="R145" s="159" t="str">
        <f>'приложение 1.1 '!Q145</f>
        <v>-</v>
      </c>
      <c r="S145" s="159" t="str">
        <f>'приложение 1.1 '!R145</f>
        <v>-</v>
      </c>
      <c r="T145" s="159" t="str">
        <f>'приложение 1.1 '!S145</f>
        <v>-</v>
      </c>
      <c r="U145" s="159" t="str">
        <f>'приложение 1.1 '!T145</f>
        <v>-</v>
      </c>
      <c r="V145" s="159">
        <f>'приложение 1.1 '!U145</f>
        <v>0.4</v>
      </c>
      <c r="W145" s="159">
        <f>'приложение 1.1 '!V145</f>
        <v>0</v>
      </c>
      <c r="X145" s="159">
        <f>'приложение 1.1 '!W145</f>
        <v>0</v>
      </c>
      <c r="Y145" s="159">
        <f>'приложение 1.1 '!X145</f>
        <v>1</v>
      </c>
      <c r="Z145" s="159">
        <f>'приложение 1.1 '!Y145</f>
        <v>0</v>
      </c>
      <c r="AA145" s="159">
        <f>'приложение 1.1 '!Z145</f>
        <v>0</v>
      </c>
      <c r="AB145" s="159">
        <f>'приложение 1.1 '!AA145</f>
        <v>0</v>
      </c>
      <c r="AC145" s="159">
        <f>'приложение 1.1 '!AB145</f>
        <v>1</v>
      </c>
    </row>
    <row r="146" spans="1:29" ht="40.5">
      <c r="A146" s="659" t="str">
        <f>'приложение 1.1 '!A146</f>
        <v>1.1.4.2</v>
      </c>
      <c r="B146" s="692" t="str">
        <f>'приложение 1.1 '!B146</f>
        <v>Реконструкция  КЛ - 10кВ ТП - 390- ТП - 399 ЭСК № 49</v>
      </c>
      <c r="C146" s="485" t="str">
        <f>'приложение 1.1 '!C146</f>
        <v>C/П</v>
      </c>
      <c r="D146" s="457">
        <f>'приложение 1.1 '!D146</f>
        <v>0.5</v>
      </c>
      <c r="E146" s="457">
        <f>'приложение 1.1 '!E146</f>
        <v>0</v>
      </c>
      <c r="F146" s="190">
        <v>12.401999999999999</v>
      </c>
      <c r="G146" s="485">
        <f>'приложение 1.1 '!F146</f>
        <v>2019</v>
      </c>
      <c r="H146" s="485">
        <f>'приложение 1.1 '!G146</f>
        <v>2019</v>
      </c>
      <c r="I146" s="159">
        <f>'приложение 1.1 '!H146</f>
        <v>1.25</v>
      </c>
      <c r="J146" s="159">
        <f>'приложение 1.1 '!I146</f>
        <v>1.25</v>
      </c>
      <c r="K146" s="159">
        <f>'приложение 1.1 '!J146</f>
        <v>0</v>
      </c>
      <c r="L146" s="159" t="str">
        <f>'приложение 1.1 '!K146</f>
        <v>-</v>
      </c>
      <c r="M146" s="159" t="str">
        <f>'приложение 1.1 '!L146</f>
        <v>-</v>
      </c>
      <c r="N146" s="159">
        <f>'приложение 1.1 '!M146</f>
        <v>0.5</v>
      </c>
      <c r="O146" s="159">
        <f>'приложение 1.1 '!N146</f>
        <v>0</v>
      </c>
      <c r="P146" s="159" t="str">
        <f>'приложение 1.1 '!O146</f>
        <v>-</v>
      </c>
      <c r="Q146" s="159" t="str">
        <f>'приложение 1.1 '!P146</f>
        <v>-</v>
      </c>
      <c r="R146" s="159" t="str">
        <f>'приложение 1.1 '!Q146</f>
        <v>-</v>
      </c>
      <c r="S146" s="159" t="str">
        <f>'приложение 1.1 '!R146</f>
        <v>-</v>
      </c>
      <c r="T146" s="159" t="str">
        <f>'приложение 1.1 '!S146</f>
        <v>-</v>
      </c>
      <c r="U146" s="159" t="str">
        <f>'приложение 1.1 '!T146</f>
        <v>-</v>
      </c>
      <c r="V146" s="159">
        <f>'приложение 1.1 '!U146</f>
        <v>0.5</v>
      </c>
      <c r="W146" s="159">
        <f>'приложение 1.1 '!V146</f>
        <v>0</v>
      </c>
      <c r="X146" s="159">
        <f>'приложение 1.1 '!W146</f>
        <v>0</v>
      </c>
      <c r="Y146" s="159">
        <f>'приложение 1.1 '!X146</f>
        <v>1.25</v>
      </c>
      <c r="Z146" s="159">
        <f>'приложение 1.1 '!Y146</f>
        <v>0</v>
      </c>
      <c r="AA146" s="159">
        <f>'приложение 1.1 '!Z146</f>
        <v>0</v>
      </c>
      <c r="AB146" s="159">
        <f>'приложение 1.1 '!AA146</f>
        <v>0</v>
      </c>
      <c r="AC146" s="159">
        <f>'приложение 1.1 '!AB146</f>
        <v>1.25</v>
      </c>
    </row>
    <row r="147" spans="1:29" ht="40.5">
      <c r="A147" s="659" t="str">
        <f>'приложение 1.1 '!A147</f>
        <v>1.1.4.3</v>
      </c>
      <c r="B147" s="692" t="str">
        <f>'приложение 1.1 '!B147</f>
        <v>Реконструкция  КЛ-10кв от ТП-402  до ТП399  эск-46</v>
      </c>
      <c r="C147" s="485" t="str">
        <f>'приложение 1.1 '!C147</f>
        <v>C/П</v>
      </c>
      <c r="D147" s="457">
        <f>'приложение 1.1 '!D147</f>
        <v>0.88</v>
      </c>
      <c r="E147" s="457">
        <f>'приложение 1.1 '!E147</f>
        <v>0</v>
      </c>
      <c r="F147" s="190">
        <v>12.746499999999999</v>
      </c>
      <c r="G147" s="485">
        <f>'приложение 1.1 '!F147</f>
        <v>2019</v>
      </c>
      <c r="H147" s="485">
        <f>'приложение 1.1 '!G147</f>
        <v>2019</v>
      </c>
      <c r="I147" s="159">
        <f>'приложение 1.1 '!H147</f>
        <v>2.2000000000000002</v>
      </c>
      <c r="J147" s="159">
        <f>'приложение 1.1 '!I147</f>
        <v>2.2000000000000002</v>
      </c>
      <c r="K147" s="159">
        <f>'приложение 1.1 '!J147</f>
        <v>0</v>
      </c>
      <c r="L147" s="159" t="str">
        <f>'приложение 1.1 '!K147</f>
        <v>-</v>
      </c>
      <c r="M147" s="159" t="str">
        <f>'приложение 1.1 '!L147</f>
        <v>-</v>
      </c>
      <c r="N147" s="159">
        <f>'приложение 1.1 '!M147</f>
        <v>0.88</v>
      </c>
      <c r="O147" s="159">
        <f>'приложение 1.1 '!N147</f>
        <v>0</v>
      </c>
      <c r="P147" s="159" t="str">
        <f>'приложение 1.1 '!O147</f>
        <v>-</v>
      </c>
      <c r="Q147" s="159" t="str">
        <f>'приложение 1.1 '!P147</f>
        <v>-</v>
      </c>
      <c r="R147" s="159" t="str">
        <f>'приложение 1.1 '!Q147</f>
        <v>-</v>
      </c>
      <c r="S147" s="159" t="str">
        <f>'приложение 1.1 '!R147</f>
        <v>-</v>
      </c>
      <c r="T147" s="159" t="str">
        <f>'приложение 1.1 '!S147</f>
        <v>-</v>
      </c>
      <c r="U147" s="159" t="str">
        <f>'приложение 1.1 '!T147</f>
        <v>-</v>
      </c>
      <c r="V147" s="159">
        <f>'приложение 1.1 '!U147</f>
        <v>0.88</v>
      </c>
      <c r="W147" s="159">
        <f>'приложение 1.1 '!V147</f>
        <v>0</v>
      </c>
      <c r="X147" s="159">
        <f>'приложение 1.1 '!W147</f>
        <v>0</v>
      </c>
      <c r="Y147" s="159">
        <f>'приложение 1.1 '!X147</f>
        <v>2.2000000000000002</v>
      </c>
      <c r="Z147" s="159">
        <f>'приложение 1.1 '!Y147</f>
        <v>0</v>
      </c>
      <c r="AA147" s="159">
        <f>'приложение 1.1 '!Z147</f>
        <v>0</v>
      </c>
      <c r="AB147" s="159">
        <f>'приложение 1.1 '!AA147</f>
        <v>0</v>
      </c>
      <c r="AC147" s="159">
        <f>'приложение 1.1 '!AB147</f>
        <v>2.2000000000000002</v>
      </c>
    </row>
    <row r="148" spans="1:29" ht="60.75">
      <c r="A148" s="659" t="str">
        <f>'приложение 1.1 '!A148</f>
        <v>1.1.4.4</v>
      </c>
      <c r="B148" s="692" t="str">
        <f>'приложение 1.1 '!B148</f>
        <v>Реконструкция  КЛ-10 кв от ТП-390-оп.ВЛ-10 кВ-ТП -399   ЭСК № 49</v>
      </c>
      <c r="C148" s="485" t="str">
        <f>'приложение 1.1 '!C148</f>
        <v>C/П</v>
      </c>
      <c r="D148" s="457">
        <f>'приложение 1.1 '!D148</f>
        <v>0.1</v>
      </c>
      <c r="E148" s="457">
        <f>'приложение 1.1 '!E148</f>
        <v>0</v>
      </c>
      <c r="F148" s="190">
        <v>12.401999999999999</v>
      </c>
      <c r="G148" s="485">
        <f>'приложение 1.1 '!F148</f>
        <v>2019</v>
      </c>
      <c r="H148" s="485">
        <f>'приложение 1.1 '!G148</f>
        <v>2019</v>
      </c>
      <c r="I148" s="159">
        <f>'приложение 1.1 '!H148</f>
        <v>0.25</v>
      </c>
      <c r="J148" s="159">
        <f>'приложение 1.1 '!I148</f>
        <v>0.25</v>
      </c>
      <c r="K148" s="159">
        <f>'приложение 1.1 '!J148</f>
        <v>0</v>
      </c>
      <c r="L148" s="159" t="str">
        <f>'приложение 1.1 '!K148</f>
        <v>-</v>
      </c>
      <c r="M148" s="159" t="str">
        <f>'приложение 1.1 '!L148</f>
        <v>-</v>
      </c>
      <c r="N148" s="159">
        <f>'приложение 1.1 '!M148</f>
        <v>0.1</v>
      </c>
      <c r="O148" s="159">
        <f>'приложение 1.1 '!N148</f>
        <v>0</v>
      </c>
      <c r="P148" s="159" t="str">
        <f>'приложение 1.1 '!O148</f>
        <v>-</v>
      </c>
      <c r="Q148" s="159" t="str">
        <f>'приложение 1.1 '!P148</f>
        <v>-</v>
      </c>
      <c r="R148" s="159" t="str">
        <f>'приложение 1.1 '!Q148</f>
        <v>-</v>
      </c>
      <c r="S148" s="159" t="str">
        <f>'приложение 1.1 '!R148</f>
        <v>-</v>
      </c>
      <c r="T148" s="159" t="str">
        <f>'приложение 1.1 '!S148</f>
        <v>-</v>
      </c>
      <c r="U148" s="159" t="str">
        <f>'приложение 1.1 '!T148</f>
        <v>-</v>
      </c>
      <c r="V148" s="159">
        <f>'приложение 1.1 '!U148</f>
        <v>0.1</v>
      </c>
      <c r="W148" s="159">
        <f>'приложение 1.1 '!V148</f>
        <v>0</v>
      </c>
      <c r="X148" s="159">
        <f>'приложение 1.1 '!W148</f>
        <v>0</v>
      </c>
      <c r="Y148" s="159">
        <f>'приложение 1.1 '!X148</f>
        <v>0.25</v>
      </c>
      <c r="Z148" s="159">
        <f>'приложение 1.1 '!Y148</f>
        <v>0</v>
      </c>
      <c r="AA148" s="159">
        <f>'приложение 1.1 '!Z148</f>
        <v>0</v>
      </c>
      <c r="AB148" s="159">
        <f>'приложение 1.1 '!AA148</f>
        <v>0</v>
      </c>
      <c r="AC148" s="159">
        <f>'приложение 1.1 '!AB148</f>
        <v>0.25</v>
      </c>
    </row>
    <row r="149" spans="1:29" ht="40.5">
      <c r="A149" s="659" t="str">
        <f>'приложение 1.1 '!A149</f>
        <v>1.1.4.5</v>
      </c>
      <c r="B149" s="692" t="str">
        <f>'приложение 1.1 '!B149</f>
        <v>Реконструкция  КЛ-10 кв ввод с ЦРП - ТП - 504  ЭСК № 24</v>
      </c>
      <c r="C149" s="485" t="str">
        <f>'приложение 1.1 '!C149</f>
        <v>C/П</v>
      </c>
      <c r="D149" s="457">
        <f>'приложение 1.1 '!D149</f>
        <v>0.49</v>
      </c>
      <c r="E149" s="457">
        <f>'приложение 1.1 '!E149</f>
        <v>0</v>
      </c>
      <c r="F149" s="190">
        <v>15.5025</v>
      </c>
      <c r="G149" s="485">
        <f>'приложение 1.1 '!F149</f>
        <v>2019</v>
      </c>
      <c r="H149" s="485">
        <f>'приложение 1.1 '!G149</f>
        <v>2019</v>
      </c>
      <c r="I149" s="159">
        <f>'приложение 1.1 '!H149</f>
        <v>1.2250000000000001</v>
      </c>
      <c r="J149" s="159">
        <f>'приложение 1.1 '!I149</f>
        <v>1.2250000000000001</v>
      </c>
      <c r="K149" s="159">
        <f>'приложение 1.1 '!J149</f>
        <v>0</v>
      </c>
      <c r="L149" s="159" t="str">
        <f>'приложение 1.1 '!K149</f>
        <v>-</v>
      </c>
      <c r="M149" s="159" t="str">
        <f>'приложение 1.1 '!L149</f>
        <v>-</v>
      </c>
      <c r="N149" s="159">
        <f>'приложение 1.1 '!M149</f>
        <v>0.49</v>
      </c>
      <c r="O149" s="159">
        <f>'приложение 1.1 '!N149</f>
        <v>0</v>
      </c>
      <c r="P149" s="159" t="str">
        <f>'приложение 1.1 '!O149</f>
        <v>-</v>
      </c>
      <c r="Q149" s="159" t="str">
        <f>'приложение 1.1 '!P149</f>
        <v>-</v>
      </c>
      <c r="R149" s="159" t="str">
        <f>'приложение 1.1 '!Q149</f>
        <v>-</v>
      </c>
      <c r="S149" s="159" t="str">
        <f>'приложение 1.1 '!R149</f>
        <v>-</v>
      </c>
      <c r="T149" s="159" t="str">
        <f>'приложение 1.1 '!S149</f>
        <v>-</v>
      </c>
      <c r="U149" s="159" t="str">
        <f>'приложение 1.1 '!T149</f>
        <v>-</v>
      </c>
      <c r="V149" s="159">
        <f>'приложение 1.1 '!U149</f>
        <v>0.49</v>
      </c>
      <c r="W149" s="159">
        <f>'приложение 1.1 '!V149</f>
        <v>0</v>
      </c>
      <c r="X149" s="159">
        <f>'приложение 1.1 '!W149</f>
        <v>0</v>
      </c>
      <c r="Y149" s="159">
        <f>'приложение 1.1 '!X149</f>
        <v>1.2250000000000001</v>
      </c>
      <c r="Z149" s="159">
        <f>'приложение 1.1 '!Y149</f>
        <v>0</v>
      </c>
      <c r="AA149" s="159">
        <f>'приложение 1.1 '!Z149</f>
        <v>0</v>
      </c>
      <c r="AB149" s="159">
        <f>'приложение 1.1 '!AA149</f>
        <v>0</v>
      </c>
      <c r="AC149" s="159">
        <f>'приложение 1.1 '!AB149</f>
        <v>1.2250000000000001</v>
      </c>
    </row>
    <row r="150" spans="1:29" ht="40.5">
      <c r="A150" s="659" t="str">
        <f>'приложение 1.1 '!A150</f>
        <v>1.1.4.6</v>
      </c>
      <c r="B150" s="692" t="str">
        <f>'приложение 1.1 '!B150</f>
        <v>Реконструкция  КЛ-10кв РП-138 яч.14-опора-37</v>
      </c>
      <c r="C150" s="485" t="str">
        <f>'приложение 1.1 '!C150</f>
        <v>C/П</v>
      </c>
      <c r="D150" s="457">
        <f>'приложение 1.1 '!D150</f>
        <v>0.76</v>
      </c>
      <c r="E150" s="457">
        <f>'приложение 1.1 '!E150</f>
        <v>0</v>
      </c>
      <c r="F150" s="190">
        <v>14.124499999999999</v>
      </c>
      <c r="G150" s="485">
        <f>'приложение 1.1 '!F150</f>
        <v>2019</v>
      </c>
      <c r="H150" s="485">
        <f>'приложение 1.1 '!G150</f>
        <v>2019</v>
      </c>
      <c r="I150" s="159">
        <f>'приложение 1.1 '!H150</f>
        <v>0.95</v>
      </c>
      <c r="J150" s="159">
        <f>'приложение 1.1 '!I150</f>
        <v>0.95</v>
      </c>
      <c r="K150" s="159">
        <f>'приложение 1.1 '!J150</f>
        <v>0</v>
      </c>
      <c r="L150" s="159" t="str">
        <f>'приложение 1.1 '!K150</f>
        <v>-</v>
      </c>
      <c r="M150" s="159" t="str">
        <f>'приложение 1.1 '!L150</f>
        <v>-</v>
      </c>
      <c r="N150" s="159">
        <f>'приложение 1.1 '!M150</f>
        <v>0.76</v>
      </c>
      <c r="O150" s="159">
        <f>'приложение 1.1 '!N150</f>
        <v>0</v>
      </c>
      <c r="P150" s="159" t="str">
        <f>'приложение 1.1 '!O150</f>
        <v>-</v>
      </c>
      <c r="Q150" s="159" t="str">
        <f>'приложение 1.1 '!P150</f>
        <v>-</v>
      </c>
      <c r="R150" s="159" t="str">
        <f>'приложение 1.1 '!Q150</f>
        <v>-</v>
      </c>
      <c r="S150" s="159" t="str">
        <f>'приложение 1.1 '!R150</f>
        <v>-</v>
      </c>
      <c r="T150" s="159" t="str">
        <f>'приложение 1.1 '!S150</f>
        <v>-</v>
      </c>
      <c r="U150" s="159" t="str">
        <f>'приложение 1.1 '!T150</f>
        <v>-</v>
      </c>
      <c r="V150" s="159">
        <f>'приложение 1.1 '!U150</f>
        <v>0.76</v>
      </c>
      <c r="W150" s="159">
        <f>'приложение 1.1 '!V150</f>
        <v>0</v>
      </c>
      <c r="X150" s="159">
        <f>'приложение 1.1 '!W150</f>
        <v>0</v>
      </c>
      <c r="Y150" s="159">
        <f>'приложение 1.1 '!X150</f>
        <v>0.95</v>
      </c>
      <c r="Z150" s="159">
        <f>'приложение 1.1 '!Y150</f>
        <v>0</v>
      </c>
      <c r="AA150" s="159">
        <f>'приложение 1.1 '!Z150</f>
        <v>0</v>
      </c>
      <c r="AB150" s="159">
        <f>'приложение 1.1 '!AA150</f>
        <v>0</v>
      </c>
      <c r="AC150" s="159">
        <f>'приложение 1.1 '!AB150</f>
        <v>0.95</v>
      </c>
    </row>
    <row r="151" spans="1:29" ht="40.5">
      <c r="A151" s="659" t="str">
        <f>'приложение 1.1 '!A151</f>
        <v>1.1.4.7</v>
      </c>
      <c r="B151" s="692" t="str">
        <f>'приложение 1.1 '!B151</f>
        <v>Реконструкция  КЛ-10кв РП-106 ТП-276</v>
      </c>
      <c r="C151" s="485" t="str">
        <f>'приложение 1.1 '!C151</f>
        <v>C/П</v>
      </c>
      <c r="D151" s="457">
        <f>'приложение 1.1 '!D151</f>
        <v>0.94</v>
      </c>
      <c r="E151" s="457">
        <f>'приложение 1.1 '!E151</f>
        <v>0</v>
      </c>
      <c r="F151" s="190">
        <v>15.847</v>
      </c>
      <c r="G151" s="485">
        <f>'приложение 1.1 '!F151</f>
        <v>2019</v>
      </c>
      <c r="H151" s="485">
        <f>'приложение 1.1 '!G151</f>
        <v>2019</v>
      </c>
      <c r="I151" s="159">
        <f>'приложение 1.1 '!H151</f>
        <v>2.35</v>
      </c>
      <c r="J151" s="159">
        <f>'приложение 1.1 '!I151</f>
        <v>2.35</v>
      </c>
      <c r="K151" s="159">
        <f>'приложение 1.1 '!J151</f>
        <v>0</v>
      </c>
      <c r="L151" s="159" t="str">
        <f>'приложение 1.1 '!K151</f>
        <v>-</v>
      </c>
      <c r="M151" s="159" t="str">
        <f>'приложение 1.1 '!L151</f>
        <v>-</v>
      </c>
      <c r="N151" s="159">
        <f>'приложение 1.1 '!M151</f>
        <v>0.94</v>
      </c>
      <c r="O151" s="159">
        <f>'приложение 1.1 '!N151</f>
        <v>0</v>
      </c>
      <c r="P151" s="159" t="str">
        <f>'приложение 1.1 '!O151</f>
        <v>-</v>
      </c>
      <c r="Q151" s="159" t="str">
        <f>'приложение 1.1 '!P151</f>
        <v>-</v>
      </c>
      <c r="R151" s="159" t="str">
        <f>'приложение 1.1 '!Q151</f>
        <v>-</v>
      </c>
      <c r="S151" s="159" t="str">
        <f>'приложение 1.1 '!R151</f>
        <v>-</v>
      </c>
      <c r="T151" s="159" t="str">
        <f>'приложение 1.1 '!S151</f>
        <v>-</v>
      </c>
      <c r="U151" s="159" t="str">
        <f>'приложение 1.1 '!T151</f>
        <v>-</v>
      </c>
      <c r="V151" s="159">
        <f>'приложение 1.1 '!U151</f>
        <v>0.94</v>
      </c>
      <c r="W151" s="159">
        <f>'приложение 1.1 '!V151</f>
        <v>0</v>
      </c>
      <c r="X151" s="159">
        <f>'приложение 1.1 '!W151</f>
        <v>0</v>
      </c>
      <c r="Y151" s="159">
        <f>'приложение 1.1 '!X151</f>
        <v>2.35</v>
      </c>
      <c r="Z151" s="159">
        <f>'приложение 1.1 '!Y151</f>
        <v>0</v>
      </c>
      <c r="AA151" s="159">
        <f>'приложение 1.1 '!Z151</f>
        <v>0</v>
      </c>
      <c r="AB151" s="159">
        <f>'приложение 1.1 '!AA151</f>
        <v>0</v>
      </c>
      <c r="AC151" s="159">
        <f>'приложение 1.1 '!AB151</f>
        <v>2.35</v>
      </c>
    </row>
    <row r="152" spans="1:29" ht="40.5">
      <c r="A152" s="659" t="str">
        <f>'приложение 1.1 '!A152</f>
        <v>1.1.4.8</v>
      </c>
      <c r="B152" s="692" t="str">
        <f>'приложение 1.1 '!B152</f>
        <v>Реконструкция  КЛ-10кв ТП-277   ТП-275</v>
      </c>
      <c r="C152" s="485" t="str">
        <f>'приложение 1.1 '!C152</f>
        <v>C/П</v>
      </c>
      <c r="D152" s="457">
        <f>'приложение 1.1 '!D152</f>
        <v>0.46</v>
      </c>
      <c r="E152" s="457">
        <f>'приложение 1.1 '!E152</f>
        <v>0</v>
      </c>
      <c r="F152" s="190">
        <v>16.535999999999998</v>
      </c>
      <c r="G152" s="485">
        <f>'приложение 1.1 '!F152</f>
        <v>2019</v>
      </c>
      <c r="H152" s="485">
        <f>'приложение 1.1 '!G152</f>
        <v>2019</v>
      </c>
      <c r="I152" s="159">
        <f>'приложение 1.1 '!H152</f>
        <v>1.1499999999999999</v>
      </c>
      <c r="J152" s="159">
        <f>'приложение 1.1 '!I152</f>
        <v>1.1499999999999999</v>
      </c>
      <c r="K152" s="159">
        <f>'приложение 1.1 '!J152</f>
        <v>0</v>
      </c>
      <c r="L152" s="159" t="str">
        <f>'приложение 1.1 '!K152</f>
        <v>-</v>
      </c>
      <c r="M152" s="159" t="str">
        <f>'приложение 1.1 '!L152</f>
        <v>-</v>
      </c>
      <c r="N152" s="159">
        <f>'приложение 1.1 '!M152</f>
        <v>0.46</v>
      </c>
      <c r="O152" s="159">
        <f>'приложение 1.1 '!N152</f>
        <v>0</v>
      </c>
      <c r="P152" s="159" t="str">
        <f>'приложение 1.1 '!O152</f>
        <v>-</v>
      </c>
      <c r="Q152" s="159" t="str">
        <f>'приложение 1.1 '!P152</f>
        <v>-</v>
      </c>
      <c r="R152" s="159" t="str">
        <f>'приложение 1.1 '!Q152</f>
        <v>-</v>
      </c>
      <c r="S152" s="159" t="str">
        <f>'приложение 1.1 '!R152</f>
        <v>-</v>
      </c>
      <c r="T152" s="159" t="str">
        <f>'приложение 1.1 '!S152</f>
        <v>-</v>
      </c>
      <c r="U152" s="159" t="str">
        <f>'приложение 1.1 '!T152</f>
        <v>-</v>
      </c>
      <c r="V152" s="159">
        <f>'приложение 1.1 '!U152</f>
        <v>0.46</v>
      </c>
      <c r="W152" s="159">
        <f>'приложение 1.1 '!V152</f>
        <v>0</v>
      </c>
      <c r="X152" s="159">
        <f>'приложение 1.1 '!W152</f>
        <v>0</v>
      </c>
      <c r="Y152" s="159">
        <f>'приложение 1.1 '!X152</f>
        <v>1.1499999999999999</v>
      </c>
      <c r="Z152" s="159">
        <f>'приложение 1.1 '!Y152</f>
        <v>0</v>
      </c>
      <c r="AA152" s="159">
        <f>'приложение 1.1 '!Z152</f>
        <v>0</v>
      </c>
      <c r="AB152" s="159">
        <f>'приложение 1.1 '!AA152</f>
        <v>0</v>
      </c>
      <c r="AC152" s="159">
        <f>'приложение 1.1 '!AB152</f>
        <v>1.1499999999999999</v>
      </c>
    </row>
    <row r="153" spans="1:29" ht="40.5">
      <c r="A153" s="659" t="str">
        <f>'приложение 1.1 '!A153</f>
        <v>1.1.4.9</v>
      </c>
      <c r="B153" s="692" t="str">
        <f>'приложение 1.1 '!B153</f>
        <v>Реконструкция  КЛ-10кв ТП-276 ТП-275</v>
      </c>
      <c r="C153" s="485" t="str">
        <f>'приложение 1.1 '!C153</f>
        <v>C/П</v>
      </c>
      <c r="D153" s="457">
        <f>'приложение 1.1 '!D153</f>
        <v>0.61</v>
      </c>
      <c r="E153" s="457">
        <f>'приложение 1.1 '!E153</f>
        <v>0</v>
      </c>
      <c r="F153" s="190">
        <v>5.1674999999999995</v>
      </c>
      <c r="G153" s="485">
        <f>'приложение 1.1 '!F153</f>
        <v>2019</v>
      </c>
      <c r="H153" s="485">
        <f>'приложение 1.1 '!G153</f>
        <v>2019</v>
      </c>
      <c r="I153" s="159">
        <f>'приложение 1.1 '!H153</f>
        <v>1.5249999999999999</v>
      </c>
      <c r="J153" s="159">
        <f>'приложение 1.1 '!I153</f>
        <v>1.5249999999999999</v>
      </c>
      <c r="K153" s="159">
        <f>'приложение 1.1 '!J153</f>
        <v>0</v>
      </c>
      <c r="L153" s="159" t="str">
        <f>'приложение 1.1 '!K153</f>
        <v>-</v>
      </c>
      <c r="M153" s="159" t="str">
        <f>'приложение 1.1 '!L153</f>
        <v>-</v>
      </c>
      <c r="N153" s="159">
        <f>'приложение 1.1 '!M153</f>
        <v>0.61</v>
      </c>
      <c r="O153" s="159">
        <f>'приложение 1.1 '!N153</f>
        <v>0</v>
      </c>
      <c r="P153" s="159" t="str">
        <f>'приложение 1.1 '!O153</f>
        <v>-</v>
      </c>
      <c r="Q153" s="159" t="str">
        <f>'приложение 1.1 '!P153</f>
        <v>-</v>
      </c>
      <c r="R153" s="159" t="str">
        <f>'приложение 1.1 '!Q153</f>
        <v>-</v>
      </c>
      <c r="S153" s="159" t="str">
        <f>'приложение 1.1 '!R153</f>
        <v>-</v>
      </c>
      <c r="T153" s="159" t="str">
        <f>'приложение 1.1 '!S153</f>
        <v>-</v>
      </c>
      <c r="U153" s="159" t="str">
        <f>'приложение 1.1 '!T153</f>
        <v>-</v>
      </c>
      <c r="V153" s="159">
        <f>'приложение 1.1 '!U153</f>
        <v>0.61</v>
      </c>
      <c r="W153" s="159">
        <f>'приложение 1.1 '!V153</f>
        <v>0</v>
      </c>
      <c r="X153" s="159">
        <f>'приложение 1.1 '!W153</f>
        <v>0</v>
      </c>
      <c r="Y153" s="159">
        <f>'приложение 1.1 '!X153</f>
        <v>1.5249999999999999</v>
      </c>
      <c r="Z153" s="159">
        <f>'приложение 1.1 '!Y153</f>
        <v>0</v>
      </c>
      <c r="AA153" s="159">
        <f>'приложение 1.1 '!Z153</f>
        <v>0</v>
      </c>
      <c r="AB153" s="159">
        <f>'приложение 1.1 '!AA153</f>
        <v>0</v>
      </c>
      <c r="AC153" s="159">
        <f>'приложение 1.1 '!AB153</f>
        <v>1.5249999999999999</v>
      </c>
    </row>
    <row r="154" spans="1:29" ht="40.5">
      <c r="A154" s="659" t="str">
        <f>'приложение 1.1 '!A154</f>
        <v>1.1.4.10</v>
      </c>
      <c r="B154" s="692" t="str">
        <f>'приложение 1.1 '!B154</f>
        <v>Реконструкция  КЛ-10кв ТП-277 ТП-279</v>
      </c>
      <c r="C154" s="485" t="str">
        <f>'приложение 1.1 '!C154</f>
        <v>C/П</v>
      </c>
      <c r="D154" s="457">
        <f>'приложение 1.1 '!D154</f>
        <v>0.7</v>
      </c>
      <c r="E154" s="457">
        <f>'приложение 1.1 '!E154</f>
        <v>0</v>
      </c>
      <c r="F154" s="190">
        <v>12.401999999999999</v>
      </c>
      <c r="G154" s="485">
        <f>'приложение 1.1 '!F154</f>
        <v>2019</v>
      </c>
      <c r="H154" s="485">
        <f>'приложение 1.1 '!G154</f>
        <v>2019</v>
      </c>
      <c r="I154" s="159">
        <f>'приложение 1.1 '!H154</f>
        <v>1.75</v>
      </c>
      <c r="J154" s="159">
        <f>'приложение 1.1 '!I154</f>
        <v>1.75</v>
      </c>
      <c r="K154" s="159">
        <f>'приложение 1.1 '!J154</f>
        <v>0</v>
      </c>
      <c r="L154" s="159" t="str">
        <f>'приложение 1.1 '!K154</f>
        <v>-</v>
      </c>
      <c r="M154" s="159" t="str">
        <f>'приложение 1.1 '!L154</f>
        <v>-</v>
      </c>
      <c r="N154" s="159">
        <f>'приложение 1.1 '!M154</f>
        <v>0.7</v>
      </c>
      <c r="O154" s="159">
        <f>'приложение 1.1 '!N154</f>
        <v>0</v>
      </c>
      <c r="P154" s="159" t="str">
        <f>'приложение 1.1 '!O154</f>
        <v>-</v>
      </c>
      <c r="Q154" s="159" t="str">
        <f>'приложение 1.1 '!P154</f>
        <v>-</v>
      </c>
      <c r="R154" s="159" t="str">
        <f>'приложение 1.1 '!Q154</f>
        <v>-</v>
      </c>
      <c r="S154" s="159" t="str">
        <f>'приложение 1.1 '!R154</f>
        <v>-</v>
      </c>
      <c r="T154" s="159" t="str">
        <f>'приложение 1.1 '!S154</f>
        <v>-</v>
      </c>
      <c r="U154" s="159" t="str">
        <f>'приложение 1.1 '!T154</f>
        <v>-</v>
      </c>
      <c r="V154" s="159">
        <f>'приложение 1.1 '!U154</f>
        <v>0.7</v>
      </c>
      <c r="W154" s="159">
        <f>'приложение 1.1 '!V154</f>
        <v>0</v>
      </c>
      <c r="X154" s="159">
        <f>'приложение 1.1 '!W154</f>
        <v>0</v>
      </c>
      <c r="Y154" s="159">
        <f>'приложение 1.1 '!X154</f>
        <v>1.75</v>
      </c>
      <c r="Z154" s="159">
        <f>'приложение 1.1 '!Y154</f>
        <v>0</v>
      </c>
      <c r="AA154" s="159">
        <f>'приложение 1.1 '!Z154</f>
        <v>0</v>
      </c>
      <c r="AB154" s="159">
        <f>'приложение 1.1 '!AA154</f>
        <v>0</v>
      </c>
      <c r="AC154" s="159">
        <f>'приложение 1.1 '!AB154</f>
        <v>1.75</v>
      </c>
    </row>
    <row r="155" spans="1:29" ht="40.5">
      <c r="A155" s="659" t="str">
        <f>'приложение 1.1 '!A155</f>
        <v>1.1.4.11</v>
      </c>
      <c r="B155" s="692" t="str">
        <f>'приложение 1.1 '!B155</f>
        <v>Реконструкция  КЛ-10кв ТП-278 ТП-279</v>
      </c>
      <c r="C155" s="485" t="str">
        <f>'приложение 1.1 '!C155</f>
        <v>C/П</v>
      </c>
      <c r="D155" s="457">
        <f>'приложение 1.1 '!D155</f>
        <v>0.34</v>
      </c>
      <c r="E155" s="457">
        <f>'приложение 1.1 '!E155</f>
        <v>0</v>
      </c>
      <c r="F155" s="190">
        <v>12.746499999999999</v>
      </c>
      <c r="G155" s="485">
        <f>'приложение 1.1 '!F155</f>
        <v>2019</v>
      </c>
      <c r="H155" s="485">
        <f>'приложение 1.1 '!G155</f>
        <v>2019</v>
      </c>
      <c r="I155" s="159">
        <f>'приложение 1.1 '!H155</f>
        <v>0.85</v>
      </c>
      <c r="J155" s="159">
        <f>'приложение 1.1 '!I155</f>
        <v>0.85</v>
      </c>
      <c r="K155" s="159">
        <f>'приложение 1.1 '!J155</f>
        <v>0</v>
      </c>
      <c r="L155" s="159" t="str">
        <f>'приложение 1.1 '!K155</f>
        <v>-</v>
      </c>
      <c r="M155" s="159" t="str">
        <f>'приложение 1.1 '!L155</f>
        <v>-</v>
      </c>
      <c r="N155" s="159">
        <f>'приложение 1.1 '!M155</f>
        <v>0.34</v>
      </c>
      <c r="O155" s="159">
        <f>'приложение 1.1 '!N155</f>
        <v>0</v>
      </c>
      <c r="P155" s="159" t="str">
        <f>'приложение 1.1 '!O155</f>
        <v>-</v>
      </c>
      <c r="Q155" s="159" t="str">
        <f>'приложение 1.1 '!P155</f>
        <v>-</v>
      </c>
      <c r="R155" s="159" t="str">
        <f>'приложение 1.1 '!Q155</f>
        <v>-</v>
      </c>
      <c r="S155" s="159" t="str">
        <f>'приложение 1.1 '!R155</f>
        <v>-</v>
      </c>
      <c r="T155" s="159" t="str">
        <f>'приложение 1.1 '!S155</f>
        <v>-</v>
      </c>
      <c r="U155" s="159" t="str">
        <f>'приложение 1.1 '!T155</f>
        <v>-</v>
      </c>
      <c r="V155" s="159">
        <f>'приложение 1.1 '!U155</f>
        <v>0.34</v>
      </c>
      <c r="W155" s="159">
        <f>'приложение 1.1 '!V155</f>
        <v>0</v>
      </c>
      <c r="X155" s="159">
        <f>'приложение 1.1 '!W155</f>
        <v>0</v>
      </c>
      <c r="Y155" s="159">
        <f>'приложение 1.1 '!X155</f>
        <v>0.85</v>
      </c>
      <c r="Z155" s="159">
        <f>'приложение 1.1 '!Y155</f>
        <v>0</v>
      </c>
      <c r="AA155" s="159">
        <f>'приложение 1.1 '!Z155</f>
        <v>0</v>
      </c>
      <c r="AB155" s="159">
        <f>'приложение 1.1 '!AA155</f>
        <v>0</v>
      </c>
      <c r="AC155" s="159">
        <f>'приложение 1.1 '!AB155</f>
        <v>0.85</v>
      </c>
    </row>
    <row r="156" spans="1:29" ht="40.5">
      <c r="A156" s="659" t="str">
        <f>'приложение 1.1 '!A156</f>
        <v>1.1.4.12</v>
      </c>
      <c r="B156" s="692" t="str">
        <f>'приложение 1.1 '!B156</f>
        <v>Реконструкция  КЛ-10кв ТП-278 ТП-280</v>
      </c>
      <c r="C156" s="485" t="str">
        <f>'приложение 1.1 '!C156</f>
        <v>C/П</v>
      </c>
      <c r="D156" s="457">
        <f>'приложение 1.1 '!D156</f>
        <v>0.41499999999999998</v>
      </c>
      <c r="E156" s="457">
        <f>'приложение 1.1 '!E156</f>
        <v>0</v>
      </c>
      <c r="F156" s="190">
        <v>12.401999999999999</v>
      </c>
      <c r="G156" s="485">
        <f>'приложение 1.1 '!F156</f>
        <v>2019</v>
      </c>
      <c r="H156" s="485">
        <f>'приложение 1.1 '!G156</f>
        <v>2019</v>
      </c>
      <c r="I156" s="159">
        <f>'приложение 1.1 '!H156</f>
        <v>1.0375000000000001</v>
      </c>
      <c r="J156" s="159">
        <f>'приложение 1.1 '!I156</f>
        <v>1.0375000000000001</v>
      </c>
      <c r="K156" s="159">
        <f>'приложение 1.1 '!J156</f>
        <v>0</v>
      </c>
      <c r="L156" s="159" t="str">
        <f>'приложение 1.1 '!K156</f>
        <v>-</v>
      </c>
      <c r="M156" s="159" t="str">
        <f>'приложение 1.1 '!L156</f>
        <v>-</v>
      </c>
      <c r="N156" s="159">
        <f>'приложение 1.1 '!M156</f>
        <v>0.41499999999999998</v>
      </c>
      <c r="O156" s="159">
        <f>'приложение 1.1 '!N156</f>
        <v>0</v>
      </c>
      <c r="P156" s="159" t="str">
        <f>'приложение 1.1 '!O156</f>
        <v>-</v>
      </c>
      <c r="Q156" s="159" t="str">
        <f>'приложение 1.1 '!P156</f>
        <v>-</v>
      </c>
      <c r="R156" s="159" t="str">
        <f>'приложение 1.1 '!Q156</f>
        <v>-</v>
      </c>
      <c r="S156" s="159" t="str">
        <f>'приложение 1.1 '!R156</f>
        <v>-</v>
      </c>
      <c r="T156" s="159" t="str">
        <f>'приложение 1.1 '!S156</f>
        <v>-</v>
      </c>
      <c r="U156" s="159" t="str">
        <f>'приложение 1.1 '!T156</f>
        <v>-</v>
      </c>
      <c r="V156" s="159">
        <f>'приложение 1.1 '!U156</f>
        <v>0.41499999999999998</v>
      </c>
      <c r="W156" s="159">
        <f>'приложение 1.1 '!V156</f>
        <v>0</v>
      </c>
      <c r="X156" s="159">
        <f>'приложение 1.1 '!W156</f>
        <v>0</v>
      </c>
      <c r="Y156" s="159">
        <f>'приложение 1.1 '!X156</f>
        <v>1.0375000000000001</v>
      </c>
      <c r="Z156" s="159">
        <f>'приложение 1.1 '!Y156</f>
        <v>0</v>
      </c>
      <c r="AA156" s="159">
        <f>'приложение 1.1 '!Z156</f>
        <v>0</v>
      </c>
      <c r="AB156" s="159">
        <f>'приложение 1.1 '!AA156</f>
        <v>0</v>
      </c>
      <c r="AC156" s="159">
        <f>'приложение 1.1 '!AB156</f>
        <v>1.0375000000000001</v>
      </c>
    </row>
    <row r="157" spans="1:29" ht="40.5">
      <c r="A157" s="659" t="str">
        <f>'приложение 1.1 '!A157</f>
        <v>1.1.4.13</v>
      </c>
      <c r="B157" s="692" t="str">
        <f>'приложение 1.1 '!B157</f>
        <v>Реконструкция КЛ-10кв ТП-284 РП-106</v>
      </c>
      <c r="C157" s="485" t="str">
        <f>'приложение 1.1 '!C157</f>
        <v>C/П</v>
      </c>
      <c r="D157" s="457">
        <f>'приложение 1.1 '!D157</f>
        <v>1.2</v>
      </c>
      <c r="E157" s="457">
        <f>'приложение 1.1 '!E157</f>
        <v>0</v>
      </c>
      <c r="F157" s="190">
        <v>15.5025</v>
      </c>
      <c r="G157" s="485">
        <f>'приложение 1.1 '!F157</f>
        <v>2019</v>
      </c>
      <c r="H157" s="485">
        <f>'приложение 1.1 '!G157</f>
        <v>2019</v>
      </c>
      <c r="I157" s="159">
        <f>'приложение 1.1 '!H157</f>
        <v>3</v>
      </c>
      <c r="J157" s="159">
        <f>'приложение 1.1 '!I157</f>
        <v>3</v>
      </c>
      <c r="K157" s="159">
        <f>'приложение 1.1 '!J157</f>
        <v>0</v>
      </c>
      <c r="L157" s="159" t="str">
        <f>'приложение 1.1 '!K157</f>
        <v>-</v>
      </c>
      <c r="M157" s="159" t="str">
        <f>'приложение 1.1 '!L157</f>
        <v>-</v>
      </c>
      <c r="N157" s="159">
        <f>'приложение 1.1 '!M157</f>
        <v>1.2</v>
      </c>
      <c r="O157" s="159">
        <f>'приложение 1.1 '!N157</f>
        <v>0</v>
      </c>
      <c r="P157" s="159" t="str">
        <f>'приложение 1.1 '!O157</f>
        <v>-</v>
      </c>
      <c r="Q157" s="159" t="str">
        <f>'приложение 1.1 '!P157</f>
        <v>-</v>
      </c>
      <c r="R157" s="159" t="str">
        <f>'приложение 1.1 '!Q157</f>
        <v>-</v>
      </c>
      <c r="S157" s="159" t="str">
        <f>'приложение 1.1 '!R157</f>
        <v>-</v>
      </c>
      <c r="T157" s="159" t="str">
        <f>'приложение 1.1 '!S157</f>
        <v>-</v>
      </c>
      <c r="U157" s="159" t="str">
        <f>'приложение 1.1 '!T157</f>
        <v>-</v>
      </c>
      <c r="V157" s="159">
        <f>'приложение 1.1 '!U157</f>
        <v>1.2</v>
      </c>
      <c r="W157" s="159">
        <f>'приложение 1.1 '!V157</f>
        <v>0</v>
      </c>
      <c r="X157" s="159">
        <f>'приложение 1.1 '!W157</f>
        <v>0</v>
      </c>
      <c r="Y157" s="159">
        <f>'приложение 1.1 '!X157</f>
        <v>3</v>
      </c>
      <c r="Z157" s="159">
        <f>'приложение 1.1 '!Y157</f>
        <v>0</v>
      </c>
      <c r="AA157" s="159">
        <f>'приложение 1.1 '!Z157</f>
        <v>0</v>
      </c>
      <c r="AB157" s="159">
        <f>'приложение 1.1 '!AA157</f>
        <v>0</v>
      </c>
      <c r="AC157" s="159">
        <f>'приложение 1.1 '!AB157</f>
        <v>3</v>
      </c>
    </row>
    <row r="158" spans="1:29" ht="40.5">
      <c r="A158" s="659" t="str">
        <f>'приложение 1.1 '!A158</f>
        <v>1.1.4.14</v>
      </c>
      <c r="B158" s="692" t="str">
        <f>'приложение 1.1 '!B158</f>
        <v>Реконструкция КЛ-10кв ТП-281 ТП-285</v>
      </c>
      <c r="C158" s="485" t="str">
        <f>'приложение 1.1 '!C158</f>
        <v>C/П</v>
      </c>
      <c r="D158" s="457">
        <f>'приложение 1.1 '!D158</f>
        <v>0.72</v>
      </c>
      <c r="E158" s="457">
        <f>'приложение 1.1 '!E158</f>
        <v>0</v>
      </c>
      <c r="F158" s="190">
        <v>14.124499999999999</v>
      </c>
      <c r="G158" s="485">
        <f>'приложение 1.1 '!F158</f>
        <v>2019</v>
      </c>
      <c r="H158" s="485">
        <f>'приложение 1.1 '!G158</f>
        <v>2019</v>
      </c>
      <c r="I158" s="159">
        <f>'приложение 1.1 '!H158</f>
        <v>1.8</v>
      </c>
      <c r="J158" s="159">
        <f>'приложение 1.1 '!I158</f>
        <v>1.8</v>
      </c>
      <c r="K158" s="159">
        <f>'приложение 1.1 '!J158</f>
        <v>0</v>
      </c>
      <c r="L158" s="159" t="str">
        <f>'приложение 1.1 '!K158</f>
        <v>-</v>
      </c>
      <c r="M158" s="159" t="str">
        <f>'приложение 1.1 '!L158</f>
        <v>-</v>
      </c>
      <c r="N158" s="159">
        <f>'приложение 1.1 '!M158</f>
        <v>0.72</v>
      </c>
      <c r="O158" s="159">
        <f>'приложение 1.1 '!N158</f>
        <v>0</v>
      </c>
      <c r="P158" s="159" t="str">
        <f>'приложение 1.1 '!O158</f>
        <v>-</v>
      </c>
      <c r="Q158" s="159" t="str">
        <f>'приложение 1.1 '!P158</f>
        <v>-</v>
      </c>
      <c r="R158" s="159" t="str">
        <f>'приложение 1.1 '!Q158</f>
        <v>-</v>
      </c>
      <c r="S158" s="159" t="str">
        <f>'приложение 1.1 '!R158</f>
        <v>-</v>
      </c>
      <c r="T158" s="159" t="str">
        <f>'приложение 1.1 '!S158</f>
        <v>-</v>
      </c>
      <c r="U158" s="159" t="str">
        <f>'приложение 1.1 '!T158</f>
        <v>-</v>
      </c>
      <c r="V158" s="159">
        <f>'приложение 1.1 '!U158</f>
        <v>0.72</v>
      </c>
      <c r="W158" s="159">
        <f>'приложение 1.1 '!V158</f>
        <v>0</v>
      </c>
      <c r="X158" s="159">
        <f>'приложение 1.1 '!W158</f>
        <v>0</v>
      </c>
      <c r="Y158" s="159">
        <f>'приложение 1.1 '!X158</f>
        <v>1.8</v>
      </c>
      <c r="Z158" s="159">
        <f>'приложение 1.1 '!Y158</f>
        <v>0</v>
      </c>
      <c r="AA158" s="159">
        <f>'приложение 1.1 '!Z158</f>
        <v>0</v>
      </c>
      <c r="AB158" s="159">
        <f>'приложение 1.1 '!AA158</f>
        <v>0</v>
      </c>
      <c r="AC158" s="159">
        <f>'приложение 1.1 '!AB158</f>
        <v>1.8</v>
      </c>
    </row>
    <row r="159" spans="1:29" ht="40.5">
      <c r="A159" s="659" t="str">
        <f>'приложение 1.1 '!A159</f>
        <v>1.1.4.15</v>
      </c>
      <c r="B159" s="692" t="str">
        <f>'приложение 1.1 '!B159</f>
        <v>Реконструкция КЛ-10кв ТП-284 ТП-286</v>
      </c>
      <c r="C159" s="485" t="str">
        <f>'приложение 1.1 '!C159</f>
        <v>C/П</v>
      </c>
      <c r="D159" s="457">
        <f>'приложение 1.1 '!D159</f>
        <v>0.4</v>
      </c>
      <c r="E159" s="457">
        <f>'приложение 1.1 '!E159</f>
        <v>0</v>
      </c>
      <c r="F159" s="190">
        <v>15.847</v>
      </c>
      <c r="G159" s="485">
        <f>'приложение 1.1 '!F159</f>
        <v>2019</v>
      </c>
      <c r="H159" s="485">
        <f>'приложение 1.1 '!G159</f>
        <v>2019</v>
      </c>
      <c r="I159" s="159">
        <f>'приложение 1.1 '!H159</f>
        <v>1</v>
      </c>
      <c r="J159" s="159">
        <f>'приложение 1.1 '!I159</f>
        <v>1</v>
      </c>
      <c r="K159" s="159">
        <f>'приложение 1.1 '!J159</f>
        <v>0</v>
      </c>
      <c r="L159" s="159" t="str">
        <f>'приложение 1.1 '!K159</f>
        <v>-</v>
      </c>
      <c r="M159" s="159" t="str">
        <f>'приложение 1.1 '!L159</f>
        <v>-</v>
      </c>
      <c r="N159" s="159">
        <f>'приложение 1.1 '!M159</f>
        <v>0.4</v>
      </c>
      <c r="O159" s="159">
        <f>'приложение 1.1 '!N159</f>
        <v>0</v>
      </c>
      <c r="P159" s="159" t="str">
        <f>'приложение 1.1 '!O159</f>
        <v>-</v>
      </c>
      <c r="Q159" s="159" t="str">
        <f>'приложение 1.1 '!P159</f>
        <v>-</v>
      </c>
      <c r="R159" s="159" t="str">
        <f>'приложение 1.1 '!Q159</f>
        <v>-</v>
      </c>
      <c r="S159" s="159" t="str">
        <f>'приложение 1.1 '!R159</f>
        <v>-</v>
      </c>
      <c r="T159" s="159" t="str">
        <f>'приложение 1.1 '!S159</f>
        <v>-</v>
      </c>
      <c r="U159" s="159" t="str">
        <f>'приложение 1.1 '!T159</f>
        <v>-</v>
      </c>
      <c r="V159" s="159">
        <f>'приложение 1.1 '!U159</f>
        <v>0.4</v>
      </c>
      <c r="W159" s="159">
        <f>'приложение 1.1 '!V159</f>
        <v>0</v>
      </c>
      <c r="X159" s="159">
        <f>'приложение 1.1 '!W159</f>
        <v>0</v>
      </c>
      <c r="Y159" s="159">
        <f>'приложение 1.1 '!X159</f>
        <v>1</v>
      </c>
      <c r="Z159" s="159">
        <f>'приложение 1.1 '!Y159</f>
        <v>0</v>
      </c>
      <c r="AA159" s="159">
        <f>'приложение 1.1 '!Z159</f>
        <v>0</v>
      </c>
      <c r="AB159" s="159">
        <f>'приложение 1.1 '!AA159</f>
        <v>0</v>
      </c>
      <c r="AC159" s="159">
        <f>'приложение 1.1 '!AB159</f>
        <v>1</v>
      </c>
    </row>
    <row r="160" spans="1:29" ht="40.5">
      <c r="A160" s="659" t="str">
        <f>'приложение 1.1 '!A160</f>
        <v>1.1.4.16</v>
      </c>
      <c r="B160" s="692" t="str">
        <f>'приложение 1.1 '!B160</f>
        <v>Реконструкция КЛ-10кв ТП-281 ТП-283 мкр.12</v>
      </c>
      <c r="C160" s="485" t="str">
        <f>'приложение 1.1 '!C160</f>
        <v>C/П</v>
      </c>
      <c r="D160" s="457">
        <f>'приложение 1.1 '!D160</f>
        <v>0.8</v>
      </c>
      <c r="E160" s="457">
        <f>'приложение 1.1 '!E160</f>
        <v>0</v>
      </c>
      <c r="F160" s="190">
        <v>16.535999999999998</v>
      </c>
      <c r="G160" s="485">
        <f>'приложение 1.1 '!F160</f>
        <v>2019</v>
      </c>
      <c r="H160" s="485">
        <f>'приложение 1.1 '!G160</f>
        <v>2019</v>
      </c>
      <c r="I160" s="159">
        <f>'приложение 1.1 '!H160</f>
        <v>2</v>
      </c>
      <c r="J160" s="159">
        <f>'приложение 1.1 '!I160</f>
        <v>2</v>
      </c>
      <c r="K160" s="159">
        <f>'приложение 1.1 '!J160</f>
        <v>0</v>
      </c>
      <c r="L160" s="159" t="str">
        <f>'приложение 1.1 '!K160</f>
        <v>-</v>
      </c>
      <c r="M160" s="159" t="str">
        <f>'приложение 1.1 '!L160</f>
        <v>-</v>
      </c>
      <c r="N160" s="159">
        <f>'приложение 1.1 '!M160</f>
        <v>0.8</v>
      </c>
      <c r="O160" s="159">
        <f>'приложение 1.1 '!N160</f>
        <v>0</v>
      </c>
      <c r="P160" s="159" t="str">
        <f>'приложение 1.1 '!O160</f>
        <v>-</v>
      </c>
      <c r="Q160" s="159" t="str">
        <f>'приложение 1.1 '!P160</f>
        <v>-</v>
      </c>
      <c r="R160" s="159" t="str">
        <f>'приложение 1.1 '!Q160</f>
        <v>-</v>
      </c>
      <c r="S160" s="159" t="str">
        <f>'приложение 1.1 '!R160</f>
        <v>-</v>
      </c>
      <c r="T160" s="159" t="str">
        <f>'приложение 1.1 '!S160</f>
        <v>-</v>
      </c>
      <c r="U160" s="159" t="str">
        <f>'приложение 1.1 '!T160</f>
        <v>-</v>
      </c>
      <c r="V160" s="159">
        <f>'приложение 1.1 '!U160</f>
        <v>0.8</v>
      </c>
      <c r="W160" s="159">
        <f>'приложение 1.1 '!V160</f>
        <v>0</v>
      </c>
      <c r="X160" s="159">
        <f>'приложение 1.1 '!W160</f>
        <v>0</v>
      </c>
      <c r="Y160" s="159">
        <f>'приложение 1.1 '!X160</f>
        <v>2</v>
      </c>
      <c r="Z160" s="159">
        <f>'приложение 1.1 '!Y160</f>
        <v>0</v>
      </c>
      <c r="AA160" s="159">
        <f>'приложение 1.1 '!Z160</f>
        <v>0</v>
      </c>
      <c r="AB160" s="159">
        <f>'приложение 1.1 '!AA160</f>
        <v>0</v>
      </c>
      <c r="AC160" s="159">
        <f>'приложение 1.1 '!AB160</f>
        <v>2</v>
      </c>
    </row>
    <row r="161" spans="1:29" ht="40.5">
      <c r="A161" s="659" t="str">
        <f>'приложение 1.1 '!A161</f>
        <v>1.1.4.17</v>
      </c>
      <c r="B161" s="692" t="str">
        <f>'приложение 1.1 '!B161</f>
        <v>Реконструкция  КЛ-10кв РП-103 ТП-246</v>
      </c>
      <c r="C161" s="485" t="str">
        <f>'приложение 1.1 '!C161</f>
        <v>C/П</v>
      </c>
      <c r="D161" s="457">
        <f>'приложение 1.1 '!D161</f>
        <v>0.31</v>
      </c>
      <c r="E161" s="457">
        <f>'приложение 1.1 '!E161</f>
        <v>0</v>
      </c>
      <c r="F161" s="190">
        <v>5.1674999999999995</v>
      </c>
      <c r="G161" s="485">
        <f>'приложение 1.1 '!F161</f>
        <v>2019</v>
      </c>
      <c r="H161" s="485">
        <f>'приложение 1.1 '!G161</f>
        <v>2019</v>
      </c>
      <c r="I161" s="159">
        <f>'приложение 1.1 '!H161</f>
        <v>0.77500000000000002</v>
      </c>
      <c r="J161" s="159">
        <f>'приложение 1.1 '!I161</f>
        <v>0.77500000000000002</v>
      </c>
      <c r="K161" s="159">
        <f>'приложение 1.1 '!J161</f>
        <v>0</v>
      </c>
      <c r="L161" s="159" t="str">
        <f>'приложение 1.1 '!K161</f>
        <v>-</v>
      </c>
      <c r="M161" s="159" t="str">
        <f>'приложение 1.1 '!L161</f>
        <v>-</v>
      </c>
      <c r="N161" s="159">
        <f>'приложение 1.1 '!M161</f>
        <v>0.31</v>
      </c>
      <c r="O161" s="159">
        <f>'приложение 1.1 '!N161</f>
        <v>0</v>
      </c>
      <c r="P161" s="159" t="str">
        <f>'приложение 1.1 '!O161</f>
        <v>-</v>
      </c>
      <c r="Q161" s="159" t="str">
        <f>'приложение 1.1 '!P161</f>
        <v>-</v>
      </c>
      <c r="R161" s="159" t="str">
        <f>'приложение 1.1 '!Q161</f>
        <v>-</v>
      </c>
      <c r="S161" s="159" t="str">
        <f>'приложение 1.1 '!R161</f>
        <v>-</v>
      </c>
      <c r="T161" s="159" t="str">
        <f>'приложение 1.1 '!S161</f>
        <v>-</v>
      </c>
      <c r="U161" s="159" t="str">
        <f>'приложение 1.1 '!T161</f>
        <v>-</v>
      </c>
      <c r="V161" s="159">
        <f>'приложение 1.1 '!U161</f>
        <v>0.31</v>
      </c>
      <c r="W161" s="159">
        <f>'приложение 1.1 '!V161</f>
        <v>0</v>
      </c>
      <c r="X161" s="159">
        <f>'приложение 1.1 '!W161</f>
        <v>0</v>
      </c>
      <c r="Y161" s="159">
        <f>'приложение 1.1 '!X161</f>
        <v>0.77500000000000002</v>
      </c>
      <c r="Z161" s="159">
        <f>'приложение 1.1 '!Y161</f>
        <v>0</v>
      </c>
      <c r="AA161" s="159">
        <f>'приложение 1.1 '!Z161</f>
        <v>0</v>
      </c>
      <c r="AB161" s="159">
        <f>'приложение 1.1 '!AA161</f>
        <v>0</v>
      </c>
      <c r="AC161" s="159">
        <f>'приложение 1.1 '!AB161</f>
        <v>0.77500000000000002</v>
      </c>
    </row>
    <row r="162" spans="1:29" ht="40.5">
      <c r="A162" s="659" t="str">
        <f>'приложение 1.1 '!A162</f>
        <v>1.1.4.18</v>
      </c>
      <c r="B162" s="692" t="str">
        <f>'приложение 1.1 '!B162</f>
        <v>Реконструкция КЛ-10кв ПС 5 портал-1ф.х.з М/у Аэроф</v>
      </c>
      <c r="C162" s="485" t="str">
        <f>'приложение 1.1 '!C162</f>
        <v>C/П</v>
      </c>
      <c r="D162" s="457">
        <f>'приложение 1.1 '!D162</f>
        <v>0.4</v>
      </c>
      <c r="E162" s="457">
        <f>'приложение 1.1 '!E162</f>
        <v>0</v>
      </c>
      <c r="F162" s="190">
        <v>6.2009999999999996</v>
      </c>
      <c r="G162" s="485">
        <f>'приложение 1.1 '!F162</f>
        <v>2019</v>
      </c>
      <c r="H162" s="485">
        <f>'приложение 1.1 '!G162</f>
        <v>2019</v>
      </c>
      <c r="I162" s="159">
        <f>'приложение 1.1 '!H162</f>
        <v>1</v>
      </c>
      <c r="J162" s="159">
        <f>'приложение 1.1 '!I162</f>
        <v>1</v>
      </c>
      <c r="K162" s="159">
        <f>'приложение 1.1 '!J162</f>
        <v>0</v>
      </c>
      <c r="L162" s="159" t="str">
        <f>'приложение 1.1 '!K162</f>
        <v>-</v>
      </c>
      <c r="M162" s="159" t="str">
        <f>'приложение 1.1 '!L162</f>
        <v>-</v>
      </c>
      <c r="N162" s="159">
        <f>'приложение 1.1 '!M162</f>
        <v>0.4</v>
      </c>
      <c r="O162" s="159">
        <f>'приложение 1.1 '!N162</f>
        <v>0</v>
      </c>
      <c r="P162" s="159" t="str">
        <f>'приложение 1.1 '!O162</f>
        <v>-</v>
      </c>
      <c r="Q162" s="159" t="str">
        <f>'приложение 1.1 '!P162</f>
        <v>-</v>
      </c>
      <c r="R162" s="159" t="str">
        <f>'приложение 1.1 '!Q162</f>
        <v>-</v>
      </c>
      <c r="S162" s="159" t="str">
        <f>'приложение 1.1 '!R162</f>
        <v>-</v>
      </c>
      <c r="T162" s="159" t="str">
        <f>'приложение 1.1 '!S162</f>
        <v>-</v>
      </c>
      <c r="U162" s="159" t="str">
        <f>'приложение 1.1 '!T162</f>
        <v>-</v>
      </c>
      <c r="V162" s="159">
        <f>'приложение 1.1 '!U162</f>
        <v>0.4</v>
      </c>
      <c r="W162" s="159">
        <f>'приложение 1.1 '!V162</f>
        <v>0</v>
      </c>
      <c r="X162" s="159">
        <f>'приложение 1.1 '!W162</f>
        <v>0</v>
      </c>
      <c r="Y162" s="159">
        <f>'приложение 1.1 '!X162</f>
        <v>1</v>
      </c>
      <c r="Z162" s="159">
        <f>'приложение 1.1 '!Y162</f>
        <v>0</v>
      </c>
      <c r="AA162" s="159">
        <f>'приложение 1.1 '!Z162</f>
        <v>0</v>
      </c>
      <c r="AB162" s="159">
        <f>'приложение 1.1 '!AA162</f>
        <v>0</v>
      </c>
      <c r="AC162" s="159">
        <f>'приложение 1.1 '!AB162</f>
        <v>1</v>
      </c>
    </row>
    <row r="163" spans="1:29" ht="40.5">
      <c r="A163" s="659" t="str">
        <f>'приложение 1.1 '!A163</f>
        <v>1.1.4.19</v>
      </c>
      <c r="B163" s="692" t="str">
        <f>'приложение 1.1 '!B163</f>
        <v>Реконструкция КЛ-10кв  РП-103  -ТП-242</v>
      </c>
      <c r="C163" s="485" t="str">
        <f>'приложение 1.1 '!C163</f>
        <v>C/П</v>
      </c>
      <c r="D163" s="457">
        <f>'приложение 1.1 '!D163</f>
        <v>0.52</v>
      </c>
      <c r="E163" s="457">
        <f>'приложение 1.1 '!E163</f>
        <v>0</v>
      </c>
      <c r="F163" s="190">
        <v>5.8564999999999996</v>
      </c>
      <c r="G163" s="485">
        <f>'приложение 1.1 '!F163</f>
        <v>2019</v>
      </c>
      <c r="H163" s="485">
        <f>'приложение 1.1 '!G163</f>
        <v>2019</v>
      </c>
      <c r="I163" s="159">
        <f>'приложение 1.1 '!H163</f>
        <v>1.3</v>
      </c>
      <c r="J163" s="159">
        <f>'приложение 1.1 '!I163</f>
        <v>1.3</v>
      </c>
      <c r="K163" s="159">
        <f>'приложение 1.1 '!J163</f>
        <v>0</v>
      </c>
      <c r="L163" s="159" t="str">
        <f>'приложение 1.1 '!K163</f>
        <v>-</v>
      </c>
      <c r="M163" s="159" t="str">
        <f>'приложение 1.1 '!L163</f>
        <v>-</v>
      </c>
      <c r="N163" s="159">
        <f>'приложение 1.1 '!M163</f>
        <v>0.52</v>
      </c>
      <c r="O163" s="159">
        <f>'приложение 1.1 '!N163</f>
        <v>0</v>
      </c>
      <c r="P163" s="159" t="str">
        <f>'приложение 1.1 '!O163</f>
        <v>-</v>
      </c>
      <c r="Q163" s="159" t="str">
        <f>'приложение 1.1 '!P163</f>
        <v>-</v>
      </c>
      <c r="R163" s="159" t="str">
        <f>'приложение 1.1 '!Q163</f>
        <v>-</v>
      </c>
      <c r="S163" s="159" t="str">
        <f>'приложение 1.1 '!R163</f>
        <v>-</v>
      </c>
      <c r="T163" s="159" t="str">
        <f>'приложение 1.1 '!S163</f>
        <v>-</v>
      </c>
      <c r="U163" s="159" t="str">
        <f>'приложение 1.1 '!T163</f>
        <v>-</v>
      </c>
      <c r="V163" s="159">
        <f>'приложение 1.1 '!U163</f>
        <v>0.52</v>
      </c>
      <c r="W163" s="159">
        <f>'приложение 1.1 '!V163</f>
        <v>0</v>
      </c>
      <c r="X163" s="159">
        <f>'приложение 1.1 '!W163</f>
        <v>0</v>
      </c>
      <c r="Y163" s="159">
        <f>'приложение 1.1 '!X163</f>
        <v>1.3</v>
      </c>
      <c r="Z163" s="159">
        <f>'приложение 1.1 '!Y163</f>
        <v>0</v>
      </c>
      <c r="AA163" s="159">
        <f>'приложение 1.1 '!Z163</f>
        <v>0</v>
      </c>
      <c r="AB163" s="159">
        <f>'приложение 1.1 '!AA163</f>
        <v>0</v>
      </c>
      <c r="AC163" s="159">
        <f>'приложение 1.1 '!AB163</f>
        <v>1.3</v>
      </c>
    </row>
    <row r="164" spans="1:29" ht="40.5">
      <c r="A164" s="659" t="str">
        <f>'приложение 1.1 '!A164</f>
        <v>1.1.4.20</v>
      </c>
      <c r="B164" s="692" t="str">
        <f>'приложение 1.1 '!B164</f>
        <v>Реконструкция  КЛ-10кв  РП-103   до ТП243</v>
      </c>
      <c r="C164" s="485" t="str">
        <f>'приложение 1.1 '!C164</f>
        <v>C/П</v>
      </c>
      <c r="D164" s="457">
        <f>'приложение 1.1 '!D164</f>
        <v>0.7</v>
      </c>
      <c r="E164" s="457">
        <f>'приложение 1.1 '!E164</f>
        <v>0</v>
      </c>
      <c r="F164" s="190">
        <v>6.5454999999999997</v>
      </c>
      <c r="G164" s="485">
        <f>'приложение 1.1 '!F164</f>
        <v>2021</v>
      </c>
      <c r="H164" s="485">
        <f>'приложение 1.1 '!G164</f>
        <v>2021</v>
      </c>
      <c r="I164" s="159">
        <f>'приложение 1.1 '!H164</f>
        <v>1.75</v>
      </c>
      <c r="J164" s="159">
        <f>'приложение 1.1 '!I164</f>
        <v>1.75</v>
      </c>
      <c r="K164" s="159">
        <f>'приложение 1.1 '!J164</f>
        <v>0</v>
      </c>
      <c r="L164" s="159" t="str">
        <f>'приложение 1.1 '!K164</f>
        <v>-</v>
      </c>
      <c r="M164" s="159" t="str">
        <f>'приложение 1.1 '!L164</f>
        <v>-</v>
      </c>
      <c r="N164" s="159" t="str">
        <f>'приложение 1.1 '!M164</f>
        <v>-</v>
      </c>
      <c r="O164" s="159" t="str">
        <f>'приложение 1.1 '!N164</f>
        <v>-</v>
      </c>
      <c r="P164" s="159" t="str">
        <f>'приложение 1.1 '!O164</f>
        <v>-</v>
      </c>
      <c r="Q164" s="159" t="str">
        <f>'приложение 1.1 '!P164</f>
        <v>-</v>
      </c>
      <c r="R164" s="159">
        <f>'приложение 1.1 '!Q164</f>
        <v>0.7</v>
      </c>
      <c r="S164" s="159">
        <f>'приложение 1.1 '!R164</f>
        <v>0</v>
      </c>
      <c r="T164" s="159" t="str">
        <f>'приложение 1.1 '!S164</f>
        <v>-</v>
      </c>
      <c r="U164" s="159" t="str">
        <f>'приложение 1.1 '!T164</f>
        <v>-</v>
      </c>
      <c r="V164" s="159">
        <f>'приложение 1.1 '!U164</f>
        <v>0.7</v>
      </c>
      <c r="W164" s="159">
        <f>'приложение 1.1 '!V164</f>
        <v>0</v>
      </c>
      <c r="X164" s="159">
        <f>'приложение 1.1 '!W164</f>
        <v>0</v>
      </c>
      <c r="Y164" s="159">
        <f>'приложение 1.1 '!X164</f>
        <v>0</v>
      </c>
      <c r="Z164" s="159">
        <f>'приложение 1.1 '!Y164</f>
        <v>0</v>
      </c>
      <c r="AA164" s="159">
        <f>'приложение 1.1 '!Z164</f>
        <v>1.75</v>
      </c>
      <c r="AB164" s="159">
        <f>'приложение 1.1 '!AA164</f>
        <v>0</v>
      </c>
      <c r="AC164" s="159">
        <f>'приложение 1.1 '!AB164</f>
        <v>1.75</v>
      </c>
    </row>
    <row r="165" spans="1:29" ht="40.5">
      <c r="A165" s="659" t="str">
        <f>'приложение 1.1 '!A165</f>
        <v>1.1.4.21</v>
      </c>
      <c r="B165" s="692" t="str">
        <f>'приложение 1.1 '!B165</f>
        <v>Реконструкция КЛ-10кв ТП-242 до ТП-240</v>
      </c>
      <c r="C165" s="485" t="str">
        <f>'приложение 1.1 '!C165</f>
        <v>C/П</v>
      </c>
      <c r="D165" s="457">
        <f>'приложение 1.1 '!D165</f>
        <v>0.8</v>
      </c>
      <c r="E165" s="457">
        <f>'приложение 1.1 '!E165</f>
        <v>0</v>
      </c>
      <c r="F165" s="190">
        <v>6.89</v>
      </c>
      <c r="G165" s="485">
        <f>'приложение 1.1 '!F165</f>
        <v>2020</v>
      </c>
      <c r="H165" s="485">
        <f>'приложение 1.1 '!G165</f>
        <v>2020</v>
      </c>
      <c r="I165" s="159">
        <f>'приложение 1.1 '!H165</f>
        <v>2</v>
      </c>
      <c r="J165" s="159">
        <f>'приложение 1.1 '!I165</f>
        <v>2</v>
      </c>
      <c r="K165" s="159">
        <f>'приложение 1.1 '!J165</f>
        <v>0</v>
      </c>
      <c r="L165" s="159" t="str">
        <f>'приложение 1.1 '!K165</f>
        <v>-</v>
      </c>
      <c r="M165" s="159" t="str">
        <f>'приложение 1.1 '!L165</f>
        <v>-</v>
      </c>
      <c r="N165" s="159" t="str">
        <f>'приложение 1.1 '!M165</f>
        <v>-</v>
      </c>
      <c r="O165" s="159" t="str">
        <f>'приложение 1.1 '!N165</f>
        <v>-</v>
      </c>
      <c r="P165" s="159">
        <f>'приложение 1.1 '!O165</f>
        <v>0.8</v>
      </c>
      <c r="Q165" s="159">
        <f>'приложение 1.1 '!P165</f>
        <v>0</v>
      </c>
      <c r="R165" s="159" t="str">
        <f>'приложение 1.1 '!Q165</f>
        <v>-</v>
      </c>
      <c r="S165" s="159" t="str">
        <f>'приложение 1.1 '!R165</f>
        <v>-</v>
      </c>
      <c r="T165" s="159" t="str">
        <f>'приложение 1.1 '!S165</f>
        <v>-</v>
      </c>
      <c r="U165" s="159" t="str">
        <f>'приложение 1.1 '!T165</f>
        <v>-</v>
      </c>
      <c r="V165" s="159">
        <f>'приложение 1.1 '!U165</f>
        <v>0.8</v>
      </c>
      <c r="W165" s="159">
        <f>'приложение 1.1 '!V165</f>
        <v>0</v>
      </c>
      <c r="X165" s="159">
        <f>'приложение 1.1 '!W165</f>
        <v>0</v>
      </c>
      <c r="Y165" s="159">
        <f>'приложение 1.1 '!X165</f>
        <v>0</v>
      </c>
      <c r="Z165" s="159">
        <f>'приложение 1.1 '!Y165</f>
        <v>2</v>
      </c>
      <c r="AA165" s="159">
        <f>'приложение 1.1 '!Z165</f>
        <v>0</v>
      </c>
      <c r="AB165" s="159">
        <f>'приложение 1.1 '!AA165</f>
        <v>0</v>
      </c>
      <c r="AC165" s="159">
        <f>'приложение 1.1 '!AB165</f>
        <v>2</v>
      </c>
    </row>
    <row r="166" spans="1:29" ht="40.5">
      <c r="A166" s="659" t="str">
        <f>'приложение 1.1 '!A166</f>
        <v>1.1.4.22</v>
      </c>
      <c r="B166" s="692" t="str">
        <f>'приложение 1.1 '!B166</f>
        <v>Реконструкция КЛ-10кв от оп.31 ВЛ-10 до ТП-536</v>
      </c>
      <c r="C166" s="485" t="str">
        <f>'приложение 1.1 '!C166</f>
        <v>C/П</v>
      </c>
      <c r="D166" s="457">
        <f>'приложение 1.1 '!D166</f>
        <v>0.5</v>
      </c>
      <c r="E166" s="457">
        <f>'приложение 1.1 '!E166</f>
        <v>0</v>
      </c>
      <c r="F166" s="190">
        <v>7.2344999999999997</v>
      </c>
      <c r="G166" s="485">
        <f>'приложение 1.1 '!F166</f>
        <v>2020</v>
      </c>
      <c r="H166" s="485">
        <f>'приложение 1.1 '!G166</f>
        <v>2020</v>
      </c>
      <c r="I166" s="159">
        <f>'приложение 1.1 '!H166</f>
        <v>1.25</v>
      </c>
      <c r="J166" s="159">
        <f>'приложение 1.1 '!I166</f>
        <v>1.25</v>
      </c>
      <c r="K166" s="159">
        <f>'приложение 1.1 '!J166</f>
        <v>0</v>
      </c>
      <c r="L166" s="159" t="str">
        <f>'приложение 1.1 '!K166</f>
        <v>-</v>
      </c>
      <c r="M166" s="159" t="str">
        <f>'приложение 1.1 '!L166</f>
        <v>-</v>
      </c>
      <c r="N166" s="159" t="str">
        <f>'приложение 1.1 '!M166</f>
        <v>-</v>
      </c>
      <c r="O166" s="159" t="str">
        <f>'приложение 1.1 '!N166</f>
        <v>-</v>
      </c>
      <c r="P166" s="159">
        <f>'приложение 1.1 '!O166</f>
        <v>0.5</v>
      </c>
      <c r="Q166" s="159">
        <f>'приложение 1.1 '!P166</f>
        <v>0</v>
      </c>
      <c r="R166" s="159" t="str">
        <f>'приложение 1.1 '!Q166</f>
        <v>-</v>
      </c>
      <c r="S166" s="159" t="str">
        <f>'приложение 1.1 '!R166</f>
        <v>-</v>
      </c>
      <c r="T166" s="159" t="str">
        <f>'приложение 1.1 '!S166</f>
        <v>-</v>
      </c>
      <c r="U166" s="159" t="str">
        <f>'приложение 1.1 '!T166</f>
        <v>-</v>
      </c>
      <c r="V166" s="159">
        <f>'приложение 1.1 '!U166</f>
        <v>0.5</v>
      </c>
      <c r="W166" s="159">
        <f>'приложение 1.1 '!V166</f>
        <v>0</v>
      </c>
      <c r="X166" s="159">
        <f>'приложение 1.1 '!W166</f>
        <v>0</v>
      </c>
      <c r="Y166" s="159">
        <f>'приложение 1.1 '!X166</f>
        <v>0</v>
      </c>
      <c r="Z166" s="159">
        <f>'приложение 1.1 '!Y166</f>
        <v>1.25</v>
      </c>
      <c r="AA166" s="159">
        <f>'приложение 1.1 '!Z166</f>
        <v>0</v>
      </c>
      <c r="AB166" s="159">
        <f>'приложение 1.1 '!AA166</f>
        <v>0</v>
      </c>
      <c r="AC166" s="159">
        <f>'приложение 1.1 '!AB166</f>
        <v>1.25</v>
      </c>
    </row>
    <row r="167" spans="1:29" ht="40.5">
      <c r="A167" s="659" t="str">
        <f>'приложение 1.1 '!A167</f>
        <v>1.1.4.23</v>
      </c>
      <c r="B167" s="692" t="str">
        <f>'приложение 1.1 '!B167</f>
        <v>Реконструкция КЛ - 10 кВ от ТП - 461 до ТП-464 мкр. 27</v>
      </c>
      <c r="C167" s="485" t="str">
        <f>'приложение 1.1 '!C167</f>
        <v>C/П</v>
      </c>
      <c r="D167" s="457">
        <f>'приложение 1.1 '!D167</f>
        <v>0.55800000000000005</v>
      </c>
      <c r="E167" s="457">
        <f>'приложение 1.1 '!E167</f>
        <v>0</v>
      </c>
      <c r="F167" s="190">
        <v>9.301499999999999</v>
      </c>
      <c r="G167" s="485">
        <f>'приложение 1.1 '!F167</f>
        <v>2020</v>
      </c>
      <c r="H167" s="485">
        <f>'приложение 1.1 '!G167</f>
        <v>2020</v>
      </c>
      <c r="I167" s="159">
        <f>'приложение 1.1 '!H167</f>
        <v>1.395</v>
      </c>
      <c r="J167" s="159">
        <f>'приложение 1.1 '!I167</f>
        <v>1.395</v>
      </c>
      <c r="K167" s="159">
        <f>'приложение 1.1 '!J167</f>
        <v>0</v>
      </c>
      <c r="L167" s="159" t="str">
        <f>'приложение 1.1 '!K167</f>
        <v>-</v>
      </c>
      <c r="M167" s="159" t="str">
        <f>'приложение 1.1 '!L167</f>
        <v>-</v>
      </c>
      <c r="N167" s="159" t="str">
        <f>'приложение 1.1 '!M167</f>
        <v>-</v>
      </c>
      <c r="O167" s="159" t="str">
        <f>'приложение 1.1 '!N167</f>
        <v>-</v>
      </c>
      <c r="P167" s="159">
        <f>'приложение 1.1 '!O167</f>
        <v>0.55800000000000005</v>
      </c>
      <c r="Q167" s="159">
        <f>'приложение 1.1 '!P167</f>
        <v>0</v>
      </c>
      <c r="R167" s="159" t="str">
        <f>'приложение 1.1 '!Q167</f>
        <v>-</v>
      </c>
      <c r="S167" s="159" t="str">
        <f>'приложение 1.1 '!R167</f>
        <v>-</v>
      </c>
      <c r="T167" s="159" t="str">
        <f>'приложение 1.1 '!S167</f>
        <v>-</v>
      </c>
      <c r="U167" s="159" t="str">
        <f>'приложение 1.1 '!T167</f>
        <v>-</v>
      </c>
      <c r="V167" s="159">
        <f>'приложение 1.1 '!U167</f>
        <v>0.55800000000000005</v>
      </c>
      <c r="W167" s="159">
        <f>'приложение 1.1 '!V167</f>
        <v>0</v>
      </c>
      <c r="X167" s="159">
        <f>'приложение 1.1 '!W167</f>
        <v>0</v>
      </c>
      <c r="Y167" s="159">
        <f>'приложение 1.1 '!X167</f>
        <v>0</v>
      </c>
      <c r="Z167" s="159">
        <f>'приложение 1.1 '!Y167</f>
        <v>1.395</v>
      </c>
      <c r="AA167" s="159">
        <f>'приложение 1.1 '!Z167</f>
        <v>0</v>
      </c>
      <c r="AB167" s="159">
        <f>'приложение 1.1 '!AA167</f>
        <v>0</v>
      </c>
      <c r="AC167" s="159">
        <f>'приложение 1.1 '!AB167</f>
        <v>1.395</v>
      </c>
    </row>
    <row r="168" spans="1:29" ht="40.5">
      <c r="A168" s="659" t="str">
        <f>'приложение 1.1 '!A168</f>
        <v>1.1.4.24</v>
      </c>
      <c r="B168" s="692" t="str">
        <f>'приложение 1.1 '!B168</f>
        <v>Реконструкция КЛ - 10 кВ от ТП - 426 до ТП - 427</v>
      </c>
      <c r="C168" s="485" t="str">
        <f>'приложение 1.1 '!C168</f>
        <v>C/П</v>
      </c>
      <c r="D168" s="457">
        <f>'приложение 1.1 '!D168</f>
        <v>0.4</v>
      </c>
      <c r="E168" s="457">
        <f>'приложение 1.1 '!E168</f>
        <v>0</v>
      </c>
      <c r="F168" s="190">
        <v>9.645999999999999</v>
      </c>
      <c r="G168" s="485">
        <f>'приложение 1.1 '!F168</f>
        <v>2020</v>
      </c>
      <c r="H168" s="485">
        <f>'приложение 1.1 '!G168</f>
        <v>2020</v>
      </c>
      <c r="I168" s="159">
        <f>'приложение 1.1 '!H168</f>
        <v>1</v>
      </c>
      <c r="J168" s="159">
        <f>'приложение 1.1 '!I168</f>
        <v>1</v>
      </c>
      <c r="K168" s="159">
        <f>'приложение 1.1 '!J168</f>
        <v>0</v>
      </c>
      <c r="L168" s="159" t="str">
        <f>'приложение 1.1 '!K168</f>
        <v>-</v>
      </c>
      <c r="M168" s="159" t="str">
        <f>'приложение 1.1 '!L168</f>
        <v>-</v>
      </c>
      <c r="N168" s="159" t="str">
        <f>'приложение 1.1 '!M168</f>
        <v>-</v>
      </c>
      <c r="O168" s="159" t="str">
        <f>'приложение 1.1 '!N168</f>
        <v>-</v>
      </c>
      <c r="P168" s="159">
        <f>'приложение 1.1 '!O168</f>
        <v>0.4</v>
      </c>
      <c r="Q168" s="159">
        <f>'приложение 1.1 '!P168</f>
        <v>0</v>
      </c>
      <c r="R168" s="159" t="str">
        <f>'приложение 1.1 '!Q168</f>
        <v>-</v>
      </c>
      <c r="S168" s="159" t="str">
        <f>'приложение 1.1 '!R168</f>
        <v>-</v>
      </c>
      <c r="T168" s="159" t="str">
        <f>'приложение 1.1 '!S168</f>
        <v>-</v>
      </c>
      <c r="U168" s="159" t="str">
        <f>'приложение 1.1 '!T168</f>
        <v>-</v>
      </c>
      <c r="V168" s="159">
        <f>'приложение 1.1 '!U168</f>
        <v>0.4</v>
      </c>
      <c r="W168" s="159">
        <f>'приложение 1.1 '!V168</f>
        <v>0</v>
      </c>
      <c r="X168" s="159">
        <f>'приложение 1.1 '!W168</f>
        <v>0</v>
      </c>
      <c r="Y168" s="159">
        <f>'приложение 1.1 '!X168</f>
        <v>0</v>
      </c>
      <c r="Z168" s="159">
        <f>'приложение 1.1 '!Y168</f>
        <v>1</v>
      </c>
      <c r="AA168" s="159">
        <f>'приложение 1.1 '!Z168</f>
        <v>0</v>
      </c>
      <c r="AB168" s="159">
        <f>'приложение 1.1 '!AA168</f>
        <v>0</v>
      </c>
      <c r="AC168" s="159">
        <f>'приложение 1.1 '!AB168</f>
        <v>1</v>
      </c>
    </row>
    <row r="169" spans="1:29" ht="40.5">
      <c r="A169" s="659" t="str">
        <f>'приложение 1.1 '!A169</f>
        <v>1.1.4.25</v>
      </c>
      <c r="B169" s="692" t="str">
        <f>'приложение 1.1 '!B169</f>
        <v>Реконструкция КЛ -10 кВ ТП - 428- ТП - 433</v>
      </c>
      <c r="C169" s="485" t="str">
        <f>'приложение 1.1 '!C169</f>
        <v>C/П</v>
      </c>
      <c r="D169" s="457">
        <f>'приложение 1.1 '!D169</f>
        <v>0.38</v>
      </c>
      <c r="E169" s="457">
        <f>'приложение 1.1 '!E169</f>
        <v>0</v>
      </c>
      <c r="F169" s="190">
        <v>5.1674999999999995</v>
      </c>
      <c r="G169" s="485">
        <f>'приложение 1.1 '!F169</f>
        <v>2020</v>
      </c>
      <c r="H169" s="485">
        <f>'приложение 1.1 '!G169</f>
        <v>2020</v>
      </c>
      <c r="I169" s="159">
        <f>'приложение 1.1 '!H169</f>
        <v>0.95</v>
      </c>
      <c r="J169" s="159">
        <f>'приложение 1.1 '!I169</f>
        <v>0.95</v>
      </c>
      <c r="K169" s="159">
        <f>'приложение 1.1 '!J169</f>
        <v>0</v>
      </c>
      <c r="L169" s="159" t="str">
        <f>'приложение 1.1 '!K169</f>
        <v>-</v>
      </c>
      <c r="M169" s="159" t="str">
        <f>'приложение 1.1 '!L169</f>
        <v>-</v>
      </c>
      <c r="N169" s="159" t="str">
        <f>'приложение 1.1 '!M169</f>
        <v>-</v>
      </c>
      <c r="O169" s="159" t="str">
        <f>'приложение 1.1 '!N169</f>
        <v>-</v>
      </c>
      <c r="P169" s="159">
        <f>'приложение 1.1 '!O169</f>
        <v>0.38</v>
      </c>
      <c r="Q169" s="159">
        <f>'приложение 1.1 '!P169</f>
        <v>0</v>
      </c>
      <c r="R169" s="159" t="str">
        <f>'приложение 1.1 '!Q169</f>
        <v>-</v>
      </c>
      <c r="S169" s="159" t="str">
        <f>'приложение 1.1 '!R169</f>
        <v>-</v>
      </c>
      <c r="T169" s="159" t="str">
        <f>'приложение 1.1 '!S169</f>
        <v>-</v>
      </c>
      <c r="U169" s="159" t="str">
        <f>'приложение 1.1 '!T169</f>
        <v>-</v>
      </c>
      <c r="V169" s="159">
        <f>'приложение 1.1 '!U169</f>
        <v>0.38</v>
      </c>
      <c r="W169" s="159">
        <f>'приложение 1.1 '!V169</f>
        <v>0</v>
      </c>
      <c r="X169" s="159">
        <f>'приложение 1.1 '!W169</f>
        <v>0</v>
      </c>
      <c r="Y169" s="159">
        <f>'приложение 1.1 '!X169</f>
        <v>0</v>
      </c>
      <c r="Z169" s="159">
        <f>'приложение 1.1 '!Y169</f>
        <v>0.95</v>
      </c>
      <c r="AA169" s="159">
        <f>'приложение 1.1 '!Z169</f>
        <v>0</v>
      </c>
      <c r="AB169" s="159">
        <f>'приложение 1.1 '!AA169</f>
        <v>0</v>
      </c>
      <c r="AC169" s="159">
        <f>'приложение 1.1 '!AB169</f>
        <v>0.95</v>
      </c>
    </row>
    <row r="170" spans="1:29" ht="40.5">
      <c r="A170" s="659" t="str">
        <f>'приложение 1.1 '!A170</f>
        <v>1.1.4.26</v>
      </c>
      <c r="B170" s="692" t="str">
        <f>'приложение 1.1 '!B170</f>
        <v>Реконструкция КЛ -10 кВ ТП - 432 -ТП - 434</v>
      </c>
      <c r="C170" s="485" t="str">
        <f>'приложение 1.1 '!C170</f>
        <v>C/П</v>
      </c>
      <c r="D170" s="457">
        <f>'приложение 1.1 '!D170</f>
        <v>0.18</v>
      </c>
      <c r="E170" s="457">
        <f>'приложение 1.1 '!E170</f>
        <v>0</v>
      </c>
      <c r="F170" s="190">
        <v>15.5025</v>
      </c>
      <c r="G170" s="485">
        <f>'приложение 1.1 '!F170</f>
        <v>2020</v>
      </c>
      <c r="H170" s="485">
        <f>'приложение 1.1 '!G170</f>
        <v>2020</v>
      </c>
      <c r="I170" s="159">
        <f>'приложение 1.1 '!H170</f>
        <v>0.45</v>
      </c>
      <c r="J170" s="159">
        <f>'приложение 1.1 '!I170</f>
        <v>0.45</v>
      </c>
      <c r="K170" s="159">
        <f>'приложение 1.1 '!J170</f>
        <v>0</v>
      </c>
      <c r="L170" s="159" t="str">
        <f>'приложение 1.1 '!K170</f>
        <v>-</v>
      </c>
      <c r="M170" s="159" t="str">
        <f>'приложение 1.1 '!L170</f>
        <v>-</v>
      </c>
      <c r="N170" s="159" t="str">
        <f>'приложение 1.1 '!M170</f>
        <v>-</v>
      </c>
      <c r="O170" s="159" t="str">
        <f>'приложение 1.1 '!N170</f>
        <v>-</v>
      </c>
      <c r="P170" s="159">
        <f>'приложение 1.1 '!O170</f>
        <v>0.18</v>
      </c>
      <c r="Q170" s="159">
        <f>'приложение 1.1 '!P170</f>
        <v>0</v>
      </c>
      <c r="R170" s="159" t="str">
        <f>'приложение 1.1 '!Q170</f>
        <v>-</v>
      </c>
      <c r="S170" s="159" t="str">
        <f>'приложение 1.1 '!R170</f>
        <v>-</v>
      </c>
      <c r="T170" s="159" t="str">
        <f>'приложение 1.1 '!S170</f>
        <v>-</v>
      </c>
      <c r="U170" s="159" t="str">
        <f>'приложение 1.1 '!T170</f>
        <v>-</v>
      </c>
      <c r="V170" s="159">
        <f>'приложение 1.1 '!U170</f>
        <v>0.18</v>
      </c>
      <c r="W170" s="159">
        <f>'приложение 1.1 '!V170</f>
        <v>0</v>
      </c>
      <c r="X170" s="159">
        <f>'приложение 1.1 '!W170</f>
        <v>0</v>
      </c>
      <c r="Y170" s="159">
        <f>'приложение 1.1 '!X170</f>
        <v>0</v>
      </c>
      <c r="Z170" s="159">
        <f>'приложение 1.1 '!Y170</f>
        <v>0.45</v>
      </c>
      <c r="AA170" s="159">
        <f>'приложение 1.1 '!Z170</f>
        <v>0</v>
      </c>
      <c r="AB170" s="159">
        <f>'приложение 1.1 '!AA170</f>
        <v>0</v>
      </c>
      <c r="AC170" s="159">
        <f>'приложение 1.1 '!AB170</f>
        <v>0.45</v>
      </c>
    </row>
    <row r="171" spans="1:29" ht="40.5">
      <c r="A171" s="659" t="str">
        <f>'приложение 1.1 '!A171</f>
        <v>1.1.4.27</v>
      </c>
      <c r="B171" s="692" t="str">
        <f>'приложение 1.1 '!B171</f>
        <v>Реконструкция КЛ - 10 кВ ТП - 433 - ТП - 434 мкр. 23</v>
      </c>
      <c r="C171" s="485" t="str">
        <f>'приложение 1.1 '!C171</f>
        <v>C/П</v>
      </c>
      <c r="D171" s="457">
        <f>'приложение 1.1 '!D171</f>
        <v>0.43</v>
      </c>
      <c r="E171" s="457">
        <f>'приложение 1.1 '!E171</f>
        <v>0</v>
      </c>
      <c r="F171" s="190">
        <v>16.191499999999998</v>
      </c>
      <c r="G171" s="485">
        <f>'приложение 1.1 '!F171</f>
        <v>2020</v>
      </c>
      <c r="H171" s="485">
        <f>'приложение 1.1 '!G171</f>
        <v>2020</v>
      </c>
      <c r="I171" s="159">
        <f>'приложение 1.1 '!H171</f>
        <v>1.075</v>
      </c>
      <c r="J171" s="159">
        <f>'приложение 1.1 '!I171</f>
        <v>1.075</v>
      </c>
      <c r="K171" s="159">
        <f>'приложение 1.1 '!J171</f>
        <v>0</v>
      </c>
      <c r="L171" s="159" t="str">
        <f>'приложение 1.1 '!K171</f>
        <v>-</v>
      </c>
      <c r="M171" s="159" t="str">
        <f>'приложение 1.1 '!L171</f>
        <v>-</v>
      </c>
      <c r="N171" s="159" t="str">
        <f>'приложение 1.1 '!M171</f>
        <v>-</v>
      </c>
      <c r="O171" s="159" t="str">
        <f>'приложение 1.1 '!N171</f>
        <v>-</v>
      </c>
      <c r="P171" s="159">
        <f>'приложение 1.1 '!O171</f>
        <v>0.43</v>
      </c>
      <c r="Q171" s="159">
        <f>'приложение 1.1 '!P171</f>
        <v>0</v>
      </c>
      <c r="R171" s="159" t="str">
        <f>'приложение 1.1 '!Q171</f>
        <v>-</v>
      </c>
      <c r="S171" s="159" t="str">
        <f>'приложение 1.1 '!R171</f>
        <v>-</v>
      </c>
      <c r="T171" s="159" t="str">
        <f>'приложение 1.1 '!S171</f>
        <v>-</v>
      </c>
      <c r="U171" s="159" t="str">
        <f>'приложение 1.1 '!T171</f>
        <v>-</v>
      </c>
      <c r="V171" s="159">
        <f>'приложение 1.1 '!U171</f>
        <v>0.43</v>
      </c>
      <c r="W171" s="159">
        <f>'приложение 1.1 '!V171</f>
        <v>0</v>
      </c>
      <c r="X171" s="159">
        <f>'приложение 1.1 '!W171</f>
        <v>0</v>
      </c>
      <c r="Y171" s="159">
        <f>'приложение 1.1 '!X171</f>
        <v>0</v>
      </c>
      <c r="Z171" s="159">
        <f>'приложение 1.1 '!Y171</f>
        <v>1.075</v>
      </c>
      <c r="AA171" s="159">
        <f>'приложение 1.1 '!Z171</f>
        <v>0</v>
      </c>
      <c r="AB171" s="159">
        <f>'приложение 1.1 '!AA171</f>
        <v>0</v>
      </c>
      <c r="AC171" s="159">
        <f>'приложение 1.1 '!AB171</f>
        <v>1.075</v>
      </c>
    </row>
    <row r="172" spans="1:29" ht="40.5">
      <c r="A172" s="659" t="str">
        <f>'приложение 1.1 '!A172</f>
        <v>1.1.4.28</v>
      </c>
      <c r="B172" s="692" t="str">
        <f>'приложение 1.1 '!B172</f>
        <v>Реконструкция КЛ-10кв от РП-121 до  ТП-462 мкр,27</v>
      </c>
      <c r="C172" s="485" t="str">
        <f>'приложение 1.1 '!C172</f>
        <v>C/П</v>
      </c>
      <c r="D172" s="457">
        <f>'приложение 1.1 '!D172</f>
        <v>0.376</v>
      </c>
      <c r="E172" s="457">
        <f>'приложение 1.1 '!E172</f>
        <v>0</v>
      </c>
      <c r="F172" s="190">
        <v>15.847</v>
      </c>
      <c r="G172" s="485">
        <f>'приложение 1.1 '!F172</f>
        <v>2020</v>
      </c>
      <c r="H172" s="485">
        <f>'приложение 1.1 '!G172</f>
        <v>2020</v>
      </c>
      <c r="I172" s="159">
        <f>'приложение 1.1 '!H172</f>
        <v>0.94</v>
      </c>
      <c r="J172" s="159">
        <f>'приложение 1.1 '!I172</f>
        <v>0.94</v>
      </c>
      <c r="K172" s="159">
        <f>'приложение 1.1 '!J172</f>
        <v>0</v>
      </c>
      <c r="L172" s="159" t="str">
        <f>'приложение 1.1 '!K172</f>
        <v>-</v>
      </c>
      <c r="M172" s="159" t="str">
        <f>'приложение 1.1 '!L172</f>
        <v>-</v>
      </c>
      <c r="N172" s="159" t="str">
        <f>'приложение 1.1 '!M172</f>
        <v>-</v>
      </c>
      <c r="O172" s="159" t="str">
        <f>'приложение 1.1 '!N172</f>
        <v>-</v>
      </c>
      <c r="P172" s="159">
        <f>'приложение 1.1 '!O172</f>
        <v>0.376</v>
      </c>
      <c r="Q172" s="159">
        <f>'приложение 1.1 '!P172</f>
        <v>0</v>
      </c>
      <c r="R172" s="159" t="str">
        <f>'приложение 1.1 '!Q172</f>
        <v>-</v>
      </c>
      <c r="S172" s="159" t="str">
        <f>'приложение 1.1 '!R172</f>
        <v>-</v>
      </c>
      <c r="T172" s="159" t="str">
        <f>'приложение 1.1 '!S172</f>
        <v>-</v>
      </c>
      <c r="U172" s="159" t="str">
        <f>'приложение 1.1 '!T172</f>
        <v>-</v>
      </c>
      <c r="V172" s="159">
        <f>'приложение 1.1 '!U172</f>
        <v>0.376</v>
      </c>
      <c r="W172" s="159">
        <f>'приложение 1.1 '!V172</f>
        <v>0</v>
      </c>
      <c r="X172" s="159">
        <f>'приложение 1.1 '!W172</f>
        <v>0</v>
      </c>
      <c r="Y172" s="159">
        <f>'приложение 1.1 '!X172</f>
        <v>0</v>
      </c>
      <c r="Z172" s="159">
        <f>'приложение 1.1 '!Y172</f>
        <v>0.94</v>
      </c>
      <c r="AA172" s="159">
        <f>'приложение 1.1 '!Z172</f>
        <v>0</v>
      </c>
      <c r="AB172" s="159">
        <f>'приложение 1.1 '!AA172</f>
        <v>0</v>
      </c>
      <c r="AC172" s="159">
        <f>'приложение 1.1 '!AB172</f>
        <v>0.94</v>
      </c>
    </row>
    <row r="173" spans="1:29" ht="40.5">
      <c r="A173" s="659" t="str">
        <f>'приложение 1.1 '!A173</f>
        <v>1.1.4.29</v>
      </c>
      <c r="B173" s="692" t="str">
        <f>'приложение 1.1 '!B173</f>
        <v>Реконструкция  КЛ-10кв  РП-109   до ТП-309 мкр.11А</v>
      </c>
      <c r="C173" s="485" t="str">
        <f>'приложение 1.1 '!C173</f>
        <v>C/П</v>
      </c>
      <c r="D173" s="457">
        <f>'приложение 1.1 '!D173</f>
        <v>0.58599999999999997</v>
      </c>
      <c r="E173" s="457">
        <f>'приложение 1.1 '!E173</f>
        <v>0</v>
      </c>
      <c r="F173" s="190">
        <v>12.057499999999999</v>
      </c>
      <c r="G173" s="485">
        <f>'приложение 1.1 '!F173</f>
        <v>2022</v>
      </c>
      <c r="H173" s="485">
        <f>'приложение 1.1 '!G173</f>
        <v>2022</v>
      </c>
      <c r="I173" s="159">
        <f>'приложение 1.1 '!H173</f>
        <v>1.4650000000000001</v>
      </c>
      <c r="J173" s="159">
        <f>'приложение 1.1 '!I173</f>
        <v>1.4650000000000001</v>
      </c>
      <c r="K173" s="159">
        <f>'приложение 1.1 '!J173</f>
        <v>0</v>
      </c>
      <c r="L173" s="159" t="str">
        <f>'приложение 1.1 '!K173</f>
        <v>-</v>
      </c>
      <c r="M173" s="159" t="str">
        <f>'приложение 1.1 '!L173</f>
        <v>-</v>
      </c>
      <c r="N173" s="159" t="str">
        <f>'приложение 1.1 '!M173</f>
        <v>-</v>
      </c>
      <c r="O173" s="159" t="str">
        <f>'приложение 1.1 '!N173</f>
        <v>-</v>
      </c>
      <c r="P173" s="159" t="str">
        <f>'приложение 1.1 '!O173</f>
        <v>-</v>
      </c>
      <c r="Q173" s="159" t="str">
        <f>'приложение 1.1 '!P173</f>
        <v>-</v>
      </c>
      <c r="R173" s="159" t="str">
        <f>'приложение 1.1 '!Q173</f>
        <v>-</v>
      </c>
      <c r="S173" s="159" t="str">
        <f>'приложение 1.1 '!R173</f>
        <v>-</v>
      </c>
      <c r="T173" s="159">
        <f>'приложение 1.1 '!S173</f>
        <v>0.58599999999999997</v>
      </c>
      <c r="U173" s="159">
        <f>'приложение 1.1 '!T173</f>
        <v>0</v>
      </c>
      <c r="V173" s="159">
        <f>'приложение 1.1 '!U173</f>
        <v>0.58599999999999997</v>
      </c>
      <c r="W173" s="159">
        <f>'приложение 1.1 '!V173</f>
        <v>0</v>
      </c>
      <c r="X173" s="159">
        <f>'приложение 1.1 '!W173</f>
        <v>0</v>
      </c>
      <c r="Y173" s="159">
        <f>'приложение 1.1 '!X173</f>
        <v>0</v>
      </c>
      <c r="Z173" s="159">
        <f>'приложение 1.1 '!Y173</f>
        <v>0</v>
      </c>
      <c r="AA173" s="159">
        <f>'приложение 1.1 '!Z173</f>
        <v>0</v>
      </c>
      <c r="AB173" s="159">
        <f>'приложение 1.1 '!AA173</f>
        <v>1.4650000000000001</v>
      </c>
      <c r="AC173" s="159">
        <f>'приложение 1.1 '!AB173</f>
        <v>1.4650000000000001</v>
      </c>
    </row>
    <row r="174" spans="1:29" ht="40.5">
      <c r="A174" s="659" t="str">
        <f>'приложение 1.1 '!A174</f>
        <v>1.1.4.30</v>
      </c>
      <c r="B174" s="692" t="str">
        <f>'приложение 1.1 '!B174</f>
        <v>Реконструкция КЛ - 10кВ РП - 115 -ТП - 398 ЭСК № 49</v>
      </c>
      <c r="C174" s="485" t="str">
        <f>'приложение 1.1 '!C174</f>
        <v>C/П</v>
      </c>
      <c r="D174" s="457">
        <f>'приложение 1.1 '!D174</f>
        <v>0.28399999999999997</v>
      </c>
      <c r="E174" s="457">
        <f>'приложение 1.1 '!E174</f>
        <v>0</v>
      </c>
      <c r="F174" s="190">
        <v>12.401999999999999</v>
      </c>
      <c r="G174" s="485">
        <f>'приложение 1.1 '!F174</f>
        <v>2022</v>
      </c>
      <c r="H174" s="485">
        <f>'приложение 1.1 '!G174</f>
        <v>2022</v>
      </c>
      <c r="I174" s="159">
        <f>'приложение 1.1 '!H174</f>
        <v>0.71</v>
      </c>
      <c r="J174" s="159">
        <f>'приложение 1.1 '!I174</f>
        <v>0.71</v>
      </c>
      <c r="K174" s="159">
        <f>'приложение 1.1 '!J174</f>
        <v>0</v>
      </c>
      <c r="L174" s="159" t="str">
        <f>'приложение 1.1 '!K174</f>
        <v>-</v>
      </c>
      <c r="M174" s="159" t="str">
        <f>'приложение 1.1 '!L174</f>
        <v>-</v>
      </c>
      <c r="N174" s="159" t="str">
        <f>'приложение 1.1 '!M174</f>
        <v>-</v>
      </c>
      <c r="O174" s="159" t="str">
        <f>'приложение 1.1 '!N174</f>
        <v>-</v>
      </c>
      <c r="P174" s="159" t="str">
        <f>'приложение 1.1 '!O174</f>
        <v>-</v>
      </c>
      <c r="Q174" s="159" t="str">
        <f>'приложение 1.1 '!P174</f>
        <v>-</v>
      </c>
      <c r="R174" s="159" t="str">
        <f>'приложение 1.1 '!Q174</f>
        <v>-</v>
      </c>
      <c r="S174" s="159" t="str">
        <f>'приложение 1.1 '!R174</f>
        <v>-</v>
      </c>
      <c r="T174" s="159">
        <f>'приложение 1.1 '!S174</f>
        <v>0.28399999999999997</v>
      </c>
      <c r="U174" s="159">
        <f>'приложение 1.1 '!T174</f>
        <v>0</v>
      </c>
      <c r="V174" s="159">
        <f>'приложение 1.1 '!U174</f>
        <v>0.28399999999999997</v>
      </c>
      <c r="W174" s="159">
        <f>'приложение 1.1 '!V174</f>
        <v>0</v>
      </c>
      <c r="X174" s="159">
        <f>'приложение 1.1 '!W174</f>
        <v>0</v>
      </c>
      <c r="Y174" s="159">
        <f>'приложение 1.1 '!X174</f>
        <v>0</v>
      </c>
      <c r="Z174" s="159">
        <f>'приложение 1.1 '!Y174</f>
        <v>0</v>
      </c>
      <c r="AA174" s="159">
        <f>'приложение 1.1 '!Z174</f>
        <v>0</v>
      </c>
      <c r="AB174" s="159">
        <f>'приложение 1.1 '!AA174</f>
        <v>0.71</v>
      </c>
      <c r="AC174" s="159">
        <f>'приложение 1.1 '!AB174</f>
        <v>0.71</v>
      </c>
    </row>
    <row r="175" spans="1:29" ht="40.5">
      <c r="A175" s="659" t="str">
        <f>'приложение 1.1 '!A175</f>
        <v>1.1.4.31</v>
      </c>
      <c r="B175" s="692" t="str">
        <f>'приложение 1.1 '!B175</f>
        <v>Реконструкция КЛ - 10кВ РП - 115 -ТП- 395 ЭСК № 49</v>
      </c>
      <c r="C175" s="485" t="str">
        <f>'приложение 1.1 '!C175</f>
        <v>C/П</v>
      </c>
      <c r="D175" s="457">
        <f>'приложение 1.1 '!D175</f>
        <v>0.626</v>
      </c>
      <c r="E175" s="457">
        <f>'приложение 1.1 '!E175</f>
        <v>0</v>
      </c>
      <c r="F175" s="190">
        <v>17.224999999999998</v>
      </c>
      <c r="G175" s="485">
        <f>'приложение 1.1 '!F175</f>
        <v>2022</v>
      </c>
      <c r="H175" s="485">
        <f>'приложение 1.1 '!G175</f>
        <v>2022</v>
      </c>
      <c r="I175" s="159">
        <f>'приложение 1.1 '!H175</f>
        <v>1.5649999999999999</v>
      </c>
      <c r="J175" s="159">
        <f>'приложение 1.1 '!I175</f>
        <v>1.5649999999999999</v>
      </c>
      <c r="K175" s="159">
        <f>'приложение 1.1 '!J175</f>
        <v>0</v>
      </c>
      <c r="L175" s="159" t="str">
        <f>'приложение 1.1 '!K175</f>
        <v>-</v>
      </c>
      <c r="M175" s="159" t="str">
        <f>'приложение 1.1 '!L175</f>
        <v>-</v>
      </c>
      <c r="N175" s="159" t="str">
        <f>'приложение 1.1 '!M175</f>
        <v>-</v>
      </c>
      <c r="O175" s="159" t="str">
        <f>'приложение 1.1 '!N175</f>
        <v>-</v>
      </c>
      <c r="P175" s="159" t="str">
        <f>'приложение 1.1 '!O175</f>
        <v>-</v>
      </c>
      <c r="Q175" s="159" t="str">
        <f>'приложение 1.1 '!P175</f>
        <v>-</v>
      </c>
      <c r="R175" s="159" t="str">
        <f>'приложение 1.1 '!Q175</f>
        <v>-</v>
      </c>
      <c r="S175" s="159" t="str">
        <f>'приложение 1.1 '!R175</f>
        <v>-</v>
      </c>
      <c r="T175" s="159">
        <f>'приложение 1.1 '!S175</f>
        <v>0.626</v>
      </c>
      <c r="U175" s="159">
        <f>'приложение 1.1 '!T175</f>
        <v>0</v>
      </c>
      <c r="V175" s="159">
        <f>'приложение 1.1 '!U175</f>
        <v>0.626</v>
      </c>
      <c r="W175" s="159">
        <f>'приложение 1.1 '!V175</f>
        <v>0</v>
      </c>
      <c r="X175" s="159">
        <f>'приложение 1.1 '!W175</f>
        <v>0</v>
      </c>
      <c r="Y175" s="159">
        <f>'приложение 1.1 '!X175</f>
        <v>0</v>
      </c>
      <c r="Z175" s="159">
        <f>'приложение 1.1 '!Y175</f>
        <v>0</v>
      </c>
      <c r="AA175" s="159">
        <f>'приложение 1.1 '!Z175</f>
        <v>0</v>
      </c>
      <c r="AB175" s="159">
        <f>'приложение 1.1 '!AA175</f>
        <v>1.5649999999999999</v>
      </c>
      <c r="AC175" s="159">
        <f>'приложение 1.1 '!AB175</f>
        <v>1.5649999999999999</v>
      </c>
    </row>
    <row r="176" spans="1:29" ht="40.5">
      <c r="A176" s="659" t="str">
        <f>'приложение 1.1 '!A176</f>
        <v>1.1.4.32</v>
      </c>
      <c r="B176" s="692" t="str">
        <f>'приложение 1.1 '!B176</f>
        <v>Реконструкция КЛ - 10кВ РП - 115 -ТП - 390  ЭСК № 49</v>
      </c>
      <c r="C176" s="485" t="str">
        <f>'приложение 1.1 '!C176</f>
        <v>C/П</v>
      </c>
      <c r="D176" s="457">
        <f>'приложение 1.1 '!D176</f>
        <v>0.5</v>
      </c>
      <c r="E176" s="457">
        <f>'приложение 1.1 '!E176</f>
        <v>0</v>
      </c>
      <c r="F176" s="190">
        <v>6.2009999999999996</v>
      </c>
      <c r="G176" s="485">
        <f>'приложение 1.1 '!F176</f>
        <v>2022</v>
      </c>
      <c r="H176" s="485">
        <f>'приложение 1.1 '!G176</f>
        <v>2022</v>
      </c>
      <c r="I176" s="159">
        <f>'приложение 1.1 '!H176</f>
        <v>1.25</v>
      </c>
      <c r="J176" s="159">
        <f>'приложение 1.1 '!I176</f>
        <v>1.25</v>
      </c>
      <c r="K176" s="159">
        <f>'приложение 1.1 '!J176</f>
        <v>0</v>
      </c>
      <c r="L176" s="159" t="str">
        <f>'приложение 1.1 '!K176</f>
        <v>-</v>
      </c>
      <c r="M176" s="159" t="str">
        <f>'приложение 1.1 '!L176</f>
        <v>-</v>
      </c>
      <c r="N176" s="159" t="str">
        <f>'приложение 1.1 '!M176</f>
        <v>-</v>
      </c>
      <c r="O176" s="159" t="str">
        <f>'приложение 1.1 '!N176</f>
        <v>-</v>
      </c>
      <c r="P176" s="159" t="str">
        <f>'приложение 1.1 '!O176</f>
        <v>-</v>
      </c>
      <c r="Q176" s="159" t="str">
        <f>'приложение 1.1 '!P176</f>
        <v>-</v>
      </c>
      <c r="R176" s="159" t="str">
        <f>'приложение 1.1 '!Q176</f>
        <v>-</v>
      </c>
      <c r="S176" s="159" t="str">
        <f>'приложение 1.1 '!R176</f>
        <v>-</v>
      </c>
      <c r="T176" s="159">
        <f>'приложение 1.1 '!S176</f>
        <v>0.5</v>
      </c>
      <c r="U176" s="159">
        <f>'приложение 1.1 '!T176</f>
        <v>0</v>
      </c>
      <c r="V176" s="159">
        <f>'приложение 1.1 '!U176</f>
        <v>0.5</v>
      </c>
      <c r="W176" s="159">
        <f>'приложение 1.1 '!V176</f>
        <v>0</v>
      </c>
      <c r="X176" s="159">
        <f>'приложение 1.1 '!W176</f>
        <v>0</v>
      </c>
      <c r="Y176" s="159">
        <f>'приложение 1.1 '!X176</f>
        <v>0</v>
      </c>
      <c r="Z176" s="159">
        <f>'приложение 1.1 '!Y176</f>
        <v>0</v>
      </c>
      <c r="AA176" s="159">
        <f>'приложение 1.1 '!Z176</f>
        <v>0</v>
      </c>
      <c r="AB176" s="159">
        <f>'приложение 1.1 '!AA176</f>
        <v>1.25</v>
      </c>
      <c r="AC176" s="159">
        <f>'приложение 1.1 '!AB176</f>
        <v>1.25</v>
      </c>
    </row>
    <row r="177" spans="1:29" ht="40.5">
      <c r="A177" s="659" t="str">
        <f>'приложение 1.1 '!A177</f>
        <v>1.1.4.33</v>
      </c>
      <c r="B177" s="692" t="str">
        <f>'приложение 1.1 '!B177</f>
        <v>Реконструкция КЛ - 10кВ РП - 115 -ТП - 406  ЭСК № 49</v>
      </c>
      <c r="C177" s="485" t="str">
        <f>'приложение 1.1 '!C177</f>
        <v>C/П</v>
      </c>
      <c r="D177" s="457">
        <f>'приложение 1.1 '!D177</f>
        <v>1.05</v>
      </c>
      <c r="E177" s="457">
        <f>'приложение 1.1 '!E177</f>
        <v>0</v>
      </c>
      <c r="F177" s="190">
        <v>5.8564999999999996</v>
      </c>
      <c r="G177" s="485">
        <f>'приложение 1.1 '!F177</f>
        <v>2022</v>
      </c>
      <c r="H177" s="485">
        <f>'приложение 1.1 '!G177</f>
        <v>2022</v>
      </c>
      <c r="I177" s="159">
        <f>'приложение 1.1 '!H177</f>
        <v>2.625</v>
      </c>
      <c r="J177" s="159">
        <f>'приложение 1.1 '!I177</f>
        <v>2.625</v>
      </c>
      <c r="K177" s="159">
        <f>'приложение 1.1 '!J177</f>
        <v>0</v>
      </c>
      <c r="L177" s="159" t="str">
        <f>'приложение 1.1 '!K177</f>
        <v>-</v>
      </c>
      <c r="M177" s="159" t="str">
        <f>'приложение 1.1 '!L177</f>
        <v>-</v>
      </c>
      <c r="N177" s="159" t="str">
        <f>'приложение 1.1 '!M177</f>
        <v>-</v>
      </c>
      <c r="O177" s="159" t="str">
        <f>'приложение 1.1 '!N177</f>
        <v>-</v>
      </c>
      <c r="P177" s="159" t="str">
        <f>'приложение 1.1 '!O177</f>
        <v>-</v>
      </c>
      <c r="Q177" s="159" t="str">
        <f>'приложение 1.1 '!P177</f>
        <v>-</v>
      </c>
      <c r="R177" s="159" t="str">
        <f>'приложение 1.1 '!Q177</f>
        <v>-</v>
      </c>
      <c r="S177" s="159" t="str">
        <f>'приложение 1.1 '!R177</f>
        <v>-</v>
      </c>
      <c r="T177" s="159">
        <f>'приложение 1.1 '!S177</f>
        <v>1.05</v>
      </c>
      <c r="U177" s="159">
        <f>'приложение 1.1 '!T177</f>
        <v>0</v>
      </c>
      <c r="V177" s="159">
        <f>'приложение 1.1 '!U177</f>
        <v>1.05</v>
      </c>
      <c r="W177" s="159">
        <f>'приложение 1.1 '!V177</f>
        <v>0</v>
      </c>
      <c r="X177" s="159">
        <f>'приложение 1.1 '!W177</f>
        <v>0</v>
      </c>
      <c r="Y177" s="159">
        <f>'приложение 1.1 '!X177</f>
        <v>0</v>
      </c>
      <c r="Z177" s="159">
        <f>'приложение 1.1 '!Y177</f>
        <v>0</v>
      </c>
      <c r="AA177" s="159">
        <f>'приложение 1.1 '!Z177</f>
        <v>0</v>
      </c>
      <c r="AB177" s="159">
        <f>'приложение 1.1 '!AA177</f>
        <v>2.625</v>
      </c>
      <c r="AC177" s="159">
        <f>'приложение 1.1 '!AB177</f>
        <v>2.625</v>
      </c>
    </row>
    <row r="178" spans="1:29" ht="40.5">
      <c r="A178" s="659" t="str">
        <f>'приложение 1.1 '!A178</f>
        <v>1.1.4.34</v>
      </c>
      <c r="B178" s="692" t="str">
        <f>'приложение 1.1 '!B178</f>
        <v>Реконструкция КЛ - 10кВ РП - 115 -ТП - 396 ЭСК № 49</v>
      </c>
      <c r="C178" s="485" t="str">
        <f>'приложение 1.1 '!C178</f>
        <v>C/П</v>
      </c>
      <c r="D178" s="457">
        <f>'приложение 1.1 '!D178</f>
        <v>0.48</v>
      </c>
      <c r="E178" s="457">
        <f>'приложение 1.1 '!E178</f>
        <v>0</v>
      </c>
      <c r="F178" s="190">
        <v>6.5454999999999997</v>
      </c>
      <c r="G178" s="485">
        <f>'приложение 1.1 '!F178</f>
        <v>2022</v>
      </c>
      <c r="H178" s="485">
        <f>'приложение 1.1 '!G178</f>
        <v>2022</v>
      </c>
      <c r="I178" s="159">
        <f>'приложение 1.1 '!H178</f>
        <v>1.2</v>
      </c>
      <c r="J178" s="159">
        <f>'приложение 1.1 '!I178</f>
        <v>1.2</v>
      </c>
      <c r="K178" s="159">
        <f>'приложение 1.1 '!J178</f>
        <v>0</v>
      </c>
      <c r="L178" s="159" t="str">
        <f>'приложение 1.1 '!K178</f>
        <v>-</v>
      </c>
      <c r="M178" s="159" t="str">
        <f>'приложение 1.1 '!L178</f>
        <v>-</v>
      </c>
      <c r="N178" s="159" t="str">
        <f>'приложение 1.1 '!M178</f>
        <v>-</v>
      </c>
      <c r="O178" s="159" t="str">
        <f>'приложение 1.1 '!N178</f>
        <v>-</v>
      </c>
      <c r="P178" s="159" t="str">
        <f>'приложение 1.1 '!O178</f>
        <v>-</v>
      </c>
      <c r="Q178" s="159" t="str">
        <f>'приложение 1.1 '!P178</f>
        <v>-</v>
      </c>
      <c r="R178" s="159" t="str">
        <f>'приложение 1.1 '!Q178</f>
        <v>-</v>
      </c>
      <c r="S178" s="159" t="str">
        <f>'приложение 1.1 '!R178</f>
        <v>-</v>
      </c>
      <c r="T178" s="159">
        <f>'приложение 1.1 '!S178</f>
        <v>0.48</v>
      </c>
      <c r="U178" s="159">
        <f>'приложение 1.1 '!T178</f>
        <v>0</v>
      </c>
      <c r="V178" s="159">
        <f>'приложение 1.1 '!U178</f>
        <v>0.48</v>
      </c>
      <c r="W178" s="159">
        <f>'приложение 1.1 '!V178</f>
        <v>0</v>
      </c>
      <c r="X178" s="159">
        <f>'приложение 1.1 '!W178</f>
        <v>0</v>
      </c>
      <c r="Y178" s="159">
        <f>'приложение 1.1 '!X178</f>
        <v>0</v>
      </c>
      <c r="Z178" s="159">
        <f>'приложение 1.1 '!Y178</f>
        <v>0</v>
      </c>
      <c r="AA178" s="159">
        <f>'приложение 1.1 '!Z178</f>
        <v>0</v>
      </c>
      <c r="AB178" s="159">
        <f>'приложение 1.1 '!AA178</f>
        <v>1.2</v>
      </c>
      <c r="AC178" s="159">
        <f>'приложение 1.1 '!AB178</f>
        <v>1.2</v>
      </c>
    </row>
    <row r="179" spans="1:29" ht="40.5">
      <c r="A179" s="659" t="str">
        <f>'приложение 1.1 '!A179</f>
        <v>1.1.4.35</v>
      </c>
      <c r="B179" s="692" t="str">
        <f>'приложение 1.1 '!B179</f>
        <v>Реконструкция КЛ - 10кВ ТП - 390-ТП - 391 ЭСК № 49</v>
      </c>
      <c r="C179" s="485" t="str">
        <f>'приложение 1.1 '!C179</f>
        <v>C/П</v>
      </c>
      <c r="D179" s="457">
        <f>'приложение 1.1 '!D179</f>
        <v>0.56000000000000005</v>
      </c>
      <c r="E179" s="457">
        <f>'приложение 1.1 '!E179</f>
        <v>0</v>
      </c>
      <c r="F179" s="190">
        <v>6.89</v>
      </c>
      <c r="G179" s="485">
        <f>'приложение 1.1 '!F179</f>
        <v>2022</v>
      </c>
      <c r="H179" s="485">
        <f>'приложение 1.1 '!G179</f>
        <v>2022</v>
      </c>
      <c r="I179" s="159">
        <f>'приложение 1.1 '!H179</f>
        <v>1.4</v>
      </c>
      <c r="J179" s="159">
        <f>'приложение 1.1 '!I179</f>
        <v>1.4</v>
      </c>
      <c r="K179" s="159">
        <f>'приложение 1.1 '!J179</f>
        <v>0</v>
      </c>
      <c r="L179" s="159" t="str">
        <f>'приложение 1.1 '!K179</f>
        <v>-</v>
      </c>
      <c r="M179" s="159" t="str">
        <f>'приложение 1.1 '!L179</f>
        <v>-</v>
      </c>
      <c r="N179" s="159" t="str">
        <f>'приложение 1.1 '!M179</f>
        <v>-</v>
      </c>
      <c r="O179" s="159" t="str">
        <f>'приложение 1.1 '!N179</f>
        <v>-</v>
      </c>
      <c r="P179" s="159" t="str">
        <f>'приложение 1.1 '!O179</f>
        <v>-</v>
      </c>
      <c r="Q179" s="159" t="str">
        <f>'приложение 1.1 '!P179</f>
        <v>-</v>
      </c>
      <c r="R179" s="159" t="str">
        <f>'приложение 1.1 '!Q179</f>
        <v>-</v>
      </c>
      <c r="S179" s="159" t="str">
        <f>'приложение 1.1 '!R179</f>
        <v>-</v>
      </c>
      <c r="T179" s="159">
        <f>'приложение 1.1 '!S179</f>
        <v>0.56000000000000005</v>
      </c>
      <c r="U179" s="159">
        <f>'приложение 1.1 '!T179</f>
        <v>0</v>
      </c>
      <c r="V179" s="159">
        <f>'приложение 1.1 '!U179</f>
        <v>0.56000000000000005</v>
      </c>
      <c r="W179" s="159">
        <f>'приложение 1.1 '!V179</f>
        <v>0</v>
      </c>
      <c r="X179" s="159">
        <f>'приложение 1.1 '!W179</f>
        <v>0</v>
      </c>
      <c r="Y179" s="159">
        <f>'приложение 1.1 '!X179</f>
        <v>0</v>
      </c>
      <c r="Z179" s="159">
        <f>'приложение 1.1 '!Y179</f>
        <v>0</v>
      </c>
      <c r="AA179" s="159">
        <f>'приложение 1.1 '!Z179</f>
        <v>0</v>
      </c>
      <c r="AB179" s="159">
        <f>'приложение 1.1 '!AA179</f>
        <v>1.4</v>
      </c>
      <c r="AC179" s="159">
        <f>'приложение 1.1 '!AB179</f>
        <v>1.4</v>
      </c>
    </row>
    <row r="180" spans="1:29" ht="40.5">
      <c r="A180" s="659" t="str">
        <f>'приложение 1.1 '!A180</f>
        <v>1.1.4.36</v>
      </c>
      <c r="B180" s="692" t="str">
        <f>'приложение 1.1 '!B180</f>
        <v>Реконструкция КЛ-10в от РП-111 до ТП-294  ЭСК-40</v>
      </c>
      <c r="C180" s="485" t="str">
        <f>'приложение 1.1 '!C180</f>
        <v>C/П</v>
      </c>
      <c r="D180" s="457">
        <f>'приложение 1.1 '!D180</f>
        <v>0.99299999999999999</v>
      </c>
      <c r="E180" s="457">
        <f>'приложение 1.1 '!E180</f>
        <v>0</v>
      </c>
      <c r="F180" s="190">
        <v>7.2344999999999997</v>
      </c>
      <c r="G180" s="485">
        <f>'приложение 1.1 '!F180</f>
        <v>2022</v>
      </c>
      <c r="H180" s="485">
        <f>'приложение 1.1 '!G180</f>
        <v>2022</v>
      </c>
      <c r="I180" s="159">
        <f>'приложение 1.1 '!H180</f>
        <v>2.4824999999999999</v>
      </c>
      <c r="J180" s="159">
        <f>'приложение 1.1 '!I180</f>
        <v>2.4824999999999999</v>
      </c>
      <c r="K180" s="159">
        <f>'приложение 1.1 '!J180</f>
        <v>0</v>
      </c>
      <c r="L180" s="159" t="str">
        <f>'приложение 1.1 '!K180</f>
        <v>-</v>
      </c>
      <c r="M180" s="159" t="str">
        <f>'приложение 1.1 '!L180</f>
        <v>-</v>
      </c>
      <c r="N180" s="159" t="str">
        <f>'приложение 1.1 '!M180</f>
        <v>-</v>
      </c>
      <c r="O180" s="159" t="str">
        <f>'приложение 1.1 '!N180</f>
        <v>-</v>
      </c>
      <c r="P180" s="159" t="str">
        <f>'приложение 1.1 '!O180</f>
        <v>-</v>
      </c>
      <c r="Q180" s="159" t="str">
        <f>'приложение 1.1 '!P180</f>
        <v>-</v>
      </c>
      <c r="R180" s="159" t="str">
        <f>'приложение 1.1 '!Q180</f>
        <v>-</v>
      </c>
      <c r="S180" s="159" t="str">
        <f>'приложение 1.1 '!R180</f>
        <v>-</v>
      </c>
      <c r="T180" s="159">
        <f>'приложение 1.1 '!S180</f>
        <v>0.99299999999999999</v>
      </c>
      <c r="U180" s="159">
        <f>'приложение 1.1 '!T180</f>
        <v>0</v>
      </c>
      <c r="V180" s="159">
        <f>'приложение 1.1 '!U180</f>
        <v>0.99299999999999999</v>
      </c>
      <c r="W180" s="159">
        <f>'приложение 1.1 '!V180</f>
        <v>0</v>
      </c>
      <c r="X180" s="159">
        <f>'приложение 1.1 '!W180</f>
        <v>0</v>
      </c>
      <c r="Y180" s="159">
        <f>'приложение 1.1 '!X180</f>
        <v>0</v>
      </c>
      <c r="Z180" s="159">
        <f>'приложение 1.1 '!Y180</f>
        <v>0</v>
      </c>
      <c r="AA180" s="159">
        <f>'приложение 1.1 '!Z180</f>
        <v>0</v>
      </c>
      <c r="AB180" s="159">
        <f>'приложение 1.1 '!AA180</f>
        <v>2.4824999999999999</v>
      </c>
      <c r="AC180" s="159">
        <f>'приложение 1.1 '!AB180</f>
        <v>2.4824999999999999</v>
      </c>
    </row>
    <row r="181" spans="1:29" ht="40.5">
      <c r="A181" s="659" t="str">
        <f>'приложение 1.1 '!A181</f>
        <v>1.1.4.37</v>
      </c>
      <c r="B181" s="692" t="str">
        <f>'приложение 1.1 '!B181</f>
        <v>Реконструкция КЛ-10кВ от ТП-299  до ТП-297  эск-40</v>
      </c>
      <c r="C181" s="485" t="str">
        <f>'приложение 1.1 '!C181</f>
        <v>C/П</v>
      </c>
      <c r="D181" s="457">
        <f>'приложение 1.1 '!D181</f>
        <v>0.82</v>
      </c>
      <c r="E181" s="457">
        <f>'приложение 1.1 '!E181</f>
        <v>0</v>
      </c>
      <c r="F181" s="190">
        <v>9.301499999999999</v>
      </c>
      <c r="G181" s="485">
        <f>'приложение 1.1 '!F181</f>
        <v>2022</v>
      </c>
      <c r="H181" s="485">
        <f>'приложение 1.1 '!G181</f>
        <v>2022</v>
      </c>
      <c r="I181" s="159">
        <f>'приложение 1.1 '!H181</f>
        <v>2.0499999999999998</v>
      </c>
      <c r="J181" s="159">
        <f>'приложение 1.1 '!I181</f>
        <v>2.0499999999999998</v>
      </c>
      <c r="K181" s="159">
        <f>'приложение 1.1 '!J181</f>
        <v>0</v>
      </c>
      <c r="L181" s="159" t="str">
        <f>'приложение 1.1 '!K181</f>
        <v>-</v>
      </c>
      <c r="M181" s="159" t="str">
        <f>'приложение 1.1 '!L181</f>
        <v>-</v>
      </c>
      <c r="N181" s="159" t="str">
        <f>'приложение 1.1 '!M181</f>
        <v>-</v>
      </c>
      <c r="O181" s="159" t="str">
        <f>'приложение 1.1 '!N181</f>
        <v>-</v>
      </c>
      <c r="P181" s="159" t="str">
        <f>'приложение 1.1 '!O181</f>
        <v>-</v>
      </c>
      <c r="Q181" s="159" t="str">
        <f>'приложение 1.1 '!P181</f>
        <v>-</v>
      </c>
      <c r="R181" s="159" t="str">
        <f>'приложение 1.1 '!Q181</f>
        <v>-</v>
      </c>
      <c r="S181" s="159" t="str">
        <f>'приложение 1.1 '!R181</f>
        <v>-</v>
      </c>
      <c r="T181" s="159">
        <f>'приложение 1.1 '!S181</f>
        <v>0.82</v>
      </c>
      <c r="U181" s="159">
        <f>'приложение 1.1 '!T181</f>
        <v>0</v>
      </c>
      <c r="V181" s="159">
        <f>'приложение 1.1 '!U181</f>
        <v>0.82</v>
      </c>
      <c r="W181" s="159">
        <f>'приложение 1.1 '!V181</f>
        <v>0</v>
      </c>
      <c r="X181" s="159">
        <f>'приложение 1.1 '!W181</f>
        <v>0</v>
      </c>
      <c r="Y181" s="159">
        <f>'приложение 1.1 '!X181</f>
        <v>0</v>
      </c>
      <c r="Z181" s="159">
        <f>'приложение 1.1 '!Y181</f>
        <v>0</v>
      </c>
      <c r="AA181" s="159">
        <f>'приложение 1.1 '!Z181</f>
        <v>0</v>
      </c>
      <c r="AB181" s="159">
        <f>'приложение 1.1 '!AA181</f>
        <v>2.0499999999999998</v>
      </c>
      <c r="AC181" s="159">
        <f>'приложение 1.1 '!AB181</f>
        <v>2.0499999999999998</v>
      </c>
    </row>
    <row r="182" spans="1:29" ht="40.5">
      <c r="A182" s="659" t="str">
        <f>'приложение 1.1 '!A182</f>
        <v>1.1.4.38</v>
      </c>
      <c r="B182" s="692" t="str">
        <f>'приложение 1.1 '!B182</f>
        <v>Реконструкция КЛ- 10 кВ ТП - 392ТП - 393 ЭСК № 49</v>
      </c>
      <c r="C182" s="485" t="str">
        <f>'приложение 1.1 '!C182</f>
        <v>C/П</v>
      </c>
      <c r="D182" s="457">
        <f>'приложение 1.1 '!D182</f>
        <v>0.56000000000000005</v>
      </c>
      <c r="E182" s="457">
        <f>'приложение 1.1 '!E182</f>
        <v>0</v>
      </c>
      <c r="F182" s="190">
        <v>9.645999999999999</v>
      </c>
      <c r="G182" s="485">
        <f>'приложение 1.1 '!F182</f>
        <v>2022</v>
      </c>
      <c r="H182" s="485">
        <f>'приложение 1.1 '!G182</f>
        <v>2022</v>
      </c>
      <c r="I182" s="159">
        <f>'приложение 1.1 '!H182</f>
        <v>1.4</v>
      </c>
      <c r="J182" s="159">
        <f>'приложение 1.1 '!I182</f>
        <v>1.4</v>
      </c>
      <c r="K182" s="159">
        <f>'приложение 1.1 '!J182</f>
        <v>0</v>
      </c>
      <c r="L182" s="159" t="str">
        <f>'приложение 1.1 '!K182</f>
        <v>-</v>
      </c>
      <c r="M182" s="159" t="str">
        <f>'приложение 1.1 '!L182</f>
        <v>-</v>
      </c>
      <c r="N182" s="159" t="str">
        <f>'приложение 1.1 '!M182</f>
        <v>-</v>
      </c>
      <c r="O182" s="159" t="str">
        <f>'приложение 1.1 '!N182</f>
        <v>-</v>
      </c>
      <c r="P182" s="159" t="str">
        <f>'приложение 1.1 '!O182</f>
        <v>-</v>
      </c>
      <c r="Q182" s="159" t="str">
        <f>'приложение 1.1 '!P182</f>
        <v>-</v>
      </c>
      <c r="R182" s="159" t="str">
        <f>'приложение 1.1 '!Q182</f>
        <v>-</v>
      </c>
      <c r="S182" s="159" t="str">
        <f>'приложение 1.1 '!R182</f>
        <v>-</v>
      </c>
      <c r="T182" s="159">
        <f>'приложение 1.1 '!S182</f>
        <v>0.56000000000000005</v>
      </c>
      <c r="U182" s="159">
        <f>'приложение 1.1 '!T182</f>
        <v>0</v>
      </c>
      <c r="V182" s="159">
        <f>'приложение 1.1 '!U182</f>
        <v>0.56000000000000005</v>
      </c>
      <c r="W182" s="159">
        <f>'приложение 1.1 '!V182</f>
        <v>0</v>
      </c>
      <c r="X182" s="159">
        <f>'приложение 1.1 '!W182</f>
        <v>0</v>
      </c>
      <c r="Y182" s="159">
        <f>'приложение 1.1 '!X182</f>
        <v>0</v>
      </c>
      <c r="Z182" s="159">
        <f>'приложение 1.1 '!Y182</f>
        <v>0</v>
      </c>
      <c r="AA182" s="159">
        <f>'приложение 1.1 '!Z182</f>
        <v>0</v>
      </c>
      <c r="AB182" s="159">
        <f>'приложение 1.1 '!AA182</f>
        <v>1.4</v>
      </c>
      <c r="AC182" s="159">
        <f>'приложение 1.1 '!AB182</f>
        <v>1.4</v>
      </c>
    </row>
    <row r="183" spans="1:29" ht="40.5">
      <c r="A183" s="659" t="str">
        <f>'приложение 1.1 '!A183</f>
        <v>1.1.4.39</v>
      </c>
      <c r="B183" s="692" t="str">
        <f>'приложение 1.1 '!B183</f>
        <v>Реконструкция КЛ-10 кВ от РП-111  до ТП-298 ЭСК № 40</v>
      </c>
      <c r="C183" s="485" t="str">
        <f>'приложение 1.1 '!C183</f>
        <v>C/П</v>
      </c>
      <c r="D183" s="457">
        <f>'приложение 1.1 '!D183</f>
        <v>3.4356</v>
      </c>
      <c r="E183" s="457">
        <f>'приложение 1.1 '!E183</f>
        <v>0</v>
      </c>
      <c r="F183" s="190">
        <v>5.1674999999999995</v>
      </c>
      <c r="G183" s="485">
        <f>'приложение 1.1 '!F183</f>
        <v>2021</v>
      </c>
      <c r="H183" s="485">
        <f>'приложение 1.1 '!G183</f>
        <v>2021</v>
      </c>
      <c r="I183" s="159">
        <f>'приложение 1.1 '!H183</f>
        <v>8.5890000000000004</v>
      </c>
      <c r="J183" s="159">
        <f>'приложение 1.1 '!I183</f>
        <v>8.5890000000000004</v>
      </c>
      <c r="K183" s="159">
        <f>'приложение 1.1 '!J183</f>
        <v>0</v>
      </c>
      <c r="L183" s="159" t="str">
        <f>'приложение 1.1 '!K183</f>
        <v>-</v>
      </c>
      <c r="M183" s="159" t="str">
        <f>'приложение 1.1 '!L183</f>
        <v>-</v>
      </c>
      <c r="N183" s="159" t="str">
        <f>'приложение 1.1 '!M183</f>
        <v>-</v>
      </c>
      <c r="O183" s="159" t="str">
        <f>'приложение 1.1 '!N183</f>
        <v>-</v>
      </c>
      <c r="P183" s="159" t="str">
        <f>'приложение 1.1 '!O183</f>
        <v>-</v>
      </c>
      <c r="Q183" s="159" t="str">
        <f>'приложение 1.1 '!P183</f>
        <v>-</v>
      </c>
      <c r="R183" s="159">
        <f>'приложение 1.1 '!Q183</f>
        <v>3.4356</v>
      </c>
      <c r="S183" s="159">
        <f>'приложение 1.1 '!R183</f>
        <v>0</v>
      </c>
      <c r="T183" s="159" t="str">
        <f>'приложение 1.1 '!S183</f>
        <v>-</v>
      </c>
      <c r="U183" s="159" t="str">
        <f>'приложение 1.1 '!T183</f>
        <v>-</v>
      </c>
      <c r="V183" s="159">
        <f>'приложение 1.1 '!U183</f>
        <v>3.4356</v>
      </c>
      <c r="W183" s="159">
        <f>'приложение 1.1 '!V183</f>
        <v>0</v>
      </c>
      <c r="X183" s="159">
        <f>'приложение 1.1 '!W183</f>
        <v>0</v>
      </c>
      <c r="Y183" s="159">
        <f>'приложение 1.1 '!X183</f>
        <v>0</v>
      </c>
      <c r="Z183" s="159">
        <f>'приложение 1.1 '!Y183</f>
        <v>0</v>
      </c>
      <c r="AA183" s="159">
        <f>'приложение 1.1 '!Z183</f>
        <v>8.5890000000000004</v>
      </c>
      <c r="AB183" s="159">
        <f>'приложение 1.1 '!AA183</f>
        <v>0</v>
      </c>
      <c r="AC183" s="159">
        <f>'приложение 1.1 '!AB183</f>
        <v>8.5890000000000004</v>
      </c>
    </row>
    <row r="184" spans="1:29" ht="40.5">
      <c r="A184" s="659" t="str">
        <f>'приложение 1.1 '!A184</f>
        <v>1.1.4.40</v>
      </c>
      <c r="B184" s="692" t="str">
        <f>'приложение 1.1 '!B184</f>
        <v>Реконструкция КЛ-10 кв от ТП295 -ТП - 296  ЭСК № 40</v>
      </c>
      <c r="C184" s="485" t="str">
        <f>'приложение 1.1 '!C184</f>
        <v>C/П</v>
      </c>
      <c r="D184" s="457">
        <f>'приложение 1.1 '!D184</f>
        <v>2.8</v>
      </c>
      <c r="E184" s="457">
        <f>'приложение 1.1 '!E184</f>
        <v>0</v>
      </c>
      <c r="F184" s="190">
        <v>15.5025</v>
      </c>
      <c r="G184" s="485">
        <f>'приложение 1.1 '!F184</f>
        <v>2021</v>
      </c>
      <c r="H184" s="485">
        <f>'приложение 1.1 '!G184</f>
        <v>2021</v>
      </c>
      <c r="I184" s="159">
        <f>'приложение 1.1 '!H184</f>
        <v>7</v>
      </c>
      <c r="J184" s="159">
        <f>'приложение 1.1 '!I184</f>
        <v>7</v>
      </c>
      <c r="K184" s="159">
        <f>'приложение 1.1 '!J184</f>
        <v>0</v>
      </c>
      <c r="L184" s="159" t="str">
        <f>'приложение 1.1 '!K184</f>
        <v>-</v>
      </c>
      <c r="M184" s="159" t="str">
        <f>'приложение 1.1 '!L184</f>
        <v>-</v>
      </c>
      <c r="N184" s="159" t="str">
        <f>'приложение 1.1 '!M184</f>
        <v>-</v>
      </c>
      <c r="O184" s="159" t="str">
        <f>'приложение 1.1 '!N184</f>
        <v>-</v>
      </c>
      <c r="P184" s="159" t="str">
        <f>'приложение 1.1 '!O184</f>
        <v>-</v>
      </c>
      <c r="Q184" s="159" t="str">
        <f>'приложение 1.1 '!P184</f>
        <v>-</v>
      </c>
      <c r="R184" s="159">
        <f>'приложение 1.1 '!Q184</f>
        <v>2.8</v>
      </c>
      <c r="S184" s="159">
        <f>'приложение 1.1 '!R184</f>
        <v>0</v>
      </c>
      <c r="T184" s="159" t="str">
        <f>'приложение 1.1 '!S184</f>
        <v>-</v>
      </c>
      <c r="U184" s="159" t="str">
        <f>'приложение 1.1 '!T184</f>
        <v>-</v>
      </c>
      <c r="V184" s="159">
        <f>'приложение 1.1 '!U184</f>
        <v>2.8</v>
      </c>
      <c r="W184" s="159">
        <f>'приложение 1.1 '!V184</f>
        <v>0</v>
      </c>
      <c r="X184" s="159">
        <f>'приложение 1.1 '!W184</f>
        <v>0</v>
      </c>
      <c r="Y184" s="159">
        <f>'приложение 1.1 '!X184</f>
        <v>0</v>
      </c>
      <c r="Z184" s="159">
        <f>'приложение 1.1 '!Y184</f>
        <v>0</v>
      </c>
      <c r="AA184" s="159">
        <f>'приложение 1.1 '!Z184</f>
        <v>7</v>
      </c>
      <c r="AB184" s="159">
        <f>'приложение 1.1 '!AA184</f>
        <v>0</v>
      </c>
      <c r="AC184" s="159">
        <f>'приложение 1.1 '!AB184</f>
        <v>7</v>
      </c>
    </row>
    <row r="185" spans="1:29" ht="40.5">
      <c r="A185" s="659" t="str">
        <f>'приложение 1.1 '!A185</f>
        <v>1.1.4.41</v>
      </c>
      <c r="B185" s="692" t="str">
        <f>'приложение 1.1 '!B185</f>
        <v>Реконструкция КЛ-10 кв от ТП-406-ТП-407  ЭСК №49</v>
      </c>
      <c r="C185" s="485" t="str">
        <f>'приложение 1.1 '!C185</f>
        <v>C/П</v>
      </c>
      <c r="D185" s="457">
        <f>'приложение 1.1 '!D185</f>
        <v>0.26400000000000001</v>
      </c>
      <c r="E185" s="457">
        <f>'приложение 1.1 '!E185</f>
        <v>0</v>
      </c>
      <c r="F185" s="190">
        <v>16.191499999999998</v>
      </c>
      <c r="G185" s="485">
        <f>'приложение 1.1 '!F185</f>
        <v>2021</v>
      </c>
      <c r="H185" s="485">
        <f>'приложение 1.1 '!G185</f>
        <v>2021</v>
      </c>
      <c r="I185" s="159">
        <f>'приложение 1.1 '!H185</f>
        <v>0.66</v>
      </c>
      <c r="J185" s="159">
        <f>'приложение 1.1 '!I185</f>
        <v>0.66</v>
      </c>
      <c r="K185" s="159">
        <f>'приложение 1.1 '!J185</f>
        <v>0</v>
      </c>
      <c r="L185" s="159" t="str">
        <f>'приложение 1.1 '!K185</f>
        <v>-</v>
      </c>
      <c r="M185" s="159" t="str">
        <f>'приложение 1.1 '!L185</f>
        <v>-</v>
      </c>
      <c r="N185" s="159" t="str">
        <f>'приложение 1.1 '!M185</f>
        <v>-</v>
      </c>
      <c r="O185" s="159" t="str">
        <f>'приложение 1.1 '!N185</f>
        <v>-</v>
      </c>
      <c r="P185" s="159" t="str">
        <f>'приложение 1.1 '!O185</f>
        <v>-</v>
      </c>
      <c r="Q185" s="159" t="str">
        <f>'приложение 1.1 '!P185</f>
        <v>-</v>
      </c>
      <c r="R185" s="159">
        <f>'приложение 1.1 '!Q185</f>
        <v>0.26400000000000001</v>
      </c>
      <c r="S185" s="159">
        <f>'приложение 1.1 '!R185</f>
        <v>0</v>
      </c>
      <c r="T185" s="159" t="str">
        <f>'приложение 1.1 '!S185</f>
        <v>-</v>
      </c>
      <c r="U185" s="159" t="str">
        <f>'приложение 1.1 '!T185</f>
        <v>-</v>
      </c>
      <c r="V185" s="159">
        <f>'приложение 1.1 '!U185</f>
        <v>0.26400000000000001</v>
      </c>
      <c r="W185" s="159">
        <f>'приложение 1.1 '!V185</f>
        <v>0</v>
      </c>
      <c r="X185" s="159">
        <f>'приложение 1.1 '!W185</f>
        <v>0</v>
      </c>
      <c r="Y185" s="159">
        <f>'приложение 1.1 '!X185</f>
        <v>0</v>
      </c>
      <c r="Z185" s="159">
        <f>'приложение 1.1 '!Y185</f>
        <v>0</v>
      </c>
      <c r="AA185" s="159">
        <f>'приложение 1.1 '!Z185</f>
        <v>0.66</v>
      </c>
      <c r="AB185" s="159">
        <f>'приложение 1.1 '!AA185</f>
        <v>0</v>
      </c>
      <c r="AC185" s="159">
        <f>'приложение 1.1 '!AB185</f>
        <v>0.66</v>
      </c>
    </row>
    <row r="186" spans="1:29" ht="40.5">
      <c r="A186" s="659" t="str">
        <f>'приложение 1.1 '!A186</f>
        <v>1.1.4.42</v>
      </c>
      <c r="B186" s="692" t="str">
        <f>'приложение 1.1 '!B186</f>
        <v>Реконструкция КЛ-10 кв ЦРП - ТП - 503  ЭСК № 24</v>
      </c>
      <c r="C186" s="485" t="str">
        <f>'приложение 1.1 '!C186</f>
        <v>C/П</v>
      </c>
      <c r="D186" s="457">
        <f>'приложение 1.1 '!D186</f>
        <v>0.25</v>
      </c>
      <c r="E186" s="457">
        <f>'приложение 1.1 '!E186</f>
        <v>0</v>
      </c>
      <c r="F186" s="190">
        <v>15.847</v>
      </c>
      <c r="G186" s="485">
        <f>'приложение 1.1 '!F186</f>
        <v>2021</v>
      </c>
      <c r="H186" s="485">
        <f>'приложение 1.1 '!G186</f>
        <v>2021</v>
      </c>
      <c r="I186" s="159">
        <f>'приложение 1.1 '!H186</f>
        <v>0.625</v>
      </c>
      <c r="J186" s="159">
        <f>'приложение 1.1 '!I186</f>
        <v>0.625</v>
      </c>
      <c r="K186" s="159">
        <f>'приложение 1.1 '!J186</f>
        <v>0</v>
      </c>
      <c r="L186" s="159" t="str">
        <f>'приложение 1.1 '!K186</f>
        <v>-</v>
      </c>
      <c r="M186" s="159" t="str">
        <f>'приложение 1.1 '!L186</f>
        <v>-</v>
      </c>
      <c r="N186" s="159" t="str">
        <f>'приложение 1.1 '!M186</f>
        <v>-</v>
      </c>
      <c r="O186" s="159" t="str">
        <f>'приложение 1.1 '!N186</f>
        <v>-</v>
      </c>
      <c r="P186" s="159" t="str">
        <f>'приложение 1.1 '!O186</f>
        <v>-</v>
      </c>
      <c r="Q186" s="159" t="str">
        <f>'приложение 1.1 '!P186</f>
        <v>-</v>
      </c>
      <c r="R186" s="159">
        <f>'приложение 1.1 '!Q186</f>
        <v>0.25</v>
      </c>
      <c r="S186" s="159">
        <f>'приложение 1.1 '!R186</f>
        <v>0</v>
      </c>
      <c r="T186" s="159" t="str">
        <f>'приложение 1.1 '!S186</f>
        <v>-</v>
      </c>
      <c r="U186" s="159" t="str">
        <f>'приложение 1.1 '!T186</f>
        <v>-</v>
      </c>
      <c r="V186" s="159">
        <f>'приложение 1.1 '!U186</f>
        <v>0.25</v>
      </c>
      <c r="W186" s="159">
        <f>'приложение 1.1 '!V186</f>
        <v>0</v>
      </c>
      <c r="X186" s="159">
        <f>'приложение 1.1 '!W186</f>
        <v>0</v>
      </c>
      <c r="Y186" s="159">
        <f>'приложение 1.1 '!X186</f>
        <v>0</v>
      </c>
      <c r="Z186" s="159">
        <f>'приложение 1.1 '!Y186</f>
        <v>0</v>
      </c>
      <c r="AA186" s="159">
        <f>'приложение 1.1 '!Z186</f>
        <v>0.625</v>
      </c>
      <c r="AB186" s="159">
        <f>'приложение 1.1 '!AA186</f>
        <v>0</v>
      </c>
      <c r="AC186" s="159">
        <f>'приложение 1.1 '!AB186</f>
        <v>0.625</v>
      </c>
    </row>
    <row r="187" spans="1:29" ht="40.5">
      <c r="A187" s="659" t="str">
        <f>'приложение 1.1 '!A187</f>
        <v>1.1.4.43</v>
      </c>
      <c r="B187" s="692" t="str">
        <f>'приложение 1.1 '!B187</f>
        <v>Реконструкция КЛ-10 кв ЦРП - ТП - 505  ЭСК № 24</v>
      </c>
      <c r="C187" s="485" t="str">
        <f>'приложение 1.1 '!C187</f>
        <v>C/П</v>
      </c>
      <c r="D187" s="457">
        <f>'приложение 1.1 '!D187</f>
        <v>0.89</v>
      </c>
      <c r="E187" s="457">
        <f>'приложение 1.1 '!E187</f>
        <v>0</v>
      </c>
      <c r="F187" s="190">
        <v>12.057499999999999</v>
      </c>
      <c r="G187" s="485">
        <f>'приложение 1.1 '!F187</f>
        <v>2021</v>
      </c>
      <c r="H187" s="485">
        <f>'приложение 1.1 '!G187</f>
        <v>2021</v>
      </c>
      <c r="I187" s="159">
        <f>'приложение 1.1 '!H187</f>
        <v>2.2250000000000001</v>
      </c>
      <c r="J187" s="159">
        <f>'приложение 1.1 '!I187</f>
        <v>2.2250000000000001</v>
      </c>
      <c r="K187" s="159">
        <f>'приложение 1.1 '!J187</f>
        <v>0</v>
      </c>
      <c r="L187" s="159" t="str">
        <f>'приложение 1.1 '!K187</f>
        <v>-</v>
      </c>
      <c r="M187" s="159" t="str">
        <f>'приложение 1.1 '!L187</f>
        <v>-</v>
      </c>
      <c r="N187" s="159" t="str">
        <f>'приложение 1.1 '!M187</f>
        <v>-</v>
      </c>
      <c r="O187" s="159" t="str">
        <f>'приложение 1.1 '!N187</f>
        <v>-</v>
      </c>
      <c r="P187" s="159" t="str">
        <f>'приложение 1.1 '!O187</f>
        <v>-</v>
      </c>
      <c r="Q187" s="159" t="str">
        <f>'приложение 1.1 '!P187</f>
        <v>-</v>
      </c>
      <c r="R187" s="159">
        <f>'приложение 1.1 '!Q187</f>
        <v>0.89</v>
      </c>
      <c r="S187" s="159">
        <f>'приложение 1.1 '!R187</f>
        <v>0</v>
      </c>
      <c r="T187" s="159" t="str">
        <f>'приложение 1.1 '!S187</f>
        <v>-</v>
      </c>
      <c r="U187" s="159" t="str">
        <f>'приложение 1.1 '!T187</f>
        <v>-</v>
      </c>
      <c r="V187" s="159">
        <f>'приложение 1.1 '!U187</f>
        <v>0.89</v>
      </c>
      <c r="W187" s="159">
        <f>'приложение 1.1 '!V187</f>
        <v>0</v>
      </c>
      <c r="X187" s="159">
        <f>'приложение 1.1 '!W187</f>
        <v>0</v>
      </c>
      <c r="Y187" s="159">
        <f>'приложение 1.1 '!X187</f>
        <v>0</v>
      </c>
      <c r="Z187" s="159">
        <f>'приложение 1.1 '!Y187</f>
        <v>0</v>
      </c>
      <c r="AA187" s="159">
        <f>'приложение 1.1 '!Z187</f>
        <v>2.2250000000000001</v>
      </c>
      <c r="AB187" s="159">
        <f>'приложение 1.1 '!AA187</f>
        <v>0</v>
      </c>
      <c r="AC187" s="159">
        <f>'приложение 1.1 '!AB187</f>
        <v>2.2250000000000001</v>
      </c>
    </row>
    <row r="188" spans="1:29" ht="40.5">
      <c r="A188" s="659" t="str">
        <f>'приложение 1.1 '!A188</f>
        <v>1.1.4.44</v>
      </c>
      <c r="B188" s="692" t="str">
        <f>'приложение 1.1 '!B188</f>
        <v>Реконструкция КЛ-10 кв ТП - 505 с РП -133  1   ЭСК № 24</v>
      </c>
      <c r="C188" s="485" t="str">
        <f>'приложение 1.1 '!C188</f>
        <v>C/П</v>
      </c>
      <c r="D188" s="457">
        <f>'приложение 1.1 '!D188</f>
        <v>0.28000000000000003</v>
      </c>
      <c r="E188" s="457">
        <f>'приложение 1.1 '!E188</f>
        <v>0</v>
      </c>
      <c r="F188" s="190">
        <v>12.401999999999999</v>
      </c>
      <c r="G188" s="485">
        <f>'приложение 1.1 '!F188</f>
        <v>2021</v>
      </c>
      <c r="H188" s="485">
        <f>'приложение 1.1 '!G188</f>
        <v>2021</v>
      </c>
      <c r="I188" s="159">
        <f>'приложение 1.1 '!H188</f>
        <v>0.7</v>
      </c>
      <c r="J188" s="159">
        <f>'приложение 1.1 '!I188</f>
        <v>0.7</v>
      </c>
      <c r="K188" s="159">
        <f>'приложение 1.1 '!J188</f>
        <v>0</v>
      </c>
      <c r="L188" s="159" t="str">
        <f>'приложение 1.1 '!K188</f>
        <v>-</v>
      </c>
      <c r="M188" s="159" t="str">
        <f>'приложение 1.1 '!L188</f>
        <v>-</v>
      </c>
      <c r="N188" s="159" t="str">
        <f>'приложение 1.1 '!M188</f>
        <v>-</v>
      </c>
      <c r="O188" s="159" t="str">
        <f>'приложение 1.1 '!N188</f>
        <v>-</v>
      </c>
      <c r="P188" s="159" t="str">
        <f>'приложение 1.1 '!O188</f>
        <v>-</v>
      </c>
      <c r="Q188" s="159" t="str">
        <f>'приложение 1.1 '!P188</f>
        <v>-</v>
      </c>
      <c r="R188" s="159">
        <f>'приложение 1.1 '!Q188</f>
        <v>0.28000000000000003</v>
      </c>
      <c r="S188" s="159">
        <f>'приложение 1.1 '!R188</f>
        <v>0</v>
      </c>
      <c r="T188" s="159" t="str">
        <f>'приложение 1.1 '!S188</f>
        <v>-</v>
      </c>
      <c r="U188" s="159" t="str">
        <f>'приложение 1.1 '!T188</f>
        <v>-</v>
      </c>
      <c r="V188" s="159">
        <f>'приложение 1.1 '!U188</f>
        <v>0.28000000000000003</v>
      </c>
      <c r="W188" s="159">
        <f>'приложение 1.1 '!V188</f>
        <v>0</v>
      </c>
      <c r="X188" s="159">
        <f>'приложение 1.1 '!W188</f>
        <v>0</v>
      </c>
      <c r="Y188" s="159">
        <f>'приложение 1.1 '!X188</f>
        <v>0</v>
      </c>
      <c r="Z188" s="159">
        <f>'приложение 1.1 '!Y188</f>
        <v>0</v>
      </c>
      <c r="AA188" s="159">
        <f>'приложение 1.1 '!Z188</f>
        <v>0.7</v>
      </c>
      <c r="AB188" s="159">
        <f>'приложение 1.1 '!AA188</f>
        <v>0</v>
      </c>
      <c r="AC188" s="159">
        <f>'приложение 1.1 '!AB188</f>
        <v>0.7</v>
      </c>
    </row>
    <row r="189" spans="1:29" ht="40.5">
      <c r="A189" s="659" t="str">
        <f>'приложение 1.1 '!A189</f>
        <v>1.1.4.45</v>
      </c>
      <c r="B189" s="692" t="str">
        <f>'приложение 1.1 '!B189</f>
        <v>Реконструкция КЛ-10кв  ТП-299  ТП-300</v>
      </c>
      <c r="C189" s="485" t="str">
        <f>'приложение 1.1 '!C189</f>
        <v>C/П</v>
      </c>
      <c r="D189" s="457">
        <f>'приложение 1.1 '!D189</f>
        <v>0.1656</v>
      </c>
      <c r="E189" s="457">
        <f>'приложение 1.1 '!E189</f>
        <v>0</v>
      </c>
      <c r="F189" s="190">
        <v>17.224999999999998</v>
      </c>
      <c r="G189" s="485">
        <f>'приложение 1.1 '!F189</f>
        <v>2021</v>
      </c>
      <c r="H189" s="485">
        <f>'приложение 1.1 '!G189</f>
        <v>2021</v>
      </c>
      <c r="I189" s="159">
        <f>'приложение 1.1 '!H189</f>
        <v>0.41399999999999998</v>
      </c>
      <c r="J189" s="159">
        <f>'приложение 1.1 '!I189</f>
        <v>0.41399999999999998</v>
      </c>
      <c r="K189" s="159">
        <f>'приложение 1.1 '!J189</f>
        <v>0</v>
      </c>
      <c r="L189" s="159" t="str">
        <f>'приложение 1.1 '!K189</f>
        <v>-</v>
      </c>
      <c r="M189" s="159" t="str">
        <f>'приложение 1.1 '!L189</f>
        <v>-</v>
      </c>
      <c r="N189" s="159" t="str">
        <f>'приложение 1.1 '!M189</f>
        <v>-</v>
      </c>
      <c r="O189" s="159" t="str">
        <f>'приложение 1.1 '!N189</f>
        <v>-</v>
      </c>
      <c r="P189" s="159" t="str">
        <f>'приложение 1.1 '!O189</f>
        <v>-</v>
      </c>
      <c r="Q189" s="159" t="str">
        <f>'приложение 1.1 '!P189</f>
        <v>-</v>
      </c>
      <c r="R189" s="159">
        <f>'приложение 1.1 '!Q189</f>
        <v>0.1656</v>
      </c>
      <c r="S189" s="159">
        <f>'приложение 1.1 '!R189</f>
        <v>0</v>
      </c>
      <c r="T189" s="159" t="str">
        <f>'приложение 1.1 '!S189</f>
        <v>-</v>
      </c>
      <c r="U189" s="159" t="str">
        <f>'приложение 1.1 '!T189</f>
        <v>-</v>
      </c>
      <c r="V189" s="159">
        <f>'приложение 1.1 '!U189</f>
        <v>0.1656</v>
      </c>
      <c r="W189" s="159">
        <f>'приложение 1.1 '!V189</f>
        <v>0</v>
      </c>
      <c r="X189" s="159">
        <f>'приложение 1.1 '!W189</f>
        <v>0</v>
      </c>
      <c r="Y189" s="159">
        <f>'приложение 1.1 '!X189</f>
        <v>0</v>
      </c>
      <c r="Z189" s="159">
        <f>'приложение 1.1 '!Y189</f>
        <v>0</v>
      </c>
      <c r="AA189" s="159">
        <f>'приложение 1.1 '!Z189</f>
        <v>0.41399999999999998</v>
      </c>
      <c r="AB189" s="159">
        <f>'приложение 1.1 '!AA189</f>
        <v>0</v>
      </c>
      <c r="AC189" s="159">
        <f>'приложение 1.1 '!AB189</f>
        <v>0.41399999999999998</v>
      </c>
    </row>
    <row r="190" spans="1:29" ht="40.5">
      <c r="A190" s="659" t="str">
        <f>'приложение 1.1 '!A190</f>
        <v>1.1.4.46</v>
      </c>
      <c r="B190" s="692" t="str">
        <f>'приложение 1.1 '!B190</f>
        <v>Реконструкция КЛ-6кв ф.1-10(ПС-П-2 яч.22) ВЛ-6кв ТП-212</v>
      </c>
      <c r="C190" s="485" t="str">
        <f>'приложение 1.1 '!C190</f>
        <v>C/П</v>
      </c>
      <c r="D190" s="457">
        <f>'приложение 1.1 '!D190</f>
        <v>0.55000000000000004</v>
      </c>
      <c r="E190" s="457">
        <f>'приложение 1.1 '!E190</f>
        <v>0</v>
      </c>
      <c r="F190" s="190">
        <v>17.224999999999998</v>
      </c>
      <c r="G190" s="485">
        <f>'приложение 1.1 '!F190</f>
        <v>2021</v>
      </c>
      <c r="H190" s="485">
        <f>'приложение 1.1 '!G190</f>
        <v>2021</v>
      </c>
      <c r="I190" s="159">
        <f>'приложение 1.1 '!H190</f>
        <v>0.13750000000000001</v>
      </c>
      <c r="J190" s="159">
        <f>'приложение 1.1 '!I190</f>
        <v>0.13750000000000001</v>
      </c>
      <c r="K190" s="159">
        <f>'приложение 1.1 '!J190</f>
        <v>0</v>
      </c>
      <c r="L190" s="159" t="str">
        <f>'приложение 1.1 '!K190</f>
        <v>-</v>
      </c>
      <c r="M190" s="159" t="str">
        <f>'приложение 1.1 '!L190</f>
        <v>-</v>
      </c>
      <c r="N190" s="159" t="str">
        <f>'приложение 1.1 '!M190</f>
        <v>-</v>
      </c>
      <c r="O190" s="159" t="str">
        <f>'приложение 1.1 '!N190</f>
        <v>-</v>
      </c>
      <c r="P190" s="159" t="str">
        <f>'приложение 1.1 '!O190</f>
        <v>-</v>
      </c>
      <c r="Q190" s="159" t="str">
        <f>'приложение 1.1 '!P190</f>
        <v>-</v>
      </c>
      <c r="R190" s="159">
        <f>'приложение 1.1 '!Q190</f>
        <v>0.55000000000000004</v>
      </c>
      <c r="S190" s="159">
        <f>'приложение 1.1 '!R190</f>
        <v>0</v>
      </c>
      <c r="T190" s="159" t="str">
        <f>'приложение 1.1 '!S190</f>
        <v>-</v>
      </c>
      <c r="U190" s="159" t="str">
        <f>'приложение 1.1 '!T190</f>
        <v>-</v>
      </c>
      <c r="V190" s="159">
        <f>'приложение 1.1 '!U190</f>
        <v>0.55000000000000004</v>
      </c>
      <c r="W190" s="159">
        <f>'приложение 1.1 '!V190</f>
        <v>0</v>
      </c>
      <c r="X190" s="159">
        <f>'приложение 1.1 '!W190</f>
        <v>0</v>
      </c>
      <c r="Y190" s="159">
        <f>'приложение 1.1 '!X190</f>
        <v>0</v>
      </c>
      <c r="Z190" s="159">
        <f>'приложение 1.1 '!Y190</f>
        <v>0</v>
      </c>
      <c r="AA190" s="159">
        <f>'приложение 1.1 '!Z190</f>
        <v>0.13750000000000001</v>
      </c>
      <c r="AB190" s="159">
        <f>'приложение 1.1 '!AA190</f>
        <v>0</v>
      </c>
      <c r="AC190" s="159">
        <f>'приложение 1.1 '!AB190</f>
        <v>0.13750000000000001</v>
      </c>
    </row>
    <row r="191" spans="1:29">
      <c r="A191" s="677" t="str">
        <f>'приложение 1.1 '!A191</f>
        <v>1.1.5.</v>
      </c>
      <c r="B191" s="691" t="str">
        <f>'приложение 1.1 '!B191</f>
        <v>Кабельные линии 0,4кВ</v>
      </c>
      <c r="C191" s="515"/>
      <c r="D191" s="679"/>
      <c r="E191" s="679"/>
      <c r="F191" s="518"/>
      <c r="G191" s="515"/>
      <c r="H191" s="515"/>
      <c r="I191" s="513"/>
      <c r="J191" s="513"/>
      <c r="K191" s="513"/>
      <c r="L191" s="513"/>
      <c r="M191" s="513"/>
      <c r="N191" s="513"/>
      <c r="O191" s="513"/>
      <c r="P191" s="513"/>
      <c r="Q191" s="513"/>
      <c r="R191" s="513"/>
      <c r="S191" s="513"/>
      <c r="T191" s="513"/>
      <c r="U191" s="513"/>
      <c r="V191" s="513"/>
      <c r="W191" s="513"/>
      <c r="X191" s="513"/>
      <c r="Y191" s="513"/>
      <c r="Z191" s="513"/>
      <c r="AA191" s="513"/>
      <c r="AB191" s="513"/>
      <c r="AC191" s="513"/>
    </row>
    <row r="192" spans="1:29" ht="40.5">
      <c r="A192" s="659" t="str">
        <f>'приложение 1.1 '!A192</f>
        <v>1.1.5.1</v>
      </c>
      <c r="B192" s="692" t="str">
        <f>'приложение 1.1 '!B192</f>
        <v>Реконструкция КЛ-0,4 кВ РП-113 - ул. Майская, 5</v>
      </c>
      <c r="C192" s="485" t="str">
        <f>'приложение 1.1 '!C192</f>
        <v>C/П</v>
      </c>
      <c r="D192" s="457">
        <f>'приложение 1.1 '!D192</f>
        <v>0.39600000000000002</v>
      </c>
      <c r="E192" s="457">
        <f>'приложение 1.1 '!E192</f>
        <v>0</v>
      </c>
      <c r="F192" s="190">
        <v>6.2009999999999996</v>
      </c>
      <c r="G192" s="485">
        <f>'приложение 1.1 '!F192</f>
        <v>2020</v>
      </c>
      <c r="H192" s="485">
        <f>'приложение 1.1 '!G192</f>
        <v>2020</v>
      </c>
      <c r="I192" s="159">
        <f>'приложение 1.1 '!H192</f>
        <v>0.71279999999999999</v>
      </c>
      <c r="J192" s="159">
        <f>'приложение 1.1 '!I192</f>
        <v>0.71279999999999999</v>
      </c>
      <c r="K192" s="159">
        <f>'приложение 1.1 '!J192</f>
        <v>0</v>
      </c>
      <c r="L192" s="159" t="str">
        <f>'приложение 1.1 '!K192</f>
        <v>-</v>
      </c>
      <c r="M192" s="159" t="str">
        <f>'приложение 1.1 '!L192</f>
        <v>-</v>
      </c>
      <c r="N192" s="159" t="str">
        <f>'приложение 1.1 '!M192</f>
        <v>-</v>
      </c>
      <c r="O192" s="159" t="str">
        <f>'приложение 1.1 '!N192</f>
        <v>-</v>
      </c>
      <c r="P192" s="159">
        <f>'приложение 1.1 '!O192</f>
        <v>0.39600000000000002</v>
      </c>
      <c r="Q192" s="159">
        <f>'приложение 1.1 '!P192</f>
        <v>0</v>
      </c>
      <c r="R192" s="159" t="str">
        <f>'приложение 1.1 '!Q192</f>
        <v>-</v>
      </c>
      <c r="S192" s="159" t="str">
        <f>'приложение 1.1 '!R192</f>
        <v>-</v>
      </c>
      <c r="T192" s="159" t="str">
        <f>'приложение 1.1 '!S192</f>
        <v>-</v>
      </c>
      <c r="U192" s="159" t="str">
        <f>'приложение 1.1 '!T192</f>
        <v>-</v>
      </c>
      <c r="V192" s="159">
        <f>'приложение 1.1 '!U192</f>
        <v>0.39600000000000002</v>
      </c>
      <c r="W192" s="159">
        <f>'приложение 1.1 '!V192</f>
        <v>0</v>
      </c>
      <c r="X192" s="159">
        <f>'приложение 1.1 '!W192</f>
        <v>0</v>
      </c>
      <c r="Y192" s="159">
        <f>'приложение 1.1 '!X192</f>
        <v>0</v>
      </c>
      <c r="Z192" s="159">
        <f>'приложение 1.1 '!Y192</f>
        <v>0.71279999999999999</v>
      </c>
      <c r="AA192" s="159">
        <f>'приложение 1.1 '!Z192</f>
        <v>0</v>
      </c>
      <c r="AB192" s="159">
        <f>'приложение 1.1 '!AA192</f>
        <v>0</v>
      </c>
      <c r="AC192" s="159">
        <f>'приложение 1.1 '!AB192</f>
        <v>0.71279999999999999</v>
      </c>
    </row>
    <row r="193" spans="1:29" ht="40.5">
      <c r="A193" s="659" t="str">
        <f>'приложение 1.1 '!A193</f>
        <v>1.1.5.2</v>
      </c>
      <c r="B193" s="692" t="str">
        <f>'приложение 1.1 '!B193</f>
        <v>Реконструкция КЛ-0,4 кВ РП-113 - ул. Майская, 7</v>
      </c>
      <c r="C193" s="485" t="str">
        <f>'приложение 1.1 '!C193</f>
        <v>C/П</v>
      </c>
      <c r="D193" s="457">
        <f>'приложение 1.1 '!D193</f>
        <v>0.186</v>
      </c>
      <c r="E193" s="457">
        <f>'приложение 1.1 '!E193</f>
        <v>0</v>
      </c>
      <c r="F193" s="190">
        <v>5.8564999999999996</v>
      </c>
      <c r="G193" s="485">
        <f>'приложение 1.1 '!F193</f>
        <v>2020</v>
      </c>
      <c r="H193" s="485">
        <f>'приложение 1.1 '!G193</f>
        <v>2020</v>
      </c>
      <c r="I193" s="159">
        <f>'приложение 1.1 '!H193</f>
        <v>0.33479999999999999</v>
      </c>
      <c r="J193" s="159">
        <f>'приложение 1.1 '!I193</f>
        <v>0.33479999999999999</v>
      </c>
      <c r="K193" s="159">
        <f>'приложение 1.1 '!J193</f>
        <v>0</v>
      </c>
      <c r="L193" s="159" t="str">
        <f>'приложение 1.1 '!K193</f>
        <v>-</v>
      </c>
      <c r="M193" s="159" t="str">
        <f>'приложение 1.1 '!L193</f>
        <v>-</v>
      </c>
      <c r="N193" s="159" t="str">
        <f>'приложение 1.1 '!M193</f>
        <v>-</v>
      </c>
      <c r="O193" s="159" t="str">
        <f>'приложение 1.1 '!N193</f>
        <v>-</v>
      </c>
      <c r="P193" s="159">
        <f>'приложение 1.1 '!O193</f>
        <v>0.186</v>
      </c>
      <c r="Q193" s="159">
        <f>'приложение 1.1 '!P193</f>
        <v>0</v>
      </c>
      <c r="R193" s="159" t="str">
        <f>'приложение 1.1 '!Q193</f>
        <v>-</v>
      </c>
      <c r="S193" s="159" t="str">
        <f>'приложение 1.1 '!R193</f>
        <v>-</v>
      </c>
      <c r="T193" s="159" t="str">
        <f>'приложение 1.1 '!S193</f>
        <v>-</v>
      </c>
      <c r="U193" s="159" t="str">
        <f>'приложение 1.1 '!T193</f>
        <v>-</v>
      </c>
      <c r="V193" s="159">
        <f>'приложение 1.1 '!U193</f>
        <v>0.186</v>
      </c>
      <c r="W193" s="159">
        <f>'приложение 1.1 '!V193</f>
        <v>0</v>
      </c>
      <c r="X193" s="159">
        <f>'приложение 1.1 '!W193</f>
        <v>0</v>
      </c>
      <c r="Y193" s="159">
        <f>'приложение 1.1 '!X193</f>
        <v>0</v>
      </c>
      <c r="Z193" s="159">
        <f>'приложение 1.1 '!Y193</f>
        <v>0.33479999999999999</v>
      </c>
      <c r="AA193" s="159">
        <f>'приложение 1.1 '!Z193</f>
        <v>0</v>
      </c>
      <c r="AB193" s="159">
        <f>'приложение 1.1 '!AA193</f>
        <v>0</v>
      </c>
      <c r="AC193" s="159">
        <f>'приложение 1.1 '!AB193</f>
        <v>0.33479999999999999</v>
      </c>
    </row>
    <row r="194" spans="1:29" ht="40.5">
      <c r="A194" s="659" t="str">
        <f>'приложение 1.1 '!A194</f>
        <v>1.1.5.3</v>
      </c>
      <c r="B194" s="692" t="str">
        <f>'приложение 1.1 '!B194</f>
        <v>Реконструкция КЛ-0,4 кВ ТП-204 - ул. 60 лет Октября, 3</v>
      </c>
      <c r="C194" s="485" t="str">
        <f>'приложение 1.1 '!C194</f>
        <v>C/П</v>
      </c>
      <c r="D194" s="457">
        <f>'приложение 1.1 '!D194</f>
        <v>0.8</v>
      </c>
      <c r="E194" s="457">
        <f>'приложение 1.1 '!E194</f>
        <v>0</v>
      </c>
      <c r="F194" s="190">
        <v>6.5454999999999997</v>
      </c>
      <c r="G194" s="485">
        <f>'приложение 1.1 '!F194</f>
        <v>2020</v>
      </c>
      <c r="H194" s="485">
        <f>'приложение 1.1 '!G194</f>
        <v>2020</v>
      </c>
      <c r="I194" s="159">
        <f>'приложение 1.1 '!H194</f>
        <v>0.14399999999999999</v>
      </c>
      <c r="J194" s="159">
        <f>'приложение 1.1 '!I194</f>
        <v>0.14399999999999999</v>
      </c>
      <c r="K194" s="159">
        <f>'приложение 1.1 '!J194</f>
        <v>0</v>
      </c>
      <c r="L194" s="159" t="str">
        <f>'приложение 1.1 '!K194</f>
        <v>-</v>
      </c>
      <c r="M194" s="159" t="str">
        <f>'приложение 1.1 '!L194</f>
        <v>-</v>
      </c>
      <c r="N194" s="159" t="str">
        <f>'приложение 1.1 '!M194</f>
        <v>-</v>
      </c>
      <c r="O194" s="159" t="str">
        <f>'приложение 1.1 '!N194</f>
        <v>-</v>
      </c>
      <c r="P194" s="159">
        <f>'приложение 1.1 '!O194</f>
        <v>0.8</v>
      </c>
      <c r="Q194" s="159">
        <f>'приложение 1.1 '!P194</f>
        <v>0</v>
      </c>
      <c r="R194" s="159" t="str">
        <f>'приложение 1.1 '!Q194</f>
        <v>-</v>
      </c>
      <c r="S194" s="159" t="str">
        <f>'приложение 1.1 '!R194</f>
        <v>-</v>
      </c>
      <c r="T194" s="159" t="str">
        <f>'приложение 1.1 '!S194</f>
        <v>-</v>
      </c>
      <c r="U194" s="159" t="str">
        <f>'приложение 1.1 '!T194</f>
        <v>-</v>
      </c>
      <c r="V194" s="159">
        <f>'приложение 1.1 '!U194</f>
        <v>0.8</v>
      </c>
      <c r="W194" s="159">
        <f>'приложение 1.1 '!V194</f>
        <v>0</v>
      </c>
      <c r="X194" s="159">
        <f>'приложение 1.1 '!W194</f>
        <v>0</v>
      </c>
      <c r="Y194" s="159">
        <f>'приложение 1.1 '!X194</f>
        <v>0</v>
      </c>
      <c r="Z194" s="159">
        <f>'приложение 1.1 '!Y194</f>
        <v>0.14399999999999999</v>
      </c>
      <c r="AA194" s="159">
        <f>'приложение 1.1 '!Z194</f>
        <v>0</v>
      </c>
      <c r="AB194" s="159">
        <f>'приложение 1.1 '!AA194</f>
        <v>0</v>
      </c>
      <c r="AC194" s="159">
        <f>'приложение 1.1 '!AB194</f>
        <v>0.14399999999999999</v>
      </c>
    </row>
    <row r="195" spans="1:29" ht="40.5">
      <c r="A195" s="659" t="str">
        <f>'приложение 1.1 '!A195</f>
        <v>1.1.5.4</v>
      </c>
      <c r="B195" s="692" t="str">
        <f>'приложение 1.1 '!B195</f>
        <v>Реконструкция КЛ-0,4 кВ ТП-205 - пр-т. Набережный, 72;74</v>
      </c>
      <c r="C195" s="485" t="str">
        <f>'приложение 1.1 '!C195</f>
        <v>C/П</v>
      </c>
      <c r="D195" s="457">
        <f>'приложение 1.1 '!D195</f>
        <v>0.44</v>
      </c>
      <c r="E195" s="457">
        <f>'приложение 1.1 '!E195</f>
        <v>0</v>
      </c>
      <c r="F195" s="190">
        <v>6.89</v>
      </c>
      <c r="G195" s="485">
        <f>'приложение 1.1 '!F195</f>
        <v>2020</v>
      </c>
      <c r="H195" s="485">
        <f>'приложение 1.1 '!G195</f>
        <v>2020</v>
      </c>
      <c r="I195" s="159">
        <f>'приложение 1.1 '!H195</f>
        <v>0.72</v>
      </c>
      <c r="J195" s="159">
        <f>'приложение 1.1 '!I195</f>
        <v>0.72</v>
      </c>
      <c r="K195" s="159">
        <f>'приложение 1.1 '!J195</f>
        <v>0</v>
      </c>
      <c r="L195" s="159" t="str">
        <f>'приложение 1.1 '!K195</f>
        <v>-</v>
      </c>
      <c r="M195" s="159" t="str">
        <f>'приложение 1.1 '!L195</f>
        <v>-</v>
      </c>
      <c r="N195" s="159" t="str">
        <f>'приложение 1.1 '!M195</f>
        <v>-</v>
      </c>
      <c r="O195" s="159" t="str">
        <f>'приложение 1.1 '!N195</f>
        <v>-</v>
      </c>
      <c r="P195" s="159">
        <f>'приложение 1.1 '!O195</f>
        <v>0.44</v>
      </c>
      <c r="Q195" s="159">
        <f>'приложение 1.1 '!P195</f>
        <v>0</v>
      </c>
      <c r="R195" s="159" t="str">
        <f>'приложение 1.1 '!Q195</f>
        <v>-</v>
      </c>
      <c r="S195" s="159" t="str">
        <f>'приложение 1.1 '!R195</f>
        <v>-</v>
      </c>
      <c r="T195" s="159" t="str">
        <f>'приложение 1.1 '!S195</f>
        <v>-</v>
      </c>
      <c r="U195" s="159" t="str">
        <f>'приложение 1.1 '!T195</f>
        <v>-</v>
      </c>
      <c r="V195" s="159">
        <f>'приложение 1.1 '!U195</f>
        <v>0.44</v>
      </c>
      <c r="W195" s="159">
        <f>'приложение 1.1 '!V195</f>
        <v>0</v>
      </c>
      <c r="X195" s="159">
        <f>'приложение 1.1 '!W195</f>
        <v>0</v>
      </c>
      <c r="Y195" s="159">
        <f>'приложение 1.1 '!X195</f>
        <v>0</v>
      </c>
      <c r="Z195" s="159">
        <f>'приложение 1.1 '!Y195</f>
        <v>0.72</v>
      </c>
      <c r="AA195" s="159">
        <f>'приложение 1.1 '!Z195</f>
        <v>0</v>
      </c>
      <c r="AB195" s="159">
        <f>'приложение 1.1 '!AA195</f>
        <v>0</v>
      </c>
      <c r="AC195" s="159">
        <f>'приложение 1.1 '!AB195</f>
        <v>0.72</v>
      </c>
    </row>
    <row r="196" spans="1:29" ht="40.5">
      <c r="A196" s="659" t="str">
        <f>'приложение 1.1 '!A196</f>
        <v>1.1.5.5</v>
      </c>
      <c r="B196" s="692" t="str">
        <f>'приложение 1.1 '!B196</f>
        <v>Реконструкция КЛ-0,4 кВ ТП-205 - пр-т. Набережный, 80</v>
      </c>
      <c r="C196" s="485" t="str">
        <f>'приложение 1.1 '!C196</f>
        <v>C/П</v>
      </c>
      <c r="D196" s="457">
        <f>'приложение 1.1 '!D196</f>
        <v>0.12</v>
      </c>
      <c r="E196" s="457">
        <f>'приложение 1.1 '!E196</f>
        <v>0</v>
      </c>
      <c r="F196" s="190">
        <v>7.2344999999999997</v>
      </c>
      <c r="G196" s="485">
        <f>'приложение 1.1 '!F196</f>
        <v>2020</v>
      </c>
      <c r="H196" s="485">
        <f>'приложение 1.1 '!G196</f>
        <v>2020</v>
      </c>
      <c r="I196" s="159">
        <f>'приложение 1.1 '!H196</f>
        <v>0.216</v>
      </c>
      <c r="J196" s="159">
        <f>'приложение 1.1 '!I196</f>
        <v>0.216</v>
      </c>
      <c r="K196" s="159">
        <f>'приложение 1.1 '!J196</f>
        <v>0</v>
      </c>
      <c r="L196" s="159" t="str">
        <f>'приложение 1.1 '!K196</f>
        <v>-</v>
      </c>
      <c r="M196" s="159" t="str">
        <f>'приложение 1.1 '!L196</f>
        <v>-</v>
      </c>
      <c r="N196" s="159" t="str">
        <f>'приложение 1.1 '!M196</f>
        <v>-</v>
      </c>
      <c r="O196" s="159" t="str">
        <f>'приложение 1.1 '!N196</f>
        <v>-</v>
      </c>
      <c r="P196" s="159">
        <f>'приложение 1.1 '!O196</f>
        <v>0.12</v>
      </c>
      <c r="Q196" s="159">
        <f>'приложение 1.1 '!P196</f>
        <v>0</v>
      </c>
      <c r="R196" s="159" t="str">
        <f>'приложение 1.1 '!Q196</f>
        <v>-</v>
      </c>
      <c r="S196" s="159" t="str">
        <f>'приложение 1.1 '!R196</f>
        <v>-</v>
      </c>
      <c r="T196" s="159" t="str">
        <f>'приложение 1.1 '!S196</f>
        <v>-</v>
      </c>
      <c r="U196" s="159" t="str">
        <f>'приложение 1.1 '!T196</f>
        <v>-</v>
      </c>
      <c r="V196" s="159">
        <f>'приложение 1.1 '!U196</f>
        <v>0.12</v>
      </c>
      <c r="W196" s="159">
        <f>'приложение 1.1 '!V196</f>
        <v>0</v>
      </c>
      <c r="X196" s="159">
        <f>'приложение 1.1 '!W196</f>
        <v>0</v>
      </c>
      <c r="Y196" s="159">
        <f>'приложение 1.1 '!X196</f>
        <v>0</v>
      </c>
      <c r="Z196" s="159">
        <f>'приложение 1.1 '!Y196</f>
        <v>0.216</v>
      </c>
      <c r="AA196" s="159">
        <f>'приложение 1.1 '!Z196</f>
        <v>0</v>
      </c>
      <c r="AB196" s="159">
        <f>'приложение 1.1 '!AA196</f>
        <v>0</v>
      </c>
      <c r="AC196" s="159">
        <f>'приложение 1.1 '!AB196</f>
        <v>0.216</v>
      </c>
    </row>
    <row r="197" spans="1:29" ht="40.5">
      <c r="A197" s="659" t="str">
        <f>'приложение 1.1 '!A197</f>
        <v>1.1.5.6</v>
      </c>
      <c r="B197" s="692" t="str">
        <f>'приложение 1.1 '!B197</f>
        <v>Реконструкция КЛ-0,4 кВ ТП-205 - ул. Энтузиастов, 53</v>
      </c>
      <c r="C197" s="485" t="str">
        <f>'приложение 1.1 '!C197</f>
        <v>C/П</v>
      </c>
      <c r="D197" s="457">
        <f>'приложение 1.1 '!D197</f>
        <v>0.185</v>
      </c>
      <c r="E197" s="457">
        <f>'приложение 1.1 '!E197</f>
        <v>0</v>
      </c>
      <c r="F197" s="190">
        <v>9.301499999999999</v>
      </c>
      <c r="G197" s="485">
        <f>'приложение 1.1 '!F197</f>
        <v>2020</v>
      </c>
      <c r="H197" s="485">
        <f>'приложение 1.1 '!G197</f>
        <v>2020</v>
      </c>
      <c r="I197" s="159">
        <f>'приложение 1.1 '!H197</f>
        <v>0.33300000000000002</v>
      </c>
      <c r="J197" s="159">
        <f>'приложение 1.1 '!I197</f>
        <v>0.33300000000000002</v>
      </c>
      <c r="K197" s="159">
        <f>'приложение 1.1 '!J197</f>
        <v>0</v>
      </c>
      <c r="L197" s="159" t="str">
        <f>'приложение 1.1 '!K197</f>
        <v>-</v>
      </c>
      <c r="M197" s="159" t="str">
        <f>'приложение 1.1 '!L197</f>
        <v>-</v>
      </c>
      <c r="N197" s="159" t="str">
        <f>'приложение 1.1 '!M197</f>
        <v>-</v>
      </c>
      <c r="O197" s="159" t="str">
        <f>'приложение 1.1 '!N197</f>
        <v>-</v>
      </c>
      <c r="P197" s="159">
        <f>'приложение 1.1 '!O197</f>
        <v>0.185</v>
      </c>
      <c r="Q197" s="159">
        <f>'приложение 1.1 '!P197</f>
        <v>0</v>
      </c>
      <c r="R197" s="159" t="str">
        <f>'приложение 1.1 '!Q197</f>
        <v>-</v>
      </c>
      <c r="S197" s="159" t="str">
        <f>'приложение 1.1 '!R197</f>
        <v>-</v>
      </c>
      <c r="T197" s="159" t="str">
        <f>'приложение 1.1 '!S197</f>
        <v>-</v>
      </c>
      <c r="U197" s="159" t="str">
        <f>'приложение 1.1 '!T197</f>
        <v>-</v>
      </c>
      <c r="V197" s="159">
        <f>'приложение 1.1 '!U197</f>
        <v>0.185</v>
      </c>
      <c r="W197" s="159">
        <f>'приложение 1.1 '!V197</f>
        <v>0</v>
      </c>
      <c r="X197" s="159">
        <f>'приложение 1.1 '!W197</f>
        <v>0</v>
      </c>
      <c r="Y197" s="159">
        <f>'приложение 1.1 '!X197</f>
        <v>0</v>
      </c>
      <c r="Z197" s="159">
        <f>'приложение 1.1 '!Y197</f>
        <v>0.33300000000000002</v>
      </c>
      <c r="AA197" s="159">
        <f>'приложение 1.1 '!Z197</f>
        <v>0</v>
      </c>
      <c r="AB197" s="159">
        <f>'приложение 1.1 '!AA197</f>
        <v>0</v>
      </c>
      <c r="AC197" s="159">
        <f>'приложение 1.1 '!AB197</f>
        <v>0.33300000000000002</v>
      </c>
    </row>
    <row r="198" spans="1:29" ht="40.5">
      <c r="A198" s="659" t="str">
        <f>'приложение 1.1 '!A198</f>
        <v>1.1.5.7</v>
      </c>
      <c r="B198" s="692" t="str">
        <f>'приложение 1.1 '!B198</f>
        <v>Реконструкция КЛ-0,4 кВ ТП-212 - ул. Нефтяников, 29А</v>
      </c>
      <c r="C198" s="485" t="str">
        <f>'приложение 1.1 '!C198</f>
        <v>C/П</v>
      </c>
      <c r="D198" s="457">
        <f>'приложение 1.1 '!D198</f>
        <v>0.25600000000000001</v>
      </c>
      <c r="E198" s="457">
        <f>'приложение 1.1 '!E198</f>
        <v>0</v>
      </c>
      <c r="F198" s="190">
        <v>9.645999999999999</v>
      </c>
      <c r="G198" s="485">
        <f>'приложение 1.1 '!F198</f>
        <v>2020</v>
      </c>
      <c r="H198" s="485">
        <f>'приложение 1.1 '!G198</f>
        <v>2020</v>
      </c>
      <c r="I198" s="159">
        <f>'приложение 1.1 '!H198</f>
        <v>0.46079999999999999</v>
      </c>
      <c r="J198" s="159">
        <f>'приложение 1.1 '!I198</f>
        <v>0.46079999999999999</v>
      </c>
      <c r="K198" s="159">
        <f>'приложение 1.1 '!J198</f>
        <v>0</v>
      </c>
      <c r="L198" s="159" t="str">
        <f>'приложение 1.1 '!K198</f>
        <v>-</v>
      </c>
      <c r="M198" s="159" t="str">
        <f>'приложение 1.1 '!L198</f>
        <v>-</v>
      </c>
      <c r="N198" s="159" t="str">
        <f>'приложение 1.1 '!M198</f>
        <v>-</v>
      </c>
      <c r="O198" s="159" t="str">
        <f>'приложение 1.1 '!N198</f>
        <v>-</v>
      </c>
      <c r="P198" s="159">
        <f>'приложение 1.1 '!O198</f>
        <v>0.25600000000000001</v>
      </c>
      <c r="Q198" s="159">
        <f>'приложение 1.1 '!P198</f>
        <v>0</v>
      </c>
      <c r="R198" s="159" t="str">
        <f>'приложение 1.1 '!Q198</f>
        <v>-</v>
      </c>
      <c r="S198" s="159" t="str">
        <f>'приложение 1.1 '!R198</f>
        <v>-</v>
      </c>
      <c r="T198" s="159" t="str">
        <f>'приложение 1.1 '!S198</f>
        <v>-</v>
      </c>
      <c r="U198" s="159" t="str">
        <f>'приложение 1.1 '!T198</f>
        <v>-</v>
      </c>
      <c r="V198" s="159">
        <f>'приложение 1.1 '!U198</f>
        <v>0.25600000000000001</v>
      </c>
      <c r="W198" s="159">
        <f>'приложение 1.1 '!V198</f>
        <v>0</v>
      </c>
      <c r="X198" s="159">
        <f>'приложение 1.1 '!W198</f>
        <v>0</v>
      </c>
      <c r="Y198" s="159">
        <f>'приложение 1.1 '!X198</f>
        <v>0</v>
      </c>
      <c r="Z198" s="159">
        <f>'приложение 1.1 '!Y198</f>
        <v>0.46079999999999999</v>
      </c>
      <c r="AA198" s="159">
        <f>'приложение 1.1 '!Z198</f>
        <v>0</v>
      </c>
      <c r="AB198" s="159">
        <f>'приложение 1.1 '!AA198</f>
        <v>0</v>
      </c>
      <c r="AC198" s="159">
        <f>'приложение 1.1 '!AB198</f>
        <v>0.46079999999999999</v>
      </c>
    </row>
    <row r="199" spans="1:29" ht="40.5">
      <c r="A199" s="659" t="str">
        <f>'приложение 1.1 '!A199</f>
        <v>1.1.5.8</v>
      </c>
      <c r="B199" s="692" t="str">
        <f>'приложение 1.1 '!B199</f>
        <v>Реконструкция КЛ-0,4 кВ ТП-214 - ул. Энтузиастов, 40</v>
      </c>
      <c r="C199" s="485" t="str">
        <f>'приложение 1.1 '!C199</f>
        <v>C/П</v>
      </c>
      <c r="D199" s="457">
        <f>'приложение 1.1 '!D199</f>
        <v>0.14399999999999999</v>
      </c>
      <c r="E199" s="457">
        <f>'приложение 1.1 '!E199</f>
        <v>0</v>
      </c>
      <c r="F199" s="190">
        <v>5.1674999999999995</v>
      </c>
      <c r="G199" s="485">
        <f>'приложение 1.1 '!F199</f>
        <v>2020</v>
      </c>
      <c r="H199" s="485">
        <f>'приложение 1.1 '!G199</f>
        <v>2020</v>
      </c>
      <c r="I199" s="159">
        <f>'приложение 1.1 '!H199</f>
        <v>0.25919999999999999</v>
      </c>
      <c r="J199" s="159">
        <f>'приложение 1.1 '!I199</f>
        <v>0.25919999999999999</v>
      </c>
      <c r="K199" s="159">
        <f>'приложение 1.1 '!J199</f>
        <v>0</v>
      </c>
      <c r="L199" s="159" t="str">
        <f>'приложение 1.1 '!K199</f>
        <v>-</v>
      </c>
      <c r="M199" s="159" t="str">
        <f>'приложение 1.1 '!L199</f>
        <v>-</v>
      </c>
      <c r="N199" s="159" t="str">
        <f>'приложение 1.1 '!M199</f>
        <v>-</v>
      </c>
      <c r="O199" s="159" t="str">
        <f>'приложение 1.1 '!N199</f>
        <v>-</v>
      </c>
      <c r="P199" s="159">
        <f>'приложение 1.1 '!O199</f>
        <v>0.14399999999999999</v>
      </c>
      <c r="Q199" s="159">
        <f>'приложение 1.1 '!P199</f>
        <v>0</v>
      </c>
      <c r="R199" s="159" t="str">
        <f>'приложение 1.1 '!Q199</f>
        <v>-</v>
      </c>
      <c r="S199" s="159" t="str">
        <f>'приложение 1.1 '!R199</f>
        <v>-</v>
      </c>
      <c r="T199" s="159" t="str">
        <f>'приложение 1.1 '!S199</f>
        <v>-</v>
      </c>
      <c r="U199" s="159" t="str">
        <f>'приложение 1.1 '!T199</f>
        <v>-</v>
      </c>
      <c r="V199" s="159">
        <f>'приложение 1.1 '!U199</f>
        <v>0.14399999999999999</v>
      </c>
      <c r="W199" s="159">
        <f>'приложение 1.1 '!V199</f>
        <v>0</v>
      </c>
      <c r="X199" s="159">
        <f>'приложение 1.1 '!W199</f>
        <v>0</v>
      </c>
      <c r="Y199" s="159">
        <f>'приложение 1.1 '!X199</f>
        <v>0</v>
      </c>
      <c r="Z199" s="159">
        <f>'приложение 1.1 '!Y199</f>
        <v>0.25919999999999999</v>
      </c>
      <c r="AA199" s="159">
        <f>'приложение 1.1 '!Z199</f>
        <v>0</v>
      </c>
      <c r="AB199" s="159">
        <f>'приложение 1.1 '!AA199</f>
        <v>0</v>
      </c>
      <c r="AC199" s="159">
        <f>'приложение 1.1 '!AB199</f>
        <v>0.25919999999999999</v>
      </c>
    </row>
    <row r="200" spans="1:29" ht="40.5">
      <c r="A200" s="659" t="str">
        <f>'приложение 1.1 '!A200</f>
        <v>1.1.5.9</v>
      </c>
      <c r="B200" s="692" t="str">
        <f>'приложение 1.1 '!B200</f>
        <v>Реконструкция КЛ-0,4 кВ ТП-221 - ул. Губкина, 3</v>
      </c>
      <c r="C200" s="485" t="str">
        <f>'приложение 1.1 '!C200</f>
        <v>C/П</v>
      </c>
      <c r="D200" s="457">
        <f>'приложение 1.1 '!D200</f>
        <v>0.48</v>
      </c>
      <c r="E200" s="457">
        <f>'приложение 1.1 '!E200</f>
        <v>0</v>
      </c>
      <c r="F200" s="190">
        <v>15.5025</v>
      </c>
      <c r="G200" s="485">
        <f>'приложение 1.1 '!F200</f>
        <v>2020</v>
      </c>
      <c r="H200" s="485">
        <f>'приложение 1.1 '!G200</f>
        <v>2020</v>
      </c>
      <c r="I200" s="159">
        <f>'приложение 1.1 '!H200</f>
        <v>0.86399999999999999</v>
      </c>
      <c r="J200" s="159">
        <f>'приложение 1.1 '!I200</f>
        <v>0.86399999999999999</v>
      </c>
      <c r="K200" s="159">
        <f>'приложение 1.1 '!J200</f>
        <v>0</v>
      </c>
      <c r="L200" s="159" t="str">
        <f>'приложение 1.1 '!K200</f>
        <v>-</v>
      </c>
      <c r="M200" s="159" t="str">
        <f>'приложение 1.1 '!L200</f>
        <v>-</v>
      </c>
      <c r="N200" s="159" t="str">
        <f>'приложение 1.1 '!M200</f>
        <v>-</v>
      </c>
      <c r="O200" s="159" t="str">
        <f>'приложение 1.1 '!N200</f>
        <v>-</v>
      </c>
      <c r="P200" s="159">
        <f>'приложение 1.1 '!O200</f>
        <v>0.48</v>
      </c>
      <c r="Q200" s="159">
        <f>'приложение 1.1 '!P200</f>
        <v>0</v>
      </c>
      <c r="R200" s="159" t="str">
        <f>'приложение 1.1 '!Q200</f>
        <v>-</v>
      </c>
      <c r="S200" s="159" t="str">
        <f>'приложение 1.1 '!R200</f>
        <v>-</v>
      </c>
      <c r="T200" s="159" t="str">
        <f>'приложение 1.1 '!S200</f>
        <v>-</v>
      </c>
      <c r="U200" s="159" t="str">
        <f>'приложение 1.1 '!T200</f>
        <v>-</v>
      </c>
      <c r="V200" s="159">
        <f>'приложение 1.1 '!U200</f>
        <v>0.48</v>
      </c>
      <c r="W200" s="159">
        <f>'приложение 1.1 '!V200</f>
        <v>0</v>
      </c>
      <c r="X200" s="159">
        <f>'приложение 1.1 '!W200</f>
        <v>0</v>
      </c>
      <c r="Y200" s="159">
        <f>'приложение 1.1 '!X200</f>
        <v>0</v>
      </c>
      <c r="Z200" s="159">
        <f>'приложение 1.1 '!Y200</f>
        <v>0.86399999999999999</v>
      </c>
      <c r="AA200" s="159">
        <f>'приложение 1.1 '!Z200</f>
        <v>0</v>
      </c>
      <c r="AB200" s="159">
        <f>'приложение 1.1 '!AA200</f>
        <v>0</v>
      </c>
      <c r="AC200" s="159">
        <f>'приложение 1.1 '!AB200</f>
        <v>0.86399999999999999</v>
      </c>
    </row>
    <row r="201" spans="1:29" ht="40.5">
      <c r="A201" s="659" t="str">
        <f>'приложение 1.1 '!A201</f>
        <v>1.1.5.10</v>
      </c>
      <c r="B201" s="692" t="str">
        <f>'приложение 1.1 '!B201</f>
        <v>Реконструкция КЛ-0,4 кВ ТП-221 - ул. Губкина, 5</v>
      </c>
      <c r="C201" s="485" t="str">
        <f>'приложение 1.1 '!C201</f>
        <v>C/П</v>
      </c>
      <c r="D201" s="457">
        <f>'приложение 1.1 '!D201</f>
        <v>0.26</v>
      </c>
      <c r="E201" s="457">
        <f>'приложение 1.1 '!E201</f>
        <v>0</v>
      </c>
      <c r="F201" s="190">
        <v>16.191499999999998</v>
      </c>
      <c r="G201" s="485">
        <f>'приложение 1.1 '!F201</f>
        <v>2020</v>
      </c>
      <c r="H201" s="485">
        <f>'приложение 1.1 '!G201</f>
        <v>2020</v>
      </c>
      <c r="I201" s="159">
        <f>'приложение 1.1 '!H201</f>
        <v>0.46800000000000003</v>
      </c>
      <c r="J201" s="159">
        <f>'приложение 1.1 '!I201</f>
        <v>0.46800000000000003</v>
      </c>
      <c r="K201" s="159">
        <f>'приложение 1.1 '!J201</f>
        <v>0</v>
      </c>
      <c r="L201" s="159" t="str">
        <f>'приложение 1.1 '!K201</f>
        <v>-</v>
      </c>
      <c r="M201" s="159" t="str">
        <f>'приложение 1.1 '!L201</f>
        <v>-</v>
      </c>
      <c r="N201" s="159" t="str">
        <f>'приложение 1.1 '!M201</f>
        <v>-</v>
      </c>
      <c r="O201" s="159" t="str">
        <f>'приложение 1.1 '!N201</f>
        <v>-</v>
      </c>
      <c r="P201" s="159">
        <f>'приложение 1.1 '!O201</f>
        <v>0.26</v>
      </c>
      <c r="Q201" s="159">
        <f>'приложение 1.1 '!P201</f>
        <v>0</v>
      </c>
      <c r="R201" s="159" t="str">
        <f>'приложение 1.1 '!Q201</f>
        <v>-</v>
      </c>
      <c r="S201" s="159" t="str">
        <f>'приложение 1.1 '!R201</f>
        <v>-</v>
      </c>
      <c r="T201" s="159" t="str">
        <f>'приложение 1.1 '!S201</f>
        <v>-</v>
      </c>
      <c r="U201" s="159" t="str">
        <f>'приложение 1.1 '!T201</f>
        <v>-</v>
      </c>
      <c r="V201" s="159">
        <f>'приложение 1.1 '!U201</f>
        <v>0.26</v>
      </c>
      <c r="W201" s="159">
        <f>'приложение 1.1 '!V201</f>
        <v>0</v>
      </c>
      <c r="X201" s="159">
        <f>'приложение 1.1 '!W201</f>
        <v>0</v>
      </c>
      <c r="Y201" s="159">
        <f>'приложение 1.1 '!X201</f>
        <v>0</v>
      </c>
      <c r="Z201" s="159">
        <f>'приложение 1.1 '!Y201</f>
        <v>0.46800000000000003</v>
      </c>
      <c r="AA201" s="159">
        <f>'приложение 1.1 '!Z201</f>
        <v>0</v>
      </c>
      <c r="AB201" s="159">
        <f>'приложение 1.1 '!AA201</f>
        <v>0</v>
      </c>
      <c r="AC201" s="159">
        <f>'приложение 1.1 '!AB201</f>
        <v>0.46800000000000003</v>
      </c>
    </row>
    <row r="202" spans="1:29" ht="40.5">
      <c r="A202" s="659" t="str">
        <f>'приложение 1.1 '!A202</f>
        <v>1.1.5.11</v>
      </c>
      <c r="B202" s="692" t="str">
        <f>'приложение 1.1 '!B202</f>
        <v>Реконструкция КЛ-0,4 кВ ТП-221 - ул. Губкина, 9</v>
      </c>
      <c r="C202" s="485" t="str">
        <f>'приложение 1.1 '!C202</f>
        <v>C/П</v>
      </c>
      <c r="D202" s="457">
        <f>'приложение 1.1 '!D202</f>
        <v>0.19</v>
      </c>
      <c r="E202" s="457">
        <f>'приложение 1.1 '!E202</f>
        <v>0</v>
      </c>
      <c r="F202" s="190">
        <v>15.847</v>
      </c>
      <c r="G202" s="485">
        <f>'приложение 1.1 '!F202</f>
        <v>2020</v>
      </c>
      <c r="H202" s="485">
        <f>'приложение 1.1 '!G202</f>
        <v>2020</v>
      </c>
      <c r="I202" s="159">
        <f>'приложение 1.1 '!H202</f>
        <v>0.34200000000000003</v>
      </c>
      <c r="J202" s="159">
        <f>'приложение 1.1 '!I202</f>
        <v>0.34200000000000003</v>
      </c>
      <c r="K202" s="159">
        <f>'приложение 1.1 '!J202</f>
        <v>0</v>
      </c>
      <c r="L202" s="159" t="str">
        <f>'приложение 1.1 '!K202</f>
        <v>-</v>
      </c>
      <c r="M202" s="159" t="str">
        <f>'приложение 1.1 '!L202</f>
        <v>-</v>
      </c>
      <c r="N202" s="159" t="str">
        <f>'приложение 1.1 '!M202</f>
        <v>-</v>
      </c>
      <c r="O202" s="159" t="str">
        <f>'приложение 1.1 '!N202</f>
        <v>-</v>
      </c>
      <c r="P202" s="159">
        <f>'приложение 1.1 '!O202</f>
        <v>0.19</v>
      </c>
      <c r="Q202" s="159">
        <f>'приложение 1.1 '!P202</f>
        <v>0</v>
      </c>
      <c r="R202" s="159" t="str">
        <f>'приложение 1.1 '!Q202</f>
        <v>-</v>
      </c>
      <c r="S202" s="159" t="str">
        <f>'приложение 1.1 '!R202</f>
        <v>-</v>
      </c>
      <c r="T202" s="159" t="str">
        <f>'приложение 1.1 '!S202</f>
        <v>-</v>
      </c>
      <c r="U202" s="159" t="str">
        <f>'приложение 1.1 '!T202</f>
        <v>-</v>
      </c>
      <c r="V202" s="159">
        <f>'приложение 1.1 '!U202</f>
        <v>0.19</v>
      </c>
      <c r="W202" s="159">
        <f>'приложение 1.1 '!V202</f>
        <v>0</v>
      </c>
      <c r="X202" s="159">
        <f>'приложение 1.1 '!W202</f>
        <v>0</v>
      </c>
      <c r="Y202" s="159">
        <f>'приложение 1.1 '!X202</f>
        <v>0</v>
      </c>
      <c r="Z202" s="159">
        <f>'приложение 1.1 '!Y202</f>
        <v>0.34200000000000003</v>
      </c>
      <c r="AA202" s="159">
        <f>'приложение 1.1 '!Z202</f>
        <v>0</v>
      </c>
      <c r="AB202" s="159">
        <f>'приложение 1.1 '!AA202</f>
        <v>0</v>
      </c>
      <c r="AC202" s="159">
        <f>'приложение 1.1 '!AB202</f>
        <v>0.34200000000000003</v>
      </c>
    </row>
    <row r="203" spans="1:29" ht="40.5">
      <c r="A203" s="659" t="str">
        <f>'приложение 1.1 '!A203</f>
        <v>1.1.5.12</v>
      </c>
      <c r="B203" s="692" t="str">
        <f>'приложение 1.1 '!B203</f>
        <v>Реконструкция КЛ-0,4 кВ ТП-221 - ул. Губкина, 11</v>
      </c>
      <c r="C203" s="485" t="str">
        <f>'приложение 1.1 '!C203</f>
        <v>C/П</v>
      </c>
      <c r="D203" s="457">
        <f>'приложение 1.1 '!D203</f>
        <v>0.23</v>
      </c>
      <c r="E203" s="457">
        <f>'приложение 1.1 '!E203</f>
        <v>0</v>
      </c>
      <c r="F203" s="190">
        <v>12.057499999999999</v>
      </c>
      <c r="G203" s="485">
        <f>'приложение 1.1 '!F203</f>
        <v>2018</v>
      </c>
      <c r="H203" s="485">
        <f>'приложение 1.1 '!G203</f>
        <v>2018</v>
      </c>
      <c r="I203" s="159">
        <f>'приложение 1.1 '!H203</f>
        <v>0.41399999999999998</v>
      </c>
      <c r="J203" s="159">
        <f>'приложение 1.1 '!I203</f>
        <v>0.41399999999999998</v>
      </c>
      <c r="K203" s="159">
        <f>'приложение 1.1 '!J203</f>
        <v>0.41399999999999998</v>
      </c>
      <c r="L203" s="159">
        <f>'приложение 1.1 '!K203</f>
        <v>0.23</v>
      </c>
      <c r="M203" s="159">
        <f>'приложение 1.1 '!L203</f>
        <v>0</v>
      </c>
      <c r="N203" s="159" t="str">
        <f>'приложение 1.1 '!M203</f>
        <v>-</v>
      </c>
      <c r="O203" s="159" t="str">
        <f>'приложение 1.1 '!N203</f>
        <v>-</v>
      </c>
      <c r="P203" s="159" t="str">
        <f>'приложение 1.1 '!O203</f>
        <v>-</v>
      </c>
      <c r="Q203" s="159" t="str">
        <f>'приложение 1.1 '!P203</f>
        <v>-</v>
      </c>
      <c r="R203" s="159" t="str">
        <f>'приложение 1.1 '!Q203</f>
        <v>-</v>
      </c>
      <c r="S203" s="159" t="str">
        <f>'приложение 1.1 '!R203</f>
        <v>-</v>
      </c>
      <c r="T203" s="159" t="str">
        <f>'приложение 1.1 '!S203</f>
        <v>-</v>
      </c>
      <c r="U203" s="159" t="str">
        <f>'приложение 1.1 '!T203</f>
        <v>-</v>
      </c>
      <c r="V203" s="159">
        <f>'приложение 1.1 '!U203</f>
        <v>0.23</v>
      </c>
      <c r="W203" s="159">
        <f>'приложение 1.1 '!V203</f>
        <v>0</v>
      </c>
      <c r="X203" s="159">
        <f>'приложение 1.1 '!W203</f>
        <v>0.41399999999999998</v>
      </c>
      <c r="Y203" s="159">
        <f>'приложение 1.1 '!X203</f>
        <v>0</v>
      </c>
      <c r="Z203" s="159">
        <f>'приложение 1.1 '!Y203</f>
        <v>0</v>
      </c>
      <c r="AA203" s="159">
        <f>'приложение 1.1 '!Z203</f>
        <v>0</v>
      </c>
      <c r="AB203" s="159">
        <f>'приложение 1.1 '!AA203</f>
        <v>0</v>
      </c>
      <c r="AC203" s="159">
        <f>'приложение 1.1 '!AB203</f>
        <v>0.41399999999999998</v>
      </c>
    </row>
    <row r="204" spans="1:29" ht="40.5">
      <c r="A204" s="659" t="str">
        <f>'приложение 1.1 '!A204</f>
        <v>1.1.5.13</v>
      </c>
      <c r="B204" s="692" t="str">
        <f>'приложение 1.1 '!B204</f>
        <v>Реконструкция КЛ-0,4 кВ ТП-221 - ул. Энтузиастов, 55</v>
      </c>
      <c r="C204" s="485" t="str">
        <f>'приложение 1.1 '!C204</f>
        <v>C/П</v>
      </c>
      <c r="D204" s="457">
        <f>'приложение 1.1 '!D204</f>
        <v>0.53</v>
      </c>
      <c r="E204" s="457">
        <f>'приложение 1.1 '!E204</f>
        <v>0</v>
      </c>
      <c r="F204" s="190">
        <v>12.401999999999999</v>
      </c>
      <c r="G204" s="485">
        <f>'приложение 1.1 '!F204</f>
        <v>2018</v>
      </c>
      <c r="H204" s="485">
        <f>'приложение 1.1 '!G204</f>
        <v>2018</v>
      </c>
      <c r="I204" s="159">
        <f>'приложение 1.1 '!H204</f>
        <v>0.95399999999999996</v>
      </c>
      <c r="J204" s="159">
        <f>'приложение 1.1 '!I204</f>
        <v>0.95399999999999996</v>
      </c>
      <c r="K204" s="159">
        <f>'приложение 1.1 '!J204</f>
        <v>0.95399999999999996</v>
      </c>
      <c r="L204" s="159">
        <f>'приложение 1.1 '!K204</f>
        <v>0.53</v>
      </c>
      <c r="M204" s="159">
        <f>'приложение 1.1 '!L204</f>
        <v>0</v>
      </c>
      <c r="N204" s="159" t="str">
        <f>'приложение 1.1 '!M204</f>
        <v>-</v>
      </c>
      <c r="O204" s="159" t="str">
        <f>'приложение 1.1 '!N204</f>
        <v>-</v>
      </c>
      <c r="P204" s="159" t="str">
        <f>'приложение 1.1 '!O204</f>
        <v>-</v>
      </c>
      <c r="Q204" s="159" t="str">
        <f>'приложение 1.1 '!P204</f>
        <v>-</v>
      </c>
      <c r="R204" s="159" t="str">
        <f>'приложение 1.1 '!Q204</f>
        <v>-</v>
      </c>
      <c r="S204" s="159" t="str">
        <f>'приложение 1.1 '!R204</f>
        <v>-</v>
      </c>
      <c r="T204" s="159" t="str">
        <f>'приложение 1.1 '!S204</f>
        <v>-</v>
      </c>
      <c r="U204" s="159" t="str">
        <f>'приложение 1.1 '!T204</f>
        <v>-</v>
      </c>
      <c r="V204" s="159">
        <f>'приложение 1.1 '!U204</f>
        <v>0.53</v>
      </c>
      <c r="W204" s="159">
        <f>'приложение 1.1 '!V204</f>
        <v>0</v>
      </c>
      <c r="X204" s="159">
        <f>'приложение 1.1 '!W204</f>
        <v>0.95399999999999996</v>
      </c>
      <c r="Y204" s="159">
        <f>'приложение 1.1 '!X204</f>
        <v>0</v>
      </c>
      <c r="Z204" s="159">
        <f>'приложение 1.1 '!Y204</f>
        <v>0</v>
      </c>
      <c r="AA204" s="159">
        <f>'приложение 1.1 '!Z204</f>
        <v>0</v>
      </c>
      <c r="AB204" s="159">
        <f>'приложение 1.1 '!AA204</f>
        <v>0</v>
      </c>
      <c r="AC204" s="159">
        <f>'приложение 1.1 '!AB204</f>
        <v>0.95399999999999996</v>
      </c>
    </row>
    <row r="205" spans="1:29" ht="40.5">
      <c r="A205" s="659" t="str">
        <f>'приложение 1.1 '!A205</f>
        <v>1.1.5.14</v>
      </c>
      <c r="B205" s="692" t="str">
        <f>'приложение 1.1 '!B205</f>
        <v>Реконструкция КЛ-0,4 кВ ТП-221 - ЦТП-5</v>
      </c>
      <c r="C205" s="485" t="str">
        <f>'приложение 1.1 '!C205</f>
        <v>C/П</v>
      </c>
      <c r="D205" s="457">
        <f>'приложение 1.1 '!D205</f>
        <v>0.26</v>
      </c>
      <c r="E205" s="457">
        <f>'приложение 1.1 '!E205</f>
        <v>0</v>
      </c>
      <c r="F205" s="190">
        <v>17.224999999999998</v>
      </c>
      <c r="G205" s="485">
        <f>'приложение 1.1 '!F205</f>
        <v>2018</v>
      </c>
      <c r="H205" s="485">
        <f>'приложение 1.1 '!G205</f>
        <v>2018</v>
      </c>
      <c r="I205" s="159">
        <f>'приложение 1.1 '!H205</f>
        <v>0.26100000000000001</v>
      </c>
      <c r="J205" s="159">
        <f>'приложение 1.1 '!I205</f>
        <v>0.26100000000000001</v>
      </c>
      <c r="K205" s="159">
        <f>'приложение 1.1 '!J205</f>
        <v>0.26100000000000001</v>
      </c>
      <c r="L205" s="159">
        <f>'приложение 1.1 '!K205</f>
        <v>0.26</v>
      </c>
      <c r="M205" s="159">
        <f>'приложение 1.1 '!L205</f>
        <v>0</v>
      </c>
      <c r="N205" s="159" t="str">
        <f>'приложение 1.1 '!M205</f>
        <v>-</v>
      </c>
      <c r="O205" s="159" t="str">
        <f>'приложение 1.1 '!N205</f>
        <v>-</v>
      </c>
      <c r="P205" s="159" t="str">
        <f>'приложение 1.1 '!O205</f>
        <v>-</v>
      </c>
      <c r="Q205" s="159" t="str">
        <f>'приложение 1.1 '!P205</f>
        <v>-</v>
      </c>
      <c r="R205" s="159" t="str">
        <f>'приложение 1.1 '!Q205</f>
        <v>-</v>
      </c>
      <c r="S205" s="159" t="str">
        <f>'приложение 1.1 '!R205</f>
        <v>-</v>
      </c>
      <c r="T205" s="159" t="str">
        <f>'приложение 1.1 '!S205</f>
        <v>-</v>
      </c>
      <c r="U205" s="159" t="str">
        <f>'приложение 1.1 '!T205</f>
        <v>-</v>
      </c>
      <c r="V205" s="159">
        <f>'приложение 1.1 '!U205</f>
        <v>0.26</v>
      </c>
      <c r="W205" s="159">
        <f>'приложение 1.1 '!V205</f>
        <v>0</v>
      </c>
      <c r="X205" s="159">
        <f>'приложение 1.1 '!W205</f>
        <v>0.26100000000000001</v>
      </c>
      <c r="Y205" s="159">
        <f>'приложение 1.1 '!X205</f>
        <v>0</v>
      </c>
      <c r="Z205" s="159">
        <f>'приложение 1.1 '!Y205</f>
        <v>0</v>
      </c>
      <c r="AA205" s="159">
        <f>'приложение 1.1 '!Z205</f>
        <v>0</v>
      </c>
      <c r="AB205" s="159">
        <f>'приложение 1.1 '!AA205</f>
        <v>0</v>
      </c>
      <c r="AC205" s="159">
        <f>'приложение 1.1 '!AB205</f>
        <v>0.26100000000000001</v>
      </c>
    </row>
    <row r="206" spans="1:29" ht="40.5">
      <c r="A206" s="659" t="str">
        <f>'приложение 1.1 '!A206</f>
        <v>1.1.5.15</v>
      </c>
      <c r="B206" s="692" t="str">
        <f>'приложение 1.1 '!B206</f>
        <v>Реконструкция КЛ-0,4 кВ ТП-223 - ул. Ленина, 65/1</v>
      </c>
      <c r="C206" s="485" t="str">
        <f>'приложение 1.1 '!C206</f>
        <v>C/П</v>
      </c>
      <c r="D206" s="457">
        <f>'приложение 1.1 '!D206</f>
        <v>0.61</v>
      </c>
      <c r="E206" s="457">
        <f>'приложение 1.1 '!E206</f>
        <v>0</v>
      </c>
      <c r="F206" s="190">
        <v>17.569499999999998</v>
      </c>
      <c r="G206" s="485">
        <f>'приложение 1.1 '!F206</f>
        <v>2018</v>
      </c>
      <c r="H206" s="485">
        <f>'приложение 1.1 '!G206</f>
        <v>2018</v>
      </c>
      <c r="I206" s="159">
        <f>'приложение 1.1 '!H206</f>
        <v>1.0980000000000001</v>
      </c>
      <c r="J206" s="159">
        <f>'приложение 1.1 '!I206</f>
        <v>1.0980000000000001</v>
      </c>
      <c r="K206" s="159">
        <f>'приложение 1.1 '!J206</f>
        <v>1.0980000000000001</v>
      </c>
      <c r="L206" s="159">
        <f>'приложение 1.1 '!K206</f>
        <v>0.61</v>
      </c>
      <c r="M206" s="159">
        <f>'приложение 1.1 '!L206</f>
        <v>0</v>
      </c>
      <c r="N206" s="159" t="str">
        <f>'приложение 1.1 '!M206</f>
        <v>-</v>
      </c>
      <c r="O206" s="159" t="str">
        <f>'приложение 1.1 '!N206</f>
        <v>-</v>
      </c>
      <c r="P206" s="159" t="str">
        <f>'приложение 1.1 '!O206</f>
        <v>-</v>
      </c>
      <c r="Q206" s="159" t="str">
        <f>'приложение 1.1 '!P206</f>
        <v>-</v>
      </c>
      <c r="R206" s="159" t="str">
        <f>'приложение 1.1 '!Q206</f>
        <v>-</v>
      </c>
      <c r="S206" s="159" t="str">
        <f>'приложение 1.1 '!R206</f>
        <v>-</v>
      </c>
      <c r="T206" s="159" t="str">
        <f>'приложение 1.1 '!S206</f>
        <v>-</v>
      </c>
      <c r="U206" s="159" t="str">
        <f>'приложение 1.1 '!T206</f>
        <v>-</v>
      </c>
      <c r="V206" s="159">
        <f>'приложение 1.1 '!U206</f>
        <v>0.61</v>
      </c>
      <c r="W206" s="159">
        <f>'приложение 1.1 '!V206</f>
        <v>0</v>
      </c>
      <c r="X206" s="159">
        <f>'приложение 1.1 '!W206</f>
        <v>1.0980000000000001</v>
      </c>
      <c r="Y206" s="159">
        <f>'приложение 1.1 '!X206</f>
        <v>0</v>
      </c>
      <c r="Z206" s="159">
        <f>'приложение 1.1 '!Y206</f>
        <v>0</v>
      </c>
      <c r="AA206" s="159">
        <f>'приложение 1.1 '!Z206</f>
        <v>0</v>
      </c>
      <c r="AB206" s="159">
        <f>'приложение 1.1 '!AA206</f>
        <v>0</v>
      </c>
      <c r="AC206" s="159">
        <f>'приложение 1.1 '!AB206</f>
        <v>1.0980000000000001</v>
      </c>
    </row>
    <row r="207" spans="1:29" ht="40.5">
      <c r="A207" s="659" t="str">
        <f>'приложение 1.1 '!A207</f>
        <v>1.1.5.16</v>
      </c>
      <c r="B207" s="692" t="str">
        <f>'приложение 1.1 '!B207</f>
        <v>Реконструкция КЛ-0,4 кВ ТП-223 - ул. Ленина, 65/2</v>
      </c>
      <c r="C207" s="485" t="str">
        <f>'приложение 1.1 '!C207</f>
        <v>C/П</v>
      </c>
      <c r="D207" s="457">
        <f>'приложение 1.1 '!D207</f>
        <v>0.14000000000000001</v>
      </c>
      <c r="E207" s="457">
        <f>'приложение 1.1 '!E207</f>
        <v>0</v>
      </c>
      <c r="F207" s="190">
        <v>8.956999999999999</v>
      </c>
      <c r="G207" s="485">
        <f>'приложение 1.1 '!F207</f>
        <v>2018</v>
      </c>
      <c r="H207" s="485">
        <f>'приложение 1.1 '!G207</f>
        <v>2018</v>
      </c>
      <c r="I207" s="159">
        <f>'приложение 1.1 '!H207</f>
        <v>0.252</v>
      </c>
      <c r="J207" s="159">
        <f>'приложение 1.1 '!I207</f>
        <v>0.252</v>
      </c>
      <c r="K207" s="159">
        <f>'приложение 1.1 '!J207</f>
        <v>0.252</v>
      </c>
      <c r="L207" s="159">
        <f>'приложение 1.1 '!K207</f>
        <v>0.14000000000000001</v>
      </c>
      <c r="M207" s="159">
        <f>'приложение 1.1 '!L207</f>
        <v>0</v>
      </c>
      <c r="N207" s="159" t="str">
        <f>'приложение 1.1 '!M207</f>
        <v>-</v>
      </c>
      <c r="O207" s="159" t="str">
        <f>'приложение 1.1 '!N207</f>
        <v>-</v>
      </c>
      <c r="P207" s="159" t="str">
        <f>'приложение 1.1 '!O207</f>
        <v>-</v>
      </c>
      <c r="Q207" s="159" t="str">
        <f>'приложение 1.1 '!P207</f>
        <v>-</v>
      </c>
      <c r="R207" s="159" t="str">
        <f>'приложение 1.1 '!Q207</f>
        <v>-</v>
      </c>
      <c r="S207" s="159" t="str">
        <f>'приложение 1.1 '!R207</f>
        <v>-</v>
      </c>
      <c r="T207" s="159" t="str">
        <f>'приложение 1.1 '!S207</f>
        <v>-</v>
      </c>
      <c r="U207" s="159" t="str">
        <f>'приложение 1.1 '!T207</f>
        <v>-</v>
      </c>
      <c r="V207" s="159">
        <f>'приложение 1.1 '!U207</f>
        <v>0.14000000000000001</v>
      </c>
      <c r="W207" s="159">
        <f>'приложение 1.1 '!V207</f>
        <v>0</v>
      </c>
      <c r="X207" s="159">
        <f>'приложение 1.1 '!W207</f>
        <v>0.252</v>
      </c>
      <c r="Y207" s="159">
        <f>'приложение 1.1 '!X207</f>
        <v>0</v>
      </c>
      <c r="Z207" s="159">
        <f>'приложение 1.1 '!Y207</f>
        <v>0</v>
      </c>
      <c r="AA207" s="159">
        <f>'приложение 1.1 '!Z207</f>
        <v>0</v>
      </c>
      <c r="AB207" s="159">
        <f>'приложение 1.1 '!AA207</f>
        <v>0</v>
      </c>
      <c r="AC207" s="159">
        <f>'приложение 1.1 '!AB207</f>
        <v>0.252</v>
      </c>
    </row>
    <row r="208" spans="1:29" ht="40.5">
      <c r="A208" s="659" t="str">
        <f>'приложение 1.1 '!A208</f>
        <v>1.1.5.17</v>
      </c>
      <c r="B208" s="692" t="str">
        <f>'приложение 1.1 '!B208</f>
        <v>Реконструкция КЛ-0,4 кВ ТП-223 - ул. Ленина, 67/4</v>
      </c>
      <c r="C208" s="485" t="str">
        <f>'приложение 1.1 '!C208</f>
        <v>C/П</v>
      </c>
      <c r="D208" s="457">
        <f>'приложение 1.1 '!D208</f>
        <v>0.28000000000000003</v>
      </c>
      <c r="E208" s="457">
        <f>'приложение 1.1 '!E208</f>
        <v>0</v>
      </c>
      <c r="F208" s="190">
        <v>9.645999999999999</v>
      </c>
      <c r="G208" s="485">
        <f>'приложение 1.1 '!F208</f>
        <v>2020</v>
      </c>
      <c r="H208" s="485">
        <f>'приложение 1.1 '!G208</f>
        <v>2020</v>
      </c>
      <c r="I208" s="159">
        <f>'приложение 1.1 '!H208</f>
        <v>0.504</v>
      </c>
      <c r="J208" s="159">
        <f>'приложение 1.1 '!I208</f>
        <v>0.504</v>
      </c>
      <c r="K208" s="159">
        <f>'приложение 1.1 '!J208</f>
        <v>0</v>
      </c>
      <c r="L208" s="159" t="str">
        <f>'приложение 1.1 '!K208</f>
        <v>-</v>
      </c>
      <c r="M208" s="159" t="str">
        <f>'приложение 1.1 '!L208</f>
        <v>-</v>
      </c>
      <c r="N208" s="159" t="str">
        <f>'приложение 1.1 '!M208</f>
        <v>-</v>
      </c>
      <c r="O208" s="159" t="str">
        <f>'приложение 1.1 '!N208</f>
        <v>-</v>
      </c>
      <c r="P208" s="159">
        <f>'приложение 1.1 '!O208</f>
        <v>0.28000000000000003</v>
      </c>
      <c r="Q208" s="159">
        <f>'приложение 1.1 '!P208</f>
        <v>0</v>
      </c>
      <c r="R208" s="159" t="str">
        <f>'приложение 1.1 '!Q208</f>
        <v>-</v>
      </c>
      <c r="S208" s="159" t="str">
        <f>'приложение 1.1 '!R208</f>
        <v>-</v>
      </c>
      <c r="T208" s="159" t="str">
        <f>'приложение 1.1 '!S208</f>
        <v>-</v>
      </c>
      <c r="U208" s="159" t="str">
        <f>'приложение 1.1 '!T208</f>
        <v>-</v>
      </c>
      <c r="V208" s="159">
        <f>'приложение 1.1 '!U208</f>
        <v>0.28000000000000003</v>
      </c>
      <c r="W208" s="159">
        <f>'приложение 1.1 '!V208</f>
        <v>0</v>
      </c>
      <c r="X208" s="159">
        <f>'приложение 1.1 '!W208</f>
        <v>0</v>
      </c>
      <c r="Y208" s="159">
        <f>'приложение 1.1 '!X208</f>
        <v>0</v>
      </c>
      <c r="Z208" s="159">
        <f>'приложение 1.1 '!Y208</f>
        <v>0.504</v>
      </c>
      <c r="AA208" s="159">
        <f>'приложение 1.1 '!Z208</f>
        <v>0</v>
      </c>
      <c r="AB208" s="159">
        <f>'приложение 1.1 '!AA208</f>
        <v>0</v>
      </c>
      <c r="AC208" s="159">
        <f>'приложение 1.1 '!AB208</f>
        <v>0.504</v>
      </c>
    </row>
    <row r="209" spans="1:29" ht="40.5">
      <c r="A209" s="659" t="str">
        <f>'приложение 1.1 '!A209</f>
        <v>1.1.5.18</v>
      </c>
      <c r="B209" s="692" t="str">
        <f>'приложение 1.1 '!B209</f>
        <v xml:space="preserve">Реконструкция КЛ-0,4 кВ ТП-226 - МГБ-1 Гл. корпус </v>
      </c>
      <c r="C209" s="485" t="str">
        <f>'приложение 1.1 '!C209</f>
        <v>C/П</v>
      </c>
      <c r="D209" s="457">
        <f>'приложение 1.1 '!D209</f>
        <v>0.27</v>
      </c>
      <c r="E209" s="457">
        <f>'приложение 1.1 '!E209</f>
        <v>0</v>
      </c>
      <c r="F209" s="190">
        <v>6.2009999999999996</v>
      </c>
      <c r="G209" s="485">
        <f>'приложение 1.1 '!F209</f>
        <v>2020</v>
      </c>
      <c r="H209" s="485">
        <f>'приложение 1.1 '!G209</f>
        <v>2020</v>
      </c>
      <c r="I209" s="159">
        <f>'приложение 1.1 '!H209</f>
        <v>0.48599999999999999</v>
      </c>
      <c r="J209" s="159">
        <f>'приложение 1.1 '!I209</f>
        <v>0.48599999999999999</v>
      </c>
      <c r="K209" s="159">
        <f>'приложение 1.1 '!J209</f>
        <v>0</v>
      </c>
      <c r="L209" s="159" t="str">
        <f>'приложение 1.1 '!K209</f>
        <v>-</v>
      </c>
      <c r="M209" s="159" t="str">
        <f>'приложение 1.1 '!L209</f>
        <v>-</v>
      </c>
      <c r="N209" s="159" t="str">
        <f>'приложение 1.1 '!M209</f>
        <v>-</v>
      </c>
      <c r="O209" s="159" t="str">
        <f>'приложение 1.1 '!N209</f>
        <v>-</v>
      </c>
      <c r="P209" s="159">
        <f>'приложение 1.1 '!O209</f>
        <v>0.27</v>
      </c>
      <c r="Q209" s="159">
        <f>'приложение 1.1 '!P209</f>
        <v>0</v>
      </c>
      <c r="R209" s="159" t="str">
        <f>'приложение 1.1 '!Q209</f>
        <v>-</v>
      </c>
      <c r="S209" s="159" t="str">
        <f>'приложение 1.1 '!R209</f>
        <v>-</v>
      </c>
      <c r="T209" s="159" t="str">
        <f>'приложение 1.1 '!S209</f>
        <v>-</v>
      </c>
      <c r="U209" s="159" t="str">
        <f>'приложение 1.1 '!T209</f>
        <v>-</v>
      </c>
      <c r="V209" s="159">
        <f>'приложение 1.1 '!U209</f>
        <v>0.27</v>
      </c>
      <c r="W209" s="159">
        <f>'приложение 1.1 '!V209</f>
        <v>0</v>
      </c>
      <c r="X209" s="159">
        <f>'приложение 1.1 '!W209</f>
        <v>0</v>
      </c>
      <c r="Y209" s="159">
        <f>'приложение 1.1 '!X209</f>
        <v>0</v>
      </c>
      <c r="Z209" s="159">
        <f>'приложение 1.1 '!Y209</f>
        <v>0.48599999999999999</v>
      </c>
      <c r="AA209" s="159">
        <f>'приложение 1.1 '!Z209</f>
        <v>0</v>
      </c>
      <c r="AB209" s="159">
        <f>'приложение 1.1 '!AA209</f>
        <v>0</v>
      </c>
      <c r="AC209" s="159">
        <f>'приложение 1.1 '!AB209</f>
        <v>0.48599999999999999</v>
      </c>
    </row>
    <row r="210" spans="1:29" ht="40.5">
      <c r="A210" s="659" t="str">
        <f>'приложение 1.1 '!A210</f>
        <v>1.1.5.19</v>
      </c>
      <c r="B210" s="692" t="str">
        <f>'приложение 1.1 '!B210</f>
        <v>Реконструкция КЛ-0,4 кВ ТП-242 - ул. Дзержинского, 8А</v>
      </c>
      <c r="C210" s="485" t="str">
        <f>'приложение 1.1 '!C210</f>
        <v>C/П</v>
      </c>
      <c r="D210" s="457">
        <f>'приложение 1.1 '!D210</f>
        <v>0.27</v>
      </c>
      <c r="E210" s="457">
        <f>'приложение 1.1 '!E210</f>
        <v>0</v>
      </c>
      <c r="F210" s="190">
        <v>5.8564999999999996</v>
      </c>
      <c r="G210" s="485">
        <f>'приложение 1.1 '!F210</f>
        <v>2020</v>
      </c>
      <c r="H210" s="485">
        <f>'приложение 1.1 '!G210</f>
        <v>2020</v>
      </c>
      <c r="I210" s="159">
        <f>'приложение 1.1 '!H210</f>
        <v>0.48599999999999999</v>
      </c>
      <c r="J210" s="159">
        <f>'приложение 1.1 '!I210</f>
        <v>0.48599999999999999</v>
      </c>
      <c r="K210" s="159">
        <f>'приложение 1.1 '!J210</f>
        <v>0</v>
      </c>
      <c r="L210" s="159" t="str">
        <f>'приложение 1.1 '!K210</f>
        <v>-</v>
      </c>
      <c r="M210" s="159" t="str">
        <f>'приложение 1.1 '!L210</f>
        <v>-</v>
      </c>
      <c r="N210" s="159" t="str">
        <f>'приложение 1.1 '!M210</f>
        <v>-</v>
      </c>
      <c r="O210" s="159" t="str">
        <f>'приложение 1.1 '!N210</f>
        <v>-</v>
      </c>
      <c r="P210" s="159">
        <f>'приложение 1.1 '!O210</f>
        <v>0.27</v>
      </c>
      <c r="Q210" s="159">
        <f>'приложение 1.1 '!P210</f>
        <v>0</v>
      </c>
      <c r="R210" s="159" t="str">
        <f>'приложение 1.1 '!Q210</f>
        <v>-</v>
      </c>
      <c r="S210" s="159" t="str">
        <f>'приложение 1.1 '!R210</f>
        <v>-</v>
      </c>
      <c r="T210" s="159" t="str">
        <f>'приложение 1.1 '!S210</f>
        <v>-</v>
      </c>
      <c r="U210" s="159" t="str">
        <f>'приложение 1.1 '!T210</f>
        <v>-</v>
      </c>
      <c r="V210" s="159">
        <f>'приложение 1.1 '!U210</f>
        <v>0.27</v>
      </c>
      <c r="W210" s="159">
        <f>'приложение 1.1 '!V210</f>
        <v>0</v>
      </c>
      <c r="X210" s="159">
        <f>'приложение 1.1 '!W210</f>
        <v>0</v>
      </c>
      <c r="Y210" s="159">
        <f>'приложение 1.1 '!X210</f>
        <v>0</v>
      </c>
      <c r="Z210" s="159">
        <f>'приложение 1.1 '!Y210</f>
        <v>0.48599999999999999</v>
      </c>
      <c r="AA210" s="159">
        <f>'приложение 1.1 '!Z210</f>
        <v>0</v>
      </c>
      <c r="AB210" s="159">
        <f>'приложение 1.1 '!AA210</f>
        <v>0</v>
      </c>
      <c r="AC210" s="159">
        <f>'приложение 1.1 '!AB210</f>
        <v>0.48599999999999999</v>
      </c>
    </row>
    <row r="211" spans="1:29" ht="40.5">
      <c r="A211" s="659" t="str">
        <f>'приложение 1.1 '!A211</f>
        <v>1.1.5.20</v>
      </c>
      <c r="B211" s="692" t="str">
        <f>'приложение 1.1 '!B211</f>
        <v>Реконструкция КЛ-0,4 кВ ТП-242 - ул. Дзержинского, 8</v>
      </c>
      <c r="C211" s="485" t="str">
        <f>'приложение 1.1 '!C211</f>
        <v>C/П</v>
      </c>
      <c r="D211" s="457">
        <f>'приложение 1.1 '!D211</f>
        <v>0.52</v>
      </c>
      <c r="E211" s="457">
        <f>'приложение 1.1 '!E211</f>
        <v>0</v>
      </c>
      <c r="F211" s="190">
        <v>6.5454999999999997</v>
      </c>
      <c r="G211" s="485">
        <f>'приложение 1.1 '!F211</f>
        <v>2020</v>
      </c>
      <c r="H211" s="485">
        <f>'приложение 1.1 '!G211</f>
        <v>2020</v>
      </c>
      <c r="I211" s="159">
        <f>'приложение 1.1 '!H211</f>
        <v>0.93600000000000005</v>
      </c>
      <c r="J211" s="159">
        <f>'приложение 1.1 '!I211</f>
        <v>0.93600000000000005</v>
      </c>
      <c r="K211" s="159">
        <f>'приложение 1.1 '!J211</f>
        <v>0</v>
      </c>
      <c r="L211" s="159" t="str">
        <f>'приложение 1.1 '!K211</f>
        <v>-</v>
      </c>
      <c r="M211" s="159" t="str">
        <f>'приложение 1.1 '!L211</f>
        <v>-</v>
      </c>
      <c r="N211" s="159" t="str">
        <f>'приложение 1.1 '!M211</f>
        <v>-</v>
      </c>
      <c r="O211" s="159" t="str">
        <f>'приложение 1.1 '!N211</f>
        <v>-</v>
      </c>
      <c r="P211" s="159">
        <f>'приложение 1.1 '!O211</f>
        <v>0.52</v>
      </c>
      <c r="Q211" s="159">
        <f>'приложение 1.1 '!P211</f>
        <v>0</v>
      </c>
      <c r="R211" s="159" t="str">
        <f>'приложение 1.1 '!Q211</f>
        <v>-</v>
      </c>
      <c r="S211" s="159" t="str">
        <f>'приложение 1.1 '!R211</f>
        <v>-</v>
      </c>
      <c r="T211" s="159" t="str">
        <f>'приложение 1.1 '!S211</f>
        <v>-</v>
      </c>
      <c r="U211" s="159" t="str">
        <f>'приложение 1.1 '!T211</f>
        <v>-</v>
      </c>
      <c r="V211" s="159">
        <f>'приложение 1.1 '!U211</f>
        <v>0.52</v>
      </c>
      <c r="W211" s="159">
        <f>'приложение 1.1 '!V211</f>
        <v>0</v>
      </c>
      <c r="X211" s="159">
        <f>'приложение 1.1 '!W211</f>
        <v>0</v>
      </c>
      <c r="Y211" s="159">
        <f>'приложение 1.1 '!X211</f>
        <v>0</v>
      </c>
      <c r="Z211" s="159">
        <f>'приложение 1.1 '!Y211</f>
        <v>0.93600000000000005</v>
      </c>
      <c r="AA211" s="159">
        <f>'приложение 1.1 '!Z211</f>
        <v>0</v>
      </c>
      <c r="AB211" s="159">
        <f>'приложение 1.1 '!AA211</f>
        <v>0</v>
      </c>
      <c r="AC211" s="159">
        <f>'приложение 1.1 '!AB211</f>
        <v>0.93600000000000005</v>
      </c>
    </row>
    <row r="212" spans="1:29" ht="40.5">
      <c r="A212" s="659" t="str">
        <f>'приложение 1.1 '!A212</f>
        <v>1.1.5.21</v>
      </c>
      <c r="B212" s="692" t="str">
        <f>'приложение 1.1 '!B212</f>
        <v>Реконструкция КЛ-0,4 кВ ТП-276 - ул. Бажова, 10</v>
      </c>
      <c r="C212" s="485" t="str">
        <f>'приложение 1.1 '!C212</f>
        <v>C/П</v>
      </c>
      <c r="D212" s="457">
        <f>'приложение 1.1 '!D212</f>
        <v>0.25</v>
      </c>
      <c r="E212" s="457">
        <f>'приложение 1.1 '!E212</f>
        <v>0</v>
      </c>
      <c r="F212" s="190">
        <v>6.89</v>
      </c>
      <c r="G212" s="485">
        <f>'приложение 1.1 '!F212</f>
        <v>2020</v>
      </c>
      <c r="H212" s="485">
        <f>'приложение 1.1 '!G212</f>
        <v>2020</v>
      </c>
      <c r="I212" s="159">
        <f>'приложение 1.1 '!H212</f>
        <v>0.45</v>
      </c>
      <c r="J212" s="159">
        <f>'приложение 1.1 '!I212</f>
        <v>0.45</v>
      </c>
      <c r="K212" s="159">
        <f>'приложение 1.1 '!J212</f>
        <v>0</v>
      </c>
      <c r="L212" s="159" t="str">
        <f>'приложение 1.1 '!K212</f>
        <v>-</v>
      </c>
      <c r="M212" s="159" t="str">
        <f>'приложение 1.1 '!L212</f>
        <v>-</v>
      </c>
      <c r="N212" s="159" t="str">
        <f>'приложение 1.1 '!M212</f>
        <v>-</v>
      </c>
      <c r="O212" s="159" t="str">
        <f>'приложение 1.1 '!N212</f>
        <v>-</v>
      </c>
      <c r="P212" s="159">
        <f>'приложение 1.1 '!O212</f>
        <v>0.25</v>
      </c>
      <c r="Q212" s="159">
        <f>'приложение 1.1 '!P212</f>
        <v>0</v>
      </c>
      <c r="R212" s="159" t="str">
        <f>'приложение 1.1 '!Q212</f>
        <v>-</v>
      </c>
      <c r="S212" s="159" t="str">
        <f>'приложение 1.1 '!R212</f>
        <v>-</v>
      </c>
      <c r="T212" s="159" t="str">
        <f>'приложение 1.1 '!S212</f>
        <v>-</v>
      </c>
      <c r="U212" s="159" t="str">
        <f>'приложение 1.1 '!T212</f>
        <v>-</v>
      </c>
      <c r="V212" s="159">
        <f>'приложение 1.1 '!U212</f>
        <v>0.25</v>
      </c>
      <c r="W212" s="159">
        <f>'приложение 1.1 '!V212</f>
        <v>0</v>
      </c>
      <c r="X212" s="159">
        <f>'приложение 1.1 '!W212</f>
        <v>0</v>
      </c>
      <c r="Y212" s="159">
        <f>'приложение 1.1 '!X212</f>
        <v>0</v>
      </c>
      <c r="Z212" s="159">
        <f>'приложение 1.1 '!Y212</f>
        <v>0.45</v>
      </c>
      <c r="AA212" s="159">
        <f>'приложение 1.1 '!Z212</f>
        <v>0</v>
      </c>
      <c r="AB212" s="159">
        <f>'приложение 1.1 '!AA212</f>
        <v>0</v>
      </c>
      <c r="AC212" s="159">
        <f>'приложение 1.1 '!AB212</f>
        <v>0.45</v>
      </c>
    </row>
    <row r="213" spans="1:29" ht="40.5">
      <c r="A213" s="659" t="str">
        <f>'приложение 1.1 '!A213</f>
        <v>1.1.5.22</v>
      </c>
      <c r="B213" s="692" t="str">
        <f>'приложение 1.1 '!B213</f>
        <v>Реконструкция КЛ-0,4 кВ ТП-276 - ул. Бажова, 14</v>
      </c>
      <c r="C213" s="485" t="str">
        <f>'приложение 1.1 '!C213</f>
        <v>C/П</v>
      </c>
      <c r="D213" s="457">
        <f>'приложение 1.1 '!D213</f>
        <v>0.192</v>
      </c>
      <c r="E213" s="457">
        <f>'приложение 1.1 '!E213</f>
        <v>0</v>
      </c>
      <c r="F213" s="190">
        <v>7.2344999999999997</v>
      </c>
      <c r="G213" s="485">
        <f>'приложение 1.1 '!F213</f>
        <v>2020</v>
      </c>
      <c r="H213" s="485">
        <f>'приложение 1.1 '!G213</f>
        <v>2020</v>
      </c>
      <c r="I213" s="159">
        <f>'приложение 1.1 '!H213</f>
        <v>0.34560000000000002</v>
      </c>
      <c r="J213" s="159">
        <f>'приложение 1.1 '!I213</f>
        <v>0.34560000000000002</v>
      </c>
      <c r="K213" s="159">
        <f>'приложение 1.1 '!J213</f>
        <v>0</v>
      </c>
      <c r="L213" s="159" t="str">
        <f>'приложение 1.1 '!K213</f>
        <v>-</v>
      </c>
      <c r="M213" s="159" t="str">
        <f>'приложение 1.1 '!L213</f>
        <v>-</v>
      </c>
      <c r="N213" s="159" t="str">
        <f>'приложение 1.1 '!M213</f>
        <v>-</v>
      </c>
      <c r="O213" s="159" t="str">
        <f>'приложение 1.1 '!N213</f>
        <v>-</v>
      </c>
      <c r="P213" s="159">
        <f>'приложение 1.1 '!O213</f>
        <v>0.192</v>
      </c>
      <c r="Q213" s="159">
        <f>'приложение 1.1 '!P213</f>
        <v>0</v>
      </c>
      <c r="R213" s="159" t="str">
        <f>'приложение 1.1 '!Q213</f>
        <v>-</v>
      </c>
      <c r="S213" s="159" t="str">
        <f>'приложение 1.1 '!R213</f>
        <v>-</v>
      </c>
      <c r="T213" s="159" t="str">
        <f>'приложение 1.1 '!S213</f>
        <v>-</v>
      </c>
      <c r="U213" s="159" t="str">
        <f>'приложение 1.1 '!T213</f>
        <v>-</v>
      </c>
      <c r="V213" s="159">
        <f>'приложение 1.1 '!U213</f>
        <v>0.192</v>
      </c>
      <c r="W213" s="159">
        <f>'приложение 1.1 '!V213</f>
        <v>0</v>
      </c>
      <c r="X213" s="159">
        <f>'приложение 1.1 '!W213</f>
        <v>0</v>
      </c>
      <c r="Y213" s="159">
        <f>'приложение 1.1 '!X213</f>
        <v>0</v>
      </c>
      <c r="Z213" s="159">
        <f>'приложение 1.1 '!Y213</f>
        <v>0.34560000000000002</v>
      </c>
      <c r="AA213" s="159">
        <f>'приложение 1.1 '!Z213</f>
        <v>0</v>
      </c>
      <c r="AB213" s="159">
        <f>'приложение 1.1 '!AA213</f>
        <v>0</v>
      </c>
      <c r="AC213" s="159">
        <f>'приложение 1.1 '!AB213</f>
        <v>0.34560000000000002</v>
      </c>
    </row>
    <row r="214" spans="1:29" ht="40.5">
      <c r="A214" s="659" t="str">
        <f>'приложение 1.1 '!A214</f>
        <v>1.1.5.23</v>
      </c>
      <c r="B214" s="692" t="str">
        <f>'приложение 1.1 '!B214</f>
        <v>Реконструкция КЛ-0,4 кВ ТП-295 - ул. Студенческая, 19</v>
      </c>
      <c r="C214" s="485" t="str">
        <f>'приложение 1.1 '!C214</f>
        <v>C/П</v>
      </c>
      <c r="D214" s="457">
        <f>'приложение 1.1 '!D214</f>
        <v>0.3</v>
      </c>
      <c r="E214" s="457">
        <f>'приложение 1.1 '!E214</f>
        <v>0</v>
      </c>
      <c r="F214" s="190">
        <v>9.301499999999999</v>
      </c>
      <c r="G214" s="485">
        <f>'приложение 1.1 '!F214</f>
        <v>2020</v>
      </c>
      <c r="H214" s="485">
        <f>'приложение 1.1 '!G214</f>
        <v>2020</v>
      </c>
      <c r="I214" s="159">
        <f>'приложение 1.1 '!H214</f>
        <v>0.54</v>
      </c>
      <c r="J214" s="159">
        <f>'приложение 1.1 '!I214</f>
        <v>0.54</v>
      </c>
      <c r="K214" s="159">
        <f>'приложение 1.1 '!J214</f>
        <v>0</v>
      </c>
      <c r="L214" s="159" t="str">
        <f>'приложение 1.1 '!K214</f>
        <v>-</v>
      </c>
      <c r="M214" s="159" t="str">
        <f>'приложение 1.1 '!L214</f>
        <v>-</v>
      </c>
      <c r="N214" s="159" t="str">
        <f>'приложение 1.1 '!M214</f>
        <v>-</v>
      </c>
      <c r="O214" s="159" t="str">
        <f>'приложение 1.1 '!N214</f>
        <v>-</v>
      </c>
      <c r="P214" s="159">
        <f>'приложение 1.1 '!O214</f>
        <v>0.3</v>
      </c>
      <c r="Q214" s="159">
        <f>'приложение 1.1 '!P214</f>
        <v>0</v>
      </c>
      <c r="R214" s="159" t="str">
        <f>'приложение 1.1 '!Q214</f>
        <v>-</v>
      </c>
      <c r="S214" s="159" t="str">
        <f>'приложение 1.1 '!R214</f>
        <v>-</v>
      </c>
      <c r="T214" s="159" t="str">
        <f>'приложение 1.1 '!S214</f>
        <v>-</v>
      </c>
      <c r="U214" s="159" t="str">
        <f>'приложение 1.1 '!T214</f>
        <v>-</v>
      </c>
      <c r="V214" s="159">
        <f>'приложение 1.1 '!U214</f>
        <v>0.3</v>
      </c>
      <c r="W214" s="159">
        <f>'приложение 1.1 '!V214</f>
        <v>0</v>
      </c>
      <c r="X214" s="159">
        <f>'приложение 1.1 '!W214</f>
        <v>0</v>
      </c>
      <c r="Y214" s="159">
        <f>'приложение 1.1 '!X214</f>
        <v>0</v>
      </c>
      <c r="Z214" s="159">
        <f>'приложение 1.1 '!Y214</f>
        <v>0.54</v>
      </c>
      <c r="AA214" s="159">
        <f>'приложение 1.1 '!Z214</f>
        <v>0</v>
      </c>
      <c r="AB214" s="159">
        <f>'приложение 1.1 '!AA214</f>
        <v>0</v>
      </c>
      <c r="AC214" s="159">
        <f>'приложение 1.1 '!AB214</f>
        <v>0.54</v>
      </c>
    </row>
    <row r="215" spans="1:29" ht="40.5">
      <c r="A215" s="659" t="str">
        <f>'приложение 1.1 '!A215</f>
        <v>1.1.5.24</v>
      </c>
      <c r="B215" s="692" t="str">
        <f>'приложение 1.1 '!B215</f>
        <v>Реконструкция КЛ-0,4 кВ ТП-366 - ул. Майская, 1</v>
      </c>
      <c r="C215" s="485" t="str">
        <f>'приложение 1.1 '!C215</f>
        <v>C/П</v>
      </c>
      <c r="D215" s="457">
        <f>'приложение 1.1 '!D215</f>
        <v>0.318</v>
      </c>
      <c r="E215" s="457">
        <f>'приложение 1.1 '!E215</f>
        <v>0</v>
      </c>
      <c r="F215" s="190">
        <v>9.645999999999999</v>
      </c>
      <c r="G215" s="485">
        <f>'приложение 1.1 '!F215</f>
        <v>2020</v>
      </c>
      <c r="H215" s="485">
        <f>'приложение 1.1 '!G215</f>
        <v>2020</v>
      </c>
      <c r="I215" s="159">
        <f>'приложение 1.1 '!H215</f>
        <v>0.57240000000000002</v>
      </c>
      <c r="J215" s="159">
        <f>'приложение 1.1 '!I215</f>
        <v>0.57240000000000002</v>
      </c>
      <c r="K215" s="159">
        <f>'приложение 1.1 '!J215</f>
        <v>0</v>
      </c>
      <c r="L215" s="159" t="str">
        <f>'приложение 1.1 '!K215</f>
        <v>-</v>
      </c>
      <c r="M215" s="159" t="str">
        <f>'приложение 1.1 '!L215</f>
        <v>-</v>
      </c>
      <c r="N215" s="159" t="str">
        <f>'приложение 1.1 '!M215</f>
        <v>-</v>
      </c>
      <c r="O215" s="159" t="str">
        <f>'приложение 1.1 '!N215</f>
        <v>-</v>
      </c>
      <c r="P215" s="159">
        <f>'приложение 1.1 '!O215</f>
        <v>0.318</v>
      </c>
      <c r="Q215" s="159">
        <f>'приложение 1.1 '!P215</f>
        <v>0</v>
      </c>
      <c r="R215" s="159" t="str">
        <f>'приложение 1.1 '!Q215</f>
        <v>-</v>
      </c>
      <c r="S215" s="159" t="str">
        <f>'приложение 1.1 '!R215</f>
        <v>-</v>
      </c>
      <c r="T215" s="159" t="str">
        <f>'приложение 1.1 '!S215</f>
        <v>-</v>
      </c>
      <c r="U215" s="159" t="str">
        <f>'приложение 1.1 '!T215</f>
        <v>-</v>
      </c>
      <c r="V215" s="159">
        <f>'приложение 1.1 '!U215</f>
        <v>0.318</v>
      </c>
      <c r="W215" s="159">
        <f>'приложение 1.1 '!V215</f>
        <v>0</v>
      </c>
      <c r="X215" s="159">
        <f>'приложение 1.1 '!W215</f>
        <v>0</v>
      </c>
      <c r="Y215" s="159">
        <f>'приложение 1.1 '!X215</f>
        <v>0</v>
      </c>
      <c r="Z215" s="159">
        <f>'приложение 1.1 '!Y215</f>
        <v>0.57240000000000002</v>
      </c>
      <c r="AA215" s="159">
        <f>'приложение 1.1 '!Z215</f>
        <v>0</v>
      </c>
      <c r="AB215" s="159">
        <f>'приложение 1.1 '!AA215</f>
        <v>0</v>
      </c>
      <c r="AC215" s="159">
        <f>'приложение 1.1 '!AB215</f>
        <v>0.57240000000000002</v>
      </c>
    </row>
    <row r="216" spans="1:29" ht="40.5">
      <c r="A216" s="659" t="str">
        <f>'приложение 1.1 '!A216</f>
        <v>1.1.5.25</v>
      </c>
      <c r="B216" s="692" t="str">
        <f>'приложение 1.1 '!B216</f>
        <v>Реконструкция КЛ-0,4 кВ ТП-366 - ул. Майская, 3</v>
      </c>
      <c r="C216" s="485" t="str">
        <f>'приложение 1.1 '!C216</f>
        <v>C/П</v>
      </c>
      <c r="D216" s="457">
        <f>'приложение 1.1 '!D216</f>
        <v>0.38600000000000001</v>
      </c>
      <c r="E216" s="457">
        <f>'приложение 1.1 '!E216</f>
        <v>0</v>
      </c>
      <c r="F216" s="190">
        <v>5.1674999999999995</v>
      </c>
      <c r="G216" s="485">
        <f>'приложение 1.1 '!F216</f>
        <v>2020</v>
      </c>
      <c r="H216" s="485">
        <f>'приложение 1.1 '!G216</f>
        <v>2020</v>
      </c>
      <c r="I216" s="159">
        <f>'приложение 1.1 '!H216</f>
        <v>0.69479999999999997</v>
      </c>
      <c r="J216" s="159">
        <f>'приложение 1.1 '!I216</f>
        <v>0.69479999999999997</v>
      </c>
      <c r="K216" s="159">
        <f>'приложение 1.1 '!J216</f>
        <v>0</v>
      </c>
      <c r="L216" s="159" t="str">
        <f>'приложение 1.1 '!K216</f>
        <v>-</v>
      </c>
      <c r="M216" s="159" t="str">
        <f>'приложение 1.1 '!L216</f>
        <v>-</v>
      </c>
      <c r="N216" s="159" t="str">
        <f>'приложение 1.1 '!M216</f>
        <v>-</v>
      </c>
      <c r="O216" s="159" t="str">
        <f>'приложение 1.1 '!N216</f>
        <v>-</v>
      </c>
      <c r="P216" s="159">
        <f>'приложение 1.1 '!O216</f>
        <v>0.38600000000000001</v>
      </c>
      <c r="Q216" s="159">
        <f>'приложение 1.1 '!P216</f>
        <v>0</v>
      </c>
      <c r="R216" s="159" t="str">
        <f>'приложение 1.1 '!Q216</f>
        <v>-</v>
      </c>
      <c r="S216" s="159" t="str">
        <f>'приложение 1.1 '!R216</f>
        <v>-</v>
      </c>
      <c r="T216" s="159" t="str">
        <f>'приложение 1.1 '!S216</f>
        <v>-</v>
      </c>
      <c r="U216" s="159" t="str">
        <f>'приложение 1.1 '!T216</f>
        <v>-</v>
      </c>
      <c r="V216" s="159">
        <f>'приложение 1.1 '!U216</f>
        <v>0.38600000000000001</v>
      </c>
      <c r="W216" s="159">
        <f>'приложение 1.1 '!V216</f>
        <v>0</v>
      </c>
      <c r="X216" s="159">
        <f>'приложение 1.1 '!W216</f>
        <v>0</v>
      </c>
      <c r="Y216" s="159">
        <f>'приложение 1.1 '!X216</f>
        <v>0</v>
      </c>
      <c r="Z216" s="159">
        <f>'приложение 1.1 '!Y216</f>
        <v>0.69479999999999997</v>
      </c>
      <c r="AA216" s="159">
        <f>'приложение 1.1 '!Z216</f>
        <v>0</v>
      </c>
      <c r="AB216" s="159">
        <f>'приложение 1.1 '!AA216</f>
        <v>0</v>
      </c>
      <c r="AC216" s="159">
        <f>'приложение 1.1 '!AB216</f>
        <v>0.69479999999999997</v>
      </c>
    </row>
    <row r="217" spans="1:29" ht="40.5">
      <c r="A217" s="659" t="str">
        <f>'приложение 1.1 '!A217</f>
        <v>1.1.5.26</v>
      </c>
      <c r="B217" s="692" t="str">
        <f>'приложение 1.1 '!B217</f>
        <v>Реконструкция КЛ-0,4 кВ ТП-366 - ул. Энергетиков, 53 бл.А</v>
      </c>
      <c r="C217" s="485" t="str">
        <f>'приложение 1.1 '!C217</f>
        <v>C/П</v>
      </c>
      <c r="D217" s="457">
        <f>'приложение 1.1 '!D217</f>
        <v>0.13</v>
      </c>
      <c r="E217" s="457">
        <f>'приложение 1.1 '!E217</f>
        <v>0</v>
      </c>
      <c r="F217" s="190">
        <v>15.5025</v>
      </c>
      <c r="G217" s="485">
        <f>'приложение 1.1 '!F217</f>
        <v>2020</v>
      </c>
      <c r="H217" s="485">
        <f>'приложение 1.1 '!G217</f>
        <v>2020</v>
      </c>
      <c r="I217" s="159">
        <f>'приложение 1.1 '!H217</f>
        <v>0.23400000000000001</v>
      </c>
      <c r="J217" s="159">
        <f>'приложение 1.1 '!I217</f>
        <v>0.23400000000000001</v>
      </c>
      <c r="K217" s="159">
        <f>'приложение 1.1 '!J217</f>
        <v>0</v>
      </c>
      <c r="L217" s="159" t="str">
        <f>'приложение 1.1 '!K217</f>
        <v>-</v>
      </c>
      <c r="M217" s="159" t="str">
        <f>'приложение 1.1 '!L217</f>
        <v>-</v>
      </c>
      <c r="N217" s="159" t="str">
        <f>'приложение 1.1 '!M217</f>
        <v>-</v>
      </c>
      <c r="O217" s="159" t="str">
        <f>'приложение 1.1 '!N217</f>
        <v>-</v>
      </c>
      <c r="P217" s="159">
        <f>'приложение 1.1 '!O217</f>
        <v>0.13</v>
      </c>
      <c r="Q217" s="159">
        <f>'приложение 1.1 '!P217</f>
        <v>0</v>
      </c>
      <c r="R217" s="159" t="str">
        <f>'приложение 1.1 '!Q217</f>
        <v>-</v>
      </c>
      <c r="S217" s="159" t="str">
        <f>'приложение 1.1 '!R217</f>
        <v>-</v>
      </c>
      <c r="T217" s="159" t="str">
        <f>'приложение 1.1 '!S217</f>
        <v>-</v>
      </c>
      <c r="U217" s="159" t="str">
        <f>'приложение 1.1 '!T217</f>
        <v>-</v>
      </c>
      <c r="V217" s="159">
        <f>'приложение 1.1 '!U217</f>
        <v>0.13</v>
      </c>
      <c r="W217" s="159">
        <f>'приложение 1.1 '!V217</f>
        <v>0</v>
      </c>
      <c r="X217" s="159">
        <f>'приложение 1.1 '!W217</f>
        <v>0</v>
      </c>
      <c r="Y217" s="159">
        <f>'приложение 1.1 '!X217</f>
        <v>0</v>
      </c>
      <c r="Z217" s="159">
        <f>'приложение 1.1 '!Y217</f>
        <v>0.23400000000000001</v>
      </c>
      <c r="AA217" s="159">
        <f>'приложение 1.1 '!Z217</f>
        <v>0</v>
      </c>
      <c r="AB217" s="159">
        <f>'приложение 1.1 '!AA217</f>
        <v>0</v>
      </c>
      <c r="AC217" s="159">
        <f>'приложение 1.1 '!AB217</f>
        <v>0.23400000000000001</v>
      </c>
    </row>
    <row r="218" spans="1:29" ht="40.5">
      <c r="A218" s="659" t="str">
        <f>'приложение 1.1 '!A218</f>
        <v>1.1.5.27</v>
      </c>
      <c r="B218" s="692" t="str">
        <f>'приложение 1.1 '!B218</f>
        <v>Реконструкция КЛ-0,4 кВ ТП-366 - ул. Энергетиков, 53 бл.Б</v>
      </c>
      <c r="C218" s="485" t="str">
        <f>'приложение 1.1 '!C218</f>
        <v>C/П</v>
      </c>
      <c r="D218" s="457">
        <f>'приложение 1.1 '!D218</f>
        <v>0.16400000000000001</v>
      </c>
      <c r="E218" s="457">
        <f>'приложение 1.1 '!E218</f>
        <v>0</v>
      </c>
      <c r="F218" s="190">
        <v>16.191499999999998</v>
      </c>
      <c r="G218" s="485">
        <f>'приложение 1.1 '!F218</f>
        <v>2020</v>
      </c>
      <c r="H218" s="485">
        <f>'приложение 1.1 '!G218</f>
        <v>2020</v>
      </c>
      <c r="I218" s="159">
        <f>'приложение 1.1 '!H218</f>
        <v>0.29519999999999996</v>
      </c>
      <c r="J218" s="159">
        <f>'приложение 1.1 '!I218</f>
        <v>0.29519999999999996</v>
      </c>
      <c r="K218" s="159">
        <f>'приложение 1.1 '!J218</f>
        <v>0</v>
      </c>
      <c r="L218" s="159" t="str">
        <f>'приложение 1.1 '!K218</f>
        <v>-</v>
      </c>
      <c r="M218" s="159" t="str">
        <f>'приложение 1.1 '!L218</f>
        <v>-</v>
      </c>
      <c r="N218" s="159" t="str">
        <f>'приложение 1.1 '!M218</f>
        <v>-</v>
      </c>
      <c r="O218" s="159" t="str">
        <f>'приложение 1.1 '!N218</f>
        <v>-</v>
      </c>
      <c r="P218" s="159">
        <f>'приложение 1.1 '!O218</f>
        <v>0.16400000000000001</v>
      </c>
      <c r="Q218" s="159">
        <f>'приложение 1.1 '!P218</f>
        <v>0</v>
      </c>
      <c r="R218" s="159" t="str">
        <f>'приложение 1.1 '!Q218</f>
        <v>-</v>
      </c>
      <c r="S218" s="159" t="str">
        <f>'приложение 1.1 '!R218</f>
        <v>-</v>
      </c>
      <c r="T218" s="159" t="str">
        <f>'приложение 1.1 '!S218</f>
        <v>-</v>
      </c>
      <c r="U218" s="159" t="str">
        <f>'приложение 1.1 '!T218</f>
        <v>-</v>
      </c>
      <c r="V218" s="159">
        <f>'приложение 1.1 '!U218</f>
        <v>0.16400000000000001</v>
      </c>
      <c r="W218" s="159">
        <f>'приложение 1.1 '!V218</f>
        <v>0</v>
      </c>
      <c r="X218" s="159">
        <f>'приложение 1.1 '!W218</f>
        <v>0</v>
      </c>
      <c r="Y218" s="159">
        <f>'приложение 1.1 '!X218</f>
        <v>0</v>
      </c>
      <c r="Z218" s="159">
        <f>'приложение 1.1 '!Y218</f>
        <v>0.29519999999999996</v>
      </c>
      <c r="AA218" s="159">
        <f>'приложение 1.1 '!Z218</f>
        <v>0</v>
      </c>
      <c r="AB218" s="159">
        <f>'приложение 1.1 '!AA218</f>
        <v>0</v>
      </c>
      <c r="AC218" s="159">
        <f>'приложение 1.1 '!AB218</f>
        <v>0.29519999999999996</v>
      </c>
    </row>
    <row r="219" spans="1:29" ht="40.5">
      <c r="A219" s="659" t="str">
        <f>'приложение 1.1 '!A219</f>
        <v>1.1.5.28</v>
      </c>
      <c r="B219" s="692" t="str">
        <f>'приложение 1.1 '!B219</f>
        <v>Реконструкция КЛ-0,4 кВ ТП-368 - ул. Республики, 80</v>
      </c>
      <c r="C219" s="485" t="str">
        <f>'приложение 1.1 '!C219</f>
        <v>C/П</v>
      </c>
      <c r="D219" s="457">
        <f>'приложение 1.1 '!D219</f>
        <v>0.4</v>
      </c>
      <c r="E219" s="457">
        <f>'приложение 1.1 '!E219</f>
        <v>0</v>
      </c>
      <c r="F219" s="190">
        <v>15.847</v>
      </c>
      <c r="G219" s="485">
        <f>'приложение 1.1 '!F219</f>
        <v>2020</v>
      </c>
      <c r="H219" s="485">
        <f>'приложение 1.1 '!G219</f>
        <v>2020</v>
      </c>
      <c r="I219" s="159">
        <f>'приложение 1.1 '!H219</f>
        <v>0.72</v>
      </c>
      <c r="J219" s="159">
        <f>'приложение 1.1 '!I219</f>
        <v>0.72</v>
      </c>
      <c r="K219" s="159">
        <f>'приложение 1.1 '!J219</f>
        <v>0</v>
      </c>
      <c r="L219" s="159" t="str">
        <f>'приложение 1.1 '!K219</f>
        <v>-</v>
      </c>
      <c r="M219" s="159" t="str">
        <f>'приложение 1.1 '!L219</f>
        <v>-</v>
      </c>
      <c r="N219" s="159" t="str">
        <f>'приложение 1.1 '!M219</f>
        <v>-</v>
      </c>
      <c r="O219" s="159" t="str">
        <f>'приложение 1.1 '!N219</f>
        <v>-</v>
      </c>
      <c r="P219" s="159">
        <f>'приложение 1.1 '!O219</f>
        <v>0.4</v>
      </c>
      <c r="Q219" s="159">
        <f>'приложение 1.1 '!P219</f>
        <v>0</v>
      </c>
      <c r="R219" s="159" t="str">
        <f>'приложение 1.1 '!Q219</f>
        <v>-</v>
      </c>
      <c r="S219" s="159" t="str">
        <f>'приложение 1.1 '!R219</f>
        <v>-</v>
      </c>
      <c r="T219" s="159" t="str">
        <f>'приложение 1.1 '!S219</f>
        <v>-</v>
      </c>
      <c r="U219" s="159" t="str">
        <f>'приложение 1.1 '!T219</f>
        <v>-</v>
      </c>
      <c r="V219" s="159">
        <f>'приложение 1.1 '!U219</f>
        <v>0.4</v>
      </c>
      <c r="W219" s="159">
        <f>'приложение 1.1 '!V219</f>
        <v>0</v>
      </c>
      <c r="X219" s="159">
        <f>'приложение 1.1 '!W219</f>
        <v>0</v>
      </c>
      <c r="Y219" s="159">
        <f>'приложение 1.1 '!X219</f>
        <v>0</v>
      </c>
      <c r="Z219" s="159">
        <f>'приложение 1.1 '!Y219</f>
        <v>0.72</v>
      </c>
      <c r="AA219" s="159">
        <f>'приложение 1.1 '!Z219</f>
        <v>0</v>
      </c>
      <c r="AB219" s="159">
        <f>'приложение 1.1 '!AA219</f>
        <v>0</v>
      </c>
      <c r="AC219" s="159">
        <f>'приложение 1.1 '!AB219</f>
        <v>0.72</v>
      </c>
    </row>
    <row r="220" spans="1:29" ht="40.5">
      <c r="A220" s="659" t="str">
        <f>'приложение 1.1 '!A220</f>
        <v>1.1.5.29</v>
      </c>
      <c r="B220" s="692" t="str">
        <f>'приложение 1.1 '!B220</f>
        <v>Реконструкция КЛ-0,4 кВ ТП-368 - ул. Республики, 82</v>
      </c>
      <c r="C220" s="485" t="str">
        <f>'приложение 1.1 '!C220</f>
        <v>C/П</v>
      </c>
      <c r="D220" s="457">
        <f>'приложение 1.1 '!D220</f>
        <v>0.29599999999999999</v>
      </c>
      <c r="E220" s="457">
        <f>'приложение 1.1 '!E220</f>
        <v>0</v>
      </c>
      <c r="F220" s="190">
        <v>12.057499999999999</v>
      </c>
      <c r="G220" s="485">
        <f>'приложение 1.1 '!F220</f>
        <v>2020</v>
      </c>
      <c r="H220" s="485">
        <f>'приложение 1.1 '!G220</f>
        <v>2020</v>
      </c>
      <c r="I220" s="159">
        <f>'приложение 1.1 '!H220</f>
        <v>0.53279999999999994</v>
      </c>
      <c r="J220" s="159">
        <f>'приложение 1.1 '!I220</f>
        <v>0.53279999999999994</v>
      </c>
      <c r="K220" s="159">
        <f>'приложение 1.1 '!J220</f>
        <v>0</v>
      </c>
      <c r="L220" s="159" t="str">
        <f>'приложение 1.1 '!K220</f>
        <v>-</v>
      </c>
      <c r="M220" s="159" t="str">
        <f>'приложение 1.1 '!L220</f>
        <v>-</v>
      </c>
      <c r="N220" s="159" t="str">
        <f>'приложение 1.1 '!M220</f>
        <v>-</v>
      </c>
      <c r="O220" s="159" t="str">
        <f>'приложение 1.1 '!N220</f>
        <v>-</v>
      </c>
      <c r="P220" s="159">
        <f>'приложение 1.1 '!O220</f>
        <v>0.29599999999999999</v>
      </c>
      <c r="Q220" s="159">
        <f>'приложение 1.1 '!P220</f>
        <v>0</v>
      </c>
      <c r="R220" s="159" t="str">
        <f>'приложение 1.1 '!Q220</f>
        <v>-</v>
      </c>
      <c r="S220" s="159" t="str">
        <f>'приложение 1.1 '!R220</f>
        <v>-</v>
      </c>
      <c r="T220" s="159" t="str">
        <f>'приложение 1.1 '!S220</f>
        <v>-</v>
      </c>
      <c r="U220" s="159" t="str">
        <f>'приложение 1.1 '!T220</f>
        <v>-</v>
      </c>
      <c r="V220" s="159">
        <f>'приложение 1.1 '!U220</f>
        <v>0.29599999999999999</v>
      </c>
      <c r="W220" s="159">
        <f>'приложение 1.1 '!V220</f>
        <v>0</v>
      </c>
      <c r="X220" s="159">
        <f>'приложение 1.1 '!W220</f>
        <v>0</v>
      </c>
      <c r="Y220" s="159">
        <f>'приложение 1.1 '!X220</f>
        <v>0</v>
      </c>
      <c r="Z220" s="159">
        <f>'приложение 1.1 '!Y220</f>
        <v>0.53279999999999994</v>
      </c>
      <c r="AA220" s="159">
        <f>'приложение 1.1 '!Z220</f>
        <v>0</v>
      </c>
      <c r="AB220" s="159">
        <f>'приложение 1.1 '!AA220</f>
        <v>0</v>
      </c>
      <c r="AC220" s="159">
        <f>'приложение 1.1 '!AB220</f>
        <v>0.53279999999999994</v>
      </c>
    </row>
    <row r="221" spans="1:29" ht="40.5">
      <c r="A221" s="659" t="str">
        <f>'приложение 1.1 '!A221</f>
        <v>1.1.5.30</v>
      </c>
      <c r="B221" s="692" t="str">
        <f>'приложение 1.1 '!B221</f>
        <v>Реконструкция КЛ-0,4 кВ ТП-368 - ул. Республики, 84</v>
      </c>
      <c r="C221" s="485" t="str">
        <f>'приложение 1.1 '!C221</f>
        <v>C/П</v>
      </c>
      <c r="D221" s="457">
        <f>'приложение 1.1 '!D221</f>
        <v>0.41899999999999998</v>
      </c>
      <c r="E221" s="457">
        <f>'приложение 1.1 '!E221</f>
        <v>0</v>
      </c>
      <c r="F221" s="190">
        <v>12.401999999999999</v>
      </c>
      <c r="G221" s="485">
        <f>'приложение 1.1 '!F221</f>
        <v>2020</v>
      </c>
      <c r="H221" s="485">
        <f>'приложение 1.1 '!G221</f>
        <v>2020</v>
      </c>
      <c r="I221" s="159">
        <f>'приложение 1.1 '!H221</f>
        <v>0.54720000000000002</v>
      </c>
      <c r="J221" s="159">
        <f>'приложение 1.1 '!I221</f>
        <v>0.54720000000000002</v>
      </c>
      <c r="K221" s="159">
        <f>'приложение 1.1 '!J221</f>
        <v>0</v>
      </c>
      <c r="L221" s="159" t="str">
        <f>'приложение 1.1 '!K221</f>
        <v>-</v>
      </c>
      <c r="M221" s="159" t="str">
        <f>'приложение 1.1 '!L221</f>
        <v>-</v>
      </c>
      <c r="N221" s="159" t="str">
        <f>'приложение 1.1 '!M221</f>
        <v>-</v>
      </c>
      <c r="O221" s="159" t="str">
        <f>'приложение 1.1 '!N221</f>
        <v>-</v>
      </c>
      <c r="P221" s="159">
        <f>'приложение 1.1 '!O221</f>
        <v>0.41899999999999998</v>
      </c>
      <c r="Q221" s="159">
        <f>'приложение 1.1 '!P221</f>
        <v>0</v>
      </c>
      <c r="R221" s="159" t="str">
        <f>'приложение 1.1 '!Q221</f>
        <v>-</v>
      </c>
      <c r="S221" s="159" t="str">
        <f>'приложение 1.1 '!R221</f>
        <v>-</v>
      </c>
      <c r="T221" s="159" t="str">
        <f>'приложение 1.1 '!S221</f>
        <v>-</v>
      </c>
      <c r="U221" s="159" t="str">
        <f>'приложение 1.1 '!T221</f>
        <v>-</v>
      </c>
      <c r="V221" s="159">
        <f>'приложение 1.1 '!U221</f>
        <v>0.41899999999999998</v>
      </c>
      <c r="W221" s="159">
        <f>'приложение 1.1 '!V221</f>
        <v>0</v>
      </c>
      <c r="X221" s="159">
        <f>'приложение 1.1 '!W221</f>
        <v>0</v>
      </c>
      <c r="Y221" s="159">
        <f>'приложение 1.1 '!X221</f>
        <v>0</v>
      </c>
      <c r="Z221" s="159">
        <f>'приложение 1.1 '!Y221</f>
        <v>0.54720000000000002</v>
      </c>
      <c r="AA221" s="159">
        <f>'приложение 1.1 '!Z221</f>
        <v>0</v>
      </c>
      <c r="AB221" s="159">
        <f>'приложение 1.1 '!AA221</f>
        <v>0</v>
      </c>
      <c r="AC221" s="159">
        <f>'приложение 1.1 '!AB221</f>
        <v>0.54720000000000002</v>
      </c>
    </row>
    <row r="222" spans="1:29" ht="40.5">
      <c r="A222" s="659" t="str">
        <f>'приложение 1.1 '!A222</f>
        <v>1.1.5.31</v>
      </c>
      <c r="B222" s="692" t="str">
        <f>'приложение 1.1 '!B222</f>
        <v>Реконструкция КЛ-0,4 кВ ТП-368 - ул. Республики, 86</v>
      </c>
      <c r="C222" s="485" t="str">
        <f>'приложение 1.1 '!C222</f>
        <v>C/П</v>
      </c>
      <c r="D222" s="457">
        <f>'приложение 1.1 '!D222</f>
        <v>0.16</v>
      </c>
      <c r="E222" s="457">
        <f>'приложение 1.1 '!E222</f>
        <v>0</v>
      </c>
      <c r="F222" s="190">
        <v>17.224999999999998</v>
      </c>
      <c r="G222" s="485">
        <f>'приложение 1.1 '!F222</f>
        <v>2019</v>
      </c>
      <c r="H222" s="485">
        <f>'приложение 1.1 '!G222</f>
        <v>2019</v>
      </c>
      <c r="I222" s="159">
        <f>'приложение 1.1 '!H222</f>
        <v>0.28799999999999998</v>
      </c>
      <c r="J222" s="159">
        <f>'приложение 1.1 '!I222</f>
        <v>0.28799999999999998</v>
      </c>
      <c r="K222" s="159">
        <f>'приложение 1.1 '!J222</f>
        <v>0</v>
      </c>
      <c r="L222" s="159" t="str">
        <f>'приложение 1.1 '!K222</f>
        <v>-</v>
      </c>
      <c r="M222" s="159" t="str">
        <f>'приложение 1.1 '!L222</f>
        <v>-</v>
      </c>
      <c r="N222" s="159">
        <f>'приложение 1.1 '!M222</f>
        <v>0.16</v>
      </c>
      <c r="O222" s="159">
        <f>'приложение 1.1 '!N222</f>
        <v>0</v>
      </c>
      <c r="P222" s="159" t="str">
        <f>'приложение 1.1 '!O222</f>
        <v>-</v>
      </c>
      <c r="Q222" s="159" t="str">
        <f>'приложение 1.1 '!P222</f>
        <v>-</v>
      </c>
      <c r="R222" s="159" t="str">
        <f>'приложение 1.1 '!Q222</f>
        <v>-</v>
      </c>
      <c r="S222" s="159" t="str">
        <f>'приложение 1.1 '!R222</f>
        <v>-</v>
      </c>
      <c r="T222" s="159" t="str">
        <f>'приложение 1.1 '!S222</f>
        <v>-</v>
      </c>
      <c r="U222" s="159" t="str">
        <f>'приложение 1.1 '!T222</f>
        <v>-</v>
      </c>
      <c r="V222" s="159">
        <f>'приложение 1.1 '!U222</f>
        <v>0.16</v>
      </c>
      <c r="W222" s="159">
        <f>'приложение 1.1 '!V222</f>
        <v>0</v>
      </c>
      <c r="X222" s="159">
        <f>'приложение 1.1 '!W222</f>
        <v>0</v>
      </c>
      <c r="Y222" s="159">
        <f>'приложение 1.1 '!X222</f>
        <v>0.28799999999999998</v>
      </c>
      <c r="Z222" s="159">
        <f>'приложение 1.1 '!Y222</f>
        <v>0</v>
      </c>
      <c r="AA222" s="159">
        <f>'приложение 1.1 '!Z222</f>
        <v>0</v>
      </c>
      <c r="AB222" s="159">
        <f>'приложение 1.1 '!AA222</f>
        <v>0</v>
      </c>
      <c r="AC222" s="159">
        <f>'приложение 1.1 '!AB222</f>
        <v>0.28799999999999998</v>
      </c>
    </row>
    <row r="223" spans="1:29" ht="40.5">
      <c r="A223" s="659" t="str">
        <f>'приложение 1.1 '!A223</f>
        <v>1.1.5.32</v>
      </c>
      <c r="B223" s="692" t="str">
        <f>'приложение 1.1 '!B223</f>
        <v xml:space="preserve">Реконструкция КЛ-0,4 кВ ТП-370 - ул. Энергетиков, 33 </v>
      </c>
      <c r="C223" s="485" t="str">
        <f>'приложение 1.1 '!C223</f>
        <v>C/П</v>
      </c>
      <c r="D223" s="457">
        <f>'приложение 1.1 '!D223</f>
        <v>0.66</v>
      </c>
      <c r="E223" s="457">
        <f>'приложение 1.1 '!E223</f>
        <v>0</v>
      </c>
      <c r="F223" s="190">
        <v>17.569499999999998</v>
      </c>
      <c r="G223" s="485">
        <f>'приложение 1.1 '!F223</f>
        <v>2019</v>
      </c>
      <c r="H223" s="485">
        <f>'приложение 1.1 '!G223</f>
        <v>2019</v>
      </c>
      <c r="I223" s="159">
        <f>'приложение 1.1 '!H223</f>
        <v>1.1879999999999999</v>
      </c>
      <c r="J223" s="159">
        <f>'приложение 1.1 '!I223</f>
        <v>1.1879999999999999</v>
      </c>
      <c r="K223" s="159">
        <f>'приложение 1.1 '!J223</f>
        <v>0</v>
      </c>
      <c r="L223" s="159" t="str">
        <f>'приложение 1.1 '!K223</f>
        <v>-</v>
      </c>
      <c r="M223" s="159" t="str">
        <f>'приложение 1.1 '!L223</f>
        <v>-</v>
      </c>
      <c r="N223" s="159">
        <f>'приложение 1.1 '!M223</f>
        <v>0.66</v>
      </c>
      <c r="O223" s="159">
        <f>'приложение 1.1 '!N223</f>
        <v>0</v>
      </c>
      <c r="P223" s="159" t="str">
        <f>'приложение 1.1 '!O223</f>
        <v>-</v>
      </c>
      <c r="Q223" s="159" t="str">
        <f>'приложение 1.1 '!P223</f>
        <v>-</v>
      </c>
      <c r="R223" s="159" t="str">
        <f>'приложение 1.1 '!Q223</f>
        <v>-</v>
      </c>
      <c r="S223" s="159" t="str">
        <f>'приложение 1.1 '!R223</f>
        <v>-</v>
      </c>
      <c r="T223" s="159" t="str">
        <f>'приложение 1.1 '!S223</f>
        <v>-</v>
      </c>
      <c r="U223" s="159" t="str">
        <f>'приложение 1.1 '!T223</f>
        <v>-</v>
      </c>
      <c r="V223" s="159">
        <f>'приложение 1.1 '!U223</f>
        <v>0.66</v>
      </c>
      <c r="W223" s="159">
        <f>'приложение 1.1 '!V223</f>
        <v>0</v>
      </c>
      <c r="X223" s="159">
        <f>'приложение 1.1 '!W223</f>
        <v>0</v>
      </c>
      <c r="Y223" s="159">
        <f>'приложение 1.1 '!X223</f>
        <v>1.1879999999999999</v>
      </c>
      <c r="Z223" s="159">
        <f>'приложение 1.1 '!Y223</f>
        <v>0</v>
      </c>
      <c r="AA223" s="159">
        <f>'приложение 1.1 '!Z223</f>
        <v>0</v>
      </c>
      <c r="AB223" s="159">
        <f>'приложение 1.1 '!AA223</f>
        <v>0</v>
      </c>
      <c r="AC223" s="159">
        <f>'приложение 1.1 '!AB223</f>
        <v>1.1879999999999999</v>
      </c>
    </row>
    <row r="224" spans="1:29" ht="40.5">
      <c r="A224" s="659" t="str">
        <f>'приложение 1.1 '!A224</f>
        <v>1.1.5.33</v>
      </c>
      <c r="B224" s="692" t="str">
        <f>'приложение 1.1 '!B224</f>
        <v>Реконструкция КЛ-0,4 кВ ТП-370 - ул. Энергетиков, 35</v>
      </c>
      <c r="C224" s="485" t="str">
        <f>'приложение 1.1 '!C224</f>
        <v>C/П</v>
      </c>
      <c r="D224" s="457">
        <f>'приложение 1.1 '!D224</f>
        <v>0.98399999999999999</v>
      </c>
      <c r="E224" s="457">
        <f>'приложение 1.1 '!E224</f>
        <v>0</v>
      </c>
      <c r="F224" s="190">
        <v>8.956999999999999</v>
      </c>
      <c r="G224" s="485">
        <f>'приложение 1.1 '!F224</f>
        <v>2018</v>
      </c>
      <c r="H224" s="485">
        <f>'приложение 1.1 '!G224</f>
        <v>2018</v>
      </c>
      <c r="I224" s="159">
        <f>'приложение 1.1 '!H224</f>
        <v>1.7712000000000001</v>
      </c>
      <c r="J224" s="159">
        <f>'приложение 1.1 '!I224</f>
        <v>1.7712000000000001</v>
      </c>
      <c r="K224" s="159">
        <f>'приложение 1.1 '!J224</f>
        <v>1.7712000000000001</v>
      </c>
      <c r="L224" s="159">
        <f>'приложение 1.1 '!K224</f>
        <v>0.98399999999999999</v>
      </c>
      <c r="M224" s="159">
        <f>'приложение 1.1 '!L224</f>
        <v>0</v>
      </c>
      <c r="N224" s="159" t="str">
        <f>'приложение 1.1 '!M224</f>
        <v>-</v>
      </c>
      <c r="O224" s="159" t="str">
        <f>'приложение 1.1 '!N224</f>
        <v>-</v>
      </c>
      <c r="P224" s="159" t="str">
        <f>'приложение 1.1 '!O224</f>
        <v>-</v>
      </c>
      <c r="Q224" s="159" t="str">
        <f>'приложение 1.1 '!P224</f>
        <v>-</v>
      </c>
      <c r="R224" s="159" t="str">
        <f>'приложение 1.1 '!Q224</f>
        <v>-</v>
      </c>
      <c r="S224" s="159" t="str">
        <f>'приложение 1.1 '!R224</f>
        <v>-</v>
      </c>
      <c r="T224" s="159" t="str">
        <f>'приложение 1.1 '!S224</f>
        <v>-</v>
      </c>
      <c r="U224" s="159" t="str">
        <f>'приложение 1.1 '!T224</f>
        <v>-</v>
      </c>
      <c r="V224" s="159">
        <f>'приложение 1.1 '!U224</f>
        <v>0.98399999999999999</v>
      </c>
      <c r="W224" s="159">
        <f>'приложение 1.1 '!V224</f>
        <v>0</v>
      </c>
      <c r="X224" s="159">
        <f>'приложение 1.1 '!W224</f>
        <v>1.7712000000000001</v>
      </c>
      <c r="Y224" s="159">
        <f>'приложение 1.1 '!X224</f>
        <v>0</v>
      </c>
      <c r="Z224" s="159">
        <f>'приложение 1.1 '!Y224</f>
        <v>0</v>
      </c>
      <c r="AA224" s="159">
        <f>'приложение 1.1 '!Z224</f>
        <v>0</v>
      </c>
      <c r="AB224" s="159">
        <f>'приложение 1.1 '!AA224</f>
        <v>0</v>
      </c>
      <c r="AC224" s="159">
        <f>'приложение 1.1 '!AB224</f>
        <v>1.7712000000000001</v>
      </c>
    </row>
    <row r="225" spans="1:29" ht="40.5">
      <c r="A225" s="659" t="str">
        <f>'приложение 1.1 '!A225</f>
        <v>1.1.5.34</v>
      </c>
      <c r="B225" s="692" t="str">
        <f>'приложение 1.1 '!B225</f>
        <v>Реконструкция КЛ-0,4 кВ ТП-370 - ул. Энергетиков, 37</v>
      </c>
      <c r="C225" s="485" t="str">
        <f>'приложение 1.1 '!C225</f>
        <v>C/П</v>
      </c>
      <c r="D225" s="457">
        <f>'приложение 1.1 '!D225</f>
        <v>0.24</v>
      </c>
      <c r="E225" s="457">
        <f>'приложение 1.1 '!E225</f>
        <v>0</v>
      </c>
      <c r="F225" s="190">
        <v>9.645999999999999</v>
      </c>
      <c r="G225" s="485">
        <f>'приложение 1.1 '!F225</f>
        <v>2018</v>
      </c>
      <c r="H225" s="485">
        <f>'приложение 1.1 '!G225</f>
        <v>2018</v>
      </c>
      <c r="I225" s="159">
        <f>'приложение 1.1 '!H225</f>
        <v>0.432</v>
      </c>
      <c r="J225" s="159">
        <f>'приложение 1.1 '!I225</f>
        <v>0.432</v>
      </c>
      <c r="K225" s="159">
        <f>'приложение 1.1 '!J225</f>
        <v>0.432</v>
      </c>
      <c r="L225" s="159">
        <f>'приложение 1.1 '!K225</f>
        <v>0.24</v>
      </c>
      <c r="M225" s="159">
        <f>'приложение 1.1 '!L225</f>
        <v>0</v>
      </c>
      <c r="N225" s="159" t="str">
        <f>'приложение 1.1 '!M225</f>
        <v>-</v>
      </c>
      <c r="O225" s="159" t="str">
        <f>'приложение 1.1 '!N225</f>
        <v>-</v>
      </c>
      <c r="P225" s="159" t="str">
        <f>'приложение 1.1 '!O225</f>
        <v>-</v>
      </c>
      <c r="Q225" s="159" t="str">
        <f>'приложение 1.1 '!P225</f>
        <v>-</v>
      </c>
      <c r="R225" s="159" t="str">
        <f>'приложение 1.1 '!Q225</f>
        <v>-</v>
      </c>
      <c r="S225" s="159" t="str">
        <f>'приложение 1.1 '!R225</f>
        <v>-</v>
      </c>
      <c r="T225" s="159" t="str">
        <f>'приложение 1.1 '!S225</f>
        <v>-</v>
      </c>
      <c r="U225" s="159" t="str">
        <f>'приложение 1.1 '!T225</f>
        <v>-</v>
      </c>
      <c r="V225" s="159">
        <f>'приложение 1.1 '!U225</f>
        <v>0.24</v>
      </c>
      <c r="W225" s="159">
        <f>'приложение 1.1 '!V225</f>
        <v>0</v>
      </c>
      <c r="X225" s="159">
        <f>'приложение 1.1 '!W225</f>
        <v>0.432</v>
      </c>
      <c r="Y225" s="159">
        <f>'приложение 1.1 '!X225</f>
        <v>0</v>
      </c>
      <c r="Z225" s="159">
        <f>'приложение 1.1 '!Y225</f>
        <v>0</v>
      </c>
      <c r="AA225" s="159">
        <f>'приложение 1.1 '!Z225</f>
        <v>0</v>
      </c>
      <c r="AB225" s="159">
        <f>'приложение 1.1 '!AA225</f>
        <v>0</v>
      </c>
      <c r="AC225" s="159">
        <f>'приложение 1.1 '!AB225</f>
        <v>0.432</v>
      </c>
    </row>
    <row r="226" spans="1:29" ht="40.5">
      <c r="A226" s="659" t="str">
        <f>'приложение 1.1 '!A226</f>
        <v>1.1.5.35</v>
      </c>
      <c r="B226" s="692" t="str">
        <f>'приложение 1.1 '!B226</f>
        <v>Реконструкция КЛ-0,4 кВ ТП-371 - ул. Республики, 70</v>
      </c>
      <c r="C226" s="485" t="str">
        <f>'приложение 1.1 '!C226</f>
        <v>C/П</v>
      </c>
      <c r="D226" s="457">
        <f>'приложение 1.1 '!D226</f>
        <v>0.46</v>
      </c>
      <c r="E226" s="457">
        <f>'приложение 1.1 '!E226</f>
        <v>0</v>
      </c>
      <c r="F226" s="190">
        <v>6.2009999999999996</v>
      </c>
      <c r="G226" s="485">
        <f>'приложение 1.1 '!F226</f>
        <v>2018</v>
      </c>
      <c r="H226" s="485">
        <f>'приложение 1.1 '!G226</f>
        <v>2018</v>
      </c>
      <c r="I226" s="159">
        <f>'приложение 1.1 '!H226</f>
        <v>0.82799999999999996</v>
      </c>
      <c r="J226" s="159">
        <f>'приложение 1.1 '!I226</f>
        <v>0.82799999999999996</v>
      </c>
      <c r="K226" s="159">
        <f>'приложение 1.1 '!J226</f>
        <v>0.82799999999999996</v>
      </c>
      <c r="L226" s="159">
        <f>'приложение 1.1 '!K226</f>
        <v>0.46</v>
      </c>
      <c r="M226" s="159">
        <f>'приложение 1.1 '!L226</f>
        <v>0</v>
      </c>
      <c r="N226" s="159" t="str">
        <f>'приложение 1.1 '!M226</f>
        <v>-</v>
      </c>
      <c r="O226" s="159" t="str">
        <f>'приложение 1.1 '!N226</f>
        <v>-</v>
      </c>
      <c r="P226" s="159" t="str">
        <f>'приложение 1.1 '!O226</f>
        <v>-</v>
      </c>
      <c r="Q226" s="159" t="str">
        <f>'приложение 1.1 '!P226</f>
        <v>-</v>
      </c>
      <c r="R226" s="159" t="str">
        <f>'приложение 1.1 '!Q226</f>
        <v>-</v>
      </c>
      <c r="S226" s="159" t="str">
        <f>'приложение 1.1 '!R226</f>
        <v>-</v>
      </c>
      <c r="T226" s="159" t="str">
        <f>'приложение 1.1 '!S226</f>
        <v>-</v>
      </c>
      <c r="U226" s="159" t="str">
        <f>'приложение 1.1 '!T226</f>
        <v>-</v>
      </c>
      <c r="V226" s="159">
        <f>'приложение 1.1 '!U226</f>
        <v>0.46</v>
      </c>
      <c r="W226" s="159">
        <f>'приложение 1.1 '!V226</f>
        <v>0</v>
      </c>
      <c r="X226" s="159">
        <f>'приложение 1.1 '!W226</f>
        <v>0.82799999999999996</v>
      </c>
      <c r="Y226" s="159">
        <f>'приложение 1.1 '!X226</f>
        <v>0</v>
      </c>
      <c r="Z226" s="159">
        <f>'приложение 1.1 '!Y226</f>
        <v>0</v>
      </c>
      <c r="AA226" s="159">
        <f>'приложение 1.1 '!Z226</f>
        <v>0</v>
      </c>
      <c r="AB226" s="159">
        <f>'приложение 1.1 '!AA226</f>
        <v>0</v>
      </c>
      <c r="AC226" s="159">
        <f>'приложение 1.1 '!AB226</f>
        <v>0.82799999999999996</v>
      </c>
    </row>
    <row r="227" spans="1:29" ht="40.5">
      <c r="A227" s="659" t="str">
        <f>'приложение 1.1 '!A227</f>
        <v>1.1.5.36</v>
      </c>
      <c r="B227" s="692" t="str">
        <f>'приложение 1.1 '!B227</f>
        <v>Реконструкция КЛ-0,4 кВ ТП-388 - ул. Энергетиков, 20</v>
      </c>
      <c r="C227" s="485" t="str">
        <f>'приложение 1.1 '!C227</f>
        <v>C/П</v>
      </c>
      <c r="D227" s="457">
        <f>'приложение 1.1 '!D227</f>
        <v>0.3</v>
      </c>
      <c r="E227" s="457">
        <f>'приложение 1.1 '!E227</f>
        <v>0</v>
      </c>
      <c r="F227" s="190">
        <v>5.8564999999999996</v>
      </c>
      <c r="G227" s="485">
        <f>'приложение 1.1 '!F227</f>
        <v>2018</v>
      </c>
      <c r="H227" s="485">
        <f>'приложение 1.1 '!G227</f>
        <v>2018</v>
      </c>
      <c r="I227" s="159">
        <f>'приложение 1.1 '!H227</f>
        <v>0.54</v>
      </c>
      <c r="J227" s="159">
        <f>'приложение 1.1 '!I227</f>
        <v>0.54</v>
      </c>
      <c r="K227" s="159">
        <f>'приложение 1.1 '!J227</f>
        <v>0.54</v>
      </c>
      <c r="L227" s="159">
        <f>'приложение 1.1 '!K227</f>
        <v>0.3</v>
      </c>
      <c r="M227" s="159">
        <f>'приложение 1.1 '!L227</f>
        <v>0</v>
      </c>
      <c r="N227" s="159" t="str">
        <f>'приложение 1.1 '!M227</f>
        <v>-</v>
      </c>
      <c r="O227" s="159" t="str">
        <f>'приложение 1.1 '!N227</f>
        <v>-</v>
      </c>
      <c r="P227" s="159" t="str">
        <f>'приложение 1.1 '!O227</f>
        <v>-</v>
      </c>
      <c r="Q227" s="159" t="str">
        <f>'приложение 1.1 '!P227</f>
        <v>-</v>
      </c>
      <c r="R227" s="159" t="str">
        <f>'приложение 1.1 '!Q227</f>
        <v>-</v>
      </c>
      <c r="S227" s="159" t="str">
        <f>'приложение 1.1 '!R227</f>
        <v>-</v>
      </c>
      <c r="T227" s="159" t="str">
        <f>'приложение 1.1 '!S227</f>
        <v>-</v>
      </c>
      <c r="U227" s="159" t="str">
        <f>'приложение 1.1 '!T227</f>
        <v>-</v>
      </c>
      <c r="V227" s="159">
        <f>'приложение 1.1 '!U227</f>
        <v>0.3</v>
      </c>
      <c r="W227" s="159">
        <f>'приложение 1.1 '!V227</f>
        <v>0</v>
      </c>
      <c r="X227" s="159">
        <f>'приложение 1.1 '!W227</f>
        <v>0.54</v>
      </c>
      <c r="Y227" s="159">
        <f>'приложение 1.1 '!X227</f>
        <v>0</v>
      </c>
      <c r="Z227" s="159">
        <f>'приложение 1.1 '!Y227</f>
        <v>0</v>
      </c>
      <c r="AA227" s="159">
        <f>'приложение 1.1 '!Z227</f>
        <v>0</v>
      </c>
      <c r="AB227" s="159">
        <f>'приложение 1.1 '!AA227</f>
        <v>0</v>
      </c>
      <c r="AC227" s="159">
        <f>'приложение 1.1 '!AB227</f>
        <v>0.54</v>
      </c>
    </row>
    <row r="228" spans="1:29" ht="40.5">
      <c r="A228" s="659" t="str">
        <f>'приложение 1.1 '!A228</f>
        <v>1.1.5.37</v>
      </c>
      <c r="B228" s="692" t="str">
        <f>'приложение 1.1 '!B228</f>
        <v>Реконструкция КЛ-0,4 кВ ТП-390 - пр-д. Дружбы, 10</v>
      </c>
      <c r="C228" s="485" t="str">
        <f>'приложение 1.1 '!C228</f>
        <v>C/П</v>
      </c>
      <c r="D228" s="457">
        <f>'приложение 1.1 '!D228</f>
        <v>0.2</v>
      </c>
      <c r="E228" s="457">
        <f>'приложение 1.1 '!E228</f>
        <v>0</v>
      </c>
      <c r="F228" s="190">
        <v>6.2009999999999996</v>
      </c>
      <c r="G228" s="485">
        <f>'приложение 1.1 '!F228</f>
        <v>2018</v>
      </c>
      <c r="H228" s="485">
        <f>'приложение 1.1 '!G228</f>
        <v>2018</v>
      </c>
      <c r="I228" s="159">
        <f>'приложение 1.1 '!H228</f>
        <v>0.36</v>
      </c>
      <c r="J228" s="159">
        <f>'приложение 1.1 '!I228</f>
        <v>0.36</v>
      </c>
      <c r="K228" s="159">
        <f>'приложение 1.1 '!J228</f>
        <v>0.36</v>
      </c>
      <c r="L228" s="159">
        <f>'приложение 1.1 '!K228</f>
        <v>0.2</v>
      </c>
      <c r="M228" s="159">
        <f>'приложение 1.1 '!L228</f>
        <v>0</v>
      </c>
      <c r="N228" s="159" t="str">
        <f>'приложение 1.1 '!M228</f>
        <v>-</v>
      </c>
      <c r="O228" s="159" t="str">
        <f>'приложение 1.1 '!N228</f>
        <v>-</v>
      </c>
      <c r="P228" s="159" t="str">
        <f>'приложение 1.1 '!O228</f>
        <v>-</v>
      </c>
      <c r="Q228" s="159" t="str">
        <f>'приложение 1.1 '!P228</f>
        <v>-</v>
      </c>
      <c r="R228" s="159" t="str">
        <f>'приложение 1.1 '!Q228</f>
        <v>-</v>
      </c>
      <c r="S228" s="159" t="str">
        <f>'приложение 1.1 '!R228</f>
        <v>-</v>
      </c>
      <c r="T228" s="159" t="str">
        <f>'приложение 1.1 '!S228</f>
        <v>-</v>
      </c>
      <c r="U228" s="159" t="str">
        <f>'приложение 1.1 '!T228</f>
        <v>-</v>
      </c>
      <c r="V228" s="159">
        <f>'приложение 1.1 '!U228</f>
        <v>0.2</v>
      </c>
      <c r="W228" s="159">
        <f>'приложение 1.1 '!V228</f>
        <v>0</v>
      </c>
      <c r="X228" s="159">
        <f>'приложение 1.1 '!W228</f>
        <v>0.36</v>
      </c>
      <c r="Y228" s="159">
        <f>'приложение 1.1 '!X228</f>
        <v>0</v>
      </c>
      <c r="Z228" s="159">
        <f>'приложение 1.1 '!Y228</f>
        <v>0</v>
      </c>
      <c r="AA228" s="159">
        <f>'приложение 1.1 '!Z228</f>
        <v>0</v>
      </c>
      <c r="AB228" s="159">
        <f>'приложение 1.1 '!AA228</f>
        <v>0</v>
      </c>
      <c r="AC228" s="159">
        <f>'приложение 1.1 '!AB228</f>
        <v>0.36</v>
      </c>
    </row>
    <row r="229" spans="1:29" ht="40.5">
      <c r="A229" s="659" t="str">
        <f>'приложение 1.1 '!A229</f>
        <v>1.1.5.38</v>
      </c>
      <c r="B229" s="692" t="str">
        <f>'приложение 1.1 '!B229</f>
        <v>Реконструкция КЛ-0,4 кВ ТП-390 - пр-д. Дружбы, 12</v>
      </c>
      <c r="C229" s="485" t="str">
        <f>'приложение 1.1 '!C229</f>
        <v>C/П</v>
      </c>
      <c r="D229" s="457">
        <f>'приложение 1.1 '!D229</f>
        <v>0.114</v>
      </c>
      <c r="E229" s="457">
        <f>'приложение 1.1 '!E229</f>
        <v>0</v>
      </c>
      <c r="F229" s="190">
        <v>5.8564999999999996</v>
      </c>
      <c r="G229" s="485">
        <f>'приложение 1.1 '!F229</f>
        <v>2018</v>
      </c>
      <c r="H229" s="485">
        <f>'приложение 1.1 '!G229</f>
        <v>2018</v>
      </c>
      <c r="I229" s="159">
        <f>'приложение 1.1 '!H229</f>
        <v>0.20519999999999999</v>
      </c>
      <c r="J229" s="159">
        <f>'приложение 1.1 '!I229</f>
        <v>0.20519999999999999</v>
      </c>
      <c r="K229" s="159">
        <f>'приложение 1.1 '!J229</f>
        <v>0.20519999999999999</v>
      </c>
      <c r="L229" s="159">
        <f>'приложение 1.1 '!K229</f>
        <v>0.114</v>
      </c>
      <c r="M229" s="159">
        <f>'приложение 1.1 '!L229</f>
        <v>0</v>
      </c>
      <c r="N229" s="159" t="str">
        <f>'приложение 1.1 '!M229</f>
        <v>-</v>
      </c>
      <c r="O229" s="159" t="str">
        <f>'приложение 1.1 '!N229</f>
        <v>-</v>
      </c>
      <c r="P229" s="159" t="str">
        <f>'приложение 1.1 '!O229</f>
        <v>-</v>
      </c>
      <c r="Q229" s="159" t="str">
        <f>'приложение 1.1 '!P229</f>
        <v>-</v>
      </c>
      <c r="R229" s="159" t="str">
        <f>'приложение 1.1 '!Q229</f>
        <v>-</v>
      </c>
      <c r="S229" s="159" t="str">
        <f>'приложение 1.1 '!R229</f>
        <v>-</v>
      </c>
      <c r="T229" s="159" t="str">
        <f>'приложение 1.1 '!S229</f>
        <v>-</v>
      </c>
      <c r="U229" s="159" t="str">
        <f>'приложение 1.1 '!T229</f>
        <v>-</v>
      </c>
      <c r="V229" s="159">
        <f>'приложение 1.1 '!U229</f>
        <v>0.114</v>
      </c>
      <c r="W229" s="159">
        <f>'приложение 1.1 '!V229</f>
        <v>0</v>
      </c>
      <c r="X229" s="159">
        <f>'приложение 1.1 '!W229</f>
        <v>0.20519999999999999</v>
      </c>
      <c r="Y229" s="159">
        <f>'приложение 1.1 '!X229</f>
        <v>0</v>
      </c>
      <c r="Z229" s="159">
        <f>'приложение 1.1 '!Y229</f>
        <v>0</v>
      </c>
      <c r="AA229" s="159">
        <f>'приложение 1.1 '!Z229</f>
        <v>0</v>
      </c>
      <c r="AB229" s="159">
        <f>'приложение 1.1 '!AA229</f>
        <v>0</v>
      </c>
      <c r="AC229" s="159">
        <f>'приложение 1.1 '!AB229</f>
        <v>0.20519999999999999</v>
      </c>
    </row>
    <row r="230" spans="1:29" ht="40.5">
      <c r="A230" s="659" t="str">
        <f>'приложение 1.1 '!A230</f>
        <v>1.1.5.39</v>
      </c>
      <c r="B230" s="692" t="str">
        <f>'приложение 1.1 '!B230</f>
        <v>Реконструкция КЛ-0,4 кВ ТП-390 - ул. 30 лет Победы, 9</v>
      </c>
      <c r="C230" s="485" t="str">
        <f>'приложение 1.1 '!C230</f>
        <v>C/П</v>
      </c>
      <c r="D230" s="457">
        <f>'приложение 1.1 '!D230</f>
        <v>0.2</v>
      </c>
      <c r="E230" s="457">
        <f>'приложение 1.1 '!E230</f>
        <v>0</v>
      </c>
      <c r="F230" s="190">
        <v>6.5454999999999997</v>
      </c>
      <c r="G230" s="485">
        <f>'приложение 1.1 '!F230</f>
        <v>2018</v>
      </c>
      <c r="H230" s="485">
        <f>'приложение 1.1 '!G230</f>
        <v>2018</v>
      </c>
      <c r="I230" s="159">
        <f>'приложение 1.1 '!H230</f>
        <v>0.36</v>
      </c>
      <c r="J230" s="159">
        <f>'приложение 1.1 '!I230</f>
        <v>0.36</v>
      </c>
      <c r="K230" s="159">
        <f>'приложение 1.1 '!J230</f>
        <v>0.36</v>
      </c>
      <c r="L230" s="159">
        <f>'приложение 1.1 '!K230</f>
        <v>0.2</v>
      </c>
      <c r="M230" s="159">
        <f>'приложение 1.1 '!L230</f>
        <v>0</v>
      </c>
      <c r="N230" s="159" t="str">
        <f>'приложение 1.1 '!M230</f>
        <v>-</v>
      </c>
      <c r="O230" s="159" t="str">
        <f>'приложение 1.1 '!N230</f>
        <v>-</v>
      </c>
      <c r="P230" s="159" t="str">
        <f>'приложение 1.1 '!O230</f>
        <v>-</v>
      </c>
      <c r="Q230" s="159" t="str">
        <f>'приложение 1.1 '!P230</f>
        <v>-</v>
      </c>
      <c r="R230" s="159" t="str">
        <f>'приложение 1.1 '!Q230</f>
        <v>-</v>
      </c>
      <c r="S230" s="159" t="str">
        <f>'приложение 1.1 '!R230</f>
        <v>-</v>
      </c>
      <c r="T230" s="159" t="str">
        <f>'приложение 1.1 '!S230</f>
        <v>-</v>
      </c>
      <c r="U230" s="159" t="str">
        <f>'приложение 1.1 '!T230</f>
        <v>-</v>
      </c>
      <c r="V230" s="159">
        <f>'приложение 1.1 '!U230</f>
        <v>0.2</v>
      </c>
      <c r="W230" s="159">
        <f>'приложение 1.1 '!V230</f>
        <v>0</v>
      </c>
      <c r="X230" s="159">
        <f>'приложение 1.1 '!W230</f>
        <v>0.36</v>
      </c>
      <c r="Y230" s="159">
        <f>'приложение 1.1 '!X230</f>
        <v>0</v>
      </c>
      <c r="Z230" s="159">
        <f>'приложение 1.1 '!Y230</f>
        <v>0</v>
      </c>
      <c r="AA230" s="159">
        <f>'приложение 1.1 '!Z230</f>
        <v>0</v>
      </c>
      <c r="AB230" s="159">
        <f>'приложение 1.1 '!AA230</f>
        <v>0</v>
      </c>
      <c r="AC230" s="159">
        <f>'приложение 1.1 '!AB230</f>
        <v>0.36</v>
      </c>
    </row>
    <row r="231" spans="1:29" ht="40.5">
      <c r="A231" s="659" t="str">
        <f>'приложение 1.1 '!A231</f>
        <v>1.1.5.40</v>
      </c>
      <c r="B231" s="692" t="str">
        <f>'приложение 1.1 '!B231</f>
        <v>Реконструкция КЛ-0,4 кВ ТП-390 - ул. 30 лет Победы, 9А</v>
      </c>
      <c r="C231" s="485" t="str">
        <f>'приложение 1.1 '!C231</f>
        <v>C/П</v>
      </c>
      <c r="D231" s="457">
        <f>'приложение 1.1 '!D231</f>
        <v>0.2</v>
      </c>
      <c r="E231" s="457">
        <f>'приложение 1.1 '!E231</f>
        <v>0</v>
      </c>
      <c r="F231" s="190">
        <v>6.89</v>
      </c>
      <c r="G231" s="485">
        <f>'приложение 1.1 '!F231</f>
        <v>2018</v>
      </c>
      <c r="H231" s="485">
        <f>'приложение 1.1 '!G231</f>
        <v>2018</v>
      </c>
      <c r="I231" s="159">
        <f>'приложение 1.1 '!H231</f>
        <v>0.36</v>
      </c>
      <c r="J231" s="159">
        <f>'приложение 1.1 '!I231</f>
        <v>0.36</v>
      </c>
      <c r="K231" s="159">
        <f>'приложение 1.1 '!J231</f>
        <v>0.36</v>
      </c>
      <c r="L231" s="159">
        <f>'приложение 1.1 '!K231</f>
        <v>0.2</v>
      </c>
      <c r="M231" s="159">
        <f>'приложение 1.1 '!L231</f>
        <v>0</v>
      </c>
      <c r="N231" s="159" t="str">
        <f>'приложение 1.1 '!M231</f>
        <v>-</v>
      </c>
      <c r="O231" s="159" t="str">
        <f>'приложение 1.1 '!N231</f>
        <v>-</v>
      </c>
      <c r="P231" s="159" t="str">
        <f>'приложение 1.1 '!O231</f>
        <v>-</v>
      </c>
      <c r="Q231" s="159" t="str">
        <f>'приложение 1.1 '!P231</f>
        <v>-</v>
      </c>
      <c r="R231" s="159" t="str">
        <f>'приложение 1.1 '!Q231</f>
        <v>-</v>
      </c>
      <c r="S231" s="159" t="str">
        <f>'приложение 1.1 '!R231</f>
        <v>-</v>
      </c>
      <c r="T231" s="159" t="str">
        <f>'приложение 1.1 '!S231</f>
        <v>-</v>
      </c>
      <c r="U231" s="159" t="str">
        <f>'приложение 1.1 '!T231</f>
        <v>-</v>
      </c>
      <c r="V231" s="159">
        <f>'приложение 1.1 '!U231</f>
        <v>0.2</v>
      </c>
      <c r="W231" s="159">
        <f>'приложение 1.1 '!V231</f>
        <v>0</v>
      </c>
      <c r="X231" s="159">
        <f>'приложение 1.1 '!W231</f>
        <v>0.36</v>
      </c>
      <c r="Y231" s="159">
        <f>'приложение 1.1 '!X231</f>
        <v>0</v>
      </c>
      <c r="Z231" s="159">
        <f>'приложение 1.1 '!Y231</f>
        <v>0</v>
      </c>
      <c r="AA231" s="159">
        <f>'приложение 1.1 '!Z231</f>
        <v>0</v>
      </c>
      <c r="AB231" s="159">
        <f>'приложение 1.1 '!AA231</f>
        <v>0</v>
      </c>
      <c r="AC231" s="159">
        <f>'приложение 1.1 '!AB231</f>
        <v>0.36</v>
      </c>
    </row>
    <row r="232" spans="1:29" ht="40.5">
      <c r="A232" s="659" t="str">
        <f>'приложение 1.1 '!A232</f>
        <v>1.1.5.41</v>
      </c>
      <c r="B232" s="692" t="str">
        <f>'приложение 1.1 '!B232</f>
        <v>Реконструкция КЛ-0,4 кВ ТП-390 - ул. 30 лет Победы, 11</v>
      </c>
      <c r="C232" s="485" t="str">
        <f>'приложение 1.1 '!C232</f>
        <v>C/П</v>
      </c>
      <c r="D232" s="457">
        <f>'приложение 1.1 '!D232</f>
        <v>0.36</v>
      </c>
      <c r="E232" s="457">
        <f>'приложение 1.1 '!E232</f>
        <v>0</v>
      </c>
      <c r="F232" s="190">
        <v>7.2344999999999997</v>
      </c>
      <c r="G232" s="485">
        <f>'приложение 1.1 '!F232</f>
        <v>2018</v>
      </c>
      <c r="H232" s="485">
        <f>'приложение 1.1 '!G232</f>
        <v>2018</v>
      </c>
      <c r="I232" s="159">
        <f>'приложение 1.1 '!H232</f>
        <v>0.64800000000000002</v>
      </c>
      <c r="J232" s="159">
        <f>'приложение 1.1 '!I232</f>
        <v>0.64800000000000002</v>
      </c>
      <c r="K232" s="159">
        <f>'приложение 1.1 '!J232</f>
        <v>0.64800000000000002</v>
      </c>
      <c r="L232" s="159">
        <f>'приложение 1.1 '!K232</f>
        <v>0.36</v>
      </c>
      <c r="M232" s="159">
        <f>'приложение 1.1 '!L232</f>
        <v>0</v>
      </c>
      <c r="N232" s="159" t="str">
        <f>'приложение 1.1 '!M232</f>
        <v>-</v>
      </c>
      <c r="O232" s="159" t="str">
        <f>'приложение 1.1 '!N232</f>
        <v>-</v>
      </c>
      <c r="P232" s="159" t="str">
        <f>'приложение 1.1 '!O232</f>
        <v>-</v>
      </c>
      <c r="Q232" s="159" t="str">
        <f>'приложение 1.1 '!P232</f>
        <v>-</v>
      </c>
      <c r="R232" s="159" t="str">
        <f>'приложение 1.1 '!Q232</f>
        <v>-</v>
      </c>
      <c r="S232" s="159" t="str">
        <f>'приложение 1.1 '!R232</f>
        <v>-</v>
      </c>
      <c r="T232" s="159" t="str">
        <f>'приложение 1.1 '!S232</f>
        <v>-</v>
      </c>
      <c r="U232" s="159" t="str">
        <f>'приложение 1.1 '!T232</f>
        <v>-</v>
      </c>
      <c r="V232" s="159">
        <f>'приложение 1.1 '!U232</f>
        <v>0.36</v>
      </c>
      <c r="W232" s="159">
        <f>'приложение 1.1 '!V232</f>
        <v>0</v>
      </c>
      <c r="X232" s="159">
        <f>'приложение 1.1 '!W232</f>
        <v>0.64800000000000002</v>
      </c>
      <c r="Y232" s="159">
        <f>'приложение 1.1 '!X232</f>
        <v>0</v>
      </c>
      <c r="Z232" s="159">
        <f>'приложение 1.1 '!Y232</f>
        <v>0</v>
      </c>
      <c r="AA232" s="159">
        <f>'приложение 1.1 '!Z232</f>
        <v>0</v>
      </c>
      <c r="AB232" s="159">
        <f>'приложение 1.1 '!AA232</f>
        <v>0</v>
      </c>
      <c r="AC232" s="159">
        <f>'приложение 1.1 '!AB232</f>
        <v>0.64800000000000002</v>
      </c>
    </row>
    <row r="233" spans="1:29" ht="40.5">
      <c r="A233" s="659" t="str">
        <f>'приложение 1.1 '!A233</f>
        <v>1.1.5.42</v>
      </c>
      <c r="B233" s="692" t="str">
        <f>'приложение 1.1 '!B233</f>
        <v>Реконструкция КЛ-0,4 кВ ТП-390 - ул. 30 лет Победы, 13</v>
      </c>
      <c r="C233" s="485" t="str">
        <f>'приложение 1.1 '!C233</f>
        <v>C/П</v>
      </c>
      <c r="D233" s="457">
        <f>'приложение 1.1 '!D233</f>
        <v>0.55000000000000004</v>
      </c>
      <c r="E233" s="457">
        <f>'приложение 1.1 '!E233</f>
        <v>0</v>
      </c>
      <c r="F233" s="190">
        <v>9.301499999999999</v>
      </c>
      <c r="G233" s="485">
        <f>'приложение 1.1 '!F233</f>
        <v>2018</v>
      </c>
      <c r="H233" s="485">
        <f>'приложение 1.1 '!G233</f>
        <v>2018</v>
      </c>
      <c r="I233" s="159">
        <f>'приложение 1.1 '!H233</f>
        <v>0.99</v>
      </c>
      <c r="J233" s="159">
        <f>'приложение 1.1 '!I233</f>
        <v>0.99</v>
      </c>
      <c r="K233" s="159">
        <f>'приложение 1.1 '!J233</f>
        <v>0.99</v>
      </c>
      <c r="L233" s="159">
        <f>'приложение 1.1 '!K233</f>
        <v>0.55000000000000004</v>
      </c>
      <c r="M233" s="159">
        <f>'приложение 1.1 '!L233</f>
        <v>0</v>
      </c>
      <c r="N233" s="159" t="str">
        <f>'приложение 1.1 '!M233</f>
        <v>-</v>
      </c>
      <c r="O233" s="159" t="str">
        <f>'приложение 1.1 '!N233</f>
        <v>-</v>
      </c>
      <c r="P233" s="159" t="str">
        <f>'приложение 1.1 '!O233</f>
        <v>-</v>
      </c>
      <c r="Q233" s="159" t="str">
        <f>'приложение 1.1 '!P233</f>
        <v>-</v>
      </c>
      <c r="R233" s="159" t="str">
        <f>'приложение 1.1 '!Q233</f>
        <v>-</v>
      </c>
      <c r="S233" s="159" t="str">
        <f>'приложение 1.1 '!R233</f>
        <v>-</v>
      </c>
      <c r="T233" s="159" t="str">
        <f>'приложение 1.1 '!S233</f>
        <v>-</v>
      </c>
      <c r="U233" s="159" t="str">
        <f>'приложение 1.1 '!T233</f>
        <v>-</v>
      </c>
      <c r="V233" s="159">
        <f>'приложение 1.1 '!U233</f>
        <v>0.55000000000000004</v>
      </c>
      <c r="W233" s="159">
        <f>'приложение 1.1 '!V233</f>
        <v>0</v>
      </c>
      <c r="X233" s="159">
        <f>'приложение 1.1 '!W233</f>
        <v>0.99</v>
      </c>
      <c r="Y233" s="159">
        <f>'приложение 1.1 '!X233</f>
        <v>0</v>
      </c>
      <c r="Z233" s="159">
        <f>'приложение 1.1 '!Y233</f>
        <v>0</v>
      </c>
      <c r="AA233" s="159">
        <f>'приложение 1.1 '!Z233</f>
        <v>0</v>
      </c>
      <c r="AB233" s="159">
        <f>'приложение 1.1 '!AA233</f>
        <v>0</v>
      </c>
      <c r="AC233" s="159">
        <f>'приложение 1.1 '!AB233</f>
        <v>0.99</v>
      </c>
    </row>
    <row r="234" spans="1:29" ht="40.5">
      <c r="A234" s="659" t="str">
        <f>'приложение 1.1 '!A234</f>
        <v>1.1.5.43</v>
      </c>
      <c r="B234" s="692" t="str">
        <f>'приложение 1.1 '!B234</f>
        <v>Реконструкция КЛ-0,4 кВ ТП-393 - пр-д. Дружбы, 5</v>
      </c>
      <c r="C234" s="485" t="str">
        <f>'приложение 1.1 '!C234</f>
        <v>C/П</v>
      </c>
      <c r="D234" s="457">
        <f>'приложение 1.1 '!D234</f>
        <v>0.16</v>
      </c>
      <c r="E234" s="457">
        <f>'приложение 1.1 '!E234</f>
        <v>0</v>
      </c>
      <c r="F234" s="190">
        <v>9.645999999999999</v>
      </c>
      <c r="G234" s="485">
        <f>'приложение 1.1 '!F234</f>
        <v>2018</v>
      </c>
      <c r="H234" s="485">
        <f>'приложение 1.1 '!G234</f>
        <v>2018</v>
      </c>
      <c r="I234" s="159">
        <f>'приложение 1.1 '!H234</f>
        <v>0.28799999999999998</v>
      </c>
      <c r="J234" s="159">
        <f>'приложение 1.1 '!I234</f>
        <v>0.28799999999999998</v>
      </c>
      <c r="K234" s="159">
        <f>'приложение 1.1 '!J234</f>
        <v>0.28799999999999998</v>
      </c>
      <c r="L234" s="159">
        <f>'приложение 1.1 '!K234</f>
        <v>0.16</v>
      </c>
      <c r="M234" s="159">
        <f>'приложение 1.1 '!L234</f>
        <v>0</v>
      </c>
      <c r="N234" s="159" t="str">
        <f>'приложение 1.1 '!M234</f>
        <v>-</v>
      </c>
      <c r="O234" s="159" t="str">
        <f>'приложение 1.1 '!N234</f>
        <v>-</v>
      </c>
      <c r="P234" s="159" t="str">
        <f>'приложение 1.1 '!O234</f>
        <v>-</v>
      </c>
      <c r="Q234" s="159" t="str">
        <f>'приложение 1.1 '!P234</f>
        <v>-</v>
      </c>
      <c r="R234" s="159" t="str">
        <f>'приложение 1.1 '!Q234</f>
        <v>-</v>
      </c>
      <c r="S234" s="159" t="str">
        <f>'приложение 1.1 '!R234</f>
        <v>-</v>
      </c>
      <c r="T234" s="159" t="str">
        <f>'приложение 1.1 '!S234</f>
        <v>-</v>
      </c>
      <c r="U234" s="159" t="str">
        <f>'приложение 1.1 '!T234</f>
        <v>-</v>
      </c>
      <c r="V234" s="159">
        <f>'приложение 1.1 '!U234</f>
        <v>0.16</v>
      </c>
      <c r="W234" s="159">
        <f>'приложение 1.1 '!V234</f>
        <v>0</v>
      </c>
      <c r="X234" s="159">
        <f>'приложение 1.1 '!W234</f>
        <v>0.28799999999999998</v>
      </c>
      <c r="Y234" s="159">
        <f>'приложение 1.1 '!X234</f>
        <v>0</v>
      </c>
      <c r="Z234" s="159">
        <f>'приложение 1.1 '!Y234</f>
        <v>0</v>
      </c>
      <c r="AA234" s="159">
        <f>'приложение 1.1 '!Z234</f>
        <v>0</v>
      </c>
      <c r="AB234" s="159">
        <f>'приложение 1.1 '!AA234</f>
        <v>0</v>
      </c>
      <c r="AC234" s="159">
        <f>'приложение 1.1 '!AB234</f>
        <v>0.28799999999999998</v>
      </c>
    </row>
    <row r="235" spans="1:29" ht="40.5">
      <c r="A235" s="659" t="str">
        <f>'приложение 1.1 '!A235</f>
        <v>1.1.5.44</v>
      </c>
      <c r="B235" s="692" t="str">
        <f>'приложение 1.1 '!B235</f>
        <v>Реконструкция КЛ-0,4 кВ ТП-393 - ул. 50 лет ВЛКСМ, 13</v>
      </c>
      <c r="C235" s="485" t="str">
        <f>'приложение 1.1 '!C235</f>
        <v>C/П</v>
      </c>
      <c r="D235" s="457">
        <f>'приложение 1.1 '!D235</f>
        <v>0.41799999999999998</v>
      </c>
      <c r="E235" s="457">
        <f>'приложение 1.1 '!E235</f>
        <v>0</v>
      </c>
      <c r="F235" s="190">
        <v>5.1674999999999995</v>
      </c>
      <c r="G235" s="485">
        <f>'приложение 1.1 '!F235</f>
        <v>2018</v>
      </c>
      <c r="H235" s="485">
        <f>'приложение 1.1 '!G235</f>
        <v>2018</v>
      </c>
      <c r="I235" s="159">
        <f>'приложение 1.1 '!H235</f>
        <v>0.75239999999999996</v>
      </c>
      <c r="J235" s="159">
        <f>'приложение 1.1 '!I235</f>
        <v>0.75239999999999996</v>
      </c>
      <c r="K235" s="159">
        <f>'приложение 1.1 '!J235</f>
        <v>0.75239999999999996</v>
      </c>
      <c r="L235" s="159">
        <f>'приложение 1.1 '!K235</f>
        <v>0.41799999999999998</v>
      </c>
      <c r="M235" s="159">
        <f>'приложение 1.1 '!L235</f>
        <v>0</v>
      </c>
      <c r="N235" s="159" t="str">
        <f>'приложение 1.1 '!M235</f>
        <v>-</v>
      </c>
      <c r="O235" s="159" t="str">
        <f>'приложение 1.1 '!N235</f>
        <v>-</v>
      </c>
      <c r="P235" s="159" t="str">
        <f>'приложение 1.1 '!O235</f>
        <v>-</v>
      </c>
      <c r="Q235" s="159" t="str">
        <f>'приложение 1.1 '!P235</f>
        <v>-</v>
      </c>
      <c r="R235" s="159" t="str">
        <f>'приложение 1.1 '!Q235</f>
        <v>-</v>
      </c>
      <c r="S235" s="159" t="str">
        <f>'приложение 1.1 '!R235</f>
        <v>-</v>
      </c>
      <c r="T235" s="159" t="str">
        <f>'приложение 1.1 '!S235</f>
        <v>-</v>
      </c>
      <c r="U235" s="159" t="str">
        <f>'приложение 1.1 '!T235</f>
        <v>-</v>
      </c>
      <c r="V235" s="159">
        <f>'приложение 1.1 '!U235</f>
        <v>0.41799999999999998</v>
      </c>
      <c r="W235" s="159">
        <f>'приложение 1.1 '!V235</f>
        <v>0</v>
      </c>
      <c r="X235" s="159">
        <f>'приложение 1.1 '!W235</f>
        <v>0.75239999999999996</v>
      </c>
      <c r="Y235" s="159">
        <f>'приложение 1.1 '!X235</f>
        <v>0</v>
      </c>
      <c r="Z235" s="159">
        <f>'приложение 1.1 '!Y235</f>
        <v>0</v>
      </c>
      <c r="AA235" s="159">
        <f>'приложение 1.1 '!Z235</f>
        <v>0</v>
      </c>
      <c r="AB235" s="159">
        <f>'приложение 1.1 '!AA235</f>
        <v>0</v>
      </c>
      <c r="AC235" s="159">
        <f>'приложение 1.1 '!AB235</f>
        <v>0.75239999999999996</v>
      </c>
    </row>
    <row r="236" spans="1:29" ht="40.5">
      <c r="A236" s="659" t="str">
        <f>'приложение 1.1 '!A236</f>
        <v>1.1.5.45</v>
      </c>
      <c r="B236" s="692" t="str">
        <f>'приложение 1.1 '!B236</f>
        <v>Реконструкция КЛ-0,4 кВ ТП-393 - ул. Северная, 72</v>
      </c>
      <c r="C236" s="485" t="str">
        <f>'приложение 1.1 '!C236</f>
        <v>C/П</v>
      </c>
      <c r="D236" s="457">
        <f>'приложение 1.1 '!D236</f>
        <v>0.25</v>
      </c>
      <c r="E236" s="457">
        <f>'приложение 1.1 '!E236</f>
        <v>0</v>
      </c>
      <c r="F236" s="190">
        <v>15.5025</v>
      </c>
      <c r="G236" s="485">
        <f>'приложение 1.1 '!F236</f>
        <v>2018</v>
      </c>
      <c r="H236" s="485">
        <f>'приложение 1.1 '!G236</f>
        <v>2018</v>
      </c>
      <c r="I236" s="159">
        <f>'приложение 1.1 '!H236</f>
        <v>0.45</v>
      </c>
      <c r="J236" s="159">
        <f>'приложение 1.1 '!I236</f>
        <v>0.45</v>
      </c>
      <c r="K236" s="159">
        <f>'приложение 1.1 '!J236</f>
        <v>0.45</v>
      </c>
      <c r="L236" s="159">
        <f>'приложение 1.1 '!K236</f>
        <v>0.25</v>
      </c>
      <c r="M236" s="159">
        <f>'приложение 1.1 '!L236</f>
        <v>0</v>
      </c>
      <c r="N236" s="159" t="str">
        <f>'приложение 1.1 '!M236</f>
        <v>-</v>
      </c>
      <c r="O236" s="159" t="str">
        <f>'приложение 1.1 '!N236</f>
        <v>-</v>
      </c>
      <c r="P236" s="159" t="str">
        <f>'приложение 1.1 '!O236</f>
        <v>-</v>
      </c>
      <c r="Q236" s="159" t="str">
        <f>'приложение 1.1 '!P236</f>
        <v>-</v>
      </c>
      <c r="R236" s="159" t="str">
        <f>'приложение 1.1 '!Q236</f>
        <v>-</v>
      </c>
      <c r="S236" s="159" t="str">
        <f>'приложение 1.1 '!R236</f>
        <v>-</v>
      </c>
      <c r="T236" s="159" t="str">
        <f>'приложение 1.1 '!S236</f>
        <v>-</v>
      </c>
      <c r="U236" s="159" t="str">
        <f>'приложение 1.1 '!T236</f>
        <v>-</v>
      </c>
      <c r="V236" s="159">
        <f>'приложение 1.1 '!U236</f>
        <v>0.25</v>
      </c>
      <c r="W236" s="159">
        <f>'приложение 1.1 '!V236</f>
        <v>0</v>
      </c>
      <c r="X236" s="159">
        <f>'приложение 1.1 '!W236</f>
        <v>0.45</v>
      </c>
      <c r="Y236" s="159">
        <f>'приложение 1.1 '!X236</f>
        <v>0</v>
      </c>
      <c r="Z236" s="159">
        <f>'приложение 1.1 '!Y236</f>
        <v>0</v>
      </c>
      <c r="AA236" s="159">
        <f>'приложение 1.1 '!Z236</f>
        <v>0</v>
      </c>
      <c r="AB236" s="159">
        <f>'приложение 1.1 '!AA236</f>
        <v>0</v>
      </c>
      <c r="AC236" s="159">
        <f>'приложение 1.1 '!AB236</f>
        <v>0.45</v>
      </c>
    </row>
    <row r="237" spans="1:29" ht="40.5">
      <c r="A237" s="659" t="str">
        <f>'приложение 1.1 '!A237</f>
        <v>1.1.5.46</v>
      </c>
      <c r="B237" s="692" t="str">
        <f>'приложение 1.1 '!B237</f>
        <v>Реконструкция КЛ-0,4 кВ ТП-393 - ул. Северная, 74</v>
      </c>
      <c r="C237" s="485" t="str">
        <f>'приложение 1.1 '!C237</f>
        <v>C/П</v>
      </c>
      <c r="D237" s="457">
        <f>'приложение 1.1 '!D237</f>
        <v>0.35</v>
      </c>
      <c r="E237" s="457">
        <f>'приложение 1.1 '!E237</f>
        <v>0</v>
      </c>
      <c r="F237" s="190">
        <v>16.191499999999998</v>
      </c>
      <c r="G237" s="485">
        <f>'приложение 1.1 '!F237</f>
        <v>2018</v>
      </c>
      <c r="H237" s="485">
        <f>'приложение 1.1 '!G237</f>
        <v>2018</v>
      </c>
      <c r="I237" s="159">
        <f>'приложение 1.1 '!H237</f>
        <v>0.63</v>
      </c>
      <c r="J237" s="159">
        <f>'приложение 1.1 '!I237</f>
        <v>0.63</v>
      </c>
      <c r="K237" s="159">
        <f>'приложение 1.1 '!J237</f>
        <v>0.63</v>
      </c>
      <c r="L237" s="159">
        <f>'приложение 1.1 '!K237</f>
        <v>0.35</v>
      </c>
      <c r="M237" s="159">
        <f>'приложение 1.1 '!L237</f>
        <v>0</v>
      </c>
      <c r="N237" s="159" t="str">
        <f>'приложение 1.1 '!M237</f>
        <v>-</v>
      </c>
      <c r="O237" s="159" t="str">
        <f>'приложение 1.1 '!N237</f>
        <v>-</v>
      </c>
      <c r="P237" s="159" t="str">
        <f>'приложение 1.1 '!O237</f>
        <v>-</v>
      </c>
      <c r="Q237" s="159" t="str">
        <f>'приложение 1.1 '!P237</f>
        <v>-</v>
      </c>
      <c r="R237" s="159" t="str">
        <f>'приложение 1.1 '!Q237</f>
        <v>-</v>
      </c>
      <c r="S237" s="159" t="str">
        <f>'приложение 1.1 '!R237</f>
        <v>-</v>
      </c>
      <c r="T237" s="159" t="str">
        <f>'приложение 1.1 '!S237</f>
        <v>-</v>
      </c>
      <c r="U237" s="159" t="str">
        <f>'приложение 1.1 '!T237</f>
        <v>-</v>
      </c>
      <c r="V237" s="159">
        <f>'приложение 1.1 '!U237</f>
        <v>0.35</v>
      </c>
      <c r="W237" s="159">
        <f>'приложение 1.1 '!V237</f>
        <v>0</v>
      </c>
      <c r="X237" s="159">
        <f>'приложение 1.1 '!W237</f>
        <v>0.63</v>
      </c>
      <c r="Y237" s="159">
        <f>'приложение 1.1 '!X237</f>
        <v>0</v>
      </c>
      <c r="Z237" s="159">
        <f>'приложение 1.1 '!Y237</f>
        <v>0</v>
      </c>
      <c r="AA237" s="159">
        <f>'приложение 1.1 '!Z237</f>
        <v>0</v>
      </c>
      <c r="AB237" s="159">
        <f>'приложение 1.1 '!AA237</f>
        <v>0</v>
      </c>
      <c r="AC237" s="159">
        <f>'приложение 1.1 '!AB237</f>
        <v>0.63</v>
      </c>
    </row>
    <row r="238" spans="1:29" ht="40.5">
      <c r="A238" s="659" t="str">
        <f>'приложение 1.1 '!A238</f>
        <v>1.1.5.47</v>
      </c>
      <c r="B238" s="692" t="str">
        <f>'приложение 1.1 '!B238</f>
        <v>Реконструкция КЛ-0,4 кВ ТП-394 - пр-д. Дружбы, 9</v>
      </c>
      <c r="C238" s="485" t="str">
        <f>'приложение 1.1 '!C238</f>
        <v>C/П</v>
      </c>
      <c r="D238" s="457">
        <f>'приложение 1.1 '!D238</f>
        <v>0.26800000000000002</v>
      </c>
      <c r="E238" s="457">
        <f>'приложение 1.1 '!E238</f>
        <v>0</v>
      </c>
      <c r="F238" s="190">
        <v>15.847</v>
      </c>
      <c r="G238" s="485">
        <f>'приложение 1.1 '!F238</f>
        <v>2018</v>
      </c>
      <c r="H238" s="485">
        <f>'приложение 1.1 '!G238</f>
        <v>2018</v>
      </c>
      <c r="I238" s="159">
        <f>'приложение 1.1 '!H238</f>
        <v>0.4824</v>
      </c>
      <c r="J238" s="159">
        <f>'приложение 1.1 '!I238</f>
        <v>0.4824</v>
      </c>
      <c r="K238" s="159">
        <f>'приложение 1.1 '!J238</f>
        <v>0.4824</v>
      </c>
      <c r="L238" s="159">
        <f>'приложение 1.1 '!K238</f>
        <v>0.26800000000000002</v>
      </c>
      <c r="M238" s="159">
        <f>'приложение 1.1 '!L238</f>
        <v>0</v>
      </c>
      <c r="N238" s="159" t="str">
        <f>'приложение 1.1 '!M238</f>
        <v>-</v>
      </c>
      <c r="O238" s="159" t="str">
        <f>'приложение 1.1 '!N238</f>
        <v>-</v>
      </c>
      <c r="P238" s="159" t="str">
        <f>'приложение 1.1 '!O238</f>
        <v>-</v>
      </c>
      <c r="Q238" s="159" t="str">
        <f>'приложение 1.1 '!P238</f>
        <v>-</v>
      </c>
      <c r="R238" s="159" t="str">
        <f>'приложение 1.1 '!Q238</f>
        <v>-</v>
      </c>
      <c r="S238" s="159" t="str">
        <f>'приложение 1.1 '!R238</f>
        <v>-</v>
      </c>
      <c r="T238" s="159" t="str">
        <f>'приложение 1.1 '!S238</f>
        <v>-</v>
      </c>
      <c r="U238" s="159" t="str">
        <f>'приложение 1.1 '!T238</f>
        <v>-</v>
      </c>
      <c r="V238" s="159">
        <f>'приложение 1.1 '!U238</f>
        <v>0.26800000000000002</v>
      </c>
      <c r="W238" s="159">
        <f>'приложение 1.1 '!V238</f>
        <v>0</v>
      </c>
      <c r="X238" s="159">
        <f>'приложение 1.1 '!W238</f>
        <v>0.4824</v>
      </c>
      <c r="Y238" s="159">
        <f>'приложение 1.1 '!X238</f>
        <v>0</v>
      </c>
      <c r="Z238" s="159">
        <f>'приложение 1.1 '!Y238</f>
        <v>0</v>
      </c>
      <c r="AA238" s="159">
        <f>'приложение 1.1 '!Z238</f>
        <v>0</v>
      </c>
      <c r="AB238" s="159">
        <f>'приложение 1.1 '!AA238</f>
        <v>0</v>
      </c>
      <c r="AC238" s="159">
        <f>'приложение 1.1 '!AB238</f>
        <v>0.4824</v>
      </c>
    </row>
    <row r="239" spans="1:29" ht="40.5">
      <c r="A239" s="659" t="str">
        <f>'приложение 1.1 '!A239</f>
        <v>1.1.5.48</v>
      </c>
      <c r="B239" s="692" t="str">
        <f>'приложение 1.1 '!B239</f>
        <v>Реконструкция КЛ-0,4 кВ ТП-394 - пр-д. Дружбы, 11</v>
      </c>
      <c r="C239" s="485" t="str">
        <f>'приложение 1.1 '!C239</f>
        <v>C/П</v>
      </c>
      <c r="D239" s="457">
        <f>'приложение 1.1 '!D239</f>
        <v>0.2</v>
      </c>
      <c r="E239" s="457">
        <f>'приложение 1.1 '!E239</f>
        <v>0</v>
      </c>
      <c r="F239" s="190">
        <v>12.057499999999999</v>
      </c>
      <c r="G239" s="485">
        <f>'приложение 1.1 '!F239</f>
        <v>2020</v>
      </c>
      <c r="H239" s="485">
        <f>'приложение 1.1 '!G239</f>
        <v>2020</v>
      </c>
      <c r="I239" s="159">
        <f>'приложение 1.1 '!H239</f>
        <v>0.36</v>
      </c>
      <c r="J239" s="159">
        <f>'приложение 1.1 '!I239</f>
        <v>0.36</v>
      </c>
      <c r="K239" s="159">
        <f>'приложение 1.1 '!J239</f>
        <v>0</v>
      </c>
      <c r="L239" s="159" t="str">
        <f>'приложение 1.1 '!K239</f>
        <v>-</v>
      </c>
      <c r="M239" s="159" t="str">
        <f>'приложение 1.1 '!L239</f>
        <v>-</v>
      </c>
      <c r="N239" s="159" t="str">
        <f>'приложение 1.1 '!M239</f>
        <v>-</v>
      </c>
      <c r="O239" s="159" t="str">
        <f>'приложение 1.1 '!N239</f>
        <v>-</v>
      </c>
      <c r="P239" s="159">
        <f>'приложение 1.1 '!O239</f>
        <v>0.2</v>
      </c>
      <c r="Q239" s="159">
        <f>'приложение 1.1 '!P239</f>
        <v>0</v>
      </c>
      <c r="R239" s="159" t="str">
        <f>'приложение 1.1 '!Q239</f>
        <v>-</v>
      </c>
      <c r="S239" s="159" t="str">
        <f>'приложение 1.1 '!R239</f>
        <v>-</v>
      </c>
      <c r="T239" s="159" t="str">
        <f>'приложение 1.1 '!S239</f>
        <v>-</v>
      </c>
      <c r="U239" s="159" t="str">
        <f>'приложение 1.1 '!T239</f>
        <v>-</v>
      </c>
      <c r="V239" s="159">
        <f>'приложение 1.1 '!U239</f>
        <v>0.2</v>
      </c>
      <c r="W239" s="159">
        <f>'приложение 1.1 '!V239</f>
        <v>0</v>
      </c>
      <c r="X239" s="159">
        <f>'приложение 1.1 '!W239</f>
        <v>0</v>
      </c>
      <c r="Y239" s="159">
        <f>'приложение 1.1 '!X239</f>
        <v>0</v>
      </c>
      <c r="Z239" s="159">
        <f>'приложение 1.1 '!Y239</f>
        <v>0.36</v>
      </c>
      <c r="AA239" s="159">
        <f>'приложение 1.1 '!Z239</f>
        <v>0</v>
      </c>
      <c r="AB239" s="159">
        <f>'приложение 1.1 '!AA239</f>
        <v>0</v>
      </c>
      <c r="AC239" s="159">
        <f>'приложение 1.1 '!AB239</f>
        <v>0.36</v>
      </c>
    </row>
    <row r="240" spans="1:29" ht="40.5">
      <c r="A240" s="659" t="str">
        <f>'приложение 1.1 '!A240</f>
        <v>1.1.5.49</v>
      </c>
      <c r="B240" s="692" t="str">
        <f>'приложение 1.1 '!B240</f>
        <v>Реконструкция КЛ-0,4 кВ ТП-394 - ул. 50 лет ВЛКСМ, 5</v>
      </c>
      <c r="C240" s="485" t="str">
        <f>'приложение 1.1 '!C240</f>
        <v>C/П</v>
      </c>
      <c r="D240" s="457">
        <f>'приложение 1.1 '!D240</f>
        <v>0.2</v>
      </c>
      <c r="E240" s="457">
        <f>'приложение 1.1 '!E240</f>
        <v>0</v>
      </c>
      <c r="F240" s="190">
        <v>12.401999999999999</v>
      </c>
      <c r="G240" s="485">
        <f>'приложение 1.1 '!F240</f>
        <v>2020</v>
      </c>
      <c r="H240" s="485">
        <f>'приложение 1.1 '!G240</f>
        <v>2020</v>
      </c>
      <c r="I240" s="159">
        <f>'приложение 1.1 '!H240</f>
        <v>0.36</v>
      </c>
      <c r="J240" s="159">
        <f>'приложение 1.1 '!I240</f>
        <v>0.36</v>
      </c>
      <c r="K240" s="159">
        <f>'приложение 1.1 '!J240</f>
        <v>0</v>
      </c>
      <c r="L240" s="159" t="str">
        <f>'приложение 1.1 '!K240</f>
        <v>-</v>
      </c>
      <c r="M240" s="159" t="str">
        <f>'приложение 1.1 '!L240</f>
        <v>-</v>
      </c>
      <c r="N240" s="159" t="str">
        <f>'приложение 1.1 '!M240</f>
        <v>-</v>
      </c>
      <c r="O240" s="159" t="str">
        <f>'приложение 1.1 '!N240</f>
        <v>-</v>
      </c>
      <c r="P240" s="159">
        <f>'приложение 1.1 '!O240</f>
        <v>0.2</v>
      </c>
      <c r="Q240" s="159">
        <f>'приложение 1.1 '!P240</f>
        <v>0</v>
      </c>
      <c r="R240" s="159" t="str">
        <f>'приложение 1.1 '!Q240</f>
        <v>-</v>
      </c>
      <c r="S240" s="159" t="str">
        <f>'приложение 1.1 '!R240</f>
        <v>-</v>
      </c>
      <c r="T240" s="159" t="str">
        <f>'приложение 1.1 '!S240</f>
        <v>-</v>
      </c>
      <c r="U240" s="159" t="str">
        <f>'приложение 1.1 '!T240</f>
        <v>-</v>
      </c>
      <c r="V240" s="159">
        <f>'приложение 1.1 '!U240</f>
        <v>0.2</v>
      </c>
      <c r="W240" s="159">
        <f>'приложение 1.1 '!V240</f>
        <v>0</v>
      </c>
      <c r="X240" s="159">
        <f>'приложение 1.1 '!W240</f>
        <v>0</v>
      </c>
      <c r="Y240" s="159">
        <f>'приложение 1.1 '!X240</f>
        <v>0</v>
      </c>
      <c r="Z240" s="159">
        <f>'приложение 1.1 '!Y240</f>
        <v>0.36</v>
      </c>
      <c r="AA240" s="159">
        <f>'приложение 1.1 '!Z240</f>
        <v>0</v>
      </c>
      <c r="AB240" s="159">
        <f>'приложение 1.1 '!AA240</f>
        <v>0</v>
      </c>
      <c r="AC240" s="159">
        <f>'приложение 1.1 '!AB240</f>
        <v>0.36</v>
      </c>
    </row>
    <row r="241" spans="1:29" ht="40.5">
      <c r="A241" s="659" t="str">
        <f>'приложение 1.1 '!A241</f>
        <v>1.1.5.50</v>
      </c>
      <c r="B241" s="692" t="str">
        <f>'приложение 1.1 '!B241</f>
        <v>Реконструкция КЛ-0,4 кВ ТП-394 - ул. 50 лет ВЛКСМ, 7</v>
      </c>
      <c r="C241" s="485" t="str">
        <f>'приложение 1.1 '!C241</f>
        <v>C/П</v>
      </c>
      <c r="D241" s="457">
        <f>'приложение 1.1 '!D241</f>
        <v>0.14599999999999999</v>
      </c>
      <c r="E241" s="457">
        <f>'приложение 1.1 '!E241</f>
        <v>0</v>
      </c>
      <c r="F241" s="190">
        <v>17.224999999999998</v>
      </c>
      <c r="G241" s="485">
        <f>'приложение 1.1 '!F241</f>
        <v>2020</v>
      </c>
      <c r="H241" s="485">
        <f>'приложение 1.1 '!G241</f>
        <v>2020</v>
      </c>
      <c r="I241" s="159">
        <f>'приложение 1.1 '!H241</f>
        <v>0.26280000000000003</v>
      </c>
      <c r="J241" s="159">
        <f>'приложение 1.1 '!I241</f>
        <v>0.26280000000000003</v>
      </c>
      <c r="K241" s="159">
        <f>'приложение 1.1 '!J241</f>
        <v>0</v>
      </c>
      <c r="L241" s="159" t="str">
        <f>'приложение 1.1 '!K241</f>
        <v>-</v>
      </c>
      <c r="M241" s="159" t="str">
        <f>'приложение 1.1 '!L241</f>
        <v>-</v>
      </c>
      <c r="N241" s="159" t="str">
        <f>'приложение 1.1 '!M241</f>
        <v>-</v>
      </c>
      <c r="O241" s="159" t="str">
        <f>'приложение 1.1 '!N241</f>
        <v>-</v>
      </c>
      <c r="P241" s="159">
        <f>'приложение 1.1 '!O241</f>
        <v>0.14599999999999999</v>
      </c>
      <c r="Q241" s="159">
        <f>'приложение 1.1 '!P241</f>
        <v>0</v>
      </c>
      <c r="R241" s="159" t="str">
        <f>'приложение 1.1 '!Q241</f>
        <v>-</v>
      </c>
      <c r="S241" s="159" t="str">
        <f>'приложение 1.1 '!R241</f>
        <v>-</v>
      </c>
      <c r="T241" s="159" t="str">
        <f>'приложение 1.1 '!S241</f>
        <v>-</v>
      </c>
      <c r="U241" s="159" t="str">
        <f>'приложение 1.1 '!T241</f>
        <v>-</v>
      </c>
      <c r="V241" s="159">
        <f>'приложение 1.1 '!U241</f>
        <v>0.14599999999999999</v>
      </c>
      <c r="W241" s="159">
        <f>'приложение 1.1 '!V241</f>
        <v>0</v>
      </c>
      <c r="X241" s="159">
        <f>'приложение 1.1 '!W241</f>
        <v>0</v>
      </c>
      <c r="Y241" s="159">
        <f>'приложение 1.1 '!X241</f>
        <v>0</v>
      </c>
      <c r="Z241" s="159">
        <f>'приложение 1.1 '!Y241</f>
        <v>0.26280000000000003</v>
      </c>
      <c r="AA241" s="159">
        <f>'приложение 1.1 '!Z241</f>
        <v>0</v>
      </c>
      <c r="AB241" s="159">
        <f>'приложение 1.1 '!AA241</f>
        <v>0</v>
      </c>
      <c r="AC241" s="159">
        <f>'приложение 1.1 '!AB241</f>
        <v>0.26280000000000003</v>
      </c>
    </row>
    <row r="242" spans="1:29" ht="40.5">
      <c r="A242" s="659" t="str">
        <f>'приложение 1.1 '!A242</f>
        <v>1.1.5.51</v>
      </c>
      <c r="B242" s="692" t="str">
        <f>'приложение 1.1 '!B242</f>
        <v>Реконструкция КЛ-0,4 кВ ТП-394 - ул. 50 лет ВЛКСМ, 9</v>
      </c>
      <c r="C242" s="485" t="str">
        <f>'приложение 1.1 '!C242</f>
        <v>C/П</v>
      </c>
      <c r="D242" s="457">
        <f>'приложение 1.1 '!D242</f>
        <v>0.36799999999999999</v>
      </c>
      <c r="E242" s="457">
        <f>'приложение 1.1 '!E242</f>
        <v>0</v>
      </c>
      <c r="F242" s="190">
        <v>17.569499999999998</v>
      </c>
      <c r="G242" s="485">
        <f>'приложение 1.1 '!F242</f>
        <v>2020</v>
      </c>
      <c r="H242" s="485">
        <f>'приложение 1.1 '!G242</f>
        <v>2020</v>
      </c>
      <c r="I242" s="159">
        <f>'приложение 1.1 '!H242</f>
        <v>0.66239999999999999</v>
      </c>
      <c r="J242" s="159">
        <f>'приложение 1.1 '!I242</f>
        <v>0.66239999999999999</v>
      </c>
      <c r="K242" s="159">
        <f>'приложение 1.1 '!J242</f>
        <v>0</v>
      </c>
      <c r="L242" s="159" t="str">
        <f>'приложение 1.1 '!K242</f>
        <v>-</v>
      </c>
      <c r="M242" s="159" t="str">
        <f>'приложение 1.1 '!L242</f>
        <v>-</v>
      </c>
      <c r="N242" s="159" t="str">
        <f>'приложение 1.1 '!M242</f>
        <v>-</v>
      </c>
      <c r="O242" s="159" t="str">
        <f>'приложение 1.1 '!N242</f>
        <v>-</v>
      </c>
      <c r="P242" s="159">
        <f>'приложение 1.1 '!O242</f>
        <v>0.36799999999999999</v>
      </c>
      <c r="Q242" s="159">
        <f>'приложение 1.1 '!P242</f>
        <v>0</v>
      </c>
      <c r="R242" s="159" t="str">
        <f>'приложение 1.1 '!Q242</f>
        <v>-</v>
      </c>
      <c r="S242" s="159" t="str">
        <f>'приложение 1.1 '!R242</f>
        <v>-</v>
      </c>
      <c r="T242" s="159" t="str">
        <f>'приложение 1.1 '!S242</f>
        <v>-</v>
      </c>
      <c r="U242" s="159" t="str">
        <f>'приложение 1.1 '!T242</f>
        <v>-</v>
      </c>
      <c r="V242" s="159">
        <f>'приложение 1.1 '!U242</f>
        <v>0.36799999999999999</v>
      </c>
      <c r="W242" s="159">
        <f>'приложение 1.1 '!V242</f>
        <v>0</v>
      </c>
      <c r="X242" s="159">
        <f>'приложение 1.1 '!W242</f>
        <v>0</v>
      </c>
      <c r="Y242" s="159">
        <f>'приложение 1.1 '!X242</f>
        <v>0</v>
      </c>
      <c r="Z242" s="159">
        <f>'приложение 1.1 '!Y242</f>
        <v>0.66239999999999999</v>
      </c>
      <c r="AA242" s="159">
        <f>'приложение 1.1 '!Z242</f>
        <v>0</v>
      </c>
      <c r="AB242" s="159">
        <f>'приложение 1.1 '!AA242</f>
        <v>0</v>
      </c>
      <c r="AC242" s="159">
        <f>'приложение 1.1 '!AB242</f>
        <v>0.66239999999999999</v>
      </c>
    </row>
    <row r="243" spans="1:29" ht="40.5">
      <c r="A243" s="659" t="str">
        <f>'приложение 1.1 '!A243</f>
        <v>1.1.5.52</v>
      </c>
      <c r="B243" s="692" t="str">
        <f>'приложение 1.1 '!B243</f>
        <v>Реконструкция КЛ-0,4 кВ ТП-394 - ул. 50 лет ВЛКСМ, 11</v>
      </c>
      <c r="C243" s="485" t="str">
        <f>'приложение 1.1 '!C243</f>
        <v>C/П</v>
      </c>
      <c r="D243" s="457">
        <f>'приложение 1.1 '!D243</f>
        <v>0.30199999999999999</v>
      </c>
      <c r="E243" s="457">
        <f>'приложение 1.1 '!E243</f>
        <v>0</v>
      </c>
      <c r="F243" s="190">
        <v>8.956999999999999</v>
      </c>
      <c r="G243" s="485">
        <f>'приложение 1.1 '!F243</f>
        <v>2020</v>
      </c>
      <c r="H243" s="485">
        <f>'приложение 1.1 '!G243</f>
        <v>2020</v>
      </c>
      <c r="I243" s="159">
        <f>'приложение 1.1 '!H243</f>
        <v>0.54359999999999997</v>
      </c>
      <c r="J243" s="159">
        <f>'приложение 1.1 '!I243</f>
        <v>0.54359999999999997</v>
      </c>
      <c r="K243" s="159">
        <f>'приложение 1.1 '!J243</f>
        <v>0</v>
      </c>
      <c r="L243" s="159" t="str">
        <f>'приложение 1.1 '!K243</f>
        <v>-</v>
      </c>
      <c r="M243" s="159" t="str">
        <f>'приложение 1.1 '!L243</f>
        <v>-</v>
      </c>
      <c r="N243" s="159" t="str">
        <f>'приложение 1.1 '!M243</f>
        <v>-</v>
      </c>
      <c r="O243" s="159" t="str">
        <f>'приложение 1.1 '!N243</f>
        <v>-</v>
      </c>
      <c r="P243" s="159">
        <f>'приложение 1.1 '!O243</f>
        <v>0.30199999999999999</v>
      </c>
      <c r="Q243" s="159">
        <f>'приложение 1.1 '!P243</f>
        <v>0</v>
      </c>
      <c r="R243" s="159" t="str">
        <f>'приложение 1.1 '!Q243</f>
        <v>-</v>
      </c>
      <c r="S243" s="159" t="str">
        <f>'приложение 1.1 '!R243</f>
        <v>-</v>
      </c>
      <c r="T243" s="159" t="str">
        <f>'приложение 1.1 '!S243</f>
        <v>-</v>
      </c>
      <c r="U243" s="159" t="str">
        <f>'приложение 1.1 '!T243</f>
        <v>-</v>
      </c>
      <c r="V243" s="159">
        <f>'приложение 1.1 '!U243</f>
        <v>0.30199999999999999</v>
      </c>
      <c r="W243" s="159">
        <f>'приложение 1.1 '!V243</f>
        <v>0</v>
      </c>
      <c r="X243" s="159">
        <f>'приложение 1.1 '!W243</f>
        <v>0</v>
      </c>
      <c r="Y243" s="159">
        <f>'приложение 1.1 '!X243</f>
        <v>0</v>
      </c>
      <c r="Z243" s="159">
        <f>'приложение 1.1 '!Y243</f>
        <v>0.54359999999999997</v>
      </c>
      <c r="AA243" s="159">
        <f>'приложение 1.1 '!Z243</f>
        <v>0</v>
      </c>
      <c r="AB243" s="159">
        <f>'приложение 1.1 '!AA243</f>
        <v>0</v>
      </c>
      <c r="AC243" s="159">
        <f>'приложение 1.1 '!AB243</f>
        <v>0.54359999999999997</v>
      </c>
    </row>
    <row r="244" spans="1:29" ht="40.5">
      <c r="A244" s="659" t="str">
        <f>'приложение 1.1 '!A244</f>
        <v>1.1.5.53</v>
      </c>
      <c r="B244" s="692" t="str">
        <f>'приложение 1.1 '!B244</f>
        <v>Реконструкция КЛ-0,4 кВ ТП-402 - ул. Рабочая, 31А</v>
      </c>
      <c r="C244" s="485" t="str">
        <f>'приложение 1.1 '!C244</f>
        <v>C/П</v>
      </c>
      <c r="D244" s="457">
        <f>'приложение 1.1 '!D244</f>
        <v>0.8</v>
      </c>
      <c r="E244" s="457">
        <f>'приложение 1.1 '!E244</f>
        <v>0</v>
      </c>
      <c r="F244" s="190">
        <v>9.645999999999999</v>
      </c>
      <c r="G244" s="485">
        <f>'приложение 1.1 '!F244</f>
        <v>2020</v>
      </c>
      <c r="H244" s="485">
        <f>'приложение 1.1 '!G244</f>
        <v>2020</v>
      </c>
      <c r="I244" s="159">
        <f>'приложение 1.1 '!H244</f>
        <v>1.44</v>
      </c>
      <c r="J244" s="159">
        <f>'приложение 1.1 '!I244</f>
        <v>1.44</v>
      </c>
      <c r="K244" s="159">
        <f>'приложение 1.1 '!J244</f>
        <v>0</v>
      </c>
      <c r="L244" s="159" t="str">
        <f>'приложение 1.1 '!K244</f>
        <v>-</v>
      </c>
      <c r="M244" s="159" t="str">
        <f>'приложение 1.1 '!L244</f>
        <v>-</v>
      </c>
      <c r="N244" s="159" t="str">
        <f>'приложение 1.1 '!M244</f>
        <v>-</v>
      </c>
      <c r="O244" s="159" t="str">
        <f>'приложение 1.1 '!N244</f>
        <v>-</v>
      </c>
      <c r="P244" s="159">
        <f>'приложение 1.1 '!O244</f>
        <v>0.8</v>
      </c>
      <c r="Q244" s="159">
        <f>'приложение 1.1 '!P244</f>
        <v>0</v>
      </c>
      <c r="R244" s="159" t="str">
        <f>'приложение 1.1 '!Q244</f>
        <v>-</v>
      </c>
      <c r="S244" s="159" t="str">
        <f>'приложение 1.1 '!R244</f>
        <v>-</v>
      </c>
      <c r="T244" s="159" t="str">
        <f>'приложение 1.1 '!S244</f>
        <v>-</v>
      </c>
      <c r="U244" s="159" t="str">
        <f>'приложение 1.1 '!T244</f>
        <v>-</v>
      </c>
      <c r="V244" s="159">
        <f>'приложение 1.1 '!U244</f>
        <v>0.8</v>
      </c>
      <c r="W244" s="159">
        <f>'приложение 1.1 '!V244</f>
        <v>0</v>
      </c>
      <c r="X244" s="159">
        <f>'приложение 1.1 '!W244</f>
        <v>0</v>
      </c>
      <c r="Y244" s="159">
        <f>'приложение 1.1 '!X244</f>
        <v>0</v>
      </c>
      <c r="Z244" s="159">
        <f>'приложение 1.1 '!Y244</f>
        <v>1.44</v>
      </c>
      <c r="AA244" s="159">
        <f>'приложение 1.1 '!Z244</f>
        <v>0</v>
      </c>
      <c r="AB244" s="159">
        <f>'приложение 1.1 '!AA244</f>
        <v>0</v>
      </c>
      <c r="AC244" s="159">
        <f>'приложение 1.1 '!AB244</f>
        <v>1.44</v>
      </c>
    </row>
    <row r="245" spans="1:29" ht="40.5">
      <c r="A245" s="659" t="str">
        <f>'приложение 1.1 '!A245</f>
        <v>1.1.5.54</v>
      </c>
      <c r="B245" s="692" t="str">
        <f>'приложение 1.1 '!B245</f>
        <v>Реконструкция КЛ-0,4 кВ ТП-501 - д/с №122</v>
      </c>
      <c r="C245" s="485" t="str">
        <f>'приложение 1.1 '!C245</f>
        <v>C/П</v>
      </c>
      <c r="D245" s="457">
        <f>'приложение 1.1 '!D245</f>
        <v>0.45</v>
      </c>
      <c r="E245" s="457">
        <f>'приложение 1.1 '!E245</f>
        <v>0</v>
      </c>
      <c r="F245" s="190">
        <v>17.224999999999998</v>
      </c>
      <c r="G245" s="485">
        <f>'приложение 1.1 '!F245</f>
        <v>2020</v>
      </c>
      <c r="H245" s="485">
        <f>'приложение 1.1 '!G245</f>
        <v>2020</v>
      </c>
      <c r="I245" s="159">
        <f>'приложение 1.1 '!H245</f>
        <v>0.81</v>
      </c>
      <c r="J245" s="159">
        <f>'приложение 1.1 '!I245</f>
        <v>0.81</v>
      </c>
      <c r="K245" s="159">
        <f>'приложение 1.1 '!J245</f>
        <v>0</v>
      </c>
      <c r="L245" s="159" t="str">
        <f>'приложение 1.1 '!K245</f>
        <v>-</v>
      </c>
      <c r="M245" s="159" t="str">
        <f>'приложение 1.1 '!L245</f>
        <v>-</v>
      </c>
      <c r="N245" s="159" t="str">
        <f>'приложение 1.1 '!M245</f>
        <v>-</v>
      </c>
      <c r="O245" s="159" t="str">
        <f>'приложение 1.1 '!N245</f>
        <v>-</v>
      </c>
      <c r="P245" s="159">
        <f>'приложение 1.1 '!O245</f>
        <v>0.45</v>
      </c>
      <c r="Q245" s="159">
        <f>'приложение 1.1 '!P245</f>
        <v>0</v>
      </c>
      <c r="R245" s="159" t="str">
        <f>'приложение 1.1 '!Q245</f>
        <v>-</v>
      </c>
      <c r="S245" s="159" t="str">
        <f>'приложение 1.1 '!R245</f>
        <v>-</v>
      </c>
      <c r="T245" s="159" t="str">
        <f>'приложение 1.1 '!S245</f>
        <v>-</v>
      </c>
      <c r="U245" s="159" t="str">
        <f>'приложение 1.1 '!T245</f>
        <v>-</v>
      </c>
      <c r="V245" s="159">
        <f>'приложение 1.1 '!U245</f>
        <v>0.45</v>
      </c>
      <c r="W245" s="159">
        <f>'приложение 1.1 '!V245</f>
        <v>0</v>
      </c>
      <c r="X245" s="159">
        <f>'приложение 1.1 '!W245</f>
        <v>0</v>
      </c>
      <c r="Y245" s="159">
        <f>'приложение 1.1 '!X245</f>
        <v>0</v>
      </c>
      <c r="Z245" s="159">
        <f>'приложение 1.1 '!Y245</f>
        <v>0.81</v>
      </c>
      <c r="AA245" s="159">
        <f>'приложение 1.1 '!Z245</f>
        <v>0</v>
      </c>
      <c r="AB245" s="159">
        <f>'приложение 1.1 '!AA245</f>
        <v>0</v>
      </c>
      <c r="AC245" s="159">
        <f>'приложение 1.1 '!AB245</f>
        <v>0.81</v>
      </c>
    </row>
    <row r="246" spans="1:29" ht="40.5">
      <c r="A246" s="659" t="str">
        <f>'приложение 1.1 '!A246</f>
        <v>1.1.5.55</v>
      </c>
      <c r="B246" s="692" t="str">
        <f>'приложение 1.1 '!B246</f>
        <v>Реконструкция КЛ-0,4 кВ ТП-501 - Школа №20</v>
      </c>
      <c r="C246" s="485" t="str">
        <f>'приложение 1.1 '!C246</f>
        <v>C/П</v>
      </c>
      <c r="D246" s="457">
        <f>'приложение 1.1 '!D246</f>
        <v>0.4</v>
      </c>
      <c r="E246" s="457">
        <f>'приложение 1.1 '!E246</f>
        <v>0</v>
      </c>
      <c r="F246" s="190">
        <v>17.569499999999998</v>
      </c>
      <c r="G246" s="485">
        <f>'приложение 1.1 '!F246</f>
        <v>2020</v>
      </c>
      <c r="H246" s="485">
        <f>'приложение 1.1 '!G246</f>
        <v>2020</v>
      </c>
      <c r="I246" s="159">
        <f>'приложение 1.1 '!H246</f>
        <v>0.72</v>
      </c>
      <c r="J246" s="159">
        <f>'приложение 1.1 '!I246</f>
        <v>0.72</v>
      </c>
      <c r="K246" s="159">
        <f>'приложение 1.1 '!J246</f>
        <v>0</v>
      </c>
      <c r="L246" s="159" t="str">
        <f>'приложение 1.1 '!K246</f>
        <v>-</v>
      </c>
      <c r="M246" s="159" t="str">
        <f>'приложение 1.1 '!L246</f>
        <v>-</v>
      </c>
      <c r="N246" s="159" t="str">
        <f>'приложение 1.1 '!M246</f>
        <v>-</v>
      </c>
      <c r="O246" s="159" t="str">
        <f>'приложение 1.1 '!N246</f>
        <v>-</v>
      </c>
      <c r="P246" s="159">
        <f>'приложение 1.1 '!O246</f>
        <v>0.4</v>
      </c>
      <c r="Q246" s="159">
        <f>'приложение 1.1 '!P246</f>
        <v>0</v>
      </c>
      <c r="R246" s="159" t="str">
        <f>'приложение 1.1 '!Q246</f>
        <v>-</v>
      </c>
      <c r="S246" s="159" t="str">
        <f>'приложение 1.1 '!R246</f>
        <v>-</v>
      </c>
      <c r="T246" s="159" t="str">
        <f>'приложение 1.1 '!S246</f>
        <v>-</v>
      </c>
      <c r="U246" s="159" t="str">
        <f>'приложение 1.1 '!T246</f>
        <v>-</v>
      </c>
      <c r="V246" s="159">
        <f>'приложение 1.1 '!U246</f>
        <v>0.4</v>
      </c>
      <c r="W246" s="159">
        <f>'приложение 1.1 '!V246</f>
        <v>0</v>
      </c>
      <c r="X246" s="159">
        <f>'приложение 1.1 '!W246</f>
        <v>0</v>
      </c>
      <c r="Y246" s="159">
        <f>'приложение 1.1 '!X246</f>
        <v>0</v>
      </c>
      <c r="Z246" s="159">
        <f>'приложение 1.1 '!Y246</f>
        <v>0.72</v>
      </c>
      <c r="AA246" s="159">
        <f>'приложение 1.1 '!Z246</f>
        <v>0</v>
      </c>
      <c r="AB246" s="159">
        <f>'приложение 1.1 '!AA246</f>
        <v>0</v>
      </c>
      <c r="AC246" s="159">
        <f>'приложение 1.1 '!AB246</f>
        <v>0.72</v>
      </c>
    </row>
    <row r="247" spans="1:29" ht="40.5">
      <c r="A247" s="659" t="str">
        <f>'приложение 1.1 '!A247</f>
        <v>1.1.5.56</v>
      </c>
      <c r="B247" s="692" t="str">
        <f>'приложение 1.1 '!B247</f>
        <v>Реконструкция КЛ-0,4 кВ ТП-504 - ул. Мечникова, 8</v>
      </c>
      <c r="C247" s="485" t="str">
        <f>'приложение 1.1 '!C247</f>
        <v>C/П</v>
      </c>
      <c r="D247" s="457">
        <f>'приложение 1.1 '!D247</f>
        <v>0.1</v>
      </c>
      <c r="E247" s="457">
        <f>'приложение 1.1 '!E247</f>
        <v>0</v>
      </c>
      <c r="F247" s="190">
        <v>16.535999999999998</v>
      </c>
      <c r="G247" s="485">
        <f>'приложение 1.1 '!F247</f>
        <v>2020</v>
      </c>
      <c r="H247" s="485">
        <f>'приложение 1.1 '!G247</f>
        <v>2020</v>
      </c>
      <c r="I247" s="159">
        <f>'приложение 1.1 '!H247</f>
        <v>0.18</v>
      </c>
      <c r="J247" s="159">
        <f>'приложение 1.1 '!I247</f>
        <v>0.18</v>
      </c>
      <c r="K247" s="159">
        <f>'приложение 1.1 '!J247</f>
        <v>0</v>
      </c>
      <c r="L247" s="159" t="str">
        <f>'приложение 1.1 '!K247</f>
        <v>-</v>
      </c>
      <c r="M247" s="159" t="str">
        <f>'приложение 1.1 '!L247</f>
        <v>-</v>
      </c>
      <c r="N247" s="159" t="str">
        <f>'приложение 1.1 '!M247</f>
        <v>-</v>
      </c>
      <c r="O247" s="159" t="str">
        <f>'приложение 1.1 '!N247</f>
        <v>-</v>
      </c>
      <c r="P247" s="159">
        <f>'приложение 1.1 '!O247</f>
        <v>0.1</v>
      </c>
      <c r="Q247" s="159">
        <f>'приложение 1.1 '!P247</f>
        <v>0</v>
      </c>
      <c r="R247" s="159" t="str">
        <f>'приложение 1.1 '!Q247</f>
        <v>-</v>
      </c>
      <c r="S247" s="159" t="str">
        <f>'приложение 1.1 '!R247</f>
        <v>-</v>
      </c>
      <c r="T247" s="159" t="str">
        <f>'приложение 1.1 '!S247</f>
        <v>-</v>
      </c>
      <c r="U247" s="159" t="str">
        <f>'приложение 1.1 '!T247</f>
        <v>-</v>
      </c>
      <c r="V247" s="159">
        <f>'приложение 1.1 '!U247</f>
        <v>0.1</v>
      </c>
      <c r="W247" s="159">
        <f>'приложение 1.1 '!V247</f>
        <v>0</v>
      </c>
      <c r="X247" s="159">
        <f>'приложение 1.1 '!W247</f>
        <v>0</v>
      </c>
      <c r="Y247" s="159">
        <f>'приложение 1.1 '!X247</f>
        <v>0</v>
      </c>
      <c r="Z247" s="159">
        <f>'приложение 1.1 '!Y247</f>
        <v>0.18</v>
      </c>
      <c r="AA247" s="159">
        <f>'приложение 1.1 '!Z247</f>
        <v>0</v>
      </c>
      <c r="AB247" s="159">
        <f>'приложение 1.1 '!AA247</f>
        <v>0</v>
      </c>
      <c r="AC247" s="159">
        <f>'приложение 1.1 '!AB247</f>
        <v>0.18</v>
      </c>
    </row>
    <row r="248" spans="1:29" ht="40.5">
      <c r="A248" s="659" t="str">
        <f>'приложение 1.1 '!A248</f>
        <v>1.1.5.57</v>
      </c>
      <c r="B248" s="692" t="str">
        <f>'приложение 1.1 '!B248</f>
        <v>Реконструкция КЛ-0,4 кВ ТП-504 - ЦТП-81</v>
      </c>
      <c r="C248" s="485" t="str">
        <f>'приложение 1.1 '!C248</f>
        <v>C/П</v>
      </c>
      <c r="D248" s="457">
        <f>'приложение 1.1 '!D248</f>
        <v>0.45400000000000001</v>
      </c>
      <c r="E248" s="457">
        <f>'приложение 1.1 '!E248</f>
        <v>0</v>
      </c>
      <c r="F248" s="190">
        <v>20.669999999999998</v>
      </c>
      <c r="G248" s="485">
        <f>'приложение 1.1 '!F248</f>
        <v>2020</v>
      </c>
      <c r="H248" s="485">
        <f>'приложение 1.1 '!G248</f>
        <v>2020</v>
      </c>
      <c r="I248" s="159">
        <f>'приложение 1.1 '!H248</f>
        <v>0.4572</v>
      </c>
      <c r="J248" s="159">
        <f>'приложение 1.1 '!I248</f>
        <v>0.4572</v>
      </c>
      <c r="K248" s="159">
        <f>'приложение 1.1 '!J248</f>
        <v>0</v>
      </c>
      <c r="L248" s="159" t="str">
        <f>'приложение 1.1 '!K248</f>
        <v>-</v>
      </c>
      <c r="M248" s="159" t="str">
        <f>'приложение 1.1 '!L248</f>
        <v>-</v>
      </c>
      <c r="N248" s="159" t="str">
        <f>'приложение 1.1 '!M248</f>
        <v>-</v>
      </c>
      <c r="O248" s="159" t="str">
        <f>'приложение 1.1 '!N248</f>
        <v>-</v>
      </c>
      <c r="P248" s="159">
        <f>'приложение 1.1 '!O248</f>
        <v>0.45400000000000001</v>
      </c>
      <c r="Q248" s="159">
        <f>'приложение 1.1 '!P248</f>
        <v>0</v>
      </c>
      <c r="R248" s="159" t="str">
        <f>'приложение 1.1 '!Q248</f>
        <v>-</v>
      </c>
      <c r="S248" s="159" t="str">
        <f>'приложение 1.1 '!R248</f>
        <v>-</v>
      </c>
      <c r="T248" s="159" t="str">
        <f>'приложение 1.1 '!S248</f>
        <v>-</v>
      </c>
      <c r="U248" s="159" t="str">
        <f>'приложение 1.1 '!T248</f>
        <v>-</v>
      </c>
      <c r="V248" s="159">
        <f>'приложение 1.1 '!U248</f>
        <v>0.45400000000000001</v>
      </c>
      <c r="W248" s="159">
        <f>'приложение 1.1 '!V248</f>
        <v>0</v>
      </c>
      <c r="X248" s="159">
        <f>'приложение 1.1 '!W248</f>
        <v>0</v>
      </c>
      <c r="Y248" s="159">
        <f>'приложение 1.1 '!X248</f>
        <v>0</v>
      </c>
      <c r="Z248" s="159">
        <f>'приложение 1.1 '!Y248</f>
        <v>0.4572</v>
      </c>
      <c r="AA248" s="159">
        <f>'приложение 1.1 '!Z248</f>
        <v>0</v>
      </c>
      <c r="AB248" s="159">
        <f>'приложение 1.1 '!AA248</f>
        <v>0</v>
      </c>
      <c r="AC248" s="159">
        <f>'приложение 1.1 '!AB248</f>
        <v>0.4572</v>
      </c>
    </row>
    <row r="249" spans="1:29" ht="40.5">
      <c r="A249" s="659" t="str">
        <f>'приложение 1.1 '!A249</f>
        <v>1.1.5.58</v>
      </c>
      <c r="B249" s="692" t="str">
        <f>'приложение 1.1 '!B249</f>
        <v>Реконструкция КЛ - 0,4 кВ ТП -246 Дзержинского, 6</v>
      </c>
      <c r="C249" s="485" t="str">
        <f>'приложение 1.1 '!C249</f>
        <v>C/П</v>
      </c>
      <c r="D249" s="457">
        <f>'приложение 1.1 '!D249</f>
        <v>0.22</v>
      </c>
      <c r="E249" s="457">
        <f>'приложение 1.1 '!E249</f>
        <v>0</v>
      </c>
      <c r="F249" s="190">
        <v>21.703499999999998</v>
      </c>
      <c r="G249" s="485">
        <f>'приложение 1.1 '!F249</f>
        <v>2020</v>
      </c>
      <c r="H249" s="485">
        <f>'приложение 1.1 '!G249</f>
        <v>2020</v>
      </c>
      <c r="I249" s="159">
        <f>'приложение 1.1 '!H249</f>
        <v>0.39600000000000002</v>
      </c>
      <c r="J249" s="159">
        <f>'приложение 1.1 '!I249</f>
        <v>0.39600000000000002</v>
      </c>
      <c r="K249" s="159">
        <f>'приложение 1.1 '!J249</f>
        <v>0</v>
      </c>
      <c r="L249" s="159" t="str">
        <f>'приложение 1.1 '!K249</f>
        <v>-</v>
      </c>
      <c r="M249" s="159" t="str">
        <f>'приложение 1.1 '!L249</f>
        <v>-</v>
      </c>
      <c r="N249" s="159" t="str">
        <f>'приложение 1.1 '!M249</f>
        <v>-</v>
      </c>
      <c r="O249" s="159" t="str">
        <f>'приложение 1.1 '!N249</f>
        <v>-</v>
      </c>
      <c r="P249" s="159">
        <f>'приложение 1.1 '!O249</f>
        <v>0.22</v>
      </c>
      <c r="Q249" s="159">
        <f>'приложение 1.1 '!P249</f>
        <v>0</v>
      </c>
      <c r="R249" s="159" t="str">
        <f>'приложение 1.1 '!Q249</f>
        <v>-</v>
      </c>
      <c r="S249" s="159" t="str">
        <f>'приложение 1.1 '!R249</f>
        <v>-</v>
      </c>
      <c r="T249" s="159" t="str">
        <f>'приложение 1.1 '!S249</f>
        <v>-</v>
      </c>
      <c r="U249" s="159" t="str">
        <f>'приложение 1.1 '!T249</f>
        <v>-</v>
      </c>
      <c r="V249" s="159">
        <f>'приложение 1.1 '!U249</f>
        <v>0.22</v>
      </c>
      <c r="W249" s="159">
        <f>'приложение 1.1 '!V249</f>
        <v>0</v>
      </c>
      <c r="X249" s="159">
        <f>'приложение 1.1 '!W249</f>
        <v>0</v>
      </c>
      <c r="Y249" s="159">
        <f>'приложение 1.1 '!X249</f>
        <v>0</v>
      </c>
      <c r="Z249" s="159">
        <f>'приложение 1.1 '!Y249</f>
        <v>0.39600000000000002</v>
      </c>
      <c r="AA249" s="159">
        <f>'приложение 1.1 '!Z249</f>
        <v>0</v>
      </c>
      <c r="AB249" s="159">
        <f>'приложение 1.1 '!AA249</f>
        <v>0</v>
      </c>
      <c r="AC249" s="159">
        <f>'приложение 1.1 '!AB249</f>
        <v>0.39600000000000002</v>
      </c>
    </row>
    <row r="250" spans="1:29" ht="40.5">
      <c r="A250" s="659" t="str">
        <f>'приложение 1.1 '!A250</f>
        <v>1.1.5.59</v>
      </c>
      <c r="B250" s="692" t="str">
        <f>'приложение 1.1 '!B250</f>
        <v>Реконструкция КЛ - 0,4 кВ ТП - 246 Дзержинского, 6/1</v>
      </c>
      <c r="C250" s="485" t="str">
        <f>'приложение 1.1 '!C250</f>
        <v>C/П</v>
      </c>
      <c r="D250" s="457">
        <f>'приложение 1.1 '!D250</f>
        <v>0.47</v>
      </c>
      <c r="E250" s="457">
        <f>'приложение 1.1 '!E250</f>
        <v>0</v>
      </c>
      <c r="F250" s="190">
        <v>17.569499999999998</v>
      </c>
      <c r="G250" s="485">
        <f>'приложение 1.1 '!F250</f>
        <v>2020</v>
      </c>
      <c r="H250" s="485">
        <f>'приложение 1.1 '!G250</f>
        <v>2020</v>
      </c>
      <c r="I250" s="159">
        <f>'приложение 1.1 '!H250</f>
        <v>0.84599999999999997</v>
      </c>
      <c r="J250" s="159">
        <f>'приложение 1.1 '!I250</f>
        <v>0.84599999999999997</v>
      </c>
      <c r="K250" s="159">
        <f>'приложение 1.1 '!J250</f>
        <v>0</v>
      </c>
      <c r="L250" s="159" t="str">
        <f>'приложение 1.1 '!K250</f>
        <v>-</v>
      </c>
      <c r="M250" s="159" t="str">
        <f>'приложение 1.1 '!L250</f>
        <v>-</v>
      </c>
      <c r="N250" s="159" t="str">
        <f>'приложение 1.1 '!M250</f>
        <v>-</v>
      </c>
      <c r="O250" s="159" t="str">
        <f>'приложение 1.1 '!N250</f>
        <v>-</v>
      </c>
      <c r="P250" s="159">
        <f>'приложение 1.1 '!O250</f>
        <v>0.47</v>
      </c>
      <c r="Q250" s="159">
        <f>'приложение 1.1 '!P250</f>
        <v>0</v>
      </c>
      <c r="R250" s="159" t="str">
        <f>'приложение 1.1 '!Q250</f>
        <v>-</v>
      </c>
      <c r="S250" s="159" t="str">
        <f>'приложение 1.1 '!R250</f>
        <v>-</v>
      </c>
      <c r="T250" s="159" t="str">
        <f>'приложение 1.1 '!S250</f>
        <v>-</v>
      </c>
      <c r="U250" s="159" t="str">
        <f>'приложение 1.1 '!T250</f>
        <v>-</v>
      </c>
      <c r="V250" s="159">
        <f>'приложение 1.1 '!U250</f>
        <v>0.47</v>
      </c>
      <c r="W250" s="159">
        <f>'приложение 1.1 '!V250</f>
        <v>0</v>
      </c>
      <c r="X250" s="159">
        <f>'приложение 1.1 '!W250</f>
        <v>0</v>
      </c>
      <c r="Y250" s="159">
        <f>'приложение 1.1 '!X250</f>
        <v>0</v>
      </c>
      <c r="Z250" s="159">
        <f>'приложение 1.1 '!Y250</f>
        <v>0.84599999999999997</v>
      </c>
      <c r="AA250" s="159">
        <f>'приложение 1.1 '!Z250</f>
        <v>0</v>
      </c>
      <c r="AB250" s="159">
        <f>'приложение 1.1 '!AA250</f>
        <v>0</v>
      </c>
      <c r="AC250" s="159">
        <f>'приложение 1.1 '!AB250</f>
        <v>0.84599999999999997</v>
      </c>
    </row>
    <row r="251" spans="1:29" ht="40.5">
      <c r="A251" s="659" t="str">
        <f>'приложение 1.1 '!A251</f>
        <v>1.1.5.60</v>
      </c>
      <c r="B251" s="692" t="str">
        <f>'приложение 1.1 '!B251</f>
        <v>Реконструкция КЛ - 0,4 кВ ТП - 341 Мира- 35/3</v>
      </c>
      <c r="C251" s="485" t="str">
        <f>'приложение 1.1 '!C251</f>
        <v>C/П</v>
      </c>
      <c r="D251" s="457">
        <f>'приложение 1.1 '!D251</f>
        <v>0.192</v>
      </c>
      <c r="E251" s="457">
        <f>'приложение 1.1 '!E251</f>
        <v>0</v>
      </c>
      <c r="F251" s="190">
        <v>17.913999999999998</v>
      </c>
      <c r="G251" s="485">
        <f>'приложение 1.1 '!F251</f>
        <v>2020</v>
      </c>
      <c r="H251" s="485">
        <f>'приложение 1.1 '!G251</f>
        <v>2020</v>
      </c>
      <c r="I251" s="159">
        <f>'приложение 1.1 '!H251</f>
        <v>0.34560000000000002</v>
      </c>
      <c r="J251" s="159">
        <f>'приложение 1.1 '!I251</f>
        <v>0.34560000000000002</v>
      </c>
      <c r="K251" s="159">
        <f>'приложение 1.1 '!J251</f>
        <v>0</v>
      </c>
      <c r="L251" s="159" t="str">
        <f>'приложение 1.1 '!K251</f>
        <v>-</v>
      </c>
      <c r="M251" s="159" t="str">
        <f>'приложение 1.1 '!L251</f>
        <v>-</v>
      </c>
      <c r="N251" s="159" t="str">
        <f>'приложение 1.1 '!M251</f>
        <v>-</v>
      </c>
      <c r="O251" s="159" t="str">
        <f>'приложение 1.1 '!N251</f>
        <v>-</v>
      </c>
      <c r="P251" s="159">
        <f>'приложение 1.1 '!O251</f>
        <v>0.192</v>
      </c>
      <c r="Q251" s="159">
        <f>'приложение 1.1 '!P251</f>
        <v>0</v>
      </c>
      <c r="R251" s="159" t="str">
        <f>'приложение 1.1 '!Q251</f>
        <v>-</v>
      </c>
      <c r="S251" s="159" t="str">
        <f>'приложение 1.1 '!R251</f>
        <v>-</v>
      </c>
      <c r="T251" s="159" t="str">
        <f>'приложение 1.1 '!S251</f>
        <v>-</v>
      </c>
      <c r="U251" s="159" t="str">
        <f>'приложение 1.1 '!T251</f>
        <v>-</v>
      </c>
      <c r="V251" s="159">
        <f>'приложение 1.1 '!U251</f>
        <v>0.192</v>
      </c>
      <c r="W251" s="159">
        <f>'приложение 1.1 '!V251</f>
        <v>0</v>
      </c>
      <c r="X251" s="159">
        <f>'приложение 1.1 '!W251</f>
        <v>0</v>
      </c>
      <c r="Y251" s="159">
        <f>'приложение 1.1 '!X251</f>
        <v>0</v>
      </c>
      <c r="Z251" s="159">
        <f>'приложение 1.1 '!Y251</f>
        <v>0.34560000000000002</v>
      </c>
      <c r="AA251" s="159">
        <f>'приложение 1.1 '!Z251</f>
        <v>0</v>
      </c>
      <c r="AB251" s="159">
        <f>'приложение 1.1 '!AA251</f>
        <v>0</v>
      </c>
      <c r="AC251" s="159">
        <f>'приложение 1.1 '!AB251</f>
        <v>0.34560000000000002</v>
      </c>
    </row>
    <row r="252" spans="1:29" ht="40.5">
      <c r="A252" s="659" t="str">
        <f>'приложение 1.1 '!A252</f>
        <v>1.1.5.61</v>
      </c>
      <c r="B252" s="692" t="str">
        <f>'приложение 1.1 '!B252</f>
        <v>Реконструкция КЛ - 0,4 кВ ТП - 341 Мира - 35/2</v>
      </c>
      <c r="C252" s="485" t="str">
        <f>'приложение 1.1 '!C252</f>
        <v>C/П</v>
      </c>
      <c r="D252" s="457">
        <f>'приложение 1.1 '!D252</f>
        <v>0.33</v>
      </c>
      <c r="E252" s="457">
        <f>'приложение 1.1 '!E252</f>
        <v>0</v>
      </c>
      <c r="F252" s="190">
        <v>16.880499999999998</v>
      </c>
      <c r="G252" s="485">
        <f>'приложение 1.1 '!F252</f>
        <v>2020</v>
      </c>
      <c r="H252" s="485">
        <f>'приложение 1.1 '!G252</f>
        <v>2020</v>
      </c>
      <c r="I252" s="159">
        <f>'приложение 1.1 '!H252</f>
        <v>0.59399999999999997</v>
      </c>
      <c r="J252" s="159">
        <f>'приложение 1.1 '!I252</f>
        <v>0.59399999999999997</v>
      </c>
      <c r="K252" s="159">
        <f>'приложение 1.1 '!J252</f>
        <v>0</v>
      </c>
      <c r="L252" s="159" t="str">
        <f>'приложение 1.1 '!K252</f>
        <v>-</v>
      </c>
      <c r="M252" s="159" t="str">
        <f>'приложение 1.1 '!L252</f>
        <v>-</v>
      </c>
      <c r="N252" s="159" t="str">
        <f>'приложение 1.1 '!M252</f>
        <v>-</v>
      </c>
      <c r="O252" s="159" t="str">
        <f>'приложение 1.1 '!N252</f>
        <v>-</v>
      </c>
      <c r="P252" s="159">
        <f>'приложение 1.1 '!O252</f>
        <v>0.33</v>
      </c>
      <c r="Q252" s="159">
        <f>'приложение 1.1 '!P252</f>
        <v>0</v>
      </c>
      <c r="R252" s="159" t="str">
        <f>'приложение 1.1 '!Q252</f>
        <v>-</v>
      </c>
      <c r="S252" s="159" t="str">
        <f>'приложение 1.1 '!R252</f>
        <v>-</v>
      </c>
      <c r="T252" s="159" t="str">
        <f>'приложение 1.1 '!S252</f>
        <v>-</v>
      </c>
      <c r="U252" s="159" t="str">
        <f>'приложение 1.1 '!T252</f>
        <v>-</v>
      </c>
      <c r="V252" s="159">
        <f>'приложение 1.1 '!U252</f>
        <v>0.33</v>
      </c>
      <c r="W252" s="159">
        <f>'приложение 1.1 '!V252</f>
        <v>0</v>
      </c>
      <c r="X252" s="159">
        <f>'приложение 1.1 '!W252</f>
        <v>0</v>
      </c>
      <c r="Y252" s="159">
        <f>'приложение 1.1 '!X252</f>
        <v>0</v>
      </c>
      <c r="Z252" s="159">
        <f>'приложение 1.1 '!Y252</f>
        <v>0.59399999999999997</v>
      </c>
      <c r="AA252" s="159">
        <f>'приложение 1.1 '!Z252</f>
        <v>0</v>
      </c>
      <c r="AB252" s="159">
        <f>'приложение 1.1 '!AA252</f>
        <v>0</v>
      </c>
      <c r="AC252" s="159">
        <f>'приложение 1.1 '!AB252</f>
        <v>0.59399999999999997</v>
      </c>
    </row>
    <row r="253" spans="1:29" ht="40.5">
      <c r="A253" s="659" t="str">
        <f>'приложение 1.1 '!A253</f>
        <v>1.1.5.62</v>
      </c>
      <c r="B253" s="692" t="str">
        <f>'приложение 1.1 '!B253</f>
        <v>Реконструкция КЛ - 0,4 кВ ТП - 341 Мира -35/1</v>
      </c>
      <c r="C253" s="485" t="str">
        <f>'приложение 1.1 '!C253</f>
        <v>C/П</v>
      </c>
      <c r="D253" s="457">
        <f>'приложение 1.1 '!D253</f>
        <v>0.33</v>
      </c>
      <c r="E253" s="457">
        <f>'приложение 1.1 '!E253</f>
        <v>0</v>
      </c>
      <c r="F253" s="190">
        <v>11.368499999999999</v>
      </c>
      <c r="G253" s="485">
        <f>'приложение 1.1 '!F253</f>
        <v>2020</v>
      </c>
      <c r="H253" s="485">
        <f>'приложение 1.1 '!G253</f>
        <v>2020</v>
      </c>
      <c r="I253" s="159">
        <f>'приложение 1.1 '!H253</f>
        <v>0.59399999999999997</v>
      </c>
      <c r="J253" s="159">
        <f>'приложение 1.1 '!I253</f>
        <v>0.59399999999999997</v>
      </c>
      <c r="K253" s="159">
        <f>'приложение 1.1 '!J253</f>
        <v>0</v>
      </c>
      <c r="L253" s="159" t="str">
        <f>'приложение 1.1 '!K253</f>
        <v>-</v>
      </c>
      <c r="M253" s="159" t="str">
        <f>'приложение 1.1 '!L253</f>
        <v>-</v>
      </c>
      <c r="N253" s="159" t="str">
        <f>'приложение 1.1 '!M253</f>
        <v>-</v>
      </c>
      <c r="O253" s="159" t="str">
        <f>'приложение 1.1 '!N253</f>
        <v>-</v>
      </c>
      <c r="P253" s="159">
        <f>'приложение 1.1 '!O253</f>
        <v>0.33</v>
      </c>
      <c r="Q253" s="159">
        <f>'приложение 1.1 '!P253</f>
        <v>0</v>
      </c>
      <c r="R253" s="159" t="str">
        <f>'приложение 1.1 '!Q253</f>
        <v>-</v>
      </c>
      <c r="S253" s="159" t="str">
        <f>'приложение 1.1 '!R253</f>
        <v>-</v>
      </c>
      <c r="T253" s="159" t="str">
        <f>'приложение 1.1 '!S253</f>
        <v>-</v>
      </c>
      <c r="U253" s="159" t="str">
        <f>'приложение 1.1 '!T253</f>
        <v>-</v>
      </c>
      <c r="V253" s="159">
        <f>'приложение 1.1 '!U253</f>
        <v>0.33</v>
      </c>
      <c r="W253" s="159">
        <f>'приложение 1.1 '!V253</f>
        <v>0</v>
      </c>
      <c r="X253" s="159">
        <f>'приложение 1.1 '!W253</f>
        <v>0</v>
      </c>
      <c r="Y253" s="159">
        <f>'приложение 1.1 '!X253</f>
        <v>0</v>
      </c>
      <c r="Z253" s="159">
        <f>'приложение 1.1 '!Y253</f>
        <v>0.59399999999999997</v>
      </c>
      <c r="AA253" s="159">
        <f>'приложение 1.1 '!Z253</f>
        <v>0</v>
      </c>
      <c r="AB253" s="159">
        <f>'приложение 1.1 '!AA253</f>
        <v>0</v>
      </c>
      <c r="AC253" s="159">
        <f>'приложение 1.1 '!AB253</f>
        <v>0.59399999999999997</v>
      </c>
    </row>
    <row r="254" spans="1:29" ht="40.5">
      <c r="A254" s="659" t="str">
        <f>'приложение 1.1 '!A254</f>
        <v>1.1.5.63</v>
      </c>
      <c r="B254" s="692" t="str">
        <f>'приложение 1.1 '!B254</f>
        <v>Реконструкция КЛ - 0,4 кВ ТП - 342 Мира -37/1</v>
      </c>
      <c r="C254" s="485" t="str">
        <f>'приложение 1.1 '!C254</f>
        <v>C/П</v>
      </c>
      <c r="D254" s="457">
        <f>'приложение 1.1 '!D254</f>
        <v>0.24</v>
      </c>
      <c r="E254" s="457">
        <f>'приложение 1.1 '!E254</f>
        <v>0</v>
      </c>
      <c r="F254" s="190">
        <v>11.368499999999999</v>
      </c>
      <c r="G254" s="485">
        <f>'приложение 1.1 '!F254</f>
        <v>2020</v>
      </c>
      <c r="H254" s="485">
        <f>'приложение 1.1 '!G254</f>
        <v>2020</v>
      </c>
      <c r="I254" s="159">
        <f>'приложение 1.1 '!H254</f>
        <v>0.432</v>
      </c>
      <c r="J254" s="159">
        <f>'приложение 1.1 '!I254</f>
        <v>0.432</v>
      </c>
      <c r="K254" s="159">
        <f>'приложение 1.1 '!J254</f>
        <v>0</v>
      </c>
      <c r="L254" s="159" t="str">
        <f>'приложение 1.1 '!K254</f>
        <v>-</v>
      </c>
      <c r="M254" s="159" t="str">
        <f>'приложение 1.1 '!L254</f>
        <v>-</v>
      </c>
      <c r="N254" s="159" t="str">
        <f>'приложение 1.1 '!M254</f>
        <v>-</v>
      </c>
      <c r="O254" s="159" t="str">
        <f>'приложение 1.1 '!N254</f>
        <v>-</v>
      </c>
      <c r="P254" s="159">
        <f>'приложение 1.1 '!O254</f>
        <v>0.24</v>
      </c>
      <c r="Q254" s="159">
        <f>'приложение 1.1 '!P254</f>
        <v>0</v>
      </c>
      <c r="R254" s="159" t="str">
        <f>'приложение 1.1 '!Q254</f>
        <v>-</v>
      </c>
      <c r="S254" s="159" t="str">
        <f>'приложение 1.1 '!R254</f>
        <v>-</v>
      </c>
      <c r="T254" s="159" t="str">
        <f>'приложение 1.1 '!S254</f>
        <v>-</v>
      </c>
      <c r="U254" s="159" t="str">
        <f>'приложение 1.1 '!T254</f>
        <v>-</v>
      </c>
      <c r="V254" s="159">
        <f>'приложение 1.1 '!U254</f>
        <v>0.24</v>
      </c>
      <c r="W254" s="159">
        <f>'приложение 1.1 '!V254</f>
        <v>0</v>
      </c>
      <c r="X254" s="159">
        <f>'приложение 1.1 '!W254</f>
        <v>0</v>
      </c>
      <c r="Y254" s="159">
        <f>'приложение 1.1 '!X254</f>
        <v>0</v>
      </c>
      <c r="Z254" s="159">
        <f>'приложение 1.1 '!Y254</f>
        <v>0.432</v>
      </c>
      <c r="AA254" s="159">
        <f>'приложение 1.1 '!Z254</f>
        <v>0</v>
      </c>
      <c r="AB254" s="159">
        <f>'приложение 1.1 '!AA254</f>
        <v>0</v>
      </c>
      <c r="AC254" s="159">
        <f>'приложение 1.1 '!AB254</f>
        <v>0.432</v>
      </c>
    </row>
    <row r="255" spans="1:29" ht="40.5">
      <c r="A255" s="659" t="str">
        <f>'приложение 1.1 '!A255</f>
        <v>1.1.5.64</v>
      </c>
      <c r="B255" s="692" t="str">
        <f>'приложение 1.1 '!B255</f>
        <v>Реконструкция КЛ - 0,4 кВ ТП - 342 Мира -37/2</v>
      </c>
      <c r="C255" s="485" t="str">
        <f>'приложение 1.1 '!C255</f>
        <v>C/П</v>
      </c>
      <c r="D255" s="457">
        <f>'приложение 1.1 '!D255</f>
        <v>0.16</v>
      </c>
      <c r="E255" s="457">
        <f>'приложение 1.1 '!E255</f>
        <v>0</v>
      </c>
      <c r="F255" s="190">
        <v>11.368499999999999</v>
      </c>
      <c r="G255" s="485">
        <f>'приложение 1.1 '!F255</f>
        <v>2020</v>
      </c>
      <c r="H255" s="485">
        <f>'приложение 1.1 '!G255</f>
        <v>2020</v>
      </c>
      <c r="I255" s="159">
        <f>'приложение 1.1 '!H255</f>
        <v>0.28799999999999998</v>
      </c>
      <c r="J255" s="159">
        <f>'приложение 1.1 '!I255</f>
        <v>0.28799999999999998</v>
      </c>
      <c r="K255" s="159">
        <f>'приложение 1.1 '!J255</f>
        <v>0</v>
      </c>
      <c r="L255" s="159" t="str">
        <f>'приложение 1.1 '!K255</f>
        <v>-</v>
      </c>
      <c r="M255" s="159" t="str">
        <f>'приложение 1.1 '!L255</f>
        <v>-</v>
      </c>
      <c r="N255" s="159" t="str">
        <f>'приложение 1.1 '!M255</f>
        <v>-</v>
      </c>
      <c r="O255" s="159" t="str">
        <f>'приложение 1.1 '!N255</f>
        <v>-</v>
      </c>
      <c r="P255" s="159">
        <f>'приложение 1.1 '!O255</f>
        <v>0.16</v>
      </c>
      <c r="Q255" s="159">
        <f>'приложение 1.1 '!P255</f>
        <v>0</v>
      </c>
      <c r="R255" s="159" t="str">
        <f>'приложение 1.1 '!Q255</f>
        <v>-</v>
      </c>
      <c r="S255" s="159" t="str">
        <f>'приложение 1.1 '!R255</f>
        <v>-</v>
      </c>
      <c r="T255" s="159" t="str">
        <f>'приложение 1.1 '!S255</f>
        <v>-</v>
      </c>
      <c r="U255" s="159" t="str">
        <f>'приложение 1.1 '!T255</f>
        <v>-</v>
      </c>
      <c r="V255" s="159">
        <f>'приложение 1.1 '!U255</f>
        <v>0.16</v>
      </c>
      <c r="W255" s="159">
        <f>'приложение 1.1 '!V255</f>
        <v>0</v>
      </c>
      <c r="X255" s="159">
        <f>'приложение 1.1 '!W255</f>
        <v>0</v>
      </c>
      <c r="Y255" s="159">
        <f>'приложение 1.1 '!X255</f>
        <v>0</v>
      </c>
      <c r="Z255" s="159">
        <f>'приложение 1.1 '!Y255</f>
        <v>0.28799999999999998</v>
      </c>
      <c r="AA255" s="159">
        <f>'приложение 1.1 '!Z255</f>
        <v>0</v>
      </c>
      <c r="AB255" s="159">
        <f>'приложение 1.1 '!AA255</f>
        <v>0</v>
      </c>
      <c r="AC255" s="159">
        <f>'приложение 1.1 '!AB255</f>
        <v>0.28799999999999998</v>
      </c>
    </row>
    <row r="256" spans="1:29" ht="40.5">
      <c r="A256" s="659" t="str">
        <f>'приложение 1.1 '!A256</f>
        <v>1.1.5.65</v>
      </c>
      <c r="B256" s="692" t="str">
        <f>'приложение 1.1 '!B256</f>
        <v>Реконструкция КЛ - 0,4 кВ ТП - 342 Пушкина 1</v>
      </c>
      <c r="C256" s="485" t="str">
        <f>'приложение 1.1 '!C256</f>
        <v>C/П</v>
      </c>
      <c r="D256" s="457">
        <f>'приложение 1.1 '!D256</f>
        <v>0.3</v>
      </c>
      <c r="E256" s="457">
        <f>'приложение 1.1 '!E256</f>
        <v>0</v>
      </c>
      <c r="F256" s="190">
        <v>12.401999999999999</v>
      </c>
      <c r="G256" s="485">
        <f>'приложение 1.1 '!F256</f>
        <v>2020</v>
      </c>
      <c r="H256" s="485">
        <f>'приложение 1.1 '!G256</f>
        <v>2020</v>
      </c>
      <c r="I256" s="159">
        <f>'приложение 1.1 '!H256</f>
        <v>0.54</v>
      </c>
      <c r="J256" s="159">
        <f>'приложение 1.1 '!I256</f>
        <v>0.54</v>
      </c>
      <c r="K256" s="159">
        <f>'приложение 1.1 '!J256</f>
        <v>0</v>
      </c>
      <c r="L256" s="159" t="str">
        <f>'приложение 1.1 '!K256</f>
        <v>-</v>
      </c>
      <c r="M256" s="159" t="str">
        <f>'приложение 1.1 '!L256</f>
        <v>-</v>
      </c>
      <c r="N256" s="159" t="str">
        <f>'приложение 1.1 '!M256</f>
        <v>-</v>
      </c>
      <c r="O256" s="159" t="str">
        <f>'приложение 1.1 '!N256</f>
        <v>-</v>
      </c>
      <c r="P256" s="159">
        <f>'приложение 1.1 '!O256</f>
        <v>0.3</v>
      </c>
      <c r="Q256" s="159">
        <f>'приложение 1.1 '!P256</f>
        <v>0</v>
      </c>
      <c r="R256" s="159" t="str">
        <f>'приложение 1.1 '!Q256</f>
        <v>-</v>
      </c>
      <c r="S256" s="159" t="str">
        <f>'приложение 1.1 '!R256</f>
        <v>-</v>
      </c>
      <c r="T256" s="159" t="str">
        <f>'приложение 1.1 '!S256</f>
        <v>-</v>
      </c>
      <c r="U256" s="159" t="str">
        <f>'приложение 1.1 '!T256</f>
        <v>-</v>
      </c>
      <c r="V256" s="159">
        <f>'приложение 1.1 '!U256</f>
        <v>0.3</v>
      </c>
      <c r="W256" s="159">
        <f>'приложение 1.1 '!V256</f>
        <v>0</v>
      </c>
      <c r="X256" s="159">
        <f>'приложение 1.1 '!W256</f>
        <v>0</v>
      </c>
      <c r="Y256" s="159">
        <f>'приложение 1.1 '!X256</f>
        <v>0</v>
      </c>
      <c r="Z256" s="159">
        <f>'приложение 1.1 '!Y256</f>
        <v>0.54</v>
      </c>
      <c r="AA256" s="159">
        <f>'приложение 1.1 '!Z256</f>
        <v>0</v>
      </c>
      <c r="AB256" s="159">
        <f>'приложение 1.1 '!AA256</f>
        <v>0</v>
      </c>
      <c r="AC256" s="159">
        <f>'приложение 1.1 '!AB256</f>
        <v>0.54</v>
      </c>
    </row>
    <row r="257" spans="1:29" ht="40.5">
      <c r="A257" s="659" t="str">
        <f>'приложение 1.1 '!A257</f>
        <v>1.1.5.66</v>
      </c>
      <c r="B257" s="692" t="str">
        <f>'приложение 1.1 '!B257</f>
        <v>Реконструкция КЛ-0,4 кВ РП-103 - д/с Солнышко</v>
      </c>
      <c r="C257" s="485" t="str">
        <f>'приложение 1.1 '!C257</f>
        <v>C/П</v>
      </c>
      <c r="D257" s="457">
        <f>'приложение 1.1 '!D257</f>
        <v>0.3</v>
      </c>
      <c r="E257" s="457">
        <f>'приложение 1.1 '!E257</f>
        <v>0</v>
      </c>
      <c r="F257" s="190">
        <v>11.368499999999999</v>
      </c>
      <c r="G257" s="485">
        <f>'приложение 1.1 '!F257</f>
        <v>2020</v>
      </c>
      <c r="H257" s="485">
        <f>'приложение 1.1 '!G257</f>
        <v>2020</v>
      </c>
      <c r="I257" s="159">
        <f>'приложение 1.1 '!H257</f>
        <v>0.54</v>
      </c>
      <c r="J257" s="159">
        <f>'приложение 1.1 '!I257</f>
        <v>0.54</v>
      </c>
      <c r="K257" s="159">
        <f>'приложение 1.1 '!J257</f>
        <v>0</v>
      </c>
      <c r="L257" s="159" t="str">
        <f>'приложение 1.1 '!K257</f>
        <v>-</v>
      </c>
      <c r="M257" s="159" t="str">
        <f>'приложение 1.1 '!L257</f>
        <v>-</v>
      </c>
      <c r="N257" s="159" t="str">
        <f>'приложение 1.1 '!M257</f>
        <v>-</v>
      </c>
      <c r="O257" s="159" t="str">
        <f>'приложение 1.1 '!N257</f>
        <v>-</v>
      </c>
      <c r="P257" s="159">
        <f>'приложение 1.1 '!O257</f>
        <v>0.3</v>
      </c>
      <c r="Q257" s="159">
        <f>'приложение 1.1 '!P257</f>
        <v>0</v>
      </c>
      <c r="R257" s="159" t="str">
        <f>'приложение 1.1 '!Q257</f>
        <v>-</v>
      </c>
      <c r="S257" s="159" t="str">
        <f>'приложение 1.1 '!R257</f>
        <v>-</v>
      </c>
      <c r="T257" s="159" t="str">
        <f>'приложение 1.1 '!S257</f>
        <v>-</v>
      </c>
      <c r="U257" s="159" t="str">
        <f>'приложение 1.1 '!T257</f>
        <v>-</v>
      </c>
      <c r="V257" s="159">
        <f>'приложение 1.1 '!U257</f>
        <v>0.3</v>
      </c>
      <c r="W257" s="159">
        <f>'приложение 1.1 '!V257</f>
        <v>0</v>
      </c>
      <c r="X257" s="159">
        <f>'приложение 1.1 '!W257</f>
        <v>0</v>
      </c>
      <c r="Y257" s="159">
        <f>'приложение 1.1 '!X257</f>
        <v>0</v>
      </c>
      <c r="Z257" s="159">
        <f>'приложение 1.1 '!Y257</f>
        <v>0.54</v>
      </c>
      <c r="AA257" s="159">
        <f>'приложение 1.1 '!Z257</f>
        <v>0</v>
      </c>
      <c r="AB257" s="159">
        <f>'приложение 1.1 '!AA257</f>
        <v>0</v>
      </c>
      <c r="AC257" s="159">
        <f>'приложение 1.1 '!AB257</f>
        <v>0.54</v>
      </c>
    </row>
    <row r="258" spans="1:29" ht="40.5">
      <c r="A258" s="659" t="str">
        <f>'приложение 1.1 '!A258</f>
        <v>1.1.5.67</v>
      </c>
      <c r="B258" s="692" t="str">
        <f>'приложение 1.1 '!B258</f>
        <v>Реконструкция КЛ-0,4 кВ РП-103 - ул. Дзержинского, 14В</v>
      </c>
      <c r="C258" s="485" t="str">
        <f>'приложение 1.1 '!C258</f>
        <v>C/П</v>
      </c>
      <c r="D258" s="457">
        <f>'приложение 1.1 '!D258</f>
        <v>0.44800000000000001</v>
      </c>
      <c r="E258" s="457">
        <f>'приложение 1.1 '!E258</f>
        <v>0</v>
      </c>
      <c r="F258" s="190">
        <v>11.368499999999999</v>
      </c>
      <c r="G258" s="485">
        <f>'приложение 1.1 '!F258</f>
        <v>2020</v>
      </c>
      <c r="H258" s="485">
        <f>'приложение 1.1 '!G258</f>
        <v>2020</v>
      </c>
      <c r="I258" s="159">
        <f>'приложение 1.1 '!H258</f>
        <v>0.80640000000000001</v>
      </c>
      <c r="J258" s="159">
        <f>'приложение 1.1 '!I258</f>
        <v>0.80640000000000001</v>
      </c>
      <c r="K258" s="159">
        <f>'приложение 1.1 '!J258</f>
        <v>0</v>
      </c>
      <c r="L258" s="159" t="str">
        <f>'приложение 1.1 '!K258</f>
        <v>-</v>
      </c>
      <c r="M258" s="159" t="str">
        <f>'приложение 1.1 '!L258</f>
        <v>-</v>
      </c>
      <c r="N258" s="159" t="str">
        <f>'приложение 1.1 '!M258</f>
        <v>-</v>
      </c>
      <c r="O258" s="159" t="str">
        <f>'приложение 1.1 '!N258</f>
        <v>-</v>
      </c>
      <c r="P258" s="159">
        <f>'приложение 1.1 '!O258</f>
        <v>0.44800000000000001</v>
      </c>
      <c r="Q258" s="159">
        <f>'приложение 1.1 '!P258</f>
        <v>0</v>
      </c>
      <c r="R258" s="159" t="str">
        <f>'приложение 1.1 '!Q258</f>
        <v>-</v>
      </c>
      <c r="S258" s="159" t="str">
        <f>'приложение 1.1 '!R258</f>
        <v>-</v>
      </c>
      <c r="T258" s="159" t="str">
        <f>'приложение 1.1 '!S258</f>
        <v>-</v>
      </c>
      <c r="U258" s="159" t="str">
        <f>'приложение 1.1 '!T258</f>
        <v>-</v>
      </c>
      <c r="V258" s="159">
        <f>'приложение 1.1 '!U258</f>
        <v>0.44800000000000001</v>
      </c>
      <c r="W258" s="159">
        <f>'приложение 1.1 '!V258</f>
        <v>0</v>
      </c>
      <c r="X258" s="159">
        <f>'приложение 1.1 '!W258</f>
        <v>0</v>
      </c>
      <c r="Y258" s="159">
        <f>'приложение 1.1 '!X258</f>
        <v>0</v>
      </c>
      <c r="Z258" s="159">
        <f>'приложение 1.1 '!Y258</f>
        <v>0.80640000000000001</v>
      </c>
      <c r="AA258" s="159">
        <f>'приложение 1.1 '!Z258</f>
        <v>0</v>
      </c>
      <c r="AB258" s="159">
        <f>'приложение 1.1 '!AA258</f>
        <v>0</v>
      </c>
      <c r="AC258" s="159">
        <f>'приложение 1.1 '!AB258</f>
        <v>0.80640000000000001</v>
      </c>
    </row>
    <row r="259" spans="1:29" ht="40.5">
      <c r="A259" s="659" t="str">
        <f>'приложение 1.1 '!A259</f>
        <v>1.1.5.68</v>
      </c>
      <c r="B259" s="692" t="str">
        <f>'приложение 1.1 '!B259</f>
        <v>Реконструкция КЛ-0,4 кВ РП-114 - ул. Гагарина, 26</v>
      </c>
      <c r="C259" s="485" t="str">
        <f>'приложение 1.1 '!C259</f>
        <v>C/П</v>
      </c>
      <c r="D259" s="457">
        <f>'приложение 1.1 '!D259</f>
        <v>0.16</v>
      </c>
      <c r="E259" s="457">
        <f>'приложение 1.1 '!E259</f>
        <v>0</v>
      </c>
      <c r="F259" s="190">
        <v>12.746499999999999</v>
      </c>
      <c r="G259" s="485">
        <f>'приложение 1.1 '!F259</f>
        <v>2020</v>
      </c>
      <c r="H259" s="485">
        <f>'приложение 1.1 '!G259</f>
        <v>2020</v>
      </c>
      <c r="I259" s="159">
        <f>'приложение 1.1 '!H259</f>
        <v>0.28799999999999998</v>
      </c>
      <c r="J259" s="159">
        <f>'приложение 1.1 '!I259</f>
        <v>0.28799999999999998</v>
      </c>
      <c r="K259" s="159">
        <f>'приложение 1.1 '!J259</f>
        <v>0</v>
      </c>
      <c r="L259" s="159" t="str">
        <f>'приложение 1.1 '!K259</f>
        <v>-</v>
      </c>
      <c r="M259" s="159" t="str">
        <f>'приложение 1.1 '!L259</f>
        <v>-</v>
      </c>
      <c r="N259" s="159" t="str">
        <f>'приложение 1.1 '!M259</f>
        <v>-</v>
      </c>
      <c r="O259" s="159" t="str">
        <f>'приложение 1.1 '!N259</f>
        <v>-</v>
      </c>
      <c r="P259" s="159">
        <f>'приложение 1.1 '!O259</f>
        <v>0.16</v>
      </c>
      <c r="Q259" s="159">
        <f>'приложение 1.1 '!P259</f>
        <v>0</v>
      </c>
      <c r="R259" s="159" t="str">
        <f>'приложение 1.1 '!Q259</f>
        <v>-</v>
      </c>
      <c r="S259" s="159" t="str">
        <f>'приложение 1.1 '!R259</f>
        <v>-</v>
      </c>
      <c r="T259" s="159" t="str">
        <f>'приложение 1.1 '!S259</f>
        <v>-</v>
      </c>
      <c r="U259" s="159" t="str">
        <f>'приложение 1.1 '!T259</f>
        <v>-</v>
      </c>
      <c r="V259" s="159">
        <f>'приложение 1.1 '!U259</f>
        <v>0.16</v>
      </c>
      <c r="W259" s="159">
        <f>'приложение 1.1 '!V259</f>
        <v>0</v>
      </c>
      <c r="X259" s="159">
        <f>'приложение 1.1 '!W259</f>
        <v>0</v>
      </c>
      <c r="Y259" s="159">
        <f>'приложение 1.1 '!X259</f>
        <v>0</v>
      </c>
      <c r="Z259" s="159">
        <f>'приложение 1.1 '!Y259</f>
        <v>0.28799999999999998</v>
      </c>
      <c r="AA259" s="159">
        <f>'приложение 1.1 '!Z259</f>
        <v>0</v>
      </c>
      <c r="AB259" s="159">
        <f>'приложение 1.1 '!AA259</f>
        <v>0</v>
      </c>
      <c r="AC259" s="159">
        <f>'приложение 1.1 '!AB259</f>
        <v>0.28799999999999998</v>
      </c>
    </row>
    <row r="260" spans="1:29" ht="40.5">
      <c r="A260" s="659" t="str">
        <f>'приложение 1.1 '!A260</f>
        <v>1.1.5.69</v>
      </c>
      <c r="B260" s="692" t="str">
        <f>'приложение 1.1 '!B260</f>
        <v>Реконструкция КЛ-0,4 кВ РП-114 - ул. Просвещения, 33</v>
      </c>
      <c r="C260" s="485" t="str">
        <f>'приложение 1.1 '!C260</f>
        <v>C/П</v>
      </c>
      <c r="D260" s="457">
        <f>'приложение 1.1 '!D260</f>
        <v>0.5</v>
      </c>
      <c r="E260" s="457">
        <f>'приложение 1.1 '!E260</f>
        <v>0</v>
      </c>
      <c r="F260" s="190">
        <v>11.368499999999999</v>
      </c>
      <c r="G260" s="485">
        <f>'приложение 1.1 '!F260</f>
        <v>2020</v>
      </c>
      <c r="H260" s="485">
        <f>'приложение 1.1 '!G260</f>
        <v>2020</v>
      </c>
      <c r="I260" s="159">
        <f>'приложение 1.1 '!H260</f>
        <v>0.9</v>
      </c>
      <c r="J260" s="159">
        <f>'приложение 1.1 '!I260</f>
        <v>0.9</v>
      </c>
      <c r="K260" s="159">
        <f>'приложение 1.1 '!J260</f>
        <v>0</v>
      </c>
      <c r="L260" s="159" t="str">
        <f>'приложение 1.1 '!K260</f>
        <v>-</v>
      </c>
      <c r="M260" s="159" t="str">
        <f>'приложение 1.1 '!L260</f>
        <v>-</v>
      </c>
      <c r="N260" s="159" t="str">
        <f>'приложение 1.1 '!M260</f>
        <v>-</v>
      </c>
      <c r="O260" s="159" t="str">
        <f>'приложение 1.1 '!N260</f>
        <v>-</v>
      </c>
      <c r="P260" s="159">
        <f>'приложение 1.1 '!O260</f>
        <v>0.5</v>
      </c>
      <c r="Q260" s="159">
        <f>'приложение 1.1 '!P260</f>
        <v>0</v>
      </c>
      <c r="R260" s="159" t="str">
        <f>'приложение 1.1 '!Q260</f>
        <v>-</v>
      </c>
      <c r="S260" s="159" t="str">
        <f>'приложение 1.1 '!R260</f>
        <v>-</v>
      </c>
      <c r="T260" s="159" t="str">
        <f>'приложение 1.1 '!S260</f>
        <v>-</v>
      </c>
      <c r="U260" s="159" t="str">
        <f>'приложение 1.1 '!T260</f>
        <v>-</v>
      </c>
      <c r="V260" s="159">
        <f>'приложение 1.1 '!U260</f>
        <v>0.5</v>
      </c>
      <c r="W260" s="159">
        <f>'приложение 1.1 '!V260</f>
        <v>0</v>
      </c>
      <c r="X260" s="159">
        <f>'приложение 1.1 '!W260</f>
        <v>0</v>
      </c>
      <c r="Y260" s="159">
        <f>'приложение 1.1 '!X260</f>
        <v>0</v>
      </c>
      <c r="Z260" s="159">
        <f>'приложение 1.1 '!Y260</f>
        <v>0.9</v>
      </c>
      <c r="AA260" s="159">
        <f>'приложение 1.1 '!Z260</f>
        <v>0</v>
      </c>
      <c r="AB260" s="159">
        <f>'приложение 1.1 '!AA260</f>
        <v>0</v>
      </c>
      <c r="AC260" s="159">
        <f>'приложение 1.1 '!AB260</f>
        <v>0.9</v>
      </c>
    </row>
    <row r="261" spans="1:29" ht="40.5">
      <c r="A261" s="659" t="str">
        <f>'приложение 1.1 '!A261</f>
        <v>1.1.5.70</v>
      </c>
      <c r="B261" s="692" t="str">
        <f>'приложение 1.1 '!B261</f>
        <v>Реконструкция КЛ-0,4 кВ РП-114 - ул. Просвещения, 35</v>
      </c>
      <c r="C261" s="485" t="str">
        <f>'приложение 1.1 '!C261</f>
        <v>C/П</v>
      </c>
      <c r="D261" s="457">
        <f>'приложение 1.1 '!D261</f>
        <v>0.36</v>
      </c>
      <c r="E261" s="457">
        <f>'приложение 1.1 '!E261</f>
        <v>0</v>
      </c>
      <c r="F261" s="190">
        <v>12.401999999999999</v>
      </c>
      <c r="G261" s="485">
        <f>'приложение 1.1 '!F261</f>
        <v>2020</v>
      </c>
      <c r="H261" s="485">
        <f>'приложение 1.1 '!G261</f>
        <v>2020</v>
      </c>
      <c r="I261" s="159">
        <f>'приложение 1.1 '!H261</f>
        <v>0.64800000000000002</v>
      </c>
      <c r="J261" s="159">
        <f>'приложение 1.1 '!I261</f>
        <v>0.64800000000000002</v>
      </c>
      <c r="K261" s="159">
        <f>'приложение 1.1 '!J261</f>
        <v>0</v>
      </c>
      <c r="L261" s="159" t="str">
        <f>'приложение 1.1 '!K261</f>
        <v>-</v>
      </c>
      <c r="M261" s="159" t="str">
        <f>'приложение 1.1 '!L261</f>
        <v>-</v>
      </c>
      <c r="N261" s="159" t="str">
        <f>'приложение 1.1 '!M261</f>
        <v>-</v>
      </c>
      <c r="O261" s="159" t="str">
        <f>'приложение 1.1 '!N261</f>
        <v>-</v>
      </c>
      <c r="P261" s="159">
        <f>'приложение 1.1 '!O261</f>
        <v>0.36</v>
      </c>
      <c r="Q261" s="159">
        <f>'приложение 1.1 '!P261</f>
        <v>0</v>
      </c>
      <c r="R261" s="159" t="str">
        <f>'приложение 1.1 '!Q261</f>
        <v>-</v>
      </c>
      <c r="S261" s="159" t="str">
        <f>'приложение 1.1 '!R261</f>
        <v>-</v>
      </c>
      <c r="T261" s="159" t="str">
        <f>'приложение 1.1 '!S261</f>
        <v>-</v>
      </c>
      <c r="U261" s="159" t="str">
        <f>'приложение 1.1 '!T261</f>
        <v>-</v>
      </c>
      <c r="V261" s="159">
        <f>'приложение 1.1 '!U261</f>
        <v>0.36</v>
      </c>
      <c r="W261" s="159">
        <f>'приложение 1.1 '!V261</f>
        <v>0</v>
      </c>
      <c r="X261" s="159">
        <f>'приложение 1.1 '!W261</f>
        <v>0</v>
      </c>
      <c r="Y261" s="159">
        <f>'приложение 1.1 '!X261</f>
        <v>0</v>
      </c>
      <c r="Z261" s="159">
        <f>'приложение 1.1 '!Y261</f>
        <v>0.64800000000000002</v>
      </c>
      <c r="AA261" s="159">
        <f>'приложение 1.1 '!Z261</f>
        <v>0</v>
      </c>
      <c r="AB261" s="159">
        <f>'приложение 1.1 '!AA261</f>
        <v>0</v>
      </c>
      <c r="AC261" s="159">
        <f>'приложение 1.1 '!AB261</f>
        <v>0.64800000000000002</v>
      </c>
    </row>
    <row r="262" spans="1:29" ht="40.5">
      <c r="A262" s="659" t="str">
        <f>'приложение 1.1 '!A262</f>
        <v>1.1.5.71</v>
      </c>
      <c r="B262" s="692" t="str">
        <f>'приложение 1.1 '!B262</f>
        <v>Реконструкция КЛ-0,4 кВ РП-114 - ул. Просвещения, 39</v>
      </c>
      <c r="C262" s="485" t="str">
        <f>'приложение 1.1 '!C262</f>
        <v>C/П</v>
      </c>
      <c r="D262" s="457">
        <f>'приложение 1.1 '!D262</f>
        <v>0.24</v>
      </c>
      <c r="E262" s="457">
        <f>'приложение 1.1 '!E262</f>
        <v>0</v>
      </c>
      <c r="F262" s="190">
        <v>11.368499999999999</v>
      </c>
      <c r="G262" s="485">
        <f>'приложение 1.1 '!F262</f>
        <v>2020</v>
      </c>
      <c r="H262" s="485">
        <f>'приложение 1.1 '!G262</f>
        <v>2020</v>
      </c>
      <c r="I262" s="159">
        <f>'приложение 1.1 '!H262</f>
        <v>0.432</v>
      </c>
      <c r="J262" s="159">
        <f>'приложение 1.1 '!I262</f>
        <v>0.432</v>
      </c>
      <c r="K262" s="159">
        <f>'приложение 1.1 '!J262</f>
        <v>0</v>
      </c>
      <c r="L262" s="159" t="str">
        <f>'приложение 1.1 '!K262</f>
        <v>-</v>
      </c>
      <c r="M262" s="159" t="str">
        <f>'приложение 1.1 '!L262</f>
        <v>-</v>
      </c>
      <c r="N262" s="159" t="str">
        <f>'приложение 1.1 '!M262</f>
        <v>-</v>
      </c>
      <c r="O262" s="159" t="str">
        <f>'приложение 1.1 '!N262</f>
        <v>-</v>
      </c>
      <c r="P262" s="159">
        <f>'приложение 1.1 '!O262</f>
        <v>0.24</v>
      </c>
      <c r="Q262" s="159">
        <f>'приложение 1.1 '!P262</f>
        <v>0</v>
      </c>
      <c r="R262" s="159" t="str">
        <f>'приложение 1.1 '!Q262</f>
        <v>-</v>
      </c>
      <c r="S262" s="159" t="str">
        <f>'приложение 1.1 '!R262</f>
        <v>-</v>
      </c>
      <c r="T262" s="159" t="str">
        <f>'приложение 1.1 '!S262</f>
        <v>-</v>
      </c>
      <c r="U262" s="159" t="str">
        <f>'приложение 1.1 '!T262</f>
        <v>-</v>
      </c>
      <c r="V262" s="159">
        <f>'приложение 1.1 '!U262</f>
        <v>0.24</v>
      </c>
      <c r="W262" s="159">
        <f>'приложение 1.1 '!V262</f>
        <v>0</v>
      </c>
      <c r="X262" s="159">
        <f>'приложение 1.1 '!W262</f>
        <v>0</v>
      </c>
      <c r="Y262" s="159">
        <f>'приложение 1.1 '!X262</f>
        <v>0</v>
      </c>
      <c r="Z262" s="159">
        <f>'приложение 1.1 '!Y262</f>
        <v>0.432</v>
      </c>
      <c r="AA262" s="159">
        <f>'приложение 1.1 '!Z262</f>
        <v>0</v>
      </c>
      <c r="AB262" s="159">
        <f>'приложение 1.1 '!AA262</f>
        <v>0</v>
      </c>
      <c r="AC262" s="159">
        <f>'приложение 1.1 '!AB262</f>
        <v>0.432</v>
      </c>
    </row>
    <row r="263" spans="1:29" ht="40.5">
      <c r="A263" s="659" t="str">
        <f>'приложение 1.1 '!A263</f>
        <v>1.1.5.72</v>
      </c>
      <c r="B263" s="692" t="str">
        <f>'приложение 1.1 '!B263</f>
        <v>Реконструкция КЛ-0,4 кВ РП-114 - ул. Просвещения, 41</v>
      </c>
      <c r="C263" s="485" t="str">
        <f>'приложение 1.1 '!C263</f>
        <v>C/П</v>
      </c>
      <c r="D263" s="457">
        <f>'приложение 1.1 '!D263</f>
        <v>0.28999999999999998</v>
      </c>
      <c r="E263" s="457">
        <f>'приложение 1.1 '!E263</f>
        <v>0</v>
      </c>
      <c r="F263" s="190">
        <v>11.712999999999999</v>
      </c>
      <c r="G263" s="485">
        <f>'приложение 1.1 '!F263</f>
        <v>2020</v>
      </c>
      <c r="H263" s="485">
        <f>'приложение 1.1 '!G263</f>
        <v>2020</v>
      </c>
      <c r="I263" s="159">
        <f>'приложение 1.1 '!H263</f>
        <v>0.52200000000000002</v>
      </c>
      <c r="J263" s="159">
        <f>'приложение 1.1 '!I263</f>
        <v>0.52200000000000002</v>
      </c>
      <c r="K263" s="159">
        <f>'приложение 1.1 '!J263</f>
        <v>0</v>
      </c>
      <c r="L263" s="159" t="str">
        <f>'приложение 1.1 '!K263</f>
        <v>-</v>
      </c>
      <c r="M263" s="159" t="str">
        <f>'приложение 1.1 '!L263</f>
        <v>-</v>
      </c>
      <c r="N263" s="159" t="str">
        <f>'приложение 1.1 '!M263</f>
        <v>-</v>
      </c>
      <c r="O263" s="159" t="str">
        <f>'приложение 1.1 '!N263</f>
        <v>-</v>
      </c>
      <c r="P263" s="159">
        <f>'приложение 1.1 '!O263</f>
        <v>0.28999999999999998</v>
      </c>
      <c r="Q263" s="159">
        <f>'приложение 1.1 '!P263</f>
        <v>0</v>
      </c>
      <c r="R263" s="159" t="str">
        <f>'приложение 1.1 '!Q263</f>
        <v>-</v>
      </c>
      <c r="S263" s="159" t="str">
        <f>'приложение 1.1 '!R263</f>
        <v>-</v>
      </c>
      <c r="T263" s="159" t="str">
        <f>'приложение 1.1 '!S263</f>
        <v>-</v>
      </c>
      <c r="U263" s="159" t="str">
        <f>'приложение 1.1 '!T263</f>
        <v>-</v>
      </c>
      <c r="V263" s="159">
        <f>'приложение 1.1 '!U263</f>
        <v>0.28999999999999998</v>
      </c>
      <c r="W263" s="159">
        <f>'приложение 1.1 '!V263</f>
        <v>0</v>
      </c>
      <c r="X263" s="159">
        <f>'приложение 1.1 '!W263</f>
        <v>0</v>
      </c>
      <c r="Y263" s="159">
        <f>'приложение 1.1 '!X263</f>
        <v>0</v>
      </c>
      <c r="Z263" s="159">
        <f>'приложение 1.1 '!Y263</f>
        <v>0.52200000000000002</v>
      </c>
      <c r="AA263" s="159">
        <f>'приложение 1.1 '!Z263</f>
        <v>0</v>
      </c>
      <c r="AB263" s="159">
        <f>'приложение 1.1 '!AA263</f>
        <v>0</v>
      </c>
      <c r="AC263" s="159">
        <f>'приложение 1.1 '!AB263</f>
        <v>0.52200000000000002</v>
      </c>
    </row>
    <row r="264" spans="1:29" ht="40.5">
      <c r="A264" s="659" t="str">
        <f>'приложение 1.1 '!A264</f>
        <v>1.1.5.73</v>
      </c>
      <c r="B264" s="692" t="str">
        <f>'приложение 1.1 '!B264</f>
        <v>Реконструкция КЛ-0,4 кВ РП-123 - пр-д. Первопроходцев, 14/1</v>
      </c>
      <c r="C264" s="485" t="str">
        <f>'приложение 1.1 '!C264</f>
        <v>C/П</v>
      </c>
      <c r="D264" s="457">
        <f>'приложение 1.1 '!D264</f>
        <v>0.12</v>
      </c>
      <c r="E264" s="457">
        <f>'приложение 1.1 '!E264</f>
        <v>0</v>
      </c>
      <c r="F264" s="190">
        <v>11.368499999999999</v>
      </c>
      <c r="G264" s="485">
        <f>'приложение 1.1 '!F264</f>
        <v>2020</v>
      </c>
      <c r="H264" s="485">
        <f>'приложение 1.1 '!G264</f>
        <v>2020</v>
      </c>
      <c r="I264" s="159">
        <f>'приложение 1.1 '!H264</f>
        <v>0.216</v>
      </c>
      <c r="J264" s="159">
        <f>'приложение 1.1 '!I264</f>
        <v>0.216</v>
      </c>
      <c r="K264" s="159">
        <f>'приложение 1.1 '!J264</f>
        <v>0</v>
      </c>
      <c r="L264" s="159" t="str">
        <f>'приложение 1.1 '!K264</f>
        <v>-</v>
      </c>
      <c r="M264" s="159" t="str">
        <f>'приложение 1.1 '!L264</f>
        <v>-</v>
      </c>
      <c r="N264" s="159" t="str">
        <f>'приложение 1.1 '!M264</f>
        <v>-</v>
      </c>
      <c r="O264" s="159" t="str">
        <f>'приложение 1.1 '!N264</f>
        <v>-</v>
      </c>
      <c r="P264" s="159">
        <f>'приложение 1.1 '!O264</f>
        <v>0.12</v>
      </c>
      <c r="Q264" s="159">
        <f>'приложение 1.1 '!P264</f>
        <v>0</v>
      </c>
      <c r="R264" s="159" t="str">
        <f>'приложение 1.1 '!Q264</f>
        <v>-</v>
      </c>
      <c r="S264" s="159" t="str">
        <f>'приложение 1.1 '!R264</f>
        <v>-</v>
      </c>
      <c r="T264" s="159" t="str">
        <f>'приложение 1.1 '!S264</f>
        <v>-</v>
      </c>
      <c r="U264" s="159" t="str">
        <f>'приложение 1.1 '!T264</f>
        <v>-</v>
      </c>
      <c r="V264" s="159">
        <f>'приложение 1.1 '!U264</f>
        <v>0.12</v>
      </c>
      <c r="W264" s="159">
        <f>'приложение 1.1 '!V264</f>
        <v>0</v>
      </c>
      <c r="X264" s="159">
        <f>'приложение 1.1 '!W264</f>
        <v>0</v>
      </c>
      <c r="Y264" s="159">
        <f>'приложение 1.1 '!X264</f>
        <v>0</v>
      </c>
      <c r="Z264" s="159">
        <f>'приложение 1.1 '!Y264</f>
        <v>0.216</v>
      </c>
      <c r="AA264" s="159">
        <f>'приложение 1.1 '!Z264</f>
        <v>0</v>
      </c>
      <c r="AB264" s="159">
        <f>'приложение 1.1 '!AA264</f>
        <v>0</v>
      </c>
      <c r="AC264" s="159">
        <f>'приложение 1.1 '!AB264</f>
        <v>0.216</v>
      </c>
    </row>
    <row r="265" spans="1:29" ht="40.5">
      <c r="A265" s="659" t="str">
        <f>'приложение 1.1 '!A265</f>
        <v>1.1.5.74</v>
      </c>
      <c r="B265" s="692" t="str">
        <f>'приложение 1.1 '!B265</f>
        <v>Реконструкция КЛ-0,4 кВ ТП-201 - ул. 60 лет Октября, 14</v>
      </c>
      <c r="C265" s="485" t="str">
        <f>'приложение 1.1 '!C265</f>
        <v>C/П</v>
      </c>
      <c r="D265" s="457">
        <f>'приложение 1.1 '!D265</f>
        <v>0.14000000000000001</v>
      </c>
      <c r="E265" s="457">
        <f>'приложение 1.1 '!E265</f>
        <v>0</v>
      </c>
      <c r="F265" s="190">
        <v>11.368499999999999</v>
      </c>
      <c r="G265" s="485">
        <f>'приложение 1.1 '!F265</f>
        <v>2020</v>
      </c>
      <c r="H265" s="485">
        <f>'приложение 1.1 '!G265</f>
        <v>2020</v>
      </c>
      <c r="I265" s="159">
        <f>'приложение 1.1 '!H265</f>
        <v>0.252</v>
      </c>
      <c r="J265" s="159">
        <f>'приложение 1.1 '!I265</f>
        <v>0.252</v>
      </c>
      <c r="K265" s="159">
        <f>'приложение 1.1 '!J265</f>
        <v>0</v>
      </c>
      <c r="L265" s="159" t="str">
        <f>'приложение 1.1 '!K265</f>
        <v>-</v>
      </c>
      <c r="M265" s="159" t="str">
        <f>'приложение 1.1 '!L265</f>
        <v>-</v>
      </c>
      <c r="N265" s="159" t="str">
        <f>'приложение 1.1 '!M265</f>
        <v>-</v>
      </c>
      <c r="O265" s="159" t="str">
        <f>'приложение 1.1 '!N265</f>
        <v>-</v>
      </c>
      <c r="P265" s="159">
        <f>'приложение 1.1 '!O265</f>
        <v>0.14000000000000001</v>
      </c>
      <c r="Q265" s="159">
        <f>'приложение 1.1 '!P265</f>
        <v>0</v>
      </c>
      <c r="R265" s="159" t="str">
        <f>'приложение 1.1 '!Q265</f>
        <v>-</v>
      </c>
      <c r="S265" s="159" t="str">
        <f>'приложение 1.1 '!R265</f>
        <v>-</v>
      </c>
      <c r="T265" s="159" t="str">
        <f>'приложение 1.1 '!S265</f>
        <v>-</v>
      </c>
      <c r="U265" s="159" t="str">
        <f>'приложение 1.1 '!T265</f>
        <v>-</v>
      </c>
      <c r="V265" s="159">
        <f>'приложение 1.1 '!U265</f>
        <v>0.14000000000000001</v>
      </c>
      <c r="W265" s="159">
        <f>'приложение 1.1 '!V265</f>
        <v>0</v>
      </c>
      <c r="X265" s="159">
        <f>'приложение 1.1 '!W265</f>
        <v>0</v>
      </c>
      <c r="Y265" s="159">
        <f>'приложение 1.1 '!X265</f>
        <v>0</v>
      </c>
      <c r="Z265" s="159">
        <f>'приложение 1.1 '!Y265</f>
        <v>0.252</v>
      </c>
      <c r="AA265" s="159">
        <f>'приложение 1.1 '!Z265</f>
        <v>0</v>
      </c>
      <c r="AB265" s="159">
        <f>'приложение 1.1 '!AA265</f>
        <v>0</v>
      </c>
      <c r="AC265" s="159">
        <f>'приложение 1.1 '!AB265</f>
        <v>0.252</v>
      </c>
    </row>
    <row r="266" spans="1:29" ht="40.5">
      <c r="A266" s="659" t="str">
        <f>'приложение 1.1 '!A266</f>
        <v>1.1.5.75</v>
      </c>
      <c r="B266" s="692" t="str">
        <f>'приложение 1.1 '!B266</f>
        <v>Реконструкция КЛ-0,4 кВ ТП-218 - Сберкасса</v>
      </c>
      <c r="C266" s="485" t="str">
        <f>'приложение 1.1 '!C266</f>
        <v>C/П</v>
      </c>
      <c r="D266" s="457">
        <f>'приложение 1.1 '!D266</f>
        <v>0.5</v>
      </c>
      <c r="E266" s="457">
        <f>'приложение 1.1 '!E266</f>
        <v>0</v>
      </c>
      <c r="F266" s="190">
        <v>12.057499999999999</v>
      </c>
      <c r="G266" s="485">
        <f>'приложение 1.1 '!F266</f>
        <v>2020</v>
      </c>
      <c r="H266" s="485">
        <f>'приложение 1.1 '!G266</f>
        <v>2020</v>
      </c>
      <c r="I266" s="159">
        <f>'приложение 1.1 '!H266</f>
        <v>0.9</v>
      </c>
      <c r="J266" s="159">
        <f>'приложение 1.1 '!I266</f>
        <v>0.9</v>
      </c>
      <c r="K266" s="159">
        <f>'приложение 1.1 '!J266</f>
        <v>0</v>
      </c>
      <c r="L266" s="159" t="str">
        <f>'приложение 1.1 '!K266</f>
        <v>-</v>
      </c>
      <c r="M266" s="159" t="str">
        <f>'приложение 1.1 '!L266</f>
        <v>-</v>
      </c>
      <c r="N266" s="159" t="str">
        <f>'приложение 1.1 '!M266</f>
        <v>-</v>
      </c>
      <c r="O266" s="159" t="str">
        <f>'приложение 1.1 '!N266</f>
        <v>-</v>
      </c>
      <c r="P266" s="159">
        <f>'приложение 1.1 '!O266</f>
        <v>0.5</v>
      </c>
      <c r="Q266" s="159">
        <f>'приложение 1.1 '!P266</f>
        <v>0</v>
      </c>
      <c r="R266" s="159" t="str">
        <f>'приложение 1.1 '!Q266</f>
        <v>-</v>
      </c>
      <c r="S266" s="159" t="str">
        <f>'приложение 1.1 '!R266</f>
        <v>-</v>
      </c>
      <c r="T266" s="159" t="str">
        <f>'приложение 1.1 '!S266</f>
        <v>-</v>
      </c>
      <c r="U266" s="159" t="str">
        <f>'приложение 1.1 '!T266</f>
        <v>-</v>
      </c>
      <c r="V266" s="159">
        <f>'приложение 1.1 '!U266</f>
        <v>0.5</v>
      </c>
      <c r="W266" s="159">
        <f>'приложение 1.1 '!V266</f>
        <v>0</v>
      </c>
      <c r="X266" s="159">
        <f>'приложение 1.1 '!W266</f>
        <v>0</v>
      </c>
      <c r="Y266" s="159">
        <f>'приложение 1.1 '!X266</f>
        <v>0</v>
      </c>
      <c r="Z266" s="159">
        <f>'приложение 1.1 '!Y266</f>
        <v>0.9</v>
      </c>
      <c r="AA266" s="159">
        <f>'приложение 1.1 '!Z266</f>
        <v>0</v>
      </c>
      <c r="AB266" s="159">
        <f>'приложение 1.1 '!AA266</f>
        <v>0</v>
      </c>
      <c r="AC266" s="159">
        <f>'приложение 1.1 '!AB266</f>
        <v>0.9</v>
      </c>
    </row>
    <row r="267" spans="1:29" ht="40.5">
      <c r="A267" s="659" t="str">
        <f>'приложение 1.1 '!A267</f>
        <v>1.1.5.76</v>
      </c>
      <c r="B267" s="692" t="str">
        <f>'приложение 1.1 '!B267</f>
        <v>Реконструкция КЛ-0,4 кВ ТП-237 - пр-т. Набережный, 4В</v>
      </c>
      <c r="C267" s="485" t="str">
        <f>'приложение 1.1 '!C267</f>
        <v>C/П</v>
      </c>
      <c r="D267" s="457">
        <f>'приложение 1.1 '!D267</f>
        <v>0.3</v>
      </c>
      <c r="E267" s="457">
        <f>'приложение 1.1 '!E267</f>
        <v>0</v>
      </c>
      <c r="F267" s="190">
        <v>12.06</v>
      </c>
      <c r="G267" s="485">
        <f>'приложение 1.1 '!F267</f>
        <v>2020</v>
      </c>
      <c r="H267" s="485">
        <f>'приложение 1.1 '!G267</f>
        <v>2020</v>
      </c>
      <c r="I267" s="159">
        <f>'приложение 1.1 '!H267</f>
        <v>0.54</v>
      </c>
      <c r="J267" s="159">
        <f>'приложение 1.1 '!I267</f>
        <v>0.54</v>
      </c>
      <c r="K267" s="159">
        <f>'приложение 1.1 '!J267</f>
        <v>0</v>
      </c>
      <c r="L267" s="159" t="str">
        <f>'приложение 1.1 '!K267</f>
        <v>-</v>
      </c>
      <c r="M267" s="159" t="str">
        <f>'приложение 1.1 '!L267</f>
        <v>-</v>
      </c>
      <c r="N267" s="159" t="str">
        <f>'приложение 1.1 '!M267</f>
        <v>-</v>
      </c>
      <c r="O267" s="159" t="str">
        <f>'приложение 1.1 '!N267</f>
        <v>-</v>
      </c>
      <c r="P267" s="159">
        <f>'приложение 1.1 '!O267</f>
        <v>0.3</v>
      </c>
      <c r="Q267" s="159">
        <f>'приложение 1.1 '!P267</f>
        <v>0</v>
      </c>
      <c r="R267" s="159" t="str">
        <f>'приложение 1.1 '!Q267</f>
        <v>-</v>
      </c>
      <c r="S267" s="159" t="str">
        <f>'приложение 1.1 '!R267</f>
        <v>-</v>
      </c>
      <c r="T267" s="159" t="str">
        <f>'приложение 1.1 '!S267</f>
        <v>-</v>
      </c>
      <c r="U267" s="159" t="str">
        <f>'приложение 1.1 '!T267</f>
        <v>-</v>
      </c>
      <c r="V267" s="159">
        <f>'приложение 1.1 '!U267</f>
        <v>0.3</v>
      </c>
      <c r="W267" s="159">
        <f>'приложение 1.1 '!V267</f>
        <v>0</v>
      </c>
      <c r="X267" s="159">
        <f>'приложение 1.1 '!W267</f>
        <v>0</v>
      </c>
      <c r="Y267" s="159">
        <f>'приложение 1.1 '!X267</f>
        <v>0</v>
      </c>
      <c r="Z267" s="159">
        <f>'приложение 1.1 '!Y267</f>
        <v>0.54</v>
      </c>
      <c r="AA267" s="159">
        <f>'приложение 1.1 '!Z267</f>
        <v>0</v>
      </c>
      <c r="AB267" s="159">
        <f>'приложение 1.1 '!AA267</f>
        <v>0</v>
      </c>
      <c r="AC267" s="159">
        <f>'приложение 1.1 '!AB267</f>
        <v>0.54</v>
      </c>
    </row>
    <row r="268" spans="1:29" ht="40.5">
      <c r="A268" s="659" t="str">
        <f>'приложение 1.1 '!A268</f>
        <v>1.1.5.77</v>
      </c>
      <c r="B268" s="692" t="str">
        <f>'приложение 1.1 '!B268</f>
        <v>Реконструкция КЛ-0,4 кВ ТП-238 - пр-т. Набережный, 10</v>
      </c>
      <c r="C268" s="485" t="str">
        <f>'приложение 1.1 '!C268</f>
        <v>C/П</v>
      </c>
      <c r="D268" s="457">
        <f>'приложение 1.1 '!D268</f>
        <v>0.28000000000000003</v>
      </c>
      <c r="E268" s="457">
        <f>'приложение 1.1 '!E268</f>
        <v>0</v>
      </c>
      <c r="F268" s="190">
        <v>12.06</v>
      </c>
      <c r="G268" s="485">
        <f>'приложение 1.1 '!F268</f>
        <v>2020</v>
      </c>
      <c r="H268" s="485">
        <f>'приложение 1.1 '!G268</f>
        <v>2020</v>
      </c>
      <c r="I268" s="159">
        <f>'приложение 1.1 '!H268</f>
        <v>0.504</v>
      </c>
      <c r="J268" s="159">
        <f>'приложение 1.1 '!I268</f>
        <v>0.504</v>
      </c>
      <c r="K268" s="159">
        <f>'приложение 1.1 '!J268</f>
        <v>0</v>
      </c>
      <c r="L268" s="159" t="str">
        <f>'приложение 1.1 '!K268</f>
        <v>-</v>
      </c>
      <c r="M268" s="159" t="str">
        <f>'приложение 1.1 '!L268</f>
        <v>-</v>
      </c>
      <c r="N268" s="159" t="str">
        <f>'приложение 1.1 '!M268</f>
        <v>-</v>
      </c>
      <c r="O268" s="159" t="str">
        <f>'приложение 1.1 '!N268</f>
        <v>-</v>
      </c>
      <c r="P268" s="159">
        <f>'приложение 1.1 '!O268</f>
        <v>0.28000000000000003</v>
      </c>
      <c r="Q268" s="159">
        <f>'приложение 1.1 '!P268</f>
        <v>0</v>
      </c>
      <c r="R268" s="159" t="str">
        <f>'приложение 1.1 '!Q268</f>
        <v>-</v>
      </c>
      <c r="S268" s="159" t="str">
        <f>'приложение 1.1 '!R268</f>
        <v>-</v>
      </c>
      <c r="T268" s="159" t="str">
        <f>'приложение 1.1 '!S268</f>
        <v>-</v>
      </c>
      <c r="U268" s="159" t="str">
        <f>'приложение 1.1 '!T268</f>
        <v>-</v>
      </c>
      <c r="V268" s="159">
        <f>'приложение 1.1 '!U268</f>
        <v>0.28000000000000003</v>
      </c>
      <c r="W268" s="159">
        <f>'приложение 1.1 '!V268</f>
        <v>0</v>
      </c>
      <c r="X268" s="159">
        <f>'приложение 1.1 '!W268</f>
        <v>0</v>
      </c>
      <c r="Y268" s="159">
        <f>'приложение 1.1 '!X268</f>
        <v>0</v>
      </c>
      <c r="Z268" s="159">
        <f>'приложение 1.1 '!Y268</f>
        <v>0.504</v>
      </c>
      <c r="AA268" s="159">
        <f>'приложение 1.1 '!Z268</f>
        <v>0</v>
      </c>
      <c r="AB268" s="159">
        <f>'приложение 1.1 '!AA268</f>
        <v>0</v>
      </c>
      <c r="AC268" s="159">
        <f>'приложение 1.1 '!AB268</f>
        <v>0.504</v>
      </c>
    </row>
    <row r="269" spans="1:29" ht="40.5">
      <c r="A269" s="659" t="str">
        <f>'приложение 1.1 '!A269</f>
        <v>1.1.5.78</v>
      </c>
      <c r="B269" s="692" t="str">
        <f>'приложение 1.1 '!B269</f>
        <v>Реконструкция КЛ-0,4 кВ ТП-240 - ул. Ленинградская, 5</v>
      </c>
      <c r="C269" s="485" t="str">
        <f>'приложение 1.1 '!C269</f>
        <v>C/П</v>
      </c>
      <c r="D269" s="457">
        <f>'приложение 1.1 '!D269</f>
        <v>0.22</v>
      </c>
      <c r="E269" s="457">
        <f>'приложение 1.1 '!E269</f>
        <v>0</v>
      </c>
      <c r="F269" s="190">
        <v>6.89</v>
      </c>
      <c r="G269" s="485">
        <f>'приложение 1.1 '!F269</f>
        <v>2022</v>
      </c>
      <c r="H269" s="485">
        <f>'приложение 1.1 '!G269</f>
        <v>2022</v>
      </c>
      <c r="I269" s="159">
        <f>'приложение 1.1 '!H269</f>
        <v>0.39600000000000002</v>
      </c>
      <c r="J269" s="159">
        <f>'приложение 1.1 '!I269</f>
        <v>0.39600000000000002</v>
      </c>
      <c r="K269" s="159">
        <f>'приложение 1.1 '!J269</f>
        <v>0</v>
      </c>
      <c r="L269" s="159" t="str">
        <f>'приложение 1.1 '!K269</f>
        <v>-</v>
      </c>
      <c r="M269" s="159" t="str">
        <f>'приложение 1.1 '!L269</f>
        <v>-</v>
      </c>
      <c r="N269" s="159" t="str">
        <f>'приложение 1.1 '!M269</f>
        <v>-</v>
      </c>
      <c r="O269" s="159" t="str">
        <f>'приложение 1.1 '!N269</f>
        <v>-</v>
      </c>
      <c r="P269" s="159" t="str">
        <f>'приложение 1.1 '!O269</f>
        <v>-</v>
      </c>
      <c r="Q269" s="159" t="str">
        <f>'приложение 1.1 '!P269</f>
        <v>-</v>
      </c>
      <c r="R269" s="159" t="str">
        <f>'приложение 1.1 '!Q269</f>
        <v>-</v>
      </c>
      <c r="S269" s="159" t="str">
        <f>'приложение 1.1 '!R269</f>
        <v>-</v>
      </c>
      <c r="T269" s="159">
        <f>'приложение 1.1 '!S269</f>
        <v>0.22</v>
      </c>
      <c r="U269" s="159">
        <f>'приложение 1.1 '!T269</f>
        <v>0</v>
      </c>
      <c r="V269" s="159">
        <f>'приложение 1.1 '!U269</f>
        <v>0.22</v>
      </c>
      <c r="W269" s="159">
        <f>'приложение 1.1 '!V269</f>
        <v>0</v>
      </c>
      <c r="X269" s="159">
        <f>'приложение 1.1 '!W269</f>
        <v>0</v>
      </c>
      <c r="Y269" s="159">
        <f>'приложение 1.1 '!X269</f>
        <v>0</v>
      </c>
      <c r="Z269" s="159">
        <f>'приложение 1.1 '!Y269</f>
        <v>0</v>
      </c>
      <c r="AA269" s="159">
        <f>'приложение 1.1 '!Z269</f>
        <v>0</v>
      </c>
      <c r="AB269" s="159">
        <f>'приложение 1.1 '!AA269</f>
        <v>0.39600000000000002</v>
      </c>
      <c r="AC269" s="159">
        <f>'приложение 1.1 '!AB269</f>
        <v>0.39600000000000002</v>
      </c>
    </row>
    <row r="270" spans="1:29" ht="40.5">
      <c r="A270" s="659" t="str">
        <f>'приложение 1.1 '!A270</f>
        <v>1.1.5.79</v>
      </c>
      <c r="B270" s="692" t="str">
        <f>'приложение 1.1 '!B270</f>
        <v>Реконструкция КЛ-0,4 кВ ТП-241 - пр-т. Набережный, 4</v>
      </c>
      <c r="C270" s="485" t="str">
        <f>'приложение 1.1 '!C270</f>
        <v>C/П</v>
      </c>
      <c r="D270" s="457">
        <f>'приложение 1.1 '!D270</f>
        <v>0.4</v>
      </c>
      <c r="E270" s="457">
        <f>'приложение 1.1 '!E270</f>
        <v>0</v>
      </c>
      <c r="F270" s="190">
        <v>6.89</v>
      </c>
      <c r="G270" s="485">
        <f>'приложение 1.1 '!F270</f>
        <v>2022</v>
      </c>
      <c r="H270" s="485">
        <f>'приложение 1.1 '!G270</f>
        <v>2022</v>
      </c>
      <c r="I270" s="159">
        <f>'приложение 1.1 '!H270</f>
        <v>0.72</v>
      </c>
      <c r="J270" s="159">
        <f>'приложение 1.1 '!I270</f>
        <v>0.72</v>
      </c>
      <c r="K270" s="159">
        <f>'приложение 1.1 '!J270</f>
        <v>0</v>
      </c>
      <c r="L270" s="159" t="str">
        <f>'приложение 1.1 '!K270</f>
        <v>-</v>
      </c>
      <c r="M270" s="159" t="str">
        <f>'приложение 1.1 '!L270</f>
        <v>-</v>
      </c>
      <c r="N270" s="159" t="str">
        <f>'приложение 1.1 '!M270</f>
        <v>-</v>
      </c>
      <c r="O270" s="159" t="str">
        <f>'приложение 1.1 '!N270</f>
        <v>-</v>
      </c>
      <c r="P270" s="159" t="str">
        <f>'приложение 1.1 '!O270</f>
        <v>-</v>
      </c>
      <c r="Q270" s="159" t="str">
        <f>'приложение 1.1 '!P270</f>
        <v>-</v>
      </c>
      <c r="R270" s="159" t="str">
        <f>'приложение 1.1 '!Q270</f>
        <v>-</v>
      </c>
      <c r="S270" s="159" t="str">
        <f>'приложение 1.1 '!R270</f>
        <v>-</v>
      </c>
      <c r="T270" s="159">
        <f>'приложение 1.1 '!S270</f>
        <v>0.4</v>
      </c>
      <c r="U270" s="159">
        <f>'приложение 1.1 '!T270</f>
        <v>0</v>
      </c>
      <c r="V270" s="159">
        <f>'приложение 1.1 '!U270</f>
        <v>0.4</v>
      </c>
      <c r="W270" s="159">
        <f>'приложение 1.1 '!V270</f>
        <v>0</v>
      </c>
      <c r="X270" s="159">
        <f>'приложение 1.1 '!W270</f>
        <v>0</v>
      </c>
      <c r="Y270" s="159">
        <f>'приложение 1.1 '!X270</f>
        <v>0</v>
      </c>
      <c r="Z270" s="159">
        <f>'приложение 1.1 '!Y270</f>
        <v>0</v>
      </c>
      <c r="AA270" s="159">
        <f>'приложение 1.1 '!Z270</f>
        <v>0</v>
      </c>
      <c r="AB270" s="159">
        <f>'приложение 1.1 '!AA270</f>
        <v>0.72</v>
      </c>
      <c r="AC270" s="159">
        <f>'приложение 1.1 '!AB270</f>
        <v>0.72</v>
      </c>
    </row>
    <row r="271" spans="1:29" ht="40.5">
      <c r="A271" s="659" t="str">
        <f>'приложение 1.1 '!A271</f>
        <v>1.1.5.80</v>
      </c>
      <c r="B271" s="692" t="str">
        <f>'приложение 1.1 '!B271</f>
        <v>Реконструкция КЛ-0,4 кВ ТП-241 - пр-т. Набережный, 4Б</v>
      </c>
      <c r="C271" s="485" t="str">
        <f>'приложение 1.1 '!C271</f>
        <v>C/П</v>
      </c>
      <c r="D271" s="457">
        <f>'приложение 1.1 '!D271</f>
        <v>0.16</v>
      </c>
      <c r="E271" s="457">
        <f>'приложение 1.1 '!E271</f>
        <v>0</v>
      </c>
      <c r="F271" s="190">
        <v>5.84</v>
      </c>
      <c r="G271" s="485">
        <f>'приложение 1.1 '!F271</f>
        <v>2022</v>
      </c>
      <c r="H271" s="485">
        <f>'приложение 1.1 '!G271</f>
        <v>2022</v>
      </c>
      <c r="I271" s="159">
        <f>'приложение 1.1 '!H271</f>
        <v>0.28799999999999998</v>
      </c>
      <c r="J271" s="159">
        <f>'приложение 1.1 '!I271</f>
        <v>0.28799999999999998</v>
      </c>
      <c r="K271" s="159">
        <f>'приложение 1.1 '!J271</f>
        <v>0</v>
      </c>
      <c r="L271" s="159" t="str">
        <f>'приложение 1.1 '!K271</f>
        <v>-</v>
      </c>
      <c r="M271" s="159" t="str">
        <f>'приложение 1.1 '!L271</f>
        <v>-</v>
      </c>
      <c r="N271" s="159" t="str">
        <f>'приложение 1.1 '!M271</f>
        <v>-</v>
      </c>
      <c r="O271" s="159" t="str">
        <f>'приложение 1.1 '!N271</f>
        <v>-</v>
      </c>
      <c r="P271" s="159" t="str">
        <f>'приложение 1.1 '!O271</f>
        <v>-</v>
      </c>
      <c r="Q271" s="159" t="str">
        <f>'приложение 1.1 '!P271</f>
        <v>-</v>
      </c>
      <c r="R271" s="159" t="str">
        <f>'приложение 1.1 '!Q271</f>
        <v>-</v>
      </c>
      <c r="S271" s="159" t="str">
        <f>'приложение 1.1 '!R271</f>
        <v>-</v>
      </c>
      <c r="T271" s="159">
        <f>'приложение 1.1 '!S271</f>
        <v>0.16</v>
      </c>
      <c r="U271" s="159">
        <f>'приложение 1.1 '!T271</f>
        <v>0</v>
      </c>
      <c r="V271" s="159">
        <f>'приложение 1.1 '!U271</f>
        <v>0.16</v>
      </c>
      <c r="W271" s="159">
        <f>'приложение 1.1 '!V271</f>
        <v>0</v>
      </c>
      <c r="X271" s="159">
        <f>'приложение 1.1 '!W271</f>
        <v>0</v>
      </c>
      <c r="Y271" s="159">
        <f>'приложение 1.1 '!X271</f>
        <v>0</v>
      </c>
      <c r="Z271" s="159">
        <f>'приложение 1.1 '!Y271</f>
        <v>0</v>
      </c>
      <c r="AA271" s="159">
        <f>'приложение 1.1 '!Z271</f>
        <v>0</v>
      </c>
      <c r="AB271" s="159">
        <f>'приложение 1.1 '!AA271</f>
        <v>0.28799999999999998</v>
      </c>
      <c r="AC271" s="159">
        <f>'приложение 1.1 '!AB271</f>
        <v>0.28799999999999998</v>
      </c>
    </row>
    <row r="272" spans="1:29" ht="40.5">
      <c r="A272" s="659" t="str">
        <f>'приложение 1.1 '!A272</f>
        <v>1.1.5.81</v>
      </c>
      <c r="B272" s="692" t="str">
        <f>'приложение 1.1 '!B272</f>
        <v>Реконструкция КЛ-0,4 кВ ТП-241 - ул. Ленинградская, 1</v>
      </c>
      <c r="C272" s="485" t="str">
        <f>'приложение 1.1 '!C272</f>
        <v>C/П</v>
      </c>
      <c r="D272" s="457">
        <f>'приложение 1.1 '!D272</f>
        <v>0.2</v>
      </c>
      <c r="E272" s="457">
        <f>'приложение 1.1 '!E272</f>
        <v>0</v>
      </c>
      <c r="F272" s="190">
        <v>14.468999999999999</v>
      </c>
      <c r="G272" s="485">
        <f>'приложение 1.1 '!F272</f>
        <v>2022</v>
      </c>
      <c r="H272" s="485">
        <f>'приложение 1.1 '!G272</f>
        <v>2022</v>
      </c>
      <c r="I272" s="159">
        <f>'приложение 1.1 '!H272</f>
        <v>0.36</v>
      </c>
      <c r="J272" s="159">
        <f>'приложение 1.1 '!I272</f>
        <v>0.36</v>
      </c>
      <c r="K272" s="159">
        <f>'приложение 1.1 '!J272</f>
        <v>0</v>
      </c>
      <c r="L272" s="159" t="str">
        <f>'приложение 1.1 '!K272</f>
        <v>-</v>
      </c>
      <c r="M272" s="159" t="str">
        <f>'приложение 1.1 '!L272</f>
        <v>-</v>
      </c>
      <c r="N272" s="159" t="str">
        <f>'приложение 1.1 '!M272</f>
        <v>-</v>
      </c>
      <c r="O272" s="159" t="str">
        <f>'приложение 1.1 '!N272</f>
        <v>-</v>
      </c>
      <c r="P272" s="159" t="str">
        <f>'приложение 1.1 '!O272</f>
        <v>-</v>
      </c>
      <c r="Q272" s="159" t="str">
        <f>'приложение 1.1 '!P272</f>
        <v>-</v>
      </c>
      <c r="R272" s="159" t="str">
        <f>'приложение 1.1 '!Q272</f>
        <v>-</v>
      </c>
      <c r="S272" s="159" t="str">
        <f>'приложение 1.1 '!R272</f>
        <v>-</v>
      </c>
      <c r="T272" s="159">
        <f>'приложение 1.1 '!S272</f>
        <v>0.2</v>
      </c>
      <c r="U272" s="159">
        <f>'приложение 1.1 '!T272</f>
        <v>0</v>
      </c>
      <c r="V272" s="159">
        <f>'приложение 1.1 '!U272</f>
        <v>0.2</v>
      </c>
      <c r="W272" s="159">
        <f>'приложение 1.1 '!V272</f>
        <v>0</v>
      </c>
      <c r="X272" s="159">
        <f>'приложение 1.1 '!W272</f>
        <v>0</v>
      </c>
      <c r="Y272" s="159">
        <f>'приложение 1.1 '!X272</f>
        <v>0</v>
      </c>
      <c r="Z272" s="159">
        <f>'приложение 1.1 '!Y272</f>
        <v>0</v>
      </c>
      <c r="AA272" s="159">
        <f>'приложение 1.1 '!Z272</f>
        <v>0</v>
      </c>
      <c r="AB272" s="159">
        <f>'приложение 1.1 '!AA272</f>
        <v>0.36</v>
      </c>
      <c r="AC272" s="159">
        <f>'приложение 1.1 '!AB272</f>
        <v>0.36</v>
      </c>
    </row>
    <row r="273" spans="1:29" ht="40.5">
      <c r="A273" s="659" t="str">
        <f>'приложение 1.1 '!A273</f>
        <v>1.1.5.82</v>
      </c>
      <c r="B273" s="692" t="str">
        <f>'приложение 1.1 '!B273</f>
        <v>Реконструкция КЛ-0,4 кВ ТП-241 - ул. Ленинградская, 3</v>
      </c>
      <c r="C273" s="485" t="str">
        <f>'приложение 1.1 '!C273</f>
        <v>C/П</v>
      </c>
      <c r="D273" s="457">
        <f>'приложение 1.1 '!D273</f>
        <v>0.15</v>
      </c>
      <c r="E273" s="457">
        <f>'приложение 1.1 '!E273</f>
        <v>0</v>
      </c>
      <c r="F273" s="190">
        <v>16.191499999999998</v>
      </c>
      <c r="G273" s="485">
        <f>'приложение 1.1 '!F273</f>
        <v>2022</v>
      </c>
      <c r="H273" s="485">
        <f>'приложение 1.1 '!G273</f>
        <v>2022</v>
      </c>
      <c r="I273" s="159">
        <f>'приложение 1.1 '!H273</f>
        <v>0.27</v>
      </c>
      <c r="J273" s="159">
        <f>'приложение 1.1 '!I273</f>
        <v>0.27</v>
      </c>
      <c r="K273" s="159">
        <f>'приложение 1.1 '!J273</f>
        <v>0</v>
      </c>
      <c r="L273" s="159" t="str">
        <f>'приложение 1.1 '!K273</f>
        <v>-</v>
      </c>
      <c r="M273" s="159" t="str">
        <f>'приложение 1.1 '!L273</f>
        <v>-</v>
      </c>
      <c r="N273" s="159" t="str">
        <f>'приложение 1.1 '!M273</f>
        <v>-</v>
      </c>
      <c r="O273" s="159" t="str">
        <f>'приложение 1.1 '!N273</f>
        <v>-</v>
      </c>
      <c r="P273" s="159" t="str">
        <f>'приложение 1.1 '!O273</f>
        <v>-</v>
      </c>
      <c r="Q273" s="159" t="str">
        <f>'приложение 1.1 '!P273</f>
        <v>-</v>
      </c>
      <c r="R273" s="159" t="str">
        <f>'приложение 1.1 '!Q273</f>
        <v>-</v>
      </c>
      <c r="S273" s="159" t="str">
        <f>'приложение 1.1 '!R273</f>
        <v>-</v>
      </c>
      <c r="T273" s="159">
        <f>'приложение 1.1 '!S273</f>
        <v>0.15</v>
      </c>
      <c r="U273" s="159">
        <f>'приложение 1.1 '!T273</f>
        <v>0</v>
      </c>
      <c r="V273" s="159">
        <f>'приложение 1.1 '!U273</f>
        <v>0.15</v>
      </c>
      <c r="W273" s="159">
        <f>'приложение 1.1 '!V273</f>
        <v>0</v>
      </c>
      <c r="X273" s="159">
        <f>'приложение 1.1 '!W273</f>
        <v>0</v>
      </c>
      <c r="Y273" s="159">
        <f>'приложение 1.1 '!X273</f>
        <v>0</v>
      </c>
      <c r="Z273" s="159">
        <f>'приложение 1.1 '!Y273</f>
        <v>0</v>
      </c>
      <c r="AA273" s="159">
        <f>'приложение 1.1 '!Z273</f>
        <v>0</v>
      </c>
      <c r="AB273" s="159">
        <f>'приложение 1.1 '!AA273</f>
        <v>0.27</v>
      </c>
      <c r="AC273" s="159">
        <f>'приложение 1.1 '!AB273</f>
        <v>0.27</v>
      </c>
    </row>
    <row r="274" spans="1:29" ht="40.5">
      <c r="A274" s="659" t="str">
        <f>'приложение 1.1 '!A274</f>
        <v>1.1.5.83</v>
      </c>
      <c r="B274" s="692" t="str">
        <f>'приложение 1.1 '!B274</f>
        <v>Реконструкция КЛ-0,4 кВ ТП-243 - ул. Дзержинского, 16</v>
      </c>
      <c r="C274" s="485" t="str">
        <f>'приложение 1.1 '!C274</f>
        <v>C/П</v>
      </c>
      <c r="D274" s="457">
        <f>'приложение 1.1 '!D274</f>
        <v>2.5</v>
      </c>
      <c r="E274" s="457">
        <f>'приложение 1.1 '!E274</f>
        <v>0</v>
      </c>
      <c r="F274" s="190">
        <v>16.535999999999998</v>
      </c>
      <c r="G274" s="485">
        <f>'приложение 1.1 '!F274</f>
        <v>2022</v>
      </c>
      <c r="H274" s="485">
        <f>'приложение 1.1 '!G274</f>
        <v>2022</v>
      </c>
      <c r="I274" s="159">
        <f>'приложение 1.1 '!H274</f>
        <v>2.2824</v>
      </c>
      <c r="J274" s="159">
        <f>'приложение 1.1 '!I274</f>
        <v>2.2824</v>
      </c>
      <c r="K274" s="159">
        <f>'приложение 1.1 '!J274</f>
        <v>0</v>
      </c>
      <c r="L274" s="159" t="str">
        <f>'приложение 1.1 '!K274</f>
        <v>-</v>
      </c>
      <c r="M274" s="159" t="str">
        <f>'приложение 1.1 '!L274</f>
        <v>-</v>
      </c>
      <c r="N274" s="159" t="str">
        <f>'приложение 1.1 '!M274</f>
        <v>-</v>
      </c>
      <c r="O274" s="159" t="str">
        <f>'приложение 1.1 '!N274</f>
        <v>-</v>
      </c>
      <c r="P274" s="159" t="str">
        <f>'приложение 1.1 '!O274</f>
        <v>-</v>
      </c>
      <c r="Q274" s="159" t="str">
        <f>'приложение 1.1 '!P274</f>
        <v>-</v>
      </c>
      <c r="R274" s="159" t="str">
        <f>'приложение 1.1 '!Q274</f>
        <v>-</v>
      </c>
      <c r="S274" s="159" t="str">
        <f>'приложение 1.1 '!R274</f>
        <v>-</v>
      </c>
      <c r="T274" s="159">
        <f>'приложение 1.1 '!S274</f>
        <v>2.5</v>
      </c>
      <c r="U274" s="159">
        <f>'приложение 1.1 '!T274</f>
        <v>0</v>
      </c>
      <c r="V274" s="159">
        <f>'приложение 1.1 '!U274</f>
        <v>2.5</v>
      </c>
      <c r="W274" s="159">
        <f>'приложение 1.1 '!V274</f>
        <v>0</v>
      </c>
      <c r="X274" s="159">
        <f>'приложение 1.1 '!W274</f>
        <v>0</v>
      </c>
      <c r="Y274" s="159">
        <f>'приложение 1.1 '!X274</f>
        <v>0</v>
      </c>
      <c r="Z274" s="159">
        <f>'приложение 1.1 '!Y274</f>
        <v>0</v>
      </c>
      <c r="AA274" s="159">
        <f>'приложение 1.1 '!Z274</f>
        <v>0</v>
      </c>
      <c r="AB274" s="159">
        <f>'приложение 1.1 '!AA274</f>
        <v>2.2824</v>
      </c>
      <c r="AC274" s="159">
        <f>'приложение 1.1 '!AB274</f>
        <v>2.2824</v>
      </c>
    </row>
    <row r="275" spans="1:29" ht="40.5">
      <c r="A275" s="659" t="str">
        <f>'приложение 1.1 '!A275</f>
        <v>1.1.5.84</v>
      </c>
      <c r="B275" s="692" t="str">
        <f>'приложение 1.1 '!B275</f>
        <v>Реконструкция КЛ-0,4 кВ ТП-244 - ул. Кукуевицкого, 10</v>
      </c>
      <c r="C275" s="485" t="str">
        <f>'приложение 1.1 '!C275</f>
        <v>C/П</v>
      </c>
      <c r="D275" s="457">
        <f>'приложение 1.1 '!D275</f>
        <v>0.2</v>
      </c>
      <c r="E275" s="457">
        <f>'приложение 1.1 '!E275</f>
        <v>0</v>
      </c>
      <c r="F275" s="190">
        <v>14.813499999999999</v>
      </c>
      <c r="G275" s="485">
        <f>'приложение 1.1 '!F275</f>
        <v>2022</v>
      </c>
      <c r="H275" s="485">
        <f>'приложение 1.1 '!G275</f>
        <v>2022</v>
      </c>
      <c r="I275" s="159">
        <f>'приложение 1.1 '!H275</f>
        <v>0.36</v>
      </c>
      <c r="J275" s="159">
        <f>'приложение 1.1 '!I275</f>
        <v>0.36</v>
      </c>
      <c r="K275" s="159">
        <f>'приложение 1.1 '!J275</f>
        <v>0</v>
      </c>
      <c r="L275" s="159" t="str">
        <f>'приложение 1.1 '!K275</f>
        <v>-</v>
      </c>
      <c r="M275" s="159" t="str">
        <f>'приложение 1.1 '!L275</f>
        <v>-</v>
      </c>
      <c r="N275" s="159" t="str">
        <f>'приложение 1.1 '!M275</f>
        <v>-</v>
      </c>
      <c r="O275" s="159" t="str">
        <f>'приложение 1.1 '!N275</f>
        <v>-</v>
      </c>
      <c r="P275" s="159" t="str">
        <f>'приложение 1.1 '!O275</f>
        <v>-</v>
      </c>
      <c r="Q275" s="159" t="str">
        <f>'приложение 1.1 '!P275</f>
        <v>-</v>
      </c>
      <c r="R275" s="159" t="str">
        <f>'приложение 1.1 '!Q275</f>
        <v>-</v>
      </c>
      <c r="S275" s="159" t="str">
        <f>'приложение 1.1 '!R275</f>
        <v>-</v>
      </c>
      <c r="T275" s="159">
        <f>'приложение 1.1 '!S275</f>
        <v>0.2</v>
      </c>
      <c r="U275" s="159">
        <f>'приложение 1.1 '!T275</f>
        <v>0</v>
      </c>
      <c r="V275" s="159">
        <f>'приложение 1.1 '!U275</f>
        <v>0.2</v>
      </c>
      <c r="W275" s="159">
        <f>'приложение 1.1 '!V275</f>
        <v>0</v>
      </c>
      <c r="X275" s="159">
        <f>'приложение 1.1 '!W275</f>
        <v>0</v>
      </c>
      <c r="Y275" s="159">
        <f>'приложение 1.1 '!X275</f>
        <v>0</v>
      </c>
      <c r="Z275" s="159">
        <f>'приложение 1.1 '!Y275</f>
        <v>0</v>
      </c>
      <c r="AA275" s="159">
        <f>'приложение 1.1 '!Z275</f>
        <v>0</v>
      </c>
      <c r="AB275" s="159">
        <f>'приложение 1.1 '!AA275</f>
        <v>0.36</v>
      </c>
      <c r="AC275" s="159">
        <f>'приложение 1.1 '!AB275</f>
        <v>0.36</v>
      </c>
    </row>
    <row r="276" spans="1:29" ht="40.5">
      <c r="A276" s="659" t="str">
        <f>'приложение 1.1 '!A276</f>
        <v>1.1.5.85</v>
      </c>
      <c r="B276" s="692" t="str">
        <f>'приложение 1.1 '!B276</f>
        <v>Реконструкция КЛ-0,4 кВ ТП-244 - ул. Кукуевицкого, 10/1</v>
      </c>
      <c r="C276" s="485" t="str">
        <f>'приложение 1.1 '!C276</f>
        <v>C/П</v>
      </c>
      <c r="D276" s="457">
        <f>'приложение 1.1 '!D276</f>
        <v>0.11</v>
      </c>
      <c r="E276" s="457">
        <f>'приложение 1.1 '!E276</f>
        <v>0</v>
      </c>
      <c r="F276" s="190">
        <v>14.468999999999999</v>
      </c>
      <c r="G276" s="485">
        <f>'приложение 1.1 '!F276</f>
        <v>2022</v>
      </c>
      <c r="H276" s="485">
        <f>'приложение 1.1 '!G276</f>
        <v>2022</v>
      </c>
      <c r="I276" s="159">
        <f>'приложение 1.1 '!H276</f>
        <v>0.19800000000000001</v>
      </c>
      <c r="J276" s="159">
        <f>'приложение 1.1 '!I276</f>
        <v>0.19800000000000001</v>
      </c>
      <c r="K276" s="159">
        <f>'приложение 1.1 '!J276</f>
        <v>0</v>
      </c>
      <c r="L276" s="159" t="str">
        <f>'приложение 1.1 '!K276</f>
        <v>-</v>
      </c>
      <c r="M276" s="159" t="str">
        <f>'приложение 1.1 '!L276</f>
        <v>-</v>
      </c>
      <c r="N276" s="159" t="str">
        <f>'приложение 1.1 '!M276</f>
        <v>-</v>
      </c>
      <c r="O276" s="159" t="str">
        <f>'приложение 1.1 '!N276</f>
        <v>-</v>
      </c>
      <c r="P276" s="159" t="str">
        <f>'приложение 1.1 '!O276</f>
        <v>-</v>
      </c>
      <c r="Q276" s="159" t="str">
        <f>'приложение 1.1 '!P276</f>
        <v>-</v>
      </c>
      <c r="R276" s="159" t="str">
        <f>'приложение 1.1 '!Q276</f>
        <v>-</v>
      </c>
      <c r="S276" s="159" t="str">
        <f>'приложение 1.1 '!R276</f>
        <v>-</v>
      </c>
      <c r="T276" s="159">
        <f>'приложение 1.1 '!S276</f>
        <v>0.11</v>
      </c>
      <c r="U276" s="159">
        <f>'приложение 1.1 '!T276</f>
        <v>0</v>
      </c>
      <c r="V276" s="159">
        <f>'приложение 1.1 '!U276</f>
        <v>0.11</v>
      </c>
      <c r="W276" s="159">
        <f>'приложение 1.1 '!V276</f>
        <v>0</v>
      </c>
      <c r="X276" s="159">
        <f>'приложение 1.1 '!W276</f>
        <v>0</v>
      </c>
      <c r="Y276" s="159">
        <f>'приложение 1.1 '!X276</f>
        <v>0</v>
      </c>
      <c r="Z276" s="159">
        <f>'приложение 1.1 '!Y276</f>
        <v>0</v>
      </c>
      <c r="AA276" s="159">
        <f>'приложение 1.1 '!Z276</f>
        <v>0</v>
      </c>
      <c r="AB276" s="159">
        <f>'приложение 1.1 '!AA276</f>
        <v>0.19800000000000001</v>
      </c>
      <c r="AC276" s="159">
        <f>'приложение 1.1 '!AB276</f>
        <v>0.19800000000000001</v>
      </c>
    </row>
    <row r="277" spans="1:29" ht="40.5">
      <c r="A277" s="659" t="str">
        <f>'приложение 1.1 '!A277</f>
        <v>1.1.5.86</v>
      </c>
      <c r="B277" s="692" t="str">
        <f>'приложение 1.1 '!B277</f>
        <v>Реконструкция КЛ-0,4 кВ ТП-244 - ул. Кукуевицкого, 10/2</v>
      </c>
      <c r="C277" s="485" t="str">
        <f>'приложение 1.1 '!C277</f>
        <v>C/П</v>
      </c>
      <c r="D277" s="457">
        <f>'приложение 1.1 '!D277</f>
        <v>0.12</v>
      </c>
      <c r="E277" s="457">
        <f>'приложение 1.1 '!E277</f>
        <v>0</v>
      </c>
      <c r="F277" s="190">
        <v>14.124499999999999</v>
      </c>
      <c r="G277" s="485">
        <f>'приложение 1.1 '!F277</f>
        <v>2022</v>
      </c>
      <c r="H277" s="485">
        <f>'приложение 1.1 '!G277</f>
        <v>2022</v>
      </c>
      <c r="I277" s="159">
        <f>'приложение 1.1 '!H277</f>
        <v>0.216</v>
      </c>
      <c r="J277" s="159">
        <f>'приложение 1.1 '!I277</f>
        <v>0.216</v>
      </c>
      <c r="K277" s="159">
        <f>'приложение 1.1 '!J277</f>
        <v>0</v>
      </c>
      <c r="L277" s="159" t="str">
        <f>'приложение 1.1 '!K277</f>
        <v>-</v>
      </c>
      <c r="M277" s="159" t="str">
        <f>'приложение 1.1 '!L277</f>
        <v>-</v>
      </c>
      <c r="N277" s="159" t="str">
        <f>'приложение 1.1 '!M277</f>
        <v>-</v>
      </c>
      <c r="O277" s="159" t="str">
        <f>'приложение 1.1 '!N277</f>
        <v>-</v>
      </c>
      <c r="P277" s="159" t="str">
        <f>'приложение 1.1 '!O277</f>
        <v>-</v>
      </c>
      <c r="Q277" s="159" t="str">
        <f>'приложение 1.1 '!P277</f>
        <v>-</v>
      </c>
      <c r="R277" s="159" t="str">
        <f>'приложение 1.1 '!Q277</f>
        <v>-</v>
      </c>
      <c r="S277" s="159" t="str">
        <f>'приложение 1.1 '!R277</f>
        <v>-</v>
      </c>
      <c r="T277" s="159">
        <f>'приложение 1.1 '!S277</f>
        <v>0.12</v>
      </c>
      <c r="U277" s="159">
        <f>'приложение 1.1 '!T277</f>
        <v>0</v>
      </c>
      <c r="V277" s="159">
        <f>'приложение 1.1 '!U277</f>
        <v>0.12</v>
      </c>
      <c r="W277" s="159">
        <f>'приложение 1.1 '!V277</f>
        <v>0</v>
      </c>
      <c r="X277" s="159">
        <f>'приложение 1.1 '!W277</f>
        <v>0</v>
      </c>
      <c r="Y277" s="159">
        <f>'приложение 1.1 '!X277</f>
        <v>0</v>
      </c>
      <c r="Z277" s="159">
        <f>'приложение 1.1 '!Y277</f>
        <v>0</v>
      </c>
      <c r="AA277" s="159">
        <f>'приложение 1.1 '!Z277</f>
        <v>0</v>
      </c>
      <c r="AB277" s="159">
        <f>'приложение 1.1 '!AA277</f>
        <v>0.216</v>
      </c>
      <c r="AC277" s="159">
        <f>'приложение 1.1 '!AB277</f>
        <v>0.216</v>
      </c>
    </row>
    <row r="278" spans="1:29" ht="40.5">
      <c r="A278" s="659" t="str">
        <f>'приложение 1.1 '!A278</f>
        <v>1.1.5.87</v>
      </c>
      <c r="B278" s="692" t="str">
        <f>'приложение 1.1 '!B278</f>
        <v>Реконструкция КЛ-0,4 кВ ТП-244 - ул. Кукуевицкого, 12</v>
      </c>
      <c r="C278" s="485" t="str">
        <f>'приложение 1.1 '!C278</f>
        <v>C/П</v>
      </c>
      <c r="D278" s="457">
        <f>'приложение 1.1 '!D278</f>
        <v>0.29799999999999999</v>
      </c>
      <c r="E278" s="457">
        <f>'приложение 1.1 '!E278</f>
        <v>0</v>
      </c>
      <c r="F278" s="190">
        <v>13.78</v>
      </c>
      <c r="G278" s="485">
        <f>'приложение 1.1 '!F278</f>
        <v>2022</v>
      </c>
      <c r="H278" s="485">
        <f>'приложение 1.1 '!G278</f>
        <v>2022</v>
      </c>
      <c r="I278" s="159">
        <f>'приложение 1.1 '!H278</f>
        <v>0.53639999999999999</v>
      </c>
      <c r="J278" s="159">
        <f>'приложение 1.1 '!I278</f>
        <v>0.53639999999999999</v>
      </c>
      <c r="K278" s="159">
        <f>'приложение 1.1 '!J278</f>
        <v>0</v>
      </c>
      <c r="L278" s="159" t="str">
        <f>'приложение 1.1 '!K278</f>
        <v>-</v>
      </c>
      <c r="M278" s="159" t="str">
        <f>'приложение 1.1 '!L278</f>
        <v>-</v>
      </c>
      <c r="N278" s="159" t="str">
        <f>'приложение 1.1 '!M278</f>
        <v>-</v>
      </c>
      <c r="O278" s="159" t="str">
        <f>'приложение 1.1 '!N278</f>
        <v>-</v>
      </c>
      <c r="P278" s="159" t="str">
        <f>'приложение 1.1 '!O278</f>
        <v>-</v>
      </c>
      <c r="Q278" s="159" t="str">
        <f>'приложение 1.1 '!P278</f>
        <v>-</v>
      </c>
      <c r="R278" s="159" t="str">
        <f>'приложение 1.1 '!Q278</f>
        <v>-</v>
      </c>
      <c r="S278" s="159" t="str">
        <f>'приложение 1.1 '!R278</f>
        <v>-</v>
      </c>
      <c r="T278" s="159">
        <f>'приложение 1.1 '!S278</f>
        <v>0.29799999999999999</v>
      </c>
      <c r="U278" s="159">
        <f>'приложение 1.1 '!T278</f>
        <v>0</v>
      </c>
      <c r="V278" s="159">
        <f>'приложение 1.1 '!U278</f>
        <v>0.29799999999999999</v>
      </c>
      <c r="W278" s="159">
        <f>'приложение 1.1 '!V278</f>
        <v>0</v>
      </c>
      <c r="X278" s="159">
        <f>'приложение 1.1 '!W278</f>
        <v>0</v>
      </c>
      <c r="Y278" s="159">
        <f>'приложение 1.1 '!X278</f>
        <v>0</v>
      </c>
      <c r="Z278" s="159">
        <f>'приложение 1.1 '!Y278</f>
        <v>0</v>
      </c>
      <c r="AA278" s="159">
        <f>'приложение 1.1 '!Z278</f>
        <v>0</v>
      </c>
      <c r="AB278" s="159">
        <f>'приложение 1.1 '!AA278</f>
        <v>0.53639999999999999</v>
      </c>
      <c r="AC278" s="159">
        <f>'приложение 1.1 '!AB278</f>
        <v>0.53639999999999999</v>
      </c>
    </row>
    <row r="279" spans="1:29" ht="40.5">
      <c r="A279" s="659" t="str">
        <f>'приложение 1.1 '!A279</f>
        <v>1.1.5.88</v>
      </c>
      <c r="B279" s="692" t="str">
        <f>'приложение 1.1 '!B279</f>
        <v>Реконструкция КЛ-0,4 кВ ТП-264 - ул. Майская, 4</v>
      </c>
      <c r="C279" s="485" t="str">
        <f>'приложение 1.1 '!C279</f>
        <v>C/П</v>
      </c>
      <c r="D279" s="457">
        <f>'приложение 1.1 '!D279</f>
        <v>0.4</v>
      </c>
      <c r="E279" s="457">
        <f>'приложение 1.1 '!E279</f>
        <v>0</v>
      </c>
      <c r="F279" s="190">
        <v>13.090999999999999</v>
      </c>
      <c r="G279" s="485">
        <f>'приложение 1.1 '!F279</f>
        <v>2022</v>
      </c>
      <c r="H279" s="485">
        <f>'приложение 1.1 '!G279</f>
        <v>2022</v>
      </c>
      <c r="I279" s="159">
        <f>'приложение 1.1 '!H279</f>
        <v>0.72</v>
      </c>
      <c r="J279" s="159">
        <f>'приложение 1.1 '!I279</f>
        <v>0.72</v>
      </c>
      <c r="K279" s="159">
        <f>'приложение 1.1 '!J279</f>
        <v>0</v>
      </c>
      <c r="L279" s="159" t="str">
        <f>'приложение 1.1 '!K279</f>
        <v>-</v>
      </c>
      <c r="M279" s="159" t="str">
        <f>'приложение 1.1 '!L279</f>
        <v>-</v>
      </c>
      <c r="N279" s="159" t="str">
        <f>'приложение 1.1 '!M279</f>
        <v>-</v>
      </c>
      <c r="O279" s="159" t="str">
        <f>'приложение 1.1 '!N279</f>
        <v>-</v>
      </c>
      <c r="P279" s="159" t="str">
        <f>'приложение 1.1 '!O279</f>
        <v>-</v>
      </c>
      <c r="Q279" s="159" t="str">
        <f>'приложение 1.1 '!P279</f>
        <v>-</v>
      </c>
      <c r="R279" s="159" t="str">
        <f>'приложение 1.1 '!Q279</f>
        <v>-</v>
      </c>
      <c r="S279" s="159" t="str">
        <f>'приложение 1.1 '!R279</f>
        <v>-</v>
      </c>
      <c r="T279" s="159">
        <f>'приложение 1.1 '!S279</f>
        <v>0.4</v>
      </c>
      <c r="U279" s="159">
        <f>'приложение 1.1 '!T279</f>
        <v>0</v>
      </c>
      <c r="V279" s="159">
        <f>'приложение 1.1 '!U279</f>
        <v>0.4</v>
      </c>
      <c r="W279" s="159">
        <f>'приложение 1.1 '!V279</f>
        <v>0</v>
      </c>
      <c r="X279" s="159">
        <f>'приложение 1.1 '!W279</f>
        <v>0</v>
      </c>
      <c r="Y279" s="159">
        <f>'приложение 1.1 '!X279</f>
        <v>0</v>
      </c>
      <c r="Z279" s="159">
        <f>'приложение 1.1 '!Y279</f>
        <v>0</v>
      </c>
      <c r="AA279" s="159">
        <f>'приложение 1.1 '!Z279</f>
        <v>0</v>
      </c>
      <c r="AB279" s="159">
        <f>'приложение 1.1 '!AA279</f>
        <v>0.72</v>
      </c>
      <c r="AC279" s="159">
        <f>'приложение 1.1 '!AB279</f>
        <v>0.72</v>
      </c>
    </row>
    <row r="280" spans="1:29" ht="40.5">
      <c r="A280" s="659" t="str">
        <f>'приложение 1.1 '!A280</f>
        <v>1.1.5.89</v>
      </c>
      <c r="B280" s="692" t="str">
        <f>'приложение 1.1 '!B280</f>
        <v>Реконструкция КЛ-0,4 кВ ТП-276 - ЦТП-28</v>
      </c>
      <c r="C280" s="485" t="str">
        <f>'приложение 1.1 '!C280</f>
        <v>C/П</v>
      </c>
      <c r="D280" s="457">
        <f>'приложение 1.1 '!D280</f>
        <v>0.1</v>
      </c>
      <c r="E280" s="457">
        <f>'приложение 1.1 '!E280</f>
        <v>0</v>
      </c>
      <c r="F280" s="190">
        <v>13.435499999999999</v>
      </c>
      <c r="G280" s="485">
        <f>'приложение 1.1 '!F280</f>
        <v>2022</v>
      </c>
      <c r="H280" s="485">
        <f>'приложение 1.1 '!G280</f>
        <v>2022</v>
      </c>
      <c r="I280" s="159">
        <f>'приложение 1.1 '!H280</f>
        <v>0.18</v>
      </c>
      <c r="J280" s="159">
        <f>'приложение 1.1 '!I280</f>
        <v>0.18</v>
      </c>
      <c r="K280" s="159">
        <f>'приложение 1.1 '!J280</f>
        <v>0</v>
      </c>
      <c r="L280" s="159" t="str">
        <f>'приложение 1.1 '!K280</f>
        <v>-</v>
      </c>
      <c r="M280" s="159" t="str">
        <f>'приложение 1.1 '!L280</f>
        <v>-</v>
      </c>
      <c r="N280" s="159" t="str">
        <f>'приложение 1.1 '!M280</f>
        <v>-</v>
      </c>
      <c r="O280" s="159" t="str">
        <f>'приложение 1.1 '!N280</f>
        <v>-</v>
      </c>
      <c r="P280" s="159" t="str">
        <f>'приложение 1.1 '!O280</f>
        <v>-</v>
      </c>
      <c r="Q280" s="159" t="str">
        <f>'приложение 1.1 '!P280</f>
        <v>-</v>
      </c>
      <c r="R280" s="159" t="str">
        <f>'приложение 1.1 '!Q280</f>
        <v>-</v>
      </c>
      <c r="S280" s="159" t="str">
        <f>'приложение 1.1 '!R280</f>
        <v>-</v>
      </c>
      <c r="T280" s="159">
        <f>'приложение 1.1 '!S280</f>
        <v>0.1</v>
      </c>
      <c r="U280" s="159">
        <f>'приложение 1.1 '!T280</f>
        <v>0</v>
      </c>
      <c r="V280" s="159">
        <f>'приложение 1.1 '!U280</f>
        <v>0.1</v>
      </c>
      <c r="W280" s="159">
        <f>'приложение 1.1 '!V280</f>
        <v>0</v>
      </c>
      <c r="X280" s="159">
        <f>'приложение 1.1 '!W280</f>
        <v>0</v>
      </c>
      <c r="Y280" s="159">
        <f>'приложение 1.1 '!X280</f>
        <v>0</v>
      </c>
      <c r="Z280" s="159">
        <f>'приложение 1.1 '!Y280</f>
        <v>0</v>
      </c>
      <c r="AA280" s="159">
        <f>'приложение 1.1 '!Z280</f>
        <v>0</v>
      </c>
      <c r="AB280" s="159">
        <f>'приложение 1.1 '!AA280</f>
        <v>0.18</v>
      </c>
      <c r="AC280" s="159">
        <f>'приложение 1.1 '!AB280</f>
        <v>0.18</v>
      </c>
    </row>
    <row r="281" spans="1:29" ht="40.5">
      <c r="A281" s="659" t="str">
        <f>'приложение 1.1 '!A281</f>
        <v>1.1.5.90</v>
      </c>
      <c r="B281" s="692" t="str">
        <f>'приложение 1.1 '!B281</f>
        <v>Реконструкция КЛ-0,4 кВ ТП-277 - ул. Бажова, 20</v>
      </c>
      <c r="C281" s="485" t="str">
        <f>'приложение 1.1 '!C281</f>
        <v>C/П</v>
      </c>
      <c r="D281" s="457">
        <f>'приложение 1.1 '!D281</f>
        <v>0.28000000000000003</v>
      </c>
      <c r="E281" s="457">
        <f>'приложение 1.1 '!E281</f>
        <v>0</v>
      </c>
      <c r="F281" s="190">
        <v>13.78</v>
      </c>
      <c r="G281" s="485">
        <f>'приложение 1.1 '!F281</f>
        <v>2022</v>
      </c>
      <c r="H281" s="485">
        <f>'приложение 1.1 '!G281</f>
        <v>2022</v>
      </c>
      <c r="I281" s="159">
        <f>'приложение 1.1 '!H281</f>
        <v>0.504</v>
      </c>
      <c r="J281" s="159">
        <f>'приложение 1.1 '!I281</f>
        <v>0.504</v>
      </c>
      <c r="K281" s="159">
        <f>'приложение 1.1 '!J281</f>
        <v>0</v>
      </c>
      <c r="L281" s="159" t="str">
        <f>'приложение 1.1 '!K281</f>
        <v>-</v>
      </c>
      <c r="M281" s="159" t="str">
        <f>'приложение 1.1 '!L281</f>
        <v>-</v>
      </c>
      <c r="N281" s="159" t="str">
        <f>'приложение 1.1 '!M281</f>
        <v>-</v>
      </c>
      <c r="O281" s="159" t="str">
        <f>'приложение 1.1 '!N281</f>
        <v>-</v>
      </c>
      <c r="P281" s="159" t="str">
        <f>'приложение 1.1 '!O281</f>
        <v>-</v>
      </c>
      <c r="Q281" s="159" t="str">
        <f>'приложение 1.1 '!P281</f>
        <v>-</v>
      </c>
      <c r="R281" s="159" t="str">
        <f>'приложение 1.1 '!Q281</f>
        <v>-</v>
      </c>
      <c r="S281" s="159" t="str">
        <f>'приложение 1.1 '!R281</f>
        <v>-</v>
      </c>
      <c r="T281" s="159">
        <f>'приложение 1.1 '!S281</f>
        <v>0.28000000000000003</v>
      </c>
      <c r="U281" s="159">
        <f>'приложение 1.1 '!T281</f>
        <v>0</v>
      </c>
      <c r="V281" s="159">
        <f>'приложение 1.1 '!U281</f>
        <v>0.28000000000000003</v>
      </c>
      <c r="W281" s="159">
        <f>'приложение 1.1 '!V281</f>
        <v>0</v>
      </c>
      <c r="X281" s="159">
        <f>'приложение 1.1 '!W281</f>
        <v>0</v>
      </c>
      <c r="Y281" s="159">
        <f>'приложение 1.1 '!X281</f>
        <v>0</v>
      </c>
      <c r="Z281" s="159">
        <f>'приложение 1.1 '!Y281</f>
        <v>0</v>
      </c>
      <c r="AA281" s="159">
        <f>'приложение 1.1 '!Z281</f>
        <v>0</v>
      </c>
      <c r="AB281" s="159">
        <f>'приложение 1.1 '!AA281</f>
        <v>0.504</v>
      </c>
      <c r="AC281" s="159">
        <f>'приложение 1.1 '!AB281</f>
        <v>0.504</v>
      </c>
    </row>
    <row r="282" spans="1:29" ht="40.5">
      <c r="A282" s="659" t="str">
        <f>'приложение 1.1 '!A282</f>
        <v>1.1.5.91</v>
      </c>
      <c r="B282" s="692" t="str">
        <f>'приложение 1.1 '!B282</f>
        <v>Реконструкция КЛ-0,4 кВ ТП-277 - ул. Бажова, 22</v>
      </c>
      <c r="C282" s="485" t="str">
        <f>'приложение 1.1 '!C282</f>
        <v>C/П</v>
      </c>
      <c r="D282" s="457">
        <f>'приложение 1.1 '!D282</f>
        <v>0.22</v>
      </c>
      <c r="E282" s="457">
        <f>'приложение 1.1 '!E282</f>
        <v>0</v>
      </c>
      <c r="F282" s="190">
        <v>14.468999999999999</v>
      </c>
      <c r="G282" s="485">
        <f>'приложение 1.1 '!F282</f>
        <v>2022</v>
      </c>
      <c r="H282" s="485">
        <f>'приложение 1.1 '!G282</f>
        <v>2022</v>
      </c>
      <c r="I282" s="159">
        <f>'приложение 1.1 '!H282</f>
        <v>0.39600000000000002</v>
      </c>
      <c r="J282" s="159">
        <f>'приложение 1.1 '!I282</f>
        <v>0.39600000000000002</v>
      </c>
      <c r="K282" s="159">
        <f>'приложение 1.1 '!J282</f>
        <v>0</v>
      </c>
      <c r="L282" s="159" t="str">
        <f>'приложение 1.1 '!K282</f>
        <v>-</v>
      </c>
      <c r="M282" s="159" t="str">
        <f>'приложение 1.1 '!L282</f>
        <v>-</v>
      </c>
      <c r="N282" s="159" t="str">
        <f>'приложение 1.1 '!M282</f>
        <v>-</v>
      </c>
      <c r="O282" s="159" t="str">
        <f>'приложение 1.1 '!N282</f>
        <v>-</v>
      </c>
      <c r="P282" s="159" t="str">
        <f>'приложение 1.1 '!O282</f>
        <v>-</v>
      </c>
      <c r="Q282" s="159" t="str">
        <f>'приложение 1.1 '!P282</f>
        <v>-</v>
      </c>
      <c r="R282" s="159" t="str">
        <f>'приложение 1.1 '!Q282</f>
        <v>-</v>
      </c>
      <c r="S282" s="159" t="str">
        <f>'приложение 1.1 '!R282</f>
        <v>-</v>
      </c>
      <c r="T282" s="159">
        <f>'приложение 1.1 '!S282</f>
        <v>0.22</v>
      </c>
      <c r="U282" s="159">
        <f>'приложение 1.1 '!T282</f>
        <v>0</v>
      </c>
      <c r="V282" s="159">
        <f>'приложение 1.1 '!U282</f>
        <v>0.22</v>
      </c>
      <c r="W282" s="159">
        <f>'приложение 1.1 '!V282</f>
        <v>0</v>
      </c>
      <c r="X282" s="159">
        <f>'приложение 1.1 '!W282</f>
        <v>0</v>
      </c>
      <c r="Y282" s="159">
        <f>'приложение 1.1 '!X282</f>
        <v>0</v>
      </c>
      <c r="Z282" s="159">
        <f>'приложение 1.1 '!Y282</f>
        <v>0</v>
      </c>
      <c r="AA282" s="159">
        <f>'приложение 1.1 '!Z282</f>
        <v>0</v>
      </c>
      <c r="AB282" s="159">
        <f>'приложение 1.1 '!AA282</f>
        <v>0.39600000000000002</v>
      </c>
      <c r="AC282" s="159">
        <f>'приложение 1.1 '!AB282</f>
        <v>0.39600000000000002</v>
      </c>
    </row>
    <row r="283" spans="1:29" ht="40.5">
      <c r="A283" s="659" t="str">
        <f>'приложение 1.1 '!A283</f>
        <v>1.1.5.92</v>
      </c>
      <c r="B283" s="692" t="str">
        <f>'приложение 1.1 '!B283</f>
        <v>Реконструкция КЛ-0,4 кВ ТП-277 - ул. Бажова, 24</v>
      </c>
      <c r="C283" s="485" t="str">
        <f>'приложение 1.1 '!C283</f>
        <v>C/П</v>
      </c>
      <c r="D283" s="457">
        <f>'приложение 1.1 '!D283</f>
        <v>0.1</v>
      </c>
      <c r="E283" s="457">
        <f>'приложение 1.1 '!E283</f>
        <v>0</v>
      </c>
      <c r="F283" s="190">
        <v>14.124499999999999</v>
      </c>
      <c r="G283" s="485">
        <f>'приложение 1.1 '!F283</f>
        <v>2022</v>
      </c>
      <c r="H283" s="485">
        <f>'приложение 1.1 '!G283</f>
        <v>2022</v>
      </c>
      <c r="I283" s="159">
        <f>'приложение 1.1 '!H283</f>
        <v>0.18</v>
      </c>
      <c r="J283" s="159">
        <f>'приложение 1.1 '!I283</f>
        <v>0.18</v>
      </c>
      <c r="K283" s="159">
        <f>'приложение 1.1 '!J283</f>
        <v>0</v>
      </c>
      <c r="L283" s="159" t="str">
        <f>'приложение 1.1 '!K283</f>
        <v>-</v>
      </c>
      <c r="M283" s="159" t="str">
        <f>'приложение 1.1 '!L283</f>
        <v>-</v>
      </c>
      <c r="N283" s="159" t="str">
        <f>'приложение 1.1 '!M283</f>
        <v>-</v>
      </c>
      <c r="O283" s="159" t="str">
        <f>'приложение 1.1 '!N283</f>
        <v>-</v>
      </c>
      <c r="P283" s="159" t="str">
        <f>'приложение 1.1 '!O283</f>
        <v>-</v>
      </c>
      <c r="Q283" s="159" t="str">
        <f>'приложение 1.1 '!P283</f>
        <v>-</v>
      </c>
      <c r="R283" s="159" t="str">
        <f>'приложение 1.1 '!Q283</f>
        <v>-</v>
      </c>
      <c r="S283" s="159" t="str">
        <f>'приложение 1.1 '!R283</f>
        <v>-</v>
      </c>
      <c r="T283" s="159">
        <f>'приложение 1.1 '!S283</f>
        <v>0.1</v>
      </c>
      <c r="U283" s="159">
        <f>'приложение 1.1 '!T283</f>
        <v>0</v>
      </c>
      <c r="V283" s="159">
        <f>'приложение 1.1 '!U283</f>
        <v>0.1</v>
      </c>
      <c r="W283" s="159">
        <f>'приложение 1.1 '!V283</f>
        <v>0</v>
      </c>
      <c r="X283" s="159">
        <f>'приложение 1.1 '!W283</f>
        <v>0</v>
      </c>
      <c r="Y283" s="159">
        <f>'приложение 1.1 '!X283</f>
        <v>0</v>
      </c>
      <c r="Z283" s="159">
        <f>'приложение 1.1 '!Y283</f>
        <v>0</v>
      </c>
      <c r="AA283" s="159">
        <f>'приложение 1.1 '!Z283</f>
        <v>0</v>
      </c>
      <c r="AB283" s="159">
        <f>'приложение 1.1 '!AA283</f>
        <v>0.18</v>
      </c>
      <c r="AC283" s="159">
        <f>'приложение 1.1 '!AB283</f>
        <v>0.18</v>
      </c>
    </row>
    <row r="284" spans="1:29" ht="40.5">
      <c r="A284" s="659" t="str">
        <f>'приложение 1.1 '!A284</f>
        <v>1.1.5.93</v>
      </c>
      <c r="B284" s="692" t="str">
        <f>'приложение 1.1 '!B284</f>
        <v>Реконструкция КЛ-0,4 кВ ТП-277 - ЦТП-27</v>
      </c>
      <c r="C284" s="485" t="str">
        <f>'приложение 1.1 '!C284</f>
        <v>C/П</v>
      </c>
      <c r="D284" s="457">
        <f>'приложение 1.1 '!D284</f>
        <v>0.34</v>
      </c>
      <c r="E284" s="457">
        <f>'приложение 1.1 '!E284</f>
        <v>0</v>
      </c>
      <c r="F284" s="190">
        <v>12.401999999999999</v>
      </c>
      <c r="G284" s="485">
        <f>'приложение 1.1 '!F284</f>
        <v>2022</v>
      </c>
      <c r="H284" s="485">
        <f>'приложение 1.1 '!G284</f>
        <v>2022</v>
      </c>
      <c r="I284" s="159">
        <f>'приложение 1.1 '!H284</f>
        <v>0.61199999999999999</v>
      </c>
      <c r="J284" s="159">
        <f>'приложение 1.1 '!I284</f>
        <v>0.61199999999999999</v>
      </c>
      <c r="K284" s="159">
        <f>'приложение 1.1 '!J284</f>
        <v>0</v>
      </c>
      <c r="L284" s="159" t="str">
        <f>'приложение 1.1 '!K284</f>
        <v>-</v>
      </c>
      <c r="M284" s="159" t="str">
        <f>'приложение 1.1 '!L284</f>
        <v>-</v>
      </c>
      <c r="N284" s="159" t="str">
        <f>'приложение 1.1 '!M284</f>
        <v>-</v>
      </c>
      <c r="O284" s="159" t="str">
        <f>'приложение 1.1 '!N284</f>
        <v>-</v>
      </c>
      <c r="P284" s="159" t="str">
        <f>'приложение 1.1 '!O284</f>
        <v>-</v>
      </c>
      <c r="Q284" s="159" t="str">
        <f>'приложение 1.1 '!P284</f>
        <v>-</v>
      </c>
      <c r="R284" s="159" t="str">
        <f>'приложение 1.1 '!Q284</f>
        <v>-</v>
      </c>
      <c r="S284" s="159" t="str">
        <f>'приложение 1.1 '!R284</f>
        <v>-</v>
      </c>
      <c r="T284" s="159">
        <f>'приложение 1.1 '!S284</f>
        <v>0.34</v>
      </c>
      <c r="U284" s="159">
        <f>'приложение 1.1 '!T284</f>
        <v>0</v>
      </c>
      <c r="V284" s="159">
        <f>'приложение 1.1 '!U284</f>
        <v>0.34</v>
      </c>
      <c r="W284" s="159">
        <f>'приложение 1.1 '!V284</f>
        <v>0</v>
      </c>
      <c r="X284" s="159">
        <f>'приложение 1.1 '!W284</f>
        <v>0</v>
      </c>
      <c r="Y284" s="159">
        <f>'приложение 1.1 '!X284</f>
        <v>0</v>
      </c>
      <c r="Z284" s="159">
        <f>'приложение 1.1 '!Y284</f>
        <v>0</v>
      </c>
      <c r="AA284" s="159">
        <f>'приложение 1.1 '!Z284</f>
        <v>0</v>
      </c>
      <c r="AB284" s="159">
        <f>'приложение 1.1 '!AA284</f>
        <v>0.61199999999999999</v>
      </c>
      <c r="AC284" s="159">
        <f>'приложение 1.1 '!AB284</f>
        <v>0.61199999999999999</v>
      </c>
    </row>
    <row r="285" spans="1:29" ht="40.5">
      <c r="A285" s="659" t="str">
        <f>'приложение 1.1 '!A285</f>
        <v>1.1.5.94</v>
      </c>
      <c r="B285" s="692" t="str">
        <f>'приложение 1.1 '!B285</f>
        <v>Реконструкция КЛ-0,4 кВ ТП-278 - пр-т. Мира, 4</v>
      </c>
      <c r="C285" s="485" t="str">
        <f>'приложение 1.1 '!C285</f>
        <v>C/П</v>
      </c>
      <c r="D285" s="457">
        <f>'приложение 1.1 '!D285</f>
        <v>0.16700000000000001</v>
      </c>
      <c r="E285" s="457">
        <f>'приложение 1.1 '!E285</f>
        <v>0</v>
      </c>
      <c r="F285" s="190">
        <v>12.746499999999999</v>
      </c>
      <c r="G285" s="485">
        <f>'приложение 1.1 '!F285</f>
        <v>2022</v>
      </c>
      <c r="H285" s="485">
        <f>'приложение 1.1 '!G285</f>
        <v>2022</v>
      </c>
      <c r="I285" s="159">
        <f>'приложение 1.1 '!H285</f>
        <v>0.30060000000000003</v>
      </c>
      <c r="J285" s="159">
        <f>'приложение 1.1 '!I285</f>
        <v>0.30060000000000003</v>
      </c>
      <c r="K285" s="159">
        <f>'приложение 1.1 '!J285</f>
        <v>0</v>
      </c>
      <c r="L285" s="159" t="str">
        <f>'приложение 1.1 '!K285</f>
        <v>-</v>
      </c>
      <c r="M285" s="159" t="str">
        <f>'приложение 1.1 '!L285</f>
        <v>-</v>
      </c>
      <c r="N285" s="159" t="str">
        <f>'приложение 1.1 '!M285</f>
        <v>-</v>
      </c>
      <c r="O285" s="159" t="str">
        <f>'приложение 1.1 '!N285</f>
        <v>-</v>
      </c>
      <c r="P285" s="159" t="str">
        <f>'приложение 1.1 '!O285</f>
        <v>-</v>
      </c>
      <c r="Q285" s="159" t="str">
        <f>'приложение 1.1 '!P285</f>
        <v>-</v>
      </c>
      <c r="R285" s="159" t="str">
        <f>'приложение 1.1 '!Q285</f>
        <v>-</v>
      </c>
      <c r="S285" s="159" t="str">
        <f>'приложение 1.1 '!R285</f>
        <v>-</v>
      </c>
      <c r="T285" s="159">
        <f>'приложение 1.1 '!S285</f>
        <v>0.16700000000000001</v>
      </c>
      <c r="U285" s="159">
        <f>'приложение 1.1 '!T285</f>
        <v>0</v>
      </c>
      <c r="V285" s="159">
        <f>'приложение 1.1 '!U285</f>
        <v>0.16700000000000001</v>
      </c>
      <c r="W285" s="159">
        <f>'приложение 1.1 '!V285</f>
        <v>0</v>
      </c>
      <c r="X285" s="159">
        <f>'приложение 1.1 '!W285</f>
        <v>0</v>
      </c>
      <c r="Y285" s="159">
        <f>'приложение 1.1 '!X285</f>
        <v>0</v>
      </c>
      <c r="Z285" s="159">
        <f>'приложение 1.1 '!Y285</f>
        <v>0</v>
      </c>
      <c r="AA285" s="159">
        <f>'приложение 1.1 '!Z285</f>
        <v>0</v>
      </c>
      <c r="AB285" s="159">
        <f>'приложение 1.1 '!AA285</f>
        <v>0.30060000000000003</v>
      </c>
      <c r="AC285" s="159">
        <f>'приложение 1.1 '!AB285</f>
        <v>0.30060000000000003</v>
      </c>
    </row>
    <row r="286" spans="1:29" ht="40.5">
      <c r="A286" s="659" t="str">
        <f>'приложение 1.1 '!A286</f>
        <v>1.1.5.95</v>
      </c>
      <c r="B286" s="692" t="str">
        <f>'приложение 1.1 '!B286</f>
        <v>Реконструкция КЛ-0,4 кВ ТП-278 - ул. Бажова, 29</v>
      </c>
      <c r="C286" s="485" t="str">
        <f>'приложение 1.1 '!C286</f>
        <v>C/П</v>
      </c>
      <c r="D286" s="457">
        <f>'приложение 1.1 '!D286</f>
        <v>0.2</v>
      </c>
      <c r="E286" s="457">
        <f>'приложение 1.1 '!E286</f>
        <v>0</v>
      </c>
      <c r="F286" s="190">
        <v>13.090999999999999</v>
      </c>
      <c r="G286" s="485">
        <f>'приложение 1.1 '!F286</f>
        <v>2022</v>
      </c>
      <c r="H286" s="485">
        <f>'приложение 1.1 '!G286</f>
        <v>2022</v>
      </c>
      <c r="I286" s="159">
        <f>'приложение 1.1 '!H286</f>
        <v>0.36</v>
      </c>
      <c r="J286" s="159">
        <f>'приложение 1.1 '!I286</f>
        <v>0.36</v>
      </c>
      <c r="K286" s="159">
        <f>'приложение 1.1 '!J286</f>
        <v>0</v>
      </c>
      <c r="L286" s="159" t="str">
        <f>'приложение 1.1 '!K286</f>
        <v>-</v>
      </c>
      <c r="M286" s="159" t="str">
        <f>'приложение 1.1 '!L286</f>
        <v>-</v>
      </c>
      <c r="N286" s="159" t="str">
        <f>'приложение 1.1 '!M286</f>
        <v>-</v>
      </c>
      <c r="O286" s="159" t="str">
        <f>'приложение 1.1 '!N286</f>
        <v>-</v>
      </c>
      <c r="P286" s="159" t="str">
        <f>'приложение 1.1 '!O286</f>
        <v>-</v>
      </c>
      <c r="Q286" s="159" t="str">
        <f>'приложение 1.1 '!P286</f>
        <v>-</v>
      </c>
      <c r="R286" s="159" t="str">
        <f>'приложение 1.1 '!Q286</f>
        <v>-</v>
      </c>
      <c r="S286" s="159" t="str">
        <f>'приложение 1.1 '!R286</f>
        <v>-</v>
      </c>
      <c r="T286" s="159">
        <f>'приложение 1.1 '!S286</f>
        <v>0.2</v>
      </c>
      <c r="U286" s="159">
        <f>'приложение 1.1 '!T286</f>
        <v>0</v>
      </c>
      <c r="V286" s="159">
        <f>'приложение 1.1 '!U286</f>
        <v>0.2</v>
      </c>
      <c r="W286" s="159">
        <f>'приложение 1.1 '!V286</f>
        <v>0</v>
      </c>
      <c r="X286" s="159">
        <f>'приложение 1.1 '!W286</f>
        <v>0</v>
      </c>
      <c r="Y286" s="159">
        <f>'приложение 1.1 '!X286</f>
        <v>0</v>
      </c>
      <c r="Z286" s="159">
        <f>'приложение 1.1 '!Y286</f>
        <v>0</v>
      </c>
      <c r="AA286" s="159">
        <f>'приложение 1.1 '!Z286</f>
        <v>0</v>
      </c>
      <c r="AB286" s="159">
        <f>'приложение 1.1 '!AA286</f>
        <v>0.36</v>
      </c>
      <c r="AC286" s="159">
        <f>'приложение 1.1 '!AB286</f>
        <v>0.36</v>
      </c>
    </row>
    <row r="287" spans="1:29" ht="40.5">
      <c r="A287" s="659" t="str">
        <f>'приложение 1.1 '!A287</f>
        <v>1.1.5.96</v>
      </c>
      <c r="B287" s="692" t="str">
        <f>'приложение 1.1 '!B287</f>
        <v>Реконструкция КЛ-0,4 кВ ТП-280 - д/с Росинка</v>
      </c>
      <c r="C287" s="485" t="str">
        <f>'приложение 1.1 '!C287</f>
        <v>C/П</v>
      </c>
      <c r="D287" s="457">
        <f>'приложение 1.1 '!D287</f>
        <v>0.48</v>
      </c>
      <c r="E287" s="457">
        <f>'приложение 1.1 '!E287</f>
        <v>0</v>
      </c>
      <c r="F287" s="190">
        <v>14.468999999999999</v>
      </c>
      <c r="G287" s="485">
        <f>'приложение 1.1 '!F287</f>
        <v>2022</v>
      </c>
      <c r="H287" s="485">
        <f>'приложение 1.1 '!G287</f>
        <v>2022</v>
      </c>
      <c r="I287" s="159">
        <f>'приложение 1.1 '!H287</f>
        <v>0.86399999999999999</v>
      </c>
      <c r="J287" s="159">
        <f>'приложение 1.1 '!I287</f>
        <v>0.86399999999999999</v>
      </c>
      <c r="K287" s="159">
        <f>'приложение 1.1 '!J287</f>
        <v>0</v>
      </c>
      <c r="L287" s="159" t="str">
        <f>'приложение 1.1 '!K287</f>
        <v>-</v>
      </c>
      <c r="M287" s="159" t="str">
        <f>'приложение 1.1 '!L287</f>
        <v>-</v>
      </c>
      <c r="N287" s="159" t="str">
        <f>'приложение 1.1 '!M287</f>
        <v>-</v>
      </c>
      <c r="O287" s="159" t="str">
        <f>'приложение 1.1 '!N287</f>
        <v>-</v>
      </c>
      <c r="P287" s="159" t="str">
        <f>'приложение 1.1 '!O287</f>
        <v>-</v>
      </c>
      <c r="Q287" s="159" t="str">
        <f>'приложение 1.1 '!P287</f>
        <v>-</v>
      </c>
      <c r="R287" s="159" t="str">
        <f>'приложение 1.1 '!Q287</f>
        <v>-</v>
      </c>
      <c r="S287" s="159" t="str">
        <f>'приложение 1.1 '!R287</f>
        <v>-</v>
      </c>
      <c r="T287" s="159">
        <f>'приложение 1.1 '!S287</f>
        <v>0.48</v>
      </c>
      <c r="U287" s="159">
        <f>'приложение 1.1 '!T287</f>
        <v>0</v>
      </c>
      <c r="V287" s="159">
        <f>'приложение 1.1 '!U287</f>
        <v>0.48</v>
      </c>
      <c r="W287" s="159">
        <f>'приложение 1.1 '!V287</f>
        <v>0</v>
      </c>
      <c r="X287" s="159">
        <f>'приложение 1.1 '!W287</f>
        <v>0</v>
      </c>
      <c r="Y287" s="159">
        <f>'приложение 1.1 '!X287</f>
        <v>0</v>
      </c>
      <c r="Z287" s="159">
        <f>'приложение 1.1 '!Y287</f>
        <v>0</v>
      </c>
      <c r="AA287" s="159">
        <f>'приложение 1.1 '!Z287</f>
        <v>0</v>
      </c>
      <c r="AB287" s="159">
        <f>'приложение 1.1 '!AA287</f>
        <v>0.86399999999999999</v>
      </c>
      <c r="AC287" s="159">
        <f>'приложение 1.1 '!AB287</f>
        <v>0.86399999999999999</v>
      </c>
    </row>
    <row r="288" spans="1:29" ht="40.5">
      <c r="A288" s="659" t="str">
        <f>'приложение 1.1 '!A288</f>
        <v>1.1.5.97</v>
      </c>
      <c r="B288" s="692" t="str">
        <f>'приложение 1.1 '!B288</f>
        <v>Реконструкция КЛ-0,4 кВ ТП-280 - ул. Бажова, 21</v>
      </c>
      <c r="C288" s="485" t="str">
        <f>'приложение 1.1 '!C288</f>
        <v>C/П</v>
      </c>
      <c r="D288" s="457">
        <f>'приложение 1.1 '!D288</f>
        <v>0.42399999999999999</v>
      </c>
      <c r="E288" s="457">
        <f>'приложение 1.1 '!E288</f>
        <v>0</v>
      </c>
      <c r="F288" s="190">
        <v>17.224999999999998</v>
      </c>
      <c r="G288" s="485">
        <f>'приложение 1.1 '!F288</f>
        <v>2022</v>
      </c>
      <c r="H288" s="485">
        <f>'приложение 1.1 '!G288</f>
        <v>2022</v>
      </c>
      <c r="I288" s="159">
        <f>'приложение 1.1 '!H288</f>
        <v>0.7632000000000001</v>
      </c>
      <c r="J288" s="159">
        <f>'приложение 1.1 '!I288</f>
        <v>0.7632000000000001</v>
      </c>
      <c r="K288" s="159">
        <f>'приложение 1.1 '!J288</f>
        <v>0</v>
      </c>
      <c r="L288" s="159" t="str">
        <f>'приложение 1.1 '!K288</f>
        <v>-</v>
      </c>
      <c r="M288" s="159" t="str">
        <f>'приложение 1.1 '!L288</f>
        <v>-</v>
      </c>
      <c r="N288" s="159" t="str">
        <f>'приложение 1.1 '!M288</f>
        <v>-</v>
      </c>
      <c r="O288" s="159" t="str">
        <f>'приложение 1.1 '!N288</f>
        <v>-</v>
      </c>
      <c r="P288" s="159" t="str">
        <f>'приложение 1.1 '!O288</f>
        <v>-</v>
      </c>
      <c r="Q288" s="159" t="str">
        <f>'приложение 1.1 '!P288</f>
        <v>-</v>
      </c>
      <c r="R288" s="159" t="str">
        <f>'приложение 1.1 '!Q288</f>
        <v>-</v>
      </c>
      <c r="S288" s="159" t="str">
        <f>'приложение 1.1 '!R288</f>
        <v>-</v>
      </c>
      <c r="T288" s="159">
        <f>'приложение 1.1 '!S288</f>
        <v>0.42399999999999999</v>
      </c>
      <c r="U288" s="159">
        <f>'приложение 1.1 '!T288</f>
        <v>0</v>
      </c>
      <c r="V288" s="159">
        <f>'приложение 1.1 '!U288</f>
        <v>0.42399999999999999</v>
      </c>
      <c r="W288" s="159">
        <f>'приложение 1.1 '!V288</f>
        <v>0</v>
      </c>
      <c r="X288" s="159">
        <f>'приложение 1.1 '!W288</f>
        <v>0</v>
      </c>
      <c r="Y288" s="159">
        <f>'приложение 1.1 '!X288</f>
        <v>0</v>
      </c>
      <c r="Z288" s="159">
        <f>'приложение 1.1 '!Y288</f>
        <v>0</v>
      </c>
      <c r="AA288" s="159">
        <f>'приложение 1.1 '!Z288</f>
        <v>0</v>
      </c>
      <c r="AB288" s="159">
        <f>'приложение 1.1 '!AA288</f>
        <v>0.7632000000000001</v>
      </c>
      <c r="AC288" s="159">
        <f>'приложение 1.1 '!AB288</f>
        <v>0.7632000000000001</v>
      </c>
    </row>
    <row r="289" spans="1:29" ht="40.5">
      <c r="A289" s="659" t="str">
        <f>'приложение 1.1 '!A289</f>
        <v>1.1.5.98</v>
      </c>
      <c r="B289" s="692" t="str">
        <f>'приложение 1.1 '!B289</f>
        <v>Реконструкция КЛ-0,4 кВ ТП-280 - ул. Бажова, 23</v>
      </c>
      <c r="C289" s="485" t="str">
        <f>'приложение 1.1 '!C289</f>
        <v>C/П</v>
      </c>
      <c r="D289" s="457">
        <f>'приложение 1.1 '!D289</f>
        <v>0.33</v>
      </c>
      <c r="E289" s="457">
        <f>'приложение 1.1 '!E289</f>
        <v>0</v>
      </c>
      <c r="F289" s="190">
        <v>14.124499999999999</v>
      </c>
      <c r="G289" s="485">
        <f>'приложение 1.1 '!F289</f>
        <v>2022</v>
      </c>
      <c r="H289" s="485">
        <f>'приложение 1.1 '!G289</f>
        <v>2022</v>
      </c>
      <c r="I289" s="159">
        <f>'приложение 1.1 '!H289</f>
        <v>0.59399999999999997</v>
      </c>
      <c r="J289" s="159">
        <f>'приложение 1.1 '!I289</f>
        <v>0.59399999999999997</v>
      </c>
      <c r="K289" s="159">
        <f>'приложение 1.1 '!J289</f>
        <v>0</v>
      </c>
      <c r="L289" s="159" t="str">
        <f>'приложение 1.1 '!K289</f>
        <v>-</v>
      </c>
      <c r="M289" s="159" t="str">
        <f>'приложение 1.1 '!L289</f>
        <v>-</v>
      </c>
      <c r="N289" s="159" t="str">
        <f>'приложение 1.1 '!M289</f>
        <v>-</v>
      </c>
      <c r="O289" s="159" t="str">
        <f>'приложение 1.1 '!N289</f>
        <v>-</v>
      </c>
      <c r="P289" s="159" t="str">
        <f>'приложение 1.1 '!O289</f>
        <v>-</v>
      </c>
      <c r="Q289" s="159" t="str">
        <f>'приложение 1.1 '!P289</f>
        <v>-</v>
      </c>
      <c r="R289" s="159" t="str">
        <f>'приложение 1.1 '!Q289</f>
        <v>-</v>
      </c>
      <c r="S289" s="159" t="str">
        <f>'приложение 1.1 '!R289</f>
        <v>-</v>
      </c>
      <c r="T289" s="159">
        <f>'приложение 1.1 '!S289</f>
        <v>0.33</v>
      </c>
      <c r="U289" s="159">
        <f>'приложение 1.1 '!T289</f>
        <v>0</v>
      </c>
      <c r="V289" s="159">
        <f>'приложение 1.1 '!U289</f>
        <v>0.33</v>
      </c>
      <c r="W289" s="159">
        <f>'приложение 1.1 '!V289</f>
        <v>0</v>
      </c>
      <c r="X289" s="159">
        <f>'приложение 1.1 '!W289</f>
        <v>0</v>
      </c>
      <c r="Y289" s="159">
        <f>'приложение 1.1 '!X289</f>
        <v>0</v>
      </c>
      <c r="Z289" s="159">
        <f>'приложение 1.1 '!Y289</f>
        <v>0</v>
      </c>
      <c r="AA289" s="159">
        <f>'приложение 1.1 '!Z289</f>
        <v>0</v>
      </c>
      <c r="AB289" s="159">
        <f>'приложение 1.1 '!AA289</f>
        <v>0.59399999999999997</v>
      </c>
      <c r="AC289" s="159">
        <f>'приложение 1.1 '!AB289</f>
        <v>0.59399999999999997</v>
      </c>
    </row>
    <row r="290" spans="1:29" ht="40.5">
      <c r="A290" s="659" t="str">
        <f>'приложение 1.1 '!A290</f>
        <v>1.1.5.99</v>
      </c>
      <c r="B290" s="692" t="str">
        <f>'приложение 1.1 '!B290</f>
        <v>Реконструкция КЛ-0,4 кВ ТП-281 - ул. Бажова, 2В</v>
      </c>
      <c r="C290" s="485" t="str">
        <f>'приложение 1.1 '!C290</f>
        <v>C/П</v>
      </c>
      <c r="D290" s="457">
        <f>'приложение 1.1 '!D290</f>
        <v>0.23</v>
      </c>
      <c r="E290" s="457">
        <f>'приложение 1.1 '!E290</f>
        <v>0</v>
      </c>
      <c r="F290" s="190">
        <v>21.014499999999998</v>
      </c>
      <c r="G290" s="485">
        <f>'приложение 1.1 '!F290</f>
        <v>2022</v>
      </c>
      <c r="H290" s="485">
        <f>'приложение 1.1 '!G290</f>
        <v>2022</v>
      </c>
      <c r="I290" s="159">
        <f>'приложение 1.1 '!H290</f>
        <v>0.41399999999999998</v>
      </c>
      <c r="J290" s="159">
        <f>'приложение 1.1 '!I290</f>
        <v>0.41399999999999998</v>
      </c>
      <c r="K290" s="159">
        <f>'приложение 1.1 '!J290</f>
        <v>0</v>
      </c>
      <c r="L290" s="159" t="str">
        <f>'приложение 1.1 '!K290</f>
        <v>-</v>
      </c>
      <c r="M290" s="159" t="str">
        <f>'приложение 1.1 '!L290</f>
        <v>-</v>
      </c>
      <c r="N290" s="159" t="str">
        <f>'приложение 1.1 '!M290</f>
        <v>-</v>
      </c>
      <c r="O290" s="159" t="str">
        <f>'приложение 1.1 '!N290</f>
        <v>-</v>
      </c>
      <c r="P290" s="159" t="str">
        <f>'приложение 1.1 '!O290</f>
        <v>-</v>
      </c>
      <c r="Q290" s="159" t="str">
        <f>'приложение 1.1 '!P290</f>
        <v>-</v>
      </c>
      <c r="R290" s="159" t="str">
        <f>'приложение 1.1 '!Q290</f>
        <v>-</v>
      </c>
      <c r="S290" s="159" t="str">
        <f>'приложение 1.1 '!R290</f>
        <v>-</v>
      </c>
      <c r="T290" s="159">
        <f>'приложение 1.1 '!S290</f>
        <v>0.23</v>
      </c>
      <c r="U290" s="159">
        <f>'приложение 1.1 '!T290</f>
        <v>0</v>
      </c>
      <c r="V290" s="159">
        <f>'приложение 1.1 '!U290</f>
        <v>0.23</v>
      </c>
      <c r="W290" s="159">
        <f>'приложение 1.1 '!V290</f>
        <v>0</v>
      </c>
      <c r="X290" s="159">
        <f>'приложение 1.1 '!W290</f>
        <v>0</v>
      </c>
      <c r="Y290" s="159">
        <f>'приложение 1.1 '!X290</f>
        <v>0</v>
      </c>
      <c r="Z290" s="159">
        <f>'приложение 1.1 '!Y290</f>
        <v>0</v>
      </c>
      <c r="AA290" s="159">
        <f>'приложение 1.1 '!Z290</f>
        <v>0</v>
      </c>
      <c r="AB290" s="159">
        <f>'приложение 1.1 '!AA290</f>
        <v>0.41399999999999998</v>
      </c>
      <c r="AC290" s="159">
        <f>'приложение 1.1 '!AB290</f>
        <v>0.41399999999999998</v>
      </c>
    </row>
    <row r="291" spans="1:29" ht="40.5">
      <c r="A291" s="659" t="str">
        <f>'приложение 1.1 '!A291</f>
        <v>1.1.5.100</v>
      </c>
      <c r="B291" s="692" t="str">
        <f>'приложение 1.1 '!B291</f>
        <v>Реконструкция КЛ-0,4 кВ ТП-281 - ул. Бажова, 2Б</v>
      </c>
      <c r="C291" s="485" t="str">
        <f>'приложение 1.1 '!C291</f>
        <v>C/П</v>
      </c>
      <c r="D291" s="457">
        <f>'приложение 1.1 '!D291</f>
        <v>0.1</v>
      </c>
      <c r="E291" s="457">
        <f>'приложение 1.1 '!E291</f>
        <v>0</v>
      </c>
      <c r="F291" s="190">
        <v>6.2009999999999996</v>
      </c>
      <c r="G291" s="485">
        <f>'приложение 1.1 '!F291</f>
        <v>2022</v>
      </c>
      <c r="H291" s="485">
        <f>'приложение 1.1 '!G291</f>
        <v>2022</v>
      </c>
      <c r="I291" s="159">
        <f>'приложение 1.1 '!H291</f>
        <v>0.18</v>
      </c>
      <c r="J291" s="159">
        <f>'приложение 1.1 '!I291</f>
        <v>0.18</v>
      </c>
      <c r="K291" s="159">
        <f>'приложение 1.1 '!J291</f>
        <v>0</v>
      </c>
      <c r="L291" s="159" t="str">
        <f>'приложение 1.1 '!K291</f>
        <v>-</v>
      </c>
      <c r="M291" s="159" t="str">
        <f>'приложение 1.1 '!L291</f>
        <v>-</v>
      </c>
      <c r="N291" s="159" t="str">
        <f>'приложение 1.1 '!M291</f>
        <v>-</v>
      </c>
      <c r="O291" s="159" t="str">
        <f>'приложение 1.1 '!N291</f>
        <v>-</v>
      </c>
      <c r="P291" s="159" t="str">
        <f>'приложение 1.1 '!O291</f>
        <v>-</v>
      </c>
      <c r="Q291" s="159" t="str">
        <f>'приложение 1.1 '!P291</f>
        <v>-</v>
      </c>
      <c r="R291" s="159" t="str">
        <f>'приложение 1.1 '!Q291</f>
        <v>-</v>
      </c>
      <c r="S291" s="159" t="str">
        <f>'приложение 1.1 '!R291</f>
        <v>-</v>
      </c>
      <c r="T291" s="159">
        <f>'приложение 1.1 '!S291</f>
        <v>0.1</v>
      </c>
      <c r="U291" s="159">
        <f>'приложение 1.1 '!T291</f>
        <v>0</v>
      </c>
      <c r="V291" s="159">
        <f>'приложение 1.1 '!U291</f>
        <v>0.1</v>
      </c>
      <c r="W291" s="159">
        <f>'приложение 1.1 '!V291</f>
        <v>0</v>
      </c>
      <c r="X291" s="159">
        <f>'приложение 1.1 '!W291</f>
        <v>0</v>
      </c>
      <c r="Y291" s="159">
        <f>'приложение 1.1 '!X291</f>
        <v>0</v>
      </c>
      <c r="Z291" s="159">
        <f>'приложение 1.1 '!Y291</f>
        <v>0</v>
      </c>
      <c r="AA291" s="159">
        <f>'приложение 1.1 '!Z291</f>
        <v>0</v>
      </c>
      <c r="AB291" s="159">
        <f>'приложение 1.1 '!AA291</f>
        <v>0.18</v>
      </c>
      <c r="AC291" s="159">
        <f>'приложение 1.1 '!AB291</f>
        <v>0.18</v>
      </c>
    </row>
    <row r="292" spans="1:29" ht="40.5">
      <c r="A292" s="659" t="str">
        <f>'приложение 1.1 '!A292</f>
        <v>1.1.5.101</v>
      </c>
      <c r="B292" s="692" t="str">
        <f>'приложение 1.1 '!B292</f>
        <v>Реконструкция КЛ-0,4 кВ ТП-282 - ул. Бажова, 8</v>
      </c>
      <c r="C292" s="485" t="str">
        <f>'приложение 1.1 '!C292</f>
        <v>C/П</v>
      </c>
      <c r="D292" s="457">
        <f>'приложение 1.1 '!D292</f>
        <v>0.86</v>
      </c>
      <c r="E292" s="457">
        <f>'приложение 1.1 '!E292</f>
        <v>0</v>
      </c>
      <c r="F292" s="190">
        <v>6.89</v>
      </c>
      <c r="G292" s="485">
        <f>'приложение 1.1 '!F292</f>
        <v>2022</v>
      </c>
      <c r="H292" s="485">
        <f>'приложение 1.1 '!G292</f>
        <v>2022</v>
      </c>
      <c r="I292" s="159">
        <f>'приложение 1.1 '!H292</f>
        <v>0.82799999999999996</v>
      </c>
      <c r="J292" s="159">
        <f>'приложение 1.1 '!I292</f>
        <v>0.82799999999999996</v>
      </c>
      <c r="K292" s="159">
        <f>'приложение 1.1 '!J292</f>
        <v>0</v>
      </c>
      <c r="L292" s="159" t="str">
        <f>'приложение 1.1 '!K292</f>
        <v>-</v>
      </c>
      <c r="M292" s="159" t="str">
        <f>'приложение 1.1 '!L292</f>
        <v>-</v>
      </c>
      <c r="N292" s="159" t="str">
        <f>'приложение 1.1 '!M292</f>
        <v>-</v>
      </c>
      <c r="O292" s="159" t="str">
        <f>'приложение 1.1 '!N292</f>
        <v>-</v>
      </c>
      <c r="P292" s="159" t="str">
        <f>'приложение 1.1 '!O292</f>
        <v>-</v>
      </c>
      <c r="Q292" s="159" t="str">
        <f>'приложение 1.1 '!P292</f>
        <v>-</v>
      </c>
      <c r="R292" s="159" t="str">
        <f>'приложение 1.1 '!Q292</f>
        <v>-</v>
      </c>
      <c r="S292" s="159" t="str">
        <f>'приложение 1.1 '!R292</f>
        <v>-</v>
      </c>
      <c r="T292" s="159">
        <f>'приложение 1.1 '!S292</f>
        <v>0.86</v>
      </c>
      <c r="U292" s="159">
        <f>'приложение 1.1 '!T292</f>
        <v>0</v>
      </c>
      <c r="V292" s="159">
        <f>'приложение 1.1 '!U292</f>
        <v>0.86</v>
      </c>
      <c r="W292" s="159">
        <f>'приложение 1.1 '!V292</f>
        <v>0</v>
      </c>
      <c r="X292" s="159">
        <f>'приложение 1.1 '!W292</f>
        <v>0</v>
      </c>
      <c r="Y292" s="159">
        <f>'приложение 1.1 '!X292</f>
        <v>0</v>
      </c>
      <c r="Z292" s="159">
        <f>'приложение 1.1 '!Y292</f>
        <v>0</v>
      </c>
      <c r="AA292" s="159">
        <f>'приложение 1.1 '!Z292</f>
        <v>0</v>
      </c>
      <c r="AB292" s="159">
        <f>'приложение 1.1 '!AA292</f>
        <v>0.82799999999999996</v>
      </c>
      <c r="AC292" s="159">
        <f>'приложение 1.1 '!AB292</f>
        <v>0.82799999999999996</v>
      </c>
    </row>
    <row r="293" spans="1:29" ht="40.5">
      <c r="A293" s="659" t="str">
        <f>'приложение 1.1 '!A293</f>
        <v>1.1.5.102</v>
      </c>
      <c r="B293" s="692" t="str">
        <f>'приложение 1.1 '!B293</f>
        <v>Реконструкция КЛ-0,4 кВ ТП-282 - ул. Бахилова, 4</v>
      </c>
      <c r="C293" s="485" t="str">
        <f>'приложение 1.1 '!C293</f>
        <v>C/П</v>
      </c>
      <c r="D293" s="457">
        <f>'приложение 1.1 '!D293</f>
        <v>0.1</v>
      </c>
      <c r="E293" s="457">
        <f>'приложение 1.1 '!E293</f>
        <v>0</v>
      </c>
      <c r="F293" s="190">
        <v>11.712999999999999</v>
      </c>
      <c r="G293" s="485">
        <f>'приложение 1.1 '!F293</f>
        <v>2022</v>
      </c>
      <c r="H293" s="485">
        <f>'приложение 1.1 '!G293</f>
        <v>2022</v>
      </c>
      <c r="I293" s="159">
        <f>'приложение 1.1 '!H293</f>
        <v>0.18</v>
      </c>
      <c r="J293" s="159">
        <f>'приложение 1.1 '!I293</f>
        <v>0.18</v>
      </c>
      <c r="K293" s="159">
        <f>'приложение 1.1 '!J293</f>
        <v>0</v>
      </c>
      <c r="L293" s="159" t="str">
        <f>'приложение 1.1 '!K293</f>
        <v>-</v>
      </c>
      <c r="M293" s="159" t="str">
        <f>'приложение 1.1 '!L293</f>
        <v>-</v>
      </c>
      <c r="N293" s="159" t="str">
        <f>'приложение 1.1 '!M293</f>
        <v>-</v>
      </c>
      <c r="O293" s="159" t="str">
        <f>'приложение 1.1 '!N293</f>
        <v>-</v>
      </c>
      <c r="P293" s="159" t="str">
        <f>'приложение 1.1 '!O293</f>
        <v>-</v>
      </c>
      <c r="Q293" s="159" t="str">
        <f>'приложение 1.1 '!P293</f>
        <v>-</v>
      </c>
      <c r="R293" s="159" t="str">
        <f>'приложение 1.1 '!Q293</f>
        <v>-</v>
      </c>
      <c r="S293" s="159" t="str">
        <f>'приложение 1.1 '!R293</f>
        <v>-</v>
      </c>
      <c r="T293" s="159">
        <f>'приложение 1.1 '!S293</f>
        <v>0.1</v>
      </c>
      <c r="U293" s="159">
        <f>'приложение 1.1 '!T293</f>
        <v>0</v>
      </c>
      <c r="V293" s="159">
        <f>'приложение 1.1 '!U293</f>
        <v>0.1</v>
      </c>
      <c r="W293" s="159">
        <f>'приложение 1.1 '!V293</f>
        <v>0</v>
      </c>
      <c r="X293" s="159">
        <f>'приложение 1.1 '!W293</f>
        <v>0</v>
      </c>
      <c r="Y293" s="159">
        <f>'приложение 1.1 '!X293</f>
        <v>0</v>
      </c>
      <c r="Z293" s="159">
        <f>'приложение 1.1 '!Y293</f>
        <v>0</v>
      </c>
      <c r="AA293" s="159">
        <f>'приложение 1.1 '!Z293</f>
        <v>0</v>
      </c>
      <c r="AB293" s="159">
        <f>'приложение 1.1 '!AA293</f>
        <v>0.18</v>
      </c>
      <c r="AC293" s="159">
        <f>'приложение 1.1 '!AB293</f>
        <v>0.18</v>
      </c>
    </row>
    <row r="294" spans="1:29" ht="40.5">
      <c r="A294" s="659" t="str">
        <f>'приложение 1.1 '!A294</f>
        <v>1.1.5.103</v>
      </c>
      <c r="B294" s="692" t="str">
        <f>'приложение 1.1 '!B294</f>
        <v>Реконструкция КЛ-0,4 кВ ТП-282 - ул. Бахилова, 6</v>
      </c>
      <c r="C294" s="485" t="str">
        <f>'приложение 1.1 '!C294</f>
        <v>C/П</v>
      </c>
      <c r="D294" s="457">
        <f>'приложение 1.1 '!D294</f>
        <v>0.28999999999999998</v>
      </c>
      <c r="E294" s="457">
        <f>'приложение 1.1 '!E294</f>
        <v>0</v>
      </c>
      <c r="F294" s="190">
        <v>11.023999999999999</v>
      </c>
      <c r="G294" s="485">
        <f>'приложение 1.1 '!F294</f>
        <v>2022</v>
      </c>
      <c r="H294" s="485">
        <f>'приложение 1.1 '!G294</f>
        <v>2022</v>
      </c>
      <c r="I294" s="159">
        <f>'приложение 1.1 '!H294</f>
        <v>0.52200000000000002</v>
      </c>
      <c r="J294" s="159">
        <f>'приложение 1.1 '!I294</f>
        <v>0.52200000000000002</v>
      </c>
      <c r="K294" s="159">
        <f>'приложение 1.1 '!J294</f>
        <v>0</v>
      </c>
      <c r="L294" s="159" t="str">
        <f>'приложение 1.1 '!K294</f>
        <v>-</v>
      </c>
      <c r="M294" s="159" t="str">
        <f>'приложение 1.1 '!L294</f>
        <v>-</v>
      </c>
      <c r="N294" s="159" t="str">
        <f>'приложение 1.1 '!M294</f>
        <v>-</v>
      </c>
      <c r="O294" s="159" t="str">
        <f>'приложение 1.1 '!N294</f>
        <v>-</v>
      </c>
      <c r="P294" s="159" t="str">
        <f>'приложение 1.1 '!O294</f>
        <v>-</v>
      </c>
      <c r="Q294" s="159" t="str">
        <f>'приложение 1.1 '!P294</f>
        <v>-</v>
      </c>
      <c r="R294" s="159" t="str">
        <f>'приложение 1.1 '!Q294</f>
        <v>-</v>
      </c>
      <c r="S294" s="159" t="str">
        <f>'приложение 1.1 '!R294</f>
        <v>-</v>
      </c>
      <c r="T294" s="159">
        <f>'приложение 1.1 '!S294</f>
        <v>0.28999999999999998</v>
      </c>
      <c r="U294" s="159">
        <f>'приложение 1.1 '!T294</f>
        <v>0</v>
      </c>
      <c r="V294" s="159">
        <f>'приложение 1.1 '!U294</f>
        <v>0.28999999999999998</v>
      </c>
      <c r="W294" s="159">
        <f>'приложение 1.1 '!V294</f>
        <v>0</v>
      </c>
      <c r="X294" s="159">
        <f>'приложение 1.1 '!W294</f>
        <v>0</v>
      </c>
      <c r="Y294" s="159">
        <f>'приложение 1.1 '!X294</f>
        <v>0</v>
      </c>
      <c r="Z294" s="159">
        <f>'приложение 1.1 '!Y294</f>
        <v>0</v>
      </c>
      <c r="AA294" s="159">
        <f>'приложение 1.1 '!Z294</f>
        <v>0</v>
      </c>
      <c r="AB294" s="159">
        <f>'приложение 1.1 '!AA294</f>
        <v>0.52200000000000002</v>
      </c>
      <c r="AC294" s="159">
        <f>'приложение 1.1 '!AB294</f>
        <v>0.52200000000000002</v>
      </c>
    </row>
    <row r="295" spans="1:29" ht="40.5">
      <c r="A295" s="659" t="str">
        <f>'приложение 1.1 '!A295</f>
        <v>1.1.5.104</v>
      </c>
      <c r="B295" s="692" t="str">
        <f>'приложение 1.1 '!B295</f>
        <v>Реконструкция КЛ-0,4 кВ ТП-282 - ЦТП-7</v>
      </c>
      <c r="C295" s="485" t="str">
        <f>'приложение 1.1 '!C295</f>
        <v>C/П</v>
      </c>
      <c r="D295" s="457">
        <f>'приложение 1.1 '!D295</f>
        <v>0.14000000000000001</v>
      </c>
      <c r="E295" s="457">
        <f>'приложение 1.1 '!E295</f>
        <v>0</v>
      </c>
      <c r="F295" s="190">
        <v>6.2009999999999996</v>
      </c>
      <c r="G295" s="485">
        <f>'приложение 1.1 '!F295</f>
        <v>2022</v>
      </c>
      <c r="H295" s="485">
        <f>'приложение 1.1 '!G295</f>
        <v>2022</v>
      </c>
      <c r="I295" s="159">
        <f>'приложение 1.1 '!H295</f>
        <v>0.252</v>
      </c>
      <c r="J295" s="159">
        <f>'приложение 1.1 '!I295</f>
        <v>0.252</v>
      </c>
      <c r="K295" s="159">
        <f>'приложение 1.1 '!J295</f>
        <v>0</v>
      </c>
      <c r="L295" s="159" t="str">
        <f>'приложение 1.1 '!K295</f>
        <v>-</v>
      </c>
      <c r="M295" s="159" t="str">
        <f>'приложение 1.1 '!L295</f>
        <v>-</v>
      </c>
      <c r="N295" s="159" t="str">
        <f>'приложение 1.1 '!M295</f>
        <v>-</v>
      </c>
      <c r="O295" s="159" t="str">
        <f>'приложение 1.1 '!N295</f>
        <v>-</v>
      </c>
      <c r="P295" s="159" t="str">
        <f>'приложение 1.1 '!O295</f>
        <v>-</v>
      </c>
      <c r="Q295" s="159" t="str">
        <f>'приложение 1.1 '!P295</f>
        <v>-</v>
      </c>
      <c r="R295" s="159" t="str">
        <f>'приложение 1.1 '!Q295</f>
        <v>-</v>
      </c>
      <c r="S295" s="159" t="str">
        <f>'приложение 1.1 '!R295</f>
        <v>-</v>
      </c>
      <c r="T295" s="159">
        <f>'приложение 1.1 '!S295</f>
        <v>0.14000000000000001</v>
      </c>
      <c r="U295" s="159">
        <f>'приложение 1.1 '!T295</f>
        <v>0</v>
      </c>
      <c r="V295" s="159">
        <f>'приложение 1.1 '!U295</f>
        <v>0.14000000000000001</v>
      </c>
      <c r="W295" s="159">
        <f>'приложение 1.1 '!V295</f>
        <v>0</v>
      </c>
      <c r="X295" s="159">
        <f>'приложение 1.1 '!W295</f>
        <v>0</v>
      </c>
      <c r="Y295" s="159">
        <f>'приложение 1.1 '!X295</f>
        <v>0</v>
      </c>
      <c r="Z295" s="159">
        <f>'приложение 1.1 '!Y295</f>
        <v>0</v>
      </c>
      <c r="AA295" s="159">
        <f>'приложение 1.1 '!Z295</f>
        <v>0</v>
      </c>
      <c r="AB295" s="159">
        <f>'приложение 1.1 '!AA295</f>
        <v>0.252</v>
      </c>
      <c r="AC295" s="159">
        <f>'приложение 1.1 '!AB295</f>
        <v>0.252</v>
      </c>
    </row>
    <row r="296" spans="1:29" ht="40.5">
      <c r="A296" s="659" t="str">
        <f>'приложение 1.1 '!A296</f>
        <v>1.1.5.105</v>
      </c>
      <c r="B296" s="692" t="str">
        <f>'приложение 1.1 '!B296</f>
        <v>Реконструкция КЛ-0,4 кВ ТП-284 - ул. Бажова, 15</v>
      </c>
      <c r="C296" s="485" t="str">
        <f>'приложение 1.1 '!C296</f>
        <v>C/П</v>
      </c>
      <c r="D296" s="457">
        <f>'приложение 1.1 '!D296</f>
        <v>0.24</v>
      </c>
      <c r="E296" s="457">
        <f>'приложение 1.1 '!E296</f>
        <v>0</v>
      </c>
      <c r="F296" s="190">
        <v>6.2</v>
      </c>
      <c r="G296" s="485">
        <f>'приложение 1.1 '!F296</f>
        <v>2022</v>
      </c>
      <c r="H296" s="485">
        <f>'приложение 1.1 '!G296</f>
        <v>2022</v>
      </c>
      <c r="I296" s="159">
        <f>'приложение 1.1 '!H296</f>
        <v>0.432</v>
      </c>
      <c r="J296" s="159">
        <f>'приложение 1.1 '!I296</f>
        <v>0.432</v>
      </c>
      <c r="K296" s="159">
        <f>'приложение 1.1 '!J296</f>
        <v>0</v>
      </c>
      <c r="L296" s="159" t="str">
        <f>'приложение 1.1 '!K296</f>
        <v>-</v>
      </c>
      <c r="M296" s="159" t="str">
        <f>'приложение 1.1 '!L296</f>
        <v>-</v>
      </c>
      <c r="N296" s="159" t="str">
        <f>'приложение 1.1 '!M296</f>
        <v>-</v>
      </c>
      <c r="O296" s="159" t="str">
        <f>'приложение 1.1 '!N296</f>
        <v>-</v>
      </c>
      <c r="P296" s="159" t="str">
        <f>'приложение 1.1 '!O296</f>
        <v>-</v>
      </c>
      <c r="Q296" s="159" t="str">
        <f>'приложение 1.1 '!P296</f>
        <v>-</v>
      </c>
      <c r="R296" s="159" t="str">
        <f>'приложение 1.1 '!Q296</f>
        <v>-</v>
      </c>
      <c r="S296" s="159" t="str">
        <f>'приложение 1.1 '!R296</f>
        <v>-</v>
      </c>
      <c r="T296" s="159">
        <f>'приложение 1.1 '!S296</f>
        <v>0.24</v>
      </c>
      <c r="U296" s="159">
        <f>'приложение 1.1 '!T296</f>
        <v>0</v>
      </c>
      <c r="V296" s="159">
        <f>'приложение 1.1 '!U296</f>
        <v>0.24</v>
      </c>
      <c r="W296" s="159">
        <f>'приложение 1.1 '!V296</f>
        <v>0</v>
      </c>
      <c r="X296" s="159">
        <f>'приложение 1.1 '!W296</f>
        <v>0</v>
      </c>
      <c r="Y296" s="159">
        <f>'приложение 1.1 '!X296</f>
        <v>0</v>
      </c>
      <c r="Z296" s="159">
        <f>'приложение 1.1 '!Y296</f>
        <v>0</v>
      </c>
      <c r="AA296" s="159">
        <f>'приложение 1.1 '!Z296</f>
        <v>0</v>
      </c>
      <c r="AB296" s="159">
        <f>'приложение 1.1 '!AA296</f>
        <v>0.432</v>
      </c>
      <c r="AC296" s="159">
        <f>'приложение 1.1 '!AB296</f>
        <v>0.432</v>
      </c>
    </row>
    <row r="297" spans="1:29" ht="40.5">
      <c r="A297" s="659" t="str">
        <f>'приложение 1.1 '!A297</f>
        <v>1.1.5.106</v>
      </c>
      <c r="B297" s="692" t="str">
        <f>'приложение 1.1 '!B297</f>
        <v>Реконструкция КЛ-0,4 кВ ТП-284 - ул. Бажова, 17А</v>
      </c>
      <c r="C297" s="485" t="str">
        <f>'приложение 1.1 '!C297</f>
        <v>C/П</v>
      </c>
      <c r="D297" s="457">
        <f>'приложение 1.1 '!D297</f>
        <v>0.2</v>
      </c>
      <c r="E297" s="457">
        <f>'приложение 1.1 '!E297</f>
        <v>0</v>
      </c>
      <c r="F297" s="190">
        <v>6.2</v>
      </c>
      <c r="G297" s="485">
        <f>'приложение 1.1 '!F297</f>
        <v>2022</v>
      </c>
      <c r="H297" s="485">
        <f>'приложение 1.1 '!G297</f>
        <v>2022</v>
      </c>
      <c r="I297" s="159">
        <f>'приложение 1.1 '!H297</f>
        <v>0.36</v>
      </c>
      <c r="J297" s="159">
        <f>'приложение 1.1 '!I297</f>
        <v>0.36</v>
      </c>
      <c r="K297" s="159">
        <f>'приложение 1.1 '!J297</f>
        <v>0</v>
      </c>
      <c r="L297" s="159" t="str">
        <f>'приложение 1.1 '!K297</f>
        <v>-</v>
      </c>
      <c r="M297" s="159" t="str">
        <f>'приложение 1.1 '!L297</f>
        <v>-</v>
      </c>
      <c r="N297" s="159" t="str">
        <f>'приложение 1.1 '!M297</f>
        <v>-</v>
      </c>
      <c r="O297" s="159" t="str">
        <f>'приложение 1.1 '!N297</f>
        <v>-</v>
      </c>
      <c r="P297" s="159" t="str">
        <f>'приложение 1.1 '!O297</f>
        <v>-</v>
      </c>
      <c r="Q297" s="159" t="str">
        <f>'приложение 1.1 '!P297</f>
        <v>-</v>
      </c>
      <c r="R297" s="159" t="str">
        <f>'приложение 1.1 '!Q297</f>
        <v>-</v>
      </c>
      <c r="S297" s="159" t="str">
        <f>'приложение 1.1 '!R297</f>
        <v>-</v>
      </c>
      <c r="T297" s="159">
        <f>'приложение 1.1 '!S297</f>
        <v>0.2</v>
      </c>
      <c r="U297" s="159">
        <f>'приложение 1.1 '!T297</f>
        <v>0</v>
      </c>
      <c r="V297" s="159">
        <f>'приложение 1.1 '!U297</f>
        <v>0.2</v>
      </c>
      <c r="W297" s="159">
        <f>'приложение 1.1 '!V297</f>
        <v>0</v>
      </c>
      <c r="X297" s="159">
        <f>'приложение 1.1 '!W297</f>
        <v>0</v>
      </c>
      <c r="Y297" s="159">
        <f>'приложение 1.1 '!X297</f>
        <v>0</v>
      </c>
      <c r="Z297" s="159">
        <f>'приложение 1.1 '!Y297</f>
        <v>0</v>
      </c>
      <c r="AA297" s="159">
        <f>'приложение 1.1 '!Z297</f>
        <v>0</v>
      </c>
      <c r="AB297" s="159">
        <f>'приложение 1.1 '!AA297</f>
        <v>0.36</v>
      </c>
      <c r="AC297" s="159">
        <f>'приложение 1.1 '!AB297</f>
        <v>0.36</v>
      </c>
    </row>
    <row r="298" spans="1:29" ht="40.5">
      <c r="A298" s="659" t="str">
        <f>'приложение 1.1 '!A298</f>
        <v>1.1.5.107</v>
      </c>
      <c r="B298" s="692" t="str">
        <f>'приложение 1.1 '!B298</f>
        <v>Реконструкция КЛ-0,4 кВ ТП-284 - ЦТП-9</v>
      </c>
      <c r="C298" s="485" t="str">
        <f>'приложение 1.1 '!C298</f>
        <v>C/П</v>
      </c>
      <c r="D298" s="457">
        <f>'приложение 1.1 '!D298</f>
        <v>0.14000000000000001</v>
      </c>
      <c r="E298" s="457">
        <f>'приложение 1.1 '!E298</f>
        <v>0</v>
      </c>
      <c r="F298" s="190">
        <v>6.2</v>
      </c>
      <c r="G298" s="485">
        <f>'приложение 1.1 '!F298</f>
        <v>2022</v>
      </c>
      <c r="H298" s="485">
        <f>'приложение 1.1 '!G298</f>
        <v>2022</v>
      </c>
      <c r="I298" s="159">
        <f>'приложение 1.1 '!H298</f>
        <v>0.252</v>
      </c>
      <c r="J298" s="159">
        <f>'приложение 1.1 '!I298</f>
        <v>0.252</v>
      </c>
      <c r="K298" s="159">
        <f>'приложение 1.1 '!J298</f>
        <v>0</v>
      </c>
      <c r="L298" s="159" t="str">
        <f>'приложение 1.1 '!K298</f>
        <v>-</v>
      </c>
      <c r="M298" s="159" t="str">
        <f>'приложение 1.1 '!L298</f>
        <v>-</v>
      </c>
      <c r="N298" s="159" t="str">
        <f>'приложение 1.1 '!M298</f>
        <v>-</v>
      </c>
      <c r="O298" s="159" t="str">
        <f>'приложение 1.1 '!N298</f>
        <v>-</v>
      </c>
      <c r="P298" s="159" t="str">
        <f>'приложение 1.1 '!O298</f>
        <v>-</v>
      </c>
      <c r="Q298" s="159" t="str">
        <f>'приложение 1.1 '!P298</f>
        <v>-</v>
      </c>
      <c r="R298" s="159" t="str">
        <f>'приложение 1.1 '!Q298</f>
        <v>-</v>
      </c>
      <c r="S298" s="159" t="str">
        <f>'приложение 1.1 '!R298</f>
        <v>-</v>
      </c>
      <c r="T298" s="159">
        <f>'приложение 1.1 '!S298</f>
        <v>0.14000000000000001</v>
      </c>
      <c r="U298" s="159">
        <f>'приложение 1.1 '!T298</f>
        <v>0</v>
      </c>
      <c r="V298" s="159">
        <f>'приложение 1.1 '!U298</f>
        <v>0.14000000000000001</v>
      </c>
      <c r="W298" s="159">
        <f>'приложение 1.1 '!V298</f>
        <v>0</v>
      </c>
      <c r="X298" s="159">
        <f>'приложение 1.1 '!W298</f>
        <v>0</v>
      </c>
      <c r="Y298" s="159">
        <f>'приложение 1.1 '!X298</f>
        <v>0</v>
      </c>
      <c r="Z298" s="159">
        <f>'приложение 1.1 '!Y298</f>
        <v>0</v>
      </c>
      <c r="AA298" s="159">
        <f>'приложение 1.1 '!Z298</f>
        <v>0</v>
      </c>
      <c r="AB298" s="159">
        <f>'приложение 1.1 '!AA298</f>
        <v>0.252</v>
      </c>
      <c r="AC298" s="159">
        <f>'приложение 1.1 '!AB298</f>
        <v>0.252</v>
      </c>
    </row>
    <row r="299" spans="1:29" ht="40.5">
      <c r="A299" s="659" t="str">
        <f>'приложение 1.1 '!A299</f>
        <v>1.1.5.108</v>
      </c>
      <c r="B299" s="692" t="str">
        <f>'приложение 1.1 '!B299</f>
        <v>Реконструкция КЛ-0,4 кВ ТП-285 - ул. Бажова, 7</v>
      </c>
      <c r="C299" s="485" t="str">
        <f>'приложение 1.1 '!C299</f>
        <v>C/П</v>
      </c>
      <c r="D299" s="457">
        <f>'приложение 1.1 '!D299</f>
        <v>0.56999999999999995</v>
      </c>
      <c r="E299" s="457">
        <f>'приложение 1.1 '!E299</f>
        <v>0</v>
      </c>
      <c r="F299" s="190">
        <v>6.2</v>
      </c>
      <c r="G299" s="485">
        <f>'приложение 1.1 '!F299</f>
        <v>2022</v>
      </c>
      <c r="H299" s="485">
        <f>'приложение 1.1 '!G299</f>
        <v>2022</v>
      </c>
      <c r="I299" s="159">
        <f>'приложение 1.1 '!H299</f>
        <v>1.026</v>
      </c>
      <c r="J299" s="159">
        <f>'приложение 1.1 '!I299</f>
        <v>1.026</v>
      </c>
      <c r="K299" s="159">
        <f>'приложение 1.1 '!J299</f>
        <v>0</v>
      </c>
      <c r="L299" s="159" t="str">
        <f>'приложение 1.1 '!K299</f>
        <v>-</v>
      </c>
      <c r="M299" s="159" t="str">
        <f>'приложение 1.1 '!L299</f>
        <v>-</v>
      </c>
      <c r="N299" s="159" t="str">
        <f>'приложение 1.1 '!M299</f>
        <v>-</v>
      </c>
      <c r="O299" s="159" t="str">
        <f>'приложение 1.1 '!N299</f>
        <v>-</v>
      </c>
      <c r="P299" s="159" t="str">
        <f>'приложение 1.1 '!O299</f>
        <v>-</v>
      </c>
      <c r="Q299" s="159" t="str">
        <f>'приложение 1.1 '!P299</f>
        <v>-</v>
      </c>
      <c r="R299" s="159" t="str">
        <f>'приложение 1.1 '!Q299</f>
        <v>-</v>
      </c>
      <c r="S299" s="159" t="str">
        <f>'приложение 1.1 '!R299</f>
        <v>-</v>
      </c>
      <c r="T299" s="159">
        <f>'приложение 1.1 '!S299</f>
        <v>0.56999999999999995</v>
      </c>
      <c r="U299" s="159">
        <f>'приложение 1.1 '!T299</f>
        <v>0</v>
      </c>
      <c r="V299" s="159">
        <f>'приложение 1.1 '!U299</f>
        <v>0.56999999999999995</v>
      </c>
      <c r="W299" s="159">
        <f>'приложение 1.1 '!V299</f>
        <v>0</v>
      </c>
      <c r="X299" s="159">
        <f>'приложение 1.1 '!W299</f>
        <v>0</v>
      </c>
      <c r="Y299" s="159">
        <f>'приложение 1.1 '!X299</f>
        <v>0</v>
      </c>
      <c r="Z299" s="159">
        <f>'приложение 1.1 '!Y299</f>
        <v>0</v>
      </c>
      <c r="AA299" s="159">
        <f>'приложение 1.1 '!Z299</f>
        <v>0</v>
      </c>
      <c r="AB299" s="159">
        <f>'приложение 1.1 '!AA299</f>
        <v>1.026</v>
      </c>
      <c r="AC299" s="159">
        <f>'приложение 1.1 '!AB299</f>
        <v>1.026</v>
      </c>
    </row>
    <row r="300" spans="1:29" ht="40.5">
      <c r="A300" s="659" t="str">
        <f>'приложение 1.1 '!A300</f>
        <v>1.1.5.109</v>
      </c>
      <c r="B300" s="692" t="str">
        <f>'приложение 1.1 '!B300</f>
        <v>Реконструкция КЛ-0,4 кВ ТП-285 - ул. Островского, 11</v>
      </c>
      <c r="C300" s="485" t="str">
        <f>'приложение 1.1 '!C300</f>
        <v>C/П</v>
      </c>
      <c r="D300" s="457">
        <f>'приложение 1.1 '!D300</f>
        <v>0.317</v>
      </c>
      <c r="E300" s="457">
        <f>'приложение 1.1 '!E300</f>
        <v>0</v>
      </c>
      <c r="F300" s="190">
        <v>12.1</v>
      </c>
      <c r="G300" s="485">
        <f>'приложение 1.1 '!F300</f>
        <v>2018</v>
      </c>
      <c r="H300" s="485">
        <f>'приложение 1.1 '!G300</f>
        <v>2018</v>
      </c>
      <c r="I300" s="159">
        <f>'приложение 1.1 '!H300</f>
        <v>0.5706</v>
      </c>
      <c r="J300" s="159">
        <f>'приложение 1.1 '!I300</f>
        <v>0.5706</v>
      </c>
      <c r="K300" s="159">
        <f>'приложение 1.1 '!J300</f>
        <v>0.5706</v>
      </c>
      <c r="L300" s="159">
        <f>'приложение 1.1 '!K300</f>
        <v>0.317</v>
      </c>
      <c r="M300" s="159">
        <f>'приложение 1.1 '!L300</f>
        <v>0</v>
      </c>
      <c r="N300" s="159" t="str">
        <f>'приложение 1.1 '!M300</f>
        <v>-</v>
      </c>
      <c r="O300" s="159" t="str">
        <f>'приложение 1.1 '!N300</f>
        <v>-</v>
      </c>
      <c r="P300" s="159" t="str">
        <f>'приложение 1.1 '!O300</f>
        <v>-</v>
      </c>
      <c r="Q300" s="159" t="str">
        <f>'приложение 1.1 '!P300</f>
        <v>-</v>
      </c>
      <c r="R300" s="159" t="str">
        <f>'приложение 1.1 '!Q300</f>
        <v>-</v>
      </c>
      <c r="S300" s="159" t="str">
        <f>'приложение 1.1 '!R300</f>
        <v>-</v>
      </c>
      <c r="T300" s="159" t="str">
        <f>'приложение 1.1 '!S300</f>
        <v>-</v>
      </c>
      <c r="U300" s="159" t="str">
        <f>'приложение 1.1 '!T300</f>
        <v>-</v>
      </c>
      <c r="V300" s="159">
        <f>'приложение 1.1 '!U300</f>
        <v>0.317</v>
      </c>
      <c r="W300" s="159">
        <f>'приложение 1.1 '!V300</f>
        <v>0</v>
      </c>
      <c r="X300" s="159">
        <f>'приложение 1.1 '!W300</f>
        <v>0.5706</v>
      </c>
      <c r="Y300" s="159">
        <f>'приложение 1.1 '!X300</f>
        <v>0</v>
      </c>
      <c r="Z300" s="159">
        <f>'приложение 1.1 '!Y300</f>
        <v>0</v>
      </c>
      <c r="AA300" s="159">
        <f>'приложение 1.1 '!Z300</f>
        <v>0</v>
      </c>
      <c r="AB300" s="159">
        <f>'приложение 1.1 '!AA300</f>
        <v>0</v>
      </c>
      <c r="AC300" s="159">
        <f>'приложение 1.1 '!AB300</f>
        <v>0.5706</v>
      </c>
    </row>
    <row r="301" spans="1:29" ht="40.5">
      <c r="A301" s="659" t="str">
        <f>'приложение 1.1 '!A301</f>
        <v>1.1.5.110</v>
      </c>
      <c r="B301" s="692" t="str">
        <f>'приложение 1.1 '!B301</f>
        <v>Реконструкция КЛ-0,4 кВ ТП-285 - пр-т. Мира, 20</v>
      </c>
      <c r="C301" s="485" t="str">
        <f>'приложение 1.1 '!C301</f>
        <v>C/П</v>
      </c>
      <c r="D301" s="457">
        <f>'приложение 1.1 '!D301</f>
        <v>0.39</v>
      </c>
      <c r="E301" s="457">
        <f>'приложение 1.1 '!E301</f>
        <v>0</v>
      </c>
      <c r="F301" s="190">
        <v>6.5454999999999997</v>
      </c>
      <c r="G301" s="485">
        <f>'приложение 1.1 '!F301</f>
        <v>2018</v>
      </c>
      <c r="H301" s="485">
        <f>'приложение 1.1 '!G301</f>
        <v>2018</v>
      </c>
      <c r="I301" s="159">
        <f>'приложение 1.1 '!H301</f>
        <v>0.70199999999999996</v>
      </c>
      <c r="J301" s="159">
        <f>'приложение 1.1 '!I301</f>
        <v>0.70199999999999996</v>
      </c>
      <c r="K301" s="159">
        <f>'приложение 1.1 '!J301</f>
        <v>0.70199999999999996</v>
      </c>
      <c r="L301" s="159">
        <f>'приложение 1.1 '!K301</f>
        <v>0.39</v>
      </c>
      <c r="M301" s="159">
        <f>'приложение 1.1 '!L301</f>
        <v>0</v>
      </c>
      <c r="N301" s="159" t="str">
        <f>'приложение 1.1 '!M301</f>
        <v>-</v>
      </c>
      <c r="O301" s="159" t="str">
        <f>'приложение 1.1 '!N301</f>
        <v>-</v>
      </c>
      <c r="P301" s="159" t="str">
        <f>'приложение 1.1 '!O301</f>
        <v>-</v>
      </c>
      <c r="Q301" s="159" t="str">
        <f>'приложение 1.1 '!P301</f>
        <v>-</v>
      </c>
      <c r="R301" s="159" t="str">
        <f>'приложение 1.1 '!Q301</f>
        <v>-</v>
      </c>
      <c r="S301" s="159" t="str">
        <f>'приложение 1.1 '!R301</f>
        <v>-</v>
      </c>
      <c r="T301" s="159" t="str">
        <f>'приложение 1.1 '!S301</f>
        <v>-</v>
      </c>
      <c r="U301" s="159" t="str">
        <f>'приложение 1.1 '!T301</f>
        <v>-</v>
      </c>
      <c r="V301" s="159">
        <f>'приложение 1.1 '!U301</f>
        <v>0.39</v>
      </c>
      <c r="W301" s="159">
        <f>'приложение 1.1 '!V301</f>
        <v>0</v>
      </c>
      <c r="X301" s="159">
        <f>'приложение 1.1 '!W301</f>
        <v>0.70199999999999996</v>
      </c>
      <c r="Y301" s="159">
        <f>'приложение 1.1 '!X301</f>
        <v>0</v>
      </c>
      <c r="Z301" s="159">
        <f>'приложение 1.1 '!Y301</f>
        <v>0</v>
      </c>
      <c r="AA301" s="159">
        <f>'приложение 1.1 '!Z301</f>
        <v>0</v>
      </c>
      <c r="AB301" s="159">
        <f>'приложение 1.1 '!AA301</f>
        <v>0</v>
      </c>
      <c r="AC301" s="159">
        <f>'приложение 1.1 '!AB301</f>
        <v>0.70199999999999996</v>
      </c>
    </row>
    <row r="302" spans="1:29" ht="40.5">
      <c r="A302" s="659" t="str">
        <f>'приложение 1.1 '!A302</f>
        <v>1.1.5.111</v>
      </c>
      <c r="B302" s="692" t="str">
        <f>'приложение 1.1 '!B302</f>
        <v>Реконструкция КЛ-0,4 кВ ТП-295 - ул. Студенческая, 21</v>
      </c>
      <c r="C302" s="485" t="str">
        <f>'приложение 1.1 '!C302</f>
        <v>C/П</v>
      </c>
      <c r="D302" s="457">
        <f>'приложение 1.1 '!D302</f>
        <v>0.34399999999999997</v>
      </c>
      <c r="E302" s="457">
        <f>'приложение 1.1 '!E302</f>
        <v>0</v>
      </c>
      <c r="F302" s="190">
        <v>6.2009999999999996</v>
      </c>
      <c r="G302" s="485">
        <f>'приложение 1.1 '!F302</f>
        <v>2018</v>
      </c>
      <c r="H302" s="485">
        <f>'приложение 1.1 '!G302</f>
        <v>2018</v>
      </c>
      <c r="I302" s="159">
        <f>'приложение 1.1 '!H302</f>
        <v>0.61920000000000008</v>
      </c>
      <c r="J302" s="159">
        <f>'приложение 1.1 '!I302</f>
        <v>0.61920000000000008</v>
      </c>
      <c r="K302" s="159">
        <f>'приложение 1.1 '!J302</f>
        <v>0.61920000000000008</v>
      </c>
      <c r="L302" s="159">
        <f>'приложение 1.1 '!K302</f>
        <v>0.34399999999999997</v>
      </c>
      <c r="M302" s="159">
        <f>'приложение 1.1 '!L302</f>
        <v>0</v>
      </c>
      <c r="N302" s="159" t="str">
        <f>'приложение 1.1 '!M302</f>
        <v>-</v>
      </c>
      <c r="O302" s="159" t="str">
        <f>'приложение 1.1 '!N302</f>
        <v>-</v>
      </c>
      <c r="P302" s="159" t="str">
        <f>'приложение 1.1 '!O302</f>
        <v>-</v>
      </c>
      <c r="Q302" s="159" t="str">
        <f>'приложение 1.1 '!P302</f>
        <v>-</v>
      </c>
      <c r="R302" s="159" t="str">
        <f>'приложение 1.1 '!Q302</f>
        <v>-</v>
      </c>
      <c r="S302" s="159" t="str">
        <f>'приложение 1.1 '!R302</f>
        <v>-</v>
      </c>
      <c r="T302" s="159" t="str">
        <f>'приложение 1.1 '!S302</f>
        <v>-</v>
      </c>
      <c r="U302" s="159" t="str">
        <f>'приложение 1.1 '!T302</f>
        <v>-</v>
      </c>
      <c r="V302" s="159">
        <f>'приложение 1.1 '!U302</f>
        <v>0.34399999999999997</v>
      </c>
      <c r="W302" s="159">
        <f>'приложение 1.1 '!V302</f>
        <v>0</v>
      </c>
      <c r="X302" s="159">
        <f>'приложение 1.1 '!W302</f>
        <v>0.61920000000000008</v>
      </c>
      <c r="Y302" s="159">
        <f>'приложение 1.1 '!X302</f>
        <v>0</v>
      </c>
      <c r="Z302" s="159">
        <f>'приложение 1.1 '!Y302</f>
        <v>0</v>
      </c>
      <c r="AA302" s="159">
        <f>'приложение 1.1 '!Z302</f>
        <v>0</v>
      </c>
      <c r="AB302" s="159">
        <f>'приложение 1.1 '!AA302</f>
        <v>0</v>
      </c>
      <c r="AC302" s="159">
        <f>'приложение 1.1 '!AB302</f>
        <v>0.61920000000000008</v>
      </c>
    </row>
    <row r="303" spans="1:29" ht="40.5">
      <c r="A303" s="659" t="str">
        <f>'приложение 1.1 '!A303</f>
        <v>1.1.5.112</v>
      </c>
      <c r="B303" s="692" t="str">
        <f>'приложение 1.1 '!B303</f>
        <v>Реконструкция КЛ-0,4 кВ ТП-296 - ул. Студенческая, 13</v>
      </c>
      <c r="C303" s="485" t="str">
        <f>'приложение 1.1 '!C303</f>
        <v>C/П</v>
      </c>
      <c r="D303" s="457">
        <f>'приложение 1.1 '!D303</f>
        <v>0.42599999999999999</v>
      </c>
      <c r="E303" s="457">
        <f>'приложение 1.1 '!E303</f>
        <v>0</v>
      </c>
      <c r="F303" s="190">
        <v>4.8229999999999995</v>
      </c>
      <c r="G303" s="485">
        <f>'приложение 1.1 '!F303</f>
        <v>2018</v>
      </c>
      <c r="H303" s="485">
        <f>'приложение 1.1 '!G303</f>
        <v>2018</v>
      </c>
      <c r="I303" s="159">
        <f>'приложение 1.1 '!H303</f>
        <v>0.76679999999999993</v>
      </c>
      <c r="J303" s="159">
        <f>'приложение 1.1 '!I303</f>
        <v>0.76679999999999993</v>
      </c>
      <c r="K303" s="159">
        <f>'приложение 1.1 '!J303</f>
        <v>0.76679999999999993</v>
      </c>
      <c r="L303" s="159">
        <f>'приложение 1.1 '!K303</f>
        <v>0.42599999999999999</v>
      </c>
      <c r="M303" s="159">
        <f>'приложение 1.1 '!L303</f>
        <v>0</v>
      </c>
      <c r="N303" s="159" t="str">
        <f>'приложение 1.1 '!M303</f>
        <v>-</v>
      </c>
      <c r="O303" s="159" t="str">
        <f>'приложение 1.1 '!N303</f>
        <v>-</v>
      </c>
      <c r="P303" s="159" t="str">
        <f>'приложение 1.1 '!O303</f>
        <v>-</v>
      </c>
      <c r="Q303" s="159" t="str">
        <f>'приложение 1.1 '!P303</f>
        <v>-</v>
      </c>
      <c r="R303" s="159" t="str">
        <f>'приложение 1.1 '!Q303</f>
        <v>-</v>
      </c>
      <c r="S303" s="159" t="str">
        <f>'приложение 1.1 '!R303</f>
        <v>-</v>
      </c>
      <c r="T303" s="159" t="str">
        <f>'приложение 1.1 '!S303</f>
        <v>-</v>
      </c>
      <c r="U303" s="159" t="str">
        <f>'приложение 1.1 '!T303</f>
        <v>-</v>
      </c>
      <c r="V303" s="159">
        <f>'приложение 1.1 '!U303</f>
        <v>0.42599999999999999</v>
      </c>
      <c r="W303" s="159">
        <f>'приложение 1.1 '!V303</f>
        <v>0</v>
      </c>
      <c r="X303" s="159">
        <f>'приложение 1.1 '!W303</f>
        <v>0.76679999999999993</v>
      </c>
      <c r="Y303" s="159">
        <f>'приложение 1.1 '!X303</f>
        <v>0</v>
      </c>
      <c r="Z303" s="159">
        <f>'приложение 1.1 '!Y303</f>
        <v>0</v>
      </c>
      <c r="AA303" s="159">
        <f>'приложение 1.1 '!Z303</f>
        <v>0</v>
      </c>
      <c r="AB303" s="159">
        <f>'приложение 1.1 '!AA303</f>
        <v>0</v>
      </c>
      <c r="AC303" s="159">
        <f>'приложение 1.1 '!AB303</f>
        <v>0.76679999999999993</v>
      </c>
    </row>
    <row r="304" spans="1:29" ht="40.5">
      <c r="A304" s="659" t="str">
        <f>'приложение 1.1 '!A304</f>
        <v>1.1.5.113</v>
      </c>
      <c r="B304" s="692" t="str">
        <f>'приложение 1.1 '!B304</f>
        <v>Реконструкция КЛ-0,4 кВ ТП-296 - ул. Студенческая, 21</v>
      </c>
      <c r="C304" s="485" t="str">
        <f>'приложение 1.1 '!C304</f>
        <v>C/П</v>
      </c>
      <c r="D304" s="457">
        <f>'приложение 1.1 '!D304</f>
        <v>0.38</v>
      </c>
      <c r="E304" s="457">
        <f>'приложение 1.1 '!E304</f>
        <v>0</v>
      </c>
      <c r="F304" s="190">
        <v>6.89</v>
      </c>
      <c r="G304" s="485">
        <f>'приложение 1.1 '!F304</f>
        <v>2018</v>
      </c>
      <c r="H304" s="485">
        <f>'приложение 1.1 '!G304</f>
        <v>2018</v>
      </c>
      <c r="I304" s="159">
        <f>'приложение 1.1 '!H304</f>
        <v>0.68400000000000005</v>
      </c>
      <c r="J304" s="159">
        <f>'приложение 1.1 '!I304</f>
        <v>0.68400000000000005</v>
      </c>
      <c r="K304" s="159">
        <f>'приложение 1.1 '!J304</f>
        <v>0.68400000000000005</v>
      </c>
      <c r="L304" s="159">
        <f>'приложение 1.1 '!K304</f>
        <v>0.38</v>
      </c>
      <c r="M304" s="159">
        <f>'приложение 1.1 '!L304</f>
        <v>0</v>
      </c>
      <c r="N304" s="159" t="str">
        <f>'приложение 1.1 '!M304</f>
        <v>-</v>
      </c>
      <c r="O304" s="159" t="str">
        <f>'приложение 1.1 '!N304</f>
        <v>-</v>
      </c>
      <c r="P304" s="159" t="str">
        <f>'приложение 1.1 '!O304</f>
        <v>-</v>
      </c>
      <c r="Q304" s="159" t="str">
        <f>'приложение 1.1 '!P304</f>
        <v>-</v>
      </c>
      <c r="R304" s="159" t="str">
        <f>'приложение 1.1 '!Q304</f>
        <v>-</v>
      </c>
      <c r="S304" s="159" t="str">
        <f>'приложение 1.1 '!R304</f>
        <v>-</v>
      </c>
      <c r="T304" s="159" t="str">
        <f>'приложение 1.1 '!S304</f>
        <v>-</v>
      </c>
      <c r="U304" s="159" t="str">
        <f>'приложение 1.1 '!T304</f>
        <v>-</v>
      </c>
      <c r="V304" s="159">
        <f>'приложение 1.1 '!U304</f>
        <v>0.38</v>
      </c>
      <c r="W304" s="159">
        <f>'приложение 1.1 '!V304</f>
        <v>0</v>
      </c>
      <c r="X304" s="159">
        <f>'приложение 1.1 '!W304</f>
        <v>0.68400000000000005</v>
      </c>
      <c r="Y304" s="159">
        <f>'приложение 1.1 '!X304</f>
        <v>0</v>
      </c>
      <c r="Z304" s="159">
        <f>'приложение 1.1 '!Y304</f>
        <v>0</v>
      </c>
      <c r="AA304" s="159">
        <f>'приложение 1.1 '!Z304</f>
        <v>0</v>
      </c>
      <c r="AB304" s="159">
        <f>'приложение 1.1 '!AA304</f>
        <v>0</v>
      </c>
      <c r="AC304" s="159">
        <f>'приложение 1.1 '!AB304</f>
        <v>0.68400000000000005</v>
      </c>
    </row>
    <row r="305" spans="1:29" ht="40.5">
      <c r="A305" s="659" t="str">
        <f>'приложение 1.1 '!A305</f>
        <v>1.1.5.114</v>
      </c>
      <c r="B305" s="692" t="str">
        <f>'приложение 1.1 '!B305</f>
        <v>Реконструкция КЛ-0,4 кВ ТП-297 - пр-т. Мира, 36</v>
      </c>
      <c r="C305" s="485" t="str">
        <f>'приложение 1.1 '!C305</f>
        <v>C/П</v>
      </c>
      <c r="D305" s="457">
        <f>'приложение 1.1 '!D305</f>
        <v>0.33560000000000001</v>
      </c>
      <c r="E305" s="457">
        <f>'приложение 1.1 '!E305</f>
        <v>0</v>
      </c>
      <c r="F305" s="190">
        <v>7.2344999999999997</v>
      </c>
      <c r="G305" s="485">
        <f>'приложение 1.1 '!F305</f>
        <v>2018</v>
      </c>
      <c r="H305" s="485">
        <f>'приложение 1.1 '!G305</f>
        <v>2018</v>
      </c>
      <c r="I305" s="159">
        <f>'приложение 1.1 '!H305</f>
        <v>0.60408000000000006</v>
      </c>
      <c r="J305" s="159">
        <f>'приложение 1.1 '!I305</f>
        <v>0.60408000000000006</v>
      </c>
      <c r="K305" s="159">
        <f>'приложение 1.1 '!J305</f>
        <v>0.60408000000000006</v>
      </c>
      <c r="L305" s="159">
        <f>'приложение 1.1 '!K305</f>
        <v>0.33560000000000001</v>
      </c>
      <c r="M305" s="159">
        <f>'приложение 1.1 '!L305</f>
        <v>0</v>
      </c>
      <c r="N305" s="159" t="str">
        <f>'приложение 1.1 '!M305</f>
        <v>-</v>
      </c>
      <c r="O305" s="159" t="str">
        <f>'приложение 1.1 '!N305</f>
        <v>-</v>
      </c>
      <c r="P305" s="159" t="str">
        <f>'приложение 1.1 '!O305</f>
        <v>-</v>
      </c>
      <c r="Q305" s="159" t="str">
        <f>'приложение 1.1 '!P305</f>
        <v>-</v>
      </c>
      <c r="R305" s="159" t="str">
        <f>'приложение 1.1 '!Q305</f>
        <v>-</v>
      </c>
      <c r="S305" s="159" t="str">
        <f>'приложение 1.1 '!R305</f>
        <v>-</v>
      </c>
      <c r="T305" s="159" t="str">
        <f>'приложение 1.1 '!S305</f>
        <v>-</v>
      </c>
      <c r="U305" s="159" t="str">
        <f>'приложение 1.1 '!T305</f>
        <v>-</v>
      </c>
      <c r="V305" s="159">
        <f>'приложение 1.1 '!U305</f>
        <v>0.33560000000000001</v>
      </c>
      <c r="W305" s="159">
        <f>'приложение 1.1 '!V305</f>
        <v>0</v>
      </c>
      <c r="X305" s="159">
        <f>'приложение 1.1 '!W305</f>
        <v>0.60408000000000006</v>
      </c>
      <c r="Y305" s="159">
        <f>'приложение 1.1 '!X305</f>
        <v>0</v>
      </c>
      <c r="Z305" s="159">
        <f>'приложение 1.1 '!Y305</f>
        <v>0</v>
      </c>
      <c r="AA305" s="159">
        <f>'приложение 1.1 '!Z305</f>
        <v>0</v>
      </c>
      <c r="AB305" s="159">
        <f>'приложение 1.1 '!AA305</f>
        <v>0</v>
      </c>
      <c r="AC305" s="159">
        <f>'приложение 1.1 '!AB305</f>
        <v>0.60408000000000006</v>
      </c>
    </row>
    <row r="306" spans="1:29" ht="40.5">
      <c r="A306" s="659" t="str">
        <f>'приложение 1.1 '!A306</f>
        <v>1.1.5.115</v>
      </c>
      <c r="B306" s="692" t="str">
        <f>'приложение 1.1 '!B306</f>
        <v xml:space="preserve">Реконструкция КЛ-0,4 кВ ТП-298 Мира 30 </v>
      </c>
      <c r="C306" s="485" t="str">
        <f>'приложение 1.1 '!C306</f>
        <v>C/П</v>
      </c>
      <c r="D306" s="457">
        <f>'приложение 1.1 '!D306</f>
        <v>0.4</v>
      </c>
      <c r="E306" s="457">
        <f>'приложение 1.1 '!E306</f>
        <v>0</v>
      </c>
      <c r="F306" s="190">
        <v>7.9234999999999998</v>
      </c>
      <c r="G306" s="485">
        <f>'приложение 1.1 '!F306</f>
        <v>2018</v>
      </c>
      <c r="H306" s="485">
        <f>'приложение 1.1 '!G306</f>
        <v>2018</v>
      </c>
      <c r="I306" s="159">
        <f>'приложение 1.1 '!H306</f>
        <v>0.72</v>
      </c>
      <c r="J306" s="159">
        <f>'приложение 1.1 '!I306</f>
        <v>0.72</v>
      </c>
      <c r="K306" s="159">
        <f>'приложение 1.1 '!J306</f>
        <v>0.72</v>
      </c>
      <c r="L306" s="159">
        <f>'приложение 1.1 '!K306</f>
        <v>0.4</v>
      </c>
      <c r="M306" s="159">
        <f>'приложение 1.1 '!L306</f>
        <v>0</v>
      </c>
      <c r="N306" s="159" t="str">
        <f>'приложение 1.1 '!M306</f>
        <v>-</v>
      </c>
      <c r="O306" s="159" t="str">
        <f>'приложение 1.1 '!N306</f>
        <v>-</v>
      </c>
      <c r="P306" s="159" t="str">
        <f>'приложение 1.1 '!O306</f>
        <v>-</v>
      </c>
      <c r="Q306" s="159" t="str">
        <f>'приложение 1.1 '!P306</f>
        <v>-</v>
      </c>
      <c r="R306" s="159" t="str">
        <f>'приложение 1.1 '!Q306</f>
        <v>-</v>
      </c>
      <c r="S306" s="159" t="str">
        <f>'приложение 1.1 '!R306</f>
        <v>-</v>
      </c>
      <c r="T306" s="159" t="str">
        <f>'приложение 1.1 '!S306</f>
        <v>-</v>
      </c>
      <c r="U306" s="159" t="str">
        <f>'приложение 1.1 '!T306</f>
        <v>-</v>
      </c>
      <c r="V306" s="159">
        <f>'приложение 1.1 '!U306</f>
        <v>0.4</v>
      </c>
      <c r="W306" s="159">
        <f>'приложение 1.1 '!V306</f>
        <v>0</v>
      </c>
      <c r="X306" s="159">
        <f>'приложение 1.1 '!W306</f>
        <v>0.72</v>
      </c>
      <c r="Y306" s="159">
        <f>'приложение 1.1 '!X306</f>
        <v>0</v>
      </c>
      <c r="Z306" s="159">
        <f>'приложение 1.1 '!Y306</f>
        <v>0</v>
      </c>
      <c r="AA306" s="159">
        <f>'приложение 1.1 '!Z306</f>
        <v>0</v>
      </c>
      <c r="AB306" s="159">
        <f>'приложение 1.1 '!AA306</f>
        <v>0</v>
      </c>
      <c r="AC306" s="159">
        <f>'приложение 1.1 '!AB306</f>
        <v>0.72</v>
      </c>
    </row>
    <row r="307" spans="1:29" ht="40.5">
      <c r="A307" s="659" t="str">
        <f>'приложение 1.1 '!A307</f>
        <v>1.1.5.116</v>
      </c>
      <c r="B307" s="692" t="str">
        <f>'приложение 1.1 '!B307</f>
        <v xml:space="preserve">Реконструкция КЛ-0,4 кВ ТП-298 Мира 30/1 </v>
      </c>
      <c r="C307" s="485" t="str">
        <f>'приложение 1.1 '!C307</f>
        <v>C/П</v>
      </c>
      <c r="D307" s="457">
        <f>'приложение 1.1 '!D307</f>
        <v>0.26100000000000001</v>
      </c>
      <c r="E307" s="457">
        <f>'приложение 1.1 '!E307</f>
        <v>0</v>
      </c>
      <c r="F307" s="190">
        <v>4.4784999999999995</v>
      </c>
      <c r="G307" s="485">
        <f>'приложение 1.1 '!F307</f>
        <v>2018</v>
      </c>
      <c r="H307" s="485">
        <f>'приложение 1.1 '!G307</f>
        <v>2018</v>
      </c>
      <c r="I307" s="159">
        <f>'приложение 1.1 '!H307</f>
        <v>0.4698</v>
      </c>
      <c r="J307" s="159">
        <f>'приложение 1.1 '!I307</f>
        <v>0.4698</v>
      </c>
      <c r="K307" s="159">
        <f>'приложение 1.1 '!J307</f>
        <v>0.4698</v>
      </c>
      <c r="L307" s="159">
        <f>'приложение 1.1 '!K307</f>
        <v>0.26100000000000001</v>
      </c>
      <c r="M307" s="159">
        <f>'приложение 1.1 '!L307</f>
        <v>0</v>
      </c>
      <c r="N307" s="159" t="str">
        <f>'приложение 1.1 '!M307</f>
        <v>-</v>
      </c>
      <c r="O307" s="159" t="str">
        <f>'приложение 1.1 '!N307</f>
        <v>-</v>
      </c>
      <c r="P307" s="159" t="str">
        <f>'приложение 1.1 '!O307</f>
        <v>-</v>
      </c>
      <c r="Q307" s="159" t="str">
        <f>'приложение 1.1 '!P307</f>
        <v>-</v>
      </c>
      <c r="R307" s="159" t="str">
        <f>'приложение 1.1 '!Q307</f>
        <v>-</v>
      </c>
      <c r="S307" s="159" t="str">
        <f>'приложение 1.1 '!R307</f>
        <v>-</v>
      </c>
      <c r="T307" s="159" t="str">
        <f>'приложение 1.1 '!S307</f>
        <v>-</v>
      </c>
      <c r="U307" s="159" t="str">
        <f>'приложение 1.1 '!T307</f>
        <v>-</v>
      </c>
      <c r="V307" s="159">
        <f>'приложение 1.1 '!U307</f>
        <v>0.26100000000000001</v>
      </c>
      <c r="W307" s="159">
        <f>'приложение 1.1 '!V307</f>
        <v>0</v>
      </c>
      <c r="X307" s="159">
        <f>'приложение 1.1 '!W307</f>
        <v>0.4698</v>
      </c>
      <c r="Y307" s="159">
        <f>'приложение 1.1 '!X307</f>
        <v>0</v>
      </c>
      <c r="Z307" s="159">
        <f>'приложение 1.1 '!Y307</f>
        <v>0</v>
      </c>
      <c r="AA307" s="159">
        <f>'приложение 1.1 '!Z307</f>
        <v>0</v>
      </c>
      <c r="AB307" s="159">
        <f>'приложение 1.1 '!AA307</f>
        <v>0</v>
      </c>
      <c r="AC307" s="159">
        <f>'приложение 1.1 '!AB307</f>
        <v>0.4698</v>
      </c>
    </row>
    <row r="308" spans="1:29" ht="40.5">
      <c r="A308" s="659" t="str">
        <f>'приложение 1.1 '!A308</f>
        <v>1.1.5.117</v>
      </c>
      <c r="B308" s="692" t="str">
        <f>'приложение 1.1 '!B308</f>
        <v xml:space="preserve">Реконструкция КЛ-0,4 кВ ТП-298 ЦТП-75 </v>
      </c>
      <c r="C308" s="485" t="str">
        <f>'приложение 1.1 '!C308</f>
        <v>C/П</v>
      </c>
      <c r="D308" s="457">
        <f>'приложение 1.1 '!D308</f>
        <v>0.25</v>
      </c>
      <c r="E308" s="457">
        <f>'приложение 1.1 '!E308</f>
        <v>0</v>
      </c>
      <c r="F308" s="190">
        <v>4.1339999999999995</v>
      </c>
      <c r="G308" s="485">
        <f>'приложение 1.1 '!F308</f>
        <v>2018</v>
      </c>
      <c r="H308" s="485">
        <f>'приложение 1.1 '!G308</f>
        <v>2018</v>
      </c>
      <c r="I308" s="159">
        <f>'приложение 1.1 '!H308</f>
        <v>0.45</v>
      </c>
      <c r="J308" s="159">
        <f>'приложение 1.1 '!I308</f>
        <v>0.45</v>
      </c>
      <c r="K308" s="159">
        <f>'приложение 1.1 '!J308</f>
        <v>0.45</v>
      </c>
      <c r="L308" s="159">
        <f>'приложение 1.1 '!K308</f>
        <v>0.25</v>
      </c>
      <c r="M308" s="159">
        <f>'приложение 1.1 '!L308</f>
        <v>0</v>
      </c>
      <c r="N308" s="159" t="str">
        <f>'приложение 1.1 '!M308</f>
        <v>-</v>
      </c>
      <c r="O308" s="159" t="str">
        <f>'приложение 1.1 '!N308</f>
        <v>-</v>
      </c>
      <c r="P308" s="159" t="str">
        <f>'приложение 1.1 '!O308</f>
        <v>-</v>
      </c>
      <c r="Q308" s="159" t="str">
        <f>'приложение 1.1 '!P308</f>
        <v>-</v>
      </c>
      <c r="R308" s="159" t="str">
        <f>'приложение 1.1 '!Q308</f>
        <v>-</v>
      </c>
      <c r="S308" s="159" t="str">
        <f>'приложение 1.1 '!R308</f>
        <v>-</v>
      </c>
      <c r="T308" s="159" t="str">
        <f>'приложение 1.1 '!S308</f>
        <v>-</v>
      </c>
      <c r="U308" s="159" t="str">
        <f>'приложение 1.1 '!T308</f>
        <v>-</v>
      </c>
      <c r="V308" s="159">
        <f>'приложение 1.1 '!U308</f>
        <v>0.25</v>
      </c>
      <c r="W308" s="159">
        <f>'приложение 1.1 '!V308</f>
        <v>0</v>
      </c>
      <c r="X308" s="159">
        <f>'приложение 1.1 '!W308</f>
        <v>0.45</v>
      </c>
      <c r="Y308" s="159">
        <f>'приложение 1.1 '!X308</f>
        <v>0</v>
      </c>
      <c r="Z308" s="159">
        <f>'приложение 1.1 '!Y308</f>
        <v>0</v>
      </c>
      <c r="AA308" s="159">
        <f>'приложение 1.1 '!Z308</f>
        <v>0</v>
      </c>
      <c r="AB308" s="159">
        <f>'приложение 1.1 '!AA308</f>
        <v>0</v>
      </c>
      <c r="AC308" s="159">
        <f>'приложение 1.1 '!AB308</f>
        <v>0.45</v>
      </c>
    </row>
    <row r="309" spans="1:29" ht="40.5">
      <c r="A309" s="659" t="str">
        <f>'приложение 1.1 '!A309</f>
        <v>1.1.5.118</v>
      </c>
      <c r="B309" s="692" t="str">
        <f>'приложение 1.1 '!B309</f>
        <v>Реконструкция КЛ-0,4 кВ ТП-300 - ул. 50 лет ВЛКСМ, 6</v>
      </c>
      <c r="C309" s="485" t="str">
        <f>'приложение 1.1 '!C309</f>
        <v>C/П</v>
      </c>
      <c r="D309" s="457">
        <f>'приложение 1.1 '!D309</f>
        <v>0.99280000000000002</v>
      </c>
      <c r="E309" s="457">
        <f>'приложение 1.1 '!E309</f>
        <v>0</v>
      </c>
      <c r="F309" s="190">
        <v>4.8229999999999995</v>
      </c>
      <c r="G309" s="485">
        <f>'приложение 1.1 '!F309</f>
        <v>2018</v>
      </c>
      <c r="H309" s="485">
        <f>'приложение 1.1 '!G309</f>
        <v>2018</v>
      </c>
      <c r="I309" s="159">
        <f>'приложение 1.1 '!H309</f>
        <v>1.78704</v>
      </c>
      <c r="J309" s="159">
        <f>'приложение 1.1 '!I309</f>
        <v>1.78704</v>
      </c>
      <c r="K309" s="159">
        <f>'приложение 1.1 '!J309</f>
        <v>1.78704</v>
      </c>
      <c r="L309" s="159">
        <f>'приложение 1.1 '!K309</f>
        <v>0.99280000000000002</v>
      </c>
      <c r="M309" s="159">
        <f>'приложение 1.1 '!L309</f>
        <v>0</v>
      </c>
      <c r="N309" s="159" t="str">
        <f>'приложение 1.1 '!M309</f>
        <v>-</v>
      </c>
      <c r="O309" s="159" t="str">
        <f>'приложение 1.1 '!N309</f>
        <v>-</v>
      </c>
      <c r="P309" s="159" t="str">
        <f>'приложение 1.1 '!O309</f>
        <v>-</v>
      </c>
      <c r="Q309" s="159" t="str">
        <f>'приложение 1.1 '!P309</f>
        <v>-</v>
      </c>
      <c r="R309" s="159" t="str">
        <f>'приложение 1.1 '!Q309</f>
        <v>-</v>
      </c>
      <c r="S309" s="159" t="str">
        <f>'приложение 1.1 '!R309</f>
        <v>-</v>
      </c>
      <c r="T309" s="159" t="str">
        <f>'приложение 1.1 '!S309</f>
        <v>-</v>
      </c>
      <c r="U309" s="159" t="str">
        <f>'приложение 1.1 '!T309</f>
        <v>-</v>
      </c>
      <c r="V309" s="159">
        <f>'приложение 1.1 '!U309</f>
        <v>0.99280000000000002</v>
      </c>
      <c r="W309" s="159">
        <f>'приложение 1.1 '!V309</f>
        <v>0</v>
      </c>
      <c r="X309" s="159">
        <f>'приложение 1.1 '!W309</f>
        <v>1.78704</v>
      </c>
      <c r="Y309" s="159">
        <f>'приложение 1.1 '!X309</f>
        <v>0</v>
      </c>
      <c r="Z309" s="159">
        <f>'приложение 1.1 '!Y309</f>
        <v>0</v>
      </c>
      <c r="AA309" s="159">
        <f>'приложение 1.1 '!Z309</f>
        <v>0</v>
      </c>
      <c r="AB309" s="159">
        <f>'приложение 1.1 '!AA309</f>
        <v>0</v>
      </c>
      <c r="AC309" s="159">
        <f>'приложение 1.1 '!AB309</f>
        <v>1.78704</v>
      </c>
    </row>
    <row r="310" spans="1:29" ht="40.5">
      <c r="A310" s="659" t="str">
        <f>'приложение 1.1 '!A310</f>
        <v>1.1.5.119</v>
      </c>
      <c r="B310" s="692" t="str">
        <f>'приложение 1.1 '!B310</f>
        <v>Реконструкция КЛ-0,4 кВ ТП-343 - ул. Островского, 20</v>
      </c>
      <c r="C310" s="485" t="str">
        <f>'приложение 1.1 '!C310</f>
        <v>C/П</v>
      </c>
      <c r="D310" s="457">
        <f>'приложение 1.1 '!D310</f>
        <v>0.32</v>
      </c>
      <c r="E310" s="457">
        <f>'приложение 1.1 '!E310</f>
        <v>0</v>
      </c>
      <c r="F310" s="190">
        <v>5.1674999999999995</v>
      </c>
      <c r="G310" s="485">
        <f>'приложение 1.1 '!F310</f>
        <v>2018</v>
      </c>
      <c r="H310" s="485">
        <f>'приложение 1.1 '!G310</f>
        <v>2018</v>
      </c>
      <c r="I310" s="159">
        <f>'приложение 1.1 '!H310</f>
        <v>0.57599999999999996</v>
      </c>
      <c r="J310" s="159">
        <f>'приложение 1.1 '!I310</f>
        <v>0.57599999999999996</v>
      </c>
      <c r="K310" s="159">
        <f>'приложение 1.1 '!J310</f>
        <v>0.57599999999999996</v>
      </c>
      <c r="L310" s="159">
        <f>'приложение 1.1 '!K310</f>
        <v>0.32</v>
      </c>
      <c r="M310" s="159">
        <f>'приложение 1.1 '!L310</f>
        <v>0</v>
      </c>
      <c r="N310" s="159" t="str">
        <f>'приложение 1.1 '!M310</f>
        <v>-</v>
      </c>
      <c r="O310" s="159" t="str">
        <f>'приложение 1.1 '!N310</f>
        <v>-</v>
      </c>
      <c r="P310" s="159" t="str">
        <f>'приложение 1.1 '!O310</f>
        <v>-</v>
      </c>
      <c r="Q310" s="159" t="str">
        <f>'приложение 1.1 '!P310</f>
        <v>-</v>
      </c>
      <c r="R310" s="159" t="str">
        <f>'приложение 1.1 '!Q310</f>
        <v>-</v>
      </c>
      <c r="S310" s="159" t="str">
        <f>'приложение 1.1 '!R310</f>
        <v>-</v>
      </c>
      <c r="T310" s="159" t="str">
        <f>'приложение 1.1 '!S310</f>
        <v>-</v>
      </c>
      <c r="U310" s="159" t="str">
        <f>'приложение 1.1 '!T310</f>
        <v>-</v>
      </c>
      <c r="V310" s="159">
        <f>'приложение 1.1 '!U310</f>
        <v>0.32</v>
      </c>
      <c r="W310" s="159">
        <f>'приложение 1.1 '!V310</f>
        <v>0</v>
      </c>
      <c r="X310" s="159">
        <f>'приложение 1.1 '!W310</f>
        <v>0.57599999999999996</v>
      </c>
      <c r="Y310" s="159">
        <f>'приложение 1.1 '!X310</f>
        <v>0</v>
      </c>
      <c r="Z310" s="159">
        <f>'приложение 1.1 '!Y310</f>
        <v>0</v>
      </c>
      <c r="AA310" s="159">
        <f>'приложение 1.1 '!Z310</f>
        <v>0</v>
      </c>
      <c r="AB310" s="159">
        <f>'приложение 1.1 '!AA310</f>
        <v>0</v>
      </c>
      <c r="AC310" s="159">
        <f>'приложение 1.1 '!AB310</f>
        <v>0.57599999999999996</v>
      </c>
    </row>
    <row r="311" spans="1:29" ht="40.5">
      <c r="A311" s="659" t="str">
        <f>'приложение 1.1 '!A311</f>
        <v>1.1.5.120</v>
      </c>
      <c r="B311" s="692" t="str">
        <f>'приложение 1.1 '!B311</f>
        <v>Реконструкция КЛ-0,4 кВ ТП-344 - ул. Островского, 30</v>
      </c>
      <c r="C311" s="485" t="str">
        <f>'приложение 1.1 '!C311</f>
        <v>C/П</v>
      </c>
      <c r="D311" s="457">
        <f>'приложение 1.1 '!D311</f>
        <v>0.24</v>
      </c>
      <c r="E311" s="457">
        <f>'приложение 1.1 '!E311</f>
        <v>0</v>
      </c>
      <c r="F311" s="190">
        <v>5.1674999999999995</v>
      </c>
      <c r="G311" s="485">
        <f>'приложение 1.1 '!F311</f>
        <v>2022</v>
      </c>
      <c r="H311" s="485">
        <f>'приложение 1.1 '!G311</f>
        <v>2022</v>
      </c>
      <c r="I311" s="159">
        <f>'приложение 1.1 '!H311</f>
        <v>0.432</v>
      </c>
      <c r="J311" s="159">
        <f>'приложение 1.1 '!I311</f>
        <v>0.432</v>
      </c>
      <c r="K311" s="159">
        <f>'приложение 1.1 '!J311</f>
        <v>0</v>
      </c>
      <c r="L311" s="159" t="str">
        <f>'приложение 1.1 '!K311</f>
        <v>-</v>
      </c>
      <c r="M311" s="159" t="str">
        <f>'приложение 1.1 '!L311</f>
        <v>-</v>
      </c>
      <c r="N311" s="159" t="str">
        <f>'приложение 1.1 '!M311</f>
        <v>-</v>
      </c>
      <c r="O311" s="159" t="str">
        <f>'приложение 1.1 '!N311</f>
        <v>-</v>
      </c>
      <c r="P311" s="159" t="str">
        <f>'приложение 1.1 '!O311</f>
        <v>-</v>
      </c>
      <c r="Q311" s="159" t="str">
        <f>'приложение 1.1 '!P311</f>
        <v>-</v>
      </c>
      <c r="R311" s="159" t="str">
        <f>'приложение 1.1 '!Q311</f>
        <v>-</v>
      </c>
      <c r="S311" s="159" t="str">
        <f>'приложение 1.1 '!R311</f>
        <v>-</v>
      </c>
      <c r="T311" s="159">
        <f>'приложение 1.1 '!S311</f>
        <v>0.24</v>
      </c>
      <c r="U311" s="159">
        <f>'приложение 1.1 '!T311</f>
        <v>0</v>
      </c>
      <c r="V311" s="159">
        <f>'приложение 1.1 '!U311</f>
        <v>0.24</v>
      </c>
      <c r="W311" s="159">
        <f>'приложение 1.1 '!V311</f>
        <v>0</v>
      </c>
      <c r="X311" s="159">
        <f>'приложение 1.1 '!W311</f>
        <v>0</v>
      </c>
      <c r="Y311" s="159">
        <f>'приложение 1.1 '!X311</f>
        <v>0</v>
      </c>
      <c r="Z311" s="159">
        <f>'приложение 1.1 '!Y311</f>
        <v>0</v>
      </c>
      <c r="AA311" s="159">
        <f>'приложение 1.1 '!Z311</f>
        <v>0</v>
      </c>
      <c r="AB311" s="159">
        <f>'приложение 1.1 '!AA311</f>
        <v>0.432</v>
      </c>
      <c r="AC311" s="159">
        <f>'приложение 1.1 '!AB311</f>
        <v>0.432</v>
      </c>
    </row>
    <row r="312" spans="1:29" ht="40.5">
      <c r="A312" s="659" t="str">
        <f>'приложение 1.1 '!A312</f>
        <v>1.1.5.121</v>
      </c>
      <c r="B312" s="692" t="str">
        <f>'приложение 1.1 '!B312</f>
        <v>Реконструкция КЛ-0,4 кВ ТП-344 - ул. Островского, 32</v>
      </c>
      <c r="C312" s="485" t="str">
        <f>'приложение 1.1 '!C312</f>
        <v>C/П</v>
      </c>
      <c r="D312" s="457">
        <f>'приложение 1.1 '!D312</f>
        <v>0.3</v>
      </c>
      <c r="E312" s="457">
        <f>'приложение 1.1 '!E312</f>
        <v>0</v>
      </c>
      <c r="F312" s="190">
        <v>4.1339999999999995</v>
      </c>
      <c r="G312" s="485">
        <f>'приложение 1.1 '!F312</f>
        <v>2022</v>
      </c>
      <c r="H312" s="485">
        <f>'приложение 1.1 '!G312</f>
        <v>2022</v>
      </c>
      <c r="I312" s="159">
        <f>'приложение 1.1 '!H312</f>
        <v>0.54</v>
      </c>
      <c r="J312" s="159">
        <f>'приложение 1.1 '!I312</f>
        <v>0.54</v>
      </c>
      <c r="K312" s="159">
        <f>'приложение 1.1 '!J312</f>
        <v>0</v>
      </c>
      <c r="L312" s="159" t="str">
        <f>'приложение 1.1 '!K312</f>
        <v>-</v>
      </c>
      <c r="M312" s="159" t="str">
        <f>'приложение 1.1 '!L312</f>
        <v>-</v>
      </c>
      <c r="N312" s="159" t="str">
        <f>'приложение 1.1 '!M312</f>
        <v>-</v>
      </c>
      <c r="O312" s="159" t="str">
        <f>'приложение 1.1 '!N312</f>
        <v>-</v>
      </c>
      <c r="P312" s="159" t="str">
        <f>'приложение 1.1 '!O312</f>
        <v>-</v>
      </c>
      <c r="Q312" s="159" t="str">
        <f>'приложение 1.1 '!P312</f>
        <v>-</v>
      </c>
      <c r="R312" s="159" t="str">
        <f>'приложение 1.1 '!Q312</f>
        <v>-</v>
      </c>
      <c r="S312" s="159" t="str">
        <f>'приложение 1.1 '!R312</f>
        <v>-</v>
      </c>
      <c r="T312" s="159">
        <f>'приложение 1.1 '!S312</f>
        <v>0.3</v>
      </c>
      <c r="U312" s="159">
        <f>'приложение 1.1 '!T312</f>
        <v>0</v>
      </c>
      <c r="V312" s="159">
        <f>'приложение 1.1 '!U312</f>
        <v>0.3</v>
      </c>
      <c r="W312" s="159">
        <f>'приложение 1.1 '!V312</f>
        <v>0</v>
      </c>
      <c r="X312" s="159">
        <f>'приложение 1.1 '!W312</f>
        <v>0</v>
      </c>
      <c r="Y312" s="159">
        <f>'приложение 1.1 '!X312</f>
        <v>0</v>
      </c>
      <c r="Z312" s="159">
        <f>'приложение 1.1 '!Y312</f>
        <v>0</v>
      </c>
      <c r="AA312" s="159">
        <f>'приложение 1.1 '!Z312</f>
        <v>0</v>
      </c>
      <c r="AB312" s="159">
        <f>'приложение 1.1 '!AA312</f>
        <v>0.54</v>
      </c>
      <c r="AC312" s="159">
        <f>'приложение 1.1 '!AB312</f>
        <v>0.54</v>
      </c>
    </row>
    <row r="313" spans="1:29" ht="40.5">
      <c r="A313" s="659" t="str">
        <f>'приложение 1.1 '!A313</f>
        <v>1.1.5.122</v>
      </c>
      <c r="B313" s="692" t="str">
        <f>'приложение 1.1 '!B313</f>
        <v>Реконструкция КЛ-0,4 кВ ТП-346 - ул. Островского, 38</v>
      </c>
      <c r="C313" s="485" t="str">
        <f>'приложение 1.1 '!C313</f>
        <v>C/П</v>
      </c>
      <c r="D313" s="457">
        <f>'приложение 1.1 '!D313</f>
        <v>0.23200000000000001</v>
      </c>
      <c r="E313" s="457">
        <f>'приложение 1.1 '!E313</f>
        <v>0</v>
      </c>
      <c r="F313" s="190">
        <v>5.8564999999999996</v>
      </c>
      <c r="G313" s="485">
        <f>'приложение 1.1 '!F313</f>
        <v>2022</v>
      </c>
      <c r="H313" s="485">
        <f>'приложение 1.1 '!G313</f>
        <v>2022</v>
      </c>
      <c r="I313" s="159">
        <f>'приложение 1.1 '!H313</f>
        <v>0.41760000000000003</v>
      </c>
      <c r="J313" s="159">
        <f>'приложение 1.1 '!I313</f>
        <v>0.41760000000000003</v>
      </c>
      <c r="K313" s="159">
        <f>'приложение 1.1 '!J313</f>
        <v>0</v>
      </c>
      <c r="L313" s="159" t="str">
        <f>'приложение 1.1 '!K313</f>
        <v>-</v>
      </c>
      <c r="M313" s="159" t="str">
        <f>'приложение 1.1 '!L313</f>
        <v>-</v>
      </c>
      <c r="N313" s="159" t="str">
        <f>'приложение 1.1 '!M313</f>
        <v>-</v>
      </c>
      <c r="O313" s="159" t="str">
        <f>'приложение 1.1 '!N313</f>
        <v>-</v>
      </c>
      <c r="P313" s="159" t="str">
        <f>'приложение 1.1 '!O313</f>
        <v>-</v>
      </c>
      <c r="Q313" s="159" t="str">
        <f>'приложение 1.1 '!P313</f>
        <v>-</v>
      </c>
      <c r="R313" s="159" t="str">
        <f>'приложение 1.1 '!Q313</f>
        <v>-</v>
      </c>
      <c r="S313" s="159" t="str">
        <f>'приложение 1.1 '!R313</f>
        <v>-</v>
      </c>
      <c r="T313" s="159">
        <f>'приложение 1.1 '!S313</f>
        <v>0.23200000000000001</v>
      </c>
      <c r="U313" s="159">
        <f>'приложение 1.1 '!T313</f>
        <v>0</v>
      </c>
      <c r="V313" s="159">
        <f>'приложение 1.1 '!U313</f>
        <v>0.23200000000000001</v>
      </c>
      <c r="W313" s="159">
        <f>'приложение 1.1 '!V313</f>
        <v>0</v>
      </c>
      <c r="X313" s="159">
        <f>'приложение 1.1 '!W313</f>
        <v>0</v>
      </c>
      <c r="Y313" s="159">
        <f>'приложение 1.1 '!X313</f>
        <v>0</v>
      </c>
      <c r="Z313" s="159">
        <f>'приложение 1.1 '!Y313</f>
        <v>0</v>
      </c>
      <c r="AA313" s="159">
        <f>'приложение 1.1 '!Z313</f>
        <v>0</v>
      </c>
      <c r="AB313" s="159">
        <f>'приложение 1.1 '!AA313</f>
        <v>0.41760000000000003</v>
      </c>
      <c r="AC313" s="159">
        <f>'приложение 1.1 '!AB313</f>
        <v>0.41760000000000003</v>
      </c>
    </row>
    <row r="314" spans="1:29" ht="40.5">
      <c r="A314" s="659" t="str">
        <f>'приложение 1.1 '!A314</f>
        <v>1.1.5.123</v>
      </c>
      <c r="B314" s="692" t="str">
        <f>'приложение 1.1 '!B314</f>
        <v>Реконструкция КЛ-0,4 кВ ТП-347 - д/с Искорка</v>
      </c>
      <c r="C314" s="485" t="str">
        <f>'приложение 1.1 '!C314</f>
        <v>C/П</v>
      </c>
      <c r="D314" s="457">
        <f>'приложение 1.1 '!D314</f>
        <v>0.24</v>
      </c>
      <c r="E314" s="457">
        <f>'приложение 1.1 '!E314</f>
        <v>0</v>
      </c>
      <c r="F314" s="190">
        <v>5.5119999999999996</v>
      </c>
      <c r="G314" s="485">
        <f>'приложение 1.1 '!F314</f>
        <v>2022</v>
      </c>
      <c r="H314" s="485">
        <f>'приложение 1.1 '!G314</f>
        <v>2022</v>
      </c>
      <c r="I314" s="159">
        <f>'приложение 1.1 '!H314</f>
        <v>0.432</v>
      </c>
      <c r="J314" s="159">
        <f>'приложение 1.1 '!I314</f>
        <v>0.432</v>
      </c>
      <c r="K314" s="159">
        <f>'приложение 1.1 '!J314</f>
        <v>0</v>
      </c>
      <c r="L314" s="159" t="str">
        <f>'приложение 1.1 '!K314</f>
        <v>-</v>
      </c>
      <c r="M314" s="159" t="str">
        <f>'приложение 1.1 '!L314</f>
        <v>-</v>
      </c>
      <c r="N314" s="159" t="str">
        <f>'приложение 1.1 '!M314</f>
        <v>-</v>
      </c>
      <c r="O314" s="159" t="str">
        <f>'приложение 1.1 '!N314</f>
        <v>-</v>
      </c>
      <c r="P314" s="159" t="str">
        <f>'приложение 1.1 '!O314</f>
        <v>-</v>
      </c>
      <c r="Q314" s="159" t="str">
        <f>'приложение 1.1 '!P314</f>
        <v>-</v>
      </c>
      <c r="R314" s="159" t="str">
        <f>'приложение 1.1 '!Q314</f>
        <v>-</v>
      </c>
      <c r="S314" s="159" t="str">
        <f>'приложение 1.1 '!R314</f>
        <v>-</v>
      </c>
      <c r="T314" s="159">
        <f>'приложение 1.1 '!S314</f>
        <v>0.24</v>
      </c>
      <c r="U314" s="159">
        <f>'приложение 1.1 '!T314</f>
        <v>0</v>
      </c>
      <c r="V314" s="159">
        <f>'приложение 1.1 '!U314</f>
        <v>0.24</v>
      </c>
      <c r="W314" s="159">
        <f>'приложение 1.1 '!V314</f>
        <v>0</v>
      </c>
      <c r="X314" s="159">
        <f>'приложение 1.1 '!W314</f>
        <v>0</v>
      </c>
      <c r="Y314" s="159">
        <f>'приложение 1.1 '!X314</f>
        <v>0</v>
      </c>
      <c r="Z314" s="159">
        <f>'приложение 1.1 '!Y314</f>
        <v>0</v>
      </c>
      <c r="AA314" s="159">
        <f>'приложение 1.1 '!Z314</f>
        <v>0</v>
      </c>
      <c r="AB314" s="159">
        <f>'приложение 1.1 '!AA314</f>
        <v>0.432</v>
      </c>
      <c r="AC314" s="159">
        <f>'приложение 1.1 '!AB314</f>
        <v>0.432</v>
      </c>
    </row>
    <row r="315" spans="1:29" ht="40.5">
      <c r="A315" s="659" t="str">
        <f>'приложение 1.1 '!A315</f>
        <v>1.1.5.124</v>
      </c>
      <c r="B315" s="692" t="str">
        <f>'приложение 1.1 '!B315</f>
        <v>Реконструкция КЛ-0,4 кВ ТП-348 - ул. Пушкина, 25</v>
      </c>
      <c r="C315" s="485" t="str">
        <f>'приложение 1.1 '!C315</f>
        <v>C/П</v>
      </c>
      <c r="D315" s="457">
        <f>'приложение 1.1 '!D315</f>
        <v>0.3</v>
      </c>
      <c r="E315" s="457">
        <f>'приложение 1.1 '!E315</f>
        <v>0</v>
      </c>
      <c r="F315" s="190">
        <v>4.8229999999999995</v>
      </c>
      <c r="G315" s="485">
        <f>'приложение 1.1 '!F315</f>
        <v>2022</v>
      </c>
      <c r="H315" s="485">
        <f>'приложение 1.1 '!G315</f>
        <v>2022</v>
      </c>
      <c r="I315" s="159">
        <f>'приложение 1.1 '!H315</f>
        <v>0.54</v>
      </c>
      <c r="J315" s="159">
        <f>'приложение 1.1 '!I315</f>
        <v>0.54</v>
      </c>
      <c r="K315" s="159">
        <f>'приложение 1.1 '!J315</f>
        <v>0</v>
      </c>
      <c r="L315" s="159" t="str">
        <f>'приложение 1.1 '!K315</f>
        <v>-</v>
      </c>
      <c r="M315" s="159" t="str">
        <f>'приложение 1.1 '!L315</f>
        <v>-</v>
      </c>
      <c r="N315" s="159" t="str">
        <f>'приложение 1.1 '!M315</f>
        <v>-</v>
      </c>
      <c r="O315" s="159" t="str">
        <f>'приложение 1.1 '!N315</f>
        <v>-</v>
      </c>
      <c r="P315" s="159" t="str">
        <f>'приложение 1.1 '!O315</f>
        <v>-</v>
      </c>
      <c r="Q315" s="159" t="str">
        <f>'приложение 1.1 '!P315</f>
        <v>-</v>
      </c>
      <c r="R315" s="159" t="str">
        <f>'приложение 1.1 '!Q315</f>
        <v>-</v>
      </c>
      <c r="S315" s="159" t="str">
        <f>'приложение 1.1 '!R315</f>
        <v>-</v>
      </c>
      <c r="T315" s="159">
        <f>'приложение 1.1 '!S315</f>
        <v>0.3</v>
      </c>
      <c r="U315" s="159">
        <f>'приложение 1.1 '!T315</f>
        <v>0</v>
      </c>
      <c r="V315" s="159">
        <f>'приложение 1.1 '!U315</f>
        <v>0.3</v>
      </c>
      <c r="W315" s="159">
        <f>'приложение 1.1 '!V315</f>
        <v>0</v>
      </c>
      <c r="X315" s="159">
        <f>'приложение 1.1 '!W315</f>
        <v>0</v>
      </c>
      <c r="Y315" s="159">
        <f>'приложение 1.1 '!X315</f>
        <v>0</v>
      </c>
      <c r="Z315" s="159">
        <f>'приложение 1.1 '!Y315</f>
        <v>0</v>
      </c>
      <c r="AA315" s="159">
        <f>'приложение 1.1 '!Z315</f>
        <v>0</v>
      </c>
      <c r="AB315" s="159">
        <f>'приложение 1.1 '!AA315</f>
        <v>0.54</v>
      </c>
      <c r="AC315" s="159">
        <f>'приложение 1.1 '!AB315</f>
        <v>0.54</v>
      </c>
    </row>
    <row r="316" spans="1:29" ht="40.5">
      <c r="A316" s="659" t="str">
        <f>'приложение 1.1 '!A316</f>
        <v>1.1.5.125</v>
      </c>
      <c r="B316" s="692" t="str">
        <f>'приложение 1.1 '!B316</f>
        <v>Реконструкция КЛ-0,4 кВ ТП-349 - пр-т. Мира, 31</v>
      </c>
      <c r="C316" s="485" t="str">
        <f>'приложение 1.1 '!C316</f>
        <v>C/П</v>
      </c>
      <c r="D316" s="457">
        <f>'приложение 1.1 '!D316</f>
        <v>0.27600000000000002</v>
      </c>
      <c r="E316" s="457">
        <f>'приложение 1.1 '!E316</f>
        <v>0</v>
      </c>
      <c r="F316" s="190">
        <v>4.8229999999999995</v>
      </c>
      <c r="G316" s="485">
        <f>'приложение 1.1 '!F316</f>
        <v>2022</v>
      </c>
      <c r="H316" s="485">
        <f>'приложение 1.1 '!G316</f>
        <v>2022</v>
      </c>
      <c r="I316" s="159">
        <f>'приложение 1.1 '!H316</f>
        <v>0.49680000000000002</v>
      </c>
      <c r="J316" s="159">
        <f>'приложение 1.1 '!I316</f>
        <v>0.49680000000000002</v>
      </c>
      <c r="K316" s="159">
        <f>'приложение 1.1 '!J316</f>
        <v>0</v>
      </c>
      <c r="L316" s="159" t="str">
        <f>'приложение 1.1 '!K316</f>
        <v>-</v>
      </c>
      <c r="M316" s="159" t="str">
        <f>'приложение 1.1 '!L316</f>
        <v>-</v>
      </c>
      <c r="N316" s="159" t="str">
        <f>'приложение 1.1 '!M316</f>
        <v>-</v>
      </c>
      <c r="O316" s="159" t="str">
        <f>'приложение 1.1 '!N316</f>
        <v>-</v>
      </c>
      <c r="P316" s="159" t="str">
        <f>'приложение 1.1 '!O316</f>
        <v>-</v>
      </c>
      <c r="Q316" s="159" t="str">
        <f>'приложение 1.1 '!P316</f>
        <v>-</v>
      </c>
      <c r="R316" s="159" t="str">
        <f>'приложение 1.1 '!Q316</f>
        <v>-</v>
      </c>
      <c r="S316" s="159" t="str">
        <f>'приложение 1.1 '!R316</f>
        <v>-</v>
      </c>
      <c r="T316" s="159">
        <f>'приложение 1.1 '!S316</f>
        <v>0.27600000000000002</v>
      </c>
      <c r="U316" s="159">
        <f>'приложение 1.1 '!T316</f>
        <v>0</v>
      </c>
      <c r="V316" s="159">
        <f>'приложение 1.1 '!U316</f>
        <v>0.27600000000000002</v>
      </c>
      <c r="W316" s="159">
        <f>'приложение 1.1 '!V316</f>
        <v>0</v>
      </c>
      <c r="X316" s="159">
        <f>'приложение 1.1 '!W316</f>
        <v>0</v>
      </c>
      <c r="Y316" s="159">
        <f>'приложение 1.1 '!X316</f>
        <v>0</v>
      </c>
      <c r="Z316" s="159">
        <f>'приложение 1.1 '!Y316</f>
        <v>0</v>
      </c>
      <c r="AA316" s="159">
        <f>'приложение 1.1 '!Z316</f>
        <v>0</v>
      </c>
      <c r="AB316" s="159">
        <f>'приложение 1.1 '!AA316</f>
        <v>0.49680000000000002</v>
      </c>
      <c r="AC316" s="159">
        <f>'приложение 1.1 '!AB316</f>
        <v>0.49680000000000002</v>
      </c>
    </row>
    <row r="317" spans="1:29" ht="40.5">
      <c r="A317" s="659" t="str">
        <f>'приложение 1.1 '!A317</f>
        <v>1.1.5.126</v>
      </c>
      <c r="B317" s="692" t="str">
        <f>'приложение 1.1 '!B317</f>
        <v>Реконструкция КЛ-0,4 кВ ТП-349 - ул. Островского, 16 СГП</v>
      </c>
      <c r="C317" s="485" t="str">
        <f>'приложение 1.1 '!C317</f>
        <v>C/П</v>
      </c>
      <c r="D317" s="457">
        <f>'приложение 1.1 '!D317</f>
        <v>0.28000000000000003</v>
      </c>
      <c r="E317" s="457">
        <f>'приложение 1.1 '!E317</f>
        <v>0</v>
      </c>
      <c r="F317" s="190">
        <v>4.8229999999999995</v>
      </c>
      <c r="G317" s="485">
        <f>'приложение 1.1 '!F317</f>
        <v>2022</v>
      </c>
      <c r="H317" s="485">
        <f>'приложение 1.1 '!G317</f>
        <v>2022</v>
      </c>
      <c r="I317" s="159">
        <f>'приложение 1.1 '!H317</f>
        <v>0.504</v>
      </c>
      <c r="J317" s="159">
        <f>'приложение 1.1 '!I317</f>
        <v>0.504</v>
      </c>
      <c r="K317" s="159">
        <f>'приложение 1.1 '!J317</f>
        <v>0</v>
      </c>
      <c r="L317" s="159" t="str">
        <f>'приложение 1.1 '!K317</f>
        <v>-</v>
      </c>
      <c r="M317" s="159" t="str">
        <f>'приложение 1.1 '!L317</f>
        <v>-</v>
      </c>
      <c r="N317" s="159" t="str">
        <f>'приложение 1.1 '!M317</f>
        <v>-</v>
      </c>
      <c r="O317" s="159" t="str">
        <f>'приложение 1.1 '!N317</f>
        <v>-</v>
      </c>
      <c r="P317" s="159" t="str">
        <f>'приложение 1.1 '!O317</f>
        <v>-</v>
      </c>
      <c r="Q317" s="159" t="str">
        <f>'приложение 1.1 '!P317</f>
        <v>-</v>
      </c>
      <c r="R317" s="159" t="str">
        <f>'приложение 1.1 '!Q317</f>
        <v>-</v>
      </c>
      <c r="S317" s="159" t="str">
        <f>'приложение 1.1 '!R317</f>
        <v>-</v>
      </c>
      <c r="T317" s="159">
        <f>'приложение 1.1 '!S317</f>
        <v>0.28000000000000003</v>
      </c>
      <c r="U317" s="159">
        <f>'приложение 1.1 '!T317</f>
        <v>0</v>
      </c>
      <c r="V317" s="159">
        <f>'приложение 1.1 '!U317</f>
        <v>0.28000000000000003</v>
      </c>
      <c r="W317" s="159">
        <f>'приложение 1.1 '!V317</f>
        <v>0</v>
      </c>
      <c r="X317" s="159">
        <f>'приложение 1.1 '!W317</f>
        <v>0</v>
      </c>
      <c r="Y317" s="159">
        <f>'приложение 1.1 '!X317</f>
        <v>0</v>
      </c>
      <c r="Z317" s="159">
        <f>'приложение 1.1 '!Y317</f>
        <v>0</v>
      </c>
      <c r="AA317" s="159">
        <f>'приложение 1.1 '!Z317</f>
        <v>0</v>
      </c>
      <c r="AB317" s="159">
        <f>'приложение 1.1 '!AA317</f>
        <v>0.504</v>
      </c>
      <c r="AC317" s="159">
        <f>'приложение 1.1 '!AB317</f>
        <v>0.504</v>
      </c>
    </row>
    <row r="318" spans="1:29" ht="40.5">
      <c r="A318" s="659" t="str">
        <f>'приложение 1.1 '!A318</f>
        <v>1.1.5.127</v>
      </c>
      <c r="B318" s="692" t="str">
        <f>'приложение 1.1 '!B318</f>
        <v>Реконструкция КЛ-0,4 кВ ТП-374 - ул. Просвещения, 43</v>
      </c>
      <c r="C318" s="485" t="str">
        <f>'приложение 1.1 '!C318</f>
        <v>C/П</v>
      </c>
      <c r="D318" s="457">
        <f>'приложение 1.1 '!D318</f>
        <v>0.68</v>
      </c>
      <c r="E318" s="457">
        <f>'приложение 1.1 '!E318</f>
        <v>0</v>
      </c>
      <c r="F318" s="190">
        <v>4.8229999999999995</v>
      </c>
      <c r="G318" s="485">
        <f>'приложение 1.1 '!F318</f>
        <v>2022</v>
      </c>
      <c r="H318" s="485">
        <f>'приложение 1.1 '!G318</f>
        <v>2022</v>
      </c>
      <c r="I318" s="159">
        <f>'приложение 1.1 '!H318</f>
        <v>1.224</v>
      </c>
      <c r="J318" s="159">
        <f>'приложение 1.1 '!I318</f>
        <v>1.224</v>
      </c>
      <c r="K318" s="159">
        <f>'приложение 1.1 '!J318</f>
        <v>0</v>
      </c>
      <c r="L318" s="159" t="str">
        <f>'приложение 1.1 '!K318</f>
        <v>-</v>
      </c>
      <c r="M318" s="159" t="str">
        <f>'приложение 1.1 '!L318</f>
        <v>-</v>
      </c>
      <c r="N318" s="159" t="str">
        <f>'приложение 1.1 '!M318</f>
        <v>-</v>
      </c>
      <c r="O318" s="159" t="str">
        <f>'приложение 1.1 '!N318</f>
        <v>-</v>
      </c>
      <c r="P318" s="159" t="str">
        <f>'приложение 1.1 '!O318</f>
        <v>-</v>
      </c>
      <c r="Q318" s="159" t="str">
        <f>'приложение 1.1 '!P318</f>
        <v>-</v>
      </c>
      <c r="R318" s="159" t="str">
        <f>'приложение 1.1 '!Q318</f>
        <v>-</v>
      </c>
      <c r="S318" s="159" t="str">
        <f>'приложение 1.1 '!R318</f>
        <v>-</v>
      </c>
      <c r="T318" s="159">
        <f>'приложение 1.1 '!S318</f>
        <v>0.68</v>
      </c>
      <c r="U318" s="159">
        <f>'приложение 1.1 '!T318</f>
        <v>0</v>
      </c>
      <c r="V318" s="159">
        <f>'приложение 1.1 '!U318</f>
        <v>0.68</v>
      </c>
      <c r="W318" s="159">
        <f>'приложение 1.1 '!V318</f>
        <v>0</v>
      </c>
      <c r="X318" s="159">
        <f>'приложение 1.1 '!W318</f>
        <v>0</v>
      </c>
      <c r="Y318" s="159">
        <f>'приложение 1.1 '!X318</f>
        <v>0</v>
      </c>
      <c r="Z318" s="159">
        <f>'приложение 1.1 '!Y318</f>
        <v>0</v>
      </c>
      <c r="AA318" s="159">
        <f>'приложение 1.1 '!Z318</f>
        <v>0</v>
      </c>
      <c r="AB318" s="159">
        <f>'приложение 1.1 '!AA318</f>
        <v>1.224</v>
      </c>
      <c r="AC318" s="159">
        <f>'приложение 1.1 '!AB318</f>
        <v>1.224</v>
      </c>
    </row>
    <row r="319" spans="1:29" ht="40.5">
      <c r="A319" s="659" t="str">
        <f>'приложение 1.1 '!A319</f>
        <v>1.1.5.128</v>
      </c>
      <c r="B319" s="692" t="str">
        <f>'приложение 1.1 '!B319</f>
        <v>Реконструкция КЛ-0,4 кВ ТП-374 - ул. Просвещения, 45</v>
      </c>
      <c r="C319" s="485" t="str">
        <f>'приложение 1.1 '!C319</f>
        <v>C/П</v>
      </c>
      <c r="D319" s="457">
        <f>'приложение 1.1 '!D319</f>
        <v>0.26</v>
      </c>
      <c r="E319" s="457">
        <f>'приложение 1.1 '!E319</f>
        <v>0</v>
      </c>
      <c r="F319" s="190">
        <v>4.8229999999999995</v>
      </c>
      <c r="G319" s="485">
        <f>'приложение 1.1 '!F319</f>
        <v>2022</v>
      </c>
      <c r="H319" s="485">
        <f>'приложение 1.1 '!G319</f>
        <v>2022</v>
      </c>
      <c r="I319" s="159">
        <f>'приложение 1.1 '!H319</f>
        <v>0.46800000000000003</v>
      </c>
      <c r="J319" s="159">
        <f>'приложение 1.1 '!I319</f>
        <v>0.46800000000000003</v>
      </c>
      <c r="K319" s="159">
        <f>'приложение 1.1 '!J319</f>
        <v>0</v>
      </c>
      <c r="L319" s="159" t="str">
        <f>'приложение 1.1 '!K319</f>
        <v>-</v>
      </c>
      <c r="M319" s="159" t="str">
        <f>'приложение 1.1 '!L319</f>
        <v>-</v>
      </c>
      <c r="N319" s="159" t="str">
        <f>'приложение 1.1 '!M319</f>
        <v>-</v>
      </c>
      <c r="O319" s="159" t="str">
        <f>'приложение 1.1 '!N319</f>
        <v>-</v>
      </c>
      <c r="P319" s="159" t="str">
        <f>'приложение 1.1 '!O319</f>
        <v>-</v>
      </c>
      <c r="Q319" s="159" t="str">
        <f>'приложение 1.1 '!P319</f>
        <v>-</v>
      </c>
      <c r="R319" s="159" t="str">
        <f>'приложение 1.1 '!Q319</f>
        <v>-</v>
      </c>
      <c r="S319" s="159" t="str">
        <f>'приложение 1.1 '!R319</f>
        <v>-</v>
      </c>
      <c r="T319" s="159">
        <f>'приложение 1.1 '!S319</f>
        <v>0.26</v>
      </c>
      <c r="U319" s="159">
        <f>'приложение 1.1 '!T319</f>
        <v>0</v>
      </c>
      <c r="V319" s="159">
        <f>'приложение 1.1 '!U319</f>
        <v>0.26</v>
      </c>
      <c r="W319" s="159">
        <f>'приложение 1.1 '!V319</f>
        <v>0</v>
      </c>
      <c r="X319" s="159">
        <f>'приложение 1.1 '!W319</f>
        <v>0</v>
      </c>
      <c r="Y319" s="159">
        <f>'приложение 1.1 '!X319</f>
        <v>0</v>
      </c>
      <c r="Z319" s="159">
        <f>'приложение 1.1 '!Y319</f>
        <v>0</v>
      </c>
      <c r="AA319" s="159">
        <f>'приложение 1.1 '!Z319</f>
        <v>0</v>
      </c>
      <c r="AB319" s="159">
        <f>'приложение 1.1 '!AA319</f>
        <v>0.46800000000000003</v>
      </c>
      <c r="AC319" s="159">
        <f>'приложение 1.1 '!AB319</f>
        <v>0.46800000000000003</v>
      </c>
    </row>
    <row r="320" spans="1:29" ht="40.5">
      <c r="A320" s="659" t="str">
        <f>'приложение 1.1 '!A320</f>
        <v>1.1.5.129</v>
      </c>
      <c r="B320" s="692" t="str">
        <f>'приложение 1.1 '!B320</f>
        <v>Реконструкция КЛ-0,4 кВ ТП-375 - ул. Энгельса, 9</v>
      </c>
      <c r="C320" s="485" t="str">
        <f>'приложение 1.1 '!C320</f>
        <v>C/П</v>
      </c>
      <c r="D320" s="457">
        <f>'приложение 1.1 '!D320</f>
        <v>0.23</v>
      </c>
      <c r="E320" s="457">
        <f>'приложение 1.1 '!E320</f>
        <v>0</v>
      </c>
      <c r="F320" s="190">
        <v>4.8229999999999995</v>
      </c>
      <c r="G320" s="485">
        <f>'приложение 1.1 '!F320</f>
        <v>2022</v>
      </c>
      <c r="H320" s="485">
        <f>'приложение 1.1 '!G320</f>
        <v>2022</v>
      </c>
      <c r="I320" s="159">
        <f>'приложение 1.1 '!H320</f>
        <v>0.41399999999999998</v>
      </c>
      <c r="J320" s="159">
        <f>'приложение 1.1 '!I320</f>
        <v>0.41399999999999998</v>
      </c>
      <c r="K320" s="159">
        <f>'приложение 1.1 '!J320</f>
        <v>0</v>
      </c>
      <c r="L320" s="159" t="str">
        <f>'приложение 1.1 '!K320</f>
        <v>-</v>
      </c>
      <c r="M320" s="159" t="str">
        <f>'приложение 1.1 '!L320</f>
        <v>-</v>
      </c>
      <c r="N320" s="159" t="str">
        <f>'приложение 1.1 '!M320</f>
        <v>-</v>
      </c>
      <c r="O320" s="159" t="str">
        <f>'приложение 1.1 '!N320</f>
        <v>-</v>
      </c>
      <c r="P320" s="159" t="str">
        <f>'приложение 1.1 '!O320</f>
        <v>-</v>
      </c>
      <c r="Q320" s="159" t="str">
        <f>'приложение 1.1 '!P320</f>
        <v>-</v>
      </c>
      <c r="R320" s="159" t="str">
        <f>'приложение 1.1 '!Q320</f>
        <v>-</v>
      </c>
      <c r="S320" s="159" t="str">
        <f>'приложение 1.1 '!R320</f>
        <v>-</v>
      </c>
      <c r="T320" s="159">
        <f>'приложение 1.1 '!S320</f>
        <v>0.23</v>
      </c>
      <c r="U320" s="159">
        <f>'приложение 1.1 '!T320</f>
        <v>0</v>
      </c>
      <c r="V320" s="159">
        <f>'приложение 1.1 '!U320</f>
        <v>0.23</v>
      </c>
      <c r="W320" s="159">
        <f>'приложение 1.1 '!V320</f>
        <v>0</v>
      </c>
      <c r="X320" s="159">
        <f>'приложение 1.1 '!W320</f>
        <v>0</v>
      </c>
      <c r="Y320" s="159">
        <f>'приложение 1.1 '!X320</f>
        <v>0</v>
      </c>
      <c r="Z320" s="159">
        <f>'приложение 1.1 '!Y320</f>
        <v>0</v>
      </c>
      <c r="AA320" s="159">
        <f>'приложение 1.1 '!Z320</f>
        <v>0</v>
      </c>
      <c r="AB320" s="159">
        <f>'приложение 1.1 '!AA320</f>
        <v>0.41399999999999998</v>
      </c>
      <c r="AC320" s="159">
        <f>'приложение 1.1 '!AB320</f>
        <v>0.41399999999999998</v>
      </c>
    </row>
    <row r="321" spans="1:29" ht="40.5">
      <c r="A321" s="659" t="str">
        <f>'приложение 1.1 '!A321</f>
        <v>1.1.5.130</v>
      </c>
      <c r="B321" s="692" t="str">
        <f>'приложение 1.1 '!B321</f>
        <v>Реконструкция КЛ-0,4 кВ ТП-378 - ул. Энергетиков, 5</v>
      </c>
      <c r="C321" s="485" t="str">
        <f>'приложение 1.1 '!C321</f>
        <v>C/П</v>
      </c>
      <c r="D321" s="457">
        <f>'приложение 1.1 '!D321</f>
        <v>0.23</v>
      </c>
      <c r="E321" s="457">
        <f>'приложение 1.1 '!E321</f>
        <v>0</v>
      </c>
      <c r="F321" s="190">
        <v>4.8229999999999995</v>
      </c>
      <c r="G321" s="485">
        <f>'приложение 1.1 '!F321</f>
        <v>2022</v>
      </c>
      <c r="H321" s="485">
        <f>'приложение 1.1 '!G321</f>
        <v>2022</v>
      </c>
      <c r="I321" s="159">
        <f>'приложение 1.1 '!H321</f>
        <v>0.41399999999999998</v>
      </c>
      <c r="J321" s="159">
        <f>'приложение 1.1 '!I321</f>
        <v>0.41399999999999998</v>
      </c>
      <c r="K321" s="159">
        <f>'приложение 1.1 '!J321</f>
        <v>0</v>
      </c>
      <c r="L321" s="159" t="str">
        <f>'приложение 1.1 '!K321</f>
        <v>-</v>
      </c>
      <c r="M321" s="159" t="str">
        <f>'приложение 1.1 '!L321</f>
        <v>-</v>
      </c>
      <c r="N321" s="159" t="str">
        <f>'приложение 1.1 '!M321</f>
        <v>-</v>
      </c>
      <c r="O321" s="159" t="str">
        <f>'приложение 1.1 '!N321</f>
        <v>-</v>
      </c>
      <c r="P321" s="159" t="str">
        <f>'приложение 1.1 '!O321</f>
        <v>-</v>
      </c>
      <c r="Q321" s="159" t="str">
        <f>'приложение 1.1 '!P321</f>
        <v>-</v>
      </c>
      <c r="R321" s="159" t="str">
        <f>'приложение 1.1 '!Q321</f>
        <v>-</v>
      </c>
      <c r="S321" s="159" t="str">
        <f>'приложение 1.1 '!R321</f>
        <v>-</v>
      </c>
      <c r="T321" s="159">
        <f>'приложение 1.1 '!S321</f>
        <v>0.23</v>
      </c>
      <c r="U321" s="159">
        <f>'приложение 1.1 '!T321</f>
        <v>0</v>
      </c>
      <c r="V321" s="159">
        <f>'приложение 1.1 '!U321</f>
        <v>0.23</v>
      </c>
      <c r="W321" s="159">
        <f>'приложение 1.1 '!V321</f>
        <v>0</v>
      </c>
      <c r="X321" s="159">
        <f>'приложение 1.1 '!W321</f>
        <v>0</v>
      </c>
      <c r="Y321" s="159">
        <f>'приложение 1.1 '!X321</f>
        <v>0</v>
      </c>
      <c r="Z321" s="159">
        <f>'приложение 1.1 '!Y321</f>
        <v>0</v>
      </c>
      <c r="AA321" s="159">
        <f>'приложение 1.1 '!Z321</f>
        <v>0</v>
      </c>
      <c r="AB321" s="159">
        <f>'приложение 1.1 '!AA321</f>
        <v>0.41399999999999998</v>
      </c>
      <c r="AC321" s="159">
        <f>'приложение 1.1 '!AB321</f>
        <v>0.41399999999999998</v>
      </c>
    </row>
    <row r="322" spans="1:29" ht="40.5">
      <c r="A322" s="659" t="str">
        <f>'приложение 1.1 '!A322</f>
        <v>1.1.5.131</v>
      </c>
      <c r="B322" s="692" t="str">
        <f>'приложение 1.1 '!B322</f>
        <v>Реконструкция КЛ-0,4 кВ ТП-382 - ул. Энергетиков, 29;29А;29В</v>
      </c>
      <c r="C322" s="485" t="str">
        <f>'приложение 1.1 '!C322</f>
        <v>C/П</v>
      </c>
      <c r="D322" s="457">
        <f>'приложение 1.1 '!D322</f>
        <v>0.4899</v>
      </c>
      <c r="E322" s="457">
        <f>'приложение 1.1 '!E322</f>
        <v>0</v>
      </c>
      <c r="F322" s="190">
        <v>4.8229999999999995</v>
      </c>
      <c r="G322" s="485">
        <f>'приложение 1.1 '!F322</f>
        <v>2022</v>
      </c>
      <c r="H322" s="485">
        <f>'приложение 1.1 '!G322</f>
        <v>2022</v>
      </c>
      <c r="I322" s="159">
        <f>'приложение 1.1 '!H322</f>
        <v>0.88182000000000016</v>
      </c>
      <c r="J322" s="159">
        <f>'приложение 1.1 '!I322</f>
        <v>0.88182000000000016</v>
      </c>
      <c r="K322" s="159">
        <f>'приложение 1.1 '!J322</f>
        <v>0</v>
      </c>
      <c r="L322" s="159" t="str">
        <f>'приложение 1.1 '!K322</f>
        <v>-</v>
      </c>
      <c r="M322" s="159" t="str">
        <f>'приложение 1.1 '!L322</f>
        <v>-</v>
      </c>
      <c r="N322" s="159" t="str">
        <f>'приложение 1.1 '!M322</f>
        <v>-</v>
      </c>
      <c r="O322" s="159" t="str">
        <f>'приложение 1.1 '!N322</f>
        <v>-</v>
      </c>
      <c r="P322" s="159" t="str">
        <f>'приложение 1.1 '!O322</f>
        <v>-</v>
      </c>
      <c r="Q322" s="159" t="str">
        <f>'приложение 1.1 '!P322</f>
        <v>-</v>
      </c>
      <c r="R322" s="159" t="str">
        <f>'приложение 1.1 '!Q322</f>
        <v>-</v>
      </c>
      <c r="S322" s="159" t="str">
        <f>'приложение 1.1 '!R322</f>
        <v>-</v>
      </c>
      <c r="T322" s="159">
        <f>'приложение 1.1 '!S322</f>
        <v>0.4899</v>
      </c>
      <c r="U322" s="159">
        <f>'приложение 1.1 '!T322</f>
        <v>0</v>
      </c>
      <c r="V322" s="159">
        <f>'приложение 1.1 '!U322</f>
        <v>0.4899</v>
      </c>
      <c r="W322" s="159">
        <f>'приложение 1.1 '!V322</f>
        <v>0</v>
      </c>
      <c r="X322" s="159">
        <f>'приложение 1.1 '!W322</f>
        <v>0</v>
      </c>
      <c r="Y322" s="159">
        <f>'приложение 1.1 '!X322</f>
        <v>0</v>
      </c>
      <c r="Z322" s="159">
        <f>'приложение 1.1 '!Y322</f>
        <v>0</v>
      </c>
      <c r="AA322" s="159">
        <f>'приложение 1.1 '!Z322</f>
        <v>0</v>
      </c>
      <c r="AB322" s="159">
        <f>'приложение 1.1 '!AA322</f>
        <v>0.88182000000000016</v>
      </c>
      <c r="AC322" s="159">
        <f>'приложение 1.1 '!AB322</f>
        <v>0.88182000000000016</v>
      </c>
    </row>
    <row r="323" spans="1:29" ht="40.5">
      <c r="A323" s="659" t="str">
        <f>'приложение 1.1 '!A323</f>
        <v>1.1.5.132</v>
      </c>
      <c r="B323" s="692" t="str">
        <f>'приложение 1.1 '!B323</f>
        <v>Реконструкция КЛ-0,4 кВ ТП-389 - ул. 30 лет Победы, 28</v>
      </c>
      <c r="C323" s="485" t="str">
        <f>'приложение 1.1 '!C323</f>
        <v>C/П</v>
      </c>
      <c r="D323" s="457">
        <f>'приложение 1.1 '!D323</f>
        <v>0.36</v>
      </c>
      <c r="E323" s="457">
        <f>'приложение 1.1 '!E323</f>
        <v>0</v>
      </c>
      <c r="F323" s="190">
        <v>5.5119999999999996</v>
      </c>
      <c r="G323" s="485">
        <f>'приложение 1.1 '!F323</f>
        <v>2022</v>
      </c>
      <c r="H323" s="485">
        <f>'приложение 1.1 '!G323</f>
        <v>2022</v>
      </c>
      <c r="I323" s="159">
        <f>'приложение 1.1 '!H323</f>
        <v>0.64800000000000002</v>
      </c>
      <c r="J323" s="159">
        <f>'приложение 1.1 '!I323</f>
        <v>0.64800000000000002</v>
      </c>
      <c r="K323" s="159">
        <f>'приложение 1.1 '!J323</f>
        <v>0</v>
      </c>
      <c r="L323" s="159" t="str">
        <f>'приложение 1.1 '!K323</f>
        <v>-</v>
      </c>
      <c r="M323" s="159" t="str">
        <f>'приложение 1.1 '!L323</f>
        <v>-</v>
      </c>
      <c r="N323" s="159" t="str">
        <f>'приложение 1.1 '!M323</f>
        <v>-</v>
      </c>
      <c r="O323" s="159" t="str">
        <f>'приложение 1.1 '!N323</f>
        <v>-</v>
      </c>
      <c r="P323" s="159" t="str">
        <f>'приложение 1.1 '!O323</f>
        <v>-</v>
      </c>
      <c r="Q323" s="159" t="str">
        <f>'приложение 1.1 '!P323</f>
        <v>-</v>
      </c>
      <c r="R323" s="159" t="str">
        <f>'приложение 1.1 '!Q323</f>
        <v>-</v>
      </c>
      <c r="S323" s="159" t="str">
        <f>'приложение 1.1 '!R323</f>
        <v>-</v>
      </c>
      <c r="T323" s="159">
        <f>'приложение 1.1 '!S323</f>
        <v>0.36</v>
      </c>
      <c r="U323" s="159">
        <f>'приложение 1.1 '!T323</f>
        <v>0</v>
      </c>
      <c r="V323" s="159">
        <f>'приложение 1.1 '!U323</f>
        <v>0.36</v>
      </c>
      <c r="W323" s="159">
        <f>'приложение 1.1 '!V323</f>
        <v>0</v>
      </c>
      <c r="X323" s="159">
        <f>'приложение 1.1 '!W323</f>
        <v>0</v>
      </c>
      <c r="Y323" s="159">
        <f>'приложение 1.1 '!X323</f>
        <v>0</v>
      </c>
      <c r="Z323" s="159">
        <f>'приложение 1.1 '!Y323</f>
        <v>0</v>
      </c>
      <c r="AA323" s="159">
        <f>'приложение 1.1 '!Z323</f>
        <v>0</v>
      </c>
      <c r="AB323" s="159">
        <f>'приложение 1.1 '!AA323</f>
        <v>0.64800000000000002</v>
      </c>
      <c r="AC323" s="159">
        <f>'приложение 1.1 '!AB323</f>
        <v>0.64800000000000002</v>
      </c>
    </row>
    <row r="324" spans="1:29" ht="40.5">
      <c r="A324" s="659" t="str">
        <f>'приложение 1.1 '!A324</f>
        <v>1.1.5.133</v>
      </c>
      <c r="B324" s="692" t="str">
        <f>'приложение 1.1 '!B324</f>
        <v>Реконструкция КЛ-0,4 кВ ТП-391 - пр-д. Дружбы, 6</v>
      </c>
      <c r="C324" s="485" t="str">
        <f>'приложение 1.1 '!C324</f>
        <v>C/П</v>
      </c>
      <c r="D324" s="457">
        <f>'приложение 1.1 '!D324</f>
        <v>0.16800000000000001</v>
      </c>
      <c r="E324" s="457">
        <f>'приложение 1.1 '!E324</f>
        <v>0</v>
      </c>
      <c r="F324" s="190">
        <v>5.8564999999999996</v>
      </c>
      <c r="G324" s="485">
        <f>'приложение 1.1 '!F324</f>
        <v>2022</v>
      </c>
      <c r="H324" s="485">
        <f>'приложение 1.1 '!G324</f>
        <v>2022</v>
      </c>
      <c r="I324" s="159">
        <f>'приложение 1.1 '!H324</f>
        <v>0.3024</v>
      </c>
      <c r="J324" s="159">
        <f>'приложение 1.1 '!I324</f>
        <v>0.3024</v>
      </c>
      <c r="K324" s="159">
        <f>'приложение 1.1 '!J324</f>
        <v>0</v>
      </c>
      <c r="L324" s="159" t="str">
        <f>'приложение 1.1 '!K324</f>
        <v>-</v>
      </c>
      <c r="M324" s="159" t="str">
        <f>'приложение 1.1 '!L324</f>
        <v>-</v>
      </c>
      <c r="N324" s="159" t="str">
        <f>'приложение 1.1 '!M324</f>
        <v>-</v>
      </c>
      <c r="O324" s="159" t="str">
        <f>'приложение 1.1 '!N324</f>
        <v>-</v>
      </c>
      <c r="P324" s="159" t="str">
        <f>'приложение 1.1 '!O324</f>
        <v>-</v>
      </c>
      <c r="Q324" s="159" t="str">
        <f>'приложение 1.1 '!P324</f>
        <v>-</v>
      </c>
      <c r="R324" s="159" t="str">
        <f>'приложение 1.1 '!Q324</f>
        <v>-</v>
      </c>
      <c r="S324" s="159" t="str">
        <f>'приложение 1.1 '!R324</f>
        <v>-</v>
      </c>
      <c r="T324" s="159">
        <f>'приложение 1.1 '!S324</f>
        <v>0.16800000000000001</v>
      </c>
      <c r="U324" s="159">
        <f>'приложение 1.1 '!T324</f>
        <v>0</v>
      </c>
      <c r="V324" s="159">
        <f>'приложение 1.1 '!U324</f>
        <v>0.16800000000000001</v>
      </c>
      <c r="W324" s="159">
        <f>'приложение 1.1 '!V324</f>
        <v>0</v>
      </c>
      <c r="X324" s="159">
        <f>'приложение 1.1 '!W324</f>
        <v>0</v>
      </c>
      <c r="Y324" s="159">
        <f>'приложение 1.1 '!X324</f>
        <v>0</v>
      </c>
      <c r="Z324" s="159">
        <f>'приложение 1.1 '!Y324</f>
        <v>0</v>
      </c>
      <c r="AA324" s="159">
        <f>'приложение 1.1 '!Z324</f>
        <v>0</v>
      </c>
      <c r="AB324" s="159">
        <f>'приложение 1.1 '!AA324</f>
        <v>0.3024</v>
      </c>
      <c r="AC324" s="159">
        <f>'приложение 1.1 '!AB324</f>
        <v>0.3024</v>
      </c>
    </row>
    <row r="325" spans="1:29" ht="40.5">
      <c r="A325" s="659" t="str">
        <f>'приложение 1.1 '!A325</f>
        <v>1.1.5.134</v>
      </c>
      <c r="B325" s="692" t="str">
        <f>'приложение 1.1 '!B325</f>
        <v>Реконструкция КЛ-0,4 кВ ТП-392 - ул. 30 лет Победы, 5</v>
      </c>
      <c r="C325" s="485" t="str">
        <f>'приложение 1.1 '!C325</f>
        <v>C/П</v>
      </c>
      <c r="D325" s="457">
        <f>'приложение 1.1 '!D325</f>
        <v>0.26</v>
      </c>
      <c r="E325" s="457">
        <f>'приложение 1.1 '!E325</f>
        <v>0</v>
      </c>
      <c r="F325" s="190">
        <v>6.2009999999999996</v>
      </c>
      <c r="G325" s="485">
        <f>'приложение 1.1 '!F325</f>
        <v>2021</v>
      </c>
      <c r="H325" s="485">
        <f>'приложение 1.1 '!G325</f>
        <v>2021</v>
      </c>
      <c r="I325" s="159">
        <f>'приложение 1.1 '!H325</f>
        <v>0.46800000000000003</v>
      </c>
      <c r="J325" s="159">
        <f>'приложение 1.1 '!I325</f>
        <v>0.46800000000000003</v>
      </c>
      <c r="K325" s="159">
        <f>'приложение 1.1 '!J325</f>
        <v>0</v>
      </c>
      <c r="L325" s="159" t="str">
        <f>'приложение 1.1 '!K325</f>
        <v>-</v>
      </c>
      <c r="M325" s="159" t="str">
        <f>'приложение 1.1 '!L325</f>
        <v>-</v>
      </c>
      <c r="N325" s="159" t="str">
        <f>'приложение 1.1 '!M325</f>
        <v>-</v>
      </c>
      <c r="O325" s="159" t="str">
        <f>'приложение 1.1 '!N325</f>
        <v>-</v>
      </c>
      <c r="P325" s="159" t="str">
        <f>'приложение 1.1 '!O325</f>
        <v>-</v>
      </c>
      <c r="Q325" s="159" t="str">
        <f>'приложение 1.1 '!P325</f>
        <v>-</v>
      </c>
      <c r="R325" s="159">
        <f>'приложение 1.1 '!Q325</f>
        <v>0.26</v>
      </c>
      <c r="S325" s="159">
        <f>'приложение 1.1 '!R325</f>
        <v>0</v>
      </c>
      <c r="T325" s="159" t="str">
        <f>'приложение 1.1 '!S325</f>
        <v>-</v>
      </c>
      <c r="U325" s="159" t="str">
        <f>'приложение 1.1 '!T325</f>
        <v>-</v>
      </c>
      <c r="V325" s="159">
        <f>'приложение 1.1 '!U325</f>
        <v>0.26</v>
      </c>
      <c r="W325" s="159">
        <f>'приложение 1.1 '!V325</f>
        <v>0</v>
      </c>
      <c r="X325" s="159">
        <f>'приложение 1.1 '!W325</f>
        <v>0</v>
      </c>
      <c r="Y325" s="159">
        <f>'приложение 1.1 '!X325</f>
        <v>0</v>
      </c>
      <c r="Z325" s="159">
        <f>'приложение 1.1 '!Y325</f>
        <v>0</v>
      </c>
      <c r="AA325" s="159">
        <f>'приложение 1.1 '!Z325</f>
        <v>0.46800000000000003</v>
      </c>
      <c r="AB325" s="159">
        <f>'приложение 1.1 '!AA325</f>
        <v>0</v>
      </c>
      <c r="AC325" s="159">
        <f>'приложение 1.1 '!AB325</f>
        <v>0.46800000000000003</v>
      </c>
    </row>
    <row r="326" spans="1:29" ht="40.5">
      <c r="A326" s="659" t="str">
        <f>'приложение 1.1 '!A326</f>
        <v>1.1.5.135</v>
      </c>
      <c r="B326" s="692" t="str">
        <f>'приложение 1.1 '!B326</f>
        <v>Реконструкция КЛ-0,4 кВ ТП-392 - ул. Северная, 70</v>
      </c>
      <c r="C326" s="485" t="str">
        <f>'приложение 1.1 '!C326</f>
        <v>C/П</v>
      </c>
      <c r="D326" s="457">
        <f>'приложение 1.1 '!D326</f>
        <v>0.16800000000000001</v>
      </c>
      <c r="E326" s="457">
        <f>'приложение 1.1 '!E326</f>
        <v>0</v>
      </c>
      <c r="F326" s="190">
        <v>5.5119999999999996</v>
      </c>
      <c r="G326" s="485">
        <f>'приложение 1.1 '!F326</f>
        <v>2021</v>
      </c>
      <c r="H326" s="485">
        <f>'приложение 1.1 '!G326</f>
        <v>2021</v>
      </c>
      <c r="I326" s="159">
        <f>'приложение 1.1 '!H326</f>
        <v>0.3024</v>
      </c>
      <c r="J326" s="159">
        <f>'приложение 1.1 '!I326</f>
        <v>0.3024</v>
      </c>
      <c r="K326" s="159">
        <f>'приложение 1.1 '!J326</f>
        <v>0</v>
      </c>
      <c r="L326" s="159" t="str">
        <f>'приложение 1.1 '!K326</f>
        <v>-</v>
      </c>
      <c r="M326" s="159" t="str">
        <f>'приложение 1.1 '!L326</f>
        <v>-</v>
      </c>
      <c r="N326" s="159" t="str">
        <f>'приложение 1.1 '!M326</f>
        <v>-</v>
      </c>
      <c r="O326" s="159" t="str">
        <f>'приложение 1.1 '!N326</f>
        <v>-</v>
      </c>
      <c r="P326" s="159" t="str">
        <f>'приложение 1.1 '!O326</f>
        <v>-</v>
      </c>
      <c r="Q326" s="159" t="str">
        <f>'приложение 1.1 '!P326</f>
        <v>-</v>
      </c>
      <c r="R326" s="159">
        <f>'приложение 1.1 '!Q326</f>
        <v>0.16800000000000001</v>
      </c>
      <c r="S326" s="159">
        <f>'приложение 1.1 '!R326</f>
        <v>0</v>
      </c>
      <c r="T326" s="159" t="str">
        <f>'приложение 1.1 '!S326</f>
        <v>-</v>
      </c>
      <c r="U326" s="159" t="str">
        <f>'приложение 1.1 '!T326</f>
        <v>-</v>
      </c>
      <c r="V326" s="159">
        <f>'приложение 1.1 '!U326</f>
        <v>0.16800000000000001</v>
      </c>
      <c r="W326" s="159">
        <f>'приложение 1.1 '!V326</f>
        <v>0</v>
      </c>
      <c r="X326" s="159">
        <f>'приложение 1.1 '!W326</f>
        <v>0</v>
      </c>
      <c r="Y326" s="159">
        <f>'приложение 1.1 '!X326</f>
        <v>0</v>
      </c>
      <c r="Z326" s="159">
        <f>'приложение 1.1 '!Y326</f>
        <v>0</v>
      </c>
      <c r="AA326" s="159">
        <f>'приложение 1.1 '!Z326</f>
        <v>0.3024</v>
      </c>
      <c r="AB326" s="159">
        <f>'приложение 1.1 '!AA326</f>
        <v>0</v>
      </c>
      <c r="AC326" s="159">
        <f>'приложение 1.1 '!AB326</f>
        <v>0.3024</v>
      </c>
    </row>
    <row r="327" spans="1:29" ht="40.5">
      <c r="A327" s="659" t="str">
        <f>'приложение 1.1 '!A327</f>
        <v>1.1.5.136</v>
      </c>
      <c r="B327" s="692" t="str">
        <f>'приложение 1.1 '!B327</f>
        <v>Реконструкция КЛ-0,4 кВ ТП-393 - ул. 50 лет ВЛКСМ, 11А</v>
      </c>
      <c r="C327" s="485" t="str">
        <f>'приложение 1.1 '!C327</f>
        <v>C/П</v>
      </c>
      <c r="D327" s="457">
        <f>'приложение 1.1 '!D327</f>
        <v>0.51600000000000001</v>
      </c>
      <c r="E327" s="457">
        <f>'приложение 1.1 '!E327</f>
        <v>0</v>
      </c>
      <c r="F327" s="190">
        <v>5.8564999999999996</v>
      </c>
      <c r="G327" s="485">
        <f>'приложение 1.1 '!F327</f>
        <v>2021</v>
      </c>
      <c r="H327" s="485">
        <f>'приложение 1.1 '!G327</f>
        <v>2021</v>
      </c>
      <c r="I327" s="159">
        <f>'приложение 1.1 '!H327</f>
        <v>0.92879999999999996</v>
      </c>
      <c r="J327" s="159">
        <f>'приложение 1.1 '!I327</f>
        <v>0.92879999999999996</v>
      </c>
      <c r="K327" s="159">
        <f>'приложение 1.1 '!J327</f>
        <v>0</v>
      </c>
      <c r="L327" s="159" t="str">
        <f>'приложение 1.1 '!K327</f>
        <v>-</v>
      </c>
      <c r="M327" s="159" t="str">
        <f>'приложение 1.1 '!L327</f>
        <v>-</v>
      </c>
      <c r="N327" s="159" t="str">
        <f>'приложение 1.1 '!M327</f>
        <v>-</v>
      </c>
      <c r="O327" s="159" t="str">
        <f>'приложение 1.1 '!N327</f>
        <v>-</v>
      </c>
      <c r="P327" s="159" t="str">
        <f>'приложение 1.1 '!O327</f>
        <v>-</v>
      </c>
      <c r="Q327" s="159" t="str">
        <f>'приложение 1.1 '!P327</f>
        <v>-</v>
      </c>
      <c r="R327" s="159">
        <f>'приложение 1.1 '!Q327</f>
        <v>0.51600000000000001</v>
      </c>
      <c r="S327" s="159">
        <f>'приложение 1.1 '!R327</f>
        <v>0</v>
      </c>
      <c r="T327" s="159" t="str">
        <f>'приложение 1.1 '!S327</f>
        <v>-</v>
      </c>
      <c r="U327" s="159" t="str">
        <f>'приложение 1.1 '!T327</f>
        <v>-</v>
      </c>
      <c r="V327" s="159">
        <f>'приложение 1.1 '!U327</f>
        <v>0.51600000000000001</v>
      </c>
      <c r="W327" s="159">
        <f>'приложение 1.1 '!V327</f>
        <v>0</v>
      </c>
      <c r="X327" s="159">
        <f>'приложение 1.1 '!W327</f>
        <v>0</v>
      </c>
      <c r="Y327" s="159">
        <f>'приложение 1.1 '!X327</f>
        <v>0</v>
      </c>
      <c r="Z327" s="159">
        <f>'приложение 1.1 '!Y327</f>
        <v>0</v>
      </c>
      <c r="AA327" s="159">
        <f>'приложение 1.1 '!Z327</f>
        <v>0.92879999999999996</v>
      </c>
      <c r="AB327" s="159">
        <f>'приложение 1.1 '!AA327</f>
        <v>0</v>
      </c>
      <c r="AC327" s="159">
        <f>'приложение 1.1 '!AB327</f>
        <v>0.92879999999999996</v>
      </c>
    </row>
    <row r="328" spans="1:29" ht="40.5">
      <c r="A328" s="659" t="str">
        <f>'приложение 1.1 '!A328</f>
        <v>1.1.5.137</v>
      </c>
      <c r="B328" s="692" t="str">
        <f>'приложение 1.1 '!B328</f>
        <v>Реконструкция КЛ-0,4 кВ ТП-395 - пр-д. Дружбы, 13</v>
      </c>
      <c r="C328" s="485" t="str">
        <f>'приложение 1.1 '!C328</f>
        <v>C/П</v>
      </c>
      <c r="D328" s="457">
        <f>'приложение 1.1 '!D328</f>
        <v>0.23599999999999999</v>
      </c>
      <c r="E328" s="457">
        <f>'приложение 1.1 '!E328</f>
        <v>0</v>
      </c>
      <c r="F328" s="190">
        <v>6.2009999999999996</v>
      </c>
      <c r="G328" s="485">
        <f>'приложение 1.1 '!F328</f>
        <v>2021</v>
      </c>
      <c r="H328" s="485">
        <f>'приложение 1.1 '!G328</f>
        <v>2021</v>
      </c>
      <c r="I328" s="159">
        <f>'приложение 1.1 '!H328</f>
        <v>0.42480000000000001</v>
      </c>
      <c r="J328" s="159">
        <f>'приложение 1.1 '!I328</f>
        <v>0.42480000000000001</v>
      </c>
      <c r="K328" s="159">
        <f>'приложение 1.1 '!J328</f>
        <v>0</v>
      </c>
      <c r="L328" s="159" t="str">
        <f>'приложение 1.1 '!K328</f>
        <v>-</v>
      </c>
      <c r="M328" s="159" t="str">
        <f>'приложение 1.1 '!L328</f>
        <v>-</v>
      </c>
      <c r="N328" s="159" t="str">
        <f>'приложение 1.1 '!M328</f>
        <v>-</v>
      </c>
      <c r="O328" s="159" t="str">
        <f>'приложение 1.1 '!N328</f>
        <v>-</v>
      </c>
      <c r="P328" s="159" t="str">
        <f>'приложение 1.1 '!O328</f>
        <v>-</v>
      </c>
      <c r="Q328" s="159" t="str">
        <f>'приложение 1.1 '!P328</f>
        <v>-</v>
      </c>
      <c r="R328" s="159">
        <f>'приложение 1.1 '!Q328</f>
        <v>0.23599999999999999</v>
      </c>
      <c r="S328" s="159">
        <f>'приложение 1.1 '!R328</f>
        <v>0</v>
      </c>
      <c r="T328" s="159" t="str">
        <f>'приложение 1.1 '!S328</f>
        <v>-</v>
      </c>
      <c r="U328" s="159" t="str">
        <f>'приложение 1.1 '!T328</f>
        <v>-</v>
      </c>
      <c r="V328" s="159">
        <f>'приложение 1.1 '!U328</f>
        <v>0.23599999999999999</v>
      </c>
      <c r="W328" s="159">
        <f>'приложение 1.1 '!V328</f>
        <v>0</v>
      </c>
      <c r="X328" s="159">
        <f>'приложение 1.1 '!W328</f>
        <v>0</v>
      </c>
      <c r="Y328" s="159">
        <f>'приложение 1.1 '!X328</f>
        <v>0</v>
      </c>
      <c r="Z328" s="159">
        <f>'приложение 1.1 '!Y328</f>
        <v>0</v>
      </c>
      <c r="AA328" s="159">
        <f>'приложение 1.1 '!Z328</f>
        <v>0.42480000000000001</v>
      </c>
      <c r="AB328" s="159">
        <f>'приложение 1.1 '!AA328</f>
        <v>0</v>
      </c>
      <c r="AC328" s="159">
        <f>'приложение 1.1 '!AB328</f>
        <v>0.42480000000000001</v>
      </c>
    </row>
    <row r="329" spans="1:29" ht="40.5">
      <c r="A329" s="659" t="str">
        <f>'приложение 1.1 '!A329</f>
        <v>1.1.5.138</v>
      </c>
      <c r="B329" s="692" t="str">
        <f>'приложение 1.1 '!B329</f>
        <v>Реконструкция КЛ-0,4 кВ ТП-395 - пр-д. Дружбы, 15</v>
      </c>
      <c r="C329" s="485" t="str">
        <f>'приложение 1.1 '!C329</f>
        <v>C/П</v>
      </c>
      <c r="D329" s="457">
        <f>'приложение 1.1 '!D329</f>
        <v>0.3</v>
      </c>
      <c r="E329" s="457">
        <f>'приложение 1.1 '!E329</f>
        <v>0</v>
      </c>
      <c r="F329" s="190">
        <v>5.5119999999999996</v>
      </c>
      <c r="G329" s="485">
        <f>'приложение 1.1 '!F329</f>
        <v>2021</v>
      </c>
      <c r="H329" s="485">
        <f>'приложение 1.1 '!G329</f>
        <v>2021</v>
      </c>
      <c r="I329" s="159">
        <f>'приложение 1.1 '!H329</f>
        <v>0.54</v>
      </c>
      <c r="J329" s="159">
        <f>'приложение 1.1 '!I329</f>
        <v>0.54</v>
      </c>
      <c r="K329" s="159">
        <f>'приложение 1.1 '!J329</f>
        <v>0</v>
      </c>
      <c r="L329" s="159" t="str">
        <f>'приложение 1.1 '!K329</f>
        <v>-</v>
      </c>
      <c r="M329" s="159" t="str">
        <f>'приложение 1.1 '!L329</f>
        <v>-</v>
      </c>
      <c r="N329" s="159" t="str">
        <f>'приложение 1.1 '!M329</f>
        <v>-</v>
      </c>
      <c r="O329" s="159" t="str">
        <f>'приложение 1.1 '!N329</f>
        <v>-</v>
      </c>
      <c r="P329" s="159" t="str">
        <f>'приложение 1.1 '!O329</f>
        <v>-</v>
      </c>
      <c r="Q329" s="159" t="str">
        <f>'приложение 1.1 '!P329</f>
        <v>-</v>
      </c>
      <c r="R329" s="159">
        <f>'приложение 1.1 '!Q329</f>
        <v>0.3</v>
      </c>
      <c r="S329" s="159">
        <f>'приложение 1.1 '!R329</f>
        <v>0</v>
      </c>
      <c r="T329" s="159" t="str">
        <f>'приложение 1.1 '!S329</f>
        <v>-</v>
      </c>
      <c r="U329" s="159" t="str">
        <f>'приложение 1.1 '!T329</f>
        <v>-</v>
      </c>
      <c r="V329" s="159">
        <f>'приложение 1.1 '!U329</f>
        <v>0.3</v>
      </c>
      <c r="W329" s="159">
        <f>'приложение 1.1 '!V329</f>
        <v>0</v>
      </c>
      <c r="X329" s="159">
        <f>'приложение 1.1 '!W329</f>
        <v>0</v>
      </c>
      <c r="Y329" s="159">
        <f>'приложение 1.1 '!X329</f>
        <v>0</v>
      </c>
      <c r="Z329" s="159">
        <f>'приложение 1.1 '!Y329</f>
        <v>0</v>
      </c>
      <c r="AA329" s="159">
        <f>'приложение 1.1 '!Z329</f>
        <v>0.54</v>
      </c>
      <c r="AB329" s="159">
        <f>'приложение 1.1 '!AA329</f>
        <v>0</v>
      </c>
      <c r="AC329" s="159">
        <f>'приложение 1.1 '!AB329</f>
        <v>0.54</v>
      </c>
    </row>
    <row r="330" spans="1:29" ht="40.5">
      <c r="A330" s="659" t="str">
        <f>'приложение 1.1 '!A330</f>
        <v>1.1.5.139</v>
      </c>
      <c r="B330" s="692" t="str">
        <f>'приложение 1.1 '!B330</f>
        <v>Реконструкция КЛ-0,4 кВ ТП-448 - пр-д. Первопроходцев, 10</v>
      </c>
      <c r="C330" s="485" t="str">
        <f>'приложение 1.1 '!C330</f>
        <v>C/П</v>
      </c>
      <c r="D330" s="457">
        <f>'приложение 1.1 '!D330</f>
        <v>1.98</v>
      </c>
      <c r="E330" s="457">
        <f>'приложение 1.1 '!E330</f>
        <v>0</v>
      </c>
      <c r="F330" s="190">
        <v>5.5119999999999996</v>
      </c>
      <c r="G330" s="485">
        <f>'приложение 1.1 '!F330</f>
        <v>2021</v>
      </c>
      <c r="H330" s="485">
        <f>'приложение 1.1 '!G330</f>
        <v>2021</v>
      </c>
      <c r="I330" s="159">
        <f>'приложение 1.1 '!H330</f>
        <v>3.5640000000000001</v>
      </c>
      <c r="J330" s="159">
        <f>'приложение 1.1 '!I330</f>
        <v>3.5640000000000001</v>
      </c>
      <c r="K330" s="159">
        <f>'приложение 1.1 '!J330</f>
        <v>0</v>
      </c>
      <c r="L330" s="159" t="str">
        <f>'приложение 1.1 '!K330</f>
        <v>-</v>
      </c>
      <c r="M330" s="159" t="str">
        <f>'приложение 1.1 '!L330</f>
        <v>-</v>
      </c>
      <c r="N330" s="159" t="str">
        <f>'приложение 1.1 '!M330</f>
        <v>-</v>
      </c>
      <c r="O330" s="159" t="str">
        <f>'приложение 1.1 '!N330</f>
        <v>-</v>
      </c>
      <c r="P330" s="159" t="str">
        <f>'приложение 1.1 '!O330</f>
        <v>-</v>
      </c>
      <c r="Q330" s="159" t="str">
        <f>'приложение 1.1 '!P330</f>
        <v>-</v>
      </c>
      <c r="R330" s="159">
        <f>'приложение 1.1 '!Q330</f>
        <v>1.98</v>
      </c>
      <c r="S330" s="159">
        <f>'приложение 1.1 '!R330</f>
        <v>0</v>
      </c>
      <c r="T330" s="159" t="str">
        <f>'приложение 1.1 '!S330</f>
        <v>-</v>
      </c>
      <c r="U330" s="159" t="str">
        <f>'приложение 1.1 '!T330</f>
        <v>-</v>
      </c>
      <c r="V330" s="159">
        <f>'приложение 1.1 '!U330</f>
        <v>1.98</v>
      </c>
      <c r="W330" s="159">
        <f>'приложение 1.1 '!V330</f>
        <v>0</v>
      </c>
      <c r="X330" s="159">
        <f>'приложение 1.1 '!W330</f>
        <v>0</v>
      </c>
      <c r="Y330" s="159">
        <f>'приложение 1.1 '!X330</f>
        <v>0</v>
      </c>
      <c r="Z330" s="159">
        <f>'приложение 1.1 '!Y330</f>
        <v>0</v>
      </c>
      <c r="AA330" s="159">
        <f>'приложение 1.1 '!Z330</f>
        <v>3.5640000000000001</v>
      </c>
      <c r="AB330" s="159">
        <f>'приложение 1.1 '!AA330</f>
        <v>0</v>
      </c>
      <c r="AC330" s="159">
        <f>'приложение 1.1 '!AB330</f>
        <v>3.5640000000000001</v>
      </c>
    </row>
    <row r="331" spans="1:29" ht="40.5">
      <c r="A331" s="659" t="str">
        <f>'приложение 1.1 '!A331</f>
        <v>1.1.5.140</v>
      </c>
      <c r="B331" s="692" t="str">
        <f>'приложение 1.1 '!B331</f>
        <v>Реконструкция КЛ-0,4 кВ ТП-502 - ул. Грибоедова, 5</v>
      </c>
      <c r="C331" s="485" t="str">
        <f>'приложение 1.1 '!C331</f>
        <v>C/П</v>
      </c>
      <c r="D331" s="457">
        <f>'приложение 1.1 '!D331</f>
        <v>0.24</v>
      </c>
      <c r="E331" s="457">
        <f>'приложение 1.1 '!E331</f>
        <v>0</v>
      </c>
      <c r="F331" s="190">
        <v>5.5119999999999996</v>
      </c>
      <c r="G331" s="485">
        <f>'приложение 1.1 '!F331</f>
        <v>2021</v>
      </c>
      <c r="H331" s="485">
        <f>'приложение 1.1 '!G331</f>
        <v>2021</v>
      </c>
      <c r="I331" s="159">
        <f>'приложение 1.1 '!H331</f>
        <v>0.432</v>
      </c>
      <c r="J331" s="159">
        <f>'приложение 1.1 '!I331</f>
        <v>0.432</v>
      </c>
      <c r="K331" s="159">
        <f>'приложение 1.1 '!J331</f>
        <v>0</v>
      </c>
      <c r="L331" s="159" t="str">
        <f>'приложение 1.1 '!K331</f>
        <v>-</v>
      </c>
      <c r="M331" s="159" t="str">
        <f>'приложение 1.1 '!L331</f>
        <v>-</v>
      </c>
      <c r="N331" s="159" t="str">
        <f>'приложение 1.1 '!M331</f>
        <v>-</v>
      </c>
      <c r="O331" s="159" t="str">
        <f>'приложение 1.1 '!N331</f>
        <v>-</v>
      </c>
      <c r="P331" s="159" t="str">
        <f>'приложение 1.1 '!O331</f>
        <v>-</v>
      </c>
      <c r="Q331" s="159" t="str">
        <f>'приложение 1.1 '!P331</f>
        <v>-</v>
      </c>
      <c r="R331" s="159">
        <f>'приложение 1.1 '!Q331</f>
        <v>0.24</v>
      </c>
      <c r="S331" s="159">
        <f>'приложение 1.1 '!R331</f>
        <v>0</v>
      </c>
      <c r="T331" s="159" t="str">
        <f>'приложение 1.1 '!S331</f>
        <v>-</v>
      </c>
      <c r="U331" s="159" t="str">
        <f>'приложение 1.1 '!T331</f>
        <v>-</v>
      </c>
      <c r="V331" s="159">
        <f>'приложение 1.1 '!U331</f>
        <v>0.24</v>
      </c>
      <c r="W331" s="159">
        <f>'приложение 1.1 '!V331</f>
        <v>0</v>
      </c>
      <c r="X331" s="159">
        <f>'приложение 1.1 '!W331</f>
        <v>0</v>
      </c>
      <c r="Y331" s="159">
        <f>'приложение 1.1 '!X331</f>
        <v>0</v>
      </c>
      <c r="Z331" s="159">
        <f>'приложение 1.1 '!Y331</f>
        <v>0</v>
      </c>
      <c r="AA331" s="159">
        <f>'приложение 1.1 '!Z331</f>
        <v>0.432</v>
      </c>
      <c r="AB331" s="159">
        <f>'приложение 1.1 '!AA331</f>
        <v>0</v>
      </c>
      <c r="AC331" s="159">
        <f>'приложение 1.1 '!AB331</f>
        <v>0.432</v>
      </c>
    </row>
    <row r="332" spans="1:29" ht="40.5">
      <c r="A332" s="659" t="str">
        <f>'приложение 1.1 '!A332</f>
        <v>1.1.5.141</v>
      </c>
      <c r="B332" s="692" t="str">
        <f>'приложение 1.1 '!B332</f>
        <v>Реконструкция КЛ-0,4 кВ ТП-502 - ул. Грибоедова, 9</v>
      </c>
      <c r="C332" s="485" t="str">
        <f>'приложение 1.1 '!C332</f>
        <v>C/П</v>
      </c>
      <c r="D332" s="457">
        <f>'приложение 1.1 '!D332</f>
        <v>0.16</v>
      </c>
      <c r="E332" s="457">
        <f>'приложение 1.1 '!E332</f>
        <v>0</v>
      </c>
      <c r="F332" s="190">
        <v>5.5119999999999996</v>
      </c>
      <c r="G332" s="485">
        <f>'приложение 1.1 '!F332</f>
        <v>2021</v>
      </c>
      <c r="H332" s="485">
        <f>'приложение 1.1 '!G332</f>
        <v>2021</v>
      </c>
      <c r="I332" s="159">
        <f>'приложение 1.1 '!H332</f>
        <v>0.28799999999999998</v>
      </c>
      <c r="J332" s="159">
        <f>'приложение 1.1 '!I332</f>
        <v>0.28799999999999998</v>
      </c>
      <c r="K332" s="159">
        <f>'приложение 1.1 '!J332</f>
        <v>0</v>
      </c>
      <c r="L332" s="159" t="str">
        <f>'приложение 1.1 '!K332</f>
        <v>-</v>
      </c>
      <c r="M332" s="159" t="str">
        <f>'приложение 1.1 '!L332</f>
        <v>-</v>
      </c>
      <c r="N332" s="159" t="str">
        <f>'приложение 1.1 '!M332</f>
        <v>-</v>
      </c>
      <c r="O332" s="159" t="str">
        <f>'приложение 1.1 '!N332</f>
        <v>-</v>
      </c>
      <c r="P332" s="159" t="str">
        <f>'приложение 1.1 '!O332</f>
        <v>-</v>
      </c>
      <c r="Q332" s="159" t="str">
        <f>'приложение 1.1 '!P332</f>
        <v>-</v>
      </c>
      <c r="R332" s="159">
        <f>'приложение 1.1 '!Q332</f>
        <v>0.16</v>
      </c>
      <c r="S332" s="159">
        <f>'приложение 1.1 '!R332</f>
        <v>0</v>
      </c>
      <c r="T332" s="159" t="str">
        <f>'приложение 1.1 '!S332</f>
        <v>-</v>
      </c>
      <c r="U332" s="159" t="str">
        <f>'приложение 1.1 '!T332</f>
        <v>-</v>
      </c>
      <c r="V332" s="159">
        <f>'приложение 1.1 '!U332</f>
        <v>0.16</v>
      </c>
      <c r="W332" s="159">
        <f>'приложение 1.1 '!V332</f>
        <v>0</v>
      </c>
      <c r="X332" s="159">
        <f>'приложение 1.1 '!W332</f>
        <v>0</v>
      </c>
      <c r="Y332" s="159">
        <f>'приложение 1.1 '!X332</f>
        <v>0</v>
      </c>
      <c r="Z332" s="159">
        <f>'приложение 1.1 '!Y332</f>
        <v>0</v>
      </c>
      <c r="AA332" s="159">
        <f>'приложение 1.1 '!Z332</f>
        <v>0.28799999999999998</v>
      </c>
      <c r="AB332" s="159">
        <f>'приложение 1.1 '!AA332</f>
        <v>0</v>
      </c>
      <c r="AC332" s="159">
        <f>'приложение 1.1 '!AB332</f>
        <v>0.28799999999999998</v>
      </c>
    </row>
    <row r="333" spans="1:29" ht="40.5">
      <c r="A333" s="659" t="str">
        <f>'приложение 1.1 '!A333</f>
        <v>1.1.5.142</v>
      </c>
      <c r="B333" s="692" t="str">
        <f>'приложение 1.1 '!B333</f>
        <v>Реконструкция КЛ-0,4 кВ ТП-504 - ул. Грибоедова, 11</v>
      </c>
      <c r="C333" s="485" t="str">
        <f>'приложение 1.1 '!C333</f>
        <v>C/П</v>
      </c>
      <c r="D333" s="457">
        <f>'приложение 1.1 '!D333</f>
        <v>0.2</v>
      </c>
      <c r="E333" s="457">
        <f>'приложение 1.1 '!E333</f>
        <v>0</v>
      </c>
      <c r="F333" s="190">
        <v>5.5119999999999996</v>
      </c>
      <c r="G333" s="485">
        <f>'приложение 1.1 '!F333</f>
        <v>2021</v>
      </c>
      <c r="H333" s="485">
        <f>'приложение 1.1 '!G333</f>
        <v>2021</v>
      </c>
      <c r="I333" s="159">
        <f>'приложение 1.1 '!H333</f>
        <v>0.36</v>
      </c>
      <c r="J333" s="159">
        <f>'приложение 1.1 '!I333</f>
        <v>0.36</v>
      </c>
      <c r="K333" s="159">
        <f>'приложение 1.1 '!J333</f>
        <v>0</v>
      </c>
      <c r="L333" s="159" t="str">
        <f>'приложение 1.1 '!K333</f>
        <v>-</v>
      </c>
      <c r="M333" s="159" t="str">
        <f>'приложение 1.1 '!L333</f>
        <v>-</v>
      </c>
      <c r="N333" s="159" t="str">
        <f>'приложение 1.1 '!M333</f>
        <v>-</v>
      </c>
      <c r="O333" s="159" t="str">
        <f>'приложение 1.1 '!N333</f>
        <v>-</v>
      </c>
      <c r="P333" s="159" t="str">
        <f>'приложение 1.1 '!O333</f>
        <v>-</v>
      </c>
      <c r="Q333" s="159" t="str">
        <f>'приложение 1.1 '!P333</f>
        <v>-</v>
      </c>
      <c r="R333" s="159">
        <f>'приложение 1.1 '!Q333</f>
        <v>0.2</v>
      </c>
      <c r="S333" s="159">
        <f>'приложение 1.1 '!R333</f>
        <v>0</v>
      </c>
      <c r="T333" s="159" t="str">
        <f>'приложение 1.1 '!S333</f>
        <v>-</v>
      </c>
      <c r="U333" s="159" t="str">
        <f>'приложение 1.1 '!T333</f>
        <v>-</v>
      </c>
      <c r="V333" s="159">
        <f>'приложение 1.1 '!U333</f>
        <v>0.2</v>
      </c>
      <c r="W333" s="159">
        <f>'приложение 1.1 '!V333</f>
        <v>0</v>
      </c>
      <c r="X333" s="159">
        <f>'приложение 1.1 '!W333</f>
        <v>0</v>
      </c>
      <c r="Y333" s="159">
        <f>'приложение 1.1 '!X333</f>
        <v>0</v>
      </c>
      <c r="Z333" s="159">
        <f>'приложение 1.1 '!Y333</f>
        <v>0</v>
      </c>
      <c r="AA333" s="159">
        <f>'приложение 1.1 '!Z333</f>
        <v>0.36</v>
      </c>
      <c r="AB333" s="159">
        <f>'приложение 1.1 '!AA333</f>
        <v>0</v>
      </c>
      <c r="AC333" s="159">
        <f>'приложение 1.1 '!AB333</f>
        <v>0.36</v>
      </c>
    </row>
    <row r="334" spans="1:29" ht="40.5">
      <c r="A334" s="659" t="str">
        <f>'приложение 1.1 '!A334</f>
        <v>1.1.5.143</v>
      </c>
      <c r="B334" s="692" t="str">
        <f>'приложение 1.1 '!B334</f>
        <v>Реконструкция КЛ-0,4 кВ ТП-505 - ул. Толстого, 18</v>
      </c>
      <c r="C334" s="485" t="str">
        <f>'приложение 1.1 '!C334</f>
        <v>C/П</v>
      </c>
      <c r="D334" s="457">
        <f>'приложение 1.1 '!D334</f>
        <v>0.21</v>
      </c>
      <c r="E334" s="457">
        <f>'приложение 1.1 '!E334</f>
        <v>0</v>
      </c>
      <c r="F334" s="190">
        <v>5.5119999999999996</v>
      </c>
      <c r="G334" s="485">
        <f>'приложение 1.1 '!F334</f>
        <v>2021</v>
      </c>
      <c r="H334" s="485">
        <f>'приложение 1.1 '!G334</f>
        <v>2021</v>
      </c>
      <c r="I334" s="159">
        <f>'приложение 1.1 '!H334</f>
        <v>0.378</v>
      </c>
      <c r="J334" s="159">
        <f>'приложение 1.1 '!I334</f>
        <v>0.378</v>
      </c>
      <c r="K334" s="159">
        <f>'приложение 1.1 '!J334</f>
        <v>0</v>
      </c>
      <c r="L334" s="159" t="str">
        <f>'приложение 1.1 '!K334</f>
        <v>-</v>
      </c>
      <c r="M334" s="159" t="str">
        <f>'приложение 1.1 '!L334</f>
        <v>-</v>
      </c>
      <c r="N334" s="159" t="str">
        <f>'приложение 1.1 '!M334</f>
        <v>-</v>
      </c>
      <c r="O334" s="159" t="str">
        <f>'приложение 1.1 '!N334</f>
        <v>-</v>
      </c>
      <c r="P334" s="159" t="str">
        <f>'приложение 1.1 '!O334</f>
        <v>-</v>
      </c>
      <c r="Q334" s="159" t="str">
        <f>'приложение 1.1 '!P334</f>
        <v>-</v>
      </c>
      <c r="R334" s="159">
        <f>'приложение 1.1 '!Q334</f>
        <v>0.21</v>
      </c>
      <c r="S334" s="159">
        <f>'приложение 1.1 '!R334</f>
        <v>0</v>
      </c>
      <c r="T334" s="159" t="str">
        <f>'приложение 1.1 '!S334</f>
        <v>-</v>
      </c>
      <c r="U334" s="159" t="str">
        <f>'приложение 1.1 '!T334</f>
        <v>-</v>
      </c>
      <c r="V334" s="159">
        <f>'приложение 1.1 '!U334</f>
        <v>0.21</v>
      </c>
      <c r="W334" s="159">
        <f>'приложение 1.1 '!V334</f>
        <v>0</v>
      </c>
      <c r="X334" s="159">
        <f>'приложение 1.1 '!W334</f>
        <v>0</v>
      </c>
      <c r="Y334" s="159">
        <f>'приложение 1.1 '!X334</f>
        <v>0</v>
      </c>
      <c r="Z334" s="159">
        <f>'приложение 1.1 '!Y334</f>
        <v>0</v>
      </c>
      <c r="AA334" s="159">
        <f>'приложение 1.1 '!Z334</f>
        <v>0.378</v>
      </c>
      <c r="AB334" s="159">
        <f>'приложение 1.1 '!AA334</f>
        <v>0</v>
      </c>
      <c r="AC334" s="159">
        <f>'приложение 1.1 '!AB334</f>
        <v>0.378</v>
      </c>
    </row>
    <row r="335" spans="1:29" ht="40.5">
      <c r="A335" s="659" t="str">
        <f>'приложение 1.1 '!A335</f>
        <v>1.1.5.144</v>
      </c>
      <c r="B335" s="692" t="str">
        <f>'приложение 1.1 '!B335</f>
        <v>Реконструкция КЛ-0,4 кВ ТП-505 - ул. Толстого, 24</v>
      </c>
      <c r="C335" s="485" t="str">
        <f>'приложение 1.1 '!C335</f>
        <v>C/П</v>
      </c>
      <c r="D335" s="457">
        <f>'приложение 1.1 '!D335</f>
        <v>0.24</v>
      </c>
      <c r="E335" s="457">
        <f>'приложение 1.1 '!E335</f>
        <v>0</v>
      </c>
      <c r="F335" s="190">
        <v>5.5119999999999996</v>
      </c>
      <c r="G335" s="485">
        <f>'приложение 1.1 '!F335</f>
        <v>2021</v>
      </c>
      <c r="H335" s="485">
        <f>'приложение 1.1 '!G335</f>
        <v>2021</v>
      </c>
      <c r="I335" s="159">
        <f>'приложение 1.1 '!H335</f>
        <v>0.432</v>
      </c>
      <c r="J335" s="159">
        <f>'приложение 1.1 '!I335</f>
        <v>0.432</v>
      </c>
      <c r="K335" s="159">
        <f>'приложение 1.1 '!J335</f>
        <v>0</v>
      </c>
      <c r="L335" s="159" t="str">
        <f>'приложение 1.1 '!K335</f>
        <v>-</v>
      </c>
      <c r="M335" s="159" t="str">
        <f>'приложение 1.1 '!L335</f>
        <v>-</v>
      </c>
      <c r="N335" s="159" t="str">
        <f>'приложение 1.1 '!M335</f>
        <v>-</v>
      </c>
      <c r="O335" s="159" t="str">
        <f>'приложение 1.1 '!N335</f>
        <v>-</v>
      </c>
      <c r="P335" s="159" t="str">
        <f>'приложение 1.1 '!O335</f>
        <v>-</v>
      </c>
      <c r="Q335" s="159" t="str">
        <f>'приложение 1.1 '!P335</f>
        <v>-</v>
      </c>
      <c r="R335" s="159">
        <f>'приложение 1.1 '!Q335</f>
        <v>0.24</v>
      </c>
      <c r="S335" s="159">
        <f>'приложение 1.1 '!R335</f>
        <v>0</v>
      </c>
      <c r="T335" s="159" t="str">
        <f>'приложение 1.1 '!S335</f>
        <v>-</v>
      </c>
      <c r="U335" s="159" t="str">
        <f>'приложение 1.1 '!T335</f>
        <v>-</v>
      </c>
      <c r="V335" s="159">
        <f>'приложение 1.1 '!U335</f>
        <v>0.24</v>
      </c>
      <c r="W335" s="159">
        <f>'приложение 1.1 '!V335</f>
        <v>0</v>
      </c>
      <c r="X335" s="159">
        <f>'приложение 1.1 '!W335</f>
        <v>0</v>
      </c>
      <c r="Y335" s="159">
        <f>'приложение 1.1 '!X335</f>
        <v>0</v>
      </c>
      <c r="Z335" s="159">
        <f>'приложение 1.1 '!Y335</f>
        <v>0</v>
      </c>
      <c r="AA335" s="159">
        <f>'приложение 1.1 '!Z335</f>
        <v>0.432</v>
      </c>
      <c r="AB335" s="159">
        <f>'приложение 1.1 '!AA335</f>
        <v>0</v>
      </c>
      <c r="AC335" s="159">
        <f>'приложение 1.1 '!AB335</f>
        <v>0.432</v>
      </c>
    </row>
    <row r="336" spans="1:29" ht="40.5">
      <c r="A336" s="659" t="str">
        <f>'приложение 1.1 '!A336</f>
        <v>1.1.5.145</v>
      </c>
      <c r="B336" s="692" t="str">
        <f>'приложение 1.1 '!B336</f>
        <v>Реконструкция КЛ-0,4 кВ ТП-508 - ул. Грибоедова, 1</v>
      </c>
      <c r="C336" s="485" t="str">
        <f>'приложение 1.1 '!C336</f>
        <v>C/П</v>
      </c>
      <c r="D336" s="457">
        <f>'приложение 1.1 '!D336</f>
        <v>0.4</v>
      </c>
      <c r="E336" s="457">
        <f>'приложение 1.1 '!E336</f>
        <v>0</v>
      </c>
      <c r="F336" s="190">
        <v>5.5119999999999996</v>
      </c>
      <c r="G336" s="485">
        <f>'приложение 1.1 '!F336</f>
        <v>2021</v>
      </c>
      <c r="H336" s="485">
        <f>'приложение 1.1 '!G336</f>
        <v>2021</v>
      </c>
      <c r="I336" s="159">
        <f>'приложение 1.1 '!H336</f>
        <v>0.72</v>
      </c>
      <c r="J336" s="159">
        <f>'приложение 1.1 '!I336</f>
        <v>0.72</v>
      </c>
      <c r="K336" s="159">
        <f>'приложение 1.1 '!J336</f>
        <v>0</v>
      </c>
      <c r="L336" s="159" t="str">
        <f>'приложение 1.1 '!K336</f>
        <v>-</v>
      </c>
      <c r="M336" s="159" t="str">
        <f>'приложение 1.1 '!L336</f>
        <v>-</v>
      </c>
      <c r="N336" s="159" t="str">
        <f>'приложение 1.1 '!M336</f>
        <v>-</v>
      </c>
      <c r="O336" s="159" t="str">
        <f>'приложение 1.1 '!N336</f>
        <v>-</v>
      </c>
      <c r="P336" s="159" t="str">
        <f>'приложение 1.1 '!O336</f>
        <v>-</v>
      </c>
      <c r="Q336" s="159" t="str">
        <f>'приложение 1.1 '!P336</f>
        <v>-</v>
      </c>
      <c r="R336" s="159">
        <f>'приложение 1.1 '!Q336</f>
        <v>0.4</v>
      </c>
      <c r="S336" s="159">
        <f>'приложение 1.1 '!R336</f>
        <v>0</v>
      </c>
      <c r="T336" s="159" t="str">
        <f>'приложение 1.1 '!S336</f>
        <v>-</v>
      </c>
      <c r="U336" s="159" t="str">
        <f>'приложение 1.1 '!T336</f>
        <v>-</v>
      </c>
      <c r="V336" s="159">
        <f>'приложение 1.1 '!U336</f>
        <v>0.4</v>
      </c>
      <c r="W336" s="159">
        <f>'приложение 1.1 '!V336</f>
        <v>0</v>
      </c>
      <c r="X336" s="159">
        <f>'приложение 1.1 '!W336</f>
        <v>0</v>
      </c>
      <c r="Y336" s="159">
        <f>'приложение 1.1 '!X336</f>
        <v>0</v>
      </c>
      <c r="Z336" s="159">
        <f>'приложение 1.1 '!Y336</f>
        <v>0</v>
      </c>
      <c r="AA336" s="159">
        <f>'приложение 1.1 '!Z336</f>
        <v>0.72</v>
      </c>
      <c r="AB336" s="159">
        <f>'приложение 1.1 '!AA336</f>
        <v>0</v>
      </c>
      <c r="AC336" s="159">
        <f>'приложение 1.1 '!AB336</f>
        <v>0.72</v>
      </c>
    </row>
    <row r="337" spans="1:29" ht="40.5">
      <c r="A337" s="659" t="str">
        <f>'приложение 1.1 '!A337</f>
        <v>1.1.5.146</v>
      </c>
      <c r="B337" s="692" t="str">
        <f>'приложение 1.1 '!B337</f>
        <v>Реконструкция КЛ-0,4 кВ ТП-508 - ул. Крылова, 13</v>
      </c>
      <c r="C337" s="485" t="str">
        <f>'приложение 1.1 '!C337</f>
        <v>C/П</v>
      </c>
      <c r="D337" s="457">
        <f>'приложение 1.1 '!D337</f>
        <v>0.6</v>
      </c>
      <c r="E337" s="457">
        <f>'приложение 1.1 '!E337</f>
        <v>0</v>
      </c>
      <c r="F337" s="190">
        <v>5.5119999999999996</v>
      </c>
      <c r="G337" s="485">
        <f>'приложение 1.1 '!F337</f>
        <v>2021</v>
      </c>
      <c r="H337" s="485">
        <f>'приложение 1.1 '!G337</f>
        <v>2021</v>
      </c>
      <c r="I337" s="159">
        <f>'приложение 1.1 '!H337</f>
        <v>1.08</v>
      </c>
      <c r="J337" s="159">
        <f>'приложение 1.1 '!I337</f>
        <v>1.08</v>
      </c>
      <c r="K337" s="159">
        <f>'приложение 1.1 '!J337</f>
        <v>0</v>
      </c>
      <c r="L337" s="159" t="str">
        <f>'приложение 1.1 '!K337</f>
        <v>-</v>
      </c>
      <c r="M337" s="159" t="str">
        <f>'приложение 1.1 '!L337</f>
        <v>-</v>
      </c>
      <c r="N337" s="159" t="str">
        <f>'приложение 1.1 '!M337</f>
        <v>-</v>
      </c>
      <c r="O337" s="159" t="str">
        <f>'приложение 1.1 '!N337</f>
        <v>-</v>
      </c>
      <c r="P337" s="159" t="str">
        <f>'приложение 1.1 '!O337</f>
        <v>-</v>
      </c>
      <c r="Q337" s="159" t="str">
        <f>'приложение 1.1 '!P337</f>
        <v>-</v>
      </c>
      <c r="R337" s="159">
        <f>'приложение 1.1 '!Q337</f>
        <v>0.6</v>
      </c>
      <c r="S337" s="159">
        <f>'приложение 1.1 '!R337</f>
        <v>0</v>
      </c>
      <c r="T337" s="159" t="str">
        <f>'приложение 1.1 '!S337</f>
        <v>-</v>
      </c>
      <c r="U337" s="159" t="str">
        <f>'приложение 1.1 '!T337</f>
        <v>-</v>
      </c>
      <c r="V337" s="159">
        <f>'приложение 1.1 '!U337</f>
        <v>0.6</v>
      </c>
      <c r="W337" s="159">
        <f>'приложение 1.1 '!V337</f>
        <v>0</v>
      </c>
      <c r="X337" s="159">
        <f>'приложение 1.1 '!W337</f>
        <v>0</v>
      </c>
      <c r="Y337" s="159">
        <f>'приложение 1.1 '!X337</f>
        <v>0</v>
      </c>
      <c r="Z337" s="159">
        <f>'приложение 1.1 '!Y337</f>
        <v>0</v>
      </c>
      <c r="AA337" s="159">
        <f>'приложение 1.1 '!Z337</f>
        <v>1.08</v>
      </c>
      <c r="AB337" s="159">
        <f>'приложение 1.1 '!AA337</f>
        <v>0</v>
      </c>
      <c r="AC337" s="159">
        <f>'приложение 1.1 '!AB337</f>
        <v>1.08</v>
      </c>
    </row>
    <row r="338" spans="1:29" ht="40.5">
      <c r="A338" s="659" t="str">
        <f>'приложение 1.1 '!A338</f>
        <v>1.1.5.147</v>
      </c>
      <c r="B338" s="692" t="str">
        <f>'приложение 1.1 '!B338</f>
        <v>Реконструкция КЛ-0,4 кВ ТП-508 - ул. Крылова, 15</v>
      </c>
      <c r="C338" s="485" t="str">
        <f>'приложение 1.1 '!C338</f>
        <v>C/П</v>
      </c>
      <c r="D338" s="457">
        <f>'приложение 1.1 '!D338</f>
        <v>0.24</v>
      </c>
      <c r="E338" s="457">
        <f>'приложение 1.1 '!E338</f>
        <v>0</v>
      </c>
      <c r="F338" s="190">
        <v>5.5119999999999996</v>
      </c>
      <c r="G338" s="485">
        <f>'приложение 1.1 '!F338</f>
        <v>2021</v>
      </c>
      <c r="H338" s="485">
        <f>'приложение 1.1 '!G338</f>
        <v>2021</v>
      </c>
      <c r="I338" s="159">
        <f>'приложение 1.1 '!H338</f>
        <v>0.432</v>
      </c>
      <c r="J338" s="159">
        <f>'приложение 1.1 '!I338</f>
        <v>0.432</v>
      </c>
      <c r="K338" s="159">
        <f>'приложение 1.1 '!J338</f>
        <v>0</v>
      </c>
      <c r="L338" s="159" t="str">
        <f>'приложение 1.1 '!K338</f>
        <v>-</v>
      </c>
      <c r="M338" s="159" t="str">
        <f>'приложение 1.1 '!L338</f>
        <v>-</v>
      </c>
      <c r="N338" s="159" t="str">
        <f>'приложение 1.1 '!M338</f>
        <v>-</v>
      </c>
      <c r="O338" s="159" t="str">
        <f>'приложение 1.1 '!N338</f>
        <v>-</v>
      </c>
      <c r="P338" s="159" t="str">
        <f>'приложение 1.1 '!O338</f>
        <v>-</v>
      </c>
      <c r="Q338" s="159" t="str">
        <f>'приложение 1.1 '!P338</f>
        <v>-</v>
      </c>
      <c r="R338" s="159">
        <f>'приложение 1.1 '!Q338</f>
        <v>0.24</v>
      </c>
      <c r="S338" s="159">
        <f>'приложение 1.1 '!R338</f>
        <v>0</v>
      </c>
      <c r="T338" s="159" t="str">
        <f>'приложение 1.1 '!S338</f>
        <v>-</v>
      </c>
      <c r="U338" s="159" t="str">
        <f>'приложение 1.1 '!T338</f>
        <v>-</v>
      </c>
      <c r="V338" s="159">
        <f>'приложение 1.1 '!U338</f>
        <v>0.24</v>
      </c>
      <c r="W338" s="159">
        <f>'приложение 1.1 '!V338</f>
        <v>0</v>
      </c>
      <c r="X338" s="159">
        <f>'приложение 1.1 '!W338</f>
        <v>0</v>
      </c>
      <c r="Y338" s="159">
        <f>'приложение 1.1 '!X338</f>
        <v>0</v>
      </c>
      <c r="Z338" s="159">
        <f>'приложение 1.1 '!Y338</f>
        <v>0</v>
      </c>
      <c r="AA338" s="159">
        <f>'приложение 1.1 '!Z338</f>
        <v>0.432</v>
      </c>
      <c r="AB338" s="159">
        <f>'приложение 1.1 '!AA338</f>
        <v>0</v>
      </c>
      <c r="AC338" s="159">
        <f>'приложение 1.1 '!AB338</f>
        <v>0.432</v>
      </c>
    </row>
    <row r="339" spans="1:29" ht="40.5">
      <c r="A339" s="659" t="str">
        <f>'приложение 1.1 '!A339</f>
        <v>1.1.5.148</v>
      </c>
      <c r="B339" s="692" t="str">
        <f>'приложение 1.1 '!B339</f>
        <v>Реконструкция КЛ-0,4 кВ ТП-473 - ЦТП-61</v>
      </c>
      <c r="C339" s="485" t="str">
        <f>'приложение 1.1 '!C339</f>
        <v>C/П</v>
      </c>
      <c r="D339" s="457">
        <f>'приложение 1.1 '!D339</f>
        <v>0.22</v>
      </c>
      <c r="E339" s="457">
        <f>'приложение 1.1 '!E339</f>
        <v>0</v>
      </c>
      <c r="F339" s="190">
        <v>5.5119999999999996</v>
      </c>
      <c r="G339" s="485">
        <f>'приложение 1.1 '!F339</f>
        <v>2021</v>
      </c>
      <c r="H339" s="485">
        <f>'приложение 1.1 '!G339</f>
        <v>2021</v>
      </c>
      <c r="I339" s="159">
        <f>'приложение 1.1 '!H339</f>
        <v>0.39600000000000002</v>
      </c>
      <c r="J339" s="159">
        <f>'приложение 1.1 '!I339</f>
        <v>0.39600000000000002</v>
      </c>
      <c r="K339" s="159">
        <f>'приложение 1.1 '!J339</f>
        <v>0</v>
      </c>
      <c r="L339" s="159" t="str">
        <f>'приложение 1.1 '!K339</f>
        <v>-</v>
      </c>
      <c r="M339" s="159" t="str">
        <f>'приложение 1.1 '!L339</f>
        <v>-</v>
      </c>
      <c r="N339" s="159" t="str">
        <f>'приложение 1.1 '!M339</f>
        <v>-</v>
      </c>
      <c r="O339" s="159" t="str">
        <f>'приложение 1.1 '!N339</f>
        <v>-</v>
      </c>
      <c r="P339" s="159" t="str">
        <f>'приложение 1.1 '!O339</f>
        <v>-</v>
      </c>
      <c r="Q339" s="159" t="str">
        <f>'приложение 1.1 '!P339</f>
        <v>-</v>
      </c>
      <c r="R339" s="159">
        <f>'приложение 1.1 '!Q339</f>
        <v>0.22</v>
      </c>
      <c r="S339" s="159">
        <f>'приложение 1.1 '!R339</f>
        <v>0</v>
      </c>
      <c r="T339" s="159" t="str">
        <f>'приложение 1.1 '!S339</f>
        <v>-</v>
      </c>
      <c r="U339" s="159" t="str">
        <f>'приложение 1.1 '!T339</f>
        <v>-</v>
      </c>
      <c r="V339" s="159">
        <f>'приложение 1.1 '!U339</f>
        <v>0.22</v>
      </c>
      <c r="W339" s="159">
        <f>'приложение 1.1 '!V339</f>
        <v>0</v>
      </c>
      <c r="X339" s="159">
        <f>'приложение 1.1 '!W339</f>
        <v>0</v>
      </c>
      <c r="Y339" s="159">
        <f>'приложение 1.1 '!X339</f>
        <v>0</v>
      </c>
      <c r="Z339" s="159">
        <f>'приложение 1.1 '!Y339</f>
        <v>0</v>
      </c>
      <c r="AA339" s="159">
        <f>'приложение 1.1 '!Z339</f>
        <v>0.39600000000000002</v>
      </c>
      <c r="AB339" s="159">
        <f>'приложение 1.1 '!AA339</f>
        <v>0</v>
      </c>
      <c r="AC339" s="159">
        <f>'приложение 1.1 '!AB339</f>
        <v>0.39600000000000002</v>
      </c>
    </row>
    <row r="340" spans="1:29">
      <c r="A340" s="677" t="str">
        <f>'приложение 1.1 '!A340</f>
        <v>1.1.6.</v>
      </c>
      <c r="B340" s="691" t="str">
        <f>'приложение 1.1 '!B340</f>
        <v>Воздушные линии 6/10кВ</v>
      </c>
      <c r="C340" s="515"/>
      <c r="D340" s="679"/>
      <c r="E340" s="679"/>
      <c r="F340" s="518"/>
      <c r="G340" s="515"/>
      <c r="H340" s="515"/>
      <c r="I340" s="513"/>
      <c r="J340" s="513"/>
      <c r="K340" s="513"/>
      <c r="L340" s="513"/>
      <c r="M340" s="513"/>
      <c r="N340" s="513"/>
      <c r="O340" s="513"/>
      <c r="P340" s="513"/>
      <c r="Q340" s="513"/>
      <c r="R340" s="513"/>
      <c r="S340" s="513"/>
      <c r="T340" s="513"/>
      <c r="U340" s="513"/>
      <c r="V340" s="513"/>
      <c r="W340" s="513"/>
      <c r="X340" s="513"/>
      <c r="Y340" s="513"/>
      <c r="Z340" s="513"/>
      <c r="AA340" s="513"/>
      <c r="AB340" s="513"/>
      <c r="AC340" s="513"/>
    </row>
    <row r="341" spans="1:29" ht="40.5">
      <c r="A341" s="659" t="str">
        <f>'приложение 1.1 '!A341</f>
        <v>1.1.6.1</v>
      </c>
      <c r="B341" s="692" t="str">
        <f>'приложение 1.1 '!B341</f>
        <v xml:space="preserve">Реконструкция ВЛ-10 кВ ПС-5-РП-137 </v>
      </c>
      <c r="C341" s="485" t="str">
        <f>'приложение 1.1 '!C341</f>
        <v>C/П</v>
      </c>
      <c r="D341" s="457">
        <f>'приложение 1.1 '!D341</f>
        <v>1.2</v>
      </c>
      <c r="E341" s="457">
        <f>'приложение 1.1 '!E341</f>
        <v>0</v>
      </c>
      <c r="F341" s="190">
        <v>5.5119999999999996</v>
      </c>
      <c r="G341" s="485">
        <f>'приложение 1.1 '!F341</f>
        <v>2019</v>
      </c>
      <c r="H341" s="485">
        <f>'приложение 1.1 '!G341</f>
        <v>2019</v>
      </c>
      <c r="I341" s="159">
        <f>'приложение 1.1 '!H341</f>
        <v>1.44</v>
      </c>
      <c r="J341" s="159">
        <f>'приложение 1.1 '!I341</f>
        <v>1.44</v>
      </c>
      <c r="K341" s="159">
        <f>'приложение 1.1 '!J341</f>
        <v>0</v>
      </c>
      <c r="L341" s="159" t="str">
        <f>'приложение 1.1 '!K341</f>
        <v>-</v>
      </c>
      <c r="M341" s="159" t="str">
        <f>'приложение 1.1 '!L341</f>
        <v>-</v>
      </c>
      <c r="N341" s="159">
        <f>'приложение 1.1 '!M341</f>
        <v>1.2</v>
      </c>
      <c r="O341" s="159">
        <f>'приложение 1.1 '!N341</f>
        <v>0</v>
      </c>
      <c r="P341" s="159" t="str">
        <f>'приложение 1.1 '!O341</f>
        <v>-</v>
      </c>
      <c r="Q341" s="159" t="str">
        <f>'приложение 1.1 '!P341</f>
        <v>-</v>
      </c>
      <c r="R341" s="159" t="str">
        <f>'приложение 1.1 '!Q341</f>
        <v>-</v>
      </c>
      <c r="S341" s="159" t="str">
        <f>'приложение 1.1 '!R341</f>
        <v>-</v>
      </c>
      <c r="T341" s="159" t="str">
        <f>'приложение 1.1 '!S341</f>
        <v>-</v>
      </c>
      <c r="U341" s="159" t="str">
        <f>'приложение 1.1 '!T341</f>
        <v>-</v>
      </c>
      <c r="V341" s="159">
        <f>'приложение 1.1 '!U341</f>
        <v>1.2</v>
      </c>
      <c r="W341" s="159">
        <f>'приложение 1.1 '!V341</f>
        <v>0</v>
      </c>
      <c r="X341" s="159">
        <f>'приложение 1.1 '!W341</f>
        <v>0</v>
      </c>
      <c r="Y341" s="159">
        <f>'приложение 1.1 '!X341</f>
        <v>1.44</v>
      </c>
      <c r="Z341" s="159">
        <f>'приложение 1.1 '!Y341</f>
        <v>0</v>
      </c>
      <c r="AA341" s="159">
        <f>'приложение 1.1 '!Z341</f>
        <v>0</v>
      </c>
      <c r="AB341" s="159">
        <f>'приложение 1.1 '!AA341</f>
        <v>0</v>
      </c>
      <c r="AC341" s="159">
        <f>'приложение 1.1 '!AB341</f>
        <v>1.44</v>
      </c>
    </row>
    <row r="342" spans="1:29" ht="40.5">
      <c r="A342" s="659" t="str">
        <f>'приложение 1.1 '!A342</f>
        <v>1.1.6.2</v>
      </c>
      <c r="B342" s="692" t="str">
        <f>'приложение 1.1 '!B342</f>
        <v xml:space="preserve">Реконструкция ВЛ-10кв ПС-9 ф. 17 от п.на  КТПН-635,636 ,639  </v>
      </c>
      <c r="C342" s="485" t="str">
        <f>'приложение 1.1 '!C342</f>
        <v>C/П</v>
      </c>
      <c r="D342" s="457">
        <f>'приложение 1.1 '!D342</f>
        <v>0.997</v>
      </c>
      <c r="E342" s="457">
        <f>'приложение 1.1 '!E342</f>
        <v>0</v>
      </c>
      <c r="F342" s="190">
        <v>5.51</v>
      </c>
      <c r="G342" s="485">
        <f>'приложение 1.1 '!F342</f>
        <v>2019</v>
      </c>
      <c r="H342" s="485">
        <f>'приложение 1.1 '!G342</f>
        <v>2019</v>
      </c>
      <c r="I342" s="159">
        <f>'приложение 1.1 '!H342</f>
        <v>1.1964000000000001</v>
      </c>
      <c r="J342" s="159">
        <f>'приложение 1.1 '!I342</f>
        <v>1.1964000000000001</v>
      </c>
      <c r="K342" s="159">
        <f>'приложение 1.1 '!J342</f>
        <v>0</v>
      </c>
      <c r="L342" s="159" t="str">
        <f>'приложение 1.1 '!K342</f>
        <v>-</v>
      </c>
      <c r="M342" s="159" t="str">
        <f>'приложение 1.1 '!L342</f>
        <v>-</v>
      </c>
      <c r="N342" s="159">
        <f>'приложение 1.1 '!M342</f>
        <v>0.997</v>
      </c>
      <c r="O342" s="159">
        <f>'приложение 1.1 '!N342</f>
        <v>0</v>
      </c>
      <c r="P342" s="159" t="str">
        <f>'приложение 1.1 '!O342</f>
        <v>-</v>
      </c>
      <c r="Q342" s="159" t="str">
        <f>'приложение 1.1 '!P342</f>
        <v>-</v>
      </c>
      <c r="R342" s="159" t="str">
        <f>'приложение 1.1 '!Q342</f>
        <v>-</v>
      </c>
      <c r="S342" s="159" t="str">
        <f>'приложение 1.1 '!R342</f>
        <v>-</v>
      </c>
      <c r="T342" s="159" t="str">
        <f>'приложение 1.1 '!S342</f>
        <v>-</v>
      </c>
      <c r="U342" s="159" t="str">
        <f>'приложение 1.1 '!T342</f>
        <v>-</v>
      </c>
      <c r="V342" s="159">
        <f>'приложение 1.1 '!U342</f>
        <v>0.997</v>
      </c>
      <c r="W342" s="159">
        <f>'приложение 1.1 '!V342</f>
        <v>0</v>
      </c>
      <c r="X342" s="159">
        <f>'приложение 1.1 '!W342</f>
        <v>0</v>
      </c>
      <c r="Y342" s="159">
        <f>'приложение 1.1 '!X342</f>
        <v>1.1964000000000001</v>
      </c>
      <c r="Z342" s="159">
        <f>'приложение 1.1 '!Y342</f>
        <v>0</v>
      </c>
      <c r="AA342" s="159">
        <f>'приложение 1.1 '!Z342</f>
        <v>0</v>
      </c>
      <c r="AB342" s="159">
        <f>'приложение 1.1 '!AA342</f>
        <v>0</v>
      </c>
      <c r="AC342" s="159">
        <f>'приложение 1.1 '!AB342</f>
        <v>1.1964000000000001</v>
      </c>
    </row>
    <row r="343" spans="1:29" ht="60.75">
      <c r="A343" s="659" t="str">
        <f>'приложение 1.1 '!A343</f>
        <v>1.1.6.3</v>
      </c>
      <c r="B343" s="692" t="str">
        <f>'приложение 1.1 '!B343</f>
        <v>Реконструкция ВЛ-10кв  от ПС-9  ф.17 РП-124   эск-16 (ВЛ-10 кВ ф. Черный Мыс-307 до оп. №9)</v>
      </c>
      <c r="C343" s="485" t="str">
        <f>'приложение 1.1 '!C343</f>
        <v>C/П</v>
      </c>
      <c r="D343" s="457">
        <f>'приложение 1.1 '!D343</f>
        <v>3.2</v>
      </c>
      <c r="E343" s="457">
        <f>'приложение 1.1 '!E343</f>
        <v>0</v>
      </c>
      <c r="F343" s="190">
        <v>11.36</v>
      </c>
      <c r="G343" s="485">
        <f>'приложение 1.1 '!F343</f>
        <v>2019</v>
      </c>
      <c r="H343" s="485">
        <f>'приложение 1.1 '!G343</f>
        <v>2019</v>
      </c>
      <c r="I343" s="159">
        <f>'приложение 1.1 '!H343</f>
        <v>3.84</v>
      </c>
      <c r="J343" s="159">
        <f>'приложение 1.1 '!I343</f>
        <v>3.84</v>
      </c>
      <c r="K343" s="159">
        <f>'приложение 1.1 '!J343</f>
        <v>0</v>
      </c>
      <c r="L343" s="159" t="str">
        <f>'приложение 1.1 '!K343</f>
        <v>-</v>
      </c>
      <c r="M343" s="159" t="str">
        <f>'приложение 1.1 '!L343</f>
        <v>-</v>
      </c>
      <c r="N343" s="159">
        <f>'приложение 1.1 '!M343</f>
        <v>3.2</v>
      </c>
      <c r="O343" s="159">
        <f>'приложение 1.1 '!N343</f>
        <v>0</v>
      </c>
      <c r="P343" s="159" t="str">
        <f>'приложение 1.1 '!O343</f>
        <v>-</v>
      </c>
      <c r="Q343" s="159" t="str">
        <f>'приложение 1.1 '!P343</f>
        <v>-</v>
      </c>
      <c r="R343" s="159" t="str">
        <f>'приложение 1.1 '!Q343</f>
        <v>-</v>
      </c>
      <c r="S343" s="159" t="str">
        <f>'приложение 1.1 '!R343</f>
        <v>-</v>
      </c>
      <c r="T343" s="159" t="str">
        <f>'приложение 1.1 '!S343</f>
        <v>-</v>
      </c>
      <c r="U343" s="159" t="str">
        <f>'приложение 1.1 '!T343</f>
        <v>-</v>
      </c>
      <c r="V343" s="159">
        <f>'приложение 1.1 '!U343</f>
        <v>3.2</v>
      </c>
      <c r="W343" s="159">
        <f>'приложение 1.1 '!V343</f>
        <v>0</v>
      </c>
      <c r="X343" s="159">
        <f>'приложение 1.1 '!W343</f>
        <v>0</v>
      </c>
      <c r="Y343" s="159">
        <f>'приложение 1.1 '!X343</f>
        <v>3.84</v>
      </c>
      <c r="Z343" s="159">
        <f>'приложение 1.1 '!Y343</f>
        <v>0</v>
      </c>
      <c r="AA343" s="159">
        <f>'приложение 1.1 '!Z343</f>
        <v>0</v>
      </c>
      <c r="AB343" s="159">
        <f>'приложение 1.1 '!AA343</f>
        <v>0</v>
      </c>
      <c r="AC343" s="159">
        <f>'приложение 1.1 '!AB343</f>
        <v>3.84</v>
      </c>
    </row>
    <row r="344" spans="1:29" ht="40.5">
      <c r="A344" s="659" t="str">
        <f>'приложение 1.1 '!A344</f>
        <v>1.1.6.4</v>
      </c>
      <c r="B344" s="692" t="str">
        <f>'приложение 1.1 '!B344</f>
        <v xml:space="preserve">Реконструкция ВЛ-10кв   ТП-384  КТПН-633 </v>
      </c>
      <c r="C344" s="485" t="str">
        <f>'приложение 1.1 '!C344</f>
        <v>C/П</v>
      </c>
      <c r="D344" s="457">
        <f>'приложение 1.1 '!D344</f>
        <v>0.89900000000000002</v>
      </c>
      <c r="E344" s="457">
        <f>'приложение 1.1 '!E344</f>
        <v>0</v>
      </c>
      <c r="F344" s="190">
        <v>6.2009999999999996</v>
      </c>
      <c r="G344" s="485">
        <f>'приложение 1.1 '!F344</f>
        <v>2019</v>
      </c>
      <c r="H344" s="485">
        <f>'приложение 1.1 '!G344</f>
        <v>2019</v>
      </c>
      <c r="I344" s="159">
        <f>'приложение 1.1 '!H344</f>
        <v>1.0788</v>
      </c>
      <c r="J344" s="159">
        <f>'приложение 1.1 '!I344</f>
        <v>1.0788</v>
      </c>
      <c r="K344" s="159">
        <f>'приложение 1.1 '!J344</f>
        <v>0</v>
      </c>
      <c r="L344" s="159" t="str">
        <f>'приложение 1.1 '!K344</f>
        <v>-</v>
      </c>
      <c r="M344" s="159" t="str">
        <f>'приложение 1.1 '!L344</f>
        <v>-</v>
      </c>
      <c r="N344" s="159">
        <f>'приложение 1.1 '!M344</f>
        <v>0.89900000000000002</v>
      </c>
      <c r="O344" s="159">
        <f>'приложение 1.1 '!N344</f>
        <v>0</v>
      </c>
      <c r="P344" s="159" t="str">
        <f>'приложение 1.1 '!O344</f>
        <v>-</v>
      </c>
      <c r="Q344" s="159" t="str">
        <f>'приложение 1.1 '!P344</f>
        <v>-</v>
      </c>
      <c r="R344" s="159" t="str">
        <f>'приложение 1.1 '!Q344</f>
        <v>-</v>
      </c>
      <c r="S344" s="159" t="str">
        <f>'приложение 1.1 '!R344</f>
        <v>-</v>
      </c>
      <c r="T344" s="159" t="str">
        <f>'приложение 1.1 '!S344</f>
        <v>-</v>
      </c>
      <c r="U344" s="159" t="str">
        <f>'приложение 1.1 '!T344</f>
        <v>-</v>
      </c>
      <c r="V344" s="159">
        <f>'приложение 1.1 '!U344</f>
        <v>0.89900000000000002</v>
      </c>
      <c r="W344" s="159">
        <f>'приложение 1.1 '!V344</f>
        <v>0</v>
      </c>
      <c r="X344" s="159">
        <f>'приложение 1.1 '!W344</f>
        <v>0</v>
      </c>
      <c r="Y344" s="159">
        <f>'приложение 1.1 '!X344</f>
        <v>1.0788</v>
      </c>
      <c r="Z344" s="159">
        <f>'приложение 1.1 '!Y344</f>
        <v>0</v>
      </c>
      <c r="AA344" s="159">
        <f>'приложение 1.1 '!Z344</f>
        <v>0</v>
      </c>
      <c r="AB344" s="159">
        <f>'приложение 1.1 '!AA344</f>
        <v>0</v>
      </c>
      <c r="AC344" s="159">
        <f>'приложение 1.1 '!AB344</f>
        <v>1.0788</v>
      </c>
    </row>
    <row r="345" spans="1:29" ht="40.5">
      <c r="A345" s="659" t="str">
        <f>'приложение 1.1 '!A345</f>
        <v>1.1.6.5</v>
      </c>
      <c r="B345" s="692" t="str">
        <f>'приложение 1.1 '!B345</f>
        <v>Реконструкция ВЛ-10кв  ПС-5  ф. Х.завод -I,II</v>
      </c>
      <c r="C345" s="485" t="str">
        <f>'приложение 1.1 '!C345</f>
        <v>C/П</v>
      </c>
      <c r="D345" s="457">
        <f>'приложение 1.1 '!D345</f>
        <v>5.6</v>
      </c>
      <c r="E345" s="457">
        <f>'приложение 1.1 '!E345</f>
        <v>0</v>
      </c>
      <c r="F345" s="190">
        <v>6.5454999999999997</v>
      </c>
      <c r="G345" s="485">
        <f>'приложение 1.1 '!F345</f>
        <v>2019</v>
      </c>
      <c r="H345" s="485">
        <f>'приложение 1.1 '!G345</f>
        <v>2019</v>
      </c>
      <c r="I345" s="159">
        <f>'приложение 1.1 '!H345</f>
        <v>6.72</v>
      </c>
      <c r="J345" s="159">
        <f>'приложение 1.1 '!I345</f>
        <v>6.72</v>
      </c>
      <c r="K345" s="159">
        <f>'приложение 1.1 '!J345</f>
        <v>0</v>
      </c>
      <c r="L345" s="159" t="str">
        <f>'приложение 1.1 '!K345</f>
        <v>-</v>
      </c>
      <c r="M345" s="159" t="str">
        <f>'приложение 1.1 '!L345</f>
        <v>-</v>
      </c>
      <c r="N345" s="159">
        <f>'приложение 1.1 '!M345</f>
        <v>5.6</v>
      </c>
      <c r="O345" s="159">
        <f>'приложение 1.1 '!N345</f>
        <v>0</v>
      </c>
      <c r="P345" s="159" t="str">
        <f>'приложение 1.1 '!O345</f>
        <v>-</v>
      </c>
      <c r="Q345" s="159" t="str">
        <f>'приложение 1.1 '!P345</f>
        <v>-</v>
      </c>
      <c r="R345" s="159" t="str">
        <f>'приложение 1.1 '!Q345</f>
        <v>-</v>
      </c>
      <c r="S345" s="159" t="str">
        <f>'приложение 1.1 '!R345</f>
        <v>-</v>
      </c>
      <c r="T345" s="159" t="str">
        <f>'приложение 1.1 '!S345</f>
        <v>-</v>
      </c>
      <c r="U345" s="159" t="str">
        <f>'приложение 1.1 '!T345</f>
        <v>-</v>
      </c>
      <c r="V345" s="159">
        <f>'приложение 1.1 '!U345</f>
        <v>5.6</v>
      </c>
      <c r="W345" s="159">
        <f>'приложение 1.1 '!V345</f>
        <v>0</v>
      </c>
      <c r="X345" s="159">
        <f>'приложение 1.1 '!W345</f>
        <v>0</v>
      </c>
      <c r="Y345" s="159">
        <f>'приложение 1.1 '!X345</f>
        <v>6.72</v>
      </c>
      <c r="Z345" s="159">
        <f>'приложение 1.1 '!Y345</f>
        <v>0</v>
      </c>
      <c r="AA345" s="159">
        <f>'приложение 1.1 '!Z345</f>
        <v>0</v>
      </c>
      <c r="AB345" s="159">
        <f>'приложение 1.1 '!AA345</f>
        <v>0</v>
      </c>
      <c r="AC345" s="159">
        <f>'приложение 1.1 '!AB345</f>
        <v>6.72</v>
      </c>
    </row>
    <row r="346" spans="1:29" ht="40.5">
      <c r="A346" s="659" t="str">
        <f>'приложение 1.1 '!A346</f>
        <v>1.1.6.6</v>
      </c>
      <c r="B346" s="692" t="str">
        <f>'приложение 1.1 '!B346</f>
        <v xml:space="preserve">Реконструкция ВЛ-10 кВ ПС-5  ф.Чернореченский отп.  </v>
      </c>
      <c r="C346" s="485" t="str">
        <f>'приложение 1.1 '!C346</f>
        <v>C/П</v>
      </c>
      <c r="D346" s="457">
        <f>'приложение 1.1 '!D346</f>
        <v>4.7</v>
      </c>
      <c r="E346" s="457">
        <f>'приложение 1.1 '!E346</f>
        <v>0</v>
      </c>
      <c r="F346" s="190">
        <v>6.89</v>
      </c>
      <c r="G346" s="485">
        <f>'приложение 1.1 '!F346</f>
        <v>2020</v>
      </c>
      <c r="H346" s="485">
        <f>'приложение 1.1 '!G346</f>
        <v>2020</v>
      </c>
      <c r="I346" s="159">
        <f>'приложение 1.1 '!H346</f>
        <v>5.64</v>
      </c>
      <c r="J346" s="159">
        <f>'приложение 1.1 '!I346</f>
        <v>5.64</v>
      </c>
      <c r="K346" s="159">
        <f>'приложение 1.1 '!J346</f>
        <v>0</v>
      </c>
      <c r="L346" s="159" t="str">
        <f>'приложение 1.1 '!K346</f>
        <v>-</v>
      </c>
      <c r="M346" s="159" t="str">
        <f>'приложение 1.1 '!L346</f>
        <v>-</v>
      </c>
      <c r="N346" s="159" t="str">
        <f>'приложение 1.1 '!M346</f>
        <v>-</v>
      </c>
      <c r="O346" s="159" t="str">
        <f>'приложение 1.1 '!N346</f>
        <v>-</v>
      </c>
      <c r="P346" s="159">
        <f>'приложение 1.1 '!O346</f>
        <v>4.7</v>
      </c>
      <c r="Q346" s="159">
        <f>'приложение 1.1 '!P346</f>
        <v>0</v>
      </c>
      <c r="R346" s="159" t="str">
        <f>'приложение 1.1 '!Q346</f>
        <v>-</v>
      </c>
      <c r="S346" s="159" t="str">
        <f>'приложение 1.1 '!R346</f>
        <v>-</v>
      </c>
      <c r="T346" s="159" t="str">
        <f>'приложение 1.1 '!S346</f>
        <v>-</v>
      </c>
      <c r="U346" s="159" t="str">
        <f>'приложение 1.1 '!T346</f>
        <v>-</v>
      </c>
      <c r="V346" s="159">
        <f>'приложение 1.1 '!U346</f>
        <v>4.7</v>
      </c>
      <c r="W346" s="159">
        <f>'приложение 1.1 '!V346</f>
        <v>0</v>
      </c>
      <c r="X346" s="159">
        <f>'приложение 1.1 '!W346</f>
        <v>0</v>
      </c>
      <c r="Y346" s="159">
        <f>'приложение 1.1 '!X346</f>
        <v>0</v>
      </c>
      <c r="Z346" s="159">
        <f>'приложение 1.1 '!Y346</f>
        <v>5.64</v>
      </c>
      <c r="AA346" s="159">
        <f>'приложение 1.1 '!Z346</f>
        <v>0</v>
      </c>
      <c r="AB346" s="159">
        <f>'приложение 1.1 '!AA346</f>
        <v>0</v>
      </c>
      <c r="AC346" s="159">
        <f>'приложение 1.1 '!AB346</f>
        <v>5.64</v>
      </c>
    </row>
    <row r="347" spans="1:29" ht="40.5">
      <c r="A347" s="659" t="str">
        <f>'приложение 1.1 '!A347</f>
        <v>1.1.6.7</v>
      </c>
      <c r="B347" s="692" t="str">
        <f>'приложение 1.1 '!B347</f>
        <v xml:space="preserve">Реконструкция ВЛ- 6кв РП-100 яч. 18 </v>
      </c>
      <c r="C347" s="485" t="str">
        <f>'приложение 1.1 '!C347</f>
        <v>C/П</v>
      </c>
      <c r="D347" s="457">
        <f>'приложение 1.1 '!D347</f>
        <v>0.44</v>
      </c>
      <c r="E347" s="457">
        <f>'приложение 1.1 '!E347</f>
        <v>0</v>
      </c>
      <c r="F347" s="190">
        <v>8.4</v>
      </c>
      <c r="G347" s="485">
        <f>'приложение 1.1 '!F347</f>
        <v>2020</v>
      </c>
      <c r="H347" s="485">
        <f>'приложение 1.1 '!G347</f>
        <v>2020</v>
      </c>
      <c r="I347" s="159">
        <f>'приложение 1.1 '!H347</f>
        <v>0.52800000000000002</v>
      </c>
      <c r="J347" s="159">
        <f>'приложение 1.1 '!I347</f>
        <v>0.52800000000000002</v>
      </c>
      <c r="K347" s="159">
        <f>'приложение 1.1 '!J347</f>
        <v>0</v>
      </c>
      <c r="L347" s="159" t="str">
        <f>'приложение 1.1 '!K347</f>
        <v>-</v>
      </c>
      <c r="M347" s="159" t="str">
        <f>'приложение 1.1 '!L347</f>
        <v>-</v>
      </c>
      <c r="N347" s="159" t="str">
        <f>'приложение 1.1 '!M347</f>
        <v>-</v>
      </c>
      <c r="O347" s="159" t="str">
        <f>'приложение 1.1 '!N347</f>
        <v>-</v>
      </c>
      <c r="P347" s="159">
        <f>'приложение 1.1 '!O347</f>
        <v>0.44</v>
      </c>
      <c r="Q347" s="159">
        <f>'приложение 1.1 '!P347</f>
        <v>0</v>
      </c>
      <c r="R347" s="159" t="str">
        <f>'приложение 1.1 '!Q347</f>
        <v>-</v>
      </c>
      <c r="S347" s="159" t="str">
        <f>'приложение 1.1 '!R347</f>
        <v>-</v>
      </c>
      <c r="T347" s="159" t="str">
        <f>'приложение 1.1 '!S347</f>
        <v>-</v>
      </c>
      <c r="U347" s="159" t="str">
        <f>'приложение 1.1 '!T347</f>
        <v>-</v>
      </c>
      <c r="V347" s="159">
        <f>'приложение 1.1 '!U347</f>
        <v>0.44</v>
      </c>
      <c r="W347" s="159">
        <f>'приложение 1.1 '!V347</f>
        <v>0</v>
      </c>
      <c r="X347" s="159">
        <f>'приложение 1.1 '!W347</f>
        <v>0</v>
      </c>
      <c r="Y347" s="159">
        <f>'приложение 1.1 '!X347</f>
        <v>0</v>
      </c>
      <c r="Z347" s="159">
        <f>'приложение 1.1 '!Y347</f>
        <v>0.52800000000000002</v>
      </c>
      <c r="AA347" s="159">
        <f>'приложение 1.1 '!Z347</f>
        <v>0</v>
      </c>
      <c r="AB347" s="159">
        <f>'приложение 1.1 '!AA347</f>
        <v>0</v>
      </c>
      <c r="AC347" s="159">
        <f>'приложение 1.1 '!AB347</f>
        <v>0.52800000000000002</v>
      </c>
    </row>
    <row r="348" spans="1:29" ht="40.5">
      <c r="A348" s="659" t="str">
        <f>'приложение 1.1 '!A348</f>
        <v>1.1.6.8</v>
      </c>
      <c r="B348" s="692" t="str">
        <f>'приложение 1.1 '!B348</f>
        <v xml:space="preserve">Реконструкция ВЛ-10кв  РП-138  ф.Вост. гр. скажин. </v>
      </c>
      <c r="C348" s="485" t="str">
        <f>'приложение 1.1 '!C348</f>
        <v>C/П</v>
      </c>
      <c r="D348" s="457">
        <f>'приложение 1.1 '!D348</f>
        <v>0.1</v>
      </c>
      <c r="E348" s="457">
        <f>'приложение 1.1 '!E348</f>
        <v>0</v>
      </c>
      <c r="F348" s="190">
        <v>3.4449999999999998</v>
      </c>
      <c r="G348" s="485">
        <f>'приложение 1.1 '!F348</f>
        <v>2020</v>
      </c>
      <c r="H348" s="485">
        <f>'приложение 1.1 '!G348</f>
        <v>2020</v>
      </c>
      <c r="I348" s="159">
        <f>'приложение 1.1 '!H348</f>
        <v>0.12</v>
      </c>
      <c r="J348" s="159">
        <f>'приложение 1.1 '!I348</f>
        <v>0.12</v>
      </c>
      <c r="K348" s="159">
        <f>'приложение 1.1 '!J348</f>
        <v>0</v>
      </c>
      <c r="L348" s="159" t="str">
        <f>'приложение 1.1 '!K348</f>
        <v>-</v>
      </c>
      <c r="M348" s="159" t="str">
        <f>'приложение 1.1 '!L348</f>
        <v>-</v>
      </c>
      <c r="N348" s="159" t="str">
        <f>'приложение 1.1 '!M348</f>
        <v>-</v>
      </c>
      <c r="O348" s="159" t="str">
        <f>'приложение 1.1 '!N348</f>
        <v>-</v>
      </c>
      <c r="P348" s="159">
        <f>'приложение 1.1 '!O348</f>
        <v>0.1</v>
      </c>
      <c r="Q348" s="159">
        <f>'приложение 1.1 '!P348</f>
        <v>0</v>
      </c>
      <c r="R348" s="159" t="str">
        <f>'приложение 1.1 '!Q348</f>
        <v>-</v>
      </c>
      <c r="S348" s="159" t="str">
        <f>'приложение 1.1 '!R348</f>
        <v>-</v>
      </c>
      <c r="T348" s="159" t="str">
        <f>'приложение 1.1 '!S348</f>
        <v>-</v>
      </c>
      <c r="U348" s="159" t="str">
        <f>'приложение 1.1 '!T348</f>
        <v>-</v>
      </c>
      <c r="V348" s="159">
        <f>'приложение 1.1 '!U348</f>
        <v>0.1</v>
      </c>
      <c r="W348" s="159">
        <f>'приложение 1.1 '!V348</f>
        <v>0</v>
      </c>
      <c r="X348" s="159">
        <f>'приложение 1.1 '!W348</f>
        <v>0</v>
      </c>
      <c r="Y348" s="159">
        <f>'приложение 1.1 '!X348</f>
        <v>0</v>
      </c>
      <c r="Z348" s="159">
        <f>'приложение 1.1 '!Y348</f>
        <v>0.12</v>
      </c>
      <c r="AA348" s="159">
        <f>'приложение 1.1 '!Z348</f>
        <v>0</v>
      </c>
      <c r="AB348" s="159">
        <f>'приложение 1.1 '!AA348</f>
        <v>0</v>
      </c>
      <c r="AC348" s="159">
        <f>'приложение 1.1 '!AB348</f>
        <v>0.12</v>
      </c>
    </row>
    <row r="349" spans="1:29" ht="40.5">
      <c r="A349" s="659" t="str">
        <f>'приложение 1.1 '!A349</f>
        <v>1.1.6.9</v>
      </c>
      <c r="B349" s="692" t="str">
        <f>'приложение 1.1 '!B349</f>
        <v>Реконструкция ВЛ-6кв п/ст 46 яч. 20</v>
      </c>
      <c r="C349" s="485" t="str">
        <f>'приложение 1.1 '!C349</f>
        <v>C/П</v>
      </c>
      <c r="D349" s="457">
        <f>'приложение 1.1 '!D349</f>
        <v>4.0359999999999996</v>
      </c>
      <c r="E349" s="457">
        <f>'приложение 1.1 '!E349</f>
        <v>0</v>
      </c>
      <c r="F349" s="190">
        <v>3.7894999999999999</v>
      </c>
      <c r="G349" s="485">
        <f>'приложение 1.1 '!F349</f>
        <v>2021</v>
      </c>
      <c r="H349" s="485">
        <f>'приложение 1.1 '!G349</f>
        <v>2021</v>
      </c>
      <c r="I349" s="159">
        <f>'приложение 1.1 '!H349</f>
        <v>4.8431999999999995</v>
      </c>
      <c r="J349" s="159">
        <f>'приложение 1.1 '!I349</f>
        <v>4.8431999999999995</v>
      </c>
      <c r="K349" s="159">
        <f>'приложение 1.1 '!J349</f>
        <v>0</v>
      </c>
      <c r="L349" s="159" t="str">
        <f>'приложение 1.1 '!K349</f>
        <v>-</v>
      </c>
      <c r="M349" s="159" t="str">
        <f>'приложение 1.1 '!L349</f>
        <v>-</v>
      </c>
      <c r="N349" s="159" t="str">
        <f>'приложение 1.1 '!M349</f>
        <v>-</v>
      </c>
      <c r="O349" s="159" t="str">
        <f>'приложение 1.1 '!N349</f>
        <v>-</v>
      </c>
      <c r="P349" s="159" t="str">
        <f>'приложение 1.1 '!O349</f>
        <v>-</v>
      </c>
      <c r="Q349" s="159" t="str">
        <f>'приложение 1.1 '!P349</f>
        <v>-</v>
      </c>
      <c r="R349" s="159">
        <f>'приложение 1.1 '!Q349</f>
        <v>4.0359999999999996</v>
      </c>
      <c r="S349" s="159">
        <f>'приложение 1.1 '!R349</f>
        <v>0</v>
      </c>
      <c r="T349" s="159" t="str">
        <f>'приложение 1.1 '!S349</f>
        <v>-</v>
      </c>
      <c r="U349" s="159" t="str">
        <f>'приложение 1.1 '!T349</f>
        <v>-</v>
      </c>
      <c r="V349" s="159">
        <f>'приложение 1.1 '!U349</f>
        <v>4.0359999999999996</v>
      </c>
      <c r="W349" s="159">
        <f>'приложение 1.1 '!V349</f>
        <v>0</v>
      </c>
      <c r="X349" s="159">
        <f>'приложение 1.1 '!W349</f>
        <v>0</v>
      </c>
      <c r="Y349" s="159">
        <f>'приложение 1.1 '!X349</f>
        <v>0</v>
      </c>
      <c r="Z349" s="159">
        <f>'приложение 1.1 '!Y349</f>
        <v>0</v>
      </c>
      <c r="AA349" s="159">
        <f>'приложение 1.1 '!Z349</f>
        <v>4.8431999999999995</v>
      </c>
      <c r="AB349" s="159">
        <f>'приложение 1.1 '!AA349</f>
        <v>0</v>
      </c>
      <c r="AC349" s="159">
        <f>'приложение 1.1 '!AB349</f>
        <v>4.8431999999999995</v>
      </c>
    </row>
    <row r="350" spans="1:29" ht="40.5">
      <c r="A350" s="659" t="str">
        <f>'приложение 1.1 '!A350</f>
        <v>1.1.6.10</v>
      </c>
      <c r="B350" s="692" t="str">
        <f>'приложение 1.1 '!B350</f>
        <v>Реконструкция КВЛ-6кв  от КРУПЭ до ТП-489</v>
      </c>
      <c r="C350" s="485" t="str">
        <f>'приложение 1.1 '!C350</f>
        <v>C/П</v>
      </c>
      <c r="D350" s="457">
        <f>'приложение 1.1 '!D350</f>
        <v>2.4</v>
      </c>
      <c r="E350" s="457">
        <f>'приложение 1.1 '!E350</f>
        <v>0</v>
      </c>
      <c r="F350" s="190">
        <v>4.1339999999999995</v>
      </c>
      <c r="G350" s="485">
        <f>'приложение 1.1 '!F350</f>
        <v>2021</v>
      </c>
      <c r="H350" s="485">
        <f>'приложение 1.1 '!G350</f>
        <v>2021</v>
      </c>
      <c r="I350" s="159">
        <f>'приложение 1.1 '!H350</f>
        <v>2.88</v>
      </c>
      <c r="J350" s="159">
        <f>'приложение 1.1 '!I350</f>
        <v>2.88</v>
      </c>
      <c r="K350" s="159">
        <f>'приложение 1.1 '!J350</f>
        <v>0</v>
      </c>
      <c r="L350" s="159" t="str">
        <f>'приложение 1.1 '!K350</f>
        <v>-</v>
      </c>
      <c r="M350" s="159" t="str">
        <f>'приложение 1.1 '!L350</f>
        <v>-</v>
      </c>
      <c r="N350" s="159" t="str">
        <f>'приложение 1.1 '!M350</f>
        <v>-</v>
      </c>
      <c r="O350" s="159" t="str">
        <f>'приложение 1.1 '!N350</f>
        <v>-</v>
      </c>
      <c r="P350" s="159" t="str">
        <f>'приложение 1.1 '!O350</f>
        <v>-</v>
      </c>
      <c r="Q350" s="159" t="str">
        <f>'приложение 1.1 '!P350</f>
        <v>-</v>
      </c>
      <c r="R350" s="159">
        <f>'приложение 1.1 '!Q350</f>
        <v>2.4</v>
      </c>
      <c r="S350" s="159">
        <f>'приложение 1.1 '!R350</f>
        <v>0</v>
      </c>
      <c r="T350" s="159" t="str">
        <f>'приложение 1.1 '!S350</f>
        <v>-</v>
      </c>
      <c r="U350" s="159" t="str">
        <f>'приложение 1.1 '!T350</f>
        <v>-</v>
      </c>
      <c r="V350" s="159">
        <f>'приложение 1.1 '!U350</f>
        <v>2.4</v>
      </c>
      <c r="W350" s="159">
        <f>'приложение 1.1 '!V350</f>
        <v>0</v>
      </c>
      <c r="X350" s="159">
        <f>'приложение 1.1 '!W350</f>
        <v>0</v>
      </c>
      <c r="Y350" s="159">
        <f>'приложение 1.1 '!X350</f>
        <v>0</v>
      </c>
      <c r="Z350" s="159">
        <f>'приложение 1.1 '!Y350</f>
        <v>0</v>
      </c>
      <c r="AA350" s="159">
        <f>'приложение 1.1 '!Z350</f>
        <v>2.88</v>
      </c>
      <c r="AB350" s="159">
        <f>'приложение 1.1 '!AA350</f>
        <v>0</v>
      </c>
      <c r="AC350" s="159">
        <f>'приложение 1.1 '!AB350</f>
        <v>2.88</v>
      </c>
    </row>
    <row r="351" spans="1:29">
      <c r="A351" s="677" t="str">
        <f>'приложение 1.1 '!A351</f>
        <v>1.1.7.</v>
      </c>
      <c r="B351" s="691" t="str">
        <f>'приложение 1.1 '!B351</f>
        <v>Воздушные линии 0,4кВ</v>
      </c>
      <c r="C351" s="515"/>
      <c r="D351" s="679"/>
      <c r="E351" s="679"/>
      <c r="F351" s="518"/>
      <c r="G351" s="515"/>
      <c r="H351" s="515"/>
      <c r="I351" s="513"/>
      <c r="J351" s="513"/>
      <c r="K351" s="513"/>
      <c r="L351" s="513"/>
      <c r="M351" s="513"/>
      <c r="N351" s="513"/>
      <c r="O351" s="513"/>
      <c r="P351" s="513"/>
      <c r="Q351" s="513"/>
      <c r="R351" s="513"/>
      <c r="S351" s="513"/>
      <c r="T351" s="513"/>
      <c r="U351" s="513"/>
      <c r="V351" s="513"/>
      <c r="W351" s="513"/>
      <c r="X351" s="513"/>
      <c r="Y351" s="513"/>
      <c r="Z351" s="513"/>
      <c r="AA351" s="513"/>
      <c r="AB351" s="513"/>
      <c r="AC351" s="513"/>
    </row>
    <row r="352" spans="1:29" ht="40.5">
      <c r="A352" s="677" t="str">
        <f>'приложение 1.1 '!A352</f>
        <v>1.1.8.</v>
      </c>
      <c r="B352" s="691" t="str">
        <f>'приложение 1.1 '!B352</f>
        <v>Прочие электросетевые объекты</v>
      </c>
      <c r="C352" s="661"/>
      <c r="D352" s="680"/>
      <c r="E352" s="680"/>
      <c r="F352" s="512"/>
      <c r="G352" s="661"/>
      <c r="H352" s="661"/>
      <c r="I352" s="514"/>
      <c r="J352" s="514"/>
      <c r="K352" s="514"/>
      <c r="L352" s="514"/>
      <c r="M352" s="514"/>
      <c r="N352" s="514"/>
      <c r="O352" s="514"/>
      <c r="P352" s="514"/>
      <c r="Q352" s="514"/>
      <c r="R352" s="514"/>
      <c r="S352" s="514"/>
      <c r="T352" s="514"/>
      <c r="U352" s="514"/>
      <c r="V352" s="514"/>
      <c r="W352" s="514"/>
      <c r="X352" s="514"/>
      <c r="Y352" s="514"/>
      <c r="Z352" s="514"/>
      <c r="AA352" s="514"/>
      <c r="AB352" s="514"/>
      <c r="AC352" s="514"/>
    </row>
    <row r="353" spans="1:29" ht="40.5">
      <c r="A353" s="659" t="str">
        <f>'приложение 1.1 '!A353</f>
        <v>1.1.8.1</v>
      </c>
      <c r="B353" s="692" t="str">
        <f>'приложение 1.1 '!B353</f>
        <v>Монтаж системы АИИС КУЭ ВРУ жилых домов</v>
      </c>
      <c r="C353" s="485" t="str">
        <f>'приложение 1.1 '!C353</f>
        <v>C/П</v>
      </c>
      <c r="D353" s="457">
        <f>'приложение 1.1 '!D353</f>
        <v>0</v>
      </c>
      <c r="E353" s="457">
        <f>'приложение 1.1 '!E353</f>
        <v>0</v>
      </c>
      <c r="F353" s="190">
        <v>3.4449999999999998</v>
      </c>
      <c r="G353" s="485">
        <f>'приложение 1.1 '!F353</f>
        <v>2018</v>
      </c>
      <c r="H353" s="485">
        <f>'приложение 1.1 '!G353</f>
        <v>2022</v>
      </c>
      <c r="I353" s="159">
        <f>'приложение 1.1 '!H353</f>
        <v>322</v>
      </c>
      <c r="J353" s="159">
        <f>'приложение 1.1 '!I353</f>
        <v>322</v>
      </c>
      <c r="K353" s="159">
        <f>'приложение 1.1 '!J353</f>
        <v>64.400000000000006</v>
      </c>
      <c r="L353" s="159" t="str">
        <f>'приложение 1.1 '!K353</f>
        <v>-</v>
      </c>
      <c r="M353" s="159" t="str">
        <f>'приложение 1.1 '!L353</f>
        <v>-</v>
      </c>
      <c r="N353" s="159" t="str">
        <f>'приложение 1.1 '!M353</f>
        <v>-</v>
      </c>
      <c r="O353" s="159" t="str">
        <f>'приложение 1.1 '!N353</f>
        <v>-</v>
      </c>
      <c r="P353" s="159" t="str">
        <f>'приложение 1.1 '!O353</f>
        <v>-</v>
      </c>
      <c r="Q353" s="159" t="str">
        <f>'приложение 1.1 '!P353</f>
        <v>-</v>
      </c>
      <c r="R353" s="159" t="str">
        <f>'приложение 1.1 '!Q353</f>
        <v>-</v>
      </c>
      <c r="S353" s="159" t="str">
        <f>'приложение 1.1 '!R353</f>
        <v>-</v>
      </c>
      <c r="T353" s="159">
        <f>'приложение 1.1 '!S353</f>
        <v>0</v>
      </c>
      <c r="U353" s="159">
        <f>'приложение 1.1 '!T353</f>
        <v>0</v>
      </c>
      <c r="V353" s="159">
        <f>'приложение 1.1 '!U353</f>
        <v>0</v>
      </c>
      <c r="W353" s="159">
        <f>'приложение 1.1 '!V353</f>
        <v>0</v>
      </c>
      <c r="X353" s="159">
        <f>'приложение 1.1 '!W353</f>
        <v>64.400000000000006</v>
      </c>
      <c r="Y353" s="159">
        <f>'приложение 1.1 '!X353</f>
        <v>64.400000000000006</v>
      </c>
      <c r="Z353" s="159">
        <f>'приложение 1.1 '!Y353</f>
        <v>64.400000000000006</v>
      </c>
      <c r="AA353" s="159">
        <f>'приложение 1.1 '!Z353</f>
        <v>64.400000000000006</v>
      </c>
      <c r="AB353" s="159">
        <f>'приложение 1.1 '!AA353</f>
        <v>64.400000000000006</v>
      </c>
      <c r="AC353" s="159">
        <f>'приложение 1.1 '!AB353</f>
        <v>322</v>
      </c>
    </row>
    <row r="354" spans="1:29" ht="40.5">
      <c r="A354" s="659" t="str">
        <f>'приложение 1.1 '!A354</f>
        <v>1.1.8.2</v>
      </c>
      <c r="B354" s="692" t="str">
        <f>'приложение 1.1 '!B354</f>
        <v>Монтаж системы АИИС КУЭ РП; ТП; КТПН</v>
      </c>
      <c r="C354" s="485" t="str">
        <f>'приложение 1.1 '!C354</f>
        <v>C/П</v>
      </c>
      <c r="D354" s="457">
        <f>'приложение 1.1 '!D354</f>
        <v>0</v>
      </c>
      <c r="E354" s="457">
        <f>'приложение 1.1 '!E354</f>
        <v>0</v>
      </c>
      <c r="F354" s="190">
        <v>8.956999999999999</v>
      </c>
      <c r="G354" s="485">
        <f>'приложение 1.1 '!F354</f>
        <v>2018</v>
      </c>
      <c r="H354" s="485">
        <f>'приложение 1.1 '!G354</f>
        <v>2022</v>
      </c>
      <c r="I354" s="159">
        <f>'приложение 1.1 '!H354</f>
        <v>14.388000000000002</v>
      </c>
      <c r="J354" s="159">
        <f>'приложение 1.1 '!I354</f>
        <v>14.388000000000002</v>
      </c>
      <c r="K354" s="159">
        <f>'приложение 1.1 '!J354</f>
        <v>2.8776000000000002</v>
      </c>
      <c r="L354" s="159" t="str">
        <f>'приложение 1.1 '!K354</f>
        <v>-</v>
      </c>
      <c r="M354" s="159" t="str">
        <f>'приложение 1.1 '!L354</f>
        <v>-</v>
      </c>
      <c r="N354" s="159" t="str">
        <f>'приложение 1.1 '!M354</f>
        <v>-</v>
      </c>
      <c r="O354" s="159" t="str">
        <f>'приложение 1.1 '!N354</f>
        <v>-</v>
      </c>
      <c r="P354" s="159" t="str">
        <f>'приложение 1.1 '!O354</f>
        <v>-</v>
      </c>
      <c r="Q354" s="159" t="str">
        <f>'приложение 1.1 '!P354</f>
        <v>-</v>
      </c>
      <c r="R354" s="159" t="str">
        <f>'приложение 1.1 '!Q354</f>
        <v>-</v>
      </c>
      <c r="S354" s="159" t="str">
        <f>'приложение 1.1 '!R354</f>
        <v>-</v>
      </c>
      <c r="T354" s="159">
        <f>'приложение 1.1 '!S354</f>
        <v>0</v>
      </c>
      <c r="U354" s="159">
        <f>'приложение 1.1 '!T354</f>
        <v>0</v>
      </c>
      <c r="V354" s="159">
        <f>'приложение 1.1 '!U354</f>
        <v>0</v>
      </c>
      <c r="W354" s="159">
        <f>'приложение 1.1 '!V354</f>
        <v>0</v>
      </c>
      <c r="X354" s="159">
        <f>'приложение 1.1 '!W354</f>
        <v>2.8776000000000002</v>
      </c>
      <c r="Y354" s="159">
        <f>'приложение 1.1 '!X354</f>
        <v>2.8776000000000002</v>
      </c>
      <c r="Z354" s="159">
        <f>'приложение 1.1 '!Y354</f>
        <v>2.8776000000000002</v>
      </c>
      <c r="AA354" s="159">
        <f>'приложение 1.1 '!Z354</f>
        <v>2.8776000000000002</v>
      </c>
      <c r="AB354" s="159">
        <f>'приложение 1.1 '!AA354</f>
        <v>2.8776000000000002</v>
      </c>
      <c r="AC354" s="159">
        <f>'приложение 1.1 '!AB354</f>
        <v>14.388000000000002</v>
      </c>
    </row>
    <row r="355" spans="1:29" ht="60.75">
      <c r="A355" s="659" t="str">
        <f>'приложение 1.1 '!A355</f>
        <v>1.1.8.3</v>
      </c>
      <c r="B355" s="692" t="str">
        <f>'приложение 1.1 '!B355</f>
        <v xml:space="preserve">Энергоаудит сетей ООО "СГЭС" с административными и производственными помещениями </v>
      </c>
      <c r="C355" s="485" t="str">
        <f>'приложение 1.1 '!C355</f>
        <v>C/П</v>
      </c>
      <c r="D355" s="457">
        <f>'приложение 1.1 '!D355</f>
        <v>0</v>
      </c>
      <c r="E355" s="457">
        <f>'приложение 1.1 '!E355</f>
        <v>0</v>
      </c>
      <c r="F355" s="190">
        <v>9.645999999999999</v>
      </c>
      <c r="G355" s="485">
        <f>'приложение 1.1 '!F355</f>
        <v>2022</v>
      </c>
      <c r="H355" s="485">
        <f>'приложение 1.1 '!G355</f>
        <v>2022</v>
      </c>
      <c r="I355" s="159">
        <f>'приложение 1.1 '!H355</f>
        <v>3.5</v>
      </c>
      <c r="J355" s="159">
        <f>'приложение 1.1 '!I355</f>
        <v>3.5</v>
      </c>
      <c r="K355" s="159">
        <f>'приложение 1.1 '!J355</f>
        <v>0</v>
      </c>
      <c r="L355" s="159" t="str">
        <f>'приложение 1.1 '!K355</f>
        <v>-</v>
      </c>
      <c r="M355" s="159" t="str">
        <f>'приложение 1.1 '!L355</f>
        <v>-</v>
      </c>
      <c r="N355" s="159" t="str">
        <f>'приложение 1.1 '!M355</f>
        <v>-</v>
      </c>
      <c r="O355" s="159" t="str">
        <f>'приложение 1.1 '!N355</f>
        <v>-</v>
      </c>
      <c r="P355" s="159" t="str">
        <f>'приложение 1.1 '!O355</f>
        <v>-</v>
      </c>
      <c r="Q355" s="159" t="str">
        <f>'приложение 1.1 '!P355</f>
        <v>-</v>
      </c>
      <c r="R355" s="159" t="str">
        <f>'приложение 1.1 '!Q355</f>
        <v>-</v>
      </c>
      <c r="S355" s="159" t="str">
        <f>'приложение 1.1 '!R355</f>
        <v>-</v>
      </c>
      <c r="T355" s="159">
        <f>'приложение 1.1 '!S355</f>
        <v>0</v>
      </c>
      <c r="U355" s="159">
        <f>'приложение 1.1 '!T355</f>
        <v>0</v>
      </c>
      <c r="V355" s="159">
        <f>'приложение 1.1 '!U355</f>
        <v>0</v>
      </c>
      <c r="W355" s="159">
        <f>'приложение 1.1 '!V355</f>
        <v>0</v>
      </c>
      <c r="X355" s="159">
        <f>'приложение 1.1 '!W355</f>
        <v>0</v>
      </c>
      <c r="Y355" s="159">
        <f>'приложение 1.1 '!X355</f>
        <v>0</v>
      </c>
      <c r="Z355" s="159">
        <f>'приложение 1.1 '!Y355</f>
        <v>0</v>
      </c>
      <c r="AA355" s="159">
        <f>'приложение 1.1 '!Z355</f>
        <v>0</v>
      </c>
      <c r="AB355" s="159">
        <f>'приложение 1.1 '!AA355</f>
        <v>3.5</v>
      </c>
      <c r="AC355" s="159">
        <f>'приложение 1.1 '!AB355</f>
        <v>3.5</v>
      </c>
    </row>
    <row r="356" spans="1:29" ht="81">
      <c r="A356" s="659" t="str">
        <f>'приложение 1.1 '!A356</f>
        <v>1.1.8.4</v>
      </c>
      <c r="B356" s="692" t="str">
        <f>'приложение 1.1 '!B356</f>
        <v>Сертификация качества электроэнергии  сетей ООО "СГЭС" от центров питания (ПС-110/10кВ)</v>
      </c>
      <c r="C356" s="485" t="str">
        <f>'приложение 1.1 '!C356</f>
        <v>C/П</v>
      </c>
      <c r="D356" s="457">
        <f>'приложение 1.1 '!D356</f>
        <v>0</v>
      </c>
      <c r="E356" s="457">
        <f>'приложение 1.1 '!E356</f>
        <v>0</v>
      </c>
      <c r="F356" s="190">
        <v>5.1674999999999995</v>
      </c>
      <c r="G356" s="485">
        <f>'приложение 1.1 '!F356</f>
        <v>2018</v>
      </c>
      <c r="H356" s="485">
        <f>'приложение 1.1 '!G356</f>
        <v>2022</v>
      </c>
      <c r="I356" s="159">
        <f>'приложение 1.1 '!H356</f>
        <v>7.5</v>
      </c>
      <c r="J356" s="159">
        <f>'приложение 1.1 '!I356</f>
        <v>7.5</v>
      </c>
      <c r="K356" s="159">
        <f>'приложение 1.1 '!J356</f>
        <v>1.5</v>
      </c>
      <c r="L356" s="159" t="str">
        <f>'приложение 1.1 '!K356</f>
        <v>-</v>
      </c>
      <c r="M356" s="159" t="str">
        <f>'приложение 1.1 '!L356</f>
        <v>-</v>
      </c>
      <c r="N356" s="159" t="str">
        <f>'приложение 1.1 '!M356</f>
        <v>-</v>
      </c>
      <c r="O356" s="159" t="str">
        <f>'приложение 1.1 '!N356</f>
        <v>-</v>
      </c>
      <c r="P356" s="159" t="str">
        <f>'приложение 1.1 '!O356</f>
        <v>-</v>
      </c>
      <c r="Q356" s="159" t="str">
        <f>'приложение 1.1 '!P356</f>
        <v>-</v>
      </c>
      <c r="R356" s="159" t="str">
        <f>'приложение 1.1 '!Q356</f>
        <v>-</v>
      </c>
      <c r="S356" s="159" t="str">
        <f>'приложение 1.1 '!R356</f>
        <v>-</v>
      </c>
      <c r="T356" s="159">
        <f>'приложение 1.1 '!S356</f>
        <v>0</v>
      </c>
      <c r="U356" s="159">
        <f>'приложение 1.1 '!T356</f>
        <v>0</v>
      </c>
      <c r="V356" s="159">
        <f>'приложение 1.1 '!U356</f>
        <v>0</v>
      </c>
      <c r="W356" s="159">
        <f>'приложение 1.1 '!V356</f>
        <v>0</v>
      </c>
      <c r="X356" s="159">
        <f>'приложение 1.1 '!W356</f>
        <v>1.5</v>
      </c>
      <c r="Y356" s="159">
        <f>'приложение 1.1 '!X356</f>
        <v>1.5</v>
      </c>
      <c r="Z356" s="159">
        <f>'приложение 1.1 '!Y356</f>
        <v>1.5</v>
      </c>
      <c r="AA356" s="159">
        <f>'приложение 1.1 '!Z356</f>
        <v>1.5</v>
      </c>
      <c r="AB356" s="159">
        <f>'приложение 1.1 '!AA356</f>
        <v>1.5</v>
      </c>
      <c r="AC356" s="159">
        <f>'приложение 1.1 '!AB356</f>
        <v>7.5</v>
      </c>
    </row>
    <row r="357" spans="1:29" ht="60.75">
      <c r="A357" s="659" t="str">
        <f>'приложение 1.1 '!A357</f>
        <v>1.1.8.5</v>
      </c>
      <c r="B357" s="692" t="str">
        <f>'приложение 1.1 '!B357</f>
        <v>Техническое освидетельствование объектов с истекшим сроком эксплуатации</v>
      </c>
      <c r="C357" s="485" t="str">
        <f>'приложение 1.1 '!C357</f>
        <v>C/П</v>
      </c>
      <c r="D357" s="457">
        <f>'приложение 1.1 '!D357</f>
        <v>0</v>
      </c>
      <c r="E357" s="457">
        <f>'приложение 1.1 '!E357</f>
        <v>0</v>
      </c>
      <c r="F357" s="190">
        <v>5.1674999999999995</v>
      </c>
      <c r="G357" s="485">
        <f>'приложение 1.1 '!F357</f>
        <v>2018</v>
      </c>
      <c r="H357" s="485">
        <f>'приложение 1.1 '!G357</f>
        <v>2022</v>
      </c>
      <c r="I357" s="159">
        <f>'приложение 1.1 '!H357</f>
        <v>10</v>
      </c>
      <c r="J357" s="159">
        <f>'приложение 1.1 '!I357</f>
        <v>10</v>
      </c>
      <c r="K357" s="159">
        <f>'приложение 1.1 '!J357</f>
        <v>2</v>
      </c>
      <c r="L357" s="159" t="str">
        <f>'приложение 1.1 '!K357</f>
        <v>-</v>
      </c>
      <c r="M357" s="159" t="str">
        <f>'приложение 1.1 '!L357</f>
        <v>-</v>
      </c>
      <c r="N357" s="159" t="str">
        <f>'приложение 1.1 '!M357</f>
        <v>-</v>
      </c>
      <c r="O357" s="159" t="str">
        <f>'приложение 1.1 '!N357</f>
        <v>-</v>
      </c>
      <c r="P357" s="159" t="str">
        <f>'приложение 1.1 '!O357</f>
        <v>-</v>
      </c>
      <c r="Q357" s="159" t="str">
        <f>'приложение 1.1 '!P357</f>
        <v>-</v>
      </c>
      <c r="R357" s="159" t="str">
        <f>'приложение 1.1 '!Q357</f>
        <v>-</v>
      </c>
      <c r="S357" s="159" t="str">
        <f>'приложение 1.1 '!R357</f>
        <v>-</v>
      </c>
      <c r="T357" s="159">
        <f>'приложение 1.1 '!S357</f>
        <v>0</v>
      </c>
      <c r="U357" s="159">
        <f>'приложение 1.1 '!T357</f>
        <v>0</v>
      </c>
      <c r="V357" s="159">
        <f>'приложение 1.1 '!U357</f>
        <v>0</v>
      </c>
      <c r="W357" s="159">
        <f>'приложение 1.1 '!V357</f>
        <v>0</v>
      </c>
      <c r="X357" s="159">
        <f>'приложение 1.1 '!W357</f>
        <v>2</v>
      </c>
      <c r="Y357" s="159">
        <f>'приложение 1.1 '!X357</f>
        <v>2</v>
      </c>
      <c r="Z357" s="159">
        <f>'приложение 1.1 '!Y357</f>
        <v>2</v>
      </c>
      <c r="AA357" s="159">
        <f>'приложение 1.1 '!Z357</f>
        <v>2</v>
      </c>
      <c r="AB357" s="159">
        <f>'приложение 1.1 '!AA357</f>
        <v>2</v>
      </c>
      <c r="AC357" s="159">
        <f>'приложение 1.1 '!AB357</f>
        <v>10</v>
      </c>
    </row>
    <row r="358" spans="1:29">
      <c r="A358" s="207"/>
      <c r="B358" s="693" t="str">
        <f>'приложение 1.1 '!B358</f>
        <v>Итого по разделу 1.1.1.</v>
      </c>
      <c r="C358" s="485"/>
      <c r="D358" s="458">
        <f>SUM(D23:D357)</f>
        <v>103.47249999999997</v>
      </c>
      <c r="E358" s="458">
        <f>SUM(E23:E357)</f>
        <v>157.57</v>
      </c>
      <c r="F358" s="197">
        <f>SUM(F23:F357)</f>
        <v>3596.9230000000043</v>
      </c>
      <c r="G358" s="485"/>
      <c r="H358" s="485"/>
      <c r="I358" s="198">
        <f t="shared" ref="I358" si="4">AC358</f>
        <v>982.27274699999998</v>
      </c>
      <c r="J358" s="198">
        <f t="shared" ref="J358:AB358" si="5">SUM(J23:J357)</f>
        <v>982.27274699999975</v>
      </c>
      <c r="K358" s="198">
        <f t="shared" si="5"/>
        <v>188.63906899999995</v>
      </c>
      <c r="L358" s="198">
        <f t="shared" si="5"/>
        <v>11.240400000000001</v>
      </c>
      <c r="M358" s="198">
        <f t="shared" si="5"/>
        <v>31.260000000000016</v>
      </c>
      <c r="N358" s="198">
        <f t="shared" si="5"/>
        <v>23.661000000000001</v>
      </c>
      <c r="O358" s="198">
        <f t="shared" si="5"/>
        <v>27.820000000000014</v>
      </c>
      <c r="P358" s="198">
        <f t="shared" si="5"/>
        <v>25.816000000000003</v>
      </c>
      <c r="Q358" s="198">
        <f t="shared" si="5"/>
        <v>32.120000000000019</v>
      </c>
      <c r="R358" s="198">
        <f t="shared" si="5"/>
        <v>21.741199999999999</v>
      </c>
      <c r="S358" s="198">
        <f t="shared" si="5"/>
        <v>34.950000000000003</v>
      </c>
      <c r="T358" s="198">
        <f t="shared" si="5"/>
        <v>21.013899999999996</v>
      </c>
      <c r="U358" s="198">
        <f t="shared" si="5"/>
        <v>31.420000000000012</v>
      </c>
      <c r="V358" s="198">
        <f t="shared" si="5"/>
        <v>103.47249999999997</v>
      </c>
      <c r="W358" s="198">
        <f t="shared" si="5"/>
        <v>157.57</v>
      </c>
      <c r="X358" s="198">
        <f t="shared" si="5"/>
        <v>188.63906899999995</v>
      </c>
      <c r="Y358" s="198">
        <f t="shared" si="5"/>
        <v>189.02767599999999</v>
      </c>
      <c r="Z358" s="198">
        <f t="shared" si="5"/>
        <v>196.61436200000009</v>
      </c>
      <c r="AA358" s="198">
        <f t="shared" si="5"/>
        <v>201.84495699999999</v>
      </c>
      <c r="AB358" s="198">
        <f t="shared" si="5"/>
        <v>206.14668299999997</v>
      </c>
      <c r="AC358" s="198">
        <f>SUM(X358:AB358)</f>
        <v>982.27274699999998</v>
      </c>
    </row>
    <row r="359" spans="1:29" ht="40.5">
      <c r="A359" s="207" t="str">
        <f>'приложение 1.1 '!A359</f>
        <v>1.2.</v>
      </c>
      <c r="B359" s="693" t="str">
        <f>'приложение 1.1 '!B359</f>
        <v xml:space="preserve">Создание систем телемеханики и связи </v>
      </c>
      <c r="C359" s="162"/>
      <c r="D359" s="457"/>
      <c r="E359" s="457"/>
      <c r="F359" s="190"/>
      <c r="G359" s="485"/>
      <c r="H359" s="485"/>
      <c r="I359" s="159"/>
      <c r="J359" s="159"/>
      <c r="K359" s="198"/>
      <c r="L359" s="198"/>
      <c r="M359" s="198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59"/>
      <c r="Y359" s="159"/>
      <c r="Z359" s="159"/>
      <c r="AA359" s="159"/>
      <c r="AB359" s="159"/>
      <c r="AC359" s="159"/>
    </row>
    <row r="360" spans="1:29">
      <c r="A360" s="408" t="str">
        <f>'приложение 1.1 '!A360</f>
        <v>1.2.1.</v>
      </c>
      <c r="B360" s="692" t="str">
        <f>'приложение 1.1 '!B360</f>
        <v>Монтаж телемеханики на РП; ТП</v>
      </c>
      <c r="C360" s="485" t="str">
        <f>'приложение 1.1 '!C360</f>
        <v>C/П</v>
      </c>
      <c r="D360" s="457">
        <f>'приложение 1.1 '!D360</f>
        <v>0</v>
      </c>
      <c r="E360" s="457">
        <f>'приложение 1.1 '!E360</f>
        <v>0</v>
      </c>
      <c r="F360" s="190">
        <v>5.5119999999999996</v>
      </c>
      <c r="G360" s="485">
        <f>'приложение 1.1 '!F360</f>
        <v>2018</v>
      </c>
      <c r="H360" s="485">
        <f>'приложение 1.1 '!G360</f>
        <v>2022</v>
      </c>
      <c r="I360" s="159">
        <f>'приложение 1.1 '!H360</f>
        <v>125.94</v>
      </c>
      <c r="J360" s="159">
        <f>'приложение 1.1 '!I360</f>
        <v>125.94</v>
      </c>
      <c r="K360" s="159">
        <f>'приложение 1.1 '!J360</f>
        <v>25.187999999999999</v>
      </c>
      <c r="L360" s="159" t="str">
        <f>'приложение 1.1 '!K360</f>
        <v>-</v>
      </c>
      <c r="M360" s="159" t="str">
        <f>'приложение 1.1 '!L360</f>
        <v>-</v>
      </c>
      <c r="N360" s="159" t="str">
        <f>'приложение 1.1 '!M360</f>
        <v>-</v>
      </c>
      <c r="O360" s="159" t="str">
        <f>'приложение 1.1 '!N360</f>
        <v>-</v>
      </c>
      <c r="P360" s="159" t="str">
        <f>'приложение 1.1 '!O360</f>
        <v>-</v>
      </c>
      <c r="Q360" s="159" t="str">
        <f>'приложение 1.1 '!P360</f>
        <v>-</v>
      </c>
      <c r="R360" s="159" t="str">
        <f>'приложение 1.1 '!Q360</f>
        <v>-</v>
      </c>
      <c r="S360" s="159" t="str">
        <f>'приложение 1.1 '!R360</f>
        <v>-</v>
      </c>
      <c r="T360" s="159">
        <f>'приложение 1.1 '!S360</f>
        <v>0</v>
      </c>
      <c r="U360" s="159">
        <f>'приложение 1.1 '!T360</f>
        <v>0</v>
      </c>
      <c r="V360" s="159">
        <f>'приложение 1.1 '!U360</f>
        <v>0</v>
      </c>
      <c r="W360" s="159">
        <f>'приложение 1.1 '!V360</f>
        <v>0</v>
      </c>
      <c r="X360" s="159">
        <f>'приложение 1.1 '!W360</f>
        <v>25.187999999999999</v>
      </c>
      <c r="Y360" s="159">
        <f>'приложение 1.1 '!X360</f>
        <v>25.187999999999999</v>
      </c>
      <c r="Z360" s="159">
        <f>'приложение 1.1 '!Y360</f>
        <v>25.187999999999999</v>
      </c>
      <c r="AA360" s="159">
        <f>'приложение 1.1 '!Z360</f>
        <v>25.187999999999999</v>
      </c>
      <c r="AB360" s="159">
        <f>'приложение 1.1 '!AA360</f>
        <v>25.187999999999999</v>
      </c>
      <c r="AC360" s="159">
        <f>'приложение 1.1 '!AB360</f>
        <v>125.94</v>
      </c>
    </row>
    <row r="361" spans="1:29">
      <c r="A361" s="408"/>
      <c r="B361" s="693" t="str">
        <f>'приложение 1.1 '!B361</f>
        <v>Итого по разделу 1.2.</v>
      </c>
      <c r="C361" s="162"/>
      <c r="D361" s="457"/>
      <c r="E361" s="457"/>
      <c r="F361" s="728">
        <f>F360</f>
        <v>5.5119999999999996</v>
      </c>
      <c r="G361" s="485"/>
      <c r="H361" s="485"/>
      <c r="I361" s="198">
        <f t="shared" ref="I361:I364" si="6">AC361</f>
        <v>125.94</v>
      </c>
      <c r="J361" s="198">
        <f>J360</f>
        <v>125.94</v>
      </c>
      <c r="K361" s="198">
        <f>SUM(K360)</f>
        <v>25.187999999999999</v>
      </c>
      <c r="L361" s="198">
        <f t="shared" ref="L361:W361" si="7">SUM(L360)</f>
        <v>0</v>
      </c>
      <c r="M361" s="198">
        <f t="shared" si="7"/>
        <v>0</v>
      </c>
      <c r="N361" s="198">
        <f t="shared" si="7"/>
        <v>0</v>
      </c>
      <c r="O361" s="198">
        <f t="shared" si="7"/>
        <v>0</v>
      </c>
      <c r="P361" s="198">
        <f t="shared" si="7"/>
        <v>0</v>
      </c>
      <c r="Q361" s="198">
        <f t="shared" si="7"/>
        <v>0</v>
      </c>
      <c r="R361" s="198">
        <f t="shared" si="7"/>
        <v>0</v>
      </c>
      <c r="S361" s="198">
        <f t="shared" si="7"/>
        <v>0</v>
      </c>
      <c r="T361" s="198">
        <f t="shared" si="7"/>
        <v>0</v>
      </c>
      <c r="U361" s="198">
        <f t="shared" si="7"/>
        <v>0</v>
      </c>
      <c r="V361" s="198">
        <f t="shared" si="7"/>
        <v>0</v>
      </c>
      <c r="W361" s="198">
        <f t="shared" si="7"/>
        <v>0</v>
      </c>
      <c r="X361" s="198">
        <f>SUM(X360)</f>
        <v>25.187999999999999</v>
      </c>
      <c r="Y361" s="198">
        <f t="shared" ref="Y361:AC361" si="8">SUM(Y360)</f>
        <v>25.187999999999999</v>
      </c>
      <c r="Z361" s="198">
        <f t="shared" si="8"/>
        <v>25.187999999999999</v>
      </c>
      <c r="AA361" s="198">
        <f t="shared" si="8"/>
        <v>25.187999999999999</v>
      </c>
      <c r="AB361" s="198">
        <f t="shared" si="8"/>
        <v>25.187999999999999</v>
      </c>
      <c r="AC361" s="198">
        <f t="shared" si="8"/>
        <v>125.94</v>
      </c>
    </row>
    <row r="362" spans="1:29" ht="81">
      <c r="A362" s="207" t="str">
        <f>'приложение 1.1 '!A362</f>
        <v>1.3.</v>
      </c>
      <c r="B362" s="693" t="str">
        <f>'приложение 1.1 '!B362</f>
        <v>Установка устройств регулирования напряжения и компенсации реактивной мощности</v>
      </c>
      <c r="C362" s="162"/>
      <c r="D362" s="457"/>
      <c r="E362" s="457"/>
      <c r="F362" s="190"/>
      <c r="G362" s="485"/>
      <c r="H362" s="485"/>
      <c r="I362" s="198"/>
      <c r="J362" s="159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59"/>
      <c r="Y362" s="159"/>
      <c r="Z362" s="159"/>
      <c r="AA362" s="159"/>
      <c r="AB362" s="159"/>
      <c r="AC362" s="159"/>
    </row>
    <row r="363" spans="1:29" ht="40.5">
      <c r="A363" s="408" t="str">
        <f>'приложение 1.1 '!A363</f>
        <v>1.3.1.</v>
      </c>
      <c r="B363" s="692" t="str">
        <f>'приложение 1.1 '!B363</f>
        <v>Монтаж устройств компенсации реактивной мощности на РП</v>
      </c>
      <c r="C363" s="485" t="str">
        <f>'приложение 1.1 '!C363</f>
        <v>C/П</v>
      </c>
      <c r="D363" s="457">
        <f>'приложение 1.1 '!D363</f>
        <v>0</v>
      </c>
      <c r="E363" s="457">
        <f>'приложение 1.1 '!E363</f>
        <v>0</v>
      </c>
      <c r="F363" s="190">
        <v>15.5025</v>
      </c>
      <c r="G363" s="485">
        <f>'приложение 1.1 '!F363</f>
        <v>2018</v>
      </c>
      <c r="H363" s="485">
        <f>'приложение 1.1 '!G363</f>
        <v>2022</v>
      </c>
      <c r="I363" s="159">
        <f>'приложение 1.1 '!H363</f>
        <v>46</v>
      </c>
      <c r="J363" s="159">
        <f>'приложение 1.1 '!I363</f>
        <v>46</v>
      </c>
      <c r="K363" s="159">
        <f>'приложение 1.1 '!J363</f>
        <v>10</v>
      </c>
      <c r="L363" s="159" t="str">
        <f>'приложение 1.1 '!K363</f>
        <v>-</v>
      </c>
      <c r="M363" s="159" t="str">
        <f>'приложение 1.1 '!L363</f>
        <v>-</v>
      </c>
      <c r="N363" s="159" t="str">
        <f>'приложение 1.1 '!M363</f>
        <v>-</v>
      </c>
      <c r="O363" s="159" t="str">
        <f>'приложение 1.1 '!N363</f>
        <v>-</v>
      </c>
      <c r="P363" s="159" t="str">
        <f>'приложение 1.1 '!O363</f>
        <v>-</v>
      </c>
      <c r="Q363" s="159" t="str">
        <f>'приложение 1.1 '!P363</f>
        <v>-</v>
      </c>
      <c r="R363" s="159" t="str">
        <f>'приложение 1.1 '!Q363</f>
        <v>-</v>
      </c>
      <c r="S363" s="159" t="str">
        <f>'приложение 1.1 '!R363</f>
        <v>-</v>
      </c>
      <c r="T363" s="159">
        <f>'приложение 1.1 '!S363</f>
        <v>0</v>
      </c>
      <c r="U363" s="159">
        <f>'приложение 1.1 '!T363</f>
        <v>0</v>
      </c>
      <c r="V363" s="159">
        <f>'приложение 1.1 '!U363</f>
        <v>0</v>
      </c>
      <c r="W363" s="159">
        <f>'приложение 1.1 '!V363</f>
        <v>0</v>
      </c>
      <c r="X363" s="159">
        <f>'приложение 1.1 '!W363</f>
        <v>10</v>
      </c>
      <c r="Y363" s="159">
        <f>'приложение 1.1 '!X363</f>
        <v>10</v>
      </c>
      <c r="Z363" s="159">
        <f>'приложение 1.1 '!Y363</f>
        <v>10</v>
      </c>
      <c r="AA363" s="159">
        <f>'приложение 1.1 '!Z363</f>
        <v>8</v>
      </c>
      <c r="AB363" s="159">
        <f>'приложение 1.1 '!AA363</f>
        <v>8</v>
      </c>
      <c r="AC363" s="159">
        <f>'приложение 1.1 '!AB363</f>
        <v>46</v>
      </c>
    </row>
    <row r="364" spans="1:29">
      <c r="A364" s="207"/>
      <c r="B364" s="693" t="str">
        <f>'приложение 1.1 '!B364</f>
        <v>Итого по разделу 1.3.</v>
      </c>
      <c r="C364" s="162"/>
      <c r="D364" s="457"/>
      <c r="E364" s="457"/>
      <c r="F364" s="728">
        <f>F363</f>
        <v>15.5025</v>
      </c>
      <c r="G364" s="485"/>
      <c r="H364" s="485"/>
      <c r="I364" s="198">
        <f t="shared" si="6"/>
        <v>46</v>
      </c>
      <c r="J364" s="198">
        <f>J363</f>
        <v>46</v>
      </c>
      <c r="K364" s="198">
        <f>SUM(K363)</f>
        <v>10</v>
      </c>
      <c r="L364" s="198">
        <f t="shared" ref="L364:U364" si="9">SUM(L363)</f>
        <v>0</v>
      </c>
      <c r="M364" s="198">
        <f t="shared" si="9"/>
        <v>0</v>
      </c>
      <c r="N364" s="198">
        <f t="shared" si="9"/>
        <v>0</v>
      </c>
      <c r="O364" s="198">
        <f t="shared" si="9"/>
        <v>0</v>
      </c>
      <c r="P364" s="198">
        <f t="shared" si="9"/>
        <v>0</v>
      </c>
      <c r="Q364" s="198">
        <f t="shared" si="9"/>
        <v>0</v>
      </c>
      <c r="R364" s="198">
        <f t="shared" si="9"/>
        <v>0</v>
      </c>
      <c r="S364" s="198">
        <f t="shared" si="9"/>
        <v>0</v>
      </c>
      <c r="T364" s="198">
        <f t="shared" si="9"/>
        <v>0</v>
      </c>
      <c r="U364" s="198">
        <f t="shared" si="9"/>
        <v>0</v>
      </c>
      <c r="V364" s="198">
        <v>0</v>
      </c>
      <c r="W364" s="198">
        <v>0</v>
      </c>
      <c r="X364" s="198">
        <f>SUM(X363)</f>
        <v>10</v>
      </c>
      <c r="Y364" s="198">
        <f t="shared" ref="Y364:AC364" si="10">SUM(Y363)</f>
        <v>10</v>
      </c>
      <c r="Z364" s="198">
        <f t="shared" si="10"/>
        <v>10</v>
      </c>
      <c r="AA364" s="198">
        <f t="shared" si="10"/>
        <v>8</v>
      </c>
      <c r="AB364" s="198">
        <f t="shared" si="10"/>
        <v>8</v>
      </c>
      <c r="AC364" s="198">
        <f t="shared" si="10"/>
        <v>46</v>
      </c>
    </row>
    <row r="365" spans="1:29" s="165" customFormat="1">
      <c r="A365" s="502">
        <f>'приложение 1.1 '!A365</f>
        <v>2</v>
      </c>
      <c r="B365" s="693" t="str">
        <f>'приложение 1.1 '!B365</f>
        <v>Новое строительство</v>
      </c>
      <c r="C365" s="164"/>
      <c r="D365" s="459">
        <f>D610</f>
        <v>247.06700000000001</v>
      </c>
      <c r="E365" s="459">
        <f>E610</f>
        <v>150.99999999999989</v>
      </c>
      <c r="F365" s="729">
        <f>F610</f>
        <v>4310.6785000000045</v>
      </c>
      <c r="G365" s="375"/>
      <c r="H365" s="375"/>
      <c r="I365" s="198">
        <f>AC365</f>
        <v>1806.4524999999983</v>
      </c>
      <c r="J365" s="167">
        <f>SUM(J367:J609)</f>
        <v>1806.4524999999983</v>
      </c>
      <c r="K365" s="167">
        <f t="shared" ref="K365:Z365" si="11">K610</f>
        <v>368.23000000000013</v>
      </c>
      <c r="L365" s="167">
        <f t="shared" si="11"/>
        <v>62.881999999999998</v>
      </c>
      <c r="M365" s="167">
        <f t="shared" si="11"/>
        <v>42.600000000000009</v>
      </c>
      <c r="N365" s="167">
        <f t="shared" si="11"/>
        <v>67.918000000000006</v>
      </c>
      <c r="O365" s="167">
        <f t="shared" si="11"/>
        <v>42.400000000000006</v>
      </c>
      <c r="P365" s="167">
        <f t="shared" si="11"/>
        <v>40.617000000000004</v>
      </c>
      <c r="Q365" s="167">
        <f t="shared" si="11"/>
        <v>55.70000000000001</v>
      </c>
      <c r="R365" s="167">
        <f t="shared" si="11"/>
        <v>25.3</v>
      </c>
      <c r="S365" s="167">
        <f t="shared" si="11"/>
        <v>3.5999999999999996</v>
      </c>
      <c r="T365" s="167">
        <f t="shared" si="11"/>
        <v>50.35</v>
      </c>
      <c r="U365" s="167">
        <f t="shared" si="11"/>
        <v>6.700000000000002</v>
      </c>
      <c r="V365" s="167">
        <f t="shared" si="11"/>
        <v>247.06700000000001</v>
      </c>
      <c r="W365" s="167">
        <f t="shared" si="11"/>
        <v>150.99999999999989</v>
      </c>
      <c r="X365" s="167">
        <f t="shared" si="11"/>
        <v>368.23000000000013</v>
      </c>
      <c r="Y365" s="167">
        <f t="shared" si="11"/>
        <v>368.36500000000012</v>
      </c>
      <c r="Z365" s="167">
        <f t="shared" si="11"/>
        <v>359.7625000000001</v>
      </c>
      <c r="AA365" s="167">
        <f t="shared" ref="AA365:AB365" si="12">AA610</f>
        <v>357.88999999999993</v>
      </c>
      <c r="AB365" s="167">
        <f t="shared" si="12"/>
        <v>352.20499999999998</v>
      </c>
      <c r="AC365" s="167">
        <f>SUM(AC366:AC609)</f>
        <v>1806.4524999999983</v>
      </c>
    </row>
    <row r="366" spans="1:29" ht="60.75">
      <c r="A366" s="502" t="str">
        <f>'приложение 1.1 '!A366</f>
        <v>2.1.</v>
      </c>
      <c r="B366" s="693" t="str">
        <f>'приложение 1.1 '!B366</f>
        <v>Энергосбережение и повышение энергетической эффективности</v>
      </c>
      <c r="C366" s="162"/>
      <c r="D366" s="457"/>
      <c r="E366" s="457"/>
      <c r="F366" s="190"/>
      <c r="G366" s="485"/>
      <c r="H366" s="485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  <c r="X366" s="159"/>
      <c r="Y366" s="159"/>
      <c r="Z366" s="159"/>
      <c r="AA366" s="159"/>
      <c r="AB366" s="159"/>
      <c r="AC366" s="159"/>
    </row>
    <row r="367" spans="1:29">
      <c r="A367" s="681" t="str">
        <f>'приложение 1.1 '!A367</f>
        <v>2.1.1.</v>
      </c>
      <c r="B367" s="691" t="str">
        <f>'приложение 1.1 '!B367</f>
        <v>Подстанции БКТП 6/10кВ</v>
      </c>
      <c r="C367" s="678"/>
      <c r="D367" s="680"/>
      <c r="E367" s="680"/>
      <c r="F367" s="512"/>
      <c r="G367" s="661"/>
      <c r="H367" s="661"/>
      <c r="I367" s="514"/>
      <c r="J367" s="514"/>
      <c r="K367" s="514"/>
      <c r="L367" s="514"/>
      <c r="M367" s="514"/>
      <c r="N367" s="514"/>
      <c r="O367" s="514"/>
      <c r="P367" s="514"/>
      <c r="Q367" s="514"/>
      <c r="R367" s="514"/>
      <c r="S367" s="514"/>
      <c r="T367" s="514"/>
      <c r="U367" s="514"/>
      <c r="V367" s="514"/>
      <c r="W367" s="514"/>
      <c r="X367" s="514"/>
      <c r="Y367" s="514"/>
      <c r="Z367" s="514"/>
      <c r="AA367" s="514"/>
      <c r="AB367" s="514"/>
      <c r="AC367" s="514"/>
    </row>
    <row r="368" spans="1:29">
      <c r="A368" s="681" t="str">
        <f>'приложение 1.1 '!A368</f>
        <v>2.1.2.</v>
      </c>
      <c r="B368" s="698" t="str">
        <f>'приложение 1.1 '!B368</f>
        <v>Подстанции КТПН 6/10кВ</v>
      </c>
      <c r="C368" s="661"/>
      <c r="D368" s="680"/>
      <c r="E368" s="680"/>
      <c r="F368" s="512"/>
      <c r="G368" s="661"/>
      <c r="H368" s="661"/>
      <c r="I368" s="514"/>
      <c r="J368" s="514"/>
      <c r="K368" s="514"/>
      <c r="L368" s="514"/>
      <c r="M368" s="514"/>
      <c r="N368" s="514"/>
      <c r="O368" s="514"/>
      <c r="P368" s="514"/>
      <c r="Q368" s="514"/>
      <c r="R368" s="514"/>
      <c r="S368" s="514"/>
      <c r="T368" s="514"/>
      <c r="U368" s="514"/>
      <c r="V368" s="514"/>
      <c r="W368" s="514"/>
      <c r="X368" s="514"/>
      <c r="Y368" s="514"/>
      <c r="Z368" s="514"/>
      <c r="AA368" s="514"/>
      <c r="AB368" s="514"/>
      <c r="AC368" s="514"/>
    </row>
    <row r="369" spans="1:66" ht="31.5">
      <c r="A369" s="125" t="str">
        <f>'приложение 1.1 '!A369</f>
        <v>2.1.2.1</v>
      </c>
      <c r="B369" s="695" t="str">
        <f>'приложение 1.1 '!B369</f>
        <v>Строительство КТПН№1 2х250кВА, для электроснабжения п.Лунный</v>
      </c>
      <c r="C369" s="485" t="str">
        <f>'приложение 1.1 '!C369</f>
        <v>C/П</v>
      </c>
      <c r="D369" s="457">
        <f>'приложение 1.1 '!D369</f>
        <v>0</v>
      </c>
      <c r="E369" s="457">
        <f>'приложение 1.1 '!E369</f>
        <v>0.5</v>
      </c>
      <c r="F369" s="190">
        <v>13.435499999999999</v>
      </c>
      <c r="G369" s="485">
        <f>'приложение 1.1 '!F369</f>
        <v>2022</v>
      </c>
      <c r="H369" s="485">
        <f>'приложение 1.1 '!G369</f>
        <v>2022</v>
      </c>
      <c r="I369" s="159">
        <f>'приложение 1.1 '!H369</f>
        <v>2</v>
      </c>
      <c r="J369" s="159">
        <f>'приложение 1.1 '!I369</f>
        <v>2</v>
      </c>
      <c r="K369" s="159">
        <f>'приложение 1.1 '!J369</f>
        <v>0</v>
      </c>
      <c r="L369" s="159" t="str">
        <f>'приложение 1.1 '!K369</f>
        <v>-</v>
      </c>
      <c r="M369" s="159" t="str">
        <f>'приложение 1.1 '!L369</f>
        <v>-</v>
      </c>
      <c r="N369" s="159" t="str">
        <f>'приложение 1.1 '!M369</f>
        <v>-</v>
      </c>
      <c r="O369" s="159" t="str">
        <f>'приложение 1.1 '!N369</f>
        <v>-</v>
      </c>
      <c r="P369" s="159" t="str">
        <f>'приложение 1.1 '!O369</f>
        <v>-</v>
      </c>
      <c r="Q369" s="159" t="str">
        <f>'приложение 1.1 '!P369</f>
        <v>-</v>
      </c>
      <c r="R369" s="159" t="str">
        <f>'приложение 1.1 '!Q369</f>
        <v>-</v>
      </c>
      <c r="S369" s="159" t="str">
        <f>'приложение 1.1 '!R369</f>
        <v>-</v>
      </c>
      <c r="T369" s="159">
        <f>'приложение 1.1 '!S369</f>
        <v>0</v>
      </c>
      <c r="U369" s="159">
        <f>'приложение 1.1 '!T369</f>
        <v>0.5</v>
      </c>
      <c r="V369" s="159">
        <f>'приложение 1.1 '!U369</f>
        <v>0</v>
      </c>
      <c r="W369" s="159">
        <f>'приложение 1.1 '!V369</f>
        <v>0.5</v>
      </c>
      <c r="X369" s="159">
        <f>'приложение 1.1 '!W369</f>
        <v>0</v>
      </c>
      <c r="Y369" s="159">
        <f>'приложение 1.1 '!X369</f>
        <v>0</v>
      </c>
      <c r="Z369" s="159">
        <f>'приложение 1.1 '!Y369</f>
        <v>0</v>
      </c>
      <c r="AA369" s="159">
        <f>'приложение 1.1 '!Z369</f>
        <v>0</v>
      </c>
      <c r="AB369" s="159">
        <f>'приложение 1.1 '!AA369</f>
        <v>2</v>
      </c>
      <c r="AC369" s="159">
        <f>'приложение 1.1 '!AB369</f>
        <v>2</v>
      </c>
    </row>
    <row r="370" spans="1:66" s="397" customFormat="1" ht="31.5">
      <c r="A370" s="125" t="str">
        <f>'приложение 1.1 '!A370</f>
        <v>2.1.2.2</v>
      </c>
      <c r="B370" s="695" t="str">
        <f>'приложение 1.1 '!B370</f>
        <v>Строительство КТПН№2 2х250кВА, для электроснабжения п.Лунный</v>
      </c>
      <c r="C370" s="485" t="str">
        <f>'приложение 1.1 '!C370</f>
        <v>C/П</v>
      </c>
      <c r="D370" s="457">
        <f>'приложение 1.1 '!D370</f>
        <v>0</v>
      </c>
      <c r="E370" s="457">
        <f>'приложение 1.1 '!E370</f>
        <v>0.5</v>
      </c>
      <c r="F370" s="190">
        <v>13.78</v>
      </c>
      <c r="G370" s="485">
        <f>'приложение 1.1 '!F370</f>
        <v>2022</v>
      </c>
      <c r="H370" s="485">
        <f>'приложение 1.1 '!G370</f>
        <v>2022</v>
      </c>
      <c r="I370" s="159">
        <f>'приложение 1.1 '!H370</f>
        <v>2</v>
      </c>
      <c r="J370" s="159">
        <f>'приложение 1.1 '!I370</f>
        <v>2</v>
      </c>
      <c r="K370" s="159">
        <f>'приложение 1.1 '!J370</f>
        <v>0</v>
      </c>
      <c r="L370" s="159" t="str">
        <f>'приложение 1.1 '!K370</f>
        <v>-</v>
      </c>
      <c r="M370" s="159" t="str">
        <f>'приложение 1.1 '!L370</f>
        <v>-</v>
      </c>
      <c r="N370" s="159" t="str">
        <f>'приложение 1.1 '!M370</f>
        <v>-</v>
      </c>
      <c r="O370" s="159" t="str">
        <f>'приложение 1.1 '!N370</f>
        <v>-</v>
      </c>
      <c r="P370" s="159" t="str">
        <f>'приложение 1.1 '!O370</f>
        <v>-</v>
      </c>
      <c r="Q370" s="159" t="str">
        <f>'приложение 1.1 '!P370</f>
        <v>-</v>
      </c>
      <c r="R370" s="159" t="str">
        <f>'приложение 1.1 '!Q370</f>
        <v>-</v>
      </c>
      <c r="S370" s="159" t="str">
        <f>'приложение 1.1 '!R370</f>
        <v>-</v>
      </c>
      <c r="T370" s="159">
        <f>'приложение 1.1 '!S370</f>
        <v>0</v>
      </c>
      <c r="U370" s="159">
        <f>'приложение 1.1 '!T370</f>
        <v>0.5</v>
      </c>
      <c r="V370" s="159">
        <f>'приложение 1.1 '!U370</f>
        <v>0</v>
      </c>
      <c r="W370" s="159">
        <f>'приложение 1.1 '!V370</f>
        <v>0.5</v>
      </c>
      <c r="X370" s="159">
        <f>'приложение 1.1 '!W370</f>
        <v>0</v>
      </c>
      <c r="Y370" s="159">
        <f>'приложение 1.1 '!X370</f>
        <v>0</v>
      </c>
      <c r="Z370" s="159">
        <f>'приложение 1.1 '!Y370</f>
        <v>0</v>
      </c>
      <c r="AA370" s="159">
        <f>'приложение 1.1 '!Z370</f>
        <v>0</v>
      </c>
      <c r="AB370" s="159">
        <f>'приложение 1.1 '!AA370</f>
        <v>2</v>
      </c>
      <c r="AC370" s="159">
        <f>'приложение 1.1 '!AB370</f>
        <v>2</v>
      </c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</row>
    <row r="371" spans="1:66" s="397" customFormat="1" ht="31.5">
      <c r="A371" s="125" t="str">
        <f>'приложение 1.1 '!A371</f>
        <v>2.1.2.3</v>
      </c>
      <c r="B371" s="695" t="str">
        <f>'приложение 1.1 '!B371</f>
        <v>Строительство КТПН-2х400кВА, для электроснабжения п.Кедровый-1</v>
      </c>
      <c r="C371" s="485" t="str">
        <f>'приложение 1.1 '!C371</f>
        <v>С/П</v>
      </c>
      <c r="D371" s="457">
        <f>'приложение 1.1 '!D371</f>
        <v>0</v>
      </c>
      <c r="E371" s="457">
        <f>'приложение 1.1 '!E371</f>
        <v>0.8</v>
      </c>
      <c r="F371" s="190">
        <v>19.291999999999998</v>
      </c>
      <c r="G371" s="485">
        <f>'приложение 1.1 '!F371</f>
        <v>2022</v>
      </c>
      <c r="H371" s="485">
        <f>'приложение 1.1 '!G371</f>
        <v>2022</v>
      </c>
      <c r="I371" s="159">
        <f>'приложение 1.1 '!H371</f>
        <v>3.8</v>
      </c>
      <c r="J371" s="159">
        <f>'приложение 1.1 '!I371</f>
        <v>3.8</v>
      </c>
      <c r="K371" s="159">
        <f>'приложение 1.1 '!J371</f>
        <v>0</v>
      </c>
      <c r="L371" s="159" t="str">
        <f>'приложение 1.1 '!K371</f>
        <v>-</v>
      </c>
      <c r="M371" s="159" t="str">
        <f>'приложение 1.1 '!L371</f>
        <v>-</v>
      </c>
      <c r="N371" s="159" t="str">
        <f>'приложение 1.1 '!M371</f>
        <v>-</v>
      </c>
      <c r="O371" s="159" t="str">
        <f>'приложение 1.1 '!N371</f>
        <v>-</v>
      </c>
      <c r="P371" s="159" t="str">
        <f>'приложение 1.1 '!O371</f>
        <v>-</v>
      </c>
      <c r="Q371" s="159" t="str">
        <f>'приложение 1.1 '!P371</f>
        <v>-</v>
      </c>
      <c r="R371" s="159" t="str">
        <f>'приложение 1.1 '!Q371</f>
        <v>-</v>
      </c>
      <c r="S371" s="159" t="str">
        <f>'приложение 1.1 '!R371</f>
        <v>-</v>
      </c>
      <c r="T371" s="159">
        <f>'приложение 1.1 '!S371</f>
        <v>0</v>
      </c>
      <c r="U371" s="159">
        <f>'приложение 1.1 '!T371</f>
        <v>0.8</v>
      </c>
      <c r="V371" s="159">
        <f>'приложение 1.1 '!U371</f>
        <v>0</v>
      </c>
      <c r="W371" s="159">
        <f>'приложение 1.1 '!V371</f>
        <v>0.8</v>
      </c>
      <c r="X371" s="159">
        <f>'приложение 1.1 '!W371</f>
        <v>0</v>
      </c>
      <c r="Y371" s="159">
        <f>'приложение 1.1 '!X371</f>
        <v>0</v>
      </c>
      <c r="Z371" s="159">
        <f>'приложение 1.1 '!Y371</f>
        <v>0</v>
      </c>
      <c r="AA371" s="159">
        <f>'приложение 1.1 '!Z371</f>
        <v>0</v>
      </c>
      <c r="AB371" s="159">
        <f>'приложение 1.1 '!AA371</f>
        <v>3.8</v>
      </c>
      <c r="AC371" s="159">
        <f>'приложение 1.1 '!AB371</f>
        <v>3.8</v>
      </c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</row>
    <row r="372" spans="1:66" ht="31.5">
      <c r="A372" s="125" t="str">
        <f>'приложение 1.1 '!A372</f>
        <v>2.1.2.4</v>
      </c>
      <c r="B372" s="695" t="str">
        <f>'приложение 1.1 '!B372</f>
        <v>Строительство КТПН-2х250кВА, для электроснабжения п.Кедровый-1</v>
      </c>
      <c r="C372" s="485" t="str">
        <f>'приложение 1.1 '!C372</f>
        <v>C/П</v>
      </c>
      <c r="D372" s="457">
        <f>'приложение 1.1 '!D372</f>
        <v>0</v>
      </c>
      <c r="E372" s="457">
        <f>'приложение 1.1 '!E372</f>
        <v>0.5</v>
      </c>
      <c r="F372" s="190">
        <v>16.535999999999998</v>
      </c>
      <c r="G372" s="485">
        <f>'приложение 1.1 '!F372</f>
        <v>2022</v>
      </c>
      <c r="H372" s="485">
        <f>'приложение 1.1 '!G372</f>
        <v>2022</v>
      </c>
      <c r="I372" s="159">
        <f>'приложение 1.1 '!H372</f>
        <v>2</v>
      </c>
      <c r="J372" s="159">
        <f>'приложение 1.1 '!I372</f>
        <v>2</v>
      </c>
      <c r="K372" s="159">
        <f>'приложение 1.1 '!J372</f>
        <v>0</v>
      </c>
      <c r="L372" s="159" t="str">
        <f>'приложение 1.1 '!K372</f>
        <v>-</v>
      </c>
      <c r="M372" s="159" t="str">
        <f>'приложение 1.1 '!L372</f>
        <v>-</v>
      </c>
      <c r="N372" s="159" t="str">
        <f>'приложение 1.1 '!M372</f>
        <v>-</v>
      </c>
      <c r="O372" s="159" t="str">
        <f>'приложение 1.1 '!N372</f>
        <v>-</v>
      </c>
      <c r="P372" s="159" t="str">
        <f>'приложение 1.1 '!O372</f>
        <v>-</v>
      </c>
      <c r="Q372" s="159" t="str">
        <f>'приложение 1.1 '!P372</f>
        <v>-</v>
      </c>
      <c r="R372" s="159" t="str">
        <f>'приложение 1.1 '!Q372</f>
        <v>-</v>
      </c>
      <c r="S372" s="159" t="str">
        <f>'приложение 1.1 '!R372</f>
        <v>-</v>
      </c>
      <c r="T372" s="159">
        <f>'приложение 1.1 '!S372</f>
        <v>0</v>
      </c>
      <c r="U372" s="159">
        <f>'приложение 1.1 '!T372</f>
        <v>0.5</v>
      </c>
      <c r="V372" s="159">
        <f>'приложение 1.1 '!U372</f>
        <v>0</v>
      </c>
      <c r="W372" s="159">
        <f>'приложение 1.1 '!V372</f>
        <v>0.5</v>
      </c>
      <c r="X372" s="159">
        <f>'приложение 1.1 '!W372</f>
        <v>0</v>
      </c>
      <c r="Y372" s="159">
        <f>'приложение 1.1 '!X372</f>
        <v>0</v>
      </c>
      <c r="Z372" s="159">
        <f>'приложение 1.1 '!Y372</f>
        <v>0</v>
      </c>
      <c r="AA372" s="159">
        <f>'приложение 1.1 '!Z372</f>
        <v>0</v>
      </c>
      <c r="AB372" s="159">
        <f>'приложение 1.1 '!AA372</f>
        <v>2</v>
      </c>
      <c r="AC372" s="159">
        <f>'приложение 1.1 '!AB372</f>
        <v>2</v>
      </c>
    </row>
    <row r="373" spans="1:66" s="397" customFormat="1" ht="31.5">
      <c r="A373" s="125" t="str">
        <f>'приложение 1.1 '!A373</f>
        <v>2.1.2.5</v>
      </c>
      <c r="B373" s="695" t="str">
        <f>'приложение 1.1 '!B373</f>
        <v>Строительство КРУН1, для электроснабжения п.Кедровый-1</v>
      </c>
      <c r="C373" s="485" t="str">
        <f>'приложение 1.1 '!C373</f>
        <v>С/П</v>
      </c>
      <c r="D373" s="457">
        <f>'приложение 1.1 '!D373</f>
        <v>0</v>
      </c>
      <c r="E373" s="457">
        <f>'приложение 1.1 '!E373</f>
        <v>0</v>
      </c>
      <c r="F373" s="190">
        <v>12.401999999999999</v>
      </c>
      <c r="G373" s="485">
        <f>'приложение 1.1 '!F373</f>
        <v>2022</v>
      </c>
      <c r="H373" s="485">
        <f>'приложение 1.1 '!G373</f>
        <v>2022</v>
      </c>
      <c r="I373" s="159">
        <f>'приложение 1.1 '!H373</f>
        <v>1.8</v>
      </c>
      <c r="J373" s="159">
        <f>'приложение 1.1 '!I373</f>
        <v>1.8</v>
      </c>
      <c r="K373" s="159">
        <f>'приложение 1.1 '!J373</f>
        <v>0</v>
      </c>
      <c r="L373" s="159" t="str">
        <f>'приложение 1.1 '!K373</f>
        <v>-</v>
      </c>
      <c r="M373" s="159" t="str">
        <f>'приложение 1.1 '!L373</f>
        <v>-</v>
      </c>
      <c r="N373" s="159" t="str">
        <f>'приложение 1.1 '!M373</f>
        <v>-</v>
      </c>
      <c r="O373" s="159" t="str">
        <f>'приложение 1.1 '!N373</f>
        <v>-</v>
      </c>
      <c r="P373" s="159" t="str">
        <f>'приложение 1.1 '!O373</f>
        <v>-</v>
      </c>
      <c r="Q373" s="159" t="str">
        <f>'приложение 1.1 '!P373</f>
        <v>-</v>
      </c>
      <c r="R373" s="159" t="str">
        <f>'приложение 1.1 '!Q373</f>
        <v>-</v>
      </c>
      <c r="S373" s="159" t="str">
        <f>'приложение 1.1 '!R373</f>
        <v>-</v>
      </c>
      <c r="T373" s="159">
        <f>'приложение 1.1 '!S373</f>
        <v>0</v>
      </c>
      <c r="U373" s="159">
        <f>'приложение 1.1 '!T373</f>
        <v>0</v>
      </c>
      <c r="V373" s="159">
        <f>'приложение 1.1 '!U373</f>
        <v>0</v>
      </c>
      <c r="W373" s="159">
        <f>'приложение 1.1 '!V373</f>
        <v>0</v>
      </c>
      <c r="X373" s="159">
        <f>'приложение 1.1 '!W373</f>
        <v>0</v>
      </c>
      <c r="Y373" s="159">
        <f>'приложение 1.1 '!X373</f>
        <v>0</v>
      </c>
      <c r="Z373" s="159">
        <f>'приложение 1.1 '!Y373</f>
        <v>0</v>
      </c>
      <c r="AA373" s="159">
        <f>'приложение 1.1 '!Z373</f>
        <v>0</v>
      </c>
      <c r="AB373" s="159">
        <f>'приложение 1.1 '!AA373</f>
        <v>1.8</v>
      </c>
      <c r="AC373" s="159">
        <f>'приложение 1.1 '!AB373</f>
        <v>1.8</v>
      </c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</row>
    <row r="374" spans="1:66" ht="31.5">
      <c r="A374" s="125" t="str">
        <f>'приложение 1.1 '!A374</f>
        <v>2.1.2.6</v>
      </c>
      <c r="B374" s="695" t="str">
        <f>'приложение 1.1 '!B374</f>
        <v>Строительство КРУН2, для электроснабжения п.Кедровый-1</v>
      </c>
      <c r="C374" s="485" t="str">
        <f>'приложение 1.1 '!C374</f>
        <v>С/П</v>
      </c>
      <c r="D374" s="457">
        <f>'приложение 1.1 '!D374</f>
        <v>0</v>
      </c>
      <c r="E374" s="457">
        <f>'приложение 1.1 '!E374</f>
        <v>0</v>
      </c>
      <c r="F374" s="190">
        <v>11.023999999999999</v>
      </c>
      <c r="G374" s="485">
        <f>'приложение 1.1 '!F374</f>
        <v>2022</v>
      </c>
      <c r="H374" s="485">
        <f>'приложение 1.1 '!G374</f>
        <v>2022</v>
      </c>
      <c r="I374" s="159">
        <f>'приложение 1.1 '!H374</f>
        <v>1.8</v>
      </c>
      <c r="J374" s="159">
        <f>'приложение 1.1 '!I374</f>
        <v>1.8</v>
      </c>
      <c r="K374" s="159">
        <f>'приложение 1.1 '!J374</f>
        <v>0</v>
      </c>
      <c r="L374" s="159" t="str">
        <f>'приложение 1.1 '!K374</f>
        <v>-</v>
      </c>
      <c r="M374" s="159" t="str">
        <f>'приложение 1.1 '!L374</f>
        <v>-</v>
      </c>
      <c r="N374" s="159" t="str">
        <f>'приложение 1.1 '!M374</f>
        <v>-</v>
      </c>
      <c r="O374" s="159" t="str">
        <f>'приложение 1.1 '!N374</f>
        <v>-</v>
      </c>
      <c r="P374" s="159" t="str">
        <f>'приложение 1.1 '!O374</f>
        <v>-</v>
      </c>
      <c r="Q374" s="159" t="str">
        <f>'приложение 1.1 '!P374</f>
        <v>-</v>
      </c>
      <c r="R374" s="159" t="str">
        <f>'приложение 1.1 '!Q374</f>
        <v>-</v>
      </c>
      <c r="S374" s="159" t="str">
        <f>'приложение 1.1 '!R374</f>
        <v>-</v>
      </c>
      <c r="T374" s="159">
        <f>'приложение 1.1 '!S374</f>
        <v>0</v>
      </c>
      <c r="U374" s="159">
        <f>'приложение 1.1 '!T374</f>
        <v>0</v>
      </c>
      <c r="V374" s="159">
        <f>'приложение 1.1 '!U374</f>
        <v>0</v>
      </c>
      <c r="W374" s="159">
        <f>'приложение 1.1 '!V374</f>
        <v>0</v>
      </c>
      <c r="X374" s="159">
        <f>'приложение 1.1 '!W374</f>
        <v>0</v>
      </c>
      <c r="Y374" s="159">
        <f>'приложение 1.1 '!X374</f>
        <v>0</v>
      </c>
      <c r="Z374" s="159">
        <f>'приложение 1.1 '!Y374</f>
        <v>0</v>
      </c>
      <c r="AA374" s="159">
        <f>'приложение 1.1 '!Z374</f>
        <v>0</v>
      </c>
      <c r="AB374" s="159">
        <f>'приложение 1.1 '!AA374</f>
        <v>1.8</v>
      </c>
      <c r="AC374" s="159">
        <f>'приложение 1.1 '!AB374</f>
        <v>1.8</v>
      </c>
    </row>
    <row r="375" spans="1:66" s="397" customFormat="1" ht="31.5">
      <c r="A375" s="125" t="str">
        <f>'приложение 1.1 '!A375</f>
        <v>2.1.2.7</v>
      </c>
      <c r="B375" s="695" t="str">
        <f>'приложение 1.1 '!B375</f>
        <v>Строительство КТПН№1 2х400кВА ДНТ "Барсовское"</v>
      </c>
      <c r="C375" s="485" t="str">
        <f>'приложение 1.1 '!C375</f>
        <v>С/П</v>
      </c>
      <c r="D375" s="457">
        <f>'приложение 1.1 '!D375</f>
        <v>0</v>
      </c>
      <c r="E375" s="457">
        <f>'приложение 1.1 '!E375</f>
        <v>0.8</v>
      </c>
      <c r="F375" s="190">
        <v>14.468999999999999</v>
      </c>
      <c r="G375" s="485">
        <f>'приложение 1.1 '!F375</f>
        <v>2018</v>
      </c>
      <c r="H375" s="485">
        <f>'приложение 1.1 '!G375</f>
        <v>2018</v>
      </c>
      <c r="I375" s="159">
        <f>'приложение 1.1 '!H375</f>
        <v>3.8</v>
      </c>
      <c r="J375" s="159">
        <f>'приложение 1.1 '!I375</f>
        <v>3.8</v>
      </c>
      <c r="K375" s="159">
        <f>'приложение 1.1 '!J375</f>
        <v>3.8</v>
      </c>
      <c r="L375" s="159">
        <f>'приложение 1.1 '!K375</f>
        <v>0</v>
      </c>
      <c r="M375" s="159">
        <f>'приложение 1.1 '!L375</f>
        <v>0.8</v>
      </c>
      <c r="N375" s="159" t="str">
        <f>'приложение 1.1 '!M375</f>
        <v>-</v>
      </c>
      <c r="O375" s="159" t="str">
        <f>'приложение 1.1 '!N375</f>
        <v>-</v>
      </c>
      <c r="P375" s="159" t="str">
        <f>'приложение 1.1 '!O375</f>
        <v>-</v>
      </c>
      <c r="Q375" s="159" t="str">
        <f>'приложение 1.1 '!P375</f>
        <v>-</v>
      </c>
      <c r="R375" s="159" t="str">
        <f>'приложение 1.1 '!Q375</f>
        <v>-</v>
      </c>
      <c r="S375" s="159" t="str">
        <f>'приложение 1.1 '!R375</f>
        <v>-</v>
      </c>
      <c r="T375" s="159" t="str">
        <f>'приложение 1.1 '!S375</f>
        <v>-</v>
      </c>
      <c r="U375" s="159" t="str">
        <f>'приложение 1.1 '!T375</f>
        <v>-</v>
      </c>
      <c r="V375" s="159">
        <f>'приложение 1.1 '!U375</f>
        <v>0</v>
      </c>
      <c r="W375" s="159">
        <f>'приложение 1.1 '!V375</f>
        <v>0.8</v>
      </c>
      <c r="X375" s="159">
        <f>'приложение 1.1 '!W375</f>
        <v>3.8</v>
      </c>
      <c r="Y375" s="159">
        <f>'приложение 1.1 '!X375</f>
        <v>0</v>
      </c>
      <c r="Z375" s="159">
        <f>'приложение 1.1 '!Y375</f>
        <v>0</v>
      </c>
      <c r="AA375" s="159">
        <f>'приложение 1.1 '!Z375</f>
        <v>0</v>
      </c>
      <c r="AB375" s="159">
        <f>'приложение 1.1 '!AA375</f>
        <v>0</v>
      </c>
      <c r="AC375" s="159">
        <f>'приложение 1.1 '!AB375</f>
        <v>3.8</v>
      </c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</row>
    <row r="376" spans="1:66" s="397" customFormat="1" ht="31.5">
      <c r="A376" s="125" t="str">
        <f>'приложение 1.1 '!A376</f>
        <v>2.1.2.8</v>
      </c>
      <c r="B376" s="695" t="str">
        <f>'приложение 1.1 '!B376</f>
        <v>Строительство КТПН№2 2х400кВА ДНТ "Барсовское"</v>
      </c>
      <c r="C376" s="485" t="str">
        <f>'приложение 1.1 '!C376</f>
        <v>С/П</v>
      </c>
      <c r="D376" s="457">
        <f>'приложение 1.1 '!D376</f>
        <v>0</v>
      </c>
      <c r="E376" s="457">
        <f>'приложение 1.1 '!E376</f>
        <v>0.8</v>
      </c>
      <c r="F376" s="190">
        <v>10.679499999999999</v>
      </c>
      <c r="G376" s="485">
        <f>'приложение 1.1 '!F376</f>
        <v>2018</v>
      </c>
      <c r="H376" s="485">
        <f>'приложение 1.1 '!G376</f>
        <v>2018</v>
      </c>
      <c r="I376" s="159">
        <f>'приложение 1.1 '!H376</f>
        <v>3.8</v>
      </c>
      <c r="J376" s="159">
        <f>'приложение 1.1 '!I376</f>
        <v>3.8</v>
      </c>
      <c r="K376" s="159">
        <f>'приложение 1.1 '!J376</f>
        <v>3.8</v>
      </c>
      <c r="L376" s="159">
        <f>'приложение 1.1 '!K376</f>
        <v>0</v>
      </c>
      <c r="M376" s="159">
        <f>'приложение 1.1 '!L376</f>
        <v>0.8</v>
      </c>
      <c r="N376" s="159" t="str">
        <f>'приложение 1.1 '!M376</f>
        <v>-</v>
      </c>
      <c r="O376" s="159" t="str">
        <f>'приложение 1.1 '!N376</f>
        <v>-</v>
      </c>
      <c r="P376" s="159" t="str">
        <f>'приложение 1.1 '!O376</f>
        <v>-</v>
      </c>
      <c r="Q376" s="159" t="str">
        <f>'приложение 1.1 '!P376</f>
        <v>-</v>
      </c>
      <c r="R376" s="159" t="str">
        <f>'приложение 1.1 '!Q376</f>
        <v>-</v>
      </c>
      <c r="S376" s="159" t="str">
        <f>'приложение 1.1 '!R376</f>
        <v>-</v>
      </c>
      <c r="T376" s="159" t="str">
        <f>'приложение 1.1 '!S376</f>
        <v>-</v>
      </c>
      <c r="U376" s="159" t="str">
        <f>'приложение 1.1 '!T376</f>
        <v>-</v>
      </c>
      <c r="V376" s="159">
        <f>'приложение 1.1 '!U376</f>
        <v>0</v>
      </c>
      <c r="W376" s="159">
        <f>'приложение 1.1 '!V376</f>
        <v>0.8</v>
      </c>
      <c r="X376" s="159">
        <f>'приложение 1.1 '!W376</f>
        <v>3.8</v>
      </c>
      <c r="Y376" s="159">
        <f>'приложение 1.1 '!X376</f>
        <v>0</v>
      </c>
      <c r="Z376" s="159">
        <f>'приложение 1.1 '!Y376</f>
        <v>0</v>
      </c>
      <c r="AA376" s="159">
        <f>'приложение 1.1 '!Z376</f>
        <v>0</v>
      </c>
      <c r="AB376" s="159">
        <f>'приложение 1.1 '!AA376</f>
        <v>0</v>
      </c>
      <c r="AC376" s="159">
        <f>'приложение 1.1 '!AB376</f>
        <v>3.8</v>
      </c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</row>
    <row r="377" spans="1:66" s="397" customFormat="1" ht="31.5">
      <c r="A377" s="125" t="str">
        <f>'приложение 1.1 '!A377</f>
        <v>2.1.2.9</v>
      </c>
      <c r="B377" s="695" t="str">
        <f>'приложение 1.1 '!B377</f>
        <v>Строительство КТПН-400кВА ДНТ "Чистые пруды"</v>
      </c>
      <c r="C377" s="485" t="str">
        <f>'приложение 1.1 '!C377</f>
        <v>С/П</v>
      </c>
      <c r="D377" s="457">
        <f>'приложение 1.1 '!D377</f>
        <v>0</v>
      </c>
      <c r="E377" s="457">
        <f>'приложение 1.1 '!E377</f>
        <v>0.4</v>
      </c>
      <c r="F377" s="190">
        <v>9.990499999999999</v>
      </c>
      <c r="G377" s="485">
        <f>'приложение 1.1 '!F377</f>
        <v>2018</v>
      </c>
      <c r="H377" s="485">
        <f>'приложение 1.1 '!G377</f>
        <v>2018</v>
      </c>
      <c r="I377" s="159">
        <f>'приложение 1.1 '!H377</f>
        <v>1.9</v>
      </c>
      <c r="J377" s="159">
        <f>'приложение 1.1 '!I377</f>
        <v>1.9</v>
      </c>
      <c r="K377" s="159">
        <f>'приложение 1.1 '!J377</f>
        <v>1.9</v>
      </c>
      <c r="L377" s="159">
        <f>'приложение 1.1 '!K377</f>
        <v>0</v>
      </c>
      <c r="M377" s="159">
        <f>'приложение 1.1 '!L377</f>
        <v>0.4</v>
      </c>
      <c r="N377" s="159" t="str">
        <f>'приложение 1.1 '!M377</f>
        <v>-</v>
      </c>
      <c r="O377" s="159" t="str">
        <f>'приложение 1.1 '!N377</f>
        <v>-</v>
      </c>
      <c r="P377" s="159" t="str">
        <f>'приложение 1.1 '!O377</f>
        <v>-</v>
      </c>
      <c r="Q377" s="159" t="str">
        <f>'приложение 1.1 '!P377</f>
        <v>-</v>
      </c>
      <c r="R377" s="159" t="str">
        <f>'приложение 1.1 '!Q377</f>
        <v>-</v>
      </c>
      <c r="S377" s="159" t="str">
        <f>'приложение 1.1 '!R377</f>
        <v>-</v>
      </c>
      <c r="T377" s="159" t="str">
        <f>'приложение 1.1 '!S377</f>
        <v>-</v>
      </c>
      <c r="U377" s="159" t="str">
        <f>'приложение 1.1 '!T377</f>
        <v>-</v>
      </c>
      <c r="V377" s="159">
        <f>'приложение 1.1 '!U377</f>
        <v>0</v>
      </c>
      <c r="W377" s="159">
        <f>'приложение 1.1 '!V377</f>
        <v>0.4</v>
      </c>
      <c r="X377" s="159">
        <f>'приложение 1.1 '!W377</f>
        <v>1.9</v>
      </c>
      <c r="Y377" s="159">
        <f>'приложение 1.1 '!X377</f>
        <v>0</v>
      </c>
      <c r="Z377" s="159">
        <f>'приложение 1.1 '!Y377</f>
        <v>0</v>
      </c>
      <c r="AA377" s="159">
        <f>'приложение 1.1 '!Z377</f>
        <v>0</v>
      </c>
      <c r="AB377" s="159">
        <f>'приложение 1.1 '!AA377</f>
        <v>0</v>
      </c>
      <c r="AC377" s="159">
        <f>'приложение 1.1 '!AB377</f>
        <v>1.9</v>
      </c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</row>
    <row r="378" spans="1:66" s="397" customFormat="1" ht="47.25">
      <c r="A378" s="125" t="str">
        <f>'приложение 1.1 '!A378</f>
        <v>2.1.2.10</v>
      </c>
      <c r="B378" s="695" t="str">
        <f>'приложение 1.1 '!B378</f>
        <v>Строительство КТПН-400кВА Садоводческое товарищество "Энергетик-2" рабочих и служащих Сургутской ГРЭС-1</v>
      </c>
      <c r="C378" s="485" t="str">
        <f>'приложение 1.1 '!C378</f>
        <v>С/П</v>
      </c>
      <c r="D378" s="457">
        <f>'приложение 1.1 '!D378</f>
        <v>0</v>
      </c>
      <c r="E378" s="457">
        <f>'приложение 1.1 '!E378</f>
        <v>0.4</v>
      </c>
      <c r="F378" s="190">
        <v>12.401999999999999</v>
      </c>
      <c r="G378" s="485">
        <f>'приложение 1.1 '!F378</f>
        <v>2020</v>
      </c>
      <c r="H378" s="485">
        <f>'приложение 1.1 '!G378</f>
        <v>2020</v>
      </c>
      <c r="I378" s="159">
        <f>'приложение 1.1 '!H378</f>
        <v>3.8</v>
      </c>
      <c r="J378" s="159">
        <f>'приложение 1.1 '!I378</f>
        <v>3.8</v>
      </c>
      <c r="K378" s="159">
        <f>'приложение 1.1 '!J378</f>
        <v>0</v>
      </c>
      <c r="L378" s="159" t="str">
        <f>'приложение 1.1 '!K378</f>
        <v>-</v>
      </c>
      <c r="M378" s="159" t="str">
        <f>'приложение 1.1 '!L378</f>
        <v>-</v>
      </c>
      <c r="N378" s="159" t="str">
        <f>'приложение 1.1 '!M378</f>
        <v>-</v>
      </c>
      <c r="O378" s="159" t="str">
        <f>'приложение 1.1 '!N378</f>
        <v>-</v>
      </c>
      <c r="P378" s="159">
        <f>'приложение 1.1 '!O378</f>
        <v>0</v>
      </c>
      <c r="Q378" s="159">
        <f>'приложение 1.1 '!P378</f>
        <v>0.4</v>
      </c>
      <c r="R378" s="159" t="str">
        <f>'приложение 1.1 '!Q378</f>
        <v>-</v>
      </c>
      <c r="S378" s="159" t="str">
        <f>'приложение 1.1 '!R378</f>
        <v>-</v>
      </c>
      <c r="T378" s="159" t="str">
        <f>'приложение 1.1 '!S378</f>
        <v>-</v>
      </c>
      <c r="U378" s="159" t="str">
        <f>'приложение 1.1 '!T378</f>
        <v>-</v>
      </c>
      <c r="V378" s="159">
        <f>'приложение 1.1 '!U378</f>
        <v>0</v>
      </c>
      <c r="W378" s="159">
        <f>'приложение 1.1 '!V378</f>
        <v>0.4</v>
      </c>
      <c r="X378" s="159">
        <f>'приложение 1.1 '!W378</f>
        <v>0</v>
      </c>
      <c r="Y378" s="159">
        <f>'приложение 1.1 '!X378</f>
        <v>0</v>
      </c>
      <c r="Z378" s="159">
        <f>'приложение 1.1 '!Y378</f>
        <v>3.8</v>
      </c>
      <c r="AA378" s="159">
        <f>'приложение 1.1 '!Z378</f>
        <v>0</v>
      </c>
      <c r="AB378" s="159">
        <f>'приложение 1.1 '!AA378</f>
        <v>0</v>
      </c>
      <c r="AC378" s="159">
        <f>'приложение 1.1 '!AB378</f>
        <v>3.8</v>
      </c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</row>
    <row r="379" spans="1:66" s="397" customFormat="1" ht="31.5">
      <c r="A379" s="125" t="str">
        <f>'приложение 1.1 '!A379</f>
        <v>2.1.2.11</v>
      </c>
      <c r="B379" s="695" t="str">
        <f>'приложение 1.1 '!B379</f>
        <v>Строительство КТПН-400кВА ПСТ  "№30 Дорожник"</v>
      </c>
      <c r="C379" s="485" t="str">
        <f>'приложение 1.1 '!C379</f>
        <v>С/П</v>
      </c>
      <c r="D379" s="457">
        <f>'приложение 1.1 '!D379</f>
        <v>0</v>
      </c>
      <c r="E379" s="457">
        <f>'приложение 1.1 '!E379</f>
        <v>0.4</v>
      </c>
      <c r="F379" s="190">
        <v>19.980999999999998</v>
      </c>
      <c r="G379" s="485">
        <f>'приложение 1.1 '!F379</f>
        <v>2020</v>
      </c>
      <c r="H379" s="485">
        <f>'приложение 1.1 '!G379</f>
        <v>2020</v>
      </c>
      <c r="I379" s="159">
        <f>'приложение 1.1 '!H379</f>
        <v>3.8</v>
      </c>
      <c r="J379" s="159">
        <f>'приложение 1.1 '!I379</f>
        <v>3.8</v>
      </c>
      <c r="K379" s="159">
        <f>'приложение 1.1 '!J379</f>
        <v>0</v>
      </c>
      <c r="L379" s="159" t="str">
        <f>'приложение 1.1 '!K379</f>
        <v>-</v>
      </c>
      <c r="M379" s="159" t="str">
        <f>'приложение 1.1 '!L379</f>
        <v>-</v>
      </c>
      <c r="N379" s="159" t="str">
        <f>'приложение 1.1 '!M379</f>
        <v>-</v>
      </c>
      <c r="O379" s="159" t="str">
        <f>'приложение 1.1 '!N379</f>
        <v>-</v>
      </c>
      <c r="P379" s="159">
        <f>'приложение 1.1 '!O379</f>
        <v>0</v>
      </c>
      <c r="Q379" s="159">
        <f>'приложение 1.1 '!P379</f>
        <v>0.4</v>
      </c>
      <c r="R379" s="159" t="str">
        <f>'приложение 1.1 '!Q379</f>
        <v>-</v>
      </c>
      <c r="S379" s="159" t="str">
        <f>'приложение 1.1 '!R379</f>
        <v>-</v>
      </c>
      <c r="T379" s="159" t="str">
        <f>'приложение 1.1 '!S379</f>
        <v>-</v>
      </c>
      <c r="U379" s="159" t="str">
        <f>'приложение 1.1 '!T379</f>
        <v>-</v>
      </c>
      <c r="V379" s="159">
        <f>'приложение 1.1 '!U379</f>
        <v>0</v>
      </c>
      <c r="W379" s="159">
        <f>'приложение 1.1 '!V379</f>
        <v>0.4</v>
      </c>
      <c r="X379" s="159">
        <f>'приложение 1.1 '!W379</f>
        <v>0</v>
      </c>
      <c r="Y379" s="159">
        <f>'приложение 1.1 '!X379</f>
        <v>0</v>
      </c>
      <c r="Z379" s="159">
        <f>'приложение 1.1 '!Y379</f>
        <v>3.8</v>
      </c>
      <c r="AA379" s="159">
        <f>'приложение 1.1 '!Z379</f>
        <v>0</v>
      </c>
      <c r="AB379" s="159">
        <f>'приложение 1.1 '!AA379</f>
        <v>0</v>
      </c>
      <c r="AC379" s="159">
        <f>'приложение 1.1 '!AB379</f>
        <v>3.8</v>
      </c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</row>
    <row r="380" spans="1:66" s="397" customFormat="1" ht="31.5">
      <c r="A380" s="125" t="str">
        <f>'приложение 1.1 '!A380</f>
        <v>2.1.2.12</v>
      </c>
      <c r="B380" s="695" t="str">
        <f>'приложение 1.1 '!B380</f>
        <v>Строительство КТПН-400кВА ДНТ  "ДРУЖБА"</v>
      </c>
      <c r="C380" s="485" t="str">
        <f>'приложение 1.1 '!C380</f>
        <v>С/П</v>
      </c>
      <c r="D380" s="457">
        <f>'приложение 1.1 '!D380</f>
        <v>0</v>
      </c>
      <c r="E380" s="457">
        <f>'приложение 1.1 '!E380</f>
        <v>0.4</v>
      </c>
      <c r="F380" s="190">
        <v>20.325499999999998</v>
      </c>
      <c r="G380" s="485">
        <f>'приложение 1.1 '!F380</f>
        <v>2020</v>
      </c>
      <c r="H380" s="485">
        <f>'приложение 1.1 '!G380</f>
        <v>2020</v>
      </c>
      <c r="I380" s="159">
        <f>'приложение 1.1 '!H380</f>
        <v>3.8</v>
      </c>
      <c r="J380" s="159">
        <f>'приложение 1.1 '!I380</f>
        <v>3.8</v>
      </c>
      <c r="K380" s="159">
        <f>'приложение 1.1 '!J380</f>
        <v>0</v>
      </c>
      <c r="L380" s="159" t="str">
        <f>'приложение 1.1 '!K380</f>
        <v>-</v>
      </c>
      <c r="M380" s="159" t="str">
        <f>'приложение 1.1 '!L380</f>
        <v>-</v>
      </c>
      <c r="N380" s="159" t="str">
        <f>'приложение 1.1 '!M380</f>
        <v>-</v>
      </c>
      <c r="O380" s="159" t="str">
        <f>'приложение 1.1 '!N380</f>
        <v>-</v>
      </c>
      <c r="P380" s="159">
        <f>'приложение 1.1 '!O380</f>
        <v>0</v>
      </c>
      <c r="Q380" s="159">
        <f>'приложение 1.1 '!P380</f>
        <v>0.4</v>
      </c>
      <c r="R380" s="159" t="str">
        <f>'приложение 1.1 '!Q380</f>
        <v>-</v>
      </c>
      <c r="S380" s="159" t="str">
        <f>'приложение 1.1 '!R380</f>
        <v>-</v>
      </c>
      <c r="T380" s="159" t="str">
        <f>'приложение 1.1 '!S380</f>
        <v>-</v>
      </c>
      <c r="U380" s="159" t="str">
        <f>'приложение 1.1 '!T380</f>
        <v>-</v>
      </c>
      <c r="V380" s="159">
        <f>'приложение 1.1 '!U380</f>
        <v>0</v>
      </c>
      <c r="W380" s="159">
        <f>'приложение 1.1 '!V380</f>
        <v>0.4</v>
      </c>
      <c r="X380" s="159">
        <f>'приложение 1.1 '!W380</f>
        <v>0</v>
      </c>
      <c r="Y380" s="159">
        <f>'приложение 1.1 '!X380</f>
        <v>0</v>
      </c>
      <c r="Z380" s="159">
        <f>'приложение 1.1 '!Y380</f>
        <v>3.8</v>
      </c>
      <c r="AA380" s="159">
        <f>'приложение 1.1 '!Z380</f>
        <v>0</v>
      </c>
      <c r="AB380" s="159">
        <f>'приложение 1.1 '!AA380</f>
        <v>0</v>
      </c>
      <c r="AC380" s="159">
        <f>'приложение 1.1 '!AB380</f>
        <v>3.8</v>
      </c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</row>
    <row r="381" spans="1:66" s="397" customFormat="1" ht="31.5">
      <c r="A381" s="125" t="str">
        <f>'приложение 1.1 '!A381</f>
        <v>2.1.2.13</v>
      </c>
      <c r="B381" s="695" t="str">
        <f>'приложение 1.1 '!B381</f>
        <v>Строительство КТПН-400кВА ПКС "Крылья Сургута",</v>
      </c>
      <c r="C381" s="485" t="str">
        <f>'приложение 1.1 '!C381</f>
        <v>С/П</v>
      </c>
      <c r="D381" s="457">
        <f>'приложение 1.1 '!D381</f>
        <v>0</v>
      </c>
      <c r="E381" s="457">
        <f>'приложение 1.1 '!E381</f>
        <v>0.4</v>
      </c>
      <c r="F381" s="190">
        <v>12.401999999999999</v>
      </c>
      <c r="G381" s="485">
        <f>'приложение 1.1 '!F381</f>
        <v>2020</v>
      </c>
      <c r="H381" s="485">
        <f>'приложение 1.1 '!G381</f>
        <v>2020</v>
      </c>
      <c r="I381" s="159">
        <f>'приложение 1.1 '!H381</f>
        <v>3.8</v>
      </c>
      <c r="J381" s="159">
        <f>'приложение 1.1 '!I381</f>
        <v>3.8</v>
      </c>
      <c r="K381" s="159">
        <f>'приложение 1.1 '!J381</f>
        <v>0</v>
      </c>
      <c r="L381" s="159" t="str">
        <f>'приложение 1.1 '!K381</f>
        <v>-</v>
      </c>
      <c r="M381" s="159" t="str">
        <f>'приложение 1.1 '!L381</f>
        <v>-</v>
      </c>
      <c r="N381" s="159" t="str">
        <f>'приложение 1.1 '!M381</f>
        <v>-</v>
      </c>
      <c r="O381" s="159" t="str">
        <f>'приложение 1.1 '!N381</f>
        <v>-</v>
      </c>
      <c r="P381" s="159">
        <f>'приложение 1.1 '!O381</f>
        <v>0</v>
      </c>
      <c r="Q381" s="159">
        <f>'приложение 1.1 '!P381</f>
        <v>0.4</v>
      </c>
      <c r="R381" s="159" t="str">
        <f>'приложение 1.1 '!Q381</f>
        <v>-</v>
      </c>
      <c r="S381" s="159" t="str">
        <f>'приложение 1.1 '!R381</f>
        <v>-</v>
      </c>
      <c r="T381" s="159" t="str">
        <f>'приложение 1.1 '!S381</f>
        <v>-</v>
      </c>
      <c r="U381" s="159" t="str">
        <f>'приложение 1.1 '!T381</f>
        <v>-</v>
      </c>
      <c r="V381" s="159">
        <f>'приложение 1.1 '!U381</f>
        <v>0</v>
      </c>
      <c r="W381" s="159">
        <f>'приложение 1.1 '!V381</f>
        <v>0.4</v>
      </c>
      <c r="X381" s="159">
        <f>'приложение 1.1 '!W381</f>
        <v>0</v>
      </c>
      <c r="Y381" s="159">
        <f>'приложение 1.1 '!X381</f>
        <v>0</v>
      </c>
      <c r="Z381" s="159">
        <f>'приложение 1.1 '!Y381</f>
        <v>3.8</v>
      </c>
      <c r="AA381" s="159">
        <f>'приложение 1.1 '!Z381</f>
        <v>0</v>
      </c>
      <c r="AB381" s="159">
        <f>'приложение 1.1 '!AA381</f>
        <v>0</v>
      </c>
      <c r="AC381" s="159">
        <f>'приложение 1.1 '!AB381</f>
        <v>3.8</v>
      </c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</row>
    <row r="382" spans="1:66" s="397" customFormat="1" ht="31.5">
      <c r="A382" s="125" t="str">
        <f>'приложение 1.1 '!A382</f>
        <v>2.1.2.14</v>
      </c>
      <c r="B382" s="695" t="str">
        <f>'приложение 1.1 '!B382</f>
        <v>Строительство КТПН-400кВА СТ № 52 "Лесное"</v>
      </c>
      <c r="C382" s="485" t="str">
        <f>'приложение 1.1 '!C382</f>
        <v>С/П</v>
      </c>
      <c r="D382" s="457">
        <f>'приложение 1.1 '!D382</f>
        <v>0</v>
      </c>
      <c r="E382" s="457">
        <f>'приложение 1.1 '!E382</f>
        <v>0.4</v>
      </c>
      <c r="F382" s="190">
        <v>15.5025</v>
      </c>
      <c r="G382" s="485">
        <f>'приложение 1.1 '!F382</f>
        <v>2020</v>
      </c>
      <c r="H382" s="485">
        <f>'приложение 1.1 '!G382</f>
        <v>2020</v>
      </c>
      <c r="I382" s="159">
        <f>'приложение 1.1 '!H382</f>
        <v>3.8</v>
      </c>
      <c r="J382" s="159">
        <f>'приложение 1.1 '!I382</f>
        <v>3.8</v>
      </c>
      <c r="K382" s="159">
        <f>'приложение 1.1 '!J382</f>
        <v>0</v>
      </c>
      <c r="L382" s="159" t="str">
        <f>'приложение 1.1 '!K382</f>
        <v>-</v>
      </c>
      <c r="M382" s="159" t="str">
        <f>'приложение 1.1 '!L382</f>
        <v>-</v>
      </c>
      <c r="N382" s="159" t="str">
        <f>'приложение 1.1 '!M382</f>
        <v>-</v>
      </c>
      <c r="O382" s="159" t="str">
        <f>'приложение 1.1 '!N382</f>
        <v>-</v>
      </c>
      <c r="P382" s="159">
        <f>'приложение 1.1 '!O382</f>
        <v>0</v>
      </c>
      <c r="Q382" s="159">
        <f>'приложение 1.1 '!P382</f>
        <v>0.4</v>
      </c>
      <c r="R382" s="159" t="str">
        <f>'приложение 1.1 '!Q382</f>
        <v>-</v>
      </c>
      <c r="S382" s="159" t="str">
        <f>'приложение 1.1 '!R382</f>
        <v>-</v>
      </c>
      <c r="T382" s="159" t="str">
        <f>'приложение 1.1 '!S382</f>
        <v>-</v>
      </c>
      <c r="U382" s="159" t="str">
        <f>'приложение 1.1 '!T382</f>
        <v>-</v>
      </c>
      <c r="V382" s="159">
        <f>'приложение 1.1 '!U382</f>
        <v>0</v>
      </c>
      <c r="W382" s="159">
        <f>'приложение 1.1 '!V382</f>
        <v>0.4</v>
      </c>
      <c r="X382" s="159">
        <f>'приложение 1.1 '!W382</f>
        <v>0</v>
      </c>
      <c r="Y382" s="159">
        <f>'приложение 1.1 '!X382</f>
        <v>0</v>
      </c>
      <c r="Z382" s="159">
        <f>'приложение 1.1 '!Y382</f>
        <v>3.8</v>
      </c>
      <c r="AA382" s="159">
        <f>'приложение 1.1 '!Z382</f>
        <v>0</v>
      </c>
      <c r="AB382" s="159">
        <f>'приложение 1.1 '!AA382</f>
        <v>0</v>
      </c>
      <c r="AC382" s="159">
        <f>'приложение 1.1 '!AB382</f>
        <v>3.8</v>
      </c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</row>
    <row r="383" spans="1:66" s="397" customFormat="1" ht="31.5">
      <c r="A383" s="125" t="str">
        <f>'приложение 1.1 '!A383</f>
        <v>2.1.2.15</v>
      </c>
      <c r="B383" s="695" t="str">
        <f>'приложение 1.1 '!B383</f>
        <v>Строительство КТПН-400кВА СНТ  "Чистые пруды"</v>
      </c>
      <c r="C383" s="485" t="str">
        <f>'приложение 1.1 '!C383</f>
        <v>С/П</v>
      </c>
      <c r="D383" s="457">
        <f>'приложение 1.1 '!D383</f>
        <v>0</v>
      </c>
      <c r="E383" s="457">
        <f>'приложение 1.1 '!E383</f>
        <v>0.4</v>
      </c>
      <c r="F383" s="190">
        <v>14.468999999999999</v>
      </c>
      <c r="G383" s="485">
        <f>'приложение 1.1 '!F383</f>
        <v>2022</v>
      </c>
      <c r="H383" s="485">
        <f>'приложение 1.1 '!G383</f>
        <v>2022</v>
      </c>
      <c r="I383" s="159">
        <f>'приложение 1.1 '!H383</f>
        <v>3.8</v>
      </c>
      <c r="J383" s="159">
        <f>'приложение 1.1 '!I383</f>
        <v>3.8</v>
      </c>
      <c r="K383" s="159">
        <f>'приложение 1.1 '!J383</f>
        <v>0</v>
      </c>
      <c r="L383" s="159" t="str">
        <f>'приложение 1.1 '!K383</f>
        <v>-</v>
      </c>
      <c r="M383" s="159" t="str">
        <f>'приложение 1.1 '!L383</f>
        <v>-</v>
      </c>
      <c r="N383" s="159" t="str">
        <f>'приложение 1.1 '!M383</f>
        <v>-</v>
      </c>
      <c r="O383" s="159" t="str">
        <f>'приложение 1.1 '!N383</f>
        <v>-</v>
      </c>
      <c r="P383" s="159" t="str">
        <f>'приложение 1.1 '!O383</f>
        <v>-</v>
      </c>
      <c r="Q383" s="159" t="str">
        <f>'приложение 1.1 '!P383</f>
        <v>-</v>
      </c>
      <c r="R383" s="159" t="str">
        <f>'приложение 1.1 '!Q383</f>
        <v>-</v>
      </c>
      <c r="S383" s="159" t="str">
        <f>'приложение 1.1 '!R383</f>
        <v>-</v>
      </c>
      <c r="T383" s="159">
        <f>'приложение 1.1 '!S383</f>
        <v>0</v>
      </c>
      <c r="U383" s="159">
        <f>'приложение 1.1 '!T383</f>
        <v>0.4</v>
      </c>
      <c r="V383" s="159">
        <f>'приложение 1.1 '!U383</f>
        <v>0</v>
      </c>
      <c r="W383" s="159">
        <f>'приложение 1.1 '!V383</f>
        <v>0.4</v>
      </c>
      <c r="X383" s="159">
        <f>'приложение 1.1 '!W383</f>
        <v>0</v>
      </c>
      <c r="Y383" s="159">
        <f>'приложение 1.1 '!X383</f>
        <v>0</v>
      </c>
      <c r="Z383" s="159">
        <f>'приложение 1.1 '!Y383</f>
        <v>0</v>
      </c>
      <c r="AA383" s="159">
        <f>'приложение 1.1 '!Z383</f>
        <v>0</v>
      </c>
      <c r="AB383" s="159">
        <f>'приложение 1.1 '!AA383</f>
        <v>3.8</v>
      </c>
      <c r="AC383" s="159">
        <f>'приложение 1.1 '!AB383</f>
        <v>3.8</v>
      </c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</row>
    <row r="384" spans="1:66" s="397" customFormat="1" ht="31.5">
      <c r="A384" s="125" t="str">
        <f>'приложение 1.1 '!A384</f>
        <v>2.1.2.16</v>
      </c>
      <c r="B384" s="695" t="str">
        <f>'приложение 1.1 '!B384</f>
        <v>Строительство КТПН-400кВА ПССК "Чернореченский"</v>
      </c>
      <c r="C384" s="485" t="str">
        <f>'приложение 1.1 '!C384</f>
        <v>С/П</v>
      </c>
      <c r="D384" s="457">
        <f>'приложение 1.1 '!D384</f>
        <v>0</v>
      </c>
      <c r="E384" s="457">
        <f>'приложение 1.1 '!E384</f>
        <v>0.4</v>
      </c>
      <c r="F384" s="190">
        <v>16.880499999999998</v>
      </c>
      <c r="G384" s="485">
        <f>'приложение 1.1 '!F384</f>
        <v>2022</v>
      </c>
      <c r="H384" s="485">
        <f>'приложение 1.1 '!G384</f>
        <v>2022</v>
      </c>
      <c r="I384" s="159">
        <f>'приложение 1.1 '!H384</f>
        <v>3.8</v>
      </c>
      <c r="J384" s="159">
        <f>'приложение 1.1 '!I384</f>
        <v>3.8</v>
      </c>
      <c r="K384" s="159">
        <f>'приложение 1.1 '!J384</f>
        <v>0</v>
      </c>
      <c r="L384" s="159" t="str">
        <f>'приложение 1.1 '!K384</f>
        <v>-</v>
      </c>
      <c r="M384" s="159" t="str">
        <f>'приложение 1.1 '!L384</f>
        <v>-</v>
      </c>
      <c r="N384" s="159" t="str">
        <f>'приложение 1.1 '!M384</f>
        <v>-</v>
      </c>
      <c r="O384" s="159" t="str">
        <f>'приложение 1.1 '!N384</f>
        <v>-</v>
      </c>
      <c r="P384" s="159" t="str">
        <f>'приложение 1.1 '!O384</f>
        <v>-</v>
      </c>
      <c r="Q384" s="159" t="str">
        <f>'приложение 1.1 '!P384</f>
        <v>-</v>
      </c>
      <c r="R384" s="159" t="str">
        <f>'приложение 1.1 '!Q384</f>
        <v>-</v>
      </c>
      <c r="S384" s="159" t="str">
        <f>'приложение 1.1 '!R384</f>
        <v>-</v>
      </c>
      <c r="T384" s="159">
        <f>'приложение 1.1 '!S384</f>
        <v>0</v>
      </c>
      <c r="U384" s="159">
        <f>'приложение 1.1 '!T384</f>
        <v>0.4</v>
      </c>
      <c r="V384" s="159">
        <f>'приложение 1.1 '!U384</f>
        <v>0</v>
      </c>
      <c r="W384" s="159">
        <f>'приложение 1.1 '!V384</f>
        <v>0.4</v>
      </c>
      <c r="X384" s="159">
        <f>'приложение 1.1 '!W384</f>
        <v>0</v>
      </c>
      <c r="Y384" s="159">
        <f>'приложение 1.1 '!X384</f>
        <v>0</v>
      </c>
      <c r="Z384" s="159">
        <f>'приложение 1.1 '!Y384</f>
        <v>0</v>
      </c>
      <c r="AA384" s="159">
        <f>'приложение 1.1 '!Z384</f>
        <v>0</v>
      </c>
      <c r="AB384" s="159">
        <f>'приложение 1.1 '!AA384</f>
        <v>3.8</v>
      </c>
      <c r="AC384" s="159">
        <f>'приложение 1.1 '!AB384</f>
        <v>3.8</v>
      </c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</row>
    <row r="385" spans="1:66" s="397" customFormat="1" ht="31.5">
      <c r="A385" s="125" t="str">
        <f>'приложение 1.1 '!A385</f>
        <v>2.1.2.17</v>
      </c>
      <c r="B385" s="695" t="str">
        <f>'приложение 1.1 '!B385</f>
        <v>Строительство КТПН-400кВА ПСДСК    "ПОДВОДНИК"</v>
      </c>
      <c r="C385" s="485" t="str">
        <f>'приложение 1.1 '!C385</f>
        <v>С/П</v>
      </c>
      <c r="D385" s="457">
        <f>'приложение 1.1 '!D385</f>
        <v>0</v>
      </c>
      <c r="E385" s="457">
        <f>'приложение 1.1 '!E385</f>
        <v>0.4</v>
      </c>
      <c r="F385" s="190">
        <v>8.956999999999999</v>
      </c>
      <c r="G385" s="485">
        <f>'приложение 1.1 '!F385</f>
        <v>2022</v>
      </c>
      <c r="H385" s="485">
        <f>'приложение 1.1 '!G385</f>
        <v>2022</v>
      </c>
      <c r="I385" s="159">
        <f>'приложение 1.1 '!H385</f>
        <v>3.8</v>
      </c>
      <c r="J385" s="159">
        <f>'приложение 1.1 '!I385</f>
        <v>3.8</v>
      </c>
      <c r="K385" s="159">
        <f>'приложение 1.1 '!J385</f>
        <v>0</v>
      </c>
      <c r="L385" s="159" t="str">
        <f>'приложение 1.1 '!K385</f>
        <v>-</v>
      </c>
      <c r="M385" s="159" t="str">
        <f>'приложение 1.1 '!L385</f>
        <v>-</v>
      </c>
      <c r="N385" s="159" t="str">
        <f>'приложение 1.1 '!M385</f>
        <v>-</v>
      </c>
      <c r="O385" s="159" t="str">
        <f>'приложение 1.1 '!N385</f>
        <v>-</v>
      </c>
      <c r="P385" s="159" t="str">
        <f>'приложение 1.1 '!O385</f>
        <v>-</v>
      </c>
      <c r="Q385" s="159" t="str">
        <f>'приложение 1.1 '!P385</f>
        <v>-</v>
      </c>
      <c r="R385" s="159" t="str">
        <f>'приложение 1.1 '!Q385</f>
        <v>-</v>
      </c>
      <c r="S385" s="159" t="str">
        <f>'приложение 1.1 '!R385</f>
        <v>-</v>
      </c>
      <c r="T385" s="159">
        <f>'приложение 1.1 '!S385</f>
        <v>0</v>
      </c>
      <c r="U385" s="159">
        <f>'приложение 1.1 '!T385</f>
        <v>0.4</v>
      </c>
      <c r="V385" s="159">
        <f>'приложение 1.1 '!U385</f>
        <v>0</v>
      </c>
      <c r="W385" s="159">
        <f>'приложение 1.1 '!V385</f>
        <v>0.4</v>
      </c>
      <c r="X385" s="159">
        <f>'приложение 1.1 '!W385</f>
        <v>0</v>
      </c>
      <c r="Y385" s="159">
        <f>'приложение 1.1 '!X385</f>
        <v>0</v>
      </c>
      <c r="Z385" s="159">
        <f>'приложение 1.1 '!Y385</f>
        <v>0</v>
      </c>
      <c r="AA385" s="159">
        <f>'приложение 1.1 '!Z385</f>
        <v>0</v>
      </c>
      <c r="AB385" s="159">
        <f>'приложение 1.1 '!AA385</f>
        <v>3.8</v>
      </c>
      <c r="AC385" s="159">
        <f>'приложение 1.1 '!AB385</f>
        <v>3.8</v>
      </c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</row>
    <row r="386" spans="1:66" s="397" customFormat="1" ht="31.5">
      <c r="A386" s="125" t="str">
        <f>'приложение 1.1 '!A386</f>
        <v>2.1.2.18</v>
      </c>
      <c r="B386" s="695" t="str">
        <f>'приложение 1.1 '!B386</f>
        <v>Строительство КТПН-400кВА СОПК "Родничок" № 61</v>
      </c>
      <c r="C386" s="485" t="str">
        <f>'приложение 1.1 '!C386</f>
        <v>С/П</v>
      </c>
      <c r="D386" s="457">
        <f>'приложение 1.1 '!D386</f>
        <v>0</v>
      </c>
      <c r="E386" s="457">
        <f>'приложение 1.1 '!E386</f>
        <v>0.4</v>
      </c>
      <c r="F386" s="190">
        <v>17.224999999999998</v>
      </c>
      <c r="G386" s="485">
        <f>'приложение 1.1 '!F386</f>
        <v>2022</v>
      </c>
      <c r="H386" s="485">
        <f>'приложение 1.1 '!G386</f>
        <v>2022</v>
      </c>
      <c r="I386" s="159">
        <f>'приложение 1.1 '!H386</f>
        <v>3.8</v>
      </c>
      <c r="J386" s="159">
        <f>'приложение 1.1 '!I386</f>
        <v>3.8</v>
      </c>
      <c r="K386" s="159">
        <f>'приложение 1.1 '!J386</f>
        <v>0</v>
      </c>
      <c r="L386" s="159" t="str">
        <f>'приложение 1.1 '!K386</f>
        <v>-</v>
      </c>
      <c r="M386" s="159" t="str">
        <f>'приложение 1.1 '!L386</f>
        <v>-</v>
      </c>
      <c r="N386" s="159" t="str">
        <f>'приложение 1.1 '!M386</f>
        <v>-</v>
      </c>
      <c r="O386" s="159" t="str">
        <f>'приложение 1.1 '!N386</f>
        <v>-</v>
      </c>
      <c r="P386" s="159" t="str">
        <f>'приложение 1.1 '!O386</f>
        <v>-</v>
      </c>
      <c r="Q386" s="159" t="str">
        <f>'приложение 1.1 '!P386</f>
        <v>-</v>
      </c>
      <c r="R386" s="159" t="str">
        <f>'приложение 1.1 '!Q386</f>
        <v>-</v>
      </c>
      <c r="S386" s="159" t="str">
        <f>'приложение 1.1 '!R386</f>
        <v>-</v>
      </c>
      <c r="T386" s="159">
        <f>'приложение 1.1 '!S386</f>
        <v>0</v>
      </c>
      <c r="U386" s="159">
        <f>'приложение 1.1 '!T386</f>
        <v>0.4</v>
      </c>
      <c r="V386" s="159">
        <f>'приложение 1.1 '!U386</f>
        <v>0</v>
      </c>
      <c r="W386" s="159">
        <f>'приложение 1.1 '!V386</f>
        <v>0.4</v>
      </c>
      <c r="X386" s="159">
        <f>'приложение 1.1 '!W386</f>
        <v>0</v>
      </c>
      <c r="Y386" s="159">
        <f>'приложение 1.1 '!X386</f>
        <v>0</v>
      </c>
      <c r="Z386" s="159">
        <f>'приложение 1.1 '!Y386</f>
        <v>0</v>
      </c>
      <c r="AA386" s="159">
        <f>'приложение 1.1 '!Z386</f>
        <v>0</v>
      </c>
      <c r="AB386" s="159">
        <f>'приложение 1.1 '!AA386</f>
        <v>3.8</v>
      </c>
      <c r="AC386" s="159">
        <f>'приложение 1.1 '!AB386</f>
        <v>3.8</v>
      </c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</row>
    <row r="387" spans="1:66">
      <c r="A387" s="125" t="str">
        <f>'приложение 1.1 '!A387</f>
        <v>2.1.2.19</v>
      </c>
      <c r="B387" s="695" t="str">
        <f>'приложение 1.1 '!B387</f>
        <v>Строительство КТПН-400кВА СНТ "Газовик"</v>
      </c>
      <c r="C387" s="485" t="str">
        <f>'приложение 1.1 '!C387</f>
        <v>С/П</v>
      </c>
      <c r="D387" s="457">
        <f>'приложение 1.1 '!D387</f>
        <v>0</v>
      </c>
      <c r="E387" s="457">
        <f>'приложение 1.1 '!E387</f>
        <v>0.4</v>
      </c>
      <c r="F387" s="190">
        <v>17.569499999999998</v>
      </c>
      <c r="G387" s="485">
        <f>'приложение 1.1 '!F387</f>
        <v>2022</v>
      </c>
      <c r="H387" s="485">
        <f>'приложение 1.1 '!G387</f>
        <v>2022</v>
      </c>
      <c r="I387" s="159">
        <f>'приложение 1.1 '!H387</f>
        <v>3.8</v>
      </c>
      <c r="J387" s="159">
        <f>'приложение 1.1 '!I387</f>
        <v>3.8</v>
      </c>
      <c r="K387" s="159">
        <f>'приложение 1.1 '!J387</f>
        <v>0</v>
      </c>
      <c r="L387" s="159" t="str">
        <f>'приложение 1.1 '!K387</f>
        <v>-</v>
      </c>
      <c r="M387" s="159" t="str">
        <f>'приложение 1.1 '!L387</f>
        <v>-</v>
      </c>
      <c r="N387" s="159" t="str">
        <f>'приложение 1.1 '!M387</f>
        <v>-</v>
      </c>
      <c r="O387" s="159" t="str">
        <f>'приложение 1.1 '!N387</f>
        <v>-</v>
      </c>
      <c r="P387" s="159" t="str">
        <f>'приложение 1.1 '!O387</f>
        <v>-</v>
      </c>
      <c r="Q387" s="159" t="str">
        <f>'приложение 1.1 '!P387</f>
        <v>-</v>
      </c>
      <c r="R387" s="159" t="str">
        <f>'приложение 1.1 '!Q387</f>
        <v>-</v>
      </c>
      <c r="S387" s="159" t="str">
        <f>'приложение 1.1 '!R387</f>
        <v>-</v>
      </c>
      <c r="T387" s="159">
        <f>'приложение 1.1 '!S387</f>
        <v>0</v>
      </c>
      <c r="U387" s="159">
        <f>'приложение 1.1 '!T387</f>
        <v>0.4</v>
      </c>
      <c r="V387" s="159">
        <f>'приложение 1.1 '!U387</f>
        <v>0</v>
      </c>
      <c r="W387" s="159">
        <f>'приложение 1.1 '!V387</f>
        <v>0.4</v>
      </c>
      <c r="X387" s="159">
        <f>'приложение 1.1 '!W387</f>
        <v>0</v>
      </c>
      <c r="Y387" s="159">
        <f>'приложение 1.1 '!X387</f>
        <v>0</v>
      </c>
      <c r="Z387" s="159">
        <f>'приложение 1.1 '!Y387</f>
        <v>0</v>
      </c>
      <c r="AA387" s="159">
        <f>'приложение 1.1 '!Z387</f>
        <v>0</v>
      </c>
      <c r="AB387" s="159">
        <f>'приложение 1.1 '!AA387</f>
        <v>3.8</v>
      </c>
      <c r="AC387" s="159">
        <f>'приложение 1.1 '!AB387</f>
        <v>3.8</v>
      </c>
    </row>
    <row r="388" spans="1:66" ht="31.5">
      <c r="A388" s="125" t="str">
        <f>'приложение 1.1 '!A388</f>
        <v>2.1.2.20</v>
      </c>
      <c r="B388" s="695" t="str">
        <f>'приложение 1.1 '!B388</f>
        <v>Строительство КТПН-400кВА СТ  № 13 "МАЙ"</v>
      </c>
      <c r="C388" s="485" t="str">
        <f>'приложение 1.1 '!C388</f>
        <v>С/П</v>
      </c>
      <c r="D388" s="457">
        <f>'приложение 1.1 '!D388</f>
        <v>0</v>
      </c>
      <c r="E388" s="457">
        <f>'приложение 1.1 '!E388</f>
        <v>0.4</v>
      </c>
      <c r="F388" s="190">
        <v>17.224999999999998</v>
      </c>
      <c r="G388" s="485">
        <f>'приложение 1.1 '!F388</f>
        <v>2022</v>
      </c>
      <c r="H388" s="485">
        <f>'приложение 1.1 '!G388</f>
        <v>2022</v>
      </c>
      <c r="I388" s="159">
        <f>'приложение 1.1 '!H388</f>
        <v>3.8</v>
      </c>
      <c r="J388" s="159">
        <f>'приложение 1.1 '!I388</f>
        <v>3.8</v>
      </c>
      <c r="K388" s="159">
        <f>'приложение 1.1 '!J388</f>
        <v>0</v>
      </c>
      <c r="L388" s="159" t="str">
        <f>'приложение 1.1 '!K388</f>
        <v>-</v>
      </c>
      <c r="M388" s="159" t="str">
        <f>'приложение 1.1 '!L388</f>
        <v>-</v>
      </c>
      <c r="N388" s="159" t="str">
        <f>'приложение 1.1 '!M388</f>
        <v>-</v>
      </c>
      <c r="O388" s="159" t="str">
        <f>'приложение 1.1 '!N388</f>
        <v>-</v>
      </c>
      <c r="P388" s="159" t="str">
        <f>'приложение 1.1 '!O388</f>
        <v>-</v>
      </c>
      <c r="Q388" s="159" t="str">
        <f>'приложение 1.1 '!P388</f>
        <v>-</v>
      </c>
      <c r="R388" s="159" t="str">
        <f>'приложение 1.1 '!Q388</f>
        <v>-</v>
      </c>
      <c r="S388" s="159" t="str">
        <f>'приложение 1.1 '!R388</f>
        <v>-</v>
      </c>
      <c r="T388" s="159">
        <f>'приложение 1.1 '!S388</f>
        <v>0</v>
      </c>
      <c r="U388" s="159">
        <f>'приложение 1.1 '!T388</f>
        <v>0.4</v>
      </c>
      <c r="V388" s="159">
        <f>'приложение 1.1 '!U388</f>
        <v>0</v>
      </c>
      <c r="W388" s="159">
        <f>'приложение 1.1 '!V388</f>
        <v>0.4</v>
      </c>
      <c r="X388" s="159">
        <f>'приложение 1.1 '!W388</f>
        <v>0</v>
      </c>
      <c r="Y388" s="159">
        <f>'приложение 1.1 '!X388</f>
        <v>0</v>
      </c>
      <c r="Z388" s="159">
        <f>'приложение 1.1 '!Y388</f>
        <v>0</v>
      </c>
      <c r="AA388" s="159">
        <f>'приложение 1.1 '!Z388</f>
        <v>0</v>
      </c>
      <c r="AB388" s="159">
        <f>'приложение 1.1 '!AA388</f>
        <v>3.8</v>
      </c>
      <c r="AC388" s="159">
        <f>'приложение 1.1 '!AB388</f>
        <v>3.8</v>
      </c>
    </row>
    <row r="389" spans="1:66" ht="31.5">
      <c r="A389" s="125" t="str">
        <f>'приложение 1.1 '!A389</f>
        <v>2.1.2.21</v>
      </c>
      <c r="B389" s="695" t="str">
        <f>'приложение 1.1 '!B389</f>
        <v>Строительство КТПН-400кВА ПДК "Крылья Сургута"-2</v>
      </c>
      <c r="C389" s="485" t="str">
        <f>'приложение 1.1 '!C389</f>
        <v>С/П</v>
      </c>
      <c r="D389" s="457">
        <f>'приложение 1.1 '!D389</f>
        <v>0</v>
      </c>
      <c r="E389" s="457">
        <f>'приложение 1.1 '!E389</f>
        <v>0.4</v>
      </c>
      <c r="F389" s="190">
        <v>19.980999999999998</v>
      </c>
      <c r="G389" s="485">
        <f>'приложение 1.1 '!F389</f>
        <v>2022</v>
      </c>
      <c r="H389" s="485">
        <f>'приложение 1.1 '!G389</f>
        <v>2022</v>
      </c>
      <c r="I389" s="159">
        <f>'приложение 1.1 '!H389</f>
        <v>3.8</v>
      </c>
      <c r="J389" s="159">
        <f>'приложение 1.1 '!I389</f>
        <v>3.8</v>
      </c>
      <c r="K389" s="159">
        <f>'приложение 1.1 '!J389</f>
        <v>0</v>
      </c>
      <c r="L389" s="159" t="str">
        <f>'приложение 1.1 '!K389</f>
        <v>-</v>
      </c>
      <c r="M389" s="159" t="str">
        <f>'приложение 1.1 '!L389</f>
        <v>-</v>
      </c>
      <c r="N389" s="159" t="str">
        <f>'приложение 1.1 '!M389</f>
        <v>-</v>
      </c>
      <c r="O389" s="159" t="str">
        <f>'приложение 1.1 '!N389</f>
        <v>-</v>
      </c>
      <c r="P389" s="159" t="str">
        <f>'приложение 1.1 '!O389</f>
        <v>-</v>
      </c>
      <c r="Q389" s="159" t="str">
        <f>'приложение 1.1 '!P389</f>
        <v>-</v>
      </c>
      <c r="R389" s="159" t="str">
        <f>'приложение 1.1 '!Q389</f>
        <v>-</v>
      </c>
      <c r="S389" s="159" t="str">
        <f>'приложение 1.1 '!R389</f>
        <v>-</v>
      </c>
      <c r="T389" s="159">
        <f>'приложение 1.1 '!S389</f>
        <v>0</v>
      </c>
      <c r="U389" s="159">
        <f>'приложение 1.1 '!T389</f>
        <v>0.4</v>
      </c>
      <c r="V389" s="159">
        <f>'приложение 1.1 '!U389</f>
        <v>0</v>
      </c>
      <c r="W389" s="159">
        <f>'приложение 1.1 '!V389</f>
        <v>0.4</v>
      </c>
      <c r="X389" s="159">
        <f>'приложение 1.1 '!W389</f>
        <v>0</v>
      </c>
      <c r="Y389" s="159">
        <f>'приложение 1.1 '!X389</f>
        <v>0</v>
      </c>
      <c r="Z389" s="159">
        <f>'приложение 1.1 '!Y389</f>
        <v>0</v>
      </c>
      <c r="AA389" s="159">
        <f>'приложение 1.1 '!Z389</f>
        <v>0</v>
      </c>
      <c r="AB389" s="159">
        <f>'приложение 1.1 '!AA389</f>
        <v>3.8</v>
      </c>
      <c r="AC389" s="159">
        <f>'приложение 1.1 '!AB389</f>
        <v>3.8</v>
      </c>
    </row>
    <row r="390" spans="1:66" ht="31.5">
      <c r="A390" s="125" t="str">
        <f>'приложение 1.1 '!A390</f>
        <v>2.1.2.22</v>
      </c>
      <c r="B390" s="695" t="str">
        <f>'приложение 1.1 '!B390</f>
        <v>Строительство КТПН-400кВА ПДК "Крылья Сургута - Кафт"</v>
      </c>
      <c r="C390" s="485" t="str">
        <f>'приложение 1.1 '!C390</f>
        <v>С/П</v>
      </c>
      <c r="D390" s="457">
        <f>'приложение 1.1 '!D390</f>
        <v>0</v>
      </c>
      <c r="E390" s="457">
        <f>'приложение 1.1 '!E390</f>
        <v>0.4</v>
      </c>
      <c r="F390" s="190">
        <v>20.325499999999998</v>
      </c>
      <c r="G390" s="485">
        <f>'приложение 1.1 '!F390</f>
        <v>2019</v>
      </c>
      <c r="H390" s="485">
        <f>'приложение 1.1 '!G390</f>
        <v>2019</v>
      </c>
      <c r="I390" s="159">
        <f>'приложение 1.1 '!H390</f>
        <v>3.8</v>
      </c>
      <c r="J390" s="159">
        <f>'приложение 1.1 '!I390</f>
        <v>3.8</v>
      </c>
      <c r="K390" s="159">
        <f>'приложение 1.1 '!J390</f>
        <v>0</v>
      </c>
      <c r="L390" s="159" t="str">
        <f>'приложение 1.1 '!K390</f>
        <v>-</v>
      </c>
      <c r="M390" s="159" t="str">
        <f>'приложение 1.1 '!L390</f>
        <v>-</v>
      </c>
      <c r="N390" s="159">
        <f>'приложение 1.1 '!M390</f>
        <v>0</v>
      </c>
      <c r="O390" s="159">
        <f>'приложение 1.1 '!N390</f>
        <v>0.4</v>
      </c>
      <c r="P390" s="159" t="str">
        <f>'приложение 1.1 '!O390</f>
        <v>-</v>
      </c>
      <c r="Q390" s="159" t="str">
        <f>'приложение 1.1 '!P390</f>
        <v>-</v>
      </c>
      <c r="R390" s="159" t="str">
        <f>'приложение 1.1 '!Q390</f>
        <v>-</v>
      </c>
      <c r="S390" s="159" t="str">
        <f>'приложение 1.1 '!R390</f>
        <v>-</v>
      </c>
      <c r="T390" s="159" t="str">
        <f>'приложение 1.1 '!S390</f>
        <v>-</v>
      </c>
      <c r="U390" s="159" t="str">
        <f>'приложение 1.1 '!T390</f>
        <v>-</v>
      </c>
      <c r="V390" s="159">
        <f>'приложение 1.1 '!U390</f>
        <v>0</v>
      </c>
      <c r="W390" s="159">
        <f>'приложение 1.1 '!V390</f>
        <v>0.4</v>
      </c>
      <c r="X390" s="159">
        <f>'приложение 1.1 '!W390</f>
        <v>0</v>
      </c>
      <c r="Y390" s="159">
        <f>'приложение 1.1 '!X390</f>
        <v>3.8</v>
      </c>
      <c r="Z390" s="159">
        <f>'приложение 1.1 '!Y390</f>
        <v>0</v>
      </c>
      <c r="AA390" s="159">
        <f>'приложение 1.1 '!Z390</f>
        <v>0</v>
      </c>
      <c r="AB390" s="159">
        <f>'приложение 1.1 '!AA390</f>
        <v>0</v>
      </c>
      <c r="AC390" s="159">
        <f>'приложение 1.1 '!AB390</f>
        <v>3.8</v>
      </c>
    </row>
    <row r="391" spans="1:66" ht="31.5">
      <c r="A391" s="125" t="str">
        <f>'приложение 1.1 '!A391</f>
        <v>2.1.2.23</v>
      </c>
      <c r="B391" s="695" t="str">
        <f>'приложение 1.1 '!B391</f>
        <v>Строительство КТПН-400кВА ДНТ "Тихий Бор"</v>
      </c>
      <c r="C391" s="485" t="str">
        <f>'приложение 1.1 '!C391</f>
        <v>С/П</v>
      </c>
      <c r="D391" s="457">
        <f>'приложение 1.1 '!D391</f>
        <v>0</v>
      </c>
      <c r="E391" s="457">
        <f>'приложение 1.1 '!E391</f>
        <v>0.4</v>
      </c>
      <c r="F391" s="190">
        <v>12.401999999999999</v>
      </c>
      <c r="G391" s="485">
        <f>'приложение 1.1 '!F391</f>
        <v>2019</v>
      </c>
      <c r="H391" s="485">
        <f>'приложение 1.1 '!G391</f>
        <v>2019</v>
      </c>
      <c r="I391" s="159">
        <f>'приложение 1.1 '!H391</f>
        <v>3.8</v>
      </c>
      <c r="J391" s="159">
        <f>'приложение 1.1 '!I391</f>
        <v>3.8</v>
      </c>
      <c r="K391" s="159">
        <f>'приложение 1.1 '!J391</f>
        <v>0</v>
      </c>
      <c r="L391" s="159" t="str">
        <f>'приложение 1.1 '!K391</f>
        <v>-</v>
      </c>
      <c r="M391" s="159" t="str">
        <f>'приложение 1.1 '!L391</f>
        <v>-</v>
      </c>
      <c r="N391" s="159">
        <f>'приложение 1.1 '!M391</f>
        <v>0</v>
      </c>
      <c r="O391" s="159">
        <f>'приложение 1.1 '!N391</f>
        <v>0.4</v>
      </c>
      <c r="P391" s="159" t="str">
        <f>'приложение 1.1 '!O391</f>
        <v>-</v>
      </c>
      <c r="Q391" s="159" t="str">
        <f>'приложение 1.1 '!P391</f>
        <v>-</v>
      </c>
      <c r="R391" s="159" t="str">
        <f>'приложение 1.1 '!Q391</f>
        <v>-</v>
      </c>
      <c r="S391" s="159" t="str">
        <f>'приложение 1.1 '!R391</f>
        <v>-</v>
      </c>
      <c r="T391" s="159" t="str">
        <f>'приложение 1.1 '!S391</f>
        <v>-</v>
      </c>
      <c r="U391" s="159" t="str">
        <f>'приложение 1.1 '!T391</f>
        <v>-</v>
      </c>
      <c r="V391" s="159">
        <f>'приложение 1.1 '!U391</f>
        <v>0</v>
      </c>
      <c r="W391" s="159">
        <f>'приложение 1.1 '!V391</f>
        <v>0.4</v>
      </c>
      <c r="X391" s="159">
        <f>'приложение 1.1 '!W391</f>
        <v>0</v>
      </c>
      <c r="Y391" s="159">
        <f>'приложение 1.1 '!X391</f>
        <v>3.8</v>
      </c>
      <c r="Z391" s="159">
        <f>'приложение 1.1 '!Y391</f>
        <v>0</v>
      </c>
      <c r="AA391" s="159">
        <f>'приложение 1.1 '!Z391</f>
        <v>0</v>
      </c>
      <c r="AB391" s="159">
        <f>'приложение 1.1 '!AA391</f>
        <v>0</v>
      </c>
      <c r="AC391" s="159">
        <f>'приложение 1.1 '!AB391</f>
        <v>3.8</v>
      </c>
    </row>
    <row r="392" spans="1:66" s="397" customFormat="1" ht="31.5">
      <c r="A392" s="125" t="str">
        <f>'приложение 1.1 '!A392</f>
        <v>2.1.2.24</v>
      </c>
      <c r="B392" s="695" t="str">
        <f>'приложение 1.1 '!B392</f>
        <v>Строительство КТПН-400кВА ДПК "Жемчужина"</v>
      </c>
      <c r="C392" s="485" t="str">
        <f>'приложение 1.1 '!C392</f>
        <v>С/П</v>
      </c>
      <c r="D392" s="457">
        <f>'приложение 1.1 '!D392</f>
        <v>0</v>
      </c>
      <c r="E392" s="457">
        <f>'приложение 1.1 '!E392</f>
        <v>0.4</v>
      </c>
      <c r="F392" s="190">
        <v>15.5025</v>
      </c>
      <c r="G392" s="485">
        <f>'приложение 1.1 '!F392</f>
        <v>2019</v>
      </c>
      <c r="H392" s="485">
        <f>'приложение 1.1 '!G392</f>
        <v>2019</v>
      </c>
      <c r="I392" s="159">
        <f>'приложение 1.1 '!H392</f>
        <v>3.8</v>
      </c>
      <c r="J392" s="159">
        <f>'приложение 1.1 '!I392</f>
        <v>3.8</v>
      </c>
      <c r="K392" s="159">
        <f>'приложение 1.1 '!J392</f>
        <v>0</v>
      </c>
      <c r="L392" s="159" t="str">
        <f>'приложение 1.1 '!K392</f>
        <v>-</v>
      </c>
      <c r="M392" s="159" t="str">
        <f>'приложение 1.1 '!L392</f>
        <v>-</v>
      </c>
      <c r="N392" s="159">
        <f>'приложение 1.1 '!M392</f>
        <v>0</v>
      </c>
      <c r="O392" s="159">
        <f>'приложение 1.1 '!N392</f>
        <v>0.4</v>
      </c>
      <c r="P392" s="159" t="str">
        <f>'приложение 1.1 '!O392</f>
        <v>-</v>
      </c>
      <c r="Q392" s="159" t="str">
        <f>'приложение 1.1 '!P392</f>
        <v>-</v>
      </c>
      <c r="R392" s="159" t="str">
        <f>'приложение 1.1 '!Q392</f>
        <v>-</v>
      </c>
      <c r="S392" s="159" t="str">
        <f>'приложение 1.1 '!R392</f>
        <v>-</v>
      </c>
      <c r="T392" s="159" t="str">
        <f>'приложение 1.1 '!S392</f>
        <v>-</v>
      </c>
      <c r="U392" s="159" t="str">
        <f>'приложение 1.1 '!T392</f>
        <v>-</v>
      </c>
      <c r="V392" s="159">
        <f>'приложение 1.1 '!U392</f>
        <v>0</v>
      </c>
      <c r="W392" s="159">
        <f>'приложение 1.1 '!V392</f>
        <v>0.4</v>
      </c>
      <c r="X392" s="159">
        <f>'приложение 1.1 '!W392</f>
        <v>0</v>
      </c>
      <c r="Y392" s="159">
        <f>'приложение 1.1 '!X392</f>
        <v>3.8</v>
      </c>
      <c r="Z392" s="159">
        <f>'приложение 1.1 '!Y392</f>
        <v>0</v>
      </c>
      <c r="AA392" s="159">
        <f>'приложение 1.1 '!Z392</f>
        <v>0</v>
      </c>
      <c r="AB392" s="159">
        <f>'приложение 1.1 '!AA392</f>
        <v>0</v>
      </c>
      <c r="AC392" s="159">
        <f>'приложение 1.1 '!AB392</f>
        <v>3.8</v>
      </c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</row>
    <row r="393" spans="1:66">
      <c r="A393" s="125" t="str">
        <f>'приложение 1.1 '!A393</f>
        <v>2.1.2.25</v>
      </c>
      <c r="B393" s="695" t="str">
        <f>'приложение 1.1 '!B393</f>
        <v>Строительство КТПН-400кВА ПСК Искра</v>
      </c>
      <c r="C393" s="485" t="str">
        <f>'приложение 1.1 '!C393</f>
        <v>С/П</v>
      </c>
      <c r="D393" s="457">
        <f>'приложение 1.1 '!D393</f>
        <v>0</v>
      </c>
      <c r="E393" s="457">
        <f>'приложение 1.1 '!E393</f>
        <v>0.4</v>
      </c>
      <c r="F393" s="190">
        <v>14.468999999999999</v>
      </c>
      <c r="G393" s="485">
        <f>'приложение 1.1 '!F393</f>
        <v>2019</v>
      </c>
      <c r="H393" s="485">
        <f>'приложение 1.1 '!G393</f>
        <v>2019</v>
      </c>
      <c r="I393" s="159">
        <f>'приложение 1.1 '!H393</f>
        <v>3.8</v>
      </c>
      <c r="J393" s="159">
        <f>'приложение 1.1 '!I393</f>
        <v>3.8</v>
      </c>
      <c r="K393" s="159">
        <f>'приложение 1.1 '!J393</f>
        <v>0</v>
      </c>
      <c r="L393" s="159" t="str">
        <f>'приложение 1.1 '!K393</f>
        <v>-</v>
      </c>
      <c r="M393" s="159" t="str">
        <f>'приложение 1.1 '!L393</f>
        <v>-</v>
      </c>
      <c r="N393" s="159">
        <f>'приложение 1.1 '!M393</f>
        <v>0</v>
      </c>
      <c r="O393" s="159">
        <f>'приложение 1.1 '!N393</f>
        <v>0.4</v>
      </c>
      <c r="P393" s="159" t="str">
        <f>'приложение 1.1 '!O393</f>
        <v>-</v>
      </c>
      <c r="Q393" s="159" t="str">
        <f>'приложение 1.1 '!P393</f>
        <v>-</v>
      </c>
      <c r="R393" s="159" t="str">
        <f>'приложение 1.1 '!Q393</f>
        <v>-</v>
      </c>
      <c r="S393" s="159" t="str">
        <f>'приложение 1.1 '!R393</f>
        <v>-</v>
      </c>
      <c r="T393" s="159" t="str">
        <f>'приложение 1.1 '!S393</f>
        <v>-</v>
      </c>
      <c r="U393" s="159" t="str">
        <f>'приложение 1.1 '!T393</f>
        <v>-</v>
      </c>
      <c r="V393" s="159">
        <f>'приложение 1.1 '!U393</f>
        <v>0</v>
      </c>
      <c r="W393" s="159">
        <f>'приложение 1.1 '!V393</f>
        <v>0.4</v>
      </c>
      <c r="X393" s="159">
        <f>'приложение 1.1 '!W393</f>
        <v>0</v>
      </c>
      <c r="Y393" s="159">
        <f>'приложение 1.1 '!X393</f>
        <v>3.8</v>
      </c>
      <c r="Z393" s="159">
        <f>'приложение 1.1 '!Y393</f>
        <v>0</v>
      </c>
      <c r="AA393" s="159">
        <f>'приложение 1.1 '!Z393</f>
        <v>0</v>
      </c>
      <c r="AB393" s="159">
        <f>'приложение 1.1 '!AA393</f>
        <v>0</v>
      </c>
      <c r="AC393" s="159">
        <f>'приложение 1.1 '!AB393</f>
        <v>3.8</v>
      </c>
    </row>
    <row r="394" spans="1:66" ht="31.5">
      <c r="A394" s="125" t="str">
        <f>'приложение 1.1 '!A394</f>
        <v>2.1.2.26</v>
      </c>
      <c r="B394" s="695" t="str">
        <f>'приложение 1.1 '!B394</f>
        <v>Строительство КТПН-400кВА ПК Садовое товарищество № 7</v>
      </c>
      <c r="C394" s="485" t="str">
        <f>'приложение 1.1 '!C394</f>
        <v>С/П</v>
      </c>
      <c r="D394" s="457">
        <f>'приложение 1.1 '!D394</f>
        <v>0</v>
      </c>
      <c r="E394" s="457">
        <f>'приложение 1.1 '!E394</f>
        <v>0.4</v>
      </c>
      <c r="F394" s="190">
        <v>16.880499999999998</v>
      </c>
      <c r="G394" s="485">
        <f>'приложение 1.1 '!F394</f>
        <v>2019</v>
      </c>
      <c r="H394" s="485">
        <f>'приложение 1.1 '!G394</f>
        <v>2019</v>
      </c>
      <c r="I394" s="159">
        <f>'приложение 1.1 '!H394</f>
        <v>3.8</v>
      </c>
      <c r="J394" s="159">
        <f>'приложение 1.1 '!I394</f>
        <v>3.8</v>
      </c>
      <c r="K394" s="159">
        <f>'приложение 1.1 '!J394</f>
        <v>0</v>
      </c>
      <c r="L394" s="159" t="str">
        <f>'приложение 1.1 '!K394</f>
        <v>-</v>
      </c>
      <c r="M394" s="159" t="str">
        <f>'приложение 1.1 '!L394</f>
        <v>-</v>
      </c>
      <c r="N394" s="159">
        <f>'приложение 1.1 '!M394</f>
        <v>0</v>
      </c>
      <c r="O394" s="159">
        <f>'приложение 1.1 '!N394</f>
        <v>0.4</v>
      </c>
      <c r="P394" s="159" t="str">
        <f>'приложение 1.1 '!O394</f>
        <v>-</v>
      </c>
      <c r="Q394" s="159" t="str">
        <f>'приложение 1.1 '!P394</f>
        <v>-</v>
      </c>
      <c r="R394" s="159" t="str">
        <f>'приложение 1.1 '!Q394</f>
        <v>-</v>
      </c>
      <c r="S394" s="159" t="str">
        <f>'приложение 1.1 '!R394</f>
        <v>-</v>
      </c>
      <c r="T394" s="159" t="str">
        <f>'приложение 1.1 '!S394</f>
        <v>-</v>
      </c>
      <c r="U394" s="159" t="str">
        <f>'приложение 1.1 '!T394</f>
        <v>-</v>
      </c>
      <c r="V394" s="159">
        <f>'приложение 1.1 '!U394</f>
        <v>0</v>
      </c>
      <c r="W394" s="159">
        <f>'приложение 1.1 '!V394</f>
        <v>0.4</v>
      </c>
      <c r="X394" s="159">
        <f>'приложение 1.1 '!W394</f>
        <v>0</v>
      </c>
      <c r="Y394" s="159">
        <f>'приложение 1.1 '!X394</f>
        <v>3.8</v>
      </c>
      <c r="Z394" s="159">
        <f>'приложение 1.1 '!Y394</f>
        <v>0</v>
      </c>
      <c r="AA394" s="159">
        <f>'приложение 1.1 '!Z394</f>
        <v>0</v>
      </c>
      <c r="AB394" s="159">
        <f>'приложение 1.1 '!AA394</f>
        <v>0</v>
      </c>
      <c r="AC394" s="159">
        <f>'приложение 1.1 '!AB394</f>
        <v>3.8</v>
      </c>
    </row>
    <row r="395" spans="1:66" ht="31.5">
      <c r="A395" s="125" t="str">
        <f>'приложение 1.1 '!A395</f>
        <v>2.1.2.27</v>
      </c>
      <c r="B395" s="695" t="str">
        <f>'приложение 1.1 '!B395</f>
        <v>Строительство КТПН-400кВА ПСК № 71 Зеленое</v>
      </c>
      <c r="C395" s="485" t="str">
        <f>'приложение 1.1 '!C395</f>
        <v>С/П</v>
      </c>
      <c r="D395" s="457">
        <f>'приложение 1.1 '!D395</f>
        <v>0</v>
      </c>
      <c r="E395" s="457">
        <f>'приложение 1.1 '!E395</f>
        <v>0.4</v>
      </c>
      <c r="F395" s="190">
        <v>8.956999999999999</v>
      </c>
      <c r="G395" s="485">
        <f>'приложение 1.1 '!F395</f>
        <v>2019</v>
      </c>
      <c r="H395" s="485">
        <f>'приложение 1.1 '!G395</f>
        <v>2019</v>
      </c>
      <c r="I395" s="159">
        <f>'приложение 1.1 '!H395</f>
        <v>3.8</v>
      </c>
      <c r="J395" s="159">
        <f>'приложение 1.1 '!I395</f>
        <v>3.8</v>
      </c>
      <c r="K395" s="159">
        <f>'приложение 1.1 '!J395</f>
        <v>0</v>
      </c>
      <c r="L395" s="159" t="str">
        <f>'приложение 1.1 '!K395</f>
        <v>-</v>
      </c>
      <c r="M395" s="159" t="str">
        <f>'приложение 1.1 '!L395</f>
        <v>-</v>
      </c>
      <c r="N395" s="159">
        <f>'приложение 1.1 '!M395</f>
        <v>0</v>
      </c>
      <c r="O395" s="159">
        <f>'приложение 1.1 '!N395</f>
        <v>0.4</v>
      </c>
      <c r="P395" s="159" t="str">
        <f>'приложение 1.1 '!O395</f>
        <v>-</v>
      </c>
      <c r="Q395" s="159" t="str">
        <f>'приложение 1.1 '!P395</f>
        <v>-</v>
      </c>
      <c r="R395" s="159" t="str">
        <f>'приложение 1.1 '!Q395</f>
        <v>-</v>
      </c>
      <c r="S395" s="159" t="str">
        <f>'приложение 1.1 '!R395</f>
        <v>-</v>
      </c>
      <c r="T395" s="159" t="str">
        <f>'приложение 1.1 '!S395</f>
        <v>-</v>
      </c>
      <c r="U395" s="159" t="str">
        <f>'приложение 1.1 '!T395</f>
        <v>-</v>
      </c>
      <c r="V395" s="159">
        <f>'приложение 1.1 '!U395</f>
        <v>0</v>
      </c>
      <c r="W395" s="159">
        <f>'приложение 1.1 '!V395</f>
        <v>0.4</v>
      </c>
      <c r="X395" s="159">
        <f>'приложение 1.1 '!W395</f>
        <v>0</v>
      </c>
      <c r="Y395" s="159">
        <f>'приложение 1.1 '!X395</f>
        <v>3.8</v>
      </c>
      <c r="Z395" s="159">
        <f>'приложение 1.1 '!Y395</f>
        <v>0</v>
      </c>
      <c r="AA395" s="159">
        <f>'приложение 1.1 '!Z395</f>
        <v>0</v>
      </c>
      <c r="AB395" s="159">
        <f>'приложение 1.1 '!AA395</f>
        <v>0</v>
      </c>
      <c r="AC395" s="159">
        <f>'приложение 1.1 '!AB395</f>
        <v>3.8</v>
      </c>
    </row>
    <row r="396" spans="1:66" ht="31.5">
      <c r="A396" s="125" t="str">
        <f>'приложение 1.1 '!A396</f>
        <v>2.1.2.28</v>
      </c>
      <c r="B396" s="695" t="str">
        <f>'приложение 1.1 '!B396</f>
        <v>Строительство КТПН-400кВА ПДК Сосновый бор</v>
      </c>
      <c r="C396" s="485" t="str">
        <f>'приложение 1.1 '!C396</f>
        <v>С/П</v>
      </c>
      <c r="D396" s="457">
        <f>'приложение 1.1 '!D396</f>
        <v>0</v>
      </c>
      <c r="E396" s="457">
        <f>'приложение 1.1 '!E396</f>
        <v>0.4</v>
      </c>
      <c r="F396" s="190">
        <v>16.880499999999998</v>
      </c>
      <c r="G396" s="485">
        <f>'приложение 1.1 '!F396</f>
        <v>2019</v>
      </c>
      <c r="H396" s="485">
        <f>'приложение 1.1 '!G396</f>
        <v>2019</v>
      </c>
      <c r="I396" s="159">
        <f>'приложение 1.1 '!H396</f>
        <v>3.8</v>
      </c>
      <c r="J396" s="159">
        <f>'приложение 1.1 '!I396</f>
        <v>3.8</v>
      </c>
      <c r="K396" s="159">
        <f>'приложение 1.1 '!J396</f>
        <v>0</v>
      </c>
      <c r="L396" s="159" t="str">
        <f>'приложение 1.1 '!K396</f>
        <v>-</v>
      </c>
      <c r="M396" s="159" t="str">
        <f>'приложение 1.1 '!L396</f>
        <v>-</v>
      </c>
      <c r="N396" s="159">
        <f>'приложение 1.1 '!M396</f>
        <v>0</v>
      </c>
      <c r="O396" s="159">
        <f>'приложение 1.1 '!N396</f>
        <v>0.4</v>
      </c>
      <c r="P396" s="159" t="str">
        <f>'приложение 1.1 '!O396</f>
        <v>-</v>
      </c>
      <c r="Q396" s="159" t="str">
        <f>'приложение 1.1 '!P396</f>
        <v>-</v>
      </c>
      <c r="R396" s="159" t="str">
        <f>'приложение 1.1 '!Q396</f>
        <v>-</v>
      </c>
      <c r="S396" s="159" t="str">
        <f>'приложение 1.1 '!R396</f>
        <v>-</v>
      </c>
      <c r="T396" s="159" t="str">
        <f>'приложение 1.1 '!S396</f>
        <v>-</v>
      </c>
      <c r="U396" s="159" t="str">
        <f>'приложение 1.1 '!T396</f>
        <v>-</v>
      </c>
      <c r="V396" s="159">
        <f>'приложение 1.1 '!U396</f>
        <v>0</v>
      </c>
      <c r="W396" s="159">
        <f>'приложение 1.1 '!V396</f>
        <v>0.4</v>
      </c>
      <c r="X396" s="159">
        <f>'приложение 1.1 '!W396</f>
        <v>0</v>
      </c>
      <c r="Y396" s="159">
        <f>'приложение 1.1 '!X396</f>
        <v>3.8</v>
      </c>
      <c r="Z396" s="159">
        <f>'приложение 1.1 '!Y396</f>
        <v>0</v>
      </c>
      <c r="AA396" s="159">
        <f>'приложение 1.1 '!Z396</f>
        <v>0</v>
      </c>
      <c r="AB396" s="159">
        <f>'приложение 1.1 '!AA396</f>
        <v>0</v>
      </c>
      <c r="AC396" s="159">
        <f>'приложение 1.1 '!AB396</f>
        <v>3.8</v>
      </c>
    </row>
    <row r="397" spans="1:66" ht="31.5">
      <c r="A397" s="125" t="str">
        <f>'приложение 1.1 '!A397</f>
        <v>2.1.2.29</v>
      </c>
      <c r="B397" s="695" t="str">
        <f>'приложение 1.1 '!B397</f>
        <v>Строительство КТПН-400кВА ПСК Березовый</v>
      </c>
      <c r="C397" s="485" t="str">
        <f>'приложение 1.1 '!C397</f>
        <v>С/П</v>
      </c>
      <c r="D397" s="457">
        <f>'приложение 1.1 '!D397</f>
        <v>0</v>
      </c>
      <c r="E397" s="457">
        <f>'приложение 1.1 '!E397</f>
        <v>0.4</v>
      </c>
      <c r="F397" s="190">
        <v>16.54</v>
      </c>
      <c r="G397" s="485">
        <f>'приложение 1.1 '!F397</f>
        <v>2019</v>
      </c>
      <c r="H397" s="485">
        <f>'приложение 1.1 '!G397</f>
        <v>2019</v>
      </c>
      <c r="I397" s="159">
        <f>'приложение 1.1 '!H397</f>
        <v>3.8</v>
      </c>
      <c r="J397" s="159">
        <f>'приложение 1.1 '!I397</f>
        <v>3.8</v>
      </c>
      <c r="K397" s="159">
        <f>'приложение 1.1 '!J397</f>
        <v>0</v>
      </c>
      <c r="L397" s="159" t="str">
        <f>'приложение 1.1 '!K397</f>
        <v>-</v>
      </c>
      <c r="M397" s="159" t="str">
        <f>'приложение 1.1 '!L397</f>
        <v>-</v>
      </c>
      <c r="N397" s="159">
        <f>'приложение 1.1 '!M397</f>
        <v>0</v>
      </c>
      <c r="O397" s="159">
        <f>'приложение 1.1 '!N397</f>
        <v>0.4</v>
      </c>
      <c r="P397" s="159" t="str">
        <f>'приложение 1.1 '!O397</f>
        <v>-</v>
      </c>
      <c r="Q397" s="159" t="str">
        <f>'приложение 1.1 '!P397</f>
        <v>-</v>
      </c>
      <c r="R397" s="159" t="str">
        <f>'приложение 1.1 '!Q397</f>
        <v>-</v>
      </c>
      <c r="S397" s="159" t="str">
        <f>'приложение 1.1 '!R397</f>
        <v>-</v>
      </c>
      <c r="T397" s="159" t="str">
        <f>'приложение 1.1 '!S397</f>
        <v>-</v>
      </c>
      <c r="U397" s="159" t="str">
        <f>'приложение 1.1 '!T397</f>
        <v>-</v>
      </c>
      <c r="V397" s="159">
        <f>'приложение 1.1 '!U397</f>
        <v>0</v>
      </c>
      <c r="W397" s="159">
        <f>'приложение 1.1 '!V397</f>
        <v>0.4</v>
      </c>
      <c r="X397" s="159">
        <f>'приложение 1.1 '!W397</f>
        <v>0</v>
      </c>
      <c r="Y397" s="159">
        <f>'приложение 1.1 '!X397</f>
        <v>3.8</v>
      </c>
      <c r="Z397" s="159">
        <f>'приложение 1.1 '!Y397</f>
        <v>0</v>
      </c>
      <c r="AA397" s="159">
        <f>'приложение 1.1 '!Z397</f>
        <v>0</v>
      </c>
      <c r="AB397" s="159">
        <f>'приложение 1.1 '!AA397</f>
        <v>0</v>
      </c>
      <c r="AC397" s="159">
        <f>'приложение 1.1 '!AB397</f>
        <v>3.8</v>
      </c>
    </row>
    <row r="398" spans="1:66">
      <c r="A398" s="125" t="str">
        <f>'приложение 1.1 '!A398</f>
        <v>2.1.2.30</v>
      </c>
      <c r="B398" s="695" t="str">
        <f>'приложение 1.1 '!B398</f>
        <v>Строительство КТПН-400кВА ПСК Пищевик</v>
      </c>
      <c r="C398" s="485" t="str">
        <f>'приложение 1.1 '!C398</f>
        <v>С/П</v>
      </c>
      <c r="D398" s="457">
        <f>'приложение 1.1 '!D398</f>
        <v>0</v>
      </c>
      <c r="E398" s="457">
        <f>'приложение 1.1 '!E398</f>
        <v>0.4</v>
      </c>
      <c r="F398" s="190">
        <v>16.54</v>
      </c>
      <c r="G398" s="485">
        <f>'приложение 1.1 '!F398</f>
        <v>2019</v>
      </c>
      <c r="H398" s="485">
        <f>'приложение 1.1 '!G398</f>
        <v>2019</v>
      </c>
      <c r="I398" s="159">
        <f>'приложение 1.1 '!H398</f>
        <v>3.8</v>
      </c>
      <c r="J398" s="159">
        <f>'приложение 1.1 '!I398</f>
        <v>3.8</v>
      </c>
      <c r="K398" s="159">
        <f>'приложение 1.1 '!J398</f>
        <v>0</v>
      </c>
      <c r="L398" s="159" t="str">
        <f>'приложение 1.1 '!K398</f>
        <v>-</v>
      </c>
      <c r="M398" s="159" t="str">
        <f>'приложение 1.1 '!L398</f>
        <v>-</v>
      </c>
      <c r="N398" s="159">
        <f>'приложение 1.1 '!M398</f>
        <v>0</v>
      </c>
      <c r="O398" s="159">
        <f>'приложение 1.1 '!N398</f>
        <v>0.4</v>
      </c>
      <c r="P398" s="159" t="str">
        <f>'приложение 1.1 '!O398</f>
        <v>-</v>
      </c>
      <c r="Q398" s="159" t="str">
        <f>'приложение 1.1 '!P398</f>
        <v>-</v>
      </c>
      <c r="R398" s="159" t="str">
        <f>'приложение 1.1 '!Q398</f>
        <v>-</v>
      </c>
      <c r="S398" s="159" t="str">
        <f>'приложение 1.1 '!R398</f>
        <v>-</v>
      </c>
      <c r="T398" s="159" t="str">
        <f>'приложение 1.1 '!S398</f>
        <v>-</v>
      </c>
      <c r="U398" s="159" t="str">
        <f>'приложение 1.1 '!T398</f>
        <v>-</v>
      </c>
      <c r="V398" s="159">
        <f>'приложение 1.1 '!U398</f>
        <v>0</v>
      </c>
      <c r="W398" s="159">
        <f>'приложение 1.1 '!V398</f>
        <v>0.4</v>
      </c>
      <c r="X398" s="159">
        <f>'приложение 1.1 '!W398</f>
        <v>0</v>
      </c>
      <c r="Y398" s="159">
        <f>'приложение 1.1 '!X398</f>
        <v>3.8</v>
      </c>
      <c r="Z398" s="159">
        <f>'приложение 1.1 '!Y398</f>
        <v>0</v>
      </c>
      <c r="AA398" s="159">
        <f>'приложение 1.1 '!Z398</f>
        <v>0</v>
      </c>
      <c r="AB398" s="159">
        <f>'приложение 1.1 '!AA398</f>
        <v>0</v>
      </c>
      <c r="AC398" s="159">
        <f>'приложение 1.1 '!AB398</f>
        <v>3.8</v>
      </c>
    </row>
    <row r="399" spans="1:66" ht="31.5">
      <c r="A399" s="125" t="str">
        <f>'приложение 1.1 '!A399</f>
        <v>2.1.2.31</v>
      </c>
      <c r="B399" s="695" t="str">
        <f>'приложение 1.1 '!B399</f>
        <v>Строительство КТПН-400кВА ПСК Кедровый</v>
      </c>
      <c r="C399" s="485" t="str">
        <f>'приложение 1.1 '!C399</f>
        <v>С/П</v>
      </c>
      <c r="D399" s="457">
        <f>'приложение 1.1 '!D399</f>
        <v>0</v>
      </c>
      <c r="E399" s="457">
        <f>'приложение 1.1 '!E399</f>
        <v>0.4</v>
      </c>
      <c r="F399" s="190">
        <v>14.468999999999999</v>
      </c>
      <c r="G399" s="485">
        <f>'приложение 1.1 '!F399</f>
        <v>2018</v>
      </c>
      <c r="H399" s="485">
        <f>'приложение 1.1 '!G399</f>
        <v>2018</v>
      </c>
      <c r="I399" s="159">
        <f>'приложение 1.1 '!H399</f>
        <v>3.8</v>
      </c>
      <c r="J399" s="159">
        <f>'приложение 1.1 '!I399</f>
        <v>3.8</v>
      </c>
      <c r="K399" s="159">
        <f>'приложение 1.1 '!J399</f>
        <v>3.8</v>
      </c>
      <c r="L399" s="159">
        <f>'приложение 1.1 '!K399</f>
        <v>0</v>
      </c>
      <c r="M399" s="159">
        <f>'приложение 1.1 '!L399</f>
        <v>0.4</v>
      </c>
      <c r="N399" s="159" t="str">
        <f>'приложение 1.1 '!M399</f>
        <v>-</v>
      </c>
      <c r="O399" s="159" t="str">
        <f>'приложение 1.1 '!N399</f>
        <v>-</v>
      </c>
      <c r="P399" s="159" t="str">
        <f>'приложение 1.1 '!O399</f>
        <v>-</v>
      </c>
      <c r="Q399" s="159" t="str">
        <f>'приложение 1.1 '!P399</f>
        <v>-</v>
      </c>
      <c r="R399" s="159" t="str">
        <f>'приложение 1.1 '!Q399</f>
        <v>-</v>
      </c>
      <c r="S399" s="159" t="str">
        <f>'приложение 1.1 '!R399</f>
        <v>-</v>
      </c>
      <c r="T399" s="159" t="str">
        <f>'приложение 1.1 '!S399</f>
        <v>-</v>
      </c>
      <c r="U399" s="159" t="str">
        <f>'приложение 1.1 '!T399</f>
        <v>-</v>
      </c>
      <c r="V399" s="159">
        <f>'приложение 1.1 '!U399</f>
        <v>0</v>
      </c>
      <c r="W399" s="159">
        <f>'приложение 1.1 '!V399</f>
        <v>0.4</v>
      </c>
      <c r="X399" s="159">
        <f>'приложение 1.1 '!W399</f>
        <v>3.8</v>
      </c>
      <c r="Y399" s="159">
        <f>'приложение 1.1 '!X399</f>
        <v>0</v>
      </c>
      <c r="Z399" s="159">
        <f>'приложение 1.1 '!Y399</f>
        <v>0</v>
      </c>
      <c r="AA399" s="159">
        <f>'приложение 1.1 '!Z399</f>
        <v>0</v>
      </c>
      <c r="AB399" s="159">
        <f>'приложение 1.1 '!AA399</f>
        <v>0</v>
      </c>
      <c r="AC399" s="159">
        <f>'приложение 1.1 '!AB399</f>
        <v>3.8</v>
      </c>
    </row>
    <row r="400" spans="1:66" ht="31.5">
      <c r="A400" s="125" t="str">
        <f>'приложение 1.1 '!A400</f>
        <v>2.1.2.32</v>
      </c>
      <c r="B400" s="695" t="str">
        <f>'приложение 1.1 '!B400</f>
        <v>Строительство КТПН-400кВА ПСК Рябиновое</v>
      </c>
      <c r="C400" s="485" t="str">
        <f>'приложение 1.1 '!C400</f>
        <v>С/П</v>
      </c>
      <c r="D400" s="457">
        <f>'приложение 1.1 '!D400</f>
        <v>0</v>
      </c>
      <c r="E400" s="457">
        <f>'приложение 1.1 '!E400</f>
        <v>0.4</v>
      </c>
      <c r="F400" s="190">
        <v>10.334999999999999</v>
      </c>
      <c r="G400" s="485">
        <f>'приложение 1.1 '!F400</f>
        <v>2018</v>
      </c>
      <c r="H400" s="485">
        <f>'приложение 1.1 '!G400</f>
        <v>2018</v>
      </c>
      <c r="I400" s="159">
        <f>'приложение 1.1 '!H400</f>
        <v>3.8</v>
      </c>
      <c r="J400" s="159">
        <f>'приложение 1.1 '!I400</f>
        <v>3.8</v>
      </c>
      <c r="K400" s="159">
        <f>'приложение 1.1 '!J400</f>
        <v>3.8</v>
      </c>
      <c r="L400" s="159">
        <f>'приложение 1.1 '!K400</f>
        <v>0</v>
      </c>
      <c r="M400" s="159">
        <f>'приложение 1.1 '!L400</f>
        <v>0.4</v>
      </c>
      <c r="N400" s="159" t="str">
        <f>'приложение 1.1 '!M400</f>
        <v>-</v>
      </c>
      <c r="O400" s="159" t="str">
        <f>'приложение 1.1 '!N400</f>
        <v>-</v>
      </c>
      <c r="P400" s="159" t="str">
        <f>'приложение 1.1 '!O400</f>
        <v>-</v>
      </c>
      <c r="Q400" s="159" t="str">
        <f>'приложение 1.1 '!P400</f>
        <v>-</v>
      </c>
      <c r="R400" s="159" t="str">
        <f>'приложение 1.1 '!Q400</f>
        <v>-</v>
      </c>
      <c r="S400" s="159" t="str">
        <f>'приложение 1.1 '!R400</f>
        <v>-</v>
      </c>
      <c r="T400" s="159" t="str">
        <f>'приложение 1.1 '!S400</f>
        <v>-</v>
      </c>
      <c r="U400" s="159" t="str">
        <f>'приложение 1.1 '!T400</f>
        <v>-</v>
      </c>
      <c r="V400" s="159">
        <f>'приложение 1.1 '!U400</f>
        <v>0</v>
      </c>
      <c r="W400" s="159">
        <f>'приложение 1.1 '!V400</f>
        <v>0.4</v>
      </c>
      <c r="X400" s="159">
        <f>'приложение 1.1 '!W400</f>
        <v>3.8</v>
      </c>
      <c r="Y400" s="159">
        <f>'приложение 1.1 '!X400</f>
        <v>0</v>
      </c>
      <c r="Z400" s="159">
        <f>'приложение 1.1 '!Y400</f>
        <v>0</v>
      </c>
      <c r="AA400" s="159">
        <f>'приложение 1.1 '!Z400</f>
        <v>0</v>
      </c>
      <c r="AB400" s="159">
        <f>'приложение 1.1 '!AA400</f>
        <v>0</v>
      </c>
      <c r="AC400" s="159">
        <f>'приложение 1.1 '!AB400</f>
        <v>3.8</v>
      </c>
    </row>
    <row r="401" spans="1:66">
      <c r="A401" s="125" t="str">
        <f>'приложение 1.1 '!A401</f>
        <v>2.1.2.33</v>
      </c>
      <c r="B401" s="695" t="str">
        <f>'приложение 1.1 '!B401</f>
        <v>Строительство КТПН-400кВА ПСК Виктория</v>
      </c>
      <c r="C401" s="485" t="str">
        <f>'приложение 1.1 '!C401</f>
        <v>С/П</v>
      </c>
      <c r="D401" s="457">
        <f>'приложение 1.1 '!D401</f>
        <v>0</v>
      </c>
      <c r="E401" s="457">
        <f>'приложение 1.1 '!E401</f>
        <v>0.4</v>
      </c>
      <c r="F401" s="190">
        <v>17.569499999999998</v>
      </c>
      <c r="G401" s="485">
        <f>'приложение 1.1 '!F401</f>
        <v>2018</v>
      </c>
      <c r="H401" s="485">
        <f>'приложение 1.1 '!G401</f>
        <v>2018</v>
      </c>
      <c r="I401" s="159">
        <f>'приложение 1.1 '!H401</f>
        <v>3.8</v>
      </c>
      <c r="J401" s="159">
        <f>'приложение 1.1 '!I401</f>
        <v>3.8</v>
      </c>
      <c r="K401" s="159">
        <f>'приложение 1.1 '!J401</f>
        <v>3.8</v>
      </c>
      <c r="L401" s="159">
        <f>'приложение 1.1 '!K401</f>
        <v>0</v>
      </c>
      <c r="M401" s="159">
        <f>'приложение 1.1 '!L401</f>
        <v>0.4</v>
      </c>
      <c r="N401" s="159" t="str">
        <f>'приложение 1.1 '!M401</f>
        <v>-</v>
      </c>
      <c r="O401" s="159" t="str">
        <f>'приложение 1.1 '!N401</f>
        <v>-</v>
      </c>
      <c r="P401" s="159" t="str">
        <f>'приложение 1.1 '!O401</f>
        <v>-</v>
      </c>
      <c r="Q401" s="159" t="str">
        <f>'приложение 1.1 '!P401</f>
        <v>-</v>
      </c>
      <c r="R401" s="159" t="str">
        <f>'приложение 1.1 '!Q401</f>
        <v>-</v>
      </c>
      <c r="S401" s="159" t="str">
        <f>'приложение 1.1 '!R401</f>
        <v>-</v>
      </c>
      <c r="T401" s="159" t="str">
        <f>'приложение 1.1 '!S401</f>
        <v>-</v>
      </c>
      <c r="U401" s="159" t="str">
        <f>'приложение 1.1 '!T401</f>
        <v>-</v>
      </c>
      <c r="V401" s="159">
        <f>'приложение 1.1 '!U401</f>
        <v>0</v>
      </c>
      <c r="W401" s="159">
        <f>'приложение 1.1 '!V401</f>
        <v>0.4</v>
      </c>
      <c r="X401" s="159">
        <f>'приложение 1.1 '!W401</f>
        <v>3.8</v>
      </c>
      <c r="Y401" s="159">
        <f>'приложение 1.1 '!X401</f>
        <v>0</v>
      </c>
      <c r="Z401" s="159">
        <f>'приложение 1.1 '!Y401</f>
        <v>0</v>
      </c>
      <c r="AA401" s="159">
        <f>'приложение 1.1 '!Z401</f>
        <v>0</v>
      </c>
      <c r="AB401" s="159">
        <f>'приложение 1.1 '!AA401</f>
        <v>0</v>
      </c>
      <c r="AC401" s="159">
        <f>'приложение 1.1 '!AB401</f>
        <v>3.8</v>
      </c>
    </row>
    <row r="402" spans="1:66" ht="31.5">
      <c r="A402" s="125" t="str">
        <f>'приложение 1.1 '!A402</f>
        <v>2.1.2.34</v>
      </c>
      <c r="B402" s="695" t="str">
        <f>'приложение 1.1 '!B402</f>
        <v>Строительство КТПН-400кВА СТСН Летние Юрты</v>
      </c>
      <c r="C402" s="485" t="str">
        <f>'приложение 1.1 '!C402</f>
        <v>С/П</v>
      </c>
      <c r="D402" s="457">
        <f>'приложение 1.1 '!D402</f>
        <v>0</v>
      </c>
      <c r="E402" s="457">
        <f>'приложение 1.1 '!E402</f>
        <v>0.4</v>
      </c>
      <c r="F402" s="190">
        <v>17.569499999999998</v>
      </c>
      <c r="G402" s="485">
        <f>'приложение 1.1 '!F402</f>
        <v>2018</v>
      </c>
      <c r="H402" s="485">
        <f>'приложение 1.1 '!G402</f>
        <v>2018</v>
      </c>
      <c r="I402" s="159">
        <f>'приложение 1.1 '!H402</f>
        <v>3.8</v>
      </c>
      <c r="J402" s="159">
        <f>'приложение 1.1 '!I402</f>
        <v>3.8</v>
      </c>
      <c r="K402" s="159">
        <f>'приложение 1.1 '!J402</f>
        <v>3.8</v>
      </c>
      <c r="L402" s="159">
        <f>'приложение 1.1 '!K402</f>
        <v>0</v>
      </c>
      <c r="M402" s="159">
        <f>'приложение 1.1 '!L402</f>
        <v>0.4</v>
      </c>
      <c r="N402" s="159" t="str">
        <f>'приложение 1.1 '!M402</f>
        <v>-</v>
      </c>
      <c r="O402" s="159" t="str">
        <f>'приложение 1.1 '!N402</f>
        <v>-</v>
      </c>
      <c r="P402" s="159" t="str">
        <f>'приложение 1.1 '!O402</f>
        <v>-</v>
      </c>
      <c r="Q402" s="159" t="str">
        <f>'приложение 1.1 '!P402</f>
        <v>-</v>
      </c>
      <c r="R402" s="159" t="str">
        <f>'приложение 1.1 '!Q402</f>
        <v>-</v>
      </c>
      <c r="S402" s="159" t="str">
        <f>'приложение 1.1 '!R402</f>
        <v>-</v>
      </c>
      <c r="T402" s="159" t="str">
        <f>'приложение 1.1 '!S402</f>
        <v>-</v>
      </c>
      <c r="U402" s="159" t="str">
        <f>'приложение 1.1 '!T402</f>
        <v>-</v>
      </c>
      <c r="V402" s="159">
        <f>'приложение 1.1 '!U402</f>
        <v>0</v>
      </c>
      <c r="W402" s="159">
        <f>'приложение 1.1 '!V402</f>
        <v>0.4</v>
      </c>
      <c r="X402" s="159">
        <f>'приложение 1.1 '!W402</f>
        <v>3.8</v>
      </c>
      <c r="Y402" s="159">
        <f>'приложение 1.1 '!X402</f>
        <v>0</v>
      </c>
      <c r="Z402" s="159">
        <f>'приложение 1.1 '!Y402</f>
        <v>0</v>
      </c>
      <c r="AA402" s="159">
        <f>'приложение 1.1 '!Z402</f>
        <v>0</v>
      </c>
      <c r="AB402" s="159">
        <f>'приложение 1.1 '!AA402</f>
        <v>0</v>
      </c>
      <c r="AC402" s="159">
        <f>'приложение 1.1 '!AB402</f>
        <v>3.8</v>
      </c>
    </row>
    <row r="403" spans="1:66" s="397" customFormat="1">
      <c r="A403" s="125" t="str">
        <f>'приложение 1.1 '!A403</f>
        <v>2.1.2.35</v>
      </c>
      <c r="B403" s="695" t="str">
        <f>'приложение 1.1 '!B403</f>
        <v>Строительство КТПН-400кВА СТ Ягодное</v>
      </c>
      <c r="C403" s="485" t="str">
        <f>'приложение 1.1 '!C403</f>
        <v>С/П</v>
      </c>
      <c r="D403" s="457">
        <f>'приложение 1.1 '!D403</f>
        <v>0</v>
      </c>
      <c r="E403" s="457">
        <f>'приложение 1.1 '!E403</f>
        <v>0.4</v>
      </c>
      <c r="F403" s="190">
        <v>23.425999999999998</v>
      </c>
      <c r="G403" s="485">
        <f>'приложение 1.1 '!F403</f>
        <v>2018</v>
      </c>
      <c r="H403" s="485">
        <f>'приложение 1.1 '!G403</f>
        <v>2018</v>
      </c>
      <c r="I403" s="159">
        <f>'приложение 1.1 '!H403</f>
        <v>3.8</v>
      </c>
      <c r="J403" s="159">
        <f>'приложение 1.1 '!I403</f>
        <v>3.8</v>
      </c>
      <c r="K403" s="159">
        <f>'приложение 1.1 '!J403</f>
        <v>3.8</v>
      </c>
      <c r="L403" s="159">
        <f>'приложение 1.1 '!K403</f>
        <v>0</v>
      </c>
      <c r="M403" s="159">
        <f>'приложение 1.1 '!L403</f>
        <v>0.4</v>
      </c>
      <c r="N403" s="159" t="str">
        <f>'приложение 1.1 '!M403</f>
        <v>-</v>
      </c>
      <c r="O403" s="159" t="str">
        <f>'приложение 1.1 '!N403</f>
        <v>-</v>
      </c>
      <c r="P403" s="159" t="str">
        <f>'приложение 1.1 '!O403</f>
        <v>-</v>
      </c>
      <c r="Q403" s="159" t="str">
        <f>'приложение 1.1 '!P403</f>
        <v>-</v>
      </c>
      <c r="R403" s="159" t="str">
        <f>'приложение 1.1 '!Q403</f>
        <v>-</v>
      </c>
      <c r="S403" s="159" t="str">
        <f>'приложение 1.1 '!R403</f>
        <v>-</v>
      </c>
      <c r="T403" s="159" t="str">
        <f>'приложение 1.1 '!S403</f>
        <v>-</v>
      </c>
      <c r="U403" s="159" t="str">
        <f>'приложение 1.1 '!T403</f>
        <v>-</v>
      </c>
      <c r="V403" s="159">
        <f>'приложение 1.1 '!U403</f>
        <v>0</v>
      </c>
      <c r="W403" s="159">
        <f>'приложение 1.1 '!V403</f>
        <v>0.4</v>
      </c>
      <c r="X403" s="159">
        <f>'приложение 1.1 '!W403</f>
        <v>3.8</v>
      </c>
      <c r="Y403" s="159">
        <f>'приложение 1.1 '!X403</f>
        <v>0</v>
      </c>
      <c r="Z403" s="159">
        <f>'приложение 1.1 '!Y403</f>
        <v>0</v>
      </c>
      <c r="AA403" s="159">
        <f>'приложение 1.1 '!Z403</f>
        <v>0</v>
      </c>
      <c r="AB403" s="159">
        <f>'приложение 1.1 '!AA403</f>
        <v>0</v>
      </c>
      <c r="AC403" s="159">
        <f>'приложение 1.1 '!AB403</f>
        <v>3.8</v>
      </c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</row>
    <row r="404" spans="1:66" s="397" customFormat="1">
      <c r="A404" s="125" t="str">
        <f>'приложение 1.1 '!A404</f>
        <v>2.1.2.36</v>
      </c>
      <c r="B404" s="695" t="str">
        <f>'приложение 1.1 '!B404</f>
        <v>Строительство КТПН-400кВА СТ Сириус</v>
      </c>
      <c r="C404" s="485" t="str">
        <f>'приложение 1.1 '!C404</f>
        <v>С/П</v>
      </c>
      <c r="D404" s="457">
        <f>'приложение 1.1 '!D404</f>
        <v>0</v>
      </c>
      <c r="E404" s="457">
        <f>'приложение 1.1 '!E404</f>
        <v>0.4</v>
      </c>
      <c r="F404" s="190">
        <v>15.5025</v>
      </c>
      <c r="G404" s="485">
        <f>'приложение 1.1 '!F404</f>
        <v>2018</v>
      </c>
      <c r="H404" s="485">
        <f>'приложение 1.1 '!G404</f>
        <v>2018</v>
      </c>
      <c r="I404" s="159">
        <f>'приложение 1.1 '!H404</f>
        <v>3.8</v>
      </c>
      <c r="J404" s="159">
        <f>'приложение 1.1 '!I404</f>
        <v>3.8</v>
      </c>
      <c r="K404" s="159">
        <f>'приложение 1.1 '!J404</f>
        <v>3.8</v>
      </c>
      <c r="L404" s="159">
        <f>'приложение 1.1 '!K404</f>
        <v>0</v>
      </c>
      <c r="M404" s="159">
        <f>'приложение 1.1 '!L404</f>
        <v>0.4</v>
      </c>
      <c r="N404" s="159" t="str">
        <f>'приложение 1.1 '!M404</f>
        <v>-</v>
      </c>
      <c r="O404" s="159" t="str">
        <f>'приложение 1.1 '!N404</f>
        <v>-</v>
      </c>
      <c r="P404" s="159" t="str">
        <f>'приложение 1.1 '!O404</f>
        <v>-</v>
      </c>
      <c r="Q404" s="159" t="str">
        <f>'приложение 1.1 '!P404</f>
        <v>-</v>
      </c>
      <c r="R404" s="159" t="str">
        <f>'приложение 1.1 '!Q404</f>
        <v>-</v>
      </c>
      <c r="S404" s="159" t="str">
        <f>'приложение 1.1 '!R404</f>
        <v>-</v>
      </c>
      <c r="T404" s="159" t="str">
        <f>'приложение 1.1 '!S404</f>
        <v>-</v>
      </c>
      <c r="U404" s="159" t="str">
        <f>'приложение 1.1 '!T404</f>
        <v>-</v>
      </c>
      <c r="V404" s="159">
        <f>'приложение 1.1 '!U404</f>
        <v>0</v>
      </c>
      <c r="W404" s="159">
        <f>'приложение 1.1 '!V404</f>
        <v>0.4</v>
      </c>
      <c r="X404" s="159">
        <f>'приложение 1.1 '!W404</f>
        <v>3.8</v>
      </c>
      <c r="Y404" s="159">
        <f>'приложение 1.1 '!X404</f>
        <v>0</v>
      </c>
      <c r="Z404" s="159">
        <f>'приложение 1.1 '!Y404</f>
        <v>0</v>
      </c>
      <c r="AA404" s="159">
        <f>'приложение 1.1 '!Z404</f>
        <v>0</v>
      </c>
      <c r="AB404" s="159">
        <f>'приложение 1.1 '!AA404</f>
        <v>0</v>
      </c>
      <c r="AC404" s="159">
        <f>'приложение 1.1 '!AB404</f>
        <v>3.8</v>
      </c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  <c r="BM404" s="143"/>
      <c r="BN404" s="143"/>
    </row>
    <row r="405" spans="1:66" s="397" customFormat="1">
      <c r="A405" s="125" t="str">
        <f>'приложение 1.1 '!A405</f>
        <v>2.1.2.37</v>
      </c>
      <c r="B405" s="695" t="str">
        <f>'приложение 1.1 '!B405</f>
        <v>Строительство КТПН-400кВА СТ Берендей</v>
      </c>
      <c r="C405" s="485" t="str">
        <f>'приложение 1.1 '!C405</f>
        <v>С/П</v>
      </c>
      <c r="D405" s="457">
        <f>'приложение 1.1 '!D405</f>
        <v>0</v>
      </c>
      <c r="E405" s="457">
        <f>'приложение 1.1 '!E405</f>
        <v>0.4</v>
      </c>
      <c r="F405" s="190">
        <v>15.847</v>
      </c>
      <c r="G405" s="485">
        <f>'приложение 1.1 '!F405</f>
        <v>2018</v>
      </c>
      <c r="H405" s="485">
        <f>'приложение 1.1 '!G405</f>
        <v>2018</v>
      </c>
      <c r="I405" s="159">
        <f>'приложение 1.1 '!H405</f>
        <v>3.8</v>
      </c>
      <c r="J405" s="159">
        <f>'приложение 1.1 '!I405</f>
        <v>3.8</v>
      </c>
      <c r="K405" s="159">
        <f>'приложение 1.1 '!J405</f>
        <v>3.8</v>
      </c>
      <c r="L405" s="159">
        <f>'приложение 1.1 '!K405</f>
        <v>0</v>
      </c>
      <c r="M405" s="159">
        <f>'приложение 1.1 '!L405</f>
        <v>0.4</v>
      </c>
      <c r="N405" s="159" t="str">
        <f>'приложение 1.1 '!M405</f>
        <v>-</v>
      </c>
      <c r="O405" s="159" t="str">
        <f>'приложение 1.1 '!N405</f>
        <v>-</v>
      </c>
      <c r="P405" s="159" t="str">
        <f>'приложение 1.1 '!O405</f>
        <v>-</v>
      </c>
      <c r="Q405" s="159" t="str">
        <f>'приложение 1.1 '!P405</f>
        <v>-</v>
      </c>
      <c r="R405" s="159" t="str">
        <f>'приложение 1.1 '!Q405</f>
        <v>-</v>
      </c>
      <c r="S405" s="159" t="str">
        <f>'приложение 1.1 '!R405</f>
        <v>-</v>
      </c>
      <c r="T405" s="159" t="str">
        <f>'приложение 1.1 '!S405</f>
        <v>-</v>
      </c>
      <c r="U405" s="159" t="str">
        <f>'приложение 1.1 '!T405</f>
        <v>-</v>
      </c>
      <c r="V405" s="159">
        <f>'приложение 1.1 '!U405</f>
        <v>0</v>
      </c>
      <c r="W405" s="159">
        <f>'приложение 1.1 '!V405</f>
        <v>0.4</v>
      </c>
      <c r="X405" s="159">
        <f>'приложение 1.1 '!W405</f>
        <v>3.8</v>
      </c>
      <c r="Y405" s="159">
        <f>'приложение 1.1 '!X405</f>
        <v>0</v>
      </c>
      <c r="Z405" s="159">
        <f>'приложение 1.1 '!Y405</f>
        <v>0</v>
      </c>
      <c r="AA405" s="159">
        <f>'приложение 1.1 '!Z405</f>
        <v>0</v>
      </c>
      <c r="AB405" s="159">
        <f>'приложение 1.1 '!AA405</f>
        <v>0</v>
      </c>
      <c r="AC405" s="159">
        <f>'приложение 1.1 '!AB405</f>
        <v>3.8</v>
      </c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143"/>
      <c r="BL405" s="143"/>
      <c r="BM405" s="143"/>
      <c r="BN405" s="143"/>
    </row>
    <row r="406" spans="1:66" s="397" customFormat="1">
      <c r="A406" s="125" t="str">
        <f>'приложение 1.1 '!A406</f>
        <v>2.1.2.38</v>
      </c>
      <c r="B406" s="695" t="str">
        <f>'приложение 1.1 '!B406</f>
        <v>Строительство КТПН-400кВА СТ Тюльпан</v>
      </c>
      <c r="C406" s="485" t="str">
        <f>'приложение 1.1 '!C406</f>
        <v>С/П</v>
      </c>
      <c r="D406" s="457">
        <f>'приложение 1.1 '!D406</f>
        <v>0</v>
      </c>
      <c r="E406" s="457">
        <f>'приложение 1.1 '!E406</f>
        <v>0.4</v>
      </c>
      <c r="F406" s="190">
        <v>19.980999999999998</v>
      </c>
      <c r="G406" s="485">
        <f>'приложение 1.1 '!F406</f>
        <v>2018</v>
      </c>
      <c r="H406" s="485">
        <f>'приложение 1.1 '!G406</f>
        <v>2018</v>
      </c>
      <c r="I406" s="159">
        <f>'приложение 1.1 '!H406</f>
        <v>3.8</v>
      </c>
      <c r="J406" s="159">
        <f>'приложение 1.1 '!I406</f>
        <v>3.8</v>
      </c>
      <c r="K406" s="159">
        <f>'приложение 1.1 '!J406</f>
        <v>3.8</v>
      </c>
      <c r="L406" s="159">
        <f>'приложение 1.1 '!K406</f>
        <v>0</v>
      </c>
      <c r="M406" s="159">
        <f>'приложение 1.1 '!L406</f>
        <v>0.4</v>
      </c>
      <c r="N406" s="159" t="str">
        <f>'приложение 1.1 '!M406</f>
        <v>-</v>
      </c>
      <c r="O406" s="159" t="str">
        <f>'приложение 1.1 '!N406</f>
        <v>-</v>
      </c>
      <c r="P406" s="159" t="str">
        <f>'приложение 1.1 '!O406</f>
        <v>-</v>
      </c>
      <c r="Q406" s="159" t="str">
        <f>'приложение 1.1 '!P406</f>
        <v>-</v>
      </c>
      <c r="R406" s="159" t="str">
        <f>'приложение 1.1 '!Q406</f>
        <v>-</v>
      </c>
      <c r="S406" s="159" t="str">
        <f>'приложение 1.1 '!R406</f>
        <v>-</v>
      </c>
      <c r="T406" s="159" t="str">
        <f>'приложение 1.1 '!S406</f>
        <v>-</v>
      </c>
      <c r="U406" s="159" t="str">
        <f>'приложение 1.1 '!T406</f>
        <v>-</v>
      </c>
      <c r="V406" s="159">
        <f>'приложение 1.1 '!U406</f>
        <v>0</v>
      </c>
      <c r="W406" s="159">
        <f>'приложение 1.1 '!V406</f>
        <v>0.4</v>
      </c>
      <c r="X406" s="159">
        <f>'приложение 1.1 '!W406</f>
        <v>3.8</v>
      </c>
      <c r="Y406" s="159">
        <f>'приложение 1.1 '!X406</f>
        <v>0</v>
      </c>
      <c r="Z406" s="159">
        <f>'приложение 1.1 '!Y406</f>
        <v>0</v>
      </c>
      <c r="AA406" s="159">
        <f>'приложение 1.1 '!Z406</f>
        <v>0</v>
      </c>
      <c r="AB406" s="159">
        <f>'приложение 1.1 '!AA406</f>
        <v>0</v>
      </c>
      <c r="AC406" s="159">
        <f>'приложение 1.1 '!AB406</f>
        <v>3.8</v>
      </c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143"/>
      <c r="BL406" s="143"/>
      <c r="BM406" s="143"/>
      <c r="BN406" s="143"/>
    </row>
    <row r="407" spans="1:66" s="397" customFormat="1" ht="31.5">
      <c r="A407" s="125" t="str">
        <f>'приложение 1.1 '!A407</f>
        <v>2.1.2.39</v>
      </c>
      <c r="B407" s="695" t="str">
        <f>'приложение 1.1 '!B407</f>
        <v>Строительство КТПН-400кВА СОТ Энергостроитель</v>
      </c>
      <c r="C407" s="485" t="str">
        <f>'приложение 1.1 '!C407</f>
        <v>С/П</v>
      </c>
      <c r="D407" s="457">
        <f>'приложение 1.1 '!D407</f>
        <v>0</v>
      </c>
      <c r="E407" s="457">
        <f>'приложение 1.1 '!E407</f>
        <v>0.4</v>
      </c>
      <c r="F407" s="190">
        <v>19.636499999999998</v>
      </c>
      <c r="G407" s="485">
        <f>'приложение 1.1 '!F407</f>
        <v>2018</v>
      </c>
      <c r="H407" s="485">
        <f>'приложение 1.1 '!G407</f>
        <v>2018</v>
      </c>
      <c r="I407" s="159">
        <f>'приложение 1.1 '!H407</f>
        <v>3.8</v>
      </c>
      <c r="J407" s="159">
        <f>'приложение 1.1 '!I407</f>
        <v>3.8</v>
      </c>
      <c r="K407" s="159">
        <f>'приложение 1.1 '!J407</f>
        <v>3.8</v>
      </c>
      <c r="L407" s="159">
        <f>'приложение 1.1 '!K407</f>
        <v>0</v>
      </c>
      <c r="M407" s="159">
        <f>'приложение 1.1 '!L407</f>
        <v>0.4</v>
      </c>
      <c r="N407" s="159" t="str">
        <f>'приложение 1.1 '!M407</f>
        <v>-</v>
      </c>
      <c r="O407" s="159" t="str">
        <f>'приложение 1.1 '!N407</f>
        <v>-</v>
      </c>
      <c r="P407" s="159" t="str">
        <f>'приложение 1.1 '!O407</f>
        <v>-</v>
      </c>
      <c r="Q407" s="159" t="str">
        <f>'приложение 1.1 '!P407</f>
        <v>-</v>
      </c>
      <c r="R407" s="159" t="str">
        <f>'приложение 1.1 '!Q407</f>
        <v>-</v>
      </c>
      <c r="S407" s="159" t="str">
        <f>'приложение 1.1 '!R407</f>
        <v>-</v>
      </c>
      <c r="T407" s="159" t="str">
        <f>'приложение 1.1 '!S407</f>
        <v>-</v>
      </c>
      <c r="U407" s="159" t="str">
        <f>'приложение 1.1 '!T407</f>
        <v>-</v>
      </c>
      <c r="V407" s="159">
        <f>'приложение 1.1 '!U407</f>
        <v>0</v>
      </c>
      <c r="W407" s="159">
        <f>'приложение 1.1 '!V407</f>
        <v>0.4</v>
      </c>
      <c r="X407" s="159">
        <f>'приложение 1.1 '!W407</f>
        <v>3.8</v>
      </c>
      <c r="Y407" s="159">
        <f>'приложение 1.1 '!X407</f>
        <v>0</v>
      </c>
      <c r="Z407" s="159">
        <f>'приложение 1.1 '!Y407</f>
        <v>0</v>
      </c>
      <c r="AA407" s="159">
        <f>'приложение 1.1 '!Z407</f>
        <v>0</v>
      </c>
      <c r="AB407" s="159">
        <f>'приложение 1.1 '!AA407</f>
        <v>0</v>
      </c>
      <c r="AC407" s="159">
        <f>'приложение 1.1 '!AB407</f>
        <v>3.8</v>
      </c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143"/>
      <c r="BL407" s="143"/>
      <c r="BM407" s="143"/>
      <c r="BN407" s="143"/>
    </row>
    <row r="408" spans="1:66" s="397" customFormat="1" ht="31.5">
      <c r="A408" s="125" t="str">
        <f>'приложение 1.1 '!A408</f>
        <v>2.1.2.40</v>
      </c>
      <c r="B408" s="695" t="str">
        <f>'приложение 1.1 '!B408</f>
        <v>Строительство КТПН-400кВА СОТ Прибрежный</v>
      </c>
      <c r="C408" s="485" t="str">
        <f>'приложение 1.1 '!C408</f>
        <v>С/П</v>
      </c>
      <c r="D408" s="457">
        <f>'приложение 1.1 '!D408</f>
        <v>0</v>
      </c>
      <c r="E408" s="457">
        <f>'приложение 1.1 '!E408</f>
        <v>0.4</v>
      </c>
      <c r="F408" s="190">
        <v>17.23</v>
      </c>
      <c r="G408" s="485">
        <f>'приложение 1.1 '!F408</f>
        <v>2018</v>
      </c>
      <c r="H408" s="485">
        <f>'приложение 1.1 '!G408</f>
        <v>2018</v>
      </c>
      <c r="I408" s="159">
        <f>'приложение 1.1 '!H408</f>
        <v>3.8</v>
      </c>
      <c r="J408" s="159">
        <f>'приложение 1.1 '!I408</f>
        <v>3.8</v>
      </c>
      <c r="K408" s="159">
        <f>'приложение 1.1 '!J408</f>
        <v>3.8</v>
      </c>
      <c r="L408" s="159">
        <f>'приложение 1.1 '!K408</f>
        <v>0</v>
      </c>
      <c r="M408" s="159">
        <f>'приложение 1.1 '!L408</f>
        <v>0.4</v>
      </c>
      <c r="N408" s="159" t="str">
        <f>'приложение 1.1 '!M408</f>
        <v>-</v>
      </c>
      <c r="O408" s="159" t="str">
        <f>'приложение 1.1 '!N408</f>
        <v>-</v>
      </c>
      <c r="P408" s="159" t="str">
        <f>'приложение 1.1 '!O408</f>
        <v>-</v>
      </c>
      <c r="Q408" s="159" t="str">
        <f>'приложение 1.1 '!P408</f>
        <v>-</v>
      </c>
      <c r="R408" s="159" t="str">
        <f>'приложение 1.1 '!Q408</f>
        <v>-</v>
      </c>
      <c r="S408" s="159" t="str">
        <f>'приложение 1.1 '!R408</f>
        <v>-</v>
      </c>
      <c r="T408" s="159" t="str">
        <f>'приложение 1.1 '!S408</f>
        <v>-</v>
      </c>
      <c r="U408" s="159" t="str">
        <f>'приложение 1.1 '!T408</f>
        <v>-</v>
      </c>
      <c r="V408" s="159">
        <f>'приложение 1.1 '!U408</f>
        <v>0</v>
      </c>
      <c r="W408" s="159">
        <f>'приложение 1.1 '!V408</f>
        <v>0.4</v>
      </c>
      <c r="X408" s="159">
        <f>'приложение 1.1 '!W408</f>
        <v>3.8</v>
      </c>
      <c r="Y408" s="159">
        <f>'приложение 1.1 '!X408</f>
        <v>0</v>
      </c>
      <c r="Z408" s="159">
        <f>'приложение 1.1 '!Y408</f>
        <v>0</v>
      </c>
      <c r="AA408" s="159">
        <f>'приложение 1.1 '!Z408</f>
        <v>0</v>
      </c>
      <c r="AB408" s="159">
        <f>'приложение 1.1 '!AA408</f>
        <v>0</v>
      </c>
      <c r="AC408" s="159">
        <f>'приложение 1.1 '!AB408</f>
        <v>3.8</v>
      </c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143"/>
      <c r="BL408" s="143"/>
      <c r="BM408" s="143"/>
      <c r="BN408" s="143"/>
    </row>
    <row r="409" spans="1:66" s="397" customFormat="1" ht="31.5">
      <c r="A409" s="125" t="str">
        <f>'приложение 1.1 '!A409</f>
        <v>2.1.2.41</v>
      </c>
      <c r="B409" s="695" t="str">
        <f>'приложение 1.1 '!B409</f>
        <v>Строительство КТПН-400кВА СОТ Прибрежный-2</v>
      </c>
      <c r="C409" s="485" t="str">
        <f>'приложение 1.1 '!C409</f>
        <v>С/П</v>
      </c>
      <c r="D409" s="457">
        <f>'приложение 1.1 '!D409</f>
        <v>0</v>
      </c>
      <c r="E409" s="457">
        <f>'приложение 1.1 '!E409</f>
        <v>0.4</v>
      </c>
      <c r="F409" s="190">
        <v>17.23</v>
      </c>
      <c r="G409" s="485">
        <f>'приложение 1.1 '!F409</f>
        <v>2018</v>
      </c>
      <c r="H409" s="485">
        <f>'приложение 1.1 '!G409</f>
        <v>2018</v>
      </c>
      <c r="I409" s="159">
        <f>'приложение 1.1 '!H409</f>
        <v>3.8</v>
      </c>
      <c r="J409" s="159">
        <f>'приложение 1.1 '!I409</f>
        <v>3.8</v>
      </c>
      <c r="K409" s="159">
        <f>'приложение 1.1 '!J409</f>
        <v>3.8</v>
      </c>
      <c r="L409" s="159">
        <f>'приложение 1.1 '!K409</f>
        <v>0</v>
      </c>
      <c r="M409" s="159">
        <f>'приложение 1.1 '!L409</f>
        <v>0.4</v>
      </c>
      <c r="N409" s="159" t="str">
        <f>'приложение 1.1 '!M409</f>
        <v>-</v>
      </c>
      <c r="O409" s="159" t="str">
        <f>'приложение 1.1 '!N409</f>
        <v>-</v>
      </c>
      <c r="P409" s="159" t="str">
        <f>'приложение 1.1 '!O409</f>
        <v>-</v>
      </c>
      <c r="Q409" s="159" t="str">
        <f>'приложение 1.1 '!P409</f>
        <v>-</v>
      </c>
      <c r="R409" s="159" t="str">
        <f>'приложение 1.1 '!Q409</f>
        <v>-</v>
      </c>
      <c r="S409" s="159" t="str">
        <f>'приложение 1.1 '!R409</f>
        <v>-</v>
      </c>
      <c r="T409" s="159" t="str">
        <f>'приложение 1.1 '!S409</f>
        <v>-</v>
      </c>
      <c r="U409" s="159" t="str">
        <f>'приложение 1.1 '!T409</f>
        <v>-</v>
      </c>
      <c r="V409" s="159">
        <f>'приложение 1.1 '!U409</f>
        <v>0</v>
      </c>
      <c r="W409" s="159">
        <f>'приложение 1.1 '!V409</f>
        <v>0.4</v>
      </c>
      <c r="X409" s="159">
        <f>'приложение 1.1 '!W409</f>
        <v>3.8</v>
      </c>
      <c r="Y409" s="159">
        <f>'приложение 1.1 '!X409</f>
        <v>0</v>
      </c>
      <c r="Z409" s="159">
        <f>'приложение 1.1 '!Y409</f>
        <v>0</v>
      </c>
      <c r="AA409" s="159">
        <f>'приложение 1.1 '!Z409</f>
        <v>0</v>
      </c>
      <c r="AB409" s="159">
        <f>'приложение 1.1 '!AA409</f>
        <v>0</v>
      </c>
      <c r="AC409" s="159">
        <f>'приложение 1.1 '!AB409</f>
        <v>3.8</v>
      </c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143"/>
      <c r="BL409" s="143"/>
      <c r="BM409" s="143"/>
      <c r="BN409" s="143"/>
    </row>
    <row r="410" spans="1:66" s="397" customFormat="1" ht="31.5">
      <c r="A410" s="125" t="str">
        <f>'приложение 1.1 '!A410</f>
        <v>2.1.2.42</v>
      </c>
      <c r="B410" s="695" t="str">
        <f>'приложение 1.1 '!B410</f>
        <v>Строительство КТПН-400кВА СОТ Прибрежный-3</v>
      </c>
      <c r="C410" s="485" t="str">
        <f>'приложение 1.1 '!C410</f>
        <v>С/П</v>
      </c>
      <c r="D410" s="457">
        <f>'приложение 1.1 '!D410</f>
        <v>0</v>
      </c>
      <c r="E410" s="457">
        <f>'приложение 1.1 '!E410</f>
        <v>0.4</v>
      </c>
      <c r="F410" s="190">
        <v>18.947499999999998</v>
      </c>
      <c r="G410" s="485">
        <f>'приложение 1.1 '!F410</f>
        <v>2021</v>
      </c>
      <c r="H410" s="485">
        <f>'приложение 1.1 '!G410</f>
        <v>2021</v>
      </c>
      <c r="I410" s="159">
        <f>'приложение 1.1 '!H410</f>
        <v>3.8</v>
      </c>
      <c r="J410" s="159">
        <f>'приложение 1.1 '!I410</f>
        <v>3.8</v>
      </c>
      <c r="K410" s="159">
        <f>'приложение 1.1 '!J410</f>
        <v>0</v>
      </c>
      <c r="L410" s="159" t="str">
        <f>'приложение 1.1 '!K410</f>
        <v>-</v>
      </c>
      <c r="M410" s="159" t="str">
        <f>'приложение 1.1 '!L410</f>
        <v>-</v>
      </c>
      <c r="N410" s="159" t="str">
        <f>'приложение 1.1 '!M410</f>
        <v>-</v>
      </c>
      <c r="O410" s="159" t="str">
        <f>'приложение 1.1 '!N410</f>
        <v>-</v>
      </c>
      <c r="P410" s="159" t="str">
        <f>'приложение 1.1 '!O410</f>
        <v>-</v>
      </c>
      <c r="Q410" s="159" t="str">
        <f>'приложение 1.1 '!P410</f>
        <v>-</v>
      </c>
      <c r="R410" s="159">
        <f>'приложение 1.1 '!Q410</f>
        <v>0</v>
      </c>
      <c r="S410" s="159">
        <f>'приложение 1.1 '!R410</f>
        <v>0.4</v>
      </c>
      <c r="T410" s="159" t="str">
        <f>'приложение 1.1 '!S410</f>
        <v>-</v>
      </c>
      <c r="U410" s="159" t="str">
        <f>'приложение 1.1 '!T410</f>
        <v>-</v>
      </c>
      <c r="V410" s="159">
        <f>'приложение 1.1 '!U410</f>
        <v>0</v>
      </c>
      <c r="W410" s="159">
        <f>'приложение 1.1 '!V410</f>
        <v>0.4</v>
      </c>
      <c r="X410" s="159">
        <f>'приложение 1.1 '!W410</f>
        <v>0</v>
      </c>
      <c r="Y410" s="159">
        <f>'приложение 1.1 '!X410</f>
        <v>0</v>
      </c>
      <c r="Z410" s="159">
        <f>'приложение 1.1 '!Y410</f>
        <v>0</v>
      </c>
      <c r="AA410" s="159">
        <f>'приложение 1.1 '!Z410</f>
        <v>3.8</v>
      </c>
      <c r="AB410" s="159">
        <f>'приложение 1.1 '!AA410</f>
        <v>0</v>
      </c>
      <c r="AC410" s="159">
        <f>'приложение 1.1 '!AB410</f>
        <v>3.8</v>
      </c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143"/>
      <c r="BL410" s="143"/>
      <c r="BM410" s="143"/>
      <c r="BN410" s="143"/>
    </row>
    <row r="411" spans="1:66" s="397" customFormat="1">
      <c r="A411" s="125" t="str">
        <f>'приложение 1.1 '!A411</f>
        <v>2.1.2.43</v>
      </c>
      <c r="B411" s="695" t="str">
        <f>'приложение 1.1 '!B411</f>
        <v>Строительство КТПН-400кВА СТ Полимер</v>
      </c>
      <c r="C411" s="485" t="str">
        <f>'приложение 1.1 '!C411</f>
        <v>С/П</v>
      </c>
      <c r="D411" s="457">
        <f>'приложение 1.1 '!D411</f>
        <v>0</v>
      </c>
      <c r="E411" s="457">
        <f>'приложение 1.1 '!E411</f>
        <v>0.4</v>
      </c>
      <c r="F411" s="190">
        <v>18.947499999999998</v>
      </c>
      <c r="G411" s="485">
        <f>'приложение 1.1 '!F411</f>
        <v>2021</v>
      </c>
      <c r="H411" s="485">
        <f>'приложение 1.1 '!G411</f>
        <v>2021</v>
      </c>
      <c r="I411" s="159">
        <f>'приложение 1.1 '!H411</f>
        <v>3.8</v>
      </c>
      <c r="J411" s="159">
        <f>'приложение 1.1 '!I411</f>
        <v>3.8</v>
      </c>
      <c r="K411" s="159">
        <f>'приложение 1.1 '!J411</f>
        <v>0</v>
      </c>
      <c r="L411" s="159" t="str">
        <f>'приложение 1.1 '!K411</f>
        <v>-</v>
      </c>
      <c r="M411" s="159" t="str">
        <f>'приложение 1.1 '!L411</f>
        <v>-</v>
      </c>
      <c r="N411" s="159" t="str">
        <f>'приложение 1.1 '!M411</f>
        <v>-</v>
      </c>
      <c r="O411" s="159" t="str">
        <f>'приложение 1.1 '!N411</f>
        <v>-</v>
      </c>
      <c r="P411" s="159" t="str">
        <f>'приложение 1.1 '!O411</f>
        <v>-</v>
      </c>
      <c r="Q411" s="159" t="str">
        <f>'приложение 1.1 '!P411</f>
        <v>-</v>
      </c>
      <c r="R411" s="159">
        <f>'приложение 1.1 '!Q411</f>
        <v>0</v>
      </c>
      <c r="S411" s="159">
        <f>'приложение 1.1 '!R411</f>
        <v>0.4</v>
      </c>
      <c r="T411" s="159" t="str">
        <f>'приложение 1.1 '!S411</f>
        <v>-</v>
      </c>
      <c r="U411" s="159" t="str">
        <f>'приложение 1.1 '!T411</f>
        <v>-</v>
      </c>
      <c r="V411" s="159">
        <f>'приложение 1.1 '!U411</f>
        <v>0</v>
      </c>
      <c r="W411" s="159">
        <f>'приложение 1.1 '!V411</f>
        <v>0.4</v>
      </c>
      <c r="X411" s="159">
        <f>'приложение 1.1 '!W411</f>
        <v>0</v>
      </c>
      <c r="Y411" s="159">
        <f>'приложение 1.1 '!X411</f>
        <v>0</v>
      </c>
      <c r="Z411" s="159">
        <f>'приложение 1.1 '!Y411</f>
        <v>0</v>
      </c>
      <c r="AA411" s="159">
        <f>'приложение 1.1 '!Z411</f>
        <v>3.8</v>
      </c>
      <c r="AB411" s="159">
        <f>'приложение 1.1 '!AA411</f>
        <v>0</v>
      </c>
      <c r="AC411" s="159">
        <f>'приложение 1.1 '!AB411</f>
        <v>3.8</v>
      </c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143"/>
      <c r="BL411" s="143"/>
      <c r="BM411" s="143"/>
      <c r="BN411" s="143"/>
    </row>
    <row r="412" spans="1:66" s="397" customFormat="1" ht="31.5">
      <c r="A412" s="125" t="str">
        <f>'приложение 1.1 '!A412</f>
        <v>2.1.2.44</v>
      </c>
      <c r="B412" s="695" t="str">
        <f>'приложение 1.1 '!B412</f>
        <v>Строительство КТПН-400кВА СОТ Заречный</v>
      </c>
      <c r="C412" s="485" t="str">
        <f>'приложение 1.1 '!C412</f>
        <v>С/П</v>
      </c>
      <c r="D412" s="457">
        <f>'приложение 1.1 '!D412</f>
        <v>0</v>
      </c>
      <c r="E412" s="457">
        <f>'приложение 1.1 '!E412</f>
        <v>0.4</v>
      </c>
      <c r="F412" s="190">
        <v>21.014499999999998</v>
      </c>
      <c r="G412" s="485">
        <f>'приложение 1.1 '!F412</f>
        <v>2021</v>
      </c>
      <c r="H412" s="485">
        <f>'приложение 1.1 '!G412</f>
        <v>2021</v>
      </c>
      <c r="I412" s="159">
        <f>'приложение 1.1 '!H412</f>
        <v>3.8</v>
      </c>
      <c r="J412" s="159">
        <f>'приложение 1.1 '!I412</f>
        <v>3.8</v>
      </c>
      <c r="K412" s="159">
        <f>'приложение 1.1 '!J412</f>
        <v>0</v>
      </c>
      <c r="L412" s="159" t="str">
        <f>'приложение 1.1 '!K412</f>
        <v>-</v>
      </c>
      <c r="M412" s="159" t="str">
        <f>'приложение 1.1 '!L412</f>
        <v>-</v>
      </c>
      <c r="N412" s="159" t="str">
        <f>'приложение 1.1 '!M412</f>
        <v>-</v>
      </c>
      <c r="O412" s="159" t="str">
        <f>'приложение 1.1 '!N412</f>
        <v>-</v>
      </c>
      <c r="P412" s="159" t="str">
        <f>'приложение 1.1 '!O412</f>
        <v>-</v>
      </c>
      <c r="Q412" s="159" t="str">
        <f>'приложение 1.1 '!P412</f>
        <v>-</v>
      </c>
      <c r="R412" s="159">
        <f>'приложение 1.1 '!Q412</f>
        <v>0</v>
      </c>
      <c r="S412" s="159">
        <f>'приложение 1.1 '!R412</f>
        <v>0.4</v>
      </c>
      <c r="T412" s="159" t="str">
        <f>'приложение 1.1 '!S412</f>
        <v>-</v>
      </c>
      <c r="U412" s="159" t="str">
        <f>'приложение 1.1 '!T412</f>
        <v>-</v>
      </c>
      <c r="V412" s="159">
        <f>'приложение 1.1 '!U412</f>
        <v>0</v>
      </c>
      <c r="W412" s="159">
        <f>'приложение 1.1 '!V412</f>
        <v>0.4</v>
      </c>
      <c r="X412" s="159">
        <f>'приложение 1.1 '!W412</f>
        <v>0</v>
      </c>
      <c r="Y412" s="159">
        <f>'приложение 1.1 '!X412</f>
        <v>0</v>
      </c>
      <c r="Z412" s="159">
        <f>'приложение 1.1 '!Y412</f>
        <v>0</v>
      </c>
      <c r="AA412" s="159">
        <f>'приложение 1.1 '!Z412</f>
        <v>3.8</v>
      </c>
      <c r="AB412" s="159">
        <f>'приложение 1.1 '!AA412</f>
        <v>0</v>
      </c>
      <c r="AC412" s="159">
        <f>'приложение 1.1 '!AB412</f>
        <v>3.8</v>
      </c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143"/>
      <c r="BL412" s="143"/>
      <c r="BM412" s="143"/>
      <c r="BN412" s="143"/>
    </row>
    <row r="413" spans="1:66" s="397" customFormat="1">
      <c r="A413" s="125" t="str">
        <f>'приложение 1.1 '!A413</f>
        <v>2.1.2.45</v>
      </c>
      <c r="B413" s="695" t="str">
        <f>'приложение 1.1 '!B413</f>
        <v>Строительство КТПН-400кВА СОТ Север</v>
      </c>
      <c r="C413" s="485" t="str">
        <f>'приложение 1.1 '!C413</f>
        <v>С/П</v>
      </c>
      <c r="D413" s="457">
        <f>'приложение 1.1 '!D413</f>
        <v>0</v>
      </c>
      <c r="E413" s="457">
        <f>'приложение 1.1 '!E413</f>
        <v>0.4</v>
      </c>
      <c r="F413" s="190">
        <v>20.669999999999998</v>
      </c>
      <c r="G413" s="485">
        <f>'приложение 1.1 '!F413</f>
        <v>2021</v>
      </c>
      <c r="H413" s="485">
        <f>'приложение 1.1 '!G413</f>
        <v>2021</v>
      </c>
      <c r="I413" s="159">
        <f>'приложение 1.1 '!H413</f>
        <v>3.8</v>
      </c>
      <c r="J413" s="159">
        <f>'приложение 1.1 '!I413</f>
        <v>3.8</v>
      </c>
      <c r="K413" s="159">
        <f>'приложение 1.1 '!J413</f>
        <v>0</v>
      </c>
      <c r="L413" s="159" t="str">
        <f>'приложение 1.1 '!K413</f>
        <v>-</v>
      </c>
      <c r="M413" s="159" t="str">
        <f>'приложение 1.1 '!L413</f>
        <v>-</v>
      </c>
      <c r="N413" s="159" t="str">
        <f>'приложение 1.1 '!M413</f>
        <v>-</v>
      </c>
      <c r="O413" s="159" t="str">
        <f>'приложение 1.1 '!N413</f>
        <v>-</v>
      </c>
      <c r="P413" s="159" t="str">
        <f>'приложение 1.1 '!O413</f>
        <v>-</v>
      </c>
      <c r="Q413" s="159" t="str">
        <f>'приложение 1.1 '!P413</f>
        <v>-</v>
      </c>
      <c r="R413" s="159">
        <f>'приложение 1.1 '!Q413</f>
        <v>0</v>
      </c>
      <c r="S413" s="159">
        <f>'приложение 1.1 '!R413</f>
        <v>0.4</v>
      </c>
      <c r="T413" s="159" t="str">
        <f>'приложение 1.1 '!S413</f>
        <v>-</v>
      </c>
      <c r="U413" s="159" t="str">
        <f>'приложение 1.1 '!T413</f>
        <v>-</v>
      </c>
      <c r="V413" s="159">
        <f>'приложение 1.1 '!U413</f>
        <v>0</v>
      </c>
      <c r="W413" s="159">
        <f>'приложение 1.1 '!V413</f>
        <v>0.4</v>
      </c>
      <c r="X413" s="159">
        <f>'приложение 1.1 '!W413</f>
        <v>0</v>
      </c>
      <c r="Y413" s="159">
        <f>'приложение 1.1 '!X413</f>
        <v>0</v>
      </c>
      <c r="Z413" s="159">
        <f>'приложение 1.1 '!Y413</f>
        <v>0</v>
      </c>
      <c r="AA413" s="159">
        <f>'приложение 1.1 '!Z413</f>
        <v>3.8</v>
      </c>
      <c r="AB413" s="159">
        <f>'приложение 1.1 '!AA413</f>
        <v>0</v>
      </c>
      <c r="AC413" s="159">
        <f>'приложение 1.1 '!AB413</f>
        <v>3.8</v>
      </c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143"/>
      <c r="BL413" s="143"/>
      <c r="BM413" s="143"/>
      <c r="BN413" s="143"/>
    </row>
    <row r="414" spans="1:66">
      <c r="A414" s="125" t="str">
        <f>'приложение 1.1 '!A414</f>
        <v>2.1.2.46</v>
      </c>
      <c r="B414" s="695" t="str">
        <f>'приложение 1.1 '!B414</f>
        <v>Строительство КТПН-400кВА СОТ Север-1</v>
      </c>
      <c r="C414" s="485" t="str">
        <f>'приложение 1.1 '!C414</f>
        <v>С/П</v>
      </c>
      <c r="D414" s="457">
        <f>'приложение 1.1 '!D414</f>
        <v>0</v>
      </c>
      <c r="E414" s="457">
        <f>'приложение 1.1 '!E414</f>
        <v>0.4</v>
      </c>
      <c r="F414" s="190">
        <v>19.980999999999998</v>
      </c>
      <c r="G414" s="485">
        <f>'приложение 1.1 '!F414</f>
        <v>2021</v>
      </c>
      <c r="H414" s="485">
        <f>'приложение 1.1 '!G414</f>
        <v>2021</v>
      </c>
      <c r="I414" s="159">
        <f>'приложение 1.1 '!H414</f>
        <v>3.8</v>
      </c>
      <c r="J414" s="159">
        <f>'приложение 1.1 '!I414</f>
        <v>3.8</v>
      </c>
      <c r="K414" s="159">
        <f>'приложение 1.1 '!J414</f>
        <v>0</v>
      </c>
      <c r="L414" s="159" t="str">
        <f>'приложение 1.1 '!K414</f>
        <v>-</v>
      </c>
      <c r="M414" s="159" t="str">
        <f>'приложение 1.1 '!L414</f>
        <v>-</v>
      </c>
      <c r="N414" s="159" t="str">
        <f>'приложение 1.1 '!M414</f>
        <v>-</v>
      </c>
      <c r="O414" s="159" t="str">
        <f>'приложение 1.1 '!N414</f>
        <v>-</v>
      </c>
      <c r="P414" s="159" t="str">
        <f>'приложение 1.1 '!O414</f>
        <v>-</v>
      </c>
      <c r="Q414" s="159" t="str">
        <f>'приложение 1.1 '!P414</f>
        <v>-</v>
      </c>
      <c r="R414" s="159">
        <f>'приложение 1.1 '!Q414</f>
        <v>0</v>
      </c>
      <c r="S414" s="159">
        <f>'приложение 1.1 '!R414</f>
        <v>0.4</v>
      </c>
      <c r="T414" s="159" t="str">
        <f>'приложение 1.1 '!S414</f>
        <v>-</v>
      </c>
      <c r="U414" s="159" t="str">
        <f>'приложение 1.1 '!T414</f>
        <v>-</v>
      </c>
      <c r="V414" s="159">
        <f>'приложение 1.1 '!U414</f>
        <v>0</v>
      </c>
      <c r="W414" s="159">
        <f>'приложение 1.1 '!V414</f>
        <v>0.4</v>
      </c>
      <c r="X414" s="159">
        <f>'приложение 1.1 '!W414</f>
        <v>0</v>
      </c>
      <c r="Y414" s="159">
        <f>'приложение 1.1 '!X414</f>
        <v>0</v>
      </c>
      <c r="Z414" s="159">
        <f>'приложение 1.1 '!Y414</f>
        <v>0</v>
      </c>
      <c r="AA414" s="159">
        <f>'приложение 1.1 '!Z414</f>
        <v>3.8</v>
      </c>
      <c r="AB414" s="159">
        <f>'приложение 1.1 '!AA414</f>
        <v>0</v>
      </c>
      <c r="AC414" s="159">
        <f>'приложение 1.1 '!AB414</f>
        <v>3.8</v>
      </c>
    </row>
    <row r="415" spans="1:66" ht="31.5">
      <c r="A415" s="125" t="str">
        <f>'приложение 1.1 '!A415</f>
        <v>2.1.2.47</v>
      </c>
      <c r="B415" s="695" t="str">
        <f>'приложение 1.1 '!B415</f>
        <v>Строительство КТПН-400кВА СОТ Черемушки</v>
      </c>
      <c r="C415" s="485" t="str">
        <f>'приложение 1.1 '!C415</f>
        <v>С/П</v>
      </c>
      <c r="D415" s="457">
        <f>'приложение 1.1 '!D415</f>
        <v>0</v>
      </c>
      <c r="E415" s="457">
        <f>'приложение 1.1 '!E415</f>
        <v>0.4</v>
      </c>
      <c r="F415" s="190">
        <v>18.947499999999998</v>
      </c>
      <c r="G415" s="485">
        <f>'приложение 1.1 '!F415</f>
        <v>2021</v>
      </c>
      <c r="H415" s="485">
        <f>'приложение 1.1 '!G415</f>
        <v>2021</v>
      </c>
      <c r="I415" s="159">
        <f>'приложение 1.1 '!H415</f>
        <v>3.8</v>
      </c>
      <c r="J415" s="159">
        <f>'приложение 1.1 '!I415</f>
        <v>3.8</v>
      </c>
      <c r="K415" s="159">
        <f>'приложение 1.1 '!J415</f>
        <v>0</v>
      </c>
      <c r="L415" s="159" t="str">
        <f>'приложение 1.1 '!K415</f>
        <v>-</v>
      </c>
      <c r="M415" s="159" t="str">
        <f>'приложение 1.1 '!L415</f>
        <v>-</v>
      </c>
      <c r="N415" s="159" t="str">
        <f>'приложение 1.1 '!M415</f>
        <v>-</v>
      </c>
      <c r="O415" s="159" t="str">
        <f>'приложение 1.1 '!N415</f>
        <v>-</v>
      </c>
      <c r="P415" s="159" t="str">
        <f>'приложение 1.1 '!O415</f>
        <v>-</v>
      </c>
      <c r="Q415" s="159" t="str">
        <f>'приложение 1.1 '!P415</f>
        <v>-</v>
      </c>
      <c r="R415" s="159">
        <f>'приложение 1.1 '!Q415</f>
        <v>0</v>
      </c>
      <c r="S415" s="159">
        <f>'приложение 1.1 '!R415</f>
        <v>0.4</v>
      </c>
      <c r="T415" s="159" t="str">
        <f>'приложение 1.1 '!S415</f>
        <v>-</v>
      </c>
      <c r="U415" s="159" t="str">
        <f>'приложение 1.1 '!T415</f>
        <v>-</v>
      </c>
      <c r="V415" s="159">
        <f>'приложение 1.1 '!U415</f>
        <v>0</v>
      </c>
      <c r="W415" s="159">
        <f>'приложение 1.1 '!V415</f>
        <v>0.4</v>
      </c>
      <c r="X415" s="159">
        <f>'приложение 1.1 '!W415</f>
        <v>0</v>
      </c>
      <c r="Y415" s="159">
        <f>'приложение 1.1 '!X415</f>
        <v>0</v>
      </c>
      <c r="Z415" s="159">
        <f>'приложение 1.1 '!Y415</f>
        <v>0</v>
      </c>
      <c r="AA415" s="159">
        <f>'приложение 1.1 '!Z415</f>
        <v>3.8</v>
      </c>
      <c r="AB415" s="159">
        <f>'приложение 1.1 '!AA415</f>
        <v>0</v>
      </c>
      <c r="AC415" s="159">
        <f>'приложение 1.1 '!AB415</f>
        <v>3.8</v>
      </c>
    </row>
    <row r="416" spans="1:66" ht="31.5">
      <c r="A416" s="125" t="str">
        <f>'приложение 1.1 '!A416</f>
        <v>2.1.2.48</v>
      </c>
      <c r="B416" s="695" t="str">
        <f>'приложение 1.1 '!B416</f>
        <v>Строительство КТПН-400кВА ПДК Черемушки-2</v>
      </c>
      <c r="C416" s="485" t="str">
        <f>'приложение 1.1 '!C416</f>
        <v>С/П</v>
      </c>
      <c r="D416" s="457">
        <f>'приложение 1.1 '!D416</f>
        <v>0</v>
      </c>
      <c r="E416" s="457">
        <f>'приложение 1.1 '!E416</f>
        <v>0.4</v>
      </c>
      <c r="F416" s="190">
        <v>20.325499999999998</v>
      </c>
      <c r="G416" s="485">
        <f>'приложение 1.1 '!F416</f>
        <v>2021</v>
      </c>
      <c r="H416" s="485">
        <f>'приложение 1.1 '!G416</f>
        <v>2021</v>
      </c>
      <c r="I416" s="159">
        <f>'приложение 1.1 '!H416</f>
        <v>3.8</v>
      </c>
      <c r="J416" s="159">
        <f>'приложение 1.1 '!I416</f>
        <v>3.8</v>
      </c>
      <c r="K416" s="159">
        <f>'приложение 1.1 '!J416</f>
        <v>0</v>
      </c>
      <c r="L416" s="159" t="str">
        <f>'приложение 1.1 '!K416</f>
        <v>-</v>
      </c>
      <c r="M416" s="159" t="str">
        <f>'приложение 1.1 '!L416</f>
        <v>-</v>
      </c>
      <c r="N416" s="159" t="str">
        <f>'приложение 1.1 '!M416</f>
        <v>-</v>
      </c>
      <c r="O416" s="159" t="str">
        <f>'приложение 1.1 '!N416</f>
        <v>-</v>
      </c>
      <c r="P416" s="159" t="str">
        <f>'приложение 1.1 '!O416</f>
        <v>-</v>
      </c>
      <c r="Q416" s="159" t="str">
        <f>'приложение 1.1 '!P416</f>
        <v>-</v>
      </c>
      <c r="R416" s="159">
        <f>'приложение 1.1 '!Q416</f>
        <v>0</v>
      </c>
      <c r="S416" s="159">
        <f>'приложение 1.1 '!R416</f>
        <v>0.4</v>
      </c>
      <c r="T416" s="159" t="str">
        <f>'приложение 1.1 '!S416</f>
        <v>-</v>
      </c>
      <c r="U416" s="159" t="str">
        <f>'приложение 1.1 '!T416</f>
        <v>-</v>
      </c>
      <c r="V416" s="159">
        <f>'приложение 1.1 '!U416</f>
        <v>0</v>
      </c>
      <c r="W416" s="159">
        <f>'приложение 1.1 '!V416</f>
        <v>0.4</v>
      </c>
      <c r="X416" s="159">
        <f>'приложение 1.1 '!W416</f>
        <v>0</v>
      </c>
      <c r="Y416" s="159">
        <f>'приложение 1.1 '!X416</f>
        <v>0</v>
      </c>
      <c r="Z416" s="159">
        <f>'приложение 1.1 '!Y416</f>
        <v>0</v>
      </c>
      <c r="AA416" s="159">
        <f>'приложение 1.1 '!Z416</f>
        <v>3.8</v>
      </c>
      <c r="AB416" s="159">
        <f>'приложение 1.1 '!AA416</f>
        <v>0</v>
      </c>
      <c r="AC416" s="159">
        <f>'приложение 1.1 '!AB416</f>
        <v>3.8</v>
      </c>
    </row>
    <row r="417" spans="1:66" ht="31.5">
      <c r="A417" s="125" t="str">
        <f>'приложение 1.1 '!A417</f>
        <v>2.1.2.49</v>
      </c>
      <c r="B417" s="695" t="str">
        <f>'приложение 1.1 '!B417</f>
        <v>Строительство КТПН-400кВА СПК Авиатор-34</v>
      </c>
      <c r="C417" s="485" t="str">
        <f>'приложение 1.1 '!C417</f>
        <v>С/П</v>
      </c>
      <c r="D417" s="457">
        <f>'приложение 1.1 '!D417</f>
        <v>0</v>
      </c>
      <c r="E417" s="457">
        <f>'приложение 1.1 '!E417</f>
        <v>0.4</v>
      </c>
      <c r="F417" s="190">
        <v>19.291999999999998</v>
      </c>
      <c r="G417" s="485">
        <f>'приложение 1.1 '!F417</f>
        <v>2021</v>
      </c>
      <c r="H417" s="485">
        <f>'приложение 1.1 '!G417</f>
        <v>2021</v>
      </c>
      <c r="I417" s="159">
        <f>'приложение 1.1 '!H417</f>
        <v>3.8</v>
      </c>
      <c r="J417" s="159">
        <f>'приложение 1.1 '!I417</f>
        <v>3.8</v>
      </c>
      <c r="K417" s="159">
        <f>'приложение 1.1 '!J417</f>
        <v>0</v>
      </c>
      <c r="L417" s="159" t="str">
        <f>'приложение 1.1 '!K417</f>
        <v>-</v>
      </c>
      <c r="M417" s="159" t="str">
        <f>'приложение 1.1 '!L417</f>
        <v>-</v>
      </c>
      <c r="N417" s="159" t="str">
        <f>'приложение 1.1 '!M417</f>
        <v>-</v>
      </c>
      <c r="O417" s="159" t="str">
        <f>'приложение 1.1 '!N417</f>
        <v>-</v>
      </c>
      <c r="P417" s="159" t="str">
        <f>'приложение 1.1 '!O417</f>
        <v>-</v>
      </c>
      <c r="Q417" s="159" t="str">
        <f>'приложение 1.1 '!P417</f>
        <v>-</v>
      </c>
      <c r="R417" s="159">
        <f>'приложение 1.1 '!Q417</f>
        <v>0</v>
      </c>
      <c r="S417" s="159">
        <f>'приложение 1.1 '!R417</f>
        <v>0.4</v>
      </c>
      <c r="T417" s="159" t="str">
        <f>'приложение 1.1 '!S417</f>
        <v>-</v>
      </c>
      <c r="U417" s="159" t="str">
        <f>'приложение 1.1 '!T417</f>
        <v>-</v>
      </c>
      <c r="V417" s="159">
        <f>'приложение 1.1 '!U417</f>
        <v>0</v>
      </c>
      <c r="W417" s="159">
        <f>'приложение 1.1 '!V417</f>
        <v>0.4</v>
      </c>
      <c r="X417" s="159">
        <f>'приложение 1.1 '!W417</f>
        <v>0</v>
      </c>
      <c r="Y417" s="159">
        <f>'приложение 1.1 '!X417</f>
        <v>0</v>
      </c>
      <c r="Z417" s="159">
        <f>'приложение 1.1 '!Y417</f>
        <v>0</v>
      </c>
      <c r="AA417" s="159">
        <f>'приложение 1.1 '!Z417</f>
        <v>3.8</v>
      </c>
      <c r="AB417" s="159">
        <f>'приложение 1.1 '!AA417</f>
        <v>0</v>
      </c>
      <c r="AC417" s="159">
        <f>'приложение 1.1 '!AB417</f>
        <v>3.8</v>
      </c>
    </row>
    <row r="418" spans="1:66" ht="31.5">
      <c r="A418" s="125" t="str">
        <f>'приложение 1.1 '!A418</f>
        <v>2.1.2.50</v>
      </c>
      <c r="B418" s="695" t="str">
        <f>'приложение 1.1 '!B418</f>
        <v>Строительство КТПН-400кВА СНТ Дзержинец</v>
      </c>
      <c r="C418" s="485" t="str">
        <f>'приложение 1.1 '!C418</f>
        <v>С/П</v>
      </c>
      <c r="D418" s="457">
        <f>'приложение 1.1 '!D418</f>
        <v>0</v>
      </c>
      <c r="E418" s="457">
        <f>'приложение 1.1 '!E418</f>
        <v>0.4</v>
      </c>
      <c r="F418" s="190">
        <v>21.014499999999998</v>
      </c>
      <c r="G418" s="485">
        <f>'приложение 1.1 '!F418</f>
        <v>2021</v>
      </c>
      <c r="H418" s="485">
        <f>'приложение 1.1 '!G418</f>
        <v>2021</v>
      </c>
      <c r="I418" s="159">
        <f>'приложение 1.1 '!H418</f>
        <v>3.8</v>
      </c>
      <c r="J418" s="159">
        <f>'приложение 1.1 '!I418</f>
        <v>3.8</v>
      </c>
      <c r="K418" s="159">
        <f>'приложение 1.1 '!J418</f>
        <v>0</v>
      </c>
      <c r="L418" s="159" t="str">
        <f>'приложение 1.1 '!K418</f>
        <v>-</v>
      </c>
      <c r="M418" s="159" t="str">
        <f>'приложение 1.1 '!L418</f>
        <v>-</v>
      </c>
      <c r="N418" s="159" t="str">
        <f>'приложение 1.1 '!M418</f>
        <v>-</v>
      </c>
      <c r="O418" s="159" t="str">
        <f>'приложение 1.1 '!N418</f>
        <v>-</v>
      </c>
      <c r="P418" s="159" t="str">
        <f>'приложение 1.1 '!O418</f>
        <v>-</v>
      </c>
      <c r="Q418" s="159" t="str">
        <f>'приложение 1.1 '!P418</f>
        <v>-</v>
      </c>
      <c r="R418" s="159">
        <f>'приложение 1.1 '!Q418</f>
        <v>0</v>
      </c>
      <c r="S418" s="159">
        <f>'приложение 1.1 '!R418</f>
        <v>0.4</v>
      </c>
      <c r="T418" s="159" t="str">
        <f>'приложение 1.1 '!S418</f>
        <v>-</v>
      </c>
      <c r="U418" s="159" t="str">
        <f>'приложение 1.1 '!T418</f>
        <v>-</v>
      </c>
      <c r="V418" s="159">
        <f>'приложение 1.1 '!U418</f>
        <v>0</v>
      </c>
      <c r="W418" s="159">
        <f>'приложение 1.1 '!V418</f>
        <v>0.4</v>
      </c>
      <c r="X418" s="159">
        <f>'приложение 1.1 '!W418</f>
        <v>0</v>
      </c>
      <c r="Y418" s="159">
        <f>'приложение 1.1 '!X418</f>
        <v>0</v>
      </c>
      <c r="Z418" s="159">
        <f>'приложение 1.1 '!Y418</f>
        <v>0</v>
      </c>
      <c r="AA418" s="159">
        <f>'приложение 1.1 '!Z418</f>
        <v>3.8</v>
      </c>
      <c r="AB418" s="159">
        <f>'приложение 1.1 '!AA418</f>
        <v>0</v>
      </c>
      <c r="AC418" s="159">
        <f>'приложение 1.1 '!AB418</f>
        <v>3.8</v>
      </c>
    </row>
    <row r="419" spans="1:66">
      <c r="A419" s="125" t="str">
        <f>'приложение 1.1 '!A419</f>
        <v>2.1.2.51</v>
      </c>
      <c r="B419" s="695" t="str">
        <f>'приложение 1.1 '!B419</f>
        <v>Строительство КТПН-400кВА ПСОК №8</v>
      </c>
      <c r="C419" s="485" t="str">
        <f>'приложение 1.1 '!C419</f>
        <v>С/П</v>
      </c>
      <c r="D419" s="457">
        <f>'приложение 1.1 '!D419</f>
        <v>0</v>
      </c>
      <c r="E419" s="457">
        <f>'приложение 1.1 '!E419</f>
        <v>0.4</v>
      </c>
      <c r="F419" s="190">
        <v>20.669999999999998</v>
      </c>
      <c r="G419" s="485">
        <f>'приложение 1.1 '!F419</f>
        <v>2018</v>
      </c>
      <c r="H419" s="485">
        <f>'приложение 1.1 '!G419</f>
        <v>2018</v>
      </c>
      <c r="I419" s="159">
        <f>'приложение 1.1 '!H419</f>
        <v>3.8</v>
      </c>
      <c r="J419" s="159">
        <f>'приложение 1.1 '!I419</f>
        <v>3.8</v>
      </c>
      <c r="K419" s="159">
        <f>'приложение 1.1 '!J419</f>
        <v>3.8</v>
      </c>
      <c r="L419" s="159">
        <f>'приложение 1.1 '!K419</f>
        <v>0</v>
      </c>
      <c r="M419" s="159">
        <f>'приложение 1.1 '!L419</f>
        <v>0.4</v>
      </c>
      <c r="N419" s="159" t="str">
        <f>'приложение 1.1 '!M419</f>
        <v>-</v>
      </c>
      <c r="O419" s="159" t="str">
        <f>'приложение 1.1 '!N419</f>
        <v>-</v>
      </c>
      <c r="P419" s="159" t="str">
        <f>'приложение 1.1 '!O419</f>
        <v>-</v>
      </c>
      <c r="Q419" s="159" t="str">
        <f>'приложение 1.1 '!P419</f>
        <v>-</v>
      </c>
      <c r="R419" s="159" t="str">
        <f>'приложение 1.1 '!Q419</f>
        <v>-</v>
      </c>
      <c r="S419" s="159" t="str">
        <f>'приложение 1.1 '!R419</f>
        <v>-</v>
      </c>
      <c r="T419" s="159" t="str">
        <f>'приложение 1.1 '!S419</f>
        <v>-</v>
      </c>
      <c r="U419" s="159" t="str">
        <f>'приложение 1.1 '!T419</f>
        <v>-</v>
      </c>
      <c r="V419" s="159">
        <f>'приложение 1.1 '!U419</f>
        <v>0</v>
      </c>
      <c r="W419" s="159">
        <f>'приложение 1.1 '!V419</f>
        <v>0.4</v>
      </c>
      <c r="X419" s="159">
        <f>'приложение 1.1 '!W419</f>
        <v>3.8</v>
      </c>
      <c r="Y419" s="159">
        <f>'приложение 1.1 '!X419</f>
        <v>0</v>
      </c>
      <c r="Z419" s="159">
        <f>'приложение 1.1 '!Y419</f>
        <v>0</v>
      </c>
      <c r="AA419" s="159">
        <f>'приложение 1.1 '!Z419</f>
        <v>0</v>
      </c>
      <c r="AB419" s="159">
        <f>'приложение 1.1 '!AA419</f>
        <v>0</v>
      </c>
      <c r="AC419" s="159">
        <f>'приложение 1.1 '!AB419</f>
        <v>3.8</v>
      </c>
    </row>
    <row r="420" spans="1:66" s="397" customFormat="1">
      <c r="A420" s="125" t="str">
        <f>'приложение 1.1 '!A420</f>
        <v>2.1.2.52</v>
      </c>
      <c r="B420" s="695" t="str">
        <f>'приложение 1.1 '!B420</f>
        <v>Строительство КТПН-400кВА СТ № 4</v>
      </c>
      <c r="C420" s="485" t="str">
        <f>'приложение 1.1 '!C420</f>
        <v>С/П</v>
      </c>
      <c r="D420" s="457">
        <f>'приложение 1.1 '!D420</f>
        <v>0</v>
      </c>
      <c r="E420" s="457">
        <f>'приложение 1.1 '!E420</f>
        <v>0.4</v>
      </c>
      <c r="F420" s="190">
        <v>19.980999999999998</v>
      </c>
      <c r="G420" s="485">
        <f>'приложение 1.1 '!F420</f>
        <v>2018</v>
      </c>
      <c r="H420" s="485">
        <f>'приложение 1.1 '!G420</f>
        <v>2018</v>
      </c>
      <c r="I420" s="159">
        <f>'приложение 1.1 '!H420</f>
        <v>3.8</v>
      </c>
      <c r="J420" s="159">
        <f>'приложение 1.1 '!I420</f>
        <v>3.8</v>
      </c>
      <c r="K420" s="159">
        <f>'приложение 1.1 '!J420</f>
        <v>3.8</v>
      </c>
      <c r="L420" s="159">
        <f>'приложение 1.1 '!K420</f>
        <v>0</v>
      </c>
      <c r="M420" s="159">
        <f>'приложение 1.1 '!L420</f>
        <v>0.4</v>
      </c>
      <c r="N420" s="159" t="str">
        <f>'приложение 1.1 '!M420</f>
        <v>-</v>
      </c>
      <c r="O420" s="159" t="str">
        <f>'приложение 1.1 '!N420</f>
        <v>-</v>
      </c>
      <c r="P420" s="159" t="str">
        <f>'приложение 1.1 '!O420</f>
        <v>-</v>
      </c>
      <c r="Q420" s="159" t="str">
        <f>'приложение 1.1 '!P420</f>
        <v>-</v>
      </c>
      <c r="R420" s="159" t="str">
        <f>'приложение 1.1 '!Q420</f>
        <v>-</v>
      </c>
      <c r="S420" s="159" t="str">
        <f>'приложение 1.1 '!R420</f>
        <v>-</v>
      </c>
      <c r="T420" s="159" t="str">
        <f>'приложение 1.1 '!S420</f>
        <v>-</v>
      </c>
      <c r="U420" s="159" t="str">
        <f>'приложение 1.1 '!T420</f>
        <v>-</v>
      </c>
      <c r="V420" s="159">
        <f>'приложение 1.1 '!U420</f>
        <v>0</v>
      </c>
      <c r="W420" s="159">
        <f>'приложение 1.1 '!V420</f>
        <v>0.4</v>
      </c>
      <c r="X420" s="159">
        <f>'приложение 1.1 '!W420</f>
        <v>3.8</v>
      </c>
      <c r="Y420" s="159">
        <f>'приложение 1.1 '!X420</f>
        <v>0</v>
      </c>
      <c r="Z420" s="159">
        <f>'приложение 1.1 '!Y420</f>
        <v>0</v>
      </c>
      <c r="AA420" s="159">
        <f>'приложение 1.1 '!Z420</f>
        <v>0</v>
      </c>
      <c r="AB420" s="159">
        <f>'приложение 1.1 '!AA420</f>
        <v>0</v>
      </c>
      <c r="AC420" s="159">
        <f>'приложение 1.1 '!AB420</f>
        <v>3.8</v>
      </c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143"/>
      <c r="BL420" s="143"/>
      <c r="BM420" s="143"/>
      <c r="BN420" s="143"/>
    </row>
    <row r="421" spans="1:66" s="397" customFormat="1">
      <c r="A421" s="125" t="str">
        <f>'приложение 1.1 '!A421</f>
        <v>2.1.2.53</v>
      </c>
      <c r="B421" s="695" t="str">
        <f>'приложение 1.1 '!B421</f>
        <v>Строительство КТПН-400кВА СТ № 5</v>
      </c>
      <c r="C421" s="485" t="str">
        <f>'приложение 1.1 '!C421</f>
        <v>С/П</v>
      </c>
      <c r="D421" s="457">
        <f>'приложение 1.1 '!D421</f>
        <v>0</v>
      </c>
      <c r="E421" s="457">
        <f>'приложение 1.1 '!E421</f>
        <v>0.4</v>
      </c>
      <c r="F421" s="190">
        <v>18.947499999999998</v>
      </c>
      <c r="G421" s="485">
        <f>'приложение 1.1 '!F421</f>
        <v>2018</v>
      </c>
      <c r="H421" s="485">
        <f>'приложение 1.1 '!G421</f>
        <v>2018</v>
      </c>
      <c r="I421" s="159">
        <f>'приложение 1.1 '!H421</f>
        <v>3.8</v>
      </c>
      <c r="J421" s="159">
        <f>'приложение 1.1 '!I421</f>
        <v>3.8</v>
      </c>
      <c r="K421" s="159">
        <f>'приложение 1.1 '!J421</f>
        <v>3.8</v>
      </c>
      <c r="L421" s="159">
        <f>'приложение 1.1 '!K421</f>
        <v>0</v>
      </c>
      <c r="M421" s="159">
        <f>'приложение 1.1 '!L421</f>
        <v>0.4</v>
      </c>
      <c r="N421" s="159" t="str">
        <f>'приложение 1.1 '!M421</f>
        <v>-</v>
      </c>
      <c r="O421" s="159" t="str">
        <f>'приложение 1.1 '!N421</f>
        <v>-</v>
      </c>
      <c r="P421" s="159" t="str">
        <f>'приложение 1.1 '!O421</f>
        <v>-</v>
      </c>
      <c r="Q421" s="159" t="str">
        <f>'приложение 1.1 '!P421</f>
        <v>-</v>
      </c>
      <c r="R421" s="159" t="str">
        <f>'приложение 1.1 '!Q421</f>
        <v>-</v>
      </c>
      <c r="S421" s="159" t="str">
        <f>'приложение 1.1 '!R421</f>
        <v>-</v>
      </c>
      <c r="T421" s="159" t="str">
        <f>'приложение 1.1 '!S421</f>
        <v>-</v>
      </c>
      <c r="U421" s="159" t="str">
        <f>'приложение 1.1 '!T421</f>
        <v>-</v>
      </c>
      <c r="V421" s="159">
        <f>'приложение 1.1 '!U421</f>
        <v>0</v>
      </c>
      <c r="W421" s="159">
        <f>'приложение 1.1 '!V421</f>
        <v>0.4</v>
      </c>
      <c r="X421" s="159">
        <f>'приложение 1.1 '!W421</f>
        <v>3.8</v>
      </c>
      <c r="Y421" s="159">
        <f>'приложение 1.1 '!X421</f>
        <v>0</v>
      </c>
      <c r="Z421" s="159">
        <f>'приложение 1.1 '!Y421</f>
        <v>0</v>
      </c>
      <c r="AA421" s="159">
        <f>'приложение 1.1 '!Z421</f>
        <v>0</v>
      </c>
      <c r="AB421" s="159">
        <f>'приложение 1.1 '!AA421</f>
        <v>0</v>
      </c>
      <c r="AC421" s="159">
        <f>'приложение 1.1 '!AB421</f>
        <v>3.8</v>
      </c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143"/>
      <c r="BL421" s="143"/>
      <c r="BM421" s="143"/>
      <c r="BN421" s="143"/>
    </row>
    <row r="422" spans="1:66">
      <c r="A422" s="125" t="str">
        <f>'приложение 1.1 '!A422</f>
        <v>2.1.2.54</v>
      </c>
      <c r="B422" s="695" t="str">
        <f>'приложение 1.1 '!B422</f>
        <v>Строительство КТПН-400кВА СТ № 3</v>
      </c>
      <c r="C422" s="485" t="str">
        <f>'приложение 1.1 '!C422</f>
        <v>С/П</v>
      </c>
      <c r="D422" s="457">
        <f>'приложение 1.1 '!D422</f>
        <v>0</v>
      </c>
      <c r="E422" s="457">
        <f>'приложение 1.1 '!E422</f>
        <v>0.4</v>
      </c>
      <c r="F422" s="190">
        <v>20.325499999999998</v>
      </c>
      <c r="G422" s="485">
        <f>'приложение 1.1 '!F422</f>
        <v>2018</v>
      </c>
      <c r="H422" s="485">
        <f>'приложение 1.1 '!G422</f>
        <v>2018</v>
      </c>
      <c r="I422" s="159">
        <f>'приложение 1.1 '!H422</f>
        <v>3.8</v>
      </c>
      <c r="J422" s="159">
        <f>'приложение 1.1 '!I422</f>
        <v>3.8</v>
      </c>
      <c r="K422" s="159">
        <f>'приложение 1.1 '!J422</f>
        <v>3.8</v>
      </c>
      <c r="L422" s="159">
        <f>'приложение 1.1 '!K422</f>
        <v>0</v>
      </c>
      <c r="M422" s="159">
        <f>'приложение 1.1 '!L422</f>
        <v>0.4</v>
      </c>
      <c r="N422" s="159" t="str">
        <f>'приложение 1.1 '!M422</f>
        <v>-</v>
      </c>
      <c r="O422" s="159" t="str">
        <f>'приложение 1.1 '!N422</f>
        <v>-</v>
      </c>
      <c r="P422" s="159" t="str">
        <f>'приложение 1.1 '!O422</f>
        <v>-</v>
      </c>
      <c r="Q422" s="159" t="str">
        <f>'приложение 1.1 '!P422</f>
        <v>-</v>
      </c>
      <c r="R422" s="159" t="str">
        <f>'приложение 1.1 '!Q422</f>
        <v>-</v>
      </c>
      <c r="S422" s="159" t="str">
        <f>'приложение 1.1 '!R422</f>
        <v>-</v>
      </c>
      <c r="T422" s="159" t="str">
        <f>'приложение 1.1 '!S422</f>
        <v>-</v>
      </c>
      <c r="U422" s="159" t="str">
        <f>'приложение 1.1 '!T422</f>
        <v>-</v>
      </c>
      <c r="V422" s="159">
        <f>'приложение 1.1 '!U422</f>
        <v>0</v>
      </c>
      <c r="W422" s="159">
        <f>'приложение 1.1 '!V422</f>
        <v>0.4</v>
      </c>
      <c r="X422" s="159">
        <f>'приложение 1.1 '!W422</f>
        <v>3.8</v>
      </c>
      <c r="Y422" s="159">
        <f>'приложение 1.1 '!X422</f>
        <v>0</v>
      </c>
      <c r="Z422" s="159">
        <f>'приложение 1.1 '!Y422</f>
        <v>0</v>
      </c>
      <c r="AA422" s="159">
        <f>'приложение 1.1 '!Z422</f>
        <v>0</v>
      </c>
      <c r="AB422" s="159">
        <f>'приложение 1.1 '!AA422</f>
        <v>0</v>
      </c>
      <c r="AC422" s="159">
        <f>'приложение 1.1 '!AB422</f>
        <v>3.8</v>
      </c>
    </row>
    <row r="423" spans="1:66">
      <c r="A423" s="125" t="str">
        <f>'приложение 1.1 '!A423</f>
        <v>2.1.2.55</v>
      </c>
      <c r="B423" s="695" t="str">
        <f>'приложение 1.1 '!B423</f>
        <v>Строительство КТПН-400кВА СТ № 2</v>
      </c>
      <c r="C423" s="485" t="str">
        <f>'приложение 1.1 '!C423</f>
        <v>С/П</v>
      </c>
      <c r="D423" s="457">
        <f>'приложение 1.1 '!D423</f>
        <v>0</v>
      </c>
      <c r="E423" s="457">
        <f>'приложение 1.1 '!E423</f>
        <v>0.4</v>
      </c>
      <c r="F423" s="190">
        <v>19.291999999999998</v>
      </c>
      <c r="G423" s="485">
        <f>'приложение 1.1 '!F423</f>
        <v>2018</v>
      </c>
      <c r="H423" s="485">
        <f>'приложение 1.1 '!G423</f>
        <v>2018</v>
      </c>
      <c r="I423" s="159">
        <f>'приложение 1.1 '!H423</f>
        <v>3.8</v>
      </c>
      <c r="J423" s="159">
        <f>'приложение 1.1 '!I423</f>
        <v>3.8</v>
      </c>
      <c r="K423" s="159">
        <f>'приложение 1.1 '!J423</f>
        <v>3.8</v>
      </c>
      <c r="L423" s="159">
        <f>'приложение 1.1 '!K423</f>
        <v>0</v>
      </c>
      <c r="M423" s="159">
        <f>'приложение 1.1 '!L423</f>
        <v>0.4</v>
      </c>
      <c r="N423" s="159" t="str">
        <f>'приложение 1.1 '!M423</f>
        <v>-</v>
      </c>
      <c r="O423" s="159" t="str">
        <f>'приложение 1.1 '!N423</f>
        <v>-</v>
      </c>
      <c r="P423" s="159" t="str">
        <f>'приложение 1.1 '!O423</f>
        <v>-</v>
      </c>
      <c r="Q423" s="159" t="str">
        <f>'приложение 1.1 '!P423</f>
        <v>-</v>
      </c>
      <c r="R423" s="159" t="str">
        <f>'приложение 1.1 '!Q423</f>
        <v>-</v>
      </c>
      <c r="S423" s="159" t="str">
        <f>'приложение 1.1 '!R423</f>
        <v>-</v>
      </c>
      <c r="T423" s="159" t="str">
        <f>'приложение 1.1 '!S423</f>
        <v>-</v>
      </c>
      <c r="U423" s="159" t="str">
        <f>'приложение 1.1 '!T423</f>
        <v>-</v>
      </c>
      <c r="V423" s="159">
        <f>'приложение 1.1 '!U423</f>
        <v>0</v>
      </c>
      <c r="W423" s="159">
        <f>'приложение 1.1 '!V423</f>
        <v>0.4</v>
      </c>
      <c r="X423" s="159">
        <f>'приложение 1.1 '!W423</f>
        <v>3.8</v>
      </c>
      <c r="Y423" s="159">
        <f>'приложение 1.1 '!X423</f>
        <v>0</v>
      </c>
      <c r="Z423" s="159">
        <f>'приложение 1.1 '!Y423</f>
        <v>0</v>
      </c>
      <c r="AA423" s="159">
        <f>'приложение 1.1 '!Z423</f>
        <v>0</v>
      </c>
      <c r="AB423" s="159">
        <f>'приложение 1.1 '!AA423</f>
        <v>0</v>
      </c>
      <c r="AC423" s="159">
        <f>'приложение 1.1 '!AB423</f>
        <v>3.8</v>
      </c>
    </row>
    <row r="424" spans="1:66" s="397" customFormat="1">
      <c r="A424" s="125" t="str">
        <f>'приложение 1.1 '!A424</f>
        <v>2.1.2.56</v>
      </c>
      <c r="B424" s="695" t="str">
        <f>'приложение 1.1 '!B424</f>
        <v>Строительство КТПН-400кВА СТ Ручеек</v>
      </c>
      <c r="C424" s="485" t="str">
        <f>'приложение 1.1 '!C424</f>
        <v>С/П</v>
      </c>
      <c r="D424" s="457">
        <f>'приложение 1.1 '!D424</f>
        <v>0</v>
      </c>
      <c r="E424" s="457">
        <f>'приложение 1.1 '!E424</f>
        <v>0.4</v>
      </c>
      <c r="F424" s="190">
        <v>19.636499999999998</v>
      </c>
      <c r="G424" s="485">
        <f>'приложение 1.1 '!F424</f>
        <v>2018</v>
      </c>
      <c r="H424" s="485">
        <f>'приложение 1.1 '!G424</f>
        <v>2018</v>
      </c>
      <c r="I424" s="159">
        <f>'приложение 1.1 '!H424</f>
        <v>3.8</v>
      </c>
      <c r="J424" s="159">
        <f>'приложение 1.1 '!I424</f>
        <v>3.8</v>
      </c>
      <c r="K424" s="159">
        <f>'приложение 1.1 '!J424</f>
        <v>3.8</v>
      </c>
      <c r="L424" s="159">
        <f>'приложение 1.1 '!K424</f>
        <v>0</v>
      </c>
      <c r="M424" s="159">
        <f>'приложение 1.1 '!L424</f>
        <v>0.4</v>
      </c>
      <c r="N424" s="159" t="str">
        <f>'приложение 1.1 '!M424</f>
        <v>-</v>
      </c>
      <c r="O424" s="159" t="str">
        <f>'приложение 1.1 '!N424</f>
        <v>-</v>
      </c>
      <c r="P424" s="159" t="str">
        <f>'приложение 1.1 '!O424</f>
        <v>-</v>
      </c>
      <c r="Q424" s="159" t="str">
        <f>'приложение 1.1 '!P424</f>
        <v>-</v>
      </c>
      <c r="R424" s="159" t="str">
        <f>'приложение 1.1 '!Q424</f>
        <v>-</v>
      </c>
      <c r="S424" s="159" t="str">
        <f>'приложение 1.1 '!R424</f>
        <v>-</v>
      </c>
      <c r="T424" s="159" t="str">
        <f>'приложение 1.1 '!S424</f>
        <v>-</v>
      </c>
      <c r="U424" s="159" t="str">
        <f>'приложение 1.1 '!T424</f>
        <v>-</v>
      </c>
      <c r="V424" s="159">
        <f>'приложение 1.1 '!U424</f>
        <v>0</v>
      </c>
      <c r="W424" s="159">
        <f>'приложение 1.1 '!V424</f>
        <v>0.4</v>
      </c>
      <c r="X424" s="159">
        <f>'приложение 1.1 '!W424</f>
        <v>3.8</v>
      </c>
      <c r="Y424" s="159">
        <f>'приложение 1.1 '!X424</f>
        <v>0</v>
      </c>
      <c r="Z424" s="159">
        <f>'приложение 1.1 '!Y424</f>
        <v>0</v>
      </c>
      <c r="AA424" s="159">
        <f>'приложение 1.1 '!Z424</f>
        <v>0</v>
      </c>
      <c r="AB424" s="159">
        <f>'приложение 1.1 '!AA424</f>
        <v>0</v>
      </c>
      <c r="AC424" s="159">
        <f>'приложение 1.1 '!AB424</f>
        <v>3.8</v>
      </c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  <c r="BC424" s="143"/>
      <c r="BD424" s="143"/>
      <c r="BE424" s="143"/>
      <c r="BF424" s="143"/>
      <c r="BG424" s="143"/>
      <c r="BH424" s="143"/>
      <c r="BI424" s="143"/>
      <c r="BJ424" s="143"/>
      <c r="BK424" s="143"/>
      <c r="BL424" s="143"/>
      <c r="BM424" s="143"/>
      <c r="BN424" s="143"/>
    </row>
    <row r="425" spans="1:66" ht="31.5">
      <c r="A425" s="125" t="str">
        <f>'приложение 1.1 '!A425</f>
        <v>2.1.2.57</v>
      </c>
      <c r="B425" s="695" t="str">
        <f>'приложение 1.1 '!B425</f>
        <v>Строительство КТПН-400кВА СОТ Кооператор</v>
      </c>
      <c r="C425" s="485" t="str">
        <f>'приложение 1.1 '!C425</f>
        <v>С/П</v>
      </c>
      <c r="D425" s="457">
        <f>'приложение 1.1 '!D425</f>
        <v>0</v>
      </c>
      <c r="E425" s="457">
        <f>'приложение 1.1 '!E425</f>
        <v>0.4</v>
      </c>
      <c r="F425" s="190">
        <v>18.947499999999998</v>
      </c>
      <c r="G425" s="485">
        <f>'приложение 1.1 '!F425</f>
        <v>2018</v>
      </c>
      <c r="H425" s="485">
        <f>'приложение 1.1 '!G425</f>
        <v>2018</v>
      </c>
      <c r="I425" s="159">
        <f>'приложение 1.1 '!H425</f>
        <v>3.8</v>
      </c>
      <c r="J425" s="159">
        <f>'приложение 1.1 '!I425</f>
        <v>3.8</v>
      </c>
      <c r="K425" s="159">
        <f>'приложение 1.1 '!J425</f>
        <v>3.8</v>
      </c>
      <c r="L425" s="159">
        <f>'приложение 1.1 '!K425</f>
        <v>0</v>
      </c>
      <c r="M425" s="159">
        <f>'приложение 1.1 '!L425</f>
        <v>0.4</v>
      </c>
      <c r="N425" s="159" t="str">
        <f>'приложение 1.1 '!M425</f>
        <v>-</v>
      </c>
      <c r="O425" s="159" t="str">
        <f>'приложение 1.1 '!N425</f>
        <v>-</v>
      </c>
      <c r="P425" s="159" t="str">
        <f>'приложение 1.1 '!O425</f>
        <v>-</v>
      </c>
      <c r="Q425" s="159" t="str">
        <f>'приложение 1.1 '!P425</f>
        <v>-</v>
      </c>
      <c r="R425" s="159" t="str">
        <f>'приложение 1.1 '!Q425</f>
        <v>-</v>
      </c>
      <c r="S425" s="159" t="str">
        <f>'приложение 1.1 '!R425</f>
        <v>-</v>
      </c>
      <c r="T425" s="159" t="str">
        <f>'приложение 1.1 '!S425</f>
        <v>-</v>
      </c>
      <c r="U425" s="159" t="str">
        <f>'приложение 1.1 '!T425</f>
        <v>-</v>
      </c>
      <c r="V425" s="159">
        <f>'приложение 1.1 '!U425</f>
        <v>0</v>
      </c>
      <c r="W425" s="159">
        <f>'приложение 1.1 '!V425</f>
        <v>0.4</v>
      </c>
      <c r="X425" s="159">
        <f>'приложение 1.1 '!W425</f>
        <v>3.8</v>
      </c>
      <c r="Y425" s="159">
        <f>'приложение 1.1 '!X425</f>
        <v>0</v>
      </c>
      <c r="Z425" s="159">
        <f>'приложение 1.1 '!Y425</f>
        <v>0</v>
      </c>
      <c r="AA425" s="159">
        <f>'приложение 1.1 '!Z425</f>
        <v>0</v>
      </c>
      <c r="AB425" s="159">
        <f>'приложение 1.1 '!AA425</f>
        <v>0</v>
      </c>
      <c r="AC425" s="159">
        <f>'приложение 1.1 '!AB425</f>
        <v>3.8</v>
      </c>
    </row>
    <row r="426" spans="1:66" s="397" customFormat="1" ht="31.5">
      <c r="A426" s="125" t="str">
        <f>'приложение 1.1 '!A426</f>
        <v>2.1.2.58</v>
      </c>
      <c r="B426" s="695" t="str">
        <f>'приложение 1.1 '!B426</f>
        <v>Строительство КТПН-400кВА СОТ Монтажник-40</v>
      </c>
      <c r="C426" s="485" t="str">
        <f>'приложение 1.1 '!C426</f>
        <v>С/П</v>
      </c>
      <c r="D426" s="457">
        <f>'приложение 1.1 '!D426</f>
        <v>0</v>
      </c>
      <c r="E426" s="457">
        <f>'приложение 1.1 '!E426</f>
        <v>0.4</v>
      </c>
      <c r="F426" s="190">
        <v>17.913999999999998</v>
      </c>
      <c r="G426" s="485">
        <f>'приложение 1.1 '!F426</f>
        <v>2018</v>
      </c>
      <c r="H426" s="485">
        <f>'приложение 1.1 '!G426</f>
        <v>2018</v>
      </c>
      <c r="I426" s="159">
        <f>'приложение 1.1 '!H426</f>
        <v>3.8</v>
      </c>
      <c r="J426" s="159">
        <f>'приложение 1.1 '!I426</f>
        <v>3.8</v>
      </c>
      <c r="K426" s="159">
        <f>'приложение 1.1 '!J426</f>
        <v>3.8</v>
      </c>
      <c r="L426" s="159">
        <f>'приложение 1.1 '!K426</f>
        <v>0</v>
      </c>
      <c r="M426" s="159">
        <f>'приложение 1.1 '!L426</f>
        <v>0.4</v>
      </c>
      <c r="N426" s="159" t="str">
        <f>'приложение 1.1 '!M426</f>
        <v>-</v>
      </c>
      <c r="O426" s="159" t="str">
        <f>'приложение 1.1 '!N426</f>
        <v>-</v>
      </c>
      <c r="P426" s="159" t="str">
        <f>'приложение 1.1 '!O426</f>
        <v>-</v>
      </c>
      <c r="Q426" s="159" t="str">
        <f>'приложение 1.1 '!P426</f>
        <v>-</v>
      </c>
      <c r="R426" s="159" t="str">
        <f>'приложение 1.1 '!Q426</f>
        <v>-</v>
      </c>
      <c r="S426" s="159" t="str">
        <f>'приложение 1.1 '!R426</f>
        <v>-</v>
      </c>
      <c r="T426" s="159" t="str">
        <f>'приложение 1.1 '!S426</f>
        <v>-</v>
      </c>
      <c r="U426" s="159" t="str">
        <f>'приложение 1.1 '!T426</f>
        <v>-</v>
      </c>
      <c r="V426" s="159">
        <f>'приложение 1.1 '!U426</f>
        <v>0</v>
      </c>
      <c r="W426" s="159">
        <f>'приложение 1.1 '!V426</f>
        <v>0.4</v>
      </c>
      <c r="X426" s="159">
        <f>'приложение 1.1 '!W426</f>
        <v>3.8</v>
      </c>
      <c r="Y426" s="159">
        <f>'приложение 1.1 '!X426</f>
        <v>0</v>
      </c>
      <c r="Z426" s="159">
        <f>'приложение 1.1 '!Y426</f>
        <v>0</v>
      </c>
      <c r="AA426" s="159">
        <f>'приложение 1.1 '!Z426</f>
        <v>0</v>
      </c>
      <c r="AB426" s="159">
        <f>'приложение 1.1 '!AA426</f>
        <v>0</v>
      </c>
      <c r="AC426" s="159">
        <f>'приложение 1.1 '!AB426</f>
        <v>3.8</v>
      </c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  <c r="BC426" s="143"/>
      <c r="BD426" s="143"/>
      <c r="BE426" s="143"/>
      <c r="BF426" s="143"/>
      <c r="BG426" s="143"/>
      <c r="BH426" s="143"/>
      <c r="BI426" s="143"/>
      <c r="BJ426" s="143"/>
      <c r="BK426" s="143"/>
      <c r="BL426" s="143"/>
      <c r="BM426" s="143"/>
      <c r="BN426" s="143"/>
    </row>
    <row r="427" spans="1:66" ht="31.5">
      <c r="A427" s="125" t="str">
        <f>'приложение 1.1 '!A427</f>
        <v>2.1.2.59</v>
      </c>
      <c r="B427" s="695" t="str">
        <f>'приложение 1.1 '!B427</f>
        <v>Строительство КТПН-400кВА СОТ Магистраль</v>
      </c>
      <c r="C427" s="485" t="str">
        <f>'приложение 1.1 '!C427</f>
        <v>С/П</v>
      </c>
      <c r="D427" s="457">
        <f>'приложение 1.1 '!D427</f>
        <v>0</v>
      </c>
      <c r="E427" s="457">
        <f>'приложение 1.1 '!E427</f>
        <v>0.4</v>
      </c>
      <c r="F427" s="190">
        <v>17.569499999999998</v>
      </c>
      <c r="G427" s="485">
        <f>'приложение 1.1 '!F427</f>
        <v>2018</v>
      </c>
      <c r="H427" s="485">
        <f>'приложение 1.1 '!G427</f>
        <v>2018</v>
      </c>
      <c r="I427" s="159">
        <f>'приложение 1.1 '!H427</f>
        <v>3.8</v>
      </c>
      <c r="J427" s="159">
        <f>'приложение 1.1 '!I427</f>
        <v>3.8</v>
      </c>
      <c r="K427" s="159">
        <f>'приложение 1.1 '!J427</f>
        <v>3.8</v>
      </c>
      <c r="L427" s="159">
        <f>'приложение 1.1 '!K427</f>
        <v>0</v>
      </c>
      <c r="M427" s="159">
        <f>'приложение 1.1 '!L427</f>
        <v>0.4</v>
      </c>
      <c r="N427" s="159" t="str">
        <f>'приложение 1.1 '!M427</f>
        <v>-</v>
      </c>
      <c r="O427" s="159" t="str">
        <f>'приложение 1.1 '!N427</f>
        <v>-</v>
      </c>
      <c r="P427" s="159" t="str">
        <f>'приложение 1.1 '!O427</f>
        <v>-</v>
      </c>
      <c r="Q427" s="159" t="str">
        <f>'приложение 1.1 '!P427</f>
        <v>-</v>
      </c>
      <c r="R427" s="159" t="str">
        <f>'приложение 1.1 '!Q427</f>
        <v>-</v>
      </c>
      <c r="S427" s="159" t="str">
        <f>'приложение 1.1 '!R427</f>
        <v>-</v>
      </c>
      <c r="T427" s="159" t="str">
        <f>'приложение 1.1 '!S427</f>
        <v>-</v>
      </c>
      <c r="U427" s="159" t="str">
        <f>'приложение 1.1 '!T427</f>
        <v>-</v>
      </c>
      <c r="V427" s="159">
        <f>'приложение 1.1 '!U427</f>
        <v>0</v>
      </c>
      <c r="W427" s="159">
        <f>'приложение 1.1 '!V427</f>
        <v>0.4</v>
      </c>
      <c r="X427" s="159">
        <f>'приложение 1.1 '!W427</f>
        <v>3.8</v>
      </c>
      <c r="Y427" s="159">
        <f>'приложение 1.1 '!X427</f>
        <v>0</v>
      </c>
      <c r="Z427" s="159">
        <f>'приложение 1.1 '!Y427</f>
        <v>0</v>
      </c>
      <c r="AA427" s="159">
        <f>'приложение 1.1 '!Z427</f>
        <v>0</v>
      </c>
      <c r="AB427" s="159">
        <f>'приложение 1.1 '!AA427</f>
        <v>0</v>
      </c>
      <c r="AC427" s="159">
        <f>'приложение 1.1 '!AB427</f>
        <v>3.8</v>
      </c>
    </row>
    <row r="428" spans="1:66">
      <c r="A428" s="125" t="str">
        <f>'приложение 1.1 '!A428</f>
        <v>2.1.2.60</v>
      </c>
      <c r="B428" s="695" t="str">
        <f>'приложение 1.1 '!B428</f>
        <v>Строительство КТПН-400кВА СОТ Кедр</v>
      </c>
      <c r="C428" s="485" t="str">
        <f>'приложение 1.1 '!C428</f>
        <v>С/П</v>
      </c>
      <c r="D428" s="457">
        <f>'приложение 1.1 '!D428</f>
        <v>0</v>
      </c>
      <c r="E428" s="457">
        <f>'приложение 1.1 '!E428</f>
        <v>0.4</v>
      </c>
      <c r="F428" s="190">
        <v>17.224999999999998</v>
      </c>
      <c r="G428" s="485">
        <f>'приложение 1.1 '!F428</f>
        <v>2018</v>
      </c>
      <c r="H428" s="485">
        <f>'приложение 1.1 '!G428</f>
        <v>2018</v>
      </c>
      <c r="I428" s="159">
        <f>'приложение 1.1 '!H428</f>
        <v>3.8</v>
      </c>
      <c r="J428" s="159">
        <f>'приложение 1.1 '!I428</f>
        <v>3.8</v>
      </c>
      <c r="K428" s="159">
        <f>'приложение 1.1 '!J428</f>
        <v>3.8</v>
      </c>
      <c r="L428" s="159">
        <f>'приложение 1.1 '!K428</f>
        <v>0</v>
      </c>
      <c r="M428" s="159">
        <f>'приложение 1.1 '!L428</f>
        <v>0.4</v>
      </c>
      <c r="N428" s="159" t="str">
        <f>'приложение 1.1 '!M428</f>
        <v>-</v>
      </c>
      <c r="O428" s="159" t="str">
        <f>'приложение 1.1 '!N428</f>
        <v>-</v>
      </c>
      <c r="P428" s="159" t="str">
        <f>'приложение 1.1 '!O428</f>
        <v>-</v>
      </c>
      <c r="Q428" s="159" t="str">
        <f>'приложение 1.1 '!P428</f>
        <v>-</v>
      </c>
      <c r="R428" s="159" t="str">
        <f>'приложение 1.1 '!Q428</f>
        <v>-</v>
      </c>
      <c r="S428" s="159" t="str">
        <f>'приложение 1.1 '!R428</f>
        <v>-</v>
      </c>
      <c r="T428" s="159" t="str">
        <f>'приложение 1.1 '!S428</f>
        <v>-</v>
      </c>
      <c r="U428" s="159" t="str">
        <f>'приложение 1.1 '!T428</f>
        <v>-</v>
      </c>
      <c r="V428" s="159">
        <f>'приложение 1.1 '!U428</f>
        <v>0</v>
      </c>
      <c r="W428" s="159">
        <f>'приложение 1.1 '!V428</f>
        <v>0.4</v>
      </c>
      <c r="X428" s="159">
        <f>'приложение 1.1 '!W428</f>
        <v>3.8</v>
      </c>
      <c r="Y428" s="159">
        <f>'приложение 1.1 '!X428</f>
        <v>0</v>
      </c>
      <c r="Z428" s="159">
        <f>'приложение 1.1 '!Y428</f>
        <v>0</v>
      </c>
      <c r="AA428" s="159">
        <f>'приложение 1.1 '!Z428</f>
        <v>0</v>
      </c>
      <c r="AB428" s="159">
        <f>'приложение 1.1 '!AA428</f>
        <v>0</v>
      </c>
      <c r="AC428" s="159">
        <f>'приложение 1.1 '!AB428</f>
        <v>3.8</v>
      </c>
    </row>
    <row r="429" spans="1:66" ht="31.5">
      <c r="A429" s="125" t="str">
        <f>'приложение 1.1 '!A429</f>
        <v>2.1.2.61</v>
      </c>
      <c r="B429" s="695" t="str">
        <f>'приложение 1.1 '!B429</f>
        <v>Строительство КТПН-400кВА СОТ Мостовик-1</v>
      </c>
      <c r="C429" s="485" t="str">
        <f>'приложение 1.1 '!C429</f>
        <v>С/П</v>
      </c>
      <c r="D429" s="457">
        <f>'приложение 1.1 '!D429</f>
        <v>0</v>
      </c>
      <c r="E429" s="457">
        <f>'приложение 1.1 '!E429</f>
        <v>0.4</v>
      </c>
      <c r="F429" s="190">
        <v>21.703499999999998</v>
      </c>
      <c r="G429" s="485">
        <f>'приложение 1.1 '!F429</f>
        <v>2018</v>
      </c>
      <c r="H429" s="485">
        <f>'приложение 1.1 '!G429</f>
        <v>2018</v>
      </c>
      <c r="I429" s="159">
        <f>'приложение 1.1 '!H429</f>
        <v>3.8</v>
      </c>
      <c r="J429" s="159">
        <f>'приложение 1.1 '!I429</f>
        <v>3.8</v>
      </c>
      <c r="K429" s="159">
        <f>'приложение 1.1 '!J429</f>
        <v>3.8</v>
      </c>
      <c r="L429" s="159">
        <f>'приложение 1.1 '!K429</f>
        <v>0</v>
      </c>
      <c r="M429" s="159">
        <f>'приложение 1.1 '!L429</f>
        <v>0.4</v>
      </c>
      <c r="N429" s="159" t="str">
        <f>'приложение 1.1 '!M429</f>
        <v>-</v>
      </c>
      <c r="O429" s="159" t="str">
        <f>'приложение 1.1 '!N429</f>
        <v>-</v>
      </c>
      <c r="P429" s="159" t="str">
        <f>'приложение 1.1 '!O429</f>
        <v>-</v>
      </c>
      <c r="Q429" s="159" t="str">
        <f>'приложение 1.1 '!P429</f>
        <v>-</v>
      </c>
      <c r="R429" s="159" t="str">
        <f>'приложение 1.1 '!Q429</f>
        <v>-</v>
      </c>
      <c r="S429" s="159" t="str">
        <f>'приложение 1.1 '!R429</f>
        <v>-</v>
      </c>
      <c r="T429" s="159" t="str">
        <f>'приложение 1.1 '!S429</f>
        <v>-</v>
      </c>
      <c r="U429" s="159" t="str">
        <f>'приложение 1.1 '!T429</f>
        <v>-</v>
      </c>
      <c r="V429" s="159">
        <f>'приложение 1.1 '!U429</f>
        <v>0</v>
      </c>
      <c r="W429" s="159">
        <f>'приложение 1.1 '!V429</f>
        <v>0.4</v>
      </c>
      <c r="X429" s="159">
        <f>'приложение 1.1 '!W429</f>
        <v>3.8</v>
      </c>
      <c r="Y429" s="159">
        <f>'приложение 1.1 '!X429</f>
        <v>0</v>
      </c>
      <c r="Z429" s="159">
        <f>'приложение 1.1 '!Y429</f>
        <v>0</v>
      </c>
      <c r="AA429" s="159">
        <f>'приложение 1.1 '!Z429</f>
        <v>0</v>
      </c>
      <c r="AB429" s="159">
        <f>'приложение 1.1 '!AA429</f>
        <v>0</v>
      </c>
      <c r="AC429" s="159">
        <f>'приложение 1.1 '!AB429</f>
        <v>3.8</v>
      </c>
    </row>
    <row r="430" spans="1:66">
      <c r="A430" s="125" t="str">
        <f>'приложение 1.1 '!A430</f>
        <v>2.1.2.62</v>
      </c>
      <c r="B430" s="695" t="str">
        <f>'приложение 1.1 '!B430</f>
        <v>Строительство КТПН-400кВА ДНТ Калинка</v>
      </c>
      <c r="C430" s="485" t="str">
        <f>'приложение 1.1 '!C430</f>
        <v>С/П</v>
      </c>
      <c r="D430" s="457">
        <f>'приложение 1.1 '!D430</f>
        <v>0</v>
      </c>
      <c r="E430" s="457">
        <f>'приложение 1.1 '!E430</f>
        <v>0.4</v>
      </c>
      <c r="F430" s="190">
        <v>19.980999999999998</v>
      </c>
      <c r="G430" s="485">
        <f>'приложение 1.1 '!F430</f>
        <v>2018</v>
      </c>
      <c r="H430" s="485">
        <f>'приложение 1.1 '!G430</f>
        <v>2018</v>
      </c>
      <c r="I430" s="159">
        <f>'приложение 1.1 '!H430</f>
        <v>3.8</v>
      </c>
      <c r="J430" s="159">
        <f>'приложение 1.1 '!I430</f>
        <v>3.8</v>
      </c>
      <c r="K430" s="159">
        <f>'приложение 1.1 '!J430</f>
        <v>3.8</v>
      </c>
      <c r="L430" s="159">
        <f>'приложение 1.1 '!K430</f>
        <v>0</v>
      </c>
      <c r="M430" s="159">
        <f>'приложение 1.1 '!L430</f>
        <v>0.4</v>
      </c>
      <c r="N430" s="159" t="str">
        <f>'приложение 1.1 '!M430</f>
        <v>-</v>
      </c>
      <c r="O430" s="159" t="str">
        <f>'приложение 1.1 '!N430</f>
        <v>-</v>
      </c>
      <c r="P430" s="159" t="str">
        <f>'приложение 1.1 '!O430</f>
        <v>-</v>
      </c>
      <c r="Q430" s="159" t="str">
        <f>'приложение 1.1 '!P430</f>
        <v>-</v>
      </c>
      <c r="R430" s="159" t="str">
        <f>'приложение 1.1 '!Q430</f>
        <v>-</v>
      </c>
      <c r="S430" s="159" t="str">
        <f>'приложение 1.1 '!R430</f>
        <v>-</v>
      </c>
      <c r="T430" s="159" t="str">
        <f>'приложение 1.1 '!S430</f>
        <v>-</v>
      </c>
      <c r="U430" s="159" t="str">
        <f>'приложение 1.1 '!T430</f>
        <v>-</v>
      </c>
      <c r="V430" s="159">
        <f>'приложение 1.1 '!U430</f>
        <v>0</v>
      </c>
      <c r="W430" s="159">
        <f>'приложение 1.1 '!V430</f>
        <v>0.4</v>
      </c>
      <c r="X430" s="159">
        <f>'приложение 1.1 '!W430</f>
        <v>3.8</v>
      </c>
      <c r="Y430" s="159">
        <f>'приложение 1.1 '!X430</f>
        <v>0</v>
      </c>
      <c r="Z430" s="159">
        <f>'приложение 1.1 '!Y430</f>
        <v>0</v>
      </c>
      <c r="AA430" s="159">
        <f>'приложение 1.1 '!Z430</f>
        <v>0</v>
      </c>
      <c r="AB430" s="159">
        <f>'приложение 1.1 '!AA430</f>
        <v>0</v>
      </c>
      <c r="AC430" s="159">
        <f>'приложение 1.1 '!AB430</f>
        <v>3.8</v>
      </c>
    </row>
    <row r="431" spans="1:66">
      <c r="A431" s="125" t="str">
        <f>'приложение 1.1 '!A431</f>
        <v>2.1.2.63</v>
      </c>
      <c r="B431" s="695" t="str">
        <f>'приложение 1.1 '!B431</f>
        <v>Строительство КТПН-400кВА ДНТ Тихое</v>
      </c>
      <c r="C431" s="485" t="str">
        <f>'приложение 1.1 '!C431</f>
        <v>С/П</v>
      </c>
      <c r="D431" s="457">
        <f>'приложение 1.1 '!D431</f>
        <v>0</v>
      </c>
      <c r="E431" s="457">
        <f>'приложение 1.1 '!E431</f>
        <v>0.4</v>
      </c>
      <c r="F431" s="190">
        <v>18.947499999999998</v>
      </c>
      <c r="G431" s="485">
        <f>'приложение 1.1 '!F431</f>
        <v>2018</v>
      </c>
      <c r="H431" s="485">
        <f>'приложение 1.1 '!G431</f>
        <v>2018</v>
      </c>
      <c r="I431" s="159">
        <f>'приложение 1.1 '!H431</f>
        <v>3.8</v>
      </c>
      <c r="J431" s="159">
        <f>'приложение 1.1 '!I431</f>
        <v>3.8</v>
      </c>
      <c r="K431" s="159">
        <f>'приложение 1.1 '!J431</f>
        <v>3.8</v>
      </c>
      <c r="L431" s="159">
        <f>'приложение 1.1 '!K431</f>
        <v>0</v>
      </c>
      <c r="M431" s="159">
        <f>'приложение 1.1 '!L431</f>
        <v>0.4</v>
      </c>
      <c r="N431" s="159" t="str">
        <f>'приложение 1.1 '!M431</f>
        <v>-</v>
      </c>
      <c r="O431" s="159" t="str">
        <f>'приложение 1.1 '!N431</f>
        <v>-</v>
      </c>
      <c r="P431" s="159" t="str">
        <f>'приложение 1.1 '!O431</f>
        <v>-</v>
      </c>
      <c r="Q431" s="159" t="str">
        <f>'приложение 1.1 '!P431</f>
        <v>-</v>
      </c>
      <c r="R431" s="159" t="str">
        <f>'приложение 1.1 '!Q431</f>
        <v>-</v>
      </c>
      <c r="S431" s="159" t="str">
        <f>'приложение 1.1 '!R431</f>
        <v>-</v>
      </c>
      <c r="T431" s="159" t="str">
        <f>'приложение 1.1 '!S431</f>
        <v>-</v>
      </c>
      <c r="U431" s="159" t="str">
        <f>'приложение 1.1 '!T431</f>
        <v>-</v>
      </c>
      <c r="V431" s="159">
        <f>'приложение 1.1 '!U431</f>
        <v>0</v>
      </c>
      <c r="W431" s="159">
        <f>'приложение 1.1 '!V431</f>
        <v>0.4</v>
      </c>
      <c r="X431" s="159">
        <f>'приложение 1.1 '!W431</f>
        <v>3.8</v>
      </c>
      <c r="Y431" s="159">
        <f>'приложение 1.1 '!X431</f>
        <v>0</v>
      </c>
      <c r="Z431" s="159">
        <f>'приложение 1.1 '!Y431</f>
        <v>0</v>
      </c>
      <c r="AA431" s="159">
        <f>'приложение 1.1 '!Z431</f>
        <v>0</v>
      </c>
      <c r="AB431" s="159">
        <f>'приложение 1.1 '!AA431</f>
        <v>0</v>
      </c>
      <c r="AC431" s="159">
        <f>'приложение 1.1 '!AB431</f>
        <v>3.8</v>
      </c>
    </row>
    <row r="432" spans="1:66" ht="31.5">
      <c r="A432" s="125" t="str">
        <f>'приложение 1.1 '!A432</f>
        <v>2.1.2.64</v>
      </c>
      <c r="B432" s="695" t="str">
        <f>'приложение 1.1 '!B432</f>
        <v>Строительство КТПН-400кВА СТ Зори Сургута</v>
      </c>
      <c r="C432" s="485" t="str">
        <f>'приложение 1.1 '!C432</f>
        <v>С/П</v>
      </c>
      <c r="D432" s="457">
        <f>'приложение 1.1 '!D432</f>
        <v>0</v>
      </c>
      <c r="E432" s="457">
        <f>'приложение 1.1 '!E432</f>
        <v>0.4</v>
      </c>
      <c r="F432" s="190">
        <v>20.325499999999998</v>
      </c>
      <c r="G432" s="485">
        <f>'приложение 1.1 '!F432</f>
        <v>2018</v>
      </c>
      <c r="H432" s="485">
        <f>'приложение 1.1 '!G432</f>
        <v>2018</v>
      </c>
      <c r="I432" s="159">
        <f>'приложение 1.1 '!H432</f>
        <v>3.8</v>
      </c>
      <c r="J432" s="159">
        <f>'приложение 1.1 '!I432</f>
        <v>3.8</v>
      </c>
      <c r="K432" s="159">
        <f>'приложение 1.1 '!J432</f>
        <v>3.8</v>
      </c>
      <c r="L432" s="159">
        <f>'приложение 1.1 '!K432</f>
        <v>0</v>
      </c>
      <c r="M432" s="159">
        <f>'приложение 1.1 '!L432</f>
        <v>0.4</v>
      </c>
      <c r="N432" s="159" t="str">
        <f>'приложение 1.1 '!M432</f>
        <v>-</v>
      </c>
      <c r="O432" s="159" t="str">
        <f>'приложение 1.1 '!N432</f>
        <v>-</v>
      </c>
      <c r="P432" s="159" t="str">
        <f>'приложение 1.1 '!O432</f>
        <v>-</v>
      </c>
      <c r="Q432" s="159" t="str">
        <f>'приложение 1.1 '!P432</f>
        <v>-</v>
      </c>
      <c r="R432" s="159" t="str">
        <f>'приложение 1.1 '!Q432</f>
        <v>-</v>
      </c>
      <c r="S432" s="159" t="str">
        <f>'приложение 1.1 '!R432</f>
        <v>-</v>
      </c>
      <c r="T432" s="159" t="str">
        <f>'приложение 1.1 '!S432</f>
        <v>-</v>
      </c>
      <c r="U432" s="159" t="str">
        <f>'приложение 1.1 '!T432</f>
        <v>-</v>
      </c>
      <c r="V432" s="159">
        <f>'приложение 1.1 '!U432</f>
        <v>0</v>
      </c>
      <c r="W432" s="159">
        <f>'приложение 1.1 '!V432</f>
        <v>0.4</v>
      </c>
      <c r="X432" s="159">
        <f>'приложение 1.1 '!W432</f>
        <v>3.8</v>
      </c>
      <c r="Y432" s="159">
        <f>'приложение 1.1 '!X432</f>
        <v>0</v>
      </c>
      <c r="Z432" s="159">
        <f>'приложение 1.1 '!Y432</f>
        <v>0</v>
      </c>
      <c r="AA432" s="159">
        <f>'приложение 1.1 '!Z432</f>
        <v>0</v>
      </c>
      <c r="AB432" s="159">
        <f>'приложение 1.1 '!AA432</f>
        <v>0</v>
      </c>
      <c r="AC432" s="159">
        <f>'приложение 1.1 '!AB432</f>
        <v>3.8</v>
      </c>
    </row>
    <row r="433" spans="1:29" ht="31.5">
      <c r="A433" s="125" t="str">
        <f>'приложение 1.1 '!A433</f>
        <v>2.1.2.65</v>
      </c>
      <c r="B433" s="695" t="str">
        <f>'приложение 1.1 '!B433</f>
        <v>Строительство КТПН-400кВА ДНТ Птицевод Севера</v>
      </c>
      <c r="C433" s="485" t="str">
        <f>'приложение 1.1 '!C433</f>
        <v>С/П</v>
      </c>
      <c r="D433" s="457">
        <f>'приложение 1.1 '!D433</f>
        <v>0</v>
      </c>
      <c r="E433" s="457">
        <f>'приложение 1.1 '!E433</f>
        <v>0.4</v>
      </c>
      <c r="F433" s="190">
        <v>19.291999999999998</v>
      </c>
      <c r="G433" s="485">
        <f>'приложение 1.1 '!F433</f>
        <v>2018</v>
      </c>
      <c r="H433" s="485">
        <f>'приложение 1.1 '!G433</f>
        <v>2018</v>
      </c>
      <c r="I433" s="159">
        <f>'приложение 1.1 '!H433</f>
        <v>3.8</v>
      </c>
      <c r="J433" s="159">
        <f>'приложение 1.1 '!I433</f>
        <v>3.8</v>
      </c>
      <c r="K433" s="159">
        <f>'приложение 1.1 '!J433</f>
        <v>3.8</v>
      </c>
      <c r="L433" s="159">
        <f>'приложение 1.1 '!K433</f>
        <v>0</v>
      </c>
      <c r="M433" s="159">
        <f>'приложение 1.1 '!L433</f>
        <v>0.4</v>
      </c>
      <c r="N433" s="159" t="str">
        <f>'приложение 1.1 '!M433</f>
        <v>-</v>
      </c>
      <c r="O433" s="159" t="str">
        <f>'приложение 1.1 '!N433</f>
        <v>-</v>
      </c>
      <c r="P433" s="159" t="str">
        <f>'приложение 1.1 '!O433</f>
        <v>-</v>
      </c>
      <c r="Q433" s="159" t="str">
        <f>'приложение 1.1 '!P433</f>
        <v>-</v>
      </c>
      <c r="R433" s="159" t="str">
        <f>'приложение 1.1 '!Q433</f>
        <v>-</v>
      </c>
      <c r="S433" s="159" t="str">
        <f>'приложение 1.1 '!R433</f>
        <v>-</v>
      </c>
      <c r="T433" s="159" t="str">
        <f>'приложение 1.1 '!S433</f>
        <v>-</v>
      </c>
      <c r="U433" s="159" t="str">
        <f>'приложение 1.1 '!T433</f>
        <v>-</v>
      </c>
      <c r="V433" s="159">
        <f>'приложение 1.1 '!U433</f>
        <v>0</v>
      </c>
      <c r="W433" s="159">
        <f>'приложение 1.1 '!V433</f>
        <v>0.4</v>
      </c>
      <c r="X433" s="159">
        <f>'приложение 1.1 '!W433</f>
        <v>3.8</v>
      </c>
      <c r="Y433" s="159">
        <f>'приложение 1.1 '!X433</f>
        <v>0</v>
      </c>
      <c r="Z433" s="159">
        <f>'приложение 1.1 '!Y433</f>
        <v>0</v>
      </c>
      <c r="AA433" s="159">
        <f>'приложение 1.1 '!Z433</f>
        <v>0</v>
      </c>
      <c r="AB433" s="159">
        <f>'приложение 1.1 '!AA433</f>
        <v>0</v>
      </c>
      <c r="AC433" s="159">
        <f>'приложение 1.1 '!AB433</f>
        <v>3.8</v>
      </c>
    </row>
    <row r="434" spans="1:29" ht="31.5">
      <c r="A434" s="125" t="str">
        <f>'приложение 1.1 '!A434</f>
        <v>2.1.2.66</v>
      </c>
      <c r="B434" s="695" t="str">
        <f>'приложение 1.1 '!B434</f>
        <v>Строительство КТПН-400кВА СОТ Энергетик-4</v>
      </c>
      <c r="C434" s="485" t="str">
        <f>'приложение 1.1 '!C434</f>
        <v>С/П</v>
      </c>
      <c r="D434" s="457">
        <f>'приложение 1.1 '!D434</f>
        <v>0</v>
      </c>
      <c r="E434" s="457">
        <f>'приложение 1.1 '!E434</f>
        <v>0.4</v>
      </c>
      <c r="F434" s="190">
        <v>19.636499999999998</v>
      </c>
      <c r="G434" s="485">
        <f>'приложение 1.1 '!F434</f>
        <v>2019</v>
      </c>
      <c r="H434" s="485">
        <f>'приложение 1.1 '!G434</f>
        <v>2019</v>
      </c>
      <c r="I434" s="159">
        <f>'приложение 1.1 '!H434</f>
        <v>3.8</v>
      </c>
      <c r="J434" s="159">
        <f>'приложение 1.1 '!I434</f>
        <v>3.8</v>
      </c>
      <c r="K434" s="159">
        <f>'приложение 1.1 '!J434</f>
        <v>0</v>
      </c>
      <c r="L434" s="159" t="str">
        <f>'приложение 1.1 '!K434</f>
        <v>-</v>
      </c>
      <c r="M434" s="159" t="str">
        <f>'приложение 1.1 '!L434</f>
        <v>-</v>
      </c>
      <c r="N434" s="159">
        <f>'приложение 1.1 '!M434</f>
        <v>0</v>
      </c>
      <c r="O434" s="159">
        <f>'приложение 1.1 '!N434</f>
        <v>0.4</v>
      </c>
      <c r="P434" s="159" t="str">
        <f>'приложение 1.1 '!O434</f>
        <v>-</v>
      </c>
      <c r="Q434" s="159" t="str">
        <f>'приложение 1.1 '!P434</f>
        <v>-</v>
      </c>
      <c r="R434" s="159" t="str">
        <f>'приложение 1.1 '!Q434</f>
        <v>-</v>
      </c>
      <c r="S434" s="159" t="str">
        <f>'приложение 1.1 '!R434</f>
        <v>-</v>
      </c>
      <c r="T434" s="159" t="str">
        <f>'приложение 1.1 '!S434</f>
        <v>-</v>
      </c>
      <c r="U434" s="159" t="str">
        <f>'приложение 1.1 '!T434</f>
        <v>-</v>
      </c>
      <c r="V434" s="159">
        <f>'приложение 1.1 '!U434</f>
        <v>0</v>
      </c>
      <c r="W434" s="159">
        <f>'приложение 1.1 '!V434</f>
        <v>0.4</v>
      </c>
      <c r="X434" s="159">
        <f>'приложение 1.1 '!W434</f>
        <v>0</v>
      </c>
      <c r="Y434" s="159">
        <f>'приложение 1.1 '!X434</f>
        <v>3.8</v>
      </c>
      <c r="Z434" s="159">
        <f>'приложение 1.1 '!Y434</f>
        <v>0</v>
      </c>
      <c r="AA434" s="159">
        <f>'приложение 1.1 '!Z434</f>
        <v>0</v>
      </c>
      <c r="AB434" s="159">
        <f>'приложение 1.1 '!AA434</f>
        <v>0</v>
      </c>
      <c r="AC434" s="159">
        <f>'приложение 1.1 '!AB434</f>
        <v>3.8</v>
      </c>
    </row>
    <row r="435" spans="1:29">
      <c r="A435" s="125" t="str">
        <f>'приложение 1.1 '!A435</f>
        <v>2.1.2.67</v>
      </c>
      <c r="B435" s="695" t="str">
        <f>'приложение 1.1 '!B435</f>
        <v>Строительство КТПН-400кВА СОТ Хвойный</v>
      </c>
      <c r="C435" s="485" t="str">
        <f>'приложение 1.1 '!C435</f>
        <v>С/П</v>
      </c>
      <c r="D435" s="457">
        <f>'приложение 1.1 '!D435</f>
        <v>0</v>
      </c>
      <c r="E435" s="457">
        <f>'приложение 1.1 '!E435</f>
        <v>0.4</v>
      </c>
      <c r="F435" s="190">
        <v>18.947499999999998</v>
      </c>
      <c r="G435" s="485">
        <f>'приложение 1.1 '!F435</f>
        <v>2019</v>
      </c>
      <c r="H435" s="485">
        <f>'приложение 1.1 '!G435</f>
        <v>2019</v>
      </c>
      <c r="I435" s="159">
        <f>'приложение 1.1 '!H435</f>
        <v>3.8</v>
      </c>
      <c r="J435" s="159">
        <f>'приложение 1.1 '!I435</f>
        <v>3.8</v>
      </c>
      <c r="K435" s="159">
        <f>'приложение 1.1 '!J435</f>
        <v>0</v>
      </c>
      <c r="L435" s="159" t="str">
        <f>'приложение 1.1 '!K435</f>
        <v>-</v>
      </c>
      <c r="M435" s="159" t="str">
        <f>'приложение 1.1 '!L435</f>
        <v>-</v>
      </c>
      <c r="N435" s="159">
        <f>'приложение 1.1 '!M435</f>
        <v>0</v>
      </c>
      <c r="O435" s="159">
        <f>'приложение 1.1 '!N435</f>
        <v>0.4</v>
      </c>
      <c r="P435" s="159" t="str">
        <f>'приложение 1.1 '!O435</f>
        <v>-</v>
      </c>
      <c r="Q435" s="159" t="str">
        <f>'приложение 1.1 '!P435</f>
        <v>-</v>
      </c>
      <c r="R435" s="159" t="str">
        <f>'приложение 1.1 '!Q435</f>
        <v>-</v>
      </c>
      <c r="S435" s="159" t="str">
        <f>'приложение 1.1 '!R435</f>
        <v>-</v>
      </c>
      <c r="T435" s="159" t="str">
        <f>'приложение 1.1 '!S435</f>
        <v>-</v>
      </c>
      <c r="U435" s="159" t="str">
        <f>'приложение 1.1 '!T435</f>
        <v>-</v>
      </c>
      <c r="V435" s="159">
        <f>'приложение 1.1 '!U435</f>
        <v>0</v>
      </c>
      <c r="W435" s="159">
        <f>'приложение 1.1 '!V435</f>
        <v>0.4</v>
      </c>
      <c r="X435" s="159">
        <f>'приложение 1.1 '!W435</f>
        <v>0</v>
      </c>
      <c r="Y435" s="159">
        <f>'приложение 1.1 '!X435</f>
        <v>3.8</v>
      </c>
      <c r="Z435" s="159">
        <f>'приложение 1.1 '!Y435</f>
        <v>0</v>
      </c>
      <c r="AA435" s="159">
        <f>'приложение 1.1 '!Z435</f>
        <v>0</v>
      </c>
      <c r="AB435" s="159">
        <f>'приложение 1.1 '!AA435</f>
        <v>0</v>
      </c>
      <c r="AC435" s="159">
        <f>'приложение 1.1 '!AB435</f>
        <v>3.8</v>
      </c>
    </row>
    <row r="436" spans="1:29">
      <c r="A436" s="125" t="str">
        <f>'приложение 1.1 '!A436</f>
        <v>2.1.2.68</v>
      </c>
      <c r="B436" s="695" t="str">
        <f>'приложение 1.1 '!B436</f>
        <v>Строительство КТПН-400кВА ДК Солнечное</v>
      </c>
      <c r="C436" s="485" t="str">
        <f>'приложение 1.1 '!C436</f>
        <v>С/П</v>
      </c>
      <c r="D436" s="457">
        <f>'приложение 1.1 '!D436</f>
        <v>0</v>
      </c>
      <c r="E436" s="457">
        <f>'приложение 1.1 '!E436</f>
        <v>0.4</v>
      </c>
      <c r="F436" s="190">
        <v>17.913999999999998</v>
      </c>
      <c r="G436" s="485">
        <f>'приложение 1.1 '!F436</f>
        <v>2022</v>
      </c>
      <c r="H436" s="485">
        <f>'приложение 1.1 '!G436</f>
        <v>2022</v>
      </c>
      <c r="I436" s="159">
        <f>'приложение 1.1 '!H436</f>
        <v>3.8</v>
      </c>
      <c r="J436" s="159">
        <f>'приложение 1.1 '!I436</f>
        <v>3.8</v>
      </c>
      <c r="K436" s="159">
        <f>'приложение 1.1 '!J436</f>
        <v>0</v>
      </c>
      <c r="L436" s="159" t="str">
        <f>'приложение 1.1 '!K436</f>
        <v>-</v>
      </c>
      <c r="M436" s="159" t="str">
        <f>'приложение 1.1 '!L436</f>
        <v>-</v>
      </c>
      <c r="N436" s="159" t="str">
        <f>'приложение 1.1 '!M436</f>
        <v>-</v>
      </c>
      <c r="O436" s="159" t="str">
        <f>'приложение 1.1 '!N436</f>
        <v>-</v>
      </c>
      <c r="P436" s="159" t="str">
        <f>'приложение 1.1 '!O436</f>
        <v>-</v>
      </c>
      <c r="Q436" s="159" t="str">
        <f>'приложение 1.1 '!P436</f>
        <v>-</v>
      </c>
      <c r="R436" s="159" t="str">
        <f>'приложение 1.1 '!Q436</f>
        <v>-</v>
      </c>
      <c r="S436" s="159" t="str">
        <f>'приложение 1.1 '!R436</f>
        <v>-</v>
      </c>
      <c r="T436" s="159">
        <f>'приложение 1.1 '!S436</f>
        <v>0</v>
      </c>
      <c r="U436" s="159">
        <f>'приложение 1.1 '!T436</f>
        <v>0.4</v>
      </c>
      <c r="V436" s="159">
        <f>'приложение 1.1 '!U436</f>
        <v>0</v>
      </c>
      <c r="W436" s="159">
        <f>'приложение 1.1 '!V436</f>
        <v>0.4</v>
      </c>
      <c r="X436" s="159">
        <f>'приложение 1.1 '!W436</f>
        <v>0</v>
      </c>
      <c r="Y436" s="159">
        <f>'приложение 1.1 '!X436</f>
        <v>0</v>
      </c>
      <c r="Z436" s="159">
        <f>'приложение 1.1 '!Y436</f>
        <v>0</v>
      </c>
      <c r="AA436" s="159">
        <f>'приложение 1.1 '!Z436</f>
        <v>0</v>
      </c>
      <c r="AB436" s="159">
        <f>'приложение 1.1 '!AA436</f>
        <v>3.8</v>
      </c>
      <c r="AC436" s="159">
        <f>'приложение 1.1 '!AB436</f>
        <v>3.8</v>
      </c>
    </row>
    <row r="437" spans="1:29">
      <c r="A437" s="125" t="str">
        <f>'приложение 1.1 '!A437</f>
        <v>2.1.2.69</v>
      </c>
      <c r="B437" s="695" t="str">
        <f>'приложение 1.1 '!B437</f>
        <v>Строительство КТПН-400кВА СОТ Рассвет</v>
      </c>
      <c r="C437" s="485" t="str">
        <f>'приложение 1.1 '!C437</f>
        <v>С/П</v>
      </c>
      <c r="D437" s="457">
        <f>'приложение 1.1 '!D437</f>
        <v>0</v>
      </c>
      <c r="E437" s="457">
        <f>'приложение 1.1 '!E437</f>
        <v>0.4</v>
      </c>
      <c r="F437" s="190">
        <v>17.569499999999998</v>
      </c>
      <c r="G437" s="485">
        <f>'приложение 1.1 '!F437</f>
        <v>2022</v>
      </c>
      <c r="H437" s="485">
        <f>'приложение 1.1 '!G437</f>
        <v>2022</v>
      </c>
      <c r="I437" s="159">
        <f>'приложение 1.1 '!H437</f>
        <v>3.8</v>
      </c>
      <c r="J437" s="159">
        <f>'приложение 1.1 '!I437</f>
        <v>3.8</v>
      </c>
      <c r="K437" s="159">
        <f>'приложение 1.1 '!J437</f>
        <v>0</v>
      </c>
      <c r="L437" s="159" t="str">
        <f>'приложение 1.1 '!K437</f>
        <v>-</v>
      </c>
      <c r="M437" s="159" t="str">
        <f>'приложение 1.1 '!L437</f>
        <v>-</v>
      </c>
      <c r="N437" s="159" t="str">
        <f>'приложение 1.1 '!M437</f>
        <v>-</v>
      </c>
      <c r="O437" s="159" t="str">
        <f>'приложение 1.1 '!N437</f>
        <v>-</v>
      </c>
      <c r="P437" s="159" t="str">
        <f>'приложение 1.1 '!O437</f>
        <v>-</v>
      </c>
      <c r="Q437" s="159" t="str">
        <f>'приложение 1.1 '!P437</f>
        <v>-</v>
      </c>
      <c r="R437" s="159" t="str">
        <f>'приложение 1.1 '!Q437</f>
        <v>-</v>
      </c>
      <c r="S437" s="159" t="str">
        <f>'приложение 1.1 '!R437</f>
        <v>-</v>
      </c>
      <c r="T437" s="159">
        <f>'приложение 1.1 '!S437</f>
        <v>0</v>
      </c>
      <c r="U437" s="159">
        <f>'приложение 1.1 '!T437</f>
        <v>0.4</v>
      </c>
      <c r="V437" s="159">
        <f>'приложение 1.1 '!U437</f>
        <v>0</v>
      </c>
      <c r="W437" s="159">
        <f>'приложение 1.1 '!V437</f>
        <v>0.4</v>
      </c>
      <c r="X437" s="159">
        <f>'приложение 1.1 '!W437</f>
        <v>0</v>
      </c>
      <c r="Y437" s="159">
        <f>'приложение 1.1 '!X437</f>
        <v>0</v>
      </c>
      <c r="Z437" s="159">
        <f>'приложение 1.1 '!Y437</f>
        <v>0</v>
      </c>
      <c r="AA437" s="159">
        <f>'приложение 1.1 '!Z437</f>
        <v>0</v>
      </c>
      <c r="AB437" s="159">
        <f>'приложение 1.1 '!AA437</f>
        <v>3.8</v>
      </c>
      <c r="AC437" s="159">
        <f>'приложение 1.1 '!AB437</f>
        <v>3.8</v>
      </c>
    </row>
    <row r="438" spans="1:29" ht="31.5">
      <c r="A438" s="125" t="str">
        <f>'приложение 1.1 '!A438</f>
        <v>2.1.2.70</v>
      </c>
      <c r="B438" s="695" t="str">
        <f>'приложение 1.1 '!B438</f>
        <v>Строительство КТПН-400кВА СОТ Локомотив</v>
      </c>
      <c r="C438" s="485" t="str">
        <f>'приложение 1.1 '!C438</f>
        <v>С/П</v>
      </c>
      <c r="D438" s="457">
        <f>'приложение 1.1 '!D438</f>
        <v>0</v>
      </c>
      <c r="E438" s="457">
        <f>'приложение 1.1 '!E438</f>
        <v>0.4</v>
      </c>
      <c r="F438" s="190">
        <v>17.224999999999998</v>
      </c>
      <c r="G438" s="485">
        <f>'приложение 1.1 '!F438</f>
        <v>2022</v>
      </c>
      <c r="H438" s="485">
        <f>'приложение 1.1 '!G438</f>
        <v>2022</v>
      </c>
      <c r="I438" s="159">
        <f>'приложение 1.1 '!H438</f>
        <v>3.8</v>
      </c>
      <c r="J438" s="159">
        <f>'приложение 1.1 '!I438</f>
        <v>3.8</v>
      </c>
      <c r="K438" s="159">
        <f>'приложение 1.1 '!J438</f>
        <v>0</v>
      </c>
      <c r="L438" s="159" t="str">
        <f>'приложение 1.1 '!K438</f>
        <v>-</v>
      </c>
      <c r="M438" s="159" t="str">
        <f>'приложение 1.1 '!L438</f>
        <v>-</v>
      </c>
      <c r="N438" s="159" t="str">
        <f>'приложение 1.1 '!M438</f>
        <v>-</v>
      </c>
      <c r="O438" s="159" t="str">
        <f>'приложение 1.1 '!N438</f>
        <v>-</v>
      </c>
      <c r="P438" s="159" t="str">
        <f>'приложение 1.1 '!O438</f>
        <v>-</v>
      </c>
      <c r="Q438" s="159" t="str">
        <f>'приложение 1.1 '!P438</f>
        <v>-</v>
      </c>
      <c r="R438" s="159" t="str">
        <f>'приложение 1.1 '!Q438</f>
        <v>-</v>
      </c>
      <c r="S438" s="159" t="str">
        <f>'приложение 1.1 '!R438</f>
        <v>-</v>
      </c>
      <c r="T438" s="159">
        <f>'приложение 1.1 '!S438</f>
        <v>0</v>
      </c>
      <c r="U438" s="159">
        <f>'приложение 1.1 '!T438</f>
        <v>0.4</v>
      </c>
      <c r="V438" s="159">
        <f>'приложение 1.1 '!U438</f>
        <v>0</v>
      </c>
      <c r="W438" s="159">
        <f>'приложение 1.1 '!V438</f>
        <v>0.4</v>
      </c>
      <c r="X438" s="159">
        <f>'приложение 1.1 '!W438</f>
        <v>0</v>
      </c>
      <c r="Y438" s="159">
        <f>'приложение 1.1 '!X438</f>
        <v>0</v>
      </c>
      <c r="Z438" s="159">
        <f>'приложение 1.1 '!Y438</f>
        <v>0</v>
      </c>
      <c r="AA438" s="159">
        <f>'приложение 1.1 '!Z438</f>
        <v>0</v>
      </c>
      <c r="AB438" s="159">
        <f>'приложение 1.1 '!AA438</f>
        <v>3.8</v>
      </c>
      <c r="AC438" s="159">
        <f>'приложение 1.1 '!AB438</f>
        <v>3.8</v>
      </c>
    </row>
    <row r="439" spans="1:29">
      <c r="A439" s="125" t="str">
        <f>'приложение 1.1 '!A439</f>
        <v>2.1.2.71</v>
      </c>
      <c r="B439" s="695" t="str">
        <f>'приложение 1.1 '!B439</f>
        <v>Строительство КТПН-400кВА СОТ Речник</v>
      </c>
      <c r="C439" s="485" t="str">
        <f>'приложение 1.1 '!C439</f>
        <v>С/П</v>
      </c>
      <c r="D439" s="457">
        <f>'приложение 1.1 '!D439</f>
        <v>0</v>
      </c>
      <c r="E439" s="457">
        <f>'приложение 1.1 '!E439</f>
        <v>0.4</v>
      </c>
      <c r="F439" s="190">
        <v>21.703499999999998</v>
      </c>
      <c r="G439" s="485">
        <f>'приложение 1.1 '!F439</f>
        <v>2022</v>
      </c>
      <c r="H439" s="485">
        <f>'приложение 1.1 '!G439</f>
        <v>2022</v>
      </c>
      <c r="I439" s="159">
        <f>'приложение 1.1 '!H439</f>
        <v>3.8</v>
      </c>
      <c r="J439" s="159">
        <f>'приложение 1.1 '!I439</f>
        <v>3.8</v>
      </c>
      <c r="K439" s="159">
        <f>'приложение 1.1 '!J439</f>
        <v>0</v>
      </c>
      <c r="L439" s="159" t="str">
        <f>'приложение 1.1 '!K439</f>
        <v>-</v>
      </c>
      <c r="M439" s="159" t="str">
        <f>'приложение 1.1 '!L439</f>
        <v>-</v>
      </c>
      <c r="N439" s="159" t="str">
        <f>'приложение 1.1 '!M439</f>
        <v>-</v>
      </c>
      <c r="O439" s="159" t="str">
        <f>'приложение 1.1 '!N439</f>
        <v>-</v>
      </c>
      <c r="P439" s="159" t="str">
        <f>'приложение 1.1 '!O439</f>
        <v>-</v>
      </c>
      <c r="Q439" s="159" t="str">
        <f>'приложение 1.1 '!P439</f>
        <v>-</v>
      </c>
      <c r="R439" s="159" t="str">
        <f>'приложение 1.1 '!Q439</f>
        <v>-</v>
      </c>
      <c r="S439" s="159" t="str">
        <f>'приложение 1.1 '!R439</f>
        <v>-</v>
      </c>
      <c r="T439" s="159">
        <f>'приложение 1.1 '!S439</f>
        <v>0</v>
      </c>
      <c r="U439" s="159">
        <f>'приложение 1.1 '!T439</f>
        <v>0.4</v>
      </c>
      <c r="V439" s="159">
        <f>'приложение 1.1 '!U439</f>
        <v>0</v>
      </c>
      <c r="W439" s="159">
        <f>'приложение 1.1 '!V439</f>
        <v>0.4</v>
      </c>
      <c r="X439" s="159">
        <f>'приложение 1.1 '!W439</f>
        <v>0</v>
      </c>
      <c r="Y439" s="159">
        <f>'приложение 1.1 '!X439</f>
        <v>0</v>
      </c>
      <c r="Z439" s="159">
        <f>'приложение 1.1 '!Y439</f>
        <v>0</v>
      </c>
      <c r="AA439" s="159">
        <f>'приложение 1.1 '!Z439</f>
        <v>0</v>
      </c>
      <c r="AB439" s="159">
        <f>'приложение 1.1 '!AA439</f>
        <v>3.8</v>
      </c>
      <c r="AC439" s="159">
        <f>'приложение 1.1 '!AB439</f>
        <v>3.8</v>
      </c>
    </row>
    <row r="440" spans="1:29">
      <c r="A440" s="681" t="str">
        <f>'приложение 1.1 '!A440</f>
        <v>2.1.3.</v>
      </c>
      <c r="B440" s="694" t="str">
        <f>'приложение 1.1 '!B440</f>
        <v>Подстанции РП;ТП 6/10кВ</v>
      </c>
      <c r="C440" s="661"/>
      <c r="D440" s="680"/>
      <c r="E440" s="680"/>
      <c r="F440" s="512"/>
      <c r="G440" s="661"/>
      <c r="H440" s="661"/>
      <c r="I440" s="514"/>
      <c r="J440" s="514"/>
      <c r="K440" s="514"/>
      <c r="L440" s="514"/>
      <c r="M440" s="514"/>
      <c r="N440" s="514"/>
      <c r="O440" s="514"/>
      <c r="P440" s="514"/>
      <c r="Q440" s="514"/>
      <c r="R440" s="514"/>
      <c r="S440" s="514"/>
      <c r="T440" s="514"/>
      <c r="U440" s="514"/>
      <c r="V440" s="514"/>
      <c r="W440" s="514"/>
      <c r="X440" s="514"/>
      <c r="Y440" s="514"/>
      <c r="Z440" s="514"/>
      <c r="AA440" s="514"/>
      <c r="AB440" s="514"/>
      <c r="AC440" s="514"/>
    </row>
    <row r="441" spans="1:29" ht="31.5">
      <c r="A441" s="125" t="str">
        <f>'приложение 1.1 '!A441</f>
        <v>2.1.3.1</v>
      </c>
      <c r="B441" s="695" t="str">
        <f>'приложение 1.1 '!B441</f>
        <v>Строительство РП(ТП)11 2х2500кВА, для электроснабжения ж/д в мкр.21-22</v>
      </c>
      <c r="C441" s="485" t="str">
        <f>'приложение 1.1 '!C441</f>
        <v>С/П</v>
      </c>
      <c r="D441" s="457">
        <f>'приложение 1.1 '!D441</f>
        <v>0</v>
      </c>
      <c r="E441" s="457">
        <f>'приложение 1.1 '!E441</f>
        <v>5</v>
      </c>
      <c r="F441" s="190">
        <v>23.770499999999998</v>
      </c>
      <c r="G441" s="485">
        <f>'приложение 1.1 '!F441</f>
        <v>2018</v>
      </c>
      <c r="H441" s="485">
        <f>'приложение 1.1 '!G441</f>
        <v>2018</v>
      </c>
      <c r="I441" s="159">
        <f>'приложение 1.1 '!H441</f>
        <v>21</v>
      </c>
      <c r="J441" s="159">
        <f>'приложение 1.1 '!I441</f>
        <v>21</v>
      </c>
      <c r="K441" s="159">
        <f>'приложение 1.1 '!J441</f>
        <v>21</v>
      </c>
      <c r="L441" s="159">
        <f>'приложение 1.1 '!K441</f>
        <v>0</v>
      </c>
      <c r="M441" s="159">
        <f>'приложение 1.1 '!L441</f>
        <v>5</v>
      </c>
      <c r="N441" s="159" t="str">
        <f>'приложение 1.1 '!M441</f>
        <v>-</v>
      </c>
      <c r="O441" s="159" t="str">
        <f>'приложение 1.1 '!N441</f>
        <v>-</v>
      </c>
      <c r="P441" s="159" t="str">
        <f>'приложение 1.1 '!O441</f>
        <v>-</v>
      </c>
      <c r="Q441" s="159" t="str">
        <f>'приложение 1.1 '!P441</f>
        <v>-</v>
      </c>
      <c r="R441" s="159" t="str">
        <f>'приложение 1.1 '!Q441</f>
        <v>-</v>
      </c>
      <c r="S441" s="159" t="str">
        <f>'приложение 1.1 '!R441</f>
        <v>-</v>
      </c>
      <c r="T441" s="159" t="str">
        <f>'приложение 1.1 '!S441</f>
        <v>-</v>
      </c>
      <c r="U441" s="159" t="str">
        <f>'приложение 1.1 '!T441</f>
        <v>-</v>
      </c>
      <c r="V441" s="159">
        <f>'приложение 1.1 '!U441</f>
        <v>0</v>
      </c>
      <c r="W441" s="159">
        <f>'приложение 1.1 '!V441</f>
        <v>5</v>
      </c>
      <c r="X441" s="159">
        <f>'приложение 1.1 '!W441</f>
        <v>21</v>
      </c>
      <c r="Y441" s="159">
        <f>'приложение 1.1 '!X441</f>
        <v>0</v>
      </c>
      <c r="Z441" s="159">
        <f>'приложение 1.1 '!Y441</f>
        <v>0</v>
      </c>
      <c r="AA441" s="159">
        <f>'приложение 1.1 '!Z441</f>
        <v>0</v>
      </c>
      <c r="AB441" s="159">
        <f>'приложение 1.1 '!AA441</f>
        <v>0</v>
      </c>
      <c r="AC441" s="159">
        <f>'приложение 1.1 '!AB441</f>
        <v>21</v>
      </c>
    </row>
    <row r="442" spans="1:29" ht="31.5">
      <c r="A442" s="125" t="str">
        <f>'приложение 1.1 '!A442</f>
        <v>2.1.3.2</v>
      </c>
      <c r="B442" s="695" t="str">
        <f>'приложение 1.1 '!B442</f>
        <v>Строительство ТП12 2х1000кВА, для электроснабжения ж/д в мкр.21-22</v>
      </c>
      <c r="C442" s="485" t="str">
        <f>'приложение 1.1 '!C442</f>
        <v>С/П</v>
      </c>
      <c r="D442" s="457">
        <f>'приложение 1.1 '!D442</f>
        <v>0</v>
      </c>
      <c r="E442" s="457">
        <f>'приложение 1.1 '!E442</f>
        <v>2</v>
      </c>
      <c r="F442" s="190">
        <v>20.325499999999998</v>
      </c>
      <c r="G442" s="485">
        <f>'приложение 1.1 '!F442</f>
        <v>2018</v>
      </c>
      <c r="H442" s="485">
        <f>'приложение 1.1 '!G442</f>
        <v>2018</v>
      </c>
      <c r="I442" s="159">
        <f>'приложение 1.1 '!H442</f>
        <v>12.5</v>
      </c>
      <c r="J442" s="159">
        <f>'приложение 1.1 '!I442</f>
        <v>12.5</v>
      </c>
      <c r="K442" s="159">
        <f>'приложение 1.1 '!J442</f>
        <v>12.5</v>
      </c>
      <c r="L442" s="159">
        <f>'приложение 1.1 '!K442</f>
        <v>0</v>
      </c>
      <c r="M442" s="159">
        <f>'приложение 1.1 '!L442</f>
        <v>2</v>
      </c>
      <c r="N442" s="159" t="str">
        <f>'приложение 1.1 '!M442</f>
        <v>-</v>
      </c>
      <c r="O442" s="159" t="str">
        <f>'приложение 1.1 '!N442</f>
        <v>-</v>
      </c>
      <c r="P442" s="159" t="str">
        <f>'приложение 1.1 '!O442</f>
        <v>-</v>
      </c>
      <c r="Q442" s="159" t="str">
        <f>'приложение 1.1 '!P442</f>
        <v>-</v>
      </c>
      <c r="R442" s="159" t="str">
        <f>'приложение 1.1 '!Q442</f>
        <v>-</v>
      </c>
      <c r="S442" s="159" t="str">
        <f>'приложение 1.1 '!R442</f>
        <v>-</v>
      </c>
      <c r="T442" s="159" t="str">
        <f>'приложение 1.1 '!S442</f>
        <v>-</v>
      </c>
      <c r="U442" s="159" t="str">
        <f>'приложение 1.1 '!T442</f>
        <v>-</v>
      </c>
      <c r="V442" s="159">
        <f>'приложение 1.1 '!U442</f>
        <v>0</v>
      </c>
      <c r="W442" s="159">
        <f>'приложение 1.1 '!V442</f>
        <v>2</v>
      </c>
      <c r="X442" s="159">
        <f>'приложение 1.1 '!W442</f>
        <v>12.5</v>
      </c>
      <c r="Y442" s="159">
        <f>'приложение 1.1 '!X442</f>
        <v>0</v>
      </c>
      <c r="Z442" s="159">
        <f>'приложение 1.1 '!Y442</f>
        <v>0</v>
      </c>
      <c r="AA442" s="159">
        <f>'приложение 1.1 '!Z442</f>
        <v>0</v>
      </c>
      <c r="AB442" s="159">
        <f>'приложение 1.1 '!AA442</f>
        <v>0</v>
      </c>
      <c r="AC442" s="159">
        <f>'приложение 1.1 '!AB442</f>
        <v>12.5</v>
      </c>
    </row>
    <row r="443" spans="1:29" ht="31.5">
      <c r="A443" s="125" t="str">
        <f>'приложение 1.1 '!A443</f>
        <v>2.1.3.3</v>
      </c>
      <c r="B443" s="695" t="str">
        <f>'приложение 1.1 '!B443</f>
        <v>Строительство ТП13 2х1000кВА, для электроснабжения ж/д в мкр.21-22</v>
      </c>
      <c r="C443" s="485" t="str">
        <f>'приложение 1.1 '!C443</f>
        <v>С/П</v>
      </c>
      <c r="D443" s="457">
        <f>'приложение 1.1 '!D443</f>
        <v>0</v>
      </c>
      <c r="E443" s="457">
        <f>'приложение 1.1 '!E443</f>
        <v>2</v>
      </c>
      <c r="F443" s="190">
        <v>19.291999999999998</v>
      </c>
      <c r="G443" s="485">
        <f>'приложение 1.1 '!F443</f>
        <v>2019</v>
      </c>
      <c r="H443" s="485">
        <f>'приложение 1.1 '!G443</f>
        <v>2019</v>
      </c>
      <c r="I443" s="159">
        <f>'приложение 1.1 '!H443</f>
        <v>12.5</v>
      </c>
      <c r="J443" s="159">
        <f>'приложение 1.1 '!I443</f>
        <v>12.5</v>
      </c>
      <c r="K443" s="159">
        <f>'приложение 1.1 '!J443</f>
        <v>0</v>
      </c>
      <c r="L443" s="159" t="str">
        <f>'приложение 1.1 '!K443</f>
        <v>-</v>
      </c>
      <c r="M443" s="159" t="str">
        <f>'приложение 1.1 '!L443</f>
        <v>-</v>
      </c>
      <c r="N443" s="159">
        <f>'приложение 1.1 '!M443</f>
        <v>0</v>
      </c>
      <c r="O443" s="159">
        <f>'приложение 1.1 '!N443</f>
        <v>2</v>
      </c>
      <c r="P443" s="159" t="str">
        <f>'приложение 1.1 '!O443</f>
        <v>-</v>
      </c>
      <c r="Q443" s="159" t="str">
        <f>'приложение 1.1 '!P443</f>
        <v>-</v>
      </c>
      <c r="R443" s="159" t="str">
        <f>'приложение 1.1 '!Q443</f>
        <v>-</v>
      </c>
      <c r="S443" s="159" t="str">
        <f>'приложение 1.1 '!R443</f>
        <v>-</v>
      </c>
      <c r="T443" s="159" t="str">
        <f>'приложение 1.1 '!S443</f>
        <v>-</v>
      </c>
      <c r="U443" s="159" t="str">
        <f>'приложение 1.1 '!T443</f>
        <v>-</v>
      </c>
      <c r="V443" s="159">
        <f>'приложение 1.1 '!U443</f>
        <v>0</v>
      </c>
      <c r="W443" s="159">
        <f>'приложение 1.1 '!V443</f>
        <v>2</v>
      </c>
      <c r="X443" s="159">
        <f>'приложение 1.1 '!W443</f>
        <v>0</v>
      </c>
      <c r="Y443" s="159">
        <f>'приложение 1.1 '!X443</f>
        <v>12.5</v>
      </c>
      <c r="Z443" s="159">
        <f>'приложение 1.1 '!Y443</f>
        <v>0</v>
      </c>
      <c r="AA443" s="159">
        <f>'приложение 1.1 '!Z443</f>
        <v>0</v>
      </c>
      <c r="AB443" s="159">
        <f>'приложение 1.1 '!AA443</f>
        <v>0</v>
      </c>
      <c r="AC443" s="159">
        <f>'приложение 1.1 '!AB443</f>
        <v>12.5</v>
      </c>
    </row>
    <row r="444" spans="1:29" ht="47.25">
      <c r="A444" s="125" t="str">
        <f>'приложение 1.1 '!A444</f>
        <v>2.1.3.4</v>
      </c>
      <c r="B444" s="695" t="str">
        <f>'приложение 1.1 '!B444</f>
        <v>Строительство ТП-2х1600кВА, для электроснабжения Регионального центра спорта инвалидов мкр.31А</v>
      </c>
      <c r="C444" s="485" t="str">
        <f>'приложение 1.1 '!C444</f>
        <v>С/П</v>
      </c>
      <c r="D444" s="457">
        <f>'приложение 1.1 '!D444</f>
        <v>0</v>
      </c>
      <c r="E444" s="457">
        <f>'приложение 1.1 '!E444</f>
        <v>3.2</v>
      </c>
      <c r="F444" s="190">
        <v>19.291999999999998</v>
      </c>
      <c r="G444" s="485">
        <f>'приложение 1.1 '!F444</f>
        <v>2020</v>
      </c>
      <c r="H444" s="485">
        <f>'приложение 1.1 '!G444</f>
        <v>2020</v>
      </c>
      <c r="I444" s="159">
        <f>'приложение 1.1 '!H444</f>
        <v>17</v>
      </c>
      <c r="J444" s="159">
        <f>'приложение 1.1 '!I444</f>
        <v>17</v>
      </c>
      <c r="K444" s="159">
        <f>'приложение 1.1 '!J444</f>
        <v>0</v>
      </c>
      <c r="L444" s="159" t="str">
        <f>'приложение 1.1 '!K444</f>
        <v>-</v>
      </c>
      <c r="M444" s="159" t="str">
        <f>'приложение 1.1 '!L444</f>
        <v>-</v>
      </c>
      <c r="N444" s="159" t="str">
        <f>'приложение 1.1 '!M444</f>
        <v>-</v>
      </c>
      <c r="O444" s="159" t="str">
        <f>'приложение 1.1 '!N444</f>
        <v>-</v>
      </c>
      <c r="P444" s="159">
        <f>'приложение 1.1 '!O444</f>
        <v>0</v>
      </c>
      <c r="Q444" s="159">
        <f>'приложение 1.1 '!P444</f>
        <v>3.2</v>
      </c>
      <c r="R444" s="159" t="str">
        <f>'приложение 1.1 '!Q444</f>
        <v>-</v>
      </c>
      <c r="S444" s="159" t="str">
        <f>'приложение 1.1 '!R444</f>
        <v>-</v>
      </c>
      <c r="T444" s="159" t="str">
        <f>'приложение 1.1 '!S444</f>
        <v>-</v>
      </c>
      <c r="U444" s="159" t="str">
        <f>'приложение 1.1 '!T444</f>
        <v>-</v>
      </c>
      <c r="V444" s="159">
        <f>'приложение 1.1 '!U444</f>
        <v>0</v>
      </c>
      <c r="W444" s="159">
        <f>'приложение 1.1 '!V444</f>
        <v>3.2</v>
      </c>
      <c r="X444" s="159">
        <f>'приложение 1.1 '!W444</f>
        <v>0</v>
      </c>
      <c r="Y444" s="159">
        <f>'приложение 1.1 '!X444</f>
        <v>0</v>
      </c>
      <c r="Z444" s="159">
        <f>'приложение 1.1 '!Y444</f>
        <v>17</v>
      </c>
      <c r="AA444" s="159">
        <f>'приложение 1.1 '!Z444</f>
        <v>0</v>
      </c>
      <c r="AB444" s="159">
        <f>'приложение 1.1 '!AA444</f>
        <v>0</v>
      </c>
      <c r="AC444" s="159">
        <f>'приложение 1.1 '!AB444</f>
        <v>17</v>
      </c>
    </row>
    <row r="445" spans="1:29" ht="47.25">
      <c r="A445" s="125" t="str">
        <f>'приложение 1.1 '!A445</f>
        <v>2.1.3.5</v>
      </c>
      <c r="B445" s="695" t="str">
        <f>'приложение 1.1 '!B445</f>
        <v>Строительство ТП 2х1250кВА, для электроснабжения ж/д по ул.Энгельса, Югорский тракт</v>
      </c>
      <c r="C445" s="485" t="str">
        <f>'приложение 1.1 '!C445</f>
        <v>С/П</v>
      </c>
      <c r="D445" s="457">
        <f>'приложение 1.1 '!D445</f>
        <v>0</v>
      </c>
      <c r="E445" s="457">
        <f>'приложение 1.1 '!E445</f>
        <v>2.5</v>
      </c>
      <c r="F445" s="190">
        <v>19.636499999999998</v>
      </c>
      <c r="G445" s="485">
        <f>'приложение 1.1 '!F445</f>
        <v>2020</v>
      </c>
      <c r="H445" s="485">
        <f>'приложение 1.1 '!G445</f>
        <v>2020</v>
      </c>
      <c r="I445" s="159">
        <f>'приложение 1.1 '!H445</f>
        <v>15.5</v>
      </c>
      <c r="J445" s="159">
        <f>'приложение 1.1 '!I445</f>
        <v>15.5</v>
      </c>
      <c r="K445" s="159">
        <f>'приложение 1.1 '!J445</f>
        <v>0</v>
      </c>
      <c r="L445" s="159" t="str">
        <f>'приложение 1.1 '!K445</f>
        <v>-</v>
      </c>
      <c r="M445" s="159" t="str">
        <f>'приложение 1.1 '!L445</f>
        <v>-</v>
      </c>
      <c r="N445" s="159" t="str">
        <f>'приложение 1.1 '!M445</f>
        <v>-</v>
      </c>
      <c r="O445" s="159" t="str">
        <f>'приложение 1.1 '!N445</f>
        <v>-</v>
      </c>
      <c r="P445" s="159">
        <f>'приложение 1.1 '!O445</f>
        <v>0</v>
      </c>
      <c r="Q445" s="159">
        <f>'приложение 1.1 '!P445</f>
        <v>2.5</v>
      </c>
      <c r="R445" s="159" t="str">
        <f>'приложение 1.1 '!Q445</f>
        <v>-</v>
      </c>
      <c r="S445" s="159" t="str">
        <f>'приложение 1.1 '!R445</f>
        <v>-</v>
      </c>
      <c r="T445" s="159" t="str">
        <f>'приложение 1.1 '!S445</f>
        <v>-</v>
      </c>
      <c r="U445" s="159" t="str">
        <f>'приложение 1.1 '!T445</f>
        <v>-</v>
      </c>
      <c r="V445" s="159">
        <f>'приложение 1.1 '!U445</f>
        <v>0</v>
      </c>
      <c r="W445" s="159">
        <f>'приложение 1.1 '!V445</f>
        <v>2.5</v>
      </c>
      <c r="X445" s="159">
        <f>'приложение 1.1 '!W445</f>
        <v>0</v>
      </c>
      <c r="Y445" s="159">
        <f>'приложение 1.1 '!X445</f>
        <v>0</v>
      </c>
      <c r="Z445" s="159">
        <f>'приложение 1.1 '!Y445</f>
        <v>15.5</v>
      </c>
      <c r="AA445" s="159">
        <f>'приложение 1.1 '!Z445</f>
        <v>0</v>
      </c>
      <c r="AB445" s="159">
        <f>'приложение 1.1 '!AA445</f>
        <v>0</v>
      </c>
      <c r="AC445" s="159">
        <f>'приложение 1.1 '!AB445</f>
        <v>15.5</v>
      </c>
    </row>
    <row r="446" spans="1:29" ht="31.5">
      <c r="A446" s="125" t="str">
        <f>'приложение 1.1 '!A446</f>
        <v>2.1.3.6</v>
      </c>
      <c r="B446" s="695" t="str">
        <f>'приложение 1.1 '!B446</f>
        <v>Строительство ТП 2х2500кВА, для электроснабжения Храма по ул.Мира</v>
      </c>
      <c r="C446" s="485" t="str">
        <f>'приложение 1.1 '!C446</f>
        <v>С/П</v>
      </c>
      <c r="D446" s="457">
        <f>'приложение 1.1 '!D446</f>
        <v>0</v>
      </c>
      <c r="E446" s="457">
        <f>'приложение 1.1 '!E446</f>
        <v>5</v>
      </c>
      <c r="F446" s="190">
        <v>18.602999999999998</v>
      </c>
      <c r="G446" s="485">
        <f>'приложение 1.1 '!F446</f>
        <v>2018</v>
      </c>
      <c r="H446" s="485">
        <f>'приложение 1.1 '!G446</f>
        <v>2018</v>
      </c>
      <c r="I446" s="159">
        <f>'приложение 1.1 '!H446</f>
        <v>21</v>
      </c>
      <c r="J446" s="159">
        <f>'приложение 1.1 '!I446</f>
        <v>21</v>
      </c>
      <c r="K446" s="159">
        <f>'приложение 1.1 '!J446</f>
        <v>21</v>
      </c>
      <c r="L446" s="159">
        <f>'приложение 1.1 '!K446</f>
        <v>0</v>
      </c>
      <c r="M446" s="159">
        <f>'приложение 1.1 '!L446</f>
        <v>5</v>
      </c>
      <c r="N446" s="159" t="str">
        <f>'приложение 1.1 '!M446</f>
        <v>-</v>
      </c>
      <c r="O446" s="159" t="str">
        <f>'приложение 1.1 '!N446</f>
        <v>-</v>
      </c>
      <c r="P446" s="159" t="str">
        <f>'приложение 1.1 '!O446</f>
        <v>-</v>
      </c>
      <c r="Q446" s="159" t="str">
        <f>'приложение 1.1 '!P446</f>
        <v>-</v>
      </c>
      <c r="R446" s="159" t="str">
        <f>'приложение 1.1 '!Q446</f>
        <v>-</v>
      </c>
      <c r="S446" s="159" t="str">
        <f>'приложение 1.1 '!R446</f>
        <v>-</v>
      </c>
      <c r="T446" s="159" t="str">
        <f>'приложение 1.1 '!S446</f>
        <v>-</v>
      </c>
      <c r="U446" s="159" t="str">
        <f>'приложение 1.1 '!T446</f>
        <v>-</v>
      </c>
      <c r="V446" s="159">
        <f>'приложение 1.1 '!U446</f>
        <v>0</v>
      </c>
      <c r="W446" s="159">
        <f>'приложение 1.1 '!V446</f>
        <v>5</v>
      </c>
      <c r="X446" s="159">
        <f>'приложение 1.1 '!W446</f>
        <v>21</v>
      </c>
      <c r="Y446" s="159">
        <f>'приложение 1.1 '!X446</f>
        <v>0</v>
      </c>
      <c r="Z446" s="159">
        <f>'приложение 1.1 '!Y446</f>
        <v>0</v>
      </c>
      <c r="AA446" s="159">
        <f>'приложение 1.1 '!Z446</f>
        <v>0</v>
      </c>
      <c r="AB446" s="159">
        <f>'приложение 1.1 '!AA446</f>
        <v>0</v>
      </c>
      <c r="AC446" s="159">
        <f>'приложение 1.1 '!AB446</f>
        <v>21</v>
      </c>
    </row>
    <row r="447" spans="1:29" ht="31.5">
      <c r="A447" s="125" t="str">
        <f>'приложение 1.1 '!A447</f>
        <v>2.1.3.7</v>
      </c>
      <c r="B447" s="695" t="str">
        <f>'приложение 1.1 '!B447</f>
        <v xml:space="preserve">Строительство ТП2 2х2500кВА мкр.35, для электроснабжения Детского сада </v>
      </c>
      <c r="C447" s="485" t="str">
        <f>'приложение 1.1 '!C447</f>
        <v>С/П</v>
      </c>
      <c r="D447" s="457">
        <f>'приложение 1.1 '!D447</f>
        <v>0</v>
      </c>
      <c r="E447" s="457">
        <f>'приложение 1.1 '!E447</f>
        <v>5</v>
      </c>
      <c r="F447" s="190">
        <v>20.325499999999998</v>
      </c>
      <c r="G447" s="485">
        <f>'приложение 1.1 '!F447</f>
        <v>2018</v>
      </c>
      <c r="H447" s="485">
        <f>'приложение 1.1 '!G447</f>
        <v>2018</v>
      </c>
      <c r="I447" s="159">
        <f>'приложение 1.1 '!H447</f>
        <v>21</v>
      </c>
      <c r="J447" s="159">
        <f>'приложение 1.1 '!I447</f>
        <v>21</v>
      </c>
      <c r="K447" s="159">
        <f>'приложение 1.1 '!J447</f>
        <v>21</v>
      </c>
      <c r="L447" s="159">
        <f>'приложение 1.1 '!K447</f>
        <v>0</v>
      </c>
      <c r="M447" s="159">
        <f>'приложение 1.1 '!L447</f>
        <v>5</v>
      </c>
      <c r="N447" s="159" t="str">
        <f>'приложение 1.1 '!M447</f>
        <v>-</v>
      </c>
      <c r="O447" s="159" t="str">
        <f>'приложение 1.1 '!N447</f>
        <v>-</v>
      </c>
      <c r="P447" s="159" t="str">
        <f>'приложение 1.1 '!O447</f>
        <v>-</v>
      </c>
      <c r="Q447" s="159" t="str">
        <f>'приложение 1.1 '!P447</f>
        <v>-</v>
      </c>
      <c r="R447" s="159" t="str">
        <f>'приложение 1.1 '!Q447</f>
        <v>-</v>
      </c>
      <c r="S447" s="159" t="str">
        <f>'приложение 1.1 '!R447</f>
        <v>-</v>
      </c>
      <c r="T447" s="159" t="str">
        <f>'приложение 1.1 '!S447</f>
        <v>-</v>
      </c>
      <c r="U447" s="159" t="str">
        <f>'приложение 1.1 '!T447</f>
        <v>-</v>
      </c>
      <c r="V447" s="159">
        <f>'приложение 1.1 '!U447</f>
        <v>0</v>
      </c>
      <c r="W447" s="159">
        <f>'приложение 1.1 '!V447</f>
        <v>5</v>
      </c>
      <c r="X447" s="159">
        <f>'приложение 1.1 '!W447</f>
        <v>21</v>
      </c>
      <c r="Y447" s="159">
        <f>'приложение 1.1 '!X447</f>
        <v>0</v>
      </c>
      <c r="Z447" s="159">
        <f>'приложение 1.1 '!Y447</f>
        <v>0</v>
      </c>
      <c r="AA447" s="159">
        <f>'приложение 1.1 '!Z447</f>
        <v>0</v>
      </c>
      <c r="AB447" s="159">
        <f>'приложение 1.1 '!AA447</f>
        <v>0</v>
      </c>
      <c r="AC447" s="159">
        <f>'приложение 1.1 '!AB447</f>
        <v>21</v>
      </c>
    </row>
    <row r="448" spans="1:29" ht="31.5">
      <c r="A448" s="125" t="str">
        <f>'приложение 1.1 '!A448</f>
        <v>2.1.3.8</v>
      </c>
      <c r="B448" s="695" t="str">
        <f>'приложение 1.1 '!B448</f>
        <v>Строительство ТП3 2х2500кВА мкр.35, для электроснабжения школы</v>
      </c>
      <c r="C448" s="485" t="str">
        <f>'приложение 1.1 '!C448</f>
        <v>С/П</v>
      </c>
      <c r="D448" s="457">
        <f>'приложение 1.1 '!D448</f>
        <v>0</v>
      </c>
      <c r="E448" s="457">
        <f>'приложение 1.1 '!E448</f>
        <v>5</v>
      </c>
      <c r="F448" s="190">
        <v>18.258499999999998</v>
      </c>
      <c r="G448" s="485">
        <f>'приложение 1.1 '!F448</f>
        <v>2018</v>
      </c>
      <c r="H448" s="485">
        <f>'приложение 1.1 '!G448</f>
        <v>2018</v>
      </c>
      <c r="I448" s="159">
        <f>'приложение 1.1 '!H448</f>
        <v>21</v>
      </c>
      <c r="J448" s="159">
        <f>'приложение 1.1 '!I448</f>
        <v>21</v>
      </c>
      <c r="K448" s="159">
        <f>'приложение 1.1 '!J448</f>
        <v>21</v>
      </c>
      <c r="L448" s="159">
        <f>'приложение 1.1 '!K448</f>
        <v>0</v>
      </c>
      <c r="M448" s="159">
        <f>'приложение 1.1 '!L448</f>
        <v>5</v>
      </c>
      <c r="N448" s="159" t="str">
        <f>'приложение 1.1 '!M448</f>
        <v>-</v>
      </c>
      <c r="O448" s="159" t="str">
        <f>'приложение 1.1 '!N448</f>
        <v>-</v>
      </c>
      <c r="P448" s="159" t="str">
        <f>'приложение 1.1 '!O448</f>
        <v>-</v>
      </c>
      <c r="Q448" s="159" t="str">
        <f>'приложение 1.1 '!P448</f>
        <v>-</v>
      </c>
      <c r="R448" s="159" t="str">
        <f>'приложение 1.1 '!Q448</f>
        <v>-</v>
      </c>
      <c r="S448" s="159" t="str">
        <f>'приложение 1.1 '!R448</f>
        <v>-</v>
      </c>
      <c r="T448" s="159" t="str">
        <f>'приложение 1.1 '!S448</f>
        <v>-</v>
      </c>
      <c r="U448" s="159" t="str">
        <f>'приложение 1.1 '!T448</f>
        <v>-</v>
      </c>
      <c r="V448" s="159">
        <f>'приложение 1.1 '!U448</f>
        <v>0</v>
      </c>
      <c r="W448" s="159">
        <f>'приложение 1.1 '!V448</f>
        <v>5</v>
      </c>
      <c r="X448" s="159">
        <f>'приложение 1.1 '!W448</f>
        <v>21</v>
      </c>
      <c r="Y448" s="159">
        <f>'приложение 1.1 '!X448</f>
        <v>0</v>
      </c>
      <c r="Z448" s="159">
        <f>'приложение 1.1 '!Y448</f>
        <v>0</v>
      </c>
      <c r="AA448" s="159">
        <f>'приложение 1.1 '!Z448</f>
        <v>0</v>
      </c>
      <c r="AB448" s="159">
        <f>'приложение 1.1 '!AA448</f>
        <v>0</v>
      </c>
      <c r="AC448" s="159">
        <f>'приложение 1.1 '!AB448</f>
        <v>21</v>
      </c>
    </row>
    <row r="449" spans="1:29" ht="47.25">
      <c r="A449" s="125" t="str">
        <f>'приложение 1.1 '!A449</f>
        <v>2.1.3.9</v>
      </c>
      <c r="B449" s="695" t="str">
        <f>'приложение 1.1 '!B449</f>
        <v>Строительство ТП№20 2х1600кВА мкр.44, для электроснабжения Детского сада на 350мест</v>
      </c>
      <c r="C449" s="485" t="str">
        <f>'приложение 1.1 '!C449</f>
        <v>C/П</v>
      </c>
      <c r="D449" s="457">
        <f>'приложение 1.1 '!D449</f>
        <v>0</v>
      </c>
      <c r="E449" s="457">
        <f>'приложение 1.1 '!E449</f>
        <v>3.2</v>
      </c>
      <c r="F449" s="190">
        <v>17.913999999999998</v>
      </c>
      <c r="G449" s="485">
        <f>'приложение 1.1 '!F449</f>
        <v>2020</v>
      </c>
      <c r="H449" s="485">
        <f>'приложение 1.1 '!G449</f>
        <v>2020</v>
      </c>
      <c r="I449" s="159">
        <f>'приложение 1.1 '!H449</f>
        <v>17</v>
      </c>
      <c r="J449" s="159">
        <f>'приложение 1.1 '!I449</f>
        <v>17</v>
      </c>
      <c r="K449" s="159">
        <f>'приложение 1.1 '!J449</f>
        <v>0</v>
      </c>
      <c r="L449" s="159" t="str">
        <f>'приложение 1.1 '!K449</f>
        <v>-</v>
      </c>
      <c r="M449" s="159" t="str">
        <f>'приложение 1.1 '!L449</f>
        <v>-</v>
      </c>
      <c r="N449" s="159" t="str">
        <f>'приложение 1.1 '!M449</f>
        <v>-</v>
      </c>
      <c r="O449" s="159" t="str">
        <f>'приложение 1.1 '!N449</f>
        <v>-</v>
      </c>
      <c r="P449" s="159">
        <f>'приложение 1.1 '!O449</f>
        <v>0</v>
      </c>
      <c r="Q449" s="159">
        <f>'приложение 1.1 '!P449</f>
        <v>3.2</v>
      </c>
      <c r="R449" s="159" t="str">
        <f>'приложение 1.1 '!Q449</f>
        <v>-</v>
      </c>
      <c r="S449" s="159" t="str">
        <f>'приложение 1.1 '!R449</f>
        <v>-</v>
      </c>
      <c r="T449" s="159" t="str">
        <f>'приложение 1.1 '!S449</f>
        <v>-</v>
      </c>
      <c r="U449" s="159" t="str">
        <f>'приложение 1.1 '!T449</f>
        <v>-</v>
      </c>
      <c r="V449" s="159">
        <f>'приложение 1.1 '!U449</f>
        <v>0</v>
      </c>
      <c r="W449" s="159">
        <f>'приложение 1.1 '!V449</f>
        <v>3.2</v>
      </c>
      <c r="X449" s="159">
        <f>'приложение 1.1 '!W449</f>
        <v>0</v>
      </c>
      <c r="Y449" s="159">
        <f>'приложение 1.1 '!X449</f>
        <v>0</v>
      </c>
      <c r="Z449" s="159">
        <f>'приложение 1.1 '!Y449</f>
        <v>17</v>
      </c>
      <c r="AA449" s="159">
        <f>'приложение 1.1 '!Z449</f>
        <v>0</v>
      </c>
      <c r="AB449" s="159">
        <f>'приложение 1.1 '!AA449</f>
        <v>0</v>
      </c>
      <c r="AC449" s="159">
        <f>'приложение 1.1 '!AB449</f>
        <v>17</v>
      </c>
    </row>
    <row r="450" spans="1:29" ht="47.25">
      <c r="A450" s="125" t="str">
        <f>'приложение 1.1 '!A450</f>
        <v>2.1.3.10</v>
      </c>
      <c r="B450" s="695" t="str">
        <f>'приложение 1.1 '!B450</f>
        <v>Строительство ТП№21 2х2500кВА мкр.44, для электроснабжения Школы на 1200 учащихся</v>
      </c>
      <c r="C450" s="485" t="str">
        <f>'приложение 1.1 '!C450</f>
        <v>C/П</v>
      </c>
      <c r="D450" s="457">
        <f>'приложение 1.1 '!D450</f>
        <v>0</v>
      </c>
      <c r="E450" s="457">
        <f>'приложение 1.1 '!E450</f>
        <v>5</v>
      </c>
      <c r="F450" s="190">
        <v>19.636499999999998</v>
      </c>
      <c r="G450" s="485">
        <f>'приложение 1.1 '!F450</f>
        <v>2020</v>
      </c>
      <c r="H450" s="485">
        <f>'приложение 1.1 '!G450</f>
        <v>2020</v>
      </c>
      <c r="I450" s="159">
        <f>'приложение 1.1 '!H450</f>
        <v>21</v>
      </c>
      <c r="J450" s="159">
        <f>'приложение 1.1 '!I450</f>
        <v>21</v>
      </c>
      <c r="K450" s="159">
        <f>'приложение 1.1 '!J450</f>
        <v>0</v>
      </c>
      <c r="L450" s="159" t="str">
        <f>'приложение 1.1 '!K450</f>
        <v>-</v>
      </c>
      <c r="M450" s="159" t="str">
        <f>'приложение 1.1 '!L450</f>
        <v>-</v>
      </c>
      <c r="N450" s="159" t="str">
        <f>'приложение 1.1 '!M450</f>
        <v>-</v>
      </c>
      <c r="O450" s="159" t="str">
        <f>'приложение 1.1 '!N450</f>
        <v>-</v>
      </c>
      <c r="P450" s="159">
        <f>'приложение 1.1 '!O450</f>
        <v>0</v>
      </c>
      <c r="Q450" s="159">
        <f>'приложение 1.1 '!P450</f>
        <v>5</v>
      </c>
      <c r="R450" s="159" t="str">
        <f>'приложение 1.1 '!Q450</f>
        <v>-</v>
      </c>
      <c r="S450" s="159" t="str">
        <f>'приложение 1.1 '!R450</f>
        <v>-</v>
      </c>
      <c r="T450" s="159" t="str">
        <f>'приложение 1.1 '!S450</f>
        <v>-</v>
      </c>
      <c r="U450" s="159" t="str">
        <f>'приложение 1.1 '!T450</f>
        <v>-</v>
      </c>
      <c r="V450" s="159">
        <f>'приложение 1.1 '!U450</f>
        <v>0</v>
      </c>
      <c r="W450" s="159">
        <f>'приложение 1.1 '!V450</f>
        <v>5</v>
      </c>
      <c r="X450" s="159">
        <f>'приложение 1.1 '!W450</f>
        <v>0</v>
      </c>
      <c r="Y450" s="159">
        <f>'приложение 1.1 '!X450</f>
        <v>0</v>
      </c>
      <c r="Z450" s="159">
        <f>'приложение 1.1 '!Y450</f>
        <v>21</v>
      </c>
      <c r="AA450" s="159">
        <f>'приложение 1.1 '!Z450</f>
        <v>0</v>
      </c>
      <c r="AB450" s="159">
        <f>'приложение 1.1 '!AA450</f>
        <v>0</v>
      </c>
      <c r="AC450" s="159">
        <f>'приложение 1.1 '!AB450</f>
        <v>21</v>
      </c>
    </row>
    <row r="451" spans="1:29" ht="31.5">
      <c r="A451" s="125" t="str">
        <f>'приложение 1.1 '!A451</f>
        <v>2.1.3.11</v>
      </c>
      <c r="B451" s="695" t="str">
        <f>'приложение 1.1 '!B451</f>
        <v>Строительство ТП№16 2х2500кВА мкр.27А, Жилая застройка</v>
      </c>
      <c r="C451" s="485" t="str">
        <f>'приложение 1.1 '!C451</f>
        <v>C/П</v>
      </c>
      <c r="D451" s="457">
        <f>'приложение 1.1 '!D451</f>
        <v>0</v>
      </c>
      <c r="E451" s="457">
        <f>'приложение 1.1 '!E451</f>
        <v>5</v>
      </c>
      <c r="F451" s="190">
        <v>18.947499999999998</v>
      </c>
      <c r="G451" s="485">
        <f>'приложение 1.1 '!F451</f>
        <v>2019</v>
      </c>
      <c r="H451" s="485">
        <f>'приложение 1.1 '!G451</f>
        <v>2019</v>
      </c>
      <c r="I451" s="159">
        <f>'приложение 1.1 '!H451</f>
        <v>21</v>
      </c>
      <c r="J451" s="159">
        <f>'приложение 1.1 '!I451</f>
        <v>21</v>
      </c>
      <c r="K451" s="159">
        <f>'приложение 1.1 '!J451</f>
        <v>0</v>
      </c>
      <c r="L451" s="159" t="str">
        <f>'приложение 1.1 '!K451</f>
        <v>-</v>
      </c>
      <c r="M451" s="159" t="str">
        <f>'приложение 1.1 '!L451</f>
        <v>-</v>
      </c>
      <c r="N451" s="159">
        <f>'приложение 1.1 '!M451</f>
        <v>0</v>
      </c>
      <c r="O451" s="159">
        <f>'приложение 1.1 '!N451</f>
        <v>5</v>
      </c>
      <c r="P451" s="159" t="str">
        <f>'приложение 1.1 '!O451</f>
        <v>-</v>
      </c>
      <c r="Q451" s="159" t="str">
        <f>'приложение 1.1 '!P451</f>
        <v>-</v>
      </c>
      <c r="R451" s="159" t="str">
        <f>'приложение 1.1 '!Q451</f>
        <v>-</v>
      </c>
      <c r="S451" s="159" t="str">
        <f>'приложение 1.1 '!R451</f>
        <v>-</v>
      </c>
      <c r="T451" s="159" t="str">
        <f>'приложение 1.1 '!S451</f>
        <v>-</v>
      </c>
      <c r="U451" s="159" t="str">
        <f>'приложение 1.1 '!T451</f>
        <v>-</v>
      </c>
      <c r="V451" s="159">
        <f>'приложение 1.1 '!U451</f>
        <v>0</v>
      </c>
      <c r="W451" s="159">
        <f>'приложение 1.1 '!V451</f>
        <v>5</v>
      </c>
      <c r="X451" s="159">
        <f>'приложение 1.1 '!W451</f>
        <v>0</v>
      </c>
      <c r="Y451" s="159">
        <f>'приложение 1.1 '!X451</f>
        <v>21</v>
      </c>
      <c r="Z451" s="159">
        <f>'приложение 1.1 '!Y451</f>
        <v>0</v>
      </c>
      <c r="AA451" s="159">
        <f>'приложение 1.1 '!Z451</f>
        <v>0</v>
      </c>
      <c r="AB451" s="159">
        <f>'приложение 1.1 '!AA451</f>
        <v>0</v>
      </c>
      <c r="AC451" s="159">
        <f>'приложение 1.1 '!AB451</f>
        <v>21</v>
      </c>
    </row>
    <row r="452" spans="1:29" ht="47.25">
      <c r="A452" s="125" t="str">
        <f>'приложение 1.1 '!A452</f>
        <v>2.1.3.12</v>
      </c>
      <c r="B452" s="695" t="str">
        <f>'приложение 1.1 '!B452</f>
        <v>Строительство ТП№17 2х2500кВА мкр.27А, для электроснабжения средней общеобразовательной школы</v>
      </c>
      <c r="C452" s="485" t="str">
        <f>'приложение 1.1 '!C452</f>
        <v>C/П</v>
      </c>
      <c r="D452" s="457">
        <f>'приложение 1.1 '!D452</f>
        <v>0</v>
      </c>
      <c r="E452" s="457">
        <f>'приложение 1.1 '!E452</f>
        <v>5</v>
      </c>
      <c r="F452" s="190">
        <v>17.913999999999998</v>
      </c>
      <c r="G452" s="485">
        <f>'приложение 1.1 '!F452</f>
        <v>2020</v>
      </c>
      <c r="H452" s="485">
        <f>'приложение 1.1 '!G452</f>
        <v>2020</v>
      </c>
      <c r="I452" s="159">
        <f>'приложение 1.1 '!H452</f>
        <v>21</v>
      </c>
      <c r="J452" s="159">
        <f>'приложение 1.1 '!I452</f>
        <v>21</v>
      </c>
      <c r="K452" s="159">
        <f>'приложение 1.1 '!J452</f>
        <v>0</v>
      </c>
      <c r="L452" s="159" t="str">
        <f>'приложение 1.1 '!K452</f>
        <v>-</v>
      </c>
      <c r="M452" s="159" t="str">
        <f>'приложение 1.1 '!L452</f>
        <v>-</v>
      </c>
      <c r="N452" s="159" t="str">
        <f>'приложение 1.1 '!M452</f>
        <v>-</v>
      </c>
      <c r="O452" s="159" t="str">
        <f>'приложение 1.1 '!N452</f>
        <v>-</v>
      </c>
      <c r="P452" s="159">
        <f>'приложение 1.1 '!O452</f>
        <v>0</v>
      </c>
      <c r="Q452" s="159">
        <f>'приложение 1.1 '!P452</f>
        <v>5</v>
      </c>
      <c r="R452" s="159" t="str">
        <f>'приложение 1.1 '!Q452</f>
        <v>-</v>
      </c>
      <c r="S452" s="159" t="str">
        <f>'приложение 1.1 '!R452</f>
        <v>-</v>
      </c>
      <c r="T452" s="159" t="str">
        <f>'приложение 1.1 '!S452</f>
        <v>-</v>
      </c>
      <c r="U452" s="159" t="str">
        <f>'приложение 1.1 '!T452</f>
        <v>-</v>
      </c>
      <c r="V452" s="159">
        <f>'приложение 1.1 '!U452</f>
        <v>0</v>
      </c>
      <c r="W452" s="159">
        <f>'приложение 1.1 '!V452</f>
        <v>5</v>
      </c>
      <c r="X452" s="159">
        <f>'приложение 1.1 '!W452</f>
        <v>0</v>
      </c>
      <c r="Y452" s="159">
        <f>'приложение 1.1 '!X452</f>
        <v>0</v>
      </c>
      <c r="Z452" s="159">
        <f>'приложение 1.1 '!Y452</f>
        <v>21</v>
      </c>
      <c r="AA452" s="159">
        <f>'приложение 1.1 '!Z452</f>
        <v>0</v>
      </c>
      <c r="AB452" s="159">
        <f>'приложение 1.1 '!AA452</f>
        <v>0</v>
      </c>
      <c r="AC452" s="159">
        <f>'приложение 1.1 '!AB452</f>
        <v>21</v>
      </c>
    </row>
    <row r="453" spans="1:29" ht="31.5">
      <c r="A453" s="125" t="str">
        <f>'приложение 1.1 '!A453</f>
        <v>2.1.3.13</v>
      </c>
      <c r="B453" s="695" t="str">
        <f>'приложение 1.1 '!B453</f>
        <v>Строительство ТП№18 2х2500кВА мкр.27А, Жилая застройка</v>
      </c>
      <c r="C453" s="485" t="str">
        <f>'приложение 1.1 '!C453</f>
        <v>C/П</v>
      </c>
      <c r="D453" s="457">
        <f>'приложение 1.1 '!D453</f>
        <v>0</v>
      </c>
      <c r="E453" s="457">
        <f>'приложение 1.1 '!E453</f>
        <v>5</v>
      </c>
      <c r="F453" s="190">
        <v>17.569499999999998</v>
      </c>
      <c r="G453" s="485">
        <f>'приложение 1.1 '!F453</f>
        <v>2020</v>
      </c>
      <c r="H453" s="485">
        <f>'приложение 1.1 '!G453</f>
        <v>2020</v>
      </c>
      <c r="I453" s="159">
        <f>'приложение 1.1 '!H453</f>
        <v>21</v>
      </c>
      <c r="J453" s="159">
        <f>'приложение 1.1 '!I453</f>
        <v>21</v>
      </c>
      <c r="K453" s="159">
        <f>'приложение 1.1 '!J453</f>
        <v>0</v>
      </c>
      <c r="L453" s="159" t="str">
        <f>'приложение 1.1 '!K453</f>
        <v>-</v>
      </c>
      <c r="M453" s="159" t="str">
        <f>'приложение 1.1 '!L453</f>
        <v>-</v>
      </c>
      <c r="N453" s="159" t="str">
        <f>'приложение 1.1 '!M453</f>
        <v>-</v>
      </c>
      <c r="O453" s="159" t="str">
        <f>'приложение 1.1 '!N453</f>
        <v>-</v>
      </c>
      <c r="P453" s="159">
        <f>'приложение 1.1 '!O453</f>
        <v>0</v>
      </c>
      <c r="Q453" s="159">
        <f>'приложение 1.1 '!P453</f>
        <v>5</v>
      </c>
      <c r="R453" s="159" t="str">
        <f>'приложение 1.1 '!Q453</f>
        <v>-</v>
      </c>
      <c r="S453" s="159" t="str">
        <f>'приложение 1.1 '!R453</f>
        <v>-</v>
      </c>
      <c r="T453" s="159" t="str">
        <f>'приложение 1.1 '!S453</f>
        <v>-</v>
      </c>
      <c r="U453" s="159" t="str">
        <f>'приложение 1.1 '!T453</f>
        <v>-</v>
      </c>
      <c r="V453" s="159">
        <f>'приложение 1.1 '!U453</f>
        <v>0</v>
      </c>
      <c r="W453" s="159">
        <f>'приложение 1.1 '!V453</f>
        <v>5</v>
      </c>
      <c r="X453" s="159">
        <f>'приложение 1.1 '!W453</f>
        <v>0</v>
      </c>
      <c r="Y453" s="159">
        <f>'приложение 1.1 '!X453</f>
        <v>0</v>
      </c>
      <c r="Z453" s="159">
        <f>'приложение 1.1 '!Y453</f>
        <v>21</v>
      </c>
      <c r="AA453" s="159">
        <f>'приложение 1.1 '!Z453</f>
        <v>0</v>
      </c>
      <c r="AB453" s="159">
        <f>'приложение 1.1 '!AA453</f>
        <v>0</v>
      </c>
      <c r="AC453" s="159">
        <f>'приложение 1.1 '!AB453</f>
        <v>21</v>
      </c>
    </row>
    <row r="454" spans="1:29" ht="31.5">
      <c r="A454" s="125" t="str">
        <f>'приложение 1.1 '!A454</f>
        <v>2.1.3.14</v>
      </c>
      <c r="B454" s="695" t="str">
        <f>'приложение 1.1 '!B454</f>
        <v>Строительство ТП№19 2х2500кВА мкр.27А, Жилая застройка</v>
      </c>
      <c r="C454" s="485" t="str">
        <f>'приложение 1.1 '!C454</f>
        <v>C/П</v>
      </c>
      <c r="D454" s="457">
        <f>'приложение 1.1 '!D454</f>
        <v>0</v>
      </c>
      <c r="E454" s="457">
        <f>'приложение 1.1 '!E454</f>
        <v>5</v>
      </c>
      <c r="F454" s="190">
        <v>17.224999999999998</v>
      </c>
      <c r="G454" s="485">
        <f>'приложение 1.1 '!F454</f>
        <v>2020</v>
      </c>
      <c r="H454" s="485">
        <f>'приложение 1.1 '!G454</f>
        <v>2020</v>
      </c>
      <c r="I454" s="159">
        <f>'приложение 1.1 '!H454</f>
        <v>21</v>
      </c>
      <c r="J454" s="159">
        <f>'приложение 1.1 '!I454</f>
        <v>21</v>
      </c>
      <c r="K454" s="159">
        <f>'приложение 1.1 '!J454</f>
        <v>0</v>
      </c>
      <c r="L454" s="159" t="str">
        <f>'приложение 1.1 '!K454</f>
        <v>-</v>
      </c>
      <c r="M454" s="159" t="str">
        <f>'приложение 1.1 '!L454</f>
        <v>-</v>
      </c>
      <c r="N454" s="159" t="str">
        <f>'приложение 1.1 '!M454</f>
        <v>-</v>
      </c>
      <c r="O454" s="159" t="str">
        <f>'приложение 1.1 '!N454</f>
        <v>-</v>
      </c>
      <c r="P454" s="159">
        <f>'приложение 1.1 '!O454</f>
        <v>0</v>
      </c>
      <c r="Q454" s="159">
        <f>'приложение 1.1 '!P454</f>
        <v>5</v>
      </c>
      <c r="R454" s="159" t="str">
        <f>'приложение 1.1 '!Q454</f>
        <v>-</v>
      </c>
      <c r="S454" s="159" t="str">
        <f>'приложение 1.1 '!R454</f>
        <v>-</v>
      </c>
      <c r="T454" s="159" t="str">
        <f>'приложение 1.1 '!S454</f>
        <v>-</v>
      </c>
      <c r="U454" s="159" t="str">
        <f>'приложение 1.1 '!T454</f>
        <v>-</v>
      </c>
      <c r="V454" s="159">
        <f>'приложение 1.1 '!U454</f>
        <v>0</v>
      </c>
      <c r="W454" s="159">
        <f>'приложение 1.1 '!V454</f>
        <v>5</v>
      </c>
      <c r="X454" s="159">
        <f>'приложение 1.1 '!W454</f>
        <v>0</v>
      </c>
      <c r="Y454" s="159">
        <f>'приложение 1.1 '!X454</f>
        <v>0</v>
      </c>
      <c r="Z454" s="159">
        <f>'приложение 1.1 '!Y454</f>
        <v>21</v>
      </c>
      <c r="AA454" s="159">
        <f>'приложение 1.1 '!Z454</f>
        <v>0</v>
      </c>
      <c r="AB454" s="159">
        <f>'приложение 1.1 '!AA454</f>
        <v>0</v>
      </c>
      <c r="AC454" s="159">
        <f>'приложение 1.1 '!AB454</f>
        <v>21</v>
      </c>
    </row>
    <row r="455" spans="1:29" ht="31.5">
      <c r="A455" s="125" t="str">
        <f>'приложение 1.1 '!A455</f>
        <v>2.1.3.15</v>
      </c>
      <c r="B455" s="695" t="str">
        <f>'приложение 1.1 '!B455</f>
        <v>Строительство ТП№20 2х2500кВА мкр.27А, Жилая застройка</v>
      </c>
      <c r="C455" s="485" t="str">
        <f>'приложение 1.1 '!C455</f>
        <v>C/П</v>
      </c>
      <c r="D455" s="457">
        <f>'приложение 1.1 '!D455</f>
        <v>0</v>
      </c>
      <c r="E455" s="457">
        <f>'приложение 1.1 '!E455</f>
        <v>5</v>
      </c>
      <c r="F455" s="190">
        <v>21.703499999999998</v>
      </c>
      <c r="G455" s="485">
        <f>'приложение 1.1 '!F455</f>
        <v>2019</v>
      </c>
      <c r="H455" s="485">
        <f>'приложение 1.1 '!G455</f>
        <v>2019</v>
      </c>
      <c r="I455" s="159">
        <f>'приложение 1.1 '!H455</f>
        <v>21</v>
      </c>
      <c r="J455" s="159">
        <f>'приложение 1.1 '!I455</f>
        <v>21</v>
      </c>
      <c r="K455" s="159">
        <f>'приложение 1.1 '!J455</f>
        <v>0</v>
      </c>
      <c r="L455" s="159" t="str">
        <f>'приложение 1.1 '!K455</f>
        <v>-</v>
      </c>
      <c r="M455" s="159" t="str">
        <f>'приложение 1.1 '!L455</f>
        <v>-</v>
      </c>
      <c r="N455" s="159">
        <f>'приложение 1.1 '!M455</f>
        <v>0</v>
      </c>
      <c r="O455" s="159">
        <f>'приложение 1.1 '!N455</f>
        <v>5</v>
      </c>
      <c r="P455" s="159" t="str">
        <f>'приложение 1.1 '!O455</f>
        <v>-</v>
      </c>
      <c r="Q455" s="159" t="str">
        <f>'приложение 1.1 '!P455</f>
        <v>-</v>
      </c>
      <c r="R455" s="159" t="str">
        <f>'приложение 1.1 '!Q455</f>
        <v>-</v>
      </c>
      <c r="S455" s="159" t="str">
        <f>'приложение 1.1 '!R455</f>
        <v>-</v>
      </c>
      <c r="T455" s="159" t="str">
        <f>'приложение 1.1 '!S455</f>
        <v>-</v>
      </c>
      <c r="U455" s="159" t="str">
        <f>'приложение 1.1 '!T455</f>
        <v>-</v>
      </c>
      <c r="V455" s="159">
        <f>'приложение 1.1 '!U455</f>
        <v>0</v>
      </c>
      <c r="W455" s="159">
        <f>'приложение 1.1 '!V455</f>
        <v>5</v>
      </c>
      <c r="X455" s="159">
        <f>'приложение 1.1 '!W455</f>
        <v>0</v>
      </c>
      <c r="Y455" s="159">
        <f>'приложение 1.1 '!X455</f>
        <v>21</v>
      </c>
      <c r="Z455" s="159">
        <f>'приложение 1.1 '!Y455</f>
        <v>0</v>
      </c>
      <c r="AA455" s="159">
        <f>'приложение 1.1 '!Z455</f>
        <v>0</v>
      </c>
      <c r="AB455" s="159">
        <f>'приложение 1.1 '!AA455</f>
        <v>0</v>
      </c>
      <c r="AC455" s="159">
        <f>'приложение 1.1 '!AB455</f>
        <v>21</v>
      </c>
    </row>
    <row r="456" spans="1:29" ht="31.5">
      <c r="A456" s="125" t="str">
        <f>'приложение 1.1 '!A456</f>
        <v>2.1.3.16</v>
      </c>
      <c r="B456" s="695" t="str">
        <f>'приложение 1.1 '!B456</f>
        <v>Строительство ТП№21 2х2500кВА мкр.27А, для электроснабжения детского сада</v>
      </c>
      <c r="C456" s="485" t="str">
        <f>'приложение 1.1 '!C456</f>
        <v>C/П</v>
      </c>
      <c r="D456" s="457">
        <f>'приложение 1.1 '!D456</f>
        <v>0</v>
      </c>
      <c r="E456" s="457">
        <f>'приложение 1.1 '!E456</f>
        <v>5</v>
      </c>
      <c r="F456" s="190">
        <v>19.980999999999998</v>
      </c>
      <c r="G456" s="485">
        <f>'приложение 1.1 '!F456</f>
        <v>2019</v>
      </c>
      <c r="H456" s="485">
        <f>'приложение 1.1 '!G456</f>
        <v>2019</v>
      </c>
      <c r="I456" s="159">
        <f>'приложение 1.1 '!H456</f>
        <v>21</v>
      </c>
      <c r="J456" s="159">
        <f>'приложение 1.1 '!I456</f>
        <v>21</v>
      </c>
      <c r="K456" s="159">
        <f>'приложение 1.1 '!J456</f>
        <v>0</v>
      </c>
      <c r="L456" s="159" t="str">
        <f>'приложение 1.1 '!K456</f>
        <v>-</v>
      </c>
      <c r="M456" s="159" t="str">
        <f>'приложение 1.1 '!L456</f>
        <v>-</v>
      </c>
      <c r="N456" s="159">
        <f>'приложение 1.1 '!M456</f>
        <v>0</v>
      </c>
      <c r="O456" s="159">
        <f>'приложение 1.1 '!N456</f>
        <v>5</v>
      </c>
      <c r="P456" s="159" t="str">
        <f>'приложение 1.1 '!O456</f>
        <v>-</v>
      </c>
      <c r="Q456" s="159" t="str">
        <f>'приложение 1.1 '!P456</f>
        <v>-</v>
      </c>
      <c r="R456" s="159" t="str">
        <f>'приложение 1.1 '!Q456</f>
        <v>-</v>
      </c>
      <c r="S456" s="159" t="str">
        <f>'приложение 1.1 '!R456</f>
        <v>-</v>
      </c>
      <c r="T456" s="159" t="str">
        <f>'приложение 1.1 '!S456</f>
        <v>-</v>
      </c>
      <c r="U456" s="159" t="str">
        <f>'приложение 1.1 '!T456</f>
        <v>-</v>
      </c>
      <c r="V456" s="159">
        <f>'приложение 1.1 '!U456</f>
        <v>0</v>
      </c>
      <c r="W456" s="159">
        <f>'приложение 1.1 '!V456</f>
        <v>5</v>
      </c>
      <c r="X456" s="159">
        <f>'приложение 1.1 '!W456</f>
        <v>0</v>
      </c>
      <c r="Y456" s="159">
        <f>'приложение 1.1 '!X456</f>
        <v>21</v>
      </c>
      <c r="Z456" s="159">
        <f>'приложение 1.1 '!Y456</f>
        <v>0</v>
      </c>
      <c r="AA456" s="159">
        <f>'приложение 1.1 '!Z456</f>
        <v>0</v>
      </c>
      <c r="AB456" s="159">
        <f>'приложение 1.1 '!AA456</f>
        <v>0</v>
      </c>
      <c r="AC456" s="159">
        <f>'приложение 1.1 '!AB456</f>
        <v>21</v>
      </c>
    </row>
    <row r="457" spans="1:29" ht="31.5">
      <c r="A457" s="125" t="str">
        <f>'приложение 1.1 '!A457</f>
        <v>2.1.3.17</v>
      </c>
      <c r="B457" s="695" t="str">
        <f>'приложение 1.1 '!B457</f>
        <v>Строительство ТП№22 2х2500кВА мкр.27А, Жилая застройка</v>
      </c>
      <c r="C457" s="485" t="str">
        <f>'приложение 1.1 '!C457</f>
        <v>C/П</v>
      </c>
      <c r="D457" s="457">
        <f>'приложение 1.1 '!D457</f>
        <v>0</v>
      </c>
      <c r="E457" s="457">
        <f>'приложение 1.1 '!E457</f>
        <v>5</v>
      </c>
      <c r="F457" s="190">
        <v>18.947499999999998</v>
      </c>
      <c r="G457" s="485">
        <f>'приложение 1.1 '!F457</f>
        <v>2019</v>
      </c>
      <c r="H457" s="485">
        <f>'приложение 1.1 '!G457</f>
        <v>2019</v>
      </c>
      <c r="I457" s="159">
        <f>'приложение 1.1 '!H457</f>
        <v>21</v>
      </c>
      <c r="J457" s="159">
        <f>'приложение 1.1 '!I457</f>
        <v>21</v>
      </c>
      <c r="K457" s="159">
        <f>'приложение 1.1 '!J457</f>
        <v>0</v>
      </c>
      <c r="L457" s="159" t="str">
        <f>'приложение 1.1 '!K457</f>
        <v>-</v>
      </c>
      <c r="M457" s="159" t="str">
        <f>'приложение 1.1 '!L457</f>
        <v>-</v>
      </c>
      <c r="N457" s="159">
        <f>'приложение 1.1 '!M457</f>
        <v>0</v>
      </c>
      <c r="O457" s="159">
        <f>'приложение 1.1 '!N457</f>
        <v>5</v>
      </c>
      <c r="P457" s="159" t="str">
        <f>'приложение 1.1 '!O457</f>
        <v>-</v>
      </c>
      <c r="Q457" s="159" t="str">
        <f>'приложение 1.1 '!P457</f>
        <v>-</v>
      </c>
      <c r="R457" s="159" t="str">
        <f>'приложение 1.1 '!Q457</f>
        <v>-</v>
      </c>
      <c r="S457" s="159" t="str">
        <f>'приложение 1.1 '!R457</f>
        <v>-</v>
      </c>
      <c r="T457" s="159" t="str">
        <f>'приложение 1.1 '!S457</f>
        <v>-</v>
      </c>
      <c r="U457" s="159" t="str">
        <f>'приложение 1.1 '!T457</f>
        <v>-</v>
      </c>
      <c r="V457" s="159">
        <f>'приложение 1.1 '!U457</f>
        <v>0</v>
      </c>
      <c r="W457" s="159">
        <f>'приложение 1.1 '!V457</f>
        <v>5</v>
      </c>
      <c r="X457" s="159">
        <f>'приложение 1.1 '!W457</f>
        <v>0</v>
      </c>
      <c r="Y457" s="159">
        <f>'приложение 1.1 '!X457</f>
        <v>21</v>
      </c>
      <c r="Z457" s="159">
        <f>'приложение 1.1 '!Y457</f>
        <v>0</v>
      </c>
      <c r="AA457" s="159">
        <f>'приложение 1.1 '!Z457</f>
        <v>0</v>
      </c>
      <c r="AB457" s="159">
        <f>'приложение 1.1 '!AA457</f>
        <v>0</v>
      </c>
      <c r="AC457" s="159">
        <f>'приложение 1.1 '!AB457</f>
        <v>21</v>
      </c>
    </row>
    <row r="458" spans="1:29" ht="31.5">
      <c r="A458" s="125" t="str">
        <f>'приложение 1.1 '!A458</f>
        <v>2.1.3.18</v>
      </c>
      <c r="B458" s="695" t="str">
        <f>'приложение 1.1 '!B458</f>
        <v>Строительство ТП№23 2х2500кВА мкр.27А, Жилая застройка</v>
      </c>
      <c r="C458" s="485" t="str">
        <f>'приложение 1.1 '!C458</f>
        <v>C/П</v>
      </c>
      <c r="D458" s="457">
        <f>'приложение 1.1 '!D458</f>
        <v>0</v>
      </c>
      <c r="E458" s="457">
        <f>'приложение 1.1 '!E458</f>
        <v>5</v>
      </c>
      <c r="F458" s="190">
        <v>20.325499999999998</v>
      </c>
      <c r="G458" s="485">
        <f>'приложение 1.1 '!F458</f>
        <v>2020</v>
      </c>
      <c r="H458" s="485">
        <f>'приложение 1.1 '!G458</f>
        <v>2020</v>
      </c>
      <c r="I458" s="159">
        <f>'приложение 1.1 '!H458</f>
        <v>21</v>
      </c>
      <c r="J458" s="159">
        <f>'приложение 1.1 '!I458</f>
        <v>21</v>
      </c>
      <c r="K458" s="159">
        <f>'приложение 1.1 '!J458</f>
        <v>0</v>
      </c>
      <c r="L458" s="159" t="str">
        <f>'приложение 1.1 '!K458</f>
        <v>-</v>
      </c>
      <c r="M458" s="159" t="str">
        <f>'приложение 1.1 '!L458</f>
        <v>-</v>
      </c>
      <c r="N458" s="159" t="str">
        <f>'приложение 1.1 '!M458</f>
        <v>-</v>
      </c>
      <c r="O458" s="159" t="str">
        <f>'приложение 1.1 '!N458</f>
        <v>-</v>
      </c>
      <c r="P458" s="159">
        <f>'приложение 1.1 '!O458</f>
        <v>0</v>
      </c>
      <c r="Q458" s="159">
        <f>'приложение 1.1 '!P458</f>
        <v>5</v>
      </c>
      <c r="R458" s="159" t="str">
        <f>'приложение 1.1 '!Q458</f>
        <v>-</v>
      </c>
      <c r="S458" s="159" t="str">
        <f>'приложение 1.1 '!R458</f>
        <v>-</v>
      </c>
      <c r="T458" s="159" t="str">
        <f>'приложение 1.1 '!S458</f>
        <v>-</v>
      </c>
      <c r="U458" s="159" t="str">
        <f>'приложение 1.1 '!T458</f>
        <v>-</v>
      </c>
      <c r="V458" s="159">
        <f>'приложение 1.1 '!U458</f>
        <v>0</v>
      </c>
      <c r="W458" s="159">
        <f>'приложение 1.1 '!V458</f>
        <v>5</v>
      </c>
      <c r="X458" s="159">
        <f>'приложение 1.1 '!W458</f>
        <v>0</v>
      </c>
      <c r="Y458" s="159">
        <f>'приложение 1.1 '!X458</f>
        <v>0</v>
      </c>
      <c r="Z458" s="159">
        <f>'приложение 1.1 '!Y458</f>
        <v>21</v>
      </c>
      <c r="AA458" s="159">
        <f>'приложение 1.1 '!Z458</f>
        <v>0</v>
      </c>
      <c r="AB458" s="159">
        <f>'приложение 1.1 '!AA458</f>
        <v>0</v>
      </c>
      <c r="AC458" s="159">
        <f>'приложение 1.1 '!AB458</f>
        <v>21</v>
      </c>
    </row>
    <row r="459" spans="1:29" ht="31.5">
      <c r="A459" s="125" t="str">
        <f>'приложение 1.1 '!A459</f>
        <v>2.1.3.19</v>
      </c>
      <c r="B459" s="695" t="str">
        <f>'приложение 1.1 '!B459</f>
        <v>Строительство ТП-2х1600кВА мкр.28, для электроснабжения Детского сада мкр.28</v>
      </c>
      <c r="C459" s="485" t="str">
        <f>'приложение 1.1 '!C459</f>
        <v>C/П</v>
      </c>
      <c r="D459" s="457">
        <f>'приложение 1.1 '!D459</f>
        <v>0</v>
      </c>
      <c r="E459" s="457">
        <f>'приложение 1.1 '!E459</f>
        <v>3.2</v>
      </c>
      <c r="F459" s="190">
        <v>19.291999999999998</v>
      </c>
      <c r="G459" s="485">
        <f>'приложение 1.1 '!F459</f>
        <v>2018</v>
      </c>
      <c r="H459" s="485">
        <f>'приложение 1.1 '!G459</f>
        <v>2018</v>
      </c>
      <c r="I459" s="159">
        <f>'приложение 1.1 '!H459</f>
        <v>17</v>
      </c>
      <c r="J459" s="159">
        <f>'приложение 1.1 '!I459</f>
        <v>17</v>
      </c>
      <c r="K459" s="159">
        <f>'приложение 1.1 '!J459</f>
        <v>17</v>
      </c>
      <c r="L459" s="159">
        <f>'приложение 1.1 '!K459</f>
        <v>0</v>
      </c>
      <c r="M459" s="159">
        <f>'приложение 1.1 '!L459</f>
        <v>3.2</v>
      </c>
      <c r="N459" s="159" t="str">
        <f>'приложение 1.1 '!M459</f>
        <v>-</v>
      </c>
      <c r="O459" s="159" t="str">
        <f>'приложение 1.1 '!N459</f>
        <v>-</v>
      </c>
      <c r="P459" s="159" t="str">
        <f>'приложение 1.1 '!O459</f>
        <v>-</v>
      </c>
      <c r="Q459" s="159" t="str">
        <f>'приложение 1.1 '!P459</f>
        <v>-</v>
      </c>
      <c r="R459" s="159" t="str">
        <f>'приложение 1.1 '!Q459</f>
        <v>-</v>
      </c>
      <c r="S459" s="159" t="str">
        <f>'приложение 1.1 '!R459</f>
        <v>-</v>
      </c>
      <c r="T459" s="159" t="str">
        <f>'приложение 1.1 '!S459</f>
        <v>-</v>
      </c>
      <c r="U459" s="159" t="str">
        <f>'приложение 1.1 '!T459</f>
        <v>-</v>
      </c>
      <c r="V459" s="159">
        <f>'приложение 1.1 '!U459</f>
        <v>0</v>
      </c>
      <c r="W459" s="159">
        <f>'приложение 1.1 '!V459</f>
        <v>3.2</v>
      </c>
      <c r="X459" s="159">
        <f>'приложение 1.1 '!W459</f>
        <v>17</v>
      </c>
      <c r="Y459" s="159">
        <f>'приложение 1.1 '!X459</f>
        <v>0</v>
      </c>
      <c r="Z459" s="159">
        <f>'приложение 1.1 '!Y459</f>
        <v>0</v>
      </c>
      <c r="AA459" s="159">
        <f>'приложение 1.1 '!Z459</f>
        <v>0</v>
      </c>
      <c r="AB459" s="159">
        <f>'приложение 1.1 '!AA459</f>
        <v>0</v>
      </c>
      <c r="AC459" s="159">
        <f>'приложение 1.1 '!AB459</f>
        <v>17</v>
      </c>
    </row>
    <row r="460" spans="1:29">
      <c r="A460" s="125" t="str">
        <f>'приложение 1.1 '!A460</f>
        <v>2.1.3.20</v>
      </c>
      <c r="B460" s="695" t="str">
        <f>'приложение 1.1 '!B460</f>
        <v>Строительство РП-2х2500кВА мкр.28</v>
      </c>
      <c r="C460" s="485" t="str">
        <f>'приложение 1.1 '!C460</f>
        <v>C/П</v>
      </c>
      <c r="D460" s="457">
        <f>'приложение 1.1 '!D460</f>
        <v>0</v>
      </c>
      <c r="E460" s="457">
        <f>'приложение 1.1 '!E460</f>
        <v>5</v>
      </c>
      <c r="F460" s="190">
        <v>19.636499999999998</v>
      </c>
      <c r="G460" s="485">
        <f>'приложение 1.1 '!F460</f>
        <v>2018</v>
      </c>
      <c r="H460" s="485">
        <f>'приложение 1.1 '!G460</f>
        <v>2018</v>
      </c>
      <c r="I460" s="159">
        <f>'приложение 1.1 '!H460</f>
        <v>21</v>
      </c>
      <c r="J460" s="159">
        <f>'приложение 1.1 '!I460</f>
        <v>21</v>
      </c>
      <c r="K460" s="159">
        <f>'приложение 1.1 '!J460</f>
        <v>21</v>
      </c>
      <c r="L460" s="159">
        <f>'приложение 1.1 '!K460</f>
        <v>0</v>
      </c>
      <c r="M460" s="159">
        <f>'приложение 1.1 '!L460</f>
        <v>5</v>
      </c>
      <c r="N460" s="159" t="str">
        <f>'приложение 1.1 '!M460</f>
        <v>-</v>
      </c>
      <c r="O460" s="159" t="str">
        <f>'приложение 1.1 '!N460</f>
        <v>-</v>
      </c>
      <c r="P460" s="159" t="str">
        <f>'приложение 1.1 '!O460</f>
        <v>-</v>
      </c>
      <c r="Q460" s="159" t="str">
        <f>'приложение 1.1 '!P460</f>
        <v>-</v>
      </c>
      <c r="R460" s="159" t="str">
        <f>'приложение 1.1 '!Q460</f>
        <v>-</v>
      </c>
      <c r="S460" s="159" t="str">
        <f>'приложение 1.1 '!R460</f>
        <v>-</v>
      </c>
      <c r="T460" s="159" t="str">
        <f>'приложение 1.1 '!S460</f>
        <v>-</v>
      </c>
      <c r="U460" s="159" t="str">
        <f>'приложение 1.1 '!T460</f>
        <v>-</v>
      </c>
      <c r="V460" s="159">
        <f>'приложение 1.1 '!U460</f>
        <v>0</v>
      </c>
      <c r="W460" s="159">
        <f>'приложение 1.1 '!V460</f>
        <v>5</v>
      </c>
      <c r="X460" s="159">
        <f>'приложение 1.1 '!W460</f>
        <v>21</v>
      </c>
      <c r="Y460" s="159">
        <f>'приложение 1.1 '!X460</f>
        <v>0</v>
      </c>
      <c r="Z460" s="159">
        <f>'приложение 1.1 '!Y460</f>
        <v>0</v>
      </c>
      <c r="AA460" s="159">
        <f>'приложение 1.1 '!Z460</f>
        <v>0</v>
      </c>
      <c r="AB460" s="159">
        <f>'приложение 1.1 '!AA460</f>
        <v>0</v>
      </c>
      <c r="AC460" s="159">
        <f>'приложение 1.1 '!AB460</f>
        <v>21</v>
      </c>
    </row>
    <row r="461" spans="1:29">
      <c r="A461" s="125" t="str">
        <f>'приложение 1.1 '!A461</f>
        <v>2.1.3.21</v>
      </c>
      <c r="B461" s="695" t="str">
        <f>'приложение 1.1 '!B461</f>
        <v>Строительство РП 2х2500кВА п.Дорожный</v>
      </c>
      <c r="C461" s="485" t="str">
        <f>'приложение 1.1 '!C461</f>
        <v>C/П</v>
      </c>
      <c r="D461" s="457">
        <f>'приложение 1.1 '!D461</f>
        <v>0</v>
      </c>
      <c r="E461" s="457">
        <f>'приложение 1.1 '!E461</f>
        <v>5</v>
      </c>
      <c r="F461" s="190">
        <v>18.947499999999998</v>
      </c>
      <c r="G461" s="485">
        <f>'приложение 1.1 '!F461</f>
        <v>2020</v>
      </c>
      <c r="H461" s="485">
        <f>'приложение 1.1 '!G461</f>
        <v>2020</v>
      </c>
      <c r="I461" s="159">
        <f>'приложение 1.1 '!H461</f>
        <v>21</v>
      </c>
      <c r="J461" s="159">
        <f>'приложение 1.1 '!I461</f>
        <v>21</v>
      </c>
      <c r="K461" s="159">
        <f>'приложение 1.1 '!J461</f>
        <v>0</v>
      </c>
      <c r="L461" s="159" t="str">
        <f>'приложение 1.1 '!K461</f>
        <v>-</v>
      </c>
      <c r="M461" s="159" t="str">
        <f>'приложение 1.1 '!L461</f>
        <v>-</v>
      </c>
      <c r="N461" s="159" t="str">
        <f>'приложение 1.1 '!M461</f>
        <v>-</v>
      </c>
      <c r="O461" s="159" t="str">
        <f>'приложение 1.1 '!N461</f>
        <v>-</v>
      </c>
      <c r="P461" s="159">
        <f>'приложение 1.1 '!O461</f>
        <v>0</v>
      </c>
      <c r="Q461" s="159">
        <f>'приложение 1.1 '!P461</f>
        <v>5</v>
      </c>
      <c r="R461" s="159" t="str">
        <f>'приложение 1.1 '!Q461</f>
        <v>-</v>
      </c>
      <c r="S461" s="159" t="str">
        <f>'приложение 1.1 '!R461</f>
        <v>-</v>
      </c>
      <c r="T461" s="159" t="str">
        <f>'приложение 1.1 '!S461</f>
        <v>-</v>
      </c>
      <c r="U461" s="159" t="str">
        <f>'приложение 1.1 '!T461</f>
        <v>-</v>
      </c>
      <c r="V461" s="159">
        <f>'приложение 1.1 '!U461</f>
        <v>0</v>
      </c>
      <c r="W461" s="159">
        <f>'приложение 1.1 '!V461</f>
        <v>5</v>
      </c>
      <c r="X461" s="159">
        <f>'приложение 1.1 '!W461</f>
        <v>0</v>
      </c>
      <c r="Y461" s="159">
        <f>'приложение 1.1 '!X461</f>
        <v>0</v>
      </c>
      <c r="Z461" s="159">
        <f>'приложение 1.1 '!Y461</f>
        <v>21</v>
      </c>
      <c r="AA461" s="159">
        <f>'приложение 1.1 '!Z461</f>
        <v>0</v>
      </c>
      <c r="AB461" s="159">
        <f>'приложение 1.1 '!AA461</f>
        <v>0</v>
      </c>
      <c r="AC461" s="159">
        <f>'приложение 1.1 '!AB461</f>
        <v>21</v>
      </c>
    </row>
    <row r="462" spans="1:29">
      <c r="A462" s="125" t="str">
        <f>'приложение 1.1 '!A462</f>
        <v>2.1.3.22</v>
      </c>
      <c r="B462" s="695" t="str">
        <f>'приложение 1.1 '!B462</f>
        <v>Строительство ТП 2х1000кВА п.Дорожный</v>
      </c>
      <c r="C462" s="485" t="str">
        <f>'приложение 1.1 '!C462</f>
        <v>C/П</v>
      </c>
      <c r="D462" s="457">
        <f>'приложение 1.1 '!D462</f>
        <v>0</v>
      </c>
      <c r="E462" s="457">
        <f>'приложение 1.1 '!E462</f>
        <v>2</v>
      </c>
      <c r="F462" s="190">
        <v>17.913999999999998</v>
      </c>
      <c r="G462" s="485">
        <f>'приложение 1.1 '!F462</f>
        <v>2020</v>
      </c>
      <c r="H462" s="485">
        <f>'приложение 1.1 '!G462</f>
        <v>2020</v>
      </c>
      <c r="I462" s="159">
        <f>'приложение 1.1 '!H462</f>
        <v>12.5</v>
      </c>
      <c r="J462" s="159">
        <f>'приложение 1.1 '!I462</f>
        <v>12.5</v>
      </c>
      <c r="K462" s="159">
        <f>'приложение 1.1 '!J462</f>
        <v>0</v>
      </c>
      <c r="L462" s="159" t="str">
        <f>'приложение 1.1 '!K462</f>
        <v>-</v>
      </c>
      <c r="M462" s="159" t="str">
        <f>'приложение 1.1 '!L462</f>
        <v>-</v>
      </c>
      <c r="N462" s="159" t="str">
        <f>'приложение 1.1 '!M462</f>
        <v>-</v>
      </c>
      <c r="O462" s="159" t="str">
        <f>'приложение 1.1 '!N462</f>
        <v>-</v>
      </c>
      <c r="P462" s="159">
        <f>'приложение 1.1 '!O462</f>
        <v>0</v>
      </c>
      <c r="Q462" s="159">
        <f>'приложение 1.1 '!P462</f>
        <v>2</v>
      </c>
      <c r="R462" s="159" t="str">
        <f>'приложение 1.1 '!Q462</f>
        <v>-</v>
      </c>
      <c r="S462" s="159" t="str">
        <f>'приложение 1.1 '!R462</f>
        <v>-</v>
      </c>
      <c r="T462" s="159" t="str">
        <f>'приложение 1.1 '!S462</f>
        <v>-</v>
      </c>
      <c r="U462" s="159" t="str">
        <f>'приложение 1.1 '!T462</f>
        <v>-</v>
      </c>
      <c r="V462" s="159">
        <f>'приложение 1.1 '!U462</f>
        <v>0</v>
      </c>
      <c r="W462" s="159">
        <f>'приложение 1.1 '!V462</f>
        <v>2</v>
      </c>
      <c r="X462" s="159">
        <f>'приложение 1.1 '!W462</f>
        <v>0</v>
      </c>
      <c r="Y462" s="159">
        <f>'приложение 1.1 '!X462</f>
        <v>0</v>
      </c>
      <c r="Z462" s="159">
        <f>'приложение 1.1 '!Y462</f>
        <v>12.5</v>
      </c>
      <c r="AA462" s="159">
        <f>'приложение 1.1 '!Z462</f>
        <v>0</v>
      </c>
      <c r="AB462" s="159">
        <f>'приложение 1.1 '!AA462</f>
        <v>0</v>
      </c>
      <c r="AC462" s="159">
        <f>'приложение 1.1 '!AB462</f>
        <v>12.5</v>
      </c>
    </row>
    <row r="463" spans="1:29" ht="31.5">
      <c r="A463" s="125" t="str">
        <f>'приложение 1.1 '!A463</f>
        <v>2.1.3.23</v>
      </c>
      <c r="B463" s="695" t="str">
        <f>'приложение 1.1 '!B463</f>
        <v>Строительство ТП-4 2х1600кВА мкр.42, для электроснабжения детского сада</v>
      </c>
      <c r="C463" s="485" t="str">
        <f>'приложение 1.1 '!C463</f>
        <v>C/П</v>
      </c>
      <c r="D463" s="457">
        <f>'приложение 1.1 '!D463</f>
        <v>0</v>
      </c>
      <c r="E463" s="457">
        <f>'приложение 1.1 '!E463</f>
        <v>3.2</v>
      </c>
      <c r="F463" s="190">
        <v>17.569499999999998</v>
      </c>
      <c r="G463" s="485">
        <f>'приложение 1.1 '!F463</f>
        <v>2020</v>
      </c>
      <c r="H463" s="485">
        <f>'приложение 1.1 '!G463</f>
        <v>2020</v>
      </c>
      <c r="I463" s="159">
        <f>'приложение 1.1 '!H463</f>
        <v>17</v>
      </c>
      <c r="J463" s="159">
        <f>'приложение 1.1 '!I463</f>
        <v>17</v>
      </c>
      <c r="K463" s="159">
        <f>'приложение 1.1 '!J463</f>
        <v>0</v>
      </c>
      <c r="L463" s="159" t="str">
        <f>'приложение 1.1 '!K463</f>
        <v>-</v>
      </c>
      <c r="M463" s="159" t="str">
        <f>'приложение 1.1 '!L463</f>
        <v>-</v>
      </c>
      <c r="N463" s="159" t="str">
        <f>'приложение 1.1 '!M463</f>
        <v>-</v>
      </c>
      <c r="O463" s="159" t="str">
        <f>'приложение 1.1 '!N463</f>
        <v>-</v>
      </c>
      <c r="P463" s="159">
        <f>'приложение 1.1 '!O463</f>
        <v>0</v>
      </c>
      <c r="Q463" s="159">
        <f>'приложение 1.1 '!P463</f>
        <v>3.2</v>
      </c>
      <c r="R463" s="159" t="str">
        <f>'приложение 1.1 '!Q463</f>
        <v>-</v>
      </c>
      <c r="S463" s="159" t="str">
        <f>'приложение 1.1 '!R463</f>
        <v>-</v>
      </c>
      <c r="T463" s="159" t="str">
        <f>'приложение 1.1 '!S463</f>
        <v>-</v>
      </c>
      <c r="U463" s="159" t="str">
        <f>'приложение 1.1 '!T463</f>
        <v>-</v>
      </c>
      <c r="V463" s="159">
        <f>'приложение 1.1 '!U463</f>
        <v>0</v>
      </c>
      <c r="W463" s="159">
        <f>'приложение 1.1 '!V463</f>
        <v>3.2</v>
      </c>
      <c r="X463" s="159">
        <f>'приложение 1.1 '!W463</f>
        <v>0</v>
      </c>
      <c r="Y463" s="159">
        <f>'приложение 1.1 '!X463</f>
        <v>0</v>
      </c>
      <c r="Z463" s="159">
        <f>'приложение 1.1 '!Y463</f>
        <v>17</v>
      </c>
      <c r="AA463" s="159">
        <f>'приложение 1.1 '!Z463</f>
        <v>0</v>
      </c>
      <c r="AB463" s="159">
        <f>'приложение 1.1 '!AA463</f>
        <v>0</v>
      </c>
      <c r="AC463" s="159">
        <f>'приложение 1.1 '!AB463</f>
        <v>17</v>
      </c>
    </row>
    <row r="464" spans="1:29" ht="47.25">
      <c r="A464" s="125" t="str">
        <f>'приложение 1.1 '!A464</f>
        <v>2.1.3.24</v>
      </c>
      <c r="B464" s="695" t="str">
        <f>'приложение 1.1 '!B464</f>
        <v>Строительство ТП№1 2х1600кВА мкр.51, для электроснабжения Психо-наркологического диспансера, мкр.51</v>
      </c>
      <c r="C464" s="485" t="str">
        <f>'приложение 1.1 '!C464</f>
        <v>C/П</v>
      </c>
      <c r="D464" s="457">
        <f>'приложение 1.1 '!D464</f>
        <v>0</v>
      </c>
      <c r="E464" s="457">
        <f>'приложение 1.1 '!E464</f>
        <v>3.2</v>
      </c>
      <c r="F464" s="190">
        <v>17.224999999999998</v>
      </c>
      <c r="G464" s="485">
        <f>'приложение 1.1 '!F464</f>
        <v>2019</v>
      </c>
      <c r="H464" s="485">
        <f>'приложение 1.1 '!G464</f>
        <v>2019</v>
      </c>
      <c r="I464" s="159">
        <f>'приложение 1.1 '!H464</f>
        <v>17</v>
      </c>
      <c r="J464" s="159">
        <f>'приложение 1.1 '!I464</f>
        <v>17</v>
      </c>
      <c r="K464" s="159">
        <f>'приложение 1.1 '!J464</f>
        <v>0</v>
      </c>
      <c r="L464" s="159" t="str">
        <f>'приложение 1.1 '!K464</f>
        <v>-</v>
      </c>
      <c r="M464" s="159" t="str">
        <f>'приложение 1.1 '!L464</f>
        <v>-</v>
      </c>
      <c r="N464" s="159">
        <f>'приложение 1.1 '!M464</f>
        <v>0</v>
      </c>
      <c r="O464" s="159">
        <f>'приложение 1.1 '!N464</f>
        <v>3.2</v>
      </c>
      <c r="P464" s="159" t="str">
        <f>'приложение 1.1 '!O464</f>
        <v>-</v>
      </c>
      <c r="Q464" s="159" t="str">
        <f>'приложение 1.1 '!P464</f>
        <v>-</v>
      </c>
      <c r="R464" s="159" t="str">
        <f>'приложение 1.1 '!Q464</f>
        <v>-</v>
      </c>
      <c r="S464" s="159" t="str">
        <f>'приложение 1.1 '!R464</f>
        <v>-</v>
      </c>
      <c r="T464" s="159" t="str">
        <f>'приложение 1.1 '!S464</f>
        <v>-</v>
      </c>
      <c r="U464" s="159" t="str">
        <f>'приложение 1.1 '!T464</f>
        <v>-</v>
      </c>
      <c r="V464" s="159">
        <f>'приложение 1.1 '!U464</f>
        <v>0</v>
      </c>
      <c r="W464" s="159">
        <f>'приложение 1.1 '!V464</f>
        <v>3.2</v>
      </c>
      <c r="X464" s="159">
        <f>'приложение 1.1 '!W464</f>
        <v>0</v>
      </c>
      <c r="Y464" s="159">
        <f>'приложение 1.1 '!X464</f>
        <v>17</v>
      </c>
      <c r="Z464" s="159">
        <f>'приложение 1.1 '!Y464</f>
        <v>0</v>
      </c>
      <c r="AA464" s="159">
        <f>'приложение 1.1 '!Z464</f>
        <v>0</v>
      </c>
      <c r="AB464" s="159">
        <f>'приложение 1.1 '!AA464</f>
        <v>0</v>
      </c>
      <c r="AC464" s="159">
        <f>'приложение 1.1 '!AB464</f>
        <v>17</v>
      </c>
    </row>
    <row r="465" spans="1:29" ht="31.5">
      <c r="A465" s="125" t="str">
        <f>'приложение 1.1 '!A465</f>
        <v>2.1.3.25</v>
      </c>
      <c r="B465" s="695" t="str">
        <f>'приложение 1.1 '!B465</f>
        <v>Строительство ТП№2 2х1600кВА мкр.51, для электроснабжения Поликлиники мкр.51</v>
      </c>
      <c r="C465" s="485" t="str">
        <f>'приложение 1.1 '!C465</f>
        <v>C/П</v>
      </c>
      <c r="D465" s="457">
        <f>'приложение 1.1 '!D465</f>
        <v>0</v>
      </c>
      <c r="E465" s="457">
        <f>'приложение 1.1 '!E465</f>
        <v>3.2</v>
      </c>
      <c r="F465" s="190">
        <v>21.703499999999998</v>
      </c>
      <c r="G465" s="485">
        <f>'приложение 1.1 '!F465</f>
        <v>2019</v>
      </c>
      <c r="H465" s="485">
        <f>'приложение 1.1 '!G465</f>
        <v>2019</v>
      </c>
      <c r="I465" s="159">
        <f>'приложение 1.1 '!H465</f>
        <v>17</v>
      </c>
      <c r="J465" s="159">
        <f>'приложение 1.1 '!I465</f>
        <v>17</v>
      </c>
      <c r="K465" s="159">
        <f>'приложение 1.1 '!J465</f>
        <v>0</v>
      </c>
      <c r="L465" s="159" t="str">
        <f>'приложение 1.1 '!K465</f>
        <v>-</v>
      </c>
      <c r="M465" s="159" t="str">
        <f>'приложение 1.1 '!L465</f>
        <v>-</v>
      </c>
      <c r="N465" s="159">
        <f>'приложение 1.1 '!M465</f>
        <v>0</v>
      </c>
      <c r="O465" s="159">
        <f>'приложение 1.1 '!N465</f>
        <v>3.2</v>
      </c>
      <c r="P465" s="159" t="str">
        <f>'приложение 1.1 '!O465</f>
        <v>-</v>
      </c>
      <c r="Q465" s="159" t="str">
        <f>'приложение 1.1 '!P465</f>
        <v>-</v>
      </c>
      <c r="R465" s="159" t="str">
        <f>'приложение 1.1 '!Q465</f>
        <v>-</v>
      </c>
      <c r="S465" s="159" t="str">
        <f>'приложение 1.1 '!R465</f>
        <v>-</v>
      </c>
      <c r="T465" s="159" t="str">
        <f>'приложение 1.1 '!S465</f>
        <v>-</v>
      </c>
      <c r="U465" s="159" t="str">
        <f>'приложение 1.1 '!T465</f>
        <v>-</v>
      </c>
      <c r="V465" s="159">
        <f>'приложение 1.1 '!U465</f>
        <v>0</v>
      </c>
      <c r="W465" s="159">
        <f>'приложение 1.1 '!V465</f>
        <v>3.2</v>
      </c>
      <c r="X465" s="159">
        <f>'приложение 1.1 '!W465</f>
        <v>0</v>
      </c>
      <c r="Y465" s="159">
        <f>'приложение 1.1 '!X465</f>
        <v>17</v>
      </c>
      <c r="Z465" s="159">
        <f>'приложение 1.1 '!Y465</f>
        <v>0</v>
      </c>
      <c r="AA465" s="159">
        <f>'приложение 1.1 '!Z465</f>
        <v>0</v>
      </c>
      <c r="AB465" s="159">
        <f>'приложение 1.1 '!AA465</f>
        <v>0</v>
      </c>
      <c r="AC465" s="159">
        <f>'приложение 1.1 '!AB465</f>
        <v>17</v>
      </c>
    </row>
    <row r="466" spans="1:29" ht="47.25">
      <c r="A466" s="125" t="str">
        <f>'приложение 1.1 '!A466</f>
        <v>2.1.3.26</v>
      </c>
      <c r="B466" s="695" t="str">
        <f>'приложение 1.1 '!B466</f>
        <v>Строительство ТП№3 2х1600кВА мкр.51, для электроснабжения Многоэтажных жилых домов</v>
      </c>
      <c r="C466" s="485" t="str">
        <f>'приложение 1.1 '!C466</f>
        <v>C/П</v>
      </c>
      <c r="D466" s="457">
        <f>'приложение 1.1 '!D466</f>
        <v>0</v>
      </c>
      <c r="E466" s="457">
        <f>'приложение 1.1 '!E466</f>
        <v>3.2</v>
      </c>
      <c r="F466" s="190">
        <v>24.114999999999998</v>
      </c>
      <c r="G466" s="485">
        <f>'приложение 1.1 '!F466</f>
        <v>2019</v>
      </c>
      <c r="H466" s="485">
        <f>'приложение 1.1 '!G466</f>
        <v>2019</v>
      </c>
      <c r="I466" s="159">
        <f>'приложение 1.1 '!H466</f>
        <v>17</v>
      </c>
      <c r="J466" s="159">
        <f>'приложение 1.1 '!I466</f>
        <v>17</v>
      </c>
      <c r="K466" s="159">
        <f>'приложение 1.1 '!J466</f>
        <v>0</v>
      </c>
      <c r="L466" s="159" t="str">
        <f>'приложение 1.1 '!K466</f>
        <v>-</v>
      </c>
      <c r="M466" s="159" t="str">
        <f>'приложение 1.1 '!L466</f>
        <v>-</v>
      </c>
      <c r="N466" s="159">
        <f>'приложение 1.1 '!M466</f>
        <v>0</v>
      </c>
      <c r="O466" s="159">
        <f>'приложение 1.1 '!N466</f>
        <v>3.2</v>
      </c>
      <c r="P466" s="159" t="str">
        <f>'приложение 1.1 '!O466</f>
        <v>-</v>
      </c>
      <c r="Q466" s="159" t="str">
        <f>'приложение 1.1 '!P466</f>
        <v>-</v>
      </c>
      <c r="R466" s="159" t="str">
        <f>'приложение 1.1 '!Q466</f>
        <v>-</v>
      </c>
      <c r="S466" s="159" t="str">
        <f>'приложение 1.1 '!R466</f>
        <v>-</v>
      </c>
      <c r="T466" s="159" t="str">
        <f>'приложение 1.1 '!S466</f>
        <v>-</v>
      </c>
      <c r="U466" s="159" t="str">
        <f>'приложение 1.1 '!T466</f>
        <v>-</v>
      </c>
      <c r="V466" s="159">
        <f>'приложение 1.1 '!U466</f>
        <v>0</v>
      </c>
      <c r="W466" s="159">
        <f>'приложение 1.1 '!V466</f>
        <v>3.2</v>
      </c>
      <c r="X466" s="159">
        <f>'приложение 1.1 '!W466</f>
        <v>0</v>
      </c>
      <c r="Y466" s="159">
        <f>'приложение 1.1 '!X466</f>
        <v>17</v>
      </c>
      <c r="Z466" s="159">
        <f>'приложение 1.1 '!Y466</f>
        <v>0</v>
      </c>
      <c r="AA466" s="159">
        <f>'приложение 1.1 '!Z466</f>
        <v>0</v>
      </c>
      <c r="AB466" s="159">
        <f>'приложение 1.1 '!AA466</f>
        <v>0</v>
      </c>
      <c r="AC466" s="159">
        <f>'приложение 1.1 '!AB466</f>
        <v>17</v>
      </c>
    </row>
    <row r="467" spans="1:29" ht="47.25">
      <c r="A467" s="125" t="str">
        <f>'приложение 1.1 '!A467</f>
        <v>2.1.3.27</v>
      </c>
      <c r="B467" s="695" t="str">
        <f>'приложение 1.1 '!B467</f>
        <v>Строительство ТП№4 2х1600кВА мкр.51, для электроснабжения Многоэтажных жилых домов</v>
      </c>
      <c r="C467" s="485" t="str">
        <f>'приложение 1.1 '!C467</f>
        <v>C/П</v>
      </c>
      <c r="D467" s="457">
        <f>'приложение 1.1 '!D467</f>
        <v>0</v>
      </c>
      <c r="E467" s="457">
        <f>'приложение 1.1 '!E467</f>
        <v>3.2</v>
      </c>
      <c r="F467" s="190">
        <v>23.770499999999998</v>
      </c>
      <c r="G467" s="485">
        <f>'приложение 1.1 '!F467</f>
        <v>2019</v>
      </c>
      <c r="H467" s="485">
        <f>'приложение 1.1 '!G467</f>
        <v>2019</v>
      </c>
      <c r="I467" s="159">
        <f>'приложение 1.1 '!H467</f>
        <v>17</v>
      </c>
      <c r="J467" s="159">
        <f>'приложение 1.1 '!I467</f>
        <v>17</v>
      </c>
      <c r="K467" s="159">
        <f>'приложение 1.1 '!J467</f>
        <v>0</v>
      </c>
      <c r="L467" s="159" t="str">
        <f>'приложение 1.1 '!K467</f>
        <v>-</v>
      </c>
      <c r="M467" s="159" t="str">
        <f>'приложение 1.1 '!L467</f>
        <v>-</v>
      </c>
      <c r="N467" s="159">
        <f>'приложение 1.1 '!M467</f>
        <v>0</v>
      </c>
      <c r="O467" s="159">
        <f>'приложение 1.1 '!N467</f>
        <v>3.2</v>
      </c>
      <c r="P467" s="159" t="str">
        <f>'приложение 1.1 '!O467</f>
        <v>-</v>
      </c>
      <c r="Q467" s="159" t="str">
        <f>'приложение 1.1 '!P467</f>
        <v>-</v>
      </c>
      <c r="R467" s="159" t="str">
        <f>'приложение 1.1 '!Q467</f>
        <v>-</v>
      </c>
      <c r="S467" s="159" t="str">
        <f>'приложение 1.1 '!R467</f>
        <v>-</v>
      </c>
      <c r="T467" s="159" t="str">
        <f>'приложение 1.1 '!S467</f>
        <v>-</v>
      </c>
      <c r="U467" s="159" t="str">
        <f>'приложение 1.1 '!T467</f>
        <v>-</v>
      </c>
      <c r="V467" s="159">
        <f>'приложение 1.1 '!U467</f>
        <v>0</v>
      </c>
      <c r="W467" s="159">
        <f>'приложение 1.1 '!V467</f>
        <v>3.2</v>
      </c>
      <c r="X467" s="159">
        <f>'приложение 1.1 '!W467</f>
        <v>0</v>
      </c>
      <c r="Y467" s="159">
        <f>'приложение 1.1 '!X467</f>
        <v>17</v>
      </c>
      <c r="Z467" s="159">
        <f>'приложение 1.1 '!Y467</f>
        <v>0</v>
      </c>
      <c r="AA467" s="159">
        <f>'приложение 1.1 '!Z467</f>
        <v>0</v>
      </c>
      <c r="AB467" s="159">
        <f>'приложение 1.1 '!AA467</f>
        <v>0</v>
      </c>
      <c r="AC467" s="159">
        <f>'приложение 1.1 '!AB467</f>
        <v>17</v>
      </c>
    </row>
    <row r="468" spans="1:29" ht="47.25">
      <c r="A468" s="125" t="str">
        <f>'приложение 1.1 '!A468</f>
        <v>2.1.3.28</v>
      </c>
      <c r="B468" s="695" t="str">
        <f>'приложение 1.1 '!B468</f>
        <v>Строительство ТП№5 2х1600кВА мкр.51, для электроснабжения Многоэтажных жилых домов</v>
      </c>
      <c r="C468" s="485" t="str">
        <f>'приложение 1.1 '!C468</f>
        <v>C/П</v>
      </c>
      <c r="D468" s="457">
        <f>'приложение 1.1 '!D468</f>
        <v>0</v>
      </c>
      <c r="E468" s="457">
        <f>'приложение 1.1 '!E468</f>
        <v>3.2</v>
      </c>
      <c r="F468" s="190">
        <v>20.325499999999998</v>
      </c>
      <c r="G468" s="485">
        <f>'приложение 1.1 '!F468</f>
        <v>2019</v>
      </c>
      <c r="H468" s="485">
        <f>'приложение 1.1 '!G468</f>
        <v>2019</v>
      </c>
      <c r="I468" s="159">
        <f>'приложение 1.1 '!H468</f>
        <v>17</v>
      </c>
      <c r="J468" s="159">
        <f>'приложение 1.1 '!I468</f>
        <v>17</v>
      </c>
      <c r="K468" s="159">
        <f>'приложение 1.1 '!J468</f>
        <v>0</v>
      </c>
      <c r="L468" s="159" t="str">
        <f>'приложение 1.1 '!K468</f>
        <v>-</v>
      </c>
      <c r="M468" s="159" t="str">
        <f>'приложение 1.1 '!L468</f>
        <v>-</v>
      </c>
      <c r="N468" s="159">
        <f>'приложение 1.1 '!M468</f>
        <v>0</v>
      </c>
      <c r="O468" s="159">
        <f>'приложение 1.1 '!N468</f>
        <v>3.2</v>
      </c>
      <c r="P468" s="159" t="str">
        <f>'приложение 1.1 '!O468</f>
        <v>-</v>
      </c>
      <c r="Q468" s="159" t="str">
        <f>'приложение 1.1 '!P468</f>
        <v>-</v>
      </c>
      <c r="R468" s="159" t="str">
        <f>'приложение 1.1 '!Q468</f>
        <v>-</v>
      </c>
      <c r="S468" s="159" t="str">
        <f>'приложение 1.1 '!R468</f>
        <v>-</v>
      </c>
      <c r="T468" s="159" t="str">
        <f>'приложение 1.1 '!S468</f>
        <v>-</v>
      </c>
      <c r="U468" s="159" t="str">
        <f>'приложение 1.1 '!T468</f>
        <v>-</v>
      </c>
      <c r="V468" s="159">
        <f>'приложение 1.1 '!U468</f>
        <v>0</v>
      </c>
      <c r="W468" s="159">
        <f>'приложение 1.1 '!V468</f>
        <v>3.2</v>
      </c>
      <c r="X468" s="159">
        <f>'приложение 1.1 '!W468</f>
        <v>0</v>
      </c>
      <c r="Y468" s="159">
        <f>'приложение 1.1 '!X468</f>
        <v>17</v>
      </c>
      <c r="Z468" s="159">
        <f>'приложение 1.1 '!Y468</f>
        <v>0</v>
      </c>
      <c r="AA468" s="159">
        <f>'приложение 1.1 '!Z468</f>
        <v>0</v>
      </c>
      <c r="AB468" s="159">
        <f>'приложение 1.1 '!AA468</f>
        <v>0</v>
      </c>
      <c r="AC468" s="159">
        <f>'приложение 1.1 '!AB468</f>
        <v>17</v>
      </c>
    </row>
    <row r="469" spans="1:29" ht="47.25">
      <c r="A469" s="125" t="str">
        <f>'приложение 1.1 '!A469</f>
        <v>2.1.3.29</v>
      </c>
      <c r="B469" s="695" t="str">
        <f>'приложение 1.1 '!B469</f>
        <v>Строительство ТП№6 2х1600кВА мкр.51, для электроснабжения общеобразовательной школы на 800 мест</v>
      </c>
      <c r="C469" s="485" t="str">
        <f>'приложение 1.1 '!C469</f>
        <v>C/П</v>
      </c>
      <c r="D469" s="457">
        <f>'приложение 1.1 '!D469</f>
        <v>0</v>
      </c>
      <c r="E469" s="457">
        <f>'приложение 1.1 '!E469</f>
        <v>3.2</v>
      </c>
      <c r="F469" s="190">
        <v>19.291999999999998</v>
      </c>
      <c r="G469" s="485">
        <f>'приложение 1.1 '!F469</f>
        <v>2020</v>
      </c>
      <c r="H469" s="485">
        <f>'приложение 1.1 '!G469</f>
        <v>2020</v>
      </c>
      <c r="I469" s="159">
        <f>'приложение 1.1 '!H469</f>
        <v>17</v>
      </c>
      <c r="J469" s="159">
        <f>'приложение 1.1 '!I469</f>
        <v>17</v>
      </c>
      <c r="K469" s="159">
        <f>'приложение 1.1 '!J469</f>
        <v>0</v>
      </c>
      <c r="L469" s="159" t="str">
        <f>'приложение 1.1 '!K469</f>
        <v>-</v>
      </c>
      <c r="M469" s="159" t="str">
        <f>'приложение 1.1 '!L469</f>
        <v>-</v>
      </c>
      <c r="N469" s="159" t="str">
        <f>'приложение 1.1 '!M469</f>
        <v>-</v>
      </c>
      <c r="O469" s="159" t="str">
        <f>'приложение 1.1 '!N469</f>
        <v>-</v>
      </c>
      <c r="P469" s="159">
        <f>'приложение 1.1 '!O469</f>
        <v>0</v>
      </c>
      <c r="Q469" s="159">
        <f>'приложение 1.1 '!P469</f>
        <v>3.2</v>
      </c>
      <c r="R469" s="159" t="str">
        <f>'приложение 1.1 '!Q469</f>
        <v>-</v>
      </c>
      <c r="S469" s="159" t="str">
        <f>'приложение 1.1 '!R469</f>
        <v>-</v>
      </c>
      <c r="T469" s="159" t="str">
        <f>'приложение 1.1 '!S469</f>
        <v>-</v>
      </c>
      <c r="U469" s="159" t="str">
        <f>'приложение 1.1 '!T469</f>
        <v>-</v>
      </c>
      <c r="V469" s="159">
        <f>'приложение 1.1 '!U469</f>
        <v>0</v>
      </c>
      <c r="W469" s="159">
        <f>'приложение 1.1 '!V469</f>
        <v>3.2</v>
      </c>
      <c r="X469" s="159">
        <f>'приложение 1.1 '!W469</f>
        <v>0</v>
      </c>
      <c r="Y469" s="159">
        <f>'приложение 1.1 '!X469</f>
        <v>0</v>
      </c>
      <c r="Z469" s="159">
        <f>'приложение 1.1 '!Y469</f>
        <v>17</v>
      </c>
      <c r="AA469" s="159">
        <f>'приложение 1.1 '!Z469</f>
        <v>0</v>
      </c>
      <c r="AB469" s="159">
        <f>'приложение 1.1 '!AA469</f>
        <v>0</v>
      </c>
      <c r="AC469" s="159">
        <f>'приложение 1.1 '!AB469</f>
        <v>17</v>
      </c>
    </row>
    <row r="470" spans="1:29" ht="47.25">
      <c r="A470" s="125" t="str">
        <f>'приложение 1.1 '!A470</f>
        <v>2.1.3.30</v>
      </c>
      <c r="B470" s="695" t="str">
        <f>'приложение 1.1 '!B470</f>
        <v>Строительство ТП№7 2х1600кВА мкр.51, для электроснабжения Многоэтажных жилых домов</v>
      </c>
      <c r="C470" s="485" t="str">
        <f>'приложение 1.1 '!C470</f>
        <v>C/П</v>
      </c>
      <c r="D470" s="457">
        <f>'приложение 1.1 '!D470</f>
        <v>0</v>
      </c>
      <c r="E470" s="457">
        <f>'приложение 1.1 '!E470</f>
        <v>3.2</v>
      </c>
      <c r="F470" s="190">
        <v>19.291999999999998</v>
      </c>
      <c r="G470" s="485">
        <f>'приложение 1.1 '!F470</f>
        <v>2020</v>
      </c>
      <c r="H470" s="485">
        <f>'приложение 1.1 '!G470</f>
        <v>2020</v>
      </c>
      <c r="I470" s="159">
        <f>'приложение 1.1 '!H470</f>
        <v>17</v>
      </c>
      <c r="J470" s="159">
        <f>'приложение 1.1 '!I470</f>
        <v>17</v>
      </c>
      <c r="K470" s="159">
        <f>'приложение 1.1 '!J470</f>
        <v>0</v>
      </c>
      <c r="L470" s="159" t="str">
        <f>'приложение 1.1 '!K470</f>
        <v>-</v>
      </c>
      <c r="M470" s="159" t="str">
        <f>'приложение 1.1 '!L470</f>
        <v>-</v>
      </c>
      <c r="N470" s="159" t="str">
        <f>'приложение 1.1 '!M470</f>
        <v>-</v>
      </c>
      <c r="O470" s="159" t="str">
        <f>'приложение 1.1 '!N470</f>
        <v>-</v>
      </c>
      <c r="P470" s="159">
        <f>'приложение 1.1 '!O470</f>
        <v>0</v>
      </c>
      <c r="Q470" s="159">
        <f>'приложение 1.1 '!P470</f>
        <v>3.2</v>
      </c>
      <c r="R470" s="159" t="str">
        <f>'приложение 1.1 '!Q470</f>
        <v>-</v>
      </c>
      <c r="S470" s="159" t="str">
        <f>'приложение 1.1 '!R470</f>
        <v>-</v>
      </c>
      <c r="T470" s="159" t="str">
        <f>'приложение 1.1 '!S470</f>
        <v>-</v>
      </c>
      <c r="U470" s="159" t="str">
        <f>'приложение 1.1 '!T470</f>
        <v>-</v>
      </c>
      <c r="V470" s="159">
        <f>'приложение 1.1 '!U470</f>
        <v>0</v>
      </c>
      <c r="W470" s="159">
        <f>'приложение 1.1 '!V470</f>
        <v>3.2</v>
      </c>
      <c r="X470" s="159">
        <f>'приложение 1.1 '!W470</f>
        <v>0</v>
      </c>
      <c r="Y470" s="159">
        <f>'приложение 1.1 '!X470</f>
        <v>0</v>
      </c>
      <c r="Z470" s="159">
        <f>'приложение 1.1 '!Y470</f>
        <v>17</v>
      </c>
      <c r="AA470" s="159">
        <f>'приложение 1.1 '!Z470</f>
        <v>0</v>
      </c>
      <c r="AB470" s="159">
        <f>'приложение 1.1 '!AA470</f>
        <v>0</v>
      </c>
      <c r="AC470" s="159">
        <f>'приложение 1.1 '!AB470</f>
        <v>17</v>
      </c>
    </row>
    <row r="471" spans="1:29" ht="47.25">
      <c r="A471" s="125" t="str">
        <f>'приложение 1.1 '!A471</f>
        <v>2.1.3.31</v>
      </c>
      <c r="B471" s="695" t="str">
        <f>'приложение 1.1 '!B471</f>
        <v>Строительство ТП№8 2х1600кВА мкр.51, для электроснабжения Детского сада на 310 мест мкр.51</v>
      </c>
      <c r="C471" s="485" t="str">
        <f>'приложение 1.1 '!C471</f>
        <v>C/П</v>
      </c>
      <c r="D471" s="457">
        <f>'приложение 1.1 '!D471</f>
        <v>0</v>
      </c>
      <c r="E471" s="457">
        <f>'приложение 1.1 '!E471</f>
        <v>3.2</v>
      </c>
      <c r="F471" s="190">
        <v>19.636499999999998</v>
      </c>
      <c r="G471" s="485">
        <f>'приложение 1.1 '!F471</f>
        <v>2020</v>
      </c>
      <c r="H471" s="485">
        <f>'приложение 1.1 '!G471</f>
        <v>2020</v>
      </c>
      <c r="I471" s="159">
        <f>'приложение 1.1 '!H471</f>
        <v>17</v>
      </c>
      <c r="J471" s="159">
        <f>'приложение 1.1 '!I471</f>
        <v>17</v>
      </c>
      <c r="K471" s="159">
        <f>'приложение 1.1 '!J471</f>
        <v>0</v>
      </c>
      <c r="L471" s="159" t="str">
        <f>'приложение 1.1 '!K471</f>
        <v>-</v>
      </c>
      <c r="M471" s="159" t="str">
        <f>'приложение 1.1 '!L471</f>
        <v>-</v>
      </c>
      <c r="N471" s="159" t="str">
        <f>'приложение 1.1 '!M471</f>
        <v>-</v>
      </c>
      <c r="O471" s="159" t="str">
        <f>'приложение 1.1 '!N471</f>
        <v>-</v>
      </c>
      <c r="P471" s="159">
        <f>'приложение 1.1 '!O471</f>
        <v>0</v>
      </c>
      <c r="Q471" s="159">
        <f>'приложение 1.1 '!P471</f>
        <v>3.2</v>
      </c>
      <c r="R471" s="159" t="str">
        <f>'приложение 1.1 '!Q471</f>
        <v>-</v>
      </c>
      <c r="S471" s="159" t="str">
        <f>'приложение 1.1 '!R471</f>
        <v>-</v>
      </c>
      <c r="T471" s="159" t="str">
        <f>'приложение 1.1 '!S471</f>
        <v>-</v>
      </c>
      <c r="U471" s="159" t="str">
        <f>'приложение 1.1 '!T471</f>
        <v>-</v>
      </c>
      <c r="V471" s="159">
        <f>'приложение 1.1 '!U471</f>
        <v>0</v>
      </c>
      <c r="W471" s="159">
        <f>'приложение 1.1 '!V471</f>
        <v>3.2</v>
      </c>
      <c r="X471" s="159">
        <f>'приложение 1.1 '!W471</f>
        <v>0</v>
      </c>
      <c r="Y471" s="159">
        <f>'приложение 1.1 '!X471</f>
        <v>0</v>
      </c>
      <c r="Z471" s="159">
        <f>'приложение 1.1 '!Y471</f>
        <v>17</v>
      </c>
      <c r="AA471" s="159">
        <f>'приложение 1.1 '!Z471</f>
        <v>0</v>
      </c>
      <c r="AB471" s="159">
        <f>'приложение 1.1 '!AA471</f>
        <v>0</v>
      </c>
      <c r="AC471" s="159">
        <f>'приложение 1.1 '!AB471</f>
        <v>17</v>
      </c>
    </row>
    <row r="472" spans="1:29">
      <c r="A472" s="681" t="str">
        <f>'приложение 1.1 '!A472</f>
        <v>2.1.4.</v>
      </c>
      <c r="B472" s="694" t="str">
        <f>'приложение 1.1 '!B472</f>
        <v>Кабельные линии 6/10кВ</v>
      </c>
      <c r="C472" s="661"/>
      <c r="D472" s="680"/>
      <c r="E472" s="680"/>
      <c r="F472" s="512"/>
      <c r="G472" s="661"/>
      <c r="H472" s="661"/>
      <c r="I472" s="514"/>
      <c r="J472" s="514"/>
      <c r="K472" s="514"/>
      <c r="L472" s="514"/>
      <c r="M472" s="514"/>
      <c r="N472" s="514"/>
      <c r="O472" s="514"/>
      <c r="P472" s="514"/>
      <c r="Q472" s="514"/>
      <c r="R472" s="514"/>
      <c r="S472" s="514"/>
      <c r="T472" s="514"/>
      <c r="U472" s="514"/>
      <c r="V472" s="514"/>
      <c r="W472" s="514"/>
      <c r="X472" s="514"/>
      <c r="Y472" s="514"/>
      <c r="Z472" s="514"/>
      <c r="AA472" s="514"/>
      <c r="AB472" s="514"/>
      <c r="AC472" s="514"/>
    </row>
    <row r="473" spans="1:29" ht="47.25">
      <c r="A473" s="125" t="str">
        <f>'приложение 1.1 '!A473</f>
        <v>2.1.4.1</v>
      </c>
      <c r="B473" s="695" t="str">
        <f>'приложение 1.1 '!B473</f>
        <v>Строительство КЛ-10кВ от РП-117 до РП(ТП)11 2х2500кВА, для электроснабжения ж/д в мкр.21-22</v>
      </c>
      <c r="C473" s="485" t="str">
        <f>'приложение 1.1 '!C473</f>
        <v>C/П</v>
      </c>
      <c r="D473" s="457">
        <f>'приложение 1.1 '!D473</f>
        <v>0.57599999999999996</v>
      </c>
      <c r="E473" s="457">
        <f>'приложение 1.1 '!E473</f>
        <v>0</v>
      </c>
      <c r="F473" s="190">
        <v>20.325499999999998</v>
      </c>
      <c r="G473" s="485">
        <f>'приложение 1.1 '!F473</f>
        <v>2018</v>
      </c>
      <c r="H473" s="485">
        <f>'приложение 1.1 '!G473</f>
        <v>2018</v>
      </c>
      <c r="I473" s="159">
        <f>'приложение 1.1 '!H473</f>
        <v>1.44</v>
      </c>
      <c r="J473" s="159">
        <f>'приложение 1.1 '!I473</f>
        <v>1.44</v>
      </c>
      <c r="K473" s="159">
        <f>'приложение 1.1 '!J473</f>
        <v>1.44</v>
      </c>
      <c r="L473" s="159">
        <f>'приложение 1.1 '!K473</f>
        <v>0.57599999999999996</v>
      </c>
      <c r="M473" s="159">
        <f>'приложение 1.1 '!L473</f>
        <v>0</v>
      </c>
      <c r="N473" s="159" t="str">
        <f>'приложение 1.1 '!M473</f>
        <v>-</v>
      </c>
      <c r="O473" s="159" t="str">
        <f>'приложение 1.1 '!N473</f>
        <v>-</v>
      </c>
      <c r="P473" s="159" t="str">
        <f>'приложение 1.1 '!O473</f>
        <v>-</v>
      </c>
      <c r="Q473" s="159" t="str">
        <f>'приложение 1.1 '!P473</f>
        <v>-</v>
      </c>
      <c r="R473" s="159" t="str">
        <f>'приложение 1.1 '!Q473</f>
        <v>-</v>
      </c>
      <c r="S473" s="159" t="str">
        <f>'приложение 1.1 '!R473</f>
        <v>-</v>
      </c>
      <c r="T473" s="159" t="str">
        <f>'приложение 1.1 '!S473</f>
        <v>-</v>
      </c>
      <c r="U473" s="159" t="str">
        <f>'приложение 1.1 '!T473</f>
        <v>-</v>
      </c>
      <c r="V473" s="159">
        <f>'приложение 1.1 '!U473</f>
        <v>0.57599999999999996</v>
      </c>
      <c r="W473" s="159">
        <f>'приложение 1.1 '!V473</f>
        <v>0</v>
      </c>
      <c r="X473" s="159">
        <f>'приложение 1.1 '!W473</f>
        <v>1.44</v>
      </c>
      <c r="Y473" s="159">
        <f>'приложение 1.1 '!X473</f>
        <v>0</v>
      </c>
      <c r="Z473" s="159">
        <f>'приложение 1.1 '!Y473</f>
        <v>0</v>
      </c>
      <c r="AA473" s="159">
        <f>'приложение 1.1 '!Z473</f>
        <v>0</v>
      </c>
      <c r="AB473" s="159">
        <f>'приложение 1.1 '!AA473</f>
        <v>0</v>
      </c>
      <c r="AC473" s="159">
        <f>'приложение 1.1 '!AB473</f>
        <v>1.44</v>
      </c>
    </row>
    <row r="474" spans="1:29" ht="47.25">
      <c r="A474" s="125" t="str">
        <f>'приложение 1.1 '!A474</f>
        <v>2.1.4.2</v>
      </c>
      <c r="B474" s="695" t="str">
        <f>'приложение 1.1 '!B474</f>
        <v>Строительство КЛ-10кВ от РП(ТП)11 2х1000кВА  до ТП12 2х1000кВА, для электроснабжения ж/д в мкр.21-22</v>
      </c>
      <c r="C474" s="485" t="str">
        <f>'приложение 1.1 '!C474</f>
        <v>C/П</v>
      </c>
      <c r="D474" s="457">
        <f>'приложение 1.1 '!D474</f>
        <v>0.69</v>
      </c>
      <c r="E474" s="457">
        <f>'приложение 1.1 '!E474</f>
        <v>0</v>
      </c>
      <c r="F474" s="190">
        <v>18.258499999999998</v>
      </c>
      <c r="G474" s="485">
        <f>'приложение 1.1 '!F474</f>
        <v>2018</v>
      </c>
      <c r="H474" s="485">
        <f>'приложение 1.1 '!G474</f>
        <v>2018</v>
      </c>
      <c r="I474" s="159">
        <f>'приложение 1.1 '!H474</f>
        <v>1.7249999999999999</v>
      </c>
      <c r="J474" s="159">
        <f>'приложение 1.1 '!I474</f>
        <v>1.7249999999999999</v>
      </c>
      <c r="K474" s="159">
        <f>'приложение 1.1 '!J474</f>
        <v>1.7249999999999999</v>
      </c>
      <c r="L474" s="159">
        <f>'приложение 1.1 '!K474</f>
        <v>0.69</v>
      </c>
      <c r="M474" s="159">
        <f>'приложение 1.1 '!L474</f>
        <v>0</v>
      </c>
      <c r="N474" s="159" t="str">
        <f>'приложение 1.1 '!M474</f>
        <v>-</v>
      </c>
      <c r="O474" s="159" t="str">
        <f>'приложение 1.1 '!N474</f>
        <v>-</v>
      </c>
      <c r="P474" s="159" t="str">
        <f>'приложение 1.1 '!O474</f>
        <v>-</v>
      </c>
      <c r="Q474" s="159" t="str">
        <f>'приложение 1.1 '!P474</f>
        <v>-</v>
      </c>
      <c r="R474" s="159" t="str">
        <f>'приложение 1.1 '!Q474</f>
        <v>-</v>
      </c>
      <c r="S474" s="159" t="str">
        <f>'приложение 1.1 '!R474</f>
        <v>-</v>
      </c>
      <c r="T474" s="159" t="str">
        <f>'приложение 1.1 '!S474</f>
        <v>-</v>
      </c>
      <c r="U474" s="159" t="str">
        <f>'приложение 1.1 '!T474</f>
        <v>-</v>
      </c>
      <c r="V474" s="159">
        <f>'приложение 1.1 '!U474</f>
        <v>0.69</v>
      </c>
      <c r="W474" s="159">
        <f>'приложение 1.1 '!V474</f>
        <v>0</v>
      </c>
      <c r="X474" s="159">
        <f>'приложение 1.1 '!W474</f>
        <v>1.7249999999999999</v>
      </c>
      <c r="Y474" s="159">
        <f>'приложение 1.1 '!X474</f>
        <v>0</v>
      </c>
      <c r="Z474" s="159">
        <f>'приложение 1.1 '!Y474</f>
        <v>0</v>
      </c>
      <c r="AA474" s="159">
        <f>'приложение 1.1 '!Z474</f>
        <v>0</v>
      </c>
      <c r="AB474" s="159">
        <f>'приложение 1.1 '!AA474</f>
        <v>0</v>
      </c>
      <c r="AC474" s="159">
        <f>'приложение 1.1 '!AB474</f>
        <v>1.7249999999999999</v>
      </c>
    </row>
    <row r="475" spans="1:29" ht="47.25">
      <c r="A475" s="125" t="str">
        <f>'приложение 1.1 '!A475</f>
        <v>2.1.4.3</v>
      </c>
      <c r="B475" s="695" t="str">
        <f>'приложение 1.1 '!B475</f>
        <v>Строительство КЛ-10кВ от ТП12 2х1000кВА  до ТП13 2х1000кВА, для электроснабжения ж/д в мкр.21-22</v>
      </c>
      <c r="C475" s="485" t="str">
        <f>'приложение 1.1 '!C475</f>
        <v>C/П</v>
      </c>
      <c r="D475" s="457">
        <f>'приложение 1.1 '!D475</f>
        <v>0.53</v>
      </c>
      <c r="E475" s="457">
        <f>'приложение 1.1 '!E475</f>
        <v>0</v>
      </c>
      <c r="F475" s="190">
        <v>17.913999999999998</v>
      </c>
      <c r="G475" s="485">
        <f>'приложение 1.1 '!F475</f>
        <v>2019</v>
      </c>
      <c r="H475" s="485">
        <f>'приложение 1.1 '!G475</f>
        <v>2019</v>
      </c>
      <c r="I475" s="159">
        <f>'приложение 1.1 '!H475</f>
        <v>1.3250000000000002</v>
      </c>
      <c r="J475" s="159">
        <f>'приложение 1.1 '!I475</f>
        <v>1.3250000000000002</v>
      </c>
      <c r="K475" s="159">
        <f>'приложение 1.1 '!J475</f>
        <v>0</v>
      </c>
      <c r="L475" s="159" t="str">
        <f>'приложение 1.1 '!K475</f>
        <v>-</v>
      </c>
      <c r="M475" s="159" t="str">
        <f>'приложение 1.1 '!L475</f>
        <v>-</v>
      </c>
      <c r="N475" s="159">
        <f>'приложение 1.1 '!M475</f>
        <v>0.53</v>
      </c>
      <c r="O475" s="159">
        <f>'приложение 1.1 '!N475</f>
        <v>0</v>
      </c>
      <c r="P475" s="159" t="str">
        <f>'приложение 1.1 '!O475</f>
        <v>-</v>
      </c>
      <c r="Q475" s="159" t="str">
        <f>'приложение 1.1 '!P475</f>
        <v>-</v>
      </c>
      <c r="R475" s="159" t="str">
        <f>'приложение 1.1 '!Q475</f>
        <v>-</v>
      </c>
      <c r="S475" s="159" t="str">
        <f>'приложение 1.1 '!R475</f>
        <v>-</v>
      </c>
      <c r="T475" s="159" t="str">
        <f>'приложение 1.1 '!S475</f>
        <v>-</v>
      </c>
      <c r="U475" s="159" t="str">
        <f>'приложение 1.1 '!T475</f>
        <v>-</v>
      </c>
      <c r="V475" s="159">
        <f>'приложение 1.1 '!U475</f>
        <v>0.53</v>
      </c>
      <c r="W475" s="159">
        <f>'приложение 1.1 '!V475</f>
        <v>0</v>
      </c>
      <c r="X475" s="159">
        <f>'приложение 1.1 '!W475</f>
        <v>0</v>
      </c>
      <c r="Y475" s="159">
        <f>'приложение 1.1 '!X475</f>
        <v>1.3250000000000002</v>
      </c>
      <c r="Z475" s="159">
        <f>'приложение 1.1 '!Y475</f>
        <v>0</v>
      </c>
      <c r="AA475" s="159">
        <f>'приложение 1.1 '!Z475</f>
        <v>0</v>
      </c>
      <c r="AB475" s="159">
        <f>'приложение 1.1 '!AA475</f>
        <v>0</v>
      </c>
      <c r="AC475" s="159">
        <f>'приложение 1.1 '!AB475</f>
        <v>1.3250000000000002</v>
      </c>
    </row>
    <row r="476" spans="1:29" ht="47.25">
      <c r="A476" s="125" t="str">
        <f>'приложение 1.1 '!A476</f>
        <v>2.1.4.4</v>
      </c>
      <c r="B476" s="695" t="str">
        <f>'приложение 1.1 '!B476</f>
        <v>Строительство КЛ-10кВ от ТП13 2х1000кВА  до РП(ТП)11 2х2500кВА, для электроснабжения ж/д в мкр.21-22</v>
      </c>
      <c r="C476" s="485" t="str">
        <f>'приложение 1.1 '!C476</f>
        <v>C/П</v>
      </c>
      <c r="D476" s="457">
        <f>'приложение 1.1 '!D476</f>
        <v>0.72399999999999998</v>
      </c>
      <c r="E476" s="457">
        <f>'приложение 1.1 '!E476</f>
        <v>0</v>
      </c>
      <c r="F476" s="190">
        <v>19.291999999999998</v>
      </c>
      <c r="G476" s="485">
        <f>'приложение 1.1 '!F476</f>
        <v>2019</v>
      </c>
      <c r="H476" s="485">
        <f>'приложение 1.1 '!G476</f>
        <v>2019</v>
      </c>
      <c r="I476" s="159">
        <f>'приложение 1.1 '!H476</f>
        <v>1.81</v>
      </c>
      <c r="J476" s="159">
        <f>'приложение 1.1 '!I476</f>
        <v>1.81</v>
      </c>
      <c r="K476" s="159">
        <f>'приложение 1.1 '!J476</f>
        <v>0</v>
      </c>
      <c r="L476" s="159" t="str">
        <f>'приложение 1.1 '!K476</f>
        <v>-</v>
      </c>
      <c r="M476" s="159" t="str">
        <f>'приложение 1.1 '!L476</f>
        <v>-</v>
      </c>
      <c r="N476" s="159">
        <f>'приложение 1.1 '!M476</f>
        <v>0.72399999999999998</v>
      </c>
      <c r="O476" s="159">
        <f>'приложение 1.1 '!N476</f>
        <v>0</v>
      </c>
      <c r="P476" s="159" t="str">
        <f>'приложение 1.1 '!O476</f>
        <v>-</v>
      </c>
      <c r="Q476" s="159" t="str">
        <f>'приложение 1.1 '!P476</f>
        <v>-</v>
      </c>
      <c r="R476" s="159" t="str">
        <f>'приложение 1.1 '!Q476</f>
        <v>-</v>
      </c>
      <c r="S476" s="159" t="str">
        <f>'приложение 1.1 '!R476</f>
        <v>-</v>
      </c>
      <c r="T476" s="159" t="str">
        <f>'приложение 1.1 '!S476</f>
        <v>-</v>
      </c>
      <c r="U476" s="159" t="str">
        <f>'приложение 1.1 '!T476</f>
        <v>-</v>
      </c>
      <c r="V476" s="159">
        <f>'приложение 1.1 '!U476</f>
        <v>0.72399999999999998</v>
      </c>
      <c r="W476" s="159">
        <f>'приложение 1.1 '!V476</f>
        <v>0</v>
      </c>
      <c r="X476" s="159">
        <f>'приложение 1.1 '!W476</f>
        <v>0</v>
      </c>
      <c r="Y476" s="159">
        <f>'приложение 1.1 '!X476</f>
        <v>1.81</v>
      </c>
      <c r="Z476" s="159">
        <f>'приложение 1.1 '!Y476</f>
        <v>0</v>
      </c>
      <c r="AA476" s="159">
        <f>'приложение 1.1 '!Z476</f>
        <v>0</v>
      </c>
      <c r="AB476" s="159">
        <f>'приложение 1.1 '!AA476</f>
        <v>0</v>
      </c>
      <c r="AC476" s="159">
        <f>'приложение 1.1 '!AB476</f>
        <v>1.81</v>
      </c>
    </row>
    <row r="477" spans="1:29" ht="63">
      <c r="A477" s="125" t="str">
        <f>'приложение 1.1 '!A477</f>
        <v>2.1.4.5</v>
      </c>
      <c r="B477" s="695" t="str">
        <f>'приложение 1.1 '!B477</f>
        <v>Строительство КЛ-10кВ ПС "Геолог" до ТП-2х1600кВА, для электроснабжения Регионального центра спорта инвалидов мкр.31А</v>
      </c>
      <c r="C477" s="485" t="str">
        <f>'приложение 1.1 '!C477</f>
        <v>C/П</v>
      </c>
      <c r="D477" s="457">
        <f>'приложение 1.1 '!D477</f>
        <v>0.34</v>
      </c>
      <c r="E477" s="457">
        <f>'приложение 1.1 '!E477</f>
        <v>0</v>
      </c>
      <c r="F477" s="190">
        <v>20.669999999999998</v>
      </c>
      <c r="G477" s="485">
        <f>'приложение 1.1 '!F477</f>
        <v>2020</v>
      </c>
      <c r="H477" s="485">
        <f>'приложение 1.1 '!G477</f>
        <v>2020</v>
      </c>
      <c r="I477" s="159">
        <f>'приложение 1.1 '!H477</f>
        <v>0.85000000000000009</v>
      </c>
      <c r="J477" s="159">
        <f>'приложение 1.1 '!I477</f>
        <v>0.85000000000000009</v>
      </c>
      <c r="K477" s="159">
        <f>'приложение 1.1 '!J477</f>
        <v>0</v>
      </c>
      <c r="L477" s="159" t="str">
        <f>'приложение 1.1 '!K477</f>
        <v>-</v>
      </c>
      <c r="M477" s="159" t="str">
        <f>'приложение 1.1 '!L477</f>
        <v>-</v>
      </c>
      <c r="N477" s="159" t="str">
        <f>'приложение 1.1 '!M477</f>
        <v>-</v>
      </c>
      <c r="O477" s="159" t="str">
        <f>'приложение 1.1 '!N477</f>
        <v>-</v>
      </c>
      <c r="P477" s="159">
        <f>'приложение 1.1 '!O477</f>
        <v>0.34</v>
      </c>
      <c r="Q477" s="159">
        <f>'приложение 1.1 '!P477</f>
        <v>0</v>
      </c>
      <c r="R477" s="159" t="str">
        <f>'приложение 1.1 '!Q477</f>
        <v>-</v>
      </c>
      <c r="S477" s="159" t="str">
        <f>'приложение 1.1 '!R477</f>
        <v>-</v>
      </c>
      <c r="T477" s="159" t="str">
        <f>'приложение 1.1 '!S477</f>
        <v>-</v>
      </c>
      <c r="U477" s="159" t="str">
        <f>'приложение 1.1 '!T477</f>
        <v>-</v>
      </c>
      <c r="V477" s="159">
        <f>'приложение 1.1 '!U477</f>
        <v>0.34</v>
      </c>
      <c r="W477" s="159">
        <f>'приложение 1.1 '!V477</f>
        <v>0</v>
      </c>
      <c r="X477" s="159">
        <f>'приложение 1.1 '!W477</f>
        <v>0</v>
      </c>
      <c r="Y477" s="159">
        <f>'приложение 1.1 '!X477</f>
        <v>0</v>
      </c>
      <c r="Z477" s="159">
        <f>'приложение 1.1 '!Y477</f>
        <v>0.85000000000000009</v>
      </c>
      <c r="AA477" s="159">
        <f>'приложение 1.1 '!Z477</f>
        <v>0</v>
      </c>
      <c r="AB477" s="159">
        <f>'приложение 1.1 '!AA477</f>
        <v>0</v>
      </c>
      <c r="AC477" s="159">
        <f>'приложение 1.1 '!AB477</f>
        <v>0.85000000000000009</v>
      </c>
    </row>
    <row r="478" spans="1:29" ht="47.25">
      <c r="A478" s="125" t="str">
        <f>'приложение 1.1 '!A478</f>
        <v>2.1.4.6</v>
      </c>
      <c r="B478" s="695" t="str">
        <f>'приложение 1.1 '!B478</f>
        <v>Строительство КЛ-10кВ от КТПН-736 до КТПН№1 2х250кВА, для электроснабжения п.Лунный</v>
      </c>
      <c r="C478" s="485" t="str">
        <f>'приложение 1.1 '!C478</f>
        <v>C/П</v>
      </c>
      <c r="D478" s="457">
        <f>'приложение 1.1 '!D478</f>
        <v>0.35</v>
      </c>
      <c r="E478" s="457">
        <f>'приложение 1.1 '!E478</f>
        <v>0</v>
      </c>
      <c r="F478" s="190">
        <v>19.980999999999998</v>
      </c>
      <c r="G478" s="485">
        <f>'приложение 1.1 '!F478</f>
        <v>2022</v>
      </c>
      <c r="H478" s="485">
        <f>'приложение 1.1 '!G478</f>
        <v>2022</v>
      </c>
      <c r="I478" s="159">
        <f>'приложение 1.1 '!H478</f>
        <v>0.875</v>
      </c>
      <c r="J478" s="159">
        <f>'приложение 1.1 '!I478</f>
        <v>0.875</v>
      </c>
      <c r="K478" s="159">
        <f>'приложение 1.1 '!J478</f>
        <v>0</v>
      </c>
      <c r="L478" s="159" t="str">
        <f>'приложение 1.1 '!K478</f>
        <v>-</v>
      </c>
      <c r="M478" s="159" t="str">
        <f>'приложение 1.1 '!L478</f>
        <v>-</v>
      </c>
      <c r="N478" s="159" t="str">
        <f>'приложение 1.1 '!M478</f>
        <v>-</v>
      </c>
      <c r="O478" s="159" t="str">
        <f>'приложение 1.1 '!N478</f>
        <v>-</v>
      </c>
      <c r="P478" s="159" t="str">
        <f>'приложение 1.1 '!O478</f>
        <v>-</v>
      </c>
      <c r="Q478" s="159" t="str">
        <f>'приложение 1.1 '!P478</f>
        <v>-</v>
      </c>
      <c r="R478" s="159" t="str">
        <f>'приложение 1.1 '!Q478</f>
        <v>-</v>
      </c>
      <c r="S478" s="159" t="str">
        <f>'приложение 1.1 '!R478</f>
        <v>-</v>
      </c>
      <c r="T478" s="159">
        <f>'приложение 1.1 '!S478</f>
        <v>0.35</v>
      </c>
      <c r="U478" s="159">
        <f>'приложение 1.1 '!T478</f>
        <v>0</v>
      </c>
      <c r="V478" s="159">
        <f>'приложение 1.1 '!U478</f>
        <v>0.35</v>
      </c>
      <c r="W478" s="159">
        <f>'приложение 1.1 '!V478</f>
        <v>0</v>
      </c>
      <c r="X478" s="159">
        <f>'приложение 1.1 '!W478</f>
        <v>0</v>
      </c>
      <c r="Y478" s="159">
        <f>'приложение 1.1 '!X478</f>
        <v>0</v>
      </c>
      <c r="Z478" s="159">
        <f>'приложение 1.1 '!Y478</f>
        <v>0</v>
      </c>
      <c r="AA478" s="159">
        <f>'приложение 1.1 '!Z478</f>
        <v>0</v>
      </c>
      <c r="AB478" s="159">
        <f>'приложение 1.1 '!AA478</f>
        <v>0.875</v>
      </c>
      <c r="AC478" s="159">
        <f>'приложение 1.1 '!AB478</f>
        <v>0.875</v>
      </c>
    </row>
    <row r="479" spans="1:29" ht="47.25">
      <c r="A479" s="125" t="str">
        <f>'приложение 1.1 '!A479</f>
        <v>2.1.4.7</v>
      </c>
      <c r="B479" s="695" t="str">
        <f>'приложение 1.1 '!B479</f>
        <v>Строительство КЛ-10кВ от КТПН№1 2х250кВА до КТПН№2 2х250кВА, для электроснабжения п.Лунный</v>
      </c>
      <c r="C479" s="485" t="str">
        <f>'приложение 1.1 '!C479</f>
        <v>C/П</v>
      </c>
      <c r="D479" s="457">
        <f>'приложение 1.1 '!D479</f>
        <v>0.4</v>
      </c>
      <c r="E479" s="457">
        <f>'приложение 1.1 '!E479</f>
        <v>0</v>
      </c>
      <c r="F479" s="190">
        <v>18.947499999999998</v>
      </c>
      <c r="G479" s="485">
        <f>'приложение 1.1 '!F479</f>
        <v>2022</v>
      </c>
      <c r="H479" s="485">
        <f>'приложение 1.1 '!G479</f>
        <v>2022</v>
      </c>
      <c r="I479" s="159">
        <f>'приложение 1.1 '!H479</f>
        <v>1</v>
      </c>
      <c r="J479" s="159">
        <f>'приложение 1.1 '!I479</f>
        <v>1</v>
      </c>
      <c r="K479" s="159">
        <f>'приложение 1.1 '!J479</f>
        <v>0</v>
      </c>
      <c r="L479" s="159" t="str">
        <f>'приложение 1.1 '!K479</f>
        <v>-</v>
      </c>
      <c r="M479" s="159" t="str">
        <f>'приложение 1.1 '!L479</f>
        <v>-</v>
      </c>
      <c r="N479" s="159" t="str">
        <f>'приложение 1.1 '!M479</f>
        <v>-</v>
      </c>
      <c r="O479" s="159" t="str">
        <f>'приложение 1.1 '!N479</f>
        <v>-</v>
      </c>
      <c r="P479" s="159" t="str">
        <f>'приложение 1.1 '!O479</f>
        <v>-</v>
      </c>
      <c r="Q479" s="159" t="str">
        <f>'приложение 1.1 '!P479</f>
        <v>-</v>
      </c>
      <c r="R479" s="159" t="str">
        <f>'приложение 1.1 '!Q479</f>
        <v>-</v>
      </c>
      <c r="S479" s="159" t="str">
        <f>'приложение 1.1 '!R479</f>
        <v>-</v>
      </c>
      <c r="T479" s="159">
        <f>'приложение 1.1 '!S479</f>
        <v>0.4</v>
      </c>
      <c r="U479" s="159">
        <f>'приложение 1.1 '!T479</f>
        <v>0</v>
      </c>
      <c r="V479" s="159">
        <f>'приложение 1.1 '!U479</f>
        <v>0.4</v>
      </c>
      <c r="W479" s="159">
        <f>'приложение 1.1 '!V479</f>
        <v>0</v>
      </c>
      <c r="X479" s="159">
        <f>'приложение 1.1 '!W479</f>
        <v>0</v>
      </c>
      <c r="Y479" s="159">
        <f>'приложение 1.1 '!X479</f>
        <v>0</v>
      </c>
      <c r="Z479" s="159">
        <f>'приложение 1.1 '!Y479</f>
        <v>0</v>
      </c>
      <c r="AA479" s="159">
        <f>'приложение 1.1 '!Z479</f>
        <v>0</v>
      </c>
      <c r="AB479" s="159">
        <f>'приложение 1.1 '!AA479</f>
        <v>1</v>
      </c>
      <c r="AC479" s="159">
        <f>'приложение 1.1 '!AB479</f>
        <v>1</v>
      </c>
    </row>
    <row r="480" spans="1:29" ht="47.25">
      <c r="A480" s="125" t="str">
        <f>'приложение 1.1 '!A480</f>
        <v>2.1.4.8</v>
      </c>
      <c r="B480" s="695" t="str">
        <f>'приложение 1.1 '!B480</f>
        <v>Строительство КЛ-10кВ от КТПН№2 2х250кВА до КТПН-735, для электроснабжения п.Лунный</v>
      </c>
      <c r="C480" s="485" t="str">
        <f>'приложение 1.1 '!C480</f>
        <v>С/П</v>
      </c>
      <c r="D480" s="457">
        <f>'приложение 1.1 '!D480</f>
        <v>0.8</v>
      </c>
      <c r="E480" s="457">
        <f>'приложение 1.1 '!E480</f>
        <v>0</v>
      </c>
      <c r="F480" s="190">
        <v>20.325499999999998</v>
      </c>
      <c r="G480" s="485">
        <f>'приложение 1.1 '!F480</f>
        <v>2022</v>
      </c>
      <c r="H480" s="485">
        <f>'приложение 1.1 '!G480</f>
        <v>2022</v>
      </c>
      <c r="I480" s="159">
        <f>'приложение 1.1 '!H480</f>
        <v>2</v>
      </c>
      <c r="J480" s="159">
        <f>'приложение 1.1 '!I480</f>
        <v>2</v>
      </c>
      <c r="K480" s="159">
        <f>'приложение 1.1 '!J480</f>
        <v>0</v>
      </c>
      <c r="L480" s="159" t="str">
        <f>'приложение 1.1 '!K480</f>
        <v>-</v>
      </c>
      <c r="M480" s="159" t="str">
        <f>'приложение 1.1 '!L480</f>
        <v>-</v>
      </c>
      <c r="N480" s="159" t="str">
        <f>'приложение 1.1 '!M480</f>
        <v>-</v>
      </c>
      <c r="O480" s="159" t="str">
        <f>'приложение 1.1 '!N480</f>
        <v>-</v>
      </c>
      <c r="P480" s="159" t="str">
        <f>'приложение 1.1 '!O480</f>
        <v>-</v>
      </c>
      <c r="Q480" s="159" t="str">
        <f>'приложение 1.1 '!P480</f>
        <v>-</v>
      </c>
      <c r="R480" s="159" t="str">
        <f>'приложение 1.1 '!Q480</f>
        <v>-</v>
      </c>
      <c r="S480" s="159" t="str">
        <f>'приложение 1.1 '!R480</f>
        <v>-</v>
      </c>
      <c r="T480" s="159">
        <f>'приложение 1.1 '!S480</f>
        <v>0.8</v>
      </c>
      <c r="U480" s="159">
        <f>'приложение 1.1 '!T480</f>
        <v>0</v>
      </c>
      <c r="V480" s="159">
        <f>'приложение 1.1 '!U480</f>
        <v>0.8</v>
      </c>
      <c r="W480" s="159">
        <f>'приложение 1.1 '!V480</f>
        <v>0</v>
      </c>
      <c r="X480" s="159">
        <f>'приложение 1.1 '!W480</f>
        <v>0</v>
      </c>
      <c r="Y480" s="159">
        <f>'приложение 1.1 '!X480</f>
        <v>0</v>
      </c>
      <c r="Z480" s="159">
        <f>'приложение 1.1 '!Y480</f>
        <v>0</v>
      </c>
      <c r="AA480" s="159">
        <f>'приложение 1.1 '!Z480</f>
        <v>0</v>
      </c>
      <c r="AB480" s="159">
        <f>'приложение 1.1 '!AA480</f>
        <v>2</v>
      </c>
      <c r="AC480" s="159">
        <f>'приложение 1.1 '!AB480</f>
        <v>2</v>
      </c>
    </row>
    <row r="481" spans="1:29" ht="47.25">
      <c r="A481" s="125" t="str">
        <f>'приложение 1.1 '!A481</f>
        <v>2.1.4.9</v>
      </c>
      <c r="B481" s="695" t="str">
        <f>'приложение 1.1 '!B481</f>
        <v>Строительство КЛ-6кВ от ПС"Строительная-24" до КРУН1, для электроснабжения п.Кедровый-1</v>
      </c>
      <c r="C481" s="485" t="str">
        <f>'приложение 1.1 '!C481</f>
        <v>С/П</v>
      </c>
      <c r="D481" s="457">
        <f>'приложение 1.1 '!D481</f>
        <v>0.6</v>
      </c>
      <c r="E481" s="457">
        <f>'приложение 1.1 '!E481</f>
        <v>0</v>
      </c>
      <c r="F481" s="190">
        <v>19.291999999999998</v>
      </c>
      <c r="G481" s="485">
        <f>'приложение 1.1 '!F481</f>
        <v>2022</v>
      </c>
      <c r="H481" s="485">
        <f>'приложение 1.1 '!G481</f>
        <v>2022</v>
      </c>
      <c r="I481" s="159">
        <f>'приложение 1.1 '!H481</f>
        <v>1.5</v>
      </c>
      <c r="J481" s="159">
        <f>'приложение 1.1 '!I481</f>
        <v>1.5</v>
      </c>
      <c r="K481" s="159">
        <f>'приложение 1.1 '!J481</f>
        <v>0</v>
      </c>
      <c r="L481" s="159" t="str">
        <f>'приложение 1.1 '!K481</f>
        <v>-</v>
      </c>
      <c r="M481" s="159" t="str">
        <f>'приложение 1.1 '!L481</f>
        <v>-</v>
      </c>
      <c r="N481" s="159" t="str">
        <f>'приложение 1.1 '!M481</f>
        <v>-</v>
      </c>
      <c r="O481" s="159" t="str">
        <f>'приложение 1.1 '!N481</f>
        <v>-</v>
      </c>
      <c r="P481" s="159" t="str">
        <f>'приложение 1.1 '!O481</f>
        <v>-</v>
      </c>
      <c r="Q481" s="159" t="str">
        <f>'приложение 1.1 '!P481</f>
        <v>-</v>
      </c>
      <c r="R481" s="159" t="str">
        <f>'приложение 1.1 '!Q481</f>
        <v>-</v>
      </c>
      <c r="S481" s="159" t="str">
        <f>'приложение 1.1 '!R481</f>
        <v>-</v>
      </c>
      <c r="T481" s="159">
        <f>'приложение 1.1 '!S481</f>
        <v>0.6</v>
      </c>
      <c r="U481" s="159">
        <f>'приложение 1.1 '!T481</f>
        <v>0</v>
      </c>
      <c r="V481" s="159">
        <f>'приложение 1.1 '!U481</f>
        <v>0.6</v>
      </c>
      <c r="W481" s="159">
        <f>'приложение 1.1 '!V481</f>
        <v>0</v>
      </c>
      <c r="X481" s="159">
        <f>'приложение 1.1 '!W481</f>
        <v>0</v>
      </c>
      <c r="Y481" s="159">
        <f>'приложение 1.1 '!X481</f>
        <v>0</v>
      </c>
      <c r="Z481" s="159">
        <f>'приложение 1.1 '!Y481</f>
        <v>0</v>
      </c>
      <c r="AA481" s="159">
        <f>'приложение 1.1 '!Z481</f>
        <v>0</v>
      </c>
      <c r="AB481" s="159">
        <f>'приложение 1.1 '!AA481</f>
        <v>1.5</v>
      </c>
      <c r="AC481" s="159">
        <f>'приложение 1.1 '!AB481</f>
        <v>1.5</v>
      </c>
    </row>
    <row r="482" spans="1:29" ht="47.25">
      <c r="A482" s="125" t="str">
        <f>'приложение 1.1 '!A482</f>
        <v>2.1.4.10</v>
      </c>
      <c r="B482" s="695" t="str">
        <f>'приложение 1.1 '!B482</f>
        <v>Строительство КЛ-6кВ от ПС"Строительная-25" до КРУН2, для электроснабжения п.Кедровый-1</v>
      </c>
      <c r="C482" s="485" t="str">
        <f>'приложение 1.1 '!C482</f>
        <v>С/П</v>
      </c>
      <c r="D482" s="457">
        <f>'приложение 1.1 '!D482</f>
        <v>0.35</v>
      </c>
      <c r="E482" s="457">
        <f>'приложение 1.1 '!E482</f>
        <v>0</v>
      </c>
      <c r="F482" s="190">
        <v>19.636499999999998</v>
      </c>
      <c r="G482" s="485">
        <f>'приложение 1.1 '!F482</f>
        <v>2022</v>
      </c>
      <c r="H482" s="485">
        <f>'приложение 1.1 '!G482</f>
        <v>2022</v>
      </c>
      <c r="I482" s="159">
        <f>'приложение 1.1 '!H482</f>
        <v>0.875</v>
      </c>
      <c r="J482" s="159">
        <f>'приложение 1.1 '!I482</f>
        <v>0.875</v>
      </c>
      <c r="K482" s="159">
        <f>'приложение 1.1 '!J482</f>
        <v>0</v>
      </c>
      <c r="L482" s="159" t="str">
        <f>'приложение 1.1 '!K482</f>
        <v>-</v>
      </c>
      <c r="M482" s="159" t="str">
        <f>'приложение 1.1 '!L482</f>
        <v>-</v>
      </c>
      <c r="N482" s="159" t="str">
        <f>'приложение 1.1 '!M482</f>
        <v>-</v>
      </c>
      <c r="O482" s="159" t="str">
        <f>'приложение 1.1 '!N482</f>
        <v>-</v>
      </c>
      <c r="P482" s="159" t="str">
        <f>'приложение 1.1 '!O482</f>
        <v>-</v>
      </c>
      <c r="Q482" s="159" t="str">
        <f>'приложение 1.1 '!P482</f>
        <v>-</v>
      </c>
      <c r="R482" s="159" t="str">
        <f>'приложение 1.1 '!Q482</f>
        <v>-</v>
      </c>
      <c r="S482" s="159" t="str">
        <f>'приложение 1.1 '!R482</f>
        <v>-</v>
      </c>
      <c r="T482" s="159">
        <f>'приложение 1.1 '!S482</f>
        <v>0.35</v>
      </c>
      <c r="U482" s="159">
        <f>'приложение 1.1 '!T482</f>
        <v>0</v>
      </c>
      <c r="V482" s="159">
        <f>'приложение 1.1 '!U482</f>
        <v>0.35</v>
      </c>
      <c r="W482" s="159">
        <f>'приложение 1.1 '!V482</f>
        <v>0</v>
      </c>
      <c r="X482" s="159">
        <f>'приложение 1.1 '!W482</f>
        <v>0</v>
      </c>
      <c r="Y482" s="159">
        <f>'приложение 1.1 '!X482</f>
        <v>0</v>
      </c>
      <c r="Z482" s="159">
        <f>'приложение 1.1 '!Y482</f>
        <v>0</v>
      </c>
      <c r="AA482" s="159">
        <f>'приложение 1.1 '!Z482</f>
        <v>0</v>
      </c>
      <c r="AB482" s="159">
        <f>'приложение 1.1 '!AA482</f>
        <v>0.875</v>
      </c>
      <c r="AC482" s="159">
        <f>'приложение 1.1 '!AB482</f>
        <v>0.875</v>
      </c>
    </row>
    <row r="483" spans="1:29" ht="47.25">
      <c r="A483" s="125" t="str">
        <f>'приложение 1.1 '!A483</f>
        <v>2.1.4.11</v>
      </c>
      <c r="B483" s="695" t="str">
        <f>'приложение 1.1 '!B483</f>
        <v>Строительство КЛ-6кВ от КРУН1 до КТПН-2х400кВА, для электроснабжения п.Кедровый-1</v>
      </c>
      <c r="C483" s="485" t="str">
        <f>'приложение 1.1 '!C483</f>
        <v>С/П</v>
      </c>
      <c r="D483" s="457">
        <f>'приложение 1.1 '!D483</f>
        <v>0.55000000000000004</v>
      </c>
      <c r="E483" s="457">
        <f>'приложение 1.1 '!E483</f>
        <v>0</v>
      </c>
      <c r="F483" s="190">
        <v>18.947499999999998</v>
      </c>
      <c r="G483" s="485">
        <f>'приложение 1.1 '!F483</f>
        <v>2022</v>
      </c>
      <c r="H483" s="485">
        <f>'приложение 1.1 '!G483</f>
        <v>2022</v>
      </c>
      <c r="I483" s="159">
        <f>'приложение 1.1 '!H483</f>
        <v>1.375</v>
      </c>
      <c r="J483" s="159">
        <f>'приложение 1.1 '!I483</f>
        <v>1.375</v>
      </c>
      <c r="K483" s="159">
        <f>'приложение 1.1 '!J483</f>
        <v>0</v>
      </c>
      <c r="L483" s="159" t="str">
        <f>'приложение 1.1 '!K483</f>
        <v>-</v>
      </c>
      <c r="M483" s="159" t="str">
        <f>'приложение 1.1 '!L483</f>
        <v>-</v>
      </c>
      <c r="N483" s="159" t="str">
        <f>'приложение 1.1 '!M483</f>
        <v>-</v>
      </c>
      <c r="O483" s="159" t="str">
        <f>'приложение 1.1 '!N483</f>
        <v>-</v>
      </c>
      <c r="P483" s="159" t="str">
        <f>'приложение 1.1 '!O483</f>
        <v>-</v>
      </c>
      <c r="Q483" s="159" t="str">
        <f>'приложение 1.1 '!P483</f>
        <v>-</v>
      </c>
      <c r="R483" s="159" t="str">
        <f>'приложение 1.1 '!Q483</f>
        <v>-</v>
      </c>
      <c r="S483" s="159" t="str">
        <f>'приложение 1.1 '!R483</f>
        <v>-</v>
      </c>
      <c r="T483" s="159">
        <f>'приложение 1.1 '!S483</f>
        <v>0.55000000000000004</v>
      </c>
      <c r="U483" s="159">
        <f>'приложение 1.1 '!T483</f>
        <v>0</v>
      </c>
      <c r="V483" s="159">
        <f>'приложение 1.1 '!U483</f>
        <v>0.55000000000000004</v>
      </c>
      <c r="W483" s="159">
        <f>'приложение 1.1 '!V483</f>
        <v>0</v>
      </c>
      <c r="X483" s="159">
        <f>'приложение 1.1 '!W483</f>
        <v>0</v>
      </c>
      <c r="Y483" s="159">
        <f>'приложение 1.1 '!X483</f>
        <v>0</v>
      </c>
      <c r="Z483" s="159">
        <f>'приложение 1.1 '!Y483</f>
        <v>0</v>
      </c>
      <c r="AA483" s="159">
        <f>'приложение 1.1 '!Z483</f>
        <v>0</v>
      </c>
      <c r="AB483" s="159">
        <f>'приложение 1.1 '!AA483</f>
        <v>1.375</v>
      </c>
      <c r="AC483" s="159">
        <f>'приложение 1.1 '!AB483</f>
        <v>1.375</v>
      </c>
    </row>
    <row r="484" spans="1:29" ht="47.25">
      <c r="A484" s="125" t="str">
        <f>'приложение 1.1 '!A484</f>
        <v>2.1.4.12</v>
      </c>
      <c r="B484" s="695" t="str">
        <f>'приложение 1.1 '!B484</f>
        <v>Строительство КЛ-6кВ от КРУН2 до КТПН-2х400кВА, для электроснабжения п.Кедровый-1</v>
      </c>
      <c r="C484" s="485" t="str">
        <f>'приложение 1.1 '!C484</f>
        <v>С/П</v>
      </c>
      <c r="D484" s="457">
        <f>'приложение 1.1 '!D484</f>
        <v>1.2</v>
      </c>
      <c r="E484" s="457">
        <f>'приложение 1.1 '!E484</f>
        <v>0</v>
      </c>
      <c r="F484" s="190">
        <v>17.913999999999998</v>
      </c>
      <c r="G484" s="485">
        <f>'приложение 1.1 '!F484</f>
        <v>2022</v>
      </c>
      <c r="H484" s="485">
        <f>'приложение 1.1 '!G484</f>
        <v>2022</v>
      </c>
      <c r="I484" s="159">
        <f>'приложение 1.1 '!H484</f>
        <v>3</v>
      </c>
      <c r="J484" s="159">
        <f>'приложение 1.1 '!I484</f>
        <v>3</v>
      </c>
      <c r="K484" s="159">
        <f>'приложение 1.1 '!J484</f>
        <v>0</v>
      </c>
      <c r="L484" s="159" t="str">
        <f>'приложение 1.1 '!K484</f>
        <v>-</v>
      </c>
      <c r="M484" s="159" t="str">
        <f>'приложение 1.1 '!L484</f>
        <v>-</v>
      </c>
      <c r="N484" s="159" t="str">
        <f>'приложение 1.1 '!M484</f>
        <v>-</v>
      </c>
      <c r="O484" s="159" t="str">
        <f>'приложение 1.1 '!N484</f>
        <v>-</v>
      </c>
      <c r="P484" s="159" t="str">
        <f>'приложение 1.1 '!O484</f>
        <v>-</v>
      </c>
      <c r="Q484" s="159" t="str">
        <f>'приложение 1.1 '!P484</f>
        <v>-</v>
      </c>
      <c r="R484" s="159" t="str">
        <f>'приложение 1.1 '!Q484</f>
        <v>-</v>
      </c>
      <c r="S484" s="159" t="str">
        <f>'приложение 1.1 '!R484</f>
        <v>-</v>
      </c>
      <c r="T484" s="159">
        <f>'приложение 1.1 '!S484</f>
        <v>1.2</v>
      </c>
      <c r="U484" s="159">
        <f>'приложение 1.1 '!T484</f>
        <v>0</v>
      </c>
      <c r="V484" s="159">
        <f>'приложение 1.1 '!U484</f>
        <v>1.2</v>
      </c>
      <c r="W484" s="159">
        <f>'приложение 1.1 '!V484</f>
        <v>0</v>
      </c>
      <c r="X484" s="159">
        <f>'приложение 1.1 '!W484</f>
        <v>0</v>
      </c>
      <c r="Y484" s="159">
        <f>'приложение 1.1 '!X484</f>
        <v>0</v>
      </c>
      <c r="Z484" s="159">
        <f>'приложение 1.1 '!Y484</f>
        <v>0</v>
      </c>
      <c r="AA484" s="159">
        <f>'приложение 1.1 '!Z484</f>
        <v>0</v>
      </c>
      <c r="AB484" s="159">
        <f>'приложение 1.1 '!AA484</f>
        <v>3</v>
      </c>
      <c r="AC484" s="159">
        <f>'приложение 1.1 '!AB484</f>
        <v>3</v>
      </c>
    </row>
    <row r="485" spans="1:29" ht="47.25">
      <c r="A485" s="125" t="str">
        <f>'приложение 1.1 '!A485</f>
        <v>2.1.4.13</v>
      </c>
      <c r="B485" s="695" t="str">
        <f>'приложение 1.1 '!B485</f>
        <v>Строительство КЛ-6кВ от КТПН-2х400кВА до КТПН-2х250кВА, для электроснабжения п.Кедровый-1</v>
      </c>
      <c r="C485" s="485" t="str">
        <f>'приложение 1.1 '!C485</f>
        <v>С/П</v>
      </c>
      <c r="D485" s="457">
        <f>'приложение 1.1 '!D485</f>
        <v>0.6</v>
      </c>
      <c r="E485" s="457">
        <f>'приложение 1.1 '!E485</f>
        <v>0</v>
      </c>
      <c r="F485" s="190">
        <v>17.569499999999998</v>
      </c>
      <c r="G485" s="485">
        <f>'приложение 1.1 '!F485</f>
        <v>2022</v>
      </c>
      <c r="H485" s="485">
        <f>'приложение 1.1 '!G485</f>
        <v>2022</v>
      </c>
      <c r="I485" s="159">
        <f>'приложение 1.1 '!H485</f>
        <v>1.5</v>
      </c>
      <c r="J485" s="159">
        <f>'приложение 1.1 '!I485</f>
        <v>1.5</v>
      </c>
      <c r="K485" s="159">
        <f>'приложение 1.1 '!J485</f>
        <v>0</v>
      </c>
      <c r="L485" s="159" t="str">
        <f>'приложение 1.1 '!K485</f>
        <v>-</v>
      </c>
      <c r="M485" s="159" t="str">
        <f>'приложение 1.1 '!L485</f>
        <v>-</v>
      </c>
      <c r="N485" s="159" t="str">
        <f>'приложение 1.1 '!M485</f>
        <v>-</v>
      </c>
      <c r="O485" s="159" t="str">
        <f>'приложение 1.1 '!N485</f>
        <v>-</v>
      </c>
      <c r="P485" s="159" t="str">
        <f>'приложение 1.1 '!O485</f>
        <v>-</v>
      </c>
      <c r="Q485" s="159" t="str">
        <f>'приложение 1.1 '!P485</f>
        <v>-</v>
      </c>
      <c r="R485" s="159" t="str">
        <f>'приложение 1.1 '!Q485</f>
        <v>-</v>
      </c>
      <c r="S485" s="159" t="str">
        <f>'приложение 1.1 '!R485</f>
        <v>-</v>
      </c>
      <c r="T485" s="159">
        <f>'приложение 1.1 '!S485</f>
        <v>0.6</v>
      </c>
      <c r="U485" s="159">
        <f>'приложение 1.1 '!T485</f>
        <v>0</v>
      </c>
      <c r="V485" s="159">
        <f>'приложение 1.1 '!U485</f>
        <v>0.6</v>
      </c>
      <c r="W485" s="159">
        <f>'приложение 1.1 '!V485</f>
        <v>0</v>
      </c>
      <c r="X485" s="159">
        <f>'приложение 1.1 '!W485</f>
        <v>0</v>
      </c>
      <c r="Y485" s="159">
        <f>'приложение 1.1 '!X485</f>
        <v>0</v>
      </c>
      <c r="Z485" s="159">
        <f>'приложение 1.1 '!Y485</f>
        <v>0</v>
      </c>
      <c r="AA485" s="159">
        <f>'приложение 1.1 '!Z485</f>
        <v>0</v>
      </c>
      <c r="AB485" s="159">
        <f>'приложение 1.1 '!AA485</f>
        <v>1.5</v>
      </c>
      <c r="AC485" s="159">
        <f>'приложение 1.1 '!AB485</f>
        <v>1.5</v>
      </c>
    </row>
    <row r="486" spans="1:29" ht="47.25">
      <c r="A486" s="125" t="str">
        <f>'приложение 1.1 '!A486</f>
        <v>2.1.4.14</v>
      </c>
      <c r="B486" s="695" t="str">
        <f>'приложение 1.1 '!B486</f>
        <v>Строительство КЛ-10кВ до ТП 2х1250кВА, для электроснабжения ж/д по ул.Энгельса, Югорский тракт</v>
      </c>
      <c r="C486" s="485" t="str">
        <f>'приложение 1.1 '!C486</f>
        <v>С/П</v>
      </c>
      <c r="D486" s="457">
        <f>'приложение 1.1 '!D486</f>
        <v>0.8</v>
      </c>
      <c r="E486" s="457">
        <f>'приложение 1.1 '!E486</f>
        <v>0</v>
      </c>
      <c r="F486" s="190">
        <v>17.224999999999998</v>
      </c>
      <c r="G486" s="485">
        <f>'приложение 1.1 '!F486</f>
        <v>2021</v>
      </c>
      <c r="H486" s="485">
        <f>'приложение 1.1 '!G486</f>
        <v>2021</v>
      </c>
      <c r="I486" s="159">
        <f>'приложение 1.1 '!H486</f>
        <v>2</v>
      </c>
      <c r="J486" s="159">
        <f>'приложение 1.1 '!I486</f>
        <v>2</v>
      </c>
      <c r="K486" s="159">
        <f>'приложение 1.1 '!J486</f>
        <v>0</v>
      </c>
      <c r="L486" s="159" t="str">
        <f>'приложение 1.1 '!K486</f>
        <v>-</v>
      </c>
      <c r="M486" s="159" t="str">
        <f>'приложение 1.1 '!L486</f>
        <v>-</v>
      </c>
      <c r="N486" s="159" t="str">
        <f>'приложение 1.1 '!M486</f>
        <v>-</v>
      </c>
      <c r="O486" s="159" t="str">
        <f>'приложение 1.1 '!N486</f>
        <v>-</v>
      </c>
      <c r="P486" s="159" t="str">
        <f>'приложение 1.1 '!O486</f>
        <v>-</v>
      </c>
      <c r="Q486" s="159" t="str">
        <f>'приложение 1.1 '!P486</f>
        <v>-</v>
      </c>
      <c r="R486" s="159">
        <f>'приложение 1.1 '!Q486</f>
        <v>0.8</v>
      </c>
      <c r="S486" s="159">
        <f>'приложение 1.1 '!R486</f>
        <v>0</v>
      </c>
      <c r="T486" s="159" t="str">
        <f>'приложение 1.1 '!S486</f>
        <v>-</v>
      </c>
      <c r="U486" s="159" t="str">
        <f>'приложение 1.1 '!T486</f>
        <v>-</v>
      </c>
      <c r="V486" s="159">
        <f>'приложение 1.1 '!U486</f>
        <v>0.8</v>
      </c>
      <c r="W486" s="159">
        <f>'приложение 1.1 '!V486</f>
        <v>0</v>
      </c>
      <c r="X486" s="159">
        <f>'приложение 1.1 '!W486</f>
        <v>0</v>
      </c>
      <c r="Y486" s="159">
        <f>'приложение 1.1 '!X486</f>
        <v>0</v>
      </c>
      <c r="Z486" s="159">
        <f>'приложение 1.1 '!Y486</f>
        <v>0</v>
      </c>
      <c r="AA486" s="159">
        <f>'приложение 1.1 '!Z486</f>
        <v>2</v>
      </c>
      <c r="AB486" s="159">
        <f>'приложение 1.1 '!AA486</f>
        <v>0</v>
      </c>
      <c r="AC486" s="159">
        <f>'приложение 1.1 '!AB486</f>
        <v>2</v>
      </c>
    </row>
    <row r="487" spans="1:29" ht="47.25">
      <c r="A487" s="125" t="str">
        <f>'приложение 1.1 '!A487</f>
        <v>2.1.4.15</v>
      </c>
      <c r="B487" s="695" t="str">
        <f>'приложение 1.1 '!B487</f>
        <v>Строительство КЛ-10кВ от РП-110 до ТП 2х2500кВА, для электроснабжения Храма по ул.Мира</v>
      </c>
      <c r="C487" s="485" t="str">
        <f>'приложение 1.1 '!C487</f>
        <v>С/П</v>
      </c>
      <c r="D487" s="457">
        <f>'приложение 1.1 '!D487</f>
        <v>0.73199999999999998</v>
      </c>
      <c r="E487" s="457">
        <f>'приложение 1.1 '!E487</f>
        <v>0</v>
      </c>
      <c r="F487" s="190">
        <v>21.703499999999998</v>
      </c>
      <c r="G487" s="485">
        <f>'приложение 1.1 '!F487</f>
        <v>2018</v>
      </c>
      <c r="H487" s="485">
        <f>'приложение 1.1 '!G487</f>
        <v>2018</v>
      </c>
      <c r="I487" s="159">
        <f>'приложение 1.1 '!H487</f>
        <v>1.83</v>
      </c>
      <c r="J487" s="159">
        <f>'приложение 1.1 '!I487</f>
        <v>1.83</v>
      </c>
      <c r="K487" s="159">
        <f>'приложение 1.1 '!J487</f>
        <v>1.83</v>
      </c>
      <c r="L487" s="159">
        <f>'приложение 1.1 '!K487</f>
        <v>0.73199999999999998</v>
      </c>
      <c r="M487" s="159">
        <f>'приложение 1.1 '!L487</f>
        <v>0</v>
      </c>
      <c r="N487" s="159" t="str">
        <f>'приложение 1.1 '!M487</f>
        <v>-</v>
      </c>
      <c r="O487" s="159" t="str">
        <f>'приложение 1.1 '!N487</f>
        <v>-</v>
      </c>
      <c r="P487" s="159" t="str">
        <f>'приложение 1.1 '!O487</f>
        <v>-</v>
      </c>
      <c r="Q487" s="159" t="str">
        <f>'приложение 1.1 '!P487</f>
        <v>-</v>
      </c>
      <c r="R487" s="159" t="str">
        <f>'приложение 1.1 '!Q487</f>
        <v>-</v>
      </c>
      <c r="S487" s="159" t="str">
        <f>'приложение 1.1 '!R487</f>
        <v>-</v>
      </c>
      <c r="T487" s="159" t="str">
        <f>'приложение 1.1 '!S487</f>
        <v>-</v>
      </c>
      <c r="U487" s="159" t="str">
        <f>'приложение 1.1 '!T487</f>
        <v>-</v>
      </c>
      <c r="V487" s="159">
        <f>'приложение 1.1 '!U487</f>
        <v>0.73199999999999998</v>
      </c>
      <c r="W487" s="159">
        <f>'приложение 1.1 '!V487</f>
        <v>0</v>
      </c>
      <c r="X487" s="159">
        <f>'приложение 1.1 '!W487</f>
        <v>1.83</v>
      </c>
      <c r="Y487" s="159">
        <f>'приложение 1.1 '!X487</f>
        <v>0</v>
      </c>
      <c r="Z487" s="159">
        <f>'приложение 1.1 '!Y487</f>
        <v>0</v>
      </c>
      <c r="AA487" s="159">
        <f>'приложение 1.1 '!Z487</f>
        <v>0</v>
      </c>
      <c r="AB487" s="159">
        <f>'приложение 1.1 '!AA487</f>
        <v>0</v>
      </c>
      <c r="AC487" s="159">
        <f>'приложение 1.1 '!AB487</f>
        <v>1.83</v>
      </c>
    </row>
    <row r="488" spans="1:29" ht="31.5">
      <c r="A488" s="125" t="str">
        <f>'приложение 1.1 '!A488</f>
        <v>2.1.4.16</v>
      </c>
      <c r="B488" s="695" t="str">
        <f>'приложение 1.1 '!B488</f>
        <v>Строительство КЛ-10кВ от РП-164 до ТП2 2х2500кВА мкр.35</v>
      </c>
      <c r="C488" s="485" t="str">
        <f>'приложение 1.1 '!C488</f>
        <v>С/П</v>
      </c>
      <c r="D488" s="457">
        <f>'приложение 1.1 '!D488</f>
        <v>0.46800000000000003</v>
      </c>
      <c r="E488" s="457">
        <f>'приложение 1.1 '!E488</f>
        <v>0</v>
      </c>
      <c r="F488" s="190">
        <v>24.114999999999998</v>
      </c>
      <c r="G488" s="485">
        <f>'приложение 1.1 '!F488</f>
        <v>2018</v>
      </c>
      <c r="H488" s="485">
        <f>'приложение 1.1 '!G488</f>
        <v>2018</v>
      </c>
      <c r="I488" s="159">
        <f>'приложение 1.1 '!H488</f>
        <v>1.1700000000000002</v>
      </c>
      <c r="J488" s="159">
        <f>'приложение 1.1 '!I488</f>
        <v>1.1700000000000002</v>
      </c>
      <c r="K488" s="159">
        <f>'приложение 1.1 '!J488</f>
        <v>1.1700000000000002</v>
      </c>
      <c r="L488" s="159">
        <f>'приложение 1.1 '!K488</f>
        <v>0.46800000000000003</v>
      </c>
      <c r="M488" s="159">
        <f>'приложение 1.1 '!L488</f>
        <v>0</v>
      </c>
      <c r="N488" s="159" t="str">
        <f>'приложение 1.1 '!M488</f>
        <v>-</v>
      </c>
      <c r="O488" s="159" t="str">
        <f>'приложение 1.1 '!N488</f>
        <v>-</v>
      </c>
      <c r="P488" s="159" t="str">
        <f>'приложение 1.1 '!O488</f>
        <v>-</v>
      </c>
      <c r="Q488" s="159" t="str">
        <f>'приложение 1.1 '!P488</f>
        <v>-</v>
      </c>
      <c r="R488" s="159" t="str">
        <f>'приложение 1.1 '!Q488</f>
        <v>-</v>
      </c>
      <c r="S488" s="159" t="str">
        <f>'приложение 1.1 '!R488</f>
        <v>-</v>
      </c>
      <c r="T488" s="159" t="str">
        <f>'приложение 1.1 '!S488</f>
        <v>-</v>
      </c>
      <c r="U488" s="159" t="str">
        <f>'приложение 1.1 '!T488</f>
        <v>-</v>
      </c>
      <c r="V488" s="159">
        <f>'приложение 1.1 '!U488</f>
        <v>0.46800000000000003</v>
      </c>
      <c r="W488" s="159">
        <f>'приложение 1.1 '!V488</f>
        <v>0</v>
      </c>
      <c r="X488" s="159">
        <f>'приложение 1.1 '!W488</f>
        <v>1.1700000000000002</v>
      </c>
      <c r="Y488" s="159">
        <f>'приложение 1.1 '!X488</f>
        <v>0</v>
      </c>
      <c r="Z488" s="159">
        <f>'приложение 1.1 '!Y488</f>
        <v>0</v>
      </c>
      <c r="AA488" s="159">
        <f>'приложение 1.1 '!Z488</f>
        <v>0</v>
      </c>
      <c r="AB488" s="159">
        <f>'приложение 1.1 '!AA488</f>
        <v>0</v>
      </c>
      <c r="AC488" s="159">
        <f>'приложение 1.1 '!AB488</f>
        <v>1.1700000000000002</v>
      </c>
    </row>
    <row r="489" spans="1:29" ht="31.5">
      <c r="A489" s="125" t="str">
        <f>'приложение 1.1 '!A489</f>
        <v>2.1.4.17</v>
      </c>
      <c r="B489" s="695" t="str">
        <f>'приложение 1.1 '!B489</f>
        <v>Строительство КЛ-10кВ от ТП2 2х2500кВА до ТП3 2х2500кВА мкр.35</v>
      </c>
      <c r="C489" s="485" t="str">
        <f>'приложение 1.1 '!C489</f>
        <v>С/П</v>
      </c>
      <c r="D489" s="457">
        <f>'приложение 1.1 '!D489</f>
        <v>0.78600000000000003</v>
      </c>
      <c r="E489" s="457">
        <f>'приложение 1.1 '!E489</f>
        <v>0</v>
      </c>
      <c r="F489" s="190">
        <v>23.770499999999998</v>
      </c>
      <c r="G489" s="485">
        <f>'приложение 1.1 '!F489</f>
        <v>2018</v>
      </c>
      <c r="H489" s="485">
        <f>'приложение 1.1 '!G489</f>
        <v>2018</v>
      </c>
      <c r="I489" s="159">
        <f>'приложение 1.1 '!H489</f>
        <v>1.9650000000000001</v>
      </c>
      <c r="J489" s="159">
        <f>'приложение 1.1 '!I489</f>
        <v>1.9650000000000001</v>
      </c>
      <c r="K489" s="159">
        <f>'приложение 1.1 '!J489</f>
        <v>1.9650000000000001</v>
      </c>
      <c r="L489" s="159">
        <f>'приложение 1.1 '!K489</f>
        <v>0.78600000000000003</v>
      </c>
      <c r="M489" s="159">
        <f>'приложение 1.1 '!L489</f>
        <v>0</v>
      </c>
      <c r="N489" s="159" t="str">
        <f>'приложение 1.1 '!M489</f>
        <v>-</v>
      </c>
      <c r="O489" s="159" t="str">
        <f>'приложение 1.1 '!N489</f>
        <v>-</v>
      </c>
      <c r="P489" s="159" t="str">
        <f>'приложение 1.1 '!O489</f>
        <v>-</v>
      </c>
      <c r="Q489" s="159" t="str">
        <f>'приложение 1.1 '!P489</f>
        <v>-</v>
      </c>
      <c r="R489" s="159" t="str">
        <f>'приложение 1.1 '!Q489</f>
        <v>-</v>
      </c>
      <c r="S489" s="159" t="str">
        <f>'приложение 1.1 '!R489</f>
        <v>-</v>
      </c>
      <c r="T489" s="159" t="str">
        <f>'приложение 1.1 '!S489</f>
        <v>-</v>
      </c>
      <c r="U489" s="159" t="str">
        <f>'приложение 1.1 '!T489</f>
        <v>-</v>
      </c>
      <c r="V489" s="159">
        <f>'приложение 1.1 '!U489</f>
        <v>0.78600000000000003</v>
      </c>
      <c r="W489" s="159">
        <f>'приложение 1.1 '!V489</f>
        <v>0</v>
      </c>
      <c r="X489" s="159">
        <f>'приложение 1.1 '!W489</f>
        <v>1.9650000000000001</v>
      </c>
      <c r="Y489" s="159">
        <f>'приложение 1.1 '!X489</f>
        <v>0</v>
      </c>
      <c r="Z489" s="159">
        <f>'приложение 1.1 '!Y489</f>
        <v>0</v>
      </c>
      <c r="AA489" s="159">
        <f>'приложение 1.1 '!Z489</f>
        <v>0</v>
      </c>
      <c r="AB489" s="159">
        <f>'приложение 1.1 '!AA489</f>
        <v>0</v>
      </c>
      <c r="AC489" s="159">
        <f>'приложение 1.1 '!AB489</f>
        <v>1.9650000000000001</v>
      </c>
    </row>
    <row r="490" spans="1:29" ht="31.5">
      <c r="A490" s="125" t="str">
        <f>'приложение 1.1 '!A490</f>
        <v>2.1.4.18</v>
      </c>
      <c r="B490" s="695" t="str">
        <f>'приложение 1.1 '!B490</f>
        <v>Строительство КЛ-10кВ от ТП-18 2х2500кВА до ТП№20 2х1600кВА мкр.44</v>
      </c>
      <c r="C490" s="485" t="str">
        <f>'приложение 1.1 '!C490</f>
        <v>С/П</v>
      </c>
      <c r="D490" s="457">
        <f>'приложение 1.1 '!D490</f>
        <v>0.72</v>
      </c>
      <c r="E490" s="457">
        <f>'приложение 1.1 '!E490</f>
        <v>0</v>
      </c>
      <c r="F490" s="190">
        <v>20.325499999999998</v>
      </c>
      <c r="G490" s="485">
        <f>'приложение 1.1 '!F490</f>
        <v>2020</v>
      </c>
      <c r="H490" s="485">
        <f>'приложение 1.1 '!G490</f>
        <v>2020</v>
      </c>
      <c r="I490" s="159">
        <f>'приложение 1.1 '!H490</f>
        <v>1.7999999999999998</v>
      </c>
      <c r="J490" s="159">
        <f>'приложение 1.1 '!I490</f>
        <v>1.7999999999999998</v>
      </c>
      <c r="K490" s="159">
        <f>'приложение 1.1 '!J490</f>
        <v>0</v>
      </c>
      <c r="L490" s="159" t="str">
        <f>'приложение 1.1 '!K490</f>
        <v>-</v>
      </c>
      <c r="M490" s="159" t="str">
        <f>'приложение 1.1 '!L490</f>
        <v>-</v>
      </c>
      <c r="N490" s="159" t="str">
        <f>'приложение 1.1 '!M490</f>
        <v>-</v>
      </c>
      <c r="O490" s="159" t="str">
        <f>'приложение 1.1 '!N490</f>
        <v>-</v>
      </c>
      <c r="P490" s="159">
        <f>'приложение 1.1 '!O490</f>
        <v>0.72</v>
      </c>
      <c r="Q490" s="159">
        <f>'приложение 1.1 '!P490</f>
        <v>0</v>
      </c>
      <c r="R490" s="159" t="str">
        <f>'приложение 1.1 '!Q490</f>
        <v>-</v>
      </c>
      <c r="S490" s="159" t="str">
        <f>'приложение 1.1 '!R490</f>
        <v>-</v>
      </c>
      <c r="T490" s="159" t="str">
        <f>'приложение 1.1 '!S490</f>
        <v>-</v>
      </c>
      <c r="U490" s="159" t="str">
        <f>'приложение 1.1 '!T490</f>
        <v>-</v>
      </c>
      <c r="V490" s="159">
        <f>'приложение 1.1 '!U490</f>
        <v>0.72</v>
      </c>
      <c r="W490" s="159">
        <f>'приложение 1.1 '!V490</f>
        <v>0</v>
      </c>
      <c r="X490" s="159">
        <f>'приложение 1.1 '!W490</f>
        <v>0</v>
      </c>
      <c r="Y490" s="159">
        <f>'приложение 1.1 '!X490</f>
        <v>0</v>
      </c>
      <c r="Z490" s="159">
        <f>'приложение 1.1 '!Y490</f>
        <v>1.7999999999999998</v>
      </c>
      <c r="AA490" s="159">
        <f>'приложение 1.1 '!Z490</f>
        <v>0</v>
      </c>
      <c r="AB490" s="159">
        <f>'приложение 1.1 '!AA490</f>
        <v>0</v>
      </c>
      <c r="AC490" s="159">
        <f>'приложение 1.1 '!AB490</f>
        <v>1.7999999999999998</v>
      </c>
    </row>
    <row r="491" spans="1:29" ht="31.5">
      <c r="A491" s="125" t="str">
        <f>'приложение 1.1 '!A491</f>
        <v>2.1.4.19</v>
      </c>
      <c r="B491" s="695" t="str">
        <f>'приложение 1.1 '!B491</f>
        <v>Строительство КЛ-10кВ от ТП№20 2х1600кВА до ТП№21 2х2500кВА мкр.44</v>
      </c>
      <c r="C491" s="485" t="str">
        <f>'приложение 1.1 '!C491</f>
        <v>С/П</v>
      </c>
      <c r="D491" s="457">
        <f>'приложение 1.1 '!D491</f>
        <v>0.51400000000000001</v>
      </c>
      <c r="E491" s="457">
        <f>'приложение 1.1 '!E491</f>
        <v>0</v>
      </c>
      <c r="F491" s="190">
        <v>19.291999999999998</v>
      </c>
      <c r="G491" s="485">
        <f>'приложение 1.1 '!F491</f>
        <v>2020</v>
      </c>
      <c r="H491" s="485">
        <f>'приложение 1.1 '!G491</f>
        <v>2020</v>
      </c>
      <c r="I491" s="159">
        <f>'приложение 1.1 '!H491</f>
        <v>1.2850000000000001</v>
      </c>
      <c r="J491" s="159">
        <f>'приложение 1.1 '!I491</f>
        <v>1.2850000000000001</v>
      </c>
      <c r="K491" s="159">
        <f>'приложение 1.1 '!J491</f>
        <v>0</v>
      </c>
      <c r="L491" s="159" t="str">
        <f>'приложение 1.1 '!K491</f>
        <v>-</v>
      </c>
      <c r="M491" s="159" t="str">
        <f>'приложение 1.1 '!L491</f>
        <v>-</v>
      </c>
      <c r="N491" s="159" t="str">
        <f>'приложение 1.1 '!M491</f>
        <v>-</v>
      </c>
      <c r="O491" s="159" t="str">
        <f>'приложение 1.1 '!N491</f>
        <v>-</v>
      </c>
      <c r="P491" s="159">
        <f>'приложение 1.1 '!O491</f>
        <v>0.51400000000000001</v>
      </c>
      <c r="Q491" s="159">
        <f>'приложение 1.1 '!P491</f>
        <v>0</v>
      </c>
      <c r="R491" s="159" t="str">
        <f>'приложение 1.1 '!Q491</f>
        <v>-</v>
      </c>
      <c r="S491" s="159" t="str">
        <f>'приложение 1.1 '!R491</f>
        <v>-</v>
      </c>
      <c r="T491" s="159" t="str">
        <f>'приложение 1.1 '!S491</f>
        <v>-</v>
      </c>
      <c r="U491" s="159" t="str">
        <f>'приложение 1.1 '!T491</f>
        <v>-</v>
      </c>
      <c r="V491" s="159">
        <f>'приложение 1.1 '!U491</f>
        <v>0.51400000000000001</v>
      </c>
      <c r="W491" s="159">
        <f>'приложение 1.1 '!V491</f>
        <v>0</v>
      </c>
      <c r="X491" s="159">
        <f>'приложение 1.1 '!W491</f>
        <v>0</v>
      </c>
      <c r="Y491" s="159">
        <f>'приложение 1.1 '!X491</f>
        <v>0</v>
      </c>
      <c r="Z491" s="159">
        <f>'приложение 1.1 '!Y491</f>
        <v>1.2850000000000001</v>
      </c>
      <c r="AA491" s="159">
        <f>'приложение 1.1 '!Z491</f>
        <v>0</v>
      </c>
      <c r="AB491" s="159">
        <f>'приложение 1.1 '!AA491</f>
        <v>0</v>
      </c>
      <c r="AC491" s="159">
        <f>'приложение 1.1 '!AB491</f>
        <v>1.2850000000000001</v>
      </c>
    </row>
    <row r="492" spans="1:29" ht="31.5">
      <c r="A492" s="125" t="str">
        <f>'приложение 1.1 '!A492</f>
        <v>2.1.4.20</v>
      </c>
      <c r="B492" s="695" t="str">
        <f>'приложение 1.1 '!B492</f>
        <v>Строительство КЛ-10кВ от ТП№21 2х2500кВА мкр.44 до БКТП-830</v>
      </c>
      <c r="C492" s="485" t="str">
        <f>'приложение 1.1 '!C492</f>
        <v>С/П</v>
      </c>
      <c r="D492" s="457">
        <f>'приложение 1.1 '!D492</f>
        <v>0.98399999999999999</v>
      </c>
      <c r="E492" s="457">
        <f>'приложение 1.1 '!E492</f>
        <v>0</v>
      </c>
      <c r="F492" s="190">
        <v>19.291999999999998</v>
      </c>
      <c r="G492" s="485">
        <f>'приложение 1.1 '!F492</f>
        <v>2020</v>
      </c>
      <c r="H492" s="485">
        <f>'приложение 1.1 '!G492</f>
        <v>2020</v>
      </c>
      <c r="I492" s="159">
        <f>'приложение 1.1 '!H492</f>
        <v>2.46</v>
      </c>
      <c r="J492" s="159">
        <f>'приложение 1.1 '!I492</f>
        <v>2.46</v>
      </c>
      <c r="K492" s="159">
        <f>'приложение 1.1 '!J492</f>
        <v>0</v>
      </c>
      <c r="L492" s="159" t="str">
        <f>'приложение 1.1 '!K492</f>
        <v>-</v>
      </c>
      <c r="M492" s="159" t="str">
        <f>'приложение 1.1 '!L492</f>
        <v>-</v>
      </c>
      <c r="N492" s="159" t="str">
        <f>'приложение 1.1 '!M492</f>
        <v>-</v>
      </c>
      <c r="O492" s="159" t="str">
        <f>'приложение 1.1 '!N492</f>
        <v>-</v>
      </c>
      <c r="P492" s="159">
        <f>'приложение 1.1 '!O492</f>
        <v>0.98399999999999999</v>
      </c>
      <c r="Q492" s="159">
        <f>'приложение 1.1 '!P492</f>
        <v>0</v>
      </c>
      <c r="R492" s="159" t="str">
        <f>'приложение 1.1 '!Q492</f>
        <v>-</v>
      </c>
      <c r="S492" s="159" t="str">
        <f>'приложение 1.1 '!R492</f>
        <v>-</v>
      </c>
      <c r="T492" s="159" t="str">
        <f>'приложение 1.1 '!S492</f>
        <v>-</v>
      </c>
      <c r="U492" s="159" t="str">
        <f>'приложение 1.1 '!T492</f>
        <v>-</v>
      </c>
      <c r="V492" s="159">
        <f>'приложение 1.1 '!U492</f>
        <v>0.98399999999999999</v>
      </c>
      <c r="W492" s="159">
        <f>'приложение 1.1 '!V492</f>
        <v>0</v>
      </c>
      <c r="X492" s="159">
        <f>'приложение 1.1 '!W492</f>
        <v>0</v>
      </c>
      <c r="Y492" s="159">
        <f>'приложение 1.1 '!X492</f>
        <v>0</v>
      </c>
      <c r="Z492" s="159">
        <f>'приложение 1.1 '!Y492</f>
        <v>2.46</v>
      </c>
      <c r="AA492" s="159">
        <f>'приложение 1.1 '!Z492</f>
        <v>0</v>
      </c>
      <c r="AB492" s="159">
        <f>'приложение 1.1 '!AA492</f>
        <v>0</v>
      </c>
      <c r="AC492" s="159">
        <f>'приложение 1.1 '!AB492</f>
        <v>2.46</v>
      </c>
    </row>
    <row r="493" spans="1:29" ht="31.5">
      <c r="A493" s="125" t="str">
        <f>'приложение 1.1 '!A493</f>
        <v>2.1.4.21</v>
      </c>
      <c r="B493" s="695" t="str">
        <f>'приложение 1.1 '!B493</f>
        <v>Строительство КЛ-10кВ от ТП№16 2х2500кВА до ТП№17 2х2500 кВА мкр.27А</v>
      </c>
      <c r="C493" s="485" t="str">
        <f>'приложение 1.1 '!C493</f>
        <v>C/П</v>
      </c>
      <c r="D493" s="457">
        <f>'приложение 1.1 '!D493</f>
        <v>0.434</v>
      </c>
      <c r="E493" s="457">
        <f>'приложение 1.1 '!E493</f>
        <v>0</v>
      </c>
      <c r="F493" s="190">
        <v>19.636499999999998</v>
      </c>
      <c r="G493" s="485">
        <f>'приложение 1.1 '!F493</f>
        <v>2019</v>
      </c>
      <c r="H493" s="485">
        <f>'приложение 1.1 '!G493</f>
        <v>2019</v>
      </c>
      <c r="I493" s="159">
        <f>'приложение 1.1 '!H493</f>
        <v>1.085</v>
      </c>
      <c r="J493" s="159">
        <f>'приложение 1.1 '!I493</f>
        <v>1.085</v>
      </c>
      <c r="K493" s="159">
        <f>'приложение 1.1 '!J493</f>
        <v>0</v>
      </c>
      <c r="L493" s="159" t="str">
        <f>'приложение 1.1 '!K493</f>
        <v>-</v>
      </c>
      <c r="M493" s="159" t="str">
        <f>'приложение 1.1 '!L493</f>
        <v>-</v>
      </c>
      <c r="N493" s="159">
        <f>'приложение 1.1 '!M493</f>
        <v>0.434</v>
      </c>
      <c r="O493" s="159">
        <f>'приложение 1.1 '!N493</f>
        <v>0</v>
      </c>
      <c r="P493" s="159" t="str">
        <f>'приложение 1.1 '!O493</f>
        <v>-</v>
      </c>
      <c r="Q493" s="159" t="str">
        <f>'приложение 1.1 '!P493</f>
        <v>-</v>
      </c>
      <c r="R493" s="159" t="str">
        <f>'приложение 1.1 '!Q493</f>
        <v>-</v>
      </c>
      <c r="S493" s="159" t="str">
        <f>'приложение 1.1 '!R493</f>
        <v>-</v>
      </c>
      <c r="T493" s="159" t="str">
        <f>'приложение 1.1 '!S493</f>
        <v>-</v>
      </c>
      <c r="U493" s="159" t="str">
        <f>'приложение 1.1 '!T493</f>
        <v>-</v>
      </c>
      <c r="V493" s="159">
        <f>'приложение 1.1 '!U493</f>
        <v>0.434</v>
      </c>
      <c r="W493" s="159">
        <f>'приложение 1.1 '!V493</f>
        <v>0</v>
      </c>
      <c r="X493" s="159">
        <f>'приложение 1.1 '!W493</f>
        <v>0</v>
      </c>
      <c r="Y493" s="159">
        <f>'приложение 1.1 '!X493</f>
        <v>1.085</v>
      </c>
      <c r="Z493" s="159">
        <f>'приложение 1.1 '!Y493</f>
        <v>0</v>
      </c>
      <c r="AA493" s="159">
        <f>'приложение 1.1 '!Z493</f>
        <v>0</v>
      </c>
      <c r="AB493" s="159">
        <f>'приложение 1.1 '!AA493</f>
        <v>0</v>
      </c>
      <c r="AC493" s="159">
        <f>'приложение 1.1 '!AB493</f>
        <v>1.085</v>
      </c>
    </row>
    <row r="494" spans="1:29" ht="31.5">
      <c r="A494" s="125" t="str">
        <f>'приложение 1.1 '!A494</f>
        <v>2.1.4.22</v>
      </c>
      <c r="B494" s="695" t="str">
        <f>'приложение 1.1 '!B494</f>
        <v>Строительство КЛ-10кВ от ТП№17 2х2500кВА до ТП№18 2х2500 кВА мкр.27А</v>
      </c>
      <c r="C494" s="485" t="str">
        <f>'приложение 1.1 '!C494</f>
        <v>C/П</v>
      </c>
      <c r="D494" s="457">
        <f>'приложение 1.1 '!D494</f>
        <v>0.504</v>
      </c>
      <c r="E494" s="457">
        <f>'приложение 1.1 '!E494</f>
        <v>0</v>
      </c>
      <c r="F494" s="190">
        <v>18.602999999999998</v>
      </c>
      <c r="G494" s="485">
        <f>'приложение 1.1 '!F494</f>
        <v>2020</v>
      </c>
      <c r="H494" s="485">
        <f>'приложение 1.1 '!G494</f>
        <v>2020</v>
      </c>
      <c r="I494" s="159">
        <f>'приложение 1.1 '!H494</f>
        <v>1.26</v>
      </c>
      <c r="J494" s="159">
        <f>'приложение 1.1 '!I494</f>
        <v>1.26</v>
      </c>
      <c r="K494" s="159">
        <f>'приложение 1.1 '!J494</f>
        <v>0</v>
      </c>
      <c r="L494" s="159" t="str">
        <f>'приложение 1.1 '!K494</f>
        <v>-</v>
      </c>
      <c r="M494" s="159" t="str">
        <f>'приложение 1.1 '!L494</f>
        <v>-</v>
      </c>
      <c r="N494" s="159" t="str">
        <f>'приложение 1.1 '!M494</f>
        <v>-</v>
      </c>
      <c r="O494" s="159" t="str">
        <f>'приложение 1.1 '!N494</f>
        <v>-</v>
      </c>
      <c r="P494" s="159">
        <f>'приложение 1.1 '!O494</f>
        <v>0.504</v>
      </c>
      <c r="Q494" s="159">
        <f>'приложение 1.1 '!P494</f>
        <v>0</v>
      </c>
      <c r="R494" s="159" t="str">
        <f>'приложение 1.1 '!Q494</f>
        <v>-</v>
      </c>
      <c r="S494" s="159" t="str">
        <f>'приложение 1.1 '!R494</f>
        <v>-</v>
      </c>
      <c r="T494" s="159" t="str">
        <f>'приложение 1.1 '!S494</f>
        <v>-</v>
      </c>
      <c r="U494" s="159" t="str">
        <f>'приложение 1.1 '!T494</f>
        <v>-</v>
      </c>
      <c r="V494" s="159">
        <f>'приложение 1.1 '!U494</f>
        <v>0.504</v>
      </c>
      <c r="W494" s="159">
        <f>'приложение 1.1 '!V494</f>
        <v>0</v>
      </c>
      <c r="X494" s="159">
        <f>'приложение 1.1 '!W494</f>
        <v>0</v>
      </c>
      <c r="Y494" s="159">
        <f>'приложение 1.1 '!X494</f>
        <v>0</v>
      </c>
      <c r="Z494" s="159">
        <f>'приложение 1.1 '!Y494</f>
        <v>1.26</v>
      </c>
      <c r="AA494" s="159">
        <f>'приложение 1.1 '!Z494</f>
        <v>0</v>
      </c>
      <c r="AB494" s="159">
        <f>'приложение 1.1 '!AA494</f>
        <v>0</v>
      </c>
      <c r="AC494" s="159">
        <f>'приложение 1.1 '!AB494</f>
        <v>1.26</v>
      </c>
    </row>
    <row r="495" spans="1:29" ht="31.5">
      <c r="A495" s="125" t="str">
        <f>'приложение 1.1 '!A495</f>
        <v>2.1.4.23</v>
      </c>
      <c r="B495" s="695" t="str">
        <f>'приложение 1.1 '!B495</f>
        <v>Строительство КЛ-10кВ от ТП№18 2х2500кВА до ТП№19 2х2500 кВА мкр.27А</v>
      </c>
      <c r="C495" s="485" t="str">
        <f>'приложение 1.1 '!C495</f>
        <v>C/П</v>
      </c>
      <c r="D495" s="457">
        <f>'приложение 1.1 '!D495</f>
        <v>0.46200000000000002</v>
      </c>
      <c r="E495" s="457">
        <f>'приложение 1.1 '!E495</f>
        <v>0</v>
      </c>
      <c r="F495" s="190">
        <v>20.325499999999998</v>
      </c>
      <c r="G495" s="485">
        <f>'приложение 1.1 '!F495</f>
        <v>2020</v>
      </c>
      <c r="H495" s="485">
        <f>'приложение 1.1 '!G495</f>
        <v>2020</v>
      </c>
      <c r="I495" s="159">
        <f>'приложение 1.1 '!H495</f>
        <v>1.155</v>
      </c>
      <c r="J495" s="159">
        <f>'приложение 1.1 '!I495</f>
        <v>1.155</v>
      </c>
      <c r="K495" s="159">
        <f>'приложение 1.1 '!J495</f>
        <v>0</v>
      </c>
      <c r="L495" s="159" t="str">
        <f>'приложение 1.1 '!K495</f>
        <v>-</v>
      </c>
      <c r="M495" s="159" t="str">
        <f>'приложение 1.1 '!L495</f>
        <v>-</v>
      </c>
      <c r="N495" s="159" t="str">
        <f>'приложение 1.1 '!M495</f>
        <v>-</v>
      </c>
      <c r="O495" s="159" t="str">
        <f>'приложение 1.1 '!N495</f>
        <v>-</v>
      </c>
      <c r="P495" s="159">
        <f>'приложение 1.1 '!O495</f>
        <v>0.46200000000000002</v>
      </c>
      <c r="Q495" s="159">
        <f>'приложение 1.1 '!P495</f>
        <v>0</v>
      </c>
      <c r="R495" s="159" t="str">
        <f>'приложение 1.1 '!Q495</f>
        <v>-</v>
      </c>
      <c r="S495" s="159" t="str">
        <f>'приложение 1.1 '!R495</f>
        <v>-</v>
      </c>
      <c r="T495" s="159" t="str">
        <f>'приложение 1.1 '!S495</f>
        <v>-</v>
      </c>
      <c r="U495" s="159" t="str">
        <f>'приложение 1.1 '!T495</f>
        <v>-</v>
      </c>
      <c r="V495" s="159">
        <f>'приложение 1.1 '!U495</f>
        <v>0.46200000000000002</v>
      </c>
      <c r="W495" s="159">
        <f>'приложение 1.1 '!V495</f>
        <v>0</v>
      </c>
      <c r="X495" s="159">
        <f>'приложение 1.1 '!W495</f>
        <v>0</v>
      </c>
      <c r="Y495" s="159">
        <f>'приложение 1.1 '!X495</f>
        <v>0</v>
      </c>
      <c r="Z495" s="159">
        <f>'приложение 1.1 '!Y495</f>
        <v>1.155</v>
      </c>
      <c r="AA495" s="159">
        <f>'приложение 1.1 '!Z495</f>
        <v>0</v>
      </c>
      <c r="AB495" s="159">
        <f>'приложение 1.1 '!AA495</f>
        <v>0</v>
      </c>
      <c r="AC495" s="159">
        <f>'приложение 1.1 '!AB495</f>
        <v>1.155</v>
      </c>
    </row>
    <row r="496" spans="1:29" ht="31.5">
      <c r="A496" s="125" t="str">
        <f>'приложение 1.1 '!A496</f>
        <v>2.1.4.24</v>
      </c>
      <c r="B496" s="695" t="str">
        <f>'приложение 1.1 '!B496</f>
        <v>Строительство КЛ-10кВ от ТП№19 2х2500кВА до ТП№22 2х2500 кВА мкр.27А</v>
      </c>
      <c r="C496" s="485" t="str">
        <f>'приложение 1.1 '!C496</f>
        <v>C/П</v>
      </c>
      <c r="D496" s="457">
        <f>'приложение 1.1 '!D496</f>
        <v>0.53400000000000003</v>
      </c>
      <c r="E496" s="457">
        <f>'приложение 1.1 '!E496</f>
        <v>0</v>
      </c>
      <c r="F496" s="190">
        <v>18.258499999999998</v>
      </c>
      <c r="G496" s="485">
        <f>'приложение 1.1 '!F496</f>
        <v>2020</v>
      </c>
      <c r="H496" s="485">
        <f>'приложение 1.1 '!G496</f>
        <v>2020</v>
      </c>
      <c r="I496" s="159">
        <f>'приложение 1.1 '!H496</f>
        <v>1.335</v>
      </c>
      <c r="J496" s="159">
        <f>'приложение 1.1 '!I496</f>
        <v>1.335</v>
      </c>
      <c r="K496" s="159">
        <f>'приложение 1.1 '!J496</f>
        <v>0</v>
      </c>
      <c r="L496" s="159" t="str">
        <f>'приложение 1.1 '!K496</f>
        <v>-</v>
      </c>
      <c r="M496" s="159" t="str">
        <f>'приложение 1.1 '!L496</f>
        <v>-</v>
      </c>
      <c r="N496" s="159" t="str">
        <f>'приложение 1.1 '!M496</f>
        <v>-</v>
      </c>
      <c r="O496" s="159" t="str">
        <f>'приложение 1.1 '!N496</f>
        <v>-</v>
      </c>
      <c r="P496" s="159">
        <f>'приложение 1.1 '!O496</f>
        <v>0.53400000000000003</v>
      </c>
      <c r="Q496" s="159">
        <f>'приложение 1.1 '!P496</f>
        <v>0</v>
      </c>
      <c r="R496" s="159" t="str">
        <f>'приложение 1.1 '!Q496</f>
        <v>-</v>
      </c>
      <c r="S496" s="159" t="str">
        <f>'приложение 1.1 '!R496</f>
        <v>-</v>
      </c>
      <c r="T496" s="159" t="str">
        <f>'приложение 1.1 '!S496</f>
        <v>-</v>
      </c>
      <c r="U496" s="159" t="str">
        <f>'приложение 1.1 '!T496</f>
        <v>-</v>
      </c>
      <c r="V496" s="159">
        <f>'приложение 1.1 '!U496</f>
        <v>0.53400000000000003</v>
      </c>
      <c r="W496" s="159">
        <f>'приложение 1.1 '!V496</f>
        <v>0</v>
      </c>
      <c r="X496" s="159">
        <f>'приложение 1.1 '!W496</f>
        <v>0</v>
      </c>
      <c r="Y496" s="159">
        <f>'приложение 1.1 '!X496</f>
        <v>0</v>
      </c>
      <c r="Z496" s="159">
        <f>'приложение 1.1 '!Y496</f>
        <v>1.335</v>
      </c>
      <c r="AA496" s="159">
        <f>'приложение 1.1 '!Z496</f>
        <v>0</v>
      </c>
      <c r="AB496" s="159">
        <f>'приложение 1.1 '!AA496</f>
        <v>0</v>
      </c>
      <c r="AC496" s="159">
        <f>'приложение 1.1 '!AB496</f>
        <v>1.335</v>
      </c>
    </row>
    <row r="497" spans="1:29" ht="31.5">
      <c r="A497" s="125" t="str">
        <f>'приложение 1.1 '!A497</f>
        <v>2.1.4.25</v>
      </c>
      <c r="B497" s="695" t="str">
        <f>'приложение 1.1 '!B497</f>
        <v>Строительство КЛ-10кВ от ТП№22 2х2500кВА до ТП№23 2х2500 кВА мкр.27А</v>
      </c>
      <c r="C497" s="485" t="str">
        <f>'приложение 1.1 '!C497</f>
        <v>C/П</v>
      </c>
      <c r="D497" s="457">
        <f>'приложение 1.1 '!D497</f>
        <v>0.26500000000000001</v>
      </c>
      <c r="E497" s="457">
        <f>'приложение 1.1 '!E497</f>
        <v>0</v>
      </c>
      <c r="F497" s="190">
        <v>17.913999999999998</v>
      </c>
      <c r="G497" s="485">
        <f>'приложение 1.1 '!F497</f>
        <v>2020</v>
      </c>
      <c r="H497" s="485">
        <f>'приложение 1.1 '!G497</f>
        <v>2020</v>
      </c>
      <c r="I497" s="159">
        <f>'приложение 1.1 '!H497</f>
        <v>0.66250000000000009</v>
      </c>
      <c r="J497" s="159">
        <f>'приложение 1.1 '!I497</f>
        <v>0.66250000000000009</v>
      </c>
      <c r="K497" s="159">
        <f>'приложение 1.1 '!J497</f>
        <v>0</v>
      </c>
      <c r="L497" s="159" t="str">
        <f>'приложение 1.1 '!K497</f>
        <v>-</v>
      </c>
      <c r="M497" s="159" t="str">
        <f>'приложение 1.1 '!L497</f>
        <v>-</v>
      </c>
      <c r="N497" s="159" t="str">
        <f>'приложение 1.1 '!M497</f>
        <v>-</v>
      </c>
      <c r="O497" s="159" t="str">
        <f>'приложение 1.1 '!N497</f>
        <v>-</v>
      </c>
      <c r="P497" s="159">
        <f>'приложение 1.1 '!O497</f>
        <v>0.26500000000000001</v>
      </c>
      <c r="Q497" s="159">
        <f>'приложение 1.1 '!P497</f>
        <v>0</v>
      </c>
      <c r="R497" s="159" t="str">
        <f>'приложение 1.1 '!Q497</f>
        <v>-</v>
      </c>
      <c r="S497" s="159" t="str">
        <f>'приложение 1.1 '!R497</f>
        <v>-</v>
      </c>
      <c r="T497" s="159" t="str">
        <f>'приложение 1.1 '!S497</f>
        <v>-</v>
      </c>
      <c r="U497" s="159" t="str">
        <f>'приложение 1.1 '!T497</f>
        <v>-</v>
      </c>
      <c r="V497" s="159">
        <f>'приложение 1.1 '!U497</f>
        <v>0.26500000000000001</v>
      </c>
      <c r="W497" s="159">
        <f>'приложение 1.1 '!V497</f>
        <v>0</v>
      </c>
      <c r="X497" s="159">
        <f>'приложение 1.1 '!W497</f>
        <v>0</v>
      </c>
      <c r="Y497" s="159">
        <f>'приложение 1.1 '!X497</f>
        <v>0</v>
      </c>
      <c r="Z497" s="159">
        <f>'приложение 1.1 '!Y497</f>
        <v>0.66250000000000009</v>
      </c>
      <c r="AA497" s="159">
        <f>'приложение 1.1 '!Z497</f>
        <v>0</v>
      </c>
      <c r="AB497" s="159">
        <f>'приложение 1.1 '!AA497</f>
        <v>0</v>
      </c>
      <c r="AC497" s="159">
        <f>'приложение 1.1 '!AB497</f>
        <v>0.66250000000000009</v>
      </c>
    </row>
    <row r="498" spans="1:29" ht="31.5">
      <c r="A498" s="125" t="str">
        <f>'приложение 1.1 '!A498</f>
        <v>2.1.4.26</v>
      </c>
      <c r="B498" s="695" t="str">
        <f>'приложение 1.1 '!B498</f>
        <v>Строительство КЛ-10кВ от ТП№23 2х2500кВА до ТП№20 2х2500 кВА мкр.27А</v>
      </c>
      <c r="C498" s="485" t="str">
        <f>'приложение 1.1 '!C498</f>
        <v>C/П</v>
      </c>
      <c r="D498" s="457">
        <f>'приложение 1.1 '!D498</f>
        <v>0.17</v>
      </c>
      <c r="E498" s="457">
        <f>'приложение 1.1 '!E498</f>
        <v>0</v>
      </c>
      <c r="F498" s="190">
        <v>19.291999999999998</v>
      </c>
      <c r="G498" s="485">
        <f>'приложение 1.1 '!F498</f>
        <v>2020</v>
      </c>
      <c r="H498" s="485">
        <f>'приложение 1.1 '!G498</f>
        <v>2020</v>
      </c>
      <c r="I498" s="159">
        <f>'приложение 1.1 '!H498</f>
        <v>0.42500000000000004</v>
      </c>
      <c r="J498" s="159">
        <f>'приложение 1.1 '!I498</f>
        <v>0.42500000000000004</v>
      </c>
      <c r="K498" s="159">
        <f>'приложение 1.1 '!J498</f>
        <v>0</v>
      </c>
      <c r="L498" s="159" t="str">
        <f>'приложение 1.1 '!K498</f>
        <v>-</v>
      </c>
      <c r="M498" s="159" t="str">
        <f>'приложение 1.1 '!L498</f>
        <v>-</v>
      </c>
      <c r="N498" s="159" t="str">
        <f>'приложение 1.1 '!M498</f>
        <v>-</v>
      </c>
      <c r="O498" s="159" t="str">
        <f>'приложение 1.1 '!N498</f>
        <v>-</v>
      </c>
      <c r="P498" s="159">
        <f>'приложение 1.1 '!O498</f>
        <v>0.17</v>
      </c>
      <c r="Q498" s="159">
        <f>'приложение 1.1 '!P498</f>
        <v>0</v>
      </c>
      <c r="R498" s="159" t="str">
        <f>'приложение 1.1 '!Q498</f>
        <v>-</v>
      </c>
      <c r="S498" s="159" t="str">
        <f>'приложение 1.1 '!R498</f>
        <v>-</v>
      </c>
      <c r="T498" s="159" t="str">
        <f>'приложение 1.1 '!S498</f>
        <v>-</v>
      </c>
      <c r="U498" s="159" t="str">
        <f>'приложение 1.1 '!T498</f>
        <v>-</v>
      </c>
      <c r="V498" s="159">
        <f>'приложение 1.1 '!U498</f>
        <v>0.17</v>
      </c>
      <c r="W498" s="159">
        <f>'приложение 1.1 '!V498</f>
        <v>0</v>
      </c>
      <c r="X498" s="159">
        <f>'приложение 1.1 '!W498</f>
        <v>0</v>
      </c>
      <c r="Y498" s="159">
        <f>'приложение 1.1 '!X498</f>
        <v>0</v>
      </c>
      <c r="Z498" s="159">
        <f>'приложение 1.1 '!Y498</f>
        <v>0.42500000000000004</v>
      </c>
      <c r="AA498" s="159">
        <f>'приложение 1.1 '!Z498</f>
        <v>0</v>
      </c>
      <c r="AB498" s="159">
        <f>'приложение 1.1 '!AA498</f>
        <v>0</v>
      </c>
      <c r="AC498" s="159">
        <f>'приложение 1.1 '!AB498</f>
        <v>0.42500000000000004</v>
      </c>
    </row>
    <row r="499" spans="1:29" ht="31.5">
      <c r="A499" s="125" t="str">
        <f>'приложение 1.1 '!A499</f>
        <v>2.1.4.27</v>
      </c>
      <c r="B499" s="695" t="str">
        <f>'приложение 1.1 '!B499</f>
        <v>Строительство КЛ-10кВ от ТП№20 2х2500кВА до ТП№21 2х2500 кВА мкр.27А</v>
      </c>
      <c r="C499" s="485" t="str">
        <f>'приложение 1.1 '!C499</f>
        <v>C/П</v>
      </c>
      <c r="D499" s="457">
        <f>'приложение 1.1 '!D499</f>
        <v>0.44600000000000001</v>
      </c>
      <c r="E499" s="457">
        <f>'приложение 1.1 '!E499</f>
        <v>0</v>
      </c>
      <c r="F499" s="190">
        <v>20.669999999999998</v>
      </c>
      <c r="G499" s="485">
        <f>'приложение 1.1 '!F499</f>
        <v>2020</v>
      </c>
      <c r="H499" s="485">
        <f>'приложение 1.1 '!G499</f>
        <v>2020</v>
      </c>
      <c r="I499" s="159">
        <f>'приложение 1.1 '!H499</f>
        <v>1.115</v>
      </c>
      <c r="J499" s="159">
        <f>'приложение 1.1 '!I499</f>
        <v>1.115</v>
      </c>
      <c r="K499" s="159">
        <f>'приложение 1.1 '!J499</f>
        <v>0</v>
      </c>
      <c r="L499" s="159" t="str">
        <f>'приложение 1.1 '!K499</f>
        <v>-</v>
      </c>
      <c r="M499" s="159" t="str">
        <f>'приложение 1.1 '!L499</f>
        <v>-</v>
      </c>
      <c r="N499" s="159" t="str">
        <f>'приложение 1.1 '!M499</f>
        <v>-</v>
      </c>
      <c r="O499" s="159" t="str">
        <f>'приложение 1.1 '!N499</f>
        <v>-</v>
      </c>
      <c r="P499" s="159">
        <f>'приложение 1.1 '!O499</f>
        <v>0.44600000000000001</v>
      </c>
      <c r="Q499" s="159">
        <f>'приложение 1.1 '!P499</f>
        <v>0</v>
      </c>
      <c r="R499" s="159" t="str">
        <f>'приложение 1.1 '!Q499</f>
        <v>-</v>
      </c>
      <c r="S499" s="159" t="str">
        <f>'приложение 1.1 '!R499</f>
        <v>-</v>
      </c>
      <c r="T499" s="159" t="str">
        <f>'приложение 1.1 '!S499</f>
        <v>-</v>
      </c>
      <c r="U499" s="159" t="str">
        <f>'приложение 1.1 '!T499</f>
        <v>-</v>
      </c>
      <c r="V499" s="159">
        <f>'приложение 1.1 '!U499</f>
        <v>0.44600000000000001</v>
      </c>
      <c r="W499" s="159">
        <f>'приложение 1.1 '!V499</f>
        <v>0</v>
      </c>
      <c r="X499" s="159">
        <f>'приложение 1.1 '!W499</f>
        <v>0</v>
      </c>
      <c r="Y499" s="159">
        <f>'приложение 1.1 '!X499</f>
        <v>0</v>
      </c>
      <c r="Z499" s="159">
        <f>'приложение 1.1 '!Y499</f>
        <v>1.115</v>
      </c>
      <c r="AA499" s="159">
        <f>'приложение 1.1 '!Z499</f>
        <v>0</v>
      </c>
      <c r="AB499" s="159">
        <f>'приложение 1.1 '!AA499</f>
        <v>0</v>
      </c>
      <c r="AC499" s="159">
        <f>'приложение 1.1 '!AB499</f>
        <v>1.115</v>
      </c>
    </row>
    <row r="500" spans="1:29" ht="31.5">
      <c r="A500" s="125" t="str">
        <f>'приложение 1.1 '!A500</f>
        <v>2.1.4.28</v>
      </c>
      <c r="B500" s="695" t="str">
        <f>'приложение 1.1 '!B500</f>
        <v>Строительство КЛ-10кВ от ТП№21 2х2500 кВА мкр.27А до РП-147</v>
      </c>
      <c r="C500" s="485" t="str">
        <f>'приложение 1.1 '!C500</f>
        <v>C/П</v>
      </c>
      <c r="D500" s="457">
        <f>'приложение 1.1 '!D500</f>
        <v>0.98399999999999999</v>
      </c>
      <c r="E500" s="457">
        <f>'приложение 1.1 '!E500</f>
        <v>0</v>
      </c>
      <c r="F500" s="190">
        <v>18.258499999999998</v>
      </c>
      <c r="G500" s="485">
        <f>'приложение 1.1 '!F500</f>
        <v>2020</v>
      </c>
      <c r="H500" s="485">
        <f>'приложение 1.1 '!G500</f>
        <v>2020</v>
      </c>
      <c r="I500" s="159">
        <f>'приложение 1.1 '!H500</f>
        <v>2.46</v>
      </c>
      <c r="J500" s="159">
        <f>'приложение 1.1 '!I500</f>
        <v>2.46</v>
      </c>
      <c r="K500" s="159">
        <f>'приложение 1.1 '!J500</f>
        <v>0</v>
      </c>
      <c r="L500" s="159" t="str">
        <f>'приложение 1.1 '!K500</f>
        <v>-</v>
      </c>
      <c r="M500" s="159" t="str">
        <f>'приложение 1.1 '!L500</f>
        <v>-</v>
      </c>
      <c r="N500" s="159" t="str">
        <f>'приложение 1.1 '!M500</f>
        <v>-</v>
      </c>
      <c r="O500" s="159" t="str">
        <f>'приложение 1.1 '!N500</f>
        <v>-</v>
      </c>
      <c r="P500" s="159">
        <f>'приложение 1.1 '!O500</f>
        <v>0.98399999999999999</v>
      </c>
      <c r="Q500" s="159">
        <f>'приложение 1.1 '!P500</f>
        <v>0</v>
      </c>
      <c r="R500" s="159" t="str">
        <f>'приложение 1.1 '!Q500</f>
        <v>-</v>
      </c>
      <c r="S500" s="159" t="str">
        <f>'приложение 1.1 '!R500</f>
        <v>-</v>
      </c>
      <c r="T500" s="159" t="str">
        <f>'приложение 1.1 '!S500</f>
        <v>-</v>
      </c>
      <c r="U500" s="159" t="str">
        <f>'приложение 1.1 '!T500</f>
        <v>-</v>
      </c>
      <c r="V500" s="159">
        <f>'приложение 1.1 '!U500</f>
        <v>0.98399999999999999</v>
      </c>
      <c r="W500" s="159">
        <f>'приложение 1.1 '!V500</f>
        <v>0</v>
      </c>
      <c r="X500" s="159">
        <f>'приложение 1.1 '!W500</f>
        <v>0</v>
      </c>
      <c r="Y500" s="159">
        <f>'приложение 1.1 '!X500</f>
        <v>0</v>
      </c>
      <c r="Z500" s="159">
        <f>'приложение 1.1 '!Y500</f>
        <v>2.46</v>
      </c>
      <c r="AA500" s="159">
        <f>'приложение 1.1 '!Z500</f>
        <v>0</v>
      </c>
      <c r="AB500" s="159">
        <f>'приложение 1.1 '!AA500</f>
        <v>0</v>
      </c>
      <c r="AC500" s="159">
        <f>'приложение 1.1 '!AB500</f>
        <v>2.46</v>
      </c>
    </row>
    <row r="501" spans="1:29" ht="31.5">
      <c r="A501" s="125" t="str">
        <f>'приложение 1.1 '!A501</f>
        <v>2.1.4.29</v>
      </c>
      <c r="B501" s="695" t="str">
        <f>'приложение 1.1 '!B501</f>
        <v>Строительство КЛ-10кВ от РП-147 до ТП№16 2х2500кВА  мкр.27А</v>
      </c>
      <c r="C501" s="485" t="str">
        <f>'приложение 1.1 '!C501</f>
        <v>C/П</v>
      </c>
      <c r="D501" s="457">
        <f>'приложение 1.1 '!D501</f>
        <v>0.43</v>
      </c>
      <c r="E501" s="457">
        <f>'приложение 1.1 '!E501</f>
        <v>0</v>
      </c>
      <c r="F501" s="190">
        <v>17.913999999999998</v>
      </c>
      <c r="G501" s="485">
        <f>'приложение 1.1 '!F501</f>
        <v>2019</v>
      </c>
      <c r="H501" s="485">
        <f>'приложение 1.1 '!G501</f>
        <v>2019</v>
      </c>
      <c r="I501" s="159">
        <f>'приложение 1.1 '!H501</f>
        <v>1.075</v>
      </c>
      <c r="J501" s="159">
        <f>'приложение 1.1 '!I501</f>
        <v>1.075</v>
      </c>
      <c r="K501" s="159">
        <f>'приложение 1.1 '!J501</f>
        <v>0</v>
      </c>
      <c r="L501" s="159" t="str">
        <f>'приложение 1.1 '!K501</f>
        <v>-</v>
      </c>
      <c r="M501" s="159" t="str">
        <f>'приложение 1.1 '!L501</f>
        <v>-</v>
      </c>
      <c r="N501" s="159">
        <f>'приложение 1.1 '!M501</f>
        <v>0.43</v>
      </c>
      <c r="O501" s="159">
        <f>'приложение 1.1 '!N501</f>
        <v>0</v>
      </c>
      <c r="P501" s="159" t="str">
        <f>'приложение 1.1 '!O501</f>
        <v>-</v>
      </c>
      <c r="Q501" s="159" t="str">
        <f>'приложение 1.1 '!P501</f>
        <v>-</v>
      </c>
      <c r="R501" s="159" t="str">
        <f>'приложение 1.1 '!Q501</f>
        <v>-</v>
      </c>
      <c r="S501" s="159" t="str">
        <f>'приложение 1.1 '!R501</f>
        <v>-</v>
      </c>
      <c r="T501" s="159" t="str">
        <f>'приложение 1.1 '!S501</f>
        <v>-</v>
      </c>
      <c r="U501" s="159" t="str">
        <f>'приложение 1.1 '!T501</f>
        <v>-</v>
      </c>
      <c r="V501" s="159">
        <f>'приложение 1.1 '!U501</f>
        <v>0.43</v>
      </c>
      <c r="W501" s="159">
        <f>'приложение 1.1 '!V501</f>
        <v>0</v>
      </c>
      <c r="X501" s="159">
        <f>'приложение 1.1 '!W501</f>
        <v>0</v>
      </c>
      <c r="Y501" s="159">
        <f>'приложение 1.1 '!X501</f>
        <v>1.075</v>
      </c>
      <c r="Z501" s="159">
        <f>'приложение 1.1 '!Y501</f>
        <v>0</v>
      </c>
      <c r="AA501" s="159">
        <f>'приложение 1.1 '!Z501</f>
        <v>0</v>
      </c>
      <c r="AB501" s="159">
        <f>'приложение 1.1 '!AA501</f>
        <v>0</v>
      </c>
      <c r="AC501" s="159">
        <f>'приложение 1.1 '!AB501</f>
        <v>1.075</v>
      </c>
    </row>
    <row r="502" spans="1:29" ht="31.5">
      <c r="A502" s="125" t="str">
        <f>'приложение 1.1 '!A502</f>
        <v>2.1.4.30</v>
      </c>
      <c r="B502" s="695" t="str">
        <f>'приложение 1.1 '!B502</f>
        <v>Строительство КЛ-10кВ от РП-2х2500кВА мкр.28 до ТП-2х1600кВА мкр.28</v>
      </c>
      <c r="C502" s="485" t="str">
        <f>'приложение 1.1 '!C502</f>
        <v>С/П</v>
      </c>
      <c r="D502" s="457">
        <f>'приложение 1.1 '!D502</f>
        <v>0.27</v>
      </c>
      <c r="E502" s="457">
        <f>'приложение 1.1 '!E502</f>
        <v>0</v>
      </c>
      <c r="F502" s="190">
        <v>18.95</v>
      </c>
      <c r="G502" s="485">
        <f>'приложение 1.1 '!F502</f>
        <v>2018</v>
      </c>
      <c r="H502" s="485">
        <f>'приложение 1.1 '!G502</f>
        <v>2018</v>
      </c>
      <c r="I502" s="159">
        <f>'приложение 1.1 '!H502</f>
        <v>0.67500000000000004</v>
      </c>
      <c r="J502" s="159">
        <f>'приложение 1.1 '!I502</f>
        <v>0.67500000000000004</v>
      </c>
      <c r="K502" s="159">
        <f>'приложение 1.1 '!J502</f>
        <v>0.67500000000000004</v>
      </c>
      <c r="L502" s="159">
        <f>'приложение 1.1 '!K502</f>
        <v>0.27</v>
      </c>
      <c r="M502" s="159">
        <f>'приложение 1.1 '!L502</f>
        <v>0</v>
      </c>
      <c r="N502" s="159" t="str">
        <f>'приложение 1.1 '!M502</f>
        <v>-</v>
      </c>
      <c r="O502" s="159" t="str">
        <f>'приложение 1.1 '!N502</f>
        <v>-</v>
      </c>
      <c r="P502" s="159" t="str">
        <f>'приложение 1.1 '!O502</f>
        <v>-</v>
      </c>
      <c r="Q502" s="159" t="str">
        <f>'приложение 1.1 '!P502</f>
        <v>-</v>
      </c>
      <c r="R502" s="159" t="str">
        <f>'приложение 1.1 '!Q502</f>
        <v>-</v>
      </c>
      <c r="S502" s="159" t="str">
        <f>'приложение 1.1 '!R502</f>
        <v>-</v>
      </c>
      <c r="T502" s="159" t="str">
        <f>'приложение 1.1 '!S502</f>
        <v>-</v>
      </c>
      <c r="U502" s="159" t="str">
        <f>'приложение 1.1 '!T502</f>
        <v>-</v>
      </c>
      <c r="V502" s="159">
        <f>'приложение 1.1 '!U502</f>
        <v>0.27</v>
      </c>
      <c r="W502" s="159">
        <f>'приложение 1.1 '!V502</f>
        <v>0</v>
      </c>
      <c r="X502" s="159">
        <f>'приложение 1.1 '!W502</f>
        <v>0.67500000000000004</v>
      </c>
      <c r="Y502" s="159">
        <f>'приложение 1.1 '!X502</f>
        <v>0</v>
      </c>
      <c r="Z502" s="159">
        <f>'приложение 1.1 '!Y502</f>
        <v>0</v>
      </c>
      <c r="AA502" s="159">
        <f>'приложение 1.1 '!Z502</f>
        <v>0</v>
      </c>
      <c r="AB502" s="159">
        <f>'приложение 1.1 '!AA502</f>
        <v>0</v>
      </c>
      <c r="AC502" s="159">
        <f>'приложение 1.1 '!AB502</f>
        <v>0.67500000000000004</v>
      </c>
    </row>
    <row r="503" spans="1:29" ht="31.5">
      <c r="A503" s="125" t="str">
        <f>'приложение 1.1 '!A503</f>
        <v>2.1.4.31</v>
      </c>
      <c r="B503" s="695" t="str">
        <f>'приложение 1.1 '!B503</f>
        <v>Строительство КЛ-10кВ от ТП-2х1600кВА мкр.28 до места врезки в КЛ-10кВ</v>
      </c>
      <c r="C503" s="485" t="str">
        <f>'приложение 1.1 '!C503</f>
        <v>С/П</v>
      </c>
      <c r="D503" s="457">
        <f>'приложение 1.1 '!D503</f>
        <v>0.32400000000000001</v>
      </c>
      <c r="E503" s="457">
        <f>'приложение 1.1 '!E503</f>
        <v>0</v>
      </c>
      <c r="F503" s="190">
        <v>19.29</v>
      </c>
      <c r="G503" s="485">
        <f>'приложение 1.1 '!F503</f>
        <v>2018</v>
      </c>
      <c r="H503" s="485">
        <f>'приложение 1.1 '!G503</f>
        <v>2018</v>
      </c>
      <c r="I503" s="159">
        <f>'приложение 1.1 '!H503</f>
        <v>0.81</v>
      </c>
      <c r="J503" s="159">
        <f>'приложение 1.1 '!I503</f>
        <v>0.81</v>
      </c>
      <c r="K503" s="159">
        <f>'приложение 1.1 '!J503</f>
        <v>0.81</v>
      </c>
      <c r="L503" s="159">
        <f>'приложение 1.1 '!K503</f>
        <v>0.32400000000000001</v>
      </c>
      <c r="M503" s="159">
        <f>'приложение 1.1 '!L503</f>
        <v>0</v>
      </c>
      <c r="N503" s="159" t="str">
        <f>'приложение 1.1 '!M503</f>
        <v>-</v>
      </c>
      <c r="O503" s="159" t="str">
        <f>'приложение 1.1 '!N503</f>
        <v>-</v>
      </c>
      <c r="P503" s="159" t="str">
        <f>'приложение 1.1 '!O503</f>
        <v>-</v>
      </c>
      <c r="Q503" s="159" t="str">
        <f>'приложение 1.1 '!P503</f>
        <v>-</v>
      </c>
      <c r="R503" s="159" t="str">
        <f>'приложение 1.1 '!Q503</f>
        <v>-</v>
      </c>
      <c r="S503" s="159" t="str">
        <f>'приложение 1.1 '!R503</f>
        <v>-</v>
      </c>
      <c r="T503" s="159" t="str">
        <f>'приложение 1.1 '!S503</f>
        <v>-</v>
      </c>
      <c r="U503" s="159" t="str">
        <f>'приложение 1.1 '!T503</f>
        <v>-</v>
      </c>
      <c r="V503" s="159">
        <f>'приложение 1.1 '!U503</f>
        <v>0.32400000000000001</v>
      </c>
      <c r="W503" s="159">
        <f>'приложение 1.1 '!V503</f>
        <v>0</v>
      </c>
      <c r="X503" s="159">
        <f>'приложение 1.1 '!W503</f>
        <v>0.81</v>
      </c>
      <c r="Y503" s="159">
        <f>'приложение 1.1 '!X503</f>
        <v>0</v>
      </c>
      <c r="Z503" s="159">
        <f>'приложение 1.1 '!Y503</f>
        <v>0</v>
      </c>
      <c r="AA503" s="159">
        <f>'приложение 1.1 '!Z503</f>
        <v>0</v>
      </c>
      <c r="AB503" s="159">
        <f>'приложение 1.1 '!AA503</f>
        <v>0</v>
      </c>
      <c r="AC503" s="159">
        <f>'приложение 1.1 '!AB503</f>
        <v>0.81</v>
      </c>
    </row>
    <row r="504" spans="1:29" ht="31.5">
      <c r="A504" s="125" t="str">
        <f>'приложение 1.1 '!A504</f>
        <v>2.1.4.32</v>
      </c>
      <c r="B504" s="695" t="str">
        <f>'приложение 1.1 '!B504</f>
        <v>Строительство КЛ-10кВ от РП-2х2500кВА мкр.28 до места врезки в КЛ-10кВ</v>
      </c>
      <c r="C504" s="485" t="str">
        <f>'приложение 1.1 '!C504</f>
        <v>С/П</v>
      </c>
      <c r="D504" s="457">
        <f>'приложение 1.1 '!D504</f>
        <v>0.53600000000000003</v>
      </c>
      <c r="E504" s="457">
        <f>'приложение 1.1 '!E504</f>
        <v>0</v>
      </c>
      <c r="F504" s="190">
        <v>20.29</v>
      </c>
      <c r="G504" s="485">
        <f>'приложение 1.1 '!F504</f>
        <v>2018</v>
      </c>
      <c r="H504" s="485">
        <f>'приложение 1.1 '!G504</f>
        <v>2018</v>
      </c>
      <c r="I504" s="159">
        <f>'приложение 1.1 '!H504</f>
        <v>1.34</v>
      </c>
      <c r="J504" s="159">
        <f>'приложение 1.1 '!I504</f>
        <v>1.34</v>
      </c>
      <c r="K504" s="159">
        <f>'приложение 1.1 '!J504</f>
        <v>1.34</v>
      </c>
      <c r="L504" s="159">
        <f>'приложение 1.1 '!K504</f>
        <v>0.53600000000000003</v>
      </c>
      <c r="M504" s="159">
        <f>'приложение 1.1 '!L504</f>
        <v>0</v>
      </c>
      <c r="N504" s="159" t="str">
        <f>'приложение 1.1 '!M504</f>
        <v>-</v>
      </c>
      <c r="O504" s="159" t="str">
        <f>'приложение 1.1 '!N504</f>
        <v>-</v>
      </c>
      <c r="P504" s="159" t="str">
        <f>'приложение 1.1 '!O504</f>
        <v>-</v>
      </c>
      <c r="Q504" s="159" t="str">
        <f>'приложение 1.1 '!P504</f>
        <v>-</v>
      </c>
      <c r="R504" s="159" t="str">
        <f>'приложение 1.1 '!Q504</f>
        <v>-</v>
      </c>
      <c r="S504" s="159" t="str">
        <f>'приложение 1.1 '!R504</f>
        <v>-</v>
      </c>
      <c r="T504" s="159" t="str">
        <f>'приложение 1.1 '!S504</f>
        <v>-</v>
      </c>
      <c r="U504" s="159" t="str">
        <f>'приложение 1.1 '!T504</f>
        <v>-</v>
      </c>
      <c r="V504" s="159">
        <f>'приложение 1.1 '!U504</f>
        <v>0.53600000000000003</v>
      </c>
      <c r="W504" s="159">
        <f>'приложение 1.1 '!V504</f>
        <v>0</v>
      </c>
      <c r="X504" s="159">
        <f>'приложение 1.1 '!W504</f>
        <v>1.34</v>
      </c>
      <c r="Y504" s="159">
        <f>'приложение 1.1 '!X504</f>
        <v>0</v>
      </c>
      <c r="Z504" s="159">
        <f>'приложение 1.1 '!Y504</f>
        <v>0</v>
      </c>
      <c r="AA504" s="159">
        <f>'приложение 1.1 '!Z504</f>
        <v>0</v>
      </c>
      <c r="AB504" s="159">
        <f>'приложение 1.1 '!AA504</f>
        <v>0</v>
      </c>
      <c r="AC504" s="159">
        <f>'приложение 1.1 '!AB504</f>
        <v>1.34</v>
      </c>
    </row>
    <row r="505" spans="1:29" ht="31.5">
      <c r="A505" s="125" t="str">
        <f>'приложение 1.1 '!A505</f>
        <v>2.1.4.33</v>
      </c>
      <c r="B505" s="695" t="str">
        <f>'приложение 1.1 '!B505</f>
        <v>Строительство КЛ-10кВ от РП-2х2500кВА до ТП-2х1000кВА п.Дорожный</v>
      </c>
      <c r="C505" s="485" t="str">
        <f>'приложение 1.1 '!C505</f>
        <v>С/П</v>
      </c>
      <c r="D505" s="457">
        <f>'приложение 1.1 '!D505</f>
        <v>0.372</v>
      </c>
      <c r="E505" s="457">
        <f>'приложение 1.1 '!E505</f>
        <v>0</v>
      </c>
      <c r="F505" s="190">
        <v>18.95</v>
      </c>
      <c r="G505" s="485">
        <f>'приложение 1.1 '!F505</f>
        <v>2020</v>
      </c>
      <c r="H505" s="485">
        <f>'приложение 1.1 '!G505</f>
        <v>2020</v>
      </c>
      <c r="I505" s="159">
        <f>'приложение 1.1 '!H505</f>
        <v>0.92999999999999994</v>
      </c>
      <c r="J505" s="159">
        <f>'приложение 1.1 '!I505</f>
        <v>0.92999999999999994</v>
      </c>
      <c r="K505" s="159">
        <f>'приложение 1.1 '!J505</f>
        <v>0</v>
      </c>
      <c r="L505" s="159" t="str">
        <f>'приложение 1.1 '!K505</f>
        <v>-</v>
      </c>
      <c r="M505" s="159" t="str">
        <f>'приложение 1.1 '!L505</f>
        <v>-</v>
      </c>
      <c r="N505" s="159" t="str">
        <f>'приложение 1.1 '!M505</f>
        <v>-</v>
      </c>
      <c r="O505" s="159" t="str">
        <f>'приложение 1.1 '!N505</f>
        <v>-</v>
      </c>
      <c r="P505" s="159">
        <f>'приложение 1.1 '!O505</f>
        <v>0.372</v>
      </c>
      <c r="Q505" s="159">
        <f>'приложение 1.1 '!P505</f>
        <v>0</v>
      </c>
      <c r="R505" s="159" t="str">
        <f>'приложение 1.1 '!Q505</f>
        <v>-</v>
      </c>
      <c r="S505" s="159" t="str">
        <f>'приложение 1.1 '!R505</f>
        <v>-</v>
      </c>
      <c r="T505" s="159" t="str">
        <f>'приложение 1.1 '!S505</f>
        <v>-</v>
      </c>
      <c r="U505" s="159" t="str">
        <f>'приложение 1.1 '!T505</f>
        <v>-</v>
      </c>
      <c r="V505" s="159">
        <f>'приложение 1.1 '!U505</f>
        <v>0.372</v>
      </c>
      <c r="W505" s="159">
        <f>'приложение 1.1 '!V505</f>
        <v>0</v>
      </c>
      <c r="X505" s="159">
        <f>'приложение 1.1 '!W505</f>
        <v>0</v>
      </c>
      <c r="Y505" s="159">
        <f>'приложение 1.1 '!X505</f>
        <v>0</v>
      </c>
      <c r="Z505" s="159">
        <f>'приложение 1.1 '!Y505</f>
        <v>0.92999999999999994</v>
      </c>
      <c r="AA505" s="159">
        <f>'приложение 1.1 '!Z505</f>
        <v>0</v>
      </c>
      <c r="AB505" s="159">
        <f>'приложение 1.1 '!AA505</f>
        <v>0</v>
      </c>
      <c r="AC505" s="159">
        <f>'приложение 1.1 '!AB505</f>
        <v>0.92999999999999994</v>
      </c>
    </row>
    <row r="506" spans="1:29" ht="31.5">
      <c r="A506" s="125" t="str">
        <f>'приложение 1.1 '!A506</f>
        <v>2.1.4.34</v>
      </c>
      <c r="B506" s="695" t="str">
        <f>'приложение 1.1 '!B506</f>
        <v>Строительство КЛ-10кВ от ТП-2х1000кВА до места врезки в КЛ-10кВ п.Дорожный</v>
      </c>
      <c r="C506" s="485" t="str">
        <f>'приложение 1.1 '!C506</f>
        <v>С/П</v>
      </c>
      <c r="D506" s="457">
        <f>'приложение 1.1 '!D506</f>
        <v>0.628</v>
      </c>
      <c r="E506" s="457">
        <f>'приложение 1.1 '!E506</f>
        <v>0</v>
      </c>
      <c r="F506" s="190">
        <v>20.669999999999998</v>
      </c>
      <c r="G506" s="485">
        <f>'приложение 1.1 '!F506</f>
        <v>2020</v>
      </c>
      <c r="H506" s="485">
        <f>'приложение 1.1 '!G506</f>
        <v>2020</v>
      </c>
      <c r="I506" s="159">
        <f>'приложение 1.1 '!H506</f>
        <v>1.57</v>
      </c>
      <c r="J506" s="159">
        <f>'приложение 1.1 '!I506</f>
        <v>1.57</v>
      </c>
      <c r="K506" s="159">
        <f>'приложение 1.1 '!J506</f>
        <v>0</v>
      </c>
      <c r="L506" s="159" t="str">
        <f>'приложение 1.1 '!K506</f>
        <v>-</v>
      </c>
      <c r="M506" s="159" t="str">
        <f>'приложение 1.1 '!L506</f>
        <v>-</v>
      </c>
      <c r="N506" s="159" t="str">
        <f>'приложение 1.1 '!M506</f>
        <v>-</v>
      </c>
      <c r="O506" s="159" t="str">
        <f>'приложение 1.1 '!N506</f>
        <v>-</v>
      </c>
      <c r="P506" s="159">
        <f>'приложение 1.1 '!O506</f>
        <v>0.628</v>
      </c>
      <c r="Q506" s="159">
        <f>'приложение 1.1 '!P506</f>
        <v>0</v>
      </c>
      <c r="R506" s="159" t="str">
        <f>'приложение 1.1 '!Q506</f>
        <v>-</v>
      </c>
      <c r="S506" s="159" t="str">
        <f>'приложение 1.1 '!R506</f>
        <v>-</v>
      </c>
      <c r="T506" s="159" t="str">
        <f>'приложение 1.1 '!S506</f>
        <v>-</v>
      </c>
      <c r="U506" s="159" t="str">
        <f>'приложение 1.1 '!T506</f>
        <v>-</v>
      </c>
      <c r="V506" s="159">
        <f>'приложение 1.1 '!U506</f>
        <v>0.628</v>
      </c>
      <c r="W506" s="159">
        <f>'приложение 1.1 '!V506</f>
        <v>0</v>
      </c>
      <c r="X506" s="159">
        <f>'приложение 1.1 '!W506</f>
        <v>0</v>
      </c>
      <c r="Y506" s="159">
        <f>'приложение 1.1 '!X506</f>
        <v>0</v>
      </c>
      <c r="Z506" s="159">
        <f>'приложение 1.1 '!Y506</f>
        <v>1.57</v>
      </c>
      <c r="AA506" s="159">
        <f>'приложение 1.1 '!Z506</f>
        <v>0</v>
      </c>
      <c r="AB506" s="159">
        <f>'приложение 1.1 '!AA506</f>
        <v>0</v>
      </c>
      <c r="AC506" s="159">
        <f>'приложение 1.1 '!AB506</f>
        <v>1.57</v>
      </c>
    </row>
    <row r="507" spans="1:29" ht="47.25">
      <c r="A507" s="125" t="str">
        <f>'приложение 1.1 '!A507</f>
        <v>2.1.4.35</v>
      </c>
      <c r="B507" s="695" t="str">
        <f>'приложение 1.1 '!B507</f>
        <v>Строительство КЛ-10кВ от ТП3 до ТП-4 2х1600кВА мкр.42, для электроснабжения детского сада</v>
      </c>
      <c r="C507" s="485" t="str">
        <f>'приложение 1.1 '!C507</f>
        <v>C/П</v>
      </c>
      <c r="D507" s="457">
        <f>'приложение 1.1 '!D507</f>
        <v>0.54400000000000004</v>
      </c>
      <c r="E507" s="457">
        <f>'приложение 1.1 '!E507</f>
        <v>0</v>
      </c>
      <c r="F507" s="190">
        <v>19.29</v>
      </c>
      <c r="G507" s="485">
        <f>'приложение 1.1 '!F507</f>
        <v>2020</v>
      </c>
      <c r="H507" s="485">
        <f>'приложение 1.1 '!G507</f>
        <v>2020</v>
      </c>
      <c r="I507" s="159">
        <f>'приложение 1.1 '!H507</f>
        <v>1.36</v>
      </c>
      <c r="J507" s="159">
        <f>'приложение 1.1 '!I507</f>
        <v>1.36</v>
      </c>
      <c r="K507" s="159">
        <f>'приложение 1.1 '!J507</f>
        <v>0</v>
      </c>
      <c r="L507" s="159" t="str">
        <f>'приложение 1.1 '!K507</f>
        <v>-</v>
      </c>
      <c r="M507" s="159" t="str">
        <f>'приложение 1.1 '!L507</f>
        <v>-</v>
      </c>
      <c r="N507" s="159" t="str">
        <f>'приложение 1.1 '!M507</f>
        <v>-</v>
      </c>
      <c r="O507" s="159" t="str">
        <f>'приложение 1.1 '!N507</f>
        <v>-</v>
      </c>
      <c r="P507" s="159">
        <f>'приложение 1.1 '!O507</f>
        <v>0.54400000000000004</v>
      </c>
      <c r="Q507" s="159">
        <f>'приложение 1.1 '!P507</f>
        <v>0</v>
      </c>
      <c r="R507" s="159" t="str">
        <f>'приложение 1.1 '!Q507</f>
        <v>-</v>
      </c>
      <c r="S507" s="159" t="str">
        <f>'приложение 1.1 '!R507</f>
        <v>-</v>
      </c>
      <c r="T507" s="159" t="str">
        <f>'приложение 1.1 '!S507</f>
        <v>-</v>
      </c>
      <c r="U507" s="159" t="str">
        <f>'приложение 1.1 '!T507</f>
        <v>-</v>
      </c>
      <c r="V507" s="159">
        <f>'приложение 1.1 '!U507</f>
        <v>0.54400000000000004</v>
      </c>
      <c r="W507" s="159">
        <f>'приложение 1.1 '!V507</f>
        <v>0</v>
      </c>
      <c r="X507" s="159">
        <f>'приложение 1.1 '!W507</f>
        <v>0</v>
      </c>
      <c r="Y507" s="159">
        <f>'приложение 1.1 '!X507</f>
        <v>0</v>
      </c>
      <c r="Z507" s="159">
        <f>'приложение 1.1 '!Y507</f>
        <v>1.36</v>
      </c>
      <c r="AA507" s="159">
        <f>'приложение 1.1 '!Z507</f>
        <v>0</v>
      </c>
      <c r="AB507" s="159">
        <f>'приложение 1.1 '!AA507</f>
        <v>0</v>
      </c>
      <c r="AC507" s="159">
        <f>'приложение 1.1 '!AB507</f>
        <v>1.36</v>
      </c>
    </row>
    <row r="508" spans="1:29" ht="31.5">
      <c r="A508" s="125" t="str">
        <f>'приложение 1.1 '!A508</f>
        <v>2.1.4.36</v>
      </c>
      <c r="B508" s="695" t="str">
        <f>'приложение 1.1 '!B508</f>
        <v>Строительство КЛ-10кВ от ТП№1 2х1600кВА до ТП№2 2х1600кВА мкр.51</v>
      </c>
      <c r="C508" s="485" t="str">
        <f>'приложение 1.1 '!C508</f>
        <v>С/П</v>
      </c>
      <c r="D508" s="457">
        <f>'приложение 1.1 '!D508</f>
        <v>0.6</v>
      </c>
      <c r="E508" s="457">
        <f>'приложение 1.1 '!E508</f>
        <v>0</v>
      </c>
      <c r="F508" s="190">
        <v>16.535999999999998</v>
      </c>
      <c r="G508" s="485">
        <f>'приложение 1.1 '!F508</f>
        <v>2019</v>
      </c>
      <c r="H508" s="485">
        <f>'приложение 1.1 '!G508</f>
        <v>2019</v>
      </c>
      <c r="I508" s="159">
        <f>'приложение 1.1 '!H508</f>
        <v>1.5</v>
      </c>
      <c r="J508" s="159">
        <f>'приложение 1.1 '!I508</f>
        <v>1.5</v>
      </c>
      <c r="K508" s="159">
        <f>'приложение 1.1 '!J508</f>
        <v>0</v>
      </c>
      <c r="L508" s="159" t="str">
        <f>'приложение 1.1 '!K508</f>
        <v>-</v>
      </c>
      <c r="M508" s="159" t="str">
        <f>'приложение 1.1 '!L508</f>
        <v>-</v>
      </c>
      <c r="N508" s="159">
        <f>'приложение 1.1 '!M508</f>
        <v>0.6</v>
      </c>
      <c r="O508" s="159">
        <f>'приложение 1.1 '!N508</f>
        <v>0</v>
      </c>
      <c r="P508" s="159" t="str">
        <f>'приложение 1.1 '!O508</f>
        <v>-</v>
      </c>
      <c r="Q508" s="159" t="str">
        <f>'приложение 1.1 '!P508</f>
        <v>-</v>
      </c>
      <c r="R508" s="159" t="str">
        <f>'приложение 1.1 '!Q508</f>
        <v>-</v>
      </c>
      <c r="S508" s="159" t="str">
        <f>'приложение 1.1 '!R508</f>
        <v>-</v>
      </c>
      <c r="T508" s="159" t="str">
        <f>'приложение 1.1 '!S508</f>
        <v>-</v>
      </c>
      <c r="U508" s="159" t="str">
        <f>'приложение 1.1 '!T508</f>
        <v>-</v>
      </c>
      <c r="V508" s="159">
        <f>'приложение 1.1 '!U508</f>
        <v>0.6</v>
      </c>
      <c r="W508" s="159">
        <f>'приложение 1.1 '!V508</f>
        <v>0</v>
      </c>
      <c r="X508" s="159">
        <f>'приложение 1.1 '!W508</f>
        <v>0</v>
      </c>
      <c r="Y508" s="159">
        <f>'приложение 1.1 '!X508</f>
        <v>1.5</v>
      </c>
      <c r="Z508" s="159">
        <f>'приложение 1.1 '!Y508</f>
        <v>0</v>
      </c>
      <c r="AA508" s="159">
        <f>'приложение 1.1 '!Z508</f>
        <v>0</v>
      </c>
      <c r="AB508" s="159">
        <f>'приложение 1.1 '!AA508</f>
        <v>0</v>
      </c>
      <c r="AC508" s="159">
        <f>'приложение 1.1 '!AB508</f>
        <v>1.5</v>
      </c>
    </row>
    <row r="509" spans="1:29" ht="31.5">
      <c r="A509" s="125" t="str">
        <f>'приложение 1.1 '!A509</f>
        <v>2.1.4.37</v>
      </c>
      <c r="B509" s="695" t="str">
        <f>'приложение 1.1 '!B509</f>
        <v>Строительство КЛ-10кВ от ТП№2 2х1600кВА до ТП№3 2х1600кВА мкр.51</v>
      </c>
      <c r="C509" s="485" t="str">
        <f>'приложение 1.1 '!C509</f>
        <v>С/П</v>
      </c>
      <c r="D509" s="457">
        <f>'приложение 1.1 '!D509</f>
        <v>0.55000000000000004</v>
      </c>
      <c r="E509" s="457">
        <f>'приложение 1.1 '!E509</f>
        <v>0</v>
      </c>
      <c r="F509" s="190">
        <v>16.191499999999998</v>
      </c>
      <c r="G509" s="485">
        <f>'приложение 1.1 '!F509</f>
        <v>2019</v>
      </c>
      <c r="H509" s="485">
        <f>'приложение 1.1 '!G509</f>
        <v>2019</v>
      </c>
      <c r="I509" s="159">
        <f>'приложение 1.1 '!H509</f>
        <v>1.375</v>
      </c>
      <c r="J509" s="159">
        <f>'приложение 1.1 '!I509</f>
        <v>1.375</v>
      </c>
      <c r="K509" s="159">
        <f>'приложение 1.1 '!J509</f>
        <v>0</v>
      </c>
      <c r="L509" s="159" t="str">
        <f>'приложение 1.1 '!K509</f>
        <v>-</v>
      </c>
      <c r="M509" s="159" t="str">
        <f>'приложение 1.1 '!L509</f>
        <v>-</v>
      </c>
      <c r="N509" s="159">
        <f>'приложение 1.1 '!M509</f>
        <v>0.55000000000000004</v>
      </c>
      <c r="O509" s="159">
        <f>'приложение 1.1 '!N509</f>
        <v>0</v>
      </c>
      <c r="P509" s="159" t="str">
        <f>'приложение 1.1 '!O509</f>
        <v>-</v>
      </c>
      <c r="Q509" s="159" t="str">
        <f>'приложение 1.1 '!P509</f>
        <v>-</v>
      </c>
      <c r="R509" s="159" t="str">
        <f>'приложение 1.1 '!Q509</f>
        <v>-</v>
      </c>
      <c r="S509" s="159" t="str">
        <f>'приложение 1.1 '!R509</f>
        <v>-</v>
      </c>
      <c r="T509" s="159" t="str">
        <f>'приложение 1.1 '!S509</f>
        <v>-</v>
      </c>
      <c r="U509" s="159" t="str">
        <f>'приложение 1.1 '!T509</f>
        <v>-</v>
      </c>
      <c r="V509" s="159">
        <f>'приложение 1.1 '!U509</f>
        <v>0.55000000000000004</v>
      </c>
      <c r="W509" s="159">
        <f>'приложение 1.1 '!V509</f>
        <v>0</v>
      </c>
      <c r="X509" s="159">
        <f>'приложение 1.1 '!W509</f>
        <v>0</v>
      </c>
      <c r="Y509" s="159">
        <f>'приложение 1.1 '!X509</f>
        <v>1.375</v>
      </c>
      <c r="Z509" s="159">
        <f>'приложение 1.1 '!Y509</f>
        <v>0</v>
      </c>
      <c r="AA509" s="159">
        <f>'приложение 1.1 '!Z509</f>
        <v>0</v>
      </c>
      <c r="AB509" s="159">
        <f>'приложение 1.1 '!AA509</f>
        <v>0</v>
      </c>
      <c r="AC509" s="159">
        <f>'приложение 1.1 '!AB509</f>
        <v>1.375</v>
      </c>
    </row>
    <row r="510" spans="1:29" ht="31.5">
      <c r="A510" s="125" t="str">
        <f>'приложение 1.1 '!A510</f>
        <v>2.1.4.38</v>
      </c>
      <c r="B510" s="695" t="str">
        <f>'приложение 1.1 '!B510</f>
        <v>Строительство КЛ-10кВ от ТП№3 2х1600кВА до ТП№4 2х1600кВА мкр.51</v>
      </c>
      <c r="C510" s="485" t="str">
        <f>'приложение 1.1 '!C510</f>
        <v>С/П</v>
      </c>
      <c r="D510" s="457">
        <f>'приложение 1.1 '!D510</f>
        <v>0.55000000000000004</v>
      </c>
      <c r="E510" s="457">
        <f>'приложение 1.1 '!E510</f>
        <v>0</v>
      </c>
      <c r="F510" s="190">
        <v>12.401999999999999</v>
      </c>
      <c r="G510" s="485">
        <f>'приложение 1.1 '!F510</f>
        <v>2019</v>
      </c>
      <c r="H510" s="485">
        <f>'приложение 1.1 '!G510</f>
        <v>2019</v>
      </c>
      <c r="I510" s="159">
        <f>'приложение 1.1 '!H510</f>
        <v>1.375</v>
      </c>
      <c r="J510" s="159">
        <f>'приложение 1.1 '!I510</f>
        <v>1.375</v>
      </c>
      <c r="K510" s="159">
        <f>'приложение 1.1 '!J510</f>
        <v>0</v>
      </c>
      <c r="L510" s="159" t="str">
        <f>'приложение 1.1 '!K510</f>
        <v>-</v>
      </c>
      <c r="M510" s="159" t="str">
        <f>'приложение 1.1 '!L510</f>
        <v>-</v>
      </c>
      <c r="N510" s="159">
        <f>'приложение 1.1 '!M510</f>
        <v>0.55000000000000004</v>
      </c>
      <c r="O510" s="159">
        <f>'приложение 1.1 '!N510</f>
        <v>0</v>
      </c>
      <c r="P510" s="159" t="str">
        <f>'приложение 1.1 '!O510</f>
        <v>-</v>
      </c>
      <c r="Q510" s="159" t="str">
        <f>'приложение 1.1 '!P510</f>
        <v>-</v>
      </c>
      <c r="R510" s="159" t="str">
        <f>'приложение 1.1 '!Q510</f>
        <v>-</v>
      </c>
      <c r="S510" s="159" t="str">
        <f>'приложение 1.1 '!R510</f>
        <v>-</v>
      </c>
      <c r="T510" s="159" t="str">
        <f>'приложение 1.1 '!S510</f>
        <v>-</v>
      </c>
      <c r="U510" s="159" t="str">
        <f>'приложение 1.1 '!T510</f>
        <v>-</v>
      </c>
      <c r="V510" s="159">
        <f>'приложение 1.1 '!U510</f>
        <v>0.55000000000000004</v>
      </c>
      <c r="W510" s="159">
        <f>'приложение 1.1 '!V510</f>
        <v>0</v>
      </c>
      <c r="X510" s="159">
        <f>'приложение 1.1 '!W510</f>
        <v>0</v>
      </c>
      <c r="Y510" s="159">
        <f>'приложение 1.1 '!X510</f>
        <v>1.375</v>
      </c>
      <c r="Z510" s="159">
        <f>'приложение 1.1 '!Y510</f>
        <v>0</v>
      </c>
      <c r="AA510" s="159">
        <f>'приложение 1.1 '!Z510</f>
        <v>0</v>
      </c>
      <c r="AB510" s="159">
        <f>'приложение 1.1 '!AA510</f>
        <v>0</v>
      </c>
      <c r="AC510" s="159">
        <f>'приложение 1.1 '!AB510</f>
        <v>1.375</v>
      </c>
    </row>
    <row r="511" spans="1:29" ht="31.5">
      <c r="A511" s="125" t="str">
        <f>'приложение 1.1 '!A511</f>
        <v>2.1.4.39</v>
      </c>
      <c r="B511" s="695" t="str">
        <f>'приложение 1.1 '!B511</f>
        <v>Строительство КЛ-10кВ от ТП№4 2х1600кВА до ТП№5 2х1600кВА мкр.51</v>
      </c>
      <c r="C511" s="485" t="str">
        <f>'приложение 1.1 '!C511</f>
        <v>С/П</v>
      </c>
      <c r="D511" s="457">
        <f>'приложение 1.1 '!D511</f>
        <v>0.55000000000000004</v>
      </c>
      <c r="E511" s="457">
        <f>'приложение 1.1 '!E511</f>
        <v>0</v>
      </c>
      <c r="F511" s="190">
        <v>18.602999999999998</v>
      </c>
      <c r="G511" s="485">
        <f>'приложение 1.1 '!F511</f>
        <v>2019</v>
      </c>
      <c r="H511" s="485">
        <f>'приложение 1.1 '!G511</f>
        <v>2019</v>
      </c>
      <c r="I511" s="159">
        <f>'приложение 1.1 '!H511</f>
        <v>1.375</v>
      </c>
      <c r="J511" s="159">
        <f>'приложение 1.1 '!I511</f>
        <v>1.375</v>
      </c>
      <c r="K511" s="159">
        <f>'приложение 1.1 '!J511</f>
        <v>0</v>
      </c>
      <c r="L511" s="159" t="str">
        <f>'приложение 1.1 '!K511</f>
        <v>-</v>
      </c>
      <c r="M511" s="159" t="str">
        <f>'приложение 1.1 '!L511</f>
        <v>-</v>
      </c>
      <c r="N511" s="159">
        <f>'приложение 1.1 '!M511</f>
        <v>0.55000000000000004</v>
      </c>
      <c r="O511" s="159">
        <f>'приложение 1.1 '!N511</f>
        <v>0</v>
      </c>
      <c r="P511" s="159" t="str">
        <f>'приложение 1.1 '!O511</f>
        <v>-</v>
      </c>
      <c r="Q511" s="159" t="str">
        <f>'приложение 1.1 '!P511</f>
        <v>-</v>
      </c>
      <c r="R511" s="159" t="str">
        <f>'приложение 1.1 '!Q511</f>
        <v>-</v>
      </c>
      <c r="S511" s="159" t="str">
        <f>'приложение 1.1 '!R511</f>
        <v>-</v>
      </c>
      <c r="T511" s="159" t="str">
        <f>'приложение 1.1 '!S511</f>
        <v>-</v>
      </c>
      <c r="U511" s="159" t="str">
        <f>'приложение 1.1 '!T511</f>
        <v>-</v>
      </c>
      <c r="V511" s="159">
        <f>'приложение 1.1 '!U511</f>
        <v>0.55000000000000004</v>
      </c>
      <c r="W511" s="159">
        <f>'приложение 1.1 '!V511</f>
        <v>0</v>
      </c>
      <c r="X511" s="159">
        <f>'приложение 1.1 '!W511</f>
        <v>0</v>
      </c>
      <c r="Y511" s="159">
        <f>'приложение 1.1 '!X511</f>
        <v>1.375</v>
      </c>
      <c r="Z511" s="159">
        <f>'приложение 1.1 '!Y511</f>
        <v>0</v>
      </c>
      <c r="AA511" s="159">
        <f>'приложение 1.1 '!Z511</f>
        <v>0</v>
      </c>
      <c r="AB511" s="159">
        <f>'приложение 1.1 '!AA511</f>
        <v>0</v>
      </c>
      <c r="AC511" s="159">
        <f>'приложение 1.1 '!AB511</f>
        <v>1.375</v>
      </c>
    </row>
    <row r="512" spans="1:29" ht="31.5">
      <c r="A512" s="125" t="str">
        <f>'приложение 1.1 '!A512</f>
        <v>2.1.4.40</v>
      </c>
      <c r="B512" s="695" t="str">
        <f>'приложение 1.1 '!B512</f>
        <v>Строительство КЛ-10кВ от ТП№5 2х1600кВА до ТП№6 2х1600кВА мкр.51</v>
      </c>
      <c r="C512" s="485" t="str">
        <f>'приложение 1.1 '!C512</f>
        <v>C/П</v>
      </c>
      <c r="D512" s="457">
        <f>'приложение 1.1 '!D512</f>
        <v>0.55000000000000004</v>
      </c>
      <c r="E512" s="457">
        <f>'приложение 1.1 '!E512</f>
        <v>0</v>
      </c>
      <c r="F512" s="190">
        <v>17.913999999999998</v>
      </c>
      <c r="G512" s="485">
        <f>'приложение 1.1 '!F512</f>
        <v>2019</v>
      </c>
      <c r="H512" s="485">
        <f>'приложение 1.1 '!G512</f>
        <v>2019</v>
      </c>
      <c r="I512" s="159">
        <f>'приложение 1.1 '!H512</f>
        <v>1.375</v>
      </c>
      <c r="J512" s="159">
        <f>'приложение 1.1 '!I512</f>
        <v>1.375</v>
      </c>
      <c r="K512" s="159">
        <f>'приложение 1.1 '!J512</f>
        <v>0</v>
      </c>
      <c r="L512" s="159" t="str">
        <f>'приложение 1.1 '!K512</f>
        <v>-</v>
      </c>
      <c r="M512" s="159" t="str">
        <f>'приложение 1.1 '!L512</f>
        <v>-</v>
      </c>
      <c r="N512" s="159">
        <f>'приложение 1.1 '!M512</f>
        <v>0.55000000000000004</v>
      </c>
      <c r="O512" s="159">
        <f>'приложение 1.1 '!N512</f>
        <v>0</v>
      </c>
      <c r="P512" s="159" t="str">
        <f>'приложение 1.1 '!O512</f>
        <v>-</v>
      </c>
      <c r="Q512" s="159" t="str">
        <f>'приложение 1.1 '!P512</f>
        <v>-</v>
      </c>
      <c r="R512" s="159" t="str">
        <f>'приложение 1.1 '!Q512</f>
        <v>-</v>
      </c>
      <c r="S512" s="159" t="str">
        <f>'приложение 1.1 '!R512</f>
        <v>-</v>
      </c>
      <c r="T512" s="159" t="str">
        <f>'приложение 1.1 '!S512</f>
        <v>-</v>
      </c>
      <c r="U512" s="159" t="str">
        <f>'приложение 1.1 '!T512</f>
        <v>-</v>
      </c>
      <c r="V512" s="159">
        <f>'приложение 1.1 '!U512</f>
        <v>0.55000000000000004</v>
      </c>
      <c r="W512" s="159">
        <f>'приложение 1.1 '!V512</f>
        <v>0</v>
      </c>
      <c r="X512" s="159">
        <f>'приложение 1.1 '!W512</f>
        <v>0</v>
      </c>
      <c r="Y512" s="159">
        <f>'приложение 1.1 '!X512</f>
        <v>1.375</v>
      </c>
      <c r="Z512" s="159">
        <f>'приложение 1.1 '!Y512</f>
        <v>0</v>
      </c>
      <c r="AA512" s="159">
        <f>'приложение 1.1 '!Z512</f>
        <v>0</v>
      </c>
      <c r="AB512" s="159">
        <f>'приложение 1.1 '!AA512</f>
        <v>0</v>
      </c>
      <c r="AC512" s="159">
        <f>'приложение 1.1 '!AB512</f>
        <v>1.375</v>
      </c>
    </row>
    <row r="513" spans="1:29" ht="31.5">
      <c r="A513" s="125" t="str">
        <f>'приложение 1.1 '!A513</f>
        <v>2.1.4.41</v>
      </c>
      <c r="B513" s="695" t="str">
        <f>'приложение 1.1 '!B513</f>
        <v>Строительство КЛ-10кВ от ТП№6 2х1600кВА до ТП№7 2х1600кВА мкр.51</v>
      </c>
      <c r="C513" s="485" t="str">
        <f>'приложение 1.1 '!C513</f>
        <v>C/П</v>
      </c>
      <c r="D513" s="457">
        <f>'приложение 1.1 '!D513</f>
        <v>0.55000000000000004</v>
      </c>
      <c r="E513" s="457">
        <f>'приложение 1.1 '!E513</f>
        <v>0</v>
      </c>
      <c r="F513" s="190">
        <v>18.258499999999998</v>
      </c>
      <c r="G513" s="485">
        <f>'приложение 1.1 '!F513</f>
        <v>2020</v>
      </c>
      <c r="H513" s="485">
        <f>'приложение 1.1 '!G513</f>
        <v>2020</v>
      </c>
      <c r="I513" s="159">
        <f>'приложение 1.1 '!H513</f>
        <v>1.375</v>
      </c>
      <c r="J513" s="159">
        <f>'приложение 1.1 '!I513</f>
        <v>1.375</v>
      </c>
      <c r="K513" s="159">
        <f>'приложение 1.1 '!J513</f>
        <v>0</v>
      </c>
      <c r="L513" s="159" t="str">
        <f>'приложение 1.1 '!K513</f>
        <v>-</v>
      </c>
      <c r="M513" s="159" t="str">
        <f>'приложение 1.1 '!L513</f>
        <v>-</v>
      </c>
      <c r="N513" s="159" t="str">
        <f>'приложение 1.1 '!M513</f>
        <v>-</v>
      </c>
      <c r="O513" s="159" t="str">
        <f>'приложение 1.1 '!N513</f>
        <v>-</v>
      </c>
      <c r="P513" s="159">
        <f>'приложение 1.1 '!O513</f>
        <v>0.55000000000000004</v>
      </c>
      <c r="Q513" s="159">
        <f>'приложение 1.1 '!P513</f>
        <v>0</v>
      </c>
      <c r="R513" s="159" t="str">
        <f>'приложение 1.1 '!Q513</f>
        <v>-</v>
      </c>
      <c r="S513" s="159" t="str">
        <f>'приложение 1.1 '!R513</f>
        <v>-</v>
      </c>
      <c r="T513" s="159" t="str">
        <f>'приложение 1.1 '!S513</f>
        <v>-</v>
      </c>
      <c r="U513" s="159" t="str">
        <f>'приложение 1.1 '!T513</f>
        <v>-</v>
      </c>
      <c r="V513" s="159">
        <f>'приложение 1.1 '!U513</f>
        <v>0.55000000000000004</v>
      </c>
      <c r="W513" s="159">
        <f>'приложение 1.1 '!V513</f>
        <v>0</v>
      </c>
      <c r="X513" s="159">
        <f>'приложение 1.1 '!W513</f>
        <v>0</v>
      </c>
      <c r="Y513" s="159">
        <f>'приложение 1.1 '!X513</f>
        <v>0</v>
      </c>
      <c r="Z513" s="159">
        <f>'приложение 1.1 '!Y513</f>
        <v>1.375</v>
      </c>
      <c r="AA513" s="159">
        <f>'приложение 1.1 '!Z513</f>
        <v>0</v>
      </c>
      <c r="AB513" s="159">
        <f>'приложение 1.1 '!AA513</f>
        <v>0</v>
      </c>
      <c r="AC513" s="159">
        <f>'приложение 1.1 '!AB513</f>
        <v>1.375</v>
      </c>
    </row>
    <row r="514" spans="1:29" ht="31.5">
      <c r="A514" s="125" t="str">
        <f>'приложение 1.1 '!A514</f>
        <v>2.1.4.42</v>
      </c>
      <c r="B514" s="695" t="str">
        <f>'приложение 1.1 '!B514</f>
        <v>Строительство КЛ-10кВ от ТП№7 2х1600кВА до ТП№8 2х1600кВА мкр.51</v>
      </c>
      <c r="C514" s="485" t="str">
        <f>'приложение 1.1 '!C514</f>
        <v>C/П</v>
      </c>
      <c r="D514" s="457">
        <f>'приложение 1.1 '!D514</f>
        <v>0.55000000000000004</v>
      </c>
      <c r="E514" s="457">
        <f>'приложение 1.1 '!E514</f>
        <v>0</v>
      </c>
      <c r="F514" s="190">
        <v>17.913999999999998</v>
      </c>
      <c r="G514" s="485">
        <f>'приложение 1.1 '!F514</f>
        <v>2020</v>
      </c>
      <c r="H514" s="485">
        <f>'приложение 1.1 '!G514</f>
        <v>2020</v>
      </c>
      <c r="I514" s="159">
        <f>'приложение 1.1 '!H514</f>
        <v>1.375</v>
      </c>
      <c r="J514" s="159">
        <f>'приложение 1.1 '!I514</f>
        <v>1.375</v>
      </c>
      <c r="K514" s="159">
        <f>'приложение 1.1 '!J514</f>
        <v>0</v>
      </c>
      <c r="L514" s="159" t="str">
        <f>'приложение 1.1 '!K514</f>
        <v>-</v>
      </c>
      <c r="M514" s="159" t="str">
        <f>'приложение 1.1 '!L514</f>
        <v>-</v>
      </c>
      <c r="N514" s="159" t="str">
        <f>'приложение 1.1 '!M514</f>
        <v>-</v>
      </c>
      <c r="O514" s="159" t="str">
        <f>'приложение 1.1 '!N514</f>
        <v>-</v>
      </c>
      <c r="P514" s="159">
        <f>'приложение 1.1 '!O514</f>
        <v>0.55000000000000004</v>
      </c>
      <c r="Q514" s="159">
        <f>'приложение 1.1 '!P514</f>
        <v>0</v>
      </c>
      <c r="R514" s="159" t="str">
        <f>'приложение 1.1 '!Q514</f>
        <v>-</v>
      </c>
      <c r="S514" s="159" t="str">
        <f>'приложение 1.1 '!R514</f>
        <v>-</v>
      </c>
      <c r="T514" s="159" t="str">
        <f>'приложение 1.1 '!S514</f>
        <v>-</v>
      </c>
      <c r="U514" s="159" t="str">
        <f>'приложение 1.1 '!T514</f>
        <v>-</v>
      </c>
      <c r="V514" s="159">
        <f>'приложение 1.1 '!U514</f>
        <v>0.55000000000000004</v>
      </c>
      <c r="W514" s="159">
        <f>'приложение 1.1 '!V514</f>
        <v>0</v>
      </c>
      <c r="X514" s="159">
        <f>'приложение 1.1 '!W514</f>
        <v>0</v>
      </c>
      <c r="Y514" s="159">
        <f>'приложение 1.1 '!X514</f>
        <v>0</v>
      </c>
      <c r="Z514" s="159">
        <f>'приложение 1.1 '!Y514</f>
        <v>1.375</v>
      </c>
      <c r="AA514" s="159">
        <f>'приложение 1.1 '!Z514</f>
        <v>0</v>
      </c>
      <c r="AB514" s="159">
        <f>'приложение 1.1 '!AA514</f>
        <v>0</v>
      </c>
      <c r="AC514" s="159">
        <f>'приложение 1.1 '!AB514</f>
        <v>1.375</v>
      </c>
    </row>
    <row r="515" spans="1:29" ht="31.5">
      <c r="A515" s="125" t="str">
        <f>'приложение 1.1 '!A515</f>
        <v>2.1.4.43</v>
      </c>
      <c r="B515" s="695" t="str">
        <f>'приложение 1.1 '!B515</f>
        <v>Строительство КЛ-10кВ до ТП№1 2х1600кВА мкр.51</v>
      </c>
      <c r="C515" s="485" t="str">
        <f>'приложение 1.1 '!C515</f>
        <v>C/П</v>
      </c>
      <c r="D515" s="457">
        <f>'приложение 1.1 '!D515</f>
        <v>0.55000000000000004</v>
      </c>
      <c r="E515" s="457">
        <f>'приложение 1.1 '!E515</f>
        <v>0</v>
      </c>
      <c r="F515" s="190">
        <v>17.569499999999998</v>
      </c>
      <c r="G515" s="485">
        <f>'приложение 1.1 '!F515</f>
        <v>2020</v>
      </c>
      <c r="H515" s="485">
        <f>'приложение 1.1 '!G515</f>
        <v>2020</v>
      </c>
      <c r="I515" s="159">
        <f>'приложение 1.1 '!H515</f>
        <v>1.375</v>
      </c>
      <c r="J515" s="159">
        <f>'приложение 1.1 '!I515</f>
        <v>1.375</v>
      </c>
      <c r="K515" s="159">
        <f>'приложение 1.1 '!J515</f>
        <v>0</v>
      </c>
      <c r="L515" s="159" t="str">
        <f>'приложение 1.1 '!K515</f>
        <v>-</v>
      </c>
      <c r="M515" s="159" t="str">
        <f>'приложение 1.1 '!L515</f>
        <v>-</v>
      </c>
      <c r="N515" s="159" t="str">
        <f>'приложение 1.1 '!M515</f>
        <v>-</v>
      </c>
      <c r="O515" s="159" t="str">
        <f>'приложение 1.1 '!N515</f>
        <v>-</v>
      </c>
      <c r="P515" s="159">
        <f>'приложение 1.1 '!O515</f>
        <v>0.55000000000000004</v>
      </c>
      <c r="Q515" s="159">
        <f>'приложение 1.1 '!P515</f>
        <v>0</v>
      </c>
      <c r="R515" s="159" t="str">
        <f>'приложение 1.1 '!Q515</f>
        <v>-</v>
      </c>
      <c r="S515" s="159" t="str">
        <f>'приложение 1.1 '!R515</f>
        <v>-</v>
      </c>
      <c r="T515" s="159" t="str">
        <f>'приложение 1.1 '!S515</f>
        <v>-</v>
      </c>
      <c r="U515" s="159" t="str">
        <f>'приложение 1.1 '!T515</f>
        <v>-</v>
      </c>
      <c r="V515" s="159">
        <f>'приложение 1.1 '!U515</f>
        <v>0.55000000000000004</v>
      </c>
      <c r="W515" s="159">
        <f>'приложение 1.1 '!V515</f>
        <v>0</v>
      </c>
      <c r="X515" s="159">
        <f>'приложение 1.1 '!W515</f>
        <v>0</v>
      </c>
      <c r="Y515" s="159">
        <f>'приложение 1.1 '!X515</f>
        <v>0</v>
      </c>
      <c r="Z515" s="159">
        <f>'приложение 1.1 '!Y515</f>
        <v>1.375</v>
      </c>
      <c r="AA515" s="159">
        <f>'приложение 1.1 '!Z515</f>
        <v>0</v>
      </c>
      <c r="AB515" s="159">
        <f>'приложение 1.1 '!AA515</f>
        <v>0</v>
      </c>
      <c r="AC515" s="159">
        <f>'приложение 1.1 '!AB515</f>
        <v>1.375</v>
      </c>
    </row>
    <row r="516" spans="1:29">
      <c r="A516" s="681" t="str">
        <f>'приложение 1.1 '!A516</f>
        <v>2.1.5.</v>
      </c>
      <c r="B516" s="694" t="str">
        <f>'приложение 1.1 '!B516</f>
        <v>Кабельные линии 0,4кВ</v>
      </c>
      <c r="C516" s="661"/>
      <c r="D516" s="680"/>
      <c r="E516" s="680"/>
      <c r="F516" s="512"/>
      <c r="G516" s="661"/>
      <c r="H516" s="661"/>
      <c r="I516" s="514"/>
      <c r="J516" s="514"/>
      <c r="K516" s="514"/>
      <c r="L516" s="514"/>
      <c r="M516" s="514"/>
      <c r="N516" s="514"/>
      <c r="O516" s="514"/>
      <c r="P516" s="514"/>
      <c r="Q516" s="514"/>
      <c r="R516" s="514"/>
      <c r="S516" s="514"/>
      <c r="T516" s="514"/>
      <c r="U516" s="514"/>
      <c r="V516" s="514"/>
      <c r="W516" s="514"/>
      <c r="X516" s="514"/>
      <c r="Y516" s="514"/>
      <c r="Z516" s="514"/>
      <c r="AA516" s="514"/>
      <c r="AB516" s="514"/>
      <c r="AC516" s="514"/>
    </row>
    <row r="517" spans="1:29" ht="31.5">
      <c r="A517" s="125" t="str">
        <f>'приложение 1.1 '!A517</f>
        <v>2.1.5.1</v>
      </c>
      <c r="B517" s="695" t="str">
        <f>'приложение 1.1 '!B517</f>
        <v>Строительство ВЛ-0,4кВ от КТПН№1 ДНТ "Барсовское"</v>
      </c>
      <c r="C517" s="485" t="str">
        <f>'приложение 1.1 '!C517</f>
        <v>C/П</v>
      </c>
      <c r="D517" s="457">
        <f>'приложение 1.1 '!D517</f>
        <v>2</v>
      </c>
      <c r="E517" s="457">
        <f>'приложение 1.1 '!E517</f>
        <v>0</v>
      </c>
      <c r="F517" s="190">
        <v>16.880499999999998</v>
      </c>
      <c r="G517" s="485">
        <f>'приложение 1.1 '!F517</f>
        <v>2018</v>
      </c>
      <c r="H517" s="485">
        <f>'приложение 1.1 '!G517</f>
        <v>2018</v>
      </c>
      <c r="I517" s="159">
        <f>'приложение 1.1 '!H517</f>
        <v>3.6</v>
      </c>
      <c r="J517" s="159">
        <f>'приложение 1.1 '!I517</f>
        <v>3.6</v>
      </c>
      <c r="K517" s="159">
        <f>'приложение 1.1 '!J517</f>
        <v>3.6</v>
      </c>
      <c r="L517" s="159">
        <f>'приложение 1.1 '!K517</f>
        <v>2</v>
      </c>
      <c r="M517" s="159">
        <f>'приложение 1.1 '!L517</f>
        <v>0</v>
      </c>
      <c r="N517" s="159" t="str">
        <f>'приложение 1.1 '!M517</f>
        <v>-</v>
      </c>
      <c r="O517" s="159" t="str">
        <f>'приложение 1.1 '!N517</f>
        <v>-</v>
      </c>
      <c r="P517" s="159" t="str">
        <f>'приложение 1.1 '!O517</f>
        <v>-</v>
      </c>
      <c r="Q517" s="159" t="str">
        <f>'приложение 1.1 '!P517</f>
        <v>-</v>
      </c>
      <c r="R517" s="159" t="str">
        <f>'приложение 1.1 '!Q517</f>
        <v>-</v>
      </c>
      <c r="S517" s="159" t="str">
        <f>'приложение 1.1 '!R517</f>
        <v>-</v>
      </c>
      <c r="T517" s="159" t="str">
        <f>'приложение 1.1 '!S517</f>
        <v>-</v>
      </c>
      <c r="U517" s="159" t="str">
        <f>'приложение 1.1 '!T517</f>
        <v>-</v>
      </c>
      <c r="V517" s="159">
        <f>'приложение 1.1 '!U517</f>
        <v>2</v>
      </c>
      <c r="W517" s="159">
        <f>'приложение 1.1 '!V517</f>
        <v>0</v>
      </c>
      <c r="X517" s="159">
        <f>'приложение 1.1 '!W517</f>
        <v>3.6</v>
      </c>
      <c r="Y517" s="159">
        <f>'приложение 1.1 '!X517</f>
        <v>0</v>
      </c>
      <c r="Z517" s="159">
        <f>'приложение 1.1 '!Y517</f>
        <v>0</v>
      </c>
      <c r="AA517" s="159">
        <f>'приложение 1.1 '!Z517</f>
        <v>0</v>
      </c>
      <c r="AB517" s="159">
        <f>'приложение 1.1 '!AA517</f>
        <v>0</v>
      </c>
      <c r="AC517" s="159">
        <f>'приложение 1.1 '!AB517</f>
        <v>3.6</v>
      </c>
    </row>
    <row r="518" spans="1:29" ht="31.5">
      <c r="A518" s="125" t="str">
        <f>'приложение 1.1 '!A518</f>
        <v>2.1.5.2</v>
      </c>
      <c r="B518" s="695" t="str">
        <f>'приложение 1.1 '!B518</f>
        <v>Строительство ВЛ-0,4кВ от КТПН№2 ДНТ "Барсовское"</v>
      </c>
      <c r="C518" s="485" t="str">
        <f>'приложение 1.1 '!C518</f>
        <v>С/П</v>
      </c>
      <c r="D518" s="457">
        <f>'приложение 1.1 '!D518</f>
        <v>2</v>
      </c>
      <c r="E518" s="457">
        <f>'приложение 1.1 '!E518</f>
        <v>0</v>
      </c>
      <c r="F518" s="190">
        <v>20.669999999999998</v>
      </c>
      <c r="G518" s="485">
        <f>'приложение 1.1 '!F518</f>
        <v>2018</v>
      </c>
      <c r="H518" s="485">
        <f>'приложение 1.1 '!G518</f>
        <v>2018</v>
      </c>
      <c r="I518" s="159">
        <f>'приложение 1.1 '!H518</f>
        <v>3.6</v>
      </c>
      <c r="J518" s="159">
        <f>'приложение 1.1 '!I518</f>
        <v>3.6</v>
      </c>
      <c r="K518" s="159">
        <f>'приложение 1.1 '!J518</f>
        <v>3.6</v>
      </c>
      <c r="L518" s="159">
        <f>'приложение 1.1 '!K518</f>
        <v>2</v>
      </c>
      <c r="M518" s="159">
        <f>'приложение 1.1 '!L518</f>
        <v>0</v>
      </c>
      <c r="N518" s="159" t="str">
        <f>'приложение 1.1 '!M518</f>
        <v>-</v>
      </c>
      <c r="O518" s="159" t="str">
        <f>'приложение 1.1 '!N518</f>
        <v>-</v>
      </c>
      <c r="P518" s="159" t="str">
        <f>'приложение 1.1 '!O518</f>
        <v>-</v>
      </c>
      <c r="Q518" s="159" t="str">
        <f>'приложение 1.1 '!P518</f>
        <v>-</v>
      </c>
      <c r="R518" s="159" t="str">
        <f>'приложение 1.1 '!Q518</f>
        <v>-</v>
      </c>
      <c r="S518" s="159" t="str">
        <f>'приложение 1.1 '!R518</f>
        <v>-</v>
      </c>
      <c r="T518" s="159" t="str">
        <f>'приложение 1.1 '!S518</f>
        <v>-</v>
      </c>
      <c r="U518" s="159" t="str">
        <f>'приложение 1.1 '!T518</f>
        <v>-</v>
      </c>
      <c r="V518" s="159">
        <f>'приложение 1.1 '!U518</f>
        <v>2</v>
      </c>
      <c r="W518" s="159">
        <f>'приложение 1.1 '!V518</f>
        <v>0</v>
      </c>
      <c r="X518" s="159">
        <f>'приложение 1.1 '!W518</f>
        <v>3.6</v>
      </c>
      <c r="Y518" s="159">
        <f>'приложение 1.1 '!X518</f>
        <v>0</v>
      </c>
      <c r="Z518" s="159">
        <f>'приложение 1.1 '!Y518</f>
        <v>0</v>
      </c>
      <c r="AA518" s="159">
        <f>'приложение 1.1 '!Z518</f>
        <v>0</v>
      </c>
      <c r="AB518" s="159">
        <f>'приложение 1.1 '!AA518</f>
        <v>0</v>
      </c>
      <c r="AC518" s="159">
        <f>'приложение 1.1 '!AB518</f>
        <v>3.6</v>
      </c>
    </row>
    <row r="519" spans="1:29" ht="31.5">
      <c r="A519" s="125" t="str">
        <f>'приложение 1.1 '!A519</f>
        <v>2.1.5.3</v>
      </c>
      <c r="B519" s="695" t="str">
        <f>'приложение 1.1 '!B519</f>
        <v>Строительство ВЛ-0,4кВ от КТПН-400кВА ДНТ "Чистые пруды"</v>
      </c>
      <c r="C519" s="485" t="str">
        <f>'приложение 1.1 '!C519</f>
        <v>С/П</v>
      </c>
      <c r="D519" s="457">
        <f>'приложение 1.1 '!D519</f>
        <v>2</v>
      </c>
      <c r="E519" s="457">
        <f>'приложение 1.1 '!E519</f>
        <v>0</v>
      </c>
      <c r="F519" s="190">
        <v>12.401999999999999</v>
      </c>
      <c r="G519" s="485">
        <f>'приложение 1.1 '!F519</f>
        <v>2018</v>
      </c>
      <c r="H519" s="485">
        <f>'приложение 1.1 '!G519</f>
        <v>2018</v>
      </c>
      <c r="I519" s="159">
        <f>'приложение 1.1 '!H519</f>
        <v>3.6</v>
      </c>
      <c r="J519" s="159">
        <f>'приложение 1.1 '!I519</f>
        <v>3.6</v>
      </c>
      <c r="K519" s="159">
        <f>'приложение 1.1 '!J519</f>
        <v>3.6</v>
      </c>
      <c r="L519" s="159">
        <f>'приложение 1.1 '!K519</f>
        <v>2</v>
      </c>
      <c r="M519" s="159">
        <f>'приложение 1.1 '!L519</f>
        <v>0</v>
      </c>
      <c r="N519" s="159" t="str">
        <f>'приложение 1.1 '!M519</f>
        <v>-</v>
      </c>
      <c r="O519" s="159" t="str">
        <f>'приложение 1.1 '!N519</f>
        <v>-</v>
      </c>
      <c r="P519" s="159" t="str">
        <f>'приложение 1.1 '!O519</f>
        <v>-</v>
      </c>
      <c r="Q519" s="159" t="str">
        <f>'приложение 1.1 '!P519</f>
        <v>-</v>
      </c>
      <c r="R519" s="159" t="str">
        <f>'приложение 1.1 '!Q519</f>
        <v>-</v>
      </c>
      <c r="S519" s="159" t="str">
        <f>'приложение 1.1 '!R519</f>
        <v>-</v>
      </c>
      <c r="T519" s="159" t="str">
        <f>'приложение 1.1 '!S519</f>
        <v>-</v>
      </c>
      <c r="U519" s="159" t="str">
        <f>'приложение 1.1 '!T519</f>
        <v>-</v>
      </c>
      <c r="V519" s="159">
        <f>'приложение 1.1 '!U519</f>
        <v>2</v>
      </c>
      <c r="W519" s="159">
        <f>'приложение 1.1 '!V519</f>
        <v>0</v>
      </c>
      <c r="X519" s="159">
        <f>'приложение 1.1 '!W519</f>
        <v>3.6</v>
      </c>
      <c r="Y519" s="159">
        <f>'приложение 1.1 '!X519</f>
        <v>0</v>
      </c>
      <c r="Z519" s="159">
        <f>'приложение 1.1 '!Y519</f>
        <v>0</v>
      </c>
      <c r="AA519" s="159">
        <f>'приложение 1.1 '!Z519</f>
        <v>0</v>
      </c>
      <c r="AB519" s="159">
        <f>'приложение 1.1 '!AA519</f>
        <v>0</v>
      </c>
      <c r="AC519" s="159">
        <f>'приложение 1.1 '!AB519</f>
        <v>3.6</v>
      </c>
    </row>
    <row r="520" spans="1:29" ht="47.25">
      <c r="A520" s="125" t="str">
        <f>'приложение 1.1 '!A520</f>
        <v>2.1.5.4</v>
      </c>
      <c r="B520" s="695" t="str">
        <f>'приложение 1.1 '!B520</f>
        <v>Строительство ВЛ-0,4кВ Садоводческое товарищество "Энергетик-2" рабочих и служащих Сургутской ГРЭС-1</v>
      </c>
      <c r="C520" s="485" t="str">
        <f>'приложение 1.1 '!C520</f>
        <v>С/П</v>
      </c>
      <c r="D520" s="457">
        <f>'приложение 1.1 '!D520</f>
        <v>3.5</v>
      </c>
      <c r="E520" s="457">
        <f>'приложение 1.1 '!E520</f>
        <v>0</v>
      </c>
      <c r="F520" s="190">
        <v>16.535999999999998</v>
      </c>
      <c r="G520" s="485">
        <f>'приложение 1.1 '!F520</f>
        <v>2020</v>
      </c>
      <c r="H520" s="485">
        <f>'приложение 1.1 '!G520</f>
        <v>2020</v>
      </c>
      <c r="I520" s="159">
        <f>'приложение 1.1 '!H520</f>
        <v>6.3</v>
      </c>
      <c r="J520" s="159">
        <f>'приложение 1.1 '!I520</f>
        <v>6.3</v>
      </c>
      <c r="K520" s="159">
        <f>'приложение 1.1 '!J520</f>
        <v>0</v>
      </c>
      <c r="L520" s="159" t="str">
        <f>'приложение 1.1 '!K520</f>
        <v>-</v>
      </c>
      <c r="M520" s="159" t="str">
        <f>'приложение 1.1 '!L520</f>
        <v>-</v>
      </c>
      <c r="N520" s="159" t="str">
        <f>'приложение 1.1 '!M520</f>
        <v>-</v>
      </c>
      <c r="O520" s="159" t="str">
        <f>'приложение 1.1 '!N520</f>
        <v>-</v>
      </c>
      <c r="P520" s="159">
        <f>'приложение 1.1 '!O520</f>
        <v>3.5</v>
      </c>
      <c r="Q520" s="159">
        <f>'приложение 1.1 '!P520</f>
        <v>0</v>
      </c>
      <c r="R520" s="159" t="str">
        <f>'приложение 1.1 '!Q520</f>
        <v>-</v>
      </c>
      <c r="S520" s="159" t="str">
        <f>'приложение 1.1 '!R520</f>
        <v>-</v>
      </c>
      <c r="T520" s="159" t="str">
        <f>'приложение 1.1 '!S520</f>
        <v>-</v>
      </c>
      <c r="U520" s="159" t="str">
        <f>'приложение 1.1 '!T520</f>
        <v>-</v>
      </c>
      <c r="V520" s="159">
        <f>'приложение 1.1 '!U520</f>
        <v>3.5</v>
      </c>
      <c r="W520" s="159">
        <f>'приложение 1.1 '!V520</f>
        <v>0</v>
      </c>
      <c r="X520" s="159">
        <f>'приложение 1.1 '!W520</f>
        <v>0</v>
      </c>
      <c r="Y520" s="159">
        <f>'приложение 1.1 '!X520</f>
        <v>0</v>
      </c>
      <c r="Z520" s="159">
        <f>'приложение 1.1 '!Y520</f>
        <v>6.3</v>
      </c>
      <c r="AA520" s="159">
        <f>'приложение 1.1 '!Z520</f>
        <v>0</v>
      </c>
      <c r="AB520" s="159">
        <f>'приложение 1.1 '!AA520</f>
        <v>0</v>
      </c>
      <c r="AC520" s="159">
        <f>'приложение 1.1 '!AB520</f>
        <v>6.3</v>
      </c>
    </row>
    <row r="521" spans="1:29" ht="31.5">
      <c r="A521" s="125" t="str">
        <f>'приложение 1.1 '!A521</f>
        <v>2.1.5.5</v>
      </c>
      <c r="B521" s="695" t="str">
        <f>'приложение 1.1 '!B521</f>
        <v>Строительство ВЛ-0,4кВ ПСТ  "№30 Дорожник"</v>
      </c>
      <c r="C521" s="485" t="str">
        <f>'приложение 1.1 '!C521</f>
        <v>С/П</v>
      </c>
      <c r="D521" s="457">
        <f>'приложение 1.1 '!D521</f>
        <v>3.5</v>
      </c>
      <c r="E521" s="457">
        <f>'приложение 1.1 '!E521</f>
        <v>0</v>
      </c>
      <c r="F521" s="190">
        <v>14.468999999999999</v>
      </c>
      <c r="G521" s="485">
        <f>'приложение 1.1 '!F521</f>
        <v>2020</v>
      </c>
      <c r="H521" s="485">
        <f>'приложение 1.1 '!G521</f>
        <v>2020</v>
      </c>
      <c r="I521" s="159">
        <f>'приложение 1.1 '!H521</f>
        <v>6.3</v>
      </c>
      <c r="J521" s="159">
        <f>'приложение 1.1 '!I521</f>
        <v>6.3</v>
      </c>
      <c r="K521" s="159">
        <f>'приложение 1.1 '!J521</f>
        <v>0</v>
      </c>
      <c r="L521" s="159" t="str">
        <f>'приложение 1.1 '!K521</f>
        <v>-</v>
      </c>
      <c r="M521" s="159" t="str">
        <f>'приложение 1.1 '!L521</f>
        <v>-</v>
      </c>
      <c r="N521" s="159" t="str">
        <f>'приложение 1.1 '!M521</f>
        <v>-</v>
      </c>
      <c r="O521" s="159" t="str">
        <f>'приложение 1.1 '!N521</f>
        <v>-</v>
      </c>
      <c r="P521" s="159">
        <f>'приложение 1.1 '!O521</f>
        <v>3.5</v>
      </c>
      <c r="Q521" s="159">
        <f>'приложение 1.1 '!P521</f>
        <v>0</v>
      </c>
      <c r="R521" s="159" t="str">
        <f>'приложение 1.1 '!Q521</f>
        <v>-</v>
      </c>
      <c r="S521" s="159" t="str">
        <f>'приложение 1.1 '!R521</f>
        <v>-</v>
      </c>
      <c r="T521" s="159" t="str">
        <f>'приложение 1.1 '!S521</f>
        <v>-</v>
      </c>
      <c r="U521" s="159" t="str">
        <f>'приложение 1.1 '!T521</f>
        <v>-</v>
      </c>
      <c r="V521" s="159">
        <f>'приложение 1.1 '!U521</f>
        <v>3.5</v>
      </c>
      <c r="W521" s="159">
        <f>'приложение 1.1 '!V521</f>
        <v>0</v>
      </c>
      <c r="X521" s="159">
        <f>'приложение 1.1 '!W521</f>
        <v>0</v>
      </c>
      <c r="Y521" s="159">
        <f>'приложение 1.1 '!X521</f>
        <v>0</v>
      </c>
      <c r="Z521" s="159">
        <f>'приложение 1.1 '!Y521</f>
        <v>6.3</v>
      </c>
      <c r="AA521" s="159">
        <f>'приложение 1.1 '!Z521</f>
        <v>0</v>
      </c>
      <c r="AB521" s="159">
        <f>'приложение 1.1 '!AA521</f>
        <v>0</v>
      </c>
      <c r="AC521" s="159">
        <f>'приложение 1.1 '!AB521</f>
        <v>6.3</v>
      </c>
    </row>
    <row r="522" spans="1:29">
      <c r="A522" s="125" t="str">
        <f>'приложение 1.1 '!A522</f>
        <v>2.1.5.6</v>
      </c>
      <c r="B522" s="695" t="str">
        <f>'приложение 1.1 '!B522</f>
        <v>Строительство ВЛ-0,4кВ ДНТ  "ДРУЖБА"</v>
      </c>
      <c r="C522" s="485" t="str">
        <f>'приложение 1.1 '!C522</f>
        <v>С/П</v>
      </c>
      <c r="D522" s="457">
        <f>'приложение 1.1 '!D522</f>
        <v>3.5</v>
      </c>
      <c r="E522" s="457">
        <f>'приложение 1.1 '!E522</f>
        <v>0</v>
      </c>
      <c r="F522" s="190">
        <v>18.602999999999998</v>
      </c>
      <c r="G522" s="485">
        <f>'приложение 1.1 '!F522</f>
        <v>2020</v>
      </c>
      <c r="H522" s="485">
        <f>'приложение 1.1 '!G522</f>
        <v>2020</v>
      </c>
      <c r="I522" s="159">
        <f>'приложение 1.1 '!H522</f>
        <v>6.3</v>
      </c>
      <c r="J522" s="159">
        <f>'приложение 1.1 '!I522</f>
        <v>6.3</v>
      </c>
      <c r="K522" s="159">
        <f>'приложение 1.1 '!J522</f>
        <v>0</v>
      </c>
      <c r="L522" s="159" t="str">
        <f>'приложение 1.1 '!K522</f>
        <v>-</v>
      </c>
      <c r="M522" s="159" t="str">
        <f>'приложение 1.1 '!L522</f>
        <v>-</v>
      </c>
      <c r="N522" s="159" t="str">
        <f>'приложение 1.1 '!M522</f>
        <v>-</v>
      </c>
      <c r="O522" s="159" t="str">
        <f>'приложение 1.1 '!N522</f>
        <v>-</v>
      </c>
      <c r="P522" s="159">
        <f>'приложение 1.1 '!O522</f>
        <v>3.5</v>
      </c>
      <c r="Q522" s="159">
        <f>'приложение 1.1 '!P522</f>
        <v>0</v>
      </c>
      <c r="R522" s="159" t="str">
        <f>'приложение 1.1 '!Q522</f>
        <v>-</v>
      </c>
      <c r="S522" s="159" t="str">
        <f>'приложение 1.1 '!R522</f>
        <v>-</v>
      </c>
      <c r="T522" s="159" t="str">
        <f>'приложение 1.1 '!S522</f>
        <v>-</v>
      </c>
      <c r="U522" s="159" t="str">
        <f>'приложение 1.1 '!T522</f>
        <v>-</v>
      </c>
      <c r="V522" s="159">
        <f>'приложение 1.1 '!U522</f>
        <v>3.5</v>
      </c>
      <c r="W522" s="159">
        <f>'приложение 1.1 '!V522</f>
        <v>0</v>
      </c>
      <c r="X522" s="159">
        <f>'приложение 1.1 '!W522</f>
        <v>0</v>
      </c>
      <c r="Y522" s="159">
        <f>'приложение 1.1 '!X522</f>
        <v>0</v>
      </c>
      <c r="Z522" s="159">
        <f>'приложение 1.1 '!Y522</f>
        <v>6.3</v>
      </c>
      <c r="AA522" s="159">
        <f>'приложение 1.1 '!Z522</f>
        <v>0</v>
      </c>
      <c r="AB522" s="159">
        <f>'приложение 1.1 '!AA522</f>
        <v>0</v>
      </c>
      <c r="AC522" s="159">
        <f>'приложение 1.1 '!AB522</f>
        <v>6.3</v>
      </c>
    </row>
    <row r="523" spans="1:29" ht="31.5">
      <c r="A523" s="125" t="str">
        <f>'приложение 1.1 '!A523</f>
        <v>2.1.5.7</v>
      </c>
      <c r="B523" s="695" t="str">
        <f>'приложение 1.1 '!B523</f>
        <v>Строительство ВЛ-0,4кВ ПКС "Крылья Сургута",</v>
      </c>
      <c r="C523" s="485" t="str">
        <f>'приложение 1.1 '!C523</f>
        <v>С/П</v>
      </c>
      <c r="D523" s="457">
        <f>'приложение 1.1 '!D523</f>
        <v>3.5</v>
      </c>
      <c r="E523" s="457">
        <f>'приложение 1.1 '!E523</f>
        <v>0</v>
      </c>
      <c r="F523" s="190">
        <v>18.947499999999998</v>
      </c>
      <c r="G523" s="485">
        <f>'приложение 1.1 '!F523</f>
        <v>2020</v>
      </c>
      <c r="H523" s="485">
        <f>'приложение 1.1 '!G523</f>
        <v>2020</v>
      </c>
      <c r="I523" s="159">
        <f>'приложение 1.1 '!H523</f>
        <v>6.3</v>
      </c>
      <c r="J523" s="159">
        <f>'приложение 1.1 '!I523</f>
        <v>6.3</v>
      </c>
      <c r="K523" s="159">
        <f>'приложение 1.1 '!J523</f>
        <v>0</v>
      </c>
      <c r="L523" s="159" t="str">
        <f>'приложение 1.1 '!K523</f>
        <v>-</v>
      </c>
      <c r="M523" s="159" t="str">
        <f>'приложение 1.1 '!L523</f>
        <v>-</v>
      </c>
      <c r="N523" s="159" t="str">
        <f>'приложение 1.1 '!M523</f>
        <v>-</v>
      </c>
      <c r="O523" s="159" t="str">
        <f>'приложение 1.1 '!N523</f>
        <v>-</v>
      </c>
      <c r="P523" s="159">
        <f>'приложение 1.1 '!O523</f>
        <v>3.5</v>
      </c>
      <c r="Q523" s="159">
        <f>'приложение 1.1 '!P523</f>
        <v>0</v>
      </c>
      <c r="R523" s="159" t="str">
        <f>'приложение 1.1 '!Q523</f>
        <v>-</v>
      </c>
      <c r="S523" s="159" t="str">
        <f>'приложение 1.1 '!R523</f>
        <v>-</v>
      </c>
      <c r="T523" s="159" t="str">
        <f>'приложение 1.1 '!S523</f>
        <v>-</v>
      </c>
      <c r="U523" s="159" t="str">
        <f>'приложение 1.1 '!T523</f>
        <v>-</v>
      </c>
      <c r="V523" s="159">
        <f>'приложение 1.1 '!U523</f>
        <v>3.5</v>
      </c>
      <c r="W523" s="159">
        <f>'приложение 1.1 '!V523</f>
        <v>0</v>
      </c>
      <c r="X523" s="159">
        <f>'приложение 1.1 '!W523</f>
        <v>0</v>
      </c>
      <c r="Y523" s="159">
        <f>'приложение 1.1 '!X523</f>
        <v>0</v>
      </c>
      <c r="Z523" s="159">
        <f>'приложение 1.1 '!Y523</f>
        <v>6.3</v>
      </c>
      <c r="AA523" s="159">
        <f>'приложение 1.1 '!Z523</f>
        <v>0</v>
      </c>
      <c r="AB523" s="159">
        <f>'приложение 1.1 '!AA523</f>
        <v>0</v>
      </c>
      <c r="AC523" s="159">
        <f>'приложение 1.1 '!AB523</f>
        <v>6.3</v>
      </c>
    </row>
    <row r="524" spans="1:29">
      <c r="A524" s="125" t="str">
        <f>'приложение 1.1 '!A524</f>
        <v>2.1.5.8</v>
      </c>
      <c r="B524" s="695" t="str">
        <f>'приложение 1.1 '!B524</f>
        <v>Строительство ВЛ-0,4кВ СТ № 52 "Лесное"</v>
      </c>
      <c r="C524" s="485" t="str">
        <f>'приложение 1.1 '!C524</f>
        <v>С/П</v>
      </c>
      <c r="D524" s="457">
        <f>'приложение 1.1 '!D524</f>
        <v>3.5</v>
      </c>
      <c r="E524" s="457">
        <f>'приложение 1.1 '!E524</f>
        <v>0</v>
      </c>
      <c r="F524" s="190">
        <v>20.325499999999998</v>
      </c>
      <c r="G524" s="485">
        <f>'приложение 1.1 '!F524</f>
        <v>2020</v>
      </c>
      <c r="H524" s="485">
        <f>'приложение 1.1 '!G524</f>
        <v>2020</v>
      </c>
      <c r="I524" s="159">
        <f>'приложение 1.1 '!H524</f>
        <v>6.3</v>
      </c>
      <c r="J524" s="159">
        <f>'приложение 1.1 '!I524</f>
        <v>6.3</v>
      </c>
      <c r="K524" s="159">
        <f>'приложение 1.1 '!J524</f>
        <v>0</v>
      </c>
      <c r="L524" s="159" t="str">
        <f>'приложение 1.1 '!K524</f>
        <v>-</v>
      </c>
      <c r="M524" s="159" t="str">
        <f>'приложение 1.1 '!L524</f>
        <v>-</v>
      </c>
      <c r="N524" s="159" t="str">
        <f>'приложение 1.1 '!M524</f>
        <v>-</v>
      </c>
      <c r="O524" s="159" t="str">
        <f>'приложение 1.1 '!N524</f>
        <v>-</v>
      </c>
      <c r="P524" s="159">
        <f>'приложение 1.1 '!O524</f>
        <v>3.5</v>
      </c>
      <c r="Q524" s="159">
        <f>'приложение 1.1 '!P524</f>
        <v>0</v>
      </c>
      <c r="R524" s="159" t="str">
        <f>'приложение 1.1 '!Q524</f>
        <v>-</v>
      </c>
      <c r="S524" s="159" t="str">
        <f>'приложение 1.1 '!R524</f>
        <v>-</v>
      </c>
      <c r="T524" s="159" t="str">
        <f>'приложение 1.1 '!S524</f>
        <v>-</v>
      </c>
      <c r="U524" s="159" t="str">
        <f>'приложение 1.1 '!T524</f>
        <v>-</v>
      </c>
      <c r="V524" s="159">
        <f>'приложение 1.1 '!U524</f>
        <v>3.5</v>
      </c>
      <c r="W524" s="159">
        <f>'приложение 1.1 '!V524</f>
        <v>0</v>
      </c>
      <c r="X524" s="159">
        <f>'приложение 1.1 '!W524</f>
        <v>0</v>
      </c>
      <c r="Y524" s="159">
        <f>'приложение 1.1 '!X524</f>
        <v>0</v>
      </c>
      <c r="Z524" s="159">
        <f>'приложение 1.1 '!Y524</f>
        <v>6.3</v>
      </c>
      <c r="AA524" s="159">
        <f>'приложение 1.1 '!Z524</f>
        <v>0</v>
      </c>
      <c r="AB524" s="159">
        <f>'приложение 1.1 '!AA524</f>
        <v>0</v>
      </c>
      <c r="AC524" s="159">
        <f>'приложение 1.1 '!AB524</f>
        <v>6.3</v>
      </c>
    </row>
    <row r="525" spans="1:29" ht="31.5">
      <c r="A525" s="125" t="str">
        <f>'приложение 1.1 '!A525</f>
        <v>2.1.5.9</v>
      </c>
      <c r="B525" s="695" t="str">
        <f>'приложение 1.1 '!B525</f>
        <v>Строительство ВЛ-0,4кВ СНТ  "Чистые пруды"</v>
      </c>
      <c r="C525" s="485" t="str">
        <f>'приложение 1.1 '!C525</f>
        <v>С/П</v>
      </c>
      <c r="D525" s="457">
        <f>'приложение 1.1 '!D525</f>
        <v>3.5</v>
      </c>
      <c r="E525" s="457">
        <f>'приложение 1.1 '!E525</f>
        <v>0</v>
      </c>
      <c r="F525" s="190">
        <v>18.258499999999998</v>
      </c>
      <c r="G525" s="485">
        <f>'приложение 1.1 '!F525</f>
        <v>2022</v>
      </c>
      <c r="H525" s="485">
        <f>'приложение 1.1 '!G525</f>
        <v>2022</v>
      </c>
      <c r="I525" s="159">
        <f>'приложение 1.1 '!H525</f>
        <v>6.3</v>
      </c>
      <c r="J525" s="159">
        <f>'приложение 1.1 '!I525</f>
        <v>6.3</v>
      </c>
      <c r="K525" s="159">
        <f>'приложение 1.1 '!J525</f>
        <v>0</v>
      </c>
      <c r="L525" s="159" t="str">
        <f>'приложение 1.1 '!K525</f>
        <v>-</v>
      </c>
      <c r="M525" s="159" t="str">
        <f>'приложение 1.1 '!L525</f>
        <v>-</v>
      </c>
      <c r="N525" s="159" t="str">
        <f>'приложение 1.1 '!M525</f>
        <v>-</v>
      </c>
      <c r="O525" s="159" t="str">
        <f>'приложение 1.1 '!N525</f>
        <v>-</v>
      </c>
      <c r="P525" s="159" t="str">
        <f>'приложение 1.1 '!O525</f>
        <v>-</v>
      </c>
      <c r="Q525" s="159" t="str">
        <f>'приложение 1.1 '!P525</f>
        <v>-</v>
      </c>
      <c r="R525" s="159" t="str">
        <f>'приложение 1.1 '!Q525</f>
        <v>-</v>
      </c>
      <c r="S525" s="159" t="str">
        <f>'приложение 1.1 '!R525</f>
        <v>-</v>
      </c>
      <c r="T525" s="159">
        <f>'приложение 1.1 '!S525</f>
        <v>3.5</v>
      </c>
      <c r="U525" s="159">
        <f>'приложение 1.1 '!T525</f>
        <v>0</v>
      </c>
      <c r="V525" s="159">
        <f>'приложение 1.1 '!U525</f>
        <v>3.5</v>
      </c>
      <c r="W525" s="159">
        <f>'приложение 1.1 '!V525</f>
        <v>0</v>
      </c>
      <c r="X525" s="159">
        <f>'приложение 1.1 '!W525</f>
        <v>0</v>
      </c>
      <c r="Y525" s="159">
        <f>'приложение 1.1 '!X525</f>
        <v>0</v>
      </c>
      <c r="Z525" s="159">
        <f>'приложение 1.1 '!Y525</f>
        <v>0</v>
      </c>
      <c r="AA525" s="159">
        <f>'приложение 1.1 '!Z525</f>
        <v>0</v>
      </c>
      <c r="AB525" s="159">
        <f>'приложение 1.1 '!AA525</f>
        <v>6.3</v>
      </c>
      <c r="AC525" s="159">
        <f>'приложение 1.1 '!AB525</f>
        <v>6.3</v>
      </c>
    </row>
    <row r="526" spans="1:29" ht="31.5">
      <c r="A526" s="125" t="str">
        <f>'приложение 1.1 '!A526</f>
        <v>2.1.5.10</v>
      </c>
      <c r="B526" s="695" t="str">
        <f>'приложение 1.1 '!B526</f>
        <v>Строительство ВЛ-0,4кВ ПССК "Чернореченский"</v>
      </c>
      <c r="C526" s="485" t="str">
        <f>'приложение 1.1 '!C526</f>
        <v>С/П</v>
      </c>
      <c r="D526" s="457">
        <f>'приложение 1.1 '!D526</f>
        <v>3.5</v>
      </c>
      <c r="E526" s="457">
        <f>'приложение 1.1 '!E526</f>
        <v>0</v>
      </c>
      <c r="F526" s="190">
        <v>17.913999999999998</v>
      </c>
      <c r="G526" s="485">
        <f>'приложение 1.1 '!F526</f>
        <v>2022</v>
      </c>
      <c r="H526" s="485">
        <f>'приложение 1.1 '!G526</f>
        <v>2022</v>
      </c>
      <c r="I526" s="159">
        <f>'приложение 1.1 '!H526</f>
        <v>6.3</v>
      </c>
      <c r="J526" s="159">
        <f>'приложение 1.1 '!I526</f>
        <v>6.3</v>
      </c>
      <c r="K526" s="159">
        <f>'приложение 1.1 '!J526</f>
        <v>0</v>
      </c>
      <c r="L526" s="159" t="str">
        <f>'приложение 1.1 '!K526</f>
        <v>-</v>
      </c>
      <c r="M526" s="159" t="str">
        <f>'приложение 1.1 '!L526</f>
        <v>-</v>
      </c>
      <c r="N526" s="159" t="str">
        <f>'приложение 1.1 '!M526</f>
        <v>-</v>
      </c>
      <c r="O526" s="159" t="str">
        <f>'приложение 1.1 '!N526</f>
        <v>-</v>
      </c>
      <c r="P526" s="159" t="str">
        <f>'приложение 1.1 '!O526</f>
        <v>-</v>
      </c>
      <c r="Q526" s="159" t="str">
        <f>'приложение 1.1 '!P526</f>
        <v>-</v>
      </c>
      <c r="R526" s="159" t="str">
        <f>'приложение 1.1 '!Q526</f>
        <v>-</v>
      </c>
      <c r="S526" s="159" t="str">
        <f>'приложение 1.1 '!R526</f>
        <v>-</v>
      </c>
      <c r="T526" s="159">
        <f>'приложение 1.1 '!S526</f>
        <v>3.5</v>
      </c>
      <c r="U526" s="159">
        <f>'приложение 1.1 '!T526</f>
        <v>0</v>
      </c>
      <c r="V526" s="159">
        <f>'приложение 1.1 '!U526</f>
        <v>3.5</v>
      </c>
      <c r="W526" s="159">
        <f>'приложение 1.1 '!V526</f>
        <v>0</v>
      </c>
      <c r="X526" s="159">
        <f>'приложение 1.1 '!W526</f>
        <v>0</v>
      </c>
      <c r="Y526" s="159">
        <f>'приложение 1.1 '!X526</f>
        <v>0</v>
      </c>
      <c r="Z526" s="159">
        <f>'приложение 1.1 '!Y526</f>
        <v>0</v>
      </c>
      <c r="AA526" s="159">
        <f>'приложение 1.1 '!Z526</f>
        <v>0</v>
      </c>
      <c r="AB526" s="159">
        <f>'приложение 1.1 '!AA526</f>
        <v>6.3</v>
      </c>
      <c r="AC526" s="159">
        <f>'приложение 1.1 '!AB526</f>
        <v>6.3</v>
      </c>
    </row>
    <row r="527" spans="1:29" ht="31.5">
      <c r="A527" s="125" t="str">
        <f>'приложение 1.1 '!A527</f>
        <v>2.1.5.11</v>
      </c>
      <c r="B527" s="695" t="str">
        <f>'приложение 1.1 '!B527</f>
        <v>Строительство ВЛ-0,4кВ ПСДСК    "ПОДВОДНИК"</v>
      </c>
      <c r="C527" s="485" t="str">
        <f>'приложение 1.1 '!C527</f>
        <v>С/П</v>
      </c>
      <c r="D527" s="457">
        <f>'приложение 1.1 '!D527</f>
        <v>3.5</v>
      </c>
      <c r="E527" s="457">
        <f>'приложение 1.1 '!E527</f>
        <v>0</v>
      </c>
      <c r="F527" s="190">
        <v>17.569499999999998</v>
      </c>
      <c r="G527" s="485">
        <f>'приложение 1.1 '!F527</f>
        <v>2022</v>
      </c>
      <c r="H527" s="485">
        <f>'приложение 1.1 '!G527</f>
        <v>2022</v>
      </c>
      <c r="I527" s="159">
        <f>'приложение 1.1 '!H527</f>
        <v>6.3</v>
      </c>
      <c r="J527" s="159">
        <f>'приложение 1.1 '!I527</f>
        <v>6.3</v>
      </c>
      <c r="K527" s="159">
        <f>'приложение 1.1 '!J527</f>
        <v>0</v>
      </c>
      <c r="L527" s="159" t="str">
        <f>'приложение 1.1 '!K527</f>
        <v>-</v>
      </c>
      <c r="M527" s="159" t="str">
        <f>'приложение 1.1 '!L527</f>
        <v>-</v>
      </c>
      <c r="N527" s="159" t="str">
        <f>'приложение 1.1 '!M527</f>
        <v>-</v>
      </c>
      <c r="O527" s="159" t="str">
        <f>'приложение 1.1 '!N527</f>
        <v>-</v>
      </c>
      <c r="P527" s="159" t="str">
        <f>'приложение 1.1 '!O527</f>
        <v>-</v>
      </c>
      <c r="Q527" s="159" t="str">
        <f>'приложение 1.1 '!P527</f>
        <v>-</v>
      </c>
      <c r="R527" s="159" t="str">
        <f>'приложение 1.1 '!Q527</f>
        <v>-</v>
      </c>
      <c r="S527" s="159" t="str">
        <f>'приложение 1.1 '!R527</f>
        <v>-</v>
      </c>
      <c r="T527" s="159">
        <f>'приложение 1.1 '!S527</f>
        <v>3.5</v>
      </c>
      <c r="U527" s="159">
        <f>'приложение 1.1 '!T527</f>
        <v>0</v>
      </c>
      <c r="V527" s="159">
        <f>'приложение 1.1 '!U527</f>
        <v>3.5</v>
      </c>
      <c r="W527" s="159">
        <f>'приложение 1.1 '!V527</f>
        <v>0</v>
      </c>
      <c r="X527" s="159">
        <f>'приложение 1.1 '!W527</f>
        <v>0</v>
      </c>
      <c r="Y527" s="159">
        <f>'приложение 1.1 '!X527</f>
        <v>0</v>
      </c>
      <c r="Z527" s="159">
        <f>'приложение 1.1 '!Y527</f>
        <v>0</v>
      </c>
      <c r="AA527" s="159">
        <f>'приложение 1.1 '!Z527</f>
        <v>0</v>
      </c>
      <c r="AB527" s="159">
        <f>'приложение 1.1 '!AA527</f>
        <v>6.3</v>
      </c>
      <c r="AC527" s="159">
        <f>'приложение 1.1 '!AB527</f>
        <v>6.3</v>
      </c>
    </row>
    <row r="528" spans="1:29" ht="31.5">
      <c r="A528" s="125" t="str">
        <f>'приложение 1.1 '!A528</f>
        <v>2.1.5.12</v>
      </c>
      <c r="B528" s="695" t="str">
        <f>'приложение 1.1 '!B528</f>
        <v>Строительство ВЛ-0,4кВ СОПК "Родничок" № 61</v>
      </c>
      <c r="C528" s="485" t="str">
        <f>'приложение 1.1 '!C528</f>
        <v>С/П</v>
      </c>
      <c r="D528" s="457">
        <f>'приложение 1.1 '!D528</f>
        <v>3.5</v>
      </c>
      <c r="E528" s="457">
        <f>'приложение 1.1 '!E528</f>
        <v>0</v>
      </c>
      <c r="F528" s="190">
        <v>17.224999999999998</v>
      </c>
      <c r="G528" s="485">
        <f>'приложение 1.1 '!F528</f>
        <v>2022</v>
      </c>
      <c r="H528" s="485">
        <f>'приложение 1.1 '!G528</f>
        <v>2022</v>
      </c>
      <c r="I528" s="159">
        <f>'приложение 1.1 '!H528</f>
        <v>6.3</v>
      </c>
      <c r="J528" s="159">
        <f>'приложение 1.1 '!I528</f>
        <v>6.3</v>
      </c>
      <c r="K528" s="159">
        <f>'приложение 1.1 '!J528</f>
        <v>0</v>
      </c>
      <c r="L528" s="159" t="str">
        <f>'приложение 1.1 '!K528</f>
        <v>-</v>
      </c>
      <c r="M528" s="159" t="str">
        <f>'приложение 1.1 '!L528</f>
        <v>-</v>
      </c>
      <c r="N528" s="159" t="str">
        <f>'приложение 1.1 '!M528</f>
        <v>-</v>
      </c>
      <c r="O528" s="159" t="str">
        <f>'приложение 1.1 '!N528</f>
        <v>-</v>
      </c>
      <c r="P528" s="159" t="str">
        <f>'приложение 1.1 '!O528</f>
        <v>-</v>
      </c>
      <c r="Q528" s="159" t="str">
        <f>'приложение 1.1 '!P528</f>
        <v>-</v>
      </c>
      <c r="R528" s="159" t="str">
        <f>'приложение 1.1 '!Q528</f>
        <v>-</v>
      </c>
      <c r="S528" s="159" t="str">
        <f>'приложение 1.1 '!R528</f>
        <v>-</v>
      </c>
      <c r="T528" s="159">
        <f>'приложение 1.1 '!S528</f>
        <v>3.5</v>
      </c>
      <c r="U528" s="159">
        <f>'приложение 1.1 '!T528</f>
        <v>0</v>
      </c>
      <c r="V528" s="159">
        <f>'приложение 1.1 '!U528</f>
        <v>3.5</v>
      </c>
      <c r="W528" s="159">
        <f>'приложение 1.1 '!V528</f>
        <v>0</v>
      </c>
      <c r="X528" s="159">
        <f>'приложение 1.1 '!W528</f>
        <v>0</v>
      </c>
      <c r="Y528" s="159">
        <f>'приложение 1.1 '!X528</f>
        <v>0</v>
      </c>
      <c r="Z528" s="159">
        <f>'приложение 1.1 '!Y528</f>
        <v>0</v>
      </c>
      <c r="AA528" s="159">
        <f>'приложение 1.1 '!Z528</f>
        <v>0</v>
      </c>
      <c r="AB528" s="159">
        <f>'приложение 1.1 '!AA528</f>
        <v>6.3</v>
      </c>
      <c r="AC528" s="159">
        <f>'приложение 1.1 '!AB528</f>
        <v>6.3</v>
      </c>
    </row>
    <row r="529" spans="1:29">
      <c r="A529" s="125" t="str">
        <f>'приложение 1.1 '!A529</f>
        <v>2.1.5.13</v>
      </c>
      <c r="B529" s="695" t="str">
        <f>'приложение 1.1 '!B529</f>
        <v>Строительство ВЛ-0,4кВ СНТ "Газовик"</v>
      </c>
      <c r="C529" s="485" t="str">
        <f>'приложение 1.1 '!C529</f>
        <v>С/П</v>
      </c>
      <c r="D529" s="457">
        <f>'приложение 1.1 '!D529</f>
        <v>3.5</v>
      </c>
      <c r="E529" s="457">
        <f>'приложение 1.1 '!E529</f>
        <v>0</v>
      </c>
      <c r="F529" s="190">
        <v>16.880499999999998</v>
      </c>
      <c r="G529" s="485">
        <f>'приложение 1.1 '!F529</f>
        <v>2022</v>
      </c>
      <c r="H529" s="485">
        <f>'приложение 1.1 '!G529</f>
        <v>2022</v>
      </c>
      <c r="I529" s="159">
        <f>'приложение 1.1 '!H529</f>
        <v>6.3</v>
      </c>
      <c r="J529" s="159">
        <f>'приложение 1.1 '!I529</f>
        <v>6.3</v>
      </c>
      <c r="K529" s="159">
        <f>'приложение 1.1 '!J529</f>
        <v>0</v>
      </c>
      <c r="L529" s="159" t="str">
        <f>'приложение 1.1 '!K529</f>
        <v>-</v>
      </c>
      <c r="M529" s="159" t="str">
        <f>'приложение 1.1 '!L529</f>
        <v>-</v>
      </c>
      <c r="N529" s="159" t="str">
        <f>'приложение 1.1 '!M529</f>
        <v>-</v>
      </c>
      <c r="O529" s="159" t="str">
        <f>'приложение 1.1 '!N529</f>
        <v>-</v>
      </c>
      <c r="P529" s="159" t="str">
        <f>'приложение 1.1 '!O529</f>
        <v>-</v>
      </c>
      <c r="Q529" s="159" t="str">
        <f>'приложение 1.1 '!P529</f>
        <v>-</v>
      </c>
      <c r="R529" s="159" t="str">
        <f>'приложение 1.1 '!Q529</f>
        <v>-</v>
      </c>
      <c r="S529" s="159" t="str">
        <f>'приложение 1.1 '!R529</f>
        <v>-</v>
      </c>
      <c r="T529" s="159">
        <f>'приложение 1.1 '!S529</f>
        <v>3.5</v>
      </c>
      <c r="U529" s="159">
        <f>'приложение 1.1 '!T529</f>
        <v>0</v>
      </c>
      <c r="V529" s="159">
        <f>'приложение 1.1 '!U529</f>
        <v>3.5</v>
      </c>
      <c r="W529" s="159">
        <f>'приложение 1.1 '!V529</f>
        <v>0</v>
      </c>
      <c r="X529" s="159">
        <f>'приложение 1.1 '!W529</f>
        <v>0</v>
      </c>
      <c r="Y529" s="159">
        <f>'приложение 1.1 '!X529</f>
        <v>0</v>
      </c>
      <c r="Z529" s="159">
        <f>'приложение 1.1 '!Y529</f>
        <v>0</v>
      </c>
      <c r="AA529" s="159">
        <f>'приложение 1.1 '!Z529</f>
        <v>0</v>
      </c>
      <c r="AB529" s="159">
        <f>'приложение 1.1 '!AA529</f>
        <v>6.3</v>
      </c>
      <c r="AC529" s="159">
        <f>'приложение 1.1 '!AB529</f>
        <v>6.3</v>
      </c>
    </row>
    <row r="530" spans="1:29">
      <c r="A530" s="125" t="str">
        <f>'приложение 1.1 '!A530</f>
        <v>2.1.5.14</v>
      </c>
      <c r="B530" s="695" t="str">
        <f>'приложение 1.1 '!B530</f>
        <v>Строительство ВЛ-0,4кВ СТ  № 13 "МАЙ"</v>
      </c>
      <c r="C530" s="485" t="str">
        <f>'приложение 1.1 '!C530</f>
        <v>С/П</v>
      </c>
      <c r="D530" s="457">
        <f>'приложение 1.1 '!D530</f>
        <v>3.5</v>
      </c>
      <c r="E530" s="457">
        <f>'приложение 1.1 '!E530</f>
        <v>0</v>
      </c>
      <c r="F530" s="190">
        <v>20.669999999999998</v>
      </c>
      <c r="G530" s="485">
        <f>'приложение 1.1 '!F530</f>
        <v>2022</v>
      </c>
      <c r="H530" s="485">
        <f>'приложение 1.1 '!G530</f>
        <v>2022</v>
      </c>
      <c r="I530" s="159">
        <f>'приложение 1.1 '!H530</f>
        <v>6.3</v>
      </c>
      <c r="J530" s="159">
        <f>'приложение 1.1 '!I530</f>
        <v>6.3</v>
      </c>
      <c r="K530" s="159">
        <f>'приложение 1.1 '!J530</f>
        <v>0</v>
      </c>
      <c r="L530" s="159" t="str">
        <f>'приложение 1.1 '!K530</f>
        <v>-</v>
      </c>
      <c r="M530" s="159" t="str">
        <f>'приложение 1.1 '!L530</f>
        <v>-</v>
      </c>
      <c r="N530" s="159" t="str">
        <f>'приложение 1.1 '!M530</f>
        <v>-</v>
      </c>
      <c r="O530" s="159" t="str">
        <f>'приложение 1.1 '!N530</f>
        <v>-</v>
      </c>
      <c r="P530" s="159" t="str">
        <f>'приложение 1.1 '!O530</f>
        <v>-</v>
      </c>
      <c r="Q530" s="159" t="str">
        <f>'приложение 1.1 '!P530</f>
        <v>-</v>
      </c>
      <c r="R530" s="159" t="str">
        <f>'приложение 1.1 '!Q530</f>
        <v>-</v>
      </c>
      <c r="S530" s="159" t="str">
        <f>'приложение 1.1 '!R530</f>
        <v>-</v>
      </c>
      <c r="T530" s="159">
        <f>'приложение 1.1 '!S530</f>
        <v>3.5</v>
      </c>
      <c r="U530" s="159">
        <f>'приложение 1.1 '!T530</f>
        <v>0</v>
      </c>
      <c r="V530" s="159">
        <f>'приложение 1.1 '!U530</f>
        <v>3.5</v>
      </c>
      <c r="W530" s="159">
        <f>'приложение 1.1 '!V530</f>
        <v>0</v>
      </c>
      <c r="X530" s="159">
        <f>'приложение 1.1 '!W530</f>
        <v>0</v>
      </c>
      <c r="Y530" s="159">
        <f>'приложение 1.1 '!X530</f>
        <v>0</v>
      </c>
      <c r="Z530" s="159">
        <f>'приложение 1.1 '!Y530</f>
        <v>0</v>
      </c>
      <c r="AA530" s="159">
        <f>'приложение 1.1 '!Z530</f>
        <v>0</v>
      </c>
      <c r="AB530" s="159">
        <f>'приложение 1.1 '!AA530</f>
        <v>6.3</v>
      </c>
      <c r="AC530" s="159">
        <f>'приложение 1.1 '!AB530</f>
        <v>6.3</v>
      </c>
    </row>
    <row r="531" spans="1:29" ht="31.5">
      <c r="A531" s="125" t="str">
        <f>'приложение 1.1 '!A531</f>
        <v>2.1.5.15</v>
      </c>
      <c r="B531" s="695" t="str">
        <f>'приложение 1.1 '!B531</f>
        <v>Строительство ВЛ-0,4кВ ПДК "Крылья Сургута"-2</v>
      </c>
      <c r="C531" s="485" t="str">
        <f>'приложение 1.1 '!C531</f>
        <v>С/П</v>
      </c>
      <c r="D531" s="457">
        <f>'приложение 1.1 '!D531</f>
        <v>3.5</v>
      </c>
      <c r="E531" s="457">
        <f>'приложение 1.1 '!E531</f>
        <v>0</v>
      </c>
      <c r="F531" s="190">
        <v>12.401999999999999</v>
      </c>
      <c r="G531" s="485">
        <f>'приложение 1.1 '!F531</f>
        <v>2022</v>
      </c>
      <c r="H531" s="485">
        <f>'приложение 1.1 '!G531</f>
        <v>2022</v>
      </c>
      <c r="I531" s="159">
        <f>'приложение 1.1 '!H531</f>
        <v>6.3</v>
      </c>
      <c r="J531" s="159">
        <f>'приложение 1.1 '!I531</f>
        <v>6.3</v>
      </c>
      <c r="K531" s="159">
        <f>'приложение 1.1 '!J531</f>
        <v>0</v>
      </c>
      <c r="L531" s="159" t="str">
        <f>'приложение 1.1 '!K531</f>
        <v>-</v>
      </c>
      <c r="M531" s="159" t="str">
        <f>'приложение 1.1 '!L531</f>
        <v>-</v>
      </c>
      <c r="N531" s="159" t="str">
        <f>'приложение 1.1 '!M531</f>
        <v>-</v>
      </c>
      <c r="O531" s="159" t="str">
        <f>'приложение 1.1 '!N531</f>
        <v>-</v>
      </c>
      <c r="P531" s="159" t="str">
        <f>'приложение 1.1 '!O531</f>
        <v>-</v>
      </c>
      <c r="Q531" s="159" t="str">
        <f>'приложение 1.1 '!P531</f>
        <v>-</v>
      </c>
      <c r="R531" s="159" t="str">
        <f>'приложение 1.1 '!Q531</f>
        <v>-</v>
      </c>
      <c r="S531" s="159" t="str">
        <f>'приложение 1.1 '!R531</f>
        <v>-</v>
      </c>
      <c r="T531" s="159">
        <f>'приложение 1.1 '!S531</f>
        <v>3.5</v>
      </c>
      <c r="U531" s="159">
        <f>'приложение 1.1 '!T531</f>
        <v>0</v>
      </c>
      <c r="V531" s="159">
        <f>'приложение 1.1 '!U531</f>
        <v>3.5</v>
      </c>
      <c r="W531" s="159">
        <f>'приложение 1.1 '!V531</f>
        <v>0</v>
      </c>
      <c r="X531" s="159">
        <f>'приложение 1.1 '!W531</f>
        <v>0</v>
      </c>
      <c r="Y531" s="159">
        <f>'приложение 1.1 '!X531</f>
        <v>0</v>
      </c>
      <c r="Z531" s="159">
        <f>'приложение 1.1 '!Y531</f>
        <v>0</v>
      </c>
      <c r="AA531" s="159">
        <f>'приложение 1.1 '!Z531</f>
        <v>0</v>
      </c>
      <c r="AB531" s="159">
        <f>'приложение 1.1 '!AA531</f>
        <v>6.3</v>
      </c>
      <c r="AC531" s="159">
        <f>'приложение 1.1 '!AB531</f>
        <v>6.3</v>
      </c>
    </row>
    <row r="532" spans="1:29" ht="31.5">
      <c r="A532" s="125" t="str">
        <f>'приложение 1.1 '!A532</f>
        <v>2.1.5.16</v>
      </c>
      <c r="B532" s="695" t="str">
        <f>'приложение 1.1 '!B532</f>
        <v>Строительство ВЛ-0,4кВ ПДК "Крылья Сургута - Кафт"</v>
      </c>
      <c r="C532" s="485" t="str">
        <f>'приложение 1.1 '!C532</f>
        <v>С/П</v>
      </c>
      <c r="D532" s="457">
        <f>'приложение 1.1 '!D532</f>
        <v>3.5</v>
      </c>
      <c r="E532" s="457">
        <f>'приложение 1.1 '!E532</f>
        <v>0</v>
      </c>
      <c r="F532" s="190">
        <v>16.535999999999998</v>
      </c>
      <c r="G532" s="485">
        <f>'приложение 1.1 '!F532</f>
        <v>2019</v>
      </c>
      <c r="H532" s="485">
        <f>'приложение 1.1 '!G532</f>
        <v>2019</v>
      </c>
      <c r="I532" s="159">
        <f>'приложение 1.1 '!H532</f>
        <v>6.3</v>
      </c>
      <c r="J532" s="159">
        <f>'приложение 1.1 '!I532</f>
        <v>6.3</v>
      </c>
      <c r="K532" s="159">
        <f>'приложение 1.1 '!J532</f>
        <v>0</v>
      </c>
      <c r="L532" s="159" t="str">
        <f>'приложение 1.1 '!K532</f>
        <v>-</v>
      </c>
      <c r="M532" s="159" t="str">
        <f>'приложение 1.1 '!L532</f>
        <v>-</v>
      </c>
      <c r="N532" s="159">
        <f>'приложение 1.1 '!M532</f>
        <v>3.5</v>
      </c>
      <c r="O532" s="159">
        <f>'приложение 1.1 '!N532</f>
        <v>0</v>
      </c>
      <c r="P532" s="159" t="str">
        <f>'приложение 1.1 '!O532</f>
        <v>-</v>
      </c>
      <c r="Q532" s="159" t="str">
        <f>'приложение 1.1 '!P532</f>
        <v>-</v>
      </c>
      <c r="R532" s="159" t="str">
        <f>'приложение 1.1 '!Q532</f>
        <v>-</v>
      </c>
      <c r="S532" s="159" t="str">
        <f>'приложение 1.1 '!R532</f>
        <v>-</v>
      </c>
      <c r="T532" s="159" t="str">
        <f>'приложение 1.1 '!S532</f>
        <v>-</v>
      </c>
      <c r="U532" s="159" t="str">
        <f>'приложение 1.1 '!T532</f>
        <v>-</v>
      </c>
      <c r="V532" s="159">
        <f>'приложение 1.1 '!U532</f>
        <v>3.5</v>
      </c>
      <c r="W532" s="159">
        <f>'приложение 1.1 '!V532</f>
        <v>0</v>
      </c>
      <c r="X532" s="159">
        <f>'приложение 1.1 '!W532</f>
        <v>0</v>
      </c>
      <c r="Y532" s="159">
        <f>'приложение 1.1 '!X532</f>
        <v>6.3</v>
      </c>
      <c r="Z532" s="159">
        <f>'приложение 1.1 '!Y532</f>
        <v>0</v>
      </c>
      <c r="AA532" s="159">
        <f>'приложение 1.1 '!Z532</f>
        <v>0</v>
      </c>
      <c r="AB532" s="159">
        <f>'приложение 1.1 '!AA532</f>
        <v>0</v>
      </c>
      <c r="AC532" s="159">
        <f>'приложение 1.1 '!AB532</f>
        <v>6.3</v>
      </c>
    </row>
    <row r="533" spans="1:29">
      <c r="A533" s="125" t="str">
        <f>'приложение 1.1 '!A533</f>
        <v>2.1.5.17</v>
      </c>
      <c r="B533" s="695" t="str">
        <f>'приложение 1.1 '!B533</f>
        <v>Строительство ВЛ-0,4кВ ДНТ "Тихий Бор"</v>
      </c>
      <c r="C533" s="485" t="str">
        <f>'приложение 1.1 '!C533</f>
        <v>С/П</v>
      </c>
      <c r="D533" s="457">
        <f>'приложение 1.1 '!D533</f>
        <v>3.5</v>
      </c>
      <c r="E533" s="457">
        <f>'приложение 1.1 '!E533</f>
        <v>0</v>
      </c>
      <c r="F533" s="190">
        <v>17.536000000000001</v>
      </c>
      <c r="G533" s="485">
        <f>'приложение 1.1 '!F533</f>
        <v>2019</v>
      </c>
      <c r="H533" s="485">
        <f>'приложение 1.1 '!G533</f>
        <v>2019</v>
      </c>
      <c r="I533" s="159">
        <f>'приложение 1.1 '!H533</f>
        <v>6.3</v>
      </c>
      <c r="J533" s="159">
        <f>'приложение 1.1 '!I533</f>
        <v>6.3</v>
      </c>
      <c r="K533" s="159">
        <f>'приложение 1.1 '!J533</f>
        <v>0</v>
      </c>
      <c r="L533" s="159" t="str">
        <f>'приложение 1.1 '!K533</f>
        <v>-</v>
      </c>
      <c r="M533" s="159" t="str">
        <f>'приложение 1.1 '!L533</f>
        <v>-</v>
      </c>
      <c r="N533" s="159">
        <f>'приложение 1.1 '!M533</f>
        <v>3.5</v>
      </c>
      <c r="O533" s="159">
        <f>'приложение 1.1 '!N533</f>
        <v>0</v>
      </c>
      <c r="P533" s="159" t="str">
        <f>'приложение 1.1 '!O533</f>
        <v>-</v>
      </c>
      <c r="Q533" s="159" t="str">
        <f>'приложение 1.1 '!P533</f>
        <v>-</v>
      </c>
      <c r="R533" s="159" t="str">
        <f>'приложение 1.1 '!Q533</f>
        <v>-</v>
      </c>
      <c r="S533" s="159" t="str">
        <f>'приложение 1.1 '!R533</f>
        <v>-</v>
      </c>
      <c r="T533" s="159" t="str">
        <f>'приложение 1.1 '!S533</f>
        <v>-</v>
      </c>
      <c r="U533" s="159" t="str">
        <f>'приложение 1.1 '!T533</f>
        <v>-</v>
      </c>
      <c r="V533" s="159">
        <f>'приложение 1.1 '!U533</f>
        <v>3.5</v>
      </c>
      <c r="W533" s="159">
        <f>'приложение 1.1 '!V533</f>
        <v>0</v>
      </c>
      <c r="X533" s="159">
        <f>'приложение 1.1 '!W533</f>
        <v>0</v>
      </c>
      <c r="Y533" s="159">
        <f>'приложение 1.1 '!X533</f>
        <v>6.3</v>
      </c>
      <c r="Z533" s="159">
        <f>'приложение 1.1 '!Y533</f>
        <v>0</v>
      </c>
      <c r="AA533" s="159">
        <f>'приложение 1.1 '!Z533</f>
        <v>0</v>
      </c>
      <c r="AB533" s="159">
        <f>'приложение 1.1 '!AA533</f>
        <v>0</v>
      </c>
      <c r="AC533" s="159">
        <f>'приложение 1.1 '!AB533</f>
        <v>6.3</v>
      </c>
    </row>
    <row r="534" spans="1:29">
      <c r="A534" s="125" t="str">
        <f>'приложение 1.1 '!A534</f>
        <v>2.1.5.18</v>
      </c>
      <c r="B534" s="695" t="str">
        <f>'приложение 1.1 '!B534</f>
        <v>Строительство ВЛ-0,4кВ ДПК "Жемчужина"</v>
      </c>
      <c r="C534" s="485" t="str">
        <f>'приложение 1.1 '!C534</f>
        <v>С/П</v>
      </c>
      <c r="D534" s="457">
        <f>'приложение 1.1 '!D534</f>
        <v>3.5</v>
      </c>
      <c r="E534" s="457">
        <f>'приложение 1.1 '!E534</f>
        <v>0</v>
      </c>
      <c r="F534" s="190">
        <v>14.468999999999999</v>
      </c>
      <c r="G534" s="485">
        <f>'приложение 1.1 '!F534</f>
        <v>2019</v>
      </c>
      <c r="H534" s="485">
        <f>'приложение 1.1 '!G534</f>
        <v>2019</v>
      </c>
      <c r="I534" s="159">
        <f>'приложение 1.1 '!H534</f>
        <v>6.3</v>
      </c>
      <c r="J534" s="159">
        <f>'приложение 1.1 '!I534</f>
        <v>6.3</v>
      </c>
      <c r="K534" s="159">
        <f>'приложение 1.1 '!J534</f>
        <v>0</v>
      </c>
      <c r="L534" s="159" t="str">
        <f>'приложение 1.1 '!K534</f>
        <v>-</v>
      </c>
      <c r="M534" s="159" t="str">
        <f>'приложение 1.1 '!L534</f>
        <v>-</v>
      </c>
      <c r="N534" s="159">
        <f>'приложение 1.1 '!M534</f>
        <v>3.5</v>
      </c>
      <c r="O534" s="159">
        <f>'приложение 1.1 '!N534</f>
        <v>0</v>
      </c>
      <c r="P534" s="159" t="str">
        <f>'приложение 1.1 '!O534</f>
        <v>-</v>
      </c>
      <c r="Q534" s="159" t="str">
        <f>'приложение 1.1 '!P534</f>
        <v>-</v>
      </c>
      <c r="R534" s="159" t="str">
        <f>'приложение 1.1 '!Q534</f>
        <v>-</v>
      </c>
      <c r="S534" s="159" t="str">
        <f>'приложение 1.1 '!R534</f>
        <v>-</v>
      </c>
      <c r="T534" s="159" t="str">
        <f>'приложение 1.1 '!S534</f>
        <v>-</v>
      </c>
      <c r="U534" s="159" t="str">
        <f>'приложение 1.1 '!T534</f>
        <v>-</v>
      </c>
      <c r="V534" s="159">
        <f>'приложение 1.1 '!U534</f>
        <v>3.5</v>
      </c>
      <c r="W534" s="159">
        <f>'приложение 1.1 '!V534</f>
        <v>0</v>
      </c>
      <c r="X534" s="159">
        <f>'приложение 1.1 '!W534</f>
        <v>0</v>
      </c>
      <c r="Y534" s="159">
        <f>'приложение 1.1 '!X534</f>
        <v>6.3</v>
      </c>
      <c r="Z534" s="159">
        <f>'приложение 1.1 '!Y534</f>
        <v>0</v>
      </c>
      <c r="AA534" s="159">
        <f>'приложение 1.1 '!Z534</f>
        <v>0</v>
      </c>
      <c r="AB534" s="159">
        <f>'приложение 1.1 '!AA534</f>
        <v>0</v>
      </c>
      <c r="AC534" s="159">
        <f>'приложение 1.1 '!AB534</f>
        <v>6.3</v>
      </c>
    </row>
    <row r="535" spans="1:29">
      <c r="A535" s="125" t="str">
        <f>'приложение 1.1 '!A535</f>
        <v>2.1.5.19</v>
      </c>
      <c r="B535" s="695" t="str">
        <f>'приложение 1.1 '!B535</f>
        <v>Строительство ВЛ-0,4кВ ПСК Искра</v>
      </c>
      <c r="C535" s="485" t="str">
        <f>'приложение 1.1 '!C535</f>
        <v>С/П</v>
      </c>
      <c r="D535" s="457">
        <f>'приложение 1.1 '!D535</f>
        <v>3.5</v>
      </c>
      <c r="E535" s="457">
        <f>'приложение 1.1 '!E535</f>
        <v>0</v>
      </c>
      <c r="F535" s="190">
        <v>18.602999999999998</v>
      </c>
      <c r="G535" s="485">
        <f>'приложение 1.1 '!F535</f>
        <v>2019</v>
      </c>
      <c r="H535" s="485">
        <f>'приложение 1.1 '!G535</f>
        <v>2019</v>
      </c>
      <c r="I535" s="159">
        <f>'приложение 1.1 '!H535</f>
        <v>6.3</v>
      </c>
      <c r="J535" s="159">
        <f>'приложение 1.1 '!I535</f>
        <v>6.3</v>
      </c>
      <c r="K535" s="159">
        <f>'приложение 1.1 '!J535</f>
        <v>0</v>
      </c>
      <c r="L535" s="159" t="str">
        <f>'приложение 1.1 '!K535</f>
        <v>-</v>
      </c>
      <c r="M535" s="159" t="str">
        <f>'приложение 1.1 '!L535</f>
        <v>-</v>
      </c>
      <c r="N535" s="159">
        <f>'приложение 1.1 '!M535</f>
        <v>3.5</v>
      </c>
      <c r="O535" s="159">
        <f>'приложение 1.1 '!N535</f>
        <v>0</v>
      </c>
      <c r="P535" s="159" t="str">
        <f>'приложение 1.1 '!O535</f>
        <v>-</v>
      </c>
      <c r="Q535" s="159" t="str">
        <f>'приложение 1.1 '!P535</f>
        <v>-</v>
      </c>
      <c r="R535" s="159" t="str">
        <f>'приложение 1.1 '!Q535</f>
        <v>-</v>
      </c>
      <c r="S535" s="159" t="str">
        <f>'приложение 1.1 '!R535</f>
        <v>-</v>
      </c>
      <c r="T535" s="159" t="str">
        <f>'приложение 1.1 '!S535</f>
        <v>-</v>
      </c>
      <c r="U535" s="159" t="str">
        <f>'приложение 1.1 '!T535</f>
        <v>-</v>
      </c>
      <c r="V535" s="159">
        <f>'приложение 1.1 '!U535</f>
        <v>3.5</v>
      </c>
      <c r="W535" s="159">
        <f>'приложение 1.1 '!V535</f>
        <v>0</v>
      </c>
      <c r="X535" s="159">
        <f>'приложение 1.1 '!W535</f>
        <v>0</v>
      </c>
      <c r="Y535" s="159">
        <f>'приложение 1.1 '!X535</f>
        <v>6.3</v>
      </c>
      <c r="Z535" s="159">
        <f>'приложение 1.1 '!Y535</f>
        <v>0</v>
      </c>
      <c r="AA535" s="159">
        <f>'приложение 1.1 '!Z535</f>
        <v>0</v>
      </c>
      <c r="AB535" s="159">
        <f>'приложение 1.1 '!AA535</f>
        <v>0</v>
      </c>
      <c r="AC535" s="159">
        <f>'приложение 1.1 '!AB535</f>
        <v>6.3</v>
      </c>
    </row>
    <row r="536" spans="1:29" ht="31.5">
      <c r="A536" s="125" t="str">
        <f>'приложение 1.1 '!A536</f>
        <v>2.1.5.20</v>
      </c>
      <c r="B536" s="695" t="str">
        <f>'приложение 1.1 '!B536</f>
        <v>Строительство ВЛ-0,4кВ ПК Садовое товарищество № 7</v>
      </c>
      <c r="C536" s="485" t="str">
        <f>'приложение 1.1 '!C536</f>
        <v>С/П</v>
      </c>
      <c r="D536" s="457">
        <f>'приложение 1.1 '!D536</f>
        <v>3.5</v>
      </c>
      <c r="E536" s="457">
        <f>'приложение 1.1 '!E536</f>
        <v>0</v>
      </c>
      <c r="F536" s="190">
        <v>18.947499999999998</v>
      </c>
      <c r="G536" s="485">
        <f>'приложение 1.1 '!F536</f>
        <v>2019</v>
      </c>
      <c r="H536" s="485">
        <f>'приложение 1.1 '!G536</f>
        <v>2019</v>
      </c>
      <c r="I536" s="159">
        <f>'приложение 1.1 '!H536</f>
        <v>6.3</v>
      </c>
      <c r="J536" s="159">
        <f>'приложение 1.1 '!I536</f>
        <v>6.3</v>
      </c>
      <c r="K536" s="159">
        <f>'приложение 1.1 '!J536</f>
        <v>0</v>
      </c>
      <c r="L536" s="159" t="str">
        <f>'приложение 1.1 '!K536</f>
        <v>-</v>
      </c>
      <c r="M536" s="159" t="str">
        <f>'приложение 1.1 '!L536</f>
        <v>-</v>
      </c>
      <c r="N536" s="159">
        <f>'приложение 1.1 '!M536</f>
        <v>3.5</v>
      </c>
      <c r="O536" s="159">
        <f>'приложение 1.1 '!N536</f>
        <v>0</v>
      </c>
      <c r="P536" s="159" t="str">
        <f>'приложение 1.1 '!O536</f>
        <v>-</v>
      </c>
      <c r="Q536" s="159" t="str">
        <f>'приложение 1.1 '!P536</f>
        <v>-</v>
      </c>
      <c r="R536" s="159" t="str">
        <f>'приложение 1.1 '!Q536</f>
        <v>-</v>
      </c>
      <c r="S536" s="159" t="str">
        <f>'приложение 1.1 '!R536</f>
        <v>-</v>
      </c>
      <c r="T536" s="159" t="str">
        <f>'приложение 1.1 '!S536</f>
        <v>-</v>
      </c>
      <c r="U536" s="159" t="str">
        <f>'приложение 1.1 '!T536</f>
        <v>-</v>
      </c>
      <c r="V536" s="159">
        <f>'приложение 1.1 '!U536</f>
        <v>3.5</v>
      </c>
      <c r="W536" s="159">
        <f>'приложение 1.1 '!V536</f>
        <v>0</v>
      </c>
      <c r="X536" s="159">
        <f>'приложение 1.1 '!W536</f>
        <v>0</v>
      </c>
      <c r="Y536" s="159">
        <f>'приложение 1.1 '!X536</f>
        <v>6.3</v>
      </c>
      <c r="Z536" s="159">
        <f>'приложение 1.1 '!Y536</f>
        <v>0</v>
      </c>
      <c r="AA536" s="159">
        <f>'приложение 1.1 '!Z536</f>
        <v>0</v>
      </c>
      <c r="AB536" s="159">
        <f>'приложение 1.1 '!AA536</f>
        <v>0</v>
      </c>
      <c r="AC536" s="159">
        <f>'приложение 1.1 '!AB536</f>
        <v>6.3</v>
      </c>
    </row>
    <row r="537" spans="1:29">
      <c r="A537" s="125" t="str">
        <f>'приложение 1.1 '!A537</f>
        <v>2.1.5.21</v>
      </c>
      <c r="B537" s="695" t="str">
        <f>'приложение 1.1 '!B537</f>
        <v>Строительство ВЛ-0,4кВ ПСК № 71 Зеленое</v>
      </c>
      <c r="C537" s="485" t="str">
        <f>'приложение 1.1 '!C537</f>
        <v>С/П</v>
      </c>
      <c r="D537" s="457">
        <f>'приложение 1.1 '!D537</f>
        <v>3.5</v>
      </c>
      <c r="E537" s="457">
        <f>'приложение 1.1 '!E537</f>
        <v>0</v>
      </c>
      <c r="F537" s="190">
        <v>20.325499999999998</v>
      </c>
      <c r="G537" s="485">
        <f>'приложение 1.1 '!F537</f>
        <v>2019</v>
      </c>
      <c r="H537" s="485">
        <f>'приложение 1.1 '!G537</f>
        <v>2019</v>
      </c>
      <c r="I537" s="159">
        <f>'приложение 1.1 '!H537</f>
        <v>6.3</v>
      </c>
      <c r="J537" s="159">
        <f>'приложение 1.1 '!I537</f>
        <v>6.3</v>
      </c>
      <c r="K537" s="159">
        <f>'приложение 1.1 '!J537</f>
        <v>0</v>
      </c>
      <c r="L537" s="159" t="str">
        <f>'приложение 1.1 '!K537</f>
        <v>-</v>
      </c>
      <c r="M537" s="159" t="str">
        <f>'приложение 1.1 '!L537</f>
        <v>-</v>
      </c>
      <c r="N537" s="159">
        <f>'приложение 1.1 '!M537</f>
        <v>3.5</v>
      </c>
      <c r="O537" s="159">
        <f>'приложение 1.1 '!N537</f>
        <v>0</v>
      </c>
      <c r="P537" s="159" t="str">
        <f>'приложение 1.1 '!O537</f>
        <v>-</v>
      </c>
      <c r="Q537" s="159" t="str">
        <f>'приложение 1.1 '!P537</f>
        <v>-</v>
      </c>
      <c r="R537" s="159" t="str">
        <f>'приложение 1.1 '!Q537</f>
        <v>-</v>
      </c>
      <c r="S537" s="159" t="str">
        <f>'приложение 1.1 '!R537</f>
        <v>-</v>
      </c>
      <c r="T537" s="159" t="str">
        <f>'приложение 1.1 '!S537</f>
        <v>-</v>
      </c>
      <c r="U537" s="159" t="str">
        <f>'приложение 1.1 '!T537</f>
        <v>-</v>
      </c>
      <c r="V537" s="159">
        <f>'приложение 1.1 '!U537</f>
        <v>3.5</v>
      </c>
      <c r="W537" s="159">
        <f>'приложение 1.1 '!V537</f>
        <v>0</v>
      </c>
      <c r="X537" s="159">
        <f>'приложение 1.1 '!W537</f>
        <v>0</v>
      </c>
      <c r="Y537" s="159">
        <f>'приложение 1.1 '!X537</f>
        <v>6.3</v>
      </c>
      <c r="Z537" s="159">
        <f>'приложение 1.1 '!Y537</f>
        <v>0</v>
      </c>
      <c r="AA537" s="159">
        <f>'приложение 1.1 '!Z537</f>
        <v>0</v>
      </c>
      <c r="AB537" s="159">
        <f>'приложение 1.1 '!AA537</f>
        <v>0</v>
      </c>
      <c r="AC537" s="159">
        <f>'приложение 1.1 '!AB537</f>
        <v>6.3</v>
      </c>
    </row>
    <row r="538" spans="1:29">
      <c r="A538" s="125" t="str">
        <f>'приложение 1.1 '!A538</f>
        <v>2.1.5.22</v>
      </c>
      <c r="B538" s="695" t="str">
        <f>'приложение 1.1 '!B538</f>
        <v>Строительство ВЛ-0,4кВ ПДК Сосновый бор</v>
      </c>
      <c r="C538" s="485" t="str">
        <f>'приложение 1.1 '!C538</f>
        <v>С/П</v>
      </c>
      <c r="D538" s="457">
        <f>'приложение 1.1 '!D538</f>
        <v>3.5</v>
      </c>
      <c r="E538" s="457">
        <f>'приложение 1.1 '!E538</f>
        <v>0</v>
      </c>
      <c r="F538" s="190">
        <v>20.669999999999998</v>
      </c>
      <c r="G538" s="485">
        <f>'приложение 1.1 '!F538</f>
        <v>2019</v>
      </c>
      <c r="H538" s="485">
        <f>'приложение 1.1 '!G538</f>
        <v>2019</v>
      </c>
      <c r="I538" s="159">
        <f>'приложение 1.1 '!H538</f>
        <v>6.3</v>
      </c>
      <c r="J538" s="159">
        <f>'приложение 1.1 '!I538</f>
        <v>6.3</v>
      </c>
      <c r="K538" s="159">
        <f>'приложение 1.1 '!J538</f>
        <v>0</v>
      </c>
      <c r="L538" s="159" t="str">
        <f>'приложение 1.1 '!K538</f>
        <v>-</v>
      </c>
      <c r="M538" s="159" t="str">
        <f>'приложение 1.1 '!L538</f>
        <v>-</v>
      </c>
      <c r="N538" s="159">
        <f>'приложение 1.1 '!M538</f>
        <v>3.5</v>
      </c>
      <c r="O538" s="159">
        <f>'приложение 1.1 '!N538</f>
        <v>0</v>
      </c>
      <c r="P538" s="159" t="str">
        <f>'приложение 1.1 '!O538</f>
        <v>-</v>
      </c>
      <c r="Q538" s="159" t="str">
        <f>'приложение 1.1 '!P538</f>
        <v>-</v>
      </c>
      <c r="R538" s="159" t="str">
        <f>'приложение 1.1 '!Q538</f>
        <v>-</v>
      </c>
      <c r="S538" s="159" t="str">
        <f>'приложение 1.1 '!R538</f>
        <v>-</v>
      </c>
      <c r="T538" s="159" t="str">
        <f>'приложение 1.1 '!S538</f>
        <v>-</v>
      </c>
      <c r="U538" s="159" t="str">
        <f>'приложение 1.1 '!T538</f>
        <v>-</v>
      </c>
      <c r="V538" s="159">
        <f>'приложение 1.1 '!U538</f>
        <v>3.5</v>
      </c>
      <c r="W538" s="159">
        <f>'приложение 1.1 '!V538</f>
        <v>0</v>
      </c>
      <c r="X538" s="159">
        <f>'приложение 1.1 '!W538</f>
        <v>0</v>
      </c>
      <c r="Y538" s="159">
        <f>'приложение 1.1 '!X538</f>
        <v>6.3</v>
      </c>
      <c r="Z538" s="159">
        <f>'приложение 1.1 '!Y538</f>
        <v>0</v>
      </c>
      <c r="AA538" s="159">
        <f>'приложение 1.1 '!Z538</f>
        <v>0</v>
      </c>
      <c r="AB538" s="159">
        <f>'приложение 1.1 '!AA538</f>
        <v>0</v>
      </c>
      <c r="AC538" s="159">
        <f>'приложение 1.1 '!AB538</f>
        <v>6.3</v>
      </c>
    </row>
    <row r="539" spans="1:29">
      <c r="A539" s="125" t="str">
        <f>'приложение 1.1 '!A539</f>
        <v>2.1.5.23</v>
      </c>
      <c r="B539" s="695" t="str">
        <f>'приложение 1.1 '!B539</f>
        <v>Строительство ВЛ-0,4кВ ПСК Березовый</v>
      </c>
      <c r="C539" s="485" t="str">
        <f>'приложение 1.1 '!C539</f>
        <v>С/П</v>
      </c>
      <c r="D539" s="457">
        <f>'приложение 1.1 '!D539</f>
        <v>3.5</v>
      </c>
      <c r="E539" s="457">
        <f>'приложение 1.1 '!E539</f>
        <v>0</v>
      </c>
      <c r="F539" s="190">
        <v>21.014499999999998</v>
      </c>
      <c r="G539" s="485">
        <f>'приложение 1.1 '!F539</f>
        <v>2019</v>
      </c>
      <c r="H539" s="485">
        <f>'приложение 1.1 '!G539</f>
        <v>2019</v>
      </c>
      <c r="I539" s="159">
        <f>'приложение 1.1 '!H539</f>
        <v>6.3</v>
      </c>
      <c r="J539" s="159">
        <f>'приложение 1.1 '!I539</f>
        <v>6.3</v>
      </c>
      <c r="K539" s="159">
        <f>'приложение 1.1 '!J539</f>
        <v>0</v>
      </c>
      <c r="L539" s="159" t="str">
        <f>'приложение 1.1 '!K539</f>
        <v>-</v>
      </c>
      <c r="M539" s="159" t="str">
        <f>'приложение 1.1 '!L539</f>
        <v>-</v>
      </c>
      <c r="N539" s="159">
        <f>'приложение 1.1 '!M539</f>
        <v>3.5</v>
      </c>
      <c r="O539" s="159">
        <f>'приложение 1.1 '!N539</f>
        <v>0</v>
      </c>
      <c r="P539" s="159" t="str">
        <f>'приложение 1.1 '!O539</f>
        <v>-</v>
      </c>
      <c r="Q539" s="159" t="str">
        <f>'приложение 1.1 '!P539</f>
        <v>-</v>
      </c>
      <c r="R539" s="159" t="str">
        <f>'приложение 1.1 '!Q539</f>
        <v>-</v>
      </c>
      <c r="S539" s="159" t="str">
        <f>'приложение 1.1 '!R539</f>
        <v>-</v>
      </c>
      <c r="T539" s="159" t="str">
        <f>'приложение 1.1 '!S539</f>
        <v>-</v>
      </c>
      <c r="U539" s="159" t="str">
        <f>'приложение 1.1 '!T539</f>
        <v>-</v>
      </c>
      <c r="V539" s="159">
        <f>'приложение 1.1 '!U539</f>
        <v>3.5</v>
      </c>
      <c r="W539" s="159">
        <f>'приложение 1.1 '!V539</f>
        <v>0</v>
      </c>
      <c r="X539" s="159">
        <f>'приложение 1.1 '!W539</f>
        <v>0</v>
      </c>
      <c r="Y539" s="159">
        <f>'приложение 1.1 '!X539</f>
        <v>6.3</v>
      </c>
      <c r="Z539" s="159">
        <f>'приложение 1.1 '!Y539</f>
        <v>0</v>
      </c>
      <c r="AA539" s="159">
        <f>'приложение 1.1 '!Z539</f>
        <v>0</v>
      </c>
      <c r="AB539" s="159">
        <f>'приложение 1.1 '!AA539</f>
        <v>0</v>
      </c>
      <c r="AC539" s="159">
        <f>'приложение 1.1 '!AB539</f>
        <v>6.3</v>
      </c>
    </row>
    <row r="540" spans="1:29">
      <c r="A540" s="125" t="str">
        <f>'приложение 1.1 '!A540</f>
        <v>2.1.5.24</v>
      </c>
      <c r="B540" s="695" t="str">
        <f>'приложение 1.1 '!B540</f>
        <v>Строительство ВЛ-0,4кВ ПСК Пищевик</v>
      </c>
      <c r="C540" s="485" t="str">
        <f>'приложение 1.1 '!C540</f>
        <v>С/П</v>
      </c>
      <c r="D540" s="457">
        <f>'приложение 1.1 '!D540</f>
        <v>3.5</v>
      </c>
      <c r="E540" s="457">
        <f>'приложение 1.1 '!E540</f>
        <v>0</v>
      </c>
      <c r="F540" s="190">
        <v>19.980999999999998</v>
      </c>
      <c r="G540" s="485">
        <f>'приложение 1.1 '!F540</f>
        <v>2019</v>
      </c>
      <c r="H540" s="485">
        <f>'приложение 1.1 '!G540</f>
        <v>2019</v>
      </c>
      <c r="I540" s="159">
        <f>'приложение 1.1 '!H540</f>
        <v>6.3</v>
      </c>
      <c r="J540" s="159">
        <f>'приложение 1.1 '!I540</f>
        <v>6.3</v>
      </c>
      <c r="K540" s="159">
        <f>'приложение 1.1 '!J540</f>
        <v>0</v>
      </c>
      <c r="L540" s="159" t="str">
        <f>'приложение 1.1 '!K540</f>
        <v>-</v>
      </c>
      <c r="M540" s="159" t="str">
        <f>'приложение 1.1 '!L540</f>
        <v>-</v>
      </c>
      <c r="N540" s="159">
        <f>'приложение 1.1 '!M540</f>
        <v>3.5</v>
      </c>
      <c r="O540" s="159">
        <f>'приложение 1.1 '!N540</f>
        <v>0</v>
      </c>
      <c r="P540" s="159" t="str">
        <f>'приложение 1.1 '!O540</f>
        <v>-</v>
      </c>
      <c r="Q540" s="159" t="str">
        <f>'приложение 1.1 '!P540</f>
        <v>-</v>
      </c>
      <c r="R540" s="159" t="str">
        <f>'приложение 1.1 '!Q540</f>
        <v>-</v>
      </c>
      <c r="S540" s="159" t="str">
        <f>'приложение 1.1 '!R540</f>
        <v>-</v>
      </c>
      <c r="T540" s="159" t="str">
        <f>'приложение 1.1 '!S540</f>
        <v>-</v>
      </c>
      <c r="U540" s="159" t="str">
        <f>'приложение 1.1 '!T540</f>
        <v>-</v>
      </c>
      <c r="V540" s="159">
        <f>'приложение 1.1 '!U540</f>
        <v>3.5</v>
      </c>
      <c r="W540" s="159">
        <f>'приложение 1.1 '!V540</f>
        <v>0</v>
      </c>
      <c r="X540" s="159">
        <f>'приложение 1.1 '!W540</f>
        <v>0</v>
      </c>
      <c r="Y540" s="159">
        <f>'приложение 1.1 '!X540</f>
        <v>6.3</v>
      </c>
      <c r="Z540" s="159">
        <f>'приложение 1.1 '!Y540</f>
        <v>0</v>
      </c>
      <c r="AA540" s="159">
        <f>'приложение 1.1 '!Z540</f>
        <v>0</v>
      </c>
      <c r="AB540" s="159">
        <f>'приложение 1.1 '!AA540</f>
        <v>0</v>
      </c>
      <c r="AC540" s="159">
        <f>'приложение 1.1 '!AB540</f>
        <v>6.3</v>
      </c>
    </row>
    <row r="541" spans="1:29">
      <c r="A541" s="125" t="str">
        <f>'приложение 1.1 '!A541</f>
        <v>2.1.5.25</v>
      </c>
      <c r="B541" s="695" t="str">
        <f>'приложение 1.1 '!B541</f>
        <v>Строительство ВЛ-0,4кВ ПСК Кедровый</v>
      </c>
      <c r="C541" s="485" t="str">
        <f>'приложение 1.1 '!C541</f>
        <v>С/П</v>
      </c>
      <c r="D541" s="457">
        <f>'приложение 1.1 '!D541</f>
        <v>3.5</v>
      </c>
      <c r="E541" s="457">
        <f>'приложение 1.1 '!E541</f>
        <v>0</v>
      </c>
      <c r="F541" s="190">
        <v>19.291999999999998</v>
      </c>
      <c r="G541" s="485">
        <f>'приложение 1.1 '!F541</f>
        <v>2020</v>
      </c>
      <c r="H541" s="485">
        <f>'приложение 1.1 '!G541</f>
        <v>2020</v>
      </c>
      <c r="I541" s="159">
        <f>'приложение 1.1 '!H541</f>
        <v>6.3</v>
      </c>
      <c r="J541" s="159">
        <f>'приложение 1.1 '!I541</f>
        <v>6.3</v>
      </c>
      <c r="K541" s="159">
        <f>'приложение 1.1 '!J541</f>
        <v>0</v>
      </c>
      <c r="L541" s="159" t="str">
        <f>'приложение 1.1 '!K541</f>
        <v>-</v>
      </c>
      <c r="M541" s="159" t="str">
        <f>'приложение 1.1 '!L541</f>
        <v>-</v>
      </c>
      <c r="N541" s="159" t="str">
        <f>'приложение 1.1 '!M541</f>
        <v>-</v>
      </c>
      <c r="O541" s="159" t="str">
        <f>'приложение 1.1 '!N541</f>
        <v>-</v>
      </c>
      <c r="P541" s="159">
        <f>'приложение 1.1 '!O541</f>
        <v>3.5</v>
      </c>
      <c r="Q541" s="159">
        <f>'приложение 1.1 '!P541</f>
        <v>0</v>
      </c>
      <c r="R541" s="159" t="str">
        <f>'приложение 1.1 '!Q541</f>
        <v>-</v>
      </c>
      <c r="S541" s="159" t="str">
        <f>'приложение 1.1 '!R541</f>
        <v>-</v>
      </c>
      <c r="T541" s="159" t="str">
        <f>'приложение 1.1 '!S541</f>
        <v>-</v>
      </c>
      <c r="U541" s="159" t="str">
        <f>'приложение 1.1 '!T541</f>
        <v>-</v>
      </c>
      <c r="V541" s="159">
        <f>'приложение 1.1 '!U541</f>
        <v>3.5</v>
      </c>
      <c r="W541" s="159">
        <f>'приложение 1.1 '!V541</f>
        <v>0</v>
      </c>
      <c r="X541" s="159">
        <f>'приложение 1.1 '!W541</f>
        <v>0</v>
      </c>
      <c r="Y541" s="159">
        <f>'приложение 1.1 '!X541</f>
        <v>0</v>
      </c>
      <c r="Z541" s="159">
        <f>'приложение 1.1 '!Y541</f>
        <v>6.3</v>
      </c>
      <c r="AA541" s="159">
        <f>'приложение 1.1 '!Z541</f>
        <v>0</v>
      </c>
      <c r="AB541" s="159">
        <f>'приложение 1.1 '!AA541</f>
        <v>0</v>
      </c>
      <c r="AC541" s="159">
        <f>'приложение 1.1 '!AB541</f>
        <v>6.3</v>
      </c>
    </row>
    <row r="542" spans="1:29">
      <c r="A542" s="125" t="str">
        <f>'приложение 1.1 '!A542</f>
        <v>2.1.5.26</v>
      </c>
      <c r="B542" s="695" t="str">
        <f>'приложение 1.1 '!B542</f>
        <v>Строительство ВЛ-0,4кВ ПСК Рябиновое</v>
      </c>
      <c r="C542" s="485" t="str">
        <f>'приложение 1.1 '!C542</f>
        <v>С/П</v>
      </c>
      <c r="D542" s="457">
        <f>'приложение 1.1 '!D542</f>
        <v>3.5</v>
      </c>
      <c r="E542" s="457">
        <f>'приложение 1.1 '!E542</f>
        <v>0</v>
      </c>
      <c r="F542" s="190">
        <v>19.636499999999998</v>
      </c>
      <c r="G542" s="485">
        <f>'приложение 1.1 '!F542</f>
        <v>2020</v>
      </c>
      <c r="H542" s="485">
        <f>'приложение 1.1 '!G542</f>
        <v>2020</v>
      </c>
      <c r="I542" s="159">
        <f>'приложение 1.1 '!H542</f>
        <v>6.3</v>
      </c>
      <c r="J542" s="159">
        <f>'приложение 1.1 '!I542</f>
        <v>6.3</v>
      </c>
      <c r="K542" s="159">
        <f>'приложение 1.1 '!J542</f>
        <v>0</v>
      </c>
      <c r="L542" s="159" t="str">
        <f>'приложение 1.1 '!K542</f>
        <v>-</v>
      </c>
      <c r="M542" s="159" t="str">
        <f>'приложение 1.1 '!L542</f>
        <v>-</v>
      </c>
      <c r="N542" s="159" t="str">
        <f>'приложение 1.1 '!M542</f>
        <v>-</v>
      </c>
      <c r="O542" s="159" t="str">
        <f>'приложение 1.1 '!N542</f>
        <v>-</v>
      </c>
      <c r="P542" s="159">
        <f>'приложение 1.1 '!O542</f>
        <v>3.5</v>
      </c>
      <c r="Q542" s="159">
        <f>'приложение 1.1 '!P542</f>
        <v>0</v>
      </c>
      <c r="R542" s="159" t="str">
        <f>'приложение 1.1 '!Q542</f>
        <v>-</v>
      </c>
      <c r="S542" s="159" t="str">
        <f>'приложение 1.1 '!R542</f>
        <v>-</v>
      </c>
      <c r="T542" s="159" t="str">
        <f>'приложение 1.1 '!S542</f>
        <v>-</v>
      </c>
      <c r="U542" s="159" t="str">
        <f>'приложение 1.1 '!T542</f>
        <v>-</v>
      </c>
      <c r="V542" s="159">
        <f>'приложение 1.1 '!U542</f>
        <v>3.5</v>
      </c>
      <c r="W542" s="159">
        <f>'приложение 1.1 '!V542</f>
        <v>0</v>
      </c>
      <c r="X542" s="159">
        <f>'приложение 1.1 '!W542</f>
        <v>0</v>
      </c>
      <c r="Y542" s="159">
        <f>'приложение 1.1 '!X542</f>
        <v>0</v>
      </c>
      <c r="Z542" s="159">
        <f>'приложение 1.1 '!Y542</f>
        <v>6.3</v>
      </c>
      <c r="AA542" s="159">
        <f>'приложение 1.1 '!Z542</f>
        <v>0</v>
      </c>
      <c r="AB542" s="159">
        <f>'приложение 1.1 '!AA542</f>
        <v>0</v>
      </c>
      <c r="AC542" s="159">
        <f>'приложение 1.1 '!AB542</f>
        <v>6.3</v>
      </c>
    </row>
    <row r="543" spans="1:29">
      <c r="A543" s="125" t="str">
        <f>'приложение 1.1 '!A543</f>
        <v>2.1.5.27</v>
      </c>
      <c r="B543" s="695" t="str">
        <f>'приложение 1.1 '!B543</f>
        <v>Строительство ВЛ-0,4кВ ПСК Виктория</v>
      </c>
      <c r="C543" s="485" t="str">
        <f>'приложение 1.1 '!C543</f>
        <v>С/П</v>
      </c>
      <c r="D543" s="457">
        <f>'приложение 1.1 '!D543</f>
        <v>3.5</v>
      </c>
      <c r="E543" s="457">
        <f>'приложение 1.1 '!E543</f>
        <v>0</v>
      </c>
      <c r="F543" s="190">
        <v>18.602999999999998</v>
      </c>
      <c r="G543" s="485">
        <f>'приложение 1.1 '!F543</f>
        <v>2020</v>
      </c>
      <c r="H543" s="485">
        <f>'приложение 1.1 '!G543</f>
        <v>2020</v>
      </c>
      <c r="I543" s="159">
        <f>'приложение 1.1 '!H543</f>
        <v>6.3</v>
      </c>
      <c r="J543" s="159">
        <f>'приложение 1.1 '!I543</f>
        <v>6.3</v>
      </c>
      <c r="K543" s="159">
        <f>'приложение 1.1 '!J543</f>
        <v>0</v>
      </c>
      <c r="L543" s="159" t="str">
        <f>'приложение 1.1 '!K543</f>
        <v>-</v>
      </c>
      <c r="M543" s="159" t="str">
        <f>'приложение 1.1 '!L543</f>
        <v>-</v>
      </c>
      <c r="N543" s="159" t="str">
        <f>'приложение 1.1 '!M543</f>
        <v>-</v>
      </c>
      <c r="O543" s="159" t="str">
        <f>'приложение 1.1 '!N543</f>
        <v>-</v>
      </c>
      <c r="P543" s="159">
        <f>'приложение 1.1 '!O543</f>
        <v>3.5</v>
      </c>
      <c r="Q543" s="159">
        <f>'приложение 1.1 '!P543</f>
        <v>0</v>
      </c>
      <c r="R543" s="159" t="str">
        <f>'приложение 1.1 '!Q543</f>
        <v>-</v>
      </c>
      <c r="S543" s="159" t="str">
        <f>'приложение 1.1 '!R543</f>
        <v>-</v>
      </c>
      <c r="T543" s="159" t="str">
        <f>'приложение 1.1 '!S543</f>
        <v>-</v>
      </c>
      <c r="U543" s="159" t="str">
        <f>'приложение 1.1 '!T543</f>
        <v>-</v>
      </c>
      <c r="V543" s="159">
        <f>'приложение 1.1 '!U543</f>
        <v>3.5</v>
      </c>
      <c r="W543" s="159">
        <f>'приложение 1.1 '!V543</f>
        <v>0</v>
      </c>
      <c r="X543" s="159">
        <f>'приложение 1.1 '!W543</f>
        <v>0</v>
      </c>
      <c r="Y543" s="159">
        <f>'приложение 1.1 '!X543</f>
        <v>0</v>
      </c>
      <c r="Z543" s="159">
        <f>'приложение 1.1 '!Y543</f>
        <v>6.3</v>
      </c>
      <c r="AA543" s="159">
        <f>'приложение 1.1 '!Z543</f>
        <v>0</v>
      </c>
      <c r="AB543" s="159">
        <f>'приложение 1.1 '!AA543</f>
        <v>0</v>
      </c>
      <c r="AC543" s="159">
        <f>'приложение 1.1 '!AB543</f>
        <v>6.3</v>
      </c>
    </row>
    <row r="544" spans="1:29" ht="31.5">
      <c r="A544" s="125" t="str">
        <f>'приложение 1.1 '!A544</f>
        <v>2.1.5.28</v>
      </c>
      <c r="B544" s="695" t="str">
        <f>'приложение 1.1 '!B544</f>
        <v>Строительство ВЛ-0,4кВ СТСН Летние Юрты</v>
      </c>
      <c r="C544" s="485" t="str">
        <f>'приложение 1.1 '!C544</f>
        <v>С/П</v>
      </c>
      <c r="D544" s="457">
        <f>'приложение 1.1 '!D544</f>
        <v>3.5</v>
      </c>
      <c r="E544" s="457">
        <f>'приложение 1.1 '!E544</f>
        <v>0</v>
      </c>
      <c r="F544" s="190">
        <v>18.602999999999998</v>
      </c>
      <c r="G544" s="485">
        <f>'приложение 1.1 '!F544</f>
        <v>2020</v>
      </c>
      <c r="H544" s="485">
        <f>'приложение 1.1 '!G544</f>
        <v>2020</v>
      </c>
      <c r="I544" s="159">
        <f>'приложение 1.1 '!H544</f>
        <v>6.3</v>
      </c>
      <c r="J544" s="159">
        <f>'приложение 1.1 '!I544</f>
        <v>6.3</v>
      </c>
      <c r="K544" s="159">
        <f>'приложение 1.1 '!J544</f>
        <v>0</v>
      </c>
      <c r="L544" s="159" t="str">
        <f>'приложение 1.1 '!K544</f>
        <v>-</v>
      </c>
      <c r="M544" s="159" t="str">
        <f>'приложение 1.1 '!L544</f>
        <v>-</v>
      </c>
      <c r="N544" s="159" t="str">
        <f>'приложение 1.1 '!M544</f>
        <v>-</v>
      </c>
      <c r="O544" s="159" t="str">
        <f>'приложение 1.1 '!N544</f>
        <v>-</v>
      </c>
      <c r="P544" s="159">
        <f>'приложение 1.1 '!O544</f>
        <v>3.5</v>
      </c>
      <c r="Q544" s="159">
        <f>'приложение 1.1 '!P544</f>
        <v>0</v>
      </c>
      <c r="R544" s="159" t="str">
        <f>'приложение 1.1 '!Q544</f>
        <v>-</v>
      </c>
      <c r="S544" s="159" t="str">
        <f>'приложение 1.1 '!R544</f>
        <v>-</v>
      </c>
      <c r="T544" s="159" t="str">
        <f>'приложение 1.1 '!S544</f>
        <v>-</v>
      </c>
      <c r="U544" s="159" t="str">
        <f>'приложение 1.1 '!T544</f>
        <v>-</v>
      </c>
      <c r="V544" s="159">
        <f>'приложение 1.1 '!U544</f>
        <v>3.5</v>
      </c>
      <c r="W544" s="159">
        <f>'приложение 1.1 '!V544</f>
        <v>0</v>
      </c>
      <c r="X544" s="159">
        <f>'приложение 1.1 '!W544</f>
        <v>0</v>
      </c>
      <c r="Y544" s="159">
        <f>'приложение 1.1 '!X544</f>
        <v>0</v>
      </c>
      <c r="Z544" s="159">
        <f>'приложение 1.1 '!Y544</f>
        <v>6.3</v>
      </c>
      <c r="AA544" s="159">
        <f>'приложение 1.1 '!Z544</f>
        <v>0</v>
      </c>
      <c r="AB544" s="159">
        <f>'приложение 1.1 '!AA544</f>
        <v>0</v>
      </c>
      <c r="AC544" s="159">
        <f>'приложение 1.1 '!AB544</f>
        <v>6.3</v>
      </c>
    </row>
    <row r="545" spans="1:29">
      <c r="A545" s="125" t="str">
        <f>'приложение 1.1 '!A545</f>
        <v>2.1.5.29</v>
      </c>
      <c r="B545" s="695" t="str">
        <f>'приложение 1.1 '!B545</f>
        <v>Строительство ВЛ-0,4кВ СТ Ягодное</v>
      </c>
      <c r="C545" s="485" t="str">
        <f>'приложение 1.1 '!C545</f>
        <v>С/П</v>
      </c>
      <c r="D545" s="457">
        <f>'приложение 1.1 '!D545</f>
        <v>3.5</v>
      </c>
      <c r="E545" s="457">
        <f>'приложение 1.1 '!E545</f>
        <v>0</v>
      </c>
      <c r="F545" s="190">
        <v>18.947499999999998</v>
      </c>
      <c r="G545" s="485">
        <f>'приложение 1.1 '!F545</f>
        <v>2019</v>
      </c>
      <c r="H545" s="485">
        <f>'приложение 1.1 '!G545</f>
        <v>2019</v>
      </c>
      <c r="I545" s="159">
        <f>'приложение 1.1 '!H545</f>
        <v>6.3</v>
      </c>
      <c r="J545" s="159">
        <f>'приложение 1.1 '!I545</f>
        <v>6.3</v>
      </c>
      <c r="K545" s="159">
        <f>'приложение 1.1 '!J545</f>
        <v>0</v>
      </c>
      <c r="L545" s="159" t="str">
        <f>'приложение 1.1 '!K545</f>
        <v>-</v>
      </c>
      <c r="M545" s="159" t="str">
        <f>'приложение 1.1 '!L545</f>
        <v>-</v>
      </c>
      <c r="N545" s="159">
        <f>'приложение 1.1 '!M545</f>
        <v>3.5</v>
      </c>
      <c r="O545" s="159">
        <f>'приложение 1.1 '!N545</f>
        <v>0</v>
      </c>
      <c r="P545" s="159" t="str">
        <f>'приложение 1.1 '!O545</f>
        <v>-</v>
      </c>
      <c r="Q545" s="159" t="str">
        <f>'приложение 1.1 '!P545</f>
        <v>-</v>
      </c>
      <c r="R545" s="159" t="str">
        <f>'приложение 1.1 '!Q545</f>
        <v>-</v>
      </c>
      <c r="S545" s="159" t="str">
        <f>'приложение 1.1 '!R545</f>
        <v>-</v>
      </c>
      <c r="T545" s="159" t="str">
        <f>'приложение 1.1 '!S545</f>
        <v>-</v>
      </c>
      <c r="U545" s="159" t="str">
        <f>'приложение 1.1 '!T545</f>
        <v>-</v>
      </c>
      <c r="V545" s="159">
        <f>'приложение 1.1 '!U545</f>
        <v>3.5</v>
      </c>
      <c r="W545" s="159">
        <f>'приложение 1.1 '!V545</f>
        <v>0</v>
      </c>
      <c r="X545" s="159">
        <f>'приложение 1.1 '!W545</f>
        <v>0</v>
      </c>
      <c r="Y545" s="159">
        <f>'приложение 1.1 '!X545</f>
        <v>6.3</v>
      </c>
      <c r="Z545" s="159">
        <f>'приложение 1.1 '!Y545</f>
        <v>0</v>
      </c>
      <c r="AA545" s="159">
        <f>'приложение 1.1 '!Z545</f>
        <v>0</v>
      </c>
      <c r="AB545" s="159">
        <f>'приложение 1.1 '!AA545</f>
        <v>0</v>
      </c>
      <c r="AC545" s="159">
        <f>'приложение 1.1 '!AB545</f>
        <v>6.3</v>
      </c>
    </row>
    <row r="546" spans="1:29">
      <c r="A546" s="125" t="str">
        <f>'приложение 1.1 '!A546</f>
        <v>2.1.5.30</v>
      </c>
      <c r="B546" s="695" t="str">
        <f>'приложение 1.1 '!B546</f>
        <v>Строительство ВЛ-0,4кВ СТ Сириус</v>
      </c>
      <c r="C546" s="485" t="str">
        <f>'приложение 1.1 '!C546</f>
        <v>С/П</v>
      </c>
      <c r="D546" s="457">
        <f>'приложение 1.1 '!D546</f>
        <v>3.5</v>
      </c>
      <c r="E546" s="457">
        <f>'приложение 1.1 '!E546</f>
        <v>0</v>
      </c>
      <c r="F546" s="190">
        <v>20.325499999999998</v>
      </c>
      <c r="G546" s="485">
        <f>'приложение 1.1 '!F546</f>
        <v>2019</v>
      </c>
      <c r="H546" s="485">
        <f>'приложение 1.1 '!G546</f>
        <v>2019</v>
      </c>
      <c r="I546" s="159">
        <f>'приложение 1.1 '!H546</f>
        <v>6.3</v>
      </c>
      <c r="J546" s="159">
        <f>'приложение 1.1 '!I546</f>
        <v>6.3</v>
      </c>
      <c r="K546" s="159">
        <f>'приложение 1.1 '!J546</f>
        <v>0</v>
      </c>
      <c r="L546" s="159" t="str">
        <f>'приложение 1.1 '!K546</f>
        <v>-</v>
      </c>
      <c r="M546" s="159" t="str">
        <f>'приложение 1.1 '!L546</f>
        <v>-</v>
      </c>
      <c r="N546" s="159">
        <f>'приложение 1.1 '!M546</f>
        <v>3.5</v>
      </c>
      <c r="O546" s="159">
        <f>'приложение 1.1 '!N546</f>
        <v>0</v>
      </c>
      <c r="P546" s="159" t="str">
        <f>'приложение 1.1 '!O546</f>
        <v>-</v>
      </c>
      <c r="Q546" s="159" t="str">
        <f>'приложение 1.1 '!P546</f>
        <v>-</v>
      </c>
      <c r="R546" s="159" t="str">
        <f>'приложение 1.1 '!Q546</f>
        <v>-</v>
      </c>
      <c r="S546" s="159" t="str">
        <f>'приложение 1.1 '!R546</f>
        <v>-</v>
      </c>
      <c r="T546" s="159" t="str">
        <f>'приложение 1.1 '!S546</f>
        <v>-</v>
      </c>
      <c r="U546" s="159" t="str">
        <f>'приложение 1.1 '!T546</f>
        <v>-</v>
      </c>
      <c r="V546" s="159">
        <f>'приложение 1.1 '!U546</f>
        <v>3.5</v>
      </c>
      <c r="W546" s="159">
        <f>'приложение 1.1 '!V546</f>
        <v>0</v>
      </c>
      <c r="X546" s="159">
        <f>'приложение 1.1 '!W546</f>
        <v>0</v>
      </c>
      <c r="Y546" s="159">
        <f>'приложение 1.1 '!X546</f>
        <v>6.3</v>
      </c>
      <c r="Z546" s="159">
        <f>'приложение 1.1 '!Y546</f>
        <v>0</v>
      </c>
      <c r="AA546" s="159">
        <f>'приложение 1.1 '!Z546</f>
        <v>0</v>
      </c>
      <c r="AB546" s="159">
        <f>'приложение 1.1 '!AA546</f>
        <v>0</v>
      </c>
      <c r="AC546" s="159">
        <f>'приложение 1.1 '!AB546</f>
        <v>6.3</v>
      </c>
    </row>
    <row r="547" spans="1:29">
      <c r="A547" s="125" t="str">
        <f>'приложение 1.1 '!A547</f>
        <v>2.1.5.31</v>
      </c>
      <c r="B547" s="695" t="str">
        <f>'приложение 1.1 '!B547</f>
        <v>Строительство ВЛ-0,4кВ СТ Берендей</v>
      </c>
      <c r="C547" s="485" t="str">
        <f>'приложение 1.1 '!C547</f>
        <v>С/П</v>
      </c>
      <c r="D547" s="457">
        <f>'приложение 1.1 '!D547</f>
        <v>3.5</v>
      </c>
      <c r="E547" s="457">
        <f>'приложение 1.1 '!E547</f>
        <v>0</v>
      </c>
      <c r="F547" s="190">
        <v>20.669999999999998</v>
      </c>
      <c r="G547" s="485">
        <f>'приложение 1.1 '!F547</f>
        <v>2019</v>
      </c>
      <c r="H547" s="485">
        <f>'приложение 1.1 '!G547</f>
        <v>2019</v>
      </c>
      <c r="I547" s="159">
        <f>'приложение 1.1 '!H547</f>
        <v>6.3</v>
      </c>
      <c r="J547" s="159">
        <f>'приложение 1.1 '!I547</f>
        <v>6.3</v>
      </c>
      <c r="K547" s="159">
        <f>'приложение 1.1 '!J547</f>
        <v>0</v>
      </c>
      <c r="L547" s="159" t="str">
        <f>'приложение 1.1 '!K547</f>
        <v>-</v>
      </c>
      <c r="M547" s="159" t="str">
        <f>'приложение 1.1 '!L547</f>
        <v>-</v>
      </c>
      <c r="N547" s="159">
        <f>'приложение 1.1 '!M547</f>
        <v>3.5</v>
      </c>
      <c r="O547" s="159">
        <f>'приложение 1.1 '!N547</f>
        <v>0</v>
      </c>
      <c r="P547" s="159" t="str">
        <f>'приложение 1.1 '!O547</f>
        <v>-</v>
      </c>
      <c r="Q547" s="159" t="str">
        <f>'приложение 1.1 '!P547</f>
        <v>-</v>
      </c>
      <c r="R547" s="159" t="str">
        <f>'приложение 1.1 '!Q547</f>
        <v>-</v>
      </c>
      <c r="S547" s="159" t="str">
        <f>'приложение 1.1 '!R547</f>
        <v>-</v>
      </c>
      <c r="T547" s="159" t="str">
        <f>'приложение 1.1 '!S547</f>
        <v>-</v>
      </c>
      <c r="U547" s="159" t="str">
        <f>'приложение 1.1 '!T547</f>
        <v>-</v>
      </c>
      <c r="V547" s="159">
        <f>'приложение 1.1 '!U547</f>
        <v>3.5</v>
      </c>
      <c r="W547" s="159">
        <f>'приложение 1.1 '!V547</f>
        <v>0</v>
      </c>
      <c r="X547" s="159">
        <f>'приложение 1.1 '!W547</f>
        <v>0</v>
      </c>
      <c r="Y547" s="159">
        <f>'приложение 1.1 '!X547</f>
        <v>6.3</v>
      </c>
      <c r="Z547" s="159">
        <f>'приложение 1.1 '!Y547</f>
        <v>0</v>
      </c>
      <c r="AA547" s="159">
        <f>'приложение 1.1 '!Z547</f>
        <v>0</v>
      </c>
      <c r="AB547" s="159">
        <f>'приложение 1.1 '!AA547</f>
        <v>0</v>
      </c>
      <c r="AC547" s="159">
        <f>'приложение 1.1 '!AB547</f>
        <v>6.3</v>
      </c>
    </row>
    <row r="548" spans="1:29">
      <c r="A548" s="125" t="str">
        <f>'приложение 1.1 '!A548</f>
        <v>2.1.5.32</v>
      </c>
      <c r="B548" s="695" t="str">
        <f>'приложение 1.1 '!B548</f>
        <v>Строительство ВЛ-0,4кВ СТ Тюльпан</v>
      </c>
      <c r="C548" s="485" t="str">
        <f>'приложение 1.1 '!C548</f>
        <v>С/П</v>
      </c>
      <c r="D548" s="457">
        <f>'приложение 1.1 '!D548</f>
        <v>3.5</v>
      </c>
      <c r="E548" s="457">
        <f>'приложение 1.1 '!E548</f>
        <v>0</v>
      </c>
      <c r="F548" s="190">
        <v>21.014499999999998</v>
      </c>
      <c r="G548" s="485">
        <f>'приложение 1.1 '!F548</f>
        <v>2019</v>
      </c>
      <c r="H548" s="485">
        <f>'приложение 1.1 '!G548</f>
        <v>2019</v>
      </c>
      <c r="I548" s="159">
        <f>'приложение 1.1 '!H548</f>
        <v>6.3</v>
      </c>
      <c r="J548" s="159">
        <f>'приложение 1.1 '!I548</f>
        <v>6.3</v>
      </c>
      <c r="K548" s="159">
        <f>'приложение 1.1 '!J548</f>
        <v>0</v>
      </c>
      <c r="L548" s="159" t="str">
        <f>'приложение 1.1 '!K548</f>
        <v>-</v>
      </c>
      <c r="M548" s="159" t="str">
        <f>'приложение 1.1 '!L548</f>
        <v>-</v>
      </c>
      <c r="N548" s="159">
        <f>'приложение 1.1 '!M548</f>
        <v>3.5</v>
      </c>
      <c r="O548" s="159">
        <f>'приложение 1.1 '!N548</f>
        <v>0</v>
      </c>
      <c r="P548" s="159" t="str">
        <f>'приложение 1.1 '!O548</f>
        <v>-</v>
      </c>
      <c r="Q548" s="159" t="str">
        <f>'приложение 1.1 '!P548</f>
        <v>-</v>
      </c>
      <c r="R548" s="159" t="str">
        <f>'приложение 1.1 '!Q548</f>
        <v>-</v>
      </c>
      <c r="S548" s="159" t="str">
        <f>'приложение 1.1 '!R548</f>
        <v>-</v>
      </c>
      <c r="T548" s="159" t="str">
        <f>'приложение 1.1 '!S548</f>
        <v>-</v>
      </c>
      <c r="U548" s="159" t="str">
        <f>'приложение 1.1 '!T548</f>
        <v>-</v>
      </c>
      <c r="V548" s="159">
        <f>'приложение 1.1 '!U548</f>
        <v>3.5</v>
      </c>
      <c r="W548" s="159">
        <f>'приложение 1.1 '!V548</f>
        <v>0</v>
      </c>
      <c r="X548" s="159">
        <f>'приложение 1.1 '!W548</f>
        <v>0</v>
      </c>
      <c r="Y548" s="159">
        <f>'приложение 1.1 '!X548</f>
        <v>6.3</v>
      </c>
      <c r="Z548" s="159">
        <f>'приложение 1.1 '!Y548</f>
        <v>0</v>
      </c>
      <c r="AA548" s="159">
        <f>'приложение 1.1 '!Z548</f>
        <v>0</v>
      </c>
      <c r="AB548" s="159">
        <f>'приложение 1.1 '!AA548</f>
        <v>0</v>
      </c>
      <c r="AC548" s="159">
        <f>'приложение 1.1 '!AB548</f>
        <v>6.3</v>
      </c>
    </row>
    <row r="549" spans="1:29" ht="31.5">
      <c r="A549" s="125" t="str">
        <f>'приложение 1.1 '!A549</f>
        <v>2.1.5.33</v>
      </c>
      <c r="B549" s="695" t="str">
        <f>'приложение 1.1 '!B549</f>
        <v>Строительство ВЛ-0,4кВ СОТ Энергостроитель</v>
      </c>
      <c r="C549" s="485" t="str">
        <f>'приложение 1.1 '!C549</f>
        <v>С/П</v>
      </c>
      <c r="D549" s="457">
        <f>'приложение 1.1 '!D549</f>
        <v>3.5</v>
      </c>
      <c r="E549" s="457">
        <f>'приложение 1.1 '!E549</f>
        <v>0</v>
      </c>
      <c r="F549" s="190">
        <v>19.980999999999998</v>
      </c>
      <c r="G549" s="485">
        <f>'приложение 1.1 '!F549</f>
        <v>2019</v>
      </c>
      <c r="H549" s="485">
        <f>'приложение 1.1 '!G549</f>
        <v>2019</v>
      </c>
      <c r="I549" s="159">
        <f>'приложение 1.1 '!H549</f>
        <v>6.3</v>
      </c>
      <c r="J549" s="159">
        <f>'приложение 1.1 '!I549</f>
        <v>6.3</v>
      </c>
      <c r="K549" s="159">
        <f>'приложение 1.1 '!J549</f>
        <v>0</v>
      </c>
      <c r="L549" s="159" t="str">
        <f>'приложение 1.1 '!K549</f>
        <v>-</v>
      </c>
      <c r="M549" s="159" t="str">
        <f>'приложение 1.1 '!L549</f>
        <v>-</v>
      </c>
      <c r="N549" s="159">
        <f>'приложение 1.1 '!M549</f>
        <v>3.5</v>
      </c>
      <c r="O549" s="159">
        <f>'приложение 1.1 '!N549</f>
        <v>0</v>
      </c>
      <c r="P549" s="159" t="str">
        <f>'приложение 1.1 '!O549</f>
        <v>-</v>
      </c>
      <c r="Q549" s="159" t="str">
        <f>'приложение 1.1 '!P549</f>
        <v>-</v>
      </c>
      <c r="R549" s="159" t="str">
        <f>'приложение 1.1 '!Q549</f>
        <v>-</v>
      </c>
      <c r="S549" s="159" t="str">
        <f>'приложение 1.1 '!R549</f>
        <v>-</v>
      </c>
      <c r="T549" s="159" t="str">
        <f>'приложение 1.1 '!S549</f>
        <v>-</v>
      </c>
      <c r="U549" s="159" t="str">
        <f>'приложение 1.1 '!T549</f>
        <v>-</v>
      </c>
      <c r="V549" s="159">
        <f>'приложение 1.1 '!U549</f>
        <v>3.5</v>
      </c>
      <c r="W549" s="159">
        <f>'приложение 1.1 '!V549</f>
        <v>0</v>
      </c>
      <c r="X549" s="159">
        <f>'приложение 1.1 '!W549</f>
        <v>0</v>
      </c>
      <c r="Y549" s="159">
        <f>'приложение 1.1 '!X549</f>
        <v>6.3</v>
      </c>
      <c r="Z549" s="159">
        <f>'приложение 1.1 '!Y549</f>
        <v>0</v>
      </c>
      <c r="AA549" s="159">
        <f>'приложение 1.1 '!Z549</f>
        <v>0</v>
      </c>
      <c r="AB549" s="159">
        <f>'приложение 1.1 '!AA549</f>
        <v>0</v>
      </c>
      <c r="AC549" s="159">
        <f>'приложение 1.1 '!AB549</f>
        <v>6.3</v>
      </c>
    </row>
    <row r="550" spans="1:29">
      <c r="A550" s="125" t="str">
        <f>'приложение 1.1 '!A550</f>
        <v>2.1.5.34</v>
      </c>
      <c r="B550" s="695" t="str">
        <f>'приложение 1.1 '!B550</f>
        <v>Строительство ВЛ-0,4кВ СОТ Прибрежный</v>
      </c>
      <c r="C550" s="485" t="str">
        <f>'приложение 1.1 '!C550</f>
        <v>С/П</v>
      </c>
      <c r="D550" s="457">
        <f>'приложение 1.1 '!D550</f>
        <v>3.5</v>
      </c>
      <c r="E550" s="457">
        <f>'приложение 1.1 '!E550</f>
        <v>0</v>
      </c>
      <c r="F550" s="190">
        <v>19.291999999999998</v>
      </c>
      <c r="G550" s="485">
        <f>'приложение 1.1 '!F550</f>
        <v>2019</v>
      </c>
      <c r="H550" s="485">
        <f>'приложение 1.1 '!G550</f>
        <v>2019</v>
      </c>
      <c r="I550" s="159">
        <f>'приложение 1.1 '!H550</f>
        <v>6.3</v>
      </c>
      <c r="J550" s="159">
        <f>'приложение 1.1 '!I550</f>
        <v>6.3</v>
      </c>
      <c r="K550" s="159">
        <f>'приложение 1.1 '!J550</f>
        <v>0</v>
      </c>
      <c r="L550" s="159" t="str">
        <f>'приложение 1.1 '!K550</f>
        <v>-</v>
      </c>
      <c r="M550" s="159" t="str">
        <f>'приложение 1.1 '!L550</f>
        <v>-</v>
      </c>
      <c r="N550" s="159">
        <f>'приложение 1.1 '!M550</f>
        <v>3.5</v>
      </c>
      <c r="O550" s="159">
        <f>'приложение 1.1 '!N550</f>
        <v>0</v>
      </c>
      <c r="P550" s="159" t="str">
        <f>'приложение 1.1 '!O550</f>
        <v>-</v>
      </c>
      <c r="Q550" s="159" t="str">
        <f>'приложение 1.1 '!P550</f>
        <v>-</v>
      </c>
      <c r="R550" s="159" t="str">
        <f>'приложение 1.1 '!Q550</f>
        <v>-</v>
      </c>
      <c r="S550" s="159" t="str">
        <f>'приложение 1.1 '!R550</f>
        <v>-</v>
      </c>
      <c r="T550" s="159" t="str">
        <f>'приложение 1.1 '!S550</f>
        <v>-</v>
      </c>
      <c r="U550" s="159" t="str">
        <f>'приложение 1.1 '!T550</f>
        <v>-</v>
      </c>
      <c r="V550" s="159">
        <f>'приложение 1.1 '!U550</f>
        <v>3.5</v>
      </c>
      <c r="W550" s="159">
        <f>'приложение 1.1 '!V550</f>
        <v>0</v>
      </c>
      <c r="X550" s="159">
        <f>'приложение 1.1 '!W550</f>
        <v>0</v>
      </c>
      <c r="Y550" s="159">
        <f>'приложение 1.1 '!X550</f>
        <v>6.3</v>
      </c>
      <c r="Z550" s="159">
        <f>'приложение 1.1 '!Y550</f>
        <v>0</v>
      </c>
      <c r="AA550" s="159">
        <f>'приложение 1.1 '!Z550</f>
        <v>0</v>
      </c>
      <c r="AB550" s="159">
        <f>'приложение 1.1 '!AA550</f>
        <v>0</v>
      </c>
      <c r="AC550" s="159">
        <f>'приложение 1.1 '!AB550</f>
        <v>6.3</v>
      </c>
    </row>
    <row r="551" spans="1:29" ht="31.5">
      <c r="A551" s="125" t="str">
        <f>'приложение 1.1 '!A551</f>
        <v>2.1.5.35</v>
      </c>
      <c r="B551" s="695" t="str">
        <f>'приложение 1.1 '!B551</f>
        <v>Строительство ВЛ-0,4кВ СОТ Прибрежный-2</v>
      </c>
      <c r="C551" s="485" t="str">
        <f>'приложение 1.1 '!C551</f>
        <v>С/П</v>
      </c>
      <c r="D551" s="457">
        <f>'приложение 1.1 '!D551</f>
        <v>3.5</v>
      </c>
      <c r="E551" s="457">
        <f>'приложение 1.1 '!E551</f>
        <v>0</v>
      </c>
      <c r="F551" s="190">
        <v>19.636499999999998</v>
      </c>
      <c r="G551" s="485">
        <f>'приложение 1.1 '!F551</f>
        <v>2019</v>
      </c>
      <c r="H551" s="485">
        <f>'приложение 1.1 '!G551</f>
        <v>2019</v>
      </c>
      <c r="I551" s="159">
        <f>'приложение 1.1 '!H551</f>
        <v>6.3</v>
      </c>
      <c r="J551" s="159">
        <f>'приложение 1.1 '!I551</f>
        <v>6.3</v>
      </c>
      <c r="K551" s="159">
        <f>'приложение 1.1 '!J551</f>
        <v>0</v>
      </c>
      <c r="L551" s="159" t="str">
        <f>'приложение 1.1 '!K551</f>
        <v>-</v>
      </c>
      <c r="M551" s="159" t="str">
        <f>'приложение 1.1 '!L551</f>
        <v>-</v>
      </c>
      <c r="N551" s="159">
        <f>'приложение 1.1 '!M551</f>
        <v>3.5</v>
      </c>
      <c r="O551" s="159">
        <f>'приложение 1.1 '!N551</f>
        <v>0</v>
      </c>
      <c r="P551" s="159" t="str">
        <f>'приложение 1.1 '!O551</f>
        <v>-</v>
      </c>
      <c r="Q551" s="159" t="str">
        <f>'приложение 1.1 '!P551</f>
        <v>-</v>
      </c>
      <c r="R551" s="159" t="str">
        <f>'приложение 1.1 '!Q551</f>
        <v>-</v>
      </c>
      <c r="S551" s="159" t="str">
        <f>'приложение 1.1 '!R551</f>
        <v>-</v>
      </c>
      <c r="T551" s="159" t="str">
        <f>'приложение 1.1 '!S551</f>
        <v>-</v>
      </c>
      <c r="U551" s="159" t="str">
        <f>'приложение 1.1 '!T551</f>
        <v>-</v>
      </c>
      <c r="V551" s="159">
        <f>'приложение 1.1 '!U551</f>
        <v>3.5</v>
      </c>
      <c r="W551" s="159">
        <f>'приложение 1.1 '!V551</f>
        <v>0</v>
      </c>
      <c r="X551" s="159">
        <f>'приложение 1.1 '!W551</f>
        <v>0</v>
      </c>
      <c r="Y551" s="159">
        <f>'приложение 1.1 '!X551</f>
        <v>6.3</v>
      </c>
      <c r="Z551" s="159">
        <f>'приложение 1.1 '!Y551</f>
        <v>0</v>
      </c>
      <c r="AA551" s="159">
        <f>'приложение 1.1 '!Z551</f>
        <v>0</v>
      </c>
      <c r="AB551" s="159">
        <f>'приложение 1.1 '!AA551</f>
        <v>0</v>
      </c>
      <c r="AC551" s="159">
        <f>'приложение 1.1 '!AB551</f>
        <v>6.3</v>
      </c>
    </row>
    <row r="552" spans="1:29" ht="31.5">
      <c r="A552" s="125" t="str">
        <f>'приложение 1.1 '!A552</f>
        <v>2.1.5.36</v>
      </c>
      <c r="B552" s="695" t="str">
        <f>'приложение 1.1 '!B552</f>
        <v>Строительство ВЛ-0,4кВ СОТ Прибрежный-3</v>
      </c>
      <c r="C552" s="485" t="str">
        <f>'приложение 1.1 '!C552</f>
        <v>С/П</v>
      </c>
      <c r="D552" s="457">
        <f>'приложение 1.1 '!D552</f>
        <v>3.5</v>
      </c>
      <c r="E552" s="457">
        <f>'приложение 1.1 '!E552</f>
        <v>0</v>
      </c>
      <c r="F552" s="190">
        <v>18.602999999999998</v>
      </c>
      <c r="G552" s="485">
        <f>'приложение 1.1 '!F552</f>
        <v>2022</v>
      </c>
      <c r="H552" s="485">
        <f>'приложение 1.1 '!G552</f>
        <v>2022</v>
      </c>
      <c r="I552" s="159">
        <f>'приложение 1.1 '!H552</f>
        <v>6.3</v>
      </c>
      <c r="J552" s="159">
        <f>'приложение 1.1 '!I552</f>
        <v>6.3</v>
      </c>
      <c r="K552" s="159">
        <f>'приложение 1.1 '!J552</f>
        <v>0</v>
      </c>
      <c r="L552" s="159" t="str">
        <f>'приложение 1.1 '!K552</f>
        <v>-</v>
      </c>
      <c r="M552" s="159" t="str">
        <f>'приложение 1.1 '!L552</f>
        <v>-</v>
      </c>
      <c r="N552" s="159" t="str">
        <f>'приложение 1.1 '!M552</f>
        <v>-</v>
      </c>
      <c r="O552" s="159" t="str">
        <f>'приложение 1.1 '!N552</f>
        <v>-</v>
      </c>
      <c r="P552" s="159" t="str">
        <f>'приложение 1.1 '!O552</f>
        <v>-</v>
      </c>
      <c r="Q552" s="159" t="str">
        <f>'приложение 1.1 '!P552</f>
        <v>-</v>
      </c>
      <c r="R552" s="159" t="str">
        <f>'приложение 1.1 '!Q552</f>
        <v>-</v>
      </c>
      <c r="S552" s="159" t="str">
        <f>'приложение 1.1 '!R552</f>
        <v>-</v>
      </c>
      <c r="T552" s="159">
        <f>'приложение 1.1 '!S552</f>
        <v>3.5</v>
      </c>
      <c r="U552" s="159">
        <f>'приложение 1.1 '!T552</f>
        <v>0</v>
      </c>
      <c r="V552" s="159">
        <f>'приложение 1.1 '!U552</f>
        <v>3.5</v>
      </c>
      <c r="W552" s="159">
        <f>'приложение 1.1 '!V552</f>
        <v>0</v>
      </c>
      <c r="X552" s="159">
        <f>'приложение 1.1 '!W552</f>
        <v>0</v>
      </c>
      <c r="Y552" s="159">
        <f>'приложение 1.1 '!X552</f>
        <v>0</v>
      </c>
      <c r="Z552" s="159">
        <f>'приложение 1.1 '!Y552</f>
        <v>0</v>
      </c>
      <c r="AA552" s="159">
        <f>'приложение 1.1 '!Z552</f>
        <v>0</v>
      </c>
      <c r="AB552" s="159">
        <f>'приложение 1.1 '!AA552</f>
        <v>6.3</v>
      </c>
      <c r="AC552" s="159">
        <f>'приложение 1.1 '!AB552</f>
        <v>6.3</v>
      </c>
    </row>
    <row r="553" spans="1:29">
      <c r="A553" s="125" t="str">
        <f>'приложение 1.1 '!A553</f>
        <v>2.1.5.37</v>
      </c>
      <c r="B553" s="695" t="str">
        <f>'приложение 1.1 '!B553</f>
        <v>Строительство ВЛ-0,4кВ СТ Полимер</v>
      </c>
      <c r="C553" s="485" t="str">
        <f>'приложение 1.1 '!C553</f>
        <v>С/П</v>
      </c>
      <c r="D553" s="457">
        <f>'приложение 1.1 '!D553</f>
        <v>3.5</v>
      </c>
      <c r="E553" s="457">
        <f>'приложение 1.1 '!E553</f>
        <v>0</v>
      </c>
      <c r="F553" s="190">
        <v>21.703499999999998</v>
      </c>
      <c r="G553" s="485">
        <f>'приложение 1.1 '!F553</f>
        <v>2022</v>
      </c>
      <c r="H553" s="485">
        <f>'приложение 1.1 '!G553</f>
        <v>2022</v>
      </c>
      <c r="I553" s="159">
        <f>'приложение 1.1 '!H553</f>
        <v>6.3</v>
      </c>
      <c r="J553" s="159">
        <f>'приложение 1.1 '!I553</f>
        <v>6.3</v>
      </c>
      <c r="K553" s="159">
        <f>'приложение 1.1 '!J553</f>
        <v>0</v>
      </c>
      <c r="L553" s="159" t="str">
        <f>'приложение 1.1 '!K553</f>
        <v>-</v>
      </c>
      <c r="M553" s="159" t="str">
        <f>'приложение 1.1 '!L553</f>
        <v>-</v>
      </c>
      <c r="N553" s="159" t="str">
        <f>'приложение 1.1 '!M553</f>
        <v>-</v>
      </c>
      <c r="O553" s="159" t="str">
        <f>'приложение 1.1 '!N553</f>
        <v>-</v>
      </c>
      <c r="P553" s="159" t="str">
        <f>'приложение 1.1 '!O553</f>
        <v>-</v>
      </c>
      <c r="Q553" s="159" t="str">
        <f>'приложение 1.1 '!P553</f>
        <v>-</v>
      </c>
      <c r="R553" s="159" t="str">
        <f>'приложение 1.1 '!Q553</f>
        <v>-</v>
      </c>
      <c r="S553" s="159" t="str">
        <f>'приложение 1.1 '!R553</f>
        <v>-</v>
      </c>
      <c r="T553" s="159">
        <f>'приложение 1.1 '!S553</f>
        <v>3.5</v>
      </c>
      <c r="U553" s="159">
        <f>'приложение 1.1 '!T553</f>
        <v>0</v>
      </c>
      <c r="V553" s="159">
        <f>'приложение 1.1 '!U553</f>
        <v>3.5</v>
      </c>
      <c r="W553" s="159">
        <f>'приложение 1.1 '!V553</f>
        <v>0</v>
      </c>
      <c r="X553" s="159">
        <f>'приложение 1.1 '!W553</f>
        <v>0</v>
      </c>
      <c r="Y553" s="159">
        <f>'приложение 1.1 '!X553</f>
        <v>0</v>
      </c>
      <c r="Z553" s="159">
        <f>'приложение 1.1 '!Y553</f>
        <v>0</v>
      </c>
      <c r="AA553" s="159">
        <f>'приложение 1.1 '!Z553</f>
        <v>0</v>
      </c>
      <c r="AB553" s="159">
        <f>'приложение 1.1 '!AA553</f>
        <v>6.3</v>
      </c>
      <c r="AC553" s="159">
        <f>'приложение 1.1 '!AB553</f>
        <v>6.3</v>
      </c>
    </row>
    <row r="554" spans="1:29">
      <c r="A554" s="125" t="str">
        <f>'приложение 1.1 '!A554</f>
        <v>2.1.5.38</v>
      </c>
      <c r="B554" s="695" t="str">
        <f>'приложение 1.1 '!B554</f>
        <v>Строительство ВЛ-0,4кВ СОТ Заречный</v>
      </c>
      <c r="C554" s="485" t="str">
        <f>'приложение 1.1 '!C554</f>
        <v>С/П</v>
      </c>
      <c r="D554" s="457">
        <f>'приложение 1.1 '!D554</f>
        <v>3.5</v>
      </c>
      <c r="E554" s="457">
        <f>'приложение 1.1 '!E554</f>
        <v>0</v>
      </c>
      <c r="F554" s="190">
        <v>18.602999999999998</v>
      </c>
      <c r="G554" s="485">
        <f>'приложение 1.1 '!F554</f>
        <v>2021</v>
      </c>
      <c r="H554" s="485">
        <f>'приложение 1.1 '!G554</f>
        <v>2021</v>
      </c>
      <c r="I554" s="159">
        <f>'приложение 1.1 '!H554</f>
        <v>6.3</v>
      </c>
      <c r="J554" s="159">
        <f>'приложение 1.1 '!I554</f>
        <v>6.3</v>
      </c>
      <c r="K554" s="159">
        <f>'приложение 1.1 '!J554</f>
        <v>0</v>
      </c>
      <c r="L554" s="159" t="str">
        <f>'приложение 1.1 '!K554</f>
        <v>-</v>
      </c>
      <c r="M554" s="159" t="str">
        <f>'приложение 1.1 '!L554</f>
        <v>-</v>
      </c>
      <c r="N554" s="159" t="str">
        <f>'приложение 1.1 '!M554</f>
        <v>-</v>
      </c>
      <c r="O554" s="159" t="str">
        <f>'приложение 1.1 '!N554</f>
        <v>-</v>
      </c>
      <c r="P554" s="159" t="str">
        <f>'приложение 1.1 '!O554</f>
        <v>-</v>
      </c>
      <c r="Q554" s="159" t="str">
        <f>'приложение 1.1 '!P554</f>
        <v>-</v>
      </c>
      <c r="R554" s="159">
        <f>'приложение 1.1 '!Q554</f>
        <v>3.5</v>
      </c>
      <c r="S554" s="159">
        <f>'приложение 1.1 '!R554</f>
        <v>0</v>
      </c>
      <c r="T554" s="159" t="str">
        <f>'приложение 1.1 '!S554</f>
        <v>-</v>
      </c>
      <c r="U554" s="159" t="str">
        <f>'приложение 1.1 '!T554</f>
        <v>-</v>
      </c>
      <c r="V554" s="159">
        <f>'приложение 1.1 '!U554</f>
        <v>3.5</v>
      </c>
      <c r="W554" s="159">
        <f>'приложение 1.1 '!V554</f>
        <v>0</v>
      </c>
      <c r="X554" s="159">
        <f>'приложение 1.1 '!W554</f>
        <v>0</v>
      </c>
      <c r="Y554" s="159">
        <f>'приложение 1.1 '!X554</f>
        <v>0</v>
      </c>
      <c r="Z554" s="159">
        <f>'приложение 1.1 '!Y554</f>
        <v>0</v>
      </c>
      <c r="AA554" s="159">
        <f>'приложение 1.1 '!Z554</f>
        <v>6.3</v>
      </c>
      <c r="AB554" s="159">
        <f>'приложение 1.1 '!AA554</f>
        <v>0</v>
      </c>
      <c r="AC554" s="159">
        <f>'приложение 1.1 '!AB554</f>
        <v>6.3</v>
      </c>
    </row>
    <row r="555" spans="1:29">
      <c r="A555" s="125" t="str">
        <f>'приложение 1.1 '!A555</f>
        <v>2.1.5.39</v>
      </c>
      <c r="B555" s="695" t="str">
        <f>'приложение 1.1 '!B555</f>
        <v>Строительство ВЛ-0,4кВ СОТ Север</v>
      </c>
      <c r="C555" s="485" t="str">
        <f>'приложение 1.1 '!C555</f>
        <v>С/П</v>
      </c>
      <c r="D555" s="457">
        <f>'приложение 1.1 '!D555</f>
        <v>3.5</v>
      </c>
      <c r="E555" s="457">
        <f>'приложение 1.1 '!E555</f>
        <v>0</v>
      </c>
      <c r="F555" s="190">
        <v>18.947499999999998</v>
      </c>
      <c r="G555" s="485">
        <f>'приложение 1.1 '!F555</f>
        <v>2021</v>
      </c>
      <c r="H555" s="485">
        <f>'приложение 1.1 '!G555</f>
        <v>2021</v>
      </c>
      <c r="I555" s="159">
        <f>'приложение 1.1 '!H555</f>
        <v>6.3</v>
      </c>
      <c r="J555" s="159">
        <f>'приложение 1.1 '!I555</f>
        <v>6.3</v>
      </c>
      <c r="K555" s="159">
        <f>'приложение 1.1 '!J555</f>
        <v>0</v>
      </c>
      <c r="L555" s="159" t="str">
        <f>'приложение 1.1 '!K555</f>
        <v>-</v>
      </c>
      <c r="M555" s="159" t="str">
        <f>'приложение 1.1 '!L555</f>
        <v>-</v>
      </c>
      <c r="N555" s="159" t="str">
        <f>'приложение 1.1 '!M555</f>
        <v>-</v>
      </c>
      <c r="O555" s="159" t="str">
        <f>'приложение 1.1 '!N555</f>
        <v>-</v>
      </c>
      <c r="P555" s="159" t="str">
        <f>'приложение 1.1 '!O555</f>
        <v>-</v>
      </c>
      <c r="Q555" s="159" t="str">
        <f>'приложение 1.1 '!P555</f>
        <v>-</v>
      </c>
      <c r="R555" s="159">
        <f>'приложение 1.1 '!Q555</f>
        <v>3.5</v>
      </c>
      <c r="S555" s="159">
        <f>'приложение 1.1 '!R555</f>
        <v>0</v>
      </c>
      <c r="T555" s="159" t="str">
        <f>'приложение 1.1 '!S555</f>
        <v>-</v>
      </c>
      <c r="U555" s="159" t="str">
        <f>'приложение 1.1 '!T555</f>
        <v>-</v>
      </c>
      <c r="V555" s="159">
        <f>'приложение 1.1 '!U555</f>
        <v>3.5</v>
      </c>
      <c r="W555" s="159">
        <f>'приложение 1.1 '!V555</f>
        <v>0</v>
      </c>
      <c r="X555" s="159">
        <f>'приложение 1.1 '!W555</f>
        <v>0</v>
      </c>
      <c r="Y555" s="159">
        <f>'приложение 1.1 '!X555</f>
        <v>0</v>
      </c>
      <c r="Z555" s="159">
        <f>'приложение 1.1 '!Y555</f>
        <v>0</v>
      </c>
      <c r="AA555" s="159">
        <f>'приложение 1.1 '!Z555</f>
        <v>6.3</v>
      </c>
      <c r="AB555" s="159">
        <f>'приложение 1.1 '!AA555</f>
        <v>0</v>
      </c>
      <c r="AC555" s="159">
        <f>'приложение 1.1 '!AB555</f>
        <v>6.3</v>
      </c>
    </row>
    <row r="556" spans="1:29">
      <c r="A556" s="125" t="str">
        <f>'приложение 1.1 '!A556</f>
        <v>2.1.5.40</v>
      </c>
      <c r="B556" s="695" t="str">
        <f>'приложение 1.1 '!B556</f>
        <v>Строительство ВЛ-0,4кВ СОТ Север-1</v>
      </c>
      <c r="C556" s="485" t="str">
        <f>'приложение 1.1 '!C556</f>
        <v>С/П</v>
      </c>
      <c r="D556" s="457">
        <f>'приложение 1.1 '!D556</f>
        <v>3.5</v>
      </c>
      <c r="E556" s="457">
        <f>'приложение 1.1 '!E556</f>
        <v>0</v>
      </c>
      <c r="F556" s="190">
        <v>20.325499999999998</v>
      </c>
      <c r="G556" s="485">
        <f>'приложение 1.1 '!F556</f>
        <v>2021</v>
      </c>
      <c r="H556" s="485">
        <f>'приложение 1.1 '!G556</f>
        <v>2021</v>
      </c>
      <c r="I556" s="159">
        <f>'приложение 1.1 '!H556</f>
        <v>6.3</v>
      </c>
      <c r="J556" s="159">
        <f>'приложение 1.1 '!I556</f>
        <v>6.3</v>
      </c>
      <c r="K556" s="159">
        <f>'приложение 1.1 '!J556</f>
        <v>0</v>
      </c>
      <c r="L556" s="159" t="str">
        <f>'приложение 1.1 '!K556</f>
        <v>-</v>
      </c>
      <c r="M556" s="159" t="str">
        <f>'приложение 1.1 '!L556</f>
        <v>-</v>
      </c>
      <c r="N556" s="159" t="str">
        <f>'приложение 1.1 '!M556</f>
        <v>-</v>
      </c>
      <c r="O556" s="159" t="str">
        <f>'приложение 1.1 '!N556</f>
        <v>-</v>
      </c>
      <c r="P556" s="159" t="str">
        <f>'приложение 1.1 '!O556</f>
        <v>-</v>
      </c>
      <c r="Q556" s="159" t="str">
        <f>'приложение 1.1 '!P556</f>
        <v>-</v>
      </c>
      <c r="R556" s="159">
        <f>'приложение 1.1 '!Q556</f>
        <v>3.5</v>
      </c>
      <c r="S556" s="159">
        <f>'приложение 1.1 '!R556</f>
        <v>0</v>
      </c>
      <c r="T556" s="159" t="str">
        <f>'приложение 1.1 '!S556</f>
        <v>-</v>
      </c>
      <c r="U556" s="159" t="str">
        <f>'приложение 1.1 '!T556</f>
        <v>-</v>
      </c>
      <c r="V556" s="159">
        <f>'приложение 1.1 '!U556</f>
        <v>3.5</v>
      </c>
      <c r="W556" s="159">
        <f>'приложение 1.1 '!V556</f>
        <v>0</v>
      </c>
      <c r="X556" s="159">
        <f>'приложение 1.1 '!W556</f>
        <v>0</v>
      </c>
      <c r="Y556" s="159">
        <f>'приложение 1.1 '!X556</f>
        <v>0</v>
      </c>
      <c r="Z556" s="159">
        <f>'приложение 1.1 '!Y556</f>
        <v>0</v>
      </c>
      <c r="AA556" s="159">
        <f>'приложение 1.1 '!Z556</f>
        <v>6.3</v>
      </c>
      <c r="AB556" s="159">
        <f>'приложение 1.1 '!AA556</f>
        <v>0</v>
      </c>
      <c r="AC556" s="159">
        <f>'приложение 1.1 '!AB556</f>
        <v>6.3</v>
      </c>
    </row>
    <row r="557" spans="1:29">
      <c r="A557" s="125" t="str">
        <f>'приложение 1.1 '!A557</f>
        <v>2.1.5.41</v>
      </c>
      <c r="B557" s="695" t="str">
        <f>'приложение 1.1 '!B557</f>
        <v>Строительство ВЛ-0,4кВ СОТ Черемушки</v>
      </c>
      <c r="C557" s="485" t="str">
        <f>'приложение 1.1 '!C557</f>
        <v>С/П</v>
      </c>
      <c r="D557" s="457">
        <f>'приложение 1.1 '!D557</f>
        <v>3.5</v>
      </c>
      <c r="E557" s="457">
        <f>'приложение 1.1 '!E557</f>
        <v>0</v>
      </c>
      <c r="F557" s="190">
        <v>20.669999999999998</v>
      </c>
      <c r="G557" s="485">
        <f>'приложение 1.1 '!F557</f>
        <v>2021</v>
      </c>
      <c r="H557" s="485">
        <f>'приложение 1.1 '!G557</f>
        <v>2021</v>
      </c>
      <c r="I557" s="159">
        <f>'приложение 1.1 '!H557</f>
        <v>6.3</v>
      </c>
      <c r="J557" s="159">
        <f>'приложение 1.1 '!I557</f>
        <v>6.3</v>
      </c>
      <c r="K557" s="159">
        <f>'приложение 1.1 '!J557</f>
        <v>0</v>
      </c>
      <c r="L557" s="159" t="str">
        <f>'приложение 1.1 '!K557</f>
        <v>-</v>
      </c>
      <c r="M557" s="159" t="str">
        <f>'приложение 1.1 '!L557</f>
        <v>-</v>
      </c>
      <c r="N557" s="159" t="str">
        <f>'приложение 1.1 '!M557</f>
        <v>-</v>
      </c>
      <c r="O557" s="159" t="str">
        <f>'приложение 1.1 '!N557</f>
        <v>-</v>
      </c>
      <c r="P557" s="159" t="str">
        <f>'приложение 1.1 '!O557</f>
        <v>-</v>
      </c>
      <c r="Q557" s="159" t="str">
        <f>'приложение 1.1 '!P557</f>
        <v>-</v>
      </c>
      <c r="R557" s="159">
        <f>'приложение 1.1 '!Q557</f>
        <v>3.5</v>
      </c>
      <c r="S557" s="159">
        <f>'приложение 1.1 '!R557</f>
        <v>0</v>
      </c>
      <c r="T557" s="159" t="str">
        <f>'приложение 1.1 '!S557</f>
        <v>-</v>
      </c>
      <c r="U557" s="159" t="str">
        <f>'приложение 1.1 '!T557</f>
        <v>-</v>
      </c>
      <c r="V557" s="159">
        <f>'приложение 1.1 '!U557</f>
        <v>3.5</v>
      </c>
      <c r="W557" s="159">
        <f>'приложение 1.1 '!V557</f>
        <v>0</v>
      </c>
      <c r="X557" s="159">
        <f>'приложение 1.1 '!W557</f>
        <v>0</v>
      </c>
      <c r="Y557" s="159">
        <f>'приложение 1.1 '!X557</f>
        <v>0</v>
      </c>
      <c r="Z557" s="159">
        <f>'приложение 1.1 '!Y557</f>
        <v>0</v>
      </c>
      <c r="AA557" s="159">
        <f>'приложение 1.1 '!Z557</f>
        <v>6.3</v>
      </c>
      <c r="AB557" s="159">
        <f>'приложение 1.1 '!AA557</f>
        <v>0</v>
      </c>
      <c r="AC557" s="159">
        <f>'приложение 1.1 '!AB557</f>
        <v>6.3</v>
      </c>
    </row>
    <row r="558" spans="1:29">
      <c r="A558" s="125" t="str">
        <f>'приложение 1.1 '!A558</f>
        <v>2.1.5.42</v>
      </c>
      <c r="B558" s="695" t="str">
        <f>'приложение 1.1 '!B558</f>
        <v>Строительство ВЛ-0,4кВ ПДК Черемушки-2</v>
      </c>
      <c r="C558" s="485" t="str">
        <f>'приложение 1.1 '!C558</f>
        <v>С/П</v>
      </c>
      <c r="D558" s="457">
        <f>'приложение 1.1 '!D558</f>
        <v>3.5</v>
      </c>
      <c r="E558" s="457">
        <f>'приложение 1.1 '!E558</f>
        <v>0</v>
      </c>
      <c r="F558" s="190">
        <v>21.014499999999998</v>
      </c>
      <c r="G558" s="485">
        <f>'приложение 1.1 '!F558</f>
        <v>2021</v>
      </c>
      <c r="H558" s="485">
        <f>'приложение 1.1 '!G558</f>
        <v>2021</v>
      </c>
      <c r="I558" s="159">
        <f>'приложение 1.1 '!H558</f>
        <v>6.3</v>
      </c>
      <c r="J558" s="159">
        <f>'приложение 1.1 '!I558</f>
        <v>6.3</v>
      </c>
      <c r="K558" s="159">
        <f>'приложение 1.1 '!J558</f>
        <v>0</v>
      </c>
      <c r="L558" s="159" t="str">
        <f>'приложение 1.1 '!K558</f>
        <v>-</v>
      </c>
      <c r="M558" s="159" t="str">
        <f>'приложение 1.1 '!L558</f>
        <v>-</v>
      </c>
      <c r="N558" s="159" t="str">
        <f>'приложение 1.1 '!M558</f>
        <v>-</v>
      </c>
      <c r="O558" s="159" t="str">
        <f>'приложение 1.1 '!N558</f>
        <v>-</v>
      </c>
      <c r="P558" s="159" t="str">
        <f>'приложение 1.1 '!O558</f>
        <v>-</v>
      </c>
      <c r="Q558" s="159" t="str">
        <f>'приложение 1.1 '!P558</f>
        <v>-</v>
      </c>
      <c r="R558" s="159">
        <f>'приложение 1.1 '!Q558</f>
        <v>3.5</v>
      </c>
      <c r="S558" s="159">
        <f>'приложение 1.1 '!R558</f>
        <v>0</v>
      </c>
      <c r="T558" s="159" t="str">
        <f>'приложение 1.1 '!S558</f>
        <v>-</v>
      </c>
      <c r="U558" s="159" t="str">
        <f>'приложение 1.1 '!T558</f>
        <v>-</v>
      </c>
      <c r="V558" s="159">
        <f>'приложение 1.1 '!U558</f>
        <v>3.5</v>
      </c>
      <c r="W558" s="159">
        <f>'приложение 1.1 '!V558</f>
        <v>0</v>
      </c>
      <c r="X558" s="159">
        <f>'приложение 1.1 '!W558</f>
        <v>0</v>
      </c>
      <c r="Y558" s="159">
        <f>'приложение 1.1 '!X558</f>
        <v>0</v>
      </c>
      <c r="Z558" s="159">
        <f>'приложение 1.1 '!Y558</f>
        <v>0</v>
      </c>
      <c r="AA558" s="159">
        <f>'приложение 1.1 '!Z558</f>
        <v>6.3</v>
      </c>
      <c r="AB558" s="159">
        <f>'приложение 1.1 '!AA558</f>
        <v>0</v>
      </c>
      <c r="AC558" s="159">
        <f>'приложение 1.1 '!AB558</f>
        <v>6.3</v>
      </c>
    </row>
    <row r="559" spans="1:29">
      <c r="A559" s="125" t="str">
        <f>'приложение 1.1 '!A559</f>
        <v>2.1.5.43</v>
      </c>
      <c r="B559" s="695" t="str">
        <f>'приложение 1.1 '!B559</f>
        <v>Строительство ВЛ-0,4кВ СПК Авиатор-34</v>
      </c>
      <c r="C559" s="485" t="str">
        <f>'приложение 1.1 '!C559</f>
        <v>С/П</v>
      </c>
      <c r="D559" s="457">
        <f>'приложение 1.1 '!D559</f>
        <v>3.5</v>
      </c>
      <c r="E559" s="457">
        <f>'приложение 1.1 '!E559</f>
        <v>0</v>
      </c>
      <c r="F559" s="190">
        <v>19.980999999999998</v>
      </c>
      <c r="G559" s="485">
        <f>'приложение 1.1 '!F559</f>
        <v>2021</v>
      </c>
      <c r="H559" s="485">
        <f>'приложение 1.1 '!G559</f>
        <v>2021</v>
      </c>
      <c r="I559" s="159">
        <f>'приложение 1.1 '!H559</f>
        <v>6.3</v>
      </c>
      <c r="J559" s="159">
        <f>'приложение 1.1 '!I559</f>
        <v>6.3</v>
      </c>
      <c r="K559" s="159">
        <f>'приложение 1.1 '!J559</f>
        <v>0</v>
      </c>
      <c r="L559" s="159" t="str">
        <f>'приложение 1.1 '!K559</f>
        <v>-</v>
      </c>
      <c r="M559" s="159" t="str">
        <f>'приложение 1.1 '!L559</f>
        <v>-</v>
      </c>
      <c r="N559" s="159" t="str">
        <f>'приложение 1.1 '!M559</f>
        <v>-</v>
      </c>
      <c r="O559" s="159" t="str">
        <f>'приложение 1.1 '!N559</f>
        <v>-</v>
      </c>
      <c r="P559" s="159" t="str">
        <f>'приложение 1.1 '!O559</f>
        <v>-</v>
      </c>
      <c r="Q559" s="159" t="str">
        <f>'приложение 1.1 '!P559</f>
        <v>-</v>
      </c>
      <c r="R559" s="159">
        <f>'приложение 1.1 '!Q559</f>
        <v>3.5</v>
      </c>
      <c r="S559" s="159">
        <f>'приложение 1.1 '!R559</f>
        <v>0</v>
      </c>
      <c r="T559" s="159" t="str">
        <f>'приложение 1.1 '!S559</f>
        <v>-</v>
      </c>
      <c r="U559" s="159" t="str">
        <f>'приложение 1.1 '!T559</f>
        <v>-</v>
      </c>
      <c r="V559" s="159">
        <f>'приложение 1.1 '!U559</f>
        <v>3.5</v>
      </c>
      <c r="W559" s="159">
        <f>'приложение 1.1 '!V559</f>
        <v>0</v>
      </c>
      <c r="X559" s="159">
        <f>'приложение 1.1 '!W559</f>
        <v>0</v>
      </c>
      <c r="Y559" s="159">
        <f>'приложение 1.1 '!X559</f>
        <v>0</v>
      </c>
      <c r="Z559" s="159">
        <f>'приложение 1.1 '!Y559</f>
        <v>0</v>
      </c>
      <c r="AA559" s="159">
        <f>'приложение 1.1 '!Z559</f>
        <v>6.3</v>
      </c>
      <c r="AB559" s="159">
        <f>'приложение 1.1 '!AA559</f>
        <v>0</v>
      </c>
      <c r="AC559" s="159">
        <f>'приложение 1.1 '!AB559</f>
        <v>6.3</v>
      </c>
    </row>
    <row r="560" spans="1:29">
      <c r="A560" s="125" t="str">
        <f>'приложение 1.1 '!A560</f>
        <v>2.1.5.44</v>
      </c>
      <c r="B560" s="695" t="str">
        <f>'приложение 1.1 '!B560</f>
        <v>Строительство ВЛ-0,4кВ СНТ Дзержинец</v>
      </c>
      <c r="C560" s="485" t="str">
        <f>'приложение 1.1 '!C560</f>
        <v>С/П</v>
      </c>
      <c r="D560" s="457">
        <f>'приложение 1.1 '!D560</f>
        <v>3.5</v>
      </c>
      <c r="E560" s="457">
        <f>'приложение 1.1 '!E560</f>
        <v>0</v>
      </c>
      <c r="F560" s="190">
        <v>19.291999999999998</v>
      </c>
      <c r="G560" s="485">
        <f>'приложение 1.1 '!F560</f>
        <v>2021</v>
      </c>
      <c r="H560" s="485">
        <f>'приложение 1.1 '!G560</f>
        <v>2021</v>
      </c>
      <c r="I560" s="159">
        <f>'приложение 1.1 '!H560</f>
        <v>6.3</v>
      </c>
      <c r="J560" s="159">
        <f>'приложение 1.1 '!I560</f>
        <v>6.3</v>
      </c>
      <c r="K560" s="159">
        <f>'приложение 1.1 '!J560</f>
        <v>0</v>
      </c>
      <c r="L560" s="159" t="str">
        <f>'приложение 1.1 '!K560</f>
        <v>-</v>
      </c>
      <c r="M560" s="159" t="str">
        <f>'приложение 1.1 '!L560</f>
        <v>-</v>
      </c>
      <c r="N560" s="159" t="str">
        <f>'приложение 1.1 '!M560</f>
        <v>-</v>
      </c>
      <c r="O560" s="159" t="str">
        <f>'приложение 1.1 '!N560</f>
        <v>-</v>
      </c>
      <c r="P560" s="159" t="str">
        <f>'приложение 1.1 '!O560</f>
        <v>-</v>
      </c>
      <c r="Q560" s="159" t="str">
        <f>'приложение 1.1 '!P560</f>
        <v>-</v>
      </c>
      <c r="R560" s="159">
        <f>'приложение 1.1 '!Q560</f>
        <v>3.5</v>
      </c>
      <c r="S560" s="159">
        <f>'приложение 1.1 '!R560</f>
        <v>0</v>
      </c>
      <c r="T560" s="159" t="str">
        <f>'приложение 1.1 '!S560</f>
        <v>-</v>
      </c>
      <c r="U560" s="159" t="str">
        <f>'приложение 1.1 '!T560</f>
        <v>-</v>
      </c>
      <c r="V560" s="159">
        <f>'приложение 1.1 '!U560</f>
        <v>3.5</v>
      </c>
      <c r="W560" s="159">
        <f>'приложение 1.1 '!V560</f>
        <v>0</v>
      </c>
      <c r="X560" s="159">
        <f>'приложение 1.1 '!W560</f>
        <v>0</v>
      </c>
      <c r="Y560" s="159">
        <f>'приложение 1.1 '!X560</f>
        <v>0</v>
      </c>
      <c r="Z560" s="159">
        <f>'приложение 1.1 '!Y560</f>
        <v>0</v>
      </c>
      <c r="AA560" s="159">
        <f>'приложение 1.1 '!Z560</f>
        <v>6.3</v>
      </c>
      <c r="AB560" s="159">
        <f>'приложение 1.1 '!AA560</f>
        <v>0</v>
      </c>
      <c r="AC560" s="159">
        <f>'приложение 1.1 '!AB560</f>
        <v>6.3</v>
      </c>
    </row>
    <row r="561" spans="1:29">
      <c r="A561" s="125" t="str">
        <f>'приложение 1.1 '!A561</f>
        <v>2.1.5.45</v>
      </c>
      <c r="B561" s="695" t="str">
        <f>'приложение 1.1 '!B561</f>
        <v>Строительство ВЛ-0,4кВ ПСОК №8</v>
      </c>
      <c r="C561" s="485" t="str">
        <f>'приложение 1.1 '!C561</f>
        <v>С/П</v>
      </c>
      <c r="D561" s="457">
        <f>'приложение 1.1 '!D561</f>
        <v>3.5</v>
      </c>
      <c r="E561" s="457">
        <f>'приложение 1.1 '!E561</f>
        <v>0</v>
      </c>
      <c r="F561" s="190">
        <v>19.636499999999998</v>
      </c>
      <c r="G561" s="485">
        <f>'приложение 1.1 '!F561</f>
        <v>2018</v>
      </c>
      <c r="H561" s="485">
        <f>'приложение 1.1 '!G561</f>
        <v>2018</v>
      </c>
      <c r="I561" s="159">
        <f>'приложение 1.1 '!H561</f>
        <v>6.3</v>
      </c>
      <c r="J561" s="159">
        <f>'приложение 1.1 '!I561</f>
        <v>6.3</v>
      </c>
      <c r="K561" s="159">
        <f>'приложение 1.1 '!J561</f>
        <v>6.3</v>
      </c>
      <c r="L561" s="159">
        <f>'приложение 1.1 '!K561</f>
        <v>3.5</v>
      </c>
      <c r="M561" s="159">
        <f>'приложение 1.1 '!L561</f>
        <v>0</v>
      </c>
      <c r="N561" s="159" t="str">
        <f>'приложение 1.1 '!M561</f>
        <v>-</v>
      </c>
      <c r="O561" s="159" t="str">
        <f>'приложение 1.1 '!N561</f>
        <v>-</v>
      </c>
      <c r="P561" s="159" t="str">
        <f>'приложение 1.1 '!O561</f>
        <v>-</v>
      </c>
      <c r="Q561" s="159" t="str">
        <f>'приложение 1.1 '!P561</f>
        <v>-</v>
      </c>
      <c r="R561" s="159" t="str">
        <f>'приложение 1.1 '!Q561</f>
        <v>-</v>
      </c>
      <c r="S561" s="159" t="str">
        <f>'приложение 1.1 '!R561</f>
        <v>-</v>
      </c>
      <c r="T561" s="159" t="str">
        <f>'приложение 1.1 '!S561</f>
        <v>-</v>
      </c>
      <c r="U561" s="159" t="str">
        <f>'приложение 1.1 '!T561</f>
        <v>-</v>
      </c>
      <c r="V561" s="159">
        <f>'приложение 1.1 '!U561</f>
        <v>3.5</v>
      </c>
      <c r="W561" s="159">
        <f>'приложение 1.1 '!V561</f>
        <v>0</v>
      </c>
      <c r="X561" s="159">
        <f>'приложение 1.1 '!W561</f>
        <v>6.3</v>
      </c>
      <c r="Y561" s="159">
        <f>'приложение 1.1 '!X561</f>
        <v>0</v>
      </c>
      <c r="Z561" s="159">
        <f>'приложение 1.1 '!Y561</f>
        <v>0</v>
      </c>
      <c r="AA561" s="159">
        <f>'приложение 1.1 '!Z561</f>
        <v>0</v>
      </c>
      <c r="AB561" s="159">
        <f>'приложение 1.1 '!AA561</f>
        <v>0</v>
      </c>
      <c r="AC561" s="159">
        <f>'приложение 1.1 '!AB561</f>
        <v>6.3</v>
      </c>
    </row>
    <row r="562" spans="1:29">
      <c r="A562" s="125" t="str">
        <f>'приложение 1.1 '!A562</f>
        <v>2.1.5.46</v>
      </c>
      <c r="B562" s="695" t="str">
        <f>'приложение 1.1 '!B562</f>
        <v>Строительство ВЛ-0,4кВ СТ № 4</v>
      </c>
      <c r="C562" s="485" t="str">
        <f>'приложение 1.1 '!C562</f>
        <v>С/П</v>
      </c>
      <c r="D562" s="457">
        <f>'приложение 1.1 '!D562</f>
        <v>3.5</v>
      </c>
      <c r="E562" s="457">
        <f>'приложение 1.1 '!E562</f>
        <v>0</v>
      </c>
      <c r="F562" s="190">
        <v>18.602999999999998</v>
      </c>
      <c r="G562" s="485">
        <f>'приложение 1.1 '!F562</f>
        <v>2018</v>
      </c>
      <c r="H562" s="485">
        <f>'приложение 1.1 '!G562</f>
        <v>2018</v>
      </c>
      <c r="I562" s="159">
        <f>'приложение 1.1 '!H562</f>
        <v>6.3</v>
      </c>
      <c r="J562" s="159">
        <f>'приложение 1.1 '!I562</f>
        <v>6.3</v>
      </c>
      <c r="K562" s="159">
        <f>'приложение 1.1 '!J562</f>
        <v>6.3</v>
      </c>
      <c r="L562" s="159">
        <f>'приложение 1.1 '!K562</f>
        <v>3.5</v>
      </c>
      <c r="M562" s="159">
        <f>'приложение 1.1 '!L562</f>
        <v>0</v>
      </c>
      <c r="N562" s="159" t="str">
        <f>'приложение 1.1 '!M562</f>
        <v>-</v>
      </c>
      <c r="O562" s="159" t="str">
        <f>'приложение 1.1 '!N562</f>
        <v>-</v>
      </c>
      <c r="P562" s="159" t="str">
        <f>'приложение 1.1 '!O562</f>
        <v>-</v>
      </c>
      <c r="Q562" s="159" t="str">
        <f>'приложение 1.1 '!P562</f>
        <v>-</v>
      </c>
      <c r="R562" s="159" t="str">
        <f>'приложение 1.1 '!Q562</f>
        <v>-</v>
      </c>
      <c r="S562" s="159" t="str">
        <f>'приложение 1.1 '!R562</f>
        <v>-</v>
      </c>
      <c r="T562" s="159" t="str">
        <f>'приложение 1.1 '!S562</f>
        <v>-</v>
      </c>
      <c r="U562" s="159" t="str">
        <f>'приложение 1.1 '!T562</f>
        <v>-</v>
      </c>
      <c r="V562" s="159">
        <f>'приложение 1.1 '!U562</f>
        <v>3.5</v>
      </c>
      <c r="W562" s="159">
        <f>'приложение 1.1 '!V562</f>
        <v>0</v>
      </c>
      <c r="X562" s="159">
        <f>'приложение 1.1 '!W562</f>
        <v>6.3</v>
      </c>
      <c r="Y562" s="159">
        <f>'приложение 1.1 '!X562</f>
        <v>0</v>
      </c>
      <c r="Z562" s="159">
        <f>'приложение 1.1 '!Y562</f>
        <v>0</v>
      </c>
      <c r="AA562" s="159">
        <f>'приложение 1.1 '!Z562</f>
        <v>0</v>
      </c>
      <c r="AB562" s="159">
        <f>'приложение 1.1 '!AA562</f>
        <v>0</v>
      </c>
      <c r="AC562" s="159">
        <f>'приложение 1.1 '!AB562</f>
        <v>6.3</v>
      </c>
    </row>
    <row r="563" spans="1:29">
      <c r="A563" s="125" t="str">
        <f>'приложение 1.1 '!A563</f>
        <v>2.1.5.47</v>
      </c>
      <c r="B563" s="695" t="str">
        <f>'приложение 1.1 '!B563</f>
        <v>Строительство ВЛ-0,4кВ СТ № 5</v>
      </c>
      <c r="C563" s="485" t="str">
        <f>'приложение 1.1 '!C563</f>
        <v>С/П</v>
      </c>
      <c r="D563" s="457">
        <f>'приложение 1.1 '!D563</f>
        <v>3.5</v>
      </c>
      <c r="E563" s="457">
        <f>'приложение 1.1 '!E563</f>
        <v>0</v>
      </c>
      <c r="F563" s="190">
        <v>18.602999999999998</v>
      </c>
      <c r="G563" s="485">
        <f>'приложение 1.1 '!F563</f>
        <v>2018</v>
      </c>
      <c r="H563" s="485">
        <f>'приложение 1.1 '!G563</f>
        <v>2018</v>
      </c>
      <c r="I563" s="159">
        <f>'приложение 1.1 '!H563</f>
        <v>6.3</v>
      </c>
      <c r="J563" s="159">
        <f>'приложение 1.1 '!I563</f>
        <v>6.3</v>
      </c>
      <c r="K563" s="159">
        <f>'приложение 1.1 '!J563</f>
        <v>6.3</v>
      </c>
      <c r="L563" s="159">
        <f>'приложение 1.1 '!K563</f>
        <v>3.5</v>
      </c>
      <c r="M563" s="159">
        <f>'приложение 1.1 '!L563</f>
        <v>0</v>
      </c>
      <c r="N563" s="159" t="str">
        <f>'приложение 1.1 '!M563</f>
        <v>-</v>
      </c>
      <c r="O563" s="159" t="str">
        <f>'приложение 1.1 '!N563</f>
        <v>-</v>
      </c>
      <c r="P563" s="159" t="str">
        <f>'приложение 1.1 '!O563</f>
        <v>-</v>
      </c>
      <c r="Q563" s="159" t="str">
        <f>'приложение 1.1 '!P563</f>
        <v>-</v>
      </c>
      <c r="R563" s="159" t="str">
        <f>'приложение 1.1 '!Q563</f>
        <v>-</v>
      </c>
      <c r="S563" s="159" t="str">
        <f>'приложение 1.1 '!R563</f>
        <v>-</v>
      </c>
      <c r="T563" s="159" t="str">
        <f>'приложение 1.1 '!S563</f>
        <v>-</v>
      </c>
      <c r="U563" s="159" t="str">
        <f>'приложение 1.1 '!T563</f>
        <v>-</v>
      </c>
      <c r="V563" s="159">
        <f>'приложение 1.1 '!U563</f>
        <v>3.5</v>
      </c>
      <c r="W563" s="159">
        <f>'приложение 1.1 '!V563</f>
        <v>0</v>
      </c>
      <c r="X563" s="159">
        <f>'приложение 1.1 '!W563</f>
        <v>6.3</v>
      </c>
      <c r="Y563" s="159">
        <f>'приложение 1.1 '!X563</f>
        <v>0</v>
      </c>
      <c r="Z563" s="159">
        <f>'приложение 1.1 '!Y563</f>
        <v>0</v>
      </c>
      <c r="AA563" s="159">
        <f>'приложение 1.1 '!Z563</f>
        <v>0</v>
      </c>
      <c r="AB563" s="159">
        <f>'приложение 1.1 '!AA563</f>
        <v>0</v>
      </c>
      <c r="AC563" s="159">
        <f>'приложение 1.1 '!AB563</f>
        <v>6.3</v>
      </c>
    </row>
    <row r="564" spans="1:29">
      <c r="A564" s="125" t="str">
        <f>'приложение 1.1 '!A564</f>
        <v>2.1.5.48</v>
      </c>
      <c r="B564" s="695" t="str">
        <f>'приложение 1.1 '!B564</f>
        <v>Строительство ВЛ-0,4кВ СТ № 3</v>
      </c>
      <c r="C564" s="485" t="str">
        <f>'приложение 1.1 '!C564</f>
        <v>С/П</v>
      </c>
      <c r="D564" s="457">
        <f>'приложение 1.1 '!D564</f>
        <v>3.5</v>
      </c>
      <c r="E564" s="457">
        <f>'приложение 1.1 '!E564</f>
        <v>0</v>
      </c>
      <c r="F564" s="190">
        <v>18.947499999999998</v>
      </c>
      <c r="G564" s="485">
        <f>'приложение 1.1 '!F564</f>
        <v>2018</v>
      </c>
      <c r="H564" s="485">
        <f>'приложение 1.1 '!G564</f>
        <v>2018</v>
      </c>
      <c r="I564" s="159">
        <f>'приложение 1.1 '!H564</f>
        <v>6.3</v>
      </c>
      <c r="J564" s="159">
        <f>'приложение 1.1 '!I564</f>
        <v>6.3</v>
      </c>
      <c r="K564" s="159">
        <f>'приложение 1.1 '!J564</f>
        <v>6.3</v>
      </c>
      <c r="L564" s="159">
        <f>'приложение 1.1 '!K564</f>
        <v>3.5</v>
      </c>
      <c r="M564" s="159">
        <f>'приложение 1.1 '!L564</f>
        <v>0</v>
      </c>
      <c r="N564" s="159" t="str">
        <f>'приложение 1.1 '!M564</f>
        <v>-</v>
      </c>
      <c r="O564" s="159" t="str">
        <f>'приложение 1.1 '!N564</f>
        <v>-</v>
      </c>
      <c r="P564" s="159" t="str">
        <f>'приложение 1.1 '!O564</f>
        <v>-</v>
      </c>
      <c r="Q564" s="159" t="str">
        <f>'приложение 1.1 '!P564</f>
        <v>-</v>
      </c>
      <c r="R564" s="159" t="str">
        <f>'приложение 1.1 '!Q564</f>
        <v>-</v>
      </c>
      <c r="S564" s="159" t="str">
        <f>'приложение 1.1 '!R564</f>
        <v>-</v>
      </c>
      <c r="T564" s="159" t="str">
        <f>'приложение 1.1 '!S564</f>
        <v>-</v>
      </c>
      <c r="U564" s="159" t="str">
        <f>'приложение 1.1 '!T564</f>
        <v>-</v>
      </c>
      <c r="V564" s="159">
        <f>'приложение 1.1 '!U564</f>
        <v>3.5</v>
      </c>
      <c r="W564" s="159">
        <f>'приложение 1.1 '!V564</f>
        <v>0</v>
      </c>
      <c r="X564" s="159">
        <f>'приложение 1.1 '!W564</f>
        <v>6.3</v>
      </c>
      <c r="Y564" s="159">
        <f>'приложение 1.1 '!X564</f>
        <v>0</v>
      </c>
      <c r="Z564" s="159">
        <f>'приложение 1.1 '!Y564</f>
        <v>0</v>
      </c>
      <c r="AA564" s="159">
        <f>'приложение 1.1 '!Z564</f>
        <v>0</v>
      </c>
      <c r="AB564" s="159">
        <f>'приложение 1.1 '!AA564</f>
        <v>0</v>
      </c>
      <c r="AC564" s="159">
        <f>'приложение 1.1 '!AB564</f>
        <v>6.3</v>
      </c>
    </row>
    <row r="565" spans="1:29">
      <c r="A565" s="125" t="str">
        <f>'приложение 1.1 '!A565</f>
        <v>2.1.5.49</v>
      </c>
      <c r="B565" s="695" t="str">
        <f>'приложение 1.1 '!B565</f>
        <v>Строительство ВЛ-0,4кВ СТ № 2</v>
      </c>
      <c r="C565" s="485" t="str">
        <f>'приложение 1.1 '!C565</f>
        <v>С/П</v>
      </c>
      <c r="D565" s="457">
        <f>'приложение 1.1 '!D565</f>
        <v>3.5</v>
      </c>
      <c r="E565" s="457">
        <f>'приложение 1.1 '!E565</f>
        <v>0</v>
      </c>
      <c r="F565" s="190">
        <v>20.325499999999998</v>
      </c>
      <c r="G565" s="485">
        <f>'приложение 1.1 '!F565</f>
        <v>2018</v>
      </c>
      <c r="H565" s="485">
        <f>'приложение 1.1 '!G565</f>
        <v>2018</v>
      </c>
      <c r="I565" s="159">
        <f>'приложение 1.1 '!H565</f>
        <v>6.3</v>
      </c>
      <c r="J565" s="159">
        <f>'приложение 1.1 '!I565</f>
        <v>6.3</v>
      </c>
      <c r="K565" s="159">
        <f>'приложение 1.1 '!J565</f>
        <v>6.3</v>
      </c>
      <c r="L565" s="159">
        <f>'приложение 1.1 '!K565</f>
        <v>3.5</v>
      </c>
      <c r="M565" s="159">
        <f>'приложение 1.1 '!L565</f>
        <v>0</v>
      </c>
      <c r="N565" s="159" t="str">
        <f>'приложение 1.1 '!M565</f>
        <v>-</v>
      </c>
      <c r="O565" s="159" t="str">
        <f>'приложение 1.1 '!N565</f>
        <v>-</v>
      </c>
      <c r="P565" s="159" t="str">
        <f>'приложение 1.1 '!O565</f>
        <v>-</v>
      </c>
      <c r="Q565" s="159" t="str">
        <f>'приложение 1.1 '!P565</f>
        <v>-</v>
      </c>
      <c r="R565" s="159" t="str">
        <f>'приложение 1.1 '!Q565</f>
        <v>-</v>
      </c>
      <c r="S565" s="159" t="str">
        <f>'приложение 1.1 '!R565</f>
        <v>-</v>
      </c>
      <c r="T565" s="159" t="str">
        <f>'приложение 1.1 '!S565</f>
        <v>-</v>
      </c>
      <c r="U565" s="159" t="str">
        <f>'приложение 1.1 '!T565</f>
        <v>-</v>
      </c>
      <c r="V565" s="159">
        <f>'приложение 1.1 '!U565</f>
        <v>3.5</v>
      </c>
      <c r="W565" s="159">
        <f>'приложение 1.1 '!V565</f>
        <v>0</v>
      </c>
      <c r="X565" s="159">
        <f>'приложение 1.1 '!W565</f>
        <v>6.3</v>
      </c>
      <c r="Y565" s="159">
        <f>'приложение 1.1 '!X565</f>
        <v>0</v>
      </c>
      <c r="Z565" s="159">
        <f>'приложение 1.1 '!Y565</f>
        <v>0</v>
      </c>
      <c r="AA565" s="159">
        <f>'приложение 1.1 '!Z565</f>
        <v>0</v>
      </c>
      <c r="AB565" s="159">
        <f>'приложение 1.1 '!AA565</f>
        <v>0</v>
      </c>
      <c r="AC565" s="159">
        <f>'приложение 1.1 '!AB565</f>
        <v>6.3</v>
      </c>
    </row>
    <row r="566" spans="1:29">
      <c r="A566" s="125" t="str">
        <f>'приложение 1.1 '!A566</f>
        <v>2.1.5.50</v>
      </c>
      <c r="B566" s="695" t="str">
        <f>'приложение 1.1 '!B566</f>
        <v>Строительство ВЛ-0,4кВ СТ Ручеек</v>
      </c>
      <c r="C566" s="485" t="str">
        <f>'приложение 1.1 '!C566</f>
        <v>С/П</v>
      </c>
      <c r="D566" s="457">
        <f>'приложение 1.1 '!D566</f>
        <v>3.5</v>
      </c>
      <c r="E566" s="457">
        <f>'приложение 1.1 '!E566</f>
        <v>0</v>
      </c>
      <c r="F566" s="190">
        <v>20.669999999999998</v>
      </c>
      <c r="G566" s="485">
        <f>'приложение 1.1 '!F566</f>
        <v>2018</v>
      </c>
      <c r="H566" s="485">
        <f>'приложение 1.1 '!G566</f>
        <v>2018</v>
      </c>
      <c r="I566" s="159">
        <f>'приложение 1.1 '!H566</f>
        <v>6.3</v>
      </c>
      <c r="J566" s="159">
        <f>'приложение 1.1 '!I566</f>
        <v>6.3</v>
      </c>
      <c r="K566" s="159">
        <f>'приложение 1.1 '!J566</f>
        <v>6.3</v>
      </c>
      <c r="L566" s="159">
        <f>'приложение 1.1 '!K566</f>
        <v>3.5</v>
      </c>
      <c r="M566" s="159">
        <f>'приложение 1.1 '!L566</f>
        <v>0</v>
      </c>
      <c r="N566" s="159" t="str">
        <f>'приложение 1.1 '!M566</f>
        <v>-</v>
      </c>
      <c r="O566" s="159" t="str">
        <f>'приложение 1.1 '!N566</f>
        <v>-</v>
      </c>
      <c r="P566" s="159" t="str">
        <f>'приложение 1.1 '!O566</f>
        <v>-</v>
      </c>
      <c r="Q566" s="159" t="str">
        <f>'приложение 1.1 '!P566</f>
        <v>-</v>
      </c>
      <c r="R566" s="159" t="str">
        <f>'приложение 1.1 '!Q566</f>
        <v>-</v>
      </c>
      <c r="S566" s="159" t="str">
        <f>'приложение 1.1 '!R566</f>
        <v>-</v>
      </c>
      <c r="T566" s="159" t="str">
        <f>'приложение 1.1 '!S566</f>
        <v>-</v>
      </c>
      <c r="U566" s="159" t="str">
        <f>'приложение 1.1 '!T566</f>
        <v>-</v>
      </c>
      <c r="V566" s="159">
        <f>'приложение 1.1 '!U566</f>
        <v>3.5</v>
      </c>
      <c r="W566" s="159">
        <f>'приложение 1.1 '!V566</f>
        <v>0</v>
      </c>
      <c r="X566" s="159">
        <f>'приложение 1.1 '!W566</f>
        <v>6.3</v>
      </c>
      <c r="Y566" s="159">
        <f>'приложение 1.1 '!X566</f>
        <v>0</v>
      </c>
      <c r="Z566" s="159">
        <f>'приложение 1.1 '!Y566</f>
        <v>0</v>
      </c>
      <c r="AA566" s="159">
        <f>'приложение 1.1 '!Z566</f>
        <v>0</v>
      </c>
      <c r="AB566" s="159">
        <f>'приложение 1.1 '!AA566</f>
        <v>0</v>
      </c>
      <c r="AC566" s="159">
        <f>'приложение 1.1 '!AB566</f>
        <v>6.3</v>
      </c>
    </row>
    <row r="567" spans="1:29">
      <c r="A567" s="125" t="str">
        <f>'приложение 1.1 '!A567</f>
        <v>2.1.5.51</v>
      </c>
      <c r="B567" s="695" t="str">
        <f>'приложение 1.1 '!B567</f>
        <v>Строительство ВЛ-0,4кВ СОТ Кооператор</v>
      </c>
      <c r="C567" s="485" t="str">
        <f>'приложение 1.1 '!C567</f>
        <v>С/П</v>
      </c>
      <c r="D567" s="457">
        <f>'приложение 1.1 '!D567</f>
        <v>3.5</v>
      </c>
      <c r="E567" s="457">
        <f>'приложение 1.1 '!E567</f>
        <v>0</v>
      </c>
      <c r="F567" s="190">
        <v>21.014499999999998</v>
      </c>
      <c r="G567" s="485">
        <f>'приложение 1.1 '!F567</f>
        <v>2018</v>
      </c>
      <c r="H567" s="485">
        <f>'приложение 1.1 '!G567</f>
        <v>2018</v>
      </c>
      <c r="I567" s="159">
        <f>'приложение 1.1 '!H567</f>
        <v>6.3</v>
      </c>
      <c r="J567" s="159">
        <f>'приложение 1.1 '!I567</f>
        <v>6.3</v>
      </c>
      <c r="K567" s="159">
        <f>'приложение 1.1 '!J567</f>
        <v>6.3</v>
      </c>
      <c r="L567" s="159">
        <f>'приложение 1.1 '!K567</f>
        <v>3.5</v>
      </c>
      <c r="M567" s="159">
        <f>'приложение 1.1 '!L567</f>
        <v>0</v>
      </c>
      <c r="N567" s="159" t="str">
        <f>'приложение 1.1 '!M567</f>
        <v>-</v>
      </c>
      <c r="O567" s="159" t="str">
        <f>'приложение 1.1 '!N567</f>
        <v>-</v>
      </c>
      <c r="P567" s="159" t="str">
        <f>'приложение 1.1 '!O567</f>
        <v>-</v>
      </c>
      <c r="Q567" s="159" t="str">
        <f>'приложение 1.1 '!P567</f>
        <v>-</v>
      </c>
      <c r="R567" s="159" t="str">
        <f>'приложение 1.1 '!Q567</f>
        <v>-</v>
      </c>
      <c r="S567" s="159" t="str">
        <f>'приложение 1.1 '!R567</f>
        <v>-</v>
      </c>
      <c r="T567" s="159" t="str">
        <f>'приложение 1.1 '!S567</f>
        <v>-</v>
      </c>
      <c r="U567" s="159" t="str">
        <f>'приложение 1.1 '!T567</f>
        <v>-</v>
      </c>
      <c r="V567" s="159">
        <f>'приложение 1.1 '!U567</f>
        <v>3.5</v>
      </c>
      <c r="W567" s="159">
        <f>'приложение 1.1 '!V567</f>
        <v>0</v>
      </c>
      <c r="X567" s="159">
        <f>'приложение 1.1 '!W567</f>
        <v>6.3</v>
      </c>
      <c r="Y567" s="159">
        <f>'приложение 1.1 '!X567</f>
        <v>0</v>
      </c>
      <c r="Z567" s="159">
        <f>'приложение 1.1 '!Y567</f>
        <v>0</v>
      </c>
      <c r="AA567" s="159">
        <f>'приложение 1.1 '!Z567</f>
        <v>0</v>
      </c>
      <c r="AB567" s="159">
        <f>'приложение 1.1 '!AA567</f>
        <v>0</v>
      </c>
      <c r="AC567" s="159">
        <f>'приложение 1.1 '!AB567</f>
        <v>6.3</v>
      </c>
    </row>
    <row r="568" spans="1:29" ht="31.5">
      <c r="A568" s="125" t="str">
        <f>'приложение 1.1 '!A568</f>
        <v>2.1.5.52</v>
      </c>
      <c r="B568" s="695" t="str">
        <f>'приложение 1.1 '!B568</f>
        <v>Строительство ВЛ-0,4кВ СОТ Монтажник-40</v>
      </c>
      <c r="C568" s="485" t="str">
        <f>'приложение 1.1 '!C568</f>
        <v>С/П</v>
      </c>
      <c r="D568" s="457">
        <f>'приложение 1.1 '!D568</f>
        <v>3.5</v>
      </c>
      <c r="E568" s="457">
        <f>'приложение 1.1 '!E568</f>
        <v>0</v>
      </c>
      <c r="F568" s="190">
        <v>19.980999999999998</v>
      </c>
      <c r="G568" s="485">
        <f>'приложение 1.1 '!F568</f>
        <v>2018</v>
      </c>
      <c r="H568" s="485">
        <f>'приложение 1.1 '!G568</f>
        <v>2018</v>
      </c>
      <c r="I568" s="159">
        <f>'приложение 1.1 '!H568</f>
        <v>6.3</v>
      </c>
      <c r="J568" s="159">
        <f>'приложение 1.1 '!I568</f>
        <v>6.3</v>
      </c>
      <c r="K568" s="159">
        <f>'приложение 1.1 '!J568</f>
        <v>6.3</v>
      </c>
      <c r="L568" s="159">
        <f>'приложение 1.1 '!K568</f>
        <v>3.5</v>
      </c>
      <c r="M568" s="159">
        <f>'приложение 1.1 '!L568</f>
        <v>0</v>
      </c>
      <c r="N568" s="159" t="str">
        <f>'приложение 1.1 '!M568</f>
        <v>-</v>
      </c>
      <c r="O568" s="159" t="str">
        <f>'приложение 1.1 '!N568</f>
        <v>-</v>
      </c>
      <c r="P568" s="159" t="str">
        <f>'приложение 1.1 '!O568</f>
        <v>-</v>
      </c>
      <c r="Q568" s="159" t="str">
        <f>'приложение 1.1 '!P568</f>
        <v>-</v>
      </c>
      <c r="R568" s="159" t="str">
        <f>'приложение 1.1 '!Q568</f>
        <v>-</v>
      </c>
      <c r="S568" s="159" t="str">
        <f>'приложение 1.1 '!R568</f>
        <v>-</v>
      </c>
      <c r="T568" s="159" t="str">
        <f>'приложение 1.1 '!S568</f>
        <v>-</v>
      </c>
      <c r="U568" s="159" t="str">
        <f>'приложение 1.1 '!T568</f>
        <v>-</v>
      </c>
      <c r="V568" s="159">
        <f>'приложение 1.1 '!U568</f>
        <v>3.5</v>
      </c>
      <c r="W568" s="159">
        <f>'приложение 1.1 '!V568</f>
        <v>0</v>
      </c>
      <c r="X568" s="159">
        <f>'приложение 1.1 '!W568</f>
        <v>6.3</v>
      </c>
      <c r="Y568" s="159">
        <f>'приложение 1.1 '!X568</f>
        <v>0</v>
      </c>
      <c r="Z568" s="159">
        <f>'приложение 1.1 '!Y568</f>
        <v>0</v>
      </c>
      <c r="AA568" s="159">
        <f>'приложение 1.1 '!Z568</f>
        <v>0</v>
      </c>
      <c r="AB568" s="159">
        <f>'приложение 1.1 '!AA568</f>
        <v>0</v>
      </c>
      <c r="AC568" s="159">
        <f>'приложение 1.1 '!AB568</f>
        <v>6.3</v>
      </c>
    </row>
    <row r="569" spans="1:29">
      <c r="A569" s="125" t="str">
        <f>'приложение 1.1 '!A569</f>
        <v>2.1.5.53</v>
      </c>
      <c r="B569" s="695" t="str">
        <f>'приложение 1.1 '!B569</f>
        <v>Строительство ВЛ-0,4кВ СОТ Магистраль</v>
      </c>
      <c r="C569" s="485" t="str">
        <f>'приложение 1.1 '!C569</f>
        <v>С/П</v>
      </c>
      <c r="D569" s="457">
        <f>'приложение 1.1 '!D569</f>
        <v>3.5</v>
      </c>
      <c r="E569" s="457">
        <f>'приложение 1.1 '!E569</f>
        <v>0</v>
      </c>
      <c r="F569" s="190">
        <v>19.291999999999998</v>
      </c>
      <c r="G569" s="485">
        <f>'приложение 1.1 '!F569</f>
        <v>2018</v>
      </c>
      <c r="H569" s="485">
        <f>'приложение 1.1 '!G569</f>
        <v>2018</v>
      </c>
      <c r="I569" s="159">
        <f>'приложение 1.1 '!H569</f>
        <v>6.3</v>
      </c>
      <c r="J569" s="159">
        <f>'приложение 1.1 '!I569</f>
        <v>6.3</v>
      </c>
      <c r="K569" s="159">
        <f>'приложение 1.1 '!J569</f>
        <v>6.3</v>
      </c>
      <c r="L569" s="159">
        <f>'приложение 1.1 '!K569</f>
        <v>3.5</v>
      </c>
      <c r="M569" s="159">
        <f>'приложение 1.1 '!L569</f>
        <v>0</v>
      </c>
      <c r="N569" s="159" t="str">
        <f>'приложение 1.1 '!M569</f>
        <v>-</v>
      </c>
      <c r="O569" s="159" t="str">
        <f>'приложение 1.1 '!N569</f>
        <v>-</v>
      </c>
      <c r="P569" s="159" t="str">
        <f>'приложение 1.1 '!O569</f>
        <v>-</v>
      </c>
      <c r="Q569" s="159" t="str">
        <f>'приложение 1.1 '!P569</f>
        <v>-</v>
      </c>
      <c r="R569" s="159" t="str">
        <f>'приложение 1.1 '!Q569</f>
        <v>-</v>
      </c>
      <c r="S569" s="159" t="str">
        <f>'приложение 1.1 '!R569</f>
        <v>-</v>
      </c>
      <c r="T569" s="159" t="str">
        <f>'приложение 1.1 '!S569</f>
        <v>-</v>
      </c>
      <c r="U569" s="159" t="str">
        <f>'приложение 1.1 '!T569</f>
        <v>-</v>
      </c>
      <c r="V569" s="159">
        <f>'приложение 1.1 '!U569</f>
        <v>3.5</v>
      </c>
      <c r="W569" s="159">
        <f>'приложение 1.1 '!V569</f>
        <v>0</v>
      </c>
      <c r="X569" s="159">
        <f>'приложение 1.1 '!W569</f>
        <v>6.3</v>
      </c>
      <c r="Y569" s="159">
        <f>'приложение 1.1 '!X569</f>
        <v>0</v>
      </c>
      <c r="Z569" s="159">
        <f>'приложение 1.1 '!Y569</f>
        <v>0</v>
      </c>
      <c r="AA569" s="159">
        <f>'приложение 1.1 '!Z569</f>
        <v>0</v>
      </c>
      <c r="AB569" s="159">
        <f>'приложение 1.1 '!AA569</f>
        <v>0</v>
      </c>
      <c r="AC569" s="159">
        <f>'приложение 1.1 '!AB569</f>
        <v>6.3</v>
      </c>
    </row>
    <row r="570" spans="1:29">
      <c r="A570" s="125" t="str">
        <f>'приложение 1.1 '!A570</f>
        <v>2.1.5.54</v>
      </c>
      <c r="B570" s="695" t="str">
        <f>'приложение 1.1 '!B570</f>
        <v>Строительство ВЛ-0,4кВ СОТ Кедр</v>
      </c>
      <c r="C570" s="485" t="str">
        <f>'приложение 1.1 '!C570</f>
        <v>С/П</v>
      </c>
      <c r="D570" s="457">
        <f>'приложение 1.1 '!D570</f>
        <v>3.5</v>
      </c>
      <c r="E570" s="457">
        <f>'приложение 1.1 '!E570</f>
        <v>0</v>
      </c>
      <c r="F570" s="190">
        <v>19.636499999999998</v>
      </c>
      <c r="G570" s="485">
        <f>'приложение 1.1 '!F570</f>
        <v>2018</v>
      </c>
      <c r="H570" s="485">
        <f>'приложение 1.1 '!G570</f>
        <v>2018</v>
      </c>
      <c r="I570" s="159">
        <f>'приложение 1.1 '!H570</f>
        <v>6.3</v>
      </c>
      <c r="J570" s="159">
        <f>'приложение 1.1 '!I570</f>
        <v>6.3</v>
      </c>
      <c r="K570" s="159">
        <f>'приложение 1.1 '!J570</f>
        <v>6.3</v>
      </c>
      <c r="L570" s="159">
        <f>'приложение 1.1 '!K570</f>
        <v>3.5</v>
      </c>
      <c r="M570" s="159">
        <f>'приложение 1.1 '!L570</f>
        <v>0</v>
      </c>
      <c r="N570" s="159" t="str">
        <f>'приложение 1.1 '!M570</f>
        <v>-</v>
      </c>
      <c r="O570" s="159" t="str">
        <f>'приложение 1.1 '!N570</f>
        <v>-</v>
      </c>
      <c r="P570" s="159" t="str">
        <f>'приложение 1.1 '!O570</f>
        <v>-</v>
      </c>
      <c r="Q570" s="159" t="str">
        <f>'приложение 1.1 '!P570</f>
        <v>-</v>
      </c>
      <c r="R570" s="159" t="str">
        <f>'приложение 1.1 '!Q570</f>
        <v>-</v>
      </c>
      <c r="S570" s="159" t="str">
        <f>'приложение 1.1 '!R570</f>
        <v>-</v>
      </c>
      <c r="T570" s="159" t="str">
        <f>'приложение 1.1 '!S570</f>
        <v>-</v>
      </c>
      <c r="U570" s="159" t="str">
        <f>'приложение 1.1 '!T570</f>
        <v>-</v>
      </c>
      <c r="V570" s="159">
        <f>'приложение 1.1 '!U570</f>
        <v>3.5</v>
      </c>
      <c r="W570" s="159">
        <f>'приложение 1.1 '!V570</f>
        <v>0</v>
      </c>
      <c r="X570" s="159">
        <f>'приложение 1.1 '!W570</f>
        <v>6.3</v>
      </c>
      <c r="Y570" s="159">
        <f>'приложение 1.1 '!X570</f>
        <v>0</v>
      </c>
      <c r="Z570" s="159">
        <f>'приложение 1.1 '!Y570</f>
        <v>0</v>
      </c>
      <c r="AA570" s="159">
        <f>'приложение 1.1 '!Z570</f>
        <v>0</v>
      </c>
      <c r="AB570" s="159">
        <f>'приложение 1.1 '!AA570</f>
        <v>0</v>
      </c>
      <c r="AC570" s="159">
        <f>'приложение 1.1 '!AB570</f>
        <v>6.3</v>
      </c>
    </row>
    <row r="571" spans="1:29">
      <c r="A571" s="125" t="str">
        <f>'приложение 1.1 '!A571</f>
        <v>2.1.5.55</v>
      </c>
      <c r="B571" s="695" t="str">
        <f>'приложение 1.1 '!B571</f>
        <v>Строительство ВЛ-0,4кВ СОТ Мостовик-1</v>
      </c>
      <c r="C571" s="485" t="str">
        <f>'приложение 1.1 '!C571</f>
        <v>С/П</v>
      </c>
      <c r="D571" s="457">
        <f>'приложение 1.1 '!D571</f>
        <v>3.5</v>
      </c>
      <c r="E571" s="457">
        <f>'приложение 1.1 '!E571</f>
        <v>0</v>
      </c>
      <c r="F571" s="190">
        <v>18.602999999999998</v>
      </c>
      <c r="G571" s="485">
        <f>'приложение 1.1 '!F571</f>
        <v>2018</v>
      </c>
      <c r="H571" s="485">
        <f>'приложение 1.1 '!G571</f>
        <v>2018</v>
      </c>
      <c r="I571" s="159">
        <f>'приложение 1.1 '!H571</f>
        <v>6.3</v>
      </c>
      <c r="J571" s="159">
        <f>'приложение 1.1 '!I571</f>
        <v>6.3</v>
      </c>
      <c r="K571" s="159">
        <f>'приложение 1.1 '!J571</f>
        <v>6.3</v>
      </c>
      <c r="L571" s="159">
        <f>'приложение 1.1 '!K571</f>
        <v>3.5</v>
      </c>
      <c r="M571" s="159">
        <f>'приложение 1.1 '!L571</f>
        <v>0</v>
      </c>
      <c r="N571" s="159" t="str">
        <f>'приложение 1.1 '!M571</f>
        <v>-</v>
      </c>
      <c r="O571" s="159" t="str">
        <f>'приложение 1.1 '!N571</f>
        <v>-</v>
      </c>
      <c r="P571" s="159" t="str">
        <f>'приложение 1.1 '!O571</f>
        <v>-</v>
      </c>
      <c r="Q571" s="159" t="str">
        <f>'приложение 1.1 '!P571</f>
        <v>-</v>
      </c>
      <c r="R571" s="159" t="str">
        <f>'приложение 1.1 '!Q571</f>
        <v>-</v>
      </c>
      <c r="S571" s="159" t="str">
        <f>'приложение 1.1 '!R571</f>
        <v>-</v>
      </c>
      <c r="T571" s="159" t="str">
        <f>'приложение 1.1 '!S571</f>
        <v>-</v>
      </c>
      <c r="U571" s="159" t="str">
        <f>'приложение 1.1 '!T571</f>
        <v>-</v>
      </c>
      <c r="V571" s="159">
        <f>'приложение 1.1 '!U571</f>
        <v>3.5</v>
      </c>
      <c r="W571" s="159">
        <f>'приложение 1.1 '!V571</f>
        <v>0</v>
      </c>
      <c r="X571" s="159">
        <f>'приложение 1.1 '!W571</f>
        <v>6.3</v>
      </c>
      <c r="Y571" s="159">
        <f>'приложение 1.1 '!X571</f>
        <v>0</v>
      </c>
      <c r="Z571" s="159">
        <f>'приложение 1.1 '!Y571</f>
        <v>0</v>
      </c>
      <c r="AA571" s="159">
        <f>'приложение 1.1 '!Z571</f>
        <v>0</v>
      </c>
      <c r="AB571" s="159">
        <f>'приложение 1.1 '!AA571</f>
        <v>0</v>
      </c>
      <c r="AC571" s="159">
        <f>'приложение 1.1 '!AB571</f>
        <v>6.3</v>
      </c>
    </row>
    <row r="572" spans="1:29">
      <c r="A572" s="125" t="str">
        <f>'приложение 1.1 '!A572</f>
        <v>2.1.5.56</v>
      </c>
      <c r="B572" s="695" t="str">
        <f>'приложение 1.1 '!B572</f>
        <v>Строительство ВЛ-0,4кВ ДНТ Калинка</v>
      </c>
      <c r="C572" s="485" t="str">
        <f>'приложение 1.1 '!C572</f>
        <v>С/П</v>
      </c>
      <c r="D572" s="457">
        <f>'приложение 1.1 '!D572</f>
        <v>3.5</v>
      </c>
      <c r="E572" s="457">
        <f>'приложение 1.1 '!E572</f>
        <v>0</v>
      </c>
      <c r="F572" s="190">
        <v>21.703499999999998</v>
      </c>
      <c r="G572" s="485">
        <f>'приложение 1.1 '!F572</f>
        <v>2018</v>
      </c>
      <c r="H572" s="485">
        <f>'приложение 1.1 '!G572</f>
        <v>2018</v>
      </c>
      <c r="I572" s="159">
        <f>'приложение 1.1 '!H572</f>
        <v>6.3</v>
      </c>
      <c r="J572" s="159">
        <f>'приложение 1.1 '!I572</f>
        <v>6.3</v>
      </c>
      <c r="K572" s="159">
        <f>'приложение 1.1 '!J572</f>
        <v>6.3</v>
      </c>
      <c r="L572" s="159">
        <f>'приложение 1.1 '!K572</f>
        <v>3.5</v>
      </c>
      <c r="M572" s="159">
        <f>'приложение 1.1 '!L572</f>
        <v>0</v>
      </c>
      <c r="N572" s="159" t="str">
        <f>'приложение 1.1 '!M572</f>
        <v>-</v>
      </c>
      <c r="O572" s="159" t="str">
        <f>'приложение 1.1 '!N572</f>
        <v>-</v>
      </c>
      <c r="P572" s="159" t="str">
        <f>'приложение 1.1 '!O572</f>
        <v>-</v>
      </c>
      <c r="Q572" s="159" t="str">
        <f>'приложение 1.1 '!P572</f>
        <v>-</v>
      </c>
      <c r="R572" s="159" t="str">
        <f>'приложение 1.1 '!Q572</f>
        <v>-</v>
      </c>
      <c r="S572" s="159" t="str">
        <f>'приложение 1.1 '!R572</f>
        <v>-</v>
      </c>
      <c r="T572" s="159" t="str">
        <f>'приложение 1.1 '!S572</f>
        <v>-</v>
      </c>
      <c r="U572" s="159" t="str">
        <f>'приложение 1.1 '!T572</f>
        <v>-</v>
      </c>
      <c r="V572" s="159">
        <f>'приложение 1.1 '!U572</f>
        <v>3.5</v>
      </c>
      <c r="W572" s="159">
        <f>'приложение 1.1 '!V572</f>
        <v>0</v>
      </c>
      <c r="X572" s="159">
        <f>'приложение 1.1 '!W572</f>
        <v>6.3</v>
      </c>
      <c r="Y572" s="159">
        <f>'приложение 1.1 '!X572</f>
        <v>0</v>
      </c>
      <c r="Z572" s="159">
        <f>'приложение 1.1 '!Y572</f>
        <v>0</v>
      </c>
      <c r="AA572" s="159">
        <f>'приложение 1.1 '!Z572</f>
        <v>0</v>
      </c>
      <c r="AB572" s="159">
        <f>'приложение 1.1 '!AA572</f>
        <v>0</v>
      </c>
      <c r="AC572" s="159">
        <f>'приложение 1.1 '!AB572</f>
        <v>6.3</v>
      </c>
    </row>
    <row r="573" spans="1:29">
      <c r="A573" s="125" t="str">
        <f>'приложение 1.1 '!A573</f>
        <v>2.1.5.57</v>
      </c>
      <c r="B573" s="695" t="str">
        <f>'приложение 1.1 '!B573</f>
        <v>Строительство ВЛ-0,4кВ ДНТ Тихое</v>
      </c>
      <c r="C573" s="485" t="str">
        <f>'приложение 1.1 '!C573</f>
        <v>С/П</v>
      </c>
      <c r="D573" s="457">
        <f>'приложение 1.1 '!D573</f>
        <v>3.5</v>
      </c>
      <c r="E573" s="457">
        <f>'приложение 1.1 '!E573</f>
        <v>0</v>
      </c>
      <c r="F573" s="190">
        <v>19.291999999999998</v>
      </c>
      <c r="G573" s="485">
        <f>'приложение 1.1 '!F573</f>
        <v>2018</v>
      </c>
      <c r="H573" s="485">
        <f>'приложение 1.1 '!G573</f>
        <v>2018</v>
      </c>
      <c r="I573" s="159">
        <f>'приложение 1.1 '!H573</f>
        <v>6.3</v>
      </c>
      <c r="J573" s="159">
        <f>'приложение 1.1 '!I573</f>
        <v>6.3</v>
      </c>
      <c r="K573" s="159">
        <f>'приложение 1.1 '!J573</f>
        <v>6.3</v>
      </c>
      <c r="L573" s="159">
        <f>'приложение 1.1 '!K573</f>
        <v>3.5</v>
      </c>
      <c r="M573" s="159">
        <f>'приложение 1.1 '!L573</f>
        <v>0</v>
      </c>
      <c r="N573" s="159" t="str">
        <f>'приложение 1.1 '!M573</f>
        <v>-</v>
      </c>
      <c r="O573" s="159" t="str">
        <f>'приложение 1.1 '!N573</f>
        <v>-</v>
      </c>
      <c r="P573" s="159" t="str">
        <f>'приложение 1.1 '!O573</f>
        <v>-</v>
      </c>
      <c r="Q573" s="159" t="str">
        <f>'приложение 1.1 '!P573</f>
        <v>-</v>
      </c>
      <c r="R573" s="159" t="str">
        <f>'приложение 1.1 '!Q573</f>
        <v>-</v>
      </c>
      <c r="S573" s="159" t="str">
        <f>'приложение 1.1 '!R573</f>
        <v>-</v>
      </c>
      <c r="T573" s="159" t="str">
        <f>'приложение 1.1 '!S573</f>
        <v>-</v>
      </c>
      <c r="U573" s="159" t="str">
        <f>'приложение 1.1 '!T573</f>
        <v>-</v>
      </c>
      <c r="V573" s="159">
        <f>'приложение 1.1 '!U573</f>
        <v>3.5</v>
      </c>
      <c r="W573" s="159">
        <f>'приложение 1.1 '!V573</f>
        <v>0</v>
      </c>
      <c r="X573" s="159">
        <f>'приложение 1.1 '!W573</f>
        <v>6.3</v>
      </c>
      <c r="Y573" s="159">
        <f>'приложение 1.1 '!X573</f>
        <v>0</v>
      </c>
      <c r="Z573" s="159">
        <f>'приложение 1.1 '!Y573</f>
        <v>0</v>
      </c>
      <c r="AA573" s="159">
        <f>'приложение 1.1 '!Z573</f>
        <v>0</v>
      </c>
      <c r="AB573" s="159">
        <f>'приложение 1.1 '!AA573</f>
        <v>0</v>
      </c>
      <c r="AC573" s="159">
        <f>'приложение 1.1 '!AB573</f>
        <v>6.3</v>
      </c>
    </row>
    <row r="574" spans="1:29">
      <c r="A574" s="125" t="str">
        <f>'приложение 1.1 '!A574</f>
        <v>2.1.5.58</v>
      </c>
      <c r="B574" s="695" t="str">
        <f>'приложение 1.1 '!B574</f>
        <v>Строительство ВЛ-0,4кВ СТ Зори Сургута</v>
      </c>
      <c r="C574" s="485" t="str">
        <f>'приложение 1.1 '!C574</f>
        <v>С/П</v>
      </c>
      <c r="D574" s="457">
        <f>'приложение 1.1 '!D574</f>
        <v>3.5</v>
      </c>
      <c r="E574" s="457">
        <f>'приложение 1.1 '!E574</f>
        <v>0</v>
      </c>
      <c r="F574" s="190">
        <v>17.224999999999998</v>
      </c>
      <c r="G574" s="485">
        <f>'приложение 1.1 '!F574</f>
        <v>2018</v>
      </c>
      <c r="H574" s="485">
        <f>'приложение 1.1 '!G574</f>
        <v>2018</v>
      </c>
      <c r="I574" s="159">
        <f>'приложение 1.1 '!H574</f>
        <v>6.3</v>
      </c>
      <c r="J574" s="159">
        <f>'приложение 1.1 '!I574</f>
        <v>6.3</v>
      </c>
      <c r="K574" s="159">
        <f>'приложение 1.1 '!J574</f>
        <v>6.3</v>
      </c>
      <c r="L574" s="159">
        <f>'приложение 1.1 '!K574</f>
        <v>3.5</v>
      </c>
      <c r="M574" s="159">
        <f>'приложение 1.1 '!L574</f>
        <v>0</v>
      </c>
      <c r="N574" s="159" t="str">
        <f>'приложение 1.1 '!M574</f>
        <v>-</v>
      </c>
      <c r="O574" s="159" t="str">
        <f>'приложение 1.1 '!N574</f>
        <v>-</v>
      </c>
      <c r="P574" s="159" t="str">
        <f>'приложение 1.1 '!O574</f>
        <v>-</v>
      </c>
      <c r="Q574" s="159" t="str">
        <f>'приложение 1.1 '!P574</f>
        <v>-</v>
      </c>
      <c r="R574" s="159" t="str">
        <f>'приложение 1.1 '!Q574</f>
        <v>-</v>
      </c>
      <c r="S574" s="159" t="str">
        <f>'приложение 1.1 '!R574</f>
        <v>-</v>
      </c>
      <c r="T574" s="159" t="str">
        <f>'приложение 1.1 '!S574</f>
        <v>-</v>
      </c>
      <c r="U574" s="159" t="str">
        <f>'приложение 1.1 '!T574</f>
        <v>-</v>
      </c>
      <c r="V574" s="159">
        <f>'приложение 1.1 '!U574</f>
        <v>3.5</v>
      </c>
      <c r="W574" s="159">
        <f>'приложение 1.1 '!V574</f>
        <v>0</v>
      </c>
      <c r="X574" s="159">
        <f>'приложение 1.1 '!W574</f>
        <v>6.3</v>
      </c>
      <c r="Y574" s="159">
        <f>'приложение 1.1 '!X574</f>
        <v>0</v>
      </c>
      <c r="Z574" s="159">
        <f>'приложение 1.1 '!Y574</f>
        <v>0</v>
      </c>
      <c r="AA574" s="159">
        <f>'приложение 1.1 '!Z574</f>
        <v>0</v>
      </c>
      <c r="AB574" s="159">
        <f>'приложение 1.1 '!AA574</f>
        <v>0</v>
      </c>
      <c r="AC574" s="159">
        <f>'приложение 1.1 '!AB574</f>
        <v>6.3</v>
      </c>
    </row>
    <row r="575" spans="1:29" ht="31.5">
      <c r="A575" s="125" t="str">
        <f>'приложение 1.1 '!A575</f>
        <v>2.1.5.59</v>
      </c>
      <c r="B575" s="695" t="str">
        <f>'приложение 1.1 '!B575</f>
        <v>Строительство ВЛ-0,4кВ ДНТ Птицевод Севера</v>
      </c>
      <c r="C575" s="485" t="str">
        <f>'приложение 1.1 '!C575</f>
        <v>С/П</v>
      </c>
      <c r="D575" s="457">
        <f>'приложение 1.1 '!D575</f>
        <v>3.5</v>
      </c>
      <c r="E575" s="457">
        <f>'приложение 1.1 '!E575</f>
        <v>0</v>
      </c>
      <c r="F575" s="190">
        <v>18.258499999999998</v>
      </c>
      <c r="G575" s="485">
        <f>'приложение 1.1 '!F575</f>
        <v>2018</v>
      </c>
      <c r="H575" s="485">
        <f>'приложение 1.1 '!G575</f>
        <v>2018</v>
      </c>
      <c r="I575" s="159">
        <f>'приложение 1.1 '!H575</f>
        <v>6.3</v>
      </c>
      <c r="J575" s="159">
        <f>'приложение 1.1 '!I575</f>
        <v>6.3</v>
      </c>
      <c r="K575" s="159">
        <f>'приложение 1.1 '!J575</f>
        <v>6.3</v>
      </c>
      <c r="L575" s="159">
        <f>'приложение 1.1 '!K575</f>
        <v>3.5</v>
      </c>
      <c r="M575" s="159">
        <f>'приложение 1.1 '!L575</f>
        <v>0</v>
      </c>
      <c r="N575" s="159" t="str">
        <f>'приложение 1.1 '!M575</f>
        <v>-</v>
      </c>
      <c r="O575" s="159" t="str">
        <f>'приложение 1.1 '!N575</f>
        <v>-</v>
      </c>
      <c r="P575" s="159" t="str">
        <f>'приложение 1.1 '!O575</f>
        <v>-</v>
      </c>
      <c r="Q575" s="159" t="str">
        <f>'приложение 1.1 '!P575</f>
        <v>-</v>
      </c>
      <c r="R575" s="159" t="str">
        <f>'приложение 1.1 '!Q575</f>
        <v>-</v>
      </c>
      <c r="S575" s="159" t="str">
        <f>'приложение 1.1 '!R575</f>
        <v>-</v>
      </c>
      <c r="T575" s="159" t="str">
        <f>'приложение 1.1 '!S575</f>
        <v>-</v>
      </c>
      <c r="U575" s="159" t="str">
        <f>'приложение 1.1 '!T575</f>
        <v>-</v>
      </c>
      <c r="V575" s="159">
        <f>'приложение 1.1 '!U575</f>
        <v>3.5</v>
      </c>
      <c r="W575" s="159">
        <f>'приложение 1.1 '!V575</f>
        <v>0</v>
      </c>
      <c r="X575" s="159">
        <f>'приложение 1.1 '!W575</f>
        <v>6.3</v>
      </c>
      <c r="Y575" s="159">
        <f>'приложение 1.1 '!X575</f>
        <v>0</v>
      </c>
      <c r="Z575" s="159">
        <f>'приложение 1.1 '!Y575</f>
        <v>0</v>
      </c>
      <c r="AA575" s="159">
        <f>'приложение 1.1 '!Z575</f>
        <v>0</v>
      </c>
      <c r="AB575" s="159">
        <f>'приложение 1.1 '!AA575</f>
        <v>0</v>
      </c>
      <c r="AC575" s="159">
        <f>'приложение 1.1 '!AB575</f>
        <v>6.3</v>
      </c>
    </row>
    <row r="576" spans="1:29">
      <c r="A576" s="125" t="str">
        <f>'приложение 1.1 '!A576</f>
        <v>2.1.5.60</v>
      </c>
      <c r="B576" s="695" t="str">
        <f>'приложение 1.1 '!B576</f>
        <v>Строительство ВЛ-0,4кВ СОТ Энергетик-4</v>
      </c>
      <c r="C576" s="485" t="str">
        <f>'приложение 1.1 '!C576</f>
        <v>С/П</v>
      </c>
      <c r="D576" s="457">
        <f>'приложение 1.1 '!D576</f>
        <v>3.5</v>
      </c>
      <c r="E576" s="457">
        <f>'приложение 1.1 '!E576</f>
        <v>0</v>
      </c>
      <c r="F576" s="190">
        <v>17.569499999999998</v>
      </c>
      <c r="G576" s="485">
        <f>'приложение 1.1 '!F576</f>
        <v>2019</v>
      </c>
      <c r="H576" s="485">
        <f>'приложение 1.1 '!G576</f>
        <v>2019</v>
      </c>
      <c r="I576" s="159">
        <f>'приложение 1.1 '!H576</f>
        <v>6.3</v>
      </c>
      <c r="J576" s="159">
        <f>'приложение 1.1 '!I576</f>
        <v>6.3</v>
      </c>
      <c r="K576" s="159">
        <f>'приложение 1.1 '!J576</f>
        <v>0</v>
      </c>
      <c r="L576" s="159" t="str">
        <f>'приложение 1.1 '!K576</f>
        <v>-</v>
      </c>
      <c r="M576" s="159" t="str">
        <f>'приложение 1.1 '!L576</f>
        <v>-</v>
      </c>
      <c r="N576" s="159">
        <f>'приложение 1.1 '!M576</f>
        <v>3.5</v>
      </c>
      <c r="O576" s="159">
        <f>'приложение 1.1 '!N576</f>
        <v>0</v>
      </c>
      <c r="P576" s="159" t="str">
        <f>'приложение 1.1 '!O576</f>
        <v>-</v>
      </c>
      <c r="Q576" s="159" t="str">
        <f>'приложение 1.1 '!P576</f>
        <v>-</v>
      </c>
      <c r="R576" s="159" t="str">
        <f>'приложение 1.1 '!Q576</f>
        <v>-</v>
      </c>
      <c r="S576" s="159" t="str">
        <f>'приложение 1.1 '!R576</f>
        <v>-</v>
      </c>
      <c r="T576" s="159" t="str">
        <f>'приложение 1.1 '!S576</f>
        <v>-</v>
      </c>
      <c r="U576" s="159" t="str">
        <f>'приложение 1.1 '!T576</f>
        <v>-</v>
      </c>
      <c r="V576" s="159">
        <f>'приложение 1.1 '!U576</f>
        <v>3.5</v>
      </c>
      <c r="W576" s="159">
        <f>'приложение 1.1 '!V576</f>
        <v>0</v>
      </c>
      <c r="X576" s="159">
        <f>'приложение 1.1 '!W576</f>
        <v>0</v>
      </c>
      <c r="Y576" s="159">
        <f>'приложение 1.1 '!X576</f>
        <v>6.3</v>
      </c>
      <c r="Z576" s="159">
        <f>'приложение 1.1 '!Y576</f>
        <v>0</v>
      </c>
      <c r="AA576" s="159">
        <f>'приложение 1.1 '!Z576</f>
        <v>0</v>
      </c>
      <c r="AB576" s="159">
        <f>'приложение 1.1 '!AA576</f>
        <v>0</v>
      </c>
      <c r="AC576" s="159">
        <f>'приложение 1.1 '!AB576</f>
        <v>6.3</v>
      </c>
    </row>
    <row r="577" spans="1:66">
      <c r="A577" s="125" t="str">
        <f>'приложение 1.1 '!A577</f>
        <v>2.1.5.61</v>
      </c>
      <c r="B577" s="695" t="str">
        <f>'приложение 1.1 '!B577</f>
        <v>Строительство ВЛ-0,4кВ СОТ Хвойный</v>
      </c>
      <c r="C577" s="485" t="str">
        <f>'приложение 1.1 '!C577</f>
        <v>С/П</v>
      </c>
      <c r="D577" s="457">
        <f>'приложение 1.1 '!D577</f>
        <v>3.5</v>
      </c>
      <c r="E577" s="457">
        <f>'приложение 1.1 '!E577</f>
        <v>0</v>
      </c>
      <c r="F577" s="190">
        <v>19.291999999999998</v>
      </c>
      <c r="G577" s="485">
        <f>'приложение 1.1 '!F577</f>
        <v>2019</v>
      </c>
      <c r="H577" s="485">
        <f>'приложение 1.1 '!G577</f>
        <v>2019</v>
      </c>
      <c r="I577" s="159">
        <f>'приложение 1.1 '!H577</f>
        <v>6.3</v>
      </c>
      <c r="J577" s="159">
        <f>'приложение 1.1 '!I577</f>
        <v>6.3</v>
      </c>
      <c r="K577" s="159">
        <f>'приложение 1.1 '!J577</f>
        <v>0</v>
      </c>
      <c r="L577" s="159" t="str">
        <f>'приложение 1.1 '!K577</f>
        <v>-</v>
      </c>
      <c r="M577" s="159" t="str">
        <f>'приложение 1.1 '!L577</f>
        <v>-</v>
      </c>
      <c r="N577" s="159">
        <f>'приложение 1.1 '!M577</f>
        <v>3.5</v>
      </c>
      <c r="O577" s="159">
        <f>'приложение 1.1 '!N577</f>
        <v>0</v>
      </c>
      <c r="P577" s="159" t="str">
        <f>'приложение 1.1 '!O577</f>
        <v>-</v>
      </c>
      <c r="Q577" s="159" t="str">
        <f>'приложение 1.1 '!P577</f>
        <v>-</v>
      </c>
      <c r="R577" s="159" t="str">
        <f>'приложение 1.1 '!Q577</f>
        <v>-</v>
      </c>
      <c r="S577" s="159" t="str">
        <f>'приложение 1.1 '!R577</f>
        <v>-</v>
      </c>
      <c r="T577" s="159" t="str">
        <f>'приложение 1.1 '!S577</f>
        <v>-</v>
      </c>
      <c r="U577" s="159" t="str">
        <f>'приложение 1.1 '!T577</f>
        <v>-</v>
      </c>
      <c r="V577" s="159">
        <f>'приложение 1.1 '!U577</f>
        <v>3.5</v>
      </c>
      <c r="W577" s="159">
        <f>'приложение 1.1 '!V577</f>
        <v>0</v>
      </c>
      <c r="X577" s="159">
        <f>'приложение 1.1 '!W577</f>
        <v>0</v>
      </c>
      <c r="Y577" s="159">
        <f>'приложение 1.1 '!X577</f>
        <v>6.3</v>
      </c>
      <c r="Z577" s="159">
        <f>'приложение 1.1 '!Y577</f>
        <v>0</v>
      </c>
      <c r="AA577" s="159">
        <f>'приложение 1.1 '!Z577</f>
        <v>0</v>
      </c>
      <c r="AB577" s="159">
        <f>'приложение 1.1 '!AA577</f>
        <v>0</v>
      </c>
      <c r="AC577" s="159">
        <f>'приложение 1.1 '!AB577</f>
        <v>6.3</v>
      </c>
    </row>
    <row r="578" spans="1:66">
      <c r="A578" s="125" t="str">
        <f>'приложение 1.1 '!A578</f>
        <v>2.1.5.62</v>
      </c>
      <c r="B578" s="695" t="str">
        <f>'приложение 1.1 '!B578</f>
        <v>Строительство ВЛ-0,4кВ ДК Солнечное</v>
      </c>
      <c r="C578" s="485" t="str">
        <f>'приложение 1.1 '!C578</f>
        <v>С/П</v>
      </c>
      <c r="D578" s="457">
        <f>'приложение 1.1 '!D578</f>
        <v>3.5</v>
      </c>
      <c r="E578" s="457">
        <f>'приложение 1.1 '!E578</f>
        <v>0</v>
      </c>
      <c r="F578" s="190">
        <v>16.535999999999998</v>
      </c>
      <c r="G578" s="485">
        <f>'приложение 1.1 '!F578</f>
        <v>2022</v>
      </c>
      <c r="H578" s="485">
        <f>'приложение 1.1 '!G578</f>
        <v>2022</v>
      </c>
      <c r="I578" s="159">
        <f>'приложение 1.1 '!H578</f>
        <v>6.3</v>
      </c>
      <c r="J578" s="159">
        <f>'приложение 1.1 '!I578</f>
        <v>6.3</v>
      </c>
      <c r="K578" s="159">
        <f>'приложение 1.1 '!J578</f>
        <v>0</v>
      </c>
      <c r="L578" s="159" t="str">
        <f>'приложение 1.1 '!K578</f>
        <v>-</v>
      </c>
      <c r="M578" s="159" t="str">
        <f>'приложение 1.1 '!L578</f>
        <v>-</v>
      </c>
      <c r="N578" s="159" t="str">
        <f>'приложение 1.1 '!M578</f>
        <v>-</v>
      </c>
      <c r="O578" s="159" t="str">
        <f>'приложение 1.1 '!N578</f>
        <v>-</v>
      </c>
      <c r="P578" s="159" t="str">
        <f>'приложение 1.1 '!O578</f>
        <v>-</v>
      </c>
      <c r="Q578" s="159" t="str">
        <f>'приложение 1.1 '!P578</f>
        <v>-</v>
      </c>
      <c r="R578" s="159" t="str">
        <f>'приложение 1.1 '!Q578</f>
        <v>-</v>
      </c>
      <c r="S578" s="159" t="str">
        <f>'приложение 1.1 '!R578</f>
        <v>-</v>
      </c>
      <c r="T578" s="159">
        <f>'приложение 1.1 '!S578</f>
        <v>3.5</v>
      </c>
      <c r="U578" s="159">
        <f>'приложение 1.1 '!T578</f>
        <v>0</v>
      </c>
      <c r="V578" s="159">
        <f>'приложение 1.1 '!U578</f>
        <v>3.5</v>
      </c>
      <c r="W578" s="159">
        <f>'приложение 1.1 '!V578</f>
        <v>0</v>
      </c>
      <c r="X578" s="159">
        <f>'приложение 1.1 '!W578</f>
        <v>0</v>
      </c>
      <c r="Y578" s="159">
        <f>'приложение 1.1 '!X578</f>
        <v>0</v>
      </c>
      <c r="Z578" s="159">
        <f>'приложение 1.1 '!Y578</f>
        <v>0</v>
      </c>
      <c r="AA578" s="159">
        <f>'приложение 1.1 '!Z578</f>
        <v>0</v>
      </c>
      <c r="AB578" s="159">
        <f>'приложение 1.1 '!AA578</f>
        <v>6.3</v>
      </c>
      <c r="AC578" s="159">
        <f>'приложение 1.1 '!AB578</f>
        <v>6.3</v>
      </c>
    </row>
    <row r="579" spans="1:66" s="397" customFormat="1">
      <c r="A579" s="125" t="str">
        <f>'приложение 1.1 '!A579</f>
        <v>2.1.5.63</v>
      </c>
      <c r="B579" s="695" t="str">
        <f>'приложение 1.1 '!B579</f>
        <v>Строительство ВЛ-0,4кВ СОТ Рассвет</v>
      </c>
      <c r="C579" s="485" t="str">
        <f>'приложение 1.1 '!C579</f>
        <v>С/П</v>
      </c>
      <c r="D579" s="457">
        <f>'приложение 1.1 '!D579</f>
        <v>3.5</v>
      </c>
      <c r="E579" s="457">
        <f>'приложение 1.1 '!E579</f>
        <v>0</v>
      </c>
      <c r="F579" s="190">
        <v>12.401999999999999</v>
      </c>
      <c r="G579" s="485">
        <f>'приложение 1.1 '!F579</f>
        <v>2022</v>
      </c>
      <c r="H579" s="485">
        <f>'приложение 1.1 '!G579</f>
        <v>2022</v>
      </c>
      <c r="I579" s="159">
        <f>'приложение 1.1 '!H579</f>
        <v>6.3</v>
      </c>
      <c r="J579" s="159">
        <f>'приложение 1.1 '!I579</f>
        <v>6.3</v>
      </c>
      <c r="K579" s="159">
        <f>'приложение 1.1 '!J579</f>
        <v>0</v>
      </c>
      <c r="L579" s="159" t="str">
        <f>'приложение 1.1 '!K579</f>
        <v>-</v>
      </c>
      <c r="M579" s="159" t="str">
        <f>'приложение 1.1 '!L579</f>
        <v>-</v>
      </c>
      <c r="N579" s="159" t="str">
        <f>'приложение 1.1 '!M579</f>
        <v>-</v>
      </c>
      <c r="O579" s="159" t="str">
        <f>'приложение 1.1 '!N579</f>
        <v>-</v>
      </c>
      <c r="P579" s="159" t="str">
        <f>'приложение 1.1 '!O579</f>
        <v>-</v>
      </c>
      <c r="Q579" s="159" t="str">
        <f>'приложение 1.1 '!P579</f>
        <v>-</v>
      </c>
      <c r="R579" s="159" t="str">
        <f>'приложение 1.1 '!Q579</f>
        <v>-</v>
      </c>
      <c r="S579" s="159" t="str">
        <f>'приложение 1.1 '!R579</f>
        <v>-</v>
      </c>
      <c r="T579" s="159">
        <f>'приложение 1.1 '!S579</f>
        <v>3.5</v>
      </c>
      <c r="U579" s="159">
        <f>'приложение 1.1 '!T579</f>
        <v>0</v>
      </c>
      <c r="V579" s="159">
        <f>'приложение 1.1 '!U579</f>
        <v>3.5</v>
      </c>
      <c r="W579" s="159">
        <f>'приложение 1.1 '!V579</f>
        <v>0</v>
      </c>
      <c r="X579" s="159">
        <f>'приложение 1.1 '!W579</f>
        <v>0</v>
      </c>
      <c r="Y579" s="159">
        <f>'приложение 1.1 '!X579</f>
        <v>0</v>
      </c>
      <c r="Z579" s="159">
        <f>'приложение 1.1 '!Y579</f>
        <v>0</v>
      </c>
      <c r="AA579" s="159">
        <f>'приложение 1.1 '!Z579</f>
        <v>0</v>
      </c>
      <c r="AB579" s="159">
        <f>'приложение 1.1 '!AA579</f>
        <v>6.3</v>
      </c>
      <c r="AC579" s="159">
        <f>'приложение 1.1 '!AB579</f>
        <v>6.3</v>
      </c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  <c r="BA579" s="143"/>
      <c r="BB579" s="143"/>
      <c r="BC579" s="143"/>
      <c r="BD579" s="143"/>
      <c r="BE579" s="143"/>
      <c r="BF579" s="143"/>
      <c r="BG579" s="143"/>
      <c r="BH579" s="143"/>
      <c r="BI579" s="143"/>
      <c r="BJ579" s="143"/>
      <c r="BK579" s="143"/>
      <c r="BL579" s="143"/>
      <c r="BM579" s="143"/>
      <c r="BN579" s="143"/>
    </row>
    <row r="580" spans="1:66" s="397" customFormat="1">
      <c r="A580" s="125" t="str">
        <f>'приложение 1.1 '!A580</f>
        <v>2.1.5.64</v>
      </c>
      <c r="B580" s="695" t="str">
        <f>'приложение 1.1 '!B580</f>
        <v>Строительство ВЛ-0,4кВ СОТ Локомотив</v>
      </c>
      <c r="C580" s="485" t="str">
        <f>'приложение 1.1 '!C580</f>
        <v>С/П</v>
      </c>
      <c r="D580" s="457">
        <f>'приложение 1.1 '!D580</f>
        <v>3.5</v>
      </c>
      <c r="E580" s="457">
        <f>'приложение 1.1 '!E580</f>
        <v>0</v>
      </c>
      <c r="F580" s="190">
        <v>15.5025</v>
      </c>
      <c r="G580" s="485">
        <f>'приложение 1.1 '!F580</f>
        <v>2022</v>
      </c>
      <c r="H580" s="485">
        <f>'приложение 1.1 '!G580</f>
        <v>2022</v>
      </c>
      <c r="I580" s="159">
        <f>'приложение 1.1 '!H580</f>
        <v>6.3</v>
      </c>
      <c r="J580" s="159">
        <f>'приложение 1.1 '!I580</f>
        <v>6.3</v>
      </c>
      <c r="K580" s="159">
        <f>'приложение 1.1 '!J580</f>
        <v>0</v>
      </c>
      <c r="L580" s="159" t="str">
        <f>'приложение 1.1 '!K580</f>
        <v>-</v>
      </c>
      <c r="M580" s="159" t="str">
        <f>'приложение 1.1 '!L580</f>
        <v>-</v>
      </c>
      <c r="N580" s="159" t="str">
        <f>'приложение 1.1 '!M580</f>
        <v>-</v>
      </c>
      <c r="O580" s="159" t="str">
        <f>'приложение 1.1 '!N580</f>
        <v>-</v>
      </c>
      <c r="P580" s="159" t="str">
        <f>'приложение 1.1 '!O580</f>
        <v>-</v>
      </c>
      <c r="Q580" s="159" t="str">
        <f>'приложение 1.1 '!P580</f>
        <v>-</v>
      </c>
      <c r="R580" s="159" t="str">
        <f>'приложение 1.1 '!Q580</f>
        <v>-</v>
      </c>
      <c r="S580" s="159" t="str">
        <f>'приложение 1.1 '!R580</f>
        <v>-</v>
      </c>
      <c r="T580" s="159">
        <f>'приложение 1.1 '!S580</f>
        <v>3.5</v>
      </c>
      <c r="U580" s="159">
        <f>'приложение 1.1 '!T580</f>
        <v>0</v>
      </c>
      <c r="V580" s="159">
        <f>'приложение 1.1 '!U580</f>
        <v>3.5</v>
      </c>
      <c r="W580" s="159">
        <f>'приложение 1.1 '!V580</f>
        <v>0</v>
      </c>
      <c r="X580" s="159">
        <f>'приложение 1.1 '!W580</f>
        <v>0</v>
      </c>
      <c r="Y580" s="159">
        <f>'приложение 1.1 '!X580</f>
        <v>0</v>
      </c>
      <c r="Z580" s="159">
        <f>'приложение 1.1 '!Y580</f>
        <v>0</v>
      </c>
      <c r="AA580" s="159">
        <f>'приложение 1.1 '!Z580</f>
        <v>0</v>
      </c>
      <c r="AB580" s="159">
        <f>'приложение 1.1 '!AA580</f>
        <v>6.3</v>
      </c>
      <c r="AC580" s="159">
        <f>'приложение 1.1 '!AB580</f>
        <v>6.3</v>
      </c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  <c r="BA580" s="143"/>
      <c r="BB580" s="143"/>
      <c r="BC580" s="143"/>
      <c r="BD580" s="143"/>
      <c r="BE580" s="143"/>
      <c r="BF580" s="143"/>
      <c r="BG580" s="143"/>
      <c r="BH580" s="143"/>
      <c r="BI580" s="143"/>
      <c r="BJ580" s="143"/>
      <c r="BK580" s="143"/>
      <c r="BL580" s="143"/>
      <c r="BM580" s="143"/>
      <c r="BN580" s="143"/>
    </row>
    <row r="581" spans="1:66" s="397" customFormat="1">
      <c r="A581" s="125" t="str">
        <f>'приложение 1.1 '!A581</f>
        <v>2.1.5.65</v>
      </c>
      <c r="B581" s="695" t="str">
        <f>'приложение 1.1 '!B581</f>
        <v>Строительство ВЛ-0,4кВ СОТ Речник</v>
      </c>
      <c r="C581" s="485" t="str">
        <f>'приложение 1.1 '!C581</f>
        <v>С/П</v>
      </c>
      <c r="D581" s="457">
        <f>'приложение 1.1 '!D581</f>
        <v>3.5</v>
      </c>
      <c r="E581" s="457">
        <f>'приложение 1.1 '!E581</f>
        <v>0</v>
      </c>
      <c r="F581" s="190">
        <v>14.468999999999999</v>
      </c>
      <c r="G581" s="485">
        <f>'приложение 1.1 '!F581</f>
        <v>2022</v>
      </c>
      <c r="H581" s="485">
        <f>'приложение 1.1 '!G581</f>
        <v>2022</v>
      </c>
      <c r="I581" s="159">
        <f>'приложение 1.1 '!H581</f>
        <v>6.3</v>
      </c>
      <c r="J581" s="159">
        <f>'приложение 1.1 '!I581</f>
        <v>6.3</v>
      </c>
      <c r="K581" s="159">
        <f>'приложение 1.1 '!J581</f>
        <v>0</v>
      </c>
      <c r="L581" s="159" t="str">
        <f>'приложение 1.1 '!K581</f>
        <v>-</v>
      </c>
      <c r="M581" s="159" t="str">
        <f>'приложение 1.1 '!L581</f>
        <v>-</v>
      </c>
      <c r="N581" s="159" t="str">
        <f>'приложение 1.1 '!M581</f>
        <v>-</v>
      </c>
      <c r="O581" s="159" t="str">
        <f>'приложение 1.1 '!N581</f>
        <v>-</v>
      </c>
      <c r="P581" s="159" t="str">
        <f>'приложение 1.1 '!O581</f>
        <v>-</v>
      </c>
      <c r="Q581" s="159" t="str">
        <f>'приложение 1.1 '!P581</f>
        <v>-</v>
      </c>
      <c r="R581" s="159" t="str">
        <f>'приложение 1.1 '!Q581</f>
        <v>-</v>
      </c>
      <c r="S581" s="159" t="str">
        <f>'приложение 1.1 '!R581</f>
        <v>-</v>
      </c>
      <c r="T581" s="159">
        <f>'приложение 1.1 '!S581</f>
        <v>3.5</v>
      </c>
      <c r="U581" s="159">
        <f>'приложение 1.1 '!T581</f>
        <v>0</v>
      </c>
      <c r="V581" s="159">
        <f>'приложение 1.1 '!U581</f>
        <v>3.5</v>
      </c>
      <c r="W581" s="159">
        <f>'приложение 1.1 '!V581</f>
        <v>0</v>
      </c>
      <c r="X581" s="159">
        <f>'приложение 1.1 '!W581</f>
        <v>0</v>
      </c>
      <c r="Y581" s="159">
        <f>'приложение 1.1 '!X581</f>
        <v>0</v>
      </c>
      <c r="Z581" s="159">
        <f>'приложение 1.1 '!Y581</f>
        <v>0</v>
      </c>
      <c r="AA581" s="159">
        <f>'приложение 1.1 '!Z581</f>
        <v>0</v>
      </c>
      <c r="AB581" s="159">
        <f>'приложение 1.1 '!AA581</f>
        <v>6.3</v>
      </c>
      <c r="AC581" s="159">
        <f>'приложение 1.1 '!AB581</f>
        <v>6.3</v>
      </c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  <c r="BA581" s="143"/>
      <c r="BB581" s="143"/>
      <c r="BC581" s="143"/>
      <c r="BD581" s="143"/>
      <c r="BE581" s="143"/>
      <c r="BF581" s="143"/>
      <c r="BG581" s="143"/>
      <c r="BH581" s="143"/>
      <c r="BI581" s="143"/>
      <c r="BJ581" s="143"/>
      <c r="BK581" s="143"/>
      <c r="BL581" s="143"/>
      <c r="BM581" s="143"/>
      <c r="BN581" s="143"/>
    </row>
    <row r="582" spans="1:66" s="397" customFormat="1">
      <c r="A582" s="681" t="str">
        <f>'приложение 1.1 '!A582</f>
        <v>2.1.6.</v>
      </c>
      <c r="B582" s="694" t="str">
        <f>'приложение 1.1 '!B582</f>
        <v>Прочие электросетевые объекты</v>
      </c>
      <c r="C582" s="661"/>
      <c r="D582" s="680"/>
      <c r="E582" s="680"/>
      <c r="F582" s="512"/>
      <c r="G582" s="661"/>
      <c r="H582" s="661"/>
      <c r="I582" s="514"/>
      <c r="J582" s="514"/>
      <c r="K582" s="514"/>
      <c r="L582" s="514"/>
      <c r="M582" s="514"/>
      <c r="N582" s="514"/>
      <c r="O582" s="514"/>
      <c r="P582" s="514"/>
      <c r="Q582" s="514"/>
      <c r="R582" s="514"/>
      <c r="S582" s="514"/>
      <c r="T582" s="514"/>
      <c r="U582" s="514"/>
      <c r="V582" s="514"/>
      <c r="W582" s="514"/>
      <c r="X582" s="514"/>
      <c r="Y582" s="514"/>
      <c r="Z582" s="514"/>
      <c r="AA582" s="514"/>
      <c r="AB582" s="514"/>
      <c r="AC582" s="514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  <c r="BA582" s="143"/>
      <c r="BB582" s="143"/>
      <c r="BC582" s="143"/>
      <c r="BD582" s="143"/>
      <c r="BE582" s="143"/>
      <c r="BF582" s="143"/>
      <c r="BG582" s="143"/>
      <c r="BH582" s="143"/>
      <c r="BI582" s="143"/>
      <c r="BJ582" s="143"/>
      <c r="BK582" s="143"/>
      <c r="BL582" s="143"/>
      <c r="BM582" s="143"/>
      <c r="BN582" s="143"/>
    </row>
    <row r="583" spans="1:66">
      <c r="A583" s="125" t="str">
        <f>'приложение 1.1 '!A583</f>
        <v>2.1.6.1</v>
      </c>
      <c r="B583" s="695" t="str">
        <f>'приложение 1.1 '!B583</f>
        <v>Производственных помещений, г.Сургут</v>
      </c>
      <c r="C583" s="485" t="str">
        <f>'приложение 1.1 '!C583</f>
        <v>C/П</v>
      </c>
      <c r="D583" s="457">
        <f>'приложение 1.1 '!D583</f>
        <v>0</v>
      </c>
      <c r="E583" s="457">
        <f>'приложение 1.1 '!E583</f>
        <v>0</v>
      </c>
      <c r="F583" s="190">
        <v>17.913999999999998</v>
      </c>
      <c r="G583" s="485">
        <f>'приложение 1.1 '!F583</f>
        <v>2021</v>
      </c>
      <c r="H583" s="485">
        <f>'приложение 1.1 '!G583</f>
        <v>2022</v>
      </c>
      <c r="I583" s="159">
        <f>'приложение 1.1 '!H583</f>
        <v>400</v>
      </c>
      <c r="J583" s="159">
        <f>'приложение 1.1 '!I583</f>
        <v>400</v>
      </c>
      <c r="K583" s="159">
        <f>'приложение 1.1 '!J583</f>
        <v>0</v>
      </c>
      <c r="L583" s="159" t="str">
        <f>'приложение 1.1 '!K583</f>
        <v>-</v>
      </c>
      <c r="M583" s="159" t="str">
        <f>'приложение 1.1 '!L583</f>
        <v>-</v>
      </c>
      <c r="N583" s="159" t="str">
        <f>'приложение 1.1 '!M583</f>
        <v>-</v>
      </c>
      <c r="O583" s="159" t="str">
        <f>'приложение 1.1 '!N583</f>
        <v>-</v>
      </c>
      <c r="P583" s="159" t="str">
        <f>'приложение 1.1 '!O583</f>
        <v>-</v>
      </c>
      <c r="Q583" s="159" t="str">
        <f>'приложение 1.1 '!P583</f>
        <v>-</v>
      </c>
      <c r="R583" s="159" t="str">
        <f>'приложение 1.1 '!Q583</f>
        <v>-</v>
      </c>
      <c r="S583" s="159" t="str">
        <f>'приложение 1.1 '!R583</f>
        <v>-</v>
      </c>
      <c r="T583" s="159">
        <f>'приложение 1.1 '!S583</f>
        <v>0</v>
      </c>
      <c r="U583" s="159">
        <f>'приложение 1.1 '!T583</f>
        <v>0</v>
      </c>
      <c r="V583" s="159">
        <f>'приложение 1.1 '!U583</f>
        <v>0</v>
      </c>
      <c r="W583" s="159">
        <f>'приложение 1.1 '!V583</f>
        <v>0</v>
      </c>
      <c r="X583" s="159">
        <f>'приложение 1.1 '!W583</f>
        <v>0</v>
      </c>
      <c r="Y583" s="159">
        <f>'приложение 1.1 '!X583</f>
        <v>0</v>
      </c>
      <c r="Z583" s="159">
        <f>'приложение 1.1 '!Y583</f>
        <v>0</v>
      </c>
      <c r="AA583" s="159">
        <f>'приложение 1.1 '!Z583</f>
        <v>250</v>
      </c>
      <c r="AB583" s="159">
        <f>'приложение 1.1 '!AA583</f>
        <v>150</v>
      </c>
      <c r="AC583" s="159">
        <f>'приложение 1.1 '!AB583</f>
        <v>400</v>
      </c>
    </row>
    <row r="584" spans="1:66" s="397" customFormat="1">
      <c r="A584" s="125" t="str">
        <f>'приложение 1.1 '!A584</f>
        <v>2.1.6.2</v>
      </c>
      <c r="B584" s="695" t="str">
        <f>'приложение 1.1 '!B584</f>
        <v>Монтаж диспетчерского щита</v>
      </c>
      <c r="C584" s="485" t="str">
        <f>'приложение 1.1 '!C584</f>
        <v>C/П</v>
      </c>
      <c r="D584" s="457">
        <f>'приложение 1.1 '!D584</f>
        <v>0</v>
      </c>
      <c r="E584" s="457">
        <f>'приложение 1.1 '!E584</f>
        <v>0</v>
      </c>
      <c r="F584" s="190">
        <v>19.291999999999998</v>
      </c>
      <c r="G584" s="485">
        <f>'приложение 1.1 '!F584</f>
        <v>2022</v>
      </c>
      <c r="H584" s="485">
        <f>'приложение 1.1 '!G584</f>
        <v>2022</v>
      </c>
      <c r="I584" s="159">
        <f>'приложение 1.1 '!H584</f>
        <v>35</v>
      </c>
      <c r="J584" s="159">
        <f>'приложение 1.1 '!I584</f>
        <v>35</v>
      </c>
      <c r="K584" s="159">
        <f>'приложение 1.1 '!J584</f>
        <v>0</v>
      </c>
      <c r="L584" s="159" t="str">
        <f>'приложение 1.1 '!K584</f>
        <v>-</v>
      </c>
      <c r="M584" s="159" t="str">
        <f>'приложение 1.1 '!L584</f>
        <v>-</v>
      </c>
      <c r="N584" s="159" t="str">
        <f>'приложение 1.1 '!M584</f>
        <v>-</v>
      </c>
      <c r="O584" s="159" t="str">
        <f>'приложение 1.1 '!N584</f>
        <v>-</v>
      </c>
      <c r="P584" s="159" t="str">
        <f>'приложение 1.1 '!O584</f>
        <v>-</v>
      </c>
      <c r="Q584" s="159" t="str">
        <f>'приложение 1.1 '!P584</f>
        <v>-</v>
      </c>
      <c r="R584" s="159" t="str">
        <f>'приложение 1.1 '!Q584</f>
        <v>-</v>
      </c>
      <c r="S584" s="159" t="str">
        <f>'приложение 1.1 '!R584</f>
        <v>-</v>
      </c>
      <c r="T584" s="159">
        <f>'приложение 1.1 '!S584</f>
        <v>0</v>
      </c>
      <c r="U584" s="159">
        <f>'приложение 1.1 '!T584</f>
        <v>0</v>
      </c>
      <c r="V584" s="159">
        <f>'приложение 1.1 '!U584</f>
        <v>0</v>
      </c>
      <c r="W584" s="159">
        <f>'приложение 1.1 '!V584</f>
        <v>0</v>
      </c>
      <c r="X584" s="159">
        <f>'приложение 1.1 '!W584</f>
        <v>0</v>
      </c>
      <c r="Y584" s="159">
        <f>'приложение 1.1 '!X584</f>
        <v>0</v>
      </c>
      <c r="Z584" s="159">
        <f>'приложение 1.1 '!Y584</f>
        <v>0</v>
      </c>
      <c r="AA584" s="159">
        <f>'приложение 1.1 '!Z584</f>
        <v>0</v>
      </c>
      <c r="AB584" s="159">
        <f>'приложение 1.1 '!AA584</f>
        <v>35</v>
      </c>
      <c r="AC584" s="159">
        <f>'приложение 1.1 '!AB584</f>
        <v>35</v>
      </c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  <c r="BA584" s="143"/>
      <c r="BB584" s="143"/>
      <c r="BC584" s="143"/>
      <c r="BD584" s="143"/>
      <c r="BE584" s="143"/>
      <c r="BF584" s="143"/>
      <c r="BG584" s="143"/>
      <c r="BH584" s="143"/>
      <c r="BI584" s="143"/>
      <c r="BJ584" s="143"/>
      <c r="BK584" s="143"/>
      <c r="BL584" s="143"/>
      <c r="BM584" s="143"/>
      <c r="BN584" s="143"/>
    </row>
    <row r="585" spans="1:66">
      <c r="A585" s="125" t="str">
        <f>'приложение 1.1 '!A585</f>
        <v>2.1.6.3</v>
      </c>
      <c r="B585" s="695" t="str">
        <f>'приложение 1.1 '!B585</f>
        <v>АГП ВС-22-06 ЭИ КАМАЗ 43502 4х4 - 2шт.</v>
      </c>
      <c r="C585" s="485" t="str">
        <f>'приложение 1.1 '!C585</f>
        <v>C/П</v>
      </c>
      <c r="D585" s="457">
        <f>'приложение 1.1 '!D585</f>
        <v>0</v>
      </c>
      <c r="E585" s="457">
        <f>'приложение 1.1 '!E585</f>
        <v>0</v>
      </c>
      <c r="F585" s="190">
        <v>19.980999999999998</v>
      </c>
      <c r="G585" s="485">
        <f>'приложение 1.1 '!F585</f>
        <v>2018</v>
      </c>
      <c r="H585" s="485">
        <f>'приложение 1.1 '!G585</f>
        <v>2019</v>
      </c>
      <c r="I585" s="159">
        <f>'приложение 1.1 '!H585</f>
        <v>8.4</v>
      </c>
      <c r="J585" s="159">
        <f>'приложение 1.1 '!I585</f>
        <v>8.4</v>
      </c>
      <c r="K585" s="159">
        <f>'приложение 1.1 '!J585</f>
        <v>4.2</v>
      </c>
      <c r="L585" s="159" t="str">
        <f>'приложение 1.1 '!K585</f>
        <v>-</v>
      </c>
      <c r="M585" s="159" t="str">
        <f>'приложение 1.1 '!L585</f>
        <v>-</v>
      </c>
      <c r="N585" s="159">
        <f>'приложение 1.1 '!M585</f>
        <v>0</v>
      </c>
      <c r="O585" s="159">
        <f>'приложение 1.1 '!N585</f>
        <v>0</v>
      </c>
      <c r="P585" s="159" t="str">
        <f>'приложение 1.1 '!O585</f>
        <v>-</v>
      </c>
      <c r="Q585" s="159" t="str">
        <f>'приложение 1.1 '!P585</f>
        <v>-</v>
      </c>
      <c r="R585" s="159" t="str">
        <f>'приложение 1.1 '!Q585</f>
        <v>-</v>
      </c>
      <c r="S585" s="159" t="str">
        <f>'приложение 1.1 '!R585</f>
        <v>-</v>
      </c>
      <c r="T585" s="159" t="str">
        <f>'приложение 1.1 '!S585</f>
        <v>-</v>
      </c>
      <c r="U585" s="159" t="str">
        <f>'приложение 1.1 '!T585</f>
        <v>-</v>
      </c>
      <c r="V585" s="159">
        <f>'приложение 1.1 '!U585</f>
        <v>0</v>
      </c>
      <c r="W585" s="159">
        <f>'приложение 1.1 '!V585</f>
        <v>0</v>
      </c>
      <c r="X585" s="159">
        <f>'приложение 1.1 '!W585</f>
        <v>4.2</v>
      </c>
      <c r="Y585" s="159">
        <f>'приложение 1.1 '!X585</f>
        <v>4.2</v>
      </c>
      <c r="Z585" s="159">
        <f>'приложение 1.1 '!Y585</f>
        <v>0</v>
      </c>
      <c r="AA585" s="159">
        <f>'приложение 1.1 '!Z585</f>
        <v>0</v>
      </c>
      <c r="AB585" s="159">
        <f>'приложение 1.1 '!AA585</f>
        <v>0</v>
      </c>
      <c r="AC585" s="159">
        <f>'приложение 1.1 '!AB585</f>
        <v>8.4</v>
      </c>
    </row>
    <row r="586" spans="1:66" s="397" customFormat="1">
      <c r="A586" s="125" t="str">
        <f>'приложение 1.1 '!A586</f>
        <v>2.1.6.4</v>
      </c>
      <c r="B586" s="695" t="str">
        <f>'приложение 1.1 '!B586</f>
        <v>АГП ПСС121-28 КАМАЗ 5350 6х6</v>
      </c>
      <c r="C586" s="485" t="str">
        <f>'приложение 1.1 '!C586</f>
        <v>C/П</v>
      </c>
      <c r="D586" s="457">
        <f>'приложение 1.1 '!D586</f>
        <v>0</v>
      </c>
      <c r="E586" s="457">
        <f>'приложение 1.1 '!E586</f>
        <v>0</v>
      </c>
      <c r="F586" s="190">
        <v>20.325499999999998</v>
      </c>
      <c r="G586" s="485">
        <f>'приложение 1.1 '!F586</f>
        <v>2021</v>
      </c>
      <c r="H586" s="485">
        <f>'приложение 1.1 '!G586</f>
        <v>2021</v>
      </c>
      <c r="I586" s="159">
        <f>'приложение 1.1 '!H586</f>
        <v>5.3</v>
      </c>
      <c r="J586" s="159">
        <f>'приложение 1.1 '!I586</f>
        <v>5.3</v>
      </c>
      <c r="K586" s="159">
        <f>'приложение 1.1 '!J586</f>
        <v>0</v>
      </c>
      <c r="L586" s="159" t="str">
        <f>'приложение 1.1 '!K586</f>
        <v>-</v>
      </c>
      <c r="M586" s="159" t="str">
        <f>'приложение 1.1 '!L586</f>
        <v>-</v>
      </c>
      <c r="N586" s="159" t="str">
        <f>'приложение 1.1 '!M586</f>
        <v>-</v>
      </c>
      <c r="O586" s="159" t="str">
        <f>'приложение 1.1 '!N586</f>
        <v>-</v>
      </c>
      <c r="P586" s="159" t="str">
        <f>'приложение 1.1 '!O586</f>
        <v>-</v>
      </c>
      <c r="Q586" s="159" t="str">
        <f>'приложение 1.1 '!P586</f>
        <v>-</v>
      </c>
      <c r="R586" s="159">
        <f>'приложение 1.1 '!Q586</f>
        <v>0</v>
      </c>
      <c r="S586" s="159">
        <f>'приложение 1.1 '!R586</f>
        <v>0</v>
      </c>
      <c r="T586" s="159" t="str">
        <f>'приложение 1.1 '!S586</f>
        <v>-</v>
      </c>
      <c r="U586" s="159" t="str">
        <f>'приложение 1.1 '!T586</f>
        <v>-</v>
      </c>
      <c r="V586" s="159">
        <f>'приложение 1.1 '!U586</f>
        <v>0</v>
      </c>
      <c r="W586" s="159">
        <f>'приложение 1.1 '!V586</f>
        <v>0</v>
      </c>
      <c r="X586" s="159">
        <f>'приложение 1.1 '!W586</f>
        <v>0</v>
      </c>
      <c r="Y586" s="159">
        <f>'приложение 1.1 '!X586</f>
        <v>0</v>
      </c>
      <c r="Z586" s="159">
        <f>'приложение 1.1 '!Y586</f>
        <v>0</v>
      </c>
      <c r="AA586" s="159">
        <f>'приложение 1.1 '!Z586</f>
        <v>5.3</v>
      </c>
      <c r="AB586" s="159">
        <f>'приложение 1.1 '!AA586</f>
        <v>0</v>
      </c>
      <c r="AC586" s="159">
        <f>'приложение 1.1 '!AB586</f>
        <v>5.3</v>
      </c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  <c r="BA586" s="143"/>
      <c r="BB586" s="143"/>
      <c r="BC586" s="143"/>
      <c r="BD586" s="143"/>
      <c r="BE586" s="143"/>
      <c r="BF586" s="143"/>
      <c r="BG586" s="143"/>
      <c r="BH586" s="143"/>
      <c r="BI586" s="143"/>
      <c r="BJ586" s="143"/>
      <c r="BK586" s="143"/>
      <c r="BL586" s="143"/>
      <c r="BM586" s="143"/>
      <c r="BN586" s="143"/>
    </row>
    <row r="587" spans="1:66" s="397" customFormat="1">
      <c r="A587" s="125" t="str">
        <f>'приложение 1.1 '!A587</f>
        <v>2.1.6.5</v>
      </c>
      <c r="B587" s="695" t="str">
        <f>'приложение 1.1 '!B587</f>
        <v>Газель-Next цельнометалическая-6шт.</v>
      </c>
      <c r="C587" s="485" t="str">
        <f>'приложение 1.1 '!C587</f>
        <v>C/П</v>
      </c>
      <c r="D587" s="457">
        <f>'приложение 1.1 '!D587</f>
        <v>0</v>
      </c>
      <c r="E587" s="457">
        <f>'приложение 1.1 '!E587</f>
        <v>0</v>
      </c>
      <c r="F587" s="190">
        <v>12.401999999999999</v>
      </c>
      <c r="G587" s="485">
        <f>'приложение 1.1 '!F587</f>
        <v>2018</v>
      </c>
      <c r="H587" s="485">
        <f>'приложение 1.1 '!G587</f>
        <v>2022</v>
      </c>
      <c r="I587" s="159">
        <f>'приложение 1.1 '!H587</f>
        <v>7.1999999999999993</v>
      </c>
      <c r="J587" s="159">
        <f>'приложение 1.1 '!I587</f>
        <v>7.1999999999999993</v>
      </c>
      <c r="K587" s="159">
        <f>'приложение 1.1 '!J587</f>
        <v>1.2</v>
      </c>
      <c r="L587" s="159" t="str">
        <f>'приложение 1.1 '!K587</f>
        <v>-</v>
      </c>
      <c r="M587" s="159" t="str">
        <f>'приложение 1.1 '!L587</f>
        <v>-</v>
      </c>
      <c r="N587" s="159" t="str">
        <f>'приложение 1.1 '!M587</f>
        <v>-</v>
      </c>
      <c r="O587" s="159" t="str">
        <f>'приложение 1.1 '!N587</f>
        <v>-</v>
      </c>
      <c r="P587" s="159" t="str">
        <f>'приложение 1.1 '!O587</f>
        <v>-</v>
      </c>
      <c r="Q587" s="159" t="str">
        <f>'приложение 1.1 '!P587</f>
        <v>-</v>
      </c>
      <c r="R587" s="159" t="str">
        <f>'приложение 1.1 '!Q587</f>
        <v>-</v>
      </c>
      <c r="S587" s="159" t="str">
        <f>'приложение 1.1 '!R587</f>
        <v>-</v>
      </c>
      <c r="T587" s="159">
        <f>'приложение 1.1 '!S587</f>
        <v>0</v>
      </c>
      <c r="U587" s="159">
        <f>'приложение 1.1 '!T587</f>
        <v>0</v>
      </c>
      <c r="V587" s="159">
        <f>'приложение 1.1 '!U587</f>
        <v>0</v>
      </c>
      <c r="W587" s="159">
        <f>'приложение 1.1 '!V587</f>
        <v>0</v>
      </c>
      <c r="X587" s="159">
        <f>'приложение 1.1 '!W587</f>
        <v>1.2</v>
      </c>
      <c r="Y587" s="159">
        <f>'приложение 1.1 '!X587</f>
        <v>1.2</v>
      </c>
      <c r="Z587" s="159">
        <f>'приложение 1.1 '!Y587</f>
        <v>1.2</v>
      </c>
      <c r="AA587" s="159">
        <f>'приложение 1.1 '!Z587</f>
        <v>1.2</v>
      </c>
      <c r="AB587" s="159">
        <f>'приложение 1.1 '!AA587</f>
        <v>2.4</v>
      </c>
      <c r="AC587" s="159">
        <f>'приложение 1.1 '!AB587</f>
        <v>7.1999999999999993</v>
      </c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  <c r="BA587" s="143"/>
      <c r="BB587" s="143"/>
      <c r="BC587" s="143"/>
      <c r="BD587" s="143"/>
      <c r="BE587" s="143"/>
      <c r="BF587" s="143"/>
      <c r="BG587" s="143"/>
      <c r="BH587" s="143"/>
      <c r="BI587" s="143"/>
      <c r="BJ587" s="143"/>
      <c r="BK587" s="143"/>
      <c r="BL587" s="143"/>
      <c r="BM587" s="143"/>
      <c r="BN587" s="143"/>
    </row>
    <row r="588" spans="1:66" s="397" customFormat="1">
      <c r="A588" s="125" t="str">
        <f>'приложение 1.1 '!A588</f>
        <v>2.1.6.6</v>
      </c>
      <c r="B588" s="695" t="str">
        <f>'приложение 1.1 '!B588</f>
        <v>Шевроле – Нива GLC-7шт.</v>
      </c>
      <c r="C588" s="485" t="str">
        <f>'приложение 1.1 '!C588</f>
        <v>C/П</v>
      </c>
      <c r="D588" s="457">
        <f>'приложение 1.1 '!D588</f>
        <v>0</v>
      </c>
      <c r="E588" s="457">
        <f>'приложение 1.1 '!E588</f>
        <v>0</v>
      </c>
      <c r="F588" s="190">
        <v>15.5025</v>
      </c>
      <c r="G588" s="485">
        <f>'приложение 1.1 '!F588</f>
        <v>2018</v>
      </c>
      <c r="H588" s="485">
        <f>'приложение 1.1 '!G588</f>
        <v>2022</v>
      </c>
      <c r="I588" s="159">
        <f>'приложение 1.1 '!H588</f>
        <v>4.6900000000000004</v>
      </c>
      <c r="J588" s="159">
        <f>'приложение 1.1 '!I588</f>
        <v>4.6900000000000004</v>
      </c>
      <c r="K588" s="159">
        <f>'приложение 1.1 '!J588</f>
        <v>0.67</v>
      </c>
      <c r="L588" s="159" t="str">
        <f>'приложение 1.1 '!K588</f>
        <v>-</v>
      </c>
      <c r="M588" s="159" t="str">
        <f>'приложение 1.1 '!L588</f>
        <v>-</v>
      </c>
      <c r="N588" s="159" t="str">
        <f>'приложение 1.1 '!M588</f>
        <v>-</v>
      </c>
      <c r="O588" s="159" t="str">
        <f>'приложение 1.1 '!N588</f>
        <v>-</v>
      </c>
      <c r="P588" s="159" t="str">
        <f>'приложение 1.1 '!O588</f>
        <v>-</v>
      </c>
      <c r="Q588" s="159" t="str">
        <f>'приложение 1.1 '!P588</f>
        <v>-</v>
      </c>
      <c r="R588" s="159" t="str">
        <f>'приложение 1.1 '!Q588</f>
        <v>-</v>
      </c>
      <c r="S588" s="159" t="str">
        <f>'приложение 1.1 '!R588</f>
        <v>-</v>
      </c>
      <c r="T588" s="159">
        <f>'приложение 1.1 '!S588</f>
        <v>0</v>
      </c>
      <c r="U588" s="159">
        <f>'приложение 1.1 '!T588</f>
        <v>0</v>
      </c>
      <c r="V588" s="159">
        <f>'приложение 1.1 '!U588</f>
        <v>0</v>
      </c>
      <c r="W588" s="159">
        <f>'приложение 1.1 '!V588</f>
        <v>0</v>
      </c>
      <c r="X588" s="159">
        <f>'приложение 1.1 '!W588</f>
        <v>0.67</v>
      </c>
      <c r="Y588" s="159">
        <f>'приложение 1.1 '!X588</f>
        <v>0.67</v>
      </c>
      <c r="Z588" s="159">
        <f>'приложение 1.1 '!Y588</f>
        <v>0.67</v>
      </c>
      <c r="AA588" s="159">
        <f>'приложение 1.1 '!Z588</f>
        <v>1.34</v>
      </c>
      <c r="AB588" s="159">
        <f>'приложение 1.1 '!AA588</f>
        <v>1.34</v>
      </c>
      <c r="AC588" s="159">
        <f>'приложение 1.1 '!AB588</f>
        <v>4.6900000000000004</v>
      </c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  <c r="BA588" s="143"/>
      <c r="BB588" s="143"/>
      <c r="BC588" s="143"/>
      <c r="BD588" s="143"/>
      <c r="BE588" s="143"/>
      <c r="BF588" s="143"/>
      <c r="BG588" s="143"/>
      <c r="BH588" s="143"/>
      <c r="BI588" s="143"/>
      <c r="BJ588" s="143"/>
      <c r="BK588" s="143"/>
      <c r="BL588" s="143"/>
      <c r="BM588" s="143"/>
      <c r="BN588" s="143"/>
    </row>
    <row r="589" spans="1:66" ht="31.5">
      <c r="A589" s="125" t="str">
        <f>'приложение 1.1 '!A589</f>
        <v>2.1.6.7</v>
      </c>
      <c r="B589" s="695" t="str">
        <f>'приложение 1.1 '!B589</f>
        <v xml:space="preserve">Погрузчик фронтальный «Амкадор-352» г.п. 5 тн. </v>
      </c>
      <c r="C589" s="485" t="str">
        <f>'приложение 1.1 '!C589</f>
        <v>C/П</v>
      </c>
      <c r="D589" s="457">
        <f>'приложение 1.1 '!D589</f>
        <v>0</v>
      </c>
      <c r="E589" s="457">
        <f>'приложение 1.1 '!E589</f>
        <v>0</v>
      </c>
      <c r="F589" s="190">
        <v>14.468999999999999</v>
      </c>
      <c r="G589" s="485">
        <f>'приложение 1.1 '!F589</f>
        <v>2019</v>
      </c>
      <c r="H589" s="485">
        <f>'приложение 1.1 '!G589</f>
        <v>2019</v>
      </c>
      <c r="I589" s="159">
        <f>'приложение 1.1 '!H589</f>
        <v>4.5999999999999996</v>
      </c>
      <c r="J589" s="159">
        <f>'приложение 1.1 '!I589</f>
        <v>4.5999999999999996</v>
      </c>
      <c r="K589" s="159">
        <f>'приложение 1.1 '!J589</f>
        <v>0</v>
      </c>
      <c r="L589" s="159" t="str">
        <f>'приложение 1.1 '!K589</f>
        <v>-</v>
      </c>
      <c r="M589" s="159" t="str">
        <f>'приложение 1.1 '!L589</f>
        <v>-</v>
      </c>
      <c r="N589" s="159">
        <f>'приложение 1.1 '!M589</f>
        <v>0</v>
      </c>
      <c r="O589" s="159">
        <f>'приложение 1.1 '!N589</f>
        <v>0</v>
      </c>
      <c r="P589" s="159" t="str">
        <f>'приложение 1.1 '!O589</f>
        <v>-</v>
      </c>
      <c r="Q589" s="159" t="str">
        <f>'приложение 1.1 '!P589</f>
        <v>-</v>
      </c>
      <c r="R589" s="159" t="str">
        <f>'приложение 1.1 '!Q589</f>
        <v>-</v>
      </c>
      <c r="S589" s="159" t="str">
        <f>'приложение 1.1 '!R589</f>
        <v>-</v>
      </c>
      <c r="T589" s="159" t="str">
        <f>'приложение 1.1 '!S589</f>
        <v>-</v>
      </c>
      <c r="U589" s="159" t="str">
        <f>'приложение 1.1 '!T589</f>
        <v>-</v>
      </c>
      <c r="V589" s="159">
        <f>'приложение 1.1 '!U589</f>
        <v>0</v>
      </c>
      <c r="W589" s="159">
        <f>'приложение 1.1 '!V589</f>
        <v>0</v>
      </c>
      <c r="X589" s="159">
        <f>'приложение 1.1 '!W589</f>
        <v>0</v>
      </c>
      <c r="Y589" s="159">
        <f>'приложение 1.1 '!X589</f>
        <v>4.5999999999999996</v>
      </c>
      <c r="Z589" s="159">
        <f>'приложение 1.1 '!Y589</f>
        <v>0</v>
      </c>
      <c r="AA589" s="159">
        <f>'приложение 1.1 '!Z589</f>
        <v>0</v>
      </c>
      <c r="AB589" s="159">
        <f>'приложение 1.1 '!AA589</f>
        <v>0</v>
      </c>
      <c r="AC589" s="159">
        <f>'приложение 1.1 '!AB589</f>
        <v>4.5999999999999996</v>
      </c>
    </row>
    <row r="590" spans="1:66">
      <c r="A590" s="125" t="str">
        <f>'приложение 1.1 '!A590</f>
        <v>2.1.6.8</v>
      </c>
      <c r="B590" s="695" t="str">
        <f>'приложение 1.1 '!B590</f>
        <v>КС 65717-34 (50 тонн) КАМАЗ 6560 8х8</v>
      </c>
      <c r="C590" s="485" t="str">
        <f>'приложение 1.1 '!C590</f>
        <v>C/П</v>
      </c>
      <c r="D590" s="457">
        <f>'приложение 1.1 '!D590</f>
        <v>0</v>
      </c>
      <c r="E590" s="457">
        <f>'приложение 1.1 '!E590</f>
        <v>0</v>
      </c>
      <c r="F590" s="190">
        <v>16.880499999999998</v>
      </c>
      <c r="G590" s="485">
        <f>'приложение 1.1 '!F590</f>
        <v>2021</v>
      </c>
      <c r="H590" s="485">
        <f>'приложение 1.1 '!G590</f>
        <v>2021</v>
      </c>
      <c r="I590" s="159">
        <f>'приложение 1.1 '!H590</f>
        <v>15.5</v>
      </c>
      <c r="J590" s="159">
        <f>'приложение 1.1 '!I590</f>
        <v>15.5</v>
      </c>
      <c r="K590" s="159">
        <f>'приложение 1.1 '!J590</f>
        <v>0</v>
      </c>
      <c r="L590" s="159" t="str">
        <f>'приложение 1.1 '!K590</f>
        <v>-</v>
      </c>
      <c r="M590" s="159" t="str">
        <f>'приложение 1.1 '!L590</f>
        <v>-</v>
      </c>
      <c r="N590" s="159" t="str">
        <f>'приложение 1.1 '!M590</f>
        <v>-</v>
      </c>
      <c r="O590" s="159" t="str">
        <f>'приложение 1.1 '!N590</f>
        <v>-</v>
      </c>
      <c r="P590" s="159" t="str">
        <f>'приложение 1.1 '!O590</f>
        <v>-</v>
      </c>
      <c r="Q590" s="159" t="str">
        <f>'приложение 1.1 '!P590</f>
        <v>-</v>
      </c>
      <c r="R590" s="159">
        <f>'приложение 1.1 '!Q590</f>
        <v>0</v>
      </c>
      <c r="S590" s="159">
        <f>'приложение 1.1 '!R590</f>
        <v>0</v>
      </c>
      <c r="T590" s="159" t="str">
        <f>'приложение 1.1 '!S590</f>
        <v>-</v>
      </c>
      <c r="U590" s="159" t="str">
        <f>'приложение 1.1 '!T590</f>
        <v>-</v>
      </c>
      <c r="V590" s="159">
        <f>'приложение 1.1 '!U590</f>
        <v>0</v>
      </c>
      <c r="W590" s="159">
        <f>'приложение 1.1 '!V590</f>
        <v>0</v>
      </c>
      <c r="X590" s="159">
        <f>'приложение 1.1 '!W590</f>
        <v>0</v>
      </c>
      <c r="Y590" s="159">
        <f>'приложение 1.1 '!X590</f>
        <v>0</v>
      </c>
      <c r="Z590" s="159">
        <f>'приложение 1.1 '!Y590</f>
        <v>0</v>
      </c>
      <c r="AA590" s="159">
        <f>'приложение 1.1 '!Z590</f>
        <v>15.5</v>
      </c>
      <c r="AB590" s="159">
        <f>'приложение 1.1 '!AA590</f>
        <v>0</v>
      </c>
      <c r="AC590" s="159">
        <f>'приложение 1.1 '!AB590</f>
        <v>15.5</v>
      </c>
    </row>
    <row r="591" spans="1:66">
      <c r="A591" s="125" t="str">
        <f>'приложение 1.1 '!A591</f>
        <v>2.1.6.9</v>
      </c>
      <c r="B591" s="695" t="str">
        <f>'приложение 1.1 '!B591</f>
        <v>БКМ 517 КАМАЗ 43502</v>
      </c>
      <c r="C591" s="485" t="str">
        <f>'приложение 1.1 '!C591</f>
        <v>C/П</v>
      </c>
      <c r="D591" s="457">
        <f>'приложение 1.1 '!D591</f>
        <v>0</v>
      </c>
      <c r="E591" s="457">
        <f>'приложение 1.1 '!E591</f>
        <v>0</v>
      </c>
      <c r="F591" s="190">
        <v>8.956999999999999</v>
      </c>
      <c r="G591" s="485">
        <f>'приложение 1.1 '!F591</f>
        <v>2022</v>
      </c>
      <c r="H591" s="485">
        <f>'приложение 1.1 '!G591</f>
        <v>2022</v>
      </c>
      <c r="I591" s="159">
        <f>'приложение 1.1 '!H591</f>
        <v>4.3</v>
      </c>
      <c r="J591" s="159">
        <f>'приложение 1.1 '!I591</f>
        <v>4.3</v>
      </c>
      <c r="K591" s="159">
        <f>'приложение 1.1 '!J591</f>
        <v>0</v>
      </c>
      <c r="L591" s="159" t="str">
        <f>'приложение 1.1 '!K591</f>
        <v>-</v>
      </c>
      <c r="M591" s="159" t="str">
        <f>'приложение 1.1 '!L591</f>
        <v>-</v>
      </c>
      <c r="N591" s="159" t="str">
        <f>'приложение 1.1 '!M591</f>
        <v>-</v>
      </c>
      <c r="O591" s="159" t="str">
        <f>'приложение 1.1 '!N591</f>
        <v>-</v>
      </c>
      <c r="P591" s="159" t="str">
        <f>'приложение 1.1 '!O591</f>
        <v>-</v>
      </c>
      <c r="Q591" s="159" t="str">
        <f>'приложение 1.1 '!P591</f>
        <v>-</v>
      </c>
      <c r="R591" s="159" t="str">
        <f>'приложение 1.1 '!Q591</f>
        <v>-</v>
      </c>
      <c r="S591" s="159" t="str">
        <f>'приложение 1.1 '!R591</f>
        <v>-</v>
      </c>
      <c r="T591" s="159">
        <f>'приложение 1.1 '!S591</f>
        <v>0</v>
      </c>
      <c r="U591" s="159">
        <f>'приложение 1.1 '!T591</f>
        <v>0</v>
      </c>
      <c r="V591" s="159">
        <f>'приложение 1.1 '!U591</f>
        <v>0</v>
      </c>
      <c r="W591" s="159">
        <f>'приложение 1.1 '!V591</f>
        <v>0</v>
      </c>
      <c r="X591" s="159">
        <f>'приложение 1.1 '!W591</f>
        <v>0</v>
      </c>
      <c r="Y591" s="159">
        <f>'приложение 1.1 '!X591</f>
        <v>0</v>
      </c>
      <c r="Z591" s="159">
        <f>'приложение 1.1 '!Y591</f>
        <v>0</v>
      </c>
      <c r="AA591" s="159">
        <f>'приложение 1.1 '!Z591</f>
        <v>0</v>
      </c>
      <c r="AB591" s="159">
        <f>'приложение 1.1 '!AA591</f>
        <v>4.3</v>
      </c>
      <c r="AC591" s="159">
        <f>'приложение 1.1 '!AB591</f>
        <v>4.3</v>
      </c>
    </row>
    <row r="592" spans="1:66" s="397" customFormat="1">
      <c r="A592" s="125" t="str">
        <f>'приложение 1.1 '!A592</f>
        <v>2.1.6.10</v>
      </c>
      <c r="B592" s="695" t="str">
        <f>'приложение 1.1 '!B592</f>
        <v>Мини погрузчик МКСМ-800-2шт.</v>
      </c>
      <c r="C592" s="485" t="str">
        <f>'приложение 1.1 '!C592</f>
        <v>C/П</v>
      </c>
      <c r="D592" s="457">
        <f>'приложение 1.1 '!D592</f>
        <v>0</v>
      </c>
      <c r="E592" s="457">
        <f>'приложение 1.1 '!E592</f>
        <v>0</v>
      </c>
      <c r="F592" s="190">
        <v>17.224999999999998</v>
      </c>
      <c r="G592" s="485">
        <f>'приложение 1.1 '!F592</f>
        <v>2019</v>
      </c>
      <c r="H592" s="485">
        <f>'приложение 1.1 '!G592</f>
        <v>2020</v>
      </c>
      <c r="I592" s="159">
        <f>'приложение 1.1 '!H592</f>
        <v>3</v>
      </c>
      <c r="J592" s="159">
        <f>'приложение 1.1 '!I592</f>
        <v>3</v>
      </c>
      <c r="K592" s="159">
        <f>'приложение 1.1 '!J592</f>
        <v>0</v>
      </c>
      <c r="L592" s="159" t="str">
        <f>'приложение 1.1 '!K592</f>
        <v>-</v>
      </c>
      <c r="M592" s="159" t="str">
        <f>'приложение 1.1 '!L592</f>
        <v>-</v>
      </c>
      <c r="N592" s="159" t="str">
        <f>'приложение 1.1 '!M592</f>
        <v>-</v>
      </c>
      <c r="O592" s="159" t="str">
        <f>'приложение 1.1 '!N592</f>
        <v>-</v>
      </c>
      <c r="P592" s="159">
        <f>'приложение 1.1 '!O592</f>
        <v>0</v>
      </c>
      <c r="Q592" s="159">
        <f>'приложение 1.1 '!P592</f>
        <v>0</v>
      </c>
      <c r="R592" s="159" t="str">
        <f>'приложение 1.1 '!Q592</f>
        <v>-</v>
      </c>
      <c r="S592" s="159" t="str">
        <f>'приложение 1.1 '!R592</f>
        <v>-</v>
      </c>
      <c r="T592" s="159" t="str">
        <f>'приложение 1.1 '!S592</f>
        <v>-</v>
      </c>
      <c r="U592" s="159" t="str">
        <f>'приложение 1.1 '!T592</f>
        <v>-</v>
      </c>
      <c r="V592" s="159">
        <f>'приложение 1.1 '!U592</f>
        <v>0</v>
      </c>
      <c r="W592" s="159">
        <f>'приложение 1.1 '!V592</f>
        <v>0</v>
      </c>
      <c r="X592" s="159">
        <f>'приложение 1.1 '!W592</f>
        <v>0</v>
      </c>
      <c r="Y592" s="159">
        <f>'приложение 1.1 '!X592</f>
        <v>1.5</v>
      </c>
      <c r="Z592" s="159">
        <f>'приложение 1.1 '!Y592</f>
        <v>1.5</v>
      </c>
      <c r="AA592" s="159">
        <f>'приложение 1.1 '!Z592</f>
        <v>0</v>
      </c>
      <c r="AB592" s="159">
        <f>'приложение 1.1 '!AA592</f>
        <v>0</v>
      </c>
      <c r="AC592" s="159">
        <f>'приложение 1.1 '!AB592</f>
        <v>3</v>
      </c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  <c r="BA592" s="143"/>
      <c r="BB592" s="143"/>
      <c r="BC592" s="143"/>
      <c r="BD592" s="143"/>
      <c r="BE592" s="143"/>
      <c r="BF592" s="143"/>
      <c r="BG592" s="143"/>
      <c r="BH592" s="143"/>
      <c r="BI592" s="143"/>
      <c r="BJ592" s="143"/>
      <c r="BK592" s="143"/>
      <c r="BL592" s="143"/>
      <c r="BM592" s="143"/>
      <c r="BN592" s="143"/>
    </row>
    <row r="593" spans="1:66" s="397" customFormat="1">
      <c r="A593" s="125" t="str">
        <f>'приложение 1.1 '!A593</f>
        <v>2.1.6.11</v>
      </c>
      <c r="B593" s="695" t="str">
        <f>'приложение 1.1 '!B593</f>
        <v>Лаборатории на базе КАМАЗ 4х4- 2шт.</v>
      </c>
      <c r="C593" s="485" t="str">
        <f>'приложение 1.1 '!C593</f>
        <v>C/П</v>
      </c>
      <c r="D593" s="457">
        <f>'приложение 1.1 '!D593</f>
        <v>0</v>
      </c>
      <c r="E593" s="457">
        <f>'приложение 1.1 '!E593</f>
        <v>0</v>
      </c>
      <c r="F593" s="190">
        <v>17.569499999999998</v>
      </c>
      <c r="G593" s="485">
        <f>'приложение 1.1 '!F593</f>
        <v>2021</v>
      </c>
      <c r="H593" s="485">
        <f>'приложение 1.1 '!G593</f>
        <v>2022</v>
      </c>
      <c r="I593" s="159">
        <f>'приложение 1.1 '!H593</f>
        <v>5.2</v>
      </c>
      <c r="J593" s="159">
        <f>'приложение 1.1 '!I593</f>
        <v>5.2</v>
      </c>
      <c r="K593" s="159">
        <f>'приложение 1.1 '!J593</f>
        <v>0</v>
      </c>
      <c r="L593" s="159" t="str">
        <f>'приложение 1.1 '!K593</f>
        <v>-</v>
      </c>
      <c r="M593" s="159" t="str">
        <f>'приложение 1.1 '!L593</f>
        <v>-</v>
      </c>
      <c r="N593" s="159" t="str">
        <f>'приложение 1.1 '!M593</f>
        <v>-</v>
      </c>
      <c r="O593" s="159" t="str">
        <f>'приложение 1.1 '!N593</f>
        <v>-</v>
      </c>
      <c r="P593" s="159" t="str">
        <f>'приложение 1.1 '!O593</f>
        <v>-</v>
      </c>
      <c r="Q593" s="159" t="str">
        <f>'приложение 1.1 '!P593</f>
        <v>-</v>
      </c>
      <c r="R593" s="159" t="str">
        <f>'приложение 1.1 '!Q593</f>
        <v>-</v>
      </c>
      <c r="S593" s="159" t="str">
        <f>'приложение 1.1 '!R593</f>
        <v>-</v>
      </c>
      <c r="T593" s="159">
        <f>'приложение 1.1 '!S593</f>
        <v>0</v>
      </c>
      <c r="U593" s="159">
        <f>'приложение 1.1 '!T593</f>
        <v>0</v>
      </c>
      <c r="V593" s="159">
        <f>'приложение 1.1 '!U593</f>
        <v>0</v>
      </c>
      <c r="W593" s="159">
        <f>'приложение 1.1 '!V593</f>
        <v>0</v>
      </c>
      <c r="X593" s="159">
        <f>'приложение 1.1 '!W593</f>
        <v>0</v>
      </c>
      <c r="Y593" s="159">
        <f>'приложение 1.1 '!X593</f>
        <v>0</v>
      </c>
      <c r="Z593" s="159">
        <f>'приложение 1.1 '!Y593</f>
        <v>0</v>
      </c>
      <c r="AA593" s="159">
        <f>'приложение 1.1 '!Z593</f>
        <v>2.6</v>
      </c>
      <c r="AB593" s="159">
        <f>'приложение 1.1 '!AA593</f>
        <v>2.6</v>
      </c>
      <c r="AC593" s="159">
        <f>'приложение 1.1 '!AB593</f>
        <v>5.2</v>
      </c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  <c r="BA593" s="143"/>
      <c r="BB593" s="143"/>
      <c r="BC593" s="143"/>
      <c r="BD593" s="143"/>
      <c r="BE593" s="143"/>
      <c r="BF593" s="143"/>
      <c r="BG593" s="143"/>
      <c r="BH593" s="143"/>
      <c r="BI593" s="143"/>
      <c r="BJ593" s="143"/>
      <c r="BK593" s="143"/>
      <c r="BL593" s="143"/>
      <c r="BM593" s="143"/>
      <c r="BN593" s="143"/>
    </row>
    <row r="594" spans="1:66" s="397" customFormat="1">
      <c r="A594" s="125" t="str">
        <f>'приложение 1.1 '!A594</f>
        <v>2.1.6.12</v>
      </c>
      <c r="B594" s="695" t="str">
        <f>'приложение 1.1 '!B594</f>
        <v>Газель-Next автобус 4шт.</v>
      </c>
      <c r="C594" s="485" t="str">
        <f>'приложение 1.1 '!C594</f>
        <v>C/П</v>
      </c>
      <c r="D594" s="457">
        <f>'приложение 1.1 '!D594</f>
        <v>0</v>
      </c>
      <c r="E594" s="457">
        <f>'приложение 1.1 '!E594</f>
        <v>0</v>
      </c>
      <c r="F594" s="190">
        <v>17.224999999999998</v>
      </c>
      <c r="G594" s="485">
        <f>'приложение 1.1 '!F594</f>
        <v>2018</v>
      </c>
      <c r="H594" s="485">
        <f>'приложение 1.1 '!G594</f>
        <v>2021</v>
      </c>
      <c r="I594" s="159">
        <f>'приложение 1.1 '!H594</f>
        <v>6</v>
      </c>
      <c r="J594" s="159">
        <f>'приложение 1.1 '!I594</f>
        <v>6</v>
      </c>
      <c r="K594" s="159">
        <f>'приложение 1.1 '!J594</f>
        <v>1.5</v>
      </c>
      <c r="L594" s="159" t="str">
        <f>'приложение 1.1 '!K594</f>
        <v>-</v>
      </c>
      <c r="M594" s="159" t="str">
        <f>'приложение 1.1 '!L594</f>
        <v>-</v>
      </c>
      <c r="N594" s="159" t="str">
        <f>'приложение 1.1 '!M594</f>
        <v>-</v>
      </c>
      <c r="O594" s="159" t="str">
        <f>'приложение 1.1 '!N594</f>
        <v>-</v>
      </c>
      <c r="P594" s="159" t="str">
        <f>'приложение 1.1 '!O594</f>
        <v>-</v>
      </c>
      <c r="Q594" s="159" t="str">
        <f>'приложение 1.1 '!P594</f>
        <v>-</v>
      </c>
      <c r="R594" s="159">
        <f>'приложение 1.1 '!Q594</f>
        <v>0</v>
      </c>
      <c r="S594" s="159">
        <f>'приложение 1.1 '!R594</f>
        <v>0</v>
      </c>
      <c r="T594" s="159" t="str">
        <f>'приложение 1.1 '!S594</f>
        <v>-</v>
      </c>
      <c r="U594" s="159" t="str">
        <f>'приложение 1.1 '!T594</f>
        <v>-</v>
      </c>
      <c r="V594" s="159">
        <f>'приложение 1.1 '!U594</f>
        <v>0</v>
      </c>
      <c r="W594" s="159">
        <f>'приложение 1.1 '!V594</f>
        <v>0</v>
      </c>
      <c r="X594" s="159">
        <f>'приложение 1.1 '!W594</f>
        <v>1.5</v>
      </c>
      <c r="Y594" s="159">
        <f>'приложение 1.1 '!X594</f>
        <v>1.5</v>
      </c>
      <c r="Z594" s="159">
        <f>'приложение 1.1 '!Y594</f>
        <v>1.5</v>
      </c>
      <c r="AA594" s="159">
        <f>'приложение 1.1 '!Z594</f>
        <v>1.5</v>
      </c>
      <c r="AB594" s="159">
        <f>'приложение 1.1 '!AA594</f>
        <v>0</v>
      </c>
      <c r="AC594" s="159">
        <f>'приложение 1.1 '!AB594</f>
        <v>6</v>
      </c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  <c r="BA594" s="143"/>
      <c r="BB594" s="143"/>
      <c r="BC594" s="143"/>
      <c r="BD594" s="143"/>
      <c r="BE594" s="143"/>
      <c r="BF594" s="143"/>
      <c r="BG594" s="143"/>
      <c r="BH594" s="143"/>
      <c r="BI594" s="143"/>
      <c r="BJ594" s="143"/>
      <c r="BK594" s="143"/>
      <c r="BL594" s="143"/>
      <c r="BM594" s="143"/>
      <c r="BN594" s="143"/>
    </row>
    <row r="595" spans="1:66" s="397" customFormat="1">
      <c r="A595" s="125" t="str">
        <f>'приложение 1.1 '!A595</f>
        <v>2.1.6.13</v>
      </c>
      <c r="B595" s="695" t="str">
        <f>'приложение 1.1 '!B595</f>
        <v>Микроавтобус Фольцваген - Мультивен</v>
      </c>
      <c r="C595" s="485" t="str">
        <f>'приложение 1.1 '!C595</f>
        <v>C/П</v>
      </c>
      <c r="D595" s="457">
        <f>'приложение 1.1 '!D595</f>
        <v>0</v>
      </c>
      <c r="E595" s="457">
        <f>'приложение 1.1 '!E595</f>
        <v>0</v>
      </c>
      <c r="F595" s="190">
        <v>15.847</v>
      </c>
      <c r="G595" s="485">
        <f>'приложение 1.1 '!F595</f>
        <v>2019</v>
      </c>
      <c r="H595" s="485">
        <f>'приложение 1.1 '!G595</f>
        <v>2019</v>
      </c>
      <c r="I595" s="159">
        <f>'приложение 1.1 '!H595</f>
        <v>4.4000000000000004</v>
      </c>
      <c r="J595" s="159">
        <f>'приложение 1.1 '!I595</f>
        <v>4.4000000000000004</v>
      </c>
      <c r="K595" s="159">
        <f>'приложение 1.1 '!J595</f>
        <v>0</v>
      </c>
      <c r="L595" s="159" t="str">
        <f>'приложение 1.1 '!K595</f>
        <v>-</v>
      </c>
      <c r="M595" s="159" t="str">
        <f>'приложение 1.1 '!L595</f>
        <v>-</v>
      </c>
      <c r="N595" s="159">
        <f>'приложение 1.1 '!M595</f>
        <v>0</v>
      </c>
      <c r="O595" s="159">
        <f>'приложение 1.1 '!N595</f>
        <v>0</v>
      </c>
      <c r="P595" s="159" t="str">
        <f>'приложение 1.1 '!O595</f>
        <v>-</v>
      </c>
      <c r="Q595" s="159" t="str">
        <f>'приложение 1.1 '!P595</f>
        <v>-</v>
      </c>
      <c r="R595" s="159" t="str">
        <f>'приложение 1.1 '!Q595</f>
        <v>-</v>
      </c>
      <c r="S595" s="159" t="str">
        <f>'приложение 1.1 '!R595</f>
        <v>-</v>
      </c>
      <c r="T595" s="159" t="str">
        <f>'приложение 1.1 '!S595</f>
        <v>-</v>
      </c>
      <c r="U595" s="159" t="str">
        <f>'приложение 1.1 '!T595</f>
        <v>-</v>
      </c>
      <c r="V595" s="159">
        <f>'приложение 1.1 '!U595</f>
        <v>0</v>
      </c>
      <c r="W595" s="159">
        <f>'приложение 1.1 '!V595</f>
        <v>0</v>
      </c>
      <c r="X595" s="159">
        <f>'приложение 1.1 '!W595</f>
        <v>0</v>
      </c>
      <c r="Y595" s="159">
        <f>'приложение 1.1 '!X595</f>
        <v>4.4000000000000004</v>
      </c>
      <c r="Z595" s="159">
        <f>'приложение 1.1 '!Y595</f>
        <v>0</v>
      </c>
      <c r="AA595" s="159">
        <f>'приложение 1.1 '!Z595</f>
        <v>0</v>
      </c>
      <c r="AB595" s="159">
        <f>'приложение 1.1 '!AA595</f>
        <v>0</v>
      </c>
      <c r="AC595" s="159">
        <f>'приложение 1.1 '!AB595</f>
        <v>4.4000000000000004</v>
      </c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  <c r="BA595" s="143"/>
      <c r="BB595" s="143"/>
      <c r="BC595" s="143"/>
      <c r="BD595" s="143"/>
      <c r="BE595" s="143"/>
      <c r="BF595" s="143"/>
      <c r="BG595" s="143"/>
      <c r="BH595" s="143"/>
      <c r="BI595" s="143"/>
      <c r="BJ595" s="143"/>
      <c r="BK595" s="143"/>
      <c r="BL595" s="143"/>
      <c r="BM595" s="143"/>
      <c r="BN595" s="143"/>
    </row>
    <row r="596" spans="1:66" s="397" customFormat="1">
      <c r="A596" s="125" t="str">
        <f>'приложение 1.1 '!A596</f>
        <v>2.1.6.14</v>
      </c>
      <c r="B596" s="695" t="str">
        <f>'приложение 1.1 '!B596</f>
        <v>Кран манипулятор КАМАЗ 43118 г/п 2,9т</v>
      </c>
      <c r="C596" s="485" t="str">
        <f>'приложение 1.1 '!C596</f>
        <v>C/П</v>
      </c>
      <c r="D596" s="457">
        <f>'приложение 1.1 '!D596</f>
        <v>0</v>
      </c>
      <c r="E596" s="457">
        <f>'приложение 1.1 '!E596</f>
        <v>0</v>
      </c>
      <c r="F596" s="190">
        <v>17.224999999999998</v>
      </c>
      <c r="G596" s="485">
        <f>'приложение 1.1 '!F596</f>
        <v>2022</v>
      </c>
      <c r="H596" s="485">
        <f>'приложение 1.1 '!G596</f>
        <v>2022</v>
      </c>
      <c r="I596" s="159">
        <f>'приложение 1.1 '!H596</f>
        <v>5.2</v>
      </c>
      <c r="J596" s="159">
        <f>'приложение 1.1 '!I596</f>
        <v>5.2</v>
      </c>
      <c r="K596" s="159">
        <f>'приложение 1.1 '!J596</f>
        <v>0</v>
      </c>
      <c r="L596" s="159" t="str">
        <f>'приложение 1.1 '!K596</f>
        <v>-</v>
      </c>
      <c r="M596" s="159" t="str">
        <f>'приложение 1.1 '!L596</f>
        <v>-</v>
      </c>
      <c r="N596" s="159" t="str">
        <f>'приложение 1.1 '!M596</f>
        <v>-</v>
      </c>
      <c r="O596" s="159" t="str">
        <f>'приложение 1.1 '!N596</f>
        <v>-</v>
      </c>
      <c r="P596" s="159" t="str">
        <f>'приложение 1.1 '!O596</f>
        <v>-</v>
      </c>
      <c r="Q596" s="159" t="str">
        <f>'приложение 1.1 '!P596</f>
        <v>-</v>
      </c>
      <c r="R596" s="159" t="str">
        <f>'приложение 1.1 '!Q596</f>
        <v>-</v>
      </c>
      <c r="S596" s="159" t="str">
        <f>'приложение 1.1 '!R596</f>
        <v>-</v>
      </c>
      <c r="T596" s="159">
        <f>'приложение 1.1 '!S596</f>
        <v>0</v>
      </c>
      <c r="U596" s="159">
        <f>'приложение 1.1 '!T596</f>
        <v>0</v>
      </c>
      <c r="V596" s="159">
        <f>'приложение 1.1 '!U596</f>
        <v>0</v>
      </c>
      <c r="W596" s="159">
        <f>'приложение 1.1 '!V596</f>
        <v>0</v>
      </c>
      <c r="X596" s="159">
        <f>'приложение 1.1 '!W596</f>
        <v>0</v>
      </c>
      <c r="Y596" s="159">
        <f>'приложение 1.1 '!X596</f>
        <v>0</v>
      </c>
      <c r="Z596" s="159">
        <f>'приложение 1.1 '!Y596</f>
        <v>0</v>
      </c>
      <c r="AA596" s="159">
        <f>'приложение 1.1 '!Z596</f>
        <v>0</v>
      </c>
      <c r="AB596" s="159">
        <f>'приложение 1.1 '!AA596</f>
        <v>5.2</v>
      </c>
      <c r="AC596" s="159">
        <f>'приложение 1.1 '!AB596</f>
        <v>5.2</v>
      </c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  <c r="BA596" s="143"/>
      <c r="BB596" s="143"/>
      <c r="BC596" s="143"/>
      <c r="BD596" s="143"/>
      <c r="BE596" s="143"/>
      <c r="BF596" s="143"/>
      <c r="BG596" s="143"/>
      <c r="BH596" s="143"/>
      <c r="BI596" s="143"/>
      <c r="BJ596" s="143"/>
      <c r="BK596" s="143"/>
      <c r="BL596" s="143"/>
      <c r="BM596" s="143"/>
      <c r="BN596" s="143"/>
    </row>
    <row r="597" spans="1:66" s="397" customFormat="1">
      <c r="A597" s="125" t="str">
        <f>'приложение 1.1 '!A597</f>
        <v>2.1.6.15</v>
      </c>
      <c r="B597" s="695" t="str">
        <f>'приложение 1.1 '!B597</f>
        <v>Гильотина</v>
      </c>
      <c r="C597" s="485" t="str">
        <f>'приложение 1.1 '!C597</f>
        <v>C/П</v>
      </c>
      <c r="D597" s="457">
        <f>'приложение 1.1 '!D597</f>
        <v>0</v>
      </c>
      <c r="E597" s="457">
        <f>'приложение 1.1 '!E597</f>
        <v>0</v>
      </c>
      <c r="F597" s="190">
        <v>17.913999999999998</v>
      </c>
      <c r="G597" s="485">
        <f>'приложение 1.1 '!F597</f>
        <v>2018</v>
      </c>
      <c r="H597" s="485">
        <f>'приложение 1.1 '!G597</f>
        <v>2018</v>
      </c>
      <c r="I597" s="159">
        <f>'приложение 1.1 '!H597</f>
        <v>1.45</v>
      </c>
      <c r="J597" s="159">
        <f>'приложение 1.1 '!I597</f>
        <v>1.45</v>
      </c>
      <c r="K597" s="159">
        <f>'приложение 1.1 '!J597</f>
        <v>1.45</v>
      </c>
      <c r="L597" s="159">
        <f>'приложение 1.1 '!K597</f>
        <v>0</v>
      </c>
      <c r="M597" s="159">
        <f>'приложение 1.1 '!L597</f>
        <v>0</v>
      </c>
      <c r="N597" s="159" t="str">
        <f>'приложение 1.1 '!M597</f>
        <v>-</v>
      </c>
      <c r="O597" s="159" t="str">
        <f>'приложение 1.1 '!N597</f>
        <v>-</v>
      </c>
      <c r="P597" s="159" t="str">
        <f>'приложение 1.1 '!O597</f>
        <v>-</v>
      </c>
      <c r="Q597" s="159" t="str">
        <f>'приложение 1.1 '!P597</f>
        <v>-</v>
      </c>
      <c r="R597" s="159" t="str">
        <f>'приложение 1.1 '!Q597</f>
        <v>-</v>
      </c>
      <c r="S597" s="159" t="str">
        <f>'приложение 1.1 '!R597</f>
        <v>-</v>
      </c>
      <c r="T597" s="159" t="str">
        <f>'приложение 1.1 '!S597</f>
        <v>-</v>
      </c>
      <c r="U597" s="159" t="str">
        <f>'приложение 1.1 '!T597</f>
        <v>-</v>
      </c>
      <c r="V597" s="159">
        <f>'приложение 1.1 '!U597</f>
        <v>0</v>
      </c>
      <c r="W597" s="159">
        <f>'приложение 1.1 '!V597</f>
        <v>0</v>
      </c>
      <c r="X597" s="159">
        <f>'приложение 1.1 '!W597</f>
        <v>1.45</v>
      </c>
      <c r="Y597" s="159">
        <f>'приложение 1.1 '!X597</f>
        <v>0</v>
      </c>
      <c r="Z597" s="159">
        <f>'приложение 1.1 '!Y597</f>
        <v>0</v>
      </c>
      <c r="AA597" s="159">
        <f>'приложение 1.1 '!Z597</f>
        <v>0</v>
      </c>
      <c r="AB597" s="159">
        <f>'приложение 1.1 '!AA597</f>
        <v>0</v>
      </c>
      <c r="AC597" s="159">
        <f>'приложение 1.1 '!AB597</f>
        <v>1.45</v>
      </c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  <c r="BC597" s="143"/>
      <c r="BD597" s="143"/>
      <c r="BE597" s="143"/>
      <c r="BF597" s="143"/>
      <c r="BG597" s="143"/>
      <c r="BH597" s="143"/>
      <c r="BI597" s="143"/>
      <c r="BJ597" s="143"/>
      <c r="BK597" s="143"/>
      <c r="BL597" s="143"/>
      <c r="BM597" s="143"/>
      <c r="BN597" s="143"/>
    </row>
    <row r="598" spans="1:66" s="397" customFormat="1">
      <c r="A598" s="125" t="str">
        <f>'приложение 1.1 '!A598</f>
        <v>2.1.6.16</v>
      </c>
      <c r="B598" s="695" t="str">
        <f>'приложение 1.1 '!B598</f>
        <v>Пресс ножницы</v>
      </c>
      <c r="C598" s="485" t="str">
        <f>'приложение 1.1 '!C598</f>
        <v>C/П</v>
      </c>
      <c r="D598" s="457">
        <f>'приложение 1.1 '!D598</f>
        <v>0</v>
      </c>
      <c r="E598" s="457">
        <f>'приложение 1.1 '!E598</f>
        <v>0</v>
      </c>
      <c r="F598" s="190">
        <v>18.602999999999998</v>
      </c>
      <c r="G598" s="485">
        <f>'приложение 1.1 '!F598</f>
        <v>2019</v>
      </c>
      <c r="H598" s="485">
        <f>'приложение 1.1 '!G598</f>
        <v>2019</v>
      </c>
      <c r="I598" s="159">
        <f>'приложение 1.1 '!H598</f>
        <v>0.65</v>
      </c>
      <c r="J598" s="159">
        <f>'приложение 1.1 '!I598</f>
        <v>0.65</v>
      </c>
      <c r="K598" s="159">
        <f>'приложение 1.1 '!J598</f>
        <v>0</v>
      </c>
      <c r="L598" s="159" t="str">
        <f>'приложение 1.1 '!K598</f>
        <v>-</v>
      </c>
      <c r="M598" s="159" t="str">
        <f>'приложение 1.1 '!L598</f>
        <v>-</v>
      </c>
      <c r="N598" s="159">
        <f>'приложение 1.1 '!M598</f>
        <v>0</v>
      </c>
      <c r="O598" s="159">
        <f>'приложение 1.1 '!N598</f>
        <v>0</v>
      </c>
      <c r="P598" s="159" t="str">
        <f>'приложение 1.1 '!O598</f>
        <v>-</v>
      </c>
      <c r="Q598" s="159" t="str">
        <f>'приложение 1.1 '!P598</f>
        <v>-</v>
      </c>
      <c r="R598" s="159" t="str">
        <f>'приложение 1.1 '!Q598</f>
        <v>-</v>
      </c>
      <c r="S598" s="159" t="str">
        <f>'приложение 1.1 '!R598</f>
        <v>-</v>
      </c>
      <c r="T598" s="159" t="str">
        <f>'приложение 1.1 '!S598</f>
        <v>-</v>
      </c>
      <c r="U598" s="159" t="str">
        <f>'приложение 1.1 '!T598</f>
        <v>-</v>
      </c>
      <c r="V598" s="159">
        <f>'приложение 1.1 '!U598</f>
        <v>0</v>
      </c>
      <c r="W598" s="159">
        <f>'приложение 1.1 '!V598</f>
        <v>0</v>
      </c>
      <c r="X598" s="159">
        <f>'приложение 1.1 '!W598</f>
        <v>0</v>
      </c>
      <c r="Y598" s="159">
        <f>'приложение 1.1 '!X598</f>
        <v>0.65</v>
      </c>
      <c r="Z598" s="159">
        <f>'приложение 1.1 '!Y598</f>
        <v>0</v>
      </c>
      <c r="AA598" s="159">
        <f>'приложение 1.1 '!Z598</f>
        <v>0</v>
      </c>
      <c r="AB598" s="159">
        <f>'приложение 1.1 '!AA598</f>
        <v>0</v>
      </c>
      <c r="AC598" s="159">
        <f>'приложение 1.1 '!AB598</f>
        <v>0.65</v>
      </c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  <c r="BA598" s="143"/>
      <c r="BB598" s="143"/>
      <c r="BC598" s="143"/>
      <c r="BD598" s="143"/>
      <c r="BE598" s="143"/>
      <c r="BF598" s="143"/>
      <c r="BG598" s="143"/>
      <c r="BH598" s="143"/>
      <c r="BI598" s="143"/>
      <c r="BJ598" s="143"/>
      <c r="BK598" s="143"/>
      <c r="BL598" s="143"/>
      <c r="BM598" s="143"/>
      <c r="BN598" s="143"/>
    </row>
    <row r="599" spans="1:66" s="397" customFormat="1">
      <c r="A599" s="125" t="str">
        <f>'приложение 1.1 '!A599</f>
        <v>2.1.6.17</v>
      </c>
      <c r="B599" s="695" t="str">
        <f>'приложение 1.1 '!B599</f>
        <v>Сварочный аппарат</v>
      </c>
      <c r="C599" s="485" t="str">
        <f>'приложение 1.1 '!C599</f>
        <v>C/П</v>
      </c>
      <c r="D599" s="457">
        <f>'приложение 1.1 '!D599</f>
        <v>0</v>
      </c>
      <c r="E599" s="457">
        <f>'приложение 1.1 '!E599</f>
        <v>0</v>
      </c>
      <c r="F599" s="190">
        <v>19.291999999999998</v>
      </c>
      <c r="G599" s="485">
        <f>'приложение 1.1 '!F599</f>
        <v>2022</v>
      </c>
      <c r="H599" s="485">
        <f>'приложение 1.1 '!G599</f>
        <v>2022</v>
      </c>
      <c r="I599" s="159">
        <f>'приложение 1.1 '!H599</f>
        <v>7.0000000000000007E-2</v>
      </c>
      <c r="J599" s="159">
        <f>'приложение 1.1 '!I599</f>
        <v>7.0000000000000007E-2</v>
      </c>
      <c r="K599" s="159">
        <f>'приложение 1.1 '!J599</f>
        <v>0</v>
      </c>
      <c r="L599" s="159" t="str">
        <f>'приложение 1.1 '!K599</f>
        <v>-</v>
      </c>
      <c r="M599" s="159" t="str">
        <f>'приложение 1.1 '!L599</f>
        <v>-</v>
      </c>
      <c r="N599" s="159" t="str">
        <f>'приложение 1.1 '!M599</f>
        <v>-</v>
      </c>
      <c r="O599" s="159" t="str">
        <f>'приложение 1.1 '!N599</f>
        <v>-</v>
      </c>
      <c r="P599" s="159" t="str">
        <f>'приложение 1.1 '!O599</f>
        <v>-</v>
      </c>
      <c r="Q599" s="159" t="str">
        <f>'приложение 1.1 '!P599</f>
        <v>-</v>
      </c>
      <c r="R599" s="159" t="str">
        <f>'приложение 1.1 '!Q599</f>
        <v>-</v>
      </c>
      <c r="S599" s="159" t="str">
        <f>'приложение 1.1 '!R599</f>
        <v>-</v>
      </c>
      <c r="T599" s="159">
        <f>'приложение 1.1 '!S599</f>
        <v>0</v>
      </c>
      <c r="U599" s="159">
        <f>'приложение 1.1 '!T599</f>
        <v>0</v>
      </c>
      <c r="V599" s="159">
        <f>'приложение 1.1 '!U599</f>
        <v>0</v>
      </c>
      <c r="W599" s="159">
        <f>'приложение 1.1 '!V599</f>
        <v>0</v>
      </c>
      <c r="X599" s="159">
        <f>'приложение 1.1 '!W599</f>
        <v>0</v>
      </c>
      <c r="Y599" s="159">
        <f>'приложение 1.1 '!X599</f>
        <v>0</v>
      </c>
      <c r="Z599" s="159">
        <f>'приложение 1.1 '!Y599</f>
        <v>0</v>
      </c>
      <c r="AA599" s="159">
        <f>'приложение 1.1 '!Z599</f>
        <v>0</v>
      </c>
      <c r="AB599" s="159">
        <f>'приложение 1.1 '!AA599</f>
        <v>7.0000000000000007E-2</v>
      </c>
      <c r="AC599" s="159">
        <f>'приложение 1.1 '!AB599</f>
        <v>7.0000000000000007E-2</v>
      </c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  <c r="BA599" s="143"/>
      <c r="BB599" s="143"/>
      <c r="BC599" s="143"/>
      <c r="BD599" s="143"/>
      <c r="BE599" s="143"/>
      <c r="BF599" s="143"/>
      <c r="BG599" s="143"/>
      <c r="BH599" s="143"/>
      <c r="BI599" s="143"/>
      <c r="BJ599" s="143"/>
      <c r="BK599" s="143"/>
      <c r="BL599" s="143"/>
      <c r="BM599" s="143"/>
      <c r="BN599" s="143"/>
    </row>
    <row r="600" spans="1:66" s="397" customFormat="1">
      <c r="A600" s="125" t="str">
        <f>'приложение 1.1 '!A600</f>
        <v>2.1.6.18</v>
      </c>
      <c r="B600" s="695" t="str">
        <f>'приложение 1.1 '!B600</f>
        <v>Трубогибный станок универсальный</v>
      </c>
      <c r="C600" s="485" t="str">
        <f>'приложение 1.1 '!C600</f>
        <v>C/П</v>
      </c>
      <c r="D600" s="457">
        <f>'приложение 1.1 '!D600</f>
        <v>0</v>
      </c>
      <c r="E600" s="457">
        <f>'приложение 1.1 '!E600</f>
        <v>0</v>
      </c>
      <c r="F600" s="190">
        <v>14.468999999999999</v>
      </c>
      <c r="G600" s="485">
        <f>'приложение 1.1 '!F600</f>
        <v>2020</v>
      </c>
      <c r="H600" s="485">
        <f>'приложение 1.1 '!G600</f>
        <v>2020</v>
      </c>
      <c r="I600" s="159">
        <f>'приложение 1.1 '!H600</f>
        <v>0.25</v>
      </c>
      <c r="J600" s="159">
        <f>'приложение 1.1 '!I600</f>
        <v>0.25</v>
      </c>
      <c r="K600" s="159">
        <f>'приложение 1.1 '!J600</f>
        <v>0</v>
      </c>
      <c r="L600" s="159" t="str">
        <f>'приложение 1.1 '!K600</f>
        <v>-</v>
      </c>
      <c r="M600" s="159" t="str">
        <f>'приложение 1.1 '!L600</f>
        <v>-</v>
      </c>
      <c r="N600" s="159" t="str">
        <f>'приложение 1.1 '!M600</f>
        <v>-</v>
      </c>
      <c r="O600" s="159" t="str">
        <f>'приложение 1.1 '!N600</f>
        <v>-</v>
      </c>
      <c r="P600" s="159">
        <f>'приложение 1.1 '!O600</f>
        <v>0</v>
      </c>
      <c r="Q600" s="159">
        <f>'приложение 1.1 '!P600</f>
        <v>0</v>
      </c>
      <c r="R600" s="159" t="str">
        <f>'приложение 1.1 '!Q600</f>
        <v>-</v>
      </c>
      <c r="S600" s="159" t="str">
        <f>'приложение 1.1 '!R600</f>
        <v>-</v>
      </c>
      <c r="T600" s="159" t="str">
        <f>'приложение 1.1 '!S600</f>
        <v>-</v>
      </c>
      <c r="U600" s="159" t="str">
        <f>'приложение 1.1 '!T600</f>
        <v>-</v>
      </c>
      <c r="V600" s="159">
        <f>'приложение 1.1 '!U600</f>
        <v>0</v>
      </c>
      <c r="W600" s="159">
        <f>'приложение 1.1 '!V600</f>
        <v>0</v>
      </c>
      <c r="X600" s="159">
        <f>'приложение 1.1 '!W600</f>
        <v>0</v>
      </c>
      <c r="Y600" s="159">
        <f>'приложение 1.1 '!X600</f>
        <v>0</v>
      </c>
      <c r="Z600" s="159">
        <f>'приложение 1.1 '!Y600</f>
        <v>0.25</v>
      </c>
      <c r="AA600" s="159">
        <f>'приложение 1.1 '!Z600</f>
        <v>0</v>
      </c>
      <c r="AB600" s="159">
        <f>'приложение 1.1 '!AA600</f>
        <v>0</v>
      </c>
      <c r="AC600" s="159">
        <f>'приложение 1.1 '!AB600</f>
        <v>0.25</v>
      </c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  <c r="BA600" s="143"/>
      <c r="BB600" s="143"/>
      <c r="BC600" s="143"/>
      <c r="BD600" s="143"/>
      <c r="BE600" s="143"/>
      <c r="BF600" s="143"/>
      <c r="BG600" s="143"/>
      <c r="BH600" s="143"/>
      <c r="BI600" s="143"/>
      <c r="BJ600" s="143"/>
      <c r="BK600" s="143"/>
      <c r="BL600" s="143"/>
      <c r="BM600" s="143"/>
      <c r="BN600" s="143"/>
    </row>
    <row r="601" spans="1:66" s="397" customFormat="1">
      <c r="A601" s="125" t="str">
        <f>'приложение 1.1 '!A601</f>
        <v>2.1.6.19</v>
      </c>
      <c r="B601" s="695" t="str">
        <f>'приложение 1.1 '!B601</f>
        <v>Профессиональный алкотестер</v>
      </c>
      <c r="C601" s="485" t="str">
        <f>'приложение 1.1 '!C601</f>
        <v>C/П</v>
      </c>
      <c r="D601" s="457">
        <f>'приложение 1.1 '!D601</f>
        <v>0</v>
      </c>
      <c r="E601" s="457">
        <f>'приложение 1.1 '!E601</f>
        <v>0</v>
      </c>
      <c r="F601" s="190">
        <v>16.880499999999998</v>
      </c>
      <c r="G601" s="485">
        <f>'приложение 1.1 '!F601</f>
        <v>2018</v>
      </c>
      <c r="H601" s="485">
        <f>'приложение 1.1 '!G601</f>
        <v>2018</v>
      </c>
      <c r="I601" s="159">
        <f>'приложение 1.1 '!H601</f>
        <v>0.14000000000000001</v>
      </c>
      <c r="J601" s="159">
        <f>'приложение 1.1 '!I601</f>
        <v>0.14000000000000001</v>
      </c>
      <c r="K601" s="159">
        <f>'приложение 1.1 '!J601</f>
        <v>0.14000000000000001</v>
      </c>
      <c r="L601" s="159">
        <f>'приложение 1.1 '!K601</f>
        <v>0</v>
      </c>
      <c r="M601" s="159">
        <f>'приложение 1.1 '!L601</f>
        <v>0</v>
      </c>
      <c r="N601" s="159" t="str">
        <f>'приложение 1.1 '!M601</f>
        <v>-</v>
      </c>
      <c r="O601" s="159" t="str">
        <f>'приложение 1.1 '!N601</f>
        <v>-</v>
      </c>
      <c r="P601" s="159" t="str">
        <f>'приложение 1.1 '!O601</f>
        <v>-</v>
      </c>
      <c r="Q601" s="159" t="str">
        <f>'приложение 1.1 '!P601</f>
        <v>-</v>
      </c>
      <c r="R601" s="159" t="str">
        <f>'приложение 1.1 '!Q601</f>
        <v>-</v>
      </c>
      <c r="S601" s="159" t="str">
        <f>'приложение 1.1 '!R601</f>
        <v>-</v>
      </c>
      <c r="T601" s="159" t="str">
        <f>'приложение 1.1 '!S601</f>
        <v>-</v>
      </c>
      <c r="U601" s="159" t="str">
        <f>'приложение 1.1 '!T601</f>
        <v>-</v>
      </c>
      <c r="V601" s="159">
        <f>'приложение 1.1 '!U601</f>
        <v>0</v>
      </c>
      <c r="W601" s="159">
        <f>'приложение 1.1 '!V601</f>
        <v>0</v>
      </c>
      <c r="X601" s="159">
        <f>'приложение 1.1 '!W601</f>
        <v>0.14000000000000001</v>
      </c>
      <c r="Y601" s="159">
        <f>'приложение 1.1 '!X601</f>
        <v>0</v>
      </c>
      <c r="Z601" s="159">
        <f>'приложение 1.1 '!Y601</f>
        <v>0</v>
      </c>
      <c r="AA601" s="159">
        <f>'приложение 1.1 '!Z601</f>
        <v>0</v>
      </c>
      <c r="AB601" s="159">
        <f>'приложение 1.1 '!AA601</f>
        <v>0</v>
      </c>
      <c r="AC601" s="159">
        <f>'приложение 1.1 '!AB601</f>
        <v>0.14000000000000001</v>
      </c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  <c r="BA601" s="143"/>
      <c r="BB601" s="143"/>
      <c r="BC601" s="143"/>
      <c r="BD601" s="143"/>
      <c r="BE601" s="143"/>
      <c r="BF601" s="143"/>
      <c r="BG601" s="143"/>
      <c r="BH601" s="143"/>
      <c r="BI601" s="143"/>
      <c r="BJ601" s="143"/>
      <c r="BK601" s="143"/>
      <c r="BL601" s="143"/>
      <c r="BM601" s="143"/>
      <c r="BN601" s="143"/>
    </row>
    <row r="602" spans="1:66" s="397" customFormat="1" ht="31.5">
      <c r="A602" s="125" t="str">
        <f>'приложение 1.1 '!A602</f>
        <v>2.1.6.20</v>
      </c>
      <c r="B602" s="695" t="str">
        <f>'приложение 1.1 '!B602</f>
        <v>Автомобильный диагностический компьютер</v>
      </c>
      <c r="C602" s="485" t="str">
        <f>'приложение 1.1 '!C602</f>
        <v>C/П</v>
      </c>
      <c r="D602" s="457">
        <f>'приложение 1.1 '!D602</f>
        <v>0</v>
      </c>
      <c r="E602" s="457">
        <f>'приложение 1.1 '!E602</f>
        <v>0</v>
      </c>
      <c r="F602" s="190">
        <v>8.956999999999999</v>
      </c>
      <c r="G602" s="485">
        <f>'приложение 1.1 '!F602</f>
        <v>2018</v>
      </c>
      <c r="H602" s="485">
        <f>'приложение 1.1 '!G602</f>
        <v>2018</v>
      </c>
      <c r="I602" s="159">
        <f>'приложение 1.1 '!H602</f>
        <v>1.4999999999999999E-2</v>
      </c>
      <c r="J602" s="159">
        <f>'приложение 1.1 '!I602</f>
        <v>1.4999999999999999E-2</v>
      </c>
      <c r="K602" s="159">
        <f>'приложение 1.1 '!J602</f>
        <v>1.4999999999999999E-2</v>
      </c>
      <c r="L602" s="159">
        <f>'приложение 1.1 '!K602</f>
        <v>0</v>
      </c>
      <c r="M602" s="159">
        <f>'приложение 1.1 '!L602</f>
        <v>0</v>
      </c>
      <c r="N602" s="159" t="str">
        <f>'приложение 1.1 '!M602</f>
        <v>-</v>
      </c>
      <c r="O602" s="159" t="str">
        <f>'приложение 1.1 '!N602</f>
        <v>-</v>
      </c>
      <c r="P602" s="159" t="str">
        <f>'приложение 1.1 '!O602</f>
        <v>-</v>
      </c>
      <c r="Q602" s="159" t="str">
        <f>'приложение 1.1 '!P602</f>
        <v>-</v>
      </c>
      <c r="R602" s="159" t="str">
        <f>'приложение 1.1 '!Q602</f>
        <v>-</v>
      </c>
      <c r="S602" s="159" t="str">
        <f>'приложение 1.1 '!R602</f>
        <v>-</v>
      </c>
      <c r="T602" s="159" t="str">
        <f>'приложение 1.1 '!S602</f>
        <v>-</v>
      </c>
      <c r="U602" s="159" t="str">
        <f>'приложение 1.1 '!T602</f>
        <v>-</v>
      </c>
      <c r="V602" s="159">
        <f>'приложение 1.1 '!U602</f>
        <v>0</v>
      </c>
      <c r="W602" s="159">
        <f>'приложение 1.1 '!V602</f>
        <v>0</v>
      </c>
      <c r="X602" s="159">
        <f>'приложение 1.1 '!W602</f>
        <v>1.4999999999999999E-2</v>
      </c>
      <c r="Y602" s="159">
        <f>'приложение 1.1 '!X602</f>
        <v>0</v>
      </c>
      <c r="Z602" s="159">
        <f>'приложение 1.1 '!Y602</f>
        <v>0</v>
      </c>
      <c r="AA602" s="159">
        <f>'приложение 1.1 '!Z602</f>
        <v>0</v>
      </c>
      <c r="AB602" s="159">
        <f>'приложение 1.1 '!AA602</f>
        <v>0</v>
      </c>
      <c r="AC602" s="159">
        <f>'приложение 1.1 '!AB602</f>
        <v>1.4999999999999999E-2</v>
      </c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  <c r="BA602" s="143"/>
      <c r="BB602" s="143"/>
      <c r="BC602" s="143"/>
      <c r="BD602" s="143"/>
      <c r="BE602" s="143"/>
      <c r="BF602" s="143"/>
      <c r="BG602" s="143"/>
      <c r="BH602" s="143"/>
      <c r="BI602" s="143"/>
      <c r="BJ602" s="143"/>
      <c r="BK602" s="143"/>
      <c r="BL602" s="143"/>
      <c r="BM602" s="143"/>
      <c r="BN602" s="143"/>
    </row>
    <row r="603" spans="1:66" s="397" customFormat="1">
      <c r="A603" s="125" t="str">
        <f>'приложение 1.1 '!A603</f>
        <v>2.1.6.21</v>
      </c>
      <c r="B603" s="695" t="str">
        <f>'приложение 1.1 '!B603</f>
        <v>Стенд проверки генераторов стартеров</v>
      </c>
      <c r="C603" s="485" t="str">
        <f>'приложение 1.1 '!C603</f>
        <v>C/П</v>
      </c>
      <c r="D603" s="457">
        <f>'приложение 1.1 '!D603</f>
        <v>0</v>
      </c>
      <c r="E603" s="457">
        <f>'приложение 1.1 '!E603</f>
        <v>0</v>
      </c>
      <c r="F603" s="190">
        <v>17.224999999999998</v>
      </c>
      <c r="G603" s="485">
        <f>'приложение 1.1 '!F603</f>
        <v>2022</v>
      </c>
      <c r="H603" s="485">
        <f>'приложение 1.1 '!G603</f>
        <v>2022</v>
      </c>
      <c r="I603" s="159">
        <f>'приложение 1.1 '!H603</f>
        <v>7.0000000000000007E-2</v>
      </c>
      <c r="J603" s="159">
        <f>'приложение 1.1 '!I603</f>
        <v>7.0000000000000007E-2</v>
      </c>
      <c r="K603" s="159">
        <f>'приложение 1.1 '!J603</f>
        <v>0</v>
      </c>
      <c r="L603" s="159" t="str">
        <f>'приложение 1.1 '!K603</f>
        <v>-</v>
      </c>
      <c r="M603" s="159" t="str">
        <f>'приложение 1.1 '!L603</f>
        <v>-</v>
      </c>
      <c r="N603" s="159" t="str">
        <f>'приложение 1.1 '!M603</f>
        <v>-</v>
      </c>
      <c r="O603" s="159" t="str">
        <f>'приложение 1.1 '!N603</f>
        <v>-</v>
      </c>
      <c r="P603" s="159" t="str">
        <f>'приложение 1.1 '!O603</f>
        <v>-</v>
      </c>
      <c r="Q603" s="159" t="str">
        <f>'приложение 1.1 '!P603</f>
        <v>-</v>
      </c>
      <c r="R603" s="159" t="str">
        <f>'приложение 1.1 '!Q603</f>
        <v>-</v>
      </c>
      <c r="S603" s="159" t="str">
        <f>'приложение 1.1 '!R603</f>
        <v>-</v>
      </c>
      <c r="T603" s="159">
        <f>'приложение 1.1 '!S603</f>
        <v>0</v>
      </c>
      <c r="U603" s="159">
        <f>'приложение 1.1 '!T603</f>
        <v>0</v>
      </c>
      <c r="V603" s="159">
        <f>'приложение 1.1 '!U603</f>
        <v>0</v>
      </c>
      <c r="W603" s="159">
        <f>'приложение 1.1 '!V603</f>
        <v>0</v>
      </c>
      <c r="X603" s="159">
        <f>'приложение 1.1 '!W603</f>
        <v>0</v>
      </c>
      <c r="Y603" s="159">
        <f>'приложение 1.1 '!X603</f>
        <v>0</v>
      </c>
      <c r="Z603" s="159">
        <f>'приложение 1.1 '!Y603</f>
        <v>0</v>
      </c>
      <c r="AA603" s="159">
        <f>'приложение 1.1 '!Z603</f>
        <v>0</v>
      </c>
      <c r="AB603" s="159">
        <f>'приложение 1.1 '!AA603</f>
        <v>7.0000000000000007E-2</v>
      </c>
      <c r="AC603" s="159">
        <f>'приложение 1.1 '!AB603</f>
        <v>7.0000000000000007E-2</v>
      </c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  <c r="BA603" s="143"/>
      <c r="BB603" s="143"/>
      <c r="BC603" s="143"/>
      <c r="BD603" s="143"/>
      <c r="BE603" s="143"/>
      <c r="BF603" s="143"/>
      <c r="BG603" s="143"/>
      <c r="BH603" s="143"/>
      <c r="BI603" s="143"/>
      <c r="BJ603" s="143"/>
      <c r="BK603" s="143"/>
      <c r="BL603" s="143"/>
      <c r="BM603" s="143"/>
      <c r="BN603" s="143"/>
    </row>
    <row r="604" spans="1:66" s="397" customFormat="1">
      <c r="A604" s="125" t="str">
        <f>'приложение 1.1 '!A604</f>
        <v>2.1.6.22</v>
      </c>
      <c r="B604" s="695" t="str">
        <f>'приложение 1.1 '!B604</f>
        <v>Зарядное оборудование</v>
      </c>
      <c r="C604" s="485" t="str">
        <f>'приложение 1.1 '!C604</f>
        <v>C/П</v>
      </c>
      <c r="D604" s="457">
        <f>'приложение 1.1 '!D604</f>
        <v>0</v>
      </c>
      <c r="E604" s="457">
        <f>'приложение 1.1 '!E604</f>
        <v>0</v>
      </c>
      <c r="F604" s="190">
        <v>17.569499999999998</v>
      </c>
      <c r="G604" s="485">
        <f>'приложение 1.1 '!F604</f>
        <v>2021</v>
      </c>
      <c r="H604" s="485">
        <f>'приложение 1.1 '!G604</f>
        <v>2021</v>
      </c>
      <c r="I604" s="159">
        <f>'приложение 1.1 '!H604</f>
        <v>0.08</v>
      </c>
      <c r="J604" s="159">
        <f>'приложение 1.1 '!I604</f>
        <v>0.08</v>
      </c>
      <c r="K604" s="159">
        <f>'приложение 1.1 '!J604</f>
        <v>0</v>
      </c>
      <c r="L604" s="159" t="str">
        <f>'приложение 1.1 '!K604</f>
        <v>-</v>
      </c>
      <c r="M604" s="159" t="str">
        <f>'приложение 1.1 '!L604</f>
        <v>-</v>
      </c>
      <c r="N604" s="159" t="str">
        <f>'приложение 1.1 '!M604</f>
        <v>-</v>
      </c>
      <c r="O604" s="159" t="str">
        <f>'приложение 1.1 '!N604</f>
        <v>-</v>
      </c>
      <c r="P604" s="159" t="str">
        <f>'приложение 1.1 '!O604</f>
        <v>-</v>
      </c>
      <c r="Q604" s="159" t="str">
        <f>'приложение 1.1 '!P604</f>
        <v>-</v>
      </c>
      <c r="R604" s="159">
        <f>'приложение 1.1 '!Q604</f>
        <v>0</v>
      </c>
      <c r="S604" s="159">
        <f>'приложение 1.1 '!R604</f>
        <v>0</v>
      </c>
      <c r="T604" s="159" t="str">
        <f>'приложение 1.1 '!S604</f>
        <v>-</v>
      </c>
      <c r="U604" s="159" t="str">
        <f>'приложение 1.1 '!T604</f>
        <v>-</v>
      </c>
      <c r="V604" s="159">
        <f>'приложение 1.1 '!U604</f>
        <v>0</v>
      </c>
      <c r="W604" s="159">
        <f>'приложение 1.1 '!V604</f>
        <v>0</v>
      </c>
      <c r="X604" s="159">
        <f>'приложение 1.1 '!W604</f>
        <v>0</v>
      </c>
      <c r="Y604" s="159">
        <f>'приложение 1.1 '!X604</f>
        <v>0</v>
      </c>
      <c r="Z604" s="159">
        <f>'приложение 1.1 '!Y604</f>
        <v>0</v>
      </c>
      <c r="AA604" s="159">
        <f>'приложение 1.1 '!Z604</f>
        <v>0.08</v>
      </c>
      <c r="AB604" s="159">
        <f>'приложение 1.1 '!AA604</f>
        <v>0</v>
      </c>
      <c r="AC604" s="159">
        <f>'приложение 1.1 '!AB604</f>
        <v>0.08</v>
      </c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  <c r="BA604" s="143"/>
      <c r="BB604" s="143"/>
      <c r="BC604" s="143"/>
      <c r="BD604" s="143"/>
      <c r="BE604" s="143"/>
      <c r="BF604" s="143"/>
      <c r="BG604" s="143"/>
      <c r="BH604" s="143"/>
      <c r="BI604" s="143"/>
      <c r="BJ604" s="143"/>
      <c r="BK604" s="143"/>
      <c r="BL604" s="143"/>
      <c r="BM604" s="143"/>
      <c r="BN604" s="143"/>
    </row>
    <row r="605" spans="1:66" s="397" customFormat="1">
      <c r="A605" s="125" t="str">
        <f>'приложение 1.1 '!A605</f>
        <v>2.1.6.23</v>
      </c>
      <c r="B605" s="695" t="str">
        <f>'приложение 1.1 '!B605</f>
        <v>Вентиляция цеха</v>
      </c>
      <c r="C605" s="485" t="str">
        <f>'приложение 1.1 '!C605</f>
        <v>C/П</v>
      </c>
      <c r="D605" s="457">
        <f>'приложение 1.1 '!D605</f>
        <v>0</v>
      </c>
      <c r="E605" s="457">
        <f>'приложение 1.1 '!E605</f>
        <v>0</v>
      </c>
      <c r="F605" s="190">
        <v>17.224999999999998</v>
      </c>
      <c r="G605" s="485">
        <f>'приложение 1.1 '!F605</f>
        <v>2022</v>
      </c>
      <c r="H605" s="485">
        <f>'приложение 1.1 '!G605</f>
        <v>2022</v>
      </c>
      <c r="I605" s="159">
        <f>'приложение 1.1 '!H605</f>
        <v>2</v>
      </c>
      <c r="J605" s="159">
        <f>'приложение 1.1 '!I605</f>
        <v>2</v>
      </c>
      <c r="K605" s="159">
        <f>'приложение 1.1 '!J605</f>
        <v>0</v>
      </c>
      <c r="L605" s="159" t="str">
        <f>'приложение 1.1 '!K605</f>
        <v>-</v>
      </c>
      <c r="M605" s="159" t="str">
        <f>'приложение 1.1 '!L605</f>
        <v>-</v>
      </c>
      <c r="N605" s="159" t="str">
        <f>'приложение 1.1 '!M605</f>
        <v>-</v>
      </c>
      <c r="O605" s="159" t="str">
        <f>'приложение 1.1 '!N605</f>
        <v>-</v>
      </c>
      <c r="P605" s="159" t="str">
        <f>'приложение 1.1 '!O605</f>
        <v>-</v>
      </c>
      <c r="Q605" s="159" t="str">
        <f>'приложение 1.1 '!P605</f>
        <v>-</v>
      </c>
      <c r="R605" s="159" t="str">
        <f>'приложение 1.1 '!Q605</f>
        <v>-</v>
      </c>
      <c r="S605" s="159" t="str">
        <f>'приложение 1.1 '!R605</f>
        <v>-</v>
      </c>
      <c r="T605" s="159">
        <f>'приложение 1.1 '!S605</f>
        <v>0</v>
      </c>
      <c r="U605" s="159">
        <f>'приложение 1.1 '!T605</f>
        <v>0</v>
      </c>
      <c r="V605" s="159">
        <f>'приложение 1.1 '!U605</f>
        <v>0</v>
      </c>
      <c r="W605" s="159">
        <f>'приложение 1.1 '!V605</f>
        <v>0</v>
      </c>
      <c r="X605" s="159">
        <f>'приложение 1.1 '!W605</f>
        <v>0</v>
      </c>
      <c r="Y605" s="159">
        <f>'приложение 1.1 '!X605</f>
        <v>0</v>
      </c>
      <c r="Z605" s="159">
        <f>'приложение 1.1 '!Y605</f>
        <v>0</v>
      </c>
      <c r="AA605" s="159">
        <f>'приложение 1.1 '!Z605</f>
        <v>0</v>
      </c>
      <c r="AB605" s="159">
        <f>'приложение 1.1 '!AA605</f>
        <v>2</v>
      </c>
      <c r="AC605" s="159">
        <f>'приложение 1.1 '!AB605</f>
        <v>2</v>
      </c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  <c r="BA605" s="143"/>
      <c r="BB605" s="143"/>
      <c r="BC605" s="143"/>
      <c r="BD605" s="143"/>
      <c r="BE605" s="143"/>
      <c r="BF605" s="143"/>
      <c r="BG605" s="143"/>
      <c r="BH605" s="143"/>
      <c r="BI605" s="143"/>
      <c r="BJ605" s="143"/>
      <c r="BK605" s="143"/>
      <c r="BL605" s="143"/>
      <c r="BM605" s="143"/>
      <c r="BN605" s="143"/>
    </row>
    <row r="606" spans="1:66" s="397" customFormat="1" ht="31.5">
      <c r="A606" s="125" t="str">
        <f>'приложение 1.1 '!A606</f>
        <v>2.1.6.24</v>
      </c>
      <c r="B606" s="695" t="str">
        <f>'приложение 1.1 '!B606</f>
        <v>Шиномонтажный станок (для легкового транспорта)</v>
      </c>
      <c r="C606" s="485" t="str">
        <f>'приложение 1.1 '!C606</f>
        <v>C/П</v>
      </c>
      <c r="D606" s="457">
        <f>'приложение 1.1 '!D606</f>
        <v>0</v>
      </c>
      <c r="E606" s="457">
        <f>'приложение 1.1 '!E606</f>
        <v>0</v>
      </c>
      <c r="F606" s="190">
        <v>15.847</v>
      </c>
      <c r="G606" s="485">
        <f>'приложение 1.1 '!F606</f>
        <v>2020</v>
      </c>
      <c r="H606" s="485">
        <f>'приложение 1.1 '!G606</f>
        <v>2020</v>
      </c>
      <c r="I606" s="159">
        <f>'приложение 1.1 '!H606</f>
        <v>0.15</v>
      </c>
      <c r="J606" s="159">
        <f>'приложение 1.1 '!I606</f>
        <v>0.15</v>
      </c>
      <c r="K606" s="159">
        <f>'приложение 1.1 '!J606</f>
        <v>0</v>
      </c>
      <c r="L606" s="159" t="str">
        <f>'приложение 1.1 '!K606</f>
        <v>-</v>
      </c>
      <c r="M606" s="159" t="str">
        <f>'приложение 1.1 '!L606</f>
        <v>-</v>
      </c>
      <c r="N606" s="159" t="str">
        <f>'приложение 1.1 '!M606</f>
        <v>-</v>
      </c>
      <c r="O606" s="159" t="str">
        <f>'приложение 1.1 '!N606</f>
        <v>-</v>
      </c>
      <c r="P606" s="159">
        <f>'приложение 1.1 '!O606</f>
        <v>0</v>
      </c>
      <c r="Q606" s="159">
        <f>'приложение 1.1 '!P606</f>
        <v>0</v>
      </c>
      <c r="R606" s="159" t="str">
        <f>'приложение 1.1 '!Q606</f>
        <v>-</v>
      </c>
      <c r="S606" s="159" t="str">
        <f>'приложение 1.1 '!R606</f>
        <v>-</v>
      </c>
      <c r="T606" s="159" t="str">
        <f>'приложение 1.1 '!S606</f>
        <v>-</v>
      </c>
      <c r="U606" s="159" t="str">
        <f>'приложение 1.1 '!T606</f>
        <v>-</v>
      </c>
      <c r="V606" s="159">
        <f>'приложение 1.1 '!U606</f>
        <v>0</v>
      </c>
      <c r="W606" s="159">
        <f>'приложение 1.1 '!V606</f>
        <v>0</v>
      </c>
      <c r="X606" s="159">
        <f>'приложение 1.1 '!W606</f>
        <v>0</v>
      </c>
      <c r="Y606" s="159">
        <f>'приложение 1.1 '!X606</f>
        <v>0</v>
      </c>
      <c r="Z606" s="159">
        <f>'приложение 1.1 '!Y606</f>
        <v>0.15</v>
      </c>
      <c r="AA606" s="159">
        <f>'приложение 1.1 '!Z606</f>
        <v>0</v>
      </c>
      <c r="AB606" s="159">
        <f>'приложение 1.1 '!AA606</f>
        <v>0</v>
      </c>
      <c r="AC606" s="159">
        <f>'приложение 1.1 '!AB606</f>
        <v>0.15</v>
      </c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  <c r="BA606" s="143"/>
      <c r="BB606" s="143"/>
      <c r="BC606" s="143"/>
      <c r="BD606" s="143"/>
      <c r="BE606" s="143"/>
      <c r="BF606" s="143"/>
      <c r="BG606" s="143"/>
      <c r="BH606" s="143"/>
      <c r="BI606" s="143"/>
      <c r="BJ606" s="143"/>
      <c r="BK606" s="143"/>
      <c r="BL606" s="143"/>
      <c r="BM606" s="143"/>
      <c r="BN606" s="143"/>
    </row>
    <row r="607" spans="1:66" s="397" customFormat="1" ht="31.5">
      <c r="A607" s="125" t="str">
        <f>'приложение 1.1 '!A607</f>
        <v>2.1.6.25</v>
      </c>
      <c r="B607" s="695" t="str">
        <f>'приложение 1.1 '!B607</f>
        <v>Балансировочный станок (для легкового транспорта)</v>
      </c>
      <c r="C607" s="485" t="str">
        <f>'приложение 1.1 '!C607</f>
        <v>C/П</v>
      </c>
      <c r="D607" s="457">
        <f>'приложение 1.1 '!D607</f>
        <v>0</v>
      </c>
      <c r="E607" s="457">
        <f>'приложение 1.1 '!E607</f>
        <v>0</v>
      </c>
      <c r="F607" s="190">
        <v>17.224999999999998</v>
      </c>
      <c r="G607" s="485">
        <f>'приложение 1.1 '!F607</f>
        <v>2019</v>
      </c>
      <c r="H607" s="485">
        <f>'приложение 1.1 '!G607</f>
        <v>2019</v>
      </c>
      <c r="I607" s="159">
        <f>'приложение 1.1 '!H607</f>
        <v>0.15</v>
      </c>
      <c r="J607" s="159">
        <f>'приложение 1.1 '!I607</f>
        <v>0.15</v>
      </c>
      <c r="K607" s="159">
        <f>'приложение 1.1 '!J607</f>
        <v>0</v>
      </c>
      <c r="L607" s="159" t="str">
        <f>'приложение 1.1 '!K607</f>
        <v>-</v>
      </c>
      <c r="M607" s="159" t="str">
        <f>'приложение 1.1 '!L607</f>
        <v>-</v>
      </c>
      <c r="N607" s="159">
        <f>'приложение 1.1 '!M607</f>
        <v>0</v>
      </c>
      <c r="O607" s="159">
        <f>'приложение 1.1 '!N607</f>
        <v>0</v>
      </c>
      <c r="P607" s="159" t="str">
        <f>'приложение 1.1 '!O607</f>
        <v>-</v>
      </c>
      <c r="Q607" s="159" t="str">
        <f>'приложение 1.1 '!P607</f>
        <v>-</v>
      </c>
      <c r="R607" s="159" t="str">
        <f>'приложение 1.1 '!Q607</f>
        <v>-</v>
      </c>
      <c r="S607" s="159" t="str">
        <f>'приложение 1.1 '!R607</f>
        <v>-</v>
      </c>
      <c r="T607" s="159" t="str">
        <f>'приложение 1.1 '!S607</f>
        <v>-</v>
      </c>
      <c r="U607" s="159" t="str">
        <f>'приложение 1.1 '!T607</f>
        <v>-</v>
      </c>
      <c r="V607" s="159">
        <f>'приложение 1.1 '!U607</f>
        <v>0</v>
      </c>
      <c r="W607" s="159">
        <f>'приложение 1.1 '!V607</f>
        <v>0</v>
      </c>
      <c r="X607" s="159">
        <f>'приложение 1.1 '!W607</f>
        <v>0</v>
      </c>
      <c r="Y607" s="159">
        <f>'приложение 1.1 '!X607</f>
        <v>0.15</v>
      </c>
      <c r="Z607" s="159">
        <f>'приложение 1.1 '!Y607</f>
        <v>0</v>
      </c>
      <c r="AA607" s="159">
        <f>'приложение 1.1 '!Z607</f>
        <v>0</v>
      </c>
      <c r="AB607" s="159">
        <f>'приложение 1.1 '!AA607</f>
        <v>0</v>
      </c>
      <c r="AC607" s="159">
        <f>'приложение 1.1 '!AB607</f>
        <v>0.15</v>
      </c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  <c r="BA607" s="143"/>
      <c r="BB607" s="143"/>
      <c r="BC607" s="143"/>
      <c r="BD607" s="143"/>
      <c r="BE607" s="143"/>
      <c r="BF607" s="143"/>
      <c r="BG607" s="143"/>
      <c r="BH607" s="143"/>
      <c r="BI607" s="143"/>
      <c r="BJ607" s="143"/>
      <c r="BK607" s="143"/>
      <c r="BL607" s="143"/>
      <c r="BM607" s="143"/>
      <c r="BN607" s="143"/>
    </row>
    <row r="608" spans="1:66" s="397" customFormat="1" ht="31.5">
      <c r="A608" s="125" t="str">
        <f>'приложение 1.1 '!A608</f>
        <v>2.1.6.26</v>
      </c>
      <c r="B608" s="695" t="str">
        <f>'приложение 1.1 '!B608</f>
        <v>Балансировочный станок (для грузового транспорта)</v>
      </c>
      <c r="C608" s="485" t="str">
        <f>'приложение 1.1 '!C608</f>
        <v>C/П</v>
      </c>
      <c r="D608" s="457">
        <f>'приложение 1.1 '!D608</f>
        <v>0</v>
      </c>
      <c r="E608" s="457">
        <f>'приложение 1.1 '!E608</f>
        <v>0</v>
      </c>
      <c r="F608" s="190">
        <v>17.913999999999998</v>
      </c>
      <c r="G608" s="485">
        <f>'приложение 1.1 '!F608</f>
        <v>2019</v>
      </c>
      <c r="H608" s="485">
        <f>'приложение 1.1 '!G608</f>
        <v>2019</v>
      </c>
      <c r="I608" s="159">
        <f>'приложение 1.1 '!H608</f>
        <v>0.5</v>
      </c>
      <c r="J608" s="159">
        <f>'приложение 1.1 '!I608</f>
        <v>0.5</v>
      </c>
      <c r="K608" s="159">
        <f>'приложение 1.1 '!J608</f>
        <v>0</v>
      </c>
      <c r="L608" s="159" t="str">
        <f>'приложение 1.1 '!K608</f>
        <v>-</v>
      </c>
      <c r="M608" s="159" t="str">
        <f>'приложение 1.1 '!L608</f>
        <v>-</v>
      </c>
      <c r="N608" s="159">
        <f>'приложение 1.1 '!M608</f>
        <v>0</v>
      </c>
      <c r="O608" s="159">
        <f>'приложение 1.1 '!N608</f>
        <v>0</v>
      </c>
      <c r="P608" s="159" t="str">
        <f>'приложение 1.1 '!O608</f>
        <v>-</v>
      </c>
      <c r="Q608" s="159" t="str">
        <f>'приложение 1.1 '!P608</f>
        <v>-</v>
      </c>
      <c r="R608" s="159" t="str">
        <f>'приложение 1.1 '!Q608</f>
        <v>-</v>
      </c>
      <c r="S608" s="159" t="str">
        <f>'приложение 1.1 '!R608</f>
        <v>-</v>
      </c>
      <c r="T608" s="159" t="str">
        <f>'приложение 1.1 '!S608</f>
        <v>-</v>
      </c>
      <c r="U608" s="159" t="str">
        <f>'приложение 1.1 '!T608</f>
        <v>-</v>
      </c>
      <c r="V608" s="159">
        <f>'приложение 1.1 '!U608</f>
        <v>0</v>
      </c>
      <c r="W608" s="159">
        <f>'приложение 1.1 '!V608</f>
        <v>0</v>
      </c>
      <c r="X608" s="159">
        <f>'приложение 1.1 '!W608</f>
        <v>0</v>
      </c>
      <c r="Y608" s="159">
        <f>'приложение 1.1 '!X608</f>
        <v>0.5</v>
      </c>
      <c r="Z608" s="159">
        <f>'приложение 1.1 '!Y608</f>
        <v>0</v>
      </c>
      <c r="AA608" s="159">
        <f>'приложение 1.1 '!Z608</f>
        <v>0</v>
      </c>
      <c r="AB608" s="159">
        <f>'приложение 1.1 '!AA608</f>
        <v>0</v>
      </c>
      <c r="AC608" s="159">
        <f>'приложение 1.1 '!AB608</f>
        <v>0.5</v>
      </c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  <c r="BA608" s="143"/>
      <c r="BB608" s="143"/>
      <c r="BC608" s="143"/>
      <c r="BD608" s="143"/>
      <c r="BE608" s="143"/>
      <c r="BF608" s="143"/>
      <c r="BG608" s="143"/>
      <c r="BH608" s="143"/>
      <c r="BI608" s="143"/>
      <c r="BJ608" s="143"/>
      <c r="BK608" s="143"/>
      <c r="BL608" s="143"/>
      <c r="BM608" s="143"/>
      <c r="BN608" s="143"/>
    </row>
    <row r="609" spans="1:66" s="397" customFormat="1">
      <c r="A609" s="125" t="str">
        <f>'приложение 1.1 '!A609</f>
        <v>2.1.6.27</v>
      </c>
      <c r="B609" s="695" t="str">
        <f>'приложение 1.1 '!B609</f>
        <v>Компрессор V-110л.</v>
      </c>
      <c r="C609" s="485" t="str">
        <f>'приложение 1.1 '!C609</f>
        <v>C/П</v>
      </c>
      <c r="D609" s="457">
        <f>'приложение 1.1 '!D609</f>
        <v>0</v>
      </c>
      <c r="E609" s="457">
        <f>'приложение 1.1 '!E609</f>
        <v>0</v>
      </c>
      <c r="F609" s="190">
        <v>18.602999999999998</v>
      </c>
      <c r="G609" s="485">
        <f>'приложение 1.1 '!F609</f>
        <v>2021</v>
      </c>
      <c r="H609" s="485">
        <f>'приложение 1.1 '!G609</f>
        <v>2021</v>
      </c>
      <c r="I609" s="159">
        <f>'приложение 1.1 '!H609</f>
        <v>7.0000000000000007E-2</v>
      </c>
      <c r="J609" s="159">
        <f>'приложение 1.1 '!I609</f>
        <v>7.0000000000000007E-2</v>
      </c>
      <c r="K609" s="159">
        <f>'приложение 1.1 '!J609</f>
        <v>0</v>
      </c>
      <c r="L609" s="159" t="str">
        <f>'приложение 1.1 '!K609</f>
        <v>-</v>
      </c>
      <c r="M609" s="159" t="str">
        <f>'приложение 1.1 '!L609</f>
        <v>-</v>
      </c>
      <c r="N609" s="159" t="str">
        <f>'приложение 1.1 '!M609</f>
        <v>-</v>
      </c>
      <c r="O609" s="159" t="str">
        <f>'приложение 1.1 '!N609</f>
        <v>-</v>
      </c>
      <c r="P609" s="159" t="str">
        <f>'приложение 1.1 '!O609</f>
        <v>-</v>
      </c>
      <c r="Q609" s="159" t="str">
        <f>'приложение 1.1 '!P609</f>
        <v>-</v>
      </c>
      <c r="R609" s="159">
        <f>'приложение 1.1 '!Q609</f>
        <v>0</v>
      </c>
      <c r="S609" s="159">
        <f>'приложение 1.1 '!R609</f>
        <v>0</v>
      </c>
      <c r="T609" s="159" t="str">
        <f>'приложение 1.1 '!S609</f>
        <v>-</v>
      </c>
      <c r="U609" s="159" t="str">
        <f>'приложение 1.1 '!T609</f>
        <v>-</v>
      </c>
      <c r="V609" s="159">
        <f>'приложение 1.1 '!U609</f>
        <v>0</v>
      </c>
      <c r="W609" s="159">
        <f>'приложение 1.1 '!V609</f>
        <v>0</v>
      </c>
      <c r="X609" s="159">
        <f>'приложение 1.1 '!W609</f>
        <v>0</v>
      </c>
      <c r="Y609" s="159">
        <f>'приложение 1.1 '!X609</f>
        <v>0</v>
      </c>
      <c r="Z609" s="159">
        <f>'приложение 1.1 '!Y609</f>
        <v>0</v>
      </c>
      <c r="AA609" s="159">
        <f>'приложение 1.1 '!Z609</f>
        <v>7.0000000000000007E-2</v>
      </c>
      <c r="AB609" s="159">
        <f>'приложение 1.1 '!AA609</f>
        <v>0</v>
      </c>
      <c r="AC609" s="159">
        <f>'приложение 1.1 '!AB609</f>
        <v>7.0000000000000007E-2</v>
      </c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  <c r="BA609" s="143"/>
      <c r="BB609" s="143"/>
      <c r="BC609" s="143"/>
      <c r="BD609" s="143"/>
      <c r="BE609" s="143"/>
      <c r="BF609" s="143"/>
      <c r="BG609" s="143"/>
      <c r="BH609" s="143"/>
      <c r="BI609" s="143"/>
      <c r="BJ609" s="143"/>
      <c r="BK609" s="143"/>
      <c r="BL609" s="143"/>
      <c r="BM609" s="143"/>
      <c r="BN609" s="143"/>
    </row>
    <row r="610" spans="1:66">
      <c r="A610" s="125"/>
      <c r="B610" s="693" t="str">
        <f>'приложение 1.1 '!B610</f>
        <v>Итого по разделу 2.1.</v>
      </c>
      <c r="C610" s="162"/>
      <c r="D610" s="197">
        <f>SUM(D367:D609)</f>
        <v>247.06700000000001</v>
      </c>
      <c r="E610" s="197">
        <f>SUM(E367:E609)</f>
        <v>150.99999999999989</v>
      </c>
      <c r="F610" s="730">
        <f>SUM(F367:F609)</f>
        <v>4310.6785000000045</v>
      </c>
      <c r="G610" s="485"/>
      <c r="H610" s="485"/>
      <c r="I610" s="198">
        <f t="shared" ref="I610:AB610" si="13">SUM(I367:I609)</f>
        <v>1806.4524999999983</v>
      </c>
      <c r="J610" s="198">
        <f t="shared" si="13"/>
        <v>1806.4524999999983</v>
      </c>
      <c r="K610" s="198">
        <f t="shared" si="13"/>
        <v>368.23000000000013</v>
      </c>
      <c r="L610" s="198">
        <f t="shared" si="13"/>
        <v>62.881999999999998</v>
      </c>
      <c r="M610" s="198">
        <f t="shared" si="13"/>
        <v>42.600000000000009</v>
      </c>
      <c r="N610" s="198">
        <f t="shared" si="13"/>
        <v>67.918000000000006</v>
      </c>
      <c r="O610" s="198">
        <f t="shared" si="13"/>
        <v>42.400000000000006</v>
      </c>
      <c r="P610" s="198">
        <f t="shared" si="13"/>
        <v>40.617000000000004</v>
      </c>
      <c r="Q610" s="198">
        <f t="shared" si="13"/>
        <v>55.70000000000001</v>
      </c>
      <c r="R610" s="198">
        <f t="shared" si="13"/>
        <v>25.3</v>
      </c>
      <c r="S610" s="198">
        <f t="shared" si="13"/>
        <v>3.5999999999999996</v>
      </c>
      <c r="T610" s="198">
        <f t="shared" si="13"/>
        <v>50.35</v>
      </c>
      <c r="U610" s="198">
        <f t="shared" si="13"/>
        <v>6.700000000000002</v>
      </c>
      <c r="V610" s="198">
        <f t="shared" si="13"/>
        <v>247.06700000000001</v>
      </c>
      <c r="W610" s="198">
        <f t="shared" si="13"/>
        <v>150.99999999999989</v>
      </c>
      <c r="X610" s="198">
        <f t="shared" si="13"/>
        <v>368.23000000000013</v>
      </c>
      <c r="Y610" s="198">
        <f t="shared" si="13"/>
        <v>368.36500000000012</v>
      </c>
      <c r="Z610" s="198">
        <f t="shared" si="13"/>
        <v>359.7625000000001</v>
      </c>
      <c r="AA610" s="198">
        <f t="shared" si="13"/>
        <v>357.88999999999993</v>
      </c>
      <c r="AB610" s="198">
        <f t="shared" si="13"/>
        <v>352.20499999999998</v>
      </c>
      <c r="AC610" s="198">
        <f>SUM(X610:AB610)</f>
        <v>1806.4525000000001</v>
      </c>
    </row>
    <row r="611" spans="1:66">
      <c r="A611" s="455"/>
      <c r="B611" s="683"/>
      <c r="C611" s="140"/>
      <c r="D611" s="152"/>
      <c r="E611" s="152"/>
      <c r="F611" s="152"/>
      <c r="G611" s="372"/>
      <c r="H611" s="372"/>
      <c r="I611" s="141" t="s">
        <v>301</v>
      </c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54"/>
      <c r="Y611" s="154"/>
      <c r="Z611" s="154"/>
      <c r="AA611" s="154"/>
      <c r="AB611" s="154"/>
      <c r="AC611" s="154"/>
    </row>
    <row r="612" spans="1:66">
      <c r="A612" s="53" t="s">
        <v>124</v>
      </c>
      <c r="X612" s="141"/>
      <c r="Y612" s="141"/>
      <c r="Z612" s="141"/>
      <c r="AA612" s="141"/>
      <c r="AB612" s="141"/>
      <c r="AC612" s="141"/>
    </row>
    <row r="613" spans="1:66">
      <c r="A613" s="53" t="s">
        <v>789</v>
      </c>
      <c r="X613" s="141"/>
      <c r="Y613" s="141"/>
      <c r="Z613" s="141"/>
      <c r="AA613" s="141"/>
      <c r="AB613" s="141"/>
      <c r="AC613" s="141"/>
    </row>
    <row r="614" spans="1:66">
      <c r="A614" s="55" t="s">
        <v>410</v>
      </c>
      <c r="X614" s="141"/>
      <c r="Y614" s="141"/>
      <c r="Z614" s="141"/>
      <c r="AA614" s="141"/>
      <c r="AB614" s="141"/>
      <c r="AC614" s="141"/>
    </row>
    <row r="615" spans="1:66">
      <c r="A615" s="494" t="s">
        <v>180</v>
      </c>
      <c r="C615" s="155"/>
      <c r="D615" s="188"/>
      <c r="E615" s="188"/>
      <c r="F615" s="188"/>
      <c r="G615" s="376"/>
      <c r="H615" s="376"/>
      <c r="I615" s="155"/>
      <c r="J615" s="155"/>
      <c r="X615" s="156"/>
      <c r="Y615" s="141"/>
      <c r="Z615" s="141"/>
      <c r="AA615" s="141"/>
      <c r="AB615" s="141"/>
      <c r="AC615" s="157"/>
    </row>
    <row r="616" spans="1:66">
      <c r="B616" s="147"/>
      <c r="C616" s="155"/>
      <c r="D616" s="188"/>
      <c r="E616" s="188"/>
      <c r="F616" s="188"/>
      <c r="G616" s="376"/>
      <c r="H616" s="376"/>
      <c r="I616" s="158"/>
      <c r="J616" s="158"/>
      <c r="X616" s="156"/>
      <c r="Y616" s="141"/>
      <c r="Z616" s="141"/>
      <c r="AA616" s="141"/>
      <c r="AB616" s="141"/>
      <c r="AC616" s="157"/>
    </row>
    <row r="619" spans="1:66">
      <c r="B619" s="696"/>
      <c r="D619" s="188"/>
      <c r="E619" s="188"/>
      <c r="F619" s="188"/>
    </row>
    <row r="623" spans="1:66">
      <c r="B623" s="696"/>
      <c r="D623" s="188"/>
      <c r="E623" s="188"/>
      <c r="F623" s="188"/>
    </row>
    <row r="625" spans="1:10">
      <c r="A625" s="55"/>
      <c r="B625" s="683"/>
      <c r="C625" s="140"/>
      <c r="D625" s="152"/>
    </row>
    <row r="626" spans="1:10">
      <c r="A626" s="55"/>
      <c r="B626" s="683"/>
      <c r="C626" s="140"/>
      <c r="D626" s="152"/>
    </row>
    <row r="627" spans="1:10">
      <c r="A627" s="55"/>
      <c r="B627" s="683"/>
      <c r="C627" s="140"/>
      <c r="D627" s="189"/>
      <c r="E627" s="188"/>
      <c r="F627" s="188"/>
      <c r="G627" s="376"/>
    </row>
    <row r="628" spans="1:10">
      <c r="A628" s="55"/>
      <c r="B628" s="683"/>
      <c r="C628" s="140"/>
      <c r="D628" s="152"/>
    </row>
    <row r="629" spans="1:10">
      <c r="A629" s="55"/>
      <c r="B629" s="697"/>
      <c r="C629" s="140"/>
      <c r="D629" s="152"/>
    </row>
    <row r="630" spans="1:10">
      <c r="A630" s="55"/>
      <c r="B630" s="697"/>
      <c r="C630" s="140"/>
      <c r="D630" s="152"/>
    </row>
    <row r="631" spans="1:10">
      <c r="A631" s="55"/>
      <c r="B631" s="683"/>
      <c r="C631" s="140"/>
      <c r="D631" s="152"/>
    </row>
    <row r="632" spans="1:10">
      <c r="A632" s="55"/>
      <c r="B632" s="683"/>
      <c r="C632" s="140"/>
      <c r="D632" s="152"/>
    </row>
    <row r="633" spans="1:10">
      <c r="A633" s="55"/>
      <c r="B633" s="683"/>
      <c r="C633" s="140"/>
      <c r="D633" s="152"/>
    </row>
    <row r="634" spans="1:10">
      <c r="A634" s="55"/>
      <c r="B634" s="683"/>
      <c r="C634" s="140"/>
      <c r="D634" s="152"/>
    </row>
    <row r="635" spans="1:10">
      <c r="B635" s="696"/>
      <c r="C635" s="274"/>
      <c r="D635" s="188"/>
      <c r="E635" s="188"/>
      <c r="F635" s="188"/>
      <c r="G635" s="376"/>
      <c r="H635" s="376"/>
      <c r="I635" s="158"/>
      <c r="J635" s="158"/>
    </row>
    <row r="636" spans="1:10">
      <c r="B636" s="696"/>
      <c r="C636" s="274"/>
      <c r="D636" s="188"/>
      <c r="E636" s="188"/>
      <c r="F636" s="188"/>
      <c r="G636" s="376"/>
      <c r="H636" s="376"/>
      <c r="I636" s="158"/>
      <c r="J636" s="158"/>
    </row>
    <row r="637" spans="1:10">
      <c r="B637" s="696"/>
      <c r="C637" s="274"/>
      <c r="D637" s="188"/>
      <c r="E637" s="188"/>
      <c r="F637" s="188"/>
      <c r="G637" s="376"/>
      <c r="H637" s="376"/>
      <c r="I637" s="158"/>
      <c r="J637" s="158"/>
    </row>
    <row r="638" spans="1:10">
      <c r="B638" s="696"/>
      <c r="C638" s="274"/>
      <c r="D638" s="188"/>
      <c r="E638" s="188"/>
      <c r="F638" s="188"/>
      <c r="G638" s="376"/>
      <c r="H638" s="376"/>
      <c r="I638" s="158"/>
      <c r="J638" s="158"/>
    </row>
    <row r="640" spans="1:10">
      <c r="B640" s="696"/>
      <c r="D640" s="188"/>
      <c r="E640" s="188"/>
      <c r="F640" s="188"/>
    </row>
    <row r="642" spans="2:10">
      <c r="B642" s="696"/>
      <c r="C642" s="274"/>
      <c r="D642" s="188"/>
      <c r="E642" s="188"/>
      <c r="F642" s="188"/>
      <c r="G642" s="376"/>
      <c r="H642" s="376"/>
      <c r="I642" s="158"/>
      <c r="J642" s="158"/>
    </row>
  </sheetData>
  <autoFilter ref="A20:BN615"/>
  <mergeCells count="31">
    <mergeCell ref="H15:H17"/>
    <mergeCell ref="T18:U18"/>
    <mergeCell ref="V18:W18"/>
    <mergeCell ref="I15:I16"/>
    <mergeCell ref="J15:J16"/>
    <mergeCell ref="K15:K16"/>
    <mergeCell ref="L15:W15"/>
    <mergeCell ref="D18:E18"/>
    <mergeCell ref="L18:M18"/>
    <mergeCell ref="N18:O18"/>
    <mergeCell ref="P18:Q18"/>
    <mergeCell ref="R18:S18"/>
    <mergeCell ref="X15:AC15"/>
    <mergeCell ref="L16:M16"/>
    <mergeCell ref="N16:O16"/>
    <mergeCell ref="P16:Q16"/>
    <mergeCell ref="R16:S16"/>
    <mergeCell ref="T16:U16"/>
    <mergeCell ref="V16:W16"/>
    <mergeCell ref="A15:A17"/>
    <mergeCell ref="B15:B17"/>
    <mergeCell ref="C15:C16"/>
    <mergeCell ref="D15:E16"/>
    <mergeCell ref="G15:G17"/>
    <mergeCell ref="F15:F17"/>
    <mergeCell ref="A12:AC12"/>
    <mergeCell ref="AB5:AC5"/>
    <mergeCell ref="B6:C6"/>
    <mergeCell ref="H6:K6"/>
    <mergeCell ref="AB6:AC6"/>
    <mergeCell ref="A11:AC11"/>
  </mergeCells>
  <conditionalFormatting sqref="I358">
    <cfRule type="cellIs" dxfId="0" priority="1" stopIfTrue="1" operator="notEqual">
      <formula>$AC$358</formula>
    </cfRule>
  </conditionalFormatting>
  <printOptions horizontalCentered="1"/>
  <pageMargins left="0.19685039370078741" right="0.11811023622047245" top="0.51181102362204722" bottom="0.59055118110236227" header="0.51181102362204722" footer="0.51181102362204722"/>
  <pageSetup paperSize="8" scale="35" fitToHeight="0" orientation="landscape" r:id="rId1"/>
  <headerFooter alignWithMargins="0"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O23"/>
  <sheetViews>
    <sheetView workbookViewId="0">
      <selection activeCell="C33" sqref="C33"/>
    </sheetView>
  </sheetViews>
  <sheetFormatPr defaultRowHeight="15.75"/>
  <cols>
    <col min="1" max="1" width="1.5" style="411" customWidth="1"/>
    <col min="2" max="2" width="36.375" style="409" customWidth="1"/>
    <col min="3" max="7" width="14.125" style="409" customWidth="1"/>
    <col min="8" max="15" width="9" style="409"/>
    <col min="16" max="16384" width="9" style="411"/>
  </cols>
  <sheetData>
    <row r="1" spans="2:7">
      <c r="G1" s="437" t="s">
        <v>793</v>
      </c>
    </row>
    <row r="2" spans="2:7">
      <c r="G2" s="437" t="s">
        <v>456</v>
      </c>
    </row>
    <row r="3" spans="2:7">
      <c r="G3" s="437" t="s">
        <v>792</v>
      </c>
    </row>
    <row r="5" spans="2:7">
      <c r="G5" s="438" t="s">
        <v>457</v>
      </c>
    </row>
    <row r="6" spans="2:7">
      <c r="G6" s="438" t="s">
        <v>420</v>
      </c>
    </row>
    <row r="7" spans="2:7">
      <c r="G7" s="438" t="s">
        <v>849</v>
      </c>
    </row>
    <row r="8" spans="2:7">
      <c r="G8" s="438" t="s">
        <v>884</v>
      </c>
    </row>
    <row r="9" spans="2:7">
      <c r="G9" s="438" t="s">
        <v>177</v>
      </c>
    </row>
    <row r="11" spans="2:7" s="409" customFormat="1" ht="37.5" customHeight="1">
      <c r="B11" s="829" t="s">
        <v>1869</v>
      </c>
      <c r="C11" s="829"/>
      <c r="D11" s="829"/>
      <c r="E11" s="829"/>
      <c r="F11" s="829"/>
      <c r="G11" s="829"/>
    </row>
    <row r="12" spans="2:7" s="409" customFormat="1">
      <c r="B12" s="439"/>
    </row>
    <row r="13" spans="2:7" s="409" customFormat="1">
      <c r="B13" s="830" t="s">
        <v>839</v>
      </c>
      <c r="C13" s="832" t="s">
        <v>840</v>
      </c>
      <c r="D13" s="832"/>
      <c r="E13" s="832"/>
      <c r="F13" s="832"/>
      <c r="G13" s="832"/>
    </row>
    <row r="14" spans="2:7" s="409" customFormat="1">
      <c r="B14" s="831"/>
      <c r="C14" s="440">
        <v>2018</v>
      </c>
      <c r="D14" s="440">
        <v>2019</v>
      </c>
      <c r="E14" s="440">
        <v>2020</v>
      </c>
      <c r="F14" s="440">
        <v>2021</v>
      </c>
      <c r="G14" s="440">
        <v>2022</v>
      </c>
    </row>
    <row r="15" spans="2:7" s="409" customFormat="1" ht="50.25">
      <c r="B15" s="441" t="s">
        <v>841</v>
      </c>
      <c r="C15" s="442">
        <v>1.5100000000000001E-2</v>
      </c>
      <c r="D15" s="671">
        <v>1.4999999999999999E-2</v>
      </c>
      <c r="E15" s="442">
        <v>1.4900000000000002E-2</v>
      </c>
      <c r="F15" s="442">
        <v>1.4800000000000002E-2</v>
      </c>
      <c r="G15" s="442">
        <v>1.4700000000000003E-2</v>
      </c>
    </row>
    <row r="16" spans="2:7" s="409" customFormat="1" ht="50.25">
      <c r="B16" s="441" t="s">
        <v>842</v>
      </c>
      <c r="C16" s="442">
        <v>1</v>
      </c>
      <c r="D16" s="442">
        <v>1</v>
      </c>
      <c r="E16" s="442">
        <v>1</v>
      </c>
      <c r="F16" s="442">
        <v>1</v>
      </c>
      <c r="G16" s="442">
        <v>1</v>
      </c>
    </row>
    <row r="17" spans="2:7" s="409" customFormat="1" ht="66">
      <c r="B17" s="441" t="s">
        <v>843</v>
      </c>
      <c r="C17" s="442">
        <v>0.89749999999999996</v>
      </c>
      <c r="D17" s="442">
        <v>0.89749999999999996</v>
      </c>
      <c r="E17" s="442">
        <v>0.89749999999999996</v>
      </c>
      <c r="F17" s="442">
        <v>0.89749999999999996</v>
      </c>
      <c r="G17" s="442">
        <v>0.89749999999999996</v>
      </c>
    </row>
    <row r="19" spans="2:7" s="409" customFormat="1">
      <c r="B19" s="443" t="s">
        <v>844</v>
      </c>
    </row>
    <row r="20" spans="2:7" s="409" customFormat="1">
      <c r="B20" s="443" t="s">
        <v>845</v>
      </c>
    </row>
    <row r="21" spans="2:7" s="409" customFormat="1">
      <c r="B21" s="443" t="s">
        <v>846</v>
      </c>
    </row>
    <row r="22" spans="2:7" s="409" customFormat="1">
      <c r="B22" s="443" t="s">
        <v>847</v>
      </c>
    </row>
    <row r="23" spans="2:7" s="409" customFormat="1">
      <c r="B23" s="409" t="s">
        <v>848</v>
      </c>
    </row>
  </sheetData>
  <mergeCells count="3">
    <mergeCell ref="B11:G11"/>
    <mergeCell ref="B13:B14"/>
    <mergeCell ref="C13:G13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X610"/>
  <sheetViews>
    <sheetView view="pageBreakPreview" topLeftCell="C1" zoomScale="50" zoomScaleNormal="80" zoomScaleSheetLayoutView="50" workbookViewId="0">
      <selection activeCell="C33" sqref="C33"/>
    </sheetView>
  </sheetViews>
  <sheetFormatPr defaultRowHeight="15.75" outlineLevelCol="1"/>
  <cols>
    <col min="1" max="1" width="9" style="454"/>
    <col min="2" max="2" width="43.875" style="53" customWidth="1"/>
    <col min="3" max="12" width="9.25" style="53" customWidth="1" outlineLevel="1"/>
    <col min="13" max="13" width="11.375" style="53" customWidth="1" outlineLevel="1"/>
    <col min="14" max="14" width="11.25" style="53" customWidth="1" outlineLevel="1"/>
    <col min="15" max="24" width="9.25" style="53" customWidth="1" outlineLevel="1"/>
    <col min="25" max="26" width="9" style="53" customWidth="1" outlineLevel="1"/>
    <col min="27" max="27" width="16.375" style="53" customWidth="1"/>
    <col min="28" max="28" width="11" style="53" customWidth="1"/>
    <col min="29" max="37" width="9" style="53" customWidth="1"/>
    <col min="38" max="46" width="9.875" style="53" customWidth="1"/>
    <col min="47" max="47" width="11.875" style="495" customWidth="1"/>
    <col min="48" max="48" width="9" style="53"/>
    <col min="49" max="16384" width="9" style="199"/>
  </cols>
  <sheetData>
    <row r="1" spans="1:47" s="53" customFormat="1" ht="18.75">
      <c r="A1" s="179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1"/>
      <c r="P1" s="161"/>
      <c r="Q1" s="161"/>
      <c r="Z1" s="180"/>
      <c r="AU1" s="180" t="s">
        <v>302</v>
      </c>
    </row>
    <row r="2" spans="1:47" s="53" customFormat="1" ht="18.75">
      <c r="A2" s="179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1"/>
      <c r="P2" s="161"/>
      <c r="Q2" s="161"/>
      <c r="Z2" s="180"/>
      <c r="AU2" s="180" t="s">
        <v>456</v>
      </c>
    </row>
    <row r="3" spans="1:47" s="53" customFormat="1" ht="18.75">
      <c r="A3" s="179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1"/>
      <c r="P3" s="161"/>
      <c r="Q3" s="161"/>
      <c r="Z3" s="180"/>
      <c r="AU3" s="180" t="s">
        <v>419</v>
      </c>
    </row>
    <row r="4" spans="1:47" s="53" customFormat="1" ht="18.75">
      <c r="A4" s="774" t="s">
        <v>5</v>
      </c>
      <c r="B4" s="774"/>
      <c r="C4" s="774"/>
      <c r="D4" s="774"/>
      <c r="E4" s="774"/>
      <c r="F4" s="774"/>
      <c r="G4" s="774"/>
      <c r="H4" s="774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  <c r="U4" s="774"/>
      <c r="V4" s="774"/>
      <c r="W4" s="774"/>
      <c r="X4" s="774"/>
      <c r="Y4" s="774"/>
      <c r="Z4" s="774"/>
      <c r="AA4" s="774"/>
      <c r="AB4" s="774"/>
      <c r="AC4" s="774"/>
      <c r="AD4" s="774"/>
      <c r="AE4" s="774"/>
      <c r="AF4" s="774"/>
      <c r="AG4" s="774"/>
      <c r="AH4" s="774"/>
      <c r="AI4" s="774"/>
      <c r="AJ4" s="774"/>
      <c r="AK4" s="774"/>
      <c r="AL4" s="774"/>
      <c r="AM4" s="774"/>
      <c r="AN4" s="774"/>
      <c r="AO4" s="774"/>
      <c r="AP4" s="774"/>
      <c r="AQ4" s="774"/>
      <c r="AR4" s="774"/>
      <c r="AS4" s="774"/>
      <c r="AT4" s="774"/>
      <c r="AU4" s="774"/>
    </row>
    <row r="5" spans="1:47" s="53" customFormat="1" ht="18.75">
      <c r="A5" s="774" t="s">
        <v>1382</v>
      </c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4"/>
      <c r="AR5" s="774"/>
      <c r="AS5" s="774"/>
      <c r="AT5" s="774"/>
      <c r="AU5" s="774"/>
    </row>
    <row r="6" spans="1:47" s="53" customFormat="1" ht="18.75">
      <c r="A6" s="179"/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1"/>
      <c r="P6" s="161"/>
      <c r="Q6" s="161"/>
      <c r="W6" s="194"/>
      <c r="X6" s="194"/>
      <c r="Z6" s="161"/>
      <c r="AU6" s="180" t="s">
        <v>457</v>
      </c>
    </row>
    <row r="7" spans="1:47" s="53" customFormat="1" ht="18.75">
      <c r="A7" s="179"/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1"/>
      <c r="P7" s="161"/>
      <c r="Q7" s="161"/>
      <c r="Z7" s="161"/>
      <c r="AU7" s="180" t="s">
        <v>420</v>
      </c>
    </row>
    <row r="8" spans="1:47" s="53" customFormat="1" ht="18.75">
      <c r="A8" s="179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1"/>
      <c r="P8" s="161"/>
      <c r="Q8" s="161"/>
      <c r="Z8" s="161"/>
      <c r="AU8" s="180" t="s">
        <v>421</v>
      </c>
    </row>
    <row r="9" spans="1:47" s="53" customFormat="1" ht="18.75">
      <c r="A9" s="179"/>
      <c r="B9" s="168"/>
      <c r="O9" s="181"/>
      <c r="P9" s="181"/>
      <c r="Q9" s="181"/>
      <c r="Z9" s="161"/>
      <c r="AE9" s="456"/>
      <c r="AG9" s="456"/>
      <c r="AU9" s="180" t="s">
        <v>884</v>
      </c>
    </row>
    <row r="10" spans="1:47" s="53" customFormat="1" ht="18.75">
      <c r="A10" s="179"/>
      <c r="B10" s="168"/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68"/>
      <c r="N10" s="168"/>
      <c r="O10" s="161"/>
      <c r="P10" s="161"/>
      <c r="Q10" s="161"/>
      <c r="Z10" s="161"/>
      <c r="AA10" s="456"/>
      <c r="AE10" s="456"/>
      <c r="AU10" s="180" t="s">
        <v>177</v>
      </c>
    </row>
    <row r="11" spans="1:47" s="53" customFormat="1" ht="18.75">
      <c r="A11" s="179"/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O11" s="161"/>
      <c r="P11" s="161"/>
      <c r="Q11" s="161"/>
      <c r="R11" s="209"/>
      <c r="AG11" s="456"/>
      <c r="AH11" s="456"/>
      <c r="AU11" s="495"/>
    </row>
    <row r="12" spans="1:47" s="53" customFormat="1">
      <c r="A12" s="454"/>
      <c r="AU12" s="495"/>
    </row>
    <row r="13" spans="1:47" s="53" customFormat="1" ht="23.25" customHeight="1">
      <c r="A13" s="805" t="s">
        <v>261</v>
      </c>
      <c r="B13" s="781" t="s">
        <v>94</v>
      </c>
      <c r="C13" s="781" t="s">
        <v>84</v>
      </c>
      <c r="D13" s="781"/>
      <c r="E13" s="781"/>
      <c r="F13" s="781"/>
      <c r="G13" s="781"/>
      <c r="H13" s="781"/>
      <c r="I13" s="781"/>
      <c r="J13" s="781"/>
      <c r="K13" s="781"/>
      <c r="L13" s="781"/>
      <c r="M13" s="781"/>
      <c r="N13" s="781"/>
      <c r="O13" s="781" t="s">
        <v>158</v>
      </c>
      <c r="P13" s="781"/>
      <c r="Q13" s="781"/>
      <c r="R13" s="781"/>
      <c r="S13" s="781"/>
      <c r="T13" s="781"/>
      <c r="U13" s="781"/>
      <c r="V13" s="781"/>
      <c r="W13" s="781"/>
      <c r="X13" s="781"/>
      <c r="Y13" s="781"/>
      <c r="Z13" s="781"/>
      <c r="AA13" s="837" t="s">
        <v>800</v>
      </c>
      <c r="AB13" s="840" t="s">
        <v>794</v>
      </c>
      <c r="AC13" s="841"/>
      <c r="AD13" s="841"/>
      <c r="AE13" s="841"/>
      <c r="AF13" s="841"/>
      <c r="AG13" s="841"/>
      <c r="AH13" s="841"/>
      <c r="AI13" s="841"/>
      <c r="AJ13" s="841"/>
      <c r="AK13" s="841"/>
      <c r="AL13" s="841"/>
      <c r="AM13" s="841"/>
      <c r="AN13" s="841"/>
      <c r="AO13" s="841"/>
      <c r="AP13" s="841"/>
      <c r="AQ13" s="841"/>
      <c r="AR13" s="841"/>
      <c r="AS13" s="841"/>
      <c r="AT13" s="841"/>
      <c r="AU13" s="842"/>
    </row>
    <row r="14" spans="1:47" s="53" customFormat="1" ht="31.5">
      <c r="A14" s="805"/>
      <c r="B14" s="781"/>
      <c r="C14" s="407" t="s">
        <v>436</v>
      </c>
      <c r="D14" s="207" t="s">
        <v>3</v>
      </c>
      <c r="E14" s="407" t="s">
        <v>436</v>
      </c>
      <c r="F14" s="207" t="s">
        <v>3</v>
      </c>
      <c r="G14" s="407" t="s">
        <v>436</v>
      </c>
      <c r="H14" s="207" t="s">
        <v>3</v>
      </c>
      <c r="I14" s="407" t="s">
        <v>436</v>
      </c>
      <c r="J14" s="207" t="s">
        <v>3</v>
      </c>
      <c r="K14" s="407" t="s">
        <v>436</v>
      </c>
      <c r="L14" s="207" t="s">
        <v>3</v>
      </c>
      <c r="M14" s="407" t="s">
        <v>436</v>
      </c>
      <c r="N14" s="207" t="s">
        <v>3</v>
      </c>
      <c r="O14" s="407" t="s">
        <v>436</v>
      </c>
      <c r="P14" s="207" t="s">
        <v>3</v>
      </c>
      <c r="Q14" s="407" t="s">
        <v>436</v>
      </c>
      <c r="R14" s="207" t="s">
        <v>3</v>
      </c>
      <c r="S14" s="407" t="s">
        <v>436</v>
      </c>
      <c r="T14" s="207" t="s">
        <v>3</v>
      </c>
      <c r="U14" s="407" t="s">
        <v>436</v>
      </c>
      <c r="V14" s="207" t="s">
        <v>3</v>
      </c>
      <c r="W14" s="407" t="s">
        <v>436</v>
      </c>
      <c r="X14" s="207" t="s">
        <v>3</v>
      </c>
      <c r="Y14" s="407" t="s">
        <v>436</v>
      </c>
      <c r="Z14" s="207" t="s">
        <v>3</v>
      </c>
      <c r="AA14" s="838"/>
      <c r="AB14" s="407" t="s">
        <v>436</v>
      </c>
      <c r="AC14" s="408" t="s">
        <v>3</v>
      </c>
      <c r="AD14" s="407" t="s">
        <v>436</v>
      </c>
      <c r="AE14" s="408" t="s">
        <v>3</v>
      </c>
      <c r="AF14" s="407" t="s">
        <v>436</v>
      </c>
      <c r="AG14" s="408" t="s">
        <v>3</v>
      </c>
      <c r="AH14" s="407" t="s">
        <v>436</v>
      </c>
      <c r="AI14" s="408" t="s">
        <v>3</v>
      </c>
      <c r="AJ14" s="407" t="s">
        <v>436</v>
      </c>
      <c r="AK14" s="408" t="s">
        <v>3</v>
      </c>
      <c r="AL14" s="504" t="s">
        <v>838</v>
      </c>
      <c r="AM14" s="504" t="s">
        <v>838</v>
      </c>
      <c r="AN14" s="504" t="s">
        <v>838</v>
      </c>
      <c r="AO14" s="504" t="s">
        <v>838</v>
      </c>
      <c r="AP14" s="504" t="s">
        <v>838</v>
      </c>
      <c r="AQ14" s="504" t="s">
        <v>838</v>
      </c>
      <c r="AR14" s="504" t="s">
        <v>838</v>
      </c>
      <c r="AS14" s="504" t="s">
        <v>838</v>
      </c>
      <c r="AT14" s="504" t="s">
        <v>838</v>
      </c>
      <c r="AU14" s="463" t="s">
        <v>838</v>
      </c>
    </row>
    <row r="15" spans="1:47" s="53" customFormat="1" ht="69" customHeight="1">
      <c r="A15" s="805"/>
      <c r="B15" s="781"/>
      <c r="C15" s="835">
        <v>2018</v>
      </c>
      <c r="D15" s="835"/>
      <c r="E15" s="835">
        <v>2019</v>
      </c>
      <c r="F15" s="835"/>
      <c r="G15" s="835">
        <v>2020</v>
      </c>
      <c r="H15" s="835"/>
      <c r="I15" s="835">
        <v>2021</v>
      </c>
      <c r="J15" s="835"/>
      <c r="K15" s="835">
        <v>2022</v>
      </c>
      <c r="L15" s="835"/>
      <c r="M15" s="847" t="s">
        <v>300</v>
      </c>
      <c r="N15" s="848"/>
      <c r="O15" s="835">
        <v>2018</v>
      </c>
      <c r="P15" s="835"/>
      <c r="Q15" s="835">
        <v>2019</v>
      </c>
      <c r="R15" s="835"/>
      <c r="S15" s="835">
        <v>2020</v>
      </c>
      <c r="T15" s="835"/>
      <c r="U15" s="835">
        <v>2021</v>
      </c>
      <c r="V15" s="835"/>
      <c r="W15" s="835">
        <v>2022</v>
      </c>
      <c r="X15" s="835"/>
      <c r="Y15" s="835" t="s">
        <v>300</v>
      </c>
      <c r="Z15" s="835"/>
      <c r="AA15" s="839"/>
      <c r="AB15" s="781" t="s">
        <v>1871</v>
      </c>
      <c r="AC15" s="843"/>
      <c r="AD15" s="781" t="s">
        <v>1872</v>
      </c>
      <c r="AE15" s="843"/>
      <c r="AF15" s="781" t="s">
        <v>1873</v>
      </c>
      <c r="AG15" s="843"/>
      <c r="AH15" s="781" t="s">
        <v>1874</v>
      </c>
      <c r="AI15" s="843"/>
      <c r="AJ15" s="781" t="s">
        <v>1875</v>
      </c>
      <c r="AK15" s="843"/>
      <c r="AL15" s="509" t="s">
        <v>1876</v>
      </c>
      <c r="AM15" s="674" t="s">
        <v>1877</v>
      </c>
      <c r="AN15" s="674" t="s">
        <v>1878</v>
      </c>
      <c r="AO15" s="509" t="s">
        <v>1879</v>
      </c>
      <c r="AP15" s="503" t="s">
        <v>1880</v>
      </c>
      <c r="AQ15" s="503" t="s">
        <v>1881</v>
      </c>
      <c r="AR15" s="503" t="s">
        <v>1882</v>
      </c>
      <c r="AS15" s="503" t="s">
        <v>1883</v>
      </c>
      <c r="AT15" s="503" t="s">
        <v>1884</v>
      </c>
      <c r="AU15" s="482" t="s">
        <v>85</v>
      </c>
    </row>
    <row r="16" spans="1:47" s="182" customFormat="1">
      <c r="A16" s="499">
        <v>1</v>
      </c>
      <c r="B16" s="501">
        <v>2</v>
      </c>
      <c r="C16" s="846">
        <v>3</v>
      </c>
      <c r="D16" s="846"/>
      <c r="E16" s="846">
        <v>4</v>
      </c>
      <c r="F16" s="846"/>
      <c r="G16" s="846">
        <v>5</v>
      </c>
      <c r="H16" s="846"/>
      <c r="I16" s="846">
        <v>6</v>
      </c>
      <c r="J16" s="846"/>
      <c r="K16" s="846">
        <v>7</v>
      </c>
      <c r="L16" s="846"/>
      <c r="M16" s="844">
        <v>9</v>
      </c>
      <c r="N16" s="845"/>
      <c r="O16" s="836">
        <v>10</v>
      </c>
      <c r="P16" s="836"/>
      <c r="Q16" s="836">
        <v>11</v>
      </c>
      <c r="R16" s="836"/>
      <c r="S16" s="836">
        <v>12</v>
      </c>
      <c r="T16" s="836"/>
      <c r="U16" s="836">
        <v>13</v>
      </c>
      <c r="V16" s="836"/>
      <c r="W16" s="836">
        <v>14</v>
      </c>
      <c r="X16" s="836"/>
      <c r="Y16" s="836">
        <v>16</v>
      </c>
      <c r="Z16" s="836"/>
      <c r="AA16" s="508">
        <v>17</v>
      </c>
      <c r="AB16" s="833">
        <v>18</v>
      </c>
      <c r="AC16" s="834"/>
      <c r="AD16" s="833">
        <v>19</v>
      </c>
      <c r="AE16" s="834"/>
      <c r="AF16" s="833">
        <v>20</v>
      </c>
      <c r="AG16" s="834"/>
      <c r="AH16" s="833">
        <v>21</v>
      </c>
      <c r="AI16" s="834"/>
      <c r="AJ16" s="833">
        <v>22</v>
      </c>
      <c r="AK16" s="834"/>
      <c r="AL16" s="501">
        <v>23</v>
      </c>
      <c r="AM16" s="501">
        <v>24</v>
      </c>
      <c r="AN16" s="501">
        <v>25</v>
      </c>
      <c r="AO16" s="501">
        <v>26</v>
      </c>
      <c r="AP16" s="501">
        <v>27</v>
      </c>
      <c r="AQ16" s="501">
        <v>28</v>
      </c>
      <c r="AR16" s="501">
        <v>29</v>
      </c>
      <c r="AS16" s="501">
        <v>30</v>
      </c>
      <c r="AT16" s="501">
        <v>31</v>
      </c>
      <c r="AU16" s="499">
        <v>32</v>
      </c>
    </row>
    <row r="17" spans="1:47" s="192" customFormat="1">
      <c r="A17" s="191"/>
      <c r="B17" s="509" t="s">
        <v>247</v>
      </c>
      <c r="C17" s="210">
        <f t="shared" ref="C17:Z17" si="0">C18+C363</f>
        <v>73.860000000000028</v>
      </c>
      <c r="D17" s="210">
        <f t="shared" si="0"/>
        <v>74.122399999999999</v>
      </c>
      <c r="E17" s="210">
        <f t="shared" si="0"/>
        <v>70.220000000000027</v>
      </c>
      <c r="F17" s="210">
        <f t="shared" si="0"/>
        <v>91.579000000000008</v>
      </c>
      <c r="G17" s="210">
        <f t="shared" si="0"/>
        <v>87.820000000000022</v>
      </c>
      <c r="H17" s="210">
        <f t="shared" si="0"/>
        <v>66.433000000000007</v>
      </c>
      <c r="I17" s="210">
        <f t="shared" si="0"/>
        <v>38.550000000000004</v>
      </c>
      <c r="J17" s="210">
        <f t="shared" si="0"/>
        <v>47.041200000000003</v>
      </c>
      <c r="K17" s="210">
        <f t="shared" si="0"/>
        <v>38.120000000000012</v>
      </c>
      <c r="L17" s="210">
        <f t="shared" si="0"/>
        <v>71.363900000000001</v>
      </c>
      <c r="M17" s="210">
        <f t="shared" si="0"/>
        <v>308.56999999999988</v>
      </c>
      <c r="N17" s="210">
        <f t="shared" si="0"/>
        <v>350.53949999999998</v>
      </c>
      <c r="O17" s="210">
        <f t="shared" si="0"/>
        <v>31.260000000000016</v>
      </c>
      <c r="P17" s="210">
        <f t="shared" si="0"/>
        <v>11.240400000000001</v>
      </c>
      <c r="Q17" s="210">
        <f t="shared" si="0"/>
        <v>27.820000000000014</v>
      </c>
      <c r="R17" s="210">
        <f t="shared" si="0"/>
        <v>23.661000000000001</v>
      </c>
      <c r="S17" s="210">
        <f t="shared" si="0"/>
        <v>32.120000000000019</v>
      </c>
      <c r="T17" s="210">
        <f t="shared" si="0"/>
        <v>25.816000000000003</v>
      </c>
      <c r="U17" s="210">
        <f t="shared" si="0"/>
        <v>34.950000000000003</v>
      </c>
      <c r="V17" s="210">
        <f t="shared" si="0"/>
        <v>21.741199999999999</v>
      </c>
      <c r="W17" s="210">
        <f t="shared" si="0"/>
        <v>31.420000000000012</v>
      </c>
      <c r="X17" s="210">
        <f t="shared" si="0"/>
        <v>21.013899999999996</v>
      </c>
      <c r="Y17" s="210">
        <f t="shared" si="0"/>
        <v>157.57</v>
      </c>
      <c r="Z17" s="402">
        <f t="shared" si="0"/>
        <v>103.47249999999997</v>
      </c>
      <c r="AA17" s="402">
        <f t="shared" ref="AA17:AU17" si="1">AA18+AA363</f>
        <v>2960.6652469999981</v>
      </c>
      <c r="AB17" s="402">
        <f t="shared" si="1"/>
        <v>0</v>
      </c>
      <c r="AC17" s="402">
        <f t="shared" si="1"/>
        <v>0</v>
      </c>
      <c r="AD17" s="402">
        <f t="shared" si="1"/>
        <v>15.399999999999999</v>
      </c>
      <c r="AE17" s="402">
        <f t="shared" si="1"/>
        <v>1.77</v>
      </c>
      <c r="AF17" s="402">
        <f t="shared" si="1"/>
        <v>13.660000000000005</v>
      </c>
      <c r="AG17" s="402">
        <f t="shared" si="1"/>
        <v>52.5</v>
      </c>
      <c r="AH17" s="402">
        <f t="shared" si="1"/>
        <v>44.8</v>
      </c>
      <c r="AI17" s="402">
        <f t="shared" si="1"/>
        <v>19.852400000000003</v>
      </c>
      <c r="AJ17" s="402">
        <f t="shared" si="1"/>
        <v>73.860000000000028</v>
      </c>
      <c r="AK17" s="402">
        <f t="shared" si="1"/>
        <v>74.122399999999999</v>
      </c>
      <c r="AL17" s="402">
        <f t="shared" si="1"/>
        <v>592.58067600000004</v>
      </c>
      <c r="AM17" s="402">
        <f t="shared" si="1"/>
        <v>591.56486200000018</v>
      </c>
      <c r="AN17" s="402">
        <f t="shared" si="1"/>
        <v>592.92295699999988</v>
      </c>
      <c r="AO17" s="402">
        <f t="shared" si="1"/>
        <v>591.53968299999997</v>
      </c>
      <c r="AP17" s="402">
        <f t="shared" si="1"/>
        <v>0</v>
      </c>
      <c r="AQ17" s="402">
        <f t="shared" si="1"/>
        <v>76.615152999999992</v>
      </c>
      <c r="AR17" s="402">
        <f t="shared" si="1"/>
        <v>252.09209800000008</v>
      </c>
      <c r="AS17" s="402">
        <f t="shared" si="1"/>
        <v>263.34981799999991</v>
      </c>
      <c r="AT17" s="402">
        <f t="shared" si="1"/>
        <v>592.05706900000007</v>
      </c>
      <c r="AU17" s="403">
        <f t="shared" si="1"/>
        <v>2960.6652469999981</v>
      </c>
    </row>
    <row r="18" spans="1:47" s="53" customFormat="1" ht="36.75" customHeight="1">
      <c r="A18" s="503">
        <v>1</v>
      </c>
      <c r="B18" s="183" t="s">
        <v>167</v>
      </c>
      <c r="C18" s="208">
        <f t="shared" ref="C18:Z18" si="2">C356+C359+C362</f>
        <v>31.260000000000016</v>
      </c>
      <c r="D18" s="208">
        <f t="shared" si="2"/>
        <v>11.240400000000001</v>
      </c>
      <c r="E18" s="208">
        <f t="shared" si="2"/>
        <v>27.820000000000014</v>
      </c>
      <c r="F18" s="208">
        <f t="shared" si="2"/>
        <v>23.661000000000001</v>
      </c>
      <c r="G18" s="208">
        <f t="shared" si="2"/>
        <v>32.120000000000019</v>
      </c>
      <c r="H18" s="208">
        <f t="shared" si="2"/>
        <v>25.816000000000003</v>
      </c>
      <c r="I18" s="208">
        <f t="shared" si="2"/>
        <v>34.950000000000003</v>
      </c>
      <c r="J18" s="208">
        <f t="shared" si="2"/>
        <v>21.741199999999999</v>
      </c>
      <c r="K18" s="208">
        <f t="shared" si="2"/>
        <v>31.420000000000012</v>
      </c>
      <c r="L18" s="208">
        <f t="shared" si="2"/>
        <v>21.013899999999996</v>
      </c>
      <c r="M18" s="208">
        <f t="shared" si="2"/>
        <v>157.57</v>
      </c>
      <c r="N18" s="208">
        <f t="shared" si="2"/>
        <v>103.47249999999997</v>
      </c>
      <c r="O18" s="208">
        <f t="shared" si="2"/>
        <v>31.260000000000016</v>
      </c>
      <c r="P18" s="208">
        <f t="shared" si="2"/>
        <v>11.240400000000001</v>
      </c>
      <c r="Q18" s="208">
        <f t="shared" si="2"/>
        <v>27.820000000000014</v>
      </c>
      <c r="R18" s="208">
        <f t="shared" si="2"/>
        <v>23.661000000000001</v>
      </c>
      <c r="S18" s="208">
        <f t="shared" si="2"/>
        <v>32.120000000000019</v>
      </c>
      <c r="T18" s="208">
        <f t="shared" si="2"/>
        <v>25.816000000000003</v>
      </c>
      <c r="U18" s="208">
        <f t="shared" si="2"/>
        <v>34.950000000000003</v>
      </c>
      <c r="V18" s="208">
        <f t="shared" si="2"/>
        <v>21.741199999999999</v>
      </c>
      <c r="W18" s="208">
        <f t="shared" si="2"/>
        <v>31.420000000000012</v>
      </c>
      <c r="X18" s="208">
        <f t="shared" si="2"/>
        <v>21.013899999999996</v>
      </c>
      <c r="Y18" s="208">
        <f t="shared" si="2"/>
        <v>157.57</v>
      </c>
      <c r="Z18" s="403">
        <f t="shared" si="2"/>
        <v>103.47249999999997</v>
      </c>
      <c r="AA18" s="403">
        <f t="shared" ref="AA18:AU18" si="3">AA356+AA359+AA362</f>
        <v>1154.2127469999998</v>
      </c>
      <c r="AB18" s="403">
        <f t="shared" si="3"/>
        <v>0</v>
      </c>
      <c r="AC18" s="403">
        <f t="shared" si="3"/>
        <v>0</v>
      </c>
      <c r="AD18" s="403">
        <f t="shared" si="3"/>
        <v>15.399999999999999</v>
      </c>
      <c r="AE18" s="403">
        <f t="shared" si="3"/>
        <v>1.77</v>
      </c>
      <c r="AF18" s="403">
        <f t="shared" si="3"/>
        <v>1.26</v>
      </c>
      <c r="AG18" s="403">
        <f t="shared" si="3"/>
        <v>0</v>
      </c>
      <c r="AH18" s="403">
        <f t="shared" si="3"/>
        <v>14.6</v>
      </c>
      <c r="AI18" s="403">
        <f t="shared" si="3"/>
        <v>9.4704000000000033</v>
      </c>
      <c r="AJ18" s="403">
        <f t="shared" si="3"/>
        <v>31.260000000000016</v>
      </c>
      <c r="AK18" s="403">
        <f t="shared" si="3"/>
        <v>11.240400000000001</v>
      </c>
      <c r="AL18" s="403">
        <f t="shared" si="3"/>
        <v>224.21567599999997</v>
      </c>
      <c r="AM18" s="403">
        <f t="shared" si="3"/>
        <v>231.80236200000007</v>
      </c>
      <c r="AN18" s="403">
        <f t="shared" si="3"/>
        <v>235.03295699999998</v>
      </c>
      <c r="AO18" s="403">
        <f t="shared" si="3"/>
        <v>239.33468299999996</v>
      </c>
      <c r="AP18" s="403">
        <f t="shared" si="3"/>
        <v>0</v>
      </c>
      <c r="AQ18" s="403">
        <f t="shared" si="3"/>
        <v>76.615152999999992</v>
      </c>
      <c r="AR18" s="403">
        <f t="shared" si="3"/>
        <v>49.292098000000003</v>
      </c>
      <c r="AS18" s="403">
        <f t="shared" si="3"/>
        <v>97.919817999999992</v>
      </c>
      <c r="AT18" s="403">
        <f t="shared" si="3"/>
        <v>223.82706899999994</v>
      </c>
      <c r="AU18" s="403">
        <f t="shared" si="3"/>
        <v>1154.2127469999998</v>
      </c>
    </row>
    <row r="19" spans="1:47" s="176" customFormat="1" ht="39.75" customHeight="1">
      <c r="A19" s="173" t="s">
        <v>264</v>
      </c>
      <c r="B19" s="183" t="s">
        <v>164</v>
      </c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193"/>
      <c r="Z19" s="404"/>
      <c r="AA19" s="461"/>
      <c r="AB19" s="405"/>
      <c r="AC19" s="405"/>
      <c r="AD19" s="405"/>
      <c r="AE19" s="405"/>
      <c r="AF19" s="405"/>
      <c r="AG19" s="405"/>
      <c r="AH19" s="405"/>
      <c r="AI19" s="405"/>
      <c r="AJ19" s="405"/>
      <c r="AK19" s="405"/>
      <c r="AL19" s="462"/>
      <c r="AM19" s="462"/>
      <c r="AN19" s="462"/>
      <c r="AO19" s="462"/>
      <c r="AP19" s="405"/>
      <c r="AQ19" s="405"/>
      <c r="AR19" s="405"/>
      <c r="AS19" s="405"/>
      <c r="AT19" s="406"/>
      <c r="AU19" s="472"/>
    </row>
    <row r="20" spans="1:47" s="53" customFormat="1" ht="21.75" customHeight="1">
      <c r="A20" s="173" t="s">
        <v>264</v>
      </c>
      <c r="B20" s="183" t="str">
        <f>'приложение 1.1 '!B22</f>
        <v>Подстанции 110кВ</v>
      </c>
      <c r="C20" s="379"/>
      <c r="D20" s="379"/>
      <c r="E20" s="379"/>
      <c r="F20" s="379"/>
      <c r="G20" s="379"/>
      <c r="H20" s="379"/>
      <c r="I20" s="379"/>
      <c r="J20" s="379"/>
      <c r="K20" s="379"/>
      <c r="L20" s="379"/>
      <c r="M20" s="379"/>
      <c r="N20" s="379"/>
      <c r="O20" s="379"/>
      <c r="P20" s="379"/>
      <c r="Q20" s="379"/>
      <c r="R20" s="379"/>
      <c r="S20" s="379"/>
      <c r="T20" s="379"/>
      <c r="U20" s="379"/>
      <c r="V20" s="379"/>
      <c r="W20" s="379"/>
      <c r="X20" s="379"/>
      <c r="Y20" s="379"/>
      <c r="Z20" s="460"/>
      <c r="AA20" s="461"/>
      <c r="AB20" s="406"/>
      <c r="AC20" s="406"/>
      <c r="AD20" s="406"/>
      <c r="AE20" s="406"/>
      <c r="AF20" s="406"/>
      <c r="AG20" s="406"/>
      <c r="AH20" s="406"/>
      <c r="AI20" s="406"/>
      <c r="AJ20" s="406"/>
      <c r="AK20" s="406"/>
      <c r="AL20" s="462"/>
      <c r="AM20" s="462"/>
      <c r="AN20" s="462"/>
      <c r="AO20" s="462"/>
      <c r="AP20" s="406"/>
      <c r="AQ20" s="406"/>
      <c r="AR20" s="406"/>
      <c r="AS20" s="406"/>
      <c r="AT20" s="406"/>
      <c r="AU20" s="472"/>
    </row>
    <row r="21" spans="1:47" s="53" customFormat="1" ht="31.5">
      <c r="A21" s="369" t="str">
        <f>'приложение 1.1 '!A23</f>
        <v>1.1.1.1</v>
      </c>
      <c r="B21" s="431" t="str">
        <f>'приложение 1.1 '!B23</f>
        <v>Монтаж пожарной сигнализации на ПС-110/10 кВ "Университет"</v>
      </c>
      <c r="C21" s="447">
        <f>IF('приложение 1.1 '!G23=2018,'приложение 1.1 '!E23,"-")</f>
        <v>0</v>
      </c>
      <c r="D21" s="447">
        <f>IF('приложение 1.1 '!G23=2018,'приложение 1.1 '!D23,"-")</f>
        <v>0</v>
      </c>
      <c r="E21" s="447" t="str">
        <f>IF('приложение 1.1 '!G23=2019,'приложение 1.1 '!E23,"-")</f>
        <v>-</v>
      </c>
      <c r="F21" s="447" t="str">
        <f>IF('приложение 1.1 '!G23=2019,'приложение 1.1 '!D23,"-")</f>
        <v>-</v>
      </c>
      <c r="G21" s="447" t="str">
        <f>IF('приложение 1.1 '!G23=2020,'приложение 1.1 '!E23,"-")</f>
        <v>-</v>
      </c>
      <c r="H21" s="447" t="str">
        <f>IF('приложение 1.1 '!G23=2020,'приложение 1.1 '!D23,"-")</f>
        <v>-</v>
      </c>
      <c r="I21" s="447" t="str">
        <f>IF('приложение 1.1 '!G23=2021,'приложение 1.1 '!E23,"-")</f>
        <v>-</v>
      </c>
      <c r="J21" s="447" t="str">
        <f>IF('приложение 1.1 '!G23=2021,'приложение 1.1 '!D23,"-")</f>
        <v>-</v>
      </c>
      <c r="K21" s="447" t="str">
        <f>IF('приложение 1.1 '!G23=2022,'приложение 1.1 '!E23,"-")</f>
        <v>-</v>
      </c>
      <c r="L21" s="447" t="str">
        <f>IF('приложение 1.1 '!G23=2022,'приложение 1.1 '!D23,"-")</f>
        <v>-</v>
      </c>
      <c r="M21" s="447">
        <f>SUM(C21,E21,G21,I21,K21,)</f>
        <v>0</v>
      </c>
      <c r="N21" s="447">
        <f>SUM(D21,F21,H21,J21,L21,)</f>
        <v>0</v>
      </c>
      <c r="O21" s="447">
        <f t="shared" ref="O21:X21" si="4">C21</f>
        <v>0</v>
      </c>
      <c r="P21" s="447">
        <f t="shared" si="4"/>
        <v>0</v>
      </c>
      <c r="Q21" s="447" t="str">
        <f t="shared" si="4"/>
        <v>-</v>
      </c>
      <c r="R21" s="447" t="str">
        <f t="shared" si="4"/>
        <v>-</v>
      </c>
      <c r="S21" s="447" t="str">
        <f t="shared" si="4"/>
        <v>-</v>
      </c>
      <c r="T21" s="447" t="str">
        <f t="shared" si="4"/>
        <v>-</v>
      </c>
      <c r="U21" s="447" t="str">
        <f t="shared" si="4"/>
        <v>-</v>
      </c>
      <c r="V21" s="447" t="str">
        <f t="shared" si="4"/>
        <v>-</v>
      </c>
      <c r="W21" s="447" t="str">
        <f t="shared" si="4"/>
        <v>-</v>
      </c>
      <c r="X21" s="447" t="str">
        <f t="shared" si="4"/>
        <v>-</v>
      </c>
      <c r="Y21" s="447">
        <f>SUM(O21,Q21,S21,U21,W21,)</f>
        <v>0</v>
      </c>
      <c r="Z21" s="464">
        <f>SUM(P21,R21,T21,V21,X21,)</f>
        <v>0</v>
      </c>
      <c r="AA21" s="472">
        <f>'приложение 1.1 '!H23</f>
        <v>8</v>
      </c>
      <c r="AB21" s="472" t="str">
        <f>IF(AP21&gt;0,AJ21,"0")</f>
        <v>0</v>
      </c>
      <c r="AC21" s="472" t="str">
        <f>IF(AP21&gt;0,AK21,"0")</f>
        <v>0</v>
      </c>
      <c r="AD21" s="472">
        <f>IF(AQ21&gt;0,AJ21,"0")</f>
        <v>0</v>
      </c>
      <c r="AE21" s="472">
        <f>IF(AQ21&gt;0,AK21,"0")</f>
        <v>0</v>
      </c>
      <c r="AF21" s="472" t="str">
        <f>IF(AR21&gt;0,AJ21,"0")</f>
        <v>0</v>
      </c>
      <c r="AG21" s="472" t="str">
        <f>IF(AR21&gt;0,AK21,"0")</f>
        <v>0</v>
      </c>
      <c r="AH21" s="472" t="str">
        <f>IF(AS21&gt;0,AJ21,"0")</f>
        <v>0</v>
      </c>
      <c r="AI21" s="472" t="str">
        <f>IF(AS21&gt;0,AK21,"0")</f>
        <v>0</v>
      </c>
      <c r="AJ21" s="472">
        <f>C21</f>
        <v>0</v>
      </c>
      <c r="AK21" s="472">
        <f>D21</f>
        <v>0</v>
      </c>
      <c r="AL21" s="472">
        <f>'приложение 1.1 '!X23</f>
        <v>0</v>
      </c>
      <c r="AM21" s="472">
        <f>'приложение 1.1 '!Y23</f>
        <v>0</v>
      </c>
      <c r="AN21" s="472">
        <f>'приложение 1.1 '!Z23</f>
        <v>0</v>
      </c>
      <c r="AO21" s="472">
        <f>'приложение 1.1 '!AA23</f>
        <v>0</v>
      </c>
      <c r="AP21" s="472"/>
      <c r="AQ21" s="472">
        <f>AT21</f>
        <v>8</v>
      </c>
      <c r="AR21" s="472"/>
      <c r="AS21" s="472"/>
      <c r="AT21" s="472">
        <f>'приложение 1.1 '!W23</f>
        <v>8</v>
      </c>
      <c r="AU21" s="472">
        <f>AO21+AN21+AM21+AL21+AT21</f>
        <v>8</v>
      </c>
    </row>
    <row r="22" spans="1:47" s="53" customFormat="1">
      <c r="A22" s="173" t="str">
        <f>'приложение 1.1 '!A24</f>
        <v>1.1.2.</v>
      </c>
      <c r="B22" s="183" t="str">
        <f>'приложение 1.1 '!B24</f>
        <v>Распределительные подстанции 6/10кВ (РП)</v>
      </c>
      <c r="C22" s="447" t="str">
        <f>IF('приложение 1.1 '!G24=2018,'приложение 1.1 '!E24,"-")</f>
        <v>-</v>
      </c>
      <c r="D22" s="447" t="str">
        <f>IF('приложение 1.1 '!G24=2018,'приложение 1.1 '!D24,"-")</f>
        <v>-</v>
      </c>
      <c r="E22" s="447" t="str">
        <f>IF('приложение 1.1 '!G24=2019,'приложение 1.1 '!E24,"-")</f>
        <v>-</v>
      </c>
      <c r="F22" s="447" t="str">
        <f>IF('приложение 1.1 '!G24=2019,'приложение 1.1 '!D24,"-")</f>
        <v>-</v>
      </c>
      <c r="G22" s="447" t="str">
        <f>IF('приложение 1.1 '!G24=2020,'приложение 1.1 '!E24,"-")</f>
        <v>-</v>
      </c>
      <c r="H22" s="447" t="str">
        <f>IF('приложение 1.1 '!G24=2020,'приложение 1.1 '!D24,"-")</f>
        <v>-</v>
      </c>
      <c r="I22" s="447" t="str">
        <f>IF('приложение 1.1 '!G24=2021,'приложение 1.1 '!E24,"-")</f>
        <v>-</v>
      </c>
      <c r="J22" s="447" t="str">
        <f>IF('приложение 1.1 '!G24=2021,'приложение 1.1 '!D24,"-")</f>
        <v>-</v>
      </c>
      <c r="K22" s="447" t="str">
        <f>IF('приложение 1.1 '!G24=2022,'приложение 1.1 '!E24,"-")</f>
        <v>-</v>
      </c>
      <c r="L22" s="447" t="str">
        <f>IF('приложение 1.1 '!G24=2022,'приложение 1.1 '!D24,"-")</f>
        <v>-</v>
      </c>
      <c r="M22" s="447">
        <f t="shared" ref="M22:M85" si="5">SUM(C22,E22,G22,I22,K22,)</f>
        <v>0</v>
      </c>
      <c r="N22" s="447">
        <f t="shared" ref="N22:N85" si="6">SUM(D22,F22,H22,J22,L22,)</f>
        <v>0</v>
      </c>
      <c r="O22" s="447" t="str">
        <f t="shared" ref="O22:O85" si="7">C22</f>
        <v>-</v>
      </c>
      <c r="P22" s="447" t="str">
        <f t="shared" ref="P22:P85" si="8">D22</f>
        <v>-</v>
      </c>
      <c r="Q22" s="447" t="str">
        <f t="shared" ref="Q22:Q85" si="9">E22</f>
        <v>-</v>
      </c>
      <c r="R22" s="447" t="str">
        <f t="shared" ref="R22:R85" si="10">F22</f>
        <v>-</v>
      </c>
      <c r="S22" s="447" t="str">
        <f t="shared" ref="S22:S85" si="11">G22</f>
        <v>-</v>
      </c>
      <c r="T22" s="447" t="str">
        <f t="shared" ref="T22:T85" si="12">H22</f>
        <v>-</v>
      </c>
      <c r="U22" s="447" t="str">
        <f t="shared" ref="U22:U85" si="13">I22</f>
        <v>-</v>
      </c>
      <c r="V22" s="447" t="str">
        <f t="shared" ref="V22:V85" si="14">J22</f>
        <v>-</v>
      </c>
      <c r="W22" s="447" t="str">
        <f t="shared" ref="W22:W85" si="15">K22</f>
        <v>-</v>
      </c>
      <c r="X22" s="447" t="str">
        <f t="shared" ref="X22:X85" si="16">L22</f>
        <v>-</v>
      </c>
      <c r="Y22" s="447">
        <f t="shared" ref="Y22:Y85" si="17">SUM(O22,Q22,S22,U22,W22,)</f>
        <v>0</v>
      </c>
      <c r="Z22" s="464">
        <f t="shared" ref="Z22:Z85" si="18">SUM(P22,R22,T22,V22,X22,)</f>
        <v>0</v>
      </c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2"/>
    </row>
    <row r="23" spans="1:47" s="53" customFormat="1" ht="47.25">
      <c r="A23" s="369" t="str">
        <f>'приложение 1.1 '!A25</f>
        <v>1.1.2.1</v>
      </c>
      <c r="B23" s="431" t="str">
        <f>'приложение 1.1 '!B25</f>
        <v>Реконструкция РП-117 (замена оборудования РУ-10кВ МВ на ВВ; РУ-0,4кВ; замена 2ТМГ-630кВА)</v>
      </c>
      <c r="C23" s="447">
        <f>IF('приложение 1.1 '!G25=2018,'приложение 1.1 '!E25,"-")</f>
        <v>1.26</v>
      </c>
      <c r="D23" s="447">
        <f>IF('приложение 1.1 '!G25=2018,'приложение 1.1 '!D25,"-")</f>
        <v>0</v>
      </c>
      <c r="E23" s="447" t="str">
        <f>IF('приложение 1.1 '!G25=2019,'приложение 1.1 '!E25,"-")</f>
        <v>-</v>
      </c>
      <c r="F23" s="447" t="str">
        <f>IF('приложение 1.1 '!G25=2019,'приложение 1.1 '!D25,"-")</f>
        <v>-</v>
      </c>
      <c r="G23" s="447" t="str">
        <f>IF('приложение 1.1 '!G25=2020,'приложение 1.1 '!E25,"-")</f>
        <v>-</v>
      </c>
      <c r="H23" s="447" t="str">
        <f>IF('приложение 1.1 '!G25=2020,'приложение 1.1 '!D25,"-")</f>
        <v>-</v>
      </c>
      <c r="I23" s="447" t="str">
        <f>IF('приложение 1.1 '!G25=2021,'приложение 1.1 '!E25,"-")</f>
        <v>-</v>
      </c>
      <c r="J23" s="447" t="str">
        <f>IF('приложение 1.1 '!G25=2021,'приложение 1.1 '!D25,"-")</f>
        <v>-</v>
      </c>
      <c r="K23" s="447" t="str">
        <f>IF('приложение 1.1 '!G25=2022,'приложение 1.1 '!E25,"-")</f>
        <v>-</v>
      </c>
      <c r="L23" s="447" t="str">
        <f>IF('приложение 1.1 '!G25=2022,'приложение 1.1 '!D25,"-")</f>
        <v>-</v>
      </c>
      <c r="M23" s="447">
        <f t="shared" si="5"/>
        <v>1.26</v>
      </c>
      <c r="N23" s="447">
        <f t="shared" si="6"/>
        <v>0</v>
      </c>
      <c r="O23" s="447">
        <f t="shared" si="7"/>
        <v>1.26</v>
      </c>
      <c r="P23" s="447">
        <f t="shared" si="8"/>
        <v>0</v>
      </c>
      <c r="Q23" s="447" t="str">
        <f t="shared" si="9"/>
        <v>-</v>
      </c>
      <c r="R23" s="447" t="str">
        <f t="shared" si="10"/>
        <v>-</v>
      </c>
      <c r="S23" s="447" t="str">
        <f t="shared" si="11"/>
        <v>-</v>
      </c>
      <c r="T23" s="447" t="str">
        <f t="shared" si="12"/>
        <v>-</v>
      </c>
      <c r="U23" s="447" t="str">
        <f t="shared" si="13"/>
        <v>-</v>
      </c>
      <c r="V23" s="447" t="str">
        <f t="shared" si="14"/>
        <v>-</v>
      </c>
      <c r="W23" s="447" t="str">
        <f t="shared" si="15"/>
        <v>-</v>
      </c>
      <c r="X23" s="447" t="str">
        <f t="shared" si="16"/>
        <v>-</v>
      </c>
      <c r="Y23" s="447">
        <f t="shared" si="17"/>
        <v>1.26</v>
      </c>
      <c r="Z23" s="464">
        <f t="shared" si="18"/>
        <v>0</v>
      </c>
      <c r="AA23" s="472">
        <f>'приложение 1.1 '!H25</f>
        <v>13.218498</v>
      </c>
      <c r="AB23" s="472" t="str">
        <f t="shared" ref="AB23:AB85" si="19">IF(AP23&gt;0,AJ23,"0")</f>
        <v>0</v>
      </c>
      <c r="AC23" s="472" t="str">
        <f t="shared" ref="AC23:AC85" si="20">IF(AP23&gt;0,AK23,"0")</f>
        <v>0</v>
      </c>
      <c r="AD23" s="472" t="str">
        <f t="shared" ref="AD23:AD85" si="21">IF(AQ23&gt;0,AJ23,"0")</f>
        <v>0</v>
      </c>
      <c r="AE23" s="472" t="str">
        <f t="shared" ref="AE23:AE85" si="22">IF(AQ23&gt;0,AK23,"0")</f>
        <v>0</v>
      </c>
      <c r="AF23" s="472">
        <f t="shared" ref="AF23:AF85" si="23">IF(AR23&gt;0,AJ23,"0")</f>
        <v>1.26</v>
      </c>
      <c r="AG23" s="472">
        <f t="shared" ref="AG23:AG85" si="24">IF(AR23&gt;0,AK23,"0")</f>
        <v>0</v>
      </c>
      <c r="AH23" s="472" t="str">
        <f t="shared" ref="AH23:AH85" si="25">IF(AS23&gt;0,AJ23,"0")</f>
        <v>0</v>
      </c>
      <c r="AI23" s="472" t="str">
        <f t="shared" ref="AI23:AI85" si="26">IF(AS23&gt;0,AK23,"0")</f>
        <v>0</v>
      </c>
      <c r="AJ23" s="472">
        <f t="shared" ref="AJ23:AJ85" si="27">C23</f>
        <v>1.26</v>
      </c>
      <c r="AK23" s="472">
        <f t="shared" ref="AK23:AK85" si="28">D23</f>
        <v>0</v>
      </c>
      <c r="AL23" s="472">
        <f>'приложение 1.1 '!X25</f>
        <v>0</v>
      </c>
      <c r="AM23" s="472">
        <f>'приложение 1.1 '!Y25</f>
        <v>0</v>
      </c>
      <c r="AN23" s="472">
        <f>'приложение 1.1 '!Z25</f>
        <v>0</v>
      </c>
      <c r="AO23" s="472">
        <f>'приложение 1.1 '!AA25</f>
        <v>0</v>
      </c>
      <c r="AP23" s="472"/>
      <c r="AQ23" s="472"/>
      <c r="AR23" s="472">
        <f>AT23</f>
        <v>13.218498</v>
      </c>
      <c r="AS23" s="472"/>
      <c r="AT23" s="472">
        <f>'приложение 1.1 '!W25</f>
        <v>13.218498</v>
      </c>
      <c r="AU23" s="472">
        <f t="shared" ref="AU23:AU85" si="29">AO23+AN23+AM23+AL23+AT23</f>
        <v>13.218498</v>
      </c>
    </row>
    <row r="24" spans="1:47" s="53" customFormat="1" ht="47.25">
      <c r="A24" s="369" t="str">
        <f>'приложение 1.1 '!A26</f>
        <v>1.1.2.2</v>
      </c>
      <c r="B24" s="431" t="str">
        <f>'приложение 1.1 '!B26</f>
        <v>Реконструкция РП-119 (замена оборудования РУ-10кВ МВ на ВВ; РУ-0,4кВ; замена 2ТМГ-630кВА)</v>
      </c>
      <c r="C24" s="447" t="str">
        <f>IF('приложение 1.1 '!G26=2018,'приложение 1.1 '!E26,"-")</f>
        <v>-</v>
      </c>
      <c r="D24" s="447" t="str">
        <f>IF('приложение 1.1 '!G26=2018,'приложение 1.1 '!D26,"-")</f>
        <v>-</v>
      </c>
      <c r="E24" s="447">
        <f>IF('приложение 1.1 '!G26=2019,'приложение 1.1 '!E26,"-")</f>
        <v>1.26</v>
      </c>
      <c r="F24" s="447">
        <f>IF('приложение 1.1 '!G26=2019,'приложение 1.1 '!D26,"-")</f>
        <v>0</v>
      </c>
      <c r="G24" s="447" t="str">
        <f>IF('приложение 1.1 '!G26=2020,'приложение 1.1 '!E26,"-")</f>
        <v>-</v>
      </c>
      <c r="H24" s="447" t="str">
        <f>IF('приложение 1.1 '!G26=2020,'приложение 1.1 '!D26,"-")</f>
        <v>-</v>
      </c>
      <c r="I24" s="447" t="str">
        <f>IF('приложение 1.1 '!G26=2021,'приложение 1.1 '!E26,"-")</f>
        <v>-</v>
      </c>
      <c r="J24" s="447" t="str">
        <f>IF('приложение 1.1 '!G26=2021,'приложение 1.1 '!D26,"-")</f>
        <v>-</v>
      </c>
      <c r="K24" s="447" t="str">
        <f>IF('приложение 1.1 '!G26=2022,'приложение 1.1 '!E26,"-")</f>
        <v>-</v>
      </c>
      <c r="L24" s="447" t="str">
        <f>IF('приложение 1.1 '!G26=2022,'приложение 1.1 '!D26,"-")</f>
        <v>-</v>
      </c>
      <c r="M24" s="447">
        <f t="shared" si="5"/>
        <v>1.26</v>
      </c>
      <c r="N24" s="447">
        <f t="shared" si="6"/>
        <v>0</v>
      </c>
      <c r="O24" s="447" t="str">
        <f t="shared" si="7"/>
        <v>-</v>
      </c>
      <c r="P24" s="447" t="str">
        <f t="shared" si="8"/>
        <v>-</v>
      </c>
      <c r="Q24" s="447">
        <f t="shared" si="9"/>
        <v>1.26</v>
      </c>
      <c r="R24" s="447">
        <f t="shared" si="10"/>
        <v>0</v>
      </c>
      <c r="S24" s="447" t="str">
        <f t="shared" si="11"/>
        <v>-</v>
      </c>
      <c r="T24" s="447" t="str">
        <f t="shared" si="12"/>
        <v>-</v>
      </c>
      <c r="U24" s="447" t="str">
        <f t="shared" si="13"/>
        <v>-</v>
      </c>
      <c r="V24" s="447" t="str">
        <f t="shared" si="14"/>
        <v>-</v>
      </c>
      <c r="W24" s="447" t="str">
        <f t="shared" si="15"/>
        <v>-</v>
      </c>
      <c r="X24" s="447" t="str">
        <f t="shared" si="16"/>
        <v>-</v>
      </c>
      <c r="Y24" s="447">
        <f t="shared" si="17"/>
        <v>1.26</v>
      </c>
      <c r="Z24" s="464">
        <f t="shared" si="18"/>
        <v>0</v>
      </c>
      <c r="AA24" s="472">
        <f>'приложение 1.1 '!H26</f>
        <v>14.354937</v>
      </c>
      <c r="AB24" s="472" t="str">
        <f t="shared" si="19"/>
        <v>0</v>
      </c>
      <c r="AC24" s="472" t="str">
        <f t="shared" si="20"/>
        <v>0</v>
      </c>
      <c r="AD24" s="472" t="str">
        <f t="shared" si="21"/>
        <v>0</v>
      </c>
      <c r="AE24" s="472" t="str">
        <f t="shared" si="22"/>
        <v>0</v>
      </c>
      <c r="AF24" s="472" t="str">
        <f t="shared" si="23"/>
        <v>0</v>
      </c>
      <c r="AG24" s="472" t="str">
        <f t="shared" si="24"/>
        <v>0</v>
      </c>
      <c r="AH24" s="472" t="str">
        <f t="shared" si="25"/>
        <v>0</v>
      </c>
      <c r="AI24" s="472" t="str">
        <f t="shared" si="26"/>
        <v>0</v>
      </c>
      <c r="AJ24" s="472" t="str">
        <f t="shared" si="27"/>
        <v>-</v>
      </c>
      <c r="AK24" s="472" t="str">
        <f t="shared" si="28"/>
        <v>-</v>
      </c>
      <c r="AL24" s="472">
        <f>'приложение 1.1 '!X26</f>
        <v>14.354937</v>
      </c>
      <c r="AM24" s="472">
        <f>'приложение 1.1 '!Y26</f>
        <v>0</v>
      </c>
      <c r="AN24" s="472">
        <f>'приложение 1.1 '!Z26</f>
        <v>0</v>
      </c>
      <c r="AO24" s="472">
        <f>'приложение 1.1 '!AA26</f>
        <v>0</v>
      </c>
      <c r="AP24" s="472"/>
      <c r="AQ24" s="472"/>
      <c r="AR24" s="472"/>
      <c r="AS24" s="472"/>
      <c r="AT24" s="472">
        <f>'приложение 1.1 '!W26</f>
        <v>0</v>
      </c>
      <c r="AU24" s="472">
        <f t="shared" si="29"/>
        <v>14.354937</v>
      </c>
    </row>
    <row r="25" spans="1:47" s="53" customFormat="1" ht="47.25">
      <c r="A25" s="369" t="str">
        <f>'приложение 1.1 '!A27</f>
        <v>1.1.2.3</v>
      </c>
      <c r="B25" s="431" t="str">
        <f>'приложение 1.1 '!B27</f>
        <v>Реконструкция РП - 122 (замена оборудования РУ-10кВ МВ на ВВ; РУ-0,4кВ; замена 2ТМГ-630кВА)</v>
      </c>
      <c r="C25" s="447" t="str">
        <f>IF('приложение 1.1 '!G27=2018,'приложение 1.1 '!E27,"-")</f>
        <v>-</v>
      </c>
      <c r="D25" s="447" t="str">
        <f>IF('приложение 1.1 '!G27=2018,'приложение 1.1 '!D27,"-")</f>
        <v>-</v>
      </c>
      <c r="E25" s="447" t="str">
        <f>IF('приложение 1.1 '!G27=2019,'приложение 1.1 '!E27,"-")</f>
        <v>-</v>
      </c>
      <c r="F25" s="447" t="str">
        <f>IF('приложение 1.1 '!G27=2019,'приложение 1.1 '!D27,"-")</f>
        <v>-</v>
      </c>
      <c r="G25" s="447">
        <f>IF('приложение 1.1 '!G27=2020,'приложение 1.1 '!E27,"-")</f>
        <v>1.26</v>
      </c>
      <c r="H25" s="447">
        <f>IF('приложение 1.1 '!G27=2020,'приложение 1.1 '!D27,"-")</f>
        <v>0</v>
      </c>
      <c r="I25" s="447" t="str">
        <f>IF('приложение 1.1 '!G27=2021,'приложение 1.1 '!E27,"-")</f>
        <v>-</v>
      </c>
      <c r="J25" s="447" t="str">
        <f>IF('приложение 1.1 '!G27=2021,'приложение 1.1 '!D27,"-")</f>
        <v>-</v>
      </c>
      <c r="K25" s="447" t="str">
        <f>IF('приложение 1.1 '!G27=2022,'приложение 1.1 '!E27,"-")</f>
        <v>-</v>
      </c>
      <c r="L25" s="447" t="str">
        <f>IF('приложение 1.1 '!G27=2022,'приложение 1.1 '!D27,"-")</f>
        <v>-</v>
      </c>
      <c r="M25" s="447">
        <f t="shared" si="5"/>
        <v>1.26</v>
      </c>
      <c r="N25" s="447">
        <f t="shared" si="6"/>
        <v>0</v>
      </c>
      <c r="O25" s="447" t="str">
        <f t="shared" si="7"/>
        <v>-</v>
      </c>
      <c r="P25" s="447" t="str">
        <f t="shared" si="8"/>
        <v>-</v>
      </c>
      <c r="Q25" s="447" t="str">
        <f t="shared" si="9"/>
        <v>-</v>
      </c>
      <c r="R25" s="447" t="str">
        <f t="shared" si="10"/>
        <v>-</v>
      </c>
      <c r="S25" s="447">
        <f t="shared" si="11"/>
        <v>1.26</v>
      </c>
      <c r="T25" s="447">
        <f t="shared" si="12"/>
        <v>0</v>
      </c>
      <c r="U25" s="447" t="str">
        <f t="shared" si="13"/>
        <v>-</v>
      </c>
      <c r="V25" s="447" t="str">
        <f t="shared" si="14"/>
        <v>-</v>
      </c>
      <c r="W25" s="447" t="str">
        <f t="shared" si="15"/>
        <v>-</v>
      </c>
      <c r="X25" s="447" t="str">
        <f t="shared" si="16"/>
        <v>-</v>
      </c>
      <c r="Y25" s="447">
        <f t="shared" si="17"/>
        <v>1.26</v>
      </c>
      <c r="Z25" s="464">
        <f t="shared" si="18"/>
        <v>0</v>
      </c>
      <c r="AA25" s="472">
        <f>'приложение 1.1 '!H27</f>
        <v>13.489872</v>
      </c>
      <c r="AB25" s="472" t="str">
        <f t="shared" si="19"/>
        <v>0</v>
      </c>
      <c r="AC25" s="472" t="str">
        <f t="shared" si="20"/>
        <v>0</v>
      </c>
      <c r="AD25" s="472" t="str">
        <f t="shared" si="21"/>
        <v>0</v>
      </c>
      <c r="AE25" s="472" t="str">
        <f t="shared" si="22"/>
        <v>0</v>
      </c>
      <c r="AF25" s="472" t="str">
        <f t="shared" si="23"/>
        <v>0</v>
      </c>
      <c r="AG25" s="472" t="str">
        <f t="shared" si="24"/>
        <v>0</v>
      </c>
      <c r="AH25" s="472" t="str">
        <f t="shared" si="25"/>
        <v>0</v>
      </c>
      <c r="AI25" s="472" t="str">
        <f t="shared" si="26"/>
        <v>0</v>
      </c>
      <c r="AJ25" s="472" t="str">
        <f t="shared" si="27"/>
        <v>-</v>
      </c>
      <c r="AK25" s="472" t="str">
        <f t="shared" si="28"/>
        <v>-</v>
      </c>
      <c r="AL25" s="472">
        <f>'приложение 1.1 '!X27</f>
        <v>0</v>
      </c>
      <c r="AM25" s="472">
        <f>'приложение 1.1 '!Y27</f>
        <v>13.489872</v>
      </c>
      <c r="AN25" s="472">
        <f>'приложение 1.1 '!Z27</f>
        <v>0</v>
      </c>
      <c r="AO25" s="472">
        <f>'приложение 1.1 '!AA27</f>
        <v>0</v>
      </c>
      <c r="AP25" s="472"/>
      <c r="AQ25" s="472"/>
      <c r="AR25" s="472"/>
      <c r="AS25" s="472"/>
      <c r="AT25" s="472">
        <f>'приложение 1.1 '!W27</f>
        <v>0</v>
      </c>
      <c r="AU25" s="472">
        <f t="shared" si="29"/>
        <v>13.489872</v>
      </c>
    </row>
    <row r="26" spans="1:47" s="53" customFormat="1" ht="31.5">
      <c r="A26" s="369" t="str">
        <f>'приложение 1.1 '!A28</f>
        <v>1.1.2.4</v>
      </c>
      <c r="B26" s="431" t="str">
        <f>'приложение 1.1 '!B28</f>
        <v>Реконструкция РП-127 (замена оборудования РУ-10кВ МВ на ВВ; замена 2ТМГ-630кВА)</v>
      </c>
      <c r="C26" s="447" t="str">
        <f>IF('приложение 1.1 '!G28=2018,'приложение 1.1 '!E28,"-")</f>
        <v>-</v>
      </c>
      <c r="D26" s="447" t="str">
        <f>IF('приложение 1.1 '!G28=2018,'приложение 1.1 '!D28,"-")</f>
        <v>-</v>
      </c>
      <c r="E26" s="447" t="str">
        <f>IF('приложение 1.1 '!G28=2019,'приложение 1.1 '!E28,"-")</f>
        <v>-</v>
      </c>
      <c r="F26" s="447" t="str">
        <f>IF('приложение 1.1 '!G28=2019,'приложение 1.1 '!D28,"-")</f>
        <v>-</v>
      </c>
      <c r="G26" s="447" t="str">
        <f>IF('приложение 1.1 '!G28=2020,'приложение 1.1 '!E28,"-")</f>
        <v>-</v>
      </c>
      <c r="H26" s="447" t="str">
        <f>IF('приложение 1.1 '!G28=2020,'приложение 1.1 '!D28,"-")</f>
        <v>-</v>
      </c>
      <c r="I26" s="447">
        <f>IF('приложение 1.1 '!G28=2021,'приложение 1.1 '!E28,"-")</f>
        <v>1.26</v>
      </c>
      <c r="J26" s="447">
        <f>IF('приложение 1.1 '!G28=2021,'приложение 1.1 '!D28,"-")</f>
        <v>0</v>
      </c>
      <c r="K26" s="447" t="str">
        <f>IF('приложение 1.1 '!G28=2022,'приложение 1.1 '!E28,"-")</f>
        <v>-</v>
      </c>
      <c r="L26" s="447" t="str">
        <f>IF('приложение 1.1 '!G28=2022,'приложение 1.1 '!D28,"-")</f>
        <v>-</v>
      </c>
      <c r="M26" s="447">
        <f t="shared" si="5"/>
        <v>1.26</v>
      </c>
      <c r="N26" s="447">
        <f t="shared" si="6"/>
        <v>0</v>
      </c>
      <c r="O26" s="447" t="str">
        <f t="shared" si="7"/>
        <v>-</v>
      </c>
      <c r="P26" s="447" t="str">
        <f t="shared" si="8"/>
        <v>-</v>
      </c>
      <c r="Q26" s="447" t="str">
        <f t="shared" si="9"/>
        <v>-</v>
      </c>
      <c r="R26" s="447" t="str">
        <f t="shared" si="10"/>
        <v>-</v>
      </c>
      <c r="S26" s="447" t="str">
        <f t="shared" si="11"/>
        <v>-</v>
      </c>
      <c r="T26" s="447" t="str">
        <f t="shared" si="12"/>
        <v>-</v>
      </c>
      <c r="U26" s="447">
        <f t="shared" si="13"/>
        <v>1.26</v>
      </c>
      <c r="V26" s="447">
        <f t="shared" si="14"/>
        <v>0</v>
      </c>
      <c r="W26" s="447" t="str">
        <f t="shared" si="15"/>
        <v>-</v>
      </c>
      <c r="X26" s="447" t="str">
        <f t="shared" si="16"/>
        <v>-</v>
      </c>
      <c r="Y26" s="447">
        <f t="shared" si="17"/>
        <v>1.26</v>
      </c>
      <c r="Z26" s="464">
        <f t="shared" si="18"/>
        <v>0</v>
      </c>
      <c r="AA26" s="472">
        <f>'приложение 1.1 '!H28</f>
        <v>10.487615999999999</v>
      </c>
      <c r="AB26" s="472" t="str">
        <f t="shared" si="19"/>
        <v>0</v>
      </c>
      <c r="AC26" s="472" t="str">
        <f t="shared" si="20"/>
        <v>0</v>
      </c>
      <c r="AD26" s="472" t="str">
        <f t="shared" si="21"/>
        <v>0</v>
      </c>
      <c r="AE26" s="472" t="str">
        <f t="shared" si="22"/>
        <v>0</v>
      </c>
      <c r="AF26" s="472" t="str">
        <f t="shared" si="23"/>
        <v>0</v>
      </c>
      <c r="AG26" s="472" t="str">
        <f t="shared" si="24"/>
        <v>0</v>
      </c>
      <c r="AH26" s="472" t="str">
        <f t="shared" si="25"/>
        <v>0</v>
      </c>
      <c r="AI26" s="472" t="str">
        <f t="shared" si="26"/>
        <v>0</v>
      </c>
      <c r="AJ26" s="472" t="str">
        <f t="shared" si="27"/>
        <v>-</v>
      </c>
      <c r="AK26" s="472" t="str">
        <f t="shared" si="28"/>
        <v>-</v>
      </c>
      <c r="AL26" s="472">
        <f>'приложение 1.1 '!X28</f>
        <v>0</v>
      </c>
      <c r="AM26" s="472">
        <f>'приложение 1.1 '!Y28</f>
        <v>0</v>
      </c>
      <c r="AN26" s="472">
        <f>'приложение 1.1 '!Z28</f>
        <v>10.487615999999999</v>
      </c>
      <c r="AO26" s="472">
        <f>'приложение 1.1 '!AA28</f>
        <v>0</v>
      </c>
      <c r="AP26" s="472"/>
      <c r="AQ26" s="472"/>
      <c r="AR26" s="472"/>
      <c r="AS26" s="472"/>
      <c r="AT26" s="472">
        <f>'приложение 1.1 '!W28</f>
        <v>0</v>
      </c>
      <c r="AU26" s="472">
        <f t="shared" si="29"/>
        <v>10.487615999999999</v>
      </c>
    </row>
    <row r="27" spans="1:47" s="53" customFormat="1" ht="47.25">
      <c r="A27" s="369" t="str">
        <f>'приложение 1.1 '!A29</f>
        <v>1.1.2.5</v>
      </c>
      <c r="B27" s="431" t="str">
        <f>'приложение 1.1 '!B29</f>
        <v>Реконструкция  РП-114 (замена оборудования РУ-10кВ МВ на ВВ; РУ-0,4кВ; замена 2ТМГ-630кВА)</v>
      </c>
      <c r="C27" s="447" t="str">
        <f>IF('приложение 1.1 '!G29=2018,'приложение 1.1 '!E29,"-")</f>
        <v>-</v>
      </c>
      <c r="D27" s="447" t="str">
        <f>IF('приложение 1.1 '!G29=2018,'приложение 1.1 '!D29,"-")</f>
        <v>-</v>
      </c>
      <c r="E27" s="447" t="str">
        <f>IF('приложение 1.1 '!G29=2019,'приложение 1.1 '!E29,"-")</f>
        <v>-</v>
      </c>
      <c r="F27" s="447" t="str">
        <f>IF('приложение 1.1 '!G29=2019,'приложение 1.1 '!D29,"-")</f>
        <v>-</v>
      </c>
      <c r="G27" s="447">
        <f>IF('приложение 1.1 '!G29=2020,'приложение 1.1 '!E29,"-")</f>
        <v>1.26</v>
      </c>
      <c r="H27" s="447">
        <f>IF('приложение 1.1 '!G29=2020,'приложение 1.1 '!D29,"-")</f>
        <v>0</v>
      </c>
      <c r="I27" s="447" t="str">
        <f>IF('приложение 1.1 '!G29=2021,'приложение 1.1 '!E29,"-")</f>
        <v>-</v>
      </c>
      <c r="J27" s="447" t="str">
        <f>IF('приложение 1.1 '!G29=2021,'приложение 1.1 '!D29,"-")</f>
        <v>-</v>
      </c>
      <c r="K27" s="447" t="str">
        <f>IF('приложение 1.1 '!G29=2022,'приложение 1.1 '!E29,"-")</f>
        <v>-</v>
      </c>
      <c r="L27" s="447" t="str">
        <f>IF('приложение 1.1 '!G29=2022,'приложение 1.1 '!D29,"-")</f>
        <v>-</v>
      </c>
      <c r="M27" s="447">
        <f t="shared" si="5"/>
        <v>1.26</v>
      </c>
      <c r="N27" s="447">
        <f t="shared" si="6"/>
        <v>0</v>
      </c>
      <c r="O27" s="447" t="str">
        <f t="shared" si="7"/>
        <v>-</v>
      </c>
      <c r="P27" s="447" t="str">
        <f t="shared" si="8"/>
        <v>-</v>
      </c>
      <c r="Q27" s="447" t="str">
        <f t="shared" si="9"/>
        <v>-</v>
      </c>
      <c r="R27" s="447" t="str">
        <f t="shared" si="10"/>
        <v>-</v>
      </c>
      <c r="S27" s="447">
        <f t="shared" si="11"/>
        <v>1.26</v>
      </c>
      <c r="T27" s="447">
        <f t="shared" si="12"/>
        <v>0</v>
      </c>
      <c r="U27" s="447" t="str">
        <f t="shared" si="13"/>
        <v>-</v>
      </c>
      <c r="V27" s="447" t="str">
        <f t="shared" si="14"/>
        <v>-</v>
      </c>
      <c r="W27" s="447" t="str">
        <f t="shared" si="15"/>
        <v>-</v>
      </c>
      <c r="X27" s="447" t="str">
        <f t="shared" si="16"/>
        <v>-</v>
      </c>
      <c r="Y27" s="447">
        <f t="shared" si="17"/>
        <v>1.26</v>
      </c>
      <c r="Z27" s="464">
        <f t="shared" si="18"/>
        <v>0</v>
      </c>
      <c r="AA27" s="472">
        <f>'приложение 1.1 '!H29</f>
        <v>11.708799000000001</v>
      </c>
      <c r="AB27" s="472" t="str">
        <f t="shared" si="19"/>
        <v>0</v>
      </c>
      <c r="AC27" s="472" t="str">
        <f t="shared" si="20"/>
        <v>0</v>
      </c>
      <c r="AD27" s="472" t="str">
        <f t="shared" si="21"/>
        <v>0</v>
      </c>
      <c r="AE27" s="472" t="str">
        <f t="shared" si="22"/>
        <v>0</v>
      </c>
      <c r="AF27" s="472" t="str">
        <f t="shared" si="23"/>
        <v>0</v>
      </c>
      <c r="AG27" s="472" t="str">
        <f t="shared" si="24"/>
        <v>0</v>
      </c>
      <c r="AH27" s="472" t="str">
        <f t="shared" si="25"/>
        <v>-</v>
      </c>
      <c r="AI27" s="472" t="str">
        <f t="shared" si="26"/>
        <v>-</v>
      </c>
      <c r="AJ27" s="472" t="str">
        <f t="shared" si="27"/>
        <v>-</v>
      </c>
      <c r="AK27" s="472" t="str">
        <f t="shared" si="28"/>
        <v>-</v>
      </c>
      <c r="AL27" s="472">
        <f>'приложение 1.1 '!X29</f>
        <v>0</v>
      </c>
      <c r="AM27" s="472">
        <f>'приложение 1.1 '!Y29</f>
        <v>0</v>
      </c>
      <c r="AN27" s="472">
        <f>'приложение 1.1 '!Z29</f>
        <v>0</v>
      </c>
      <c r="AO27" s="472">
        <f>'приложение 1.1 '!AA29</f>
        <v>0</v>
      </c>
      <c r="AP27" s="472"/>
      <c r="AQ27" s="472"/>
      <c r="AR27" s="472"/>
      <c r="AS27" s="472">
        <f>AT27</f>
        <v>11.708799000000001</v>
      </c>
      <c r="AT27" s="472">
        <f>'приложение 1.1 '!W29</f>
        <v>11.708799000000001</v>
      </c>
      <c r="AU27" s="472">
        <f t="shared" si="29"/>
        <v>11.708799000000001</v>
      </c>
    </row>
    <row r="28" spans="1:47" s="53" customFormat="1" ht="47.25">
      <c r="A28" s="369" t="str">
        <f>'приложение 1.1 '!A30</f>
        <v>1.1.2.6</v>
      </c>
      <c r="B28" s="431" t="str">
        <f>'приложение 1.1 '!B30</f>
        <v>Реконструкция РП - 115 (замена оборудования РУ-10кВ МВ на ВВ; РУ-0,4кВ; замена 2ТМГ-630кВА)</v>
      </c>
      <c r="C28" s="447" t="str">
        <f>IF('приложение 1.1 '!G30=2018,'приложение 1.1 '!E30,"-")</f>
        <v>-</v>
      </c>
      <c r="D28" s="447" t="str">
        <f>IF('приложение 1.1 '!G30=2018,'приложение 1.1 '!D30,"-")</f>
        <v>-</v>
      </c>
      <c r="E28" s="447" t="str">
        <f>IF('приложение 1.1 '!G30=2019,'приложение 1.1 '!E30,"-")</f>
        <v>-</v>
      </c>
      <c r="F28" s="447" t="str">
        <f>IF('приложение 1.1 '!G30=2019,'приложение 1.1 '!D30,"-")</f>
        <v>-</v>
      </c>
      <c r="G28" s="447" t="str">
        <f>IF('приложение 1.1 '!G30=2020,'приложение 1.1 '!E30,"-")</f>
        <v>-</v>
      </c>
      <c r="H28" s="447" t="str">
        <f>IF('приложение 1.1 '!G30=2020,'приложение 1.1 '!D30,"-")</f>
        <v>-</v>
      </c>
      <c r="I28" s="447" t="str">
        <f>IF('приложение 1.1 '!G30=2021,'приложение 1.1 '!E30,"-")</f>
        <v>-</v>
      </c>
      <c r="J28" s="447" t="str">
        <f>IF('приложение 1.1 '!G30=2021,'приложение 1.1 '!D30,"-")</f>
        <v>-</v>
      </c>
      <c r="K28" s="447">
        <f>IF('приложение 1.1 '!G30=2022,'приложение 1.1 '!E30,"-")</f>
        <v>1.26</v>
      </c>
      <c r="L28" s="447">
        <f>IF('приложение 1.1 '!G30=2022,'приложение 1.1 '!D30,"-")</f>
        <v>0</v>
      </c>
      <c r="M28" s="447">
        <f t="shared" si="5"/>
        <v>1.26</v>
      </c>
      <c r="N28" s="447">
        <f t="shared" si="6"/>
        <v>0</v>
      </c>
      <c r="O28" s="447" t="str">
        <f t="shared" si="7"/>
        <v>-</v>
      </c>
      <c r="P28" s="447" t="str">
        <f t="shared" si="8"/>
        <v>-</v>
      </c>
      <c r="Q28" s="447" t="str">
        <f t="shared" si="9"/>
        <v>-</v>
      </c>
      <c r="R28" s="447" t="str">
        <f t="shared" si="10"/>
        <v>-</v>
      </c>
      <c r="S28" s="447" t="str">
        <f t="shared" si="11"/>
        <v>-</v>
      </c>
      <c r="T28" s="447" t="str">
        <f t="shared" si="12"/>
        <v>-</v>
      </c>
      <c r="U28" s="447" t="str">
        <f t="shared" si="13"/>
        <v>-</v>
      </c>
      <c r="V28" s="447" t="str">
        <f t="shared" si="14"/>
        <v>-</v>
      </c>
      <c r="W28" s="447">
        <f t="shared" si="15"/>
        <v>1.26</v>
      </c>
      <c r="X28" s="447">
        <f t="shared" si="16"/>
        <v>0</v>
      </c>
      <c r="Y28" s="447">
        <f t="shared" si="17"/>
        <v>1.26</v>
      </c>
      <c r="Z28" s="464">
        <f t="shared" si="18"/>
        <v>0</v>
      </c>
      <c r="AA28" s="472">
        <f>'приложение 1.1 '!H30</f>
        <v>12.489120000000002</v>
      </c>
      <c r="AB28" s="472" t="str">
        <f t="shared" si="19"/>
        <v>0</v>
      </c>
      <c r="AC28" s="472" t="str">
        <f t="shared" si="20"/>
        <v>0</v>
      </c>
      <c r="AD28" s="472" t="str">
        <f t="shared" si="21"/>
        <v>0</v>
      </c>
      <c r="AE28" s="472" t="str">
        <f t="shared" si="22"/>
        <v>0</v>
      </c>
      <c r="AF28" s="472" t="str">
        <f t="shared" si="23"/>
        <v>0</v>
      </c>
      <c r="AG28" s="472" t="str">
        <f t="shared" si="24"/>
        <v>0</v>
      </c>
      <c r="AH28" s="472" t="str">
        <f t="shared" si="25"/>
        <v>0</v>
      </c>
      <c r="AI28" s="472" t="str">
        <f t="shared" si="26"/>
        <v>0</v>
      </c>
      <c r="AJ28" s="472" t="str">
        <f t="shared" si="27"/>
        <v>-</v>
      </c>
      <c r="AK28" s="472" t="str">
        <f t="shared" si="28"/>
        <v>-</v>
      </c>
      <c r="AL28" s="472">
        <f>'приложение 1.1 '!X30</f>
        <v>0</v>
      </c>
      <c r="AM28" s="472">
        <f>'приложение 1.1 '!Y30</f>
        <v>0</v>
      </c>
      <c r="AN28" s="472">
        <f>'приложение 1.1 '!Z30</f>
        <v>0</v>
      </c>
      <c r="AO28" s="472">
        <f>'приложение 1.1 '!AA30</f>
        <v>12.489120000000002</v>
      </c>
      <c r="AP28" s="472"/>
      <c r="AQ28" s="472"/>
      <c r="AR28" s="472"/>
      <c r="AS28" s="472"/>
      <c r="AT28" s="472">
        <f>'приложение 1.1 '!W30</f>
        <v>0</v>
      </c>
      <c r="AU28" s="472">
        <f t="shared" si="29"/>
        <v>12.489120000000002</v>
      </c>
    </row>
    <row r="29" spans="1:47" s="53" customFormat="1" ht="31.5">
      <c r="A29" s="369" t="str">
        <f>'приложение 1.1 '!A31</f>
        <v>1.1.2.7</v>
      </c>
      <c r="B29" s="431" t="str">
        <f>'приложение 1.1 '!B31</f>
        <v>Реконструкция РП-113 (замена оборудования РУ-6кВ МВ на ВВ; РУ-0,4кВ; замена 2ТМГ-630кВА)</v>
      </c>
      <c r="C29" s="447" t="str">
        <f>IF('приложение 1.1 '!G31=2018,'приложение 1.1 '!E31,"-")</f>
        <v>-</v>
      </c>
      <c r="D29" s="447" t="str">
        <f>IF('приложение 1.1 '!G31=2018,'приложение 1.1 '!D31,"-")</f>
        <v>-</v>
      </c>
      <c r="E29" s="447" t="str">
        <f>IF('приложение 1.1 '!G31=2019,'приложение 1.1 '!E31,"-")</f>
        <v>-</v>
      </c>
      <c r="F29" s="447" t="str">
        <f>IF('приложение 1.1 '!G31=2019,'приложение 1.1 '!D31,"-")</f>
        <v>-</v>
      </c>
      <c r="G29" s="447" t="str">
        <f>IF('приложение 1.1 '!G31=2020,'приложение 1.1 '!E31,"-")</f>
        <v>-</v>
      </c>
      <c r="H29" s="447" t="str">
        <f>IF('приложение 1.1 '!G31=2020,'приложение 1.1 '!D31,"-")</f>
        <v>-</v>
      </c>
      <c r="I29" s="447" t="str">
        <f>IF('приложение 1.1 '!G31=2021,'приложение 1.1 '!E31,"-")</f>
        <v>-</v>
      </c>
      <c r="J29" s="447" t="str">
        <f>IF('приложение 1.1 '!G31=2021,'приложение 1.1 '!D31,"-")</f>
        <v>-</v>
      </c>
      <c r="K29" s="447">
        <f>IF('приложение 1.1 '!G31=2022,'приложение 1.1 '!E31,"-")</f>
        <v>1.26</v>
      </c>
      <c r="L29" s="447">
        <f>IF('приложение 1.1 '!G31=2022,'приложение 1.1 '!D31,"-")</f>
        <v>0</v>
      </c>
      <c r="M29" s="447">
        <f t="shared" si="5"/>
        <v>1.26</v>
      </c>
      <c r="N29" s="447">
        <f t="shared" si="6"/>
        <v>0</v>
      </c>
      <c r="O29" s="447" t="str">
        <f t="shared" si="7"/>
        <v>-</v>
      </c>
      <c r="P29" s="447" t="str">
        <f t="shared" si="8"/>
        <v>-</v>
      </c>
      <c r="Q29" s="447" t="str">
        <f t="shared" si="9"/>
        <v>-</v>
      </c>
      <c r="R29" s="447" t="str">
        <f t="shared" si="10"/>
        <v>-</v>
      </c>
      <c r="S29" s="447" t="str">
        <f t="shared" si="11"/>
        <v>-</v>
      </c>
      <c r="T29" s="447" t="str">
        <f t="shared" si="12"/>
        <v>-</v>
      </c>
      <c r="U29" s="447" t="str">
        <f t="shared" si="13"/>
        <v>-</v>
      </c>
      <c r="V29" s="447" t="str">
        <f t="shared" si="14"/>
        <v>-</v>
      </c>
      <c r="W29" s="447">
        <f t="shared" si="15"/>
        <v>1.26</v>
      </c>
      <c r="X29" s="447">
        <f t="shared" si="16"/>
        <v>0</v>
      </c>
      <c r="Y29" s="447">
        <f t="shared" si="17"/>
        <v>1.26</v>
      </c>
      <c r="Z29" s="464">
        <f t="shared" si="18"/>
        <v>0</v>
      </c>
      <c r="AA29" s="472">
        <f>'приложение 1.1 '!H31</f>
        <v>14.083563</v>
      </c>
      <c r="AB29" s="472" t="str">
        <f t="shared" si="19"/>
        <v>0</v>
      </c>
      <c r="AC29" s="472" t="str">
        <f t="shared" si="20"/>
        <v>0</v>
      </c>
      <c r="AD29" s="472" t="str">
        <f t="shared" si="21"/>
        <v>0</v>
      </c>
      <c r="AE29" s="472" t="str">
        <f t="shared" si="22"/>
        <v>0</v>
      </c>
      <c r="AF29" s="472" t="str">
        <f t="shared" si="23"/>
        <v>0</v>
      </c>
      <c r="AG29" s="472" t="str">
        <f t="shared" si="24"/>
        <v>0</v>
      </c>
      <c r="AH29" s="472" t="str">
        <f t="shared" si="25"/>
        <v>0</v>
      </c>
      <c r="AI29" s="472" t="str">
        <f t="shared" si="26"/>
        <v>0</v>
      </c>
      <c r="AJ29" s="472" t="str">
        <f t="shared" si="27"/>
        <v>-</v>
      </c>
      <c r="AK29" s="472" t="str">
        <f t="shared" si="28"/>
        <v>-</v>
      </c>
      <c r="AL29" s="472">
        <f>'приложение 1.1 '!X31</f>
        <v>0</v>
      </c>
      <c r="AM29" s="472">
        <f>'приложение 1.1 '!Y31</f>
        <v>0</v>
      </c>
      <c r="AN29" s="472">
        <f>'приложение 1.1 '!Z31</f>
        <v>0</v>
      </c>
      <c r="AO29" s="472">
        <f>'приложение 1.1 '!AA31</f>
        <v>14.083563</v>
      </c>
      <c r="AP29" s="472"/>
      <c r="AQ29" s="472"/>
      <c r="AR29" s="472"/>
      <c r="AS29" s="472"/>
      <c r="AT29" s="472">
        <f>'приложение 1.1 '!W31</f>
        <v>0</v>
      </c>
      <c r="AU29" s="472">
        <f t="shared" si="29"/>
        <v>14.083563</v>
      </c>
    </row>
    <row r="30" spans="1:47" s="53" customFormat="1">
      <c r="A30" s="369" t="str">
        <f>'приложение 1.1 '!A32</f>
        <v>1.1.3.</v>
      </c>
      <c r="B30" s="431" t="str">
        <f>'приложение 1.1 '!B32</f>
        <v>Трансформаторные подстанции 10/6/0,4кВ</v>
      </c>
      <c r="C30" s="447" t="str">
        <f>IF('приложение 1.1 '!G32=2018,'приложение 1.1 '!E32,"-")</f>
        <v>-</v>
      </c>
      <c r="D30" s="447" t="str">
        <f>IF('приложение 1.1 '!G32=2018,'приложение 1.1 '!D32,"-")</f>
        <v>-</v>
      </c>
      <c r="E30" s="447" t="str">
        <f>IF('приложение 1.1 '!G32=2019,'приложение 1.1 '!E32,"-")</f>
        <v>-</v>
      </c>
      <c r="F30" s="447" t="str">
        <f>IF('приложение 1.1 '!G32=2019,'приложение 1.1 '!D32,"-")</f>
        <v>-</v>
      </c>
      <c r="G30" s="447" t="str">
        <f>IF('приложение 1.1 '!G32=2020,'приложение 1.1 '!E32,"-")</f>
        <v>-</v>
      </c>
      <c r="H30" s="447" t="str">
        <f>IF('приложение 1.1 '!G32=2020,'приложение 1.1 '!D32,"-")</f>
        <v>-</v>
      </c>
      <c r="I30" s="447" t="str">
        <f>IF('приложение 1.1 '!G32=2021,'приложение 1.1 '!E32,"-")</f>
        <v>-</v>
      </c>
      <c r="J30" s="447" t="str">
        <f>IF('приложение 1.1 '!G32=2021,'приложение 1.1 '!D32,"-")</f>
        <v>-</v>
      </c>
      <c r="K30" s="447" t="str">
        <f>IF('приложение 1.1 '!G32=2022,'приложение 1.1 '!E32,"-")</f>
        <v>-</v>
      </c>
      <c r="L30" s="447" t="str">
        <f>IF('приложение 1.1 '!G32=2022,'приложение 1.1 '!D32,"-")</f>
        <v>-</v>
      </c>
      <c r="M30" s="447">
        <f t="shared" si="5"/>
        <v>0</v>
      </c>
      <c r="N30" s="447">
        <f t="shared" si="6"/>
        <v>0</v>
      </c>
      <c r="O30" s="447" t="str">
        <f t="shared" si="7"/>
        <v>-</v>
      </c>
      <c r="P30" s="447" t="str">
        <f t="shared" si="8"/>
        <v>-</v>
      </c>
      <c r="Q30" s="447" t="str">
        <f t="shared" si="9"/>
        <v>-</v>
      </c>
      <c r="R30" s="447" t="str">
        <f t="shared" si="10"/>
        <v>-</v>
      </c>
      <c r="S30" s="447" t="str">
        <f t="shared" si="11"/>
        <v>-</v>
      </c>
      <c r="T30" s="447" t="str">
        <f t="shared" si="12"/>
        <v>-</v>
      </c>
      <c r="U30" s="447" t="str">
        <f t="shared" si="13"/>
        <v>-</v>
      </c>
      <c r="V30" s="447" t="str">
        <f t="shared" si="14"/>
        <v>-</v>
      </c>
      <c r="W30" s="447" t="str">
        <f t="shared" si="15"/>
        <v>-</v>
      </c>
      <c r="X30" s="447" t="str">
        <f t="shared" si="16"/>
        <v>-</v>
      </c>
      <c r="Y30" s="447">
        <f t="shared" si="17"/>
        <v>0</v>
      </c>
      <c r="Z30" s="464">
        <f t="shared" si="18"/>
        <v>0</v>
      </c>
      <c r="AA30" s="472">
        <f>'приложение 1.1 '!H32</f>
        <v>0</v>
      </c>
      <c r="AB30" s="472" t="str">
        <f t="shared" si="19"/>
        <v>0</v>
      </c>
      <c r="AC30" s="472" t="str">
        <f t="shared" si="20"/>
        <v>0</v>
      </c>
      <c r="AD30" s="472" t="str">
        <f t="shared" si="21"/>
        <v>0</v>
      </c>
      <c r="AE30" s="472" t="str">
        <f t="shared" si="22"/>
        <v>0</v>
      </c>
      <c r="AF30" s="472" t="str">
        <f t="shared" si="23"/>
        <v>0</v>
      </c>
      <c r="AG30" s="472" t="str">
        <f t="shared" si="24"/>
        <v>0</v>
      </c>
      <c r="AH30" s="472" t="str">
        <f t="shared" si="25"/>
        <v>0</v>
      </c>
      <c r="AI30" s="472" t="str">
        <f t="shared" si="26"/>
        <v>0</v>
      </c>
      <c r="AJ30" s="472" t="str">
        <f t="shared" si="27"/>
        <v>-</v>
      </c>
      <c r="AK30" s="472" t="str">
        <f t="shared" si="28"/>
        <v>-</v>
      </c>
      <c r="AL30" s="472">
        <f>'приложение 1.1 '!X32</f>
        <v>0</v>
      </c>
      <c r="AM30" s="472">
        <f>'приложение 1.1 '!Y32</f>
        <v>0</v>
      </c>
      <c r="AN30" s="472">
        <f>'приложение 1.1 '!Z32</f>
        <v>0</v>
      </c>
      <c r="AO30" s="472">
        <f>'приложение 1.1 '!AA32</f>
        <v>0</v>
      </c>
      <c r="AP30" s="472"/>
      <c r="AQ30" s="472"/>
      <c r="AR30" s="472"/>
      <c r="AS30" s="472"/>
      <c r="AT30" s="472">
        <f>'приложение 1.1 '!W32</f>
        <v>0</v>
      </c>
      <c r="AU30" s="472">
        <f t="shared" si="29"/>
        <v>0</v>
      </c>
    </row>
    <row r="31" spans="1:47" s="53" customFormat="1" ht="31.5">
      <c r="A31" s="369" t="str">
        <f>'приложение 1.1 '!A33</f>
        <v>1.1.3.1</v>
      </c>
      <c r="B31" s="431" t="str">
        <f>'приложение 1.1 '!B33</f>
        <v>Реконструкция ТП - 279 (замена оборудования РУ-10кВ, РУ-0,4кВ, замена 2ТМГ-630кВА)</v>
      </c>
      <c r="C31" s="447">
        <f>IF('приложение 1.1 '!G33=2018,'приложение 1.1 '!E33,"-")</f>
        <v>1.26</v>
      </c>
      <c r="D31" s="447">
        <f>IF('приложение 1.1 '!G33=2018,'приложение 1.1 '!D33,"-")</f>
        <v>0</v>
      </c>
      <c r="E31" s="447" t="str">
        <f>IF('приложение 1.1 '!G33=2019,'приложение 1.1 '!E33,"-")</f>
        <v>-</v>
      </c>
      <c r="F31" s="447" t="str">
        <f>IF('приложение 1.1 '!G33=2019,'приложение 1.1 '!D33,"-")</f>
        <v>-</v>
      </c>
      <c r="G31" s="447" t="str">
        <f>IF('приложение 1.1 '!G33=2020,'приложение 1.1 '!E33,"-")</f>
        <v>-</v>
      </c>
      <c r="H31" s="447" t="str">
        <f>IF('приложение 1.1 '!G33=2020,'приложение 1.1 '!D33,"-")</f>
        <v>-</v>
      </c>
      <c r="I31" s="447" t="str">
        <f>IF('приложение 1.1 '!G33=2021,'приложение 1.1 '!E33,"-")</f>
        <v>-</v>
      </c>
      <c r="J31" s="447" t="str">
        <f>IF('приложение 1.1 '!G33=2021,'приложение 1.1 '!D33,"-")</f>
        <v>-</v>
      </c>
      <c r="K31" s="447" t="str">
        <f>IF('приложение 1.1 '!G33=2022,'приложение 1.1 '!E33,"-")</f>
        <v>-</v>
      </c>
      <c r="L31" s="447" t="str">
        <f>IF('приложение 1.1 '!G33=2022,'приложение 1.1 '!D33,"-")</f>
        <v>-</v>
      </c>
      <c r="M31" s="447">
        <f t="shared" si="5"/>
        <v>1.26</v>
      </c>
      <c r="N31" s="447">
        <f t="shared" si="6"/>
        <v>0</v>
      </c>
      <c r="O31" s="447">
        <f t="shared" si="7"/>
        <v>1.26</v>
      </c>
      <c r="P31" s="447">
        <f t="shared" si="8"/>
        <v>0</v>
      </c>
      <c r="Q31" s="447" t="str">
        <f t="shared" si="9"/>
        <v>-</v>
      </c>
      <c r="R31" s="447" t="str">
        <f t="shared" si="10"/>
        <v>-</v>
      </c>
      <c r="S31" s="447" t="str">
        <f t="shared" si="11"/>
        <v>-</v>
      </c>
      <c r="T31" s="447" t="str">
        <f t="shared" si="12"/>
        <v>-</v>
      </c>
      <c r="U31" s="447" t="str">
        <f t="shared" si="13"/>
        <v>-</v>
      </c>
      <c r="V31" s="447" t="str">
        <f t="shared" si="14"/>
        <v>-</v>
      </c>
      <c r="W31" s="447" t="str">
        <f t="shared" si="15"/>
        <v>-</v>
      </c>
      <c r="X31" s="447" t="str">
        <f t="shared" si="16"/>
        <v>-</v>
      </c>
      <c r="Y31" s="447">
        <f t="shared" si="17"/>
        <v>1.26</v>
      </c>
      <c r="Z31" s="464">
        <f t="shared" si="18"/>
        <v>0</v>
      </c>
      <c r="AA31" s="472">
        <f>'приложение 1.1 '!H33</f>
        <v>2.5824569999999998</v>
      </c>
      <c r="AB31" s="472" t="str">
        <f t="shared" si="19"/>
        <v>0</v>
      </c>
      <c r="AC31" s="472" t="str">
        <f t="shared" si="20"/>
        <v>0</v>
      </c>
      <c r="AD31" s="472" t="str">
        <f t="shared" si="21"/>
        <v>0</v>
      </c>
      <c r="AE31" s="472" t="str">
        <f t="shared" si="22"/>
        <v>0</v>
      </c>
      <c r="AF31" s="472" t="str">
        <f t="shared" si="23"/>
        <v>0</v>
      </c>
      <c r="AG31" s="472" t="str">
        <f t="shared" si="24"/>
        <v>0</v>
      </c>
      <c r="AH31" s="472">
        <f t="shared" si="25"/>
        <v>1.26</v>
      </c>
      <c r="AI31" s="472">
        <f t="shared" si="26"/>
        <v>0</v>
      </c>
      <c r="AJ31" s="472">
        <f t="shared" si="27"/>
        <v>1.26</v>
      </c>
      <c r="AK31" s="472">
        <f t="shared" si="28"/>
        <v>0</v>
      </c>
      <c r="AL31" s="472">
        <f>'приложение 1.1 '!X33</f>
        <v>0</v>
      </c>
      <c r="AM31" s="472">
        <f>'приложение 1.1 '!Y33</f>
        <v>0</v>
      </c>
      <c r="AN31" s="472">
        <f>'приложение 1.1 '!Z33</f>
        <v>0</v>
      </c>
      <c r="AO31" s="472">
        <f>'приложение 1.1 '!AA33</f>
        <v>0</v>
      </c>
      <c r="AP31" s="472"/>
      <c r="AQ31" s="472"/>
      <c r="AR31" s="472"/>
      <c r="AS31" s="472">
        <f>AT31</f>
        <v>2.5824569999999998</v>
      </c>
      <c r="AT31" s="472">
        <f>'приложение 1.1 '!W33</f>
        <v>2.5824569999999998</v>
      </c>
      <c r="AU31" s="472">
        <f t="shared" si="29"/>
        <v>2.5824569999999998</v>
      </c>
    </row>
    <row r="32" spans="1:47" s="53" customFormat="1" ht="31.5">
      <c r="A32" s="369" t="str">
        <f>'приложение 1.1 '!A34</f>
        <v>1.1.3.2</v>
      </c>
      <c r="B32" s="431" t="str">
        <f>'приложение 1.1 '!B34</f>
        <v>Реконструкция ТП - 254 (замена оборудования РУ-10кВ, РУ-0,4кВ, замена 2ТМГ-630кВА)</v>
      </c>
      <c r="C32" s="447">
        <f>IF('приложение 1.1 '!G34=2018,'приложение 1.1 '!E34,"-")</f>
        <v>1.26</v>
      </c>
      <c r="D32" s="447">
        <f>IF('приложение 1.1 '!G34=2018,'приложение 1.1 '!D34,"-")</f>
        <v>0</v>
      </c>
      <c r="E32" s="447" t="str">
        <f>IF('приложение 1.1 '!G34=2019,'приложение 1.1 '!E34,"-")</f>
        <v>-</v>
      </c>
      <c r="F32" s="447" t="str">
        <f>IF('приложение 1.1 '!G34=2019,'приложение 1.1 '!D34,"-")</f>
        <v>-</v>
      </c>
      <c r="G32" s="447" t="str">
        <f>IF('приложение 1.1 '!G34=2020,'приложение 1.1 '!E34,"-")</f>
        <v>-</v>
      </c>
      <c r="H32" s="447" t="str">
        <f>IF('приложение 1.1 '!G34=2020,'приложение 1.1 '!D34,"-")</f>
        <v>-</v>
      </c>
      <c r="I32" s="447" t="str">
        <f>IF('приложение 1.1 '!G34=2021,'приложение 1.1 '!E34,"-")</f>
        <v>-</v>
      </c>
      <c r="J32" s="447" t="str">
        <f>IF('приложение 1.1 '!G34=2021,'приложение 1.1 '!D34,"-")</f>
        <v>-</v>
      </c>
      <c r="K32" s="447" t="str">
        <f>IF('приложение 1.1 '!G34=2022,'приложение 1.1 '!E34,"-")</f>
        <v>-</v>
      </c>
      <c r="L32" s="447" t="str">
        <f>IF('приложение 1.1 '!G34=2022,'приложение 1.1 '!D34,"-")</f>
        <v>-</v>
      </c>
      <c r="M32" s="447">
        <f t="shared" si="5"/>
        <v>1.26</v>
      </c>
      <c r="N32" s="447">
        <f t="shared" si="6"/>
        <v>0</v>
      </c>
      <c r="O32" s="447">
        <f t="shared" si="7"/>
        <v>1.26</v>
      </c>
      <c r="P32" s="447">
        <f t="shared" si="8"/>
        <v>0</v>
      </c>
      <c r="Q32" s="447" t="str">
        <f t="shared" si="9"/>
        <v>-</v>
      </c>
      <c r="R32" s="447" t="str">
        <f t="shared" si="10"/>
        <v>-</v>
      </c>
      <c r="S32" s="447" t="str">
        <f t="shared" si="11"/>
        <v>-</v>
      </c>
      <c r="T32" s="447" t="str">
        <f t="shared" si="12"/>
        <v>-</v>
      </c>
      <c r="U32" s="447" t="str">
        <f t="shared" si="13"/>
        <v>-</v>
      </c>
      <c r="V32" s="447" t="str">
        <f t="shared" si="14"/>
        <v>-</v>
      </c>
      <c r="W32" s="447" t="str">
        <f t="shared" si="15"/>
        <v>-</v>
      </c>
      <c r="X32" s="447" t="str">
        <f t="shared" si="16"/>
        <v>-</v>
      </c>
      <c r="Y32" s="447">
        <f t="shared" si="17"/>
        <v>1.26</v>
      </c>
      <c r="Z32" s="464">
        <f t="shared" si="18"/>
        <v>0</v>
      </c>
      <c r="AA32" s="472">
        <f>'приложение 1.1 '!H34</f>
        <v>2.9328400000000001</v>
      </c>
      <c r="AB32" s="472" t="str">
        <f t="shared" si="19"/>
        <v>0</v>
      </c>
      <c r="AC32" s="472" t="str">
        <f t="shared" si="20"/>
        <v>0</v>
      </c>
      <c r="AD32" s="472" t="str">
        <f t="shared" si="21"/>
        <v>0</v>
      </c>
      <c r="AE32" s="472" t="str">
        <f t="shared" si="22"/>
        <v>0</v>
      </c>
      <c r="AF32" s="472" t="str">
        <f t="shared" si="23"/>
        <v>0</v>
      </c>
      <c r="AG32" s="472" t="str">
        <f t="shared" si="24"/>
        <v>0</v>
      </c>
      <c r="AH32" s="472">
        <f t="shared" si="25"/>
        <v>1.26</v>
      </c>
      <c r="AI32" s="472">
        <f t="shared" si="26"/>
        <v>0</v>
      </c>
      <c r="AJ32" s="472">
        <f t="shared" si="27"/>
        <v>1.26</v>
      </c>
      <c r="AK32" s="472">
        <f t="shared" si="28"/>
        <v>0</v>
      </c>
      <c r="AL32" s="472">
        <f>'приложение 1.1 '!X34</f>
        <v>0</v>
      </c>
      <c r="AM32" s="472">
        <f>'приложение 1.1 '!Y34</f>
        <v>0</v>
      </c>
      <c r="AN32" s="472">
        <f>'приложение 1.1 '!Z34</f>
        <v>0</v>
      </c>
      <c r="AO32" s="472">
        <f>'приложение 1.1 '!AA34</f>
        <v>0</v>
      </c>
      <c r="AP32" s="472"/>
      <c r="AQ32" s="472"/>
      <c r="AR32" s="472"/>
      <c r="AS32" s="472">
        <f t="shared" ref="AS32:AS41" si="30">AT32</f>
        <v>2.9328400000000001</v>
      </c>
      <c r="AT32" s="472">
        <f>'приложение 1.1 '!W34</f>
        <v>2.9328400000000001</v>
      </c>
      <c r="AU32" s="472">
        <f t="shared" si="29"/>
        <v>2.9328400000000001</v>
      </c>
    </row>
    <row r="33" spans="1:47" s="53" customFormat="1" ht="31.5">
      <c r="A33" s="369" t="str">
        <f>'приложение 1.1 '!A35</f>
        <v>1.1.3.3</v>
      </c>
      <c r="B33" s="431" t="str">
        <f>'приложение 1.1 '!B35</f>
        <v>Реконструкция ТП - 255 (замена оборудования РУ-10кВ, РУ-0,4кВ, замена 2ТМГ-630кВА)</v>
      </c>
      <c r="C33" s="447">
        <f>IF('приложение 1.1 '!G35=2018,'приложение 1.1 '!E35,"-")</f>
        <v>1.26</v>
      </c>
      <c r="D33" s="447">
        <f>IF('приложение 1.1 '!G35=2018,'приложение 1.1 '!D35,"-")</f>
        <v>0</v>
      </c>
      <c r="E33" s="447" t="str">
        <f>IF('приложение 1.1 '!G35=2019,'приложение 1.1 '!E35,"-")</f>
        <v>-</v>
      </c>
      <c r="F33" s="447" t="str">
        <f>IF('приложение 1.1 '!G35=2019,'приложение 1.1 '!D35,"-")</f>
        <v>-</v>
      </c>
      <c r="G33" s="447" t="str">
        <f>IF('приложение 1.1 '!G35=2020,'приложение 1.1 '!E35,"-")</f>
        <v>-</v>
      </c>
      <c r="H33" s="447" t="str">
        <f>IF('приложение 1.1 '!G35=2020,'приложение 1.1 '!D35,"-")</f>
        <v>-</v>
      </c>
      <c r="I33" s="447" t="str">
        <f>IF('приложение 1.1 '!G35=2021,'приложение 1.1 '!E35,"-")</f>
        <v>-</v>
      </c>
      <c r="J33" s="447" t="str">
        <f>IF('приложение 1.1 '!G35=2021,'приложение 1.1 '!D35,"-")</f>
        <v>-</v>
      </c>
      <c r="K33" s="447" t="str">
        <f>IF('приложение 1.1 '!G35=2022,'приложение 1.1 '!E35,"-")</f>
        <v>-</v>
      </c>
      <c r="L33" s="447" t="str">
        <f>IF('приложение 1.1 '!G35=2022,'приложение 1.1 '!D35,"-")</f>
        <v>-</v>
      </c>
      <c r="M33" s="447">
        <f t="shared" si="5"/>
        <v>1.26</v>
      </c>
      <c r="N33" s="447">
        <f t="shared" si="6"/>
        <v>0</v>
      </c>
      <c r="O33" s="447">
        <f t="shared" si="7"/>
        <v>1.26</v>
      </c>
      <c r="P33" s="447">
        <f t="shared" si="8"/>
        <v>0</v>
      </c>
      <c r="Q33" s="447" t="str">
        <f t="shared" si="9"/>
        <v>-</v>
      </c>
      <c r="R33" s="447" t="str">
        <f t="shared" si="10"/>
        <v>-</v>
      </c>
      <c r="S33" s="447" t="str">
        <f t="shared" si="11"/>
        <v>-</v>
      </c>
      <c r="T33" s="447" t="str">
        <f t="shared" si="12"/>
        <v>-</v>
      </c>
      <c r="U33" s="447" t="str">
        <f t="shared" si="13"/>
        <v>-</v>
      </c>
      <c r="V33" s="447" t="str">
        <f t="shared" si="14"/>
        <v>-</v>
      </c>
      <c r="W33" s="447" t="str">
        <f t="shared" si="15"/>
        <v>-</v>
      </c>
      <c r="X33" s="447" t="str">
        <f t="shared" si="16"/>
        <v>-</v>
      </c>
      <c r="Y33" s="447">
        <f t="shared" si="17"/>
        <v>1.26</v>
      </c>
      <c r="Z33" s="464">
        <f t="shared" si="18"/>
        <v>0</v>
      </c>
      <c r="AA33" s="472">
        <f>'приложение 1.1 '!H35</f>
        <v>2.7181439999999997</v>
      </c>
      <c r="AB33" s="472" t="str">
        <f t="shared" si="19"/>
        <v>0</v>
      </c>
      <c r="AC33" s="472" t="str">
        <f t="shared" si="20"/>
        <v>0</v>
      </c>
      <c r="AD33" s="472" t="str">
        <f t="shared" si="21"/>
        <v>0</v>
      </c>
      <c r="AE33" s="472" t="str">
        <f t="shared" si="22"/>
        <v>0</v>
      </c>
      <c r="AF33" s="472" t="str">
        <f t="shared" si="23"/>
        <v>0</v>
      </c>
      <c r="AG33" s="472" t="str">
        <f t="shared" si="24"/>
        <v>0</v>
      </c>
      <c r="AH33" s="472">
        <f t="shared" si="25"/>
        <v>1.26</v>
      </c>
      <c r="AI33" s="472">
        <f t="shared" si="26"/>
        <v>0</v>
      </c>
      <c r="AJ33" s="472">
        <f t="shared" si="27"/>
        <v>1.26</v>
      </c>
      <c r="AK33" s="472">
        <f t="shared" si="28"/>
        <v>0</v>
      </c>
      <c r="AL33" s="472">
        <f>'приложение 1.1 '!X35</f>
        <v>0</v>
      </c>
      <c r="AM33" s="472">
        <f>'приложение 1.1 '!Y35</f>
        <v>0</v>
      </c>
      <c r="AN33" s="472">
        <f>'приложение 1.1 '!Z35</f>
        <v>0</v>
      </c>
      <c r="AO33" s="472">
        <f>'приложение 1.1 '!AA35</f>
        <v>0</v>
      </c>
      <c r="AP33" s="472"/>
      <c r="AQ33" s="472"/>
      <c r="AR33" s="472"/>
      <c r="AS33" s="472">
        <f t="shared" si="30"/>
        <v>2.7181439999999997</v>
      </c>
      <c r="AT33" s="472">
        <f>'приложение 1.1 '!W35</f>
        <v>2.7181439999999997</v>
      </c>
      <c r="AU33" s="472">
        <f t="shared" si="29"/>
        <v>2.7181439999999997</v>
      </c>
    </row>
    <row r="34" spans="1:47" s="53" customFormat="1" ht="31.5">
      <c r="A34" s="369" t="str">
        <f>'приложение 1.1 '!A36</f>
        <v>1.1.3.4</v>
      </c>
      <c r="B34" s="431" t="str">
        <f>'приложение 1.1 '!B36</f>
        <v>Реконструкция ТП - 331 (замена оборудования РУ-10кВ, РУ-0,4кВ, замена 2ТМГ-630кВА)</v>
      </c>
      <c r="C34" s="447">
        <f>IF('приложение 1.1 '!G36=2018,'приложение 1.1 '!E36,"-")</f>
        <v>1.26</v>
      </c>
      <c r="D34" s="447">
        <f>IF('приложение 1.1 '!G36=2018,'приложение 1.1 '!D36,"-")</f>
        <v>0</v>
      </c>
      <c r="E34" s="447" t="str">
        <f>IF('приложение 1.1 '!G36=2019,'приложение 1.1 '!E36,"-")</f>
        <v>-</v>
      </c>
      <c r="F34" s="447" t="str">
        <f>IF('приложение 1.1 '!G36=2019,'приложение 1.1 '!D36,"-")</f>
        <v>-</v>
      </c>
      <c r="G34" s="447" t="str">
        <f>IF('приложение 1.1 '!G36=2020,'приложение 1.1 '!E36,"-")</f>
        <v>-</v>
      </c>
      <c r="H34" s="447" t="str">
        <f>IF('приложение 1.1 '!G36=2020,'приложение 1.1 '!D36,"-")</f>
        <v>-</v>
      </c>
      <c r="I34" s="447" t="str">
        <f>IF('приложение 1.1 '!G36=2021,'приложение 1.1 '!E36,"-")</f>
        <v>-</v>
      </c>
      <c r="J34" s="447" t="str">
        <f>IF('приложение 1.1 '!G36=2021,'приложение 1.1 '!D36,"-")</f>
        <v>-</v>
      </c>
      <c r="K34" s="447" t="str">
        <f>IF('приложение 1.1 '!G36=2022,'приложение 1.1 '!E36,"-")</f>
        <v>-</v>
      </c>
      <c r="L34" s="447" t="str">
        <f>IF('приложение 1.1 '!G36=2022,'приложение 1.1 '!D36,"-")</f>
        <v>-</v>
      </c>
      <c r="M34" s="447">
        <f t="shared" si="5"/>
        <v>1.26</v>
      </c>
      <c r="N34" s="447">
        <f t="shared" si="6"/>
        <v>0</v>
      </c>
      <c r="O34" s="447">
        <f t="shared" si="7"/>
        <v>1.26</v>
      </c>
      <c r="P34" s="447">
        <f t="shared" si="8"/>
        <v>0</v>
      </c>
      <c r="Q34" s="447" t="str">
        <f t="shared" si="9"/>
        <v>-</v>
      </c>
      <c r="R34" s="447" t="str">
        <f t="shared" si="10"/>
        <v>-</v>
      </c>
      <c r="S34" s="447" t="str">
        <f t="shared" si="11"/>
        <v>-</v>
      </c>
      <c r="T34" s="447" t="str">
        <f t="shared" si="12"/>
        <v>-</v>
      </c>
      <c r="U34" s="447" t="str">
        <f t="shared" si="13"/>
        <v>-</v>
      </c>
      <c r="V34" s="447" t="str">
        <f t="shared" si="14"/>
        <v>-</v>
      </c>
      <c r="W34" s="447" t="str">
        <f t="shared" si="15"/>
        <v>-</v>
      </c>
      <c r="X34" s="447" t="str">
        <f t="shared" si="16"/>
        <v>-</v>
      </c>
      <c r="Y34" s="447">
        <f t="shared" si="17"/>
        <v>1.26</v>
      </c>
      <c r="Z34" s="464">
        <f t="shared" si="18"/>
        <v>0</v>
      </c>
      <c r="AA34" s="472">
        <f>'приложение 1.1 '!H36</f>
        <v>2.9328400000000001</v>
      </c>
      <c r="AB34" s="472" t="str">
        <f t="shared" si="19"/>
        <v>0</v>
      </c>
      <c r="AC34" s="472" t="str">
        <f t="shared" si="20"/>
        <v>0</v>
      </c>
      <c r="AD34" s="472" t="str">
        <f t="shared" si="21"/>
        <v>0</v>
      </c>
      <c r="AE34" s="472" t="str">
        <f t="shared" si="22"/>
        <v>0</v>
      </c>
      <c r="AF34" s="472" t="str">
        <f t="shared" si="23"/>
        <v>0</v>
      </c>
      <c r="AG34" s="472" t="str">
        <f t="shared" si="24"/>
        <v>0</v>
      </c>
      <c r="AH34" s="472">
        <f t="shared" si="25"/>
        <v>1.26</v>
      </c>
      <c r="AI34" s="472">
        <f t="shared" si="26"/>
        <v>0</v>
      </c>
      <c r="AJ34" s="472">
        <f t="shared" si="27"/>
        <v>1.26</v>
      </c>
      <c r="AK34" s="472">
        <f t="shared" si="28"/>
        <v>0</v>
      </c>
      <c r="AL34" s="472">
        <f>'приложение 1.1 '!X36</f>
        <v>0</v>
      </c>
      <c r="AM34" s="472">
        <f>'приложение 1.1 '!Y36</f>
        <v>0</v>
      </c>
      <c r="AN34" s="472">
        <f>'приложение 1.1 '!Z36</f>
        <v>0</v>
      </c>
      <c r="AO34" s="472">
        <f>'приложение 1.1 '!AA36</f>
        <v>0</v>
      </c>
      <c r="AP34" s="472"/>
      <c r="AQ34" s="472"/>
      <c r="AR34" s="472"/>
      <c r="AS34" s="472">
        <f t="shared" si="30"/>
        <v>2.9328400000000001</v>
      </c>
      <c r="AT34" s="472">
        <f>'приложение 1.1 '!W36</f>
        <v>2.9328400000000001</v>
      </c>
      <c r="AU34" s="472">
        <f t="shared" si="29"/>
        <v>2.9328400000000001</v>
      </c>
    </row>
    <row r="35" spans="1:47" s="53" customFormat="1" ht="31.5">
      <c r="A35" s="369" t="str">
        <f>'приложение 1.1 '!A37</f>
        <v>1.1.3.5</v>
      </c>
      <c r="B35" s="431" t="str">
        <f>'приложение 1.1 '!B37</f>
        <v>Реконструкция ТП - 332 (замена оборудования РУ-10кВ, РУ-0,4кВ, замена 2ТМГ-630кВА)</v>
      </c>
      <c r="C35" s="447">
        <f>IF('приложение 1.1 '!G37=2018,'приложение 1.1 '!E37,"-")</f>
        <v>1.26</v>
      </c>
      <c r="D35" s="447">
        <f>IF('приложение 1.1 '!G37=2018,'приложение 1.1 '!D37,"-")</f>
        <v>0</v>
      </c>
      <c r="E35" s="447" t="str">
        <f>IF('приложение 1.1 '!G37=2019,'приложение 1.1 '!E37,"-")</f>
        <v>-</v>
      </c>
      <c r="F35" s="447" t="str">
        <f>IF('приложение 1.1 '!G37=2019,'приложение 1.1 '!D37,"-")</f>
        <v>-</v>
      </c>
      <c r="G35" s="447" t="str">
        <f>IF('приложение 1.1 '!G37=2020,'приложение 1.1 '!E37,"-")</f>
        <v>-</v>
      </c>
      <c r="H35" s="447" t="str">
        <f>IF('приложение 1.1 '!G37=2020,'приложение 1.1 '!D37,"-")</f>
        <v>-</v>
      </c>
      <c r="I35" s="447" t="str">
        <f>IF('приложение 1.1 '!G37=2021,'приложение 1.1 '!E37,"-")</f>
        <v>-</v>
      </c>
      <c r="J35" s="447" t="str">
        <f>IF('приложение 1.1 '!G37=2021,'приложение 1.1 '!D37,"-")</f>
        <v>-</v>
      </c>
      <c r="K35" s="447" t="str">
        <f>IF('приложение 1.1 '!G37=2022,'приложение 1.1 '!E37,"-")</f>
        <v>-</v>
      </c>
      <c r="L35" s="447" t="str">
        <f>IF('приложение 1.1 '!G37=2022,'приложение 1.1 '!D37,"-")</f>
        <v>-</v>
      </c>
      <c r="M35" s="447">
        <f t="shared" si="5"/>
        <v>1.26</v>
      </c>
      <c r="N35" s="447">
        <f t="shared" si="6"/>
        <v>0</v>
      </c>
      <c r="O35" s="447">
        <f t="shared" si="7"/>
        <v>1.26</v>
      </c>
      <c r="P35" s="447">
        <f t="shared" si="8"/>
        <v>0</v>
      </c>
      <c r="Q35" s="447" t="str">
        <f t="shared" si="9"/>
        <v>-</v>
      </c>
      <c r="R35" s="447" t="str">
        <f t="shared" si="10"/>
        <v>-</v>
      </c>
      <c r="S35" s="447" t="str">
        <f t="shared" si="11"/>
        <v>-</v>
      </c>
      <c r="T35" s="447" t="str">
        <f t="shared" si="12"/>
        <v>-</v>
      </c>
      <c r="U35" s="447" t="str">
        <f t="shared" si="13"/>
        <v>-</v>
      </c>
      <c r="V35" s="447" t="str">
        <f t="shared" si="14"/>
        <v>-</v>
      </c>
      <c r="W35" s="447" t="str">
        <f t="shared" si="15"/>
        <v>-</v>
      </c>
      <c r="X35" s="447" t="str">
        <f t="shared" si="16"/>
        <v>-</v>
      </c>
      <c r="Y35" s="447">
        <f t="shared" si="17"/>
        <v>1.26</v>
      </c>
      <c r="Z35" s="464">
        <f t="shared" si="18"/>
        <v>0</v>
      </c>
      <c r="AA35" s="472">
        <f>'приложение 1.1 '!H37</f>
        <v>2.5824569999999998</v>
      </c>
      <c r="AB35" s="472" t="str">
        <f t="shared" si="19"/>
        <v>0</v>
      </c>
      <c r="AC35" s="472" t="str">
        <f t="shared" si="20"/>
        <v>0</v>
      </c>
      <c r="AD35" s="472" t="str">
        <f t="shared" si="21"/>
        <v>0</v>
      </c>
      <c r="AE35" s="472" t="str">
        <f t="shared" si="22"/>
        <v>0</v>
      </c>
      <c r="AF35" s="472" t="str">
        <f t="shared" si="23"/>
        <v>0</v>
      </c>
      <c r="AG35" s="472" t="str">
        <f t="shared" si="24"/>
        <v>0</v>
      </c>
      <c r="AH35" s="472">
        <f t="shared" si="25"/>
        <v>1.26</v>
      </c>
      <c r="AI35" s="472">
        <f t="shared" si="26"/>
        <v>0</v>
      </c>
      <c r="AJ35" s="472">
        <f t="shared" si="27"/>
        <v>1.26</v>
      </c>
      <c r="AK35" s="472">
        <f t="shared" si="28"/>
        <v>0</v>
      </c>
      <c r="AL35" s="472">
        <f>'приложение 1.1 '!X37</f>
        <v>0</v>
      </c>
      <c r="AM35" s="472">
        <f>'приложение 1.1 '!Y37</f>
        <v>0</v>
      </c>
      <c r="AN35" s="472">
        <f>'приложение 1.1 '!Z37</f>
        <v>0</v>
      </c>
      <c r="AO35" s="472">
        <f>'приложение 1.1 '!AA37</f>
        <v>0</v>
      </c>
      <c r="AP35" s="472"/>
      <c r="AQ35" s="472"/>
      <c r="AR35" s="472"/>
      <c r="AS35" s="472">
        <f t="shared" si="30"/>
        <v>2.5824569999999998</v>
      </c>
      <c r="AT35" s="472">
        <f>'приложение 1.1 '!W37</f>
        <v>2.5824569999999998</v>
      </c>
      <c r="AU35" s="472">
        <f t="shared" si="29"/>
        <v>2.5824569999999998</v>
      </c>
    </row>
    <row r="36" spans="1:47" s="53" customFormat="1" ht="31.5">
      <c r="A36" s="369" t="str">
        <f>'приложение 1.1 '!A38</f>
        <v>1.1.3.6</v>
      </c>
      <c r="B36" s="431" t="str">
        <f>'приложение 1.1 '!B38</f>
        <v>Реконструкция ТП - 333 (замена оборудования РУ-10кВ, РУ-0,4кВ, замена 2ТМГ-630кВА)</v>
      </c>
      <c r="C36" s="447">
        <f>IF('приложение 1.1 '!G38=2018,'приложение 1.1 '!E38,"-")</f>
        <v>1.26</v>
      </c>
      <c r="D36" s="447">
        <f>IF('приложение 1.1 '!G38=2018,'приложение 1.1 '!D38,"-")</f>
        <v>0</v>
      </c>
      <c r="E36" s="447" t="str">
        <f>IF('приложение 1.1 '!G38=2019,'приложение 1.1 '!E38,"-")</f>
        <v>-</v>
      </c>
      <c r="F36" s="447" t="str">
        <f>IF('приложение 1.1 '!G38=2019,'приложение 1.1 '!D38,"-")</f>
        <v>-</v>
      </c>
      <c r="G36" s="447" t="str">
        <f>IF('приложение 1.1 '!G38=2020,'приложение 1.1 '!E38,"-")</f>
        <v>-</v>
      </c>
      <c r="H36" s="447" t="str">
        <f>IF('приложение 1.1 '!G38=2020,'приложение 1.1 '!D38,"-")</f>
        <v>-</v>
      </c>
      <c r="I36" s="447" t="str">
        <f>IF('приложение 1.1 '!G38=2021,'приложение 1.1 '!E38,"-")</f>
        <v>-</v>
      </c>
      <c r="J36" s="447" t="str">
        <f>IF('приложение 1.1 '!G38=2021,'приложение 1.1 '!D38,"-")</f>
        <v>-</v>
      </c>
      <c r="K36" s="447" t="str">
        <f>IF('приложение 1.1 '!G38=2022,'приложение 1.1 '!E38,"-")</f>
        <v>-</v>
      </c>
      <c r="L36" s="447" t="str">
        <f>IF('приложение 1.1 '!G38=2022,'приложение 1.1 '!D38,"-")</f>
        <v>-</v>
      </c>
      <c r="M36" s="447">
        <f t="shared" si="5"/>
        <v>1.26</v>
      </c>
      <c r="N36" s="447">
        <f t="shared" si="6"/>
        <v>0</v>
      </c>
      <c r="O36" s="447">
        <f t="shared" si="7"/>
        <v>1.26</v>
      </c>
      <c r="P36" s="447">
        <f t="shared" si="8"/>
        <v>0</v>
      </c>
      <c r="Q36" s="447" t="str">
        <f t="shared" si="9"/>
        <v>-</v>
      </c>
      <c r="R36" s="447" t="str">
        <f t="shared" si="10"/>
        <v>-</v>
      </c>
      <c r="S36" s="447" t="str">
        <f t="shared" si="11"/>
        <v>-</v>
      </c>
      <c r="T36" s="447" t="str">
        <f t="shared" si="12"/>
        <v>-</v>
      </c>
      <c r="U36" s="447" t="str">
        <f t="shared" si="13"/>
        <v>-</v>
      </c>
      <c r="V36" s="447" t="str">
        <f t="shared" si="14"/>
        <v>-</v>
      </c>
      <c r="W36" s="447" t="str">
        <f t="shared" si="15"/>
        <v>-</v>
      </c>
      <c r="X36" s="447" t="str">
        <f t="shared" si="16"/>
        <v>-</v>
      </c>
      <c r="Y36" s="447">
        <f t="shared" si="17"/>
        <v>1.26</v>
      </c>
      <c r="Z36" s="464">
        <f t="shared" si="18"/>
        <v>0</v>
      </c>
      <c r="AA36" s="472">
        <f>'приложение 1.1 '!H38</f>
        <v>2.5824569999999998</v>
      </c>
      <c r="AB36" s="472" t="str">
        <f t="shared" si="19"/>
        <v>0</v>
      </c>
      <c r="AC36" s="472" t="str">
        <f t="shared" si="20"/>
        <v>0</v>
      </c>
      <c r="AD36" s="472" t="str">
        <f t="shared" si="21"/>
        <v>0</v>
      </c>
      <c r="AE36" s="472" t="str">
        <f t="shared" si="22"/>
        <v>0</v>
      </c>
      <c r="AF36" s="472" t="str">
        <f t="shared" si="23"/>
        <v>0</v>
      </c>
      <c r="AG36" s="472" t="str">
        <f t="shared" si="24"/>
        <v>0</v>
      </c>
      <c r="AH36" s="472">
        <f t="shared" si="25"/>
        <v>1.26</v>
      </c>
      <c r="AI36" s="472">
        <f t="shared" si="26"/>
        <v>0</v>
      </c>
      <c r="AJ36" s="472">
        <f t="shared" si="27"/>
        <v>1.26</v>
      </c>
      <c r="AK36" s="472">
        <f t="shared" si="28"/>
        <v>0</v>
      </c>
      <c r="AL36" s="472">
        <f>'приложение 1.1 '!X38</f>
        <v>0</v>
      </c>
      <c r="AM36" s="472">
        <f>'приложение 1.1 '!Y38</f>
        <v>0</v>
      </c>
      <c r="AN36" s="472">
        <f>'приложение 1.1 '!Z38</f>
        <v>0</v>
      </c>
      <c r="AO36" s="472">
        <f>'приложение 1.1 '!AA38</f>
        <v>0</v>
      </c>
      <c r="AP36" s="472"/>
      <c r="AQ36" s="472"/>
      <c r="AR36" s="472"/>
      <c r="AS36" s="472">
        <f t="shared" si="30"/>
        <v>2.5824569999999998</v>
      </c>
      <c r="AT36" s="472">
        <f>'приложение 1.1 '!W38</f>
        <v>2.5824569999999998</v>
      </c>
      <c r="AU36" s="472">
        <f t="shared" si="29"/>
        <v>2.5824569999999998</v>
      </c>
    </row>
    <row r="37" spans="1:47" s="53" customFormat="1" ht="31.5">
      <c r="A37" s="369" t="str">
        <f>'приложение 1.1 '!A39</f>
        <v>1.1.3.7</v>
      </c>
      <c r="B37" s="431" t="str">
        <f>'приложение 1.1 '!B39</f>
        <v>Реконструкция ТП - 334 (замена оборудования РУ-10кВ, РУ-0,4кВ, замена 2ТМГ-630кВА)</v>
      </c>
      <c r="C37" s="447">
        <f>IF('приложение 1.1 '!G39=2018,'приложение 1.1 '!E39,"-")</f>
        <v>1.26</v>
      </c>
      <c r="D37" s="447">
        <f>IF('приложение 1.1 '!G39=2018,'приложение 1.1 '!D39,"-")</f>
        <v>0</v>
      </c>
      <c r="E37" s="447" t="str">
        <f>IF('приложение 1.1 '!G39=2019,'приложение 1.1 '!E39,"-")</f>
        <v>-</v>
      </c>
      <c r="F37" s="447" t="str">
        <f>IF('приложение 1.1 '!G39=2019,'приложение 1.1 '!D39,"-")</f>
        <v>-</v>
      </c>
      <c r="G37" s="447" t="str">
        <f>IF('приложение 1.1 '!G39=2020,'приложение 1.1 '!E39,"-")</f>
        <v>-</v>
      </c>
      <c r="H37" s="447" t="str">
        <f>IF('приложение 1.1 '!G39=2020,'приложение 1.1 '!D39,"-")</f>
        <v>-</v>
      </c>
      <c r="I37" s="447" t="str">
        <f>IF('приложение 1.1 '!G39=2021,'приложение 1.1 '!E39,"-")</f>
        <v>-</v>
      </c>
      <c r="J37" s="447" t="str">
        <f>IF('приложение 1.1 '!G39=2021,'приложение 1.1 '!D39,"-")</f>
        <v>-</v>
      </c>
      <c r="K37" s="447" t="str">
        <f>IF('приложение 1.1 '!G39=2022,'приложение 1.1 '!E39,"-")</f>
        <v>-</v>
      </c>
      <c r="L37" s="447" t="str">
        <f>IF('приложение 1.1 '!G39=2022,'приложение 1.1 '!D39,"-")</f>
        <v>-</v>
      </c>
      <c r="M37" s="447">
        <f t="shared" si="5"/>
        <v>1.26</v>
      </c>
      <c r="N37" s="447">
        <f t="shared" si="6"/>
        <v>0</v>
      </c>
      <c r="O37" s="447">
        <f t="shared" si="7"/>
        <v>1.26</v>
      </c>
      <c r="P37" s="447">
        <f t="shared" si="8"/>
        <v>0</v>
      </c>
      <c r="Q37" s="447" t="str">
        <f t="shared" si="9"/>
        <v>-</v>
      </c>
      <c r="R37" s="447" t="str">
        <f t="shared" si="10"/>
        <v>-</v>
      </c>
      <c r="S37" s="447" t="str">
        <f t="shared" si="11"/>
        <v>-</v>
      </c>
      <c r="T37" s="447" t="str">
        <f t="shared" si="12"/>
        <v>-</v>
      </c>
      <c r="U37" s="447" t="str">
        <f t="shared" si="13"/>
        <v>-</v>
      </c>
      <c r="V37" s="447" t="str">
        <f t="shared" si="14"/>
        <v>-</v>
      </c>
      <c r="W37" s="447" t="str">
        <f t="shared" si="15"/>
        <v>-</v>
      </c>
      <c r="X37" s="447" t="str">
        <f t="shared" si="16"/>
        <v>-</v>
      </c>
      <c r="Y37" s="447">
        <f t="shared" si="17"/>
        <v>1.26</v>
      </c>
      <c r="Z37" s="464">
        <f t="shared" si="18"/>
        <v>0</v>
      </c>
      <c r="AA37" s="472">
        <f>'приложение 1.1 '!H39</f>
        <v>2.7181439999999997</v>
      </c>
      <c r="AB37" s="472" t="str">
        <f t="shared" si="19"/>
        <v>0</v>
      </c>
      <c r="AC37" s="472" t="str">
        <f t="shared" si="20"/>
        <v>0</v>
      </c>
      <c r="AD37" s="472" t="str">
        <f t="shared" si="21"/>
        <v>0</v>
      </c>
      <c r="AE37" s="472" t="str">
        <f t="shared" si="22"/>
        <v>0</v>
      </c>
      <c r="AF37" s="472" t="str">
        <f t="shared" si="23"/>
        <v>0</v>
      </c>
      <c r="AG37" s="472" t="str">
        <f t="shared" si="24"/>
        <v>0</v>
      </c>
      <c r="AH37" s="472">
        <f t="shared" si="25"/>
        <v>1.26</v>
      </c>
      <c r="AI37" s="472">
        <f t="shared" si="26"/>
        <v>0</v>
      </c>
      <c r="AJ37" s="472">
        <f t="shared" si="27"/>
        <v>1.26</v>
      </c>
      <c r="AK37" s="472">
        <f t="shared" si="28"/>
        <v>0</v>
      </c>
      <c r="AL37" s="472">
        <f>'приложение 1.1 '!X39</f>
        <v>0</v>
      </c>
      <c r="AM37" s="472">
        <f>'приложение 1.1 '!Y39</f>
        <v>0</v>
      </c>
      <c r="AN37" s="472">
        <f>'приложение 1.1 '!Z39</f>
        <v>0</v>
      </c>
      <c r="AO37" s="472">
        <f>'приложение 1.1 '!AA39</f>
        <v>0</v>
      </c>
      <c r="AP37" s="472"/>
      <c r="AQ37" s="472"/>
      <c r="AR37" s="472"/>
      <c r="AS37" s="472">
        <f t="shared" si="30"/>
        <v>2.7181439999999997</v>
      </c>
      <c r="AT37" s="472">
        <f>'приложение 1.1 '!W39</f>
        <v>2.7181439999999997</v>
      </c>
      <c r="AU37" s="472">
        <f t="shared" si="29"/>
        <v>2.7181439999999997</v>
      </c>
    </row>
    <row r="38" spans="1:47" s="53" customFormat="1" ht="31.5">
      <c r="A38" s="369" t="str">
        <f>'приложение 1.1 '!A40</f>
        <v>1.1.3.8</v>
      </c>
      <c r="B38" s="431" t="str">
        <f>'приложение 1.1 '!B40</f>
        <v>Реконструкция ТП - 335 (замена оборудования РУ-10кВ, РУ-0,4кВ, замена 2ТМГ-630кВА)</v>
      </c>
      <c r="C38" s="447">
        <f>IF('приложение 1.1 '!G40=2018,'приложение 1.1 '!E40,"-")</f>
        <v>1.26</v>
      </c>
      <c r="D38" s="447">
        <f>IF('приложение 1.1 '!G40=2018,'приложение 1.1 '!D40,"-")</f>
        <v>0</v>
      </c>
      <c r="E38" s="447" t="str">
        <f>IF('приложение 1.1 '!G40=2019,'приложение 1.1 '!E40,"-")</f>
        <v>-</v>
      </c>
      <c r="F38" s="447" t="str">
        <f>IF('приложение 1.1 '!G40=2019,'приложение 1.1 '!D40,"-")</f>
        <v>-</v>
      </c>
      <c r="G38" s="447" t="str">
        <f>IF('приложение 1.1 '!G40=2020,'приложение 1.1 '!E40,"-")</f>
        <v>-</v>
      </c>
      <c r="H38" s="447" t="str">
        <f>IF('приложение 1.1 '!G40=2020,'приложение 1.1 '!D40,"-")</f>
        <v>-</v>
      </c>
      <c r="I38" s="447" t="str">
        <f>IF('приложение 1.1 '!G40=2021,'приложение 1.1 '!E40,"-")</f>
        <v>-</v>
      </c>
      <c r="J38" s="447" t="str">
        <f>IF('приложение 1.1 '!G40=2021,'приложение 1.1 '!D40,"-")</f>
        <v>-</v>
      </c>
      <c r="K38" s="447" t="str">
        <f>IF('приложение 1.1 '!G40=2022,'приложение 1.1 '!E40,"-")</f>
        <v>-</v>
      </c>
      <c r="L38" s="447" t="str">
        <f>IF('приложение 1.1 '!G40=2022,'приложение 1.1 '!D40,"-")</f>
        <v>-</v>
      </c>
      <c r="M38" s="447">
        <f t="shared" si="5"/>
        <v>1.26</v>
      </c>
      <c r="N38" s="447">
        <f t="shared" si="6"/>
        <v>0</v>
      </c>
      <c r="O38" s="447">
        <f t="shared" si="7"/>
        <v>1.26</v>
      </c>
      <c r="P38" s="447">
        <f t="shared" si="8"/>
        <v>0</v>
      </c>
      <c r="Q38" s="447" t="str">
        <f t="shared" si="9"/>
        <v>-</v>
      </c>
      <c r="R38" s="447" t="str">
        <f t="shared" si="10"/>
        <v>-</v>
      </c>
      <c r="S38" s="447" t="str">
        <f t="shared" si="11"/>
        <v>-</v>
      </c>
      <c r="T38" s="447" t="str">
        <f t="shared" si="12"/>
        <v>-</v>
      </c>
      <c r="U38" s="447" t="str">
        <f t="shared" si="13"/>
        <v>-</v>
      </c>
      <c r="V38" s="447" t="str">
        <f t="shared" si="14"/>
        <v>-</v>
      </c>
      <c r="W38" s="447" t="str">
        <f t="shared" si="15"/>
        <v>-</v>
      </c>
      <c r="X38" s="447" t="str">
        <f t="shared" si="16"/>
        <v>-</v>
      </c>
      <c r="Y38" s="447">
        <f t="shared" si="17"/>
        <v>1.26</v>
      </c>
      <c r="Z38" s="464">
        <f t="shared" si="18"/>
        <v>0</v>
      </c>
      <c r="AA38" s="472">
        <f>'приложение 1.1 '!H40</f>
        <v>2.7181439999999997</v>
      </c>
      <c r="AB38" s="472" t="str">
        <f t="shared" si="19"/>
        <v>0</v>
      </c>
      <c r="AC38" s="472" t="str">
        <f t="shared" si="20"/>
        <v>0</v>
      </c>
      <c r="AD38" s="472" t="str">
        <f t="shared" si="21"/>
        <v>0</v>
      </c>
      <c r="AE38" s="472" t="str">
        <f t="shared" si="22"/>
        <v>0</v>
      </c>
      <c r="AF38" s="472" t="str">
        <f t="shared" si="23"/>
        <v>0</v>
      </c>
      <c r="AG38" s="472" t="str">
        <f t="shared" si="24"/>
        <v>0</v>
      </c>
      <c r="AH38" s="472">
        <f t="shared" si="25"/>
        <v>1.26</v>
      </c>
      <c r="AI38" s="472">
        <f t="shared" si="26"/>
        <v>0</v>
      </c>
      <c r="AJ38" s="472">
        <f t="shared" si="27"/>
        <v>1.26</v>
      </c>
      <c r="AK38" s="472">
        <f t="shared" si="28"/>
        <v>0</v>
      </c>
      <c r="AL38" s="472">
        <f>'приложение 1.1 '!X40</f>
        <v>0</v>
      </c>
      <c r="AM38" s="472">
        <f>'приложение 1.1 '!Y40</f>
        <v>0</v>
      </c>
      <c r="AN38" s="472">
        <f>'приложение 1.1 '!Z40</f>
        <v>0</v>
      </c>
      <c r="AO38" s="472">
        <f>'приложение 1.1 '!AA40</f>
        <v>0</v>
      </c>
      <c r="AP38" s="472"/>
      <c r="AQ38" s="472"/>
      <c r="AR38" s="472"/>
      <c r="AS38" s="472">
        <f t="shared" si="30"/>
        <v>2.7181439999999997</v>
      </c>
      <c r="AT38" s="472">
        <f>'приложение 1.1 '!W40</f>
        <v>2.7181439999999997</v>
      </c>
      <c r="AU38" s="472">
        <f t="shared" si="29"/>
        <v>2.7181439999999997</v>
      </c>
    </row>
    <row r="39" spans="1:47" s="53" customFormat="1" ht="31.5">
      <c r="A39" s="369" t="str">
        <f>'приложение 1.1 '!A41</f>
        <v>1.1.3.9</v>
      </c>
      <c r="B39" s="431" t="str">
        <f>'приложение 1.1 '!B41</f>
        <v>Реконструкция ТП - 337 (замена оборудования РУ-10кВ, РУ-0,4кВ, замена 2ТМГ-630кВА)</v>
      </c>
      <c r="C39" s="447">
        <f>IF('приложение 1.1 '!G41=2018,'приложение 1.1 '!E41,"-")</f>
        <v>1.26</v>
      </c>
      <c r="D39" s="447">
        <f>IF('приложение 1.1 '!G41=2018,'приложение 1.1 '!D41,"-")</f>
        <v>0</v>
      </c>
      <c r="E39" s="447" t="str">
        <f>IF('приложение 1.1 '!G41=2019,'приложение 1.1 '!E41,"-")</f>
        <v>-</v>
      </c>
      <c r="F39" s="447" t="str">
        <f>IF('приложение 1.1 '!G41=2019,'приложение 1.1 '!D41,"-")</f>
        <v>-</v>
      </c>
      <c r="G39" s="447" t="str">
        <f>IF('приложение 1.1 '!G41=2020,'приложение 1.1 '!E41,"-")</f>
        <v>-</v>
      </c>
      <c r="H39" s="447" t="str">
        <f>IF('приложение 1.1 '!G41=2020,'приложение 1.1 '!D41,"-")</f>
        <v>-</v>
      </c>
      <c r="I39" s="447" t="str">
        <f>IF('приложение 1.1 '!G41=2021,'приложение 1.1 '!E41,"-")</f>
        <v>-</v>
      </c>
      <c r="J39" s="447" t="str">
        <f>IF('приложение 1.1 '!G41=2021,'приложение 1.1 '!D41,"-")</f>
        <v>-</v>
      </c>
      <c r="K39" s="447" t="str">
        <f>IF('приложение 1.1 '!G41=2022,'приложение 1.1 '!E41,"-")</f>
        <v>-</v>
      </c>
      <c r="L39" s="447" t="str">
        <f>IF('приложение 1.1 '!G41=2022,'приложение 1.1 '!D41,"-")</f>
        <v>-</v>
      </c>
      <c r="M39" s="447">
        <f t="shared" si="5"/>
        <v>1.26</v>
      </c>
      <c r="N39" s="447">
        <f t="shared" si="6"/>
        <v>0</v>
      </c>
      <c r="O39" s="447">
        <f t="shared" si="7"/>
        <v>1.26</v>
      </c>
      <c r="P39" s="447">
        <f t="shared" si="8"/>
        <v>0</v>
      </c>
      <c r="Q39" s="447" t="str">
        <f t="shared" si="9"/>
        <v>-</v>
      </c>
      <c r="R39" s="447" t="str">
        <f t="shared" si="10"/>
        <v>-</v>
      </c>
      <c r="S39" s="447" t="str">
        <f t="shared" si="11"/>
        <v>-</v>
      </c>
      <c r="T39" s="447" t="str">
        <f t="shared" si="12"/>
        <v>-</v>
      </c>
      <c r="U39" s="447" t="str">
        <f t="shared" si="13"/>
        <v>-</v>
      </c>
      <c r="V39" s="447" t="str">
        <f t="shared" si="14"/>
        <v>-</v>
      </c>
      <c r="W39" s="447" t="str">
        <f t="shared" si="15"/>
        <v>-</v>
      </c>
      <c r="X39" s="447" t="str">
        <f t="shared" si="16"/>
        <v>-</v>
      </c>
      <c r="Y39" s="447">
        <f t="shared" si="17"/>
        <v>1.26</v>
      </c>
      <c r="Z39" s="464">
        <f t="shared" si="18"/>
        <v>0</v>
      </c>
      <c r="AA39" s="472">
        <f>'приложение 1.1 '!H41</f>
        <v>2.7181439999999997</v>
      </c>
      <c r="AB39" s="472" t="str">
        <f t="shared" si="19"/>
        <v>0</v>
      </c>
      <c r="AC39" s="472" t="str">
        <f t="shared" si="20"/>
        <v>0</v>
      </c>
      <c r="AD39" s="472" t="str">
        <f t="shared" si="21"/>
        <v>0</v>
      </c>
      <c r="AE39" s="472" t="str">
        <f t="shared" si="22"/>
        <v>0</v>
      </c>
      <c r="AF39" s="472" t="str">
        <f t="shared" si="23"/>
        <v>0</v>
      </c>
      <c r="AG39" s="472" t="str">
        <f t="shared" si="24"/>
        <v>0</v>
      </c>
      <c r="AH39" s="472">
        <f t="shared" si="25"/>
        <v>1.26</v>
      </c>
      <c r="AI39" s="472">
        <f t="shared" si="26"/>
        <v>0</v>
      </c>
      <c r="AJ39" s="472">
        <f t="shared" si="27"/>
        <v>1.26</v>
      </c>
      <c r="AK39" s="472">
        <f t="shared" si="28"/>
        <v>0</v>
      </c>
      <c r="AL39" s="472">
        <f>'приложение 1.1 '!X41</f>
        <v>0</v>
      </c>
      <c r="AM39" s="472">
        <f>'приложение 1.1 '!Y41</f>
        <v>0</v>
      </c>
      <c r="AN39" s="472">
        <f>'приложение 1.1 '!Z41</f>
        <v>0</v>
      </c>
      <c r="AO39" s="472">
        <f>'приложение 1.1 '!AA41</f>
        <v>0</v>
      </c>
      <c r="AP39" s="472"/>
      <c r="AQ39" s="472"/>
      <c r="AR39" s="472"/>
      <c r="AS39" s="472">
        <f t="shared" si="30"/>
        <v>2.7181439999999997</v>
      </c>
      <c r="AT39" s="472">
        <f>'приложение 1.1 '!W41</f>
        <v>2.7181439999999997</v>
      </c>
      <c r="AU39" s="472">
        <f t="shared" si="29"/>
        <v>2.7181439999999997</v>
      </c>
    </row>
    <row r="40" spans="1:47" s="53" customFormat="1" ht="31.5">
      <c r="A40" s="369" t="str">
        <f>'приложение 1.1 '!A42</f>
        <v>1.1.3.10</v>
      </c>
      <c r="B40" s="431" t="str">
        <f>'приложение 1.1 '!B42</f>
        <v>Реконструкция ТП - 338 (замена оборудования РУ-10кВ, РУ-0,4кВ, замена 2ТМГ-630кВА)</v>
      </c>
      <c r="C40" s="447">
        <f>IF('приложение 1.1 '!G42=2018,'приложение 1.1 '!E42,"-")</f>
        <v>1.26</v>
      </c>
      <c r="D40" s="447">
        <f>IF('приложение 1.1 '!G42=2018,'приложение 1.1 '!D42,"-")</f>
        <v>0</v>
      </c>
      <c r="E40" s="447" t="str">
        <f>IF('приложение 1.1 '!G42=2019,'приложение 1.1 '!E42,"-")</f>
        <v>-</v>
      </c>
      <c r="F40" s="447" t="str">
        <f>IF('приложение 1.1 '!G42=2019,'приложение 1.1 '!D42,"-")</f>
        <v>-</v>
      </c>
      <c r="G40" s="447" t="str">
        <f>IF('приложение 1.1 '!G42=2020,'приложение 1.1 '!E42,"-")</f>
        <v>-</v>
      </c>
      <c r="H40" s="447" t="str">
        <f>IF('приложение 1.1 '!G42=2020,'приложение 1.1 '!D42,"-")</f>
        <v>-</v>
      </c>
      <c r="I40" s="447" t="str">
        <f>IF('приложение 1.1 '!G42=2021,'приложение 1.1 '!E42,"-")</f>
        <v>-</v>
      </c>
      <c r="J40" s="447" t="str">
        <f>IF('приложение 1.1 '!G42=2021,'приложение 1.1 '!D42,"-")</f>
        <v>-</v>
      </c>
      <c r="K40" s="447" t="str">
        <f>IF('приложение 1.1 '!G42=2022,'приложение 1.1 '!E42,"-")</f>
        <v>-</v>
      </c>
      <c r="L40" s="447" t="str">
        <f>IF('приложение 1.1 '!G42=2022,'приложение 1.1 '!D42,"-")</f>
        <v>-</v>
      </c>
      <c r="M40" s="447">
        <f t="shared" si="5"/>
        <v>1.26</v>
      </c>
      <c r="N40" s="447">
        <f t="shared" si="6"/>
        <v>0</v>
      </c>
      <c r="O40" s="447">
        <f t="shared" si="7"/>
        <v>1.26</v>
      </c>
      <c r="P40" s="447">
        <f t="shared" si="8"/>
        <v>0</v>
      </c>
      <c r="Q40" s="447" t="str">
        <f t="shared" si="9"/>
        <v>-</v>
      </c>
      <c r="R40" s="447" t="str">
        <f t="shared" si="10"/>
        <v>-</v>
      </c>
      <c r="S40" s="447" t="str">
        <f t="shared" si="11"/>
        <v>-</v>
      </c>
      <c r="T40" s="447" t="str">
        <f t="shared" si="12"/>
        <v>-</v>
      </c>
      <c r="U40" s="447" t="str">
        <f t="shared" si="13"/>
        <v>-</v>
      </c>
      <c r="V40" s="447" t="str">
        <f t="shared" si="14"/>
        <v>-</v>
      </c>
      <c r="W40" s="447" t="str">
        <f t="shared" si="15"/>
        <v>-</v>
      </c>
      <c r="X40" s="447" t="str">
        <f t="shared" si="16"/>
        <v>-</v>
      </c>
      <c r="Y40" s="447">
        <f t="shared" si="17"/>
        <v>1.26</v>
      </c>
      <c r="Z40" s="464">
        <f t="shared" si="18"/>
        <v>0</v>
      </c>
      <c r="AA40" s="472">
        <f>'приложение 1.1 '!H42</f>
        <v>2.853831</v>
      </c>
      <c r="AB40" s="472" t="str">
        <f t="shared" si="19"/>
        <v>0</v>
      </c>
      <c r="AC40" s="472" t="str">
        <f t="shared" si="20"/>
        <v>0</v>
      </c>
      <c r="AD40" s="472" t="str">
        <f t="shared" si="21"/>
        <v>0</v>
      </c>
      <c r="AE40" s="472" t="str">
        <f t="shared" si="22"/>
        <v>0</v>
      </c>
      <c r="AF40" s="472" t="str">
        <f t="shared" si="23"/>
        <v>0</v>
      </c>
      <c r="AG40" s="472" t="str">
        <f t="shared" si="24"/>
        <v>0</v>
      </c>
      <c r="AH40" s="472">
        <f t="shared" si="25"/>
        <v>1.26</v>
      </c>
      <c r="AI40" s="472">
        <f t="shared" si="26"/>
        <v>0</v>
      </c>
      <c r="AJ40" s="472">
        <f t="shared" si="27"/>
        <v>1.26</v>
      </c>
      <c r="AK40" s="472">
        <f t="shared" si="28"/>
        <v>0</v>
      </c>
      <c r="AL40" s="472">
        <f>'приложение 1.1 '!X42</f>
        <v>0</v>
      </c>
      <c r="AM40" s="472">
        <f>'приложение 1.1 '!Y42</f>
        <v>0</v>
      </c>
      <c r="AN40" s="472">
        <f>'приложение 1.1 '!Z42</f>
        <v>0</v>
      </c>
      <c r="AO40" s="472">
        <f>'приложение 1.1 '!AA42</f>
        <v>0</v>
      </c>
      <c r="AP40" s="472"/>
      <c r="AQ40" s="472"/>
      <c r="AR40" s="472"/>
      <c r="AS40" s="472">
        <f t="shared" si="30"/>
        <v>2.853831</v>
      </c>
      <c r="AT40" s="472">
        <f>'приложение 1.1 '!W42</f>
        <v>2.853831</v>
      </c>
      <c r="AU40" s="472">
        <f t="shared" si="29"/>
        <v>2.853831</v>
      </c>
    </row>
    <row r="41" spans="1:47" s="53" customFormat="1" ht="31.5">
      <c r="A41" s="369" t="str">
        <f>'приложение 1.1 '!A43</f>
        <v>1.1.3.11</v>
      </c>
      <c r="B41" s="431" t="str">
        <f>'приложение 1.1 '!B43</f>
        <v>Реконструкция ТП - 482 (замена оборудования РУ-10кВ, РУ-0,4кВ, замена 2ТМГ-630кВА)</v>
      </c>
      <c r="C41" s="447">
        <f>IF('приложение 1.1 '!G43=2018,'приложение 1.1 '!E43,"-")</f>
        <v>2</v>
      </c>
      <c r="D41" s="447">
        <f>IF('приложение 1.1 '!G43=2018,'приложение 1.1 '!D43,"-")</f>
        <v>0</v>
      </c>
      <c r="E41" s="447" t="str">
        <f>IF('приложение 1.1 '!G43=2019,'приложение 1.1 '!E43,"-")</f>
        <v>-</v>
      </c>
      <c r="F41" s="447" t="str">
        <f>IF('приложение 1.1 '!G43=2019,'приложение 1.1 '!D43,"-")</f>
        <v>-</v>
      </c>
      <c r="G41" s="447" t="str">
        <f>IF('приложение 1.1 '!G43=2020,'приложение 1.1 '!E43,"-")</f>
        <v>-</v>
      </c>
      <c r="H41" s="447" t="str">
        <f>IF('приложение 1.1 '!G43=2020,'приложение 1.1 '!D43,"-")</f>
        <v>-</v>
      </c>
      <c r="I41" s="447" t="str">
        <f>IF('приложение 1.1 '!G43=2021,'приложение 1.1 '!E43,"-")</f>
        <v>-</v>
      </c>
      <c r="J41" s="447" t="str">
        <f>IF('приложение 1.1 '!G43=2021,'приложение 1.1 '!D43,"-")</f>
        <v>-</v>
      </c>
      <c r="K41" s="447" t="str">
        <f>IF('приложение 1.1 '!G43=2022,'приложение 1.1 '!E43,"-")</f>
        <v>-</v>
      </c>
      <c r="L41" s="447" t="str">
        <f>IF('приложение 1.1 '!G43=2022,'приложение 1.1 '!D43,"-")</f>
        <v>-</v>
      </c>
      <c r="M41" s="447">
        <f t="shared" si="5"/>
        <v>2</v>
      </c>
      <c r="N41" s="447">
        <f t="shared" si="6"/>
        <v>0</v>
      </c>
      <c r="O41" s="447">
        <f t="shared" si="7"/>
        <v>2</v>
      </c>
      <c r="P41" s="447">
        <f t="shared" si="8"/>
        <v>0</v>
      </c>
      <c r="Q41" s="447" t="str">
        <f t="shared" si="9"/>
        <v>-</v>
      </c>
      <c r="R41" s="447" t="str">
        <f t="shared" si="10"/>
        <v>-</v>
      </c>
      <c r="S41" s="447" t="str">
        <f t="shared" si="11"/>
        <v>-</v>
      </c>
      <c r="T41" s="447" t="str">
        <f t="shared" si="12"/>
        <v>-</v>
      </c>
      <c r="U41" s="447" t="str">
        <f t="shared" si="13"/>
        <v>-</v>
      </c>
      <c r="V41" s="447" t="str">
        <f t="shared" si="14"/>
        <v>-</v>
      </c>
      <c r="W41" s="447" t="str">
        <f t="shared" si="15"/>
        <v>-</v>
      </c>
      <c r="X41" s="447" t="str">
        <f t="shared" si="16"/>
        <v>-</v>
      </c>
      <c r="Y41" s="447">
        <f t="shared" si="17"/>
        <v>2</v>
      </c>
      <c r="Z41" s="464">
        <f t="shared" si="18"/>
        <v>0</v>
      </c>
      <c r="AA41" s="472">
        <f>'приложение 1.1 '!H43</f>
        <v>5.1288410000000004</v>
      </c>
      <c r="AB41" s="472" t="str">
        <f t="shared" si="19"/>
        <v>0</v>
      </c>
      <c r="AC41" s="472" t="str">
        <f t="shared" si="20"/>
        <v>0</v>
      </c>
      <c r="AD41" s="472" t="str">
        <f t="shared" si="21"/>
        <v>0</v>
      </c>
      <c r="AE41" s="472" t="str">
        <f t="shared" si="22"/>
        <v>0</v>
      </c>
      <c r="AF41" s="472" t="str">
        <f t="shared" si="23"/>
        <v>0</v>
      </c>
      <c r="AG41" s="472" t="str">
        <f t="shared" si="24"/>
        <v>0</v>
      </c>
      <c r="AH41" s="472">
        <f t="shared" si="25"/>
        <v>2</v>
      </c>
      <c r="AI41" s="472">
        <f t="shared" si="26"/>
        <v>0</v>
      </c>
      <c r="AJ41" s="472">
        <f t="shared" si="27"/>
        <v>2</v>
      </c>
      <c r="AK41" s="472">
        <f t="shared" si="28"/>
        <v>0</v>
      </c>
      <c r="AL41" s="472">
        <f>'приложение 1.1 '!X43</f>
        <v>0</v>
      </c>
      <c r="AM41" s="472">
        <f>'приложение 1.1 '!Y43</f>
        <v>0</v>
      </c>
      <c r="AN41" s="472">
        <f>'приложение 1.1 '!Z43</f>
        <v>0</v>
      </c>
      <c r="AO41" s="472">
        <f>'приложение 1.1 '!AA43</f>
        <v>0</v>
      </c>
      <c r="AP41" s="472"/>
      <c r="AQ41" s="472"/>
      <c r="AR41" s="472"/>
      <c r="AS41" s="472">
        <f t="shared" si="30"/>
        <v>5.1288410000000004</v>
      </c>
      <c r="AT41" s="472">
        <f>'приложение 1.1 '!W43</f>
        <v>5.1288410000000004</v>
      </c>
      <c r="AU41" s="472">
        <f t="shared" si="29"/>
        <v>5.1288410000000004</v>
      </c>
    </row>
    <row r="42" spans="1:47" s="53" customFormat="1" ht="31.5">
      <c r="A42" s="369" t="str">
        <f>'приложение 1.1 '!A44</f>
        <v>1.1.3.12</v>
      </c>
      <c r="B42" s="431" t="str">
        <f>'приложение 1.1 '!B44</f>
        <v>Реконструкция ТП - 259 (замена оборудования РУ-10кВ, РУ-0,4кВ, замена 2ТМГ-630кВА)</v>
      </c>
      <c r="C42" s="447">
        <f>IF('приложение 1.1 '!G44=2018,'приложение 1.1 '!E44,"-")</f>
        <v>1.26</v>
      </c>
      <c r="D42" s="447">
        <f>IF('приложение 1.1 '!G44=2018,'приложение 1.1 '!D44,"-")</f>
        <v>0</v>
      </c>
      <c r="E42" s="447" t="str">
        <f>IF('приложение 1.1 '!G44=2019,'приложение 1.1 '!E44,"-")</f>
        <v>-</v>
      </c>
      <c r="F42" s="447" t="str">
        <f>IF('приложение 1.1 '!G44=2019,'приложение 1.1 '!D44,"-")</f>
        <v>-</v>
      </c>
      <c r="G42" s="447" t="str">
        <f>IF('приложение 1.1 '!G44=2020,'приложение 1.1 '!E44,"-")</f>
        <v>-</v>
      </c>
      <c r="H42" s="447" t="str">
        <f>IF('приложение 1.1 '!G44=2020,'приложение 1.1 '!D44,"-")</f>
        <v>-</v>
      </c>
      <c r="I42" s="447" t="str">
        <f>IF('приложение 1.1 '!G44=2021,'приложение 1.1 '!E44,"-")</f>
        <v>-</v>
      </c>
      <c r="J42" s="447" t="str">
        <f>IF('приложение 1.1 '!G44=2021,'приложение 1.1 '!D44,"-")</f>
        <v>-</v>
      </c>
      <c r="K42" s="447" t="str">
        <f>IF('приложение 1.1 '!G44=2022,'приложение 1.1 '!E44,"-")</f>
        <v>-</v>
      </c>
      <c r="L42" s="447" t="str">
        <f>IF('приложение 1.1 '!G44=2022,'приложение 1.1 '!D44,"-")</f>
        <v>-</v>
      </c>
      <c r="M42" s="447">
        <f t="shared" si="5"/>
        <v>1.26</v>
      </c>
      <c r="N42" s="447">
        <f t="shared" si="6"/>
        <v>0</v>
      </c>
      <c r="O42" s="447">
        <f t="shared" si="7"/>
        <v>1.26</v>
      </c>
      <c r="P42" s="447">
        <f t="shared" si="8"/>
        <v>0</v>
      </c>
      <c r="Q42" s="447" t="str">
        <f t="shared" si="9"/>
        <v>-</v>
      </c>
      <c r="R42" s="447" t="str">
        <f t="shared" si="10"/>
        <v>-</v>
      </c>
      <c r="S42" s="447" t="str">
        <f t="shared" si="11"/>
        <v>-</v>
      </c>
      <c r="T42" s="447" t="str">
        <f t="shared" si="12"/>
        <v>-</v>
      </c>
      <c r="U42" s="447" t="str">
        <f t="shared" si="13"/>
        <v>-</v>
      </c>
      <c r="V42" s="447" t="str">
        <f t="shared" si="14"/>
        <v>-</v>
      </c>
      <c r="W42" s="447" t="str">
        <f t="shared" si="15"/>
        <v>-</v>
      </c>
      <c r="X42" s="447" t="str">
        <f t="shared" si="16"/>
        <v>-</v>
      </c>
      <c r="Y42" s="447">
        <f t="shared" si="17"/>
        <v>1.26</v>
      </c>
      <c r="Z42" s="464">
        <f t="shared" si="18"/>
        <v>0</v>
      </c>
      <c r="AA42" s="472">
        <f>'приложение 1.1 '!H44</f>
        <v>2.7971529999999998</v>
      </c>
      <c r="AB42" s="472" t="str">
        <f t="shared" si="19"/>
        <v>0</v>
      </c>
      <c r="AC42" s="472" t="str">
        <f t="shared" si="20"/>
        <v>0</v>
      </c>
      <c r="AD42" s="472">
        <f t="shared" si="21"/>
        <v>1.26</v>
      </c>
      <c r="AE42" s="472">
        <f t="shared" si="22"/>
        <v>0</v>
      </c>
      <c r="AF42" s="472" t="str">
        <f t="shared" si="23"/>
        <v>0</v>
      </c>
      <c r="AG42" s="472" t="str">
        <f t="shared" si="24"/>
        <v>0</v>
      </c>
      <c r="AH42" s="472" t="str">
        <f t="shared" si="25"/>
        <v>0</v>
      </c>
      <c r="AI42" s="472" t="str">
        <f t="shared" si="26"/>
        <v>0</v>
      </c>
      <c r="AJ42" s="472">
        <f t="shared" si="27"/>
        <v>1.26</v>
      </c>
      <c r="AK42" s="472">
        <f t="shared" si="28"/>
        <v>0</v>
      </c>
      <c r="AL42" s="472">
        <f>'приложение 1.1 '!X44</f>
        <v>0</v>
      </c>
      <c r="AM42" s="472">
        <f>'приложение 1.1 '!Y44</f>
        <v>0</v>
      </c>
      <c r="AN42" s="472">
        <f>'приложение 1.1 '!Z44</f>
        <v>0</v>
      </c>
      <c r="AO42" s="472">
        <f>'приложение 1.1 '!AA44</f>
        <v>0</v>
      </c>
      <c r="AP42" s="472"/>
      <c r="AQ42" s="472">
        <f t="shared" ref="AQ42:AQ53" si="31">AT42</f>
        <v>2.7971529999999998</v>
      </c>
      <c r="AR42" s="472"/>
      <c r="AS42" s="472"/>
      <c r="AT42" s="472">
        <f>'приложение 1.1 '!W44</f>
        <v>2.7971529999999998</v>
      </c>
      <c r="AU42" s="472">
        <f t="shared" si="29"/>
        <v>2.7971529999999998</v>
      </c>
    </row>
    <row r="43" spans="1:47" s="53" customFormat="1" ht="31.5">
      <c r="A43" s="369" t="str">
        <f>'приложение 1.1 '!A45</f>
        <v>1.1.3.13</v>
      </c>
      <c r="B43" s="431" t="str">
        <f>'приложение 1.1 '!B45</f>
        <v>Реконструкция ТП - 260 (замена оборудования РУ-10кВ, РУ-0,4кВ, замена 2ТМГ-630кВА)</v>
      </c>
      <c r="C43" s="447">
        <f>IF('приложение 1.1 '!G45=2018,'приложение 1.1 '!E45,"-")</f>
        <v>1.26</v>
      </c>
      <c r="D43" s="447">
        <f>IF('приложение 1.1 '!G45=2018,'приложение 1.1 '!D45,"-")</f>
        <v>0</v>
      </c>
      <c r="E43" s="447" t="str">
        <f>IF('приложение 1.1 '!G45=2019,'приложение 1.1 '!E45,"-")</f>
        <v>-</v>
      </c>
      <c r="F43" s="447" t="str">
        <f>IF('приложение 1.1 '!G45=2019,'приложение 1.1 '!D45,"-")</f>
        <v>-</v>
      </c>
      <c r="G43" s="447" t="str">
        <f>IF('приложение 1.1 '!G45=2020,'приложение 1.1 '!E45,"-")</f>
        <v>-</v>
      </c>
      <c r="H43" s="447" t="str">
        <f>IF('приложение 1.1 '!G45=2020,'приложение 1.1 '!D45,"-")</f>
        <v>-</v>
      </c>
      <c r="I43" s="447" t="str">
        <f>IF('приложение 1.1 '!G45=2021,'приложение 1.1 '!E45,"-")</f>
        <v>-</v>
      </c>
      <c r="J43" s="447" t="str">
        <f>IF('приложение 1.1 '!G45=2021,'приложение 1.1 '!D45,"-")</f>
        <v>-</v>
      </c>
      <c r="K43" s="447" t="str">
        <f>IF('приложение 1.1 '!G45=2022,'приложение 1.1 '!E45,"-")</f>
        <v>-</v>
      </c>
      <c r="L43" s="447" t="str">
        <f>IF('приложение 1.1 '!G45=2022,'приложение 1.1 '!D45,"-")</f>
        <v>-</v>
      </c>
      <c r="M43" s="447">
        <f t="shared" si="5"/>
        <v>1.26</v>
      </c>
      <c r="N43" s="447">
        <f t="shared" si="6"/>
        <v>0</v>
      </c>
      <c r="O43" s="447">
        <f t="shared" si="7"/>
        <v>1.26</v>
      </c>
      <c r="P43" s="447">
        <f t="shared" si="8"/>
        <v>0</v>
      </c>
      <c r="Q43" s="447" t="str">
        <f t="shared" si="9"/>
        <v>-</v>
      </c>
      <c r="R43" s="447" t="str">
        <f t="shared" si="10"/>
        <v>-</v>
      </c>
      <c r="S43" s="447" t="str">
        <f t="shared" si="11"/>
        <v>-</v>
      </c>
      <c r="T43" s="447" t="str">
        <f t="shared" si="12"/>
        <v>-</v>
      </c>
      <c r="U43" s="447" t="str">
        <f t="shared" si="13"/>
        <v>-</v>
      </c>
      <c r="V43" s="447" t="str">
        <f t="shared" si="14"/>
        <v>-</v>
      </c>
      <c r="W43" s="447" t="str">
        <f t="shared" si="15"/>
        <v>-</v>
      </c>
      <c r="X43" s="447" t="str">
        <f t="shared" si="16"/>
        <v>-</v>
      </c>
      <c r="Y43" s="447">
        <f t="shared" si="17"/>
        <v>1.26</v>
      </c>
      <c r="Z43" s="464">
        <f t="shared" si="18"/>
        <v>0</v>
      </c>
      <c r="AA43" s="472">
        <f>'приложение 1.1 '!H45</f>
        <v>2.7971529999999998</v>
      </c>
      <c r="AB43" s="472" t="str">
        <f t="shared" si="19"/>
        <v>0</v>
      </c>
      <c r="AC43" s="472" t="str">
        <f t="shared" si="20"/>
        <v>0</v>
      </c>
      <c r="AD43" s="472">
        <f t="shared" si="21"/>
        <v>1.26</v>
      </c>
      <c r="AE43" s="472">
        <f t="shared" si="22"/>
        <v>0</v>
      </c>
      <c r="AF43" s="472" t="str">
        <f t="shared" si="23"/>
        <v>0</v>
      </c>
      <c r="AG43" s="472" t="str">
        <f t="shared" si="24"/>
        <v>0</v>
      </c>
      <c r="AH43" s="472" t="str">
        <f t="shared" si="25"/>
        <v>0</v>
      </c>
      <c r="AI43" s="472" t="str">
        <f t="shared" si="26"/>
        <v>0</v>
      </c>
      <c r="AJ43" s="472">
        <f t="shared" si="27"/>
        <v>1.26</v>
      </c>
      <c r="AK43" s="472">
        <f t="shared" si="28"/>
        <v>0</v>
      </c>
      <c r="AL43" s="472">
        <f>'приложение 1.1 '!X45</f>
        <v>0</v>
      </c>
      <c r="AM43" s="472">
        <f>'приложение 1.1 '!Y45</f>
        <v>0</v>
      </c>
      <c r="AN43" s="472">
        <f>'приложение 1.1 '!Z45</f>
        <v>0</v>
      </c>
      <c r="AO43" s="472">
        <f>'приложение 1.1 '!AA45</f>
        <v>0</v>
      </c>
      <c r="AP43" s="472"/>
      <c r="AQ43" s="472">
        <f t="shared" si="31"/>
        <v>2.7971529999999998</v>
      </c>
      <c r="AR43" s="472"/>
      <c r="AS43" s="472"/>
      <c r="AT43" s="472">
        <f>'приложение 1.1 '!W45</f>
        <v>2.7971529999999998</v>
      </c>
      <c r="AU43" s="472">
        <f t="shared" si="29"/>
        <v>2.7971529999999998</v>
      </c>
    </row>
    <row r="44" spans="1:47" s="53" customFormat="1" ht="31.5">
      <c r="A44" s="369" t="str">
        <f>'приложение 1.1 '!A46</f>
        <v>1.1.3.14</v>
      </c>
      <c r="B44" s="431" t="str">
        <f>'приложение 1.1 '!B46</f>
        <v>Реконструкция ТП - 261 (замена оборудования РУ-10кВ, РУ-0,4кВ, замена 2ТМГ-630кВА)</v>
      </c>
      <c r="C44" s="447">
        <f>IF('приложение 1.1 '!G46=2018,'приложение 1.1 '!E46,"-")</f>
        <v>1.26</v>
      </c>
      <c r="D44" s="447">
        <f>IF('приложение 1.1 '!G46=2018,'приложение 1.1 '!D46,"-")</f>
        <v>0</v>
      </c>
      <c r="E44" s="447" t="str">
        <f>IF('приложение 1.1 '!G46=2019,'приложение 1.1 '!E46,"-")</f>
        <v>-</v>
      </c>
      <c r="F44" s="447" t="str">
        <f>IF('приложение 1.1 '!G46=2019,'приложение 1.1 '!D46,"-")</f>
        <v>-</v>
      </c>
      <c r="G44" s="447" t="str">
        <f>IF('приложение 1.1 '!G46=2020,'приложение 1.1 '!E46,"-")</f>
        <v>-</v>
      </c>
      <c r="H44" s="447" t="str">
        <f>IF('приложение 1.1 '!G46=2020,'приложение 1.1 '!D46,"-")</f>
        <v>-</v>
      </c>
      <c r="I44" s="447" t="str">
        <f>IF('приложение 1.1 '!G46=2021,'приложение 1.1 '!E46,"-")</f>
        <v>-</v>
      </c>
      <c r="J44" s="447" t="str">
        <f>IF('приложение 1.1 '!G46=2021,'приложение 1.1 '!D46,"-")</f>
        <v>-</v>
      </c>
      <c r="K44" s="447" t="str">
        <f>IF('приложение 1.1 '!G46=2022,'приложение 1.1 '!E46,"-")</f>
        <v>-</v>
      </c>
      <c r="L44" s="447" t="str">
        <f>IF('приложение 1.1 '!G46=2022,'приложение 1.1 '!D46,"-")</f>
        <v>-</v>
      </c>
      <c r="M44" s="447">
        <f t="shared" si="5"/>
        <v>1.26</v>
      </c>
      <c r="N44" s="447">
        <f t="shared" si="6"/>
        <v>0</v>
      </c>
      <c r="O44" s="447">
        <f t="shared" si="7"/>
        <v>1.26</v>
      </c>
      <c r="P44" s="447">
        <f t="shared" si="8"/>
        <v>0</v>
      </c>
      <c r="Q44" s="447" t="str">
        <f t="shared" si="9"/>
        <v>-</v>
      </c>
      <c r="R44" s="447" t="str">
        <f t="shared" si="10"/>
        <v>-</v>
      </c>
      <c r="S44" s="447" t="str">
        <f t="shared" si="11"/>
        <v>-</v>
      </c>
      <c r="T44" s="447" t="str">
        <f t="shared" si="12"/>
        <v>-</v>
      </c>
      <c r="U44" s="447" t="str">
        <f t="shared" si="13"/>
        <v>-</v>
      </c>
      <c r="V44" s="447" t="str">
        <f t="shared" si="14"/>
        <v>-</v>
      </c>
      <c r="W44" s="447" t="str">
        <f t="shared" si="15"/>
        <v>-</v>
      </c>
      <c r="X44" s="447" t="str">
        <f t="shared" si="16"/>
        <v>-</v>
      </c>
      <c r="Y44" s="447">
        <f t="shared" si="17"/>
        <v>1.26</v>
      </c>
      <c r="Z44" s="464">
        <f t="shared" si="18"/>
        <v>0</v>
      </c>
      <c r="AA44" s="472">
        <f>'приложение 1.1 '!H46</f>
        <v>2.6898049999999998</v>
      </c>
      <c r="AB44" s="472" t="str">
        <f t="shared" si="19"/>
        <v>0</v>
      </c>
      <c r="AC44" s="472" t="str">
        <f t="shared" si="20"/>
        <v>0</v>
      </c>
      <c r="AD44" s="472">
        <f t="shared" si="21"/>
        <v>1.26</v>
      </c>
      <c r="AE44" s="472">
        <f t="shared" si="22"/>
        <v>0</v>
      </c>
      <c r="AF44" s="472" t="str">
        <f t="shared" si="23"/>
        <v>0</v>
      </c>
      <c r="AG44" s="472" t="str">
        <f t="shared" si="24"/>
        <v>0</v>
      </c>
      <c r="AH44" s="472" t="str">
        <f t="shared" si="25"/>
        <v>0</v>
      </c>
      <c r="AI44" s="472" t="str">
        <f t="shared" si="26"/>
        <v>0</v>
      </c>
      <c r="AJ44" s="472">
        <f t="shared" si="27"/>
        <v>1.26</v>
      </c>
      <c r="AK44" s="472">
        <f t="shared" si="28"/>
        <v>0</v>
      </c>
      <c r="AL44" s="472">
        <f>'приложение 1.1 '!X46</f>
        <v>0</v>
      </c>
      <c r="AM44" s="472">
        <f>'приложение 1.1 '!Y46</f>
        <v>0</v>
      </c>
      <c r="AN44" s="472">
        <f>'приложение 1.1 '!Z46</f>
        <v>0</v>
      </c>
      <c r="AO44" s="472">
        <f>'приложение 1.1 '!AA46</f>
        <v>0</v>
      </c>
      <c r="AP44" s="472"/>
      <c r="AQ44" s="472">
        <f t="shared" si="31"/>
        <v>2.6898049999999998</v>
      </c>
      <c r="AR44" s="472"/>
      <c r="AS44" s="472"/>
      <c r="AT44" s="472">
        <f>'приложение 1.1 '!W46</f>
        <v>2.6898049999999998</v>
      </c>
      <c r="AU44" s="472">
        <f t="shared" si="29"/>
        <v>2.6898049999999998</v>
      </c>
    </row>
    <row r="45" spans="1:47" s="53" customFormat="1" ht="31.5">
      <c r="A45" s="369" t="str">
        <f>'приложение 1.1 '!A47</f>
        <v>1.1.3.16</v>
      </c>
      <c r="B45" s="431" t="str">
        <f>'приложение 1.1 '!B47</f>
        <v>Реконструкция ТП-283 (замена оборудования РУ-10кВ, РУ-0,4кВ, замена 2ТМГ-630кВА)</v>
      </c>
      <c r="C45" s="447">
        <f>IF('приложение 1.1 '!G47=2018,'приложение 1.1 '!E47,"-")</f>
        <v>1.26</v>
      </c>
      <c r="D45" s="447">
        <f>IF('приложение 1.1 '!G47=2018,'приложение 1.1 '!D47,"-")</f>
        <v>0</v>
      </c>
      <c r="E45" s="447" t="str">
        <f>IF('приложение 1.1 '!G47=2019,'приложение 1.1 '!E47,"-")</f>
        <v>-</v>
      </c>
      <c r="F45" s="447" t="str">
        <f>IF('приложение 1.1 '!G47=2019,'приложение 1.1 '!D47,"-")</f>
        <v>-</v>
      </c>
      <c r="G45" s="447" t="str">
        <f>IF('приложение 1.1 '!G47=2020,'приложение 1.1 '!E47,"-")</f>
        <v>-</v>
      </c>
      <c r="H45" s="447" t="str">
        <f>IF('приложение 1.1 '!G47=2020,'приложение 1.1 '!D47,"-")</f>
        <v>-</v>
      </c>
      <c r="I45" s="447" t="str">
        <f>IF('приложение 1.1 '!G47=2021,'приложение 1.1 '!E47,"-")</f>
        <v>-</v>
      </c>
      <c r="J45" s="447" t="str">
        <f>IF('приложение 1.1 '!G47=2021,'приложение 1.1 '!D47,"-")</f>
        <v>-</v>
      </c>
      <c r="K45" s="447" t="str">
        <f>IF('приложение 1.1 '!G47=2022,'приложение 1.1 '!E47,"-")</f>
        <v>-</v>
      </c>
      <c r="L45" s="447" t="str">
        <f>IF('приложение 1.1 '!G47=2022,'приложение 1.1 '!D47,"-")</f>
        <v>-</v>
      </c>
      <c r="M45" s="447">
        <f t="shared" si="5"/>
        <v>1.26</v>
      </c>
      <c r="N45" s="447">
        <f t="shared" si="6"/>
        <v>0</v>
      </c>
      <c r="O45" s="447">
        <f t="shared" si="7"/>
        <v>1.26</v>
      </c>
      <c r="P45" s="447">
        <f t="shared" si="8"/>
        <v>0</v>
      </c>
      <c r="Q45" s="447" t="str">
        <f t="shared" si="9"/>
        <v>-</v>
      </c>
      <c r="R45" s="447" t="str">
        <f t="shared" si="10"/>
        <v>-</v>
      </c>
      <c r="S45" s="447" t="str">
        <f t="shared" si="11"/>
        <v>-</v>
      </c>
      <c r="T45" s="447" t="str">
        <f t="shared" si="12"/>
        <v>-</v>
      </c>
      <c r="U45" s="447" t="str">
        <f t="shared" si="13"/>
        <v>-</v>
      </c>
      <c r="V45" s="447" t="str">
        <f t="shared" si="14"/>
        <v>-</v>
      </c>
      <c r="W45" s="447" t="str">
        <f t="shared" si="15"/>
        <v>-</v>
      </c>
      <c r="X45" s="447" t="str">
        <f t="shared" si="16"/>
        <v>-</v>
      </c>
      <c r="Y45" s="447">
        <f t="shared" si="17"/>
        <v>1.26</v>
      </c>
      <c r="Z45" s="464">
        <f t="shared" si="18"/>
        <v>0</v>
      </c>
      <c r="AA45" s="472">
        <f>'приложение 1.1 '!H47</f>
        <v>2.7971529999999998</v>
      </c>
      <c r="AB45" s="472" t="str">
        <f t="shared" si="19"/>
        <v>0</v>
      </c>
      <c r="AC45" s="472" t="str">
        <f t="shared" si="20"/>
        <v>0</v>
      </c>
      <c r="AD45" s="472">
        <f t="shared" si="21"/>
        <v>1.26</v>
      </c>
      <c r="AE45" s="472">
        <f t="shared" si="22"/>
        <v>0</v>
      </c>
      <c r="AF45" s="472" t="str">
        <f t="shared" si="23"/>
        <v>0</v>
      </c>
      <c r="AG45" s="472" t="str">
        <f t="shared" si="24"/>
        <v>0</v>
      </c>
      <c r="AH45" s="472" t="str">
        <f t="shared" si="25"/>
        <v>0</v>
      </c>
      <c r="AI45" s="472" t="str">
        <f t="shared" si="26"/>
        <v>0</v>
      </c>
      <c r="AJ45" s="472">
        <f t="shared" si="27"/>
        <v>1.26</v>
      </c>
      <c r="AK45" s="472">
        <f t="shared" si="28"/>
        <v>0</v>
      </c>
      <c r="AL45" s="472">
        <f>'приложение 1.1 '!X47</f>
        <v>0</v>
      </c>
      <c r="AM45" s="472">
        <f>'приложение 1.1 '!Y47</f>
        <v>0</v>
      </c>
      <c r="AN45" s="472">
        <f>'приложение 1.1 '!Z47</f>
        <v>0</v>
      </c>
      <c r="AO45" s="472">
        <f>'приложение 1.1 '!AA47</f>
        <v>0</v>
      </c>
      <c r="AP45" s="472"/>
      <c r="AQ45" s="472">
        <f t="shared" si="31"/>
        <v>2.7971529999999998</v>
      </c>
      <c r="AR45" s="472"/>
      <c r="AS45" s="472"/>
      <c r="AT45" s="472">
        <f>'приложение 1.1 '!W47</f>
        <v>2.7971529999999998</v>
      </c>
      <c r="AU45" s="472">
        <f t="shared" si="29"/>
        <v>2.7971529999999998</v>
      </c>
    </row>
    <row r="46" spans="1:47" s="53" customFormat="1" ht="31.5">
      <c r="A46" s="369" t="str">
        <f>'приложение 1.1 '!A48</f>
        <v>1.1.3.22</v>
      </c>
      <c r="B46" s="431" t="str">
        <f>'приложение 1.1 '!B48</f>
        <v>Реконструкция ТП-490 (замена оборудования РУ-10кВ, РУ-0,4кВ, замена 2ТМГ-400кВА)</v>
      </c>
      <c r="C46" s="447">
        <f>IF('приложение 1.1 '!G48=2018,'приложение 1.1 '!E48,"-")</f>
        <v>0.8</v>
      </c>
      <c r="D46" s="447">
        <f>IF('приложение 1.1 '!G48=2018,'приложение 1.1 '!D48,"-")</f>
        <v>0</v>
      </c>
      <c r="E46" s="447" t="str">
        <f>IF('приложение 1.1 '!G48=2019,'приложение 1.1 '!E48,"-")</f>
        <v>-</v>
      </c>
      <c r="F46" s="447" t="str">
        <f>IF('приложение 1.1 '!G48=2019,'приложение 1.1 '!D48,"-")</f>
        <v>-</v>
      </c>
      <c r="G46" s="447" t="str">
        <f>IF('приложение 1.1 '!G48=2020,'приложение 1.1 '!E48,"-")</f>
        <v>-</v>
      </c>
      <c r="H46" s="447" t="str">
        <f>IF('приложение 1.1 '!G48=2020,'приложение 1.1 '!D48,"-")</f>
        <v>-</v>
      </c>
      <c r="I46" s="447" t="str">
        <f>IF('приложение 1.1 '!G48=2021,'приложение 1.1 '!E48,"-")</f>
        <v>-</v>
      </c>
      <c r="J46" s="447" t="str">
        <f>IF('приложение 1.1 '!G48=2021,'приложение 1.1 '!D48,"-")</f>
        <v>-</v>
      </c>
      <c r="K46" s="447" t="str">
        <f>IF('приложение 1.1 '!G48=2022,'приложение 1.1 '!E48,"-")</f>
        <v>-</v>
      </c>
      <c r="L46" s="447" t="str">
        <f>IF('приложение 1.1 '!G48=2022,'приложение 1.1 '!D48,"-")</f>
        <v>-</v>
      </c>
      <c r="M46" s="447">
        <f t="shared" si="5"/>
        <v>0.8</v>
      </c>
      <c r="N46" s="447">
        <f t="shared" si="6"/>
        <v>0</v>
      </c>
      <c r="O46" s="447">
        <f t="shared" si="7"/>
        <v>0.8</v>
      </c>
      <c r="P46" s="447">
        <f t="shared" si="8"/>
        <v>0</v>
      </c>
      <c r="Q46" s="447" t="str">
        <f t="shared" si="9"/>
        <v>-</v>
      </c>
      <c r="R46" s="447" t="str">
        <f t="shared" si="10"/>
        <v>-</v>
      </c>
      <c r="S46" s="447" t="str">
        <f t="shared" si="11"/>
        <v>-</v>
      </c>
      <c r="T46" s="447" t="str">
        <f t="shared" si="12"/>
        <v>-</v>
      </c>
      <c r="U46" s="447" t="str">
        <f t="shared" si="13"/>
        <v>-</v>
      </c>
      <c r="V46" s="447" t="str">
        <f t="shared" si="14"/>
        <v>-</v>
      </c>
      <c r="W46" s="447" t="str">
        <f t="shared" si="15"/>
        <v>-</v>
      </c>
      <c r="X46" s="447" t="str">
        <f t="shared" si="16"/>
        <v>-</v>
      </c>
      <c r="Y46" s="447">
        <f t="shared" si="17"/>
        <v>0.8</v>
      </c>
      <c r="Z46" s="464">
        <f t="shared" si="18"/>
        <v>0</v>
      </c>
      <c r="AA46" s="472">
        <f>'приложение 1.1 '!H48</f>
        <v>2.311083</v>
      </c>
      <c r="AB46" s="472" t="str">
        <f t="shared" si="19"/>
        <v>0</v>
      </c>
      <c r="AC46" s="472" t="str">
        <f t="shared" si="20"/>
        <v>0</v>
      </c>
      <c r="AD46" s="472">
        <f t="shared" si="21"/>
        <v>0.8</v>
      </c>
      <c r="AE46" s="472">
        <f t="shared" si="22"/>
        <v>0</v>
      </c>
      <c r="AF46" s="472" t="str">
        <f t="shared" si="23"/>
        <v>0</v>
      </c>
      <c r="AG46" s="472" t="str">
        <f t="shared" si="24"/>
        <v>0</v>
      </c>
      <c r="AH46" s="472" t="str">
        <f t="shared" si="25"/>
        <v>0</v>
      </c>
      <c r="AI46" s="472" t="str">
        <f t="shared" si="26"/>
        <v>0</v>
      </c>
      <c r="AJ46" s="472">
        <f t="shared" si="27"/>
        <v>0.8</v>
      </c>
      <c r="AK46" s="472">
        <f t="shared" si="28"/>
        <v>0</v>
      </c>
      <c r="AL46" s="472">
        <f>'приложение 1.1 '!X48</f>
        <v>0</v>
      </c>
      <c r="AM46" s="472">
        <f>'приложение 1.1 '!Y48</f>
        <v>0</v>
      </c>
      <c r="AN46" s="472">
        <f>'приложение 1.1 '!Z48</f>
        <v>0</v>
      </c>
      <c r="AO46" s="472">
        <f>'приложение 1.1 '!AA48</f>
        <v>0</v>
      </c>
      <c r="AP46" s="472"/>
      <c r="AQ46" s="472">
        <f t="shared" si="31"/>
        <v>2.311083</v>
      </c>
      <c r="AR46" s="472"/>
      <c r="AS46" s="472"/>
      <c r="AT46" s="472">
        <f>'приложение 1.1 '!W48</f>
        <v>2.311083</v>
      </c>
      <c r="AU46" s="472">
        <f t="shared" si="29"/>
        <v>2.311083</v>
      </c>
    </row>
    <row r="47" spans="1:47" s="53" customFormat="1" ht="31.5">
      <c r="A47" s="369" t="str">
        <f>'приложение 1.1 '!A49</f>
        <v>1.1.3.23</v>
      </c>
      <c r="B47" s="431" t="str">
        <f>'приложение 1.1 '!B49</f>
        <v>Реконструкция ТП-430  (замена оборудования РУ-10кВ, РУ-0,4кВ, замена 2ТМГ-630кВА)</v>
      </c>
      <c r="C47" s="447">
        <f>IF('приложение 1.1 '!G49=2018,'приложение 1.1 '!E49,"-")</f>
        <v>1.26</v>
      </c>
      <c r="D47" s="447">
        <f>IF('приложение 1.1 '!G49=2018,'приложение 1.1 '!D49,"-")</f>
        <v>0</v>
      </c>
      <c r="E47" s="447" t="str">
        <f>IF('приложение 1.1 '!G49=2019,'приложение 1.1 '!E49,"-")</f>
        <v>-</v>
      </c>
      <c r="F47" s="447" t="str">
        <f>IF('приложение 1.1 '!G49=2019,'приложение 1.1 '!D49,"-")</f>
        <v>-</v>
      </c>
      <c r="G47" s="447" t="str">
        <f>IF('приложение 1.1 '!G49=2020,'приложение 1.1 '!E49,"-")</f>
        <v>-</v>
      </c>
      <c r="H47" s="447" t="str">
        <f>IF('приложение 1.1 '!G49=2020,'приложение 1.1 '!D49,"-")</f>
        <v>-</v>
      </c>
      <c r="I47" s="447" t="str">
        <f>IF('приложение 1.1 '!G49=2021,'приложение 1.1 '!E49,"-")</f>
        <v>-</v>
      </c>
      <c r="J47" s="447" t="str">
        <f>IF('приложение 1.1 '!G49=2021,'приложение 1.1 '!D49,"-")</f>
        <v>-</v>
      </c>
      <c r="K47" s="447" t="str">
        <f>IF('приложение 1.1 '!G49=2022,'приложение 1.1 '!E49,"-")</f>
        <v>-</v>
      </c>
      <c r="L47" s="447" t="str">
        <f>IF('приложение 1.1 '!G49=2022,'приложение 1.1 '!D49,"-")</f>
        <v>-</v>
      </c>
      <c r="M47" s="447">
        <f t="shared" si="5"/>
        <v>1.26</v>
      </c>
      <c r="N47" s="447">
        <f t="shared" si="6"/>
        <v>0</v>
      </c>
      <c r="O47" s="447">
        <f t="shared" si="7"/>
        <v>1.26</v>
      </c>
      <c r="P47" s="447">
        <f t="shared" si="8"/>
        <v>0</v>
      </c>
      <c r="Q47" s="447" t="str">
        <f t="shared" si="9"/>
        <v>-</v>
      </c>
      <c r="R47" s="447" t="str">
        <f t="shared" si="10"/>
        <v>-</v>
      </c>
      <c r="S47" s="447" t="str">
        <f t="shared" si="11"/>
        <v>-</v>
      </c>
      <c r="T47" s="447" t="str">
        <f t="shared" si="12"/>
        <v>-</v>
      </c>
      <c r="U47" s="447" t="str">
        <f t="shared" si="13"/>
        <v>-</v>
      </c>
      <c r="V47" s="447" t="str">
        <f t="shared" si="14"/>
        <v>-</v>
      </c>
      <c r="W47" s="447" t="str">
        <f t="shared" si="15"/>
        <v>-</v>
      </c>
      <c r="X47" s="447" t="str">
        <f t="shared" si="16"/>
        <v>-</v>
      </c>
      <c r="Y47" s="447">
        <f t="shared" si="17"/>
        <v>1.26</v>
      </c>
      <c r="Z47" s="464">
        <f t="shared" si="18"/>
        <v>0</v>
      </c>
      <c r="AA47" s="472">
        <f>'приложение 1.1 '!H49</f>
        <v>2.5824569999999998</v>
      </c>
      <c r="AB47" s="472" t="str">
        <f t="shared" si="19"/>
        <v>0</v>
      </c>
      <c r="AC47" s="472" t="str">
        <f t="shared" si="20"/>
        <v>0</v>
      </c>
      <c r="AD47" s="472">
        <f t="shared" si="21"/>
        <v>1.26</v>
      </c>
      <c r="AE47" s="472">
        <f t="shared" si="22"/>
        <v>0</v>
      </c>
      <c r="AF47" s="472" t="str">
        <f t="shared" si="23"/>
        <v>0</v>
      </c>
      <c r="AG47" s="472" t="str">
        <f t="shared" si="24"/>
        <v>0</v>
      </c>
      <c r="AH47" s="472" t="str">
        <f t="shared" si="25"/>
        <v>0</v>
      </c>
      <c r="AI47" s="472" t="str">
        <f t="shared" si="26"/>
        <v>0</v>
      </c>
      <c r="AJ47" s="472">
        <f t="shared" si="27"/>
        <v>1.26</v>
      </c>
      <c r="AK47" s="472">
        <f t="shared" si="28"/>
        <v>0</v>
      </c>
      <c r="AL47" s="472">
        <f>'приложение 1.1 '!X49</f>
        <v>0</v>
      </c>
      <c r="AM47" s="472">
        <f>'приложение 1.1 '!Y49</f>
        <v>0</v>
      </c>
      <c r="AN47" s="472">
        <f>'приложение 1.1 '!Z49</f>
        <v>0</v>
      </c>
      <c r="AO47" s="472">
        <f>'приложение 1.1 '!AA49</f>
        <v>0</v>
      </c>
      <c r="AP47" s="472"/>
      <c r="AQ47" s="472">
        <f t="shared" si="31"/>
        <v>2.5824569999999998</v>
      </c>
      <c r="AR47" s="472"/>
      <c r="AS47" s="472"/>
      <c r="AT47" s="472">
        <f>'приложение 1.1 '!W49</f>
        <v>2.5824569999999998</v>
      </c>
      <c r="AU47" s="472">
        <f t="shared" si="29"/>
        <v>2.5824569999999998</v>
      </c>
    </row>
    <row r="48" spans="1:47" s="53" customFormat="1" ht="31.5">
      <c r="A48" s="369" t="str">
        <f>'приложение 1.1 '!A50</f>
        <v>1.1.3.24</v>
      </c>
      <c r="B48" s="431" t="str">
        <f>'приложение 1.1 '!B50</f>
        <v>Реконструкция ТП-431 (замена оборудования РУ-10кВ, РУ-0,4кВ, замена 2ТМГ-630кВА)</v>
      </c>
      <c r="C48" s="447">
        <f>IF('приложение 1.1 '!G50=2018,'приложение 1.1 '!E50,"-")</f>
        <v>1.26</v>
      </c>
      <c r="D48" s="447">
        <f>IF('приложение 1.1 '!G50=2018,'приложение 1.1 '!D50,"-")</f>
        <v>0</v>
      </c>
      <c r="E48" s="447" t="str">
        <f>IF('приложение 1.1 '!G50=2019,'приложение 1.1 '!E50,"-")</f>
        <v>-</v>
      </c>
      <c r="F48" s="447" t="str">
        <f>IF('приложение 1.1 '!G50=2019,'приложение 1.1 '!D50,"-")</f>
        <v>-</v>
      </c>
      <c r="G48" s="447" t="str">
        <f>IF('приложение 1.1 '!G50=2020,'приложение 1.1 '!E50,"-")</f>
        <v>-</v>
      </c>
      <c r="H48" s="447" t="str">
        <f>IF('приложение 1.1 '!G50=2020,'приложение 1.1 '!D50,"-")</f>
        <v>-</v>
      </c>
      <c r="I48" s="447" t="str">
        <f>IF('приложение 1.1 '!G50=2021,'приложение 1.1 '!E50,"-")</f>
        <v>-</v>
      </c>
      <c r="J48" s="447" t="str">
        <f>IF('приложение 1.1 '!G50=2021,'приложение 1.1 '!D50,"-")</f>
        <v>-</v>
      </c>
      <c r="K48" s="447" t="str">
        <f>IF('приложение 1.1 '!G50=2022,'приложение 1.1 '!E50,"-")</f>
        <v>-</v>
      </c>
      <c r="L48" s="447" t="str">
        <f>IF('приложение 1.1 '!G50=2022,'приложение 1.1 '!D50,"-")</f>
        <v>-</v>
      </c>
      <c r="M48" s="447">
        <f t="shared" si="5"/>
        <v>1.26</v>
      </c>
      <c r="N48" s="447">
        <f t="shared" si="6"/>
        <v>0</v>
      </c>
      <c r="O48" s="447">
        <f t="shared" si="7"/>
        <v>1.26</v>
      </c>
      <c r="P48" s="447">
        <f t="shared" si="8"/>
        <v>0</v>
      </c>
      <c r="Q48" s="447" t="str">
        <f t="shared" si="9"/>
        <v>-</v>
      </c>
      <c r="R48" s="447" t="str">
        <f t="shared" si="10"/>
        <v>-</v>
      </c>
      <c r="S48" s="447" t="str">
        <f t="shared" si="11"/>
        <v>-</v>
      </c>
      <c r="T48" s="447" t="str">
        <f t="shared" si="12"/>
        <v>-</v>
      </c>
      <c r="U48" s="447" t="str">
        <f t="shared" si="13"/>
        <v>-</v>
      </c>
      <c r="V48" s="447" t="str">
        <f t="shared" si="14"/>
        <v>-</v>
      </c>
      <c r="W48" s="447" t="str">
        <f t="shared" si="15"/>
        <v>-</v>
      </c>
      <c r="X48" s="447" t="str">
        <f t="shared" si="16"/>
        <v>-</v>
      </c>
      <c r="Y48" s="447">
        <f t="shared" si="17"/>
        <v>1.26</v>
      </c>
      <c r="Z48" s="464">
        <f t="shared" si="18"/>
        <v>0</v>
      </c>
      <c r="AA48" s="472">
        <f>'приложение 1.1 '!H50</f>
        <v>2.9328400000000001</v>
      </c>
      <c r="AB48" s="472" t="str">
        <f t="shared" si="19"/>
        <v>0</v>
      </c>
      <c r="AC48" s="472" t="str">
        <f t="shared" si="20"/>
        <v>0</v>
      </c>
      <c r="AD48" s="472">
        <f t="shared" si="21"/>
        <v>1.26</v>
      </c>
      <c r="AE48" s="472">
        <f t="shared" si="22"/>
        <v>0</v>
      </c>
      <c r="AF48" s="472" t="str">
        <f t="shared" si="23"/>
        <v>0</v>
      </c>
      <c r="AG48" s="472" t="str">
        <f t="shared" si="24"/>
        <v>0</v>
      </c>
      <c r="AH48" s="472" t="str">
        <f t="shared" si="25"/>
        <v>0</v>
      </c>
      <c r="AI48" s="472" t="str">
        <f t="shared" si="26"/>
        <v>0</v>
      </c>
      <c r="AJ48" s="472">
        <f t="shared" si="27"/>
        <v>1.26</v>
      </c>
      <c r="AK48" s="472">
        <f t="shared" si="28"/>
        <v>0</v>
      </c>
      <c r="AL48" s="472">
        <f>'приложение 1.1 '!X50</f>
        <v>0</v>
      </c>
      <c r="AM48" s="472">
        <f>'приложение 1.1 '!Y50</f>
        <v>0</v>
      </c>
      <c r="AN48" s="472">
        <f>'приложение 1.1 '!Z50</f>
        <v>0</v>
      </c>
      <c r="AO48" s="472">
        <f>'приложение 1.1 '!AA50</f>
        <v>0</v>
      </c>
      <c r="AP48" s="472"/>
      <c r="AQ48" s="472">
        <f t="shared" si="31"/>
        <v>2.9328400000000001</v>
      </c>
      <c r="AR48" s="472"/>
      <c r="AS48" s="472"/>
      <c r="AT48" s="472">
        <f>'приложение 1.1 '!W50</f>
        <v>2.9328400000000001</v>
      </c>
      <c r="AU48" s="472">
        <f t="shared" si="29"/>
        <v>2.9328400000000001</v>
      </c>
    </row>
    <row r="49" spans="1:47" s="53" customFormat="1" ht="31.5">
      <c r="A49" s="369" t="str">
        <f>'приложение 1.1 '!A51</f>
        <v>1.1.3.25</v>
      </c>
      <c r="B49" s="431" t="str">
        <f>'приложение 1.1 '!B51</f>
        <v>Реконструкция  ТП-436 (замена оборудования РУ-10кВ, РУ-0,4кВ, замена 2ТМГ-630кВА)</v>
      </c>
      <c r="C49" s="447">
        <f>IF('приложение 1.1 '!G51=2018,'приложение 1.1 '!E51,"-")</f>
        <v>1.26</v>
      </c>
      <c r="D49" s="447">
        <f>IF('приложение 1.1 '!G51=2018,'приложение 1.1 '!D51,"-")</f>
        <v>0</v>
      </c>
      <c r="E49" s="447" t="str">
        <f>IF('приложение 1.1 '!G51=2019,'приложение 1.1 '!E51,"-")</f>
        <v>-</v>
      </c>
      <c r="F49" s="447" t="str">
        <f>IF('приложение 1.1 '!G51=2019,'приложение 1.1 '!D51,"-")</f>
        <v>-</v>
      </c>
      <c r="G49" s="447" t="str">
        <f>IF('приложение 1.1 '!G51=2020,'приложение 1.1 '!E51,"-")</f>
        <v>-</v>
      </c>
      <c r="H49" s="447" t="str">
        <f>IF('приложение 1.1 '!G51=2020,'приложение 1.1 '!D51,"-")</f>
        <v>-</v>
      </c>
      <c r="I49" s="447" t="str">
        <f>IF('приложение 1.1 '!G51=2021,'приложение 1.1 '!E51,"-")</f>
        <v>-</v>
      </c>
      <c r="J49" s="447" t="str">
        <f>IF('приложение 1.1 '!G51=2021,'приложение 1.1 '!D51,"-")</f>
        <v>-</v>
      </c>
      <c r="K49" s="447" t="str">
        <f>IF('приложение 1.1 '!G51=2022,'приложение 1.1 '!E51,"-")</f>
        <v>-</v>
      </c>
      <c r="L49" s="447" t="str">
        <f>IF('приложение 1.1 '!G51=2022,'приложение 1.1 '!D51,"-")</f>
        <v>-</v>
      </c>
      <c r="M49" s="447">
        <f t="shared" si="5"/>
        <v>1.26</v>
      </c>
      <c r="N49" s="447">
        <f t="shared" si="6"/>
        <v>0</v>
      </c>
      <c r="O49" s="447">
        <f t="shared" si="7"/>
        <v>1.26</v>
      </c>
      <c r="P49" s="447">
        <f t="shared" si="8"/>
        <v>0</v>
      </c>
      <c r="Q49" s="447" t="str">
        <f t="shared" si="9"/>
        <v>-</v>
      </c>
      <c r="R49" s="447" t="str">
        <f t="shared" si="10"/>
        <v>-</v>
      </c>
      <c r="S49" s="447" t="str">
        <f t="shared" si="11"/>
        <v>-</v>
      </c>
      <c r="T49" s="447" t="str">
        <f t="shared" si="12"/>
        <v>-</v>
      </c>
      <c r="U49" s="447" t="str">
        <f t="shared" si="13"/>
        <v>-</v>
      </c>
      <c r="V49" s="447" t="str">
        <f t="shared" si="14"/>
        <v>-</v>
      </c>
      <c r="W49" s="447" t="str">
        <f t="shared" si="15"/>
        <v>-</v>
      </c>
      <c r="X49" s="447" t="str">
        <f t="shared" si="16"/>
        <v>-</v>
      </c>
      <c r="Y49" s="447">
        <f t="shared" si="17"/>
        <v>1.26</v>
      </c>
      <c r="Z49" s="464">
        <f t="shared" si="18"/>
        <v>0</v>
      </c>
      <c r="AA49" s="472">
        <f>'приложение 1.1 '!H51</f>
        <v>2.7971529999999998</v>
      </c>
      <c r="AB49" s="472" t="str">
        <f t="shared" si="19"/>
        <v>0</v>
      </c>
      <c r="AC49" s="472" t="str">
        <f t="shared" si="20"/>
        <v>0</v>
      </c>
      <c r="AD49" s="472">
        <f t="shared" si="21"/>
        <v>1.26</v>
      </c>
      <c r="AE49" s="472">
        <f t="shared" si="22"/>
        <v>0</v>
      </c>
      <c r="AF49" s="472" t="str">
        <f t="shared" si="23"/>
        <v>0</v>
      </c>
      <c r="AG49" s="472" t="str">
        <f t="shared" si="24"/>
        <v>0</v>
      </c>
      <c r="AH49" s="472" t="str">
        <f t="shared" si="25"/>
        <v>0</v>
      </c>
      <c r="AI49" s="472" t="str">
        <f t="shared" si="26"/>
        <v>0</v>
      </c>
      <c r="AJ49" s="472">
        <f t="shared" si="27"/>
        <v>1.26</v>
      </c>
      <c r="AK49" s="472">
        <f t="shared" si="28"/>
        <v>0</v>
      </c>
      <c r="AL49" s="472">
        <f>'приложение 1.1 '!X51</f>
        <v>0</v>
      </c>
      <c r="AM49" s="472">
        <f>'приложение 1.1 '!Y51</f>
        <v>0</v>
      </c>
      <c r="AN49" s="472">
        <f>'приложение 1.1 '!Z51</f>
        <v>0</v>
      </c>
      <c r="AO49" s="472">
        <f>'приложение 1.1 '!AA51</f>
        <v>0</v>
      </c>
      <c r="AP49" s="472"/>
      <c r="AQ49" s="472">
        <f t="shared" si="31"/>
        <v>2.7971529999999998</v>
      </c>
      <c r="AR49" s="472"/>
      <c r="AS49" s="472"/>
      <c r="AT49" s="472">
        <f>'приложение 1.1 '!W51</f>
        <v>2.7971529999999998</v>
      </c>
      <c r="AU49" s="472">
        <f t="shared" si="29"/>
        <v>2.7971529999999998</v>
      </c>
    </row>
    <row r="50" spans="1:47" s="53" customFormat="1" ht="31.5">
      <c r="A50" s="369" t="str">
        <f>'приложение 1.1 '!A52</f>
        <v>1.1.3.26</v>
      </c>
      <c r="B50" s="431" t="str">
        <f>'приложение 1.1 '!B52</f>
        <v>Реконструкция  ТП-427 (замена оборудования РУ-10кВ, РУ-0,4кВ, замена 2ТМГ-630кВА)</v>
      </c>
      <c r="C50" s="447">
        <f>IF('приложение 1.1 '!G52=2018,'приложение 1.1 '!E52,"-")</f>
        <v>1.26</v>
      </c>
      <c r="D50" s="447">
        <f>IF('приложение 1.1 '!G52=2018,'приложение 1.1 '!D52,"-")</f>
        <v>0</v>
      </c>
      <c r="E50" s="447" t="str">
        <f>IF('приложение 1.1 '!G52=2019,'приложение 1.1 '!E52,"-")</f>
        <v>-</v>
      </c>
      <c r="F50" s="447" t="str">
        <f>IF('приложение 1.1 '!G52=2019,'приложение 1.1 '!D52,"-")</f>
        <v>-</v>
      </c>
      <c r="G50" s="447" t="str">
        <f>IF('приложение 1.1 '!G52=2020,'приложение 1.1 '!E52,"-")</f>
        <v>-</v>
      </c>
      <c r="H50" s="447" t="str">
        <f>IF('приложение 1.1 '!G52=2020,'приложение 1.1 '!D52,"-")</f>
        <v>-</v>
      </c>
      <c r="I50" s="447" t="str">
        <f>IF('приложение 1.1 '!G52=2021,'приложение 1.1 '!E52,"-")</f>
        <v>-</v>
      </c>
      <c r="J50" s="447" t="str">
        <f>IF('приложение 1.1 '!G52=2021,'приложение 1.1 '!D52,"-")</f>
        <v>-</v>
      </c>
      <c r="K50" s="447" t="str">
        <f>IF('приложение 1.1 '!G52=2022,'приложение 1.1 '!E52,"-")</f>
        <v>-</v>
      </c>
      <c r="L50" s="447" t="str">
        <f>IF('приложение 1.1 '!G52=2022,'приложение 1.1 '!D52,"-")</f>
        <v>-</v>
      </c>
      <c r="M50" s="447">
        <f t="shared" si="5"/>
        <v>1.26</v>
      </c>
      <c r="N50" s="447">
        <f t="shared" si="6"/>
        <v>0</v>
      </c>
      <c r="O50" s="447">
        <f t="shared" si="7"/>
        <v>1.26</v>
      </c>
      <c r="P50" s="447">
        <f t="shared" si="8"/>
        <v>0</v>
      </c>
      <c r="Q50" s="447" t="str">
        <f t="shared" si="9"/>
        <v>-</v>
      </c>
      <c r="R50" s="447" t="str">
        <f t="shared" si="10"/>
        <v>-</v>
      </c>
      <c r="S50" s="447" t="str">
        <f t="shared" si="11"/>
        <v>-</v>
      </c>
      <c r="T50" s="447" t="str">
        <f t="shared" si="12"/>
        <v>-</v>
      </c>
      <c r="U50" s="447" t="str">
        <f t="shared" si="13"/>
        <v>-</v>
      </c>
      <c r="V50" s="447" t="str">
        <f t="shared" si="14"/>
        <v>-</v>
      </c>
      <c r="W50" s="447" t="str">
        <f t="shared" si="15"/>
        <v>-</v>
      </c>
      <c r="X50" s="447" t="str">
        <f t="shared" si="16"/>
        <v>-</v>
      </c>
      <c r="Y50" s="447">
        <f t="shared" si="17"/>
        <v>1.26</v>
      </c>
      <c r="Z50" s="464">
        <f t="shared" si="18"/>
        <v>0</v>
      </c>
      <c r="AA50" s="472">
        <f>'приложение 1.1 '!H52</f>
        <v>1.989039</v>
      </c>
      <c r="AB50" s="472" t="str">
        <f t="shared" si="19"/>
        <v>0</v>
      </c>
      <c r="AC50" s="472" t="str">
        <f t="shared" si="20"/>
        <v>0</v>
      </c>
      <c r="AD50" s="472">
        <f t="shared" si="21"/>
        <v>1.26</v>
      </c>
      <c r="AE50" s="472">
        <f t="shared" si="22"/>
        <v>0</v>
      </c>
      <c r="AF50" s="472" t="str">
        <f t="shared" si="23"/>
        <v>0</v>
      </c>
      <c r="AG50" s="472" t="str">
        <f t="shared" si="24"/>
        <v>0</v>
      </c>
      <c r="AH50" s="472" t="str">
        <f t="shared" si="25"/>
        <v>0</v>
      </c>
      <c r="AI50" s="472" t="str">
        <f t="shared" si="26"/>
        <v>0</v>
      </c>
      <c r="AJ50" s="472">
        <f t="shared" si="27"/>
        <v>1.26</v>
      </c>
      <c r="AK50" s="472">
        <f t="shared" si="28"/>
        <v>0</v>
      </c>
      <c r="AL50" s="472">
        <f>'приложение 1.1 '!X52</f>
        <v>0</v>
      </c>
      <c r="AM50" s="472">
        <f>'приложение 1.1 '!Y52</f>
        <v>0</v>
      </c>
      <c r="AN50" s="472">
        <f>'приложение 1.1 '!Z52</f>
        <v>0</v>
      </c>
      <c r="AO50" s="472">
        <f>'приложение 1.1 '!AA52</f>
        <v>0</v>
      </c>
      <c r="AP50" s="472"/>
      <c r="AQ50" s="472">
        <f t="shared" si="31"/>
        <v>1.989039</v>
      </c>
      <c r="AR50" s="472"/>
      <c r="AS50" s="472"/>
      <c r="AT50" s="472">
        <f>'приложение 1.1 '!W52</f>
        <v>1.989039</v>
      </c>
      <c r="AU50" s="472">
        <f t="shared" si="29"/>
        <v>1.989039</v>
      </c>
    </row>
    <row r="51" spans="1:47" s="53" customFormat="1" ht="47.25">
      <c r="A51" s="369" t="str">
        <f>'приложение 1.1 '!A53</f>
        <v>1.1.3.27</v>
      </c>
      <c r="B51" s="431" t="str">
        <f>'приложение 1.1 '!B53</f>
        <v>Реконструкция ТП-440 котельная №2 (замена оборудования РУ-10кВ, РУ-0,4кВ, замена ТМГ-1000кВА)</v>
      </c>
      <c r="C51" s="447">
        <f>IF('приложение 1.1 '!G53=2018,'приложение 1.1 '!E53,"-")</f>
        <v>2</v>
      </c>
      <c r="D51" s="447">
        <f>IF('приложение 1.1 '!G53=2018,'приложение 1.1 '!D53,"-")</f>
        <v>0</v>
      </c>
      <c r="E51" s="447" t="str">
        <f>IF('приложение 1.1 '!G53=2019,'приложение 1.1 '!E53,"-")</f>
        <v>-</v>
      </c>
      <c r="F51" s="447" t="str">
        <f>IF('приложение 1.1 '!G53=2019,'приложение 1.1 '!D53,"-")</f>
        <v>-</v>
      </c>
      <c r="G51" s="447" t="str">
        <f>IF('приложение 1.1 '!G53=2020,'приложение 1.1 '!E53,"-")</f>
        <v>-</v>
      </c>
      <c r="H51" s="447" t="str">
        <f>IF('приложение 1.1 '!G53=2020,'приложение 1.1 '!D53,"-")</f>
        <v>-</v>
      </c>
      <c r="I51" s="447" t="str">
        <f>IF('приложение 1.1 '!G53=2021,'приложение 1.1 '!E53,"-")</f>
        <v>-</v>
      </c>
      <c r="J51" s="447" t="str">
        <f>IF('приложение 1.1 '!G53=2021,'приложение 1.1 '!D53,"-")</f>
        <v>-</v>
      </c>
      <c r="K51" s="447" t="str">
        <f>IF('приложение 1.1 '!G53=2022,'приложение 1.1 '!E53,"-")</f>
        <v>-</v>
      </c>
      <c r="L51" s="447" t="str">
        <f>IF('приложение 1.1 '!G53=2022,'приложение 1.1 '!D53,"-")</f>
        <v>-</v>
      </c>
      <c r="M51" s="447">
        <f t="shared" si="5"/>
        <v>2</v>
      </c>
      <c r="N51" s="447">
        <f t="shared" si="6"/>
        <v>0</v>
      </c>
      <c r="O51" s="447">
        <f t="shared" si="7"/>
        <v>2</v>
      </c>
      <c r="P51" s="447">
        <f t="shared" si="8"/>
        <v>0</v>
      </c>
      <c r="Q51" s="447" t="str">
        <f t="shared" si="9"/>
        <v>-</v>
      </c>
      <c r="R51" s="447" t="str">
        <f t="shared" si="10"/>
        <v>-</v>
      </c>
      <c r="S51" s="447" t="str">
        <f t="shared" si="11"/>
        <v>-</v>
      </c>
      <c r="T51" s="447" t="str">
        <f t="shared" si="12"/>
        <v>-</v>
      </c>
      <c r="U51" s="447" t="str">
        <f t="shared" si="13"/>
        <v>-</v>
      </c>
      <c r="V51" s="447" t="str">
        <f t="shared" si="14"/>
        <v>-</v>
      </c>
      <c r="W51" s="447" t="str">
        <f t="shared" si="15"/>
        <v>-</v>
      </c>
      <c r="X51" s="447" t="str">
        <f t="shared" si="16"/>
        <v>-</v>
      </c>
      <c r="Y51" s="447">
        <f t="shared" si="17"/>
        <v>2</v>
      </c>
      <c r="Z51" s="464">
        <f t="shared" si="18"/>
        <v>0</v>
      </c>
      <c r="AA51" s="472">
        <f>'приложение 1.1 '!H53</f>
        <v>2.8806370000000001</v>
      </c>
      <c r="AB51" s="472" t="str">
        <f t="shared" si="19"/>
        <v>0</v>
      </c>
      <c r="AC51" s="472" t="str">
        <f t="shared" si="20"/>
        <v>0</v>
      </c>
      <c r="AD51" s="472">
        <f t="shared" si="21"/>
        <v>2</v>
      </c>
      <c r="AE51" s="472">
        <f t="shared" si="22"/>
        <v>0</v>
      </c>
      <c r="AF51" s="472" t="str">
        <f t="shared" si="23"/>
        <v>0</v>
      </c>
      <c r="AG51" s="472" t="str">
        <f t="shared" si="24"/>
        <v>0</v>
      </c>
      <c r="AH51" s="472" t="str">
        <f t="shared" si="25"/>
        <v>0</v>
      </c>
      <c r="AI51" s="472" t="str">
        <f t="shared" si="26"/>
        <v>0</v>
      </c>
      <c r="AJ51" s="472">
        <f t="shared" si="27"/>
        <v>2</v>
      </c>
      <c r="AK51" s="472">
        <f t="shared" si="28"/>
        <v>0</v>
      </c>
      <c r="AL51" s="472">
        <f>'приложение 1.1 '!X53</f>
        <v>0</v>
      </c>
      <c r="AM51" s="472">
        <f>'приложение 1.1 '!Y53</f>
        <v>0</v>
      </c>
      <c r="AN51" s="472">
        <f>'приложение 1.1 '!Z53</f>
        <v>0</v>
      </c>
      <c r="AO51" s="472">
        <f>'приложение 1.1 '!AA53</f>
        <v>0</v>
      </c>
      <c r="AP51" s="472"/>
      <c r="AQ51" s="472">
        <f t="shared" si="31"/>
        <v>2.8806370000000001</v>
      </c>
      <c r="AR51" s="472"/>
      <c r="AS51" s="472"/>
      <c r="AT51" s="472">
        <f>'приложение 1.1 '!W53</f>
        <v>2.8806370000000001</v>
      </c>
      <c r="AU51" s="472">
        <f t="shared" si="29"/>
        <v>2.8806370000000001</v>
      </c>
    </row>
    <row r="52" spans="1:47" s="53" customFormat="1" ht="31.5">
      <c r="A52" s="369" t="str">
        <f>'приложение 1.1 '!A54</f>
        <v>1.1.3.28</v>
      </c>
      <c r="B52" s="431" t="str">
        <f>'приложение 1.1 '!B54</f>
        <v>Реконструкция ТП-313 (замена оборудования РУ-10кВ, РУ-0,4кВ, замена 2ТМГ-630кВА)</v>
      </c>
      <c r="C52" s="447">
        <f>IF('приложение 1.1 '!G54=2018,'приложение 1.1 '!E54,"-")</f>
        <v>1.26</v>
      </c>
      <c r="D52" s="447">
        <f>IF('приложение 1.1 '!G54=2018,'приложение 1.1 '!D54,"-")</f>
        <v>0</v>
      </c>
      <c r="E52" s="447" t="str">
        <f>IF('приложение 1.1 '!G54=2019,'приложение 1.1 '!E54,"-")</f>
        <v>-</v>
      </c>
      <c r="F52" s="447" t="str">
        <f>IF('приложение 1.1 '!G54=2019,'приложение 1.1 '!D54,"-")</f>
        <v>-</v>
      </c>
      <c r="G52" s="447" t="str">
        <f>IF('приложение 1.1 '!G54=2020,'приложение 1.1 '!E54,"-")</f>
        <v>-</v>
      </c>
      <c r="H52" s="447" t="str">
        <f>IF('приложение 1.1 '!G54=2020,'приложение 1.1 '!D54,"-")</f>
        <v>-</v>
      </c>
      <c r="I52" s="447" t="str">
        <f>IF('приложение 1.1 '!G54=2021,'приложение 1.1 '!E54,"-")</f>
        <v>-</v>
      </c>
      <c r="J52" s="447" t="str">
        <f>IF('приложение 1.1 '!G54=2021,'приложение 1.1 '!D54,"-")</f>
        <v>-</v>
      </c>
      <c r="K52" s="447" t="str">
        <f>IF('приложение 1.1 '!G54=2022,'приложение 1.1 '!E54,"-")</f>
        <v>-</v>
      </c>
      <c r="L52" s="447" t="str">
        <f>IF('приложение 1.1 '!G54=2022,'приложение 1.1 '!D54,"-")</f>
        <v>-</v>
      </c>
      <c r="M52" s="447">
        <f t="shared" si="5"/>
        <v>1.26</v>
      </c>
      <c r="N52" s="447">
        <f t="shared" si="6"/>
        <v>0</v>
      </c>
      <c r="O52" s="447">
        <f t="shared" si="7"/>
        <v>1.26</v>
      </c>
      <c r="P52" s="447">
        <f t="shared" si="8"/>
        <v>0</v>
      </c>
      <c r="Q52" s="447" t="str">
        <f t="shared" si="9"/>
        <v>-</v>
      </c>
      <c r="R52" s="447" t="str">
        <f t="shared" si="10"/>
        <v>-</v>
      </c>
      <c r="S52" s="447" t="str">
        <f t="shared" si="11"/>
        <v>-</v>
      </c>
      <c r="T52" s="447" t="str">
        <f t="shared" si="12"/>
        <v>-</v>
      </c>
      <c r="U52" s="447" t="str">
        <f t="shared" si="13"/>
        <v>-</v>
      </c>
      <c r="V52" s="447" t="str">
        <f t="shared" si="14"/>
        <v>-</v>
      </c>
      <c r="W52" s="447" t="str">
        <f t="shared" si="15"/>
        <v>-</v>
      </c>
      <c r="X52" s="447" t="str">
        <f t="shared" si="16"/>
        <v>-</v>
      </c>
      <c r="Y52" s="447">
        <f t="shared" si="17"/>
        <v>1.26</v>
      </c>
      <c r="Z52" s="464">
        <f t="shared" si="18"/>
        <v>0</v>
      </c>
      <c r="AA52" s="472">
        <f>'приложение 1.1 '!H54</f>
        <v>2.9328400000000001</v>
      </c>
      <c r="AB52" s="472" t="str">
        <f t="shared" si="19"/>
        <v>0</v>
      </c>
      <c r="AC52" s="472" t="str">
        <f t="shared" si="20"/>
        <v>0</v>
      </c>
      <c r="AD52" s="472">
        <f t="shared" si="21"/>
        <v>1.26</v>
      </c>
      <c r="AE52" s="472">
        <f t="shared" si="22"/>
        <v>0</v>
      </c>
      <c r="AF52" s="472" t="str">
        <f t="shared" si="23"/>
        <v>0</v>
      </c>
      <c r="AG52" s="472" t="str">
        <f t="shared" si="24"/>
        <v>0</v>
      </c>
      <c r="AH52" s="472" t="str">
        <f t="shared" si="25"/>
        <v>0</v>
      </c>
      <c r="AI52" s="472" t="str">
        <f t="shared" si="26"/>
        <v>0</v>
      </c>
      <c r="AJ52" s="472">
        <f t="shared" si="27"/>
        <v>1.26</v>
      </c>
      <c r="AK52" s="472">
        <f t="shared" si="28"/>
        <v>0</v>
      </c>
      <c r="AL52" s="472">
        <f>'приложение 1.1 '!X54</f>
        <v>0</v>
      </c>
      <c r="AM52" s="472">
        <f>'приложение 1.1 '!Y54</f>
        <v>0</v>
      </c>
      <c r="AN52" s="472">
        <f>'приложение 1.1 '!Z54</f>
        <v>0</v>
      </c>
      <c r="AO52" s="472">
        <f>'приложение 1.1 '!AA54</f>
        <v>0</v>
      </c>
      <c r="AP52" s="472"/>
      <c r="AQ52" s="472">
        <f t="shared" si="31"/>
        <v>2.9328400000000001</v>
      </c>
      <c r="AR52" s="472"/>
      <c r="AS52" s="472"/>
      <c r="AT52" s="472">
        <f>'приложение 1.1 '!W54</f>
        <v>2.9328400000000001</v>
      </c>
      <c r="AU52" s="472">
        <f t="shared" si="29"/>
        <v>2.9328400000000001</v>
      </c>
    </row>
    <row r="53" spans="1:47" s="53" customFormat="1" ht="31.5">
      <c r="A53" s="369" t="str">
        <f>'приложение 1.1 '!A55</f>
        <v>1.1.3.30</v>
      </c>
      <c r="B53" s="431" t="str">
        <f>'приложение 1.1 '!B55</f>
        <v>Реконструкция ТП-222 (замена оборудования РУ-6кВ, РУ-0,4кВ, замена 2ТМГ-630кВА)</v>
      </c>
      <c r="C53" s="447">
        <f>IF('приложение 1.1 '!G55=2018,'приложение 1.1 '!E55,"-")</f>
        <v>1.26</v>
      </c>
      <c r="D53" s="447">
        <f>IF('приложение 1.1 '!G55=2018,'приложение 1.1 '!D55,"-")</f>
        <v>0</v>
      </c>
      <c r="E53" s="447" t="str">
        <f>IF('приложение 1.1 '!G55=2019,'приложение 1.1 '!E55,"-")</f>
        <v>-</v>
      </c>
      <c r="F53" s="447" t="str">
        <f>IF('приложение 1.1 '!G55=2019,'приложение 1.1 '!D55,"-")</f>
        <v>-</v>
      </c>
      <c r="G53" s="447" t="str">
        <f>IF('приложение 1.1 '!G55=2020,'приложение 1.1 '!E55,"-")</f>
        <v>-</v>
      </c>
      <c r="H53" s="447" t="str">
        <f>IF('приложение 1.1 '!G55=2020,'приложение 1.1 '!D55,"-")</f>
        <v>-</v>
      </c>
      <c r="I53" s="447" t="str">
        <f>IF('приложение 1.1 '!G55=2021,'приложение 1.1 '!E55,"-")</f>
        <v>-</v>
      </c>
      <c r="J53" s="447" t="str">
        <f>IF('приложение 1.1 '!G55=2021,'приложение 1.1 '!D55,"-")</f>
        <v>-</v>
      </c>
      <c r="K53" s="447" t="str">
        <f>IF('приложение 1.1 '!G55=2022,'приложение 1.1 '!E55,"-")</f>
        <v>-</v>
      </c>
      <c r="L53" s="447" t="str">
        <f>IF('приложение 1.1 '!G55=2022,'приложение 1.1 '!D55,"-")</f>
        <v>-</v>
      </c>
      <c r="M53" s="447">
        <f t="shared" si="5"/>
        <v>1.26</v>
      </c>
      <c r="N53" s="447">
        <f t="shared" si="6"/>
        <v>0</v>
      </c>
      <c r="O53" s="447">
        <f t="shared" si="7"/>
        <v>1.26</v>
      </c>
      <c r="P53" s="447">
        <f t="shared" si="8"/>
        <v>0</v>
      </c>
      <c r="Q53" s="447" t="str">
        <f t="shared" si="9"/>
        <v>-</v>
      </c>
      <c r="R53" s="447" t="str">
        <f t="shared" si="10"/>
        <v>-</v>
      </c>
      <c r="S53" s="447" t="str">
        <f t="shared" si="11"/>
        <v>-</v>
      </c>
      <c r="T53" s="447" t="str">
        <f t="shared" si="12"/>
        <v>-</v>
      </c>
      <c r="U53" s="447" t="str">
        <f t="shared" si="13"/>
        <v>-</v>
      </c>
      <c r="V53" s="447" t="str">
        <f t="shared" si="14"/>
        <v>-</v>
      </c>
      <c r="W53" s="447" t="str">
        <f t="shared" si="15"/>
        <v>-</v>
      </c>
      <c r="X53" s="447" t="str">
        <f t="shared" si="16"/>
        <v>-</v>
      </c>
      <c r="Y53" s="447">
        <f t="shared" si="17"/>
        <v>1.26</v>
      </c>
      <c r="Z53" s="464">
        <f t="shared" si="18"/>
        <v>0</v>
      </c>
      <c r="AA53" s="472">
        <f>'приложение 1.1 '!H55</f>
        <v>2.9328400000000001</v>
      </c>
      <c r="AB53" s="472" t="str">
        <f t="shared" si="19"/>
        <v>0</v>
      </c>
      <c r="AC53" s="472" t="str">
        <f t="shared" si="20"/>
        <v>0</v>
      </c>
      <c r="AD53" s="472">
        <f t="shared" si="21"/>
        <v>1.26</v>
      </c>
      <c r="AE53" s="472">
        <f t="shared" si="22"/>
        <v>0</v>
      </c>
      <c r="AF53" s="472" t="str">
        <f t="shared" si="23"/>
        <v>0</v>
      </c>
      <c r="AG53" s="472" t="str">
        <f t="shared" si="24"/>
        <v>0</v>
      </c>
      <c r="AH53" s="472" t="str">
        <f t="shared" si="25"/>
        <v>0</v>
      </c>
      <c r="AI53" s="472" t="str">
        <f t="shared" si="26"/>
        <v>0</v>
      </c>
      <c r="AJ53" s="472">
        <f t="shared" si="27"/>
        <v>1.26</v>
      </c>
      <c r="AK53" s="472">
        <f t="shared" si="28"/>
        <v>0</v>
      </c>
      <c r="AL53" s="472">
        <f>'приложение 1.1 '!X55</f>
        <v>0</v>
      </c>
      <c r="AM53" s="472">
        <f>'приложение 1.1 '!Y55</f>
        <v>0</v>
      </c>
      <c r="AN53" s="472">
        <f>'приложение 1.1 '!Z55</f>
        <v>0</v>
      </c>
      <c r="AO53" s="472">
        <f>'приложение 1.1 '!AA55</f>
        <v>0</v>
      </c>
      <c r="AP53" s="472"/>
      <c r="AQ53" s="472">
        <f t="shared" si="31"/>
        <v>2.9328400000000001</v>
      </c>
      <c r="AR53" s="472"/>
      <c r="AS53" s="472"/>
      <c r="AT53" s="472">
        <f>'приложение 1.1 '!W55</f>
        <v>2.9328400000000001</v>
      </c>
      <c r="AU53" s="472">
        <f t="shared" si="29"/>
        <v>2.9328400000000001</v>
      </c>
    </row>
    <row r="54" spans="1:47" s="53" customFormat="1" ht="31.5">
      <c r="A54" s="369" t="str">
        <f>'приложение 1.1 '!A56</f>
        <v>1.1.3.31</v>
      </c>
      <c r="B54" s="431" t="str">
        <f>'приложение 1.1 '!B56</f>
        <v>Реконструкция ТП-459 (замена оборудования РУ-10кВ, РУ-0,4кВ, замена 2ТМГ-630кВА)</v>
      </c>
      <c r="C54" s="447" t="str">
        <f>IF('приложение 1.1 '!G56=2018,'приложение 1.1 '!E56,"-")</f>
        <v>-</v>
      </c>
      <c r="D54" s="447" t="str">
        <f>IF('приложение 1.1 '!G56=2018,'приложение 1.1 '!D56,"-")</f>
        <v>-</v>
      </c>
      <c r="E54" s="447">
        <f>IF('приложение 1.1 '!G56=2019,'приложение 1.1 '!E56,"-")</f>
        <v>1.26</v>
      </c>
      <c r="F54" s="447">
        <f>IF('приложение 1.1 '!G56=2019,'приложение 1.1 '!D56,"-")</f>
        <v>0</v>
      </c>
      <c r="G54" s="447" t="str">
        <f>IF('приложение 1.1 '!G56=2020,'приложение 1.1 '!E56,"-")</f>
        <v>-</v>
      </c>
      <c r="H54" s="447" t="str">
        <f>IF('приложение 1.1 '!G56=2020,'приложение 1.1 '!D56,"-")</f>
        <v>-</v>
      </c>
      <c r="I54" s="447" t="str">
        <f>IF('приложение 1.1 '!G56=2021,'приложение 1.1 '!E56,"-")</f>
        <v>-</v>
      </c>
      <c r="J54" s="447" t="str">
        <f>IF('приложение 1.1 '!G56=2021,'приложение 1.1 '!D56,"-")</f>
        <v>-</v>
      </c>
      <c r="K54" s="447" t="str">
        <f>IF('приложение 1.1 '!G56=2022,'приложение 1.1 '!E56,"-")</f>
        <v>-</v>
      </c>
      <c r="L54" s="447" t="str">
        <f>IF('приложение 1.1 '!G56=2022,'приложение 1.1 '!D56,"-")</f>
        <v>-</v>
      </c>
      <c r="M54" s="447">
        <f t="shared" si="5"/>
        <v>1.26</v>
      </c>
      <c r="N54" s="447">
        <f t="shared" si="6"/>
        <v>0</v>
      </c>
      <c r="O54" s="447" t="str">
        <f t="shared" si="7"/>
        <v>-</v>
      </c>
      <c r="P54" s="447" t="str">
        <f t="shared" si="8"/>
        <v>-</v>
      </c>
      <c r="Q54" s="447">
        <f t="shared" si="9"/>
        <v>1.26</v>
      </c>
      <c r="R54" s="447">
        <f t="shared" si="10"/>
        <v>0</v>
      </c>
      <c r="S54" s="447" t="str">
        <f t="shared" si="11"/>
        <v>-</v>
      </c>
      <c r="T54" s="447" t="str">
        <f t="shared" si="12"/>
        <v>-</v>
      </c>
      <c r="U54" s="447" t="str">
        <f t="shared" si="13"/>
        <v>-</v>
      </c>
      <c r="V54" s="447" t="str">
        <f t="shared" si="14"/>
        <v>-</v>
      </c>
      <c r="W54" s="447" t="str">
        <f t="shared" si="15"/>
        <v>-</v>
      </c>
      <c r="X54" s="447" t="str">
        <f t="shared" si="16"/>
        <v>-</v>
      </c>
      <c r="Y54" s="447">
        <f t="shared" si="17"/>
        <v>1.26</v>
      </c>
      <c r="Z54" s="464">
        <f t="shared" si="18"/>
        <v>0</v>
      </c>
      <c r="AA54" s="472">
        <f>'приложение 1.1 '!H56</f>
        <v>3.3399009999999998</v>
      </c>
      <c r="AB54" s="472" t="str">
        <f t="shared" si="19"/>
        <v>0</v>
      </c>
      <c r="AC54" s="472" t="str">
        <f t="shared" si="20"/>
        <v>0</v>
      </c>
      <c r="AD54" s="472" t="str">
        <f t="shared" si="21"/>
        <v>0</v>
      </c>
      <c r="AE54" s="472" t="str">
        <f t="shared" si="22"/>
        <v>0</v>
      </c>
      <c r="AF54" s="472" t="str">
        <f t="shared" si="23"/>
        <v>0</v>
      </c>
      <c r="AG54" s="472" t="str">
        <f t="shared" si="24"/>
        <v>0</v>
      </c>
      <c r="AH54" s="472" t="str">
        <f t="shared" si="25"/>
        <v>0</v>
      </c>
      <c r="AI54" s="472" t="str">
        <f t="shared" si="26"/>
        <v>0</v>
      </c>
      <c r="AJ54" s="472" t="str">
        <f t="shared" si="27"/>
        <v>-</v>
      </c>
      <c r="AK54" s="472" t="str">
        <f t="shared" si="28"/>
        <v>-</v>
      </c>
      <c r="AL54" s="472">
        <f>'приложение 1.1 '!X56</f>
        <v>3.3399009999999998</v>
      </c>
      <c r="AM54" s="472">
        <f>'приложение 1.1 '!Y56</f>
        <v>0</v>
      </c>
      <c r="AN54" s="472">
        <f>'приложение 1.1 '!Z56</f>
        <v>0</v>
      </c>
      <c r="AO54" s="472">
        <f>'приложение 1.1 '!AA56</f>
        <v>0</v>
      </c>
      <c r="AP54" s="472"/>
      <c r="AQ54" s="472"/>
      <c r="AR54" s="472"/>
      <c r="AS54" s="472"/>
      <c r="AT54" s="472">
        <f>'приложение 1.1 '!W56</f>
        <v>0</v>
      </c>
      <c r="AU54" s="472">
        <f t="shared" si="29"/>
        <v>3.3399009999999998</v>
      </c>
    </row>
    <row r="55" spans="1:47" s="53" customFormat="1" ht="31.5">
      <c r="A55" s="369" t="str">
        <f>'приложение 1.1 '!A57</f>
        <v>1.1.3.32</v>
      </c>
      <c r="B55" s="431" t="str">
        <f>'приложение 1.1 '!B57</f>
        <v>Реконструкция ТП-460  (замена оборудования РУ-10кВ, РУ-0,4кВ, замена 2ТМГ-630кВА)</v>
      </c>
      <c r="C55" s="447" t="str">
        <f>IF('приложение 1.1 '!G57=2018,'приложение 1.1 '!E57,"-")</f>
        <v>-</v>
      </c>
      <c r="D55" s="447" t="str">
        <f>IF('приложение 1.1 '!G57=2018,'приложение 1.1 '!D57,"-")</f>
        <v>-</v>
      </c>
      <c r="E55" s="447">
        <f>IF('приложение 1.1 '!G57=2019,'приложение 1.1 '!E57,"-")</f>
        <v>1.26</v>
      </c>
      <c r="F55" s="447">
        <f>IF('приложение 1.1 '!G57=2019,'приложение 1.1 '!D57,"-")</f>
        <v>0</v>
      </c>
      <c r="G55" s="447" t="str">
        <f>IF('приложение 1.1 '!G57=2020,'приложение 1.1 '!E57,"-")</f>
        <v>-</v>
      </c>
      <c r="H55" s="447" t="str">
        <f>IF('приложение 1.1 '!G57=2020,'приложение 1.1 '!D57,"-")</f>
        <v>-</v>
      </c>
      <c r="I55" s="447" t="str">
        <f>IF('приложение 1.1 '!G57=2021,'приложение 1.1 '!E57,"-")</f>
        <v>-</v>
      </c>
      <c r="J55" s="447" t="str">
        <f>IF('приложение 1.1 '!G57=2021,'приложение 1.1 '!D57,"-")</f>
        <v>-</v>
      </c>
      <c r="K55" s="447" t="str">
        <f>IF('приложение 1.1 '!G57=2022,'приложение 1.1 '!E57,"-")</f>
        <v>-</v>
      </c>
      <c r="L55" s="447" t="str">
        <f>IF('приложение 1.1 '!G57=2022,'приложение 1.1 '!D57,"-")</f>
        <v>-</v>
      </c>
      <c r="M55" s="447">
        <f t="shared" si="5"/>
        <v>1.26</v>
      </c>
      <c r="N55" s="447">
        <f t="shared" si="6"/>
        <v>0</v>
      </c>
      <c r="O55" s="447" t="str">
        <f t="shared" si="7"/>
        <v>-</v>
      </c>
      <c r="P55" s="447" t="str">
        <f t="shared" si="8"/>
        <v>-</v>
      </c>
      <c r="Q55" s="447">
        <f t="shared" si="9"/>
        <v>1.26</v>
      </c>
      <c r="R55" s="447">
        <f t="shared" si="10"/>
        <v>0</v>
      </c>
      <c r="S55" s="447" t="str">
        <f t="shared" si="11"/>
        <v>-</v>
      </c>
      <c r="T55" s="447" t="str">
        <f t="shared" si="12"/>
        <v>-</v>
      </c>
      <c r="U55" s="447" t="str">
        <f t="shared" si="13"/>
        <v>-</v>
      </c>
      <c r="V55" s="447" t="str">
        <f t="shared" si="14"/>
        <v>-</v>
      </c>
      <c r="W55" s="447" t="str">
        <f t="shared" si="15"/>
        <v>-</v>
      </c>
      <c r="X55" s="447" t="str">
        <f t="shared" si="16"/>
        <v>-</v>
      </c>
      <c r="Y55" s="447">
        <f t="shared" si="17"/>
        <v>1.26</v>
      </c>
      <c r="Z55" s="464">
        <f t="shared" si="18"/>
        <v>0</v>
      </c>
      <c r="AA55" s="472">
        <f>'приложение 1.1 '!H57</f>
        <v>2.9328400000000001</v>
      </c>
      <c r="AB55" s="472" t="str">
        <f t="shared" si="19"/>
        <v>0</v>
      </c>
      <c r="AC55" s="472" t="str">
        <f t="shared" si="20"/>
        <v>0</v>
      </c>
      <c r="AD55" s="472" t="str">
        <f t="shared" si="21"/>
        <v>0</v>
      </c>
      <c r="AE55" s="472" t="str">
        <f t="shared" si="22"/>
        <v>0</v>
      </c>
      <c r="AF55" s="472" t="str">
        <f t="shared" si="23"/>
        <v>0</v>
      </c>
      <c r="AG55" s="472" t="str">
        <f t="shared" si="24"/>
        <v>0</v>
      </c>
      <c r="AH55" s="472" t="str">
        <f t="shared" si="25"/>
        <v>0</v>
      </c>
      <c r="AI55" s="472" t="str">
        <f t="shared" si="26"/>
        <v>0</v>
      </c>
      <c r="AJ55" s="472" t="str">
        <f t="shared" si="27"/>
        <v>-</v>
      </c>
      <c r="AK55" s="472" t="str">
        <f t="shared" si="28"/>
        <v>-</v>
      </c>
      <c r="AL55" s="472">
        <f>'приложение 1.1 '!X57</f>
        <v>2.9328400000000001</v>
      </c>
      <c r="AM55" s="472">
        <f>'приложение 1.1 '!Y57</f>
        <v>0</v>
      </c>
      <c r="AN55" s="472">
        <f>'приложение 1.1 '!Z57</f>
        <v>0</v>
      </c>
      <c r="AO55" s="472">
        <f>'приложение 1.1 '!AA57</f>
        <v>0</v>
      </c>
      <c r="AP55" s="472"/>
      <c r="AQ55" s="472"/>
      <c r="AR55" s="472"/>
      <c r="AS55" s="472"/>
      <c r="AT55" s="472">
        <f>'приложение 1.1 '!W57</f>
        <v>0</v>
      </c>
      <c r="AU55" s="472">
        <f t="shared" si="29"/>
        <v>2.9328400000000001</v>
      </c>
    </row>
    <row r="56" spans="1:47" s="53" customFormat="1" ht="31.5">
      <c r="A56" s="369" t="str">
        <f>'приложение 1.1 '!A58</f>
        <v>1.1.3.33</v>
      </c>
      <c r="B56" s="431" t="str">
        <f>'приложение 1.1 '!B58</f>
        <v>Реконструкция ТП-306 (замена оборудования РУ-10кВ, РУ-0,4кВ, замена 2ТМГ-630кВА)</v>
      </c>
      <c r="C56" s="447" t="str">
        <f>IF('приложение 1.1 '!G58=2018,'приложение 1.1 '!E58,"-")</f>
        <v>-</v>
      </c>
      <c r="D56" s="447" t="str">
        <f>IF('приложение 1.1 '!G58=2018,'приложение 1.1 '!D58,"-")</f>
        <v>-</v>
      </c>
      <c r="E56" s="447">
        <f>IF('приложение 1.1 '!G58=2019,'приложение 1.1 '!E58,"-")</f>
        <v>1.26</v>
      </c>
      <c r="F56" s="447">
        <f>IF('приложение 1.1 '!G58=2019,'приложение 1.1 '!D58,"-")</f>
        <v>0</v>
      </c>
      <c r="G56" s="447" t="str">
        <f>IF('приложение 1.1 '!G58=2020,'приложение 1.1 '!E58,"-")</f>
        <v>-</v>
      </c>
      <c r="H56" s="447" t="str">
        <f>IF('приложение 1.1 '!G58=2020,'приложение 1.1 '!D58,"-")</f>
        <v>-</v>
      </c>
      <c r="I56" s="447" t="str">
        <f>IF('приложение 1.1 '!G58=2021,'приложение 1.1 '!E58,"-")</f>
        <v>-</v>
      </c>
      <c r="J56" s="447" t="str">
        <f>IF('приложение 1.1 '!G58=2021,'приложение 1.1 '!D58,"-")</f>
        <v>-</v>
      </c>
      <c r="K56" s="447" t="str">
        <f>IF('приложение 1.1 '!G58=2022,'приложение 1.1 '!E58,"-")</f>
        <v>-</v>
      </c>
      <c r="L56" s="447" t="str">
        <f>IF('приложение 1.1 '!G58=2022,'приложение 1.1 '!D58,"-")</f>
        <v>-</v>
      </c>
      <c r="M56" s="447">
        <f t="shared" si="5"/>
        <v>1.26</v>
      </c>
      <c r="N56" s="447">
        <f t="shared" si="6"/>
        <v>0</v>
      </c>
      <c r="O56" s="447" t="str">
        <f t="shared" si="7"/>
        <v>-</v>
      </c>
      <c r="P56" s="447" t="str">
        <f t="shared" si="8"/>
        <v>-</v>
      </c>
      <c r="Q56" s="447">
        <f t="shared" si="9"/>
        <v>1.26</v>
      </c>
      <c r="R56" s="447">
        <f t="shared" si="10"/>
        <v>0</v>
      </c>
      <c r="S56" s="447" t="str">
        <f t="shared" si="11"/>
        <v>-</v>
      </c>
      <c r="T56" s="447" t="str">
        <f t="shared" si="12"/>
        <v>-</v>
      </c>
      <c r="U56" s="447" t="str">
        <f t="shared" si="13"/>
        <v>-</v>
      </c>
      <c r="V56" s="447" t="str">
        <f t="shared" si="14"/>
        <v>-</v>
      </c>
      <c r="W56" s="447" t="str">
        <f t="shared" si="15"/>
        <v>-</v>
      </c>
      <c r="X56" s="447" t="str">
        <f t="shared" si="16"/>
        <v>-</v>
      </c>
      <c r="Y56" s="447">
        <f t="shared" si="17"/>
        <v>1.26</v>
      </c>
      <c r="Z56" s="464">
        <f t="shared" si="18"/>
        <v>0</v>
      </c>
      <c r="AA56" s="472">
        <f>'приложение 1.1 '!H58</f>
        <v>2.7181439999999997</v>
      </c>
      <c r="AB56" s="472" t="str">
        <f t="shared" si="19"/>
        <v>0</v>
      </c>
      <c r="AC56" s="472" t="str">
        <f t="shared" si="20"/>
        <v>0</v>
      </c>
      <c r="AD56" s="472" t="str">
        <f t="shared" si="21"/>
        <v>0</v>
      </c>
      <c r="AE56" s="472" t="str">
        <f t="shared" si="22"/>
        <v>0</v>
      </c>
      <c r="AF56" s="472" t="str">
        <f t="shared" si="23"/>
        <v>0</v>
      </c>
      <c r="AG56" s="472" t="str">
        <f t="shared" si="24"/>
        <v>0</v>
      </c>
      <c r="AH56" s="472" t="str">
        <f t="shared" si="25"/>
        <v>0</v>
      </c>
      <c r="AI56" s="472" t="str">
        <f t="shared" si="26"/>
        <v>0</v>
      </c>
      <c r="AJ56" s="472" t="str">
        <f t="shared" si="27"/>
        <v>-</v>
      </c>
      <c r="AK56" s="472" t="str">
        <f t="shared" si="28"/>
        <v>-</v>
      </c>
      <c r="AL56" s="472">
        <f>'приложение 1.1 '!X58</f>
        <v>2.7181439999999997</v>
      </c>
      <c r="AM56" s="472">
        <f>'приложение 1.1 '!Y58</f>
        <v>0</v>
      </c>
      <c r="AN56" s="472">
        <f>'приложение 1.1 '!Z58</f>
        <v>0</v>
      </c>
      <c r="AO56" s="472">
        <f>'приложение 1.1 '!AA58</f>
        <v>0</v>
      </c>
      <c r="AP56" s="472"/>
      <c r="AQ56" s="472"/>
      <c r="AR56" s="472"/>
      <c r="AS56" s="472"/>
      <c r="AT56" s="472">
        <f>'приложение 1.1 '!W58</f>
        <v>0</v>
      </c>
      <c r="AU56" s="472">
        <f t="shared" si="29"/>
        <v>2.7181439999999997</v>
      </c>
    </row>
    <row r="57" spans="1:47" s="53" customFormat="1" ht="31.5">
      <c r="A57" s="369" t="str">
        <f>'приложение 1.1 '!A59</f>
        <v>1.1.3.34</v>
      </c>
      <c r="B57" s="431" t="str">
        <f>'приложение 1.1 '!B59</f>
        <v>Реконструкция ТП-212 (замена оборудования РУ-6кВ, РУ-0,4кВ, замена 2ТМГ-400кВА)</v>
      </c>
      <c r="C57" s="447" t="str">
        <f>IF('приложение 1.1 '!G59=2018,'приложение 1.1 '!E59,"-")</f>
        <v>-</v>
      </c>
      <c r="D57" s="447" t="str">
        <f>IF('приложение 1.1 '!G59=2018,'приложение 1.1 '!D59,"-")</f>
        <v>-</v>
      </c>
      <c r="E57" s="447">
        <f>IF('приложение 1.1 '!G59=2019,'приложение 1.1 '!E59,"-")</f>
        <v>0.8</v>
      </c>
      <c r="F57" s="447">
        <f>IF('приложение 1.1 '!G59=2019,'приложение 1.1 '!D59,"-")</f>
        <v>0</v>
      </c>
      <c r="G57" s="447" t="str">
        <f>IF('приложение 1.1 '!G59=2020,'приложение 1.1 '!E59,"-")</f>
        <v>-</v>
      </c>
      <c r="H57" s="447" t="str">
        <f>IF('приложение 1.1 '!G59=2020,'приложение 1.1 '!D59,"-")</f>
        <v>-</v>
      </c>
      <c r="I57" s="447" t="str">
        <f>IF('приложение 1.1 '!G59=2021,'приложение 1.1 '!E59,"-")</f>
        <v>-</v>
      </c>
      <c r="J57" s="447" t="str">
        <f>IF('приложение 1.1 '!G59=2021,'приложение 1.1 '!D59,"-")</f>
        <v>-</v>
      </c>
      <c r="K57" s="447" t="str">
        <f>IF('приложение 1.1 '!G59=2022,'приложение 1.1 '!E59,"-")</f>
        <v>-</v>
      </c>
      <c r="L57" s="447" t="str">
        <f>IF('приложение 1.1 '!G59=2022,'приложение 1.1 '!D59,"-")</f>
        <v>-</v>
      </c>
      <c r="M57" s="447">
        <f t="shared" si="5"/>
        <v>0.8</v>
      </c>
      <c r="N57" s="447">
        <f t="shared" si="6"/>
        <v>0</v>
      </c>
      <c r="O57" s="447" t="str">
        <f t="shared" si="7"/>
        <v>-</v>
      </c>
      <c r="P57" s="447" t="str">
        <f t="shared" si="8"/>
        <v>-</v>
      </c>
      <c r="Q57" s="447">
        <f t="shared" si="9"/>
        <v>0.8</v>
      </c>
      <c r="R57" s="447">
        <f t="shared" si="10"/>
        <v>0</v>
      </c>
      <c r="S57" s="447" t="str">
        <f t="shared" si="11"/>
        <v>-</v>
      </c>
      <c r="T57" s="447" t="str">
        <f t="shared" si="12"/>
        <v>-</v>
      </c>
      <c r="U57" s="447" t="str">
        <f t="shared" si="13"/>
        <v>-</v>
      </c>
      <c r="V57" s="447" t="str">
        <f t="shared" si="14"/>
        <v>-</v>
      </c>
      <c r="W57" s="447" t="str">
        <f t="shared" si="15"/>
        <v>-</v>
      </c>
      <c r="X57" s="447" t="str">
        <f t="shared" si="16"/>
        <v>-</v>
      </c>
      <c r="Y57" s="447">
        <f t="shared" si="17"/>
        <v>0.8</v>
      </c>
      <c r="Z57" s="464">
        <f t="shared" si="18"/>
        <v>0</v>
      </c>
      <c r="AA57" s="472">
        <f>'приложение 1.1 '!H59</f>
        <v>2.7181439999999997</v>
      </c>
      <c r="AB57" s="472" t="str">
        <f t="shared" si="19"/>
        <v>0</v>
      </c>
      <c r="AC57" s="472" t="str">
        <f t="shared" si="20"/>
        <v>0</v>
      </c>
      <c r="AD57" s="472" t="str">
        <f t="shared" si="21"/>
        <v>0</v>
      </c>
      <c r="AE57" s="472" t="str">
        <f t="shared" si="22"/>
        <v>0</v>
      </c>
      <c r="AF57" s="472" t="str">
        <f t="shared" si="23"/>
        <v>0</v>
      </c>
      <c r="AG57" s="472" t="str">
        <f t="shared" si="24"/>
        <v>0</v>
      </c>
      <c r="AH57" s="472" t="str">
        <f t="shared" si="25"/>
        <v>0</v>
      </c>
      <c r="AI57" s="472" t="str">
        <f t="shared" si="26"/>
        <v>0</v>
      </c>
      <c r="AJ57" s="472" t="str">
        <f t="shared" si="27"/>
        <v>-</v>
      </c>
      <c r="AK57" s="472" t="str">
        <f t="shared" si="28"/>
        <v>-</v>
      </c>
      <c r="AL57" s="472">
        <f>'приложение 1.1 '!X59</f>
        <v>2.7181439999999997</v>
      </c>
      <c r="AM57" s="472">
        <f>'приложение 1.1 '!Y59</f>
        <v>0</v>
      </c>
      <c r="AN57" s="472">
        <f>'приложение 1.1 '!Z59</f>
        <v>0</v>
      </c>
      <c r="AO57" s="472">
        <f>'приложение 1.1 '!AA59</f>
        <v>0</v>
      </c>
      <c r="AP57" s="472"/>
      <c r="AQ57" s="472"/>
      <c r="AR57" s="472"/>
      <c r="AS57" s="472"/>
      <c r="AT57" s="472">
        <f>'приложение 1.1 '!W59</f>
        <v>0</v>
      </c>
      <c r="AU57" s="472">
        <f t="shared" si="29"/>
        <v>2.7181439999999997</v>
      </c>
    </row>
    <row r="58" spans="1:47" s="53" customFormat="1" ht="31.5">
      <c r="A58" s="369" t="str">
        <f>'приложение 1.1 '!A60</f>
        <v>1.1.3.35</v>
      </c>
      <c r="B58" s="431" t="str">
        <f>'приложение 1.1 '!B60</f>
        <v>Реконструкция ТП-305 (замена оборудования РУ-10кВ, РУ-0,4кВ, замена 2ТМГ-630кВА)</v>
      </c>
      <c r="C58" s="447" t="str">
        <f>IF('приложение 1.1 '!G60=2018,'приложение 1.1 '!E60,"-")</f>
        <v>-</v>
      </c>
      <c r="D58" s="447" t="str">
        <f>IF('приложение 1.1 '!G60=2018,'приложение 1.1 '!D60,"-")</f>
        <v>-</v>
      </c>
      <c r="E58" s="447">
        <f>IF('приложение 1.1 '!G60=2019,'приложение 1.1 '!E60,"-")</f>
        <v>1.26</v>
      </c>
      <c r="F58" s="447">
        <f>IF('приложение 1.1 '!G60=2019,'приложение 1.1 '!D60,"-")</f>
        <v>0</v>
      </c>
      <c r="G58" s="447" t="str">
        <f>IF('приложение 1.1 '!G60=2020,'приложение 1.1 '!E60,"-")</f>
        <v>-</v>
      </c>
      <c r="H58" s="447" t="str">
        <f>IF('приложение 1.1 '!G60=2020,'приложение 1.1 '!D60,"-")</f>
        <v>-</v>
      </c>
      <c r="I58" s="447" t="str">
        <f>IF('приложение 1.1 '!G60=2021,'приложение 1.1 '!E60,"-")</f>
        <v>-</v>
      </c>
      <c r="J58" s="447" t="str">
        <f>IF('приложение 1.1 '!G60=2021,'приложение 1.1 '!D60,"-")</f>
        <v>-</v>
      </c>
      <c r="K58" s="447" t="str">
        <f>IF('приложение 1.1 '!G60=2022,'приложение 1.1 '!E60,"-")</f>
        <v>-</v>
      </c>
      <c r="L58" s="447" t="str">
        <f>IF('приложение 1.1 '!G60=2022,'приложение 1.1 '!D60,"-")</f>
        <v>-</v>
      </c>
      <c r="M58" s="447">
        <f t="shared" si="5"/>
        <v>1.26</v>
      </c>
      <c r="N58" s="447">
        <f t="shared" si="6"/>
        <v>0</v>
      </c>
      <c r="O58" s="447" t="str">
        <f t="shared" si="7"/>
        <v>-</v>
      </c>
      <c r="P58" s="447" t="str">
        <f t="shared" si="8"/>
        <v>-</v>
      </c>
      <c r="Q58" s="447">
        <f t="shared" si="9"/>
        <v>1.26</v>
      </c>
      <c r="R58" s="447">
        <f t="shared" si="10"/>
        <v>0</v>
      </c>
      <c r="S58" s="447" t="str">
        <f t="shared" si="11"/>
        <v>-</v>
      </c>
      <c r="T58" s="447" t="str">
        <f t="shared" si="12"/>
        <v>-</v>
      </c>
      <c r="U58" s="447" t="str">
        <f t="shared" si="13"/>
        <v>-</v>
      </c>
      <c r="V58" s="447" t="str">
        <f t="shared" si="14"/>
        <v>-</v>
      </c>
      <c r="W58" s="447" t="str">
        <f t="shared" si="15"/>
        <v>-</v>
      </c>
      <c r="X58" s="447" t="str">
        <f t="shared" si="16"/>
        <v>-</v>
      </c>
      <c r="Y58" s="447">
        <f t="shared" si="17"/>
        <v>1.26</v>
      </c>
      <c r="Z58" s="464">
        <f t="shared" si="18"/>
        <v>0</v>
      </c>
      <c r="AA58" s="472">
        <f>'приложение 1.1 '!H60</f>
        <v>2.9328400000000001</v>
      </c>
      <c r="AB58" s="472" t="str">
        <f t="shared" si="19"/>
        <v>0</v>
      </c>
      <c r="AC58" s="472" t="str">
        <f t="shared" si="20"/>
        <v>0</v>
      </c>
      <c r="AD58" s="472" t="str">
        <f t="shared" si="21"/>
        <v>0</v>
      </c>
      <c r="AE58" s="472" t="str">
        <f t="shared" si="22"/>
        <v>0</v>
      </c>
      <c r="AF58" s="472" t="str">
        <f t="shared" si="23"/>
        <v>0</v>
      </c>
      <c r="AG58" s="472" t="str">
        <f t="shared" si="24"/>
        <v>0</v>
      </c>
      <c r="AH58" s="472" t="str">
        <f t="shared" si="25"/>
        <v>0</v>
      </c>
      <c r="AI58" s="472" t="str">
        <f t="shared" si="26"/>
        <v>0</v>
      </c>
      <c r="AJ58" s="472" t="str">
        <f t="shared" si="27"/>
        <v>-</v>
      </c>
      <c r="AK58" s="472" t="str">
        <f t="shared" si="28"/>
        <v>-</v>
      </c>
      <c r="AL58" s="472">
        <f>'приложение 1.1 '!X60</f>
        <v>2.9328400000000001</v>
      </c>
      <c r="AM58" s="472">
        <f>'приложение 1.1 '!Y60</f>
        <v>0</v>
      </c>
      <c r="AN58" s="472">
        <f>'приложение 1.1 '!Z60</f>
        <v>0</v>
      </c>
      <c r="AO58" s="472">
        <f>'приложение 1.1 '!AA60</f>
        <v>0</v>
      </c>
      <c r="AP58" s="472"/>
      <c r="AQ58" s="472"/>
      <c r="AR58" s="472"/>
      <c r="AS58" s="472"/>
      <c r="AT58" s="472">
        <f>'приложение 1.1 '!W60</f>
        <v>0</v>
      </c>
      <c r="AU58" s="472">
        <f t="shared" si="29"/>
        <v>2.9328400000000001</v>
      </c>
    </row>
    <row r="59" spans="1:47" s="53" customFormat="1" ht="31.5">
      <c r="A59" s="369" t="str">
        <f>'приложение 1.1 '!A61</f>
        <v>1.1.3.36</v>
      </c>
      <c r="B59" s="431" t="str">
        <f>'приложение 1.1 '!B61</f>
        <v>Реконструкция ТП-204 (замена оборудования РУ-6кВ, РУ-0,4кВ, замена 2ТМГ-400кВА)</v>
      </c>
      <c r="C59" s="447" t="str">
        <f>IF('приложение 1.1 '!G61=2018,'приложение 1.1 '!E61,"-")</f>
        <v>-</v>
      </c>
      <c r="D59" s="447" t="str">
        <f>IF('приложение 1.1 '!G61=2018,'приложение 1.1 '!D61,"-")</f>
        <v>-</v>
      </c>
      <c r="E59" s="447">
        <f>IF('приложение 1.1 '!G61=2019,'приложение 1.1 '!E61,"-")</f>
        <v>0.8</v>
      </c>
      <c r="F59" s="447">
        <f>IF('приложение 1.1 '!G61=2019,'приложение 1.1 '!D61,"-")</f>
        <v>0</v>
      </c>
      <c r="G59" s="447" t="str">
        <f>IF('приложение 1.1 '!G61=2020,'приложение 1.1 '!E61,"-")</f>
        <v>-</v>
      </c>
      <c r="H59" s="447" t="str">
        <f>IF('приложение 1.1 '!G61=2020,'приложение 1.1 '!D61,"-")</f>
        <v>-</v>
      </c>
      <c r="I59" s="447" t="str">
        <f>IF('приложение 1.1 '!G61=2021,'приложение 1.1 '!E61,"-")</f>
        <v>-</v>
      </c>
      <c r="J59" s="447" t="str">
        <f>IF('приложение 1.1 '!G61=2021,'приложение 1.1 '!D61,"-")</f>
        <v>-</v>
      </c>
      <c r="K59" s="447" t="str">
        <f>IF('приложение 1.1 '!G61=2022,'приложение 1.1 '!E61,"-")</f>
        <v>-</v>
      </c>
      <c r="L59" s="447" t="str">
        <f>IF('приложение 1.1 '!G61=2022,'приложение 1.1 '!D61,"-")</f>
        <v>-</v>
      </c>
      <c r="M59" s="447">
        <f t="shared" si="5"/>
        <v>0.8</v>
      </c>
      <c r="N59" s="447">
        <f t="shared" si="6"/>
        <v>0</v>
      </c>
      <c r="O59" s="447" t="str">
        <f t="shared" si="7"/>
        <v>-</v>
      </c>
      <c r="P59" s="447" t="str">
        <f t="shared" si="8"/>
        <v>-</v>
      </c>
      <c r="Q59" s="447">
        <f t="shared" si="9"/>
        <v>0.8</v>
      </c>
      <c r="R59" s="447">
        <f t="shared" si="10"/>
        <v>0</v>
      </c>
      <c r="S59" s="447" t="str">
        <f t="shared" si="11"/>
        <v>-</v>
      </c>
      <c r="T59" s="447" t="str">
        <f t="shared" si="12"/>
        <v>-</v>
      </c>
      <c r="U59" s="447" t="str">
        <f t="shared" si="13"/>
        <v>-</v>
      </c>
      <c r="V59" s="447" t="str">
        <f t="shared" si="14"/>
        <v>-</v>
      </c>
      <c r="W59" s="447" t="str">
        <f t="shared" si="15"/>
        <v>-</v>
      </c>
      <c r="X59" s="447" t="str">
        <f t="shared" si="16"/>
        <v>-</v>
      </c>
      <c r="Y59" s="447">
        <f t="shared" si="17"/>
        <v>0.8</v>
      </c>
      <c r="Z59" s="464">
        <f t="shared" si="18"/>
        <v>0</v>
      </c>
      <c r="AA59" s="472">
        <f>'приложение 1.1 '!H61</f>
        <v>2.9045010000000002</v>
      </c>
      <c r="AB59" s="472" t="str">
        <f t="shared" si="19"/>
        <v>0</v>
      </c>
      <c r="AC59" s="472" t="str">
        <f t="shared" si="20"/>
        <v>0</v>
      </c>
      <c r="AD59" s="472" t="str">
        <f t="shared" si="21"/>
        <v>0</v>
      </c>
      <c r="AE59" s="472" t="str">
        <f t="shared" si="22"/>
        <v>0</v>
      </c>
      <c r="AF59" s="472" t="str">
        <f t="shared" si="23"/>
        <v>0</v>
      </c>
      <c r="AG59" s="472" t="str">
        <f t="shared" si="24"/>
        <v>0</v>
      </c>
      <c r="AH59" s="472" t="str">
        <f t="shared" si="25"/>
        <v>0</v>
      </c>
      <c r="AI59" s="472" t="str">
        <f t="shared" si="26"/>
        <v>0</v>
      </c>
      <c r="AJ59" s="472" t="str">
        <f t="shared" si="27"/>
        <v>-</v>
      </c>
      <c r="AK59" s="472" t="str">
        <f t="shared" si="28"/>
        <v>-</v>
      </c>
      <c r="AL59" s="472">
        <f>'приложение 1.1 '!X61</f>
        <v>2.9045010000000002</v>
      </c>
      <c r="AM59" s="472">
        <f>'приложение 1.1 '!Y61</f>
        <v>0</v>
      </c>
      <c r="AN59" s="472">
        <f>'приложение 1.1 '!Z61</f>
        <v>0</v>
      </c>
      <c r="AO59" s="472">
        <f>'приложение 1.1 '!AA61</f>
        <v>0</v>
      </c>
      <c r="AP59" s="472"/>
      <c r="AQ59" s="472"/>
      <c r="AR59" s="472"/>
      <c r="AS59" s="472"/>
      <c r="AT59" s="472">
        <f>'приложение 1.1 '!W61</f>
        <v>0</v>
      </c>
      <c r="AU59" s="472">
        <f t="shared" si="29"/>
        <v>2.9045010000000002</v>
      </c>
    </row>
    <row r="60" spans="1:47" s="53" customFormat="1" ht="31.5">
      <c r="A60" s="369" t="str">
        <f>'приложение 1.1 '!A62</f>
        <v>1.1.3.38</v>
      </c>
      <c r="B60" s="431" t="str">
        <f>'приложение 1.1 '!B62</f>
        <v>Реконструкция ТП-207 (замена оборудования РУ-6кВ, РУ-0,4кВ, замена 2ТМГ-400кВА)</v>
      </c>
      <c r="C60" s="447" t="str">
        <f>IF('приложение 1.1 '!G62=2018,'приложение 1.1 '!E62,"-")</f>
        <v>-</v>
      </c>
      <c r="D60" s="447" t="str">
        <f>IF('приложение 1.1 '!G62=2018,'приложение 1.1 '!D62,"-")</f>
        <v>-</v>
      </c>
      <c r="E60" s="447">
        <f>IF('приложение 1.1 '!G62=2019,'приложение 1.1 '!E62,"-")</f>
        <v>0.8</v>
      </c>
      <c r="F60" s="447">
        <f>IF('приложение 1.1 '!G62=2019,'приложение 1.1 '!D62,"-")</f>
        <v>0</v>
      </c>
      <c r="G60" s="447" t="str">
        <f>IF('приложение 1.1 '!G62=2020,'приложение 1.1 '!E62,"-")</f>
        <v>-</v>
      </c>
      <c r="H60" s="447" t="str">
        <f>IF('приложение 1.1 '!G62=2020,'приложение 1.1 '!D62,"-")</f>
        <v>-</v>
      </c>
      <c r="I60" s="447" t="str">
        <f>IF('приложение 1.1 '!G62=2021,'приложение 1.1 '!E62,"-")</f>
        <v>-</v>
      </c>
      <c r="J60" s="447" t="str">
        <f>IF('приложение 1.1 '!G62=2021,'приложение 1.1 '!D62,"-")</f>
        <v>-</v>
      </c>
      <c r="K60" s="447" t="str">
        <f>IF('приложение 1.1 '!G62=2022,'приложение 1.1 '!E62,"-")</f>
        <v>-</v>
      </c>
      <c r="L60" s="447" t="str">
        <f>IF('приложение 1.1 '!G62=2022,'приложение 1.1 '!D62,"-")</f>
        <v>-</v>
      </c>
      <c r="M60" s="447">
        <f t="shared" si="5"/>
        <v>0.8</v>
      </c>
      <c r="N60" s="447">
        <f t="shared" si="6"/>
        <v>0</v>
      </c>
      <c r="O60" s="447" t="str">
        <f t="shared" si="7"/>
        <v>-</v>
      </c>
      <c r="P60" s="447" t="str">
        <f t="shared" si="8"/>
        <v>-</v>
      </c>
      <c r="Q60" s="447">
        <f t="shared" si="9"/>
        <v>0.8</v>
      </c>
      <c r="R60" s="447">
        <f t="shared" si="10"/>
        <v>0</v>
      </c>
      <c r="S60" s="447" t="str">
        <f t="shared" si="11"/>
        <v>-</v>
      </c>
      <c r="T60" s="447" t="str">
        <f t="shared" si="12"/>
        <v>-</v>
      </c>
      <c r="U60" s="447" t="str">
        <f t="shared" si="13"/>
        <v>-</v>
      </c>
      <c r="V60" s="447" t="str">
        <f t="shared" si="14"/>
        <v>-</v>
      </c>
      <c r="W60" s="447" t="str">
        <f t="shared" si="15"/>
        <v>-</v>
      </c>
      <c r="X60" s="447" t="str">
        <f t="shared" si="16"/>
        <v>-</v>
      </c>
      <c r="Y60" s="447">
        <f t="shared" si="17"/>
        <v>0.8</v>
      </c>
      <c r="Z60" s="464">
        <f t="shared" si="18"/>
        <v>0</v>
      </c>
      <c r="AA60" s="472">
        <f>'приложение 1.1 '!H62</f>
        <v>2.853831</v>
      </c>
      <c r="AB60" s="472" t="str">
        <f t="shared" si="19"/>
        <v>0</v>
      </c>
      <c r="AC60" s="472" t="str">
        <f t="shared" si="20"/>
        <v>0</v>
      </c>
      <c r="AD60" s="472" t="str">
        <f t="shared" si="21"/>
        <v>0</v>
      </c>
      <c r="AE60" s="472" t="str">
        <f t="shared" si="22"/>
        <v>0</v>
      </c>
      <c r="AF60" s="472" t="str">
        <f t="shared" si="23"/>
        <v>0</v>
      </c>
      <c r="AG60" s="472" t="str">
        <f t="shared" si="24"/>
        <v>0</v>
      </c>
      <c r="AH60" s="472" t="str">
        <f t="shared" si="25"/>
        <v>0</v>
      </c>
      <c r="AI60" s="472" t="str">
        <f t="shared" si="26"/>
        <v>0</v>
      </c>
      <c r="AJ60" s="472" t="str">
        <f t="shared" si="27"/>
        <v>-</v>
      </c>
      <c r="AK60" s="472" t="str">
        <f t="shared" si="28"/>
        <v>-</v>
      </c>
      <c r="AL60" s="472">
        <f>'приложение 1.1 '!X62</f>
        <v>2.853831</v>
      </c>
      <c r="AM60" s="472">
        <f>'приложение 1.1 '!Y62</f>
        <v>0</v>
      </c>
      <c r="AN60" s="472">
        <f>'приложение 1.1 '!Z62</f>
        <v>0</v>
      </c>
      <c r="AO60" s="472">
        <f>'приложение 1.1 '!AA62</f>
        <v>0</v>
      </c>
      <c r="AP60" s="472"/>
      <c r="AQ60" s="472"/>
      <c r="AR60" s="472"/>
      <c r="AS60" s="472"/>
      <c r="AT60" s="472">
        <f>'приложение 1.1 '!W62</f>
        <v>0</v>
      </c>
      <c r="AU60" s="472">
        <f t="shared" si="29"/>
        <v>2.853831</v>
      </c>
    </row>
    <row r="61" spans="1:47" s="53" customFormat="1" ht="31.5">
      <c r="A61" s="369" t="str">
        <f>'приложение 1.1 '!A63</f>
        <v>1.1.3.39</v>
      </c>
      <c r="B61" s="431" t="str">
        <f>'приложение 1.1 '!B63</f>
        <v>Реконструкция ТП-232 (замена оборудования РУ-6кВ, РУ-0,4кВ, замена 2ТМГ-1000кВА)</v>
      </c>
      <c r="C61" s="447" t="str">
        <f>IF('приложение 1.1 '!G63=2018,'приложение 1.1 '!E63,"-")</f>
        <v>-</v>
      </c>
      <c r="D61" s="447" t="str">
        <f>IF('приложение 1.1 '!G63=2018,'приложение 1.1 '!D63,"-")</f>
        <v>-</v>
      </c>
      <c r="E61" s="447">
        <f>IF('приложение 1.1 '!G63=2019,'приложение 1.1 '!E63,"-")</f>
        <v>2</v>
      </c>
      <c r="F61" s="447">
        <f>IF('приложение 1.1 '!G63=2019,'приложение 1.1 '!D63,"-")</f>
        <v>0</v>
      </c>
      <c r="G61" s="447" t="str">
        <f>IF('приложение 1.1 '!G63=2020,'приложение 1.1 '!E63,"-")</f>
        <v>-</v>
      </c>
      <c r="H61" s="447" t="str">
        <f>IF('приложение 1.1 '!G63=2020,'приложение 1.1 '!D63,"-")</f>
        <v>-</v>
      </c>
      <c r="I61" s="447" t="str">
        <f>IF('приложение 1.1 '!G63=2021,'приложение 1.1 '!E63,"-")</f>
        <v>-</v>
      </c>
      <c r="J61" s="447" t="str">
        <f>IF('приложение 1.1 '!G63=2021,'приложение 1.1 '!D63,"-")</f>
        <v>-</v>
      </c>
      <c r="K61" s="447" t="str">
        <f>IF('приложение 1.1 '!G63=2022,'приложение 1.1 '!E63,"-")</f>
        <v>-</v>
      </c>
      <c r="L61" s="447" t="str">
        <f>IF('приложение 1.1 '!G63=2022,'приложение 1.1 '!D63,"-")</f>
        <v>-</v>
      </c>
      <c r="M61" s="447">
        <f t="shared" si="5"/>
        <v>2</v>
      </c>
      <c r="N61" s="447">
        <f t="shared" si="6"/>
        <v>0</v>
      </c>
      <c r="O61" s="447" t="str">
        <f t="shared" si="7"/>
        <v>-</v>
      </c>
      <c r="P61" s="447" t="str">
        <f t="shared" si="8"/>
        <v>-</v>
      </c>
      <c r="Q61" s="447">
        <f t="shared" si="9"/>
        <v>2</v>
      </c>
      <c r="R61" s="447">
        <f t="shared" si="10"/>
        <v>0</v>
      </c>
      <c r="S61" s="447" t="str">
        <f t="shared" si="11"/>
        <v>-</v>
      </c>
      <c r="T61" s="447" t="str">
        <f t="shared" si="12"/>
        <v>-</v>
      </c>
      <c r="U61" s="447" t="str">
        <f t="shared" si="13"/>
        <v>-</v>
      </c>
      <c r="V61" s="447" t="str">
        <f t="shared" si="14"/>
        <v>-</v>
      </c>
      <c r="W61" s="447" t="str">
        <f t="shared" si="15"/>
        <v>-</v>
      </c>
      <c r="X61" s="447" t="str">
        <f t="shared" si="16"/>
        <v>-</v>
      </c>
      <c r="Y61" s="447">
        <f t="shared" si="17"/>
        <v>2</v>
      </c>
      <c r="Z61" s="464">
        <f t="shared" si="18"/>
        <v>0</v>
      </c>
      <c r="AA61" s="472">
        <f>'приложение 1.1 '!H63</f>
        <v>4.8450810000000004</v>
      </c>
      <c r="AB61" s="472" t="str">
        <f t="shared" si="19"/>
        <v>0</v>
      </c>
      <c r="AC61" s="472" t="str">
        <f t="shared" si="20"/>
        <v>0</v>
      </c>
      <c r="AD61" s="472" t="str">
        <f t="shared" si="21"/>
        <v>0</v>
      </c>
      <c r="AE61" s="472" t="str">
        <f t="shared" si="22"/>
        <v>0</v>
      </c>
      <c r="AF61" s="472" t="str">
        <f t="shared" si="23"/>
        <v>0</v>
      </c>
      <c r="AG61" s="472" t="str">
        <f t="shared" si="24"/>
        <v>0</v>
      </c>
      <c r="AH61" s="472" t="str">
        <f t="shared" si="25"/>
        <v>0</v>
      </c>
      <c r="AI61" s="472" t="str">
        <f t="shared" si="26"/>
        <v>0</v>
      </c>
      <c r="AJ61" s="472" t="str">
        <f t="shared" si="27"/>
        <v>-</v>
      </c>
      <c r="AK61" s="472" t="str">
        <f t="shared" si="28"/>
        <v>-</v>
      </c>
      <c r="AL61" s="472">
        <f>'приложение 1.1 '!X63</f>
        <v>4.8450810000000004</v>
      </c>
      <c r="AM61" s="472">
        <f>'приложение 1.1 '!Y63</f>
        <v>0</v>
      </c>
      <c r="AN61" s="472">
        <f>'приложение 1.1 '!Z63</f>
        <v>0</v>
      </c>
      <c r="AO61" s="472">
        <f>'приложение 1.1 '!AA63</f>
        <v>0</v>
      </c>
      <c r="AP61" s="472"/>
      <c r="AQ61" s="472"/>
      <c r="AR61" s="472"/>
      <c r="AS61" s="472"/>
      <c r="AT61" s="472">
        <f>'приложение 1.1 '!W63</f>
        <v>0</v>
      </c>
      <c r="AU61" s="472">
        <f t="shared" si="29"/>
        <v>4.8450810000000004</v>
      </c>
    </row>
    <row r="62" spans="1:47" s="53" customFormat="1" ht="31.5">
      <c r="A62" s="369" t="str">
        <f>'приложение 1.1 '!A64</f>
        <v>1.1.3.40</v>
      </c>
      <c r="B62" s="431" t="str">
        <f>'приложение 1.1 '!B64</f>
        <v>Реконструкция ТП-230 (замена оборудования РУ-6кВ, РУ-0,4кВ, замена 2ТМГ-1000кВА)</v>
      </c>
      <c r="C62" s="447" t="str">
        <f>IF('приложение 1.1 '!G64=2018,'приложение 1.1 '!E64,"-")</f>
        <v>-</v>
      </c>
      <c r="D62" s="447" t="str">
        <f>IF('приложение 1.1 '!G64=2018,'приложение 1.1 '!D64,"-")</f>
        <v>-</v>
      </c>
      <c r="E62" s="447">
        <f>IF('приложение 1.1 '!G64=2019,'приложение 1.1 '!E64,"-")</f>
        <v>2</v>
      </c>
      <c r="F62" s="447">
        <f>IF('приложение 1.1 '!G64=2019,'приложение 1.1 '!D64,"-")</f>
        <v>0</v>
      </c>
      <c r="G62" s="447" t="str">
        <f>IF('приложение 1.1 '!G64=2020,'приложение 1.1 '!E64,"-")</f>
        <v>-</v>
      </c>
      <c r="H62" s="447" t="str">
        <f>IF('приложение 1.1 '!G64=2020,'приложение 1.1 '!D64,"-")</f>
        <v>-</v>
      </c>
      <c r="I62" s="447" t="str">
        <f>IF('приложение 1.1 '!G64=2021,'приложение 1.1 '!E64,"-")</f>
        <v>-</v>
      </c>
      <c r="J62" s="447" t="str">
        <f>IF('приложение 1.1 '!G64=2021,'приложение 1.1 '!D64,"-")</f>
        <v>-</v>
      </c>
      <c r="K62" s="447" t="str">
        <f>IF('приложение 1.1 '!G64=2022,'приложение 1.1 '!E64,"-")</f>
        <v>-</v>
      </c>
      <c r="L62" s="447" t="str">
        <f>IF('приложение 1.1 '!G64=2022,'приложение 1.1 '!D64,"-")</f>
        <v>-</v>
      </c>
      <c r="M62" s="447">
        <f t="shared" si="5"/>
        <v>2</v>
      </c>
      <c r="N62" s="447">
        <f t="shared" si="6"/>
        <v>0</v>
      </c>
      <c r="O62" s="447" t="str">
        <f t="shared" si="7"/>
        <v>-</v>
      </c>
      <c r="P62" s="447" t="str">
        <f t="shared" si="8"/>
        <v>-</v>
      </c>
      <c r="Q62" s="447">
        <f t="shared" si="9"/>
        <v>2</v>
      </c>
      <c r="R62" s="447">
        <f t="shared" si="10"/>
        <v>0</v>
      </c>
      <c r="S62" s="447" t="str">
        <f t="shared" si="11"/>
        <v>-</v>
      </c>
      <c r="T62" s="447" t="str">
        <f t="shared" si="12"/>
        <v>-</v>
      </c>
      <c r="U62" s="447" t="str">
        <f t="shared" si="13"/>
        <v>-</v>
      </c>
      <c r="V62" s="447" t="str">
        <f t="shared" si="14"/>
        <v>-</v>
      </c>
      <c r="W62" s="447" t="str">
        <f t="shared" si="15"/>
        <v>-</v>
      </c>
      <c r="X62" s="447" t="str">
        <f t="shared" si="16"/>
        <v>-</v>
      </c>
      <c r="Y62" s="447">
        <f t="shared" si="17"/>
        <v>2</v>
      </c>
      <c r="Z62" s="464">
        <f t="shared" si="18"/>
        <v>0</v>
      </c>
      <c r="AA62" s="472">
        <f>'приложение 1.1 '!H64</f>
        <v>4.4231930000000004</v>
      </c>
      <c r="AB62" s="472" t="str">
        <f t="shared" si="19"/>
        <v>0</v>
      </c>
      <c r="AC62" s="472" t="str">
        <f t="shared" si="20"/>
        <v>0</v>
      </c>
      <c r="AD62" s="472" t="str">
        <f t="shared" si="21"/>
        <v>0</v>
      </c>
      <c r="AE62" s="472" t="str">
        <f t="shared" si="22"/>
        <v>0</v>
      </c>
      <c r="AF62" s="472" t="str">
        <f t="shared" si="23"/>
        <v>0</v>
      </c>
      <c r="AG62" s="472" t="str">
        <f t="shared" si="24"/>
        <v>0</v>
      </c>
      <c r="AH62" s="472" t="str">
        <f t="shared" si="25"/>
        <v>0</v>
      </c>
      <c r="AI62" s="472" t="str">
        <f t="shared" si="26"/>
        <v>0</v>
      </c>
      <c r="AJ62" s="472" t="str">
        <f t="shared" si="27"/>
        <v>-</v>
      </c>
      <c r="AK62" s="472" t="str">
        <f t="shared" si="28"/>
        <v>-</v>
      </c>
      <c r="AL62" s="472">
        <f>'приложение 1.1 '!X64</f>
        <v>4.4231930000000004</v>
      </c>
      <c r="AM62" s="472">
        <f>'приложение 1.1 '!Y64</f>
        <v>0</v>
      </c>
      <c r="AN62" s="472">
        <f>'приложение 1.1 '!Z64</f>
        <v>0</v>
      </c>
      <c r="AO62" s="472">
        <f>'приложение 1.1 '!AA64</f>
        <v>0</v>
      </c>
      <c r="AP62" s="472"/>
      <c r="AQ62" s="472"/>
      <c r="AR62" s="472"/>
      <c r="AS62" s="472"/>
      <c r="AT62" s="472">
        <f>'приложение 1.1 '!W64</f>
        <v>0</v>
      </c>
      <c r="AU62" s="472">
        <f t="shared" si="29"/>
        <v>4.4231930000000004</v>
      </c>
    </row>
    <row r="63" spans="1:47" s="53" customFormat="1" ht="31.5">
      <c r="A63" s="369" t="str">
        <f>'приложение 1.1 '!A65</f>
        <v>1.1.3.41</v>
      </c>
      <c r="B63" s="431" t="str">
        <f>'приложение 1.1 '!B65</f>
        <v>Реконструкция ТП-458 (замена оборудования РУ-10кВ, РУ-0,4кВ, замена 2ТМГ-630кВА)</v>
      </c>
      <c r="C63" s="447" t="str">
        <f>IF('приложение 1.1 '!G65=2018,'приложение 1.1 '!E65,"-")</f>
        <v>-</v>
      </c>
      <c r="D63" s="447" t="str">
        <f>IF('приложение 1.1 '!G65=2018,'приложение 1.1 '!D65,"-")</f>
        <v>-</v>
      </c>
      <c r="E63" s="447">
        <f>IF('приложение 1.1 '!G65=2019,'приложение 1.1 '!E65,"-")</f>
        <v>1.26</v>
      </c>
      <c r="F63" s="447">
        <f>IF('приложение 1.1 '!G65=2019,'приложение 1.1 '!D65,"-")</f>
        <v>0</v>
      </c>
      <c r="G63" s="447" t="str">
        <f>IF('приложение 1.1 '!G65=2020,'приложение 1.1 '!E65,"-")</f>
        <v>-</v>
      </c>
      <c r="H63" s="447" t="str">
        <f>IF('приложение 1.1 '!G65=2020,'приложение 1.1 '!D65,"-")</f>
        <v>-</v>
      </c>
      <c r="I63" s="447" t="str">
        <f>IF('приложение 1.1 '!G65=2021,'приложение 1.1 '!E65,"-")</f>
        <v>-</v>
      </c>
      <c r="J63" s="447" t="str">
        <f>IF('приложение 1.1 '!G65=2021,'приложение 1.1 '!D65,"-")</f>
        <v>-</v>
      </c>
      <c r="K63" s="447" t="str">
        <f>IF('приложение 1.1 '!G65=2022,'приложение 1.1 '!E65,"-")</f>
        <v>-</v>
      </c>
      <c r="L63" s="447" t="str">
        <f>IF('приложение 1.1 '!G65=2022,'приложение 1.1 '!D65,"-")</f>
        <v>-</v>
      </c>
      <c r="M63" s="447">
        <f t="shared" si="5"/>
        <v>1.26</v>
      </c>
      <c r="N63" s="447">
        <f t="shared" si="6"/>
        <v>0</v>
      </c>
      <c r="O63" s="447" t="str">
        <f t="shared" si="7"/>
        <v>-</v>
      </c>
      <c r="P63" s="447" t="str">
        <f t="shared" si="8"/>
        <v>-</v>
      </c>
      <c r="Q63" s="447">
        <f t="shared" si="9"/>
        <v>1.26</v>
      </c>
      <c r="R63" s="447">
        <f t="shared" si="10"/>
        <v>0</v>
      </c>
      <c r="S63" s="447" t="str">
        <f t="shared" si="11"/>
        <v>-</v>
      </c>
      <c r="T63" s="447" t="str">
        <f t="shared" si="12"/>
        <v>-</v>
      </c>
      <c r="U63" s="447" t="str">
        <f t="shared" si="13"/>
        <v>-</v>
      </c>
      <c r="V63" s="447" t="str">
        <f t="shared" si="14"/>
        <v>-</v>
      </c>
      <c r="W63" s="447" t="str">
        <f t="shared" si="15"/>
        <v>-</v>
      </c>
      <c r="X63" s="447" t="str">
        <f t="shared" si="16"/>
        <v>-</v>
      </c>
      <c r="Y63" s="447">
        <f t="shared" si="17"/>
        <v>1.26</v>
      </c>
      <c r="Z63" s="464">
        <f t="shared" si="18"/>
        <v>0</v>
      </c>
      <c r="AA63" s="472">
        <f>'приложение 1.1 '!H65</f>
        <v>2.7181439999999997</v>
      </c>
      <c r="AB63" s="472" t="str">
        <f t="shared" si="19"/>
        <v>0</v>
      </c>
      <c r="AC63" s="472" t="str">
        <f t="shared" si="20"/>
        <v>0</v>
      </c>
      <c r="AD63" s="472" t="str">
        <f t="shared" si="21"/>
        <v>0</v>
      </c>
      <c r="AE63" s="472" t="str">
        <f t="shared" si="22"/>
        <v>0</v>
      </c>
      <c r="AF63" s="472" t="str">
        <f t="shared" si="23"/>
        <v>0</v>
      </c>
      <c r="AG63" s="472" t="str">
        <f t="shared" si="24"/>
        <v>0</v>
      </c>
      <c r="AH63" s="472" t="str">
        <f t="shared" si="25"/>
        <v>0</v>
      </c>
      <c r="AI63" s="472" t="str">
        <f t="shared" si="26"/>
        <v>0</v>
      </c>
      <c r="AJ63" s="472" t="str">
        <f t="shared" si="27"/>
        <v>-</v>
      </c>
      <c r="AK63" s="472" t="str">
        <f t="shared" si="28"/>
        <v>-</v>
      </c>
      <c r="AL63" s="472">
        <f>'приложение 1.1 '!X65</f>
        <v>2.7181439999999997</v>
      </c>
      <c r="AM63" s="472">
        <f>'приложение 1.1 '!Y65</f>
        <v>0</v>
      </c>
      <c r="AN63" s="472">
        <f>'приложение 1.1 '!Z65</f>
        <v>0</v>
      </c>
      <c r="AO63" s="472">
        <f>'приложение 1.1 '!AA65</f>
        <v>0</v>
      </c>
      <c r="AP63" s="472"/>
      <c r="AQ63" s="472"/>
      <c r="AR63" s="472"/>
      <c r="AS63" s="472"/>
      <c r="AT63" s="472">
        <f>'приложение 1.1 '!W65</f>
        <v>0</v>
      </c>
      <c r="AU63" s="472">
        <f t="shared" si="29"/>
        <v>2.7181439999999997</v>
      </c>
    </row>
    <row r="64" spans="1:47" s="53" customFormat="1" ht="31.5">
      <c r="A64" s="369" t="str">
        <f>'приложение 1.1 '!A66</f>
        <v>1.1.3.42</v>
      </c>
      <c r="B64" s="431" t="str">
        <f>'приложение 1.1 '!B66</f>
        <v>Реконструкция ТП-311 (замена оборудования РУ-10кВ, РУ-0,4кВ, замена 2ТМГ-630кВА)</v>
      </c>
      <c r="C64" s="447" t="str">
        <f>IF('приложение 1.1 '!G66=2018,'приложение 1.1 '!E66,"-")</f>
        <v>-</v>
      </c>
      <c r="D64" s="447" t="str">
        <f>IF('приложение 1.1 '!G66=2018,'приложение 1.1 '!D66,"-")</f>
        <v>-</v>
      </c>
      <c r="E64" s="447">
        <f>IF('приложение 1.1 '!G66=2019,'приложение 1.1 '!E66,"-")</f>
        <v>1.26</v>
      </c>
      <c r="F64" s="447">
        <f>IF('приложение 1.1 '!G66=2019,'приложение 1.1 '!D66,"-")</f>
        <v>0</v>
      </c>
      <c r="G64" s="447" t="str">
        <f>IF('приложение 1.1 '!G66=2020,'приложение 1.1 '!E66,"-")</f>
        <v>-</v>
      </c>
      <c r="H64" s="447" t="str">
        <f>IF('приложение 1.1 '!G66=2020,'приложение 1.1 '!D66,"-")</f>
        <v>-</v>
      </c>
      <c r="I64" s="447" t="str">
        <f>IF('приложение 1.1 '!G66=2021,'приложение 1.1 '!E66,"-")</f>
        <v>-</v>
      </c>
      <c r="J64" s="447" t="str">
        <f>IF('приложение 1.1 '!G66=2021,'приложение 1.1 '!D66,"-")</f>
        <v>-</v>
      </c>
      <c r="K64" s="447" t="str">
        <f>IF('приложение 1.1 '!G66=2022,'приложение 1.1 '!E66,"-")</f>
        <v>-</v>
      </c>
      <c r="L64" s="447" t="str">
        <f>IF('приложение 1.1 '!G66=2022,'приложение 1.1 '!D66,"-")</f>
        <v>-</v>
      </c>
      <c r="M64" s="447">
        <f t="shared" si="5"/>
        <v>1.26</v>
      </c>
      <c r="N64" s="447">
        <f t="shared" si="6"/>
        <v>0</v>
      </c>
      <c r="O64" s="447" t="str">
        <f t="shared" si="7"/>
        <v>-</v>
      </c>
      <c r="P64" s="447" t="str">
        <f t="shared" si="8"/>
        <v>-</v>
      </c>
      <c r="Q64" s="447">
        <f t="shared" si="9"/>
        <v>1.26</v>
      </c>
      <c r="R64" s="447">
        <f t="shared" si="10"/>
        <v>0</v>
      </c>
      <c r="S64" s="447" t="str">
        <f t="shared" si="11"/>
        <v>-</v>
      </c>
      <c r="T64" s="447" t="str">
        <f t="shared" si="12"/>
        <v>-</v>
      </c>
      <c r="U64" s="447" t="str">
        <f t="shared" si="13"/>
        <v>-</v>
      </c>
      <c r="V64" s="447" t="str">
        <f t="shared" si="14"/>
        <v>-</v>
      </c>
      <c r="W64" s="447" t="str">
        <f t="shared" si="15"/>
        <v>-</v>
      </c>
      <c r="X64" s="447" t="str">
        <f t="shared" si="16"/>
        <v>-</v>
      </c>
      <c r="Y64" s="447">
        <f t="shared" si="17"/>
        <v>1.26</v>
      </c>
      <c r="Z64" s="464">
        <f t="shared" si="18"/>
        <v>0</v>
      </c>
      <c r="AA64" s="472">
        <f>'приложение 1.1 '!H66</f>
        <v>2.9328400000000001</v>
      </c>
      <c r="AB64" s="472" t="str">
        <f t="shared" si="19"/>
        <v>0</v>
      </c>
      <c r="AC64" s="472" t="str">
        <f t="shared" si="20"/>
        <v>0</v>
      </c>
      <c r="AD64" s="472" t="str">
        <f t="shared" si="21"/>
        <v>0</v>
      </c>
      <c r="AE64" s="472" t="str">
        <f t="shared" si="22"/>
        <v>0</v>
      </c>
      <c r="AF64" s="472" t="str">
        <f t="shared" si="23"/>
        <v>0</v>
      </c>
      <c r="AG64" s="472" t="str">
        <f t="shared" si="24"/>
        <v>0</v>
      </c>
      <c r="AH64" s="472" t="str">
        <f t="shared" si="25"/>
        <v>0</v>
      </c>
      <c r="AI64" s="472" t="str">
        <f t="shared" si="26"/>
        <v>0</v>
      </c>
      <c r="AJ64" s="472" t="str">
        <f t="shared" si="27"/>
        <v>-</v>
      </c>
      <c r="AK64" s="472" t="str">
        <f t="shared" si="28"/>
        <v>-</v>
      </c>
      <c r="AL64" s="472">
        <f>'приложение 1.1 '!X66</f>
        <v>2.9328400000000001</v>
      </c>
      <c r="AM64" s="472">
        <f>'приложение 1.1 '!Y66</f>
        <v>0</v>
      </c>
      <c r="AN64" s="472">
        <f>'приложение 1.1 '!Z66</f>
        <v>0</v>
      </c>
      <c r="AO64" s="472">
        <f>'приложение 1.1 '!AA66</f>
        <v>0</v>
      </c>
      <c r="AP64" s="472"/>
      <c r="AQ64" s="472"/>
      <c r="AR64" s="472"/>
      <c r="AS64" s="472"/>
      <c r="AT64" s="472">
        <f>'приложение 1.1 '!W66</f>
        <v>0</v>
      </c>
      <c r="AU64" s="472">
        <f t="shared" si="29"/>
        <v>2.9328400000000001</v>
      </c>
    </row>
    <row r="65" spans="1:47" s="53" customFormat="1" ht="31.5">
      <c r="A65" s="369" t="str">
        <f>'приложение 1.1 '!A67</f>
        <v>1.1.3.43</v>
      </c>
      <c r="B65" s="431" t="str">
        <f>'приложение 1.1 '!B67</f>
        <v>Реконструкция ТП-322 (замена оборудования РУ-10кВ, РУ-0,4кВ, замена 2ТМГ-630кВА)</v>
      </c>
      <c r="C65" s="447" t="str">
        <f>IF('приложение 1.1 '!G67=2018,'приложение 1.1 '!E67,"-")</f>
        <v>-</v>
      </c>
      <c r="D65" s="447" t="str">
        <f>IF('приложение 1.1 '!G67=2018,'приложение 1.1 '!D67,"-")</f>
        <v>-</v>
      </c>
      <c r="E65" s="447">
        <f>IF('приложение 1.1 '!G67=2019,'приложение 1.1 '!E67,"-")</f>
        <v>1.26</v>
      </c>
      <c r="F65" s="447">
        <f>IF('приложение 1.1 '!G67=2019,'приложение 1.1 '!D67,"-")</f>
        <v>0</v>
      </c>
      <c r="G65" s="447" t="str">
        <f>IF('приложение 1.1 '!G67=2020,'приложение 1.1 '!E67,"-")</f>
        <v>-</v>
      </c>
      <c r="H65" s="447" t="str">
        <f>IF('приложение 1.1 '!G67=2020,'приложение 1.1 '!D67,"-")</f>
        <v>-</v>
      </c>
      <c r="I65" s="447" t="str">
        <f>IF('приложение 1.1 '!G67=2021,'приложение 1.1 '!E67,"-")</f>
        <v>-</v>
      </c>
      <c r="J65" s="447" t="str">
        <f>IF('приложение 1.1 '!G67=2021,'приложение 1.1 '!D67,"-")</f>
        <v>-</v>
      </c>
      <c r="K65" s="447" t="str">
        <f>IF('приложение 1.1 '!G67=2022,'приложение 1.1 '!E67,"-")</f>
        <v>-</v>
      </c>
      <c r="L65" s="447" t="str">
        <f>IF('приложение 1.1 '!G67=2022,'приложение 1.1 '!D67,"-")</f>
        <v>-</v>
      </c>
      <c r="M65" s="447">
        <f t="shared" si="5"/>
        <v>1.26</v>
      </c>
      <c r="N65" s="447">
        <f t="shared" si="6"/>
        <v>0</v>
      </c>
      <c r="O65" s="447" t="str">
        <f t="shared" si="7"/>
        <v>-</v>
      </c>
      <c r="P65" s="447" t="str">
        <f t="shared" si="8"/>
        <v>-</v>
      </c>
      <c r="Q65" s="447">
        <f t="shared" si="9"/>
        <v>1.26</v>
      </c>
      <c r="R65" s="447">
        <f t="shared" si="10"/>
        <v>0</v>
      </c>
      <c r="S65" s="447" t="str">
        <f t="shared" si="11"/>
        <v>-</v>
      </c>
      <c r="T65" s="447" t="str">
        <f t="shared" si="12"/>
        <v>-</v>
      </c>
      <c r="U65" s="447" t="str">
        <f t="shared" si="13"/>
        <v>-</v>
      </c>
      <c r="V65" s="447" t="str">
        <f t="shared" si="14"/>
        <v>-</v>
      </c>
      <c r="W65" s="447" t="str">
        <f t="shared" si="15"/>
        <v>-</v>
      </c>
      <c r="X65" s="447" t="str">
        <f t="shared" si="16"/>
        <v>-</v>
      </c>
      <c r="Y65" s="447">
        <f t="shared" si="17"/>
        <v>1.26</v>
      </c>
      <c r="Z65" s="464">
        <f t="shared" si="18"/>
        <v>0</v>
      </c>
      <c r="AA65" s="472">
        <f>'приложение 1.1 '!H67</f>
        <v>2.7971529999999998</v>
      </c>
      <c r="AB65" s="472" t="str">
        <f t="shared" si="19"/>
        <v>0</v>
      </c>
      <c r="AC65" s="472" t="str">
        <f t="shared" si="20"/>
        <v>0</v>
      </c>
      <c r="AD65" s="472" t="str">
        <f t="shared" si="21"/>
        <v>0</v>
      </c>
      <c r="AE65" s="472" t="str">
        <f t="shared" si="22"/>
        <v>0</v>
      </c>
      <c r="AF65" s="472" t="str">
        <f t="shared" si="23"/>
        <v>0</v>
      </c>
      <c r="AG65" s="472" t="str">
        <f t="shared" si="24"/>
        <v>0</v>
      </c>
      <c r="AH65" s="472" t="str">
        <f t="shared" si="25"/>
        <v>0</v>
      </c>
      <c r="AI65" s="472" t="str">
        <f t="shared" si="26"/>
        <v>0</v>
      </c>
      <c r="AJ65" s="472" t="str">
        <f t="shared" si="27"/>
        <v>-</v>
      </c>
      <c r="AK65" s="472" t="str">
        <f t="shared" si="28"/>
        <v>-</v>
      </c>
      <c r="AL65" s="472">
        <f>'приложение 1.1 '!X67</f>
        <v>2.7971529999999998</v>
      </c>
      <c r="AM65" s="472">
        <f>'приложение 1.1 '!Y67</f>
        <v>0</v>
      </c>
      <c r="AN65" s="472">
        <f>'приложение 1.1 '!Z67</f>
        <v>0</v>
      </c>
      <c r="AO65" s="472">
        <f>'приложение 1.1 '!AA67</f>
        <v>0</v>
      </c>
      <c r="AP65" s="472"/>
      <c r="AQ65" s="472"/>
      <c r="AR65" s="472"/>
      <c r="AS65" s="472"/>
      <c r="AT65" s="472">
        <f>'приложение 1.1 '!W67</f>
        <v>0</v>
      </c>
      <c r="AU65" s="472">
        <f t="shared" si="29"/>
        <v>2.7971529999999998</v>
      </c>
    </row>
    <row r="66" spans="1:47" s="53" customFormat="1" ht="31.5">
      <c r="A66" s="369" t="str">
        <f>'приложение 1.1 '!A68</f>
        <v>1.1.3.44</v>
      </c>
      <c r="B66" s="431" t="str">
        <f>'приложение 1.1 '!B68</f>
        <v>Реконструкция ТП-314 (замена оборудования РУ-10кВ, РУ-0,4кВ, замена 2ТМГ-630кВА)</v>
      </c>
      <c r="C66" s="447" t="str">
        <f>IF('приложение 1.1 '!G68=2018,'приложение 1.1 '!E68,"-")</f>
        <v>-</v>
      </c>
      <c r="D66" s="447" t="str">
        <f>IF('приложение 1.1 '!G68=2018,'приложение 1.1 '!D68,"-")</f>
        <v>-</v>
      </c>
      <c r="E66" s="447">
        <f>IF('приложение 1.1 '!G68=2019,'приложение 1.1 '!E68,"-")</f>
        <v>1.26</v>
      </c>
      <c r="F66" s="447">
        <f>IF('приложение 1.1 '!G68=2019,'приложение 1.1 '!D68,"-")</f>
        <v>0</v>
      </c>
      <c r="G66" s="447" t="str">
        <f>IF('приложение 1.1 '!G68=2020,'приложение 1.1 '!E68,"-")</f>
        <v>-</v>
      </c>
      <c r="H66" s="447" t="str">
        <f>IF('приложение 1.1 '!G68=2020,'приложение 1.1 '!D68,"-")</f>
        <v>-</v>
      </c>
      <c r="I66" s="447" t="str">
        <f>IF('приложение 1.1 '!G68=2021,'приложение 1.1 '!E68,"-")</f>
        <v>-</v>
      </c>
      <c r="J66" s="447" t="str">
        <f>IF('приложение 1.1 '!G68=2021,'приложение 1.1 '!D68,"-")</f>
        <v>-</v>
      </c>
      <c r="K66" s="447" t="str">
        <f>IF('приложение 1.1 '!G68=2022,'приложение 1.1 '!E68,"-")</f>
        <v>-</v>
      </c>
      <c r="L66" s="447" t="str">
        <f>IF('приложение 1.1 '!G68=2022,'приложение 1.1 '!D68,"-")</f>
        <v>-</v>
      </c>
      <c r="M66" s="447">
        <f t="shared" si="5"/>
        <v>1.26</v>
      </c>
      <c r="N66" s="447">
        <f t="shared" si="6"/>
        <v>0</v>
      </c>
      <c r="O66" s="447" t="str">
        <f t="shared" si="7"/>
        <v>-</v>
      </c>
      <c r="P66" s="447" t="str">
        <f t="shared" si="8"/>
        <v>-</v>
      </c>
      <c r="Q66" s="447">
        <f t="shared" si="9"/>
        <v>1.26</v>
      </c>
      <c r="R66" s="447">
        <f t="shared" si="10"/>
        <v>0</v>
      </c>
      <c r="S66" s="447" t="str">
        <f t="shared" si="11"/>
        <v>-</v>
      </c>
      <c r="T66" s="447" t="str">
        <f t="shared" si="12"/>
        <v>-</v>
      </c>
      <c r="U66" s="447" t="str">
        <f t="shared" si="13"/>
        <v>-</v>
      </c>
      <c r="V66" s="447" t="str">
        <f t="shared" si="14"/>
        <v>-</v>
      </c>
      <c r="W66" s="447" t="str">
        <f t="shared" si="15"/>
        <v>-</v>
      </c>
      <c r="X66" s="447" t="str">
        <f t="shared" si="16"/>
        <v>-</v>
      </c>
      <c r="Y66" s="447">
        <f t="shared" si="17"/>
        <v>1.26</v>
      </c>
      <c r="Z66" s="464">
        <f t="shared" si="18"/>
        <v>0</v>
      </c>
      <c r="AA66" s="472">
        <f>'приложение 1.1 '!H68</f>
        <v>2.9328400000000001</v>
      </c>
      <c r="AB66" s="472" t="str">
        <f t="shared" si="19"/>
        <v>0</v>
      </c>
      <c r="AC66" s="472" t="str">
        <f t="shared" si="20"/>
        <v>0</v>
      </c>
      <c r="AD66" s="472" t="str">
        <f t="shared" si="21"/>
        <v>0</v>
      </c>
      <c r="AE66" s="472" t="str">
        <f t="shared" si="22"/>
        <v>0</v>
      </c>
      <c r="AF66" s="472" t="str">
        <f t="shared" si="23"/>
        <v>0</v>
      </c>
      <c r="AG66" s="472" t="str">
        <f t="shared" si="24"/>
        <v>0</v>
      </c>
      <c r="AH66" s="472" t="str">
        <f t="shared" si="25"/>
        <v>0</v>
      </c>
      <c r="AI66" s="472" t="str">
        <f t="shared" si="26"/>
        <v>0</v>
      </c>
      <c r="AJ66" s="472" t="str">
        <f t="shared" si="27"/>
        <v>-</v>
      </c>
      <c r="AK66" s="472" t="str">
        <f t="shared" si="28"/>
        <v>-</v>
      </c>
      <c r="AL66" s="472">
        <f>'приложение 1.1 '!X68</f>
        <v>2.9328400000000001</v>
      </c>
      <c r="AM66" s="472">
        <f>'приложение 1.1 '!Y68</f>
        <v>0</v>
      </c>
      <c r="AN66" s="472">
        <f>'приложение 1.1 '!Z68</f>
        <v>0</v>
      </c>
      <c r="AO66" s="472">
        <f>'приложение 1.1 '!AA68</f>
        <v>0</v>
      </c>
      <c r="AP66" s="472"/>
      <c r="AQ66" s="472"/>
      <c r="AR66" s="472"/>
      <c r="AS66" s="472"/>
      <c r="AT66" s="472">
        <f>'приложение 1.1 '!W68</f>
        <v>0</v>
      </c>
      <c r="AU66" s="472">
        <f t="shared" si="29"/>
        <v>2.9328400000000001</v>
      </c>
    </row>
    <row r="67" spans="1:47" s="53" customFormat="1" ht="31.5">
      <c r="A67" s="369" t="str">
        <f>'приложение 1.1 '!A69</f>
        <v>1.1.3.45</v>
      </c>
      <c r="B67" s="431" t="str">
        <f>'приложение 1.1 '!B69</f>
        <v>Реконструкция ТП-316 (замена оборудования РУ-10кВ, РУ-0,4кВ, замена 2ТМГ-630кВА)</v>
      </c>
      <c r="C67" s="447" t="str">
        <f>IF('приложение 1.1 '!G69=2018,'приложение 1.1 '!E69,"-")</f>
        <v>-</v>
      </c>
      <c r="D67" s="447" t="str">
        <f>IF('приложение 1.1 '!G69=2018,'приложение 1.1 '!D69,"-")</f>
        <v>-</v>
      </c>
      <c r="E67" s="447">
        <f>IF('приложение 1.1 '!G69=2019,'приложение 1.1 '!E69,"-")</f>
        <v>1.26</v>
      </c>
      <c r="F67" s="447">
        <f>IF('приложение 1.1 '!G69=2019,'приложение 1.1 '!D69,"-")</f>
        <v>0</v>
      </c>
      <c r="G67" s="447" t="str">
        <f>IF('приложение 1.1 '!G69=2020,'приложение 1.1 '!E69,"-")</f>
        <v>-</v>
      </c>
      <c r="H67" s="447" t="str">
        <f>IF('приложение 1.1 '!G69=2020,'приложение 1.1 '!D69,"-")</f>
        <v>-</v>
      </c>
      <c r="I67" s="447" t="str">
        <f>IF('приложение 1.1 '!G69=2021,'приложение 1.1 '!E69,"-")</f>
        <v>-</v>
      </c>
      <c r="J67" s="447" t="str">
        <f>IF('приложение 1.1 '!G69=2021,'приложение 1.1 '!D69,"-")</f>
        <v>-</v>
      </c>
      <c r="K67" s="447" t="str">
        <f>IF('приложение 1.1 '!G69=2022,'приложение 1.1 '!E69,"-")</f>
        <v>-</v>
      </c>
      <c r="L67" s="447" t="str">
        <f>IF('приложение 1.1 '!G69=2022,'приложение 1.1 '!D69,"-")</f>
        <v>-</v>
      </c>
      <c r="M67" s="447">
        <f t="shared" si="5"/>
        <v>1.26</v>
      </c>
      <c r="N67" s="447">
        <f t="shared" si="6"/>
        <v>0</v>
      </c>
      <c r="O67" s="447" t="str">
        <f t="shared" si="7"/>
        <v>-</v>
      </c>
      <c r="P67" s="447" t="str">
        <f t="shared" si="8"/>
        <v>-</v>
      </c>
      <c r="Q67" s="447">
        <f t="shared" si="9"/>
        <v>1.26</v>
      </c>
      <c r="R67" s="447">
        <f t="shared" si="10"/>
        <v>0</v>
      </c>
      <c r="S67" s="447" t="str">
        <f t="shared" si="11"/>
        <v>-</v>
      </c>
      <c r="T67" s="447" t="str">
        <f t="shared" si="12"/>
        <v>-</v>
      </c>
      <c r="U67" s="447" t="str">
        <f t="shared" si="13"/>
        <v>-</v>
      </c>
      <c r="V67" s="447" t="str">
        <f t="shared" si="14"/>
        <v>-</v>
      </c>
      <c r="W67" s="447" t="str">
        <f t="shared" si="15"/>
        <v>-</v>
      </c>
      <c r="X67" s="447" t="str">
        <f t="shared" si="16"/>
        <v>-</v>
      </c>
      <c r="Y67" s="447">
        <f t="shared" si="17"/>
        <v>1.26</v>
      </c>
      <c r="Z67" s="464">
        <f t="shared" si="18"/>
        <v>0</v>
      </c>
      <c r="AA67" s="472">
        <f>'приложение 1.1 '!H69</f>
        <v>2.9328400000000001</v>
      </c>
      <c r="AB67" s="472" t="str">
        <f t="shared" si="19"/>
        <v>0</v>
      </c>
      <c r="AC67" s="472" t="str">
        <f t="shared" si="20"/>
        <v>0</v>
      </c>
      <c r="AD67" s="472" t="str">
        <f t="shared" si="21"/>
        <v>0</v>
      </c>
      <c r="AE67" s="472" t="str">
        <f t="shared" si="22"/>
        <v>0</v>
      </c>
      <c r="AF67" s="472" t="str">
        <f t="shared" si="23"/>
        <v>0</v>
      </c>
      <c r="AG67" s="472" t="str">
        <f t="shared" si="24"/>
        <v>0</v>
      </c>
      <c r="AH67" s="472" t="str">
        <f t="shared" si="25"/>
        <v>0</v>
      </c>
      <c r="AI67" s="472" t="str">
        <f t="shared" si="26"/>
        <v>0</v>
      </c>
      <c r="AJ67" s="472" t="str">
        <f t="shared" si="27"/>
        <v>-</v>
      </c>
      <c r="AK67" s="472" t="str">
        <f t="shared" si="28"/>
        <v>-</v>
      </c>
      <c r="AL67" s="472">
        <f>'приложение 1.1 '!X69</f>
        <v>2.9328400000000001</v>
      </c>
      <c r="AM67" s="472">
        <f>'приложение 1.1 '!Y69</f>
        <v>0</v>
      </c>
      <c r="AN67" s="472">
        <f>'приложение 1.1 '!Z69</f>
        <v>0</v>
      </c>
      <c r="AO67" s="472">
        <f>'приложение 1.1 '!AA69</f>
        <v>0</v>
      </c>
      <c r="AP67" s="472"/>
      <c r="AQ67" s="472"/>
      <c r="AR67" s="472"/>
      <c r="AS67" s="472"/>
      <c r="AT67" s="472">
        <f>'приложение 1.1 '!W69</f>
        <v>0</v>
      </c>
      <c r="AU67" s="472">
        <f t="shared" si="29"/>
        <v>2.9328400000000001</v>
      </c>
    </row>
    <row r="68" spans="1:47" s="53" customFormat="1" ht="31.5">
      <c r="A68" s="369" t="str">
        <f>'приложение 1.1 '!A70</f>
        <v>1.1.3.46</v>
      </c>
      <c r="B68" s="431" t="str">
        <f>'приложение 1.1 '!B70</f>
        <v>Реконструкция ТП-320 (замена оборудования РУ-10кВ, РУ-0,4кВ, замена 2ТМГ-630кВА)</v>
      </c>
      <c r="C68" s="447" t="str">
        <f>IF('приложение 1.1 '!G70=2018,'приложение 1.1 '!E70,"-")</f>
        <v>-</v>
      </c>
      <c r="D68" s="447" t="str">
        <f>IF('приложение 1.1 '!G70=2018,'приложение 1.1 '!D70,"-")</f>
        <v>-</v>
      </c>
      <c r="E68" s="447">
        <f>IF('приложение 1.1 '!G70=2019,'приложение 1.1 '!E70,"-")</f>
        <v>1.26</v>
      </c>
      <c r="F68" s="447">
        <f>IF('приложение 1.1 '!G70=2019,'приложение 1.1 '!D70,"-")</f>
        <v>0</v>
      </c>
      <c r="G68" s="447" t="str">
        <f>IF('приложение 1.1 '!G70=2020,'приложение 1.1 '!E70,"-")</f>
        <v>-</v>
      </c>
      <c r="H68" s="447" t="str">
        <f>IF('приложение 1.1 '!G70=2020,'приложение 1.1 '!D70,"-")</f>
        <v>-</v>
      </c>
      <c r="I68" s="447" t="str">
        <f>IF('приложение 1.1 '!G70=2021,'приложение 1.1 '!E70,"-")</f>
        <v>-</v>
      </c>
      <c r="J68" s="447" t="str">
        <f>IF('приложение 1.1 '!G70=2021,'приложение 1.1 '!D70,"-")</f>
        <v>-</v>
      </c>
      <c r="K68" s="447" t="str">
        <f>IF('приложение 1.1 '!G70=2022,'приложение 1.1 '!E70,"-")</f>
        <v>-</v>
      </c>
      <c r="L68" s="447" t="str">
        <f>IF('приложение 1.1 '!G70=2022,'приложение 1.1 '!D70,"-")</f>
        <v>-</v>
      </c>
      <c r="M68" s="447">
        <f t="shared" si="5"/>
        <v>1.26</v>
      </c>
      <c r="N68" s="447">
        <f t="shared" si="6"/>
        <v>0</v>
      </c>
      <c r="O68" s="447" t="str">
        <f t="shared" si="7"/>
        <v>-</v>
      </c>
      <c r="P68" s="447" t="str">
        <f t="shared" si="8"/>
        <v>-</v>
      </c>
      <c r="Q68" s="447">
        <f t="shared" si="9"/>
        <v>1.26</v>
      </c>
      <c r="R68" s="447">
        <f t="shared" si="10"/>
        <v>0</v>
      </c>
      <c r="S68" s="447" t="str">
        <f t="shared" si="11"/>
        <v>-</v>
      </c>
      <c r="T68" s="447" t="str">
        <f t="shared" si="12"/>
        <v>-</v>
      </c>
      <c r="U68" s="447" t="str">
        <f t="shared" si="13"/>
        <v>-</v>
      </c>
      <c r="V68" s="447" t="str">
        <f t="shared" si="14"/>
        <v>-</v>
      </c>
      <c r="W68" s="447" t="str">
        <f t="shared" si="15"/>
        <v>-</v>
      </c>
      <c r="X68" s="447" t="str">
        <f t="shared" si="16"/>
        <v>-</v>
      </c>
      <c r="Y68" s="447">
        <f t="shared" si="17"/>
        <v>1.26</v>
      </c>
      <c r="Z68" s="464">
        <f t="shared" si="18"/>
        <v>0</v>
      </c>
      <c r="AA68" s="472">
        <f>'приложение 1.1 '!H70</f>
        <v>2.9328400000000001</v>
      </c>
      <c r="AB68" s="472" t="str">
        <f t="shared" si="19"/>
        <v>0</v>
      </c>
      <c r="AC68" s="472" t="str">
        <f t="shared" si="20"/>
        <v>0</v>
      </c>
      <c r="AD68" s="472" t="str">
        <f t="shared" si="21"/>
        <v>0</v>
      </c>
      <c r="AE68" s="472" t="str">
        <f t="shared" si="22"/>
        <v>0</v>
      </c>
      <c r="AF68" s="472" t="str">
        <f t="shared" si="23"/>
        <v>0</v>
      </c>
      <c r="AG68" s="472" t="str">
        <f t="shared" si="24"/>
        <v>0</v>
      </c>
      <c r="AH68" s="472" t="str">
        <f t="shared" si="25"/>
        <v>0</v>
      </c>
      <c r="AI68" s="472" t="str">
        <f t="shared" si="26"/>
        <v>0</v>
      </c>
      <c r="AJ68" s="472" t="str">
        <f t="shared" si="27"/>
        <v>-</v>
      </c>
      <c r="AK68" s="472" t="str">
        <f t="shared" si="28"/>
        <v>-</v>
      </c>
      <c r="AL68" s="472">
        <f>'приложение 1.1 '!X70</f>
        <v>2.9328400000000001</v>
      </c>
      <c r="AM68" s="472">
        <f>'приложение 1.1 '!Y70</f>
        <v>0</v>
      </c>
      <c r="AN68" s="472">
        <f>'приложение 1.1 '!Z70</f>
        <v>0</v>
      </c>
      <c r="AO68" s="472">
        <f>'приложение 1.1 '!AA70</f>
        <v>0</v>
      </c>
      <c r="AP68" s="472"/>
      <c r="AQ68" s="472"/>
      <c r="AR68" s="472"/>
      <c r="AS68" s="472"/>
      <c r="AT68" s="472">
        <f>'приложение 1.1 '!W70</f>
        <v>0</v>
      </c>
      <c r="AU68" s="472">
        <f t="shared" si="29"/>
        <v>2.9328400000000001</v>
      </c>
    </row>
    <row r="69" spans="1:47" s="53" customFormat="1" ht="31.5">
      <c r="A69" s="369" t="str">
        <f>'приложение 1.1 '!A71</f>
        <v>1.1.3.48</v>
      </c>
      <c r="B69" s="431" t="str">
        <f>'приложение 1.1 '!B71</f>
        <v>Реконструкция ТП - 417 (замена оборудования РУ-10кВ, РУ-0,4кВ, замена 2ТМГ-630кВА)</v>
      </c>
      <c r="C69" s="447" t="str">
        <f>IF('приложение 1.1 '!G71=2018,'приложение 1.1 '!E71,"-")</f>
        <v>-</v>
      </c>
      <c r="D69" s="447" t="str">
        <f>IF('приложение 1.1 '!G71=2018,'приложение 1.1 '!D71,"-")</f>
        <v>-</v>
      </c>
      <c r="E69" s="447">
        <f>IF('приложение 1.1 '!G71=2019,'приложение 1.1 '!E71,"-")</f>
        <v>1.26</v>
      </c>
      <c r="F69" s="447">
        <f>IF('приложение 1.1 '!G71=2019,'приложение 1.1 '!D71,"-")</f>
        <v>0</v>
      </c>
      <c r="G69" s="447" t="str">
        <f>IF('приложение 1.1 '!G71=2020,'приложение 1.1 '!E71,"-")</f>
        <v>-</v>
      </c>
      <c r="H69" s="447" t="str">
        <f>IF('приложение 1.1 '!G71=2020,'приложение 1.1 '!D71,"-")</f>
        <v>-</v>
      </c>
      <c r="I69" s="447" t="str">
        <f>IF('приложение 1.1 '!G71=2021,'приложение 1.1 '!E71,"-")</f>
        <v>-</v>
      </c>
      <c r="J69" s="447" t="str">
        <f>IF('приложение 1.1 '!G71=2021,'приложение 1.1 '!D71,"-")</f>
        <v>-</v>
      </c>
      <c r="K69" s="447" t="str">
        <f>IF('приложение 1.1 '!G71=2022,'приложение 1.1 '!E71,"-")</f>
        <v>-</v>
      </c>
      <c r="L69" s="447" t="str">
        <f>IF('приложение 1.1 '!G71=2022,'приложение 1.1 '!D71,"-")</f>
        <v>-</v>
      </c>
      <c r="M69" s="447">
        <f t="shared" si="5"/>
        <v>1.26</v>
      </c>
      <c r="N69" s="447">
        <f t="shared" si="6"/>
        <v>0</v>
      </c>
      <c r="O69" s="447" t="str">
        <f t="shared" si="7"/>
        <v>-</v>
      </c>
      <c r="P69" s="447" t="str">
        <f t="shared" si="8"/>
        <v>-</v>
      </c>
      <c r="Q69" s="447">
        <f t="shared" si="9"/>
        <v>1.26</v>
      </c>
      <c r="R69" s="447">
        <f t="shared" si="10"/>
        <v>0</v>
      </c>
      <c r="S69" s="447" t="str">
        <f t="shared" si="11"/>
        <v>-</v>
      </c>
      <c r="T69" s="447" t="str">
        <f t="shared" si="12"/>
        <v>-</v>
      </c>
      <c r="U69" s="447" t="str">
        <f t="shared" si="13"/>
        <v>-</v>
      </c>
      <c r="V69" s="447" t="str">
        <f t="shared" si="14"/>
        <v>-</v>
      </c>
      <c r="W69" s="447" t="str">
        <f t="shared" si="15"/>
        <v>-</v>
      </c>
      <c r="X69" s="447" t="str">
        <f t="shared" si="16"/>
        <v>-</v>
      </c>
      <c r="Y69" s="447">
        <f t="shared" si="17"/>
        <v>1.26</v>
      </c>
      <c r="Z69" s="464">
        <f t="shared" si="18"/>
        <v>0</v>
      </c>
      <c r="AA69" s="472">
        <f>'приложение 1.1 '!H71</f>
        <v>2.9328400000000001</v>
      </c>
      <c r="AB69" s="472" t="str">
        <f t="shared" si="19"/>
        <v>0</v>
      </c>
      <c r="AC69" s="472" t="str">
        <f t="shared" si="20"/>
        <v>0</v>
      </c>
      <c r="AD69" s="472" t="str">
        <f t="shared" si="21"/>
        <v>0</v>
      </c>
      <c r="AE69" s="472" t="str">
        <f t="shared" si="22"/>
        <v>0</v>
      </c>
      <c r="AF69" s="472" t="str">
        <f t="shared" si="23"/>
        <v>0</v>
      </c>
      <c r="AG69" s="472" t="str">
        <f t="shared" si="24"/>
        <v>0</v>
      </c>
      <c r="AH69" s="472" t="str">
        <f t="shared" si="25"/>
        <v>0</v>
      </c>
      <c r="AI69" s="472" t="str">
        <f t="shared" si="26"/>
        <v>0</v>
      </c>
      <c r="AJ69" s="472" t="str">
        <f t="shared" si="27"/>
        <v>-</v>
      </c>
      <c r="AK69" s="472" t="str">
        <f t="shared" si="28"/>
        <v>-</v>
      </c>
      <c r="AL69" s="472">
        <f>'приложение 1.1 '!X71</f>
        <v>2.9328400000000001</v>
      </c>
      <c r="AM69" s="472">
        <f>'приложение 1.1 '!Y71</f>
        <v>0</v>
      </c>
      <c r="AN69" s="472">
        <f>'приложение 1.1 '!Z71</f>
        <v>0</v>
      </c>
      <c r="AO69" s="472">
        <f>'приложение 1.1 '!AA71</f>
        <v>0</v>
      </c>
      <c r="AP69" s="472"/>
      <c r="AQ69" s="472"/>
      <c r="AR69" s="472"/>
      <c r="AS69" s="472"/>
      <c r="AT69" s="472">
        <f>'приложение 1.1 '!W71</f>
        <v>0</v>
      </c>
      <c r="AU69" s="472">
        <f t="shared" si="29"/>
        <v>2.9328400000000001</v>
      </c>
    </row>
    <row r="70" spans="1:47" s="53" customFormat="1" ht="31.5">
      <c r="A70" s="369" t="str">
        <f>'приложение 1.1 '!A72</f>
        <v>1.1.3.50</v>
      </c>
      <c r="B70" s="431" t="str">
        <f>'приложение 1.1 '!B72</f>
        <v>Реконструкция ТП-487 (замена оборудования РУ-10кВ, РУ-0,4кВ, замена 2ТМГ-630кВА)</v>
      </c>
      <c r="C70" s="447" t="str">
        <f>IF('приложение 1.1 '!G72=2018,'приложение 1.1 '!E72,"-")</f>
        <v>-</v>
      </c>
      <c r="D70" s="447" t="str">
        <f>IF('приложение 1.1 '!G72=2018,'приложение 1.1 '!D72,"-")</f>
        <v>-</v>
      </c>
      <c r="E70" s="447">
        <f>IF('приложение 1.1 '!G72=2019,'приложение 1.1 '!E72,"-")</f>
        <v>1.26</v>
      </c>
      <c r="F70" s="447">
        <f>IF('приложение 1.1 '!G72=2019,'приложение 1.1 '!D72,"-")</f>
        <v>0</v>
      </c>
      <c r="G70" s="447" t="str">
        <f>IF('приложение 1.1 '!G72=2020,'приложение 1.1 '!E72,"-")</f>
        <v>-</v>
      </c>
      <c r="H70" s="447" t="str">
        <f>IF('приложение 1.1 '!G72=2020,'приложение 1.1 '!D72,"-")</f>
        <v>-</v>
      </c>
      <c r="I70" s="447" t="str">
        <f>IF('приложение 1.1 '!G72=2021,'приложение 1.1 '!E72,"-")</f>
        <v>-</v>
      </c>
      <c r="J70" s="447" t="str">
        <f>IF('приложение 1.1 '!G72=2021,'приложение 1.1 '!D72,"-")</f>
        <v>-</v>
      </c>
      <c r="K70" s="447" t="str">
        <f>IF('приложение 1.1 '!G72=2022,'приложение 1.1 '!E72,"-")</f>
        <v>-</v>
      </c>
      <c r="L70" s="447" t="str">
        <f>IF('приложение 1.1 '!G72=2022,'приложение 1.1 '!D72,"-")</f>
        <v>-</v>
      </c>
      <c r="M70" s="447">
        <f t="shared" si="5"/>
        <v>1.26</v>
      </c>
      <c r="N70" s="447">
        <f t="shared" si="6"/>
        <v>0</v>
      </c>
      <c r="O70" s="447" t="str">
        <f t="shared" si="7"/>
        <v>-</v>
      </c>
      <c r="P70" s="447" t="str">
        <f t="shared" si="8"/>
        <v>-</v>
      </c>
      <c r="Q70" s="447">
        <f t="shared" si="9"/>
        <v>1.26</v>
      </c>
      <c r="R70" s="447">
        <f t="shared" si="10"/>
        <v>0</v>
      </c>
      <c r="S70" s="447" t="str">
        <f t="shared" si="11"/>
        <v>-</v>
      </c>
      <c r="T70" s="447" t="str">
        <f t="shared" si="12"/>
        <v>-</v>
      </c>
      <c r="U70" s="447" t="str">
        <f t="shared" si="13"/>
        <v>-</v>
      </c>
      <c r="V70" s="447" t="str">
        <f t="shared" si="14"/>
        <v>-</v>
      </c>
      <c r="W70" s="447" t="str">
        <f t="shared" si="15"/>
        <v>-</v>
      </c>
      <c r="X70" s="447" t="str">
        <f t="shared" si="16"/>
        <v>-</v>
      </c>
      <c r="Y70" s="447">
        <f t="shared" si="17"/>
        <v>1.26</v>
      </c>
      <c r="Z70" s="464">
        <f t="shared" si="18"/>
        <v>0</v>
      </c>
      <c r="AA70" s="472">
        <f>'приложение 1.1 '!H72</f>
        <v>1.338943</v>
      </c>
      <c r="AB70" s="472" t="str">
        <f t="shared" si="19"/>
        <v>0</v>
      </c>
      <c r="AC70" s="472" t="str">
        <f t="shared" si="20"/>
        <v>0</v>
      </c>
      <c r="AD70" s="472" t="str">
        <f t="shared" si="21"/>
        <v>0</v>
      </c>
      <c r="AE70" s="472" t="str">
        <f t="shared" si="22"/>
        <v>0</v>
      </c>
      <c r="AF70" s="472" t="str">
        <f t="shared" si="23"/>
        <v>0</v>
      </c>
      <c r="AG70" s="472" t="str">
        <f t="shared" si="24"/>
        <v>0</v>
      </c>
      <c r="AH70" s="472" t="str">
        <f t="shared" si="25"/>
        <v>0</v>
      </c>
      <c r="AI70" s="472" t="str">
        <f t="shared" si="26"/>
        <v>0</v>
      </c>
      <c r="AJ70" s="472" t="str">
        <f t="shared" si="27"/>
        <v>-</v>
      </c>
      <c r="AK70" s="472" t="str">
        <f t="shared" si="28"/>
        <v>-</v>
      </c>
      <c r="AL70" s="472">
        <f>'приложение 1.1 '!X72</f>
        <v>1.338943</v>
      </c>
      <c r="AM70" s="472">
        <f>'приложение 1.1 '!Y72</f>
        <v>0</v>
      </c>
      <c r="AN70" s="472">
        <f>'приложение 1.1 '!Z72</f>
        <v>0</v>
      </c>
      <c r="AO70" s="472">
        <f>'приложение 1.1 '!AA72</f>
        <v>0</v>
      </c>
      <c r="AP70" s="472"/>
      <c r="AQ70" s="472"/>
      <c r="AR70" s="472"/>
      <c r="AS70" s="472"/>
      <c r="AT70" s="472">
        <f>'приложение 1.1 '!W72</f>
        <v>0</v>
      </c>
      <c r="AU70" s="472">
        <f t="shared" si="29"/>
        <v>1.338943</v>
      </c>
    </row>
    <row r="71" spans="1:47" s="53" customFormat="1" ht="31.5">
      <c r="A71" s="369" t="str">
        <f>'приложение 1.1 '!A73</f>
        <v>1.1.3.51</v>
      </c>
      <c r="B71" s="431" t="str">
        <f>'приложение 1.1 '!B73</f>
        <v>Реконструкция ТП-485 (замена оборудования РУ-10кВ, РУ-0,4кВ, замена 2ТМГ-630кВА)</v>
      </c>
      <c r="C71" s="447" t="str">
        <f>IF('приложение 1.1 '!G73=2018,'приложение 1.1 '!E73,"-")</f>
        <v>-</v>
      </c>
      <c r="D71" s="447" t="str">
        <f>IF('приложение 1.1 '!G73=2018,'приложение 1.1 '!D73,"-")</f>
        <v>-</v>
      </c>
      <c r="E71" s="447">
        <f>IF('приложение 1.1 '!G73=2019,'приложение 1.1 '!E73,"-")</f>
        <v>1.26</v>
      </c>
      <c r="F71" s="447">
        <f>IF('приложение 1.1 '!G73=2019,'приложение 1.1 '!D73,"-")</f>
        <v>0</v>
      </c>
      <c r="G71" s="447" t="str">
        <f>IF('приложение 1.1 '!G73=2020,'приложение 1.1 '!E73,"-")</f>
        <v>-</v>
      </c>
      <c r="H71" s="447" t="str">
        <f>IF('приложение 1.1 '!G73=2020,'приложение 1.1 '!D73,"-")</f>
        <v>-</v>
      </c>
      <c r="I71" s="447" t="str">
        <f>IF('приложение 1.1 '!G73=2021,'приложение 1.1 '!E73,"-")</f>
        <v>-</v>
      </c>
      <c r="J71" s="447" t="str">
        <f>IF('приложение 1.1 '!G73=2021,'приложение 1.1 '!D73,"-")</f>
        <v>-</v>
      </c>
      <c r="K71" s="447" t="str">
        <f>IF('приложение 1.1 '!G73=2022,'приложение 1.1 '!E73,"-")</f>
        <v>-</v>
      </c>
      <c r="L71" s="447" t="str">
        <f>IF('приложение 1.1 '!G73=2022,'приложение 1.1 '!D73,"-")</f>
        <v>-</v>
      </c>
      <c r="M71" s="447">
        <f t="shared" si="5"/>
        <v>1.26</v>
      </c>
      <c r="N71" s="447">
        <f t="shared" si="6"/>
        <v>0</v>
      </c>
      <c r="O71" s="447" t="str">
        <f t="shared" si="7"/>
        <v>-</v>
      </c>
      <c r="P71" s="447" t="str">
        <f t="shared" si="8"/>
        <v>-</v>
      </c>
      <c r="Q71" s="447">
        <f t="shared" si="9"/>
        <v>1.26</v>
      </c>
      <c r="R71" s="447">
        <f t="shared" si="10"/>
        <v>0</v>
      </c>
      <c r="S71" s="447" t="str">
        <f t="shared" si="11"/>
        <v>-</v>
      </c>
      <c r="T71" s="447" t="str">
        <f t="shared" si="12"/>
        <v>-</v>
      </c>
      <c r="U71" s="447" t="str">
        <f t="shared" si="13"/>
        <v>-</v>
      </c>
      <c r="V71" s="447" t="str">
        <f t="shared" si="14"/>
        <v>-</v>
      </c>
      <c r="W71" s="447" t="str">
        <f t="shared" si="15"/>
        <v>-</v>
      </c>
      <c r="X71" s="447" t="str">
        <f t="shared" si="16"/>
        <v>-</v>
      </c>
      <c r="Y71" s="447">
        <f t="shared" si="17"/>
        <v>1.26</v>
      </c>
      <c r="Z71" s="464">
        <f t="shared" si="18"/>
        <v>0</v>
      </c>
      <c r="AA71" s="472">
        <f>'приложение 1.1 '!H73</f>
        <v>2.311083</v>
      </c>
      <c r="AB71" s="472" t="str">
        <f t="shared" si="19"/>
        <v>0</v>
      </c>
      <c r="AC71" s="472" t="str">
        <f t="shared" si="20"/>
        <v>0</v>
      </c>
      <c r="AD71" s="472" t="str">
        <f t="shared" si="21"/>
        <v>0</v>
      </c>
      <c r="AE71" s="472" t="str">
        <f t="shared" si="22"/>
        <v>0</v>
      </c>
      <c r="AF71" s="472" t="str">
        <f t="shared" si="23"/>
        <v>0</v>
      </c>
      <c r="AG71" s="472" t="str">
        <f t="shared" si="24"/>
        <v>0</v>
      </c>
      <c r="AH71" s="472" t="str">
        <f t="shared" si="25"/>
        <v>0</v>
      </c>
      <c r="AI71" s="472" t="str">
        <f t="shared" si="26"/>
        <v>0</v>
      </c>
      <c r="AJ71" s="472" t="str">
        <f t="shared" si="27"/>
        <v>-</v>
      </c>
      <c r="AK71" s="472" t="str">
        <f t="shared" si="28"/>
        <v>-</v>
      </c>
      <c r="AL71" s="472">
        <f>'приложение 1.1 '!X73</f>
        <v>2.311083</v>
      </c>
      <c r="AM71" s="472">
        <f>'приложение 1.1 '!Y73</f>
        <v>0</v>
      </c>
      <c r="AN71" s="472">
        <f>'приложение 1.1 '!Z73</f>
        <v>0</v>
      </c>
      <c r="AO71" s="472">
        <f>'приложение 1.1 '!AA73</f>
        <v>0</v>
      </c>
      <c r="AP71" s="472"/>
      <c r="AQ71" s="472"/>
      <c r="AR71" s="472"/>
      <c r="AS71" s="472"/>
      <c r="AT71" s="472">
        <f>'приложение 1.1 '!W73</f>
        <v>0</v>
      </c>
      <c r="AU71" s="472">
        <f t="shared" si="29"/>
        <v>2.311083</v>
      </c>
    </row>
    <row r="72" spans="1:47" s="53" customFormat="1" ht="31.5">
      <c r="A72" s="369" t="str">
        <f>'приложение 1.1 '!A74</f>
        <v>1.1.3.52</v>
      </c>
      <c r="B72" s="431" t="str">
        <f>'приложение 1.1 '!B74</f>
        <v>Реконструкция ТП-486 (замена оборудования РУ-10кВ, РУ-0,4кВ, замена 2ТМГ-630кВА)</v>
      </c>
      <c r="C72" s="447" t="str">
        <f>IF('приложение 1.1 '!G74=2018,'приложение 1.1 '!E74,"-")</f>
        <v>-</v>
      </c>
      <c r="D72" s="447" t="str">
        <f>IF('приложение 1.1 '!G74=2018,'приложение 1.1 '!D74,"-")</f>
        <v>-</v>
      </c>
      <c r="E72" s="447">
        <f>IF('приложение 1.1 '!G74=2019,'приложение 1.1 '!E74,"-")</f>
        <v>1.26</v>
      </c>
      <c r="F72" s="447">
        <f>IF('приложение 1.1 '!G74=2019,'приложение 1.1 '!D74,"-")</f>
        <v>0</v>
      </c>
      <c r="G72" s="447" t="str">
        <f>IF('приложение 1.1 '!G74=2020,'приложение 1.1 '!E74,"-")</f>
        <v>-</v>
      </c>
      <c r="H72" s="447" t="str">
        <f>IF('приложение 1.1 '!G74=2020,'приложение 1.1 '!D74,"-")</f>
        <v>-</v>
      </c>
      <c r="I72" s="447" t="str">
        <f>IF('приложение 1.1 '!G74=2021,'приложение 1.1 '!E74,"-")</f>
        <v>-</v>
      </c>
      <c r="J72" s="447" t="str">
        <f>IF('приложение 1.1 '!G74=2021,'приложение 1.1 '!D74,"-")</f>
        <v>-</v>
      </c>
      <c r="K72" s="447" t="str">
        <f>IF('приложение 1.1 '!G74=2022,'приложение 1.1 '!E74,"-")</f>
        <v>-</v>
      </c>
      <c r="L72" s="447" t="str">
        <f>IF('приложение 1.1 '!G74=2022,'приложение 1.1 '!D74,"-")</f>
        <v>-</v>
      </c>
      <c r="M72" s="447">
        <f t="shared" si="5"/>
        <v>1.26</v>
      </c>
      <c r="N72" s="447">
        <f t="shared" si="6"/>
        <v>0</v>
      </c>
      <c r="O72" s="447" t="str">
        <f t="shared" si="7"/>
        <v>-</v>
      </c>
      <c r="P72" s="447" t="str">
        <f t="shared" si="8"/>
        <v>-</v>
      </c>
      <c r="Q72" s="447">
        <f t="shared" si="9"/>
        <v>1.26</v>
      </c>
      <c r="R72" s="447">
        <f t="shared" si="10"/>
        <v>0</v>
      </c>
      <c r="S72" s="447" t="str">
        <f t="shared" si="11"/>
        <v>-</v>
      </c>
      <c r="T72" s="447" t="str">
        <f t="shared" si="12"/>
        <v>-</v>
      </c>
      <c r="U72" s="447" t="str">
        <f t="shared" si="13"/>
        <v>-</v>
      </c>
      <c r="V72" s="447" t="str">
        <f t="shared" si="14"/>
        <v>-</v>
      </c>
      <c r="W72" s="447" t="str">
        <f t="shared" si="15"/>
        <v>-</v>
      </c>
      <c r="X72" s="447" t="str">
        <f t="shared" si="16"/>
        <v>-</v>
      </c>
      <c r="Y72" s="447">
        <f t="shared" si="17"/>
        <v>1.26</v>
      </c>
      <c r="Z72" s="464">
        <f t="shared" si="18"/>
        <v>0</v>
      </c>
      <c r="AA72" s="472">
        <f>'приложение 1.1 '!H74</f>
        <v>2.5034479999999997</v>
      </c>
      <c r="AB72" s="472" t="str">
        <f t="shared" si="19"/>
        <v>0</v>
      </c>
      <c r="AC72" s="472" t="str">
        <f t="shared" si="20"/>
        <v>0</v>
      </c>
      <c r="AD72" s="472" t="str">
        <f t="shared" si="21"/>
        <v>0</v>
      </c>
      <c r="AE72" s="472" t="str">
        <f t="shared" si="22"/>
        <v>0</v>
      </c>
      <c r="AF72" s="472" t="str">
        <f t="shared" si="23"/>
        <v>0</v>
      </c>
      <c r="AG72" s="472" t="str">
        <f t="shared" si="24"/>
        <v>0</v>
      </c>
      <c r="AH72" s="472" t="str">
        <f t="shared" si="25"/>
        <v>0</v>
      </c>
      <c r="AI72" s="472" t="str">
        <f t="shared" si="26"/>
        <v>0</v>
      </c>
      <c r="AJ72" s="472" t="str">
        <f t="shared" si="27"/>
        <v>-</v>
      </c>
      <c r="AK72" s="472" t="str">
        <f t="shared" si="28"/>
        <v>-</v>
      </c>
      <c r="AL72" s="472">
        <f>'приложение 1.1 '!X74</f>
        <v>2.5034479999999997</v>
      </c>
      <c r="AM72" s="472">
        <f>'приложение 1.1 '!Y74</f>
        <v>0</v>
      </c>
      <c r="AN72" s="472">
        <f>'приложение 1.1 '!Z74</f>
        <v>0</v>
      </c>
      <c r="AO72" s="472">
        <f>'приложение 1.1 '!AA74</f>
        <v>0</v>
      </c>
      <c r="AP72" s="472"/>
      <c r="AQ72" s="472"/>
      <c r="AR72" s="472"/>
      <c r="AS72" s="472"/>
      <c r="AT72" s="472">
        <f>'приложение 1.1 '!W74</f>
        <v>0</v>
      </c>
      <c r="AU72" s="472">
        <f t="shared" si="29"/>
        <v>2.5034479999999997</v>
      </c>
    </row>
    <row r="73" spans="1:47" s="53" customFormat="1" ht="31.5">
      <c r="A73" s="369" t="str">
        <f>'приложение 1.1 '!A75</f>
        <v>1.1.3.53</v>
      </c>
      <c r="B73" s="431" t="str">
        <f>'приложение 1.1 '!B75</f>
        <v>Реконструкция ТП-280 (замена оборудования РУ-10кВ, РУ-0,4кВ, замена 2ТМГ-630кВА)</v>
      </c>
      <c r="C73" s="447" t="str">
        <f>IF('приложение 1.1 '!G75=2018,'приложение 1.1 '!E75,"-")</f>
        <v>-</v>
      </c>
      <c r="D73" s="447" t="str">
        <f>IF('приложение 1.1 '!G75=2018,'приложение 1.1 '!D75,"-")</f>
        <v>-</v>
      </c>
      <c r="E73" s="447">
        <f>IF('приложение 1.1 '!G75=2019,'приложение 1.1 '!E75,"-")</f>
        <v>1.26</v>
      </c>
      <c r="F73" s="447">
        <f>IF('приложение 1.1 '!G75=2019,'приложение 1.1 '!D75,"-")</f>
        <v>0</v>
      </c>
      <c r="G73" s="447" t="str">
        <f>IF('приложение 1.1 '!G75=2020,'приложение 1.1 '!E75,"-")</f>
        <v>-</v>
      </c>
      <c r="H73" s="447" t="str">
        <f>IF('приложение 1.1 '!G75=2020,'приложение 1.1 '!D75,"-")</f>
        <v>-</v>
      </c>
      <c r="I73" s="447" t="str">
        <f>IF('приложение 1.1 '!G75=2021,'приложение 1.1 '!E75,"-")</f>
        <v>-</v>
      </c>
      <c r="J73" s="447" t="str">
        <f>IF('приложение 1.1 '!G75=2021,'приложение 1.1 '!D75,"-")</f>
        <v>-</v>
      </c>
      <c r="K73" s="447" t="str">
        <f>IF('приложение 1.1 '!G75=2022,'приложение 1.1 '!E75,"-")</f>
        <v>-</v>
      </c>
      <c r="L73" s="447" t="str">
        <f>IF('приложение 1.1 '!G75=2022,'приложение 1.1 '!D75,"-")</f>
        <v>-</v>
      </c>
      <c r="M73" s="447">
        <f t="shared" si="5"/>
        <v>1.26</v>
      </c>
      <c r="N73" s="447">
        <f t="shared" si="6"/>
        <v>0</v>
      </c>
      <c r="O73" s="447" t="str">
        <f t="shared" si="7"/>
        <v>-</v>
      </c>
      <c r="P73" s="447" t="str">
        <f t="shared" si="8"/>
        <v>-</v>
      </c>
      <c r="Q73" s="447">
        <f t="shared" si="9"/>
        <v>1.26</v>
      </c>
      <c r="R73" s="447">
        <f t="shared" si="10"/>
        <v>0</v>
      </c>
      <c r="S73" s="447" t="str">
        <f t="shared" si="11"/>
        <v>-</v>
      </c>
      <c r="T73" s="447" t="str">
        <f t="shared" si="12"/>
        <v>-</v>
      </c>
      <c r="U73" s="447" t="str">
        <f t="shared" si="13"/>
        <v>-</v>
      </c>
      <c r="V73" s="447" t="str">
        <f t="shared" si="14"/>
        <v>-</v>
      </c>
      <c r="W73" s="447" t="str">
        <f t="shared" si="15"/>
        <v>-</v>
      </c>
      <c r="X73" s="447" t="str">
        <f t="shared" si="16"/>
        <v>-</v>
      </c>
      <c r="Y73" s="447">
        <f t="shared" si="17"/>
        <v>1.26</v>
      </c>
      <c r="Z73" s="464">
        <f t="shared" si="18"/>
        <v>0</v>
      </c>
      <c r="AA73" s="472">
        <f>'приложение 1.1 '!H75</f>
        <v>2.9328400000000001</v>
      </c>
      <c r="AB73" s="472" t="str">
        <f t="shared" si="19"/>
        <v>0</v>
      </c>
      <c r="AC73" s="472" t="str">
        <f t="shared" si="20"/>
        <v>0</v>
      </c>
      <c r="AD73" s="472" t="str">
        <f t="shared" si="21"/>
        <v>0</v>
      </c>
      <c r="AE73" s="472" t="str">
        <f t="shared" si="22"/>
        <v>0</v>
      </c>
      <c r="AF73" s="472" t="str">
        <f t="shared" si="23"/>
        <v>0</v>
      </c>
      <c r="AG73" s="472" t="str">
        <f t="shared" si="24"/>
        <v>0</v>
      </c>
      <c r="AH73" s="472" t="str">
        <f t="shared" si="25"/>
        <v>0</v>
      </c>
      <c r="AI73" s="472" t="str">
        <f t="shared" si="26"/>
        <v>0</v>
      </c>
      <c r="AJ73" s="472" t="str">
        <f t="shared" si="27"/>
        <v>-</v>
      </c>
      <c r="AK73" s="472" t="str">
        <f t="shared" si="28"/>
        <v>-</v>
      </c>
      <c r="AL73" s="472">
        <f>'приложение 1.1 '!X75</f>
        <v>2.9328400000000001</v>
      </c>
      <c r="AM73" s="472">
        <f>'приложение 1.1 '!Y75</f>
        <v>0</v>
      </c>
      <c r="AN73" s="472">
        <f>'приложение 1.1 '!Z75</f>
        <v>0</v>
      </c>
      <c r="AO73" s="472">
        <f>'приложение 1.1 '!AA75</f>
        <v>0</v>
      </c>
      <c r="AP73" s="472"/>
      <c r="AQ73" s="472"/>
      <c r="AR73" s="472"/>
      <c r="AS73" s="472"/>
      <c r="AT73" s="472">
        <f>'приложение 1.1 '!W75</f>
        <v>0</v>
      </c>
      <c r="AU73" s="472">
        <f t="shared" si="29"/>
        <v>2.9328400000000001</v>
      </c>
    </row>
    <row r="74" spans="1:47" s="53" customFormat="1" ht="31.5">
      <c r="A74" s="369" t="str">
        <f>'приложение 1.1 '!A76</f>
        <v>1.1.3.54</v>
      </c>
      <c r="B74" s="431" t="str">
        <f>'приложение 1.1 '!B76</f>
        <v>Реконструкция ТП-281 (замена оборудования РУ-10кВ, РУ-0,4кВ, замена 2ТМГ-630кВА)</v>
      </c>
      <c r="C74" s="447" t="str">
        <f>IF('приложение 1.1 '!G76=2018,'приложение 1.1 '!E76,"-")</f>
        <v>-</v>
      </c>
      <c r="D74" s="447" t="str">
        <f>IF('приложение 1.1 '!G76=2018,'приложение 1.1 '!D76,"-")</f>
        <v>-</v>
      </c>
      <c r="E74" s="447">
        <f>IF('приложение 1.1 '!G76=2019,'приложение 1.1 '!E76,"-")</f>
        <v>1.26</v>
      </c>
      <c r="F74" s="447">
        <f>IF('приложение 1.1 '!G76=2019,'приложение 1.1 '!D76,"-")</f>
        <v>0</v>
      </c>
      <c r="G74" s="447" t="str">
        <f>IF('приложение 1.1 '!G76=2020,'приложение 1.1 '!E76,"-")</f>
        <v>-</v>
      </c>
      <c r="H74" s="447" t="str">
        <f>IF('приложение 1.1 '!G76=2020,'приложение 1.1 '!D76,"-")</f>
        <v>-</v>
      </c>
      <c r="I74" s="447" t="str">
        <f>IF('приложение 1.1 '!G76=2021,'приложение 1.1 '!E76,"-")</f>
        <v>-</v>
      </c>
      <c r="J74" s="447" t="str">
        <f>IF('приложение 1.1 '!G76=2021,'приложение 1.1 '!D76,"-")</f>
        <v>-</v>
      </c>
      <c r="K74" s="447" t="str">
        <f>IF('приложение 1.1 '!G76=2022,'приложение 1.1 '!E76,"-")</f>
        <v>-</v>
      </c>
      <c r="L74" s="447" t="str">
        <f>IF('приложение 1.1 '!G76=2022,'приложение 1.1 '!D76,"-")</f>
        <v>-</v>
      </c>
      <c r="M74" s="447">
        <f t="shared" si="5"/>
        <v>1.26</v>
      </c>
      <c r="N74" s="447">
        <f t="shared" si="6"/>
        <v>0</v>
      </c>
      <c r="O74" s="447" t="str">
        <f t="shared" si="7"/>
        <v>-</v>
      </c>
      <c r="P74" s="447" t="str">
        <f t="shared" si="8"/>
        <v>-</v>
      </c>
      <c r="Q74" s="447">
        <f t="shared" si="9"/>
        <v>1.26</v>
      </c>
      <c r="R74" s="447">
        <f t="shared" si="10"/>
        <v>0</v>
      </c>
      <c r="S74" s="447" t="str">
        <f t="shared" si="11"/>
        <v>-</v>
      </c>
      <c r="T74" s="447" t="str">
        <f t="shared" si="12"/>
        <v>-</v>
      </c>
      <c r="U74" s="447" t="str">
        <f t="shared" si="13"/>
        <v>-</v>
      </c>
      <c r="V74" s="447" t="str">
        <f t="shared" si="14"/>
        <v>-</v>
      </c>
      <c r="W74" s="447" t="str">
        <f t="shared" si="15"/>
        <v>-</v>
      </c>
      <c r="X74" s="447" t="str">
        <f t="shared" si="16"/>
        <v>-</v>
      </c>
      <c r="Y74" s="447">
        <f t="shared" si="17"/>
        <v>1.26</v>
      </c>
      <c r="Z74" s="464">
        <f t="shared" si="18"/>
        <v>0</v>
      </c>
      <c r="AA74" s="472">
        <f>'приложение 1.1 '!H76</f>
        <v>2.7971529999999998</v>
      </c>
      <c r="AB74" s="472" t="str">
        <f t="shared" si="19"/>
        <v>0</v>
      </c>
      <c r="AC74" s="472" t="str">
        <f t="shared" si="20"/>
        <v>0</v>
      </c>
      <c r="AD74" s="472" t="str">
        <f t="shared" si="21"/>
        <v>0</v>
      </c>
      <c r="AE74" s="472" t="str">
        <f t="shared" si="22"/>
        <v>0</v>
      </c>
      <c r="AF74" s="472" t="str">
        <f t="shared" si="23"/>
        <v>0</v>
      </c>
      <c r="AG74" s="472" t="str">
        <f t="shared" si="24"/>
        <v>0</v>
      </c>
      <c r="AH74" s="472" t="str">
        <f t="shared" si="25"/>
        <v>0</v>
      </c>
      <c r="AI74" s="472" t="str">
        <f t="shared" si="26"/>
        <v>0</v>
      </c>
      <c r="AJ74" s="472" t="str">
        <f t="shared" si="27"/>
        <v>-</v>
      </c>
      <c r="AK74" s="472" t="str">
        <f t="shared" si="28"/>
        <v>-</v>
      </c>
      <c r="AL74" s="472">
        <f>'приложение 1.1 '!X76</f>
        <v>2.7971529999999998</v>
      </c>
      <c r="AM74" s="472">
        <f>'приложение 1.1 '!Y76</f>
        <v>0</v>
      </c>
      <c r="AN74" s="472">
        <f>'приложение 1.1 '!Z76</f>
        <v>0</v>
      </c>
      <c r="AO74" s="472">
        <f>'приложение 1.1 '!AA76</f>
        <v>0</v>
      </c>
      <c r="AP74" s="472"/>
      <c r="AQ74" s="472"/>
      <c r="AR74" s="472"/>
      <c r="AS74" s="472"/>
      <c r="AT74" s="472">
        <f>'приложение 1.1 '!W76</f>
        <v>0</v>
      </c>
      <c r="AU74" s="472">
        <f t="shared" si="29"/>
        <v>2.7971529999999998</v>
      </c>
    </row>
    <row r="75" spans="1:47" s="53" customFormat="1" ht="31.5">
      <c r="A75" s="369" t="str">
        <f>'приложение 1.1 '!A77</f>
        <v>1.1.3.55</v>
      </c>
      <c r="B75" s="431" t="str">
        <f>'приложение 1.1 '!B77</f>
        <v>Реконструкция ТП-282 (замена оборудования РУ-10кВ, РУ-0,4кВ, замена 2ТМГ-400кВА)</v>
      </c>
      <c r="C75" s="447" t="str">
        <f>IF('приложение 1.1 '!G77=2018,'приложение 1.1 '!E77,"-")</f>
        <v>-</v>
      </c>
      <c r="D75" s="447" t="str">
        <f>IF('приложение 1.1 '!G77=2018,'приложение 1.1 '!D77,"-")</f>
        <v>-</v>
      </c>
      <c r="E75" s="447" t="str">
        <f>IF('приложение 1.1 '!G77=2019,'приложение 1.1 '!E77,"-")</f>
        <v>-</v>
      </c>
      <c r="F75" s="447" t="str">
        <f>IF('приложение 1.1 '!G77=2019,'приложение 1.1 '!D77,"-")</f>
        <v>-</v>
      </c>
      <c r="G75" s="447">
        <f>IF('приложение 1.1 '!G77=2020,'приложение 1.1 '!E77,"-")</f>
        <v>0.8</v>
      </c>
      <c r="H75" s="447">
        <f>IF('приложение 1.1 '!G77=2020,'приложение 1.1 '!D77,"-")</f>
        <v>0</v>
      </c>
      <c r="I75" s="447" t="str">
        <f>IF('приложение 1.1 '!G77=2021,'приложение 1.1 '!E77,"-")</f>
        <v>-</v>
      </c>
      <c r="J75" s="447" t="str">
        <f>IF('приложение 1.1 '!G77=2021,'приложение 1.1 '!D77,"-")</f>
        <v>-</v>
      </c>
      <c r="K75" s="447" t="str">
        <f>IF('приложение 1.1 '!G77=2022,'приложение 1.1 '!E77,"-")</f>
        <v>-</v>
      </c>
      <c r="L75" s="447" t="str">
        <f>IF('приложение 1.1 '!G77=2022,'приложение 1.1 '!D77,"-")</f>
        <v>-</v>
      </c>
      <c r="M75" s="447">
        <f t="shared" si="5"/>
        <v>0.8</v>
      </c>
      <c r="N75" s="447">
        <f t="shared" si="6"/>
        <v>0</v>
      </c>
      <c r="O75" s="447" t="str">
        <f t="shared" si="7"/>
        <v>-</v>
      </c>
      <c r="P75" s="447" t="str">
        <f t="shared" si="8"/>
        <v>-</v>
      </c>
      <c r="Q75" s="447" t="str">
        <f t="shared" si="9"/>
        <v>-</v>
      </c>
      <c r="R75" s="447" t="str">
        <f t="shared" si="10"/>
        <v>-</v>
      </c>
      <c r="S75" s="447">
        <f t="shared" si="11"/>
        <v>0.8</v>
      </c>
      <c r="T75" s="447">
        <f t="shared" si="12"/>
        <v>0</v>
      </c>
      <c r="U75" s="447" t="str">
        <f t="shared" si="13"/>
        <v>-</v>
      </c>
      <c r="V75" s="447" t="str">
        <f t="shared" si="14"/>
        <v>-</v>
      </c>
      <c r="W75" s="447" t="str">
        <f t="shared" si="15"/>
        <v>-</v>
      </c>
      <c r="X75" s="447" t="str">
        <f t="shared" si="16"/>
        <v>-</v>
      </c>
      <c r="Y75" s="447">
        <f t="shared" si="17"/>
        <v>0.8</v>
      </c>
      <c r="Z75" s="464">
        <f t="shared" si="18"/>
        <v>0</v>
      </c>
      <c r="AA75" s="472">
        <f>'приложение 1.1 '!H77</f>
        <v>2.9328400000000001</v>
      </c>
      <c r="AB75" s="472" t="str">
        <f t="shared" si="19"/>
        <v>0</v>
      </c>
      <c r="AC75" s="472" t="str">
        <f t="shared" si="20"/>
        <v>0</v>
      </c>
      <c r="AD75" s="472" t="str">
        <f t="shared" si="21"/>
        <v>0</v>
      </c>
      <c r="AE75" s="472" t="str">
        <f t="shared" si="22"/>
        <v>0</v>
      </c>
      <c r="AF75" s="472" t="str">
        <f t="shared" si="23"/>
        <v>0</v>
      </c>
      <c r="AG75" s="472" t="str">
        <f t="shared" si="24"/>
        <v>0</v>
      </c>
      <c r="AH75" s="472" t="str">
        <f t="shared" si="25"/>
        <v>0</v>
      </c>
      <c r="AI75" s="472" t="str">
        <f t="shared" si="26"/>
        <v>0</v>
      </c>
      <c r="AJ75" s="472" t="str">
        <f t="shared" si="27"/>
        <v>-</v>
      </c>
      <c r="AK75" s="472" t="str">
        <f t="shared" si="28"/>
        <v>-</v>
      </c>
      <c r="AL75" s="472">
        <f>'приложение 1.1 '!X77</f>
        <v>0</v>
      </c>
      <c r="AM75" s="472">
        <f>'приложение 1.1 '!Y77</f>
        <v>2.9328400000000001</v>
      </c>
      <c r="AN75" s="472">
        <f>'приложение 1.1 '!Z77</f>
        <v>0</v>
      </c>
      <c r="AO75" s="472">
        <f>'приложение 1.1 '!AA77</f>
        <v>0</v>
      </c>
      <c r="AP75" s="472"/>
      <c r="AQ75" s="472"/>
      <c r="AR75" s="472"/>
      <c r="AS75" s="472"/>
      <c r="AT75" s="472">
        <f>'приложение 1.1 '!W77</f>
        <v>0</v>
      </c>
      <c r="AU75" s="472">
        <f t="shared" si="29"/>
        <v>2.9328400000000001</v>
      </c>
    </row>
    <row r="76" spans="1:47" s="53" customFormat="1" ht="31.5">
      <c r="A76" s="369" t="str">
        <f>'приложение 1.1 '!A78</f>
        <v>1.1.3.56</v>
      </c>
      <c r="B76" s="431" t="str">
        <f>'приложение 1.1 '!B78</f>
        <v>Реконструкция ТП -284 (замена оборудования РУ-10кВ, РУ-0,4кВ, замена 2ТМГ-400кВА)</v>
      </c>
      <c r="C76" s="447" t="str">
        <f>IF('приложение 1.1 '!G78=2018,'приложение 1.1 '!E78,"-")</f>
        <v>-</v>
      </c>
      <c r="D76" s="447" t="str">
        <f>IF('приложение 1.1 '!G78=2018,'приложение 1.1 '!D78,"-")</f>
        <v>-</v>
      </c>
      <c r="E76" s="447" t="str">
        <f>IF('приложение 1.1 '!G78=2019,'приложение 1.1 '!E78,"-")</f>
        <v>-</v>
      </c>
      <c r="F76" s="447" t="str">
        <f>IF('приложение 1.1 '!G78=2019,'приложение 1.1 '!D78,"-")</f>
        <v>-</v>
      </c>
      <c r="G76" s="447">
        <f>IF('приложение 1.1 '!G78=2020,'приложение 1.1 '!E78,"-")</f>
        <v>0.8</v>
      </c>
      <c r="H76" s="447">
        <f>IF('приложение 1.1 '!G78=2020,'приложение 1.1 '!D78,"-")</f>
        <v>0</v>
      </c>
      <c r="I76" s="447" t="str">
        <f>IF('приложение 1.1 '!G78=2021,'приложение 1.1 '!E78,"-")</f>
        <v>-</v>
      </c>
      <c r="J76" s="447" t="str">
        <f>IF('приложение 1.1 '!G78=2021,'приложение 1.1 '!D78,"-")</f>
        <v>-</v>
      </c>
      <c r="K76" s="447" t="str">
        <f>IF('приложение 1.1 '!G78=2022,'приложение 1.1 '!E78,"-")</f>
        <v>-</v>
      </c>
      <c r="L76" s="447" t="str">
        <f>IF('приложение 1.1 '!G78=2022,'приложение 1.1 '!D78,"-")</f>
        <v>-</v>
      </c>
      <c r="M76" s="447">
        <f t="shared" si="5"/>
        <v>0.8</v>
      </c>
      <c r="N76" s="447">
        <f t="shared" si="6"/>
        <v>0</v>
      </c>
      <c r="O76" s="447" t="str">
        <f t="shared" si="7"/>
        <v>-</v>
      </c>
      <c r="P76" s="447" t="str">
        <f t="shared" si="8"/>
        <v>-</v>
      </c>
      <c r="Q76" s="447" t="str">
        <f t="shared" si="9"/>
        <v>-</v>
      </c>
      <c r="R76" s="447" t="str">
        <f t="shared" si="10"/>
        <v>-</v>
      </c>
      <c r="S76" s="447">
        <f t="shared" si="11"/>
        <v>0.8</v>
      </c>
      <c r="T76" s="447">
        <f t="shared" si="12"/>
        <v>0</v>
      </c>
      <c r="U76" s="447" t="str">
        <f t="shared" si="13"/>
        <v>-</v>
      </c>
      <c r="V76" s="447" t="str">
        <f t="shared" si="14"/>
        <v>-</v>
      </c>
      <c r="W76" s="447" t="str">
        <f t="shared" si="15"/>
        <v>-</v>
      </c>
      <c r="X76" s="447" t="str">
        <f t="shared" si="16"/>
        <v>-</v>
      </c>
      <c r="Y76" s="447">
        <f t="shared" si="17"/>
        <v>0.8</v>
      </c>
      <c r="Z76" s="464">
        <f t="shared" si="18"/>
        <v>0</v>
      </c>
      <c r="AA76" s="472">
        <f>'приложение 1.1 '!H78</f>
        <v>2.7971529999999998</v>
      </c>
      <c r="AB76" s="472" t="str">
        <f t="shared" si="19"/>
        <v>0</v>
      </c>
      <c r="AC76" s="472" t="str">
        <f t="shared" si="20"/>
        <v>0</v>
      </c>
      <c r="AD76" s="472" t="str">
        <f t="shared" si="21"/>
        <v>0</v>
      </c>
      <c r="AE76" s="472" t="str">
        <f t="shared" si="22"/>
        <v>0</v>
      </c>
      <c r="AF76" s="472" t="str">
        <f t="shared" si="23"/>
        <v>0</v>
      </c>
      <c r="AG76" s="472" t="str">
        <f t="shared" si="24"/>
        <v>0</v>
      </c>
      <c r="AH76" s="472" t="str">
        <f t="shared" si="25"/>
        <v>0</v>
      </c>
      <c r="AI76" s="472" t="str">
        <f t="shared" si="26"/>
        <v>0</v>
      </c>
      <c r="AJ76" s="472" t="str">
        <f t="shared" si="27"/>
        <v>-</v>
      </c>
      <c r="AK76" s="472" t="str">
        <f t="shared" si="28"/>
        <v>-</v>
      </c>
      <c r="AL76" s="472">
        <f>'приложение 1.1 '!X78</f>
        <v>0</v>
      </c>
      <c r="AM76" s="472">
        <f>'приложение 1.1 '!Y78</f>
        <v>2.7971529999999998</v>
      </c>
      <c r="AN76" s="472">
        <f>'приложение 1.1 '!Z78</f>
        <v>0</v>
      </c>
      <c r="AO76" s="472">
        <f>'приложение 1.1 '!AA78</f>
        <v>0</v>
      </c>
      <c r="AP76" s="472"/>
      <c r="AQ76" s="472"/>
      <c r="AR76" s="472"/>
      <c r="AS76" s="472"/>
      <c r="AT76" s="472">
        <f>'приложение 1.1 '!W78</f>
        <v>0</v>
      </c>
      <c r="AU76" s="472">
        <f t="shared" si="29"/>
        <v>2.7971529999999998</v>
      </c>
    </row>
    <row r="77" spans="1:47" s="53" customFormat="1" ht="31.5">
      <c r="A77" s="369" t="str">
        <f>'приложение 1.1 '!A79</f>
        <v>1.1.3.57</v>
      </c>
      <c r="B77" s="431" t="str">
        <f>'приложение 1.1 '!B79</f>
        <v>Реконструкция ТП-285 (замена оборудования РУ-10кВ, РУ-0,4кВ, замена 2ТМГ-630кВА)</v>
      </c>
      <c r="C77" s="447" t="str">
        <f>IF('приложение 1.1 '!G79=2018,'приложение 1.1 '!E79,"-")</f>
        <v>-</v>
      </c>
      <c r="D77" s="447" t="str">
        <f>IF('приложение 1.1 '!G79=2018,'приложение 1.1 '!D79,"-")</f>
        <v>-</v>
      </c>
      <c r="E77" s="447" t="str">
        <f>IF('приложение 1.1 '!G79=2019,'приложение 1.1 '!E79,"-")</f>
        <v>-</v>
      </c>
      <c r="F77" s="447" t="str">
        <f>IF('приложение 1.1 '!G79=2019,'приложение 1.1 '!D79,"-")</f>
        <v>-</v>
      </c>
      <c r="G77" s="447">
        <f>IF('приложение 1.1 '!G79=2020,'приложение 1.1 '!E79,"-")</f>
        <v>1.26</v>
      </c>
      <c r="H77" s="447">
        <f>IF('приложение 1.1 '!G79=2020,'приложение 1.1 '!D79,"-")</f>
        <v>0</v>
      </c>
      <c r="I77" s="447" t="str">
        <f>IF('приложение 1.1 '!G79=2021,'приложение 1.1 '!E79,"-")</f>
        <v>-</v>
      </c>
      <c r="J77" s="447" t="str">
        <f>IF('приложение 1.1 '!G79=2021,'приложение 1.1 '!D79,"-")</f>
        <v>-</v>
      </c>
      <c r="K77" s="447" t="str">
        <f>IF('приложение 1.1 '!G79=2022,'приложение 1.1 '!E79,"-")</f>
        <v>-</v>
      </c>
      <c r="L77" s="447" t="str">
        <f>IF('приложение 1.1 '!G79=2022,'приложение 1.1 '!D79,"-")</f>
        <v>-</v>
      </c>
      <c r="M77" s="447">
        <f t="shared" si="5"/>
        <v>1.26</v>
      </c>
      <c r="N77" s="447">
        <f t="shared" si="6"/>
        <v>0</v>
      </c>
      <c r="O77" s="447" t="str">
        <f t="shared" si="7"/>
        <v>-</v>
      </c>
      <c r="P77" s="447" t="str">
        <f t="shared" si="8"/>
        <v>-</v>
      </c>
      <c r="Q77" s="447" t="str">
        <f t="shared" si="9"/>
        <v>-</v>
      </c>
      <c r="R77" s="447" t="str">
        <f t="shared" si="10"/>
        <v>-</v>
      </c>
      <c r="S77" s="447">
        <f t="shared" si="11"/>
        <v>1.26</v>
      </c>
      <c r="T77" s="447">
        <f t="shared" si="12"/>
        <v>0</v>
      </c>
      <c r="U77" s="447" t="str">
        <f t="shared" si="13"/>
        <v>-</v>
      </c>
      <c r="V77" s="447" t="str">
        <f t="shared" si="14"/>
        <v>-</v>
      </c>
      <c r="W77" s="447" t="str">
        <f t="shared" si="15"/>
        <v>-</v>
      </c>
      <c r="X77" s="447" t="str">
        <f t="shared" si="16"/>
        <v>-</v>
      </c>
      <c r="Y77" s="447">
        <f t="shared" si="17"/>
        <v>1.26</v>
      </c>
      <c r="Z77" s="464">
        <f t="shared" si="18"/>
        <v>0</v>
      </c>
      <c r="AA77" s="472">
        <f>'приложение 1.1 '!H79</f>
        <v>2.5824569999999998</v>
      </c>
      <c r="AB77" s="472" t="str">
        <f t="shared" si="19"/>
        <v>0</v>
      </c>
      <c r="AC77" s="472" t="str">
        <f t="shared" si="20"/>
        <v>0</v>
      </c>
      <c r="AD77" s="472" t="str">
        <f t="shared" si="21"/>
        <v>0</v>
      </c>
      <c r="AE77" s="472" t="str">
        <f t="shared" si="22"/>
        <v>0</v>
      </c>
      <c r="AF77" s="472" t="str">
        <f t="shared" si="23"/>
        <v>0</v>
      </c>
      <c r="AG77" s="472" t="str">
        <f t="shared" si="24"/>
        <v>0</v>
      </c>
      <c r="AH77" s="472" t="str">
        <f t="shared" si="25"/>
        <v>0</v>
      </c>
      <c r="AI77" s="472" t="str">
        <f t="shared" si="26"/>
        <v>0</v>
      </c>
      <c r="AJ77" s="472" t="str">
        <f t="shared" si="27"/>
        <v>-</v>
      </c>
      <c r="AK77" s="472" t="str">
        <f t="shared" si="28"/>
        <v>-</v>
      </c>
      <c r="AL77" s="472">
        <f>'приложение 1.1 '!X79</f>
        <v>0</v>
      </c>
      <c r="AM77" s="472">
        <f>'приложение 1.1 '!Y79</f>
        <v>2.5824569999999998</v>
      </c>
      <c r="AN77" s="472">
        <f>'приложение 1.1 '!Z79</f>
        <v>0</v>
      </c>
      <c r="AO77" s="472">
        <f>'приложение 1.1 '!AA79</f>
        <v>0</v>
      </c>
      <c r="AP77" s="472"/>
      <c r="AQ77" s="472"/>
      <c r="AR77" s="472"/>
      <c r="AS77" s="472"/>
      <c r="AT77" s="472">
        <f>'приложение 1.1 '!W79</f>
        <v>0</v>
      </c>
      <c r="AU77" s="472">
        <f t="shared" si="29"/>
        <v>2.5824569999999998</v>
      </c>
    </row>
    <row r="78" spans="1:47" s="53" customFormat="1" ht="31.5">
      <c r="A78" s="369" t="str">
        <f>'приложение 1.1 '!A80</f>
        <v>1.1.3.58</v>
      </c>
      <c r="B78" s="431" t="str">
        <f>'приложение 1.1 '!B80</f>
        <v>Реконструкция ТП-286 (замена оборудования РУ-10кВ, РУ-0,4кВ, замена 2ТМГ-630кВА)</v>
      </c>
      <c r="C78" s="447" t="str">
        <f>IF('приложение 1.1 '!G80=2018,'приложение 1.1 '!E80,"-")</f>
        <v>-</v>
      </c>
      <c r="D78" s="447" t="str">
        <f>IF('приложение 1.1 '!G80=2018,'приложение 1.1 '!D80,"-")</f>
        <v>-</v>
      </c>
      <c r="E78" s="447" t="str">
        <f>IF('приложение 1.1 '!G80=2019,'приложение 1.1 '!E80,"-")</f>
        <v>-</v>
      </c>
      <c r="F78" s="447" t="str">
        <f>IF('приложение 1.1 '!G80=2019,'приложение 1.1 '!D80,"-")</f>
        <v>-</v>
      </c>
      <c r="G78" s="447">
        <f>IF('приложение 1.1 '!G80=2020,'приложение 1.1 '!E80,"-")</f>
        <v>1.26</v>
      </c>
      <c r="H78" s="447">
        <f>IF('приложение 1.1 '!G80=2020,'приложение 1.1 '!D80,"-")</f>
        <v>0</v>
      </c>
      <c r="I78" s="447" t="str">
        <f>IF('приложение 1.1 '!G80=2021,'приложение 1.1 '!E80,"-")</f>
        <v>-</v>
      </c>
      <c r="J78" s="447" t="str">
        <f>IF('приложение 1.1 '!G80=2021,'приложение 1.1 '!D80,"-")</f>
        <v>-</v>
      </c>
      <c r="K78" s="447" t="str">
        <f>IF('приложение 1.1 '!G80=2022,'приложение 1.1 '!E80,"-")</f>
        <v>-</v>
      </c>
      <c r="L78" s="447" t="str">
        <f>IF('приложение 1.1 '!G80=2022,'приложение 1.1 '!D80,"-")</f>
        <v>-</v>
      </c>
      <c r="M78" s="447">
        <f t="shared" si="5"/>
        <v>1.26</v>
      </c>
      <c r="N78" s="447">
        <f t="shared" si="6"/>
        <v>0</v>
      </c>
      <c r="O78" s="447" t="str">
        <f t="shared" si="7"/>
        <v>-</v>
      </c>
      <c r="P78" s="447" t="str">
        <f t="shared" si="8"/>
        <v>-</v>
      </c>
      <c r="Q78" s="447" t="str">
        <f t="shared" si="9"/>
        <v>-</v>
      </c>
      <c r="R78" s="447" t="str">
        <f t="shared" si="10"/>
        <v>-</v>
      </c>
      <c r="S78" s="447">
        <f t="shared" si="11"/>
        <v>1.26</v>
      </c>
      <c r="T78" s="447">
        <f t="shared" si="12"/>
        <v>0</v>
      </c>
      <c r="U78" s="447" t="str">
        <f t="shared" si="13"/>
        <v>-</v>
      </c>
      <c r="V78" s="447" t="str">
        <f t="shared" si="14"/>
        <v>-</v>
      </c>
      <c r="W78" s="447" t="str">
        <f t="shared" si="15"/>
        <v>-</v>
      </c>
      <c r="X78" s="447" t="str">
        <f t="shared" si="16"/>
        <v>-</v>
      </c>
      <c r="Y78" s="447">
        <f t="shared" si="17"/>
        <v>1.26</v>
      </c>
      <c r="Z78" s="464">
        <f t="shared" si="18"/>
        <v>0</v>
      </c>
      <c r="AA78" s="472">
        <f>'приложение 1.1 '!H80</f>
        <v>2.5824569999999998</v>
      </c>
      <c r="AB78" s="472" t="str">
        <f t="shared" si="19"/>
        <v>0</v>
      </c>
      <c r="AC78" s="472" t="str">
        <f t="shared" si="20"/>
        <v>0</v>
      </c>
      <c r="AD78" s="472" t="str">
        <f t="shared" si="21"/>
        <v>0</v>
      </c>
      <c r="AE78" s="472" t="str">
        <f t="shared" si="22"/>
        <v>0</v>
      </c>
      <c r="AF78" s="472" t="str">
        <f t="shared" si="23"/>
        <v>0</v>
      </c>
      <c r="AG78" s="472" t="str">
        <f t="shared" si="24"/>
        <v>0</v>
      </c>
      <c r="AH78" s="472" t="str">
        <f t="shared" si="25"/>
        <v>0</v>
      </c>
      <c r="AI78" s="472" t="str">
        <f t="shared" si="26"/>
        <v>0</v>
      </c>
      <c r="AJ78" s="472" t="str">
        <f t="shared" si="27"/>
        <v>-</v>
      </c>
      <c r="AK78" s="472" t="str">
        <f t="shared" si="28"/>
        <v>-</v>
      </c>
      <c r="AL78" s="472">
        <f>'приложение 1.1 '!X80</f>
        <v>0</v>
      </c>
      <c r="AM78" s="472">
        <f>'приложение 1.1 '!Y80</f>
        <v>2.5824569999999998</v>
      </c>
      <c r="AN78" s="472">
        <f>'приложение 1.1 '!Z80</f>
        <v>0</v>
      </c>
      <c r="AO78" s="472">
        <f>'приложение 1.1 '!AA80</f>
        <v>0</v>
      </c>
      <c r="AP78" s="472"/>
      <c r="AQ78" s="472"/>
      <c r="AR78" s="472"/>
      <c r="AS78" s="472"/>
      <c r="AT78" s="472">
        <f>'приложение 1.1 '!W80</f>
        <v>0</v>
      </c>
      <c r="AU78" s="472">
        <f t="shared" si="29"/>
        <v>2.5824569999999998</v>
      </c>
    </row>
    <row r="79" spans="1:47" s="53" customFormat="1" ht="31.5">
      <c r="A79" s="369" t="str">
        <f>'приложение 1.1 '!A81</f>
        <v>1.1.3.59</v>
      </c>
      <c r="B79" s="431" t="str">
        <f>'приложение 1.1 '!B81</f>
        <v>Реконструкция ТП-240 (замена оборудования РУ-10кВ, РУ-0,4кВ, замена 2ТМГ-630кВА)</v>
      </c>
      <c r="C79" s="447" t="str">
        <f>IF('приложение 1.1 '!G81=2018,'приложение 1.1 '!E81,"-")</f>
        <v>-</v>
      </c>
      <c r="D79" s="447" t="str">
        <f>IF('приложение 1.1 '!G81=2018,'приложение 1.1 '!D81,"-")</f>
        <v>-</v>
      </c>
      <c r="E79" s="447" t="str">
        <f>IF('приложение 1.1 '!G81=2019,'приложение 1.1 '!E81,"-")</f>
        <v>-</v>
      </c>
      <c r="F79" s="447" t="str">
        <f>IF('приложение 1.1 '!G81=2019,'приложение 1.1 '!D81,"-")</f>
        <v>-</v>
      </c>
      <c r="G79" s="447">
        <f>IF('приложение 1.1 '!G81=2020,'приложение 1.1 '!E81,"-")</f>
        <v>1.26</v>
      </c>
      <c r="H79" s="447">
        <f>IF('приложение 1.1 '!G81=2020,'приложение 1.1 '!D81,"-")</f>
        <v>0</v>
      </c>
      <c r="I79" s="447" t="str">
        <f>IF('приложение 1.1 '!G81=2021,'приложение 1.1 '!E81,"-")</f>
        <v>-</v>
      </c>
      <c r="J79" s="447" t="str">
        <f>IF('приложение 1.1 '!G81=2021,'приложение 1.1 '!D81,"-")</f>
        <v>-</v>
      </c>
      <c r="K79" s="447" t="str">
        <f>IF('приложение 1.1 '!G81=2022,'приложение 1.1 '!E81,"-")</f>
        <v>-</v>
      </c>
      <c r="L79" s="447" t="str">
        <f>IF('приложение 1.1 '!G81=2022,'приложение 1.1 '!D81,"-")</f>
        <v>-</v>
      </c>
      <c r="M79" s="447">
        <f t="shared" si="5"/>
        <v>1.26</v>
      </c>
      <c r="N79" s="447">
        <f t="shared" si="6"/>
        <v>0</v>
      </c>
      <c r="O79" s="447" t="str">
        <f t="shared" si="7"/>
        <v>-</v>
      </c>
      <c r="P79" s="447" t="str">
        <f t="shared" si="8"/>
        <v>-</v>
      </c>
      <c r="Q79" s="447" t="str">
        <f t="shared" si="9"/>
        <v>-</v>
      </c>
      <c r="R79" s="447" t="str">
        <f t="shared" si="10"/>
        <v>-</v>
      </c>
      <c r="S79" s="447">
        <f t="shared" si="11"/>
        <v>1.26</v>
      </c>
      <c r="T79" s="447">
        <f t="shared" si="12"/>
        <v>0</v>
      </c>
      <c r="U79" s="447" t="str">
        <f t="shared" si="13"/>
        <v>-</v>
      </c>
      <c r="V79" s="447" t="str">
        <f t="shared" si="14"/>
        <v>-</v>
      </c>
      <c r="W79" s="447" t="str">
        <f t="shared" si="15"/>
        <v>-</v>
      </c>
      <c r="X79" s="447" t="str">
        <f t="shared" si="16"/>
        <v>-</v>
      </c>
      <c r="Y79" s="447">
        <f t="shared" si="17"/>
        <v>1.26</v>
      </c>
      <c r="Z79" s="464">
        <f t="shared" si="18"/>
        <v>0</v>
      </c>
      <c r="AA79" s="472">
        <f>'приложение 1.1 '!H81</f>
        <v>2.7971529999999998</v>
      </c>
      <c r="AB79" s="472" t="str">
        <f t="shared" si="19"/>
        <v>0</v>
      </c>
      <c r="AC79" s="472" t="str">
        <f t="shared" si="20"/>
        <v>0</v>
      </c>
      <c r="AD79" s="472" t="str">
        <f t="shared" si="21"/>
        <v>0</v>
      </c>
      <c r="AE79" s="472" t="str">
        <f t="shared" si="22"/>
        <v>0</v>
      </c>
      <c r="AF79" s="472" t="str">
        <f t="shared" si="23"/>
        <v>0</v>
      </c>
      <c r="AG79" s="472" t="str">
        <f t="shared" si="24"/>
        <v>0</v>
      </c>
      <c r="AH79" s="472" t="str">
        <f t="shared" si="25"/>
        <v>0</v>
      </c>
      <c r="AI79" s="472" t="str">
        <f t="shared" si="26"/>
        <v>0</v>
      </c>
      <c r="AJ79" s="472" t="str">
        <f t="shared" si="27"/>
        <v>-</v>
      </c>
      <c r="AK79" s="472" t="str">
        <f t="shared" si="28"/>
        <v>-</v>
      </c>
      <c r="AL79" s="472">
        <f>'приложение 1.1 '!X81</f>
        <v>0</v>
      </c>
      <c r="AM79" s="472">
        <f>'приложение 1.1 '!Y81</f>
        <v>2.7971529999999998</v>
      </c>
      <c r="AN79" s="472">
        <f>'приложение 1.1 '!Z81</f>
        <v>0</v>
      </c>
      <c r="AO79" s="472">
        <f>'приложение 1.1 '!AA81</f>
        <v>0</v>
      </c>
      <c r="AP79" s="472"/>
      <c r="AQ79" s="472"/>
      <c r="AR79" s="472"/>
      <c r="AS79" s="472"/>
      <c r="AT79" s="472">
        <f>'приложение 1.1 '!W81</f>
        <v>0</v>
      </c>
      <c r="AU79" s="472">
        <f t="shared" si="29"/>
        <v>2.7971529999999998</v>
      </c>
    </row>
    <row r="80" spans="1:47" s="53" customFormat="1" ht="31.5">
      <c r="A80" s="369" t="str">
        <f>'приложение 1.1 '!A82</f>
        <v>1.1.3.60</v>
      </c>
      <c r="B80" s="431" t="str">
        <f>'приложение 1.1 '!B82</f>
        <v>Реконструкция ТП-241 (замена оборудования РУ-10кВ, РУ-0,4кВ, замена 2ТМГ-630кВА)</v>
      </c>
      <c r="C80" s="447" t="str">
        <f>IF('приложение 1.1 '!G82=2018,'приложение 1.1 '!E82,"-")</f>
        <v>-</v>
      </c>
      <c r="D80" s="447" t="str">
        <f>IF('приложение 1.1 '!G82=2018,'приложение 1.1 '!D82,"-")</f>
        <v>-</v>
      </c>
      <c r="E80" s="447" t="str">
        <f>IF('приложение 1.1 '!G82=2019,'приложение 1.1 '!E82,"-")</f>
        <v>-</v>
      </c>
      <c r="F80" s="447" t="str">
        <f>IF('приложение 1.1 '!G82=2019,'приложение 1.1 '!D82,"-")</f>
        <v>-</v>
      </c>
      <c r="G80" s="447">
        <f>IF('приложение 1.1 '!G82=2020,'приложение 1.1 '!E82,"-")</f>
        <v>1.26</v>
      </c>
      <c r="H80" s="447">
        <f>IF('приложение 1.1 '!G82=2020,'приложение 1.1 '!D82,"-")</f>
        <v>0</v>
      </c>
      <c r="I80" s="447" t="str">
        <f>IF('приложение 1.1 '!G82=2021,'приложение 1.1 '!E82,"-")</f>
        <v>-</v>
      </c>
      <c r="J80" s="447" t="str">
        <f>IF('приложение 1.1 '!G82=2021,'приложение 1.1 '!D82,"-")</f>
        <v>-</v>
      </c>
      <c r="K80" s="447" t="str">
        <f>IF('приложение 1.1 '!G82=2022,'приложение 1.1 '!E82,"-")</f>
        <v>-</v>
      </c>
      <c r="L80" s="447" t="str">
        <f>IF('приложение 1.1 '!G82=2022,'приложение 1.1 '!D82,"-")</f>
        <v>-</v>
      </c>
      <c r="M80" s="447">
        <f t="shared" si="5"/>
        <v>1.26</v>
      </c>
      <c r="N80" s="447">
        <f t="shared" si="6"/>
        <v>0</v>
      </c>
      <c r="O80" s="447" t="str">
        <f t="shared" si="7"/>
        <v>-</v>
      </c>
      <c r="P80" s="447" t="str">
        <f t="shared" si="8"/>
        <v>-</v>
      </c>
      <c r="Q80" s="447" t="str">
        <f t="shared" si="9"/>
        <v>-</v>
      </c>
      <c r="R80" s="447" t="str">
        <f t="shared" si="10"/>
        <v>-</v>
      </c>
      <c r="S80" s="447">
        <f t="shared" si="11"/>
        <v>1.26</v>
      </c>
      <c r="T80" s="447">
        <f t="shared" si="12"/>
        <v>0</v>
      </c>
      <c r="U80" s="447" t="str">
        <f t="shared" si="13"/>
        <v>-</v>
      </c>
      <c r="V80" s="447" t="str">
        <f t="shared" si="14"/>
        <v>-</v>
      </c>
      <c r="W80" s="447" t="str">
        <f t="shared" si="15"/>
        <v>-</v>
      </c>
      <c r="X80" s="447" t="str">
        <f t="shared" si="16"/>
        <v>-</v>
      </c>
      <c r="Y80" s="447">
        <f t="shared" si="17"/>
        <v>1.26</v>
      </c>
      <c r="Z80" s="464">
        <f t="shared" si="18"/>
        <v>0</v>
      </c>
      <c r="AA80" s="472">
        <f>'приложение 1.1 '!H82</f>
        <v>2.5824569999999998</v>
      </c>
      <c r="AB80" s="472" t="str">
        <f t="shared" si="19"/>
        <v>0</v>
      </c>
      <c r="AC80" s="472" t="str">
        <f t="shared" si="20"/>
        <v>0</v>
      </c>
      <c r="AD80" s="472" t="str">
        <f t="shared" si="21"/>
        <v>0</v>
      </c>
      <c r="AE80" s="472" t="str">
        <f t="shared" si="22"/>
        <v>0</v>
      </c>
      <c r="AF80" s="472" t="str">
        <f t="shared" si="23"/>
        <v>0</v>
      </c>
      <c r="AG80" s="472" t="str">
        <f t="shared" si="24"/>
        <v>0</v>
      </c>
      <c r="AH80" s="472" t="str">
        <f t="shared" si="25"/>
        <v>0</v>
      </c>
      <c r="AI80" s="472" t="str">
        <f t="shared" si="26"/>
        <v>0</v>
      </c>
      <c r="AJ80" s="472" t="str">
        <f t="shared" si="27"/>
        <v>-</v>
      </c>
      <c r="AK80" s="472" t="str">
        <f t="shared" si="28"/>
        <v>-</v>
      </c>
      <c r="AL80" s="472">
        <f>'приложение 1.1 '!X82</f>
        <v>0</v>
      </c>
      <c r="AM80" s="472">
        <f>'приложение 1.1 '!Y82</f>
        <v>2.5824569999999998</v>
      </c>
      <c r="AN80" s="472">
        <f>'приложение 1.1 '!Z82</f>
        <v>0</v>
      </c>
      <c r="AO80" s="472">
        <f>'приложение 1.1 '!AA82</f>
        <v>0</v>
      </c>
      <c r="AP80" s="472"/>
      <c r="AQ80" s="472"/>
      <c r="AR80" s="472"/>
      <c r="AS80" s="472"/>
      <c r="AT80" s="472">
        <f>'приложение 1.1 '!W82</f>
        <v>0</v>
      </c>
      <c r="AU80" s="472">
        <f t="shared" si="29"/>
        <v>2.5824569999999998</v>
      </c>
    </row>
    <row r="81" spans="1:47" s="53" customFormat="1" ht="31.5">
      <c r="A81" s="369" t="str">
        <f>'приложение 1.1 '!A83</f>
        <v>1.1.3.61</v>
      </c>
      <c r="B81" s="431" t="str">
        <f>'приложение 1.1 '!B83</f>
        <v>Реконструкция  ТП-242 (замена оборудования РУ-10кВ, РУ-0,4кВ, замена 2ТМГ-400кВА)</v>
      </c>
      <c r="C81" s="447" t="str">
        <f>IF('приложение 1.1 '!G83=2018,'приложение 1.1 '!E83,"-")</f>
        <v>-</v>
      </c>
      <c r="D81" s="447" t="str">
        <f>IF('приложение 1.1 '!G83=2018,'приложение 1.1 '!D83,"-")</f>
        <v>-</v>
      </c>
      <c r="E81" s="447" t="str">
        <f>IF('приложение 1.1 '!G83=2019,'приложение 1.1 '!E83,"-")</f>
        <v>-</v>
      </c>
      <c r="F81" s="447" t="str">
        <f>IF('приложение 1.1 '!G83=2019,'приложение 1.1 '!D83,"-")</f>
        <v>-</v>
      </c>
      <c r="G81" s="447">
        <f>IF('приложение 1.1 '!G83=2020,'приложение 1.1 '!E83,"-")</f>
        <v>0.8</v>
      </c>
      <c r="H81" s="447">
        <f>IF('приложение 1.1 '!G83=2020,'приложение 1.1 '!D83,"-")</f>
        <v>0</v>
      </c>
      <c r="I81" s="447" t="str">
        <f>IF('приложение 1.1 '!G83=2021,'приложение 1.1 '!E83,"-")</f>
        <v>-</v>
      </c>
      <c r="J81" s="447" t="str">
        <f>IF('приложение 1.1 '!G83=2021,'приложение 1.1 '!D83,"-")</f>
        <v>-</v>
      </c>
      <c r="K81" s="447" t="str">
        <f>IF('приложение 1.1 '!G83=2022,'приложение 1.1 '!E83,"-")</f>
        <v>-</v>
      </c>
      <c r="L81" s="447" t="str">
        <f>IF('приложение 1.1 '!G83=2022,'приложение 1.1 '!D83,"-")</f>
        <v>-</v>
      </c>
      <c r="M81" s="447">
        <f t="shared" si="5"/>
        <v>0.8</v>
      </c>
      <c r="N81" s="447">
        <f t="shared" si="6"/>
        <v>0</v>
      </c>
      <c r="O81" s="447" t="str">
        <f t="shared" si="7"/>
        <v>-</v>
      </c>
      <c r="P81" s="447" t="str">
        <f t="shared" si="8"/>
        <v>-</v>
      </c>
      <c r="Q81" s="447" t="str">
        <f t="shared" si="9"/>
        <v>-</v>
      </c>
      <c r="R81" s="447" t="str">
        <f t="shared" si="10"/>
        <v>-</v>
      </c>
      <c r="S81" s="447">
        <f t="shared" si="11"/>
        <v>0.8</v>
      </c>
      <c r="T81" s="447">
        <f t="shared" si="12"/>
        <v>0</v>
      </c>
      <c r="U81" s="447" t="str">
        <f t="shared" si="13"/>
        <v>-</v>
      </c>
      <c r="V81" s="447" t="str">
        <f t="shared" si="14"/>
        <v>-</v>
      </c>
      <c r="W81" s="447" t="str">
        <f t="shared" si="15"/>
        <v>-</v>
      </c>
      <c r="X81" s="447" t="str">
        <f t="shared" si="16"/>
        <v>-</v>
      </c>
      <c r="Y81" s="447">
        <f t="shared" si="17"/>
        <v>0.8</v>
      </c>
      <c r="Z81" s="464">
        <f t="shared" si="18"/>
        <v>0</v>
      </c>
      <c r="AA81" s="472">
        <f>'приложение 1.1 '!H83</f>
        <v>2.6898049999999998</v>
      </c>
      <c r="AB81" s="472" t="str">
        <f t="shared" si="19"/>
        <v>0</v>
      </c>
      <c r="AC81" s="472" t="str">
        <f t="shared" si="20"/>
        <v>0</v>
      </c>
      <c r="AD81" s="472" t="str">
        <f t="shared" si="21"/>
        <v>0</v>
      </c>
      <c r="AE81" s="472" t="str">
        <f t="shared" si="22"/>
        <v>0</v>
      </c>
      <c r="AF81" s="472" t="str">
        <f t="shared" si="23"/>
        <v>0</v>
      </c>
      <c r="AG81" s="472" t="str">
        <f t="shared" si="24"/>
        <v>0</v>
      </c>
      <c r="AH81" s="472" t="str">
        <f t="shared" si="25"/>
        <v>0</v>
      </c>
      <c r="AI81" s="472" t="str">
        <f t="shared" si="26"/>
        <v>0</v>
      </c>
      <c r="AJ81" s="472" t="str">
        <f t="shared" si="27"/>
        <v>-</v>
      </c>
      <c r="AK81" s="472" t="str">
        <f t="shared" si="28"/>
        <v>-</v>
      </c>
      <c r="AL81" s="472">
        <f>'приложение 1.1 '!X83</f>
        <v>0</v>
      </c>
      <c r="AM81" s="472">
        <f>'приложение 1.1 '!Y83</f>
        <v>2.6898049999999998</v>
      </c>
      <c r="AN81" s="472">
        <f>'приложение 1.1 '!Z83</f>
        <v>0</v>
      </c>
      <c r="AO81" s="472">
        <f>'приложение 1.1 '!AA83</f>
        <v>0</v>
      </c>
      <c r="AP81" s="472"/>
      <c r="AQ81" s="472"/>
      <c r="AR81" s="472"/>
      <c r="AS81" s="472"/>
      <c r="AT81" s="472">
        <f>'приложение 1.1 '!W83</f>
        <v>0</v>
      </c>
      <c r="AU81" s="472">
        <f t="shared" si="29"/>
        <v>2.6898049999999998</v>
      </c>
    </row>
    <row r="82" spans="1:47" s="53" customFormat="1" ht="31.5">
      <c r="A82" s="369" t="str">
        <f>'приложение 1.1 '!A84</f>
        <v>1.1.3.62</v>
      </c>
      <c r="B82" s="431" t="str">
        <f>'приложение 1.1 '!B84</f>
        <v>Реконструкция ТП-243 (замена оборудования РУ-10кВ, РУ-0,4кВ, замена 2ТМГ-630кВА)</v>
      </c>
      <c r="C82" s="447" t="str">
        <f>IF('приложение 1.1 '!G84=2018,'приложение 1.1 '!E84,"-")</f>
        <v>-</v>
      </c>
      <c r="D82" s="447" t="str">
        <f>IF('приложение 1.1 '!G84=2018,'приложение 1.1 '!D84,"-")</f>
        <v>-</v>
      </c>
      <c r="E82" s="447" t="str">
        <f>IF('приложение 1.1 '!G84=2019,'приложение 1.1 '!E84,"-")</f>
        <v>-</v>
      </c>
      <c r="F82" s="447" t="str">
        <f>IF('приложение 1.1 '!G84=2019,'приложение 1.1 '!D84,"-")</f>
        <v>-</v>
      </c>
      <c r="G82" s="447">
        <f>IF('приложение 1.1 '!G84=2020,'приложение 1.1 '!E84,"-")</f>
        <v>1.26</v>
      </c>
      <c r="H82" s="447">
        <f>IF('приложение 1.1 '!G84=2020,'приложение 1.1 '!D84,"-")</f>
        <v>0</v>
      </c>
      <c r="I82" s="447" t="str">
        <f>IF('приложение 1.1 '!G84=2021,'приложение 1.1 '!E84,"-")</f>
        <v>-</v>
      </c>
      <c r="J82" s="447" t="str">
        <f>IF('приложение 1.1 '!G84=2021,'приложение 1.1 '!D84,"-")</f>
        <v>-</v>
      </c>
      <c r="K82" s="447" t="str">
        <f>IF('приложение 1.1 '!G84=2022,'приложение 1.1 '!E84,"-")</f>
        <v>-</v>
      </c>
      <c r="L82" s="447" t="str">
        <f>IF('приложение 1.1 '!G84=2022,'приложение 1.1 '!D84,"-")</f>
        <v>-</v>
      </c>
      <c r="M82" s="447">
        <f t="shared" si="5"/>
        <v>1.26</v>
      </c>
      <c r="N82" s="447">
        <f t="shared" si="6"/>
        <v>0</v>
      </c>
      <c r="O82" s="447" t="str">
        <f t="shared" si="7"/>
        <v>-</v>
      </c>
      <c r="P82" s="447" t="str">
        <f t="shared" si="8"/>
        <v>-</v>
      </c>
      <c r="Q82" s="447" t="str">
        <f t="shared" si="9"/>
        <v>-</v>
      </c>
      <c r="R82" s="447" t="str">
        <f t="shared" si="10"/>
        <v>-</v>
      </c>
      <c r="S82" s="447">
        <f t="shared" si="11"/>
        <v>1.26</v>
      </c>
      <c r="T82" s="447">
        <f t="shared" si="12"/>
        <v>0</v>
      </c>
      <c r="U82" s="447" t="str">
        <f t="shared" si="13"/>
        <v>-</v>
      </c>
      <c r="V82" s="447" t="str">
        <f t="shared" si="14"/>
        <v>-</v>
      </c>
      <c r="W82" s="447" t="str">
        <f t="shared" si="15"/>
        <v>-</v>
      </c>
      <c r="X82" s="447" t="str">
        <f t="shared" si="16"/>
        <v>-</v>
      </c>
      <c r="Y82" s="447">
        <f t="shared" si="17"/>
        <v>1.26</v>
      </c>
      <c r="Z82" s="464">
        <f t="shared" si="18"/>
        <v>0</v>
      </c>
      <c r="AA82" s="472">
        <f>'приложение 1.1 '!H84</f>
        <v>2.9328400000000001</v>
      </c>
      <c r="AB82" s="472" t="str">
        <f t="shared" si="19"/>
        <v>0</v>
      </c>
      <c r="AC82" s="472" t="str">
        <f t="shared" si="20"/>
        <v>0</v>
      </c>
      <c r="AD82" s="472" t="str">
        <f t="shared" si="21"/>
        <v>0</v>
      </c>
      <c r="AE82" s="472" t="str">
        <f t="shared" si="22"/>
        <v>0</v>
      </c>
      <c r="AF82" s="472" t="str">
        <f t="shared" si="23"/>
        <v>0</v>
      </c>
      <c r="AG82" s="472" t="str">
        <f t="shared" si="24"/>
        <v>0</v>
      </c>
      <c r="AH82" s="472" t="str">
        <f t="shared" si="25"/>
        <v>0</v>
      </c>
      <c r="AI82" s="472" t="str">
        <f t="shared" si="26"/>
        <v>0</v>
      </c>
      <c r="AJ82" s="472" t="str">
        <f t="shared" si="27"/>
        <v>-</v>
      </c>
      <c r="AK82" s="472" t="str">
        <f t="shared" si="28"/>
        <v>-</v>
      </c>
      <c r="AL82" s="472">
        <f>'приложение 1.1 '!X84</f>
        <v>0</v>
      </c>
      <c r="AM82" s="472">
        <f>'приложение 1.1 '!Y84</f>
        <v>2.9328400000000001</v>
      </c>
      <c r="AN82" s="472">
        <f>'приложение 1.1 '!Z84</f>
        <v>0</v>
      </c>
      <c r="AO82" s="472">
        <f>'приложение 1.1 '!AA84</f>
        <v>0</v>
      </c>
      <c r="AP82" s="472"/>
      <c r="AQ82" s="472"/>
      <c r="AR82" s="472"/>
      <c r="AS82" s="472"/>
      <c r="AT82" s="472">
        <f>'приложение 1.1 '!W84</f>
        <v>0</v>
      </c>
      <c r="AU82" s="472">
        <f t="shared" si="29"/>
        <v>2.9328400000000001</v>
      </c>
    </row>
    <row r="83" spans="1:47" s="53" customFormat="1" ht="31.5">
      <c r="A83" s="369" t="str">
        <f>'приложение 1.1 '!A85</f>
        <v>1.1.3.63</v>
      </c>
      <c r="B83" s="431" t="str">
        <f>'приложение 1.1 '!B85</f>
        <v>Реконструкция ТП-244 (замена оборудования РУ-10кВ, РУ-0,4кВ, замена 2ТМГ-630кВА)</v>
      </c>
      <c r="C83" s="447" t="str">
        <f>IF('приложение 1.1 '!G85=2018,'приложение 1.1 '!E85,"-")</f>
        <v>-</v>
      </c>
      <c r="D83" s="447" t="str">
        <f>IF('приложение 1.1 '!G85=2018,'приложение 1.1 '!D85,"-")</f>
        <v>-</v>
      </c>
      <c r="E83" s="447" t="str">
        <f>IF('приложение 1.1 '!G85=2019,'приложение 1.1 '!E85,"-")</f>
        <v>-</v>
      </c>
      <c r="F83" s="447" t="str">
        <f>IF('приложение 1.1 '!G85=2019,'приложение 1.1 '!D85,"-")</f>
        <v>-</v>
      </c>
      <c r="G83" s="447">
        <f>IF('приложение 1.1 '!G85=2020,'приложение 1.1 '!E85,"-")</f>
        <v>1.26</v>
      </c>
      <c r="H83" s="447">
        <f>IF('приложение 1.1 '!G85=2020,'приложение 1.1 '!D85,"-")</f>
        <v>0</v>
      </c>
      <c r="I83" s="447" t="str">
        <f>IF('приложение 1.1 '!G85=2021,'приложение 1.1 '!E85,"-")</f>
        <v>-</v>
      </c>
      <c r="J83" s="447" t="str">
        <f>IF('приложение 1.1 '!G85=2021,'приложение 1.1 '!D85,"-")</f>
        <v>-</v>
      </c>
      <c r="K83" s="447" t="str">
        <f>IF('приложение 1.1 '!G85=2022,'приложение 1.1 '!E85,"-")</f>
        <v>-</v>
      </c>
      <c r="L83" s="447" t="str">
        <f>IF('приложение 1.1 '!G85=2022,'приложение 1.1 '!D85,"-")</f>
        <v>-</v>
      </c>
      <c r="M83" s="447">
        <f t="shared" si="5"/>
        <v>1.26</v>
      </c>
      <c r="N83" s="447">
        <f t="shared" si="6"/>
        <v>0</v>
      </c>
      <c r="O83" s="447" t="str">
        <f t="shared" si="7"/>
        <v>-</v>
      </c>
      <c r="P83" s="447" t="str">
        <f t="shared" si="8"/>
        <v>-</v>
      </c>
      <c r="Q83" s="447" t="str">
        <f t="shared" si="9"/>
        <v>-</v>
      </c>
      <c r="R83" s="447" t="str">
        <f t="shared" si="10"/>
        <v>-</v>
      </c>
      <c r="S83" s="447">
        <f t="shared" si="11"/>
        <v>1.26</v>
      </c>
      <c r="T83" s="447">
        <f t="shared" si="12"/>
        <v>0</v>
      </c>
      <c r="U83" s="447" t="str">
        <f t="shared" si="13"/>
        <v>-</v>
      </c>
      <c r="V83" s="447" t="str">
        <f t="shared" si="14"/>
        <v>-</v>
      </c>
      <c r="W83" s="447" t="str">
        <f t="shared" si="15"/>
        <v>-</v>
      </c>
      <c r="X83" s="447" t="str">
        <f t="shared" si="16"/>
        <v>-</v>
      </c>
      <c r="Y83" s="447">
        <f t="shared" si="17"/>
        <v>1.26</v>
      </c>
      <c r="Z83" s="464">
        <f t="shared" si="18"/>
        <v>0</v>
      </c>
      <c r="AA83" s="472">
        <f>'приложение 1.1 '!H85</f>
        <v>2.7971529999999998</v>
      </c>
      <c r="AB83" s="472" t="str">
        <f t="shared" si="19"/>
        <v>0</v>
      </c>
      <c r="AC83" s="472" t="str">
        <f t="shared" si="20"/>
        <v>0</v>
      </c>
      <c r="AD83" s="472" t="str">
        <f t="shared" si="21"/>
        <v>0</v>
      </c>
      <c r="AE83" s="472" t="str">
        <f t="shared" si="22"/>
        <v>0</v>
      </c>
      <c r="AF83" s="472" t="str">
        <f t="shared" si="23"/>
        <v>0</v>
      </c>
      <c r="AG83" s="472" t="str">
        <f t="shared" si="24"/>
        <v>0</v>
      </c>
      <c r="AH83" s="472" t="str">
        <f t="shared" si="25"/>
        <v>0</v>
      </c>
      <c r="AI83" s="472" t="str">
        <f t="shared" si="26"/>
        <v>0</v>
      </c>
      <c r="AJ83" s="472" t="str">
        <f t="shared" si="27"/>
        <v>-</v>
      </c>
      <c r="AK83" s="472" t="str">
        <f t="shared" si="28"/>
        <v>-</v>
      </c>
      <c r="AL83" s="472">
        <f>'приложение 1.1 '!X85</f>
        <v>0</v>
      </c>
      <c r="AM83" s="472">
        <f>'приложение 1.1 '!Y85</f>
        <v>2.7971529999999998</v>
      </c>
      <c r="AN83" s="472">
        <f>'приложение 1.1 '!Z85</f>
        <v>0</v>
      </c>
      <c r="AO83" s="472">
        <f>'приложение 1.1 '!AA85</f>
        <v>0</v>
      </c>
      <c r="AP83" s="472"/>
      <c r="AQ83" s="472"/>
      <c r="AR83" s="472"/>
      <c r="AS83" s="472"/>
      <c r="AT83" s="472">
        <f>'приложение 1.1 '!W85</f>
        <v>0</v>
      </c>
      <c r="AU83" s="472">
        <f t="shared" si="29"/>
        <v>2.7971529999999998</v>
      </c>
    </row>
    <row r="84" spans="1:47" s="53" customFormat="1" ht="31.5">
      <c r="A84" s="369" t="str">
        <f>'приложение 1.1 '!A86</f>
        <v>1.1.3.64</v>
      </c>
      <c r="B84" s="431" t="str">
        <f>'приложение 1.1 '!B86</f>
        <v>Реконструкция ТП-245 (замена оборудования РУ-10кВ, РУ-0,4кВ, замена 2ТМГ-630кВА)</v>
      </c>
      <c r="C84" s="447" t="str">
        <f>IF('приложение 1.1 '!G86=2018,'приложение 1.1 '!E86,"-")</f>
        <v>-</v>
      </c>
      <c r="D84" s="447" t="str">
        <f>IF('приложение 1.1 '!G86=2018,'приложение 1.1 '!D86,"-")</f>
        <v>-</v>
      </c>
      <c r="E84" s="447" t="str">
        <f>IF('приложение 1.1 '!G86=2019,'приложение 1.1 '!E86,"-")</f>
        <v>-</v>
      </c>
      <c r="F84" s="447" t="str">
        <f>IF('приложение 1.1 '!G86=2019,'приложение 1.1 '!D86,"-")</f>
        <v>-</v>
      </c>
      <c r="G84" s="447">
        <f>IF('приложение 1.1 '!G86=2020,'приложение 1.1 '!E86,"-")</f>
        <v>1.26</v>
      </c>
      <c r="H84" s="447">
        <f>IF('приложение 1.1 '!G86=2020,'приложение 1.1 '!D86,"-")</f>
        <v>0</v>
      </c>
      <c r="I84" s="447" t="str">
        <f>IF('приложение 1.1 '!G86=2021,'приложение 1.1 '!E86,"-")</f>
        <v>-</v>
      </c>
      <c r="J84" s="447" t="str">
        <f>IF('приложение 1.1 '!G86=2021,'приложение 1.1 '!D86,"-")</f>
        <v>-</v>
      </c>
      <c r="K84" s="447" t="str">
        <f>IF('приложение 1.1 '!G86=2022,'приложение 1.1 '!E86,"-")</f>
        <v>-</v>
      </c>
      <c r="L84" s="447" t="str">
        <f>IF('приложение 1.1 '!G86=2022,'приложение 1.1 '!D86,"-")</f>
        <v>-</v>
      </c>
      <c r="M84" s="447">
        <f t="shared" si="5"/>
        <v>1.26</v>
      </c>
      <c r="N84" s="447">
        <f t="shared" si="6"/>
        <v>0</v>
      </c>
      <c r="O84" s="447" t="str">
        <f t="shared" si="7"/>
        <v>-</v>
      </c>
      <c r="P84" s="447" t="str">
        <f t="shared" si="8"/>
        <v>-</v>
      </c>
      <c r="Q84" s="447" t="str">
        <f t="shared" si="9"/>
        <v>-</v>
      </c>
      <c r="R84" s="447" t="str">
        <f t="shared" si="10"/>
        <v>-</v>
      </c>
      <c r="S84" s="447">
        <f t="shared" si="11"/>
        <v>1.26</v>
      </c>
      <c r="T84" s="447">
        <f t="shared" si="12"/>
        <v>0</v>
      </c>
      <c r="U84" s="447" t="str">
        <f t="shared" si="13"/>
        <v>-</v>
      </c>
      <c r="V84" s="447" t="str">
        <f t="shared" si="14"/>
        <v>-</v>
      </c>
      <c r="W84" s="447" t="str">
        <f t="shared" si="15"/>
        <v>-</v>
      </c>
      <c r="X84" s="447" t="str">
        <f t="shared" si="16"/>
        <v>-</v>
      </c>
      <c r="Y84" s="447">
        <f t="shared" si="17"/>
        <v>1.26</v>
      </c>
      <c r="Z84" s="464">
        <f t="shared" si="18"/>
        <v>0</v>
      </c>
      <c r="AA84" s="472">
        <f>'приложение 1.1 '!H86</f>
        <v>3.0118490000000002</v>
      </c>
      <c r="AB84" s="472" t="str">
        <f t="shared" si="19"/>
        <v>0</v>
      </c>
      <c r="AC84" s="472" t="str">
        <f t="shared" si="20"/>
        <v>0</v>
      </c>
      <c r="AD84" s="472" t="str">
        <f t="shared" si="21"/>
        <v>0</v>
      </c>
      <c r="AE84" s="472" t="str">
        <f t="shared" si="22"/>
        <v>0</v>
      </c>
      <c r="AF84" s="472" t="str">
        <f t="shared" si="23"/>
        <v>0</v>
      </c>
      <c r="AG84" s="472" t="str">
        <f t="shared" si="24"/>
        <v>0</v>
      </c>
      <c r="AH84" s="472" t="str">
        <f t="shared" si="25"/>
        <v>0</v>
      </c>
      <c r="AI84" s="472" t="str">
        <f t="shared" si="26"/>
        <v>0</v>
      </c>
      <c r="AJ84" s="472" t="str">
        <f t="shared" si="27"/>
        <v>-</v>
      </c>
      <c r="AK84" s="472" t="str">
        <f t="shared" si="28"/>
        <v>-</v>
      </c>
      <c r="AL84" s="472">
        <f>'приложение 1.1 '!X86</f>
        <v>0</v>
      </c>
      <c r="AM84" s="472">
        <f>'приложение 1.1 '!Y86</f>
        <v>3.0118490000000002</v>
      </c>
      <c r="AN84" s="472">
        <f>'приложение 1.1 '!Z86</f>
        <v>0</v>
      </c>
      <c r="AO84" s="472">
        <f>'приложение 1.1 '!AA86</f>
        <v>0</v>
      </c>
      <c r="AP84" s="472"/>
      <c r="AQ84" s="472"/>
      <c r="AR84" s="472"/>
      <c r="AS84" s="472"/>
      <c r="AT84" s="472">
        <f>'приложение 1.1 '!W86</f>
        <v>0</v>
      </c>
      <c r="AU84" s="472">
        <f t="shared" si="29"/>
        <v>3.0118490000000002</v>
      </c>
    </row>
    <row r="85" spans="1:47" s="53" customFormat="1" ht="31.5">
      <c r="A85" s="369" t="str">
        <f>'приложение 1.1 '!A87</f>
        <v>1.1.3.65</v>
      </c>
      <c r="B85" s="431" t="str">
        <f>'приложение 1.1 '!B87</f>
        <v>Реконструкция ТП-246 (замена оборудования РУ-10кВ, РУ-0,4кВ, замена 2ТМГ-630кВА)</v>
      </c>
      <c r="C85" s="447" t="str">
        <f>IF('приложение 1.1 '!G87=2018,'приложение 1.1 '!E87,"-")</f>
        <v>-</v>
      </c>
      <c r="D85" s="447" t="str">
        <f>IF('приложение 1.1 '!G87=2018,'приложение 1.1 '!D87,"-")</f>
        <v>-</v>
      </c>
      <c r="E85" s="447" t="str">
        <f>IF('приложение 1.1 '!G87=2019,'приложение 1.1 '!E87,"-")</f>
        <v>-</v>
      </c>
      <c r="F85" s="447" t="str">
        <f>IF('приложение 1.1 '!G87=2019,'приложение 1.1 '!D87,"-")</f>
        <v>-</v>
      </c>
      <c r="G85" s="447">
        <f>IF('приложение 1.1 '!G87=2020,'приложение 1.1 '!E87,"-")</f>
        <v>1.26</v>
      </c>
      <c r="H85" s="447">
        <f>IF('приложение 1.1 '!G87=2020,'приложение 1.1 '!D87,"-")</f>
        <v>0</v>
      </c>
      <c r="I85" s="447" t="str">
        <f>IF('приложение 1.1 '!G87=2021,'приложение 1.1 '!E87,"-")</f>
        <v>-</v>
      </c>
      <c r="J85" s="447" t="str">
        <f>IF('приложение 1.1 '!G87=2021,'приложение 1.1 '!D87,"-")</f>
        <v>-</v>
      </c>
      <c r="K85" s="447" t="str">
        <f>IF('приложение 1.1 '!G87=2022,'приложение 1.1 '!E87,"-")</f>
        <v>-</v>
      </c>
      <c r="L85" s="447" t="str">
        <f>IF('приложение 1.1 '!G87=2022,'приложение 1.1 '!D87,"-")</f>
        <v>-</v>
      </c>
      <c r="M85" s="447">
        <f t="shared" si="5"/>
        <v>1.26</v>
      </c>
      <c r="N85" s="447">
        <f t="shared" si="6"/>
        <v>0</v>
      </c>
      <c r="O85" s="447" t="str">
        <f t="shared" si="7"/>
        <v>-</v>
      </c>
      <c r="P85" s="447" t="str">
        <f t="shared" si="8"/>
        <v>-</v>
      </c>
      <c r="Q85" s="447" t="str">
        <f t="shared" si="9"/>
        <v>-</v>
      </c>
      <c r="R85" s="447" t="str">
        <f t="shared" si="10"/>
        <v>-</v>
      </c>
      <c r="S85" s="447">
        <f t="shared" si="11"/>
        <v>1.26</v>
      </c>
      <c r="T85" s="447">
        <f t="shared" si="12"/>
        <v>0</v>
      </c>
      <c r="U85" s="447" t="str">
        <f t="shared" si="13"/>
        <v>-</v>
      </c>
      <c r="V85" s="447" t="str">
        <f t="shared" si="14"/>
        <v>-</v>
      </c>
      <c r="W85" s="447" t="str">
        <f t="shared" si="15"/>
        <v>-</v>
      </c>
      <c r="X85" s="447" t="str">
        <f t="shared" si="16"/>
        <v>-</v>
      </c>
      <c r="Y85" s="447">
        <f t="shared" si="17"/>
        <v>1.26</v>
      </c>
      <c r="Z85" s="464">
        <f t="shared" si="18"/>
        <v>0</v>
      </c>
      <c r="AA85" s="472">
        <f>'приложение 1.1 '!H87</f>
        <v>2.4751089999999998</v>
      </c>
      <c r="AB85" s="472" t="str">
        <f t="shared" si="19"/>
        <v>0</v>
      </c>
      <c r="AC85" s="472" t="str">
        <f t="shared" si="20"/>
        <v>0</v>
      </c>
      <c r="AD85" s="472" t="str">
        <f t="shared" si="21"/>
        <v>0</v>
      </c>
      <c r="AE85" s="472" t="str">
        <f t="shared" si="22"/>
        <v>0</v>
      </c>
      <c r="AF85" s="472" t="str">
        <f t="shared" si="23"/>
        <v>0</v>
      </c>
      <c r="AG85" s="472" t="str">
        <f t="shared" si="24"/>
        <v>0</v>
      </c>
      <c r="AH85" s="472" t="str">
        <f t="shared" si="25"/>
        <v>0</v>
      </c>
      <c r="AI85" s="472" t="str">
        <f t="shared" si="26"/>
        <v>0</v>
      </c>
      <c r="AJ85" s="472" t="str">
        <f t="shared" si="27"/>
        <v>-</v>
      </c>
      <c r="AK85" s="472" t="str">
        <f t="shared" si="28"/>
        <v>-</v>
      </c>
      <c r="AL85" s="472">
        <f>'приложение 1.1 '!X87</f>
        <v>0</v>
      </c>
      <c r="AM85" s="472">
        <f>'приложение 1.1 '!Y87</f>
        <v>2.4751089999999998</v>
      </c>
      <c r="AN85" s="472">
        <f>'приложение 1.1 '!Z87</f>
        <v>0</v>
      </c>
      <c r="AO85" s="472">
        <f>'приложение 1.1 '!AA87</f>
        <v>0</v>
      </c>
      <c r="AP85" s="472"/>
      <c r="AQ85" s="472"/>
      <c r="AR85" s="472"/>
      <c r="AS85" s="472"/>
      <c r="AT85" s="472">
        <f>'приложение 1.1 '!W87</f>
        <v>0</v>
      </c>
      <c r="AU85" s="472">
        <f t="shared" si="29"/>
        <v>2.4751089999999998</v>
      </c>
    </row>
    <row r="86" spans="1:47" s="53" customFormat="1" ht="31.5">
      <c r="A86" s="369" t="str">
        <f>'приложение 1.1 '!A88</f>
        <v>1.1.3.66</v>
      </c>
      <c r="B86" s="431" t="str">
        <f>'приложение 1.1 '!B88</f>
        <v>Реконструкция ТП-247 (замена оборудования РУ-10кВ, РУ-0,4кВ, замена 2ТМГ-630кВА)</v>
      </c>
      <c r="C86" s="447" t="str">
        <f>IF('приложение 1.1 '!G88=2018,'приложение 1.1 '!E88,"-")</f>
        <v>-</v>
      </c>
      <c r="D86" s="447" t="str">
        <f>IF('приложение 1.1 '!G88=2018,'приложение 1.1 '!D88,"-")</f>
        <v>-</v>
      </c>
      <c r="E86" s="447" t="str">
        <f>IF('приложение 1.1 '!G88=2019,'приложение 1.1 '!E88,"-")</f>
        <v>-</v>
      </c>
      <c r="F86" s="447" t="str">
        <f>IF('приложение 1.1 '!G88=2019,'приложение 1.1 '!D88,"-")</f>
        <v>-</v>
      </c>
      <c r="G86" s="447">
        <f>IF('приложение 1.1 '!G88=2020,'приложение 1.1 '!E88,"-")</f>
        <v>1.26</v>
      </c>
      <c r="H86" s="447">
        <f>IF('приложение 1.1 '!G88=2020,'приложение 1.1 '!D88,"-")</f>
        <v>0</v>
      </c>
      <c r="I86" s="447" t="str">
        <f>IF('приложение 1.1 '!G88=2021,'приложение 1.1 '!E88,"-")</f>
        <v>-</v>
      </c>
      <c r="J86" s="447" t="str">
        <f>IF('приложение 1.1 '!G88=2021,'приложение 1.1 '!D88,"-")</f>
        <v>-</v>
      </c>
      <c r="K86" s="447" t="str">
        <f>IF('приложение 1.1 '!G88=2022,'приложение 1.1 '!E88,"-")</f>
        <v>-</v>
      </c>
      <c r="L86" s="447" t="str">
        <f>IF('приложение 1.1 '!G88=2022,'приложение 1.1 '!D88,"-")</f>
        <v>-</v>
      </c>
      <c r="M86" s="447">
        <f t="shared" ref="M86:M149" si="32">SUM(C86,E86,G86,I86,K86,)</f>
        <v>1.26</v>
      </c>
      <c r="N86" s="447">
        <f t="shared" ref="N86:N149" si="33">SUM(D86,F86,H86,J86,L86,)</f>
        <v>0</v>
      </c>
      <c r="O86" s="447" t="str">
        <f t="shared" ref="O86:O149" si="34">C86</f>
        <v>-</v>
      </c>
      <c r="P86" s="447" t="str">
        <f t="shared" ref="P86:P149" si="35">D86</f>
        <v>-</v>
      </c>
      <c r="Q86" s="447" t="str">
        <f t="shared" ref="Q86:Q149" si="36">E86</f>
        <v>-</v>
      </c>
      <c r="R86" s="447" t="str">
        <f t="shared" ref="R86:R149" si="37">F86</f>
        <v>-</v>
      </c>
      <c r="S86" s="447">
        <f t="shared" ref="S86:S149" si="38">G86</f>
        <v>1.26</v>
      </c>
      <c r="T86" s="447">
        <f t="shared" ref="T86:T149" si="39">H86</f>
        <v>0</v>
      </c>
      <c r="U86" s="447" t="str">
        <f t="shared" ref="U86:U149" si="40">I86</f>
        <v>-</v>
      </c>
      <c r="V86" s="447" t="str">
        <f t="shared" ref="V86:V149" si="41">J86</f>
        <v>-</v>
      </c>
      <c r="W86" s="447" t="str">
        <f t="shared" ref="W86:W149" si="42">K86</f>
        <v>-</v>
      </c>
      <c r="X86" s="447" t="str">
        <f t="shared" ref="X86:X149" si="43">L86</f>
        <v>-</v>
      </c>
      <c r="Y86" s="447">
        <f t="shared" ref="Y86:Y149" si="44">SUM(O86,Q86,S86,U86,W86,)</f>
        <v>1.26</v>
      </c>
      <c r="Z86" s="464">
        <f t="shared" ref="Z86:Z149" si="45">SUM(P86,R86,T86,V86,X86,)</f>
        <v>0</v>
      </c>
      <c r="AA86" s="472">
        <f>'приложение 1.1 '!H88</f>
        <v>2.7181439999999997</v>
      </c>
      <c r="AB86" s="472" t="str">
        <f t="shared" ref="AB86:AB149" si="46">IF(AP86&gt;0,AJ86,"0")</f>
        <v>0</v>
      </c>
      <c r="AC86" s="472" t="str">
        <f t="shared" ref="AC86:AC149" si="47">IF(AP86&gt;0,AK86,"0")</f>
        <v>0</v>
      </c>
      <c r="AD86" s="472" t="str">
        <f t="shared" ref="AD86:AD149" si="48">IF(AQ86&gt;0,AJ86,"0")</f>
        <v>0</v>
      </c>
      <c r="AE86" s="472" t="str">
        <f t="shared" ref="AE86:AE149" si="49">IF(AQ86&gt;0,AK86,"0")</f>
        <v>0</v>
      </c>
      <c r="AF86" s="472" t="str">
        <f t="shared" ref="AF86:AF149" si="50">IF(AR86&gt;0,AJ86,"0")</f>
        <v>0</v>
      </c>
      <c r="AG86" s="472" t="str">
        <f t="shared" ref="AG86:AG149" si="51">IF(AR86&gt;0,AK86,"0")</f>
        <v>0</v>
      </c>
      <c r="AH86" s="472" t="str">
        <f t="shared" ref="AH86:AH149" si="52">IF(AS86&gt;0,AJ86,"0")</f>
        <v>0</v>
      </c>
      <c r="AI86" s="472" t="str">
        <f t="shared" ref="AI86:AI149" si="53">IF(AS86&gt;0,AK86,"0")</f>
        <v>0</v>
      </c>
      <c r="AJ86" s="472" t="str">
        <f t="shared" ref="AJ86:AJ149" si="54">C86</f>
        <v>-</v>
      </c>
      <c r="AK86" s="472" t="str">
        <f t="shared" ref="AK86:AK149" si="55">D86</f>
        <v>-</v>
      </c>
      <c r="AL86" s="472">
        <f>'приложение 1.1 '!X88</f>
        <v>0</v>
      </c>
      <c r="AM86" s="472">
        <f>'приложение 1.1 '!Y88</f>
        <v>2.7181439999999997</v>
      </c>
      <c r="AN86" s="472">
        <f>'приложение 1.1 '!Z88</f>
        <v>0</v>
      </c>
      <c r="AO86" s="472">
        <f>'приложение 1.1 '!AA88</f>
        <v>0</v>
      </c>
      <c r="AP86" s="472"/>
      <c r="AQ86" s="472"/>
      <c r="AR86" s="472"/>
      <c r="AS86" s="472"/>
      <c r="AT86" s="472">
        <f>'приложение 1.1 '!W88</f>
        <v>0</v>
      </c>
      <c r="AU86" s="472">
        <f t="shared" ref="AU86:AU149" si="56">AO86+AN86+AM86+AL86+AT86</f>
        <v>2.7181439999999997</v>
      </c>
    </row>
    <row r="87" spans="1:47" s="53" customFormat="1" ht="31.5">
      <c r="A87" s="369" t="str">
        <f>'приложение 1.1 '!A89</f>
        <v>1.1.3.67</v>
      </c>
      <c r="B87" s="431" t="str">
        <f>'приложение 1.1 '!B89</f>
        <v>Реконструкция ТП-484 (замена оборудования РУ-10кВ, РУ-0,4кВ, замена 2ТМГ-630кВА)</v>
      </c>
      <c r="C87" s="447" t="str">
        <f>IF('приложение 1.1 '!G89=2018,'приложение 1.1 '!E89,"-")</f>
        <v>-</v>
      </c>
      <c r="D87" s="447" t="str">
        <f>IF('приложение 1.1 '!G89=2018,'приложение 1.1 '!D89,"-")</f>
        <v>-</v>
      </c>
      <c r="E87" s="447" t="str">
        <f>IF('приложение 1.1 '!G89=2019,'приложение 1.1 '!E89,"-")</f>
        <v>-</v>
      </c>
      <c r="F87" s="447" t="str">
        <f>IF('приложение 1.1 '!G89=2019,'приложение 1.1 '!D89,"-")</f>
        <v>-</v>
      </c>
      <c r="G87" s="447">
        <f>IF('приложение 1.1 '!G89=2020,'приложение 1.1 '!E89,"-")</f>
        <v>1.26</v>
      </c>
      <c r="H87" s="447">
        <f>IF('приложение 1.1 '!G89=2020,'приложение 1.1 '!D89,"-")</f>
        <v>0</v>
      </c>
      <c r="I87" s="447" t="str">
        <f>IF('приложение 1.1 '!G89=2021,'приложение 1.1 '!E89,"-")</f>
        <v>-</v>
      </c>
      <c r="J87" s="447" t="str">
        <f>IF('приложение 1.1 '!G89=2021,'приложение 1.1 '!D89,"-")</f>
        <v>-</v>
      </c>
      <c r="K87" s="447" t="str">
        <f>IF('приложение 1.1 '!G89=2022,'приложение 1.1 '!E89,"-")</f>
        <v>-</v>
      </c>
      <c r="L87" s="447" t="str">
        <f>IF('приложение 1.1 '!G89=2022,'приложение 1.1 '!D89,"-")</f>
        <v>-</v>
      </c>
      <c r="M87" s="447">
        <f t="shared" si="32"/>
        <v>1.26</v>
      </c>
      <c r="N87" s="447">
        <f t="shared" si="33"/>
        <v>0</v>
      </c>
      <c r="O87" s="447" t="str">
        <f t="shared" si="34"/>
        <v>-</v>
      </c>
      <c r="P87" s="447" t="str">
        <f t="shared" si="35"/>
        <v>-</v>
      </c>
      <c r="Q87" s="447" t="str">
        <f t="shared" si="36"/>
        <v>-</v>
      </c>
      <c r="R87" s="447" t="str">
        <f t="shared" si="37"/>
        <v>-</v>
      </c>
      <c r="S87" s="447">
        <f t="shared" si="38"/>
        <v>1.26</v>
      </c>
      <c r="T87" s="447">
        <f t="shared" si="39"/>
        <v>0</v>
      </c>
      <c r="U87" s="447" t="str">
        <f t="shared" si="40"/>
        <v>-</v>
      </c>
      <c r="V87" s="447" t="str">
        <f t="shared" si="41"/>
        <v>-</v>
      </c>
      <c r="W87" s="447" t="str">
        <f t="shared" si="42"/>
        <v>-</v>
      </c>
      <c r="X87" s="447" t="str">
        <f t="shared" si="43"/>
        <v>-</v>
      </c>
      <c r="Y87" s="447">
        <f t="shared" si="44"/>
        <v>1.26</v>
      </c>
      <c r="Z87" s="464">
        <f t="shared" si="45"/>
        <v>0</v>
      </c>
      <c r="AA87" s="472">
        <f>'приложение 1.1 '!H89</f>
        <v>2.7181439999999997</v>
      </c>
      <c r="AB87" s="472" t="str">
        <f t="shared" si="46"/>
        <v>0</v>
      </c>
      <c r="AC87" s="472" t="str">
        <f t="shared" si="47"/>
        <v>0</v>
      </c>
      <c r="AD87" s="472" t="str">
        <f t="shared" si="48"/>
        <v>0</v>
      </c>
      <c r="AE87" s="472" t="str">
        <f t="shared" si="49"/>
        <v>0</v>
      </c>
      <c r="AF87" s="472" t="str">
        <f t="shared" si="50"/>
        <v>0</v>
      </c>
      <c r="AG87" s="472" t="str">
        <f t="shared" si="51"/>
        <v>0</v>
      </c>
      <c r="AH87" s="472" t="str">
        <f t="shared" si="52"/>
        <v>0</v>
      </c>
      <c r="AI87" s="472" t="str">
        <f t="shared" si="53"/>
        <v>0</v>
      </c>
      <c r="AJ87" s="472" t="str">
        <f t="shared" si="54"/>
        <v>-</v>
      </c>
      <c r="AK87" s="472" t="str">
        <f t="shared" si="55"/>
        <v>-</v>
      </c>
      <c r="AL87" s="472">
        <f>'приложение 1.1 '!X89</f>
        <v>0</v>
      </c>
      <c r="AM87" s="472">
        <f>'приложение 1.1 '!Y89</f>
        <v>2.7181439999999997</v>
      </c>
      <c r="AN87" s="472">
        <f>'приложение 1.1 '!Z89</f>
        <v>0</v>
      </c>
      <c r="AO87" s="472">
        <f>'приложение 1.1 '!AA89</f>
        <v>0</v>
      </c>
      <c r="AP87" s="472"/>
      <c r="AQ87" s="472"/>
      <c r="AR87" s="472"/>
      <c r="AS87" s="472"/>
      <c r="AT87" s="472">
        <f>'приложение 1.1 '!W89</f>
        <v>0</v>
      </c>
      <c r="AU87" s="472">
        <f t="shared" si="56"/>
        <v>2.7181439999999997</v>
      </c>
    </row>
    <row r="88" spans="1:47" s="53" customFormat="1" ht="31.5">
      <c r="A88" s="369" t="str">
        <f>'приложение 1.1 '!A90</f>
        <v>1.1.3.68</v>
      </c>
      <c r="B88" s="431" t="str">
        <f>'приложение 1.1 '!B90</f>
        <v>Реконструкция ТП-341 (замена оборудования РУ-10кВ, РУ-0,4кВ, замена 2ТМГ-630кВА)</v>
      </c>
      <c r="C88" s="447" t="str">
        <f>IF('приложение 1.1 '!G90=2018,'приложение 1.1 '!E90,"-")</f>
        <v>-</v>
      </c>
      <c r="D88" s="447" t="str">
        <f>IF('приложение 1.1 '!G90=2018,'приложение 1.1 '!D90,"-")</f>
        <v>-</v>
      </c>
      <c r="E88" s="447" t="str">
        <f>IF('приложение 1.1 '!G90=2019,'приложение 1.1 '!E90,"-")</f>
        <v>-</v>
      </c>
      <c r="F88" s="447" t="str">
        <f>IF('приложение 1.1 '!G90=2019,'приложение 1.1 '!D90,"-")</f>
        <v>-</v>
      </c>
      <c r="G88" s="447">
        <f>IF('приложение 1.1 '!G90=2020,'приложение 1.1 '!E90,"-")</f>
        <v>1.26</v>
      </c>
      <c r="H88" s="447">
        <f>IF('приложение 1.1 '!G90=2020,'приложение 1.1 '!D90,"-")</f>
        <v>0</v>
      </c>
      <c r="I88" s="447" t="str">
        <f>IF('приложение 1.1 '!G90=2021,'приложение 1.1 '!E90,"-")</f>
        <v>-</v>
      </c>
      <c r="J88" s="447" t="str">
        <f>IF('приложение 1.1 '!G90=2021,'приложение 1.1 '!D90,"-")</f>
        <v>-</v>
      </c>
      <c r="K88" s="447" t="str">
        <f>IF('приложение 1.1 '!G90=2022,'приложение 1.1 '!E90,"-")</f>
        <v>-</v>
      </c>
      <c r="L88" s="447" t="str">
        <f>IF('приложение 1.1 '!G90=2022,'приложение 1.1 '!D90,"-")</f>
        <v>-</v>
      </c>
      <c r="M88" s="447">
        <f t="shared" si="32"/>
        <v>1.26</v>
      </c>
      <c r="N88" s="447">
        <f t="shared" si="33"/>
        <v>0</v>
      </c>
      <c r="O88" s="447" t="str">
        <f t="shared" si="34"/>
        <v>-</v>
      </c>
      <c r="P88" s="447" t="str">
        <f t="shared" si="35"/>
        <v>-</v>
      </c>
      <c r="Q88" s="447" t="str">
        <f t="shared" si="36"/>
        <v>-</v>
      </c>
      <c r="R88" s="447" t="str">
        <f t="shared" si="37"/>
        <v>-</v>
      </c>
      <c r="S88" s="447">
        <f t="shared" si="38"/>
        <v>1.26</v>
      </c>
      <c r="T88" s="447">
        <f t="shared" si="39"/>
        <v>0</v>
      </c>
      <c r="U88" s="447" t="str">
        <f t="shared" si="40"/>
        <v>-</v>
      </c>
      <c r="V88" s="447" t="str">
        <f t="shared" si="41"/>
        <v>-</v>
      </c>
      <c r="W88" s="447" t="str">
        <f t="shared" si="42"/>
        <v>-</v>
      </c>
      <c r="X88" s="447" t="str">
        <f t="shared" si="43"/>
        <v>-</v>
      </c>
      <c r="Y88" s="447">
        <f t="shared" si="44"/>
        <v>1.26</v>
      </c>
      <c r="Z88" s="464">
        <f t="shared" si="45"/>
        <v>0</v>
      </c>
      <c r="AA88" s="472">
        <f>'приложение 1.1 '!H90</f>
        <v>2.5824569999999998</v>
      </c>
      <c r="AB88" s="472" t="str">
        <f t="shared" si="46"/>
        <v>0</v>
      </c>
      <c r="AC88" s="472" t="str">
        <f t="shared" si="47"/>
        <v>0</v>
      </c>
      <c r="AD88" s="472" t="str">
        <f t="shared" si="48"/>
        <v>0</v>
      </c>
      <c r="AE88" s="472" t="str">
        <f t="shared" si="49"/>
        <v>0</v>
      </c>
      <c r="AF88" s="472" t="str">
        <f t="shared" si="50"/>
        <v>0</v>
      </c>
      <c r="AG88" s="472" t="str">
        <f t="shared" si="51"/>
        <v>0</v>
      </c>
      <c r="AH88" s="472" t="str">
        <f t="shared" si="52"/>
        <v>0</v>
      </c>
      <c r="AI88" s="472" t="str">
        <f t="shared" si="53"/>
        <v>0</v>
      </c>
      <c r="AJ88" s="472" t="str">
        <f t="shared" si="54"/>
        <v>-</v>
      </c>
      <c r="AK88" s="472" t="str">
        <f t="shared" si="55"/>
        <v>-</v>
      </c>
      <c r="AL88" s="472">
        <f>'приложение 1.1 '!X90</f>
        <v>0</v>
      </c>
      <c r="AM88" s="472">
        <f>'приложение 1.1 '!Y90</f>
        <v>2.5824569999999998</v>
      </c>
      <c r="AN88" s="472">
        <f>'приложение 1.1 '!Z90</f>
        <v>0</v>
      </c>
      <c r="AO88" s="472">
        <f>'приложение 1.1 '!AA90</f>
        <v>0</v>
      </c>
      <c r="AP88" s="472"/>
      <c r="AQ88" s="472"/>
      <c r="AR88" s="472"/>
      <c r="AS88" s="472"/>
      <c r="AT88" s="472">
        <f>'приложение 1.1 '!W90</f>
        <v>0</v>
      </c>
      <c r="AU88" s="472">
        <f t="shared" si="56"/>
        <v>2.5824569999999998</v>
      </c>
    </row>
    <row r="89" spans="1:47" s="53" customFormat="1" ht="31.5">
      <c r="A89" s="369" t="str">
        <f>'приложение 1.1 '!A91</f>
        <v>1.1.3.69</v>
      </c>
      <c r="B89" s="431" t="str">
        <f>'приложение 1.1 '!B91</f>
        <v>Реконструкция ТП-342 (замена оборудования РУ-10кВ, РУ-0,4кВ, замена 2ТМГ-630кВА)</v>
      </c>
      <c r="C89" s="447" t="str">
        <f>IF('приложение 1.1 '!G91=2018,'приложение 1.1 '!E91,"-")</f>
        <v>-</v>
      </c>
      <c r="D89" s="447" t="str">
        <f>IF('приложение 1.1 '!G91=2018,'приложение 1.1 '!D91,"-")</f>
        <v>-</v>
      </c>
      <c r="E89" s="447" t="str">
        <f>IF('приложение 1.1 '!G91=2019,'приложение 1.1 '!E91,"-")</f>
        <v>-</v>
      </c>
      <c r="F89" s="447" t="str">
        <f>IF('приложение 1.1 '!G91=2019,'приложение 1.1 '!D91,"-")</f>
        <v>-</v>
      </c>
      <c r="G89" s="447">
        <f>IF('приложение 1.1 '!G91=2020,'приложение 1.1 '!E91,"-")</f>
        <v>1.26</v>
      </c>
      <c r="H89" s="447">
        <f>IF('приложение 1.1 '!G91=2020,'приложение 1.1 '!D91,"-")</f>
        <v>0</v>
      </c>
      <c r="I89" s="447" t="str">
        <f>IF('приложение 1.1 '!G91=2021,'приложение 1.1 '!E91,"-")</f>
        <v>-</v>
      </c>
      <c r="J89" s="447" t="str">
        <f>IF('приложение 1.1 '!G91=2021,'приложение 1.1 '!D91,"-")</f>
        <v>-</v>
      </c>
      <c r="K89" s="447" t="str">
        <f>IF('приложение 1.1 '!G91=2022,'приложение 1.1 '!E91,"-")</f>
        <v>-</v>
      </c>
      <c r="L89" s="447" t="str">
        <f>IF('приложение 1.1 '!G91=2022,'приложение 1.1 '!D91,"-")</f>
        <v>-</v>
      </c>
      <c r="M89" s="447">
        <f t="shared" si="32"/>
        <v>1.26</v>
      </c>
      <c r="N89" s="447">
        <f t="shared" si="33"/>
        <v>0</v>
      </c>
      <c r="O89" s="447" t="str">
        <f t="shared" si="34"/>
        <v>-</v>
      </c>
      <c r="P89" s="447" t="str">
        <f t="shared" si="35"/>
        <v>-</v>
      </c>
      <c r="Q89" s="447" t="str">
        <f t="shared" si="36"/>
        <v>-</v>
      </c>
      <c r="R89" s="447" t="str">
        <f t="shared" si="37"/>
        <v>-</v>
      </c>
      <c r="S89" s="447">
        <f t="shared" si="38"/>
        <v>1.26</v>
      </c>
      <c r="T89" s="447">
        <f t="shared" si="39"/>
        <v>0</v>
      </c>
      <c r="U89" s="447" t="str">
        <f t="shared" si="40"/>
        <v>-</v>
      </c>
      <c r="V89" s="447" t="str">
        <f t="shared" si="41"/>
        <v>-</v>
      </c>
      <c r="W89" s="447" t="str">
        <f t="shared" si="42"/>
        <v>-</v>
      </c>
      <c r="X89" s="447" t="str">
        <f t="shared" si="43"/>
        <v>-</v>
      </c>
      <c r="Y89" s="447">
        <f t="shared" si="44"/>
        <v>1.26</v>
      </c>
      <c r="Z89" s="464">
        <f t="shared" si="45"/>
        <v>0</v>
      </c>
      <c r="AA89" s="472">
        <f>'приложение 1.1 '!H91</f>
        <v>2.5824569999999998</v>
      </c>
      <c r="AB89" s="472" t="str">
        <f t="shared" si="46"/>
        <v>0</v>
      </c>
      <c r="AC89" s="472" t="str">
        <f t="shared" si="47"/>
        <v>0</v>
      </c>
      <c r="AD89" s="472" t="str">
        <f t="shared" si="48"/>
        <v>0</v>
      </c>
      <c r="AE89" s="472" t="str">
        <f t="shared" si="49"/>
        <v>0</v>
      </c>
      <c r="AF89" s="472" t="str">
        <f t="shared" si="50"/>
        <v>0</v>
      </c>
      <c r="AG89" s="472" t="str">
        <f t="shared" si="51"/>
        <v>0</v>
      </c>
      <c r="AH89" s="472" t="str">
        <f t="shared" si="52"/>
        <v>0</v>
      </c>
      <c r="AI89" s="472" t="str">
        <f t="shared" si="53"/>
        <v>0</v>
      </c>
      <c r="AJ89" s="472" t="str">
        <f t="shared" si="54"/>
        <v>-</v>
      </c>
      <c r="AK89" s="472" t="str">
        <f t="shared" si="55"/>
        <v>-</v>
      </c>
      <c r="AL89" s="472">
        <f>'приложение 1.1 '!X91</f>
        <v>0</v>
      </c>
      <c r="AM89" s="472">
        <f>'приложение 1.1 '!Y91</f>
        <v>2.5824569999999998</v>
      </c>
      <c r="AN89" s="472">
        <f>'приложение 1.1 '!Z91</f>
        <v>0</v>
      </c>
      <c r="AO89" s="472">
        <f>'приложение 1.1 '!AA91</f>
        <v>0</v>
      </c>
      <c r="AP89" s="472"/>
      <c r="AQ89" s="472"/>
      <c r="AR89" s="472"/>
      <c r="AS89" s="472"/>
      <c r="AT89" s="472">
        <f>'приложение 1.1 '!W91</f>
        <v>0</v>
      </c>
      <c r="AU89" s="472">
        <f t="shared" si="56"/>
        <v>2.5824569999999998</v>
      </c>
    </row>
    <row r="90" spans="1:47" s="53" customFormat="1" ht="31.5">
      <c r="A90" s="369" t="str">
        <f>'приложение 1.1 '!A92</f>
        <v>1.1.3.70</v>
      </c>
      <c r="B90" s="431" t="str">
        <f>'приложение 1.1 '!B92</f>
        <v>Реконструкция ТП-250 (замена оборудования РУ-10кВ, РУ-0,4кВ, замена 2ТМГ-630кВА)</v>
      </c>
      <c r="C90" s="447" t="str">
        <f>IF('приложение 1.1 '!G92=2018,'приложение 1.1 '!E92,"-")</f>
        <v>-</v>
      </c>
      <c r="D90" s="447" t="str">
        <f>IF('приложение 1.1 '!G92=2018,'приложение 1.1 '!D92,"-")</f>
        <v>-</v>
      </c>
      <c r="E90" s="447" t="str">
        <f>IF('приложение 1.1 '!G92=2019,'приложение 1.1 '!E92,"-")</f>
        <v>-</v>
      </c>
      <c r="F90" s="447" t="str">
        <f>IF('приложение 1.1 '!G92=2019,'приложение 1.1 '!D92,"-")</f>
        <v>-</v>
      </c>
      <c r="G90" s="447">
        <f>IF('приложение 1.1 '!G92=2020,'приложение 1.1 '!E92,"-")</f>
        <v>1.26</v>
      </c>
      <c r="H90" s="447">
        <f>IF('приложение 1.1 '!G92=2020,'приложение 1.1 '!D92,"-")</f>
        <v>0</v>
      </c>
      <c r="I90" s="447" t="str">
        <f>IF('приложение 1.1 '!G92=2021,'приложение 1.1 '!E92,"-")</f>
        <v>-</v>
      </c>
      <c r="J90" s="447" t="str">
        <f>IF('приложение 1.1 '!G92=2021,'приложение 1.1 '!D92,"-")</f>
        <v>-</v>
      </c>
      <c r="K90" s="447" t="str">
        <f>IF('приложение 1.1 '!G92=2022,'приложение 1.1 '!E92,"-")</f>
        <v>-</v>
      </c>
      <c r="L90" s="447" t="str">
        <f>IF('приложение 1.1 '!G92=2022,'приложение 1.1 '!D92,"-")</f>
        <v>-</v>
      </c>
      <c r="M90" s="447">
        <f t="shared" si="32"/>
        <v>1.26</v>
      </c>
      <c r="N90" s="447">
        <f t="shared" si="33"/>
        <v>0</v>
      </c>
      <c r="O90" s="447" t="str">
        <f t="shared" si="34"/>
        <v>-</v>
      </c>
      <c r="P90" s="447" t="str">
        <f t="shared" si="35"/>
        <v>-</v>
      </c>
      <c r="Q90" s="447" t="str">
        <f t="shared" si="36"/>
        <v>-</v>
      </c>
      <c r="R90" s="447" t="str">
        <f t="shared" si="37"/>
        <v>-</v>
      </c>
      <c r="S90" s="447">
        <f t="shared" si="38"/>
        <v>1.26</v>
      </c>
      <c r="T90" s="447">
        <f t="shared" si="39"/>
        <v>0</v>
      </c>
      <c r="U90" s="447" t="str">
        <f t="shared" si="40"/>
        <v>-</v>
      </c>
      <c r="V90" s="447" t="str">
        <f t="shared" si="41"/>
        <v>-</v>
      </c>
      <c r="W90" s="447" t="str">
        <f t="shared" si="42"/>
        <v>-</v>
      </c>
      <c r="X90" s="447" t="str">
        <f t="shared" si="43"/>
        <v>-</v>
      </c>
      <c r="Y90" s="447">
        <f t="shared" si="44"/>
        <v>1.26</v>
      </c>
      <c r="Z90" s="464">
        <f t="shared" si="45"/>
        <v>0</v>
      </c>
      <c r="AA90" s="472">
        <f>'приложение 1.1 '!H92</f>
        <v>2.9328400000000001</v>
      </c>
      <c r="AB90" s="472" t="str">
        <f t="shared" si="46"/>
        <v>0</v>
      </c>
      <c r="AC90" s="472" t="str">
        <f t="shared" si="47"/>
        <v>0</v>
      </c>
      <c r="AD90" s="472" t="str">
        <f t="shared" si="48"/>
        <v>0</v>
      </c>
      <c r="AE90" s="472" t="str">
        <f t="shared" si="49"/>
        <v>0</v>
      </c>
      <c r="AF90" s="472" t="str">
        <f t="shared" si="50"/>
        <v>0</v>
      </c>
      <c r="AG90" s="472" t="str">
        <f t="shared" si="51"/>
        <v>0</v>
      </c>
      <c r="AH90" s="472" t="str">
        <f t="shared" si="52"/>
        <v>0</v>
      </c>
      <c r="AI90" s="472" t="str">
        <f t="shared" si="53"/>
        <v>0</v>
      </c>
      <c r="AJ90" s="472" t="str">
        <f t="shared" si="54"/>
        <v>-</v>
      </c>
      <c r="AK90" s="472" t="str">
        <f t="shared" si="55"/>
        <v>-</v>
      </c>
      <c r="AL90" s="472">
        <f>'приложение 1.1 '!X92</f>
        <v>0</v>
      </c>
      <c r="AM90" s="472">
        <f>'приложение 1.1 '!Y92</f>
        <v>2.9328400000000001</v>
      </c>
      <c r="AN90" s="472">
        <f>'приложение 1.1 '!Z92</f>
        <v>0</v>
      </c>
      <c r="AO90" s="472">
        <f>'приложение 1.1 '!AA92</f>
        <v>0</v>
      </c>
      <c r="AP90" s="472"/>
      <c r="AQ90" s="472"/>
      <c r="AR90" s="472"/>
      <c r="AS90" s="472"/>
      <c r="AT90" s="472">
        <f>'приложение 1.1 '!W92</f>
        <v>0</v>
      </c>
      <c r="AU90" s="472">
        <f t="shared" si="56"/>
        <v>2.9328400000000001</v>
      </c>
    </row>
    <row r="91" spans="1:47" s="53" customFormat="1" ht="31.5">
      <c r="A91" s="369" t="str">
        <f>'приложение 1.1 '!A93</f>
        <v>1.1.3.71</v>
      </c>
      <c r="B91" s="431" t="str">
        <f>'приложение 1.1 '!B93</f>
        <v>Реконструкция ТП-251 (замена оборудования РУ-10кВ, РУ-0,4кВ, замена 2ТМГ-630кВА)</v>
      </c>
      <c r="C91" s="447" t="str">
        <f>IF('приложение 1.1 '!G93=2018,'приложение 1.1 '!E93,"-")</f>
        <v>-</v>
      </c>
      <c r="D91" s="447" t="str">
        <f>IF('приложение 1.1 '!G93=2018,'приложение 1.1 '!D93,"-")</f>
        <v>-</v>
      </c>
      <c r="E91" s="447" t="str">
        <f>IF('приложение 1.1 '!G93=2019,'приложение 1.1 '!E93,"-")</f>
        <v>-</v>
      </c>
      <c r="F91" s="447" t="str">
        <f>IF('приложение 1.1 '!G93=2019,'приложение 1.1 '!D93,"-")</f>
        <v>-</v>
      </c>
      <c r="G91" s="447">
        <f>IF('приложение 1.1 '!G93=2020,'приложение 1.1 '!E93,"-")</f>
        <v>1.26</v>
      </c>
      <c r="H91" s="447">
        <f>IF('приложение 1.1 '!G93=2020,'приложение 1.1 '!D93,"-")</f>
        <v>0</v>
      </c>
      <c r="I91" s="447" t="str">
        <f>IF('приложение 1.1 '!G93=2021,'приложение 1.1 '!E93,"-")</f>
        <v>-</v>
      </c>
      <c r="J91" s="447" t="str">
        <f>IF('приложение 1.1 '!G93=2021,'приложение 1.1 '!D93,"-")</f>
        <v>-</v>
      </c>
      <c r="K91" s="447" t="str">
        <f>IF('приложение 1.1 '!G93=2022,'приложение 1.1 '!E93,"-")</f>
        <v>-</v>
      </c>
      <c r="L91" s="447" t="str">
        <f>IF('приложение 1.1 '!G93=2022,'приложение 1.1 '!D93,"-")</f>
        <v>-</v>
      </c>
      <c r="M91" s="447">
        <f t="shared" si="32"/>
        <v>1.26</v>
      </c>
      <c r="N91" s="447">
        <f t="shared" si="33"/>
        <v>0</v>
      </c>
      <c r="O91" s="447" t="str">
        <f t="shared" si="34"/>
        <v>-</v>
      </c>
      <c r="P91" s="447" t="str">
        <f t="shared" si="35"/>
        <v>-</v>
      </c>
      <c r="Q91" s="447" t="str">
        <f t="shared" si="36"/>
        <v>-</v>
      </c>
      <c r="R91" s="447" t="str">
        <f t="shared" si="37"/>
        <v>-</v>
      </c>
      <c r="S91" s="447">
        <f t="shared" si="38"/>
        <v>1.26</v>
      </c>
      <c r="T91" s="447">
        <f t="shared" si="39"/>
        <v>0</v>
      </c>
      <c r="U91" s="447" t="str">
        <f t="shared" si="40"/>
        <v>-</v>
      </c>
      <c r="V91" s="447" t="str">
        <f t="shared" si="41"/>
        <v>-</v>
      </c>
      <c r="W91" s="447" t="str">
        <f t="shared" si="42"/>
        <v>-</v>
      </c>
      <c r="X91" s="447" t="str">
        <f t="shared" si="43"/>
        <v>-</v>
      </c>
      <c r="Y91" s="447">
        <f t="shared" si="44"/>
        <v>1.26</v>
      </c>
      <c r="Z91" s="464">
        <f t="shared" si="45"/>
        <v>0</v>
      </c>
      <c r="AA91" s="472">
        <f>'приложение 1.1 '!H93</f>
        <v>3.0401880000000001</v>
      </c>
      <c r="AB91" s="472" t="str">
        <f t="shared" si="46"/>
        <v>0</v>
      </c>
      <c r="AC91" s="472" t="str">
        <f t="shared" si="47"/>
        <v>0</v>
      </c>
      <c r="AD91" s="472" t="str">
        <f t="shared" si="48"/>
        <v>0</v>
      </c>
      <c r="AE91" s="472" t="str">
        <f t="shared" si="49"/>
        <v>0</v>
      </c>
      <c r="AF91" s="472" t="str">
        <f t="shared" si="50"/>
        <v>0</v>
      </c>
      <c r="AG91" s="472" t="str">
        <f t="shared" si="51"/>
        <v>0</v>
      </c>
      <c r="AH91" s="472" t="str">
        <f t="shared" si="52"/>
        <v>0</v>
      </c>
      <c r="AI91" s="472" t="str">
        <f t="shared" si="53"/>
        <v>0</v>
      </c>
      <c r="AJ91" s="472" t="str">
        <f t="shared" si="54"/>
        <v>-</v>
      </c>
      <c r="AK91" s="472" t="str">
        <f t="shared" si="55"/>
        <v>-</v>
      </c>
      <c r="AL91" s="472">
        <f>'приложение 1.1 '!X93</f>
        <v>0</v>
      </c>
      <c r="AM91" s="472">
        <f>'приложение 1.1 '!Y93</f>
        <v>3.0401880000000001</v>
      </c>
      <c r="AN91" s="472">
        <f>'приложение 1.1 '!Z93</f>
        <v>0</v>
      </c>
      <c r="AO91" s="472">
        <f>'приложение 1.1 '!AA93</f>
        <v>0</v>
      </c>
      <c r="AP91" s="472"/>
      <c r="AQ91" s="472"/>
      <c r="AR91" s="472"/>
      <c r="AS91" s="472"/>
      <c r="AT91" s="472">
        <f>'приложение 1.1 '!W93</f>
        <v>0</v>
      </c>
      <c r="AU91" s="472">
        <f t="shared" si="56"/>
        <v>3.0401880000000001</v>
      </c>
    </row>
    <row r="92" spans="1:47" s="53" customFormat="1" ht="31.5">
      <c r="A92" s="369" t="str">
        <f>'приложение 1.1 '!A94</f>
        <v>1.1.3.72</v>
      </c>
      <c r="B92" s="431" t="str">
        <f>'приложение 1.1 '!B94</f>
        <v>Реконструкция ТП-252 (замена оборудования РУ-10кВ, РУ-0,4кВ, замена 2ТМГ-630кВА)</v>
      </c>
      <c r="C92" s="447" t="str">
        <f>IF('приложение 1.1 '!G94=2018,'приложение 1.1 '!E94,"-")</f>
        <v>-</v>
      </c>
      <c r="D92" s="447" t="str">
        <f>IF('приложение 1.1 '!G94=2018,'приложение 1.1 '!D94,"-")</f>
        <v>-</v>
      </c>
      <c r="E92" s="447" t="str">
        <f>IF('приложение 1.1 '!G94=2019,'приложение 1.1 '!E94,"-")</f>
        <v>-</v>
      </c>
      <c r="F92" s="447" t="str">
        <f>IF('приложение 1.1 '!G94=2019,'приложение 1.1 '!D94,"-")</f>
        <v>-</v>
      </c>
      <c r="G92" s="447">
        <f>IF('приложение 1.1 '!G94=2020,'приложение 1.1 '!E94,"-")</f>
        <v>1.26</v>
      </c>
      <c r="H92" s="447">
        <f>IF('приложение 1.1 '!G94=2020,'приложение 1.1 '!D94,"-")</f>
        <v>0</v>
      </c>
      <c r="I92" s="447" t="str">
        <f>IF('приложение 1.1 '!G94=2021,'приложение 1.1 '!E94,"-")</f>
        <v>-</v>
      </c>
      <c r="J92" s="447" t="str">
        <f>IF('приложение 1.1 '!G94=2021,'приложение 1.1 '!D94,"-")</f>
        <v>-</v>
      </c>
      <c r="K92" s="447" t="str">
        <f>IF('приложение 1.1 '!G94=2022,'приложение 1.1 '!E94,"-")</f>
        <v>-</v>
      </c>
      <c r="L92" s="447" t="str">
        <f>IF('приложение 1.1 '!G94=2022,'приложение 1.1 '!D94,"-")</f>
        <v>-</v>
      </c>
      <c r="M92" s="447">
        <f t="shared" si="32"/>
        <v>1.26</v>
      </c>
      <c r="N92" s="447">
        <f t="shared" si="33"/>
        <v>0</v>
      </c>
      <c r="O92" s="447" t="str">
        <f t="shared" si="34"/>
        <v>-</v>
      </c>
      <c r="P92" s="447" t="str">
        <f t="shared" si="35"/>
        <v>-</v>
      </c>
      <c r="Q92" s="447" t="str">
        <f t="shared" si="36"/>
        <v>-</v>
      </c>
      <c r="R92" s="447" t="str">
        <f t="shared" si="37"/>
        <v>-</v>
      </c>
      <c r="S92" s="447">
        <f t="shared" si="38"/>
        <v>1.26</v>
      </c>
      <c r="T92" s="447">
        <f t="shared" si="39"/>
        <v>0</v>
      </c>
      <c r="U92" s="447" t="str">
        <f t="shared" si="40"/>
        <v>-</v>
      </c>
      <c r="V92" s="447" t="str">
        <f t="shared" si="41"/>
        <v>-</v>
      </c>
      <c r="W92" s="447" t="str">
        <f t="shared" si="42"/>
        <v>-</v>
      </c>
      <c r="X92" s="447" t="str">
        <f t="shared" si="43"/>
        <v>-</v>
      </c>
      <c r="Y92" s="447">
        <f t="shared" si="44"/>
        <v>1.26</v>
      </c>
      <c r="Z92" s="464">
        <f t="shared" si="45"/>
        <v>0</v>
      </c>
      <c r="AA92" s="472">
        <f>'приложение 1.1 '!H94</f>
        <v>2.7181439999999997</v>
      </c>
      <c r="AB92" s="472" t="str">
        <f t="shared" si="46"/>
        <v>0</v>
      </c>
      <c r="AC92" s="472" t="str">
        <f t="shared" si="47"/>
        <v>0</v>
      </c>
      <c r="AD92" s="472" t="str">
        <f t="shared" si="48"/>
        <v>0</v>
      </c>
      <c r="AE92" s="472" t="str">
        <f t="shared" si="49"/>
        <v>0</v>
      </c>
      <c r="AF92" s="472" t="str">
        <f t="shared" si="50"/>
        <v>0</v>
      </c>
      <c r="AG92" s="472" t="str">
        <f t="shared" si="51"/>
        <v>0</v>
      </c>
      <c r="AH92" s="472" t="str">
        <f t="shared" si="52"/>
        <v>0</v>
      </c>
      <c r="AI92" s="472" t="str">
        <f t="shared" si="53"/>
        <v>0</v>
      </c>
      <c r="AJ92" s="472" t="str">
        <f t="shared" si="54"/>
        <v>-</v>
      </c>
      <c r="AK92" s="472" t="str">
        <f t="shared" si="55"/>
        <v>-</v>
      </c>
      <c r="AL92" s="472">
        <f>'приложение 1.1 '!X94</f>
        <v>0</v>
      </c>
      <c r="AM92" s="472">
        <f>'приложение 1.1 '!Y94</f>
        <v>2.7181439999999997</v>
      </c>
      <c r="AN92" s="472">
        <f>'приложение 1.1 '!Z94</f>
        <v>0</v>
      </c>
      <c r="AO92" s="472">
        <f>'приложение 1.1 '!AA94</f>
        <v>0</v>
      </c>
      <c r="AP92" s="472"/>
      <c r="AQ92" s="472"/>
      <c r="AR92" s="472"/>
      <c r="AS92" s="472"/>
      <c r="AT92" s="472">
        <f>'приложение 1.1 '!W94</f>
        <v>0</v>
      </c>
      <c r="AU92" s="472">
        <f t="shared" si="56"/>
        <v>2.7181439999999997</v>
      </c>
    </row>
    <row r="93" spans="1:47" s="53" customFormat="1" ht="31.5">
      <c r="A93" s="369" t="str">
        <f>'приложение 1.1 '!A95</f>
        <v>1.1.3.73</v>
      </c>
      <c r="B93" s="431" t="str">
        <f>'приложение 1.1 '!B95</f>
        <v>Реконструкция ТП-343 (замена оборудования РУ-10кВ, РУ-0,4кВ, замена 2ТМГ-630кВА)</v>
      </c>
      <c r="C93" s="447" t="str">
        <f>IF('приложение 1.1 '!G95=2018,'приложение 1.1 '!E95,"-")</f>
        <v>-</v>
      </c>
      <c r="D93" s="447" t="str">
        <f>IF('приложение 1.1 '!G95=2018,'приложение 1.1 '!D95,"-")</f>
        <v>-</v>
      </c>
      <c r="E93" s="447" t="str">
        <f>IF('приложение 1.1 '!G95=2019,'приложение 1.1 '!E95,"-")</f>
        <v>-</v>
      </c>
      <c r="F93" s="447" t="str">
        <f>IF('приложение 1.1 '!G95=2019,'приложение 1.1 '!D95,"-")</f>
        <v>-</v>
      </c>
      <c r="G93" s="447">
        <f>IF('приложение 1.1 '!G95=2020,'приложение 1.1 '!E95,"-")</f>
        <v>1.26</v>
      </c>
      <c r="H93" s="447">
        <f>IF('приложение 1.1 '!G95=2020,'приложение 1.1 '!D95,"-")</f>
        <v>0</v>
      </c>
      <c r="I93" s="447" t="str">
        <f>IF('приложение 1.1 '!G95=2021,'приложение 1.1 '!E95,"-")</f>
        <v>-</v>
      </c>
      <c r="J93" s="447" t="str">
        <f>IF('приложение 1.1 '!G95=2021,'приложение 1.1 '!D95,"-")</f>
        <v>-</v>
      </c>
      <c r="K93" s="447" t="str">
        <f>IF('приложение 1.1 '!G95=2022,'приложение 1.1 '!E95,"-")</f>
        <v>-</v>
      </c>
      <c r="L93" s="447" t="str">
        <f>IF('приложение 1.1 '!G95=2022,'приложение 1.1 '!D95,"-")</f>
        <v>-</v>
      </c>
      <c r="M93" s="447">
        <f t="shared" si="32"/>
        <v>1.26</v>
      </c>
      <c r="N93" s="447">
        <f t="shared" si="33"/>
        <v>0</v>
      </c>
      <c r="O93" s="447" t="str">
        <f t="shared" si="34"/>
        <v>-</v>
      </c>
      <c r="P93" s="447" t="str">
        <f t="shared" si="35"/>
        <v>-</v>
      </c>
      <c r="Q93" s="447" t="str">
        <f t="shared" si="36"/>
        <v>-</v>
      </c>
      <c r="R93" s="447" t="str">
        <f t="shared" si="37"/>
        <v>-</v>
      </c>
      <c r="S93" s="447">
        <f t="shared" si="38"/>
        <v>1.26</v>
      </c>
      <c r="T93" s="447">
        <f t="shared" si="39"/>
        <v>0</v>
      </c>
      <c r="U93" s="447" t="str">
        <f t="shared" si="40"/>
        <v>-</v>
      </c>
      <c r="V93" s="447" t="str">
        <f t="shared" si="41"/>
        <v>-</v>
      </c>
      <c r="W93" s="447" t="str">
        <f t="shared" si="42"/>
        <v>-</v>
      </c>
      <c r="X93" s="447" t="str">
        <f t="shared" si="43"/>
        <v>-</v>
      </c>
      <c r="Y93" s="447">
        <f t="shared" si="44"/>
        <v>1.26</v>
      </c>
      <c r="Z93" s="464">
        <f t="shared" si="45"/>
        <v>0</v>
      </c>
      <c r="AA93" s="472">
        <f>'приложение 1.1 '!H95</f>
        <v>2.7181439999999997</v>
      </c>
      <c r="AB93" s="472" t="str">
        <f t="shared" si="46"/>
        <v>0</v>
      </c>
      <c r="AC93" s="472" t="str">
        <f t="shared" si="47"/>
        <v>0</v>
      </c>
      <c r="AD93" s="472" t="str">
        <f t="shared" si="48"/>
        <v>0</v>
      </c>
      <c r="AE93" s="472" t="str">
        <f t="shared" si="49"/>
        <v>0</v>
      </c>
      <c r="AF93" s="472" t="str">
        <f t="shared" si="50"/>
        <v>0</v>
      </c>
      <c r="AG93" s="472" t="str">
        <f t="shared" si="51"/>
        <v>0</v>
      </c>
      <c r="AH93" s="472" t="str">
        <f t="shared" si="52"/>
        <v>0</v>
      </c>
      <c r="AI93" s="472" t="str">
        <f t="shared" si="53"/>
        <v>0</v>
      </c>
      <c r="AJ93" s="472" t="str">
        <f t="shared" si="54"/>
        <v>-</v>
      </c>
      <c r="AK93" s="472" t="str">
        <f t="shared" si="55"/>
        <v>-</v>
      </c>
      <c r="AL93" s="472">
        <f>'приложение 1.1 '!X95</f>
        <v>0</v>
      </c>
      <c r="AM93" s="472">
        <f>'приложение 1.1 '!Y95</f>
        <v>2.7181439999999997</v>
      </c>
      <c r="AN93" s="472">
        <f>'приложение 1.1 '!Z95</f>
        <v>0</v>
      </c>
      <c r="AO93" s="472">
        <f>'приложение 1.1 '!AA95</f>
        <v>0</v>
      </c>
      <c r="AP93" s="472"/>
      <c r="AQ93" s="472"/>
      <c r="AR93" s="472"/>
      <c r="AS93" s="472"/>
      <c r="AT93" s="472">
        <f>'приложение 1.1 '!W95</f>
        <v>0</v>
      </c>
      <c r="AU93" s="472">
        <f t="shared" si="56"/>
        <v>2.7181439999999997</v>
      </c>
    </row>
    <row r="94" spans="1:47" s="53" customFormat="1" ht="31.5">
      <c r="A94" s="369" t="str">
        <f>'приложение 1.1 '!A96</f>
        <v>1.1.3.74</v>
      </c>
      <c r="B94" s="431" t="str">
        <f>'приложение 1.1 '!B96</f>
        <v>Реконструкция ТП-344 (замена оборудования РУ-10кВ, РУ-0,4кВ, замена 2ТМГ-630кВА)</v>
      </c>
      <c r="C94" s="447" t="str">
        <f>IF('приложение 1.1 '!G96=2018,'приложение 1.1 '!E96,"-")</f>
        <v>-</v>
      </c>
      <c r="D94" s="447" t="str">
        <f>IF('приложение 1.1 '!G96=2018,'приложение 1.1 '!D96,"-")</f>
        <v>-</v>
      </c>
      <c r="E94" s="447" t="str">
        <f>IF('приложение 1.1 '!G96=2019,'приложение 1.1 '!E96,"-")</f>
        <v>-</v>
      </c>
      <c r="F94" s="447" t="str">
        <f>IF('приложение 1.1 '!G96=2019,'приложение 1.1 '!D96,"-")</f>
        <v>-</v>
      </c>
      <c r="G94" s="447">
        <f>IF('приложение 1.1 '!G96=2020,'приложение 1.1 '!E96,"-")</f>
        <v>1.26</v>
      </c>
      <c r="H94" s="447">
        <f>IF('приложение 1.1 '!G96=2020,'приложение 1.1 '!D96,"-")</f>
        <v>0</v>
      </c>
      <c r="I94" s="447" t="str">
        <f>IF('приложение 1.1 '!G96=2021,'приложение 1.1 '!E96,"-")</f>
        <v>-</v>
      </c>
      <c r="J94" s="447" t="str">
        <f>IF('приложение 1.1 '!G96=2021,'приложение 1.1 '!D96,"-")</f>
        <v>-</v>
      </c>
      <c r="K94" s="447" t="str">
        <f>IF('приложение 1.1 '!G96=2022,'приложение 1.1 '!E96,"-")</f>
        <v>-</v>
      </c>
      <c r="L94" s="447" t="str">
        <f>IF('приложение 1.1 '!G96=2022,'приложение 1.1 '!D96,"-")</f>
        <v>-</v>
      </c>
      <c r="M94" s="447">
        <f t="shared" si="32"/>
        <v>1.26</v>
      </c>
      <c r="N94" s="447">
        <f t="shared" si="33"/>
        <v>0</v>
      </c>
      <c r="O94" s="447" t="str">
        <f t="shared" si="34"/>
        <v>-</v>
      </c>
      <c r="P94" s="447" t="str">
        <f t="shared" si="35"/>
        <v>-</v>
      </c>
      <c r="Q94" s="447" t="str">
        <f t="shared" si="36"/>
        <v>-</v>
      </c>
      <c r="R94" s="447" t="str">
        <f t="shared" si="37"/>
        <v>-</v>
      </c>
      <c r="S94" s="447">
        <f t="shared" si="38"/>
        <v>1.26</v>
      </c>
      <c r="T94" s="447">
        <f t="shared" si="39"/>
        <v>0</v>
      </c>
      <c r="U94" s="447" t="str">
        <f t="shared" si="40"/>
        <v>-</v>
      </c>
      <c r="V94" s="447" t="str">
        <f t="shared" si="41"/>
        <v>-</v>
      </c>
      <c r="W94" s="447" t="str">
        <f t="shared" si="42"/>
        <v>-</v>
      </c>
      <c r="X94" s="447" t="str">
        <f t="shared" si="43"/>
        <v>-</v>
      </c>
      <c r="Y94" s="447">
        <f t="shared" si="44"/>
        <v>1.26</v>
      </c>
      <c r="Z94" s="464">
        <f t="shared" si="45"/>
        <v>0</v>
      </c>
      <c r="AA94" s="472">
        <f>'приложение 1.1 '!H96</f>
        <v>2.5824569999999998</v>
      </c>
      <c r="AB94" s="472" t="str">
        <f t="shared" si="46"/>
        <v>0</v>
      </c>
      <c r="AC94" s="472" t="str">
        <f t="shared" si="47"/>
        <v>0</v>
      </c>
      <c r="AD94" s="472" t="str">
        <f t="shared" si="48"/>
        <v>0</v>
      </c>
      <c r="AE94" s="472" t="str">
        <f t="shared" si="49"/>
        <v>0</v>
      </c>
      <c r="AF94" s="472" t="str">
        <f t="shared" si="50"/>
        <v>0</v>
      </c>
      <c r="AG94" s="472" t="str">
        <f t="shared" si="51"/>
        <v>0</v>
      </c>
      <c r="AH94" s="472" t="str">
        <f t="shared" si="52"/>
        <v>0</v>
      </c>
      <c r="AI94" s="472" t="str">
        <f t="shared" si="53"/>
        <v>0</v>
      </c>
      <c r="AJ94" s="472" t="str">
        <f t="shared" si="54"/>
        <v>-</v>
      </c>
      <c r="AK94" s="472" t="str">
        <f t="shared" si="55"/>
        <v>-</v>
      </c>
      <c r="AL94" s="472">
        <f>'приложение 1.1 '!X96</f>
        <v>0</v>
      </c>
      <c r="AM94" s="472">
        <f>'приложение 1.1 '!Y96</f>
        <v>2.5824569999999998</v>
      </c>
      <c r="AN94" s="472">
        <f>'приложение 1.1 '!Z96</f>
        <v>0</v>
      </c>
      <c r="AO94" s="472">
        <f>'приложение 1.1 '!AA96</f>
        <v>0</v>
      </c>
      <c r="AP94" s="472"/>
      <c r="AQ94" s="472"/>
      <c r="AR94" s="472"/>
      <c r="AS94" s="472"/>
      <c r="AT94" s="472">
        <f>'приложение 1.1 '!W96</f>
        <v>0</v>
      </c>
      <c r="AU94" s="472">
        <f t="shared" si="56"/>
        <v>2.5824569999999998</v>
      </c>
    </row>
    <row r="95" spans="1:47" s="53" customFormat="1" ht="31.5">
      <c r="A95" s="369" t="str">
        <f>'приложение 1.1 '!A97</f>
        <v>1.1.3.75</v>
      </c>
      <c r="B95" s="431" t="str">
        <f>'приложение 1.1 '!B97</f>
        <v>Реконструкция ТП-345 (замена оборудования РУ-10кВ, РУ-0,4кВ, замена 2ТМГ-630кВА)</v>
      </c>
      <c r="C95" s="447" t="str">
        <f>IF('приложение 1.1 '!G97=2018,'приложение 1.1 '!E97,"-")</f>
        <v>-</v>
      </c>
      <c r="D95" s="447" t="str">
        <f>IF('приложение 1.1 '!G97=2018,'приложение 1.1 '!D97,"-")</f>
        <v>-</v>
      </c>
      <c r="E95" s="447" t="str">
        <f>IF('приложение 1.1 '!G97=2019,'приложение 1.1 '!E97,"-")</f>
        <v>-</v>
      </c>
      <c r="F95" s="447" t="str">
        <f>IF('приложение 1.1 '!G97=2019,'приложение 1.1 '!D97,"-")</f>
        <v>-</v>
      </c>
      <c r="G95" s="447">
        <f>IF('приложение 1.1 '!G97=2020,'приложение 1.1 '!E97,"-")</f>
        <v>1.26</v>
      </c>
      <c r="H95" s="447">
        <f>IF('приложение 1.1 '!G97=2020,'приложение 1.1 '!D97,"-")</f>
        <v>0</v>
      </c>
      <c r="I95" s="447" t="str">
        <f>IF('приложение 1.1 '!G97=2021,'приложение 1.1 '!E97,"-")</f>
        <v>-</v>
      </c>
      <c r="J95" s="447" t="str">
        <f>IF('приложение 1.1 '!G97=2021,'приложение 1.1 '!D97,"-")</f>
        <v>-</v>
      </c>
      <c r="K95" s="447" t="str">
        <f>IF('приложение 1.1 '!G97=2022,'приложение 1.1 '!E97,"-")</f>
        <v>-</v>
      </c>
      <c r="L95" s="447" t="str">
        <f>IF('приложение 1.1 '!G97=2022,'приложение 1.1 '!D97,"-")</f>
        <v>-</v>
      </c>
      <c r="M95" s="447">
        <f t="shared" si="32"/>
        <v>1.26</v>
      </c>
      <c r="N95" s="447">
        <f t="shared" si="33"/>
        <v>0</v>
      </c>
      <c r="O95" s="447" t="str">
        <f t="shared" si="34"/>
        <v>-</v>
      </c>
      <c r="P95" s="447" t="str">
        <f t="shared" si="35"/>
        <v>-</v>
      </c>
      <c r="Q95" s="447" t="str">
        <f t="shared" si="36"/>
        <v>-</v>
      </c>
      <c r="R95" s="447" t="str">
        <f t="shared" si="37"/>
        <v>-</v>
      </c>
      <c r="S95" s="447">
        <f t="shared" si="38"/>
        <v>1.26</v>
      </c>
      <c r="T95" s="447">
        <f t="shared" si="39"/>
        <v>0</v>
      </c>
      <c r="U95" s="447" t="str">
        <f t="shared" si="40"/>
        <v>-</v>
      </c>
      <c r="V95" s="447" t="str">
        <f t="shared" si="41"/>
        <v>-</v>
      </c>
      <c r="W95" s="447" t="str">
        <f t="shared" si="42"/>
        <v>-</v>
      </c>
      <c r="X95" s="447" t="str">
        <f t="shared" si="43"/>
        <v>-</v>
      </c>
      <c r="Y95" s="447">
        <f t="shared" si="44"/>
        <v>1.26</v>
      </c>
      <c r="Z95" s="464">
        <f t="shared" si="45"/>
        <v>0</v>
      </c>
      <c r="AA95" s="472">
        <f>'приложение 1.1 '!H97</f>
        <v>2.5824569999999998</v>
      </c>
      <c r="AB95" s="472" t="str">
        <f t="shared" si="46"/>
        <v>0</v>
      </c>
      <c r="AC95" s="472" t="str">
        <f t="shared" si="47"/>
        <v>0</v>
      </c>
      <c r="AD95" s="472" t="str">
        <f t="shared" si="48"/>
        <v>0</v>
      </c>
      <c r="AE95" s="472" t="str">
        <f t="shared" si="49"/>
        <v>0</v>
      </c>
      <c r="AF95" s="472" t="str">
        <f t="shared" si="50"/>
        <v>0</v>
      </c>
      <c r="AG95" s="472" t="str">
        <f t="shared" si="51"/>
        <v>0</v>
      </c>
      <c r="AH95" s="472" t="str">
        <f t="shared" si="52"/>
        <v>0</v>
      </c>
      <c r="AI95" s="472" t="str">
        <f t="shared" si="53"/>
        <v>0</v>
      </c>
      <c r="AJ95" s="472" t="str">
        <f t="shared" si="54"/>
        <v>-</v>
      </c>
      <c r="AK95" s="472" t="str">
        <f t="shared" si="55"/>
        <v>-</v>
      </c>
      <c r="AL95" s="472">
        <f>'приложение 1.1 '!X97</f>
        <v>0</v>
      </c>
      <c r="AM95" s="472">
        <f>'приложение 1.1 '!Y97</f>
        <v>2.5824569999999998</v>
      </c>
      <c r="AN95" s="472">
        <f>'приложение 1.1 '!Z97</f>
        <v>0</v>
      </c>
      <c r="AO95" s="472">
        <f>'приложение 1.1 '!AA97</f>
        <v>0</v>
      </c>
      <c r="AP95" s="472"/>
      <c r="AQ95" s="472"/>
      <c r="AR95" s="472"/>
      <c r="AS95" s="472"/>
      <c r="AT95" s="472">
        <f>'приложение 1.1 '!W97</f>
        <v>0</v>
      </c>
      <c r="AU95" s="472">
        <f t="shared" si="56"/>
        <v>2.5824569999999998</v>
      </c>
    </row>
    <row r="96" spans="1:47" s="53" customFormat="1" ht="31.5">
      <c r="A96" s="369" t="str">
        <f>'приложение 1.1 '!A98</f>
        <v>1.1.3.76</v>
      </c>
      <c r="B96" s="431" t="str">
        <f>'приложение 1.1 '!B98</f>
        <v>Реконструкция ТП-347 (замена оборудования РУ-10кВ, РУ-0,4кВ, замена 2ТМГ-630кВА)</v>
      </c>
      <c r="C96" s="447" t="str">
        <f>IF('приложение 1.1 '!G98=2018,'приложение 1.1 '!E98,"-")</f>
        <v>-</v>
      </c>
      <c r="D96" s="447" t="str">
        <f>IF('приложение 1.1 '!G98=2018,'приложение 1.1 '!D98,"-")</f>
        <v>-</v>
      </c>
      <c r="E96" s="447" t="str">
        <f>IF('приложение 1.1 '!G98=2019,'приложение 1.1 '!E98,"-")</f>
        <v>-</v>
      </c>
      <c r="F96" s="447" t="str">
        <f>IF('приложение 1.1 '!G98=2019,'приложение 1.1 '!D98,"-")</f>
        <v>-</v>
      </c>
      <c r="G96" s="447">
        <f>IF('приложение 1.1 '!G98=2020,'приложение 1.1 '!E98,"-")</f>
        <v>1.26</v>
      </c>
      <c r="H96" s="447">
        <f>IF('приложение 1.1 '!G98=2020,'приложение 1.1 '!D98,"-")</f>
        <v>0</v>
      </c>
      <c r="I96" s="447" t="str">
        <f>IF('приложение 1.1 '!G98=2021,'приложение 1.1 '!E98,"-")</f>
        <v>-</v>
      </c>
      <c r="J96" s="447" t="str">
        <f>IF('приложение 1.1 '!G98=2021,'приложение 1.1 '!D98,"-")</f>
        <v>-</v>
      </c>
      <c r="K96" s="447" t="str">
        <f>IF('приложение 1.1 '!G98=2022,'приложение 1.1 '!E98,"-")</f>
        <v>-</v>
      </c>
      <c r="L96" s="447" t="str">
        <f>IF('приложение 1.1 '!G98=2022,'приложение 1.1 '!D98,"-")</f>
        <v>-</v>
      </c>
      <c r="M96" s="447">
        <f t="shared" si="32"/>
        <v>1.26</v>
      </c>
      <c r="N96" s="447">
        <f t="shared" si="33"/>
        <v>0</v>
      </c>
      <c r="O96" s="447" t="str">
        <f t="shared" si="34"/>
        <v>-</v>
      </c>
      <c r="P96" s="447" t="str">
        <f t="shared" si="35"/>
        <v>-</v>
      </c>
      <c r="Q96" s="447" t="str">
        <f t="shared" si="36"/>
        <v>-</v>
      </c>
      <c r="R96" s="447" t="str">
        <f t="shared" si="37"/>
        <v>-</v>
      </c>
      <c r="S96" s="447">
        <f t="shared" si="38"/>
        <v>1.26</v>
      </c>
      <c r="T96" s="447">
        <f t="shared" si="39"/>
        <v>0</v>
      </c>
      <c r="U96" s="447" t="str">
        <f t="shared" si="40"/>
        <v>-</v>
      </c>
      <c r="V96" s="447" t="str">
        <f t="shared" si="41"/>
        <v>-</v>
      </c>
      <c r="W96" s="447" t="str">
        <f t="shared" si="42"/>
        <v>-</v>
      </c>
      <c r="X96" s="447" t="str">
        <f t="shared" si="43"/>
        <v>-</v>
      </c>
      <c r="Y96" s="447">
        <f t="shared" si="44"/>
        <v>1.26</v>
      </c>
      <c r="Z96" s="464">
        <f t="shared" si="45"/>
        <v>0</v>
      </c>
      <c r="AA96" s="472">
        <f>'приложение 1.1 '!H98</f>
        <v>2.7181439999999997</v>
      </c>
      <c r="AB96" s="472" t="str">
        <f t="shared" si="46"/>
        <v>0</v>
      </c>
      <c r="AC96" s="472" t="str">
        <f t="shared" si="47"/>
        <v>0</v>
      </c>
      <c r="AD96" s="472" t="str">
        <f t="shared" si="48"/>
        <v>0</v>
      </c>
      <c r="AE96" s="472" t="str">
        <f t="shared" si="49"/>
        <v>0</v>
      </c>
      <c r="AF96" s="472" t="str">
        <f t="shared" si="50"/>
        <v>0</v>
      </c>
      <c r="AG96" s="472" t="str">
        <f t="shared" si="51"/>
        <v>0</v>
      </c>
      <c r="AH96" s="472" t="str">
        <f t="shared" si="52"/>
        <v>0</v>
      </c>
      <c r="AI96" s="472" t="str">
        <f t="shared" si="53"/>
        <v>0</v>
      </c>
      <c r="AJ96" s="472" t="str">
        <f t="shared" si="54"/>
        <v>-</v>
      </c>
      <c r="AK96" s="472" t="str">
        <f t="shared" si="55"/>
        <v>-</v>
      </c>
      <c r="AL96" s="472">
        <f>'приложение 1.1 '!X98</f>
        <v>0</v>
      </c>
      <c r="AM96" s="472">
        <f>'приложение 1.1 '!Y98</f>
        <v>2.7181439999999997</v>
      </c>
      <c r="AN96" s="472">
        <f>'приложение 1.1 '!Z98</f>
        <v>0</v>
      </c>
      <c r="AO96" s="472">
        <f>'приложение 1.1 '!AA98</f>
        <v>0</v>
      </c>
      <c r="AP96" s="472"/>
      <c r="AQ96" s="472"/>
      <c r="AR96" s="472"/>
      <c r="AS96" s="472"/>
      <c r="AT96" s="472">
        <f>'приложение 1.1 '!W98</f>
        <v>0</v>
      </c>
      <c r="AU96" s="472">
        <f t="shared" si="56"/>
        <v>2.7181439999999997</v>
      </c>
    </row>
    <row r="97" spans="1:47" s="53" customFormat="1" ht="31.5">
      <c r="A97" s="369" t="str">
        <f>'приложение 1.1 '!A99</f>
        <v>1.1.3.77</v>
      </c>
      <c r="B97" s="431" t="str">
        <f>'приложение 1.1 '!B99</f>
        <v>Реконструкция ТП-253 (замена оборудования РУ-10кВ, РУ-0,4кВ, замена 2ТМГ-630кВА)</v>
      </c>
      <c r="C97" s="447" t="str">
        <f>IF('приложение 1.1 '!G99=2018,'приложение 1.1 '!E99,"-")</f>
        <v>-</v>
      </c>
      <c r="D97" s="447" t="str">
        <f>IF('приложение 1.1 '!G99=2018,'приложение 1.1 '!D99,"-")</f>
        <v>-</v>
      </c>
      <c r="E97" s="447" t="str">
        <f>IF('приложение 1.1 '!G99=2019,'приложение 1.1 '!E99,"-")</f>
        <v>-</v>
      </c>
      <c r="F97" s="447" t="str">
        <f>IF('приложение 1.1 '!G99=2019,'приложение 1.1 '!D99,"-")</f>
        <v>-</v>
      </c>
      <c r="G97" s="447">
        <f>IF('приложение 1.1 '!G99=2020,'приложение 1.1 '!E99,"-")</f>
        <v>1.26</v>
      </c>
      <c r="H97" s="447">
        <f>IF('приложение 1.1 '!G99=2020,'приложение 1.1 '!D99,"-")</f>
        <v>0</v>
      </c>
      <c r="I97" s="447" t="str">
        <f>IF('приложение 1.1 '!G99=2021,'приложение 1.1 '!E99,"-")</f>
        <v>-</v>
      </c>
      <c r="J97" s="447" t="str">
        <f>IF('приложение 1.1 '!G99=2021,'приложение 1.1 '!D99,"-")</f>
        <v>-</v>
      </c>
      <c r="K97" s="447" t="str">
        <f>IF('приложение 1.1 '!G99=2022,'приложение 1.1 '!E99,"-")</f>
        <v>-</v>
      </c>
      <c r="L97" s="447" t="str">
        <f>IF('приложение 1.1 '!G99=2022,'приложение 1.1 '!D99,"-")</f>
        <v>-</v>
      </c>
      <c r="M97" s="447">
        <f t="shared" si="32"/>
        <v>1.26</v>
      </c>
      <c r="N97" s="447">
        <f t="shared" si="33"/>
        <v>0</v>
      </c>
      <c r="O97" s="447" t="str">
        <f t="shared" si="34"/>
        <v>-</v>
      </c>
      <c r="P97" s="447" t="str">
        <f t="shared" si="35"/>
        <v>-</v>
      </c>
      <c r="Q97" s="447" t="str">
        <f t="shared" si="36"/>
        <v>-</v>
      </c>
      <c r="R97" s="447" t="str">
        <f t="shared" si="37"/>
        <v>-</v>
      </c>
      <c r="S97" s="447">
        <f t="shared" si="38"/>
        <v>1.26</v>
      </c>
      <c r="T97" s="447">
        <f t="shared" si="39"/>
        <v>0</v>
      </c>
      <c r="U97" s="447" t="str">
        <f t="shared" si="40"/>
        <v>-</v>
      </c>
      <c r="V97" s="447" t="str">
        <f t="shared" si="41"/>
        <v>-</v>
      </c>
      <c r="W97" s="447" t="str">
        <f t="shared" si="42"/>
        <v>-</v>
      </c>
      <c r="X97" s="447" t="str">
        <f t="shared" si="43"/>
        <v>-</v>
      </c>
      <c r="Y97" s="447">
        <f t="shared" si="44"/>
        <v>1.26</v>
      </c>
      <c r="Z97" s="464">
        <f t="shared" si="45"/>
        <v>0</v>
      </c>
      <c r="AA97" s="472">
        <f>'приложение 1.1 '!H99</f>
        <v>2.7181439999999997</v>
      </c>
      <c r="AB97" s="472" t="str">
        <f t="shared" si="46"/>
        <v>0</v>
      </c>
      <c r="AC97" s="472" t="str">
        <f t="shared" si="47"/>
        <v>0</v>
      </c>
      <c r="AD97" s="472" t="str">
        <f t="shared" si="48"/>
        <v>0</v>
      </c>
      <c r="AE97" s="472" t="str">
        <f t="shared" si="49"/>
        <v>0</v>
      </c>
      <c r="AF97" s="472" t="str">
        <f t="shared" si="50"/>
        <v>0</v>
      </c>
      <c r="AG97" s="472" t="str">
        <f t="shared" si="51"/>
        <v>0</v>
      </c>
      <c r="AH97" s="472" t="str">
        <f t="shared" si="52"/>
        <v>0</v>
      </c>
      <c r="AI97" s="472" t="str">
        <f t="shared" si="53"/>
        <v>0</v>
      </c>
      <c r="AJ97" s="472" t="str">
        <f t="shared" si="54"/>
        <v>-</v>
      </c>
      <c r="AK97" s="472" t="str">
        <f t="shared" si="55"/>
        <v>-</v>
      </c>
      <c r="AL97" s="472">
        <f>'приложение 1.1 '!X99</f>
        <v>0</v>
      </c>
      <c r="AM97" s="472">
        <f>'приложение 1.1 '!Y99</f>
        <v>2.7181439999999997</v>
      </c>
      <c r="AN97" s="472">
        <f>'приложение 1.1 '!Z99</f>
        <v>0</v>
      </c>
      <c r="AO97" s="472">
        <f>'приложение 1.1 '!AA99</f>
        <v>0</v>
      </c>
      <c r="AP97" s="472"/>
      <c r="AQ97" s="472"/>
      <c r="AR97" s="472"/>
      <c r="AS97" s="472"/>
      <c r="AT97" s="472">
        <f>'приложение 1.1 '!W99</f>
        <v>0</v>
      </c>
      <c r="AU97" s="472">
        <f t="shared" si="56"/>
        <v>2.7181439999999997</v>
      </c>
    </row>
    <row r="98" spans="1:47" s="53" customFormat="1" ht="31.5">
      <c r="A98" s="369" t="str">
        <f>'приложение 1.1 '!A100</f>
        <v>1.1.3.79</v>
      </c>
      <c r="B98" s="431" t="str">
        <f>'приложение 1.1 '!B100</f>
        <v>Реконструкция ТП - 264 (замена оборудования РУ-10кВ, РУ-0,4кВ, замена 2ТМГ-1000кВА)</v>
      </c>
      <c r="C98" s="447" t="str">
        <f>IF('приложение 1.1 '!G100=2018,'приложение 1.1 '!E100,"-")</f>
        <v>-</v>
      </c>
      <c r="D98" s="447" t="str">
        <f>IF('приложение 1.1 '!G100=2018,'приложение 1.1 '!D100,"-")</f>
        <v>-</v>
      </c>
      <c r="E98" s="447" t="str">
        <f>IF('приложение 1.1 '!G100=2019,'приложение 1.1 '!E100,"-")</f>
        <v>-</v>
      </c>
      <c r="F98" s="447" t="str">
        <f>IF('приложение 1.1 '!G100=2019,'приложение 1.1 '!D100,"-")</f>
        <v>-</v>
      </c>
      <c r="G98" s="447">
        <f>IF('приложение 1.1 '!G100=2020,'приложение 1.1 '!E100,"-")</f>
        <v>2</v>
      </c>
      <c r="H98" s="447">
        <f>IF('приложение 1.1 '!G100=2020,'приложение 1.1 '!D100,"-")</f>
        <v>0</v>
      </c>
      <c r="I98" s="447" t="str">
        <f>IF('приложение 1.1 '!G100=2021,'приложение 1.1 '!E100,"-")</f>
        <v>-</v>
      </c>
      <c r="J98" s="447" t="str">
        <f>IF('приложение 1.1 '!G100=2021,'приложение 1.1 '!D100,"-")</f>
        <v>-</v>
      </c>
      <c r="K98" s="447" t="str">
        <f>IF('приложение 1.1 '!G100=2022,'приложение 1.1 '!E100,"-")</f>
        <v>-</v>
      </c>
      <c r="L98" s="447" t="str">
        <f>IF('приложение 1.1 '!G100=2022,'приложение 1.1 '!D100,"-")</f>
        <v>-</v>
      </c>
      <c r="M98" s="447">
        <f t="shared" si="32"/>
        <v>2</v>
      </c>
      <c r="N98" s="447">
        <f t="shared" si="33"/>
        <v>0</v>
      </c>
      <c r="O98" s="447" t="str">
        <f t="shared" si="34"/>
        <v>-</v>
      </c>
      <c r="P98" s="447" t="str">
        <f t="shared" si="35"/>
        <v>-</v>
      </c>
      <c r="Q98" s="447" t="str">
        <f t="shared" si="36"/>
        <v>-</v>
      </c>
      <c r="R98" s="447" t="str">
        <f t="shared" si="37"/>
        <v>-</v>
      </c>
      <c r="S98" s="447">
        <f t="shared" si="38"/>
        <v>2</v>
      </c>
      <c r="T98" s="447">
        <f t="shared" si="39"/>
        <v>0</v>
      </c>
      <c r="U98" s="447" t="str">
        <f t="shared" si="40"/>
        <v>-</v>
      </c>
      <c r="V98" s="447" t="str">
        <f t="shared" si="41"/>
        <v>-</v>
      </c>
      <c r="W98" s="447" t="str">
        <f t="shared" si="42"/>
        <v>-</v>
      </c>
      <c r="X98" s="447" t="str">
        <f t="shared" si="43"/>
        <v>-</v>
      </c>
      <c r="Y98" s="447">
        <f t="shared" si="44"/>
        <v>2</v>
      </c>
      <c r="Z98" s="464">
        <f t="shared" si="45"/>
        <v>0</v>
      </c>
      <c r="AA98" s="472">
        <f>'приложение 1.1 '!H100</f>
        <v>5.6272969999999995</v>
      </c>
      <c r="AB98" s="472" t="str">
        <f t="shared" si="46"/>
        <v>0</v>
      </c>
      <c r="AC98" s="472" t="str">
        <f t="shared" si="47"/>
        <v>0</v>
      </c>
      <c r="AD98" s="472" t="str">
        <f t="shared" si="48"/>
        <v>0</v>
      </c>
      <c r="AE98" s="472" t="str">
        <f t="shared" si="49"/>
        <v>0</v>
      </c>
      <c r="AF98" s="472" t="str">
        <f t="shared" si="50"/>
        <v>0</v>
      </c>
      <c r="AG98" s="472" t="str">
        <f t="shared" si="51"/>
        <v>0</v>
      </c>
      <c r="AH98" s="472" t="str">
        <f t="shared" si="52"/>
        <v>0</v>
      </c>
      <c r="AI98" s="472" t="str">
        <f t="shared" si="53"/>
        <v>0</v>
      </c>
      <c r="AJ98" s="472" t="str">
        <f t="shared" si="54"/>
        <v>-</v>
      </c>
      <c r="AK98" s="472" t="str">
        <f t="shared" si="55"/>
        <v>-</v>
      </c>
      <c r="AL98" s="472">
        <f>'приложение 1.1 '!X100</f>
        <v>0</v>
      </c>
      <c r="AM98" s="472">
        <f>'приложение 1.1 '!Y100</f>
        <v>5.6272969999999995</v>
      </c>
      <c r="AN98" s="472">
        <f>'приложение 1.1 '!Z100</f>
        <v>0</v>
      </c>
      <c r="AO98" s="472">
        <f>'приложение 1.1 '!AA100</f>
        <v>0</v>
      </c>
      <c r="AP98" s="472"/>
      <c r="AQ98" s="472"/>
      <c r="AR98" s="472"/>
      <c r="AS98" s="472"/>
      <c r="AT98" s="472">
        <f>'приложение 1.1 '!W100</f>
        <v>0</v>
      </c>
      <c r="AU98" s="472">
        <f t="shared" si="56"/>
        <v>5.6272969999999995</v>
      </c>
    </row>
    <row r="99" spans="1:47" s="53" customFormat="1" ht="31.5">
      <c r="A99" s="369" t="str">
        <f>'приложение 1.1 '!A101</f>
        <v>1.1.3.80</v>
      </c>
      <c r="B99" s="431" t="str">
        <f>'приложение 1.1 '!B101</f>
        <v>Реконструкция ТП - 265 (замена оборудования РУ-10кВ, РУ-0,4кВ, замена 2ТМГ-630кВА)</v>
      </c>
      <c r="C99" s="447" t="str">
        <f>IF('приложение 1.1 '!G101=2018,'приложение 1.1 '!E101,"-")</f>
        <v>-</v>
      </c>
      <c r="D99" s="447" t="str">
        <f>IF('приложение 1.1 '!G101=2018,'приложение 1.1 '!D101,"-")</f>
        <v>-</v>
      </c>
      <c r="E99" s="447" t="str">
        <f>IF('приложение 1.1 '!G101=2019,'приложение 1.1 '!E101,"-")</f>
        <v>-</v>
      </c>
      <c r="F99" s="447" t="str">
        <f>IF('приложение 1.1 '!G101=2019,'приложение 1.1 '!D101,"-")</f>
        <v>-</v>
      </c>
      <c r="G99" s="447" t="str">
        <f>IF('приложение 1.1 '!G101=2020,'приложение 1.1 '!E101,"-")</f>
        <v>-</v>
      </c>
      <c r="H99" s="447" t="str">
        <f>IF('приложение 1.1 '!G101=2020,'приложение 1.1 '!D101,"-")</f>
        <v>-</v>
      </c>
      <c r="I99" s="447">
        <f>IF('приложение 1.1 '!G101=2021,'приложение 1.1 '!E101,"-")</f>
        <v>1.26</v>
      </c>
      <c r="J99" s="447">
        <f>IF('приложение 1.1 '!G101=2021,'приложение 1.1 '!D101,"-")</f>
        <v>0</v>
      </c>
      <c r="K99" s="447" t="str">
        <f>IF('приложение 1.1 '!G101=2022,'приложение 1.1 '!E101,"-")</f>
        <v>-</v>
      </c>
      <c r="L99" s="447" t="str">
        <f>IF('приложение 1.1 '!G101=2022,'приложение 1.1 '!D101,"-")</f>
        <v>-</v>
      </c>
      <c r="M99" s="447">
        <f t="shared" si="32"/>
        <v>1.26</v>
      </c>
      <c r="N99" s="447">
        <f t="shared" si="33"/>
        <v>0</v>
      </c>
      <c r="O99" s="447" t="str">
        <f t="shared" si="34"/>
        <v>-</v>
      </c>
      <c r="P99" s="447" t="str">
        <f t="shared" si="35"/>
        <v>-</v>
      </c>
      <c r="Q99" s="447" t="str">
        <f t="shared" si="36"/>
        <v>-</v>
      </c>
      <c r="R99" s="447" t="str">
        <f t="shared" si="37"/>
        <v>-</v>
      </c>
      <c r="S99" s="447" t="str">
        <f t="shared" si="38"/>
        <v>-</v>
      </c>
      <c r="T99" s="447" t="str">
        <f t="shared" si="39"/>
        <v>-</v>
      </c>
      <c r="U99" s="447">
        <f t="shared" si="40"/>
        <v>1.26</v>
      </c>
      <c r="V99" s="447">
        <f t="shared" si="41"/>
        <v>0</v>
      </c>
      <c r="W99" s="447" t="str">
        <f t="shared" si="42"/>
        <v>-</v>
      </c>
      <c r="X99" s="447" t="str">
        <f t="shared" si="43"/>
        <v>-</v>
      </c>
      <c r="Y99" s="447">
        <f t="shared" si="44"/>
        <v>1.26</v>
      </c>
      <c r="Z99" s="464">
        <f t="shared" si="45"/>
        <v>0</v>
      </c>
      <c r="AA99" s="472">
        <f>'приложение 1.1 '!H101</f>
        <v>2.9328400000000001</v>
      </c>
      <c r="AB99" s="472" t="str">
        <f t="shared" si="46"/>
        <v>0</v>
      </c>
      <c r="AC99" s="472" t="str">
        <f t="shared" si="47"/>
        <v>0</v>
      </c>
      <c r="AD99" s="472" t="str">
        <f t="shared" si="48"/>
        <v>0</v>
      </c>
      <c r="AE99" s="472" t="str">
        <f t="shared" si="49"/>
        <v>0</v>
      </c>
      <c r="AF99" s="472" t="str">
        <f t="shared" si="50"/>
        <v>0</v>
      </c>
      <c r="AG99" s="472" t="str">
        <f t="shared" si="51"/>
        <v>0</v>
      </c>
      <c r="AH99" s="472" t="str">
        <f t="shared" si="52"/>
        <v>0</v>
      </c>
      <c r="AI99" s="472" t="str">
        <f t="shared" si="53"/>
        <v>0</v>
      </c>
      <c r="AJ99" s="472" t="str">
        <f t="shared" si="54"/>
        <v>-</v>
      </c>
      <c r="AK99" s="472" t="str">
        <f t="shared" si="55"/>
        <v>-</v>
      </c>
      <c r="AL99" s="472">
        <f>'приложение 1.1 '!X101</f>
        <v>0</v>
      </c>
      <c r="AM99" s="472">
        <f>'приложение 1.1 '!Y101</f>
        <v>0</v>
      </c>
      <c r="AN99" s="472">
        <f>'приложение 1.1 '!Z101</f>
        <v>2.9328400000000001</v>
      </c>
      <c r="AO99" s="472">
        <f>'приложение 1.1 '!AA101</f>
        <v>0</v>
      </c>
      <c r="AP99" s="472"/>
      <c r="AQ99" s="472"/>
      <c r="AR99" s="472"/>
      <c r="AS99" s="472"/>
      <c r="AT99" s="472">
        <f>'приложение 1.1 '!W101</f>
        <v>0</v>
      </c>
      <c r="AU99" s="472">
        <f t="shared" si="56"/>
        <v>2.9328400000000001</v>
      </c>
    </row>
    <row r="100" spans="1:47" s="53" customFormat="1" ht="31.5">
      <c r="A100" s="369" t="str">
        <f>'приложение 1.1 '!A102</f>
        <v>1.1.3.81</v>
      </c>
      <c r="B100" s="431" t="str">
        <f>'приложение 1.1 '!B102</f>
        <v>Реконструкция ТП - 266 (замена оборудования РУ-10кВ, РУ-0,4кВ, замена 2ТМГ-1000кВА)</v>
      </c>
      <c r="C100" s="447" t="str">
        <f>IF('приложение 1.1 '!G102=2018,'приложение 1.1 '!E102,"-")</f>
        <v>-</v>
      </c>
      <c r="D100" s="447" t="str">
        <f>IF('приложение 1.1 '!G102=2018,'приложение 1.1 '!D102,"-")</f>
        <v>-</v>
      </c>
      <c r="E100" s="447" t="str">
        <f>IF('приложение 1.1 '!G102=2019,'приложение 1.1 '!E102,"-")</f>
        <v>-</v>
      </c>
      <c r="F100" s="447" t="str">
        <f>IF('приложение 1.1 '!G102=2019,'приложение 1.1 '!D102,"-")</f>
        <v>-</v>
      </c>
      <c r="G100" s="447" t="str">
        <f>IF('приложение 1.1 '!G102=2020,'приложение 1.1 '!E102,"-")</f>
        <v>-</v>
      </c>
      <c r="H100" s="447" t="str">
        <f>IF('приложение 1.1 '!G102=2020,'приложение 1.1 '!D102,"-")</f>
        <v>-</v>
      </c>
      <c r="I100" s="447">
        <f>IF('приложение 1.1 '!G102=2021,'приложение 1.1 '!E102,"-")</f>
        <v>2</v>
      </c>
      <c r="J100" s="447">
        <f>IF('приложение 1.1 '!G102=2021,'приложение 1.1 '!D102,"-")</f>
        <v>0</v>
      </c>
      <c r="K100" s="447" t="str">
        <f>IF('приложение 1.1 '!G102=2022,'приложение 1.1 '!E102,"-")</f>
        <v>-</v>
      </c>
      <c r="L100" s="447" t="str">
        <f>IF('приложение 1.1 '!G102=2022,'приложение 1.1 '!D102,"-")</f>
        <v>-</v>
      </c>
      <c r="M100" s="447">
        <f t="shared" si="32"/>
        <v>2</v>
      </c>
      <c r="N100" s="447">
        <f t="shared" si="33"/>
        <v>0</v>
      </c>
      <c r="O100" s="447" t="str">
        <f t="shared" si="34"/>
        <v>-</v>
      </c>
      <c r="P100" s="447" t="str">
        <f t="shared" si="35"/>
        <v>-</v>
      </c>
      <c r="Q100" s="447" t="str">
        <f t="shared" si="36"/>
        <v>-</v>
      </c>
      <c r="R100" s="447" t="str">
        <f t="shared" si="37"/>
        <v>-</v>
      </c>
      <c r="S100" s="447" t="str">
        <f t="shared" si="38"/>
        <v>-</v>
      </c>
      <c r="T100" s="447" t="str">
        <f t="shared" si="39"/>
        <v>-</v>
      </c>
      <c r="U100" s="447">
        <f t="shared" si="40"/>
        <v>2</v>
      </c>
      <c r="V100" s="447">
        <f t="shared" si="41"/>
        <v>0</v>
      </c>
      <c r="W100" s="447" t="str">
        <f t="shared" si="42"/>
        <v>-</v>
      </c>
      <c r="X100" s="447" t="str">
        <f t="shared" si="43"/>
        <v>-</v>
      </c>
      <c r="Y100" s="447">
        <f t="shared" si="44"/>
        <v>2</v>
      </c>
      <c r="Z100" s="464">
        <f t="shared" si="45"/>
        <v>0</v>
      </c>
      <c r="AA100" s="472">
        <f>'приложение 1.1 '!H102</f>
        <v>4.8143010000000004</v>
      </c>
      <c r="AB100" s="472" t="str">
        <f t="shared" si="46"/>
        <v>0</v>
      </c>
      <c r="AC100" s="472" t="str">
        <f t="shared" si="47"/>
        <v>0</v>
      </c>
      <c r="AD100" s="472" t="str">
        <f t="shared" si="48"/>
        <v>0</v>
      </c>
      <c r="AE100" s="472" t="str">
        <f t="shared" si="49"/>
        <v>0</v>
      </c>
      <c r="AF100" s="472" t="str">
        <f t="shared" si="50"/>
        <v>0</v>
      </c>
      <c r="AG100" s="472" t="str">
        <f t="shared" si="51"/>
        <v>0</v>
      </c>
      <c r="AH100" s="472" t="str">
        <f t="shared" si="52"/>
        <v>0</v>
      </c>
      <c r="AI100" s="472" t="str">
        <f t="shared" si="53"/>
        <v>0</v>
      </c>
      <c r="AJ100" s="472" t="str">
        <f t="shared" si="54"/>
        <v>-</v>
      </c>
      <c r="AK100" s="472" t="str">
        <f t="shared" si="55"/>
        <v>-</v>
      </c>
      <c r="AL100" s="472">
        <f>'приложение 1.1 '!X102</f>
        <v>0</v>
      </c>
      <c r="AM100" s="472">
        <f>'приложение 1.1 '!Y102</f>
        <v>0</v>
      </c>
      <c r="AN100" s="472">
        <f>'приложение 1.1 '!Z102</f>
        <v>4.8143010000000004</v>
      </c>
      <c r="AO100" s="472">
        <f>'приложение 1.1 '!AA102</f>
        <v>0</v>
      </c>
      <c r="AP100" s="472"/>
      <c r="AQ100" s="472"/>
      <c r="AR100" s="472"/>
      <c r="AS100" s="472"/>
      <c r="AT100" s="472">
        <f>'приложение 1.1 '!W102</f>
        <v>0</v>
      </c>
      <c r="AU100" s="472">
        <f t="shared" si="56"/>
        <v>4.8143010000000004</v>
      </c>
    </row>
    <row r="101" spans="1:47" s="53" customFormat="1" ht="31.5">
      <c r="A101" s="369" t="str">
        <f>'приложение 1.1 '!A103</f>
        <v>1.1.3.82</v>
      </c>
      <c r="B101" s="431" t="str">
        <f>'приложение 1.1 '!B103</f>
        <v>Реконструкция ТП - 267 (замена оборудования РУ-10кВ, РУ-0,4кВ, замена 2ТМГ-630кВА)</v>
      </c>
      <c r="C101" s="447" t="str">
        <f>IF('приложение 1.1 '!G103=2018,'приложение 1.1 '!E103,"-")</f>
        <v>-</v>
      </c>
      <c r="D101" s="447" t="str">
        <f>IF('приложение 1.1 '!G103=2018,'приложение 1.1 '!D103,"-")</f>
        <v>-</v>
      </c>
      <c r="E101" s="447" t="str">
        <f>IF('приложение 1.1 '!G103=2019,'приложение 1.1 '!E103,"-")</f>
        <v>-</v>
      </c>
      <c r="F101" s="447" t="str">
        <f>IF('приложение 1.1 '!G103=2019,'приложение 1.1 '!D103,"-")</f>
        <v>-</v>
      </c>
      <c r="G101" s="447" t="str">
        <f>IF('приложение 1.1 '!G103=2020,'приложение 1.1 '!E103,"-")</f>
        <v>-</v>
      </c>
      <c r="H101" s="447" t="str">
        <f>IF('приложение 1.1 '!G103=2020,'приложение 1.1 '!D103,"-")</f>
        <v>-</v>
      </c>
      <c r="I101" s="447">
        <f>IF('приложение 1.1 '!G103=2021,'приложение 1.1 '!E103,"-")</f>
        <v>1.26</v>
      </c>
      <c r="J101" s="447">
        <f>IF('приложение 1.1 '!G103=2021,'приложение 1.1 '!D103,"-")</f>
        <v>0</v>
      </c>
      <c r="K101" s="447" t="str">
        <f>IF('приложение 1.1 '!G103=2022,'приложение 1.1 '!E103,"-")</f>
        <v>-</v>
      </c>
      <c r="L101" s="447" t="str">
        <f>IF('приложение 1.1 '!G103=2022,'приложение 1.1 '!D103,"-")</f>
        <v>-</v>
      </c>
      <c r="M101" s="447">
        <f t="shared" si="32"/>
        <v>1.26</v>
      </c>
      <c r="N101" s="447">
        <f t="shared" si="33"/>
        <v>0</v>
      </c>
      <c r="O101" s="447" t="str">
        <f t="shared" si="34"/>
        <v>-</v>
      </c>
      <c r="P101" s="447" t="str">
        <f t="shared" si="35"/>
        <v>-</v>
      </c>
      <c r="Q101" s="447" t="str">
        <f t="shared" si="36"/>
        <v>-</v>
      </c>
      <c r="R101" s="447" t="str">
        <f t="shared" si="37"/>
        <v>-</v>
      </c>
      <c r="S101" s="447" t="str">
        <f t="shared" si="38"/>
        <v>-</v>
      </c>
      <c r="T101" s="447" t="str">
        <f t="shared" si="39"/>
        <v>-</v>
      </c>
      <c r="U101" s="447">
        <f t="shared" si="40"/>
        <v>1.26</v>
      </c>
      <c r="V101" s="447">
        <f t="shared" si="41"/>
        <v>0</v>
      </c>
      <c r="W101" s="447" t="str">
        <f t="shared" si="42"/>
        <v>-</v>
      </c>
      <c r="X101" s="447" t="str">
        <f t="shared" si="43"/>
        <v>-</v>
      </c>
      <c r="Y101" s="447">
        <f t="shared" si="44"/>
        <v>1.26</v>
      </c>
      <c r="Z101" s="464">
        <f t="shared" si="45"/>
        <v>0</v>
      </c>
      <c r="AA101" s="472">
        <f>'приложение 1.1 '!H103</f>
        <v>2.853831</v>
      </c>
      <c r="AB101" s="472" t="str">
        <f t="shared" si="46"/>
        <v>0</v>
      </c>
      <c r="AC101" s="472" t="str">
        <f t="shared" si="47"/>
        <v>0</v>
      </c>
      <c r="AD101" s="472" t="str">
        <f t="shared" si="48"/>
        <v>0</v>
      </c>
      <c r="AE101" s="472" t="str">
        <f t="shared" si="49"/>
        <v>0</v>
      </c>
      <c r="AF101" s="472" t="str">
        <f t="shared" si="50"/>
        <v>0</v>
      </c>
      <c r="AG101" s="472" t="str">
        <f t="shared" si="51"/>
        <v>0</v>
      </c>
      <c r="AH101" s="472" t="str">
        <f t="shared" si="52"/>
        <v>0</v>
      </c>
      <c r="AI101" s="472" t="str">
        <f t="shared" si="53"/>
        <v>0</v>
      </c>
      <c r="AJ101" s="472" t="str">
        <f t="shared" si="54"/>
        <v>-</v>
      </c>
      <c r="AK101" s="472" t="str">
        <f t="shared" si="55"/>
        <v>-</v>
      </c>
      <c r="AL101" s="472">
        <f>'приложение 1.1 '!X103</f>
        <v>0</v>
      </c>
      <c r="AM101" s="472">
        <f>'приложение 1.1 '!Y103</f>
        <v>0</v>
      </c>
      <c r="AN101" s="472">
        <f>'приложение 1.1 '!Z103</f>
        <v>2.853831</v>
      </c>
      <c r="AO101" s="472">
        <f>'приложение 1.1 '!AA103</f>
        <v>0</v>
      </c>
      <c r="AP101" s="472"/>
      <c r="AQ101" s="472"/>
      <c r="AR101" s="472"/>
      <c r="AS101" s="472"/>
      <c r="AT101" s="472">
        <f>'приложение 1.1 '!W103</f>
        <v>0</v>
      </c>
      <c r="AU101" s="472">
        <f t="shared" si="56"/>
        <v>2.853831</v>
      </c>
    </row>
    <row r="102" spans="1:47" s="53" customFormat="1" ht="31.5">
      <c r="A102" s="369" t="str">
        <f>'приложение 1.1 '!A104</f>
        <v>1.1.3.83</v>
      </c>
      <c r="B102" s="431" t="str">
        <f>'приложение 1.1 '!B104</f>
        <v>Реконструкция ТП - 276 (замена оборудования РУ-10кВ, РУ-0,4кВ, замена 2ТМГ-630кВА)</v>
      </c>
      <c r="C102" s="447" t="str">
        <f>IF('приложение 1.1 '!G104=2018,'приложение 1.1 '!E104,"-")</f>
        <v>-</v>
      </c>
      <c r="D102" s="447" t="str">
        <f>IF('приложение 1.1 '!G104=2018,'приложение 1.1 '!D104,"-")</f>
        <v>-</v>
      </c>
      <c r="E102" s="447" t="str">
        <f>IF('приложение 1.1 '!G104=2019,'приложение 1.1 '!E104,"-")</f>
        <v>-</v>
      </c>
      <c r="F102" s="447" t="str">
        <f>IF('приложение 1.1 '!G104=2019,'приложение 1.1 '!D104,"-")</f>
        <v>-</v>
      </c>
      <c r="G102" s="447" t="str">
        <f>IF('приложение 1.1 '!G104=2020,'приложение 1.1 '!E104,"-")</f>
        <v>-</v>
      </c>
      <c r="H102" s="447" t="str">
        <f>IF('приложение 1.1 '!G104=2020,'приложение 1.1 '!D104,"-")</f>
        <v>-</v>
      </c>
      <c r="I102" s="447">
        <f>IF('приложение 1.1 '!G104=2021,'приложение 1.1 '!E104,"-")</f>
        <v>1.26</v>
      </c>
      <c r="J102" s="447">
        <f>IF('приложение 1.1 '!G104=2021,'приложение 1.1 '!D104,"-")</f>
        <v>0</v>
      </c>
      <c r="K102" s="447" t="str">
        <f>IF('приложение 1.1 '!G104=2022,'приложение 1.1 '!E104,"-")</f>
        <v>-</v>
      </c>
      <c r="L102" s="447" t="str">
        <f>IF('приложение 1.1 '!G104=2022,'приложение 1.1 '!D104,"-")</f>
        <v>-</v>
      </c>
      <c r="M102" s="447">
        <f t="shared" si="32"/>
        <v>1.26</v>
      </c>
      <c r="N102" s="447">
        <f t="shared" si="33"/>
        <v>0</v>
      </c>
      <c r="O102" s="447" t="str">
        <f t="shared" si="34"/>
        <v>-</v>
      </c>
      <c r="P102" s="447" t="str">
        <f t="shared" si="35"/>
        <v>-</v>
      </c>
      <c r="Q102" s="447" t="str">
        <f t="shared" si="36"/>
        <v>-</v>
      </c>
      <c r="R102" s="447" t="str">
        <f t="shared" si="37"/>
        <v>-</v>
      </c>
      <c r="S102" s="447" t="str">
        <f t="shared" si="38"/>
        <v>-</v>
      </c>
      <c r="T102" s="447" t="str">
        <f t="shared" si="39"/>
        <v>-</v>
      </c>
      <c r="U102" s="447">
        <f t="shared" si="40"/>
        <v>1.26</v>
      </c>
      <c r="V102" s="447">
        <f t="shared" si="41"/>
        <v>0</v>
      </c>
      <c r="W102" s="447" t="str">
        <f t="shared" si="42"/>
        <v>-</v>
      </c>
      <c r="X102" s="447" t="str">
        <f t="shared" si="43"/>
        <v>-</v>
      </c>
      <c r="Y102" s="447">
        <f t="shared" si="44"/>
        <v>1.26</v>
      </c>
      <c r="Z102" s="464">
        <f t="shared" si="45"/>
        <v>0</v>
      </c>
      <c r="AA102" s="472">
        <f>'приложение 1.1 '!H104</f>
        <v>3.0118490000000002</v>
      </c>
      <c r="AB102" s="472" t="str">
        <f t="shared" si="46"/>
        <v>0</v>
      </c>
      <c r="AC102" s="472" t="str">
        <f t="shared" si="47"/>
        <v>0</v>
      </c>
      <c r="AD102" s="472" t="str">
        <f t="shared" si="48"/>
        <v>0</v>
      </c>
      <c r="AE102" s="472" t="str">
        <f t="shared" si="49"/>
        <v>0</v>
      </c>
      <c r="AF102" s="472" t="str">
        <f t="shared" si="50"/>
        <v>0</v>
      </c>
      <c r="AG102" s="472" t="str">
        <f t="shared" si="51"/>
        <v>0</v>
      </c>
      <c r="AH102" s="472" t="str">
        <f t="shared" si="52"/>
        <v>0</v>
      </c>
      <c r="AI102" s="472" t="str">
        <f t="shared" si="53"/>
        <v>0</v>
      </c>
      <c r="AJ102" s="472" t="str">
        <f t="shared" si="54"/>
        <v>-</v>
      </c>
      <c r="AK102" s="472" t="str">
        <f t="shared" si="55"/>
        <v>-</v>
      </c>
      <c r="AL102" s="472">
        <f>'приложение 1.1 '!X104</f>
        <v>0</v>
      </c>
      <c r="AM102" s="472">
        <f>'приложение 1.1 '!Y104</f>
        <v>0</v>
      </c>
      <c r="AN102" s="472">
        <f>'приложение 1.1 '!Z104</f>
        <v>3.0118490000000002</v>
      </c>
      <c r="AO102" s="472">
        <f>'приложение 1.1 '!AA104</f>
        <v>0</v>
      </c>
      <c r="AP102" s="472"/>
      <c r="AQ102" s="472"/>
      <c r="AR102" s="472"/>
      <c r="AS102" s="472"/>
      <c r="AT102" s="472">
        <f>'приложение 1.1 '!W104</f>
        <v>0</v>
      </c>
      <c r="AU102" s="472">
        <f t="shared" si="56"/>
        <v>3.0118490000000002</v>
      </c>
    </row>
    <row r="103" spans="1:47" s="53" customFormat="1" ht="31.5">
      <c r="A103" s="369" t="str">
        <f>'приложение 1.1 '!A105</f>
        <v>1.1.3.84</v>
      </c>
      <c r="B103" s="431" t="str">
        <f>'приложение 1.1 '!B105</f>
        <v>Реконструкция ТП - 277 (замена оборудования РУ-10кВ, РУ-0,4кВ, замена 2ТМГ-630кВА)</v>
      </c>
      <c r="C103" s="447" t="str">
        <f>IF('приложение 1.1 '!G105=2018,'приложение 1.1 '!E105,"-")</f>
        <v>-</v>
      </c>
      <c r="D103" s="447" t="str">
        <f>IF('приложение 1.1 '!G105=2018,'приложение 1.1 '!D105,"-")</f>
        <v>-</v>
      </c>
      <c r="E103" s="447" t="str">
        <f>IF('приложение 1.1 '!G105=2019,'приложение 1.1 '!E105,"-")</f>
        <v>-</v>
      </c>
      <c r="F103" s="447" t="str">
        <f>IF('приложение 1.1 '!G105=2019,'приложение 1.1 '!D105,"-")</f>
        <v>-</v>
      </c>
      <c r="G103" s="447" t="str">
        <f>IF('приложение 1.1 '!G105=2020,'приложение 1.1 '!E105,"-")</f>
        <v>-</v>
      </c>
      <c r="H103" s="447" t="str">
        <f>IF('приложение 1.1 '!G105=2020,'приложение 1.1 '!D105,"-")</f>
        <v>-</v>
      </c>
      <c r="I103" s="447">
        <f>IF('приложение 1.1 '!G105=2021,'приложение 1.1 '!E105,"-")</f>
        <v>1.26</v>
      </c>
      <c r="J103" s="447">
        <f>IF('приложение 1.1 '!G105=2021,'приложение 1.1 '!D105,"-")</f>
        <v>0</v>
      </c>
      <c r="K103" s="447" t="str">
        <f>IF('приложение 1.1 '!G105=2022,'приложение 1.1 '!E105,"-")</f>
        <v>-</v>
      </c>
      <c r="L103" s="447" t="str">
        <f>IF('приложение 1.1 '!G105=2022,'приложение 1.1 '!D105,"-")</f>
        <v>-</v>
      </c>
      <c r="M103" s="447">
        <f t="shared" si="32"/>
        <v>1.26</v>
      </c>
      <c r="N103" s="447">
        <f t="shared" si="33"/>
        <v>0</v>
      </c>
      <c r="O103" s="447" t="str">
        <f t="shared" si="34"/>
        <v>-</v>
      </c>
      <c r="P103" s="447" t="str">
        <f t="shared" si="35"/>
        <v>-</v>
      </c>
      <c r="Q103" s="447" t="str">
        <f t="shared" si="36"/>
        <v>-</v>
      </c>
      <c r="R103" s="447" t="str">
        <f t="shared" si="37"/>
        <v>-</v>
      </c>
      <c r="S103" s="447" t="str">
        <f t="shared" si="38"/>
        <v>-</v>
      </c>
      <c r="T103" s="447" t="str">
        <f t="shared" si="39"/>
        <v>-</v>
      </c>
      <c r="U103" s="447">
        <f t="shared" si="40"/>
        <v>1.26</v>
      </c>
      <c r="V103" s="447">
        <f t="shared" si="41"/>
        <v>0</v>
      </c>
      <c r="W103" s="447" t="str">
        <f t="shared" si="42"/>
        <v>-</v>
      </c>
      <c r="X103" s="447" t="str">
        <f t="shared" si="43"/>
        <v>-</v>
      </c>
      <c r="Y103" s="447">
        <f t="shared" si="44"/>
        <v>1.26</v>
      </c>
      <c r="Z103" s="464">
        <f t="shared" si="45"/>
        <v>0</v>
      </c>
      <c r="AA103" s="472">
        <f>'приложение 1.1 '!H105</f>
        <v>2.5824569999999998</v>
      </c>
      <c r="AB103" s="472" t="str">
        <f t="shared" si="46"/>
        <v>0</v>
      </c>
      <c r="AC103" s="472" t="str">
        <f t="shared" si="47"/>
        <v>0</v>
      </c>
      <c r="AD103" s="472" t="str">
        <f t="shared" si="48"/>
        <v>0</v>
      </c>
      <c r="AE103" s="472" t="str">
        <f t="shared" si="49"/>
        <v>0</v>
      </c>
      <c r="AF103" s="472" t="str">
        <f t="shared" si="50"/>
        <v>0</v>
      </c>
      <c r="AG103" s="472" t="str">
        <f t="shared" si="51"/>
        <v>0</v>
      </c>
      <c r="AH103" s="472" t="str">
        <f t="shared" si="52"/>
        <v>0</v>
      </c>
      <c r="AI103" s="472" t="str">
        <f t="shared" si="53"/>
        <v>0</v>
      </c>
      <c r="AJ103" s="472" t="str">
        <f t="shared" si="54"/>
        <v>-</v>
      </c>
      <c r="AK103" s="472" t="str">
        <f t="shared" si="55"/>
        <v>-</v>
      </c>
      <c r="AL103" s="472">
        <f>'приложение 1.1 '!X105</f>
        <v>0</v>
      </c>
      <c r="AM103" s="472">
        <f>'приложение 1.1 '!Y105</f>
        <v>0</v>
      </c>
      <c r="AN103" s="472">
        <f>'приложение 1.1 '!Z105</f>
        <v>2.5824569999999998</v>
      </c>
      <c r="AO103" s="472">
        <f>'приложение 1.1 '!AA105</f>
        <v>0</v>
      </c>
      <c r="AP103" s="472"/>
      <c r="AQ103" s="472"/>
      <c r="AR103" s="472"/>
      <c r="AS103" s="472"/>
      <c r="AT103" s="472">
        <f>'приложение 1.1 '!W105</f>
        <v>0</v>
      </c>
      <c r="AU103" s="472">
        <f t="shared" si="56"/>
        <v>2.5824569999999998</v>
      </c>
    </row>
    <row r="104" spans="1:47" s="53" customFormat="1" ht="31.5">
      <c r="A104" s="369" t="str">
        <f>'приложение 1.1 '!A106</f>
        <v>1.1.3.85</v>
      </c>
      <c r="B104" s="431" t="str">
        <f>'приложение 1.1 '!B106</f>
        <v>Реконструкция ТП - 271 (замена оборудования РУ-10кВ, РУ-0,4кВ, замена 2ТМГ-1000кВА)</v>
      </c>
      <c r="C104" s="447" t="str">
        <f>IF('приложение 1.1 '!G106=2018,'приложение 1.1 '!E106,"-")</f>
        <v>-</v>
      </c>
      <c r="D104" s="447" t="str">
        <f>IF('приложение 1.1 '!G106=2018,'приложение 1.1 '!D106,"-")</f>
        <v>-</v>
      </c>
      <c r="E104" s="447" t="str">
        <f>IF('приложение 1.1 '!G106=2019,'приложение 1.1 '!E106,"-")</f>
        <v>-</v>
      </c>
      <c r="F104" s="447" t="str">
        <f>IF('приложение 1.1 '!G106=2019,'приложение 1.1 '!D106,"-")</f>
        <v>-</v>
      </c>
      <c r="G104" s="447" t="str">
        <f>IF('приложение 1.1 '!G106=2020,'приложение 1.1 '!E106,"-")</f>
        <v>-</v>
      </c>
      <c r="H104" s="447" t="str">
        <f>IF('приложение 1.1 '!G106=2020,'приложение 1.1 '!D106,"-")</f>
        <v>-</v>
      </c>
      <c r="I104" s="447">
        <f>IF('приложение 1.1 '!G106=2021,'приложение 1.1 '!E106,"-")</f>
        <v>2</v>
      </c>
      <c r="J104" s="447">
        <f>IF('приложение 1.1 '!G106=2021,'приложение 1.1 '!D106,"-")</f>
        <v>0</v>
      </c>
      <c r="K104" s="447" t="str">
        <f>IF('приложение 1.1 '!G106=2022,'приложение 1.1 '!E106,"-")</f>
        <v>-</v>
      </c>
      <c r="L104" s="447" t="str">
        <f>IF('приложение 1.1 '!G106=2022,'приложение 1.1 '!D106,"-")</f>
        <v>-</v>
      </c>
      <c r="M104" s="447">
        <f t="shared" si="32"/>
        <v>2</v>
      </c>
      <c r="N104" s="447">
        <f t="shared" si="33"/>
        <v>0</v>
      </c>
      <c r="O104" s="447" t="str">
        <f t="shared" si="34"/>
        <v>-</v>
      </c>
      <c r="P104" s="447" t="str">
        <f t="shared" si="35"/>
        <v>-</v>
      </c>
      <c r="Q104" s="447" t="str">
        <f t="shared" si="36"/>
        <v>-</v>
      </c>
      <c r="R104" s="447" t="str">
        <f t="shared" si="37"/>
        <v>-</v>
      </c>
      <c r="S104" s="447" t="str">
        <f t="shared" si="38"/>
        <v>-</v>
      </c>
      <c r="T104" s="447" t="str">
        <f t="shared" si="39"/>
        <v>-</v>
      </c>
      <c r="U104" s="447">
        <f t="shared" si="40"/>
        <v>2</v>
      </c>
      <c r="V104" s="447">
        <f t="shared" si="41"/>
        <v>0</v>
      </c>
      <c r="W104" s="447" t="str">
        <f t="shared" si="42"/>
        <v>-</v>
      </c>
      <c r="X104" s="447" t="str">
        <f t="shared" si="43"/>
        <v>-</v>
      </c>
      <c r="Y104" s="447">
        <f t="shared" si="44"/>
        <v>2</v>
      </c>
      <c r="Z104" s="464">
        <f t="shared" si="45"/>
        <v>0</v>
      </c>
      <c r="AA104" s="472">
        <f>'приложение 1.1 '!H106</f>
        <v>4.4922569999999995</v>
      </c>
      <c r="AB104" s="472" t="str">
        <f t="shared" si="46"/>
        <v>0</v>
      </c>
      <c r="AC104" s="472" t="str">
        <f t="shared" si="47"/>
        <v>0</v>
      </c>
      <c r="AD104" s="472" t="str">
        <f t="shared" si="48"/>
        <v>0</v>
      </c>
      <c r="AE104" s="472" t="str">
        <f t="shared" si="49"/>
        <v>0</v>
      </c>
      <c r="AF104" s="472" t="str">
        <f t="shared" si="50"/>
        <v>0</v>
      </c>
      <c r="AG104" s="472" t="str">
        <f t="shared" si="51"/>
        <v>0</v>
      </c>
      <c r="AH104" s="472" t="str">
        <f t="shared" si="52"/>
        <v>0</v>
      </c>
      <c r="AI104" s="472" t="str">
        <f t="shared" si="53"/>
        <v>0</v>
      </c>
      <c r="AJ104" s="472" t="str">
        <f t="shared" si="54"/>
        <v>-</v>
      </c>
      <c r="AK104" s="472" t="str">
        <f t="shared" si="55"/>
        <v>-</v>
      </c>
      <c r="AL104" s="472">
        <f>'приложение 1.1 '!X106</f>
        <v>0</v>
      </c>
      <c r="AM104" s="472">
        <f>'приложение 1.1 '!Y106</f>
        <v>0</v>
      </c>
      <c r="AN104" s="472">
        <f>'приложение 1.1 '!Z106</f>
        <v>4.4922569999999995</v>
      </c>
      <c r="AO104" s="472">
        <f>'приложение 1.1 '!AA106</f>
        <v>0</v>
      </c>
      <c r="AP104" s="472"/>
      <c r="AQ104" s="472"/>
      <c r="AR104" s="472"/>
      <c r="AS104" s="472"/>
      <c r="AT104" s="472">
        <f>'приложение 1.1 '!W106</f>
        <v>0</v>
      </c>
      <c r="AU104" s="472">
        <f t="shared" si="56"/>
        <v>4.4922569999999995</v>
      </c>
    </row>
    <row r="105" spans="1:47" s="53" customFormat="1" ht="31.5">
      <c r="A105" s="369" t="str">
        <f>'приложение 1.1 '!A107</f>
        <v>1.1.3.86</v>
      </c>
      <c r="B105" s="431" t="str">
        <f>'приложение 1.1 '!B107</f>
        <v>Реконструкция ТП - 272  (замена оборудования РУ-10кВ, РУ-0,4кВ, замена 2ТМГ-630кВА)</v>
      </c>
      <c r="C105" s="447" t="str">
        <f>IF('приложение 1.1 '!G107=2018,'приложение 1.1 '!E107,"-")</f>
        <v>-</v>
      </c>
      <c r="D105" s="447" t="str">
        <f>IF('приложение 1.1 '!G107=2018,'приложение 1.1 '!D107,"-")</f>
        <v>-</v>
      </c>
      <c r="E105" s="447" t="str">
        <f>IF('приложение 1.1 '!G107=2019,'приложение 1.1 '!E107,"-")</f>
        <v>-</v>
      </c>
      <c r="F105" s="447" t="str">
        <f>IF('приложение 1.1 '!G107=2019,'приложение 1.1 '!D107,"-")</f>
        <v>-</v>
      </c>
      <c r="G105" s="447" t="str">
        <f>IF('приложение 1.1 '!G107=2020,'приложение 1.1 '!E107,"-")</f>
        <v>-</v>
      </c>
      <c r="H105" s="447" t="str">
        <f>IF('приложение 1.1 '!G107=2020,'приложение 1.1 '!D107,"-")</f>
        <v>-</v>
      </c>
      <c r="I105" s="447">
        <f>IF('приложение 1.1 '!G107=2021,'приложение 1.1 '!E107,"-")</f>
        <v>1.26</v>
      </c>
      <c r="J105" s="447">
        <f>IF('приложение 1.1 '!G107=2021,'приложение 1.1 '!D107,"-")</f>
        <v>0</v>
      </c>
      <c r="K105" s="447" t="str">
        <f>IF('приложение 1.1 '!G107=2022,'приложение 1.1 '!E107,"-")</f>
        <v>-</v>
      </c>
      <c r="L105" s="447" t="str">
        <f>IF('приложение 1.1 '!G107=2022,'приложение 1.1 '!D107,"-")</f>
        <v>-</v>
      </c>
      <c r="M105" s="447">
        <f t="shared" si="32"/>
        <v>1.26</v>
      </c>
      <c r="N105" s="447">
        <f t="shared" si="33"/>
        <v>0</v>
      </c>
      <c r="O105" s="447" t="str">
        <f t="shared" si="34"/>
        <v>-</v>
      </c>
      <c r="P105" s="447" t="str">
        <f t="shared" si="35"/>
        <v>-</v>
      </c>
      <c r="Q105" s="447" t="str">
        <f t="shared" si="36"/>
        <v>-</v>
      </c>
      <c r="R105" s="447" t="str">
        <f t="shared" si="37"/>
        <v>-</v>
      </c>
      <c r="S105" s="447" t="str">
        <f t="shared" si="38"/>
        <v>-</v>
      </c>
      <c r="T105" s="447" t="str">
        <f t="shared" si="39"/>
        <v>-</v>
      </c>
      <c r="U105" s="447">
        <f t="shared" si="40"/>
        <v>1.26</v>
      </c>
      <c r="V105" s="447">
        <f t="shared" si="41"/>
        <v>0</v>
      </c>
      <c r="W105" s="447" t="str">
        <f t="shared" si="42"/>
        <v>-</v>
      </c>
      <c r="X105" s="447" t="str">
        <f t="shared" si="43"/>
        <v>-</v>
      </c>
      <c r="Y105" s="447">
        <f t="shared" si="44"/>
        <v>1.26</v>
      </c>
      <c r="Z105" s="464">
        <f t="shared" si="45"/>
        <v>0</v>
      </c>
      <c r="AA105" s="472">
        <f>'приложение 1.1 '!H107</f>
        <v>3.1475360000000001</v>
      </c>
      <c r="AB105" s="472" t="str">
        <f t="shared" si="46"/>
        <v>0</v>
      </c>
      <c r="AC105" s="472" t="str">
        <f t="shared" si="47"/>
        <v>0</v>
      </c>
      <c r="AD105" s="472" t="str">
        <f t="shared" si="48"/>
        <v>0</v>
      </c>
      <c r="AE105" s="472" t="str">
        <f t="shared" si="49"/>
        <v>0</v>
      </c>
      <c r="AF105" s="472" t="str">
        <f t="shared" si="50"/>
        <v>0</v>
      </c>
      <c r="AG105" s="472" t="str">
        <f t="shared" si="51"/>
        <v>0</v>
      </c>
      <c r="AH105" s="472" t="str">
        <f t="shared" si="52"/>
        <v>0</v>
      </c>
      <c r="AI105" s="472" t="str">
        <f t="shared" si="53"/>
        <v>0</v>
      </c>
      <c r="AJ105" s="472" t="str">
        <f t="shared" si="54"/>
        <v>-</v>
      </c>
      <c r="AK105" s="472" t="str">
        <f t="shared" si="55"/>
        <v>-</v>
      </c>
      <c r="AL105" s="472">
        <f>'приложение 1.1 '!X107</f>
        <v>0</v>
      </c>
      <c r="AM105" s="472">
        <f>'приложение 1.1 '!Y107</f>
        <v>0</v>
      </c>
      <c r="AN105" s="472">
        <f>'приложение 1.1 '!Z107</f>
        <v>3.1475360000000001</v>
      </c>
      <c r="AO105" s="472">
        <f>'приложение 1.1 '!AA107</f>
        <v>0</v>
      </c>
      <c r="AP105" s="472"/>
      <c r="AQ105" s="472"/>
      <c r="AR105" s="472"/>
      <c r="AS105" s="472"/>
      <c r="AT105" s="472">
        <f>'приложение 1.1 '!W107</f>
        <v>0</v>
      </c>
      <c r="AU105" s="472">
        <f t="shared" si="56"/>
        <v>3.1475360000000001</v>
      </c>
    </row>
    <row r="106" spans="1:47" s="53" customFormat="1" ht="31.5">
      <c r="A106" s="369" t="str">
        <f>'приложение 1.1 '!A108</f>
        <v>1.1.3.87</v>
      </c>
      <c r="B106" s="431" t="str">
        <f>'приложение 1.1 '!B108</f>
        <v>Реконструкция ТП - 274 (замена оборудования РУ-10кВ, РУ-0,4кВ, замена 2ТМГ-630кВА)</v>
      </c>
      <c r="C106" s="447" t="str">
        <f>IF('приложение 1.1 '!G108=2018,'приложение 1.1 '!E108,"-")</f>
        <v>-</v>
      </c>
      <c r="D106" s="447" t="str">
        <f>IF('приложение 1.1 '!G108=2018,'приложение 1.1 '!D108,"-")</f>
        <v>-</v>
      </c>
      <c r="E106" s="447" t="str">
        <f>IF('приложение 1.1 '!G108=2019,'приложение 1.1 '!E108,"-")</f>
        <v>-</v>
      </c>
      <c r="F106" s="447" t="str">
        <f>IF('приложение 1.1 '!G108=2019,'приложение 1.1 '!D108,"-")</f>
        <v>-</v>
      </c>
      <c r="G106" s="447" t="str">
        <f>IF('приложение 1.1 '!G108=2020,'приложение 1.1 '!E108,"-")</f>
        <v>-</v>
      </c>
      <c r="H106" s="447" t="str">
        <f>IF('приложение 1.1 '!G108=2020,'приложение 1.1 '!D108,"-")</f>
        <v>-</v>
      </c>
      <c r="I106" s="447">
        <f>IF('приложение 1.1 '!G108=2021,'приложение 1.1 '!E108,"-")</f>
        <v>1.26</v>
      </c>
      <c r="J106" s="447">
        <f>IF('приложение 1.1 '!G108=2021,'приложение 1.1 '!D108,"-")</f>
        <v>0</v>
      </c>
      <c r="K106" s="447" t="str">
        <f>IF('приложение 1.1 '!G108=2022,'приложение 1.1 '!E108,"-")</f>
        <v>-</v>
      </c>
      <c r="L106" s="447" t="str">
        <f>IF('приложение 1.1 '!G108=2022,'приложение 1.1 '!D108,"-")</f>
        <v>-</v>
      </c>
      <c r="M106" s="447">
        <f t="shared" si="32"/>
        <v>1.26</v>
      </c>
      <c r="N106" s="447">
        <f t="shared" si="33"/>
        <v>0</v>
      </c>
      <c r="O106" s="447" t="str">
        <f t="shared" si="34"/>
        <v>-</v>
      </c>
      <c r="P106" s="447" t="str">
        <f t="shared" si="35"/>
        <v>-</v>
      </c>
      <c r="Q106" s="447" t="str">
        <f t="shared" si="36"/>
        <v>-</v>
      </c>
      <c r="R106" s="447" t="str">
        <f t="shared" si="37"/>
        <v>-</v>
      </c>
      <c r="S106" s="447" t="str">
        <f t="shared" si="38"/>
        <v>-</v>
      </c>
      <c r="T106" s="447" t="str">
        <f t="shared" si="39"/>
        <v>-</v>
      </c>
      <c r="U106" s="447">
        <f t="shared" si="40"/>
        <v>1.26</v>
      </c>
      <c r="V106" s="447">
        <f t="shared" si="41"/>
        <v>0</v>
      </c>
      <c r="W106" s="447" t="str">
        <f t="shared" si="42"/>
        <v>-</v>
      </c>
      <c r="X106" s="447" t="str">
        <f t="shared" si="43"/>
        <v>-</v>
      </c>
      <c r="Y106" s="447">
        <f t="shared" si="44"/>
        <v>1.26</v>
      </c>
      <c r="Z106" s="464">
        <f t="shared" si="45"/>
        <v>0</v>
      </c>
      <c r="AA106" s="472">
        <f>'приложение 1.1 '!H108</f>
        <v>2.9328400000000001</v>
      </c>
      <c r="AB106" s="472" t="str">
        <f t="shared" si="46"/>
        <v>0</v>
      </c>
      <c r="AC106" s="472" t="str">
        <f t="shared" si="47"/>
        <v>0</v>
      </c>
      <c r="AD106" s="472" t="str">
        <f t="shared" si="48"/>
        <v>0</v>
      </c>
      <c r="AE106" s="472" t="str">
        <f t="shared" si="49"/>
        <v>0</v>
      </c>
      <c r="AF106" s="472" t="str">
        <f t="shared" si="50"/>
        <v>0</v>
      </c>
      <c r="AG106" s="472" t="str">
        <f t="shared" si="51"/>
        <v>0</v>
      </c>
      <c r="AH106" s="472" t="str">
        <f t="shared" si="52"/>
        <v>0</v>
      </c>
      <c r="AI106" s="472" t="str">
        <f t="shared" si="53"/>
        <v>0</v>
      </c>
      <c r="AJ106" s="472" t="str">
        <f t="shared" si="54"/>
        <v>-</v>
      </c>
      <c r="AK106" s="472" t="str">
        <f t="shared" si="55"/>
        <v>-</v>
      </c>
      <c r="AL106" s="472">
        <f>'приложение 1.1 '!X108</f>
        <v>0</v>
      </c>
      <c r="AM106" s="472">
        <f>'приложение 1.1 '!Y108</f>
        <v>0</v>
      </c>
      <c r="AN106" s="472">
        <f>'приложение 1.1 '!Z108</f>
        <v>2.9328400000000001</v>
      </c>
      <c r="AO106" s="472">
        <f>'приложение 1.1 '!AA108</f>
        <v>0</v>
      </c>
      <c r="AP106" s="472"/>
      <c r="AQ106" s="472"/>
      <c r="AR106" s="472"/>
      <c r="AS106" s="472"/>
      <c r="AT106" s="472">
        <f>'приложение 1.1 '!W108</f>
        <v>0</v>
      </c>
      <c r="AU106" s="472">
        <f t="shared" si="56"/>
        <v>2.9328400000000001</v>
      </c>
    </row>
    <row r="107" spans="1:47" s="53" customFormat="1" ht="31.5">
      <c r="A107" s="369" t="str">
        <f>'приложение 1.1 '!A109</f>
        <v>1.1.3.89</v>
      </c>
      <c r="B107" s="431" t="str">
        <f>'приложение 1.1 '!B109</f>
        <v>Реконструкция ТП - 296 (замена оборудования РУ-10кВ, РУ-0,4кВ, замена 2ТМГ-630кВА)</v>
      </c>
      <c r="C107" s="447" t="str">
        <f>IF('приложение 1.1 '!G109=2018,'приложение 1.1 '!E109,"-")</f>
        <v>-</v>
      </c>
      <c r="D107" s="447" t="str">
        <f>IF('приложение 1.1 '!G109=2018,'приложение 1.1 '!D109,"-")</f>
        <v>-</v>
      </c>
      <c r="E107" s="447" t="str">
        <f>IF('приложение 1.1 '!G109=2019,'приложение 1.1 '!E109,"-")</f>
        <v>-</v>
      </c>
      <c r="F107" s="447" t="str">
        <f>IF('приложение 1.1 '!G109=2019,'приложение 1.1 '!D109,"-")</f>
        <v>-</v>
      </c>
      <c r="G107" s="447" t="str">
        <f>IF('приложение 1.1 '!G109=2020,'приложение 1.1 '!E109,"-")</f>
        <v>-</v>
      </c>
      <c r="H107" s="447" t="str">
        <f>IF('приложение 1.1 '!G109=2020,'приложение 1.1 '!D109,"-")</f>
        <v>-</v>
      </c>
      <c r="I107" s="447">
        <f>IF('приложение 1.1 '!G109=2021,'приложение 1.1 '!E109,"-")</f>
        <v>1.26</v>
      </c>
      <c r="J107" s="447">
        <f>IF('приложение 1.1 '!G109=2021,'приложение 1.1 '!D109,"-")</f>
        <v>0</v>
      </c>
      <c r="K107" s="447" t="str">
        <f>IF('приложение 1.1 '!G109=2022,'приложение 1.1 '!E109,"-")</f>
        <v>-</v>
      </c>
      <c r="L107" s="447" t="str">
        <f>IF('приложение 1.1 '!G109=2022,'приложение 1.1 '!D109,"-")</f>
        <v>-</v>
      </c>
      <c r="M107" s="447">
        <f t="shared" si="32"/>
        <v>1.26</v>
      </c>
      <c r="N107" s="447">
        <f t="shared" si="33"/>
        <v>0</v>
      </c>
      <c r="O107" s="447" t="str">
        <f t="shared" si="34"/>
        <v>-</v>
      </c>
      <c r="P107" s="447" t="str">
        <f t="shared" si="35"/>
        <v>-</v>
      </c>
      <c r="Q107" s="447" t="str">
        <f t="shared" si="36"/>
        <v>-</v>
      </c>
      <c r="R107" s="447" t="str">
        <f t="shared" si="37"/>
        <v>-</v>
      </c>
      <c r="S107" s="447" t="str">
        <f t="shared" si="38"/>
        <v>-</v>
      </c>
      <c r="T107" s="447" t="str">
        <f t="shared" si="39"/>
        <v>-</v>
      </c>
      <c r="U107" s="447">
        <f t="shared" si="40"/>
        <v>1.26</v>
      </c>
      <c r="V107" s="447">
        <f t="shared" si="41"/>
        <v>0</v>
      </c>
      <c r="W107" s="447" t="str">
        <f t="shared" si="42"/>
        <v>-</v>
      </c>
      <c r="X107" s="447" t="str">
        <f t="shared" si="43"/>
        <v>-</v>
      </c>
      <c r="Y107" s="447">
        <f t="shared" si="44"/>
        <v>1.26</v>
      </c>
      <c r="Z107" s="464">
        <f t="shared" si="45"/>
        <v>0</v>
      </c>
      <c r="AA107" s="472">
        <f>'приложение 1.1 '!H109</f>
        <v>3.1475360000000001</v>
      </c>
      <c r="AB107" s="472" t="str">
        <f t="shared" si="46"/>
        <v>0</v>
      </c>
      <c r="AC107" s="472" t="str">
        <f t="shared" si="47"/>
        <v>0</v>
      </c>
      <c r="AD107" s="472" t="str">
        <f t="shared" si="48"/>
        <v>0</v>
      </c>
      <c r="AE107" s="472" t="str">
        <f t="shared" si="49"/>
        <v>0</v>
      </c>
      <c r="AF107" s="472" t="str">
        <f t="shared" si="50"/>
        <v>0</v>
      </c>
      <c r="AG107" s="472" t="str">
        <f t="shared" si="51"/>
        <v>0</v>
      </c>
      <c r="AH107" s="472" t="str">
        <f t="shared" si="52"/>
        <v>0</v>
      </c>
      <c r="AI107" s="472" t="str">
        <f t="shared" si="53"/>
        <v>0</v>
      </c>
      <c r="AJ107" s="472" t="str">
        <f t="shared" si="54"/>
        <v>-</v>
      </c>
      <c r="AK107" s="472" t="str">
        <f t="shared" si="55"/>
        <v>-</v>
      </c>
      <c r="AL107" s="472">
        <f>'приложение 1.1 '!X109</f>
        <v>0</v>
      </c>
      <c r="AM107" s="472">
        <f>'приложение 1.1 '!Y109</f>
        <v>0</v>
      </c>
      <c r="AN107" s="472">
        <f>'приложение 1.1 '!Z109</f>
        <v>3.1475360000000001</v>
      </c>
      <c r="AO107" s="472">
        <f>'приложение 1.1 '!AA109</f>
        <v>0</v>
      </c>
      <c r="AP107" s="472"/>
      <c r="AQ107" s="472"/>
      <c r="AR107" s="472"/>
      <c r="AS107" s="472"/>
      <c r="AT107" s="472">
        <f>'приложение 1.1 '!W109</f>
        <v>0</v>
      </c>
      <c r="AU107" s="472">
        <f t="shared" si="56"/>
        <v>3.1475360000000001</v>
      </c>
    </row>
    <row r="108" spans="1:47" s="53" customFormat="1" ht="31.5">
      <c r="A108" s="369" t="str">
        <f>'приложение 1.1 '!A110</f>
        <v>1.1.3.90</v>
      </c>
      <c r="B108" s="431" t="str">
        <f>'приложение 1.1 '!B110</f>
        <v>Реконструкция ТП - 293 (замена оборудования РУ-10кВ, РУ-0,4кВ, замена 2ТМГ-630кВА)</v>
      </c>
      <c r="C108" s="447" t="str">
        <f>IF('приложение 1.1 '!G110=2018,'приложение 1.1 '!E110,"-")</f>
        <v>-</v>
      </c>
      <c r="D108" s="447" t="str">
        <f>IF('приложение 1.1 '!G110=2018,'приложение 1.1 '!D110,"-")</f>
        <v>-</v>
      </c>
      <c r="E108" s="447" t="str">
        <f>IF('приложение 1.1 '!G110=2019,'приложение 1.1 '!E110,"-")</f>
        <v>-</v>
      </c>
      <c r="F108" s="447" t="str">
        <f>IF('приложение 1.1 '!G110=2019,'приложение 1.1 '!D110,"-")</f>
        <v>-</v>
      </c>
      <c r="G108" s="447" t="str">
        <f>IF('приложение 1.1 '!G110=2020,'приложение 1.1 '!E110,"-")</f>
        <v>-</v>
      </c>
      <c r="H108" s="447" t="str">
        <f>IF('приложение 1.1 '!G110=2020,'приложение 1.1 '!D110,"-")</f>
        <v>-</v>
      </c>
      <c r="I108" s="447">
        <f>IF('приложение 1.1 '!G110=2021,'приложение 1.1 '!E110,"-")</f>
        <v>1.26</v>
      </c>
      <c r="J108" s="447">
        <f>IF('приложение 1.1 '!G110=2021,'приложение 1.1 '!D110,"-")</f>
        <v>0</v>
      </c>
      <c r="K108" s="447" t="str">
        <f>IF('приложение 1.1 '!G110=2022,'приложение 1.1 '!E110,"-")</f>
        <v>-</v>
      </c>
      <c r="L108" s="447" t="str">
        <f>IF('приложение 1.1 '!G110=2022,'приложение 1.1 '!D110,"-")</f>
        <v>-</v>
      </c>
      <c r="M108" s="447">
        <f t="shared" si="32"/>
        <v>1.26</v>
      </c>
      <c r="N108" s="447">
        <f t="shared" si="33"/>
        <v>0</v>
      </c>
      <c r="O108" s="447" t="str">
        <f t="shared" si="34"/>
        <v>-</v>
      </c>
      <c r="P108" s="447" t="str">
        <f t="shared" si="35"/>
        <v>-</v>
      </c>
      <c r="Q108" s="447" t="str">
        <f t="shared" si="36"/>
        <v>-</v>
      </c>
      <c r="R108" s="447" t="str">
        <f t="shared" si="37"/>
        <v>-</v>
      </c>
      <c r="S108" s="447" t="str">
        <f t="shared" si="38"/>
        <v>-</v>
      </c>
      <c r="T108" s="447" t="str">
        <f t="shared" si="39"/>
        <v>-</v>
      </c>
      <c r="U108" s="447">
        <f t="shared" si="40"/>
        <v>1.26</v>
      </c>
      <c r="V108" s="447">
        <f t="shared" si="41"/>
        <v>0</v>
      </c>
      <c r="W108" s="447" t="str">
        <f t="shared" si="42"/>
        <v>-</v>
      </c>
      <c r="X108" s="447" t="str">
        <f t="shared" si="43"/>
        <v>-</v>
      </c>
      <c r="Y108" s="447">
        <f t="shared" si="44"/>
        <v>1.26</v>
      </c>
      <c r="Z108" s="464">
        <f t="shared" si="45"/>
        <v>0</v>
      </c>
      <c r="AA108" s="472">
        <f>'приложение 1.1 '!H110</f>
        <v>3.283223</v>
      </c>
      <c r="AB108" s="472" t="str">
        <f t="shared" si="46"/>
        <v>0</v>
      </c>
      <c r="AC108" s="472" t="str">
        <f t="shared" si="47"/>
        <v>0</v>
      </c>
      <c r="AD108" s="472" t="str">
        <f t="shared" si="48"/>
        <v>0</v>
      </c>
      <c r="AE108" s="472" t="str">
        <f t="shared" si="49"/>
        <v>0</v>
      </c>
      <c r="AF108" s="472" t="str">
        <f t="shared" si="50"/>
        <v>0</v>
      </c>
      <c r="AG108" s="472" t="str">
        <f t="shared" si="51"/>
        <v>0</v>
      </c>
      <c r="AH108" s="472" t="str">
        <f t="shared" si="52"/>
        <v>0</v>
      </c>
      <c r="AI108" s="472" t="str">
        <f t="shared" si="53"/>
        <v>0</v>
      </c>
      <c r="AJ108" s="472" t="str">
        <f t="shared" si="54"/>
        <v>-</v>
      </c>
      <c r="AK108" s="472" t="str">
        <f t="shared" si="55"/>
        <v>-</v>
      </c>
      <c r="AL108" s="472">
        <f>'приложение 1.1 '!X110</f>
        <v>0</v>
      </c>
      <c r="AM108" s="472">
        <f>'приложение 1.1 '!Y110</f>
        <v>0</v>
      </c>
      <c r="AN108" s="472">
        <f>'приложение 1.1 '!Z110</f>
        <v>3.283223</v>
      </c>
      <c r="AO108" s="472">
        <f>'приложение 1.1 '!AA110</f>
        <v>0</v>
      </c>
      <c r="AP108" s="472"/>
      <c r="AQ108" s="472"/>
      <c r="AR108" s="472"/>
      <c r="AS108" s="472"/>
      <c r="AT108" s="472">
        <f>'приложение 1.1 '!W110</f>
        <v>0</v>
      </c>
      <c r="AU108" s="472">
        <f t="shared" si="56"/>
        <v>3.283223</v>
      </c>
    </row>
    <row r="109" spans="1:47" s="53" customFormat="1" ht="31.5">
      <c r="A109" s="369" t="str">
        <f>'приложение 1.1 '!A111</f>
        <v>1.1.3.91</v>
      </c>
      <c r="B109" s="431" t="str">
        <f>'приложение 1.1 '!B111</f>
        <v>Реконструкция ТП - 294 (замена оборудования РУ-10кВ, РУ-0,4кВ, замена 2ТМГ-630кВА)</v>
      </c>
      <c r="C109" s="447" t="str">
        <f>IF('приложение 1.1 '!G111=2018,'приложение 1.1 '!E111,"-")</f>
        <v>-</v>
      </c>
      <c r="D109" s="447" t="str">
        <f>IF('приложение 1.1 '!G111=2018,'приложение 1.1 '!D111,"-")</f>
        <v>-</v>
      </c>
      <c r="E109" s="447" t="str">
        <f>IF('приложение 1.1 '!G111=2019,'приложение 1.1 '!E111,"-")</f>
        <v>-</v>
      </c>
      <c r="F109" s="447" t="str">
        <f>IF('приложение 1.1 '!G111=2019,'приложение 1.1 '!D111,"-")</f>
        <v>-</v>
      </c>
      <c r="G109" s="447" t="str">
        <f>IF('приложение 1.1 '!G111=2020,'приложение 1.1 '!E111,"-")</f>
        <v>-</v>
      </c>
      <c r="H109" s="447" t="str">
        <f>IF('приложение 1.1 '!G111=2020,'приложение 1.1 '!D111,"-")</f>
        <v>-</v>
      </c>
      <c r="I109" s="447">
        <f>IF('приложение 1.1 '!G111=2021,'приложение 1.1 '!E111,"-")</f>
        <v>1.26</v>
      </c>
      <c r="J109" s="447">
        <f>IF('приложение 1.1 '!G111=2021,'приложение 1.1 '!D111,"-")</f>
        <v>0</v>
      </c>
      <c r="K109" s="447" t="str">
        <f>IF('приложение 1.1 '!G111=2022,'приложение 1.1 '!E111,"-")</f>
        <v>-</v>
      </c>
      <c r="L109" s="447" t="str">
        <f>IF('приложение 1.1 '!G111=2022,'приложение 1.1 '!D111,"-")</f>
        <v>-</v>
      </c>
      <c r="M109" s="447">
        <f t="shared" si="32"/>
        <v>1.26</v>
      </c>
      <c r="N109" s="447">
        <f t="shared" si="33"/>
        <v>0</v>
      </c>
      <c r="O109" s="447" t="str">
        <f t="shared" si="34"/>
        <v>-</v>
      </c>
      <c r="P109" s="447" t="str">
        <f t="shared" si="35"/>
        <v>-</v>
      </c>
      <c r="Q109" s="447" t="str">
        <f t="shared" si="36"/>
        <v>-</v>
      </c>
      <c r="R109" s="447" t="str">
        <f t="shared" si="37"/>
        <v>-</v>
      </c>
      <c r="S109" s="447" t="str">
        <f t="shared" si="38"/>
        <v>-</v>
      </c>
      <c r="T109" s="447" t="str">
        <f t="shared" si="39"/>
        <v>-</v>
      </c>
      <c r="U109" s="447">
        <f t="shared" si="40"/>
        <v>1.26</v>
      </c>
      <c r="V109" s="447">
        <f t="shared" si="41"/>
        <v>0</v>
      </c>
      <c r="W109" s="447" t="str">
        <f t="shared" si="42"/>
        <v>-</v>
      </c>
      <c r="X109" s="447" t="str">
        <f t="shared" si="43"/>
        <v>-</v>
      </c>
      <c r="Y109" s="447">
        <f t="shared" si="44"/>
        <v>1.26</v>
      </c>
      <c r="Z109" s="464">
        <f t="shared" si="45"/>
        <v>0</v>
      </c>
      <c r="AA109" s="472">
        <f>'приложение 1.1 '!H111</f>
        <v>2.9328400000000001</v>
      </c>
      <c r="AB109" s="472" t="str">
        <f t="shared" si="46"/>
        <v>0</v>
      </c>
      <c r="AC109" s="472" t="str">
        <f t="shared" si="47"/>
        <v>0</v>
      </c>
      <c r="AD109" s="472" t="str">
        <f t="shared" si="48"/>
        <v>0</v>
      </c>
      <c r="AE109" s="472" t="str">
        <f t="shared" si="49"/>
        <v>0</v>
      </c>
      <c r="AF109" s="472" t="str">
        <f t="shared" si="50"/>
        <v>0</v>
      </c>
      <c r="AG109" s="472" t="str">
        <f t="shared" si="51"/>
        <v>0</v>
      </c>
      <c r="AH109" s="472" t="str">
        <f t="shared" si="52"/>
        <v>0</v>
      </c>
      <c r="AI109" s="472" t="str">
        <f t="shared" si="53"/>
        <v>0</v>
      </c>
      <c r="AJ109" s="472" t="str">
        <f t="shared" si="54"/>
        <v>-</v>
      </c>
      <c r="AK109" s="472" t="str">
        <f t="shared" si="55"/>
        <v>-</v>
      </c>
      <c r="AL109" s="472">
        <f>'приложение 1.1 '!X111</f>
        <v>0</v>
      </c>
      <c r="AM109" s="472">
        <f>'приложение 1.1 '!Y111</f>
        <v>0</v>
      </c>
      <c r="AN109" s="472">
        <f>'приложение 1.1 '!Z111</f>
        <v>2.9328400000000001</v>
      </c>
      <c r="AO109" s="472">
        <f>'приложение 1.1 '!AA111</f>
        <v>0</v>
      </c>
      <c r="AP109" s="472"/>
      <c r="AQ109" s="472"/>
      <c r="AR109" s="472"/>
      <c r="AS109" s="472"/>
      <c r="AT109" s="472">
        <f>'приложение 1.1 '!W111</f>
        <v>0</v>
      </c>
      <c r="AU109" s="472">
        <f t="shared" si="56"/>
        <v>2.9328400000000001</v>
      </c>
    </row>
    <row r="110" spans="1:47" s="53" customFormat="1" ht="31.5">
      <c r="A110" s="369" t="str">
        <f>'приложение 1.1 '!A112</f>
        <v>1.1.3.92</v>
      </c>
      <c r="B110" s="431" t="str">
        <f>'приложение 1.1 '!B112</f>
        <v>Реконструкция ТП - 292 (замена оборудования РУ-10кВ, РУ-0,4кВ, замена 2ТМГ-630кВА)</v>
      </c>
      <c r="C110" s="447" t="str">
        <f>IF('приложение 1.1 '!G112=2018,'приложение 1.1 '!E112,"-")</f>
        <v>-</v>
      </c>
      <c r="D110" s="447" t="str">
        <f>IF('приложение 1.1 '!G112=2018,'приложение 1.1 '!D112,"-")</f>
        <v>-</v>
      </c>
      <c r="E110" s="447" t="str">
        <f>IF('приложение 1.1 '!G112=2019,'приложение 1.1 '!E112,"-")</f>
        <v>-</v>
      </c>
      <c r="F110" s="447" t="str">
        <f>IF('приложение 1.1 '!G112=2019,'приложение 1.1 '!D112,"-")</f>
        <v>-</v>
      </c>
      <c r="G110" s="447" t="str">
        <f>IF('приложение 1.1 '!G112=2020,'приложение 1.1 '!E112,"-")</f>
        <v>-</v>
      </c>
      <c r="H110" s="447" t="str">
        <f>IF('приложение 1.1 '!G112=2020,'приложение 1.1 '!D112,"-")</f>
        <v>-</v>
      </c>
      <c r="I110" s="447">
        <f>IF('приложение 1.1 '!G112=2021,'приложение 1.1 '!E112,"-")</f>
        <v>1.26</v>
      </c>
      <c r="J110" s="447">
        <f>IF('приложение 1.1 '!G112=2021,'приложение 1.1 '!D112,"-")</f>
        <v>0</v>
      </c>
      <c r="K110" s="447" t="str">
        <f>IF('приложение 1.1 '!G112=2022,'приложение 1.1 '!E112,"-")</f>
        <v>-</v>
      </c>
      <c r="L110" s="447" t="str">
        <f>IF('приложение 1.1 '!G112=2022,'приложение 1.1 '!D112,"-")</f>
        <v>-</v>
      </c>
      <c r="M110" s="447">
        <f t="shared" si="32"/>
        <v>1.26</v>
      </c>
      <c r="N110" s="447">
        <f t="shared" si="33"/>
        <v>0</v>
      </c>
      <c r="O110" s="447" t="str">
        <f t="shared" si="34"/>
        <v>-</v>
      </c>
      <c r="P110" s="447" t="str">
        <f t="shared" si="35"/>
        <v>-</v>
      </c>
      <c r="Q110" s="447" t="str">
        <f t="shared" si="36"/>
        <v>-</v>
      </c>
      <c r="R110" s="447" t="str">
        <f t="shared" si="37"/>
        <v>-</v>
      </c>
      <c r="S110" s="447" t="str">
        <f t="shared" si="38"/>
        <v>-</v>
      </c>
      <c r="T110" s="447" t="str">
        <f t="shared" si="39"/>
        <v>-</v>
      </c>
      <c r="U110" s="447">
        <f t="shared" si="40"/>
        <v>1.26</v>
      </c>
      <c r="V110" s="447">
        <f t="shared" si="41"/>
        <v>0</v>
      </c>
      <c r="W110" s="447" t="str">
        <f t="shared" si="42"/>
        <v>-</v>
      </c>
      <c r="X110" s="447" t="str">
        <f t="shared" si="43"/>
        <v>-</v>
      </c>
      <c r="Y110" s="447">
        <f t="shared" si="44"/>
        <v>1.26</v>
      </c>
      <c r="Z110" s="464">
        <f t="shared" si="45"/>
        <v>0</v>
      </c>
      <c r="AA110" s="472">
        <f>'приложение 1.1 '!H112</f>
        <v>2.7971529999999998</v>
      </c>
      <c r="AB110" s="472" t="str">
        <f t="shared" si="46"/>
        <v>0</v>
      </c>
      <c r="AC110" s="472" t="str">
        <f t="shared" si="47"/>
        <v>0</v>
      </c>
      <c r="AD110" s="472" t="str">
        <f t="shared" si="48"/>
        <v>0</v>
      </c>
      <c r="AE110" s="472" t="str">
        <f t="shared" si="49"/>
        <v>0</v>
      </c>
      <c r="AF110" s="472" t="str">
        <f t="shared" si="50"/>
        <v>0</v>
      </c>
      <c r="AG110" s="472" t="str">
        <f t="shared" si="51"/>
        <v>0</v>
      </c>
      <c r="AH110" s="472" t="str">
        <f t="shared" si="52"/>
        <v>0</v>
      </c>
      <c r="AI110" s="472" t="str">
        <f t="shared" si="53"/>
        <v>0</v>
      </c>
      <c r="AJ110" s="472" t="str">
        <f t="shared" si="54"/>
        <v>-</v>
      </c>
      <c r="AK110" s="472" t="str">
        <f t="shared" si="55"/>
        <v>-</v>
      </c>
      <c r="AL110" s="472">
        <f>'приложение 1.1 '!X112</f>
        <v>0</v>
      </c>
      <c r="AM110" s="472">
        <f>'приложение 1.1 '!Y112</f>
        <v>0</v>
      </c>
      <c r="AN110" s="472">
        <f>'приложение 1.1 '!Z112</f>
        <v>2.7971529999999998</v>
      </c>
      <c r="AO110" s="472">
        <f>'приложение 1.1 '!AA112</f>
        <v>0</v>
      </c>
      <c r="AP110" s="472"/>
      <c r="AQ110" s="472"/>
      <c r="AR110" s="472"/>
      <c r="AS110" s="472"/>
      <c r="AT110" s="472">
        <f>'приложение 1.1 '!W112</f>
        <v>0</v>
      </c>
      <c r="AU110" s="472">
        <f t="shared" si="56"/>
        <v>2.7971529999999998</v>
      </c>
    </row>
    <row r="111" spans="1:47" s="53" customFormat="1" ht="31.5">
      <c r="A111" s="369" t="str">
        <f>'приложение 1.1 '!A113</f>
        <v>1.1.3.93</v>
      </c>
      <c r="B111" s="431" t="str">
        <f>'приложение 1.1 '!B113</f>
        <v>Реконструкция ТП - 298 (замена оборудования РУ-10кВ, РУ-0,4кВ, замена 2ТМГ-1000кВА)</v>
      </c>
      <c r="C111" s="447" t="str">
        <f>IF('приложение 1.1 '!G113=2018,'приложение 1.1 '!E113,"-")</f>
        <v>-</v>
      </c>
      <c r="D111" s="447" t="str">
        <f>IF('приложение 1.1 '!G113=2018,'приложение 1.1 '!D113,"-")</f>
        <v>-</v>
      </c>
      <c r="E111" s="447" t="str">
        <f>IF('приложение 1.1 '!G113=2019,'приложение 1.1 '!E113,"-")</f>
        <v>-</v>
      </c>
      <c r="F111" s="447" t="str">
        <f>IF('приложение 1.1 '!G113=2019,'приложение 1.1 '!D113,"-")</f>
        <v>-</v>
      </c>
      <c r="G111" s="447" t="str">
        <f>IF('приложение 1.1 '!G113=2020,'приложение 1.1 '!E113,"-")</f>
        <v>-</v>
      </c>
      <c r="H111" s="447" t="str">
        <f>IF('приложение 1.1 '!G113=2020,'приложение 1.1 '!D113,"-")</f>
        <v>-</v>
      </c>
      <c r="I111" s="447">
        <f>IF('приложение 1.1 '!G113=2021,'приложение 1.1 '!E113,"-")</f>
        <v>2</v>
      </c>
      <c r="J111" s="447">
        <f>IF('приложение 1.1 '!G113=2021,'приложение 1.1 '!D113,"-")</f>
        <v>0</v>
      </c>
      <c r="K111" s="447" t="str">
        <f>IF('приложение 1.1 '!G113=2022,'приложение 1.1 '!E113,"-")</f>
        <v>-</v>
      </c>
      <c r="L111" s="447" t="str">
        <f>IF('приложение 1.1 '!G113=2022,'приложение 1.1 '!D113,"-")</f>
        <v>-</v>
      </c>
      <c r="M111" s="447">
        <f t="shared" si="32"/>
        <v>2</v>
      </c>
      <c r="N111" s="447">
        <f t="shared" si="33"/>
        <v>0</v>
      </c>
      <c r="O111" s="447" t="str">
        <f t="shared" si="34"/>
        <v>-</v>
      </c>
      <c r="P111" s="447" t="str">
        <f t="shared" si="35"/>
        <v>-</v>
      </c>
      <c r="Q111" s="447" t="str">
        <f t="shared" si="36"/>
        <v>-</v>
      </c>
      <c r="R111" s="447" t="str">
        <f t="shared" si="37"/>
        <v>-</v>
      </c>
      <c r="S111" s="447" t="str">
        <f t="shared" si="38"/>
        <v>-</v>
      </c>
      <c r="T111" s="447" t="str">
        <f t="shared" si="39"/>
        <v>-</v>
      </c>
      <c r="U111" s="447">
        <f t="shared" si="40"/>
        <v>2</v>
      </c>
      <c r="V111" s="447">
        <f t="shared" si="41"/>
        <v>0</v>
      </c>
      <c r="W111" s="447" t="str">
        <f t="shared" si="42"/>
        <v>-</v>
      </c>
      <c r="X111" s="447" t="str">
        <f t="shared" si="43"/>
        <v>-</v>
      </c>
      <c r="Y111" s="447">
        <f t="shared" si="44"/>
        <v>2</v>
      </c>
      <c r="Z111" s="464">
        <f t="shared" si="45"/>
        <v>0</v>
      </c>
      <c r="AA111" s="472">
        <f>'приложение 1.1 '!H113</f>
        <v>5.4508850000000004</v>
      </c>
      <c r="AB111" s="472" t="str">
        <f t="shared" si="46"/>
        <v>0</v>
      </c>
      <c r="AC111" s="472" t="str">
        <f t="shared" si="47"/>
        <v>0</v>
      </c>
      <c r="AD111" s="472" t="str">
        <f t="shared" si="48"/>
        <v>0</v>
      </c>
      <c r="AE111" s="472" t="str">
        <f t="shared" si="49"/>
        <v>0</v>
      </c>
      <c r="AF111" s="472" t="str">
        <f t="shared" si="50"/>
        <v>0</v>
      </c>
      <c r="AG111" s="472" t="str">
        <f t="shared" si="51"/>
        <v>0</v>
      </c>
      <c r="AH111" s="472" t="str">
        <f t="shared" si="52"/>
        <v>0</v>
      </c>
      <c r="AI111" s="472" t="str">
        <f t="shared" si="53"/>
        <v>0</v>
      </c>
      <c r="AJ111" s="472" t="str">
        <f t="shared" si="54"/>
        <v>-</v>
      </c>
      <c r="AK111" s="472" t="str">
        <f t="shared" si="55"/>
        <v>-</v>
      </c>
      <c r="AL111" s="472">
        <f>'приложение 1.1 '!X113</f>
        <v>0</v>
      </c>
      <c r="AM111" s="472">
        <f>'приложение 1.1 '!Y113</f>
        <v>0</v>
      </c>
      <c r="AN111" s="472">
        <f>'приложение 1.1 '!Z113</f>
        <v>5.4508850000000004</v>
      </c>
      <c r="AO111" s="472">
        <f>'приложение 1.1 '!AA113</f>
        <v>0</v>
      </c>
      <c r="AP111" s="472"/>
      <c r="AQ111" s="472"/>
      <c r="AR111" s="472"/>
      <c r="AS111" s="472"/>
      <c r="AT111" s="472">
        <f>'приложение 1.1 '!W113</f>
        <v>0</v>
      </c>
      <c r="AU111" s="472">
        <f t="shared" si="56"/>
        <v>5.4508850000000004</v>
      </c>
    </row>
    <row r="112" spans="1:47" s="53" customFormat="1" ht="31.5">
      <c r="A112" s="369" t="str">
        <f>'приложение 1.1 '!A114</f>
        <v>1.1.3.94</v>
      </c>
      <c r="B112" s="431" t="str">
        <f>'приложение 1.1 '!B114</f>
        <v>Реконструкция ТП - 299 (замена оборудования РУ-10кВ, РУ-0,4кВ, замена 2ТМГ-630кВА)</v>
      </c>
      <c r="C112" s="447" t="str">
        <f>IF('приложение 1.1 '!G114=2018,'приложение 1.1 '!E114,"-")</f>
        <v>-</v>
      </c>
      <c r="D112" s="447" t="str">
        <f>IF('приложение 1.1 '!G114=2018,'приложение 1.1 '!D114,"-")</f>
        <v>-</v>
      </c>
      <c r="E112" s="447" t="str">
        <f>IF('приложение 1.1 '!G114=2019,'приложение 1.1 '!E114,"-")</f>
        <v>-</v>
      </c>
      <c r="F112" s="447" t="str">
        <f>IF('приложение 1.1 '!G114=2019,'приложение 1.1 '!D114,"-")</f>
        <v>-</v>
      </c>
      <c r="G112" s="447" t="str">
        <f>IF('приложение 1.1 '!G114=2020,'приложение 1.1 '!E114,"-")</f>
        <v>-</v>
      </c>
      <c r="H112" s="447" t="str">
        <f>IF('приложение 1.1 '!G114=2020,'приложение 1.1 '!D114,"-")</f>
        <v>-</v>
      </c>
      <c r="I112" s="447">
        <f>IF('приложение 1.1 '!G114=2021,'приложение 1.1 '!E114,"-")</f>
        <v>1.26</v>
      </c>
      <c r="J112" s="447">
        <f>IF('приложение 1.1 '!G114=2021,'приложение 1.1 '!D114,"-")</f>
        <v>0</v>
      </c>
      <c r="K112" s="447" t="str">
        <f>IF('приложение 1.1 '!G114=2022,'приложение 1.1 '!E114,"-")</f>
        <v>-</v>
      </c>
      <c r="L112" s="447" t="str">
        <f>IF('приложение 1.1 '!G114=2022,'приложение 1.1 '!D114,"-")</f>
        <v>-</v>
      </c>
      <c r="M112" s="447">
        <f t="shared" si="32"/>
        <v>1.26</v>
      </c>
      <c r="N112" s="447">
        <f t="shared" si="33"/>
        <v>0</v>
      </c>
      <c r="O112" s="447" t="str">
        <f t="shared" si="34"/>
        <v>-</v>
      </c>
      <c r="P112" s="447" t="str">
        <f t="shared" si="35"/>
        <v>-</v>
      </c>
      <c r="Q112" s="447" t="str">
        <f t="shared" si="36"/>
        <v>-</v>
      </c>
      <c r="R112" s="447" t="str">
        <f t="shared" si="37"/>
        <v>-</v>
      </c>
      <c r="S112" s="447" t="str">
        <f t="shared" si="38"/>
        <v>-</v>
      </c>
      <c r="T112" s="447" t="str">
        <f t="shared" si="39"/>
        <v>-</v>
      </c>
      <c r="U112" s="447">
        <f t="shared" si="40"/>
        <v>1.26</v>
      </c>
      <c r="V112" s="447">
        <f t="shared" si="41"/>
        <v>0</v>
      </c>
      <c r="W112" s="447" t="str">
        <f t="shared" si="42"/>
        <v>-</v>
      </c>
      <c r="X112" s="447" t="str">
        <f t="shared" si="43"/>
        <v>-</v>
      </c>
      <c r="Y112" s="447">
        <f t="shared" si="44"/>
        <v>1.26</v>
      </c>
      <c r="Z112" s="464">
        <f t="shared" si="45"/>
        <v>0</v>
      </c>
      <c r="AA112" s="472">
        <f>'приложение 1.1 '!H114</f>
        <v>3.0118490000000002</v>
      </c>
      <c r="AB112" s="472" t="str">
        <f t="shared" si="46"/>
        <v>0</v>
      </c>
      <c r="AC112" s="472" t="str">
        <f t="shared" si="47"/>
        <v>0</v>
      </c>
      <c r="AD112" s="472" t="str">
        <f t="shared" si="48"/>
        <v>0</v>
      </c>
      <c r="AE112" s="472" t="str">
        <f t="shared" si="49"/>
        <v>0</v>
      </c>
      <c r="AF112" s="472" t="str">
        <f t="shared" si="50"/>
        <v>0</v>
      </c>
      <c r="AG112" s="472" t="str">
        <f t="shared" si="51"/>
        <v>0</v>
      </c>
      <c r="AH112" s="472" t="str">
        <f t="shared" si="52"/>
        <v>0</v>
      </c>
      <c r="AI112" s="472" t="str">
        <f t="shared" si="53"/>
        <v>0</v>
      </c>
      <c r="AJ112" s="472" t="str">
        <f t="shared" si="54"/>
        <v>-</v>
      </c>
      <c r="AK112" s="472" t="str">
        <f t="shared" si="55"/>
        <v>-</v>
      </c>
      <c r="AL112" s="472">
        <f>'приложение 1.1 '!X114</f>
        <v>0</v>
      </c>
      <c r="AM112" s="472">
        <f>'приложение 1.1 '!Y114</f>
        <v>0</v>
      </c>
      <c r="AN112" s="472">
        <f>'приложение 1.1 '!Z114</f>
        <v>3.0118490000000002</v>
      </c>
      <c r="AO112" s="472">
        <f>'приложение 1.1 '!AA114</f>
        <v>0</v>
      </c>
      <c r="AP112" s="472"/>
      <c r="AQ112" s="472"/>
      <c r="AR112" s="472"/>
      <c r="AS112" s="472"/>
      <c r="AT112" s="472">
        <f>'приложение 1.1 '!W114</f>
        <v>0</v>
      </c>
      <c r="AU112" s="472">
        <f t="shared" si="56"/>
        <v>3.0118490000000002</v>
      </c>
    </row>
    <row r="113" spans="1:47" s="53" customFormat="1" ht="31.5">
      <c r="A113" s="369" t="str">
        <f>'приложение 1.1 '!A115</f>
        <v>1.1.3.95</v>
      </c>
      <c r="B113" s="431" t="str">
        <f>'приложение 1.1 '!B115</f>
        <v>Реконструкция ТП - 399 (замена оборудования РУ-10кВ, РУ-0,4кВ, замена 2ТМГ-630кВА)</v>
      </c>
      <c r="C113" s="447" t="str">
        <f>IF('приложение 1.1 '!G115=2018,'приложение 1.1 '!E115,"-")</f>
        <v>-</v>
      </c>
      <c r="D113" s="447" t="str">
        <f>IF('приложение 1.1 '!G115=2018,'приложение 1.1 '!D115,"-")</f>
        <v>-</v>
      </c>
      <c r="E113" s="447" t="str">
        <f>IF('приложение 1.1 '!G115=2019,'приложение 1.1 '!E115,"-")</f>
        <v>-</v>
      </c>
      <c r="F113" s="447" t="str">
        <f>IF('приложение 1.1 '!G115=2019,'приложение 1.1 '!D115,"-")</f>
        <v>-</v>
      </c>
      <c r="G113" s="447" t="str">
        <f>IF('приложение 1.1 '!G115=2020,'приложение 1.1 '!E115,"-")</f>
        <v>-</v>
      </c>
      <c r="H113" s="447" t="str">
        <f>IF('приложение 1.1 '!G115=2020,'приложение 1.1 '!D115,"-")</f>
        <v>-</v>
      </c>
      <c r="I113" s="447">
        <f>IF('приложение 1.1 '!G115=2021,'приложение 1.1 '!E115,"-")</f>
        <v>1.26</v>
      </c>
      <c r="J113" s="447">
        <f>IF('приложение 1.1 '!G115=2021,'приложение 1.1 '!D115,"-")</f>
        <v>0</v>
      </c>
      <c r="K113" s="447" t="str">
        <f>IF('приложение 1.1 '!G115=2022,'приложение 1.1 '!E115,"-")</f>
        <v>-</v>
      </c>
      <c r="L113" s="447" t="str">
        <f>IF('приложение 1.1 '!G115=2022,'приложение 1.1 '!D115,"-")</f>
        <v>-</v>
      </c>
      <c r="M113" s="447">
        <f t="shared" si="32"/>
        <v>1.26</v>
      </c>
      <c r="N113" s="447">
        <f t="shared" si="33"/>
        <v>0</v>
      </c>
      <c r="O113" s="447" t="str">
        <f t="shared" si="34"/>
        <v>-</v>
      </c>
      <c r="P113" s="447" t="str">
        <f t="shared" si="35"/>
        <v>-</v>
      </c>
      <c r="Q113" s="447" t="str">
        <f t="shared" si="36"/>
        <v>-</v>
      </c>
      <c r="R113" s="447" t="str">
        <f t="shared" si="37"/>
        <v>-</v>
      </c>
      <c r="S113" s="447" t="str">
        <f t="shared" si="38"/>
        <v>-</v>
      </c>
      <c r="T113" s="447" t="str">
        <f t="shared" si="39"/>
        <v>-</v>
      </c>
      <c r="U113" s="447">
        <f t="shared" si="40"/>
        <v>1.26</v>
      </c>
      <c r="V113" s="447">
        <f t="shared" si="41"/>
        <v>0</v>
      </c>
      <c r="W113" s="447" t="str">
        <f t="shared" si="42"/>
        <v>-</v>
      </c>
      <c r="X113" s="447" t="str">
        <f t="shared" si="43"/>
        <v>-</v>
      </c>
      <c r="Y113" s="447">
        <f t="shared" si="44"/>
        <v>1.26</v>
      </c>
      <c r="Z113" s="464">
        <f t="shared" si="45"/>
        <v>0</v>
      </c>
      <c r="AA113" s="472">
        <f>'приложение 1.1 '!H115</f>
        <v>2.5824569999999998</v>
      </c>
      <c r="AB113" s="472" t="str">
        <f t="shared" si="46"/>
        <v>0</v>
      </c>
      <c r="AC113" s="472" t="str">
        <f t="shared" si="47"/>
        <v>0</v>
      </c>
      <c r="AD113" s="472" t="str">
        <f t="shared" si="48"/>
        <v>0</v>
      </c>
      <c r="AE113" s="472" t="str">
        <f t="shared" si="49"/>
        <v>0</v>
      </c>
      <c r="AF113" s="472" t="str">
        <f t="shared" si="50"/>
        <v>0</v>
      </c>
      <c r="AG113" s="472" t="str">
        <f t="shared" si="51"/>
        <v>0</v>
      </c>
      <c r="AH113" s="472" t="str">
        <f t="shared" si="52"/>
        <v>0</v>
      </c>
      <c r="AI113" s="472" t="str">
        <f t="shared" si="53"/>
        <v>0</v>
      </c>
      <c r="AJ113" s="472" t="str">
        <f t="shared" si="54"/>
        <v>-</v>
      </c>
      <c r="AK113" s="472" t="str">
        <f t="shared" si="55"/>
        <v>-</v>
      </c>
      <c r="AL113" s="472">
        <f>'приложение 1.1 '!X115</f>
        <v>0</v>
      </c>
      <c r="AM113" s="472">
        <f>'приложение 1.1 '!Y115</f>
        <v>0</v>
      </c>
      <c r="AN113" s="472">
        <f>'приложение 1.1 '!Z115</f>
        <v>2.5824569999999998</v>
      </c>
      <c r="AO113" s="472">
        <f>'приложение 1.1 '!AA115</f>
        <v>0</v>
      </c>
      <c r="AP113" s="472"/>
      <c r="AQ113" s="472"/>
      <c r="AR113" s="472"/>
      <c r="AS113" s="472"/>
      <c r="AT113" s="472">
        <f>'приложение 1.1 '!W115</f>
        <v>0</v>
      </c>
      <c r="AU113" s="472">
        <f t="shared" si="56"/>
        <v>2.5824569999999998</v>
      </c>
    </row>
    <row r="114" spans="1:47" s="53" customFormat="1" ht="31.5">
      <c r="A114" s="369" t="str">
        <f>'приложение 1.1 '!A116</f>
        <v>1.1.3.96</v>
      </c>
      <c r="B114" s="431" t="str">
        <f>'приложение 1.1 '!B116</f>
        <v>Реконструкция ТП - 374 (замена оборудования РУ-10кВ, РУ-0,4кВ, замена 2ТМГ-630кВА)</v>
      </c>
      <c r="C114" s="447" t="str">
        <f>IF('приложение 1.1 '!G116=2018,'приложение 1.1 '!E116,"-")</f>
        <v>-</v>
      </c>
      <c r="D114" s="447" t="str">
        <f>IF('приложение 1.1 '!G116=2018,'приложение 1.1 '!D116,"-")</f>
        <v>-</v>
      </c>
      <c r="E114" s="447" t="str">
        <f>IF('приложение 1.1 '!G116=2019,'приложение 1.1 '!E116,"-")</f>
        <v>-</v>
      </c>
      <c r="F114" s="447" t="str">
        <f>IF('приложение 1.1 '!G116=2019,'приложение 1.1 '!D116,"-")</f>
        <v>-</v>
      </c>
      <c r="G114" s="447" t="str">
        <f>IF('приложение 1.1 '!G116=2020,'приложение 1.1 '!E116,"-")</f>
        <v>-</v>
      </c>
      <c r="H114" s="447" t="str">
        <f>IF('приложение 1.1 '!G116=2020,'приложение 1.1 '!D116,"-")</f>
        <v>-</v>
      </c>
      <c r="I114" s="447">
        <f>IF('приложение 1.1 '!G116=2021,'приложение 1.1 '!E116,"-")</f>
        <v>1.26</v>
      </c>
      <c r="J114" s="447">
        <f>IF('приложение 1.1 '!G116=2021,'приложение 1.1 '!D116,"-")</f>
        <v>0</v>
      </c>
      <c r="K114" s="447" t="str">
        <f>IF('приложение 1.1 '!G116=2022,'приложение 1.1 '!E116,"-")</f>
        <v>-</v>
      </c>
      <c r="L114" s="447" t="str">
        <f>IF('приложение 1.1 '!G116=2022,'приложение 1.1 '!D116,"-")</f>
        <v>-</v>
      </c>
      <c r="M114" s="447">
        <f t="shared" si="32"/>
        <v>1.26</v>
      </c>
      <c r="N114" s="447">
        <f t="shared" si="33"/>
        <v>0</v>
      </c>
      <c r="O114" s="447" t="str">
        <f t="shared" si="34"/>
        <v>-</v>
      </c>
      <c r="P114" s="447" t="str">
        <f t="shared" si="35"/>
        <v>-</v>
      </c>
      <c r="Q114" s="447" t="str">
        <f t="shared" si="36"/>
        <v>-</v>
      </c>
      <c r="R114" s="447" t="str">
        <f t="shared" si="37"/>
        <v>-</v>
      </c>
      <c r="S114" s="447" t="str">
        <f t="shared" si="38"/>
        <v>-</v>
      </c>
      <c r="T114" s="447" t="str">
        <f t="shared" si="39"/>
        <v>-</v>
      </c>
      <c r="U114" s="447">
        <f t="shared" si="40"/>
        <v>1.26</v>
      </c>
      <c r="V114" s="447">
        <f t="shared" si="41"/>
        <v>0</v>
      </c>
      <c r="W114" s="447" t="str">
        <f t="shared" si="42"/>
        <v>-</v>
      </c>
      <c r="X114" s="447" t="str">
        <f t="shared" si="43"/>
        <v>-</v>
      </c>
      <c r="Y114" s="447">
        <f t="shared" si="44"/>
        <v>1.26</v>
      </c>
      <c r="Z114" s="464">
        <f t="shared" si="45"/>
        <v>0</v>
      </c>
      <c r="AA114" s="472">
        <f>'приложение 1.1 '!H116</f>
        <v>3.2265450000000002</v>
      </c>
      <c r="AB114" s="472" t="str">
        <f t="shared" si="46"/>
        <v>0</v>
      </c>
      <c r="AC114" s="472" t="str">
        <f t="shared" si="47"/>
        <v>0</v>
      </c>
      <c r="AD114" s="472" t="str">
        <f t="shared" si="48"/>
        <v>0</v>
      </c>
      <c r="AE114" s="472" t="str">
        <f t="shared" si="49"/>
        <v>0</v>
      </c>
      <c r="AF114" s="472" t="str">
        <f t="shared" si="50"/>
        <v>0</v>
      </c>
      <c r="AG114" s="472" t="str">
        <f t="shared" si="51"/>
        <v>0</v>
      </c>
      <c r="AH114" s="472" t="str">
        <f t="shared" si="52"/>
        <v>0</v>
      </c>
      <c r="AI114" s="472" t="str">
        <f t="shared" si="53"/>
        <v>0</v>
      </c>
      <c r="AJ114" s="472" t="str">
        <f t="shared" si="54"/>
        <v>-</v>
      </c>
      <c r="AK114" s="472" t="str">
        <f t="shared" si="55"/>
        <v>-</v>
      </c>
      <c r="AL114" s="472">
        <f>'приложение 1.1 '!X116</f>
        <v>0</v>
      </c>
      <c r="AM114" s="472">
        <f>'приложение 1.1 '!Y116</f>
        <v>0</v>
      </c>
      <c r="AN114" s="472">
        <f>'приложение 1.1 '!Z116</f>
        <v>3.2265450000000002</v>
      </c>
      <c r="AO114" s="472">
        <f>'приложение 1.1 '!AA116</f>
        <v>0</v>
      </c>
      <c r="AP114" s="472"/>
      <c r="AQ114" s="472"/>
      <c r="AR114" s="472"/>
      <c r="AS114" s="472"/>
      <c r="AT114" s="472">
        <f>'приложение 1.1 '!W116</f>
        <v>0</v>
      </c>
      <c r="AU114" s="472">
        <f t="shared" si="56"/>
        <v>3.2265450000000002</v>
      </c>
    </row>
    <row r="115" spans="1:47" s="53" customFormat="1" ht="31.5">
      <c r="A115" s="369" t="str">
        <f>'приложение 1.1 '!A117</f>
        <v>1.1.3.97</v>
      </c>
      <c r="B115" s="431" t="str">
        <f>'приложение 1.1 '!B117</f>
        <v>Реконструкция ТП - 375  (замена оборудования РУ-10кВ, РУ-0,4кВ, замена 2ТМГ-630кВА)</v>
      </c>
      <c r="C115" s="447" t="str">
        <f>IF('приложение 1.1 '!G117=2018,'приложение 1.1 '!E117,"-")</f>
        <v>-</v>
      </c>
      <c r="D115" s="447" t="str">
        <f>IF('приложение 1.1 '!G117=2018,'приложение 1.1 '!D117,"-")</f>
        <v>-</v>
      </c>
      <c r="E115" s="447" t="str">
        <f>IF('приложение 1.1 '!G117=2019,'приложение 1.1 '!E117,"-")</f>
        <v>-</v>
      </c>
      <c r="F115" s="447" t="str">
        <f>IF('приложение 1.1 '!G117=2019,'приложение 1.1 '!D117,"-")</f>
        <v>-</v>
      </c>
      <c r="G115" s="447" t="str">
        <f>IF('приложение 1.1 '!G117=2020,'приложение 1.1 '!E117,"-")</f>
        <v>-</v>
      </c>
      <c r="H115" s="447" t="str">
        <f>IF('приложение 1.1 '!G117=2020,'приложение 1.1 '!D117,"-")</f>
        <v>-</v>
      </c>
      <c r="I115" s="447">
        <f>IF('приложение 1.1 '!G117=2021,'приложение 1.1 '!E117,"-")</f>
        <v>2.5</v>
      </c>
      <c r="J115" s="447">
        <f>IF('приложение 1.1 '!G117=2021,'приложение 1.1 '!D117,"-")</f>
        <v>0</v>
      </c>
      <c r="K115" s="447" t="str">
        <f>IF('приложение 1.1 '!G117=2022,'приложение 1.1 '!E117,"-")</f>
        <v>-</v>
      </c>
      <c r="L115" s="447" t="str">
        <f>IF('приложение 1.1 '!G117=2022,'приложение 1.1 '!D117,"-")</f>
        <v>-</v>
      </c>
      <c r="M115" s="447">
        <f t="shared" si="32"/>
        <v>2.5</v>
      </c>
      <c r="N115" s="447">
        <f t="shared" si="33"/>
        <v>0</v>
      </c>
      <c r="O115" s="447" t="str">
        <f t="shared" si="34"/>
        <v>-</v>
      </c>
      <c r="P115" s="447" t="str">
        <f t="shared" si="35"/>
        <v>-</v>
      </c>
      <c r="Q115" s="447" t="str">
        <f t="shared" si="36"/>
        <v>-</v>
      </c>
      <c r="R115" s="447" t="str">
        <f t="shared" si="37"/>
        <v>-</v>
      </c>
      <c r="S115" s="447" t="str">
        <f t="shared" si="38"/>
        <v>-</v>
      </c>
      <c r="T115" s="447" t="str">
        <f t="shared" si="39"/>
        <v>-</v>
      </c>
      <c r="U115" s="447">
        <f t="shared" si="40"/>
        <v>2.5</v>
      </c>
      <c r="V115" s="447">
        <f t="shared" si="41"/>
        <v>0</v>
      </c>
      <c r="W115" s="447" t="str">
        <f t="shared" si="42"/>
        <v>-</v>
      </c>
      <c r="X115" s="447" t="str">
        <f t="shared" si="43"/>
        <v>-</v>
      </c>
      <c r="Y115" s="447">
        <f t="shared" si="44"/>
        <v>2.5</v>
      </c>
      <c r="Z115" s="464">
        <f t="shared" si="45"/>
        <v>0</v>
      </c>
      <c r="AA115" s="472">
        <f>'приложение 1.1 '!H117</f>
        <v>5.8199530000000008</v>
      </c>
      <c r="AB115" s="472" t="str">
        <f t="shared" si="46"/>
        <v>0</v>
      </c>
      <c r="AC115" s="472" t="str">
        <f t="shared" si="47"/>
        <v>0</v>
      </c>
      <c r="AD115" s="472" t="str">
        <f t="shared" si="48"/>
        <v>0</v>
      </c>
      <c r="AE115" s="472" t="str">
        <f t="shared" si="49"/>
        <v>0</v>
      </c>
      <c r="AF115" s="472" t="str">
        <f t="shared" si="50"/>
        <v>0</v>
      </c>
      <c r="AG115" s="472" t="str">
        <f t="shared" si="51"/>
        <v>0</v>
      </c>
      <c r="AH115" s="472" t="str">
        <f t="shared" si="52"/>
        <v>0</v>
      </c>
      <c r="AI115" s="472" t="str">
        <f t="shared" si="53"/>
        <v>0</v>
      </c>
      <c r="AJ115" s="472" t="str">
        <f t="shared" si="54"/>
        <v>-</v>
      </c>
      <c r="AK115" s="472" t="str">
        <f t="shared" si="55"/>
        <v>-</v>
      </c>
      <c r="AL115" s="472">
        <f>'приложение 1.1 '!X117</f>
        <v>0</v>
      </c>
      <c r="AM115" s="472">
        <f>'приложение 1.1 '!Y117</f>
        <v>0</v>
      </c>
      <c r="AN115" s="472">
        <f>'приложение 1.1 '!Z117</f>
        <v>5.8199530000000008</v>
      </c>
      <c r="AO115" s="472">
        <f>'приложение 1.1 '!AA117</f>
        <v>0</v>
      </c>
      <c r="AP115" s="472"/>
      <c r="AQ115" s="472"/>
      <c r="AR115" s="472"/>
      <c r="AS115" s="472"/>
      <c r="AT115" s="472">
        <f>'приложение 1.1 '!W117</f>
        <v>0</v>
      </c>
      <c r="AU115" s="472">
        <f t="shared" si="56"/>
        <v>5.8199530000000008</v>
      </c>
    </row>
    <row r="116" spans="1:47" s="53" customFormat="1" ht="31.5">
      <c r="A116" s="369" t="str">
        <f>'приложение 1.1 '!A118</f>
        <v>1.1.3.98</v>
      </c>
      <c r="B116" s="431" t="str">
        <f>'приложение 1.1 '!B118</f>
        <v>Реконструкция ТП - 378 (замена оборудования РУ-10кВ, РУ-0,4кВ, замена 2ТМГ-1000кВА)</v>
      </c>
      <c r="C116" s="447" t="str">
        <f>IF('приложение 1.1 '!G118=2018,'приложение 1.1 '!E118,"-")</f>
        <v>-</v>
      </c>
      <c r="D116" s="447" t="str">
        <f>IF('приложение 1.1 '!G118=2018,'приложение 1.1 '!D118,"-")</f>
        <v>-</v>
      </c>
      <c r="E116" s="447" t="str">
        <f>IF('приложение 1.1 '!G118=2019,'приложение 1.1 '!E118,"-")</f>
        <v>-</v>
      </c>
      <c r="F116" s="447" t="str">
        <f>IF('приложение 1.1 '!G118=2019,'приложение 1.1 '!D118,"-")</f>
        <v>-</v>
      </c>
      <c r="G116" s="447" t="str">
        <f>IF('приложение 1.1 '!G118=2020,'приложение 1.1 '!E118,"-")</f>
        <v>-</v>
      </c>
      <c r="H116" s="447" t="str">
        <f>IF('приложение 1.1 '!G118=2020,'приложение 1.1 '!D118,"-")</f>
        <v>-</v>
      </c>
      <c r="I116" s="447" t="str">
        <f>IF('приложение 1.1 '!G118=2021,'приложение 1.1 '!E118,"-")</f>
        <v>-</v>
      </c>
      <c r="J116" s="447" t="str">
        <f>IF('приложение 1.1 '!G118=2021,'приложение 1.1 '!D118,"-")</f>
        <v>-</v>
      </c>
      <c r="K116" s="447">
        <f>IF('приложение 1.1 '!G118=2022,'приложение 1.1 '!E118,"-")</f>
        <v>2</v>
      </c>
      <c r="L116" s="447">
        <f>IF('приложение 1.1 '!G118=2022,'приложение 1.1 '!D118,"-")</f>
        <v>0</v>
      </c>
      <c r="M116" s="447">
        <f t="shared" si="32"/>
        <v>2</v>
      </c>
      <c r="N116" s="447">
        <f t="shared" si="33"/>
        <v>0</v>
      </c>
      <c r="O116" s="447" t="str">
        <f t="shared" si="34"/>
        <v>-</v>
      </c>
      <c r="P116" s="447" t="str">
        <f t="shared" si="35"/>
        <v>-</v>
      </c>
      <c r="Q116" s="447" t="str">
        <f t="shared" si="36"/>
        <v>-</v>
      </c>
      <c r="R116" s="447" t="str">
        <f t="shared" si="37"/>
        <v>-</v>
      </c>
      <c r="S116" s="447" t="str">
        <f t="shared" si="38"/>
        <v>-</v>
      </c>
      <c r="T116" s="447" t="str">
        <f t="shared" si="39"/>
        <v>-</v>
      </c>
      <c r="U116" s="447" t="str">
        <f t="shared" si="40"/>
        <v>-</v>
      </c>
      <c r="V116" s="447" t="str">
        <f t="shared" si="41"/>
        <v>-</v>
      </c>
      <c r="W116" s="447">
        <f t="shared" si="42"/>
        <v>2</v>
      </c>
      <c r="X116" s="447">
        <f t="shared" si="43"/>
        <v>0</v>
      </c>
      <c r="Y116" s="447">
        <f t="shared" si="44"/>
        <v>2</v>
      </c>
      <c r="Z116" s="464">
        <f t="shared" si="45"/>
        <v>0</v>
      </c>
      <c r="AA116" s="472">
        <f>'приложение 1.1 '!H118</f>
        <v>4.2084970000000004</v>
      </c>
      <c r="AB116" s="472" t="str">
        <f t="shared" si="46"/>
        <v>0</v>
      </c>
      <c r="AC116" s="472" t="str">
        <f t="shared" si="47"/>
        <v>0</v>
      </c>
      <c r="AD116" s="472" t="str">
        <f t="shared" si="48"/>
        <v>0</v>
      </c>
      <c r="AE116" s="472" t="str">
        <f t="shared" si="49"/>
        <v>0</v>
      </c>
      <c r="AF116" s="472" t="str">
        <f t="shared" si="50"/>
        <v>0</v>
      </c>
      <c r="AG116" s="472" t="str">
        <f t="shared" si="51"/>
        <v>0</v>
      </c>
      <c r="AH116" s="472" t="str">
        <f t="shared" si="52"/>
        <v>0</v>
      </c>
      <c r="AI116" s="472" t="str">
        <f t="shared" si="53"/>
        <v>0</v>
      </c>
      <c r="AJ116" s="472" t="str">
        <f t="shared" si="54"/>
        <v>-</v>
      </c>
      <c r="AK116" s="472" t="str">
        <f t="shared" si="55"/>
        <v>-</v>
      </c>
      <c r="AL116" s="472">
        <f>'приложение 1.1 '!X118</f>
        <v>0</v>
      </c>
      <c r="AM116" s="472">
        <f>'приложение 1.1 '!Y118</f>
        <v>0</v>
      </c>
      <c r="AN116" s="472">
        <f>'приложение 1.1 '!Z118</f>
        <v>0</v>
      </c>
      <c r="AO116" s="472">
        <f>'приложение 1.1 '!AA118</f>
        <v>4.2084970000000004</v>
      </c>
      <c r="AP116" s="472"/>
      <c r="AQ116" s="472"/>
      <c r="AR116" s="472"/>
      <c r="AS116" s="472"/>
      <c r="AT116" s="472">
        <f>'приложение 1.1 '!W118</f>
        <v>0</v>
      </c>
      <c r="AU116" s="472">
        <f t="shared" si="56"/>
        <v>4.2084970000000004</v>
      </c>
    </row>
    <row r="117" spans="1:47" s="53" customFormat="1" ht="31.5">
      <c r="A117" s="369" t="str">
        <f>'приложение 1.1 '!A119</f>
        <v>1.1.3.99</v>
      </c>
      <c r="B117" s="431" t="str">
        <f>'приложение 1.1 '!B119</f>
        <v>Реконструкция ТП - 379 (замена оборудования РУ-10кВ, РУ-0,4кВ, замена 2ТМГ-1000кВА)</v>
      </c>
      <c r="C117" s="447" t="str">
        <f>IF('приложение 1.1 '!G119=2018,'приложение 1.1 '!E119,"-")</f>
        <v>-</v>
      </c>
      <c r="D117" s="447" t="str">
        <f>IF('приложение 1.1 '!G119=2018,'приложение 1.1 '!D119,"-")</f>
        <v>-</v>
      </c>
      <c r="E117" s="447" t="str">
        <f>IF('приложение 1.1 '!G119=2019,'приложение 1.1 '!E119,"-")</f>
        <v>-</v>
      </c>
      <c r="F117" s="447" t="str">
        <f>IF('приложение 1.1 '!G119=2019,'приложение 1.1 '!D119,"-")</f>
        <v>-</v>
      </c>
      <c r="G117" s="447" t="str">
        <f>IF('приложение 1.1 '!G119=2020,'приложение 1.1 '!E119,"-")</f>
        <v>-</v>
      </c>
      <c r="H117" s="447" t="str">
        <f>IF('приложение 1.1 '!G119=2020,'приложение 1.1 '!D119,"-")</f>
        <v>-</v>
      </c>
      <c r="I117" s="447">
        <f>IF('приложение 1.1 '!G119=2021,'приложение 1.1 '!E119,"-")</f>
        <v>2</v>
      </c>
      <c r="J117" s="447">
        <f>IF('приложение 1.1 '!G119=2021,'приложение 1.1 '!D119,"-")</f>
        <v>0</v>
      </c>
      <c r="K117" s="447" t="str">
        <f>IF('приложение 1.1 '!G119=2022,'приложение 1.1 '!E119,"-")</f>
        <v>-</v>
      </c>
      <c r="L117" s="447" t="str">
        <f>IF('приложение 1.1 '!G119=2022,'приложение 1.1 '!D119,"-")</f>
        <v>-</v>
      </c>
      <c r="M117" s="447">
        <f t="shared" si="32"/>
        <v>2</v>
      </c>
      <c r="N117" s="447">
        <f t="shared" si="33"/>
        <v>0</v>
      </c>
      <c r="O117" s="447" t="str">
        <f t="shared" si="34"/>
        <v>-</v>
      </c>
      <c r="P117" s="447" t="str">
        <f t="shared" si="35"/>
        <v>-</v>
      </c>
      <c r="Q117" s="447" t="str">
        <f t="shared" si="36"/>
        <v>-</v>
      </c>
      <c r="R117" s="447" t="str">
        <f t="shared" si="37"/>
        <v>-</v>
      </c>
      <c r="S117" s="447" t="str">
        <f t="shared" si="38"/>
        <v>-</v>
      </c>
      <c r="T117" s="447" t="str">
        <f t="shared" si="39"/>
        <v>-</v>
      </c>
      <c r="U117" s="447">
        <f t="shared" si="40"/>
        <v>2</v>
      </c>
      <c r="V117" s="447">
        <f t="shared" si="41"/>
        <v>0</v>
      </c>
      <c r="W117" s="447" t="str">
        <f t="shared" si="42"/>
        <v>-</v>
      </c>
      <c r="X117" s="447" t="str">
        <f t="shared" si="43"/>
        <v>-</v>
      </c>
      <c r="Y117" s="447">
        <f t="shared" si="44"/>
        <v>2</v>
      </c>
      <c r="Z117" s="464">
        <f t="shared" si="45"/>
        <v>0</v>
      </c>
      <c r="AA117" s="472">
        <f>'приложение 1.1 '!H119</f>
        <v>4.7760169999999995</v>
      </c>
      <c r="AB117" s="472" t="str">
        <f t="shared" si="46"/>
        <v>0</v>
      </c>
      <c r="AC117" s="472" t="str">
        <f t="shared" si="47"/>
        <v>0</v>
      </c>
      <c r="AD117" s="472" t="str">
        <f t="shared" si="48"/>
        <v>0</v>
      </c>
      <c r="AE117" s="472" t="str">
        <f t="shared" si="49"/>
        <v>0</v>
      </c>
      <c r="AF117" s="472" t="str">
        <f t="shared" si="50"/>
        <v>0</v>
      </c>
      <c r="AG117" s="472" t="str">
        <f t="shared" si="51"/>
        <v>0</v>
      </c>
      <c r="AH117" s="472" t="str">
        <f t="shared" si="52"/>
        <v>0</v>
      </c>
      <c r="AI117" s="472" t="str">
        <f t="shared" si="53"/>
        <v>0</v>
      </c>
      <c r="AJ117" s="472" t="str">
        <f t="shared" si="54"/>
        <v>-</v>
      </c>
      <c r="AK117" s="472" t="str">
        <f t="shared" si="55"/>
        <v>-</v>
      </c>
      <c r="AL117" s="472">
        <f>'приложение 1.1 '!X119</f>
        <v>0</v>
      </c>
      <c r="AM117" s="472">
        <f>'приложение 1.1 '!Y119</f>
        <v>0</v>
      </c>
      <c r="AN117" s="472">
        <f>'приложение 1.1 '!Z119</f>
        <v>4.7760169999999995</v>
      </c>
      <c r="AO117" s="472">
        <f>'приложение 1.1 '!AA119</f>
        <v>0</v>
      </c>
      <c r="AP117" s="472"/>
      <c r="AQ117" s="472"/>
      <c r="AR117" s="472"/>
      <c r="AS117" s="472"/>
      <c r="AT117" s="472">
        <f>'приложение 1.1 '!W119</f>
        <v>0</v>
      </c>
      <c r="AU117" s="472">
        <f t="shared" si="56"/>
        <v>4.7760169999999995</v>
      </c>
    </row>
    <row r="118" spans="1:47" s="53" customFormat="1" ht="31.5">
      <c r="A118" s="369" t="str">
        <f>'приложение 1.1 '!A120</f>
        <v>1.1.3.100</v>
      </c>
      <c r="B118" s="431" t="str">
        <f>'приложение 1.1 '!B120</f>
        <v>Реконструкция ТП - 380  (замена оборудования РУ-10кВ, РУ-0,4кВ, замена 2ТМГ-1000кВА)</v>
      </c>
      <c r="C118" s="447" t="str">
        <f>IF('приложение 1.1 '!G120=2018,'приложение 1.1 '!E120,"-")</f>
        <v>-</v>
      </c>
      <c r="D118" s="447" t="str">
        <f>IF('приложение 1.1 '!G120=2018,'приложение 1.1 '!D120,"-")</f>
        <v>-</v>
      </c>
      <c r="E118" s="447" t="str">
        <f>IF('приложение 1.1 '!G120=2019,'приложение 1.1 '!E120,"-")</f>
        <v>-</v>
      </c>
      <c r="F118" s="447" t="str">
        <f>IF('приложение 1.1 '!G120=2019,'приложение 1.1 '!D120,"-")</f>
        <v>-</v>
      </c>
      <c r="G118" s="447" t="str">
        <f>IF('приложение 1.1 '!G120=2020,'приложение 1.1 '!E120,"-")</f>
        <v>-</v>
      </c>
      <c r="H118" s="447" t="str">
        <f>IF('приложение 1.1 '!G120=2020,'приложение 1.1 '!D120,"-")</f>
        <v>-</v>
      </c>
      <c r="I118" s="447">
        <f>IF('приложение 1.1 '!G120=2021,'приложение 1.1 '!E120,"-")</f>
        <v>2</v>
      </c>
      <c r="J118" s="447">
        <f>IF('приложение 1.1 '!G120=2021,'приложение 1.1 '!D120,"-")</f>
        <v>0</v>
      </c>
      <c r="K118" s="447" t="str">
        <f>IF('приложение 1.1 '!G120=2022,'приложение 1.1 '!E120,"-")</f>
        <v>-</v>
      </c>
      <c r="L118" s="447" t="str">
        <f>IF('приложение 1.1 '!G120=2022,'приложение 1.1 '!D120,"-")</f>
        <v>-</v>
      </c>
      <c r="M118" s="447">
        <f t="shared" si="32"/>
        <v>2</v>
      </c>
      <c r="N118" s="447">
        <f t="shared" si="33"/>
        <v>0</v>
      </c>
      <c r="O118" s="447" t="str">
        <f t="shared" si="34"/>
        <v>-</v>
      </c>
      <c r="P118" s="447" t="str">
        <f t="shared" si="35"/>
        <v>-</v>
      </c>
      <c r="Q118" s="447" t="str">
        <f t="shared" si="36"/>
        <v>-</v>
      </c>
      <c r="R118" s="447" t="str">
        <f t="shared" si="37"/>
        <v>-</v>
      </c>
      <c r="S118" s="447" t="str">
        <f t="shared" si="38"/>
        <v>-</v>
      </c>
      <c r="T118" s="447" t="str">
        <f t="shared" si="39"/>
        <v>-</v>
      </c>
      <c r="U118" s="447">
        <f t="shared" si="40"/>
        <v>2</v>
      </c>
      <c r="V118" s="447">
        <f t="shared" si="41"/>
        <v>0</v>
      </c>
      <c r="W118" s="447" t="str">
        <f t="shared" si="42"/>
        <v>-</v>
      </c>
      <c r="X118" s="447" t="str">
        <f t="shared" si="43"/>
        <v>-</v>
      </c>
      <c r="Y118" s="447">
        <f t="shared" si="44"/>
        <v>2</v>
      </c>
      <c r="Z118" s="464">
        <f t="shared" si="45"/>
        <v>0</v>
      </c>
      <c r="AA118" s="472">
        <f>'приложение 1.1 '!H120</f>
        <v>4.7760169999999995</v>
      </c>
      <c r="AB118" s="472" t="str">
        <f t="shared" si="46"/>
        <v>0</v>
      </c>
      <c r="AC118" s="472" t="str">
        <f t="shared" si="47"/>
        <v>0</v>
      </c>
      <c r="AD118" s="472" t="str">
        <f t="shared" si="48"/>
        <v>0</v>
      </c>
      <c r="AE118" s="472" t="str">
        <f t="shared" si="49"/>
        <v>0</v>
      </c>
      <c r="AF118" s="472" t="str">
        <f t="shared" si="50"/>
        <v>0</v>
      </c>
      <c r="AG118" s="472" t="str">
        <f t="shared" si="51"/>
        <v>0</v>
      </c>
      <c r="AH118" s="472" t="str">
        <f t="shared" si="52"/>
        <v>0</v>
      </c>
      <c r="AI118" s="472" t="str">
        <f t="shared" si="53"/>
        <v>0</v>
      </c>
      <c r="AJ118" s="472" t="str">
        <f t="shared" si="54"/>
        <v>-</v>
      </c>
      <c r="AK118" s="472" t="str">
        <f t="shared" si="55"/>
        <v>-</v>
      </c>
      <c r="AL118" s="472">
        <f>'приложение 1.1 '!X120</f>
        <v>0</v>
      </c>
      <c r="AM118" s="472">
        <f>'приложение 1.1 '!Y120</f>
        <v>0</v>
      </c>
      <c r="AN118" s="472">
        <f>'приложение 1.1 '!Z120</f>
        <v>4.7760169999999995</v>
      </c>
      <c r="AO118" s="472">
        <f>'приложение 1.1 '!AA120</f>
        <v>0</v>
      </c>
      <c r="AP118" s="472"/>
      <c r="AQ118" s="472"/>
      <c r="AR118" s="472"/>
      <c r="AS118" s="472"/>
      <c r="AT118" s="472">
        <f>'приложение 1.1 '!W120</f>
        <v>0</v>
      </c>
      <c r="AU118" s="472">
        <f t="shared" si="56"/>
        <v>4.7760169999999995</v>
      </c>
    </row>
    <row r="119" spans="1:47" s="53" customFormat="1" ht="31.5">
      <c r="A119" s="369" t="str">
        <f>'приложение 1.1 '!A121</f>
        <v>1.1.3.101</v>
      </c>
      <c r="B119" s="431" t="str">
        <f>'приложение 1.1 '!B121</f>
        <v>Реконструкция ТП - 382 (замена оборудования РУ-10кВ, РУ-0,4кВ, замена 2ТМГ-630кВА)</v>
      </c>
      <c r="C119" s="447" t="str">
        <f>IF('приложение 1.1 '!G121=2018,'приложение 1.1 '!E121,"-")</f>
        <v>-</v>
      </c>
      <c r="D119" s="447" t="str">
        <f>IF('приложение 1.1 '!G121=2018,'приложение 1.1 '!D121,"-")</f>
        <v>-</v>
      </c>
      <c r="E119" s="447" t="str">
        <f>IF('приложение 1.1 '!G121=2019,'приложение 1.1 '!E121,"-")</f>
        <v>-</v>
      </c>
      <c r="F119" s="447" t="str">
        <f>IF('приложение 1.1 '!G121=2019,'приложение 1.1 '!D121,"-")</f>
        <v>-</v>
      </c>
      <c r="G119" s="447" t="str">
        <f>IF('приложение 1.1 '!G121=2020,'приложение 1.1 '!E121,"-")</f>
        <v>-</v>
      </c>
      <c r="H119" s="447" t="str">
        <f>IF('приложение 1.1 '!G121=2020,'приложение 1.1 '!D121,"-")</f>
        <v>-</v>
      </c>
      <c r="I119" s="447">
        <f>IF('приложение 1.1 '!G121=2021,'приложение 1.1 '!E121,"-")</f>
        <v>1.26</v>
      </c>
      <c r="J119" s="447">
        <f>IF('приложение 1.1 '!G121=2021,'приложение 1.1 '!D121,"-")</f>
        <v>0</v>
      </c>
      <c r="K119" s="447" t="str">
        <f>IF('приложение 1.1 '!G121=2022,'приложение 1.1 '!E121,"-")</f>
        <v>-</v>
      </c>
      <c r="L119" s="447" t="str">
        <f>IF('приложение 1.1 '!G121=2022,'приложение 1.1 '!D121,"-")</f>
        <v>-</v>
      </c>
      <c r="M119" s="447">
        <f t="shared" si="32"/>
        <v>1.26</v>
      </c>
      <c r="N119" s="447">
        <f t="shared" si="33"/>
        <v>0</v>
      </c>
      <c r="O119" s="447" t="str">
        <f t="shared" si="34"/>
        <v>-</v>
      </c>
      <c r="P119" s="447" t="str">
        <f t="shared" si="35"/>
        <v>-</v>
      </c>
      <c r="Q119" s="447" t="str">
        <f t="shared" si="36"/>
        <v>-</v>
      </c>
      <c r="R119" s="447" t="str">
        <f t="shared" si="37"/>
        <v>-</v>
      </c>
      <c r="S119" s="447" t="str">
        <f t="shared" si="38"/>
        <v>-</v>
      </c>
      <c r="T119" s="447" t="str">
        <f t="shared" si="39"/>
        <v>-</v>
      </c>
      <c r="U119" s="447">
        <f t="shared" si="40"/>
        <v>1.26</v>
      </c>
      <c r="V119" s="447">
        <f t="shared" si="41"/>
        <v>0</v>
      </c>
      <c r="W119" s="447" t="str">
        <f t="shared" si="42"/>
        <v>-</v>
      </c>
      <c r="X119" s="447" t="str">
        <f t="shared" si="43"/>
        <v>-</v>
      </c>
      <c r="Y119" s="447">
        <f t="shared" si="44"/>
        <v>1.26</v>
      </c>
      <c r="Z119" s="464">
        <f t="shared" si="45"/>
        <v>0</v>
      </c>
      <c r="AA119" s="472">
        <f>'приложение 1.1 '!H121</f>
        <v>3.2042139999999999</v>
      </c>
      <c r="AB119" s="472" t="str">
        <f t="shared" si="46"/>
        <v>0</v>
      </c>
      <c r="AC119" s="472" t="str">
        <f t="shared" si="47"/>
        <v>0</v>
      </c>
      <c r="AD119" s="472" t="str">
        <f t="shared" si="48"/>
        <v>0</v>
      </c>
      <c r="AE119" s="472" t="str">
        <f t="shared" si="49"/>
        <v>0</v>
      </c>
      <c r="AF119" s="472" t="str">
        <f t="shared" si="50"/>
        <v>0</v>
      </c>
      <c r="AG119" s="472" t="str">
        <f t="shared" si="51"/>
        <v>0</v>
      </c>
      <c r="AH119" s="472" t="str">
        <f t="shared" si="52"/>
        <v>0</v>
      </c>
      <c r="AI119" s="472" t="str">
        <f t="shared" si="53"/>
        <v>0</v>
      </c>
      <c r="AJ119" s="472" t="str">
        <f t="shared" si="54"/>
        <v>-</v>
      </c>
      <c r="AK119" s="472" t="str">
        <f t="shared" si="55"/>
        <v>-</v>
      </c>
      <c r="AL119" s="472">
        <f>'приложение 1.1 '!X121</f>
        <v>0</v>
      </c>
      <c r="AM119" s="472">
        <f>'приложение 1.1 '!Y121</f>
        <v>0</v>
      </c>
      <c r="AN119" s="472">
        <f>'приложение 1.1 '!Z121</f>
        <v>3.2042139999999999</v>
      </c>
      <c r="AO119" s="472">
        <f>'приложение 1.1 '!AA121</f>
        <v>0</v>
      </c>
      <c r="AP119" s="472"/>
      <c r="AQ119" s="472"/>
      <c r="AR119" s="472"/>
      <c r="AS119" s="472"/>
      <c r="AT119" s="472">
        <f>'приложение 1.1 '!W121</f>
        <v>0</v>
      </c>
      <c r="AU119" s="472">
        <f t="shared" si="56"/>
        <v>3.2042139999999999</v>
      </c>
    </row>
    <row r="120" spans="1:47" s="53" customFormat="1" ht="31.5">
      <c r="A120" s="369" t="str">
        <f>'приложение 1.1 '!A122</f>
        <v>1.1.3.103</v>
      </c>
      <c r="B120" s="431" t="str">
        <f>'приложение 1.1 '!B122</f>
        <v>Реконструкция ТП - 392 (замена оборудования РУ-10кВ, РУ-0,4кВ, замена 2ТМГ-630кВА)</v>
      </c>
      <c r="C120" s="447" t="str">
        <f>IF('приложение 1.1 '!G122=2018,'приложение 1.1 '!E122,"-")</f>
        <v>-</v>
      </c>
      <c r="D120" s="447" t="str">
        <f>IF('приложение 1.1 '!G122=2018,'приложение 1.1 '!D122,"-")</f>
        <v>-</v>
      </c>
      <c r="E120" s="447" t="str">
        <f>IF('приложение 1.1 '!G122=2019,'приложение 1.1 '!E122,"-")</f>
        <v>-</v>
      </c>
      <c r="F120" s="447" t="str">
        <f>IF('приложение 1.1 '!G122=2019,'приложение 1.1 '!D122,"-")</f>
        <v>-</v>
      </c>
      <c r="G120" s="447" t="str">
        <f>IF('приложение 1.1 '!G122=2020,'приложение 1.1 '!E122,"-")</f>
        <v>-</v>
      </c>
      <c r="H120" s="447" t="str">
        <f>IF('приложение 1.1 '!G122=2020,'приложение 1.1 '!D122,"-")</f>
        <v>-</v>
      </c>
      <c r="I120" s="447">
        <f>IF('приложение 1.1 '!G122=2021,'приложение 1.1 '!E122,"-")</f>
        <v>1.03</v>
      </c>
      <c r="J120" s="447">
        <f>IF('приложение 1.1 '!G122=2021,'приложение 1.1 '!D122,"-")</f>
        <v>0</v>
      </c>
      <c r="K120" s="447" t="str">
        <f>IF('приложение 1.1 '!G122=2022,'приложение 1.1 '!E122,"-")</f>
        <v>-</v>
      </c>
      <c r="L120" s="447" t="str">
        <f>IF('приложение 1.1 '!G122=2022,'приложение 1.1 '!D122,"-")</f>
        <v>-</v>
      </c>
      <c r="M120" s="447">
        <f t="shared" si="32"/>
        <v>1.03</v>
      </c>
      <c r="N120" s="447">
        <f t="shared" si="33"/>
        <v>0</v>
      </c>
      <c r="O120" s="447" t="str">
        <f t="shared" si="34"/>
        <v>-</v>
      </c>
      <c r="P120" s="447" t="str">
        <f t="shared" si="35"/>
        <v>-</v>
      </c>
      <c r="Q120" s="447" t="str">
        <f t="shared" si="36"/>
        <v>-</v>
      </c>
      <c r="R120" s="447" t="str">
        <f t="shared" si="37"/>
        <v>-</v>
      </c>
      <c r="S120" s="447" t="str">
        <f t="shared" si="38"/>
        <v>-</v>
      </c>
      <c r="T120" s="447" t="str">
        <f t="shared" si="39"/>
        <v>-</v>
      </c>
      <c r="U120" s="447">
        <f t="shared" si="40"/>
        <v>1.03</v>
      </c>
      <c r="V120" s="447">
        <f t="shared" si="41"/>
        <v>0</v>
      </c>
      <c r="W120" s="447" t="str">
        <f t="shared" si="42"/>
        <v>-</v>
      </c>
      <c r="X120" s="447" t="str">
        <f t="shared" si="43"/>
        <v>-</v>
      </c>
      <c r="Y120" s="447">
        <f t="shared" si="44"/>
        <v>1.03</v>
      </c>
      <c r="Z120" s="464">
        <f t="shared" si="45"/>
        <v>0</v>
      </c>
      <c r="AA120" s="472">
        <f>'приложение 1.1 '!H122</f>
        <v>2.961179</v>
      </c>
      <c r="AB120" s="472" t="str">
        <f t="shared" si="46"/>
        <v>0</v>
      </c>
      <c r="AC120" s="472" t="str">
        <f t="shared" si="47"/>
        <v>0</v>
      </c>
      <c r="AD120" s="472" t="str">
        <f t="shared" si="48"/>
        <v>0</v>
      </c>
      <c r="AE120" s="472" t="str">
        <f t="shared" si="49"/>
        <v>0</v>
      </c>
      <c r="AF120" s="472" t="str">
        <f t="shared" si="50"/>
        <v>0</v>
      </c>
      <c r="AG120" s="472" t="str">
        <f t="shared" si="51"/>
        <v>0</v>
      </c>
      <c r="AH120" s="472" t="str">
        <f t="shared" si="52"/>
        <v>0</v>
      </c>
      <c r="AI120" s="472" t="str">
        <f t="shared" si="53"/>
        <v>0</v>
      </c>
      <c r="AJ120" s="472" t="str">
        <f t="shared" si="54"/>
        <v>-</v>
      </c>
      <c r="AK120" s="472" t="str">
        <f t="shared" si="55"/>
        <v>-</v>
      </c>
      <c r="AL120" s="472">
        <f>'приложение 1.1 '!X122</f>
        <v>0</v>
      </c>
      <c r="AM120" s="472">
        <f>'приложение 1.1 '!Y122</f>
        <v>0</v>
      </c>
      <c r="AN120" s="472">
        <f>'приложение 1.1 '!Z122</f>
        <v>2.961179</v>
      </c>
      <c r="AO120" s="472">
        <f>'приложение 1.1 '!AA122</f>
        <v>0</v>
      </c>
      <c r="AP120" s="472"/>
      <c r="AQ120" s="472"/>
      <c r="AR120" s="472"/>
      <c r="AS120" s="472"/>
      <c r="AT120" s="472">
        <f>'приложение 1.1 '!W122</f>
        <v>0</v>
      </c>
      <c r="AU120" s="472">
        <f t="shared" si="56"/>
        <v>2.961179</v>
      </c>
    </row>
    <row r="121" spans="1:47" s="53" customFormat="1" ht="31.5">
      <c r="A121" s="369" t="str">
        <f>'приложение 1.1 '!A123</f>
        <v>1.1.3.104</v>
      </c>
      <c r="B121" s="431" t="str">
        <f>'приложение 1.1 '!B123</f>
        <v>Реконструкция ТП - 389 (замена оборудования РУ-10кВ, РУ-0,4кВ, замена 2ТМГ-630кВА)</v>
      </c>
      <c r="C121" s="447" t="str">
        <f>IF('приложение 1.1 '!G123=2018,'приложение 1.1 '!E123,"-")</f>
        <v>-</v>
      </c>
      <c r="D121" s="447" t="str">
        <f>IF('приложение 1.1 '!G123=2018,'приложение 1.1 '!D123,"-")</f>
        <v>-</v>
      </c>
      <c r="E121" s="447" t="str">
        <f>IF('приложение 1.1 '!G123=2019,'приложение 1.1 '!E123,"-")</f>
        <v>-</v>
      </c>
      <c r="F121" s="447" t="str">
        <f>IF('приложение 1.1 '!G123=2019,'приложение 1.1 '!D123,"-")</f>
        <v>-</v>
      </c>
      <c r="G121" s="447" t="str">
        <f>IF('приложение 1.1 '!G123=2020,'приложение 1.1 '!E123,"-")</f>
        <v>-</v>
      </c>
      <c r="H121" s="447" t="str">
        <f>IF('приложение 1.1 '!G123=2020,'приложение 1.1 '!D123,"-")</f>
        <v>-</v>
      </c>
      <c r="I121" s="447">
        <f>IF('приложение 1.1 '!G123=2021,'приложение 1.1 '!E123,"-")</f>
        <v>1.26</v>
      </c>
      <c r="J121" s="447">
        <f>IF('приложение 1.1 '!G123=2021,'приложение 1.1 '!D123,"-")</f>
        <v>0</v>
      </c>
      <c r="K121" s="447" t="str">
        <f>IF('приложение 1.1 '!G123=2022,'приложение 1.1 '!E123,"-")</f>
        <v>-</v>
      </c>
      <c r="L121" s="447" t="str">
        <f>IF('приложение 1.1 '!G123=2022,'приложение 1.1 '!D123,"-")</f>
        <v>-</v>
      </c>
      <c r="M121" s="447">
        <f t="shared" si="32"/>
        <v>1.26</v>
      </c>
      <c r="N121" s="447">
        <f t="shared" si="33"/>
        <v>0</v>
      </c>
      <c r="O121" s="447" t="str">
        <f t="shared" si="34"/>
        <v>-</v>
      </c>
      <c r="P121" s="447" t="str">
        <f t="shared" si="35"/>
        <v>-</v>
      </c>
      <c r="Q121" s="447" t="str">
        <f t="shared" si="36"/>
        <v>-</v>
      </c>
      <c r="R121" s="447" t="str">
        <f t="shared" si="37"/>
        <v>-</v>
      </c>
      <c r="S121" s="447" t="str">
        <f t="shared" si="38"/>
        <v>-</v>
      </c>
      <c r="T121" s="447" t="str">
        <f t="shared" si="39"/>
        <v>-</v>
      </c>
      <c r="U121" s="447">
        <f t="shared" si="40"/>
        <v>1.26</v>
      </c>
      <c r="V121" s="447">
        <f t="shared" si="41"/>
        <v>0</v>
      </c>
      <c r="W121" s="447" t="str">
        <f t="shared" si="42"/>
        <v>-</v>
      </c>
      <c r="X121" s="447" t="str">
        <f t="shared" si="43"/>
        <v>-</v>
      </c>
      <c r="Y121" s="447">
        <f t="shared" si="44"/>
        <v>1.26</v>
      </c>
      <c r="Z121" s="464">
        <f t="shared" si="45"/>
        <v>0</v>
      </c>
      <c r="AA121" s="472">
        <f>'приложение 1.1 '!H123</f>
        <v>2.4751089999999998</v>
      </c>
      <c r="AB121" s="472" t="str">
        <f t="shared" si="46"/>
        <v>0</v>
      </c>
      <c r="AC121" s="472" t="str">
        <f t="shared" si="47"/>
        <v>0</v>
      </c>
      <c r="AD121" s="472" t="str">
        <f t="shared" si="48"/>
        <v>0</v>
      </c>
      <c r="AE121" s="472" t="str">
        <f t="shared" si="49"/>
        <v>0</v>
      </c>
      <c r="AF121" s="472" t="str">
        <f t="shared" si="50"/>
        <v>0</v>
      </c>
      <c r="AG121" s="472" t="str">
        <f t="shared" si="51"/>
        <v>0</v>
      </c>
      <c r="AH121" s="472" t="str">
        <f t="shared" si="52"/>
        <v>0</v>
      </c>
      <c r="AI121" s="472" t="str">
        <f t="shared" si="53"/>
        <v>0</v>
      </c>
      <c r="AJ121" s="472" t="str">
        <f t="shared" si="54"/>
        <v>-</v>
      </c>
      <c r="AK121" s="472" t="str">
        <f t="shared" si="55"/>
        <v>-</v>
      </c>
      <c r="AL121" s="472">
        <f>'приложение 1.1 '!X123</f>
        <v>0</v>
      </c>
      <c r="AM121" s="472">
        <f>'приложение 1.1 '!Y123</f>
        <v>0</v>
      </c>
      <c r="AN121" s="472">
        <f>'приложение 1.1 '!Z123</f>
        <v>2.4751089999999998</v>
      </c>
      <c r="AO121" s="472">
        <f>'приложение 1.1 '!AA123</f>
        <v>0</v>
      </c>
      <c r="AP121" s="472"/>
      <c r="AQ121" s="472"/>
      <c r="AR121" s="472"/>
      <c r="AS121" s="472"/>
      <c r="AT121" s="472">
        <f>'приложение 1.1 '!W123</f>
        <v>0</v>
      </c>
      <c r="AU121" s="472">
        <f t="shared" si="56"/>
        <v>2.4751089999999998</v>
      </c>
    </row>
    <row r="122" spans="1:47" s="53" customFormat="1" ht="31.5">
      <c r="A122" s="369" t="str">
        <f>'приложение 1.1 '!A124</f>
        <v>1.1.3.105</v>
      </c>
      <c r="B122" s="431" t="str">
        <f>'приложение 1.1 '!B124</f>
        <v>Реконструкция ТП - 390 (замена оборудования РУ-10кВ, РУ-0,4кВ, замена 2ТМГ-630кВА)</v>
      </c>
      <c r="C122" s="447" t="str">
        <f>IF('приложение 1.1 '!G124=2018,'приложение 1.1 '!E124,"-")</f>
        <v>-</v>
      </c>
      <c r="D122" s="447" t="str">
        <f>IF('приложение 1.1 '!G124=2018,'приложение 1.1 '!D124,"-")</f>
        <v>-</v>
      </c>
      <c r="E122" s="447" t="str">
        <f>IF('приложение 1.1 '!G124=2019,'приложение 1.1 '!E124,"-")</f>
        <v>-</v>
      </c>
      <c r="F122" s="447" t="str">
        <f>IF('приложение 1.1 '!G124=2019,'приложение 1.1 '!D124,"-")</f>
        <v>-</v>
      </c>
      <c r="G122" s="447" t="str">
        <f>IF('приложение 1.1 '!G124=2020,'приложение 1.1 '!E124,"-")</f>
        <v>-</v>
      </c>
      <c r="H122" s="447" t="str">
        <f>IF('приложение 1.1 '!G124=2020,'приложение 1.1 '!D124,"-")</f>
        <v>-</v>
      </c>
      <c r="I122" s="447">
        <f>IF('приложение 1.1 '!G124=2021,'приложение 1.1 '!E124,"-")</f>
        <v>1.26</v>
      </c>
      <c r="J122" s="447">
        <f>IF('приложение 1.1 '!G124=2021,'приложение 1.1 '!D124,"-")</f>
        <v>0</v>
      </c>
      <c r="K122" s="447" t="str">
        <f>IF('приложение 1.1 '!G124=2022,'приложение 1.1 '!E124,"-")</f>
        <v>-</v>
      </c>
      <c r="L122" s="447" t="str">
        <f>IF('приложение 1.1 '!G124=2022,'приложение 1.1 '!D124,"-")</f>
        <v>-</v>
      </c>
      <c r="M122" s="447">
        <f t="shared" si="32"/>
        <v>1.26</v>
      </c>
      <c r="N122" s="447">
        <f t="shared" si="33"/>
        <v>0</v>
      </c>
      <c r="O122" s="447" t="str">
        <f t="shared" si="34"/>
        <v>-</v>
      </c>
      <c r="P122" s="447" t="str">
        <f t="shared" si="35"/>
        <v>-</v>
      </c>
      <c r="Q122" s="447" t="str">
        <f t="shared" si="36"/>
        <v>-</v>
      </c>
      <c r="R122" s="447" t="str">
        <f t="shared" si="37"/>
        <v>-</v>
      </c>
      <c r="S122" s="447" t="str">
        <f t="shared" si="38"/>
        <v>-</v>
      </c>
      <c r="T122" s="447" t="str">
        <f t="shared" si="39"/>
        <v>-</v>
      </c>
      <c r="U122" s="447">
        <f t="shared" si="40"/>
        <v>1.26</v>
      </c>
      <c r="V122" s="447">
        <f t="shared" si="41"/>
        <v>0</v>
      </c>
      <c r="W122" s="447" t="str">
        <f t="shared" si="42"/>
        <v>-</v>
      </c>
      <c r="X122" s="447" t="str">
        <f t="shared" si="43"/>
        <v>-</v>
      </c>
      <c r="Y122" s="447">
        <f t="shared" si="44"/>
        <v>1.26</v>
      </c>
      <c r="Z122" s="464">
        <f t="shared" si="45"/>
        <v>0</v>
      </c>
      <c r="AA122" s="472">
        <f>'приложение 1.1 '!H124</f>
        <v>2.7971529999999998</v>
      </c>
      <c r="AB122" s="472" t="str">
        <f t="shared" si="46"/>
        <v>0</v>
      </c>
      <c r="AC122" s="472" t="str">
        <f t="shared" si="47"/>
        <v>0</v>
      </c>
      <c r="AD122" s="472" t="str">
        <f t="shared" si="48"/>
        <v>0</v>
      </c>
      <c r="AE122" s="472" t="str">
        <f t="shared" si="49"/>
        <v>0</v>
      </c>
      <c r="AF122" s="472" t="str">
        <f t="shared" si="50"/>
        <v>0</v>
      </c>
      <c r="AG122" s="472" t="str">
        <f t="shared" si="51"/>
        <v>0</v>
      </c>
      <c r="AH122" s="472" t="str">
        <f t="shared" si="52"/>
        <v>0</v>
      </c>
      <c r="AI122" s="472" t="str">
        <f t="shared" si="53"/>
        <v>0</v>
      </c>
      <c r="AJ122" s="472" t="str">
        <f t="shared" si="54"/>
        <v>-</v>
      </c>
      <c r="AK122" s="472" t="str">
        <f t="shared" si="55"/>
        <v>-</v>
      </c>
      <c r="AL122" s="472">
        <f>'приложение 1.1 '!X124</f>
        <v>0</v>
      </c>
      <c r="AM122" s="472">
        <f>'приложение 1.1 '!Y124</f>
        <v>0</v>
      </c>
      <c r="AN122" s="472">
        <f>'приложение 1.1 '!Z124</f>
        <v>2.7971529999999998</v>
      </c>
      <c r="AO122" s="472">
        <f>'приложение 1.1 '!AA124</f>
        <v>0</v>
      </c>
      <c r="AP122" s="472"/>
      <c r="AQ122" s="472"/>
      <c r="AR122" s="472"/>
      <c r="AS122" s="472"/>
      <c r="AT122" s="472">
        <f>'приложение 1.1 '!W124</f>
        <v>0</v>
      </c>
      <c r="AU122" s="472">
        <f t="shared" si="56"/>
        <v>2.7971529999999998</v>
      </c>
    </row>
    <row r="123" spans="1:47" s="53" customFormat="1" ht="31.5">
      <c r="A123" s="369" t="str">
        <f>'приложение 1.1 '!A125</f>
        <v>1.1.3.106</v>
      </c>
      <c r="B123" s="431" t="str">
        <f>'приложение 1.1 '!B125</f>
        <v>Реконструкция ТП - 391 (замена оборудования РУ-10кВ, РУ-0,4кВ, замена 2ТМГ-630кВА)</v>
      </c>
      <c r="C123" s="447" t="str">
        <f>IF('приложение 1.1 '!G125=2018,'приложение 1.1 '!E125,"-")</f>
        <v>-</v>
      </c>
      <c r="D123" s="447" t="str">
        <f>IF('приложение 1.1 '!G125=2018,'приложение 1.1 '!D125,"-")</f>
        <v>-</v>
      </c>
      <c r="E123" s="447" t="str">
        <f>IF('приложение 1.1 '!G125=2019,'приложение 1.1 '!E125,"-")</f>
        <v>-</v>
      </c>
      <c r="F123" s="447" t="str">
        <f>IF('приложение 1.1 '!G125=2019,'приложение 1.1 '!D125,"-")</f>
        <v>-</v>
      </c>
      <c r="G123" s="447" t="str">
        <f>IF('приложение 1.1 '!G125=2020,'приложение 1.1 '!E125,"-")</f>
        <v>-</v>
      </c>
      <c r="H123" s="447" t="str">
        <f>IF('приложение 1.1 '!G125=2020,'приложение 1.1 '!D125,"-")</f>
        <v>-</v>
      </c>
      <c r="I123" s="447" t="str">
        <f>IF('приложение 1.1 '!G125=2021,'приложение 1.1 '!E125,"-")</f>
        <v>-</v>
      </c>
      <c r="J123" s="447" t="str">
        <f>IF('приложение 1.1 '!G125=2021,'приложение 1.1 '!D125,"-")</f>
        <v>-</v>
      </c>
      <c r="K123" s="447">
        <f>IF('приложение 1.1 '!G125=2022,'приложение 1.1 '!E125,"-")</f>
        <v>1.26</v>
      </c>
      <c r="L123" s="447">
        <f>IF('приложение 1.1 '!G125=2022,'приложение 1.1 '!D125,"-")</f>
        <v>0</v>
      </c>
      <c r="M123" s="447">
        <f t="shared" si="32"/>
        <v>1.26</v>
      </c>
      <c r="N123" s="447">
        <f t="shared" si="33"/>
        <v>0</v>
      </c>
      <c r="O123" s="447" t="str">
        <f t="shared" si="34"/>
        <v>-</v>
      </c>
      <c r="P123" s="447" t="str">
        <f t="shared" si="35"/>
        <v>-</v>
      </c>
      <c r="Q123" s="447" t="str">
        <f t="shared" si="36"/>
        <v>-</v>
      </c>
      <c r="R123" s="447" t="str">
        <f t="shared" si="37"/>
        <v>-</v>
      </c>
      <c r="S123" s="447" t="str">
        <f t="shared" si="38"/>
        <v>-</v>
      </c>
      <c r="T123" s="447" t="str">
        <f t="shared" si="39"/>
        <v>-</v>
      </c>
      <c r="U123" s="447" t="str">
        <f t="shared" si="40"/>
        <v>-</v>
      </c>
      <c r="V123" s="447" t="str">
        <f t="shared" si="41"/>
        <v>-</v>
      </c>
      <c r="W123" s="447">
        <f t="shared" si="42"/>
        <v>1.26</v>
      </c>
      <c r="X123" s="447">
        <f t="shared" si="43"/>
        <v>0</v>
      </c>
      <c r="Y123" s="447">
        <f t="shared" si="44"/>
        <v>1.26</v>
      </c>
      <c r="Z123" s="464">
        <f t="shared" si="45"/>
        <v>0</v>
      </c>
      <c r="AA123" s="472">
        <f>'приложение 1.1 '!H125</f>
        <v>2.7181439999999997</v>
      </c>
      <c r="AB123" s="472" t="str">
        <f t="shared" si="46"/>
        <v>0</v>
      </c>
      <c r="AC123" s="472" t="str">
        <f t="shared" si="47"/>
        <v>0</v>
      </c>
      <c r="AD123" s="472" t="str">
        <f t="shared" si="48"/>
        <v>0</v>
      </c>
      <c r="AE123" s="472" t="str">
        <f t="shared" si="49"/>
        <v>0</v>
      </c>
      <c r="AF123" s="472" t="str">
        <f t="shared" si="50"/>
        <v>0</v>
      </c>
      <c r="AG123" s="472" t="str">
        <f t="shared" si="51"/>
        <v>0</v>
      </c>
      <c r="AH123" s="472" t="str">
        <f t="shared" si="52"/>
        <v>0</v>
      </c>
      <c r="AI123" s="472" t="str">
        <f t="shared" si="53"/>
        <v>0</v>
      </c>
      <c r="AJ123" s="472" t="str">
        <f t="shared" si="54"/>
        <v>-</v>
      </c>
      <c r="AK123" s="472" t="str">
        <f t="shared" si="55"/>
        <v>-</v>
      </c>
      <c r="AL123" s="472">
        <f>'приложение 1.1 '!X125</f>
        <v>0</v>
      </c>
      <c r="AM123" s="472">
        <f>'приложение 1.1 '!Y125</f>
        <v>0</v>
      </c>
      <c r="AN123" s="472">
        <f>'приложение 1.1 '!Z125</f>
        <v>0</v>
      </c>
      <c r="AO123" s="472">
        <f>'приложение 1.1 '!AA125</f>
        <v>2.7181439999999997</v>
      </c>
      <c r="AP123" s="472"/>
      <c r="AQ123" s="472"/>
      <c r="AR123" s="472"/>
      <c r="AS123" s="472"/>
      <c r="AT123" s="472">
        <f>'приложение 1.1 '!W125</f>
        <v>0</v>
      </c>
      <c r="AU123" s="472">
        <f t="shared" si="56"/>
        <v>2.7181439999999997</v>
      </c>
    </row>
    <row r="124" spans="1:47" s="53" customFormat="1" ht="31.5">
      <c r="A124" s="369" t="str">
        <f>'приложение 1.1 '!A126</f>
        <v>1.1.3.107</v>
      </c>
      <c r="B124" s="431" t="str">
        <f>'приложение 1.1 '!B126</f>
        <v>Реконструкция ТП - 387 (замена оборудования РУ-10кВ, РУ-0,4кВ, замена 2ТМГ-630кВА)</v>
      </c>
      <c r="C124" s="447" t="str">
        <f>IF('приложение 1.1 '!G126=2018,'приложение 1.1 '!E126,"-")</f>
        <v>-</v>
      </c>
      <c r="D124" s="447" t="str">
        <f>IF('приложение 1.1 '!G126=2018,'приложение 1.1 '!D126,"-")</f>
        <v>-</v>
      </c>
      <c r="E124" s="447" t="str">
        <f>IF('приложение 1.1 '!G126=2019,'приложение 1.1 '!E126,"-")</f>
        <v>-</v>
      </c>
      <c r="F124" s="447" t="str">
        <f>IF('приложение 1.1 '!G126=2019,'приложение 1.1 '!D126,"-")</f>
        <v>-</v>
      </c>
      <c r="G124" s="447" t="str">
        <f>IF('приложение 1.1 '!G126=2020,'приложение 1.1 '!E126,"-")</f>
        <v>-</v>
      </c>
      <c r="H124" s="447" t="str">
        <f>IF('приложение 1.1 '!G126=2020,'приложение 1.1 '!D126,"-")</f>
        <v>-</v>
      </c>
      <c r="I124" s="447" t="str">
        <f>IF('приложение 1.1 '!G126=2021,'приложение 1.1 '!E126,"-")</f>
        <v>-</v>
      </c>
      <c r="J124" s="447" t="str">
        <f>IF('приложение 1.1 '!G126=2021,'приложение 1.1 '!D126,"-")</f>
        <v>-</v>
      </c>
      <c r="K124" s="447">
        <f>IF('приложение 1.1 '!G126=2022,'приложение 1.1 '!E126,"-")</f>
        <v>1.26</v>
      </c>
      <c r="L124" s="447">
        <f>IF('приложение 1.1 '!G126=2022,'приложение 1.1 '!D126,"-")</f>
        <v>0</v>
      </c>
      <c r="M124" s="447">
        <f t="shared" si="32"/>
        <v>1.26</v>
      </c>
      <c r="N124" s="447">
        <f t="shared" si="33"/>
        <v>0</v>
      </c>
      <c r="O124" s="447" t="str">
        <f t="shared" si="34"/>
        <v>-</v>
      </c>
      <c r="P124" s="447" t="str">
        <f t="shared" si="35"/>
        <v>-</v>
      </c>
      <c r="Q124" s="447" t="str">
        <f t="shared" si="36"/>
        <v>-</v>
      </c>
      <c r="R124" s="447" t="str">
        <f t="shared" si="37"/>
        <v>-</v>
      </c>
      <c r="S124" s="447" t="str">
        <f t="shared" si="38"/>
        <v>-</v>
      </c>
      <c r="T124" s="447" t="str">
        <f t="shared" si="39"/>
        <v>-</v>
      </c>
      <c r="U124" s="447" t="str">
        <f t="shared" si="40"/>
        <v>-</v>
      </c>
      <c r="V124" s="447" t="str">
        <f t="shared" si="41"/>
        <v>-</v>
      </c>
      <c r="W124" s="447">
        <f t="shared" si="42"/>
        <v>1.26</v>
      </c>
      <c r="X124" s="447">
        <f t="shared" si="43"/>
        <v>0</v>
      </c>
      <c r="Y124" s="447">
        <f t="shared" si="44"/>
        <v>1.26</v>
      </c>
      <c r="Z124" s="464">
        <f t="shared" si="45"/>
        <v>0</v>
      </c>
      <c r="AA124" s="472">
        <f>'приложение 1.1 '!H126</f>
        <v>2.7971529999999998</v>
      </c>
      <c r="AB124" s="472" t="str">
        <f t="shared" si="46"/>
        <v>0</v>
      </c>
      <c r="AC124" s="472" t="str">
        <f t="shared" si="47"/>
        <v>0</v>
      </c>
      <c r="AD124" s="472" t="str">
        <f t="shared" si="48"/>
        <v>0</v>
      </c>
      <c r="AE124" s="472" t="str">
        <f t="shared" si="49"/>
        <v>0</v>
      </c>
      <c r="AF124" s="472" t="str">
        <f t="shared" si="50"/>
        <v>0</v>
      </c>
      <c r="AG124" s="472" t="str">
        <f t="shared" si="51"/>
        <v>0</v>
      </c>
      <c r="AH124" s="472" t="str">
        <f t="shared" si="52"/>
        <v>0</v>
      </c>
      <c r="AI124" s="472" t="str">
        <f t="shared" si="53"/>
        <v>0</v>
      </c>
      <c r="AJ124" s="472" t="str">
        <f t="shared" si="54"/>
        <v>-</v>
      </c>
      <c r="AK124" s="472" t="str">
        <f t="shared" si="55"/>
        <v>-</v>
      </c>
      <c r="AL124" s="472">
        <f>'приложение 1.1 '!X126</f>
        <v>0</v>
      </c>
      <c r="AM124" s="472">
        <f>'приложение 1.1 '!Y126</f>
        <v>0</v>
      </c>
      <c r="AN124" s="472">
        <f>'приложение 1.1 '!Z126</f>
        <v>0</v>
      </c>
      <c r="AO124" s="472">
        <f>'приложение 1.1 '!AA126</f>
        <v>2.7971529999999998</v>
      </c>
      <c r="AP124" s="472"/>
      <c r="AQ124" s="472"/>
      <c r="AR124" s="472"/>
      <c r="AS124" s="472"/>
      <c r="AT124" s="472">
        <f>'приложение 1.1 '!W126</f>
        <v>0</v>
      </c>
      <c r="AU124" s="472">
        <f t="shared" si="56"/>
        <v>2.7971529999999998</v>
      </c>
    </row>
    <row r="125" spans="1:47" s="53" customFormat="1" ht="31.5">
      <c r="A125" s="369" t="str">
        <f>'приложение 1.1 '!A127</f>
        <v>1.1.3.108</v>
      </c>
      <c r="B125" s="431" t="str">
        <f>'приложение 1.1 '!B127</f>
        <v>Реконструкция ТП - 395 (замена оборудования РУ-10кВ, РУ-0,4кВ, замена 2ТМГ-1000кВА)</v>
      </c>
      <c r="C125" s="447" t="str">
        <f>IF('приложение 1.1 '!G127=2018,'приложение 1.1 '!E127,"-")</f>
        <v>-</v>
      </c>
      <c r="D125" s="447" t="str">
        <f>IF('приложение 1.1 '!G127=2018,'приложение 1.1 '!D127,"-")</f>
        <v>-</v>
      </c>
      <c r="E125" s="447" t="str">
        <f>IF('приложение 1.1 '!G127=2019,'приложение 1.1 '!E127,"-")</f>
        <v>-</v>
      </c>
      <c r="F125" s="447" t="str">
        <f>IF('приложение 1.1 '!G127=2019,'приложение 1.1 '!D127,"-")</f>
        <v>-</v>
      </c>
      <c r="G125" s="447" t="str">
        <f>IF('приложение 1.1 '!G127=2020,'приложение 1.1 '!E127,"-")</f>
        <v>-</v>
      </c>
      <c r="H125" s="447" t="str">
        <f>IF('приложение 1.1 '!G127=2020,'приложение 1.1 '!D127,"-")</f>
        <v>-</v>
      </c>
      <c r="I125" s="447" t="str">
        <f>IF('приложение 1.1 '!G127=2021,'приложение 1.1 '!E127,"-")</f>
        <v>-</v>
      </c>
      <c r="J125" s="447" t="str">
        <f>IF('приложение 1.1 '!G127=2021,'приложение 1.1 '!D127,"-")</f>
        <v>-</v>
      </c>
      <c r="K125" s="447">
        <f>IF('приложение 1.1 '!G127=2022,'приложение 1.1 '!E127,"-")</f>
        <v>2</v>
      </c>
      <c r="L125" s="447">
        <f>IF('приложение 1.1 '!G127=2022,'приложение 1.1 '!D127,"-")</f>
        <v>0</v>
      </c>
      <c r="M125" s="447">
        <f t="shared" si="32"/>
        <v>2</v>
      </c>
      <c r="N125" s="447">
        <f t="shared" si="33"/>
        <v>0</v>
      </c>
      <c r="O125" s="447" t="str">
        <f t="shared" si="34"/>
        <v>-</v>
      </c>
      <c r="P125" s="447" t="str">
        <f t="shared" si="35"/>
        <v>-</v>
      </c>
      <c r="Q125" s="447" t="str">
        <f t="shared" si="36"/>
        <v>-</v>
      </c>
      <c r="R125" s="447" t="str">
        <f t="shared" si="37"/>
        <v>-</v>
      </c>
      <c r="S125" s="447" t="str">
        <f t="shared" si="38"/>
        <v>-</v>
      </c>
      <c r="T125" s="447" t="str">
        <f t="shared" si="39"/>
        <v>-</v>
      </c>
      <c r="U125" s="447" t="str">
        <f t="shared" si="40"/>
        <v>-</v>
      </c>
      <c r="V125" s="447" t="str">
        <f t="shared" si="41"/>
        <v>-</v>
      </c>
      <c r="W125" s="447">
        <f t="shared" si="42"/>
        <v>2</v>
      </c>
      <c r="X125" s="447">
        <f t="shared" si="43"/>
        <v>0</v>
      </c>
      <c r="Y125" s="447">
        <f t="shared" si="44"/>
        <v>2</v>
      </c>
      <c r="Z125" s="464">
        <f t="shared" si="45"/>
        <v>0</v>
      </c>
      <c r="AA125" s="472">
        <f>'приложение 1.1 '!H127</f>
        <v>5.1288410000000004</v>
      </c>
      <c r="AB125" s="472" t="str">
        <f t="shared" si="46"/>
        <v>0</v>
      </c>
      <c r="AC125" s="472" t="str">
        <f t="shared" si="47"/>
        <v>0</v>
      </c>
      <c r="AD125" s="472" t="str">
        <f t="shared" si="48"/>
        <v>0</v>
      </c>
      <c r="AE125" s="472" t="str">
        <f t="shared" si="49"/>
        <v>0</v>
      </c>
      <c r="AF125" s="472" t="str">
        <f t="shared" si="50"/>
        <v>0</v>
      </c>
      <c r="AG125" s="472" t="str">
        <f t="shared" si="51"/>
        <v>0</v>
      </c>
      <c r="AH125" s="472" t="str">
        <f t="shared" si="52"/>
        <v>0</v>
      </c>
      <c r="AI125" s="472" t="str">
        <f t="shared" si="53"/>
        <v>0</v>
      </c>
      <c r="AJ125" s="472" t="str">
        <f t="shared" si="54"/>
        <v>-</v>
      </c>
      <c r="AK125" s="472" t="str">
        <f t="shared" si="55"/>
        <v>-</v>
      </c>
      <c r="AL125" s="472">
        <f>'приложение 1.1 '!X127</f>
        <v>0</v>
      </c>
      <c r="AM125" s="472">
        <f>'приложение 1.1 '!Y127</f>
        <v>0</v>
      </c>
      <c r="AN125" s="472">
        <f>'приложение 1.1 '!Z127</f>
        <v>0</v>
      </c>
      <c r="AO125" s="472">
        <f>'приложение 1.1 '!AA127</f>
        <v>5.1288410000000004</v>
      </c>
      <c r="AP125" s="472"/>
      <c r="AQ125" s="472"/>
      <c r="AR125" s="472"/>
      <c r="AS125" s="472"/>
      <c r="AT125" s="472">
        <f>'приложение 1.1 '!W127</f>
        <v>0</v>
      </c>
      <c r="AU125" s="472">
        <f t="shared" si="56"/>
        <v>5.1288410000000004</v>
      </c>
    </row>
    <row r="126" spans="1:47" s="53" customFormat="1" ht="31.5">
      <c r="A126" s="369" t="str">
        <f>'приложение 1.1 '!A128</f>
        <v>1.1.3.109</v>
      </c>
      <c r="B126" s="431" t="str">
        <f>'приложение 1.1 '!B128</f>
        <v>Реконструкция ТП - 396 (замена оборудования РУ-10кВ, РУ-0,4кВ, замена 2ТМГ-630кВА)</v>
      </c>
      <c r="C126" s="447" t="str">
        <f>IF('приложение 1.1 '!G128=2018,'приложение 1.1 '!E128,"-")</f>
        <v>-</v>
      </c>
      <c r="D126" s="447" t="str">
        <f>IF('приложение 1.1 '!G128=2018,'приложение 1.1 '!D128,"-")</f>
        <v>-</v>
      </c>
      <c r="E126" s="447" t="str">
        <f>IF('приложение 1.1 '!G128=2019,'приложение 1.1 '!E128,"-")</f>
        <v>-</v>
      </c>
      <c r="F126" s="447" t="str">
        <f>IF('приложение 1.1 '!G128=2019,'приложение 1.1 '!D128,"-")</f>
        <v>-</v>
      </c>
      <c r="G126" s="447" t="str">
        <f>IF('приложение 1.1 '!G128=2020,'приложение 1.1 '!E128,"-")</f>
        <v>-</v>
      </c>
      <c r="H126" s="447" t="str">
        <f>IF('приложение 1.1 '!G128=2020,'приложение 1.1 '!D128,"-")</f>
        <v>-</v>
      </c>
      <c r="I126" s="447" t="str">
        <f>IF('приложение 1.1 '!G128=2021,'приложение 1.1 '!E128,"-")</f>
        <v>-</v>
      </c>
      <c r="J126" s="447" t="str">
        <f>IF('приложение 1.1 '!G128=2021,'приложение 1.1 '!D128,"-")</f>
        <v>-</v>
      </c>
      <c r="K126" s="447">
        <f>IF('приложение 1.1 '!G128=2022,'приложение 1.1 '!E128,"-")</f>
        <v>1.26</v>
      </c>
      <c r="L126" s="447">
        <f>IF('приложение 1.1 '!G128=2022,'приложение 1.1 '!D128,"-")</f>
        <v>0</v>
      </c>
      <c r="M126" s="447">
        <f t="shared" si="32"/>
        <v>1.26</v>
      </c>
      <c r="N126" s="447">
        <f t="shared" si="33"/>
        <v>0</v>
      </c>
      <c r="O126" s="447" t="str">
        <f t="shared" si="34"/>
        <v>-</v>
      </c>
      <c r="P126" s="447" t="str">
        <f t="shared" si="35"/>
        <v>-</v>
      </c>
      <c r="Q126" s="447" t="str">
        <f t="shared" si="36"/>
        <v>-</v>
      </c>
      <c r="R126" s="447" t="str">
        <f t="shared" si="37"/>
        <v>-</v>
      </c>
      <c r="S126" s="447" t="str">
        <f t="shared" si="38"/>
        <v>-</v>
      </c>
      <c r="T126" s="447" t="str">
        <f t="shared" si="39"/>
        <v>-</v>
      </c>
      <c r="U126" s="447" t="str">
        <f t="shared" si="40"/>
        <v>-</v>
      </c>
      <c r="V126" s="447" t="str">
        <f t="shared" si="41"/>
        <v>-</v>
      </c>
      <c r="W126" s="447">
        <f t="shared" si="42"/>
        <v>1.26</v>
      </c>
      <c r="X126" s="447">
        <f t="shared" si="43"/>
        <v>0</v>
      </c>
      <c r="Y126" s="447">
        <f t="shared" si="44"/>
        <v>1.26</v>
      </c>
      <c r="Z126" s="464">
        <f t="shared" si="45"/>
        <v>0</v>
      </c>
      <c r="AA126" s="472">
        <f>'приложение 1.1 '!H128</f>
        <v>2.5824569999999998</v>
      </c>
      <c r="AB126" s="472" t="str">
        <f t="shared" si="46"/>
        <v>0</v>
      </c>
      <c r="AC126" s="472" t="str">
        <f t="shared" si="47"/>
        <v>0</v>
      </c>
      <c r="AD126" s="472" t="str">
        <f t="shared" si="48"/>
        <v>0</v>
      </c>
      <c r="AE126" s="472" t="str">
        <f t="shared" si="49"/>
        <v>0</v>
      </c>
      <c r="AF126" s="472" t="str">
        <f t="shared" si="50"/>
        <v>0</v>
      </c>
      <c r="AG126" s="472" t="str">
        <f t="shared" si="51"/>
        <v>0</v>
      </c>
      <c r="AH126" s="472" t="str">
        <f t="shared" si="52"/>
        <v>0</v>
      </c>
      <c r="AI126" s="472" t="str">
        <f t="shared" si="53"/>
        <v>0</v>
      </c>
      <c r="AJ126" s="472" t="str">
        <f t="shared" si="54"/>
        <v>-</v>
      </c>
      <c r="AK126" s="472" t="str">
        <f t="shared" si="55"/>
        <v>-</v>
      </c>
      <c r="AL126" s="472">
        <f>'приложение 1.1 '!X128</f>
        <v>0</v>
      </c>
      <c r="AM126" s="472">
        <f>'приложение 1.1 '!Y128</f>
        <v>0</v>
      </c>
      <c r="AN126" s="472">
        <f>'приложение 1.1 '!Z128</f>
        <v>0</v>
      </c>
      <c r="AO126" s="472">
        <f>'приложение 1.1 '!AA128</f>
        <v>2.5824569999999998</v>
      </c>
      <c r="AP126" s="472"/>
      <c r="AQ126" s="472"/>
      <c r="AR126" s="472"/>
      <c r="AS126" s="472"/>
      <c r="AT126" s="472">
        <f>'приложение 1.1 '!W128</f>
        <v>0</v>
      </c>
      <c r="AU126" s="472">
        <f t="shared" si="56"/>
        <v>2.5824569999999998</v>
      </c>
    </row>
    <row r="127" spans="1:47" s="53" customFormat="1" ht="31.5">
      <c r="A127" s="369" t="str">
        <f>'приложение 1.1 '!A129</f>
        <v>1.1.3.110</v>
      </c>
      <c r="B127" s="431" t="str">
        <f>'приложение 1.1 '!B129</f>
        <v>Реконструкция ТП - 407 (замена оборудования РУ-10кВ, РУ-0,4кВ, замена 2ТМГ-1000кВА)</v>
      </c>
      <c r="C127" s="447" t="str">
        <f>IF('приложение 1.1 '!G129=2018,'приложение 1.1 '!E129,"-")</f>
        <v>-</v>
      </c>
      <c r="D127" s="447" t="str">
        <f>IF('приложение 1.1 '!G129=2018,'приложение 1.1 '!D129,"-")</f>
        <v>-</v>
      </c>
      <c r="E127" s="447" t="str">
        <f>IF('приложение 1.1 '!G129=2019,'приложение 1.1 '!E129,"-")</f>
        <v>-</v>
      </c>
      <c r="F127" s="447" t="str">
        <f>IF('приложение 1.1 '!G129=2019,'приложение 1.1 '!D129,"-")</f>
        <v>-</v>
      </c>
      <c r="G127" s="447" t="str">
        <f>IF('приложение 1.1 '!G129=2020,'приложение 1.1 '!E129,"-")</f>
        <v>-</v>
      </c>
      <c r="H127" s="447" t="str">
        <f>IF('приложение 1.1 '!G129=2020,'приложение 1.1 '!D129,"-")</f>
        <v>-</v>
      </c>
      <c r="I127" s="447" t="str">
        <f>IF('приложение 1.1 '!G129=2021,'приложение 1.1 '!E129,"-")</f>
        <v>-</v>
      </c>
      <c r="J127" s="447" t="str">
        <f>IF('приложение 1.1 '!G129=2021,'приложение 1.1 '!D129,"-")</f>
        <v>-</v>
      </c>
      <c r="K127" s="447">
        <f>IF('приложение 1.1 '!G129=2022,'приложение 1.1 '!E129,"-")</f>
        <v>2</v>
      </c>
      <c r="L127" s="447">
        <f>IF('приложение 1.1 '!G129=2022,'приложение 1.1 '!D129,"-")</f>
        <v>0</v>
      </c>
      <c r="M127" s="447">
        <f t="shared" si="32"/>
        <v>2</v>
      </c>
      <c r="N127" s="447">
        <f t="shared" si="33"/>
        <v>0</v>
      </c>
      <c r="O127" s="447" t="str">
        <f t="shared" si="34"/>
        <v>-</v>
      </c>
      <c r="P127" s="447" t="str">
        <f t="shared" si="35"/>
        <v>-</v>
      </c>
      <c r="Q127" s="447" t="str">
        <f t="shared" si="36"/>
        <v>-</v>
      </c>
      <c r="R127" s="447" t="str">
        <f t="shared" si="37"/>
        <v>-</v>
      </c>
      <c r="S127" s="447" t="str">
        <f t="shared" si="38"/>
        <v>-</v>
      </c>
      <c r="T127" s="447" t="str">
        <f t="shared" si="39"/>
        <v>-</v>
      </c>
      <c r="U127" s="447" t="str">
        <f t="shared" si="40"/>
        <v>-</v>
      </c>
      <c r="V127" s="447" t="str">
        <f t="shared" si="41"/>
        <v>-</v>
      </c>
      <c r="W127" s="447">
        <f t="shared" si="42"/>
        <v>2</v>
      </c>
      <c r="X127" s="447">
        <f t="shared" si="43"/>
        <v>0</v>
      </c>
      <c r="Y127" s="447">
        <f t="shared" si="44"/>
        <v>2</v>
      </c>
      <c r="Z127" s="464">
        <f t="shared" si="45"/>
        <v>0</v>
      </c>
      <c r="AA127" s="472">
        <f>'приложение 1.1 '!H129</f>
        <v>3.9938009999999999</v>
      </c>
      <c r="AB127" s="472" t="str">
        <f t="shared" si="46"/>
        <v>0</v>
      </c>
      <c r="AC127" s="472" t="str">
        <f t="shared" si="47"/>
        <v>0</v>
      </c>
      <c r="AD127" s="472" t="str">
        <f t="shared" si="48"/>
        <v>0</v>
      </c>
      <c r="AE127" s="472" t="str">
        <f t="shared" si="49"/>
        <v>0</v>
      </c>
      <c r="AF127" s="472" t="str">
        <f t="shared" si="50"/>
        <v>0</v>
      </c>
      <c r="AG127" s="472" t="str">
        <f t="shared" si="51"/>
        <v>0</v>
      </c>
      <c r="AH127" s="472" t="str">
        <f t="shared" si="52"/>
        <v>0</v>
      </c>
      <c r="AI127" s="472" t="str">
        <f t="shared" si="53"/>
        <v>0</v>
      </c>
      <c r="AJ127" s="472" t="str">
        <f t="shared" si="54"/>
        <v>-</v>
      </c>
      <c r="AK127" s="472" t="str">
        <f t="shared" si="55"/>
        <v>-</v>
      </c>
      <c r="AL127" s="472">
        <f>'приложение 1.1 '!X129</f>
        <v>0</v>
      </c>
      <c r="AM127" s="472">
        <f>'приложение 1.1 '!Y129</f>
        <v>0</v>
      </c>
      <c r="AN127" s="472">
        <f>'приложение 1.1 '!Z129</f>
        <v>0</v>
      </c>
      <c r="AO127" s="472">
        <f>'приложение 1.1 '!AA129</f>
        <v>3.9938009999999999</v>
      </c>
      <c r="AP127" s="472"/>
      <c r="AQ127" s="472"/>
      <c r="AR127" s="472"/>
      <c r="AS127" s="472"/>
      <c r="AT127" s="472">
        <f>'приложение 1.1 '!W129</f>
        <v>0</v>
      </c>
      <c r="AU127" s="472">
        <f t="shared" si="56"/>
        <v>3.9938009999999999</v>
      </c>
    </row>
    <row r="128" spans="1:47" s="53" customFormat="1" ht="31.5">
      <c r="A128" s="369" t="str">
        <f>'приложение 1.1 '!A130</f>
        <v>1.1.3.111</v>
      </c>
      <c r="B128" s="431" t="str">
        <f>'приложение 1.1 '!B130</f>
        <v>Реконструкция ТП - 350 (замена оборудования РУ-10кВ, РУ-0,4кВ, замена 2ТМГ-630кВА)</v>
      </c>
      <c r="C128" s="447" t="str">
        <f>IF('приложение 1.1 '!G130=2018,'приложение 1.1 '!E130,"-")</f>
        <v>-</v>
      </c>
      <c r="D128" s="447" t="str">
        <f>IF('приложение 1.1 '!G130=2018,'приложение 1.1 '!D130,"-")</f>
        <v>-</v>
      </c>
      <c r="E128" s="447" t="str">
        <f>IF('приложение 1.1 '!G130=2019,'приложение 1.1 '!E130,"-")</f>
        <v>-</v>
      </c>
      <c r="F128" s="447" t="str">
        <f>IF('приложение 1.1 '!G130=2019,'приложение 1.1 '!D130,"-")</f>
        <v>-</v>
      </c>
      <c r="G128" s="447" t="str">
        <f>IF('приложение 1.1 '!G130=2020,'приложение 1.1 '!E130,"-")</f>
        <v>-</v>
      </c>
      <c r="H128" s="447" t="str">
        <f>IF('приложение 1.1 '!G130=2020,'приложение 1.1 '!D130,"-")</f>
        <v>-</v>
      </c>
      <c r="I128" s="447" t="str">
        <f>IF('приложение 1.1 '!G130=2021,'приложение 1.1 '!E130,"-")</f>
        <v>-</v>
      </c>
      <c r="J128" s="447" t="str">
        <f>IF('приложение 1.1 '!G130=2021,'приложение 1.1 '!D130,"-")</f>
        <v>-</v>
      </c>
      <c r="K128" s="447">
        <f>IF('приложение 1.1 '!G130=2022,'приложение 1.1 '!E130,"-")</f>
        <v>1.26</v>
      </c>
      <c r="L128" s="447">
        <f>IF('приложение 1.1 '!G130=2022,'приложение 1.1 '!D130,"-")</f>
        <v>0</v>
      </c>
      <c r="M128" s="447">
        <f t="shared" si="32"/>
        <v>1.26</v>
      </c>
      <c r="N128" s="447">
        <f t="shared" si="33"/>
        <v>0</v>
      </c>
      <c r="O128" s="447" t="str">
        <f t="shared" si="34"/>
        <v>-</v>
      </c>
      <c r="P128" s="447" t="str">
        <f t="shared" si="35"/>
        <v>-</v>
      </c>
      <c r="Q128" s="447" t="str">
        <f t="shared" si="36"/>
        <v>-</v>
      </c>
      <c r="R128" s="447" t="str">
        <f t="shared" si="37"/>
        <v>-</v>
      </c>
      <c r="S128" s="447" t="str">
        <f t="shared" si="38"/>
        <v>-</v>
      </c>
      <c r="T128" s="447" t="str">
        <f t="shared" si="39"/>
        <v>-</v>
      </c>
      <c r="U128" s="447" t="str">
        <f t="shared" si="40"/>
        <v>-</v>
      </c>
      <c r="V128" s="447" t="str">
        <f t="shared" si="41"/>
        <v>-</v>
      </c>
      <c r="W128" s="447">
        <f t="shared" si="42"/>
        <v>1.26</v>
      </c>
      <c r="X128" s="447">
        <f t="shared" si="43"/>
        <v>0</v>
      </c>
      <c r="Y128" s="447">
        <f t="shared" si="44"/>
        <v>1.26</v>
      </c>
      <c r="Z128" s="464">
        <f t="shared" si="45"/>
        <v>0</v>
      </c>
      <c r="AA128" s="472">
        <f>'приложение 1.1 '!H130</f>
        <v>3.3622320000000001</v>
      </c>
      <c r="AB128" s="472" t="str">
        <f t="shared" si="46"/>
        <v>0</v>
      </c>
      <c r="AC128" s="472" t="str">
        <f t="shared" si="47"/>
        <v>0</v>
      </c>
      <c r="AD128" s="472" t="str">
        <f t="shared" si="48"/>
        <v>0</v>
      </c>
      <c r="AE128" s="472" t="str">
        <f t="shared" si="49"/>
        <v>0</v>
      </c>
      <c r="AF128" s="472" t="str">
        <f t="shared" si="50"/>
        <v>0</v>
      </c>
      <c r="AG128" s="472" t="str">
        <f t="shared" si="51"/>
        <v>0</v>
      </c>
      <c r="AH128" s="472" t="str">
        <f t="shared" si="52"/>
        <v>0</v>
      </c>
      <c r="AI128" s="472" t="str">
        <f t="shared" si="53"/>
        <v>0</v>
      </c>
      <c r="AJ128" s="472" t="str">
        <f t="shared" si="54"/>
        <v>-</v>
      </c>
      <c r="AK128" s="472" t="str">
        <f t="shared" si="55"/>
        <v>-</v>
      </c>
      <c r="AL128" s="472">
        <f>'приложение 1.1 '!X130</f>
        <v>0</v>
      </c>
      <c r="AM128" s="472">
        <f>'приложение 1.1 '!Y130</f>
        <v>0</v>
      </c>
      <c r="AN128" s="472">
        <f>'приложение 1.1 '!Z130</f>
        <v>0</v>
      </c>
      <c r="AO128" s="472">
        <f>'приложение 1.1 '!AA130</f>
        <v>3.3622320000000001</v>
      </c>
      <c r="AP128" s="472"/>
      <c r="AQ128" s="472"/>
      <c r="AR128" s="472"/>
      <c r="AS128" s="472"/>
      <c r="AT128" s="472">
        <f>'приложение 1.1 '!W130</f>
        <v>0</v>
      </c>
      <c r="AU128" s="472">
        <f t="shared" si="56"/>
        <v>3.3622320000000001</v>
      </c>
    </row>
    <row r="129" spans="1:47" s="53" customFormat="1" ht="31.5">
      <c r="A129" s="369" t="str">
        <f>'приложение 1.1 '!A131</f>
        <v>1.1.3.112</v>
      </c>
      <c r="B129" s="431" t="str">
        <f>'приложение 1.1 '!B131</f>
        <v>Реконструкция ТП - 353 (замена оборудования РУ-10кВ, РУ-0,4кВ, замена 2ТМГ-630кВА)</v>
      </c>
      <c r="C129" s="447" t="str">
        <f>IF('приложение 1.1 '!G131=2018,'приложение 1.1 '!E131,"-")</f>
        <v>-</v>
      </c>
      <c r="D129" s="447" t="str">
        <f>IF('приложение 1.1 '!G131=2018,'приложение 1.1 '!D131,"-")</f>
        <v>-</v>
      </c>
      <c r="E129" s="447" t="str">
        <f>IF('приложение 1.1 '!G131=2019,'приложение 1.1 '!E131,"-")</f>
        <v>-</v>
      </c>
      <c r="F129" s="447" t="str">
        <f>IF('приложение 1.1 '!G131=2019,'приложение 1.1 '!D131,"-")</f>
        <v>-</v>
      </c>
      <c r="G129" s="447" t="str">
        <f>IF('приложение 1.1 '!G131=2020,'приложение 1.1 '!E131,"-")</f>
        <v>-</v>
      </c>
      <c r="H129" s="447" t="str">
        <f>IF('приложение 1.1 '!G131=2020,'приложение 1.1 '!D131,"-")</f>
        <v>-</v>
      </c>
      <c r="I129" s="447" t="str">
        <f>IF('приложение 1.1 '!G131=2021,'приложение 1.1 '!E131,"-")</f>
        <v>-</v>
      </c>
      <c r="J129" s="447" t="str">
        <f>IF('приложение 1.1 '!G131=2021,'приложение 1.1 '!D131,"-")</f>
        <v>-</v>
      </c>
      <c r="K129" s="447">
        <f>IF('приложение 1.1 '!G131=2022,'приложение 1.1 '!E131,"-")</f>
        <v>1.26</v>
      </c>
      <c r="L129" s="447">
        <f>IF('приложение 1.1 '!G131=2022,'приложение 1.1 '!D131,"-")</f>
        <v>0</v>
      </c>
      <c r="M129" s="447">
        <f t="shared" si="32"/>
        <v>1.26</v>
      </c>
      <c r="N129" s="447">
        <f t="shared" si="33"/>
        <v>0</v>
      </c>
      <c r="O129" s="447" t="str">
        <f t="shared" si="34"/>
        <v>-</v>
      </c>
      <c r="P129" s="447" t="str">
        <f t="shared" si="35"/>
        <v>-</v>
      </c>
      <c r="Q129" s="447" t="str">
        <f t="shared" si="36"/>
        <v>-</v>
      </c>
      <c r="R129" s="447" t="str">
        <f t="shared" si="37"/>
        <v>-</v>
      </c>
      <c r="S129" s="447" t="str">
        <f t="shared" si="38"/>
        <v>-</v>
      </c>
      <c r="T129" s="447" t="str">
        <f t="shared" si="39"/>
        <v>-</v>
      </c>
      <c r="U129" s="447" t="str">
        <f t="shared" si="40"/>
        <v>-</v>
      </c>
      <c r="V129" s="447" t="str">
        <f t="shared" si="41"/>
        <v>-</v>
      </c>
      <c r="W129" s="447">
        <f t="shared" si="42"/>
        <v>1.26</v>
      </c>
      <c r="X129" s="447">
        <f t="shared" si="43"/>
        <v>0</v>
      </c>
      <c r="Y129" s="447">
        <f t="shared" si="44"/>
        <v>1.26</v>
      </c>
      <c r="Z129" s="464">
        <f t="shared" si="45"/>
        <v>0</v>
      </c>
      <c r="AA129" s="472">
        <f>'приложение 1.1 '!H131</f>
        <v>3.1475360000000001</v>
      </c>
      <c r="AB129" s="472" t="str">
        <f t="shared" si="46"/>
        <v>0</v>
      </c>
      <c r="AC129" s="472" t="str">
        <f t="shared" si="47"/>
        <v>0</v>
      </c>
      <c r="AD129" s="472" t="str">
        <f t="shared" si="48"/>
        <v>0</v>
      </c>
      <c r="AE129" s="472" t="str">
        <f t="shared" si="49"/>
        <v>0</v>
      </c>
      <c r="AF129" s="472" t="str">
        <f t="shared" si="50"/>
        <v>0</v>
      </c>
      <c r="AG129" s="472" t="str">
        <f t="shared" si="51"/>
        <v>0</v>
      </c>
      <c r="AH129" s="472" t="str">
        <f t="shared" si="52"/>
        <v>0</v>
      </c>
      <c r="AI129" s="472" t="str">
        <f t="shared" si="53"/>
        <v>0</v>
      </c>
      <c r="AJ129" s="472" t="str">
        <f t="shared" si="54"/>
        <v>-</v>
      </c>
      <c r="AK129" s="472" t="str">
        <f t="shared" si="55"/>
        <v>-</v>
      </c>
      <c r="AL129" s="472">
        <f>'приложение 1.1 '!X131</f>
        <v>0</v>
      </c>
      <c r="AM129" s="472">
        <f>'приложение 1.1 '!Y131</f>
        <v>0</v>
      </c>
      <c r="AN129" s="472">
        <f>'приложение 1.1 '!Z131</f>
        <v>0</v>
      </c>
      <c r="AO129" s="472">
        <f>'приложение 1.1 '!AA131</f>
        <v>3.1475360000000001</v>
      </c>
      <c r="AP129" s="472"/>
      <c r="AQ129" s="472"/>
      <c r="AR129" s="472"/>
      <c r="AS129" s="472"/>
      <c r="AT129" s="472">
        <f>'приложение 1.1 '!W131</f>
        <v>0</v>
      </c>
      <c r="AU129" s="472">
        <f t="shared" si="56"/>
        <v>3.1475360000000001</v>
      </c>
    </row>
    <row r="130" spans="1:47" s="53" customFormat="1" ht="31.5">
      <c r="A130" s="369" t="str">
        <f>'приложение 1.1 '!A132</f>
        <v>1.1.3.113</v>
      </c>
      <c r="B130" s="431" t="str">
        <f>'приложение 1.1 '!B132</f>
        <v>Реконструкция ТП - 354 (замена оборудования РУ-10кВ, РУ-0,4кВ, замена 2ТМГ-630кВА)</v>
      </c>
      <c r="C130" s="447" t="str">
        <f>IF('приложение 1.1 '!G132=2018,'приложение 1.1 '!E132,"-")</f>
        <v>-</v>
      </c>
      <c r="D130" s="447" t="str">
        <f>IF('приложение 1.1 '!G132=2018,'приложение 1.1 '!D132,"-")</f>
        <v>-</v>
      </c>
      <c r="E130" s="447" t="str">
        <f>IF('приложение 1.1 '!G132=2019,'приложение 1.1 '!E132,"-")</f>
        <v>-</v>
      </c>
      <c r="F130" s="447" t="str">
        <f>IF('приложение 1.1 '!G132=2019,'приложение 1.1 '!D132,"-")</f>
        <v>-</v>
      </c>
      <c r="G130" s="447" t="str">
        <f>IF('приложение 1.1 '!G132=2020,'приложение 1.1 '!E132,"-")</f>
        <v>-</v>
      </c>
      <c r="H130" s="447" t="str">
        <f>IF('приложение 1.1 '!G132=2020,'приложение 1.1 '!D132,"-")</f>
        <v>-</v>
      </c>
      <c r="I130" s="447" t="str">
        <f>IF('приложение 1.1 '!G132=2021,'приложение 1.1 '!E132,"-")</f>
        <v>-</v>
      </c>
      <c r="J130" s="447" t="str">
        <f>IF('приложение 1.1 '!G132=2021,'приложение 1.1 '!D132,"-")</f>
        <v>-</v>
      </c>
      <c r="K130" s="447">
        <f>IF('приложение 1.1 '!G132=2022,'приложение 1.1 '!E132,"-")</f>
        <v>1.26</v>
      </c>
      <c r="L130" s="447">
        <f>IF('приложение 1.1 '!G132=2022,'приложение 1.1 '!D132,"-")</f>
        <v>0</v>
      </c>
      <c r="M130" s="447">
        <f t="shared" si="32"/>
        <v>1.26</v>
      </c>
      <c r="N130" s="447">
        <f t="shared" si="33"/>
        <v>0</v>
      </c>
      <c r="O130" s="447" t="str">
        <f t="shared" si="34"/>
        <v>-</v>
      </c>
      <c r="P130" s="447" t="str">
        <f t="shared" si="35"/>
        <v>-</v>
      </c>
      <c r="Q130" s="447" t="str">
        <f t="shared" si="36"/>
        <v>-</v>
      </c>
      <c r="R130" s="447" t="str">
        <f t="shared" si="37"/>
        <v>-</v>
      </c>
      <c r="S130" s="447" t="str">
        <f t="shared" si="38"/>
        <v>-</v>
      </c>
      <c r="T130" s="447" t="str">
        <f t="shared" si="39"/>
        <v>-</v>
      </c>
      <c r="U130" s="447" t="str">
        <f t="shared" si="40"/>
        <v>-</v>
      </c>
      <c r="V130" s="447" t="str">
        <f t="shared" si="41"/>
        <v>-</v>
      </c>
      <c r="W130" s="447">
        <f t="shared" si="42"/>
        <v>1.26</v>
      </c>
      <c r="X130" s="447">
        <f t="shared" si="43"/>
        <v>0</v>
      </c>
      <c r="Y130" s="447">
        <f t="shared" si="44"/>
        <v>1.26</v>
      </c>
      <c r="Z130" s="464">
        <f t="shared" si="45"/>
        <v>0</v>
      </c>
      <c r="AA130" s="472">
        <f>'приложение 1.1 '!H132</f>
        <v>3.283223</v>
      </c>
      <c r="AB130" s="472" t="str">
        <f t="shared" si="46"/>
        <v>0</v>
      </c>
      <c r="AC130" s="472" t="str">
        <f t="shared" si="47"/>
        <v>0</v>
      </c>
      <c r="AD130" s="472" t="str">
        <f t="shared" si="48"/>
        <v>0</v>
      </c>
      <c r="AE130" s="472" t="str">
        <f t="shared" si="49"/>
        <v>0</v>
      </c>
      <c r="AF130" s="472" t="str">
        <f t="shared" si="50"/>
        <v>0</v>
      </c>
      <c r="AG130" s="472" t="str">
        <f t="shared" si="51"/>
        <v>0</v>
      </c>
      <c r="AH130" s="472" t="str">
        <f t="shared" si="52"/>
        <v>0</v>
      </c>
      <c r="AI130" s="472" t="str">
        <f t="shared" si="53"/>
        <v>0</v>
      </c>
      <c r="AJ130" s="472" t="str">
        <f t="shared" si="54"/>
        <v>-</v>
      </c>
      <c r="AK130" s="472" t="str">
        <f t="shared" si="55"/>
        <v>-</v>
      </c>
      <c r="AL130" s="472">
        <f>'приложение 1.1 '!X132</f>
        <v>0</v>
      </c>
      <c r="AM130" s="472">
        <f>'приложение 1.1 '!Y132</f>
        <v>0</v>
      </c>
      <c r="AN130" s="472">
        <f>'приложение 1.1 '!Z132</f>
        <v>0</v>
      </c>
      <c r="AO130" s="472">
        <f>'приложение 1.1 '!AA132</f>
        <v>3.283223</v>
      </c>
      <c r="AP130" s="472"/>
      <c r="AQ130" s="472"/>
      <c r="AR130" s="472"/>
      <c r="AS130" s="472"/>
      <c r="AT130" s="472">
        <f>'приложение 1.1 '!W132</f>
        <v>0</v>
      </c>
      <c r="AU130" s="472">
        <f t="shared" si="56"/>
        <v>3.283223</v>
      </c>
    </row>
    <row r="131" spans="1:47" s="53" customFormat="1" ht="31.5">
      <c r="A131" s="369" t="str">
        <f>'приложение 1.1 '!A133</f>
        <v>1.1.3.114</v>
      </c>
      <c r="B131" s="431" t="str">
        <f>'приложение 1.1 '!B133</f>
        <v>Реконструкция ТП - 408 (замена оборудования РУ-10кВ, РУ-0,4кВ, замена 2ТМГ-630кВА)</v>
      </c>
      <c r="C131" s="447" t="str">
        <f>IF('приложение 1.1 '!G133=2018,'приложение 1.1 '!E133,"-")</f>
        <v>-</v>
      </c>
      <c r="D131" s="447" t="str">
        <f>IF('приложение 1.1 '!G133=2018,'приложение 1.1 '!D133,"-")</f>
        <v>-</v>
      </c>
      <c r="E131" s="447" t="str">
        <f>IF('приложение 1.1 '!G133=2019,'приложение 1.1 '!E133,"-")</f>
        <v>-</v>
      </c>
      <c r="F131" s="447" t="str">
        <f>IF('приложение 1.1 '!G133=2019,'приложение 1.1 '!D133,"-")</f>
        <v>-</v>
      </c>
      <c r="G131" s="447" t="str">
        <f>IF('приложение 1.1 '!G133=2020,'приложение 1.1 '!E133,"-")</f>
        <v>-</v>
      </c>
      <c r="H131" s="447" t="str">
        <f>IF('приложение 1.1 '!G133=2020,'приложение 1.1 '!D133,"-")</f>
        <v>-</v>
      </c>
      <c r="I131" s="447" t="str">
        <f>IF('приложение 1.1 '!G133=2021,'приложение 1.1 '!E133,"-")</f>
        <v>-</v>
      </c>
      <c r="J131" s="447" t="str">
        <f>IF('приложение 1.1 '!G133=2021,'приложение 1.1 '!D133,"-")</f>
        <v>-</v>
      </c>
      <c r="K131" s="447">
        <f>IF('приложение 1.1 '!G133=2022,'приложение 1.1 '!E133,"-")</f>
        <v>1.26</v>
      </c>
      <c r="L131" s="447">
        <f>IF('приложение 1.1 '!G133=2022,'приложение 1.1 '!D133,"-")</f>
        <v>0</v>
      </c>
      <c r="M131" s="447">
        <f t="shared" si="32"/>
        <v>1.26</v>
      </c>
      <c r="N131" s="447">
        <f t="shared" si="33"/>
        <v>0</v>
      </c>
      <c r="O131" s="447" t="str">
        <f t="shared" si="34"/>
        <v>-</v>
      </c>
      <c r="P131" s="447" t="str">
        <f t="shared" si="35"/>
        <v>-</v>
      </c>
      <c r="Q131" s="447" t="str">
        <f t="shared" si="36"/>
        <v>-</v>
      </c>
      <c r="R131" s="447" t="str">
        <f t="shared" si="37"/>
        <v>-</v>
      </c>
      <c r="S131" s="447" t="str">
        <f t="shared" si="38"/>
        <v>-</v>
      </c>
      <c r="T131" s="447" t="str">
        <f t="shared" si="39"/>
        <v>-</v>
      </c>
      <c r="U131" s="447" t="str">
        <f t="shared" si="40"/>
        <v>-</v>
      </c>
      <c r="V131" s="447" t="str">
        <f t="shared" si="41"/>
        <v>-</v>
      </c>
      <c r="W131" s="447">
        <f t="shared" si="42"/>
        <v>1.26</v>
      </c>
      <c r="X131" s="447">
        <f t="shared" si="43"/>
        <v>0</v>
      </c>
      <c r="Y131" s="447">
        <f t="shared" si="44"/>
        <v>1.26</v>
      </c>
      <c r="Z131" s="464">
        <f t="shared" si="45"/>
        <v>0</v>
      </c>
      <c r="AA131" s="472">
        <f>'приложение 1.1 '!H133</f>
        <v>2.5824569999999998</v>
      </c>
      <c r="AB131" s="472" t="str">
        <f t="shared" si="46"/>
        <v>0</v>
      </c>
      <c r="AC131" s="472" t="str">
        <f t="shared" si="47"/>
        <v>0</v>
      </c>
      <c r="AD131" s="472" t="str">
        <f t="shared" si="48"/>
        <v>0</v>
      </c>
      <c r="AE131" s="472" t="str">
        <f t="shared" si="49"/>
        <v>0</v>
      </c>
      <c r="AF131" s="472" t="str">
        <f t="shared" si="50"/>
        <v>0</v>
      </c>
      <c r="AG131" s="472" t="str">
        <f t="shared" si="51"/>
        <v>0</v>
      </c>
      <c r="AH131" s="472" t="str">
        <f t="shared" si="52"/>
        <v>0</v>
      </c>
      <c r="AI131" s="472" t="str">
        <f t="shared" si="53"/>
        <v>0</v>
      </c>
      <c r="AJ131" s="472" t="str">
        <f t="shared" si="54"/>
        <v>-</v>
      </c>
      <c r="AK131" s="472" t="str">
        <f t="shared" si="55"/>
        <v>-</v>
      </c>
      <c r="AL131" s="472">
        <f>'приложение 1.1 '!X133</f>
        <v>0</v>
      </c>
      <c r="AM131" s="472">
        <f>'приложение 1.1 '!Y133</f>
        <v>0</v>
      </c>
      <c r="AN131" s="472">
        <f>'приложение 1.1 '!Z133</f>
        <v>0</v>
      </c>
      <c r="AO131" s="472">
        <f>'приложение 1.1 '!AA133</f>
        <v>2.5824569999999998</v>
      </c>
      <c r="AP131" s="472"/>
      <c r="AQ131" s="472"/>
      <c r="AR131" s="472"/>
      <c r="AS131" s="472"/>
      <c r="AT131" s="472">
        <f>'приложение 1.1 '!W133</f>
        <v>0</v>
      </c>
      <c r="AU131" s="472">
        <f t="shared" si="56"/>
        <v>2.5824569999999998</v>
      </c>
    </row>
    <row r="132" spans="1:47" s="53" customFormat="1" ht="31.5">
      <c r="A132" s="369" t="str">
        <f>'приложение 1.1 '!A134</f>
        <v>1.1.3.115</v>
      </c>
      <c r="B132" s="431" t="str">
        <f>'приложение 1.1 '!B134</f>
        <v>Реконструкция ТП -366  (замена оборудования РУ-6кВ, РУ-0,4кВ, замена 2ТМГ-630кВА)</v>
      </c>
      <c r="C132" s="447" t="str">
        <f>IF('приложение 1.1 '!G134=2018,'приложение 1.1 '!E134,"-")</f>
        <v>-</v>
      </c>
      <c r="D132" s="447" t="str">
        <f>IF('приложение 1.1 '!G134=2018,'приложение 1.1 '!D134,"-")</f>
        <v>-</v>
      </c>
      <c r="E132" s="447" t="str">
        <f>IF('приложение 1.1 '!G134=2019,'приложение 1.1 '!E134,"-")</f>
        <v>-</v>
      </c>
      <c r="F132" s="447" t="str">
        <f>IF('приложение 1.1 '!G134=2019,'приложение 1.1 '!D134,"-")</f>
        <v>-</v>
      </c>
      <c r="G132" s="447" t="str">
        <f>IF('приложение 1.1 '!G134=2020,'приложение 1.1 '!E134,"-")</f>
        <v>-</v>
      </c>
      <c r="H132" s="447" t="str">
        <f>IF('приложение 1.1 '!G134=2020,'приложение 1.1 '!D134,"-")</f>
        <v>-</v>
      </c>
      <c r="I132" s="447" t="str">
        <f>IF('приложение 1.1 '!G134=2021,'приложение 1.1 '!E134,"-")</f>
        <v>-</v>
      </c>
      <c r="J132" s="447" t="str">
        <f>IF('приложение 1.1 '!G134=2021,'приложение 1.1 '!D134,"-")</f>
        <v>-</v>
      </c>
      <c r="K132" s="447">
        <f>IF('приложение 1.1 '!G134=2022,'приложение 1.1 '!E134,"-")</f>
        <v>1.26</v>
      </c>
      <c r="L132" s="447">
        <f>IF('приложение 1.1 '!G134=2022,'приложение 1.1 '!D134,"-")</f>
        <v>0</v>
      </c>
      <c r="M132" s="447">
        <f t="shared" si="32"/>
        <v>1.26</v>
      </c>
      <c r="N132" s="447">
        <f t="shared" si="33"/>
        <v>0</v>
      </c>
      <c r="O132" s="447" t="str">
        <f t="shared" si="34"/>
        <v>-</v>
      </c>
      <c r="P132" s="447" t="str">
        <f t="shared" si="35"/>
        <v>-</v>
      </c>
      <c r="Q132" s="447" t="str">
        <f t="shared" si="36"/>
        <v>-</v>
      </c>
      <c r="R132" s="447" t="str">
        <f t="shared" si="37"/>
        <v>-</v>
      </c>
      <c r="S132" s="447" t="str">
        <f t="shared" si="38"/>
        <v>-</v>
      </c>
      <c r="T132" s="447" t="str">
        <f t="shared" si="39"/>
        <v>-</v>
      </c>
      <c r="U132" s="447" t="str">
        <f t="shared" si="40"/>
        <v>-</v>
      </c>
      <c r="V132" s="447" t="str">
        <f t="shared" si="41"/>
        <v>-</v>
      </c>
      <c r="W132" s="447">
        <f t="shared" si="42"/>
        <v>1.26</v>
      </c>
      <c r="X132" s="447">
        <f t="shared" si="43"/>
        <v>0</v>
      </c>
      <c r="Y132" s="447">
        <f t="shared" si="44"/>
        <v>1.26</v>
      </c>
      <c r="Z132" s="464">
        <f t="shared" si="45"/>
        <v>0</v>
      </c>
      <c r="AA132" s="472">
        <f>'приложение 1.1 '!H134</f>
        <v>2.7971529999999998</v>
      </c>
      <c r="AB132" s="472" t="str">
        <f t="shared" si="46"/>
        <v>0</v>
      </c>
      <c r="AC132" s="472" t="str">
        <f t="shared" si="47"/>
        <v>0</v>
      </c>
      <c r="AD132" s="472" t="str">
        <f t="shared" si="48"/>
        <v>0</v>
      </c>
      <c r="AE132" s="472" t="str">
        <f t="shared" si="49"/>
        <v>0</v>
      </c>
      <c r="AF132" s="472" t="str">
        <f t="shared" si="50"/>
        <v>0</v>
      </c>
      <c r="AG132" s="472" t="str">
        <f t="shared" si="51"/>
        <v>0</v>
      </c>
      <c r="AH132" s="472" t="str">
        <f t="shared" si="52"/>
        <v>0</v>
      </c>
      <c r="AI132" s="472" t="str">
        <f t="shared" si="53"/>
        <v>0</v>
      </c>
      <c r="AJ132" s="472" t="str">
        <f t="shared" si="54"/>
        <v>-</v>
      </c>
      <c r="AK132" s="472" t="str">
        <f t="shared" si="55"/>
        <v>-</v>
      </c>
      <c r="AL132" s="472">
        <f>'приложение 1.1 '!X134</f>
        <v>0</v>
      </c>
      <c r="AM132" s="472">
        <f>'приложение 1.1 '!Y134</f>
        <v>0</v>
      </c>
      <c r="AN132" s="472">
        <f>'приложение 1.1 '!Z134</f>
        <v>0</v>
      </c>
      <c r="AO132" s="472">
        <f>'приложение 1.1 '!AA134</f>
        <v>2.7971529999999998</v>
      </c>
      <c r="AP132" s="472"/>
      <c r="AQ132" s="472"/>
      <c r="AR132" s="472"/>
      <c r="AS132" s="472"/>
      <c r="AT132" s="472">
        <f>'приложение 1.1 '!W134</f>
        <v>0</v>
      </c>
      <c r="AU132" s="472">
        <f t="shared" si="56"/>
        <v>2.7971529999999998</v>
      </c>
    </row>
    <row r="133" spans="1:47" s="53" customFormat="1" ht="31.5">
      <c r="A133" s="369" t="str">
        <f>'приложение 1.1 '!A135</f>
        <v>1.1.3.116</v>
      </c>
      <c r="B133" s="431" t="str">
        <f>'приложение 1.1 '!B135</f>
        <v>Реконструкция ТП - 371 (замена оборудования РУ-6кВ, РУ-0,4кВ, замена 2ТМГ-1000кВА)</v>
      </c>
      <c r="C133" s="447" t="str">
        <f>IF('приложение 1.1 '!G135=2018,'приложение 1.1 '!E135,"-")</f>
        <v>-</v>
      </c>
      <c r="D133" s="447" t="str">
        <f>IF('приложение 1.1 '!G135=2018,'приложение 1.1 '!D135,"-")</f>
        <v>-</v>
      </c>
      <c r="E133" s="447" t="str">
        <f>IF('приложение 1.1 '!G135=2019,'приложение 1.1 '!E135,"-")</f>
        <v>-</v>
      </c>
      <c r="F133" s="447" t="str">
        <f>IF('приложение 1.1 '!G135=2019,'приложение 1.1 '!D135,"-")</f>
        <v>-</v>
      </c>
      <c r="G133" s="447" t="str">
        <f>IF('приложение 1.1 '!G135=2020,'приложение 1.1 '!E135,"-")</f>
        <v>-</v>
      </c>
      <c r="H133" s="447" t="str">
        <f>IF('приложение 1.1 '!G135=2020,'приложение 1.1 '!D135,"-")</f>
        <v>-</v>
      </c>
      <c r="I133" s="447" t="str">
        <f>IF('приложение 1.1 '!G135=2021,'приложение 1.1 '!E135,"-")</f>
        <v>-</v>
      </c>
      <c r="J133" s="447" t="str">
        <f>IF('приложение 1.1 '!G135=2021,'приложение 1.1 '!D135,"-")</f>
        <v>-</v>
      </c>
      <c r="K133" s="447">
        <f>IF('приложение 1.1 '!G135=2022,'приложение 1.1 '!E135,"-")</f>
        <v>2</v>
      </c>
      <c r="L133" s="447">
        <f>IF('приложение 1.1 '!G135=2022,'приложение 1.1 '!D135,"-")</f>
        <v>0</v>
      </c>
      <c r="M133" s="447">
        <f t="shared" si="32"/>
        <v>2</v>
      </c>
      <c r="N133" s="447">
        <f t="shared" si="33"/>
        <v>0</v>
      </c>
      <c r="O133" s="447" t="str">
        <f t="shared" si="34"/>
        <v>-</v>
      </c>
      <c r="P133" s="447" t="str">
        <f t="shared" si="35"/>
        <v>-</v>
      </c>
      <c r="Q133" s="447" t="str">
        <f t="shared" si="36"/>
        <v>-</v>
      </c>
      <c r="R133" s="447" t="str">
        <f t="shared" si="37"/>
        <v>-</v>
      </c>
      <c r="S133" s="447" t="str">
        <f t="shared" si="38"/>
        <v>-</v>
      </c>
      <c r="T133" s="447" t="str">
        <f t="shared" si="39"/>
        <v>-</v>
      </c>
      <c r="U133" s="447" t="str">
        <f t="shared" si="40"/>
        <v>-</v>
      </c>
      <c r="V133" s="447" t="str">
        <f t="shared" si="41"/>
        <v>-</v>
      </c>
      <c r="W133" s="447">
        <f t="shared" si="42"/>
        <v>2</v>
      </c>
      <c r="X133" s="447">
        <f t="shared" si="43"/>
        <v>0</v>
      </c>
      <c r="Y133" s="447">
        <f t="shared" si="44"/>
        <v>2</v>
      </c>
      <c r="Z133" s="464">
        <f t="shared" si="45"/>
        <v>0</v>
      </c>
      <c r="AA133" s="472">
        <f>'приложение 1.1 '!H135</f>
        <v>4.6686689999999995</v>
      </c>
      <c r="AB133" s="472" t="str">
        <f t="shared" si="46"/>
        <v>0</v>
      </c>
      <c r="AC133" s="472" t="str">
        <f t="shared" si="47"/>
        <v>0</v>
      </c>
      <c r="AD133" s="472" t="str">
        <f t="shared" si="48"/>
        <v>0</v>
      </c>
      <c r="AE133" s="472" t="str">
        <f t="shared" si="49"/>
        <v>0</v>
      </c>
      <c r="AF133" s="472" t="str">
        <f t="shared" si="50"/>
        <v>0</v>
      </c>
      <c r="AG133" s="472" t="str">
        <f t="shared" si="51"/>
        <v>0</v>
      </c>
      <c r="AH133" s="472" t="str">
        <f t="shared" si="52"/>
        <v>0</v>
      </c>
      <c r="AI133" s="472" t="str">
        <f t="shared" si="53"/>
        <v>0</v>
      </c>
      <c r="AJ133" s="472" t="str">
        <f t="shared" si="54"/>
        <v>-</v>
      </c>
      <c r="AK133" s="472" t="str">
        <f t="shared" si="55"/>
        <v>-</v>
      </c>
      <c r="AL133" s="472">
        <f>'приложение 1.1 '!X135</f>
        <v>0</v>
      </c>
      <c r="AM133" s="472">
        <f>'приложение 1.1 '!Y135</f>
        <v>0</v>
      </c>
      <c r="AN133" s="472">
        <f>'приложение 1.1 '!Z135</f>
        <v>0</v>
      </c>
      <c r="AO133" s="472">
        <f>'приложение 1.1 '!AA135</f>
        <v>4.6686689999999995</v>
      </c>
      <c r="AP133" s="472"/>
      <c r="AQ133" s="472"/>
      <c r="AR133" s="472"/>
      <c r="AS133" s="472"/>
      <c r="AT133" s="472">
        <f>'приложение 1.1 '!W135</f>
        <v>0</v>
      </c>
      <c r="AU133" s="472">
        <f t="shared" si="56"/>
        <v>4.6686689999999995</v>
      </c>
    </row>
    <row r="134" spans="1:47" s="53" customFormat="1" ht="47.25">
      <c r="A134" s="369" t="str">
        <f>'приложение 1.1 '!A136</f>
        <v>1.1.3.117</v>
      </c>
      <c r="B134" s="431" t="str">
        <f>'приложение 1.1 '!B136</f>
        <v>Эл. Реконструкция  ТП - 505 (замена оборудования РУ-10кВ, РУ-0,4кВ, замена 2ТМГ-630кВА)</v>
      </c>
      <c r="C134" s="447" t="str">
        <f>IF('приложение 1.1 '!G136=2018,'приложение 1.1 '!E136,"-")</f>
        <v>-</v>
      </c>
      <c r="D134" s="447" t="str">
        <f>IF('приложение 1.1 '!G136=2018,'приложение 1.1 '!D136,"-")</f>
        <v>-</v>
      </c>
      <c r="E134" s="447" t="str">
        <f>IF('приложение 1.1 '!G136=2019,'приложение 1.1 '!E136,"-")</f>
        <v>-</v>
      </c>
      <c r="F134" s="447" t="str">
        <f>IF('приложение 1.1 '!G136=2019,'приложение 1.1 '!D136,"-")</f>
        <v>-</v>
      </c>
      <c r="G134" s="447" t="str">
        <f>IF('приложение 1.1 '!G136=2020,'приложение 1.1 '!E136,"-")</f>
        <v>-</v>
      </c>
      <c r="H134" s="447" t="str">
        <f>IF('приложение 1.1 '!G136=2020,'приложение 1.1 '!D136,"-")</f>
        <v>-</v>
      </c>
      <c r="I134" s="447" t="str">
        <f>IF('приложение 1.1 '!G136=2021,'приложение 1.1 '!E136,"-")</f>
        <v>-</v>
      </c>
      <c r="J134" s="447" t="str">
        <f>IF('приложение 1.1 '!G136=2021,'приложение 1.1 '!D136,"-")</f>
        <v>-</v>
      </c>
      <c r="K134" s="447">
        <f>IF('приложение 1.1 '!G136=2022,'приложение 1.1 '!E136,"-")</f>
        <v>1.26</v>
      </c>
      <c r="L134" s="447">
        <f>IF('приложение 1.1 '!G136=2022,'приложение 1.1 '!D136,"-")</f>
        <v>0</v>
      </c>
      <c r="M134" s="447">
        <f t="shared" si="32"/>
        <v>1.26</v>
      </c>
      <c r="N134" s="447">
        <f t="shared" si="33"/>
        <v>0</v>
      </c>
      <c r="O134" s="447" t="str">
        <f t="shared" si="34"/>
        <v>-</v>
      </c>
      <c r="P134" s="447" t="str">
        <f t="shared" si="35"/>
        <v>-</v>
      </c>
      <c r="Q134" s="447" t="str">
        <f t="shared" si="36"/>
        <v>-</v>
      </c>
      <c r="R134" s="447" t="str">
        <f t="shared" si="37"/>
        <v>-</v>
      </c>
      <c r="S134" s="447" t="str">
        <f t="shared" si="38"/>
        <v>-</v>
      </c>
      <c r="T134" s="447" t="str">
        <f t="shared" si="39"/>
        <v>-</v>
      </c>
      <c r="U134" s="447" t="str">
        <f t="shared" si="40"/>
        <v>-</v>
      </c>
      <c r="V134" s="447" t="str">
        <f t="shared" si="41"/>
        <v>-</v>
      </c>
      <c r="W134" s="447">
        <f t="shared" si="42"/>
        <v>1.26</v>
      </c>
      <c r="X134" s="447">
        <f t="shared" si="43"/>
        <v>0</v>
      </c>
      <c r="Y134" s="447">
        <f t="shared" si="44"/>
        <v>1.26</v>
      </c>
      <c r="Z134" s="464">
        <f t="shared" si="45"/>
        <v>0</v>
      </c>
      <c r="AA134" s="472">
        <f>'приложение 1.1 '!H136</f>
        <v>3.068527</v>
      </c>
      <c r="AB134" s="472" t="str">
        <f t="shared" si="46"/>
        <v>0</v>
      </c>
      <c r="AC134" s="472" t="str">
        <f t="shared" si="47"/>
        <v>0</v>
      </c>
      <c r="AD134" s="472" t="str">
        <f t="shared" si="48"/>
        <v>0</v>
      </c>
      <c r="AE134" s="472" t="str">
        <f t="shared" si="49"/>
        <v>0</v>
      </c>
      <c r="AF134" s="472" t="str">
        <f t="shared" si="50"/>
        <v>0</v>
      </c>
      <c r="AG134" s="472" t="str">
        <f t="shared" si="51"/>
        <v>0</v>
      </c>
      <c r="AH134" s="472" t="str">
        <f t="shared" si="52"/>
        <v>0</v>
      </c>
      <c r="AI134" s="472" t="str">
        <f t="shared" si="53"/>
        <v>0</v>
      </c>
      <c r="AJ134" s="472" t="str">
        <f t="shared" si="54"/>
        <v>-</v>
      </c>
      <c r="AK134" s="472" t="str">
        <f t="shared" si="55"/>
        <v>-</v>
      </c>
      <c r="AL134" s="472">
        <f>'приложение 1.1 '!X136</f>
        <v>0</v>
      </c>
      <c r="AM134" s="472">
        <f>'приложение 1.1 '!Y136</f>
        <v>0</v>
      </c>
      <c r="AN134" s="472">
        <f>'приложение 1.1 '!Z136</f>
        <v>0</v>
      </c>
      <c r="AO134" s="472">
        <f>'приложение 1.1 '!AA136</f>
        <v>3.068527</v>
      </c>
      <c r="AP134" s="472"/>
      <c r="AQ134" s="472"/>
      <c r="AR134" s="472"/>
      <c r="AS134" s="472"/>
      <c r="AT134" s="472">
        <f>'приложение 1.1 '!W136</f>
        <v>0</v>
      </c>
      <c r="AU134" s="472">
        <f t="shared" si="56"/>
        <v>3.068527</v>
      </c>
    </row>
    <row r="135" spans="1:47" s="53" customFormat="1" ht="31.5">
      <c r="A135" s="369" t="str">
        <f>'приложение 1.1 '!A137</f>
        <v>1.1.3.118</v>
      </c>
      <c r="B135" s="431" t="str">
        <f>'приложение 1.1 '!B137</f>
        <v>Реконструкция ТП - 356 (замена оборудования РУ-10кВ, РУ-0,4кВ, замена 2ТМГ-630кВА)</v>
      </c>
      <c r="C135" s="447" t="str">
        <f>IF('приложение 1.1 '!G137=2018,'приложение 1.1 '!E137,"-")</f>
        <v>-</v>
      </c>
      <c r="D135" s="447" t="str">
        <f>IF('приложение 1.1 '!G137=2018,'приложение 1.1 '!D137,"-")</f>
        <v>-</v>
      </c>
      <c r="E135" s="447" t="str">
        <f>IF('приложение 1.1 '!G137=2019,'приложение 1.1 '!E137,"-")</f>
        <v>-</v>
      </c>
      <c r="F135" s="447" t="str">
        <f>IF('приложение 1.1 '!G137=2019,'приложение 1.1 '!D137,"-")</f>
        <v>-</v>
      </c>
      <c r="G135" s="447" t="str">
        <f>IF('приложение 1.1 '!G137=2020,'приложение 1.1 '!E137,"-")</f>
        <v>-</v>
      </c>
      <c r="H135" s="447" t="str">
        <f>IF('приложение 1.1 '!G137=2020,'приложение 1.1 '!D137,"-")</f>
        <v>-</v>
      </c>
      <c r="I135" s="447" t="str">
        <f>IF('приложение 1.1 '!G137=2021,'приложение 1.1 '!E137,"-")</f>
        <v>-</v>
      </c>
      <c r="J135" s="447" t="str">
        <f>IF('приложение 1.1 '!G137=2021,'приложение 1.1 '!D137,"-")</f>
        <v>-</v>
      </c>
      <c r="K135" s="447">
        <f>IF('приложение 1.1 '!G137=2022,'приложение 1.1 '!E137,"-")</f>
        <v>1.26</v>
      </c>
      <c r="L135" s="447">
        <f>IF('приложение 1.1 '!G137=2022,'приложение 1.1 '!D137,"-")</f>
        <v>0</v>
      </c>
      <c r="M135" s="447">
        <f t="shared" si="32"/>
        <v>1.26</v>
      </c>
      <c r="N135" s="447">
        <f t="shared" si="33"/>
        <v>0</v>
      </c>
      <c r="O135" s="447" t="str">
        <f t="shared" si="34"/>
        <v>-</v>
      </c>
      <c r="P135" s="447" t="str">
        <f t="shared" si="35"/>
        <v>-</v>
      </c>
      <c r="Q135" s="447" t="str">
        <f t="shared" si="36"/>
        <v>-</v>
      </c>
      <c r="R135" s="447" t="str">
        <f t="shared" si="37"/>
        <v>-</v>
      </c>
      <c r="S135" s="447" t="str">
        <f t="shared" si="38"/>
        <v>-</v>
      </c>
      <c r="T135" s="447" t="str">
        <f t="shared" si="39"/>
        <v>-</v>
      </c>
      <c r="U135" s="447" t="str">
        <f t="shared" si="40"/>
        <v>-</v>
      </c>
      <c r="V135" s="447" t="str">
        <f t="shared" si="41"/>
        <v>-</v>
      </c>
      <c r="W135" s="447">
        <f t="shared" si="42"/>
        <v>1.26</v>
      </c>
      <c r="X135" s="447">
        <f t="shared" si="43"/>
        <v>0</v>
      </c>
      <c r="Y135" s="447">
        <f t="shared" si="44"/>
        <v>1.26</v>
      </c>
      <c r="Z135" s="464">
        <f t="shared" si="45"/>
        <v>0</v>
      </c>
      <c r="AA135" s="472">
        <f>'приложение 1.1 '!H137</f>
        <v>2.9328400000000001</v>
      </c>
      <c r="AB135" s="472" t="str">
        <f t="shared" si="46"/>
        <v>0</v>
      </c>
      <c r="AC135" s="472" t="str">
        <f t="shared" si="47"/>
        <v>0</v>
      </c>
      <c r="AD135" s="472" t="str">
        <f t="shared" si="48"/>
        <v>0</v>
      </c>
      <c r="AE135" s="472" t="str">
        <f t="shared" si="49"/>
        <v>0</v>
      </c>
      <c r="AF135" s="472" t="str">
        <f t="shared" si="50"/>
        <v>0</v>
      </c>
      <c r="AG135" s="472" t="str">
        <f t="shared" si="51"/>
        <v>0</v>
      </c>
      <c r="AH135" s="472" t="str">
        <f t="shared" si="52"/>
        <v>0</v>
      </c>
      <c r="AI135" s="472" t="str">
        <f t="shared" si="53"/>
        <v>0</v>
      </c>
      <c r="AJ135" s="472" t="str">
        <f t="shared" si="54"/>
        <v>-</v>
      </c>
      <c r="AK135" s="472" t="str">
        <f t="shared" si="55"/>
        <v>-</v>
      </c>
      <c r="AL135" s="472">
        <f>'приложение 1.1 '!X137</f>
        <v>0</v>
      </c>
      <c r="AM135" s="472">
        <f>'приложение 1.1 '!Y137</f>
        <v>0</v>
      </c>
      <c r="AN135" s="472">
        <f>'приложение 1.1 '!Z137</f>
        <v>0</v>
      </c>
      <c r="AO135" s="472">
        <f>'приложение 1.1 '!AA137</f>
        <v>2.9328400000000001</v>
      </c>
      <c r="AP135" s="472"/>
      <c r="AQ135" s="472"/>
      <c r="AR135" s="472"/>
      <c r="AS135" s="472"/>
      <c r="AT135" s="472">
        <f>'приложение 1.1 '!W137</f>
        <v>0</v>
      </c>
      <c r="AU135" s="472">
        <f t="shared" si="56"/>
        <v>2.9328400000000001</v>
      </c>
    </row>
    <row r="136" spans="1:47" s="53" customFormat="1" ht="47.25">
      <c r="A136" s="369" t="str">
        <f>'приложение 1.1 '!A138</f>
        <v>1.1.3.119</v>
      </c>
      <c r="B136" s="431" t="str">
        <f>'приложение 1.1 '!B138</f>
        <v>эл. Реконструкция ТП - 432 (замена оборудования РУ-10кВ, РУ-0,4кВ, замена 2ТМГ-630кВА)</v>
      </c>
      <c r="C136" s="447" t="str">
        <f>IF('приложение 1.1 '!G138=2018,'приложение 1.1 '!E138,"-")</f>
        <v>-</v>
      </c>
      <c r="D136" s="447" t="str">
        <f>IF('приложение 1.1 '!G138=2018,'приложение 1.1 '!D138,"-")</f>
        <v>-</v>
      </c>
      <c r="E136" s="447" t="str">
        <f>IF('приложение 1.1 '!G138=2019,'приложение 1.1 '!E138,"-")</f>
        <v>-</v>
      </c>
      <c r="F136" s="447" t="str">
        <f>IF('приложение 1.1 '!G138=2019,'приложение 1.1 '!D138,"-")</f>
        <v>-</v>
      </c>
      <c r="G136" s="447" t="str">
        <f>IF('приложение 1.1 '!G138=2020,'приложение 1.1 '!E138,"-")</f>
        <v>-</v>
      </c>
      <c r="H136" s="447" t="str">
        <f>IF('приложение 1.1 '!G138=2020,'приложение 1.1 '!D138,"-")</f>
        <v>-</v>
      </c>
      <c r="I136" s="447" t="str">
        <f>IF('приложение 1.1 '!G138=2021,'приложение 1.1 '!E138,"-")</f>
        <v>-</v>
      </c>
      <c r="J136" s="447" t="str">
        <f>IF('приложение 1.1 '!G138=2021,'приложение 1.1 '!D138,"-")</f>
        <v>-</v>
      </c>
      <c r="K136" s="447">
        <f>IF('приложение 1.1 '!G138=2022,'приложение 1.1 '!E138,"-")</f>
        <v>1.26</v>
      </c>
      <c r="L136" s="447">
        <f>IF('приложение 1.1 '!G138=2022,'приложение 1.1 '!D138,"-")</f>
        <v>0</v>
      </c>
      <c r="M136" s="447">
        <f t="shared" si="32"/>
        <v>1.26</v>
      </c>
      <c r="N136" s="447">
        <f t="shared" si="33"/>
        <v>0</v>
      </c>
      <c r="O136" s="447" t="str">
        <f t="shared" si="34"/>
        <v>-</v>
      </c>
      <c r="P136" s="447" t="str">
        <f t="shared" si="35"/>
        <v>-</v>
      </c>
      <c r="Q136" s="447" t="str">
        <f t="shared" si="36"/>
        <v>-</v>
      </c>
      <c r="R136" s="447" t="str">
        <f t="shared" si="37"/>
        <v>-</v>
      </c>
      <c r="S136" s="447" t="str">
        <f t="shared" si="38"/>
        <v>-</v>
      </c>
      <c r="T136" s="447" t="str">
        <f t="shared" si="39"/>
        <v>-</v>
      </c>
      <c r="U136" s="447" t="str">
        <f t="shared" si="40"/>
        <v>-</v>
      </c>
      <c r="V136" s="447" t="str">
        <f t="shared" si="41"/>
        <v>-</v>
      </c>
      <c r="W136" s="447">
        <f t="shared" si="42"/>
        <v>1.26</v>
      </c>
      <c r="X136" s="447">
        <f t="shared" si="43"/>
        <v>0</v>
      </c>
      <c r="Y136" s="447">
        <f t="shared" si="44"/>
        <v>1.26</v>
      </c>
      <c r="Z136" s="464">
        <f t="shared" si="45"/>
        <v>0</v>
      </c>
      <c r="AA136" s="472">
        <f>'приложение 1.1 '!H138</f>
        <v>2.7971529999999998</v>
      </c>
      <c r="AB136" s="472" t="str">
        <f t="shared" si="46"/>
        <v>0</v>
      </c>
      <c r="AC136" s="472" t="str">
        <f t="shared" si="47"/>
        <v>0</v>
      </c>
      <c r="AD136" s="472" t="str">
        <f t="shared" si="48"/>
        <v>0</v>
      </c>
      <c r="AE136" s="472" t="str">
        <f t="shared" si="49"/>
        <v>0</v>
      </c>
      <c r="AF136" s="472" t="str">
        <f t="shared" si="50"/>
        <v>0</v>
      </c>
      <c r="AG136" s="472" t="str">
        <f t="shared" si="51"/>
        <v>0</v>
      </c>
      <c r="AH136" s="472" t="str">
        <f t="shared" si="52"/>
        <v>0</v>
      </c>
      <c r="AI136" s="472" t="str">
        <f t="shared" si="53"/>
        <v>0</v>
      </c>
      <c r="AJ136" s="472" t="str">
        <f t="shared" si="54"/>
        <v>-</v>
      </c>
      <c r="AK136" s="472" t="str">
        <f t="shared" si="55"/>
        <v>-</v>
      </c>
      <c r="AL136" s="472">
        <f>'приложение 1.1 '!X138</f>
        <v>0</v>
      </c>
      <c r="AM136" s="472">
        <f>'приложение 1.1 '!Y138</f>
        <v>0</v>
      </c>
      <c r="AN136" s="472">
        <f>'приложение 1.1 '!Z138</f>
        <v>0</v>
      </c>
      <c r="AO136" s="472">
        <f>'приложение 1.1 '!AA138</f>
        <v>2.7971529999999998</v>
      </c>
      <c r="AP136" s="472"/>
      <c r="AQ136" s="472"/>
      <c r="AR136" s="472"/>
      <c r="AS136" s="472"/>
      <c r="AT136" s="472">
        <f>'приложение 1.1 '!W138</f>
        <v>0</v>
      </c>
      <c r="AU136" s="472">
        <f t="shared" si="56"/>
        <v>2.7971529999999998</v>
      </c>
    </row>
    <row r="137" spans="1:47" s="53" customFormat="1" ht="31.5">
      <c r="A137" s="369" t="str">
        <f>'приложение 1.1 '!A139</f>
        <v>1.1.3.120</v>
      </c>
      <c r="B137" s="431" t="str">
        <f>'приложение 1.1 '!B139</f>
        <v>Реконструкция ТП - 352 (замена оборудования РУ-10кВ, РУ-0,4кВ, замена 2ТМГ-630кВА)</v>
      </c>
      <c r="C137" s="447" t="str">
        <f>IF('приложение 1.1 '!G139=2018,'приложение 1.1 '!E139,"-")</f>
        <v>-</v>
      </c>
      <c r="D137" s="447" t="str">
        <f>IF('приложение 1.1 '!G139=2018,'приложение 1.1 '!D139,"-")</f>
        <v>-</v>
      </c>
      <c r="E137" s="447" t="str">
        <f>IF('приложение 1.1 '!G139=2019,'приложение 1.1 '!E139,"-")</f>
        <v>-</v>
      </c>
      <c r="F137" s="447" t="str">
        <f>IF('приложение 1.1 '!G139=2019,'приложение 1.1 '!D139,"-")</f>
        <v>-</v>
      </c>
      <c r="G137" s="447" t="str">
        <f>IF('приложение 1.1 '!G139=2020,'приложение 1.1 '!E139,"-")</f>
        <v>-</v>
      </c>
      <c r="H137" s="447" t="str">
        <f>IF('приложение 1.1 '!G139=2020,'приложение 1.1 '!D139,"-")</f>
        <v>-</v>
      </c>
      <c r="I137" s="447" t="str">
        <f>IF('приложение 1.1 '!G139=2021,'приложение 1.1 '!E139,"-")</f>
        <v>-</v>
      </c>
      <c r="J137" s="447" t="str">
        <f>IF('приложение 1.1 '!G139=2021,'приложение 1.1 '!D139,"-")</f>
        <v>-</v>
      </c>
      <c r="K137" s="447">
        <f>IF('приложение 1.1 '!G139=2022,'приложение 1.1 '!E139,"-")</f>
        <v>1.26</v>
      </c>
      <c r="L137" s="447">
        <f>IF('приложение 1.1 '!G139=2022,'приложение 1.1 '!D139,"-")</f>
        <v>0</v>
      </c>
      <c r="M137" s="447">
        <f t="shared" si="32"/>
        <v>1.26</v>
      </c>
      <c r="N137" s="447">
        <f t="shared" si="33"/>
        <v>0</v>
      </c>
      <c r="O137" s="447" t="str">
        <f t="shared" si="34"/>
        <v>-</v>
      </c>
      <c r="P137" s="447" t="str">
        <f t="shared" si="35"/>
        <v>-</v>
      </c>
      <c r="Q137" s="447" t="str">
        <f t="shared" si="36"/>
        <v>-</v>
      </c>
      <c r="R137" s="447" t="str">
        <f t="shared" si="37"/>
        <v>-</v>
      </c>
      <c r="S137" s="447" t="str">
        <f t="shared" si="38"/>
        <v>-</v>
      </c>
      <c r="T137" s="447" t="str">
        <f t="shared" si="39"/>
        <v>-</v>
      </c>
      <c r="U137" s="447" t="str">
        <f t="shared" si="40"/>
        <v>-</v>
      </c>
      <c r="V137" s="447" t="str">
        <f t="shared" si="41"/>
        <v>-</v>
      </c>
      <c r="W137" s="447">
        <f t="shared" si="42"/>
        <v>1.26</v>
      </c>
      <c r="X137" s="447">
        <f t="shared" si="43"/>
        <v>0</v>
      </c>
      <c r="Y137" s="447">
        <f t="shared" si="44"/>
        <v>1.26</v>
      </c>
      <c r="Z137" s="464">
        <f t="shared" si="45"/>
        <v>0</v>
      </c>
      <c r="AA137" s="472">
        <f>'приложение 1.1 '!H139</f>
        <v>2.7971529999999998</v>
      </c>
      <c r="AB137" s="472" t="str">
        <f t="shared" si="46"/>
        <v>0</v>
      </c>
      <c r="AC137" s="472" t="str">
        <f t="shared" si="47"/>
        <v>0</v>
      </c>
      <c r="AD137" s="472" t="str">
        <f t="shared" si="48"/>
        <v>0</v>
      </c>
      <c r="AE137" s="472" t="str">
        <f t="shared" si="49"/>
        <v>0</v>
      </c>
      <c r="AF137" s="472" t="str">
        <f t="shared" si="50"/>
        <v>0</v>
      </c>
      <c r="AG137" s="472" t="str">
        <f t="shared" si="51"/>
        <v>0</v>
      </c>
      <c r="AH137" s="472" t="str">
        <f t="shared" si="52"/>
        <v>0</v>
      </c>
      <c r="AI137" s="472" t="str">
        <f t="shared" si="53"/>
        <v>0</v>
      </c>
      <c r="AJ137" s="472" t="str">
        <f t="shared" si="54"/>
        <v>-</v>
      </c>
      <c r="AK137" s="472" t="str">
        <f t="shared" si="55"/>
        <v>-</v>
      </c>
      <c r="AL137" s="472">
        <f>'приложение 1.1 '!X139</f>
        <v>0</v>
      </c>
      <c r="AM137" s="472">
        <f>'приложение 1.1 '!Y139</f>
        <v>0</v>
      </c>
      <c r="AN137" s="472">
        <f>'приложение 1.1 '!Z139</f>
        <v>0</v>
      </c>
      <c r="AO137" s="472">
        <f>'приложение 1.1 '!AA139</f>
        <v>2.7971529999999998</v>
      </c>
      <c r="AP137" s="472"/>
      <c r="AQ137" s="472"/>
      <c r="AR137" s="472"/>
      <c r="AS137" s="472"/>
      <c r="AT137" s="472">
        <f>'приложение 1.1 '!W139</f>
        <v>0</v>
      </c>
      <c r="AU137" s="472">
        <f t="shared" si="56"/>
        <v>2.7971529999999998</v>
      </c>
    </row>
    <row r="138" spans="1:47" s="53" customFormat="1" ht="31.5">
      <c r="A138" s="369" t="str">
        <f>'приложение 1.1 '!A140</f>
        <v>1.1.3.121</v>
      </c>
      <c r="B138" s="431" t="str">
        <f>'приложение 1.1 '!B140</f>
        <v>Реконструкция ТП-226 (замена оборудования РУ-6кВ, РУ-0,4кВ, замена 2ТМГ-1000кВА)</v>
      </c>
      <c r="C138" s="447" t="str">
        <f>IF('приложение 1.1 '!G140=2018,'приложение 1.1 '!E140,"-")</f>
        <v>-</v>
      </c>
      <c r="D138" s="447" t="str">
        <f>IF('приложение 1.1 '!G140=2018,'приложение 1.1 '!D140,"-")</f>
        <v>-</v>
      </c>
      <c r="E138" s="447" t="str">
        <f>IF('приложение 1.1 '!G140=2019,'приложение 1.1 '!E140,"-")</f>
        <v>-</v>
      </c>
      <c r="F138" s="447" t="str">
        <f>IF('приложение 1.1 '!G140=2019,'приложение 1.1 '!D140,"-")</f>
        <v>-</v>
      </c>
      <c r="G138" s="447" t="str">
        <f>IF('приложение 1.1 '!G140=2020,'приложение 1.1 '!E140,"-")</f>
        <v>-</v>
      </c>
      <c r="H138" s="447" t="str">
        <f>IF('приложение 1.1 '!G140=2020,'приложение 1.1 '!D140,"-")</f>
        <v>-</v>
      </c>
      <c r="I138" s="447" t="str">
        <f>IF('приложение 1.1 '!G140=2021,'приложение 1.1 '!E140,"-")</f>
        <v>-</v>
      </c>
      <c r="J138" s="447" t="str">
        <f>IF('приложение 1.1 '!G140=2021,'приложение 1.1 '!D140,"-")</f>
        <v>-</v>
      </c>
      <c r="K138" s="447">
        <f>IF('приложение 1.1 '!G140=2022,'приложение 1.1 '!E140,"-")</f>
        <v>2</v>
      </c>
      <c r="L138" s="447">
        <f>IF('приложение 1.1 '!G140=2022,'приложение 1.1 '!D140,"-")</f>
        <v>0</v>
      </c>
      <c r="M138" s="447">
        <f t="shared" si="32"/>
        <v>2</v>
      </c>
      <c r="N138" s="447">
        <f t="shared" si="33"/>
        <v>0</v>
      </c>
      <c r="O138" s="447" t="str">
        <f t="shared" si="34"/>
        <v>-</v>
      </c>
      <c r="P138" s="447" t="str">
        <f t="shared" si="35"/>
        <v>-</v>
      </c>
      <c r="Q138" s="447" t="str">
        <f t="shared" si="36"/>
        <v>-</v>
      </c>
      <c r="R138" s="447" t="str">
        <f t="shared" si="37"/>
        <v>-</v>
      </c>
      <c r="S138" s="447" t="str">
        <f t="shared" si="38"/>
        <v>-</v>
      </c>
      <c r="T138" s="447" t="str">
        <f t="shared" si="39"/>
        <v>-</v>
      </c>
      <c r="U138" s="447" t="str">
        <f t="shared" si="40"/>
        <v>-</v>
      </c>
      <c r="V138" s="447" t="str">
        <f t="shared" si="41"/>
        <v>-</v>
      </c>
      <c r="W138" s="447">
        <f t="shared" si="42"/>
        <v>2</v>
      </c>
      <c r="X138" s="447">
        <f t="shared" si="43"/>
        <v>0</v>
      </c>
      <c r="Y138" s="447">
        <f t="shared" si="44"/>
        <v>2</v>
      </c>
      <c r="Z138" s="464">
        <f t="shared" si="45"/>
        <v>0</v>
      </c>
      <c r="AA138" s="472">
        <f>'приложение 1.1 '!H140</f>
        <v>4.8450810000000004</v>
      </c>
      <c r="AB138" s="472" t="str">
        <f t="shared" si="46"/>
        <v>0</v>
      </c>
      <c r="AC138" s="472" t="str">
        <f t="shared" si="47"/>
        <v>0</v>
      </c>
      <c r="AD138" s="472" t="str">
        <f t="shared" si="48"/>
        <v>0</v>
      </c>
      <c r="AE138" s="472" t="str">
        <f t="shared" si="49"/>
        <v>0</v>
      </c>
      <c r="AF138" s="472" t="str">
        <f t="shared" si="50"/>
        <v>0</v>
      </c>
      <c r="AG138" s="472" t="str">
        <f t="shared" si="51"/>
        <v>0</v>
      </c>
      <c r="AH138" s="472" t="str">
        <f t="shared" si="52"/>
        <v>0</v>
      </c>
      <c r="AI138" s="472" t="str">
        <f t="shared" si="53"/>
        <v>0</v>
      </c>
      <c r="AJ138" s="472" t="str">
        <f t="shared" si="54"/>
        <v>-</v>
      </c>
      <c r="AK138" s="472" t="str">
        <f t="shared" si="55"/>
        <v>-</v>
      </c>
      <c r="AL138" s="472">
        <f>'приложение 1.1 '!X140</f>
        <v>0</v>
      </c>
      <c r="AM138" s="472">
        <f>'приложение 1.1 '!Y140</f>
        <v>0</v>
      </c>
      <c r="AN138" s="472">
        <f>'приложение 1.1 '!Z140</f>
        <v>0</v>
      </c>
      <c r="AO138" s="472">
        <f>'приложение 1.1 '!AA140</f>
        <v>4.8450810000000004</v>
      </c>
      <c r="AP138" s="472"/>
      <c r="AQ138" s="472"/>
      <c r="AR138" s="472"/>
      <c r="AS138" s="472"/>
      <c r="AT138" s="472">
        <f>'приложение 1.1 '!W140</f>
        <v>0</v>
      </c>
      <c r="AU138" s="472">
        <f t="shared" si="56"/>
        <v>4.8450810000000004</v>
      </c>
    </row>
    <row r="139" spans="1:47" s="53" customFormat="1" ht="31.5">
      <c r="A139" s="369" t="str">
        <f>'приложение 1.1 '!A141</f>
        <v>1.1.3.123</v>
      </c>
      <c r="B139" s="431" t="str">
        <f>'приложение 1.1 '!B141</f>
        <v>Реконструкция ТП-376 (замена оборудования РУ-10кВ, РУ-0,4кВ, замена 2ТМГ-630кВА)</v>
      </c>
      <c r="C139" s="447" t="str">
        <f>IF('приложение 1.1 '!G141=2018,'приложение 1.1 '!E141,"-")</f>
        <v>-</v>
      </c>
      <c r="D139" s="447" t="str">
        <f>IF('приложение 1.1 '!G141=2018,'приложение 1.1 '!D141,"-")</f>
        <v>-</v>
      </c>
      <c r="E139" s="447" t="str">
        <f>IF('приложение 1.1 '!G141=2019,'приложение 1.1 '!E141,"-")</f>
        <v>-</v>
      </c>
      <c r="F139" s="447" t="str">
        <f>IF('приложение 1.1 '!G141=2019,'приложение 1.1 '!D141,"-")</f>
        <v>-</v>
      </c>
      <c r="G139" s="447" t="str">
        <f>IF('приложение 1.1 '!G141=2020,'приложение 1.1 '!E141,"-")</f>
        <v>-</v>
      </c>
      <c r="H139" s="447" t="str">
        <f>IF('приложение 1.1 '!G141=2020,'приложение 1.1 '!D141,"-")</f>
        <v>-</v>
      </c>
      <c r="I139" s="447" t="str">
        <f>IF('приложение 1.1 '!G141=2021,'приложение 1.1 '!E141,"-")</f>
        <v>-</v>
      </c>
      <c r="J139" s="447" t="str">
        <f>IF('приложение 1.1 '!G141=2021,'приложение 1.1 '!D141,"-")</f>
        <v>-</v>
      </c>
      <c r="K139" s="447">
        <f>IF('приложение 1.1 '!G141=2022,'приложение 1.1 '!E141,"-")</f>
        <v>1.26</v>
      </c>
      <c r="L139" s="447">
        <f>IF('приложение 1.1 '!G141=2022,'приложение 1.1 '!D141,"-")</f>
        <v>0</v>
      </c>
      <c r="M139" s="447">
        <f t="shared" si="32"/>
        <v>1.26</v>
      </c>
      <c r="N139" s="447">
        <f t="shared" si="33"/>
        <v>0</v>
      </c>
      <c r="O139" s="447" t="str">
        <f t="shared" si="34"/>
        <v>-</v>
      </c>
      <c r="P139" s="447" t="str">
        <f t="shared" si="35"/>
        <v>-</v>
      </c>
      <c r="Q139" s="447" t="str">
        <f t="shared" si="36"/>
        <v>-</v>
      </c>
      <c r="R139" s="447" t="str">
        <f t="shared" si="37"/>
        <v>-</v>
      </c>
      <c r="S139" s="447" t="str">
        <f t="shared" si="38"/>
        <v>-</v>
      </c>
      <c r="T139" s="447" t="str">
        <f t="shared" si="39"/>
        <v>-</v>
      </c>
      <c r="U139" s="447" t="str">
        <f t="shared" si="40"/>
        <v>-</v>
      </c>
      <c r="V139" s="447" t="str">
        <f t="shared" si="41"/>
        <v>-</v>
      </c>
      <c r="W139" s="447">
        <f t="shared" si="42"/>
        <v>1.26</v>
      </c>
      <c r="X139" s="447">
        <f t="shared" si="43"/>
        <v>0</v>
      </c>
      <c r="Y139" s="447">
        <f t="shared" si="44"/>
        <v>1.26</v>
      </c>
      <c r="Z139" s="464">
        <f t="shared" si="45"/>
        <v>0</v>
      </c>
      <c r="AA139" s="472">
        <f>'приложение 1.1 '!H141</f>
        <v>2.7971529999999998</v>
      </c>
      <c r="AB139" s="472" t="str">
        <f t="shared" si="46"/>
        <v>0</v>
      </c>
      <c r="AC139" s="472" t="str">
        <f t="shared" si="47"/>
        <v>0</v>
      </c>
      <c r="AD139" s="472" t="str">
        <f t="shared" si="48"/>
        <v>0</v>
      </c>
      <c r="AE139" s="472" t="str">
        <f t="shared" si="49"/>
        <v>0</v>
      </c>
      <c r="AF139" s="472" t="str">
        <f t="shared" si="50"/>
        <v>0</v>
      </c>
      <c r="AG139" s="472" t="str">
        <f t="shared" si="51"/>
        <v>0</v>
      </c>
      <c r="AH139" s="472" t="str">
        <f t="shared" si="52"/>
        <v>0</v>
      </c>
      <c r="AI139" s="472" t="str">
        <f t="shared" si="53"/>
        <v>0</v>
      </c>
      <c r="AJ139" s="472" t="str">
        <f t="shared" si="54"/>
        <v>-</v>
      </c>
      <c r="AK139" s="472" t="str">
        <f t="shared" si="55"/>
        <v>-</v>
      </c>
      <c r="AL139" s="472">
        <f>'приложение 1.1 '!X141</f>
        <v>0</v>
      </c>
      <c r="AM139" s="472">
        <f>'приложение 1.1 '!Y141</f>
        <v>0</v>
      </c>
      <c r="AN139" s="472">
        <f>'приложение 1.1 '!Z141</f>
        <v>0</v>
      </c>
      <c r="AO139" s="472">
        <f>'приложение 1.1 '!AA141</f>
        <v>2.7971529999999998</v>
      </c>
      <c r="AP139" s="472"/>
      <c r="AQ139" s="472"/>
      <c r="AR139" s="472"/>
      <c r="AS139" s="472"/>
      <c r="AT139" s="472">
        <f>'приложение 1.1 '!W141</f>
        <v>0</v>
      </c>
      <c r="AU139" s="472">
        <f t="shared" si="56"/>
        <v>2.7971529999999998</v>
      </c>
    </row>
    <row r="140" spans="1:47" s="53" customFormat="1" ht="31.5">
      <c r="A140" s="369" t="str">
        <f>'приложение 1.1 '!A142</f>
        <v>1.1.3.124</v>
      </c>
      <c r="B140" s="431" t="str">
        <f>'приложение 1.1 '!B142</f>
        <v>Реконструкция ТП-406 (замена оборудования РУ-10кВ, РУ-0,4кВ, замена 2ТМГ-630кВА)</v>
      </c>
      <c r="C140" s="447" t="str">
        <f>IF('приложение 1.1 '!G142=2018,'приложение 1.1 '!E142,"-")</f>
        <v>-</v>
      </c>
      <c r="D140" s="447" t="str">
        <f>IF('приложение 1.1 '!G142=2018,'приложение 1.1 '!D142,"-")</f>
        <v>-</v>
      </c>
      <c r="E140" s="447" t="str">
        <f>IF('приложение 1.1 '!G142=2019,'приложение 1.1 '!E142,"-")</f>
        <v>-</v>
      </c>
      <c r="F140" s="447" t="str">
        <f>IF('приложение 1.1 '!G142=2019,'приложение 1.1 '!D142,"-")</f>
        <v>-</v>
      </c>
      <c r="G140" s="447" t="str">
        <f>IF('приложение 1.1 '!G142=2020,'приложение 1.1 '!E142,"-")</f>
        <v>-</v>
      </c>
      <c r="H140" s="447" t="str">
        <f>IF('приложение 1.1 '!G142=2020,'приложение 1.1 '!D142,"-")</f>
        <v>-</v>
      </c>
      <c r="I140" s="447" t="str">
        <f>IF('приложение 1.1 '!G142=2021,'приложение 1.1 '!E142,"-")</f>
        <v>-</v>
      </c>
      <c r="J140" s="447" t="str">
        <f>IF('приложение 1.1 '!G142=2021,'приложение 1.1 '!D142,"-")</f>
        <v>-</v>
      </c>
      <c r="K140" s="447">
        <f>IF('приложение 1.1 '!G142=2022,'приложение 1.1 '!E142,"-")</f>
        <v>1.26</v>
      </c>
      <c r="L140" s="447">
        <f>IF('приложение 1.1 '!G142=2022,'приложение 1.1 '!D142,"-")</f>
        <v>0</v>
      </c>
      <c r="M140" s="447">
        <f t="shared" si="32"/>
        <v>1.26</v>
      </c>
      <c r="N140" s="447">
        <f t="shared" si="33"/>
        <v>0</v>
      </c>
      <c r="O140" s="447" t="str">
        <f t="shared" si="34"/>
        <v>-</v>
      </c>
      <c r="P140" s="447" t="str">
        <f t="shared" si="35"/>
        <v>-</v>
      </c>
      <c r="Q140" s="447" t="str">
        <f t="shared" si="36"/>
        <v>-</v>
      </c>
      <c r="R140" s="447" t="str">
        <f t="shared" si="37"/>
        <v>-</v>
      </c>
      <c r="S140" s="447" t="str">
        <f t="shared" si="38"/>
        <v>-</v>
      </c>
      <c r="T140" s="447" t="str">
        <f t="shared" si="39"/>
        <v>-</v>
      </c>
      <c r="U140" s="447" t="str">
        <f t="shared" si="40"/>
        <v>-</v>
      </c>
      <c r="V140" s="447" t="str">
        <f t="shared" si="41"/>
        <v>-</v>
      </c>
      <c r="W140" s="447">
        <f t="shared" si="42"/>
        <v>1.26</v>
      </c>
      <c r="X140" s="447">
        <f t="shared" si="43"/>
        <v>0</v>
      </c>
      <c r="Y140" s="447">
        <f t="shared" si="44"/>
        <v>1.26</v>
      </c>
      <c r="Z140" s="464">
        <f t="shared" si="45"/>
        <v>0</v>
      </c>
      <c r="AA140" s="472">
        <f>'приложение 1.1 '!H142</f>
        <v>2.7181439999999997</v>
      </c>
      <c r="AB140" s="472" t="str">
        <f t="shared" si="46"/>
        <v>0</v>
      </c>
      <c r="AC140" s="472" t="str">
        <f t="shared" si="47"/>
        <v>0</v>
      </c>
      <c r="AD140" s="472" t="str">
        <f t="shared" si="48"/>
        <v>0</v>
      </c>
      <c r="AE140" s="472" t="str">
        <f t="shared" si="49"/>
        <v>0</v>
      </c>
      <c r="AF140" s="472" t="str">
        <f t="shared" si="50"/>
        <v>0</v>
      </c>
      <c r="AG140" s="472" t="str">
        <f t="shared" si="51"/>
        <v>0</v>
      </c>
      <c r="AH140" s="472" t="str">
        <f t="shared" si="52"/>
        <v>0</v>
      </c>
      <c r="AI140" s="472" t="str">
        <f t="shared" si="53"/>
        <v>0</v>
      </c>
      <c r="AJ140" s="472" t="str">
        <f t="shared" si="54"/>
        <v>-</v>
      </c>
      <c r="AK140" s="472" t="str">
        <f t="shared" si="55"/>
        <v>-</v>
      </c>
      <c r="AL140" s="472">
        <f>'приложение 1.1 '!X142</f>
        <v>0</v>
      </c>
      <c r="AM140" s="472">
        <f>'приложение 1.1 '!Y142</f>
        <v>0</v>
      </c>
      <c r="AN140" s="472">
        <f>'приложение 1.1 '!Z142</f>
        <v>0</v>
      </c>
      <c r="AO140" s="472">
        <f>'приложение 1.1 '!AA142</f>
        <v>2.7181439999999997</v>
      </c>
      <c r="AP140" s="472"/>
      <c r="AQ140" s="472"/>
      <c r="AR140" s="472"/>
      <c r="AS140" s="472"/>
      <c r="AT140" s="472">
        <f>'приложение 1.1 '!W142</f>
        <v>0</v>
      </c>
      <c r="AU140" s="472">
        <f t="shared" si="56"/>
        <v>2.7181439999999997</v>
      </c>
    </row>
    <row r="141" spans="1:47" s="53" customFormat="1" ht="31.5">
      <c r="A141" s="369" t="str">
        <f>'приложение 1.1 '!A143</f>
        <v>1.1.3.125</v>
      </c>
      <c r="B141" s="431" t="str">
        <f>'приложение 1.1 '!B143</f>
        <v>Реконструкция ТП-433 (замена оборудования РУ-10кВ, РУ-0,4кВ, замена 2ТМГ-630кВА)</v>
      </c>
      <c r="C141" s="447" t="str">
        <f>IF('приложение 1.1 '!G143=2018,'приложение 1.1 '!E143,"-")</f>
        <v>-</v>
      </c>
      <c r="D141" s="447" t="str">
        <f>IF('приложение 1.1 '!G143=2018,'приложение 1.1 '!D143,"-")</f>
        <v>-</v>
      </c>
      <c r="E141" s="447" t="str">
        <f>IF('приложение 1.1 '!G143=2019,'приложение 1.1 '!E143,"-")</f>
        <v>-</v>
      </c>
      <c r="F141" s="447" t="str">
        <f>IF('приложение 1.1 '!G143=2019,'приложение 1.1 '!D143,"-")</f>
        <v>-</v>
      </c>
      <c r="G141" s="447" t="str">
        <f>IF('приложение 1.1 '!G143=2020,'приложение 1.1 '!E143,"-")</f>
        <v>-</v>
      </c>
      <c r="H141" s="447" t="str">
        <f>IF('приложение 1.1 '!G143=2020,'приложение 1.1 '!D143,"-")</f>
        <v>-</v>
      </c>
      <c r="I141" s="447" t="str">
        <f>IF('приложение 1.1 '!G143=2021,'приложение 1.1 '!E143,"-")</f>
        <v>-</v>
      </c>
      <c r="J141" s="447" t="str">
        <f>IF('приложение 1.1 '!G143=2021,'приложение 1.1 '!D143,"-")</f>
        <v>-</v>
      </c>
      <c r="K141" s="447">
        <f>IF('приложение 1.1 '!G143=2022,'приложение 1.1 '!E143,"-")</f>
        <v>1.26</v>
      </c>
      <c r="L141" s="447">
        <f>IF('приложение 1.1 '!G143=2022,'приложение 1.1 '!D143,"-")</f>
        <v>0</v>
      </c>
      <c r="M141" s="447">
        <f t="shared" si="32"/>
        <v>1.26</v>
      </c>
      <c r="N141" s="447">
        <f t="shared" si="33"/>
        <v>0</v>
      </c>
      <c r="O141" s="447" t="str">
        <f t="shared" si="34"/>
        <v>-</v>
      </c>
      <c r="P141" s="447" t="str">
        <f t="shared" si="35"/>
        <v>-</v>
      </c>
      <c r="Q141" s="447" t="str">
        <f t="shared" si="36"/>
        <v>-</v>
      </c>
      <c r="R141" s="447" t="str">
        <f t="shared" si="37"/>
        <v>-</v>
      </c>
      <c r="S141" s="447" t="str">
        <f t="shared" si="38"/>
        <v>-</v>
      </c>
      <c r="T141" s="447" t="str">
        <f t="shared" si="39"/>
        <v>-</v>
      </c>
      <c r="U141" s="447" t="str">
        <f t="shared" si="40"/>
        <v>-</v>
      </c>
      <c r="V141" s="447" t="str">
        <f t="shared" si="41"/>
        <v>-</v>
      </c>
      <c r="W141" s="447">
        <f t="shared" si="42"/>
        <v>1.26</v>
      </c>
      <c r="X141" s="447">
        <f t="shared" si="43"/>
        <v>0</v>
      </c>
      <c r="Y141" s="447">
        <f t="shared" si="44"/>
        <v>1.26</v>
      </c>
      <c r="Z141" s="464">
        <f t="shared" si="45"/>
        <v>0</v>
      </c>
      <c r="AA141" s="472">
        <f>'приложение 1.1 '!H143</f>
        <v>2.6614659999999999</v>
      </c>
      <c r="AB141" s="472" t="str">
        <f t="shared" si="46"/>
        <v>0</v>
      </c>
      <c r="AC141" s="472" t="str">
        <f t="shared" si="47"/>
        <v>0</v>
      </c>
      <c r="AD141" s="472" t="str">
        <f t="shared" si="48"/>
        <v>0</v>
      </c>
      <c r="AE141" s="472" t="str">
        <f t="shared" si="49"/>
        <v>0</v>
      </c>
      <c r="AF141" s="472" t="str">
        <f t="shared" si="50"/>
        <v>0</v>
      </c>
      <c r="AG141" s="472" t="str">
        <f t="shared" si="51"/>
        <v>0</v>
      </c>
      <c r="AH141" s="472" t="str">
        <f t="shared" si="52"/>
        <v>0</v>
      </c>
      <c r="AI141" s="472" t="str">
        <f t="shared" si="53"/>
        <v>0</v>
      </c>
      <c r="AJ141" s="472" t="str">
        <f t="shared" si="54"/>
        <v>-</v>
      </c>
      <c r="AK141" s="472" t="str">
        <f t="shared" si="55"/>
        <v>-</v>
      </c>
      <c r="AL141" s="472">
        <f>'приложение 1.1 '!X143</f>
        <v>0</v>
      </c>
      <c r="AM141" s="472">
        <f>'приложение 1.1 '!Y143</f>
        <v>0</v>
      </c>
      <c r="AN141" s="472">
        <f>'приложение 1.1 '!Z143</f>
        <v>0</v>
      </c>
      <c r="AO141" s="472">
        <f>'приложение 1.1 '!AA143</f>
        <v>2.6614659999999999</v>
      </c>
      <c r="AP141" s="472"/>
      <c r="AQ141" s="472"/>
      <c r="AR141" s="472"/>
      <c r="AS141" s="472"/>
      <c r="AT141" s="472">
        <f>'приложение 1.1 '!W143</f>
        <v>0</v>
      </c>
      <c r="AU141" s="472">
        <f t="shared" si="56"/>
        <v>2.6614659999999999</v>
      </c>
    </row>
    <row r="142" spans="1:47" s="53" customFormat="1">
      <c r="A142" s="369" t="str">
        <f>'приложение 1.1 '!A144</f>
        <v>1.1.4.</v>
      </c>
      <c r="B142" s="431" t="str">
        <f>'приложение 1.1 '!B144</f>
        <v>Кабельные линии 6/10кВ</v>
      </c>
      <c r="C142" s="447" t="str">
        <f>IF('приложение 1.1 '!G144=2018,'приложение 1.1 '!E144,"-")</f>
        <v>-</v>
      </c>
      <c r="D142" s="447" t="str">
        <f>IF('приложение 1.1 '!G144=2018,'приложение 1.1 '!D144,"-")</f>
        <v>-</v>
      </c>
      <c r="E142" s="447" t="str">
        <f>IF('приложение 1.1 '!G144=2019,'приложение 1.1 '!E144,"-")</f>
        <v>-</v>
      </c>
      <c r="F142" s="447" t="str">
        <f>IF('приложение 1.1 '!G144=2019,'приложение 1.1 '!D144,"-")</f>
        <v>-</v>
      </c>
      <c r="G142" s="447" t="str">
        <f>IF('приложение 1.1 '!G144=2020,'приложение 1.1 '!E144,"-")</f>
        <v>-</v>
      </c>
      <c r="H142" s="447" t="str">
        <f>IF('приложение 1.1 '!G144=2020,'приложение 1.1 '!D144,"-")</f>
        <v>-</v>
      </c>
      <c r="I142" s="447" t="str">
        <f>IF('приложение 1.1 '!G144=2021,'приложение 1.1 '!E144,"-")</f>
        <v>-</v>
      </c>
      <c r="J142" s="447" t="str">
        <f>IF('приложение 1.1 '!G144=2021,'приложение 1.1 '!D144,"-")</f>
        <v>-</v>
      </c>
      <c r="K142" s="447" t="str">
        <f>IF('приложение 1.1 '!G144=2022,'приложение 1.1 '!E144,"-")</f>
        <v>-</v>
      </c>
      <c r="L142" s="447" t="str">
        <f>IF('приложение 1.1 '!G144=2022,'приложение 1.1 '!D144,"-")</f>
        <v>-</v>
      </c>
      <c r="M142" s="447">
        <f t="shared" si="32"/>
        <v>0</v>
      </c>
      <c r="N142" s="447">
        <f t="shared" si="33"/>
        <v>0</v>
      </c>
      <c r="O142" s="447" t="str">
        <f t="shared" si="34"/>
        <v>-</v>
      </c>
      <c r="P142" s="447" t="str">
        <f t="shared" si="35"/>
        <v>-</v>
      </c>
      <c r="Q142" s="447" t="str">
        <f t="shared" si="36"/>
        <v>-</v>
      </c>
      <c r="R142" s="447" t="str">
        <f t="shared" si="37"/>
        <v>-</v>
      </c>
      <c r="S142" s="447" t="str">
        <f t="shared" si="38"/>
        <v>-</v>
      </c>
      <c r="T142" s="447" t="str">
        <f t="shared" si="39"/>
        <v>-</v>
      </c>
      <c r="U142" s="447" t="str">
        <f t="shared" si="40"/>
        <v>-</v>
      </c>
      <c r="V142" s="447" t="str">
        <f t="shared" si="41"/>
        <v>-</v>
      </c>
      <c r="W142" s="447" t="str">
        <f t="shared" si="42"/>
        <v>-</v>
      </c>
      <c r="X142" s="447" t="str">
        <f t="shared" si="43"/>
        <v>-</v>
      </c>
      <c r="Y142" s="447">
        <f t="shared" si="44"/>
        <v>0</v>
      </c>
      <c r="Z142" s="464">
        <f t="shared" si="45"/>
        <v>0</v>
      </c>
      <c r="AA142" s="472">
        <f>'приложение 1.1 '!H144</f>
        <v>0</v>
      </c>
      <c r="AB142" s="472" t="str">
        <f t="shared" si="46"/>
        <v>0</v>
      </c>
      <c r="AC142" s="472" t="str">
        <f t="shared" si="47"/>
        <v>0</v>
      </c>
      <c r="AD142" s="472" t="str">
        <f t="shared" si="48"/>
        <v>0</v>
      </c>
      <c r="AE142" s="472" t="str">
        <f t="shared" si="49"/>
        <v>0</v>
      </c>
      <c r="AF142" s="472" t="str">
        <f t="shared" si="50"/>
        <v>0</v>
      </c>
      <c r="AG142" s="472" t="str">
        <f t="shared" si="51"/>
        <v>0</v>
      </c>
      <c r="AH142" s="472" t="str">
        <f t="shared" si="52"/>
        <v>0</v>
      </c>
      <c r="AI142" s="472" t="str">
        <f t="shared" si="53"/>
        <v>0</v>
      </c>
      <c r="AJ142" s="472" t="str">
        <f t="shared" si="54"/>
        <v>-</v>
      </c>
      <c r="AK142" s="472" t="str">
        <f t="shared" si="55"/>
        <v>-</v>
      </c>
      <c r="AL142" s="472">
        <f>'приложение 1.1 '!X144</f>
        <v>0</v>
      </c>
      <c r="AM142" s="472">
        <f>'приложение 1.1 '!Y144</f>
        <v>0</v>
      </c>
      <c r="AN142" s="472">
        <f>'приложение 1.1 '!Z144</f>
        <v>0</v>
      </c>
      <c r="AO142" s="472">
        <f>'приложение 1.1 '!AA144</f>
        <v>0</v>
      </c>
      <c r="AP142" s="472"/>
      <c r="AQ142" s="472"/>
      <c r="AR142" s="472"/>
      <c r="AS142" s="472"/>
      <c r="AT142" s="472">
        <f>'приложение 1.1 '!W144</f>
        <v>0</v>
      </c>
      <c r="AU142" s="472">
        <f t="shared" si="56"/>
        <v>0</v>
      </c>
    </row>
    <row r="143" spans="1:47" s="53" customFormat="1" ht="31.5">
      <c r="A143" s="369" t="str">
        <f>'приложение 1.1 '!A145</f>
        <v>1.1.4.1</v>
      </c>
      <c r="B143" s="431" t="str">
        <f>'приложение 1.1 '!B145</f>
        <v>Реконструкция  КЛ-10кв от оп.47 ВЛ-10 на ТП-537</v>
      </c>
      <c r="C143" s="447" t="str">
        <f>IF('приложение 1.1 '!G145=2018,'приложение 1.1 '!E145,"-")</f>
        <v>-</v>
      </c>
      <c r="D143" s="447" t="str">
        <f>IF('приложение 1.1 '!G145=2018,'приложение 1.1 '!D145,"-")</f>
        <v>-</v>
      </c>
      <c r="E143" s="447">
        <f>IF('приложение 1.1 '!G145=2019,'приложение 1.1 '!E145,"-")</f>
        <v>0</v>
      </c>
      <c r="F143" s="447">
        <f>IF('приложение 1.1 '!G145=2019,'приложение 1.1 '!D145,"-")</f>
        <v>0.4</v>
      </c>
      <c r="G143" s="447" t="str">
        <f>IF('приложение 1.1 '!G145=2020,'приложение 1.1 '!E145,"-")</f>
        <v>-</v>
      </c>
      <c r="H143" s="447" t="str">
        <f>IF('приложение 1.1 '!G145=2020,'приложение 1.1 '!D145,"-")</f>
        <v>-</v>
      </c>
      <c r="I143" s="447" t="str">
        <f>IF('приложение 1.1 '!G145=2021,'приложение 1.1 '!E145,"-")</f>
        <v>-</v>
      </c>
      <c r="J143" s="447" t="str">
        <f>IF('приложение 1.1 '!G145=2021,'приложение 1.1 '!D145,"-")</f>
        <v>-</v>
      </c>
      <c r="K143" s="447" t="str">
        <f>IF('приложение 1.1 '!G145=2022,'приложение 1.1 '!E145,"-")</f>
        <v>-</v>
      </c>
      <c r="L143" s="447" t="str">
        <f>IF('приложение 1.1 '!G145=2022,'приложение 1.1 '!D145,"-")</f>
        <v>-</v>
      </c>
      <c r="M143" s="447">
        <f t="shared" si="32"/>
        <v>0</v>
      </c>
      <c r="N143" s="447">
        <f t="shared" si="33"/>
        <v>0.4</v>
      </c>
      <c r="O143" s="447" t="str">
        <f t="shared" si="34"/>
        <v>-</v>
      </c>
      <c r="P143" s="447" t="str">
        <f t="shared" si="35"/>
        <v>-</v>
      </c>
      <c r="Q143" s="447">
        <f t="shared" si="36"/>
        <v>0</v>
      </c>
      <c r="R143" s="447">
        <f t="shared" si="37"/>
        <v>0.4</v>
      </c>
      <c r="S143" s="447" t="str">
        <f t="shared" si="38"/>
        <v>-</v>
      </c>
      <c r="T143" s="447" t="str">
        <f t="shared" si="39"/>
        <v>-</v>
      </c>
      <c r="U143" s="447" t="str">
        <f t="shared" si="40"/>
        <v>-</v>
      </c>
      <c r="V143" s="447" t="str">
        <f t="shared" si="41"/>
        <v>-</v>
      </c>
      <c r="W143" s="447" t="str">
        <f t="shared" si="42"/>
        <v>-</v>
      </c>
      <c r="X143" s="447" t="str">
        <f t="shared" si="43"/>
        <v>-</v>
      </c>
      <c r="Y143" s="447">
        <f t="shared" si="44"/>
        <v>0</v>
      </c>
      <c r="Z143" s="464">
        <f t="shared" si="45"/>
        <v>0.4</v>
      </c>
      <c r="AA143" s="472">
        <f>'приложение 1.1 '!H145</f>
        <v>1</v>
      </c>
      <c r="AB143" s="472" t="str">
        <f t="shared" si="46"/>
        <v>0</v>
      </c>
      <c r="AC143" s="472" t="str">
        <f t="shared" si="47"/>
        <v>0</v>
      </c>
      <c r="AD143" s="472" t="str">
        <f t="shared" si="48"/>
        <v>0</v>
      </c>
      <c r="AE143" s="472" t="str">
        <f t="shared" si="49"/>
        <v>0</v>
      </c>
      <c r="AF143" s="472" t="str">
        <f t="shared" si="50"/>
        <v>0</v>
      </c>
      <c r="AG143" s="472" t="str">
        <f t="shared" si="51"/>
        <v>0</v>
      </c>
      <c r="AH143" s="472" t="str">
        <f t="shared" si="52"/>
        <v>0</v>
      </c>
      <c r="AI143" s="472" t="str">
        <f t="shared" si="53"/>
        <v>0</v>
      </c>
      <c r="AJ143" s="472" t="str">
        <f t="shared" si="54"/>
        <v>-</v>
      </c>
      <c r="AK143" s="472" t="str">
        <f t="shared" si="55"/>
        <v>-</v>
      </c>
      <c r="AL143" s="472">
        <f>'приложение 1.1 '!X145</f>
        <v>1</v>
      </c>
      <c r="AM143" s="472">
        <f>'приложение 1.1 '!Y145</f>
        <v>0</v>
      </c>
      <c r="AN143" s="472">
        <f>'приложение 1.1 '!Z145</f>
        <v>0</v>
      </c>
      <c r="AO143" s="472">
        <f>'приложение 1.1 '!AA145</f>
        <v>0</v>
      </c>
      <c r="AP143" s="472"/>
      <c r="AQ143" s="472"/>
      <c r="AR143" s="472"/>
      <c r="AS143" s="472"/>
      <c r="AT143" s="472">
        <f>'приложение 1.1 '!W145</f>
        <v>0</v>
      </c>
      <c r="AU143" s="472">
        <f t="shared" si="56"/>
        <v>1</v>
      </c>
    </row>
    <row r="144" spans="1:47" s="53" customFormat="1" ht="31.5">
      <c r="A144" s="369" t="str">
        <f>'приложение 1.1 '!A146</f>
        <v>1.1.4.2</v>
      </c>
      <c r="B144" s="431" t="str">
        <f>'приложение 1.1 '!B146</f>
        <v>Реконструкция  КЛ - 10кВ ТП - 390- ТП - 399 ЭСК № 49</v>
      </c>
      <c r="C144" s="447" t="str">
        <f>IF('приложение 1.1 '!G146=2018,'приложение 1.1 '!E146,"-")</f>
        <v>-</v>
      </c>
      <c r="D144" s="447" t="str">
        <f>IF('приложение 1.1 '!G146=2018,'приложение 1.1 '!D146,"-")</f>
        <v>-</v>
      </c>
      <c r="E144" s="447">
        <f>IF('приложение 1.1 '!G146=2019,'приложение 1.1 '!E146,"-")</f>
        <v>0</v>
      </c>
      <c r="F144" s="447">
        <f>IF('приложение 1.1 '!G146=2019,'приложение 1.1 '!D146,"-")</f>
        <v>0.5</v>
      </c>
      <c r="G144" s="447" t="str">
        <f>IF('приложение 1.1 '!G146=2020,'приложение 1.1 '!E146,"-")</f>
        <v>-</v>
      </c>
      <c r="H144" s="447" t="str">
        <f>IF('приложение 1.1 '!G146=2020,'приложение 1.1 '!D146,"-")</f>
        <v>-</v>
      </c>
      <c r="I144" s="447" t="str">
        <f>IF('приложение 1.1 '!G146=2021,'приложение 1.1 '!E146,"-")</f>
        <v>-</v>
      </c>
      <c r="J144" s="447" t="str">
        <f>IF('приложение 1.1 '!G146=2021,'приложение 1.1 '!D146,"-")</f>
        <v>-</v>
      </c>
      <c r="K144" s="447" t="str">
        <f>IF('приложение 1.1 '!G146=2022,'приложение 1.1 '!E146,"-")</f>
        <v>-</v>
      </c>
      <c r="L144" s="447" t="str">
        <f>IF('приложение 1.1 '!G146=2022,'приложение 1.1 '!D146,"-")</f>
        <v>-</v>
      </c>
      <c r="M144" s="447">
        <f t="shared" si="32"/>
        <v>0</v>
      </c>
      <c r="N144" s="447">
        <f t="shared" si="33"/>
        <v>0.5</v>
      </c>
      <c r="O144" s="447" t="str">
        <f t="shared" si="34"/>
        <v>-</v>
      </c>
      <c r="P144" s="447" t="str">
        <f t="shared" si="35"/>
        <v>-</v>
      </c>
      <c r="Q144" s="447">
        <f t="shared" si="36"/>
        <v>0</v>
      </c>
      <c r="R144" s="447">
        <f t="shared" si="37"/>
        <v>0.5</v>
      </c>
      <c r="S144" s="447" t="str">
        <f t="shared" si="38"/>
        <v>-</v>
      </c>
      <c r="T144" s="447" t="str">
        <f t="shared" si="39"/>
        <v>-</v>
      </c>
      <c r="U144" s="447" t="str">
        <f t="shared" si="40"/>
        <v>-</v>
      </c>
      <c r="V144" s="447" t="str">
        <f t="shared" si="41"/>
        <v>-</v>
      </c>
      <c r="W144" s="447" t="str">
        <f t="shared" si="42"/>
        <v>-</v>
      </c>
      <c r="X144" s="447" t="str">
        <f t="shared" si="43"/>
        <v>-</v>
      </c>
      <c r="Y144" s="447">
        <f t="shared" si="44"/>
        <v>0</v>
      </c>
      <c r="Z144" s="464">
        <f t="shared" si="45"/>
        <v>0.5</v>
      </c>
      <c r="AA144" s="472">
        <f>'приложение 1.1 '!H146</f>
        <v>1.25</v>
      </c>
      <c r="AB144" s="472" t="str">
        <f t="shared" si="46"/>
        <v>0</v>
      </c>
      <c r="AC144" s="472" t="str">
        <f t="shared" si="47"/>
        <v>0</v>
      </c>
      <c r="AD144" s="472" t="str">
        <f t="shared" si="48"/>
        <v>0</v>
      </c>
      <c r="AE144" s="472" t="str">
        <f t="shared" si="49"/>
        <v>0</v>
      </c>
      <c r="AF144" s="472" t="str">
        <f t="shared" si="50"/>
        <v>0</v>
      </c>
      <c r="AG144" s="472" t="str">
        <f t="shared" si="51"/>
        <v>0</v>
      </c>
      <c r="AH144" s="472" t="str">
        <f t="shared" si="52"/>
        <v>0</v>
      </c>
      <c r="AI144" s="472" t="str">
        <f t="shared" si="53"/>
        <v>0</v>
      </c>
      <c r="AJ144" s="472" t="str">
        <f t="shared" si="54"/>
        <v>-</v>
      </c>
      <c r="AK144" s="472" t="str">
        <f t="shared" si="55"/>
        <v>-</v>
      </c>
      <c r="AL144" s="472">
        <f>'приложение 1.1 '!X146</f>
        <v>1.25</v>
      </c>
      <c r="AM144" s="472">
        <f>'приложение 1.1 '!Y146</f>
        <v>0</v>
      </c>
      <c r="AN144" s="472">
        <f>'приложение 1.1 '!Z146</f>
        <v>0</v>
      </c>
      <c r="AO144" s="472">
        <f>'приложение 1.1 '!AA146</f>
        <v>0</v>
      </c>
      <c r="AP144" s="472"/>
      <c r="AQ144" s="472"/>
      <c r="AR144" s="472"/>
      <c r="AS144" s="472"/>
      <c r="AT144" s="472">
        <f>'приложение 1.1 '!W146</f>
        <v>0</v>
      </c>
      <c r="AU144" s="472">
        <f t="shared" si="56"/>
        <v>1.25</v>
      </c>
    </row>
    <row r="145" spans="1:47" s="53" customFormat="1" ht="31.5">
      <c r="A145" s="369" t="str">
        <f>'приложение 1.1 '!A147</f>
        <v>1.1.4.3</v>
      </c>
      <c r="B145" s="431" t="str">
        <f>'приложение 1.1 '!B147</f>
        <v>Реконструкция  КЛ-10кв от ТП-402  до ТП399  эск-46</v>
      </c>
      <c r="C145" s="447" t="str">
        <f>IF('приложение 1.1 '!G147=2018,'приложение 1.1 '!E147,"-")</f>
        <v>-</v>
      </c>
      <c r="D145" s="447" t="str">
        <f>IF('приложение 1.1 '!G147=2018,'приложение 1.1 '!D147,"-")</f>
        <v>-</v>
      </c>
      <c r="E145" s="447">
        <f>IF('приложение 1.1 '!G147=2019,'приложение 1.1 '!E147,"-")</f>
        <v>0</v>
      </c>
      <c r="F145" s="447">
        <f>IF('приложение 1.1 '!G147=2019,'приложение 1.1 '!D147,"-")</f>
        <v>0.88</v>
      </c>
      <c r="G145" s="447" t="str">
        <f>IF('приложение 1.1 '!G147=2020,'приложение 1.1 '!E147,"-")</f>
        <v>-</v>
      </c>
      <c r="H145" s="447" t="str">
        <f>IF('приложение 1.1 '!G147=2020,'приложение 1.1 '!D147,"-")</f>
        <v>-</v>
      </c>
      <c r="I145" s="447" t="str">
        <f>IF('приложение 1.1 '!G147=2021,'приложение 1.1 '!E147,"-")</f>
        <v>-</v>
      </c>
      <c r="J145" s="447" t="str">
        <f>IF('приложение 1.1 '!G147=2021,'приложение 1.1 '!D147,"-")</f>
        <v>-</v>
      </c>
      <c r="K145" s="447" t="str">
        <f>IF('приложение 1.1 '!G147=2022,'приложение 1.1 '!E147,"-")</f>
        <v>-</v>
      </c>
      <c r="L145" s="447" t="str">
        <f>IF('приложение 1.1 '!G147=2022,'приложение 1.1 '!D147,"-")</f>
        <v>-</v>
      </c>
      <c r="M145" s="447">
        <f t="shared" si="32"/>
        <v>0</v>
      </c>
      <c r="N145" s="447">
        <f t="shared" si="33"/>
        <v>0.88</v>
      </c>
      <c r="O145" s="447" t="str">
        <f t="shared" si="34"/>
        <v>-</v>
      </c>
      <c r="P145" s="447" t="str">
        <f t="shared" si="35"/>
        <v>-</v>
      </c>
      <c r="Q145" s="447">
        <f t="shared" si="36"/>
        <v>0</v>
      </c>
      <c r="R145" s="447">
        <f t="shared" si="37"/>
        <v>0.88</v>
      </c>
      <c r="S145" s="447" t="str">
        <f t="shared" si="38"/>
        <v>-</v>
      </c>
      <c r="T145" s="447" t="str">
        <f t="shared" si="39"/>
        <v>-</v>
      </c>
      <c r="U145" s="447" t="str">
        <f t="shared" si="40"/>
        <v>-</v>
      </c>
      <c r="V145" s="447" t="str">
        <f t="shared" si="41"/>
        <v>-</v>
      </c>
      <c r="W145" s="447" t="str">
        <f t="shared" si="42"/>
        <v>-</v>
      </c>
      <c r="X145" s="447" t="str">
        <f t="shared" si="43"/>
        <v>-</v>
      </c>
      <c r="Y145" s="447">
        <f t="shared" si="44"/>
        <v>0</v>
      </c>
      <c r="Z145" s="464">
        <f t="shared" si="45"/>
        <v>0.88</v>
      </c>
      <c r="AA145" s="472">
        <f>'приложение 1.1 '!H147</f>
        <v>2.2000000000000002</v>
      </c>
      <c r="AB145" s="472" t="str">
        <f t="shared" si="46"/>
        <v>0</v>
      </c>
      <c r="AC145" s="472" t="str">
        <f t="shared" si="47"/>
        <v>0</v>
      </c>
      <c r="AD145" s="472" t="str">
        <f t="shared" si="48"/>
        <v>0</v>
      </c>
      <c r="AE145" s="472" t="str">
        <f t="shared" si="49"/>
        <v>0</v>
      </c>
      <c r="AF145" s="472" t="str">
        <f t="shared" si="50"/>
        <v>0</v>
      </c>
      <c r="AG145" s="472" t="str">
        <f t="shared" si="51"/>
        <v>0</v>
      </c>
      <c r="AH145" s="472" t="str">
        <f t="shared" si="52"/>
        <v>0</v>
      </c>
      <c r="AI145" s="472" t="str">
        <f t="shared" si="53"/>
        <v>0</v>
      </c>
      <c r="AJ145" s="472" t="str">
        <f t="shared" si="54"/>
        <v>-</v>
      </c>
      <c r="AK145" s="472" t="str">
        <f t="shared" si="55"/>
        <v>-</v>
      </c>
      <c r="AL145" s="472">
        <f>'приложение 1.1 '!X147</f>
        <v>2.2000000000000002</v>
      </c>
      <c r="AM145" s="472">
        <f>'приложение 1.1 '!Y147</f>
        <v>0</v>
      </c>
      <c r="AN145" s="472">
        <f>'приложение 1.1 '!Z147</f>
        <v>0</v>
      </c>
      <c r="AO145" s="472">
        <f>'приложение 1.1 '!AA147</f>
        <v>0</v>
      </c>
      <c r="AP145" s="472"/>
      <c r="AQ145" s="472"/>
      <c r="AR145" s="472"/>
      <c r="AS145" s="472"/>
      <c r="AT145" s="472">
        <f>'приложение 1.1 '!W147</f>
        <v>0</v>
      </c>
      <c r="AU145" s="472">
        <f t="shared" si="56"/>
        <v>2.2000000000000002</v>
      </c>
    </row>
    <row r="146" spans="1:47" s="53" customFormat="1" ht="31.5">
      <c r="A146" s="369" t="str">
        <f>'приложение 1.1 '!A148</f>
        <v>1.1.4.4</v>
      </c>
      <c r="B146" s="431" t="str">
        <f>'приложение 1.1 '!B148</f>
        <v>Реконструкция  КЛ-10 кв от ТП-390-оп.ВЛ-10 кВ-ТП -399   ЭСК № 49</v>
      </c>
      <c r="C146" s="447" t="str">
        <f>IF('приложение 1.1 '!G148=2018,'приложение 1.1 '!E148,"-")</f>
        <v>-</v>
      </c>
      <c r="D146" s="447" t="str">
        <f>IF('приложение 1.1 '!G148=2018,'приложение 1.1 '!D148,"-")</f>
        <v>-</v>
      </c>
      <c r="E146" s="447">
        <f>IF('приложение 1.1 '!G148=2019,'приложение 1.1 '!E148,"-")</f>
        <v>0</v>
      </c>
      <c r="F146" s="447">
        <f>IF('приложение 1.1 '!G148=2019,'приложение 1.1 '!D148,"-")</f>
        <v>0.1</v>
      </c>
      <c r="G146" s="447" t="str">
        <f>IF('приложение 1.1 '!G148=2020,'приложение 1.1 '!E148,"-")</f>
        <v>-</v>
      </c>
      <c r="H146" s="447" t="str">
        <f>IF('приложение 1.1 '!G148=2020,'приложение 1.1 '!D148,"-")</f>
        <v>-</v>
      </c>
      <c r="I146" s="447" t="str">
        <f>IF('приложение 1.1 '!G148=2021,'приложение 1.1 '!E148,"-")</f>
        <v>-</v>
      </c>
      <c r="J146" s="447" t="str">
        <f>IF('приложение 1.1 '!G148=2021,'приложение 1.1 '!D148,"-")</f>
        <v>-</v>
      </c>
      <c r="K146" s="447" t="str">
        <f>IF('приложение 1.1 '!G148=2022,'приложение 1.1 '!E148,"-")</f>
        <v>-</v>
      </c>
      <c r="L146" s="447" t="str">
        <f>IF('приложение 1.1 '!G148=2022,'приложение 1.1 '!D148,"-")</f>
        <v>-</v>
      </c>
      <c r="M146" s="447">
        <f t="shared" si="32"/>
        <v>0</v>
      </c>
      <c r="N146" s="447">
        <f t="shared" si="33"/>
        <v>0.1</v>
      </c>
      <c r="O146" s="447" t="str">
        <f t="shared" si="34"/>
        <v>-</v>
      </c>
      <c r="P146" s="447" t="str">
        <f t="shared" si="35"/>
        <v>-</v>
      </c>
      <c r="Q146" s="447">
        <f t="shared" si="36"/>
        <v>0</v>
      </c>
      <c r="R146" s="447">
        <f t="shared" si="37"/>
        <v>0.1</v>
      </c>
      <c r="S146" s="447" t="str">
        <f t="shared" si="38"/>
        <v>-</v>
      </c>
      <c r="T146" s="447" t="str">
        <f t="shared" si="39"/>
        <v>-</v>
      </c>
      <c r="U146" s="447" t="str">
        <f t="shared" si="40"/>
        <v>-</v>
      </c>
      <c r="V146" s="447" t="str">
        <f t="shared" si="41"/>
        <v>-</v>
      </c>
      <c r="W146" s="447" t="str">
        <f t="shared" si="42"/>
        <v>-</v>
      </c>
      <c r="X146" s="447" t="str">
        <f t="shared" si="43"/>
        <v>-</v>
      </c>
      <c r="Y146" s="447">
        <f t="shared" si="44"/>
        <v>0</v>
      </c>
      <c r="Z146" s="464">
        <f t="shared" si="45"/>
        <v>0.1</v>
      </c>
      <c r="AA146" s="472">
        <f>'приложение 1.1 '!H148</f>
        <v>0.25</v>
      </c>
      <c r="AB146" s="472" t="str">
        <f t="shared" si="46"/>
        <v>0</v>
      </c>
      <c r="AC146" s="472" t="str">
        <f t="shared" si="47"/>
        <v>0</v>
      </c>
      <c r="AD146" s="472" t="str">
        <f t="shared" si="48"/>
        <v>0</v>
      </c>
      <c r="AE146" s="472" t="str">
        <f t="shared" si="49"/>
        <v>0</v>
      </c>
      <c r="AF146" s="472" t="str">
        <f t="shared" si="50"/>
        <v>0</v>
      </c>
      <c r="AG146" s="472" t="str">
        <f t="shared" si="51"/>
        <v>0</v>
      </c>
      <c r="AH146" s="472" t="str">
        <f t="shared" si="52"/>
        <v>0</v>
      </c>
      <c r="AI146" s="472" t="str">
        <f t="shared" si="53"/>
        <v>0</v>
      </c>
      <c r="AJ146" s="472" t="str">
        <f t="shared" si="54"/>
        <v>-</v>
      </c>
      <c r="AK146" s="472" t="str">
        <f t="shared" si="55"/>
        <v>-</v>
      </c>
      <c r="AL146" s="472">
        <f>'приложение 1.1 '!X148</f>
        <v>0.25</v>
      </c>
      <c r="AM146" s="472">
        <f>'приложение 1.1 '!Y148</f>
        <v>0</v>
      </c>
      <c r="AN146" s="472">
        <f>'приложение 1.1 '!Z148</f>
        <v>0</v>
      </c>
      <c r="AO146" s="472">
        <f>'приложение 1.1 '!AA148</f>
        <v>0</v>
      </c>
      <c r="AP146" s="472"/>
      <c r="AQ146" s="472"/>
      <c r="AR146" s="472"/>
      <c r="AS146" s="472"/>
      <c r="AT146" s="472">
        <f>'приложение 1.1 '!W148</f>
        <v>0</v>
      </c>
      <c r="AU146" s="472">
        <f t="shared" si="56"/>
        <v>0.25</v>
      </c>
    </row>
    <row r="147" spans="1:47" s="53" customFormat="1" ht="31.5">
      <c r="A147" s="369" t="str">
        <f>'приложение 1.1 '!A149</f>
        <v>1.1.4.5</v>
      </c>
      <c r="B147" s="431" t="str">
        <f>'приложение 1.1 '!B149</f>
        <v>Реконструкция  КЛ-10 кв ввод с ЦРП - ТП - 504  ЭСК № 24</v>
      </c>
      <c r="C147" s="447" t="str">
        <f>IF('приложение 1.1 '!G149=2018,'приложение 1.1 '!E149,"-")</f>
        <v>-</v>
      </c>
      <c r="D147" s="447" t="str">
        <f>IF('приложение 1.1 '!G149=2018,'приложение 1.1 '!D149,"-")</f>
        <v>-</v>
      </c>
      <c r="E147" s="447">
        <f>IF('приложение 1.1 '!G149=2019,'приложение 1.1 '!E149,"-")</f>
        <v>0</v>
      </c>
      <c r="F147" s="447">
        <f>IF('приложение 1.1 '!G149=2019,'приложение 1.1 '!D149,"-")</f>
        <v>0.49</v>
      </c>
      <c r="G147" s="447" t="str">
        <f>IF('приложение 1.1 '!G149=2020,'приложение 1.1 '!E149,"-")</f>
        <v>-</v>
      </c>
      <c r="H147" s="447" t="str">
        <f>IF('приложение 1.1 '!G149=2020,'приложение 1.1 '!D149,"-")</f>
        <v>-</v>
      </c>
      <c r="I147" s="447" t="str">
        <f>IF('приложение 1.1 '!G149=2021,'приложение 1.1 '!E149,"-")</f>
        <v>-</v>
      </c>
      <c r="J147" s="447" t="str">
        <f>IF('приложение 1.1 '!G149=2021,'приложение 1.1 '!D149,"-")</f>
        <v>-</v>
      </c>
      <c r="K147" s="447" t="str">
        <f>IF('приложение 1.1 '!G149=2022,'приложение 1.1 '!E149,"-")</f>
        <v>-</v>
      </c>
      <c r="L147" s="447" t="str">
        <f>IF('приложение 1.1 '!G149=2022,'приложение 1.1 '!D149,"-")</f>
        <v>-</v>
      </c>
      <c r="M147" s="447">
        <f t="shared" si="32"/>
        <v>0</v>
      </c>
      <c r="N147" s="447">
        <f t="shared" si="33"/>
        <v>0.49</v>
      </c>
      <c r="O147" s="447" t="str">
        <f t="shared" si="34"/>
        <v>-</v>
      </c>
      <c r="P147" s="447" t="str">
        <f t="shared" si="35"/>
        <v>-</v>
      </c>
      <c r="Q147" s="447">
        <f t="shared" si="36"/>
        <v>0</v>
      </c>
      <c r="R147" s="447">
        <f t="shared" si="37"/>
        <v>0.49</v>
      </c>
      <c r="S147" s="447" t="str">
        <f t="shared" si="38"/>
        <v>-</v>
      </c>
      <c r="T147" s="447" t="str">
        <f t="shared" si="39"/>
        <v>-</v>
      </c>
      <c r="U147" s="447" t="str">
        <f t="shared" si="40"/>
        <v>-</v>
      </c>
      <c r="V147" s="447" t="str">
        <f t="shared" si="41"/>
        <v>-</v>
      </c>
      <c r="W147" s="447" t="str">
        <f t="shared" si="42"/>
        <v>-</v>
      </c>
      <c r="X147" s="447" t="str">
        <f t="shared" si="43"/>
        <v>-</v>
      </c>
      <c r="Y147" s="447">
        <f t="shared" si="44"/>
        <v>0</v>
      </c>
      <c r="Z147" s="464">
        <f t="shared" si="45"/>
        <v>0.49</v>
      </c>
      <c r="AA147" s="472">
        <f>'приложение 1.1 '!H149</f>
        <v>1.2250000000000001</v>
      </c>
      <c r="AB147" s="472" t="str">
        <f t="shared" si="46"/>
        <v>0</v>
      </c>
      <c r="AC147" s="472" t="str">
        <f t="shared" si="47"/>
        <v>0</v>
      </c>
      <c r="AD147" s="472" t="str">
        <f t="shared" si="48"/>
        <v>0</v>
      </c>
      <c r="AE147" s="472" t="str">
        <f t="shared" si="49"/>
        <v>0</v>
      </c>
      <c r="AF147" s="472" t="str">
        <f t="shared" si="50"/>
        <v>0</v>
      </c>
      <c r="AG147" s="472" t="str">
        <f t="shared" si="51"/>
        <v>0</v>
      </c>
      <c r="AH147" s="472" t="str">
        <f t="shared" si="52"/>
        <v>0</v>
      </c>
      <c r="AI147" s="472" t="str">
        <f t="shared" si="53"/>
        <v>0</v>
      </c>
      <c r="AJ147" s="472" t="str">
        <f t="shared" si="54"/>
        <v>-</v>
      </c>
      <c r="AK147" s="472" t="str">
        <f t="shared" si="55"/>
        <v>-</v>
      </c>
      <c r="AL147" s="472">
        <f>'приложение 1.1 '!X149</f>
        <v>1.2250000000000001</v>
      </c>
      <c r="AM147" s="472">
        <f>'приложение 1.1 '!Y149</f>
        <v>0</v>
      </c>
      <c r="AN147" s="472">
        <f>'приложение 1.1 '!Z149</f>
        <v>0</v>
      </c>
      <c r="AO147" s="472">
        <f>'приложение 1.1 '!AA149</f>
        <v>0</v>
      </c>
      <c r="AP147" s="472"/>
      <c r="AQ147" s="472"/>
      <c r="AR147" s="472"/>
      <c r="AS147" s="472"/>
      <c r="AT147" s="472">
        <f>'приложение 1.1 '!W149</f>
        <v>0</v>
      </c>
      <c r="AU147" s="472">
        <f t="shared" si="56"/>
        <v>1.2250000000000001</v>
      </c>
    </row>
    <row r="148" spans="1:47" s="53" customFormat="1">
      <c r="A148" s="369" t="str">
        <f>'приложение 1.1 '!A150</f>
        <v>1.1.4.6</v>
      </c>
      <c r="B148" s="431" t="str">
        <f>'приложение 1.1 '!B150</f>
        <v>Реконструкция  КЛ-10кв РП-138 яч.14-опора-37</v>
      </c>
      <c r="C148" s="447" t="str">
        <f>IF('приложение 1.1 '!G150=2018,'приложение 1.1 '!E150,"-")</f>
        <v>-</v>
      </c>
      <c r="D148" s="447" t="str">
        <f>IF('приложение 1.1 '!G150=2018,'приложение 1.1 '!D150,"-")</f>
        <v>-</v>
      </c>
      <c r="E148" s="447">
        <f>IF('приложение 1.1 '!G150=2019,'приложение 1.1 '!E150,"-")</f>
        <v>0</v>
      </c>
      <c r="F148" s="447">
        <f>IF('приложение 1.1 '!G150=2019,'приложение 1.1 '!D150,"-")</f>
        <v>0.76</v>
      </c>
      <c r="G148" s="447" t="str">
        <f>IF('приложение 1.1 '!G150=2020,'приложение 1.1 '!E150,"-")</f>
        <v>-</v>
      </c>
      <c r="H148" s="447" t="str">
        <f>IF('приложение 1.1 '!G150=2020,'приложение 1.1 '!D150,"-")</f>
        <v>-</v>
      </c>
      <c r="I148" s="447" t="str">
        <f>IF('приложение 1.1 '!G150=2021,'приложение 1.1 '!E150,"-")</f>
        <v>-</v>
      </c>
      <c r="J148" s="447" t="str">
        <f>IF('приложение 1.1 '!G150=2021,'приложение 1.1 '!D150,"-")</f>
        <v>-</v>
      </c>
      <c r="K148" s="447" t="str">
        <f>IF('приложение 1.1 '!G150=2022,'приложение 1.1 '!E150,"-")</f>
        <v>-</v>
      </c>
      <c r="L148" s="447" t="str">
        <f>IF('приложение 1.1 '!G150=2022,'приложение 1.1 '!D150,"-")</f>
        <v>-</v>
      </c>
      <c r="M148" s="447">
        <f t="shared" si="32"/>
        <v>0</v>
      </c>
      <c r="N148" s="447">
        <f t="shared" si="33"/>
        <v>0.76</v>
      </c>
      <c r="O148" s="447" t="str">
        <f t="shared" si="34"/>
        <v>-</v>
      </c>
      <c r="P148" s="447" t="str">
        <f t="shared" si="35"/>
        <v>-</v>
      </c>
      <c r="Q148" s="447">
        <f t="shared" si="36"/>
        <v>0</v>
      </c>
      <c r="R148" s="447">
        <f t="shared" si="37"/>
        <v>0.76</v>
      </c>
      <c r="S148" s="447" t="str">
        <f t="shared" si="38"/>
        <v>-</v>
      </c>
      <c r="T148" s="447" t="str">
        <f t="shared" si="39"/>
        <v>-</v>
      </c>
      <c r="U148" s="447" t="str">
        <f t="shared" si="40"/>
        <v>-</v>
      </c>
      <c r="V148" s="447" t="str">
        <f t="shared" si="41"/>
        <v>-</v>
      </c>
      <c r="W148" s="447" t="str">
        <f t="shared" si="42"/>
        <v>-</v>
      </c>
      <c r="X148" s="447" t="str">
        <f t="shared" si="43"/>
        <v>-</v>
      </c>
      <c r="Y148" s="447">
        <f t="shared" si="44"/>
        <v>0</v>
      </c>
      <c r="Z148" s="464">
        <f t="shared" si="45"/>
        <v>0.76</v>
      </c>
      <c r="AA148" s="472">
        <f>'приложение 1.1 '!H150</f>
        <v>0.95</v>
      </c>
      <c r="AB148" s="472" t="str">
        <f t="shared" si="46"/>
        <v>0</v>
      </c>
      <c r="AC148" s="472" t="str">
        <f t="shared" si="47"/>
        <v>0</v>
      </c>
      <c r="AD148" s="472" t="str">
        <f t="shared" si="48"/>
        <v>0</v>
      </c>
      <c r="AE148" s="472" t="str">
        <f t="shared" si="49"/>
        <v>0</v>
      </c>
      <c r="AF148" s="472" t="str">
        <f t="shared" si="50"/>
        <v>0</v>
      </c>
      <c r="AG148" s="472" t="str">
        <f t="shared" si="51"/>
        <v>0</v>
      </c>
      <c r="AH148" s="472" t="str">
        <f t="shared" si="52"/>
        <v>0</v>
      </c>
      <c r="AI148" s="472" t="str">
        <f t="shared" si="53"/>
        <v>0</v>
      </c>
      <c r="AJ148" s="472" t="str">
        <f t="shared" si="54"/>
        <v>-</v>
      </c>
      <c r="AK148" s="472" t="str">
        <f t="shared" si="55"/>
        <v>-</v>
      </c>
      <c r="AL148" s="472">
        <f>'приложение 1.1 '!X150</f>
        <v>0.95</v>
      </c>
      <c r="AM148" s="472">
        <f>'приложение 1.1 '!Y150</f>
        <v>0</v>
      </c>
      <c r="AN148" s="472">
        <f>'приложение 1.1 '!Z150</f>
        <v>0</v>
      </c>
      <c r="AO148" s="472">
        <f>'приложение 1.1 '!AA150</f>
        <v>0</v>
      </c>
      <c r="AP148" s="472"/>
      <c r="AQ148" s="472"/>
      <c r="AR148" s="472"/>
      <c r="AS148" s="472"/>
      <c r="AT148" s="472">
        <f>'приложение 1.1 '!W150</f>
        <v>0</v>
      </c>
      <c r="AU148" s="472">
        <f t="shared" si="56"/>
        <v>0.95</v>
      </c>
    </row>
    <row r="149" spans="1:47" s="53" customFormat="1">
      <c r="A149" s="369" t="str">
        <f>'приложение 1.1 '!A151</f>
        <v>1.1.4.7</v>
      </c>
      <c r="B149" s="431" t="str">
        <f>'приложение 1.1 '!B151</f>
        <v>Реконструкция  КЛ-10кв РП-106 ТП-276</v>
      </c>
      <c r="C149" s="447" t="str">
        <f>IF('приложение 1.1 '!G151=2018,'приложение 1.1 '!E151,"-")</f>
        <v>-</v>
      </c>
      <c r="D149" s="447" t="str">
        <f>IF('приложение 1.1 '!G151=2018,'приложение 1.1 '!D151,"-")</f>
        <v>-</v>
      </c>
      <c r="E149" s="447">
        <f>IF('приложение 1.1 '!G151=2019,'приложение 1.1 '!E151,"-")</f>
        <v>0</v>
      </c>
      <c r="F149" s="447">
        <f>IF('приложение 1.1 '!G151=2019,'приложение 1.1 '!D151,"-")</f>
        <v>0.94</v>
      </c>
      <c r="G149" s="447" t="str">
        <f>IF('приложение 1.1 '!G151=2020,'приложение 1.1 '!E151,"-")</f>
        <v>-</v>
      </c>
      <c r="H149" s="447" t="str">
        <f>IF('приложение 1.1 '!G151=2020,'приложение 1.1 '!D151,"-")</f>
        <v>-</v>
      </c>
      <c r="I149" s="447" t="str">
        <f>IF('приложение 1.1 '!G151=2021,'приложение 1.1 '!E151,"-")</f>
        <v>-</v>
      </c>
      <c r="J149" s="447" t="str">
        <f>IF('приложение 1.1 '!G151=2021,'приложение 1.1 '!D151,"-")</f>
        <v>-</v>
      </c>
      <c r="K149" s="447" t="str">
        <f>IF('приложение 1.1 '!G151=2022,'приложение 1.1 '!E151,"-")</f>
        <v>-</v>
      </c>
      <c r="L149" s="447" t="str">
        <f>IF('приложение 1.1 '!G151=2022,'приложение 1.1 '!D151,"-")</f>
        <v>-</v>
      </c>
      <c r="M149" s="447">
        <f t="shared" si="32"/>
        <v>0</v>
      </c>
      <c r="N149" s="447">
        <f t="shared" si="33"/>
        <v>0.94</v>
      </c>
      <c r="O149" s="447" t="str">
        <f t="shared" si="34"/>
        <v>-</v>
      </c>
      <c r="P149" s="447" t="str">
        <f t="shared" si="35"/>
        <v>-</v>
      </c>
      <c r="Q149" s="447">
        <f t="shared" si="36"/>
        <v>0</v>
      </c>
      <c r="R149" s="447">
        <f t="shared" si="37"/>
        <v>0.94</v>
      </c>
      <c r="S149" s="447" t="str">
        <f t="shared" si="38"/>
        <v>-</v>
      </c>
      <c r="T149" s="447" t="str">
        <f t="shared" si="39"/>
        <v>-</v>
      </c>
      <c r="U149" s="447" t="str">
        <f t="shared" si="40"/>
        <v>-</v>
      </c>
      <c r="V149" s="447" t="str">
        <f t="shared" si="41"/>
        <v>-</v>
      </c>
      <c r="W149" s="447" t="str">
        <f t="shared" si="42"/>
        <v>-</v>
      </c>
      <c r="X149" s="447" t="str">
        <f t="shared" si="43"/>
        <v>-</v>
      </c>
      <c r="Y149" s="447">
        <f t="shared" si="44"/>
        <v>0</v>
      </c>
      <c r="Z149" s="464">
        <f t="shared" si="45"/>
        <v>0.94</v>
      </c>
      <c r="AA149" s="472">
        <f>'приложение 1.1 '!H151</f>
        <v>2.35</v>
      </c>
      <c r="AB149" s="472" t="str">
        <f t="shared" si="46"/>
        <v>0</v>
      </c>
      <c r="AC149" s="472" t="str">
        <f t="shared" si="47"/>
        <v>0</v>
      </c>
      <c r="AD149" s="472" t="str">
        <f t="shared" si="48"/>
        <v>0</v>
      </c>
      <c r="AE149" s="472" t="str">
        <f t="shared" si="49"/>
        <v>0</v>
      </c>
      <c r="AF149" s="472" t="str">
        <f t="shared" si="50"/>
        <v>0</v>
      </c>
      <c r="AG149" s="472" t="str">
        <f t="shared" si="51"/>
        <v>0</v>
      </c>
      <c r="AH149" s="472" t="str">
        <f t="shared" si="52"/>
        <v>0</v>
      </c>
      <c r="AI149" s="472" t="str">
        <f t="shared" si="53"/>
        <v>0</v>
      </c>
      <c r="AJ149" s="472" t="str">
        <f t="shared" si="54"/>
        <v>-</v>
      </c>
      <c r="AK149" s="472" t="str">
        <f t="shared" si="55"/>
        <v>-</v>
      </c>
      <c r="AL149" s="472">
        <f>'приложение 1.1 '!X151</f>
        <v>2.35</v>
      </c>
      <c r="AM149" s="472">
        <f>'приложение 1.1 '!Y151</f>
        <v>0</v>
      </c>
      <c r="AN149" s="472">
        <f>'приложение 1.1 '!Z151</f>
        <v>0</v>
      </c>
      <c r="AO149" s="472">
        <f>'приложение 1.1 '!AA151</f>
        <v>0</v>
      </c>
      <c r="AP149" s="472"/>
      <c r="AQ149" s="472"/>
      <c r="AR149" s="472"/>
      <c r="AS149" s="472"/>
      <c r="AT149" s="472">
        <f>'приложение 1.1 '!W151</f>
        <v>0</v>
      </c>
      <c r="AU149" s="472">
        <f t="shared" si="56"/>
        <v>2.35</v>
      </c>
    </row>
    <row r="150" spans="1:47" s="53" customFormat="1">
      <c r="A150" s="369" t="str">
        <f>'приложение 1.1 '!A152</f>
        <v>1.1.4.8</v>
      </c>
      <c r="B150" s="431" t="str">
        <f>'приложение 1.1 '!B152</f>
        <v>Реконструкция  КЛ-10кв ТП-277   ТП-275</v>
      </c>
      <c r="C150" s="447" t="str">
        <f>IF('приложение 1.1 '!G152=2018,'приложение 1.1 '!E152,"-")</f>
        <v>-</v>
      </c>
      <c r="D150" s="447" t="str">
        <f>IF('приложение 1.1 '!G152=2018,'приложение 1.1 '!D152,"-")</f>
        <v>-</v>
      </c>
      <c r="E150" s="447">
        <f>IF('приложение 1.1 '!G152=2019,'приложение 1.1 '!E152,"-")</f>
        <v>0</v>
      </c>
      <c r="F150" s="447">
        <f>IF('приложение 1.1 '!G152=2019,'приложение 1.1 '!D152,"-")</f>
        <v>0.46</v>
      </c>
      <c r="G150" s="447" t="str">
        <f>IF('приложение 1.1 '!G152=2020,'приложение 1.1 '!E152,"-")</f>
        <v>-</v>
      </c>
      <c r="H150" s="447" t="str">
        <f>IF('приложение 1.1 '!G152=2020,'приложение 1.1 '!D152,"-")</f>
        <v>-</v>
      </c>
      <c r="I150" s="447" t="str">
        <f>IF('приложение 1.1 '!G152=2021,'приложение 1.1 '!E152,"-")</f>
        <v>-</v>
      </c>
      <c r="J150" s="447" t="str">
        <f>IF('приложение 1.1 '!G152=2021,'приложение 1.1 '!D152,"-")</f>
        <v>-</v>
      </c>
      <c r="K150" s="447" t="str">
        <f>IF('приложение 1.1 '!G152=2022,'приложение 1.1 '!E152,"-")</f>
        <v>-</v>
      </c>
      <c r="L150" s="447" t="str">
        <f>IF('приложение 1.1 '!G152=2022,'приложение 1.1 '!D152,"-")</f>
        <v>-</v>
      </c>
      <c r="M150" s="447">
        <f t="shared" ref="M150:M213" si="57">SUM(C150,E150,G150,I150,K150,)</f>
        <v>0</v>
      </c>
      <c r="N150" s="447">
        <f t="shared" ref="N150:N213" si="58">SUM(D150,F150,H150,J150,L150,)</f>
        <v>0.46</v>
      </c>
      <c r="O150" s="447" t="str">
        <f t="shared" ref="O150:O213" si="59">C150</f>
        <v>-</v>
      </c>
      <c r="P150" s="447" t="str">
        <f t="shared" ref="P150:P213" si="60">D150</f>
        <v>-</v>
      </c>
      <c r="Q150" s="447">
        <f t="shared" ref="Q150:Q213" si="61">E150</f>
        <v>0</v>
      </c>
      <c r="R150" s="447">
        <f t="shared" ref="R150:R213" si="62">F150</f>
        <v>0.46</v>
      </c>
      <c r="S150" s="447" t="str">
        <f t="shared" ref="S150:S213" si="63">G150</f>
        <v>-</v>
      </c>
      <c r="T150" s="447" t="str">
        <f t="shared" ref="T150:T213" si="64">H150</f>
        <v>-</v>
      </c>
      <c r="U150" s="447" t="str">
        <f t="shared" ref="U150:U213" si="65">I150</f>
        <v>-</v>
      </c>
      <c r="V150" s="447" t="str">
        <f t="shared" ref="V150:V213" si="66">J150</f>
        <v>-</v>
      </c>
      <c r="W150" s="447" t="str">
        <f t="shared" ref="W150:W213" si="67">K150</f>
        <v>-</v>
      </c>
      <c r="X150" s="447" t="str">
        <f t="shared" ref="X150:X213" si="68">L150</f>
        <v>-</v>
      </c>
      <c r="Y150" s="447">
        <f t="shared" ref="Y150:Y213" si="69">SUM(O150,Q150,S150,U150,W150,)</f>
        <v>0</v>
      </c>
      <c r="Z150" s="464">
        <f t="shared" ref="Z150:Z213" si="70">SUM(P150,R150,T150,V150,X150,)</f>
        <v>0.46</v>
      </c>
      <c r="AA150" s="472">
        <f>'приложение 1.1 '!H152</f>
        <v>1.1499999999999999</v>
      </c>
      <c r="AB150" s="472" t="str">
        <f t="shared" ref="AB150:AB213" si="71">IF(AP150&gt;0,AJ150,"0")</f>
        <v>0</v>
      </c>
      <c r="AC150" s="472" t="str">
        <f t="shared" ref="AC150:AC213" si="72">IF(AP150&gt;0,AK150,"0")</f>
        <v>0</v>
      </c>
      <c r="AD150" s="472" t="str">
        <f t="shared" ref="AD150:AD213" si="73">IF(AQ150&gt;0,AJ150,"0")</f>
        <v>0</v>
      </c>
      <c r="AE150" s="472" t="str">
        <f t="shared" ref="AE150:AE213" si="74">IF(AQ150&gt;0,AK150,"0")</f>
        <v>0</v>
      </c>
      <c r="AF150" s="472" t="str">
        <f t="shared" ref="AF150:AF213" si="75">IF(AR150&gt;0,AJ150,"0")</f>
        <v>0</v>
      </c>
      <c r="AG150" s="472" t="str">
        <f t="shared" ref="AG150:AG213" si="76">IF(AR150&gt;0,AK150,"0")</f>
        <v>0</v>
      </c>
      <c r="AH150" s="472" t="str">
        <f t="shared" ref="AH150:AH213" si="77">IF(AS150&gt;0,AJ150,"0")</f>
        <v>0</v>
      </c>
      <c r="AI150" s="472" t="str">
        <f t="shared" ref="AI150:AI213" si="78">IF(AS150&gt;0,AK150,"0")</f>
        <v>0</v>
      </c>
      <c r="AJ150" s="472" t="str">
        <f t="shared" ref="AJ150:AJ213" si="79">C150</f>
        <v>-</v>
      </c>
      <c r="AK150" s="472" t="str">
        <f t="shared" ref="AK150:AK213" si="80">D150</f>
        <v>-</v>
      </c>
      <c r="AL150" s="472">
        <f>'приложение 1.1 '!X152</f>
        <v>1.1499999999999999</v>
      </c>
      <c r="AM150" s="472">
        <f>'приложение 1.1 '!Y152</f>
        <v>0</v>
      </c>
      <c r="AN150" s="472">
        <f>'приложение 1.1 '!Z152</f>
        <v>0</v>
      </c>
      <c r="AO150" s="472">
        <f>'приложение 1.1 '!AA152</f>
        <v>0</v>
      </c>
      <c r="AP150" s="472"/>
      <c r="AQ150" s="472"/>
      <c r="AR150" s="472"/>
      <c r="AS150" s="472"/>
      <c r="AT150" s="472">
        <f>'приложение 1.1 '!W152</f>
        <v>0</v>
      </c>
      <c r="AU150" s="472">
        <f t="shared" ref="AU150:AU213" si="81">AO150+AN150+AM150+AL150+AT150</f>
        <v>1.1499999999999999</v>
      </c>
    </row>
    <row r="151" spans="1:47" s="53" customFormat="1">
      <c r="A151" s="369" t="str">
        <f>'приложение 1.1 '!A153</f>
        <v>1.1.4.9</v>
      </c>
      <c r="B151" s="431" t="str">
        <f>'приложение 1.1 '!B153</f>
        <v>Реконструкция  КЛ-10кв ТП-276 ТП-275</v>
      </c>
      <c r="C151" s="447" t="str">
        <f>IF('приложение 1.1 '!G153=2018,'приложение 1.1 '!E153,"-")</f>
        <v>-</v>
      </c>
      <c r="D151" s="447" t="str">
        <f>IF('приложение 1.1 '!G153=2018,'приложение 1.1 '!D153,"-")</f>
        <v>-</v>
      </c>
      <c r="E151" s="447">
        <f>IF('приложение 1.1 '!G153=2019,'приложение 1.1 '!E153,"-")</f>
        <v>0</v>
      </c>
      <c r="F151" s="447">
        <f>IF('приложение 1.1 '!G153=2019,'приложение 1.1 '!D153,"-")</f>
        <v>0.61</v>
      </c>
      <c r="G151" s="447" t="str">
        <f>IF('приложение 1.1 '!G153=2020,'приложение 1.1 '!E153,"-")</f>
        <v>-</v>
      </c>
      <c r="H151" s="447" t="str">
        <f>IF('приложение 1.1 '!G153=2020,'приложение 1.1 '!D153,"-")</f>
        <v>-</v>
      </c>
      <c r="I151" s="447" t="str">
        <f>IF('приложение 1.1 '!G153=2021,'приложение 1.1 '!E153,"-")</f>
        <v>-</v>
      </c>
      <c r="J151" s="447" t="str">
        <f>IF('приложение 1.1 '!G153=2021,'приложение 1.1 '!D153,"-")</f>
        <v>-</v>
      </c>
      <c r="K151" s="447" t="str">
        <f>IF('приложение 1.1 '!G153=2022,'приложение 1.1 '!E153,"-")</f>
        <v>-</v>
      </c>
      <c r="L151" s="447" t="str">
        <f>IF('приложение 1.1 '!G153=2022,'приложение 1.1 '!D153,"-")</f>
        <v>-</v>
      </c>
      <c r="M151" s="447">
        <f t="shared" si="57"/>
        <v>0</v>
      </c>
      <c r="N151" s="447">
        <f t="shared" si="58"/>
        <v>0.61</v>
      </c>
      <c r="O151" s="447" t="str">
        <f t="shared" si="59"/>
        <v>-</v>
      </c>
      <c r="P151" s="447" t="str">
        <f t="shared" si="60"/>
        <v>-</v>
      </c>
      <c r="Q151" s="447">
        <f t="shared" si="61"/>
        <v>0</v>
      </c>
      <c r="R151" s="447">
        <f t="shared" si="62"/>
        <v>0.61</v>
      </c>
      <c r="S151" s="447" t="str">
        <f t="shared" si="63"/>
        <v>-</v>
      </c>
      <c r="T151" s="447" t="str">
        <f t="shared" si="64"/>
        <v>-</v>
      </c>
      <c r="U151" s="447" t="str">
        <f t="shared" si="65"/>
        <v>-</v>
      </c>
      <c r="V151" s="447" t="str">
        <f t="shared" si="66"/>
        <v>-</v>
      </c>
      <c r="W151" s="447" t="str">
        <f t="shared" si="67"/>
        <v>-</v>
      </c>
      <c r="X151" s="447" t="str">
        <f t="shared" si="68"/>
        <v>-</v>
      </c>
      <c r="Y151" s="447">
        <f t="shared" si="69"/>
        <v>0</v>
      </c>
      <c r="Z151" s="464">
        <f t="shared" si="70"/>
        <v>0.61</v>
      </c>
      <c r="AA151" s="472">
        <f>'приложение 1.1 '!H153</f>
        <v>1.5249999999999999</v>
      </c>
      <c r="AB151" s="472" t="str">
        <f t="shared" si="71"/>
        <v>0</v>
      </c>
      <c r="AC151" s="472" t="str">
        <f t="shared" si="72"/>
        <v>0</v>
      </c>
      <c r="AD151" s="472" t="str">
        <f t="shared" si="73"/>
        <v>0</v>
      </c>
      <c r="AE151" s="472" t="str">
        <f t="shared" si="74"/>
        <v>0</v>
      </c>
      <c r="AF151" s="472" t="str">
        <f t="shared" si="75"/>
        <v>0</v>
      </c>
      <c r="AG151" s="472" t="str">
        <f t="shared" si="76"/>
        <v>0</v>
      </c>
      <c r="AH151" s="472" t="str">
        <f t="shared" si="77"/>
        <v>0</v>
      </c>
      <c r="AI151" s="472" t="str">
        <f t="shared" si="78"/>
        <v>0</v>
      </c>
      <c r="AJ151" s="472" t="str">
        <f t="shared" si="79"/>
        <v>-</v>
      </c>
      <c r="AK151" s="472" t="str">
        <f t="shared" si="80"/>
        <v>-</v>
      </c>
      <c r="AL151" s="472">
        <f>'приложение 1.1 '!X153</f>
        <v>1.5249999999999999</v>
      </c>
      <c r="AM151" s="472">
        <f>'приложение 1.1 '!Y153</f>
        <v>0</v>
      </c>
      <c r="AN151" s="472">
        <f>'приложение 1.1 '!Z153</f>
        <v>0</v>
      </c>
      <c r="AO151" s="472">
        <f>'приложение 1.1 '!AA153</f>
        <v>0</v>
      </c>
      <c r="AP151" s="472"/>
      <c r="AQ151" s="472"/>
      <c r="AR151" s="472"/>
      <c r="AS151" s="472"/>
      <c r="AT151" s="472">
        <f>'приложение 1.1 '!W153</f>
        <v>0</v>
      </c>
      <c r="AU151" s="472">
        <f t="shared" si="81"/>
        <v>1.5249999999999999</v>
      </c>
    </row>
    <row r="152" spans="1:47" s="53" customFormat="1">
      <c r="A152" s="369" t="str">
        <f>'приложение 1.1 '!A154</f>
        <v>1.1.4.10</v>
      </c>
      <c r="B152" s="431" t="str">
        <f>'приложение 1.1 '!B154</f>
        <v>Реконструкция  КЛ-10кв ТП-277 ТП-279</v>
      </c>
      <c r="C152" s="447" t="str">
        <f>IF('приложение 1.1 '!G154=2018,'приложение 1.1 '!E154,"-")</f>
        <v>-</v>
      </c>
      <c r="D152" s="447" t="str">
        <f>IF('приложение 1.1 '!G154=2018,'приложение 1.1 '!D154,"-")</f>
        <v>-</v>
      </c>
      <c r="E152" s="447">
        <f>IF('приложение 1.1 '!G154=2019,'приложение 1.1 '!E154,"-")</f>
        <v>0</v>
      </c>
      <c r="F152" s="447">
        <f>IF('приложение 1.1 '!G154=2019,'приложение 1.1 '!D154,"-")</f>
        <v>0.7</v>
      </c>
      <c r="G152" s="447" t="str">
        <f>IF('приложение 1.1 '!G154=2020,'приложение 1.1 '!E154,"-")</f>
        <v>-</v>
      </c>
      <c r="H152" s="447" t="str">
        <f>IF('приложение 1.1 '!G154=2020,'приложение 1.1 '!D154,"-")</f>
        <v>-</v>
      </c>
      <c r="I152" s="447" t="str">
        <f>IF('приложение 1.1 '!G154=2021,'приложение 1.1 '!E154,"-")</f>
        <v>-</v>
      </c>
      <c r="J152" s="447" t="str">
        <f>IF('приложение 1.1 '!G154=2021,'приложение 1.1 '!D154,"-")</f>
        <v>-</v>
      </c>
      <c r="K152" s="447" t="str">
        <f>IF('приложение 1.1 '!G154=2022,'приложение 1.1 '!E154,"-")</f>
        <v>-</v>
      </c>
      <c r="L152" s="447" t="str">
        <f>IF('приложение 1.1 '!G154=2022,'приложение 1.1 '!D154,"-")</f>
        <v>-</v>
      </c>
      <c r="M152" s="447">
        <f t="shared" si="57"/>
        <v>0</v>
      </c>
      <c r="N152" s="447">
        <f t="shared" si="58"/>
        <v>0.7</v>
      </c>
      <c r="O152" s="447" t="str">
        <f t="shared" si="59"/>
        <v>-</v>
      </c>
      <c r="P152" s="447" t="str">
        <f t="shared" si="60"/>
        <v>-</v>
      </c>
      <c r="Q152" s="447">
        <f t="shared" si="61"/>
        <v>0</v>
      </c>
      <c r="R152" s="447">
        <f t="shared" si="62"/>
        <v>0.7</v>
      </c>
      <c r="S152" s="447" t="str">
        <f t="shared" si="63"/>
        <v>-</v>
      </c>
      <c r="T152" s="447" t="str">
        <f t="shared" si="64"/>
        <v>-</v>
      </c>
      <c r="U152" s="447" t="str">
        <f t="shared" si="65"/>
        <v>-</v>
      </c>
      <c r="V152" s="447" t="str">
        <f t="shared" si="66"/>
        <v>-</v>
      </c>
      <c r="W152" s="447" t="str">
        <f t="shared" si="67"/>
        <v>-</v>
      </c>
      <c r="X152" s="447" t="str">
        <f t="shared" si="68"/>
        <v>-</v>
      </c>
      <c r="Y152" s="447">
        <f t="shared" si="69"/>
        <v>0</v>
      </c>
      <c r="Z152" s="464">
        <f t="shared" si="70"/>
        <v>0.7</v>
      </c>
      <c r="AA152" s="472">
        <f>'приложение 1.1 '!H154</f>
        <v>1.75</v>
      </c>
      <c r="AB152" s="472" t="str">
        <f t="shared" si="71"/>
        <v>0</v>
      </c>
      <c r="AC152" s="472" t="str">
        <f t="shared" si="72"/>
        <v>0</v>
      </c>
      <c r="AD152" s="472" t="str">
        <f t="shared" si="73"/>
        <v>0</v>
      </c>
      <c r="AE152" s="472" t="str">
        <f t="shared" si="74"/>
        <v>0</v>
      </c>
      <c r="AF152" s="472" t="str">
        <f t="shared" si="75"/>
        <v>0</v>
      </c>
      <c r="AG152" s="472" t="str">
        <f t="shared" si="76"/>
        <v>0</v>
      </c>
      <c r="AH152" s="472" t="str">
        <f t="shared" si="77"/>
        <v>0</v>
      </c>
      <c r="AI152" s="472" t="str">
        <f t="shared" si="78"/>
        <v>0</v>
      </c>
      <c r="AJ152" s="472" t="str">
        <f t="shared" si="79"/>
        <v>-</v>
      </c>
      <c r="AK152" s="472" t="str">
        <f t="shared" si="80"/>
        <v>-</v>
      </c>
      <c r="AL152" s="472">
        <f>'приложение 1.1 '!X154</f>
        <v>1.75</v>
      </c>
      <c r="AM152" s="472">
        <f>'приложение 1.1 '!Y154</f>
        <v>0</v>
      </c>
      <c r="AN152" s="472">
        <f>'приложение 1.1 '!Z154</f>
        <v>0</v>
      </c>
      <c r="AO152" s="472">
        <f>'приложение 1.1 '!AA154</f>
        <v>0</v>
      </c>
      <c r="AP152" s="472"/>
      <c r="AQ152" s="472"/>
      <c r="AR152" s="472"/>
      <c r="AS152" s="472"/>
      <c r="AT152" s="472">
        <f>'приложение 1.1 '!W154</f>
        <v>0</v>
      </c>
      <c r="AU152" s="472">
        <f t="shared" si="81"/>
        <v>1.75</v>
      </c>
    </row>
    <row r="153" spans="1:47" s="53" customFormat="1">
      <c r="A153" s="369" t="str">
        <f>'приложение 1.1 '!A155</f>
        <v>1.1.4.11</v>
      </c>
      <c r="B153" s="431" t="str">
        <f>'приложение 1.1 '!B155</f>
        <v>Реконструкция  КЛ-10кв ТП-278 ТП-279</v>
      </c>
      <c r="C153" s="447" t="str">
        <f>IF('приложение 1.1 '!G155=2018,'приложение 1.1 '!E155,"-")</f>
        <v>-</v>
      </c>
      <c r="D153" s="447" t="str">
        <f>IF('приложение 1.1 '!G155=2018,'приложение 1.1 '!D155,"-")</f>
        <v>-</v>
      </c>
      <c r="E153" s="447">
        <f>IF('приложение 1.1 '!G155=2019,'приложение 1.1 '!E155,"-")</f>
        <v>0</v>
      </c>
      <c r="F153" s="447">
        <f>IF('приложение 1.1 '!G155=2019,'приложение 1.1 '!D155,"-")</f>
        <v>0.34</v>
      </c>
      <c r="G153" s="447" t="str">
        <f>IF('приложение 1.1 '!G155=2020,'приложение 1.1 '!E155,"-")</f>
        <v>-</v>
      </c>
      <c r="H153" s="447" t="str">
        <f>IF('приложение 1.1 '!G155=2020,'приложение 1.1 '!D155,"-")</f>
        <v>-</v>
      </c>
      <c r="I153" s="447" t="str">
        <f>IF('приложение 1.1 '!G155=2021,'приложение 1.1 '!E155,"-")</f>
        <v>-</v>
      </c>
      <c r="J153" s="447" t="str">
        <f>IF('приложение 1.1 '!G155=2021,'приложение 1.1 '!D155,"-")</f>
        <v>-</v>
      </c>
      <c r="K153" s="447" t="str">
        <f>IF('приложение 1.1 '!G155=2022,'приложение 1.1 '!E155,"-")</f>
        <v>-</v>
      </c>
      <c r="L153" s="447" t="str">
        <f>IF('приложение 1.1 '!G155=2022,'приложение 1.1 '!D155,"-")</f>
        <v>-</v>
      </c>
      <c r="M153" s="447">
        <f t="shared" si="57"/>
        <v>0</v>
      </c>
      <c r="N153" s="447">
        <f t="shared" si="58"/>
        <v>0.34</v>
      </c>
      <c r="O153" s="447" t="str">
        <f t="shared" si="59"/>
        <v>-</v>
      </c>
      <c r="P153" s="447" t="str">
        <f t="shared" si="60"/>
        <v>-</v>
      </c>
      <c r="Q153" s="447">
        <f t="shared" si="61"/>
        <v>0</v>
      </c>
      <c r="R153" s="447">
        <f t="shared" si="62"/>
        <v>0.34</v>
      </c>
      <c r="S153" s="447" t="str">
        <f t="shared" si="63"/>
        <v>-</v>
      </c>
      <c r="T153" s="447" t="str">
        <f t="shared" si="64"/>
        <v>-</v>
      </c>
      <c r="U153" s="447" t="str">
        <f t="shared" si="65"/>
        <v>-</v>
      </c>
      <c r="V153" s="447" t="str">
        <f t="shared" si="66"/>
        <v>-</v>
      </c>
      <c r="W153" s="447" t="str">
        <f t="shared" si="67"/>
        <v>-</v>
      </c>
      <c r="X153" s="447" t="str">
        <f t="shared" si="68"/>
        <v>-</v>
      </c>
      <c r="Y153" s="447">
        <f t="shared" si="69"/>
        <v>0</v>
      </c>
      <c r="Z153" s="464">
        <f t="shared" si="70"/>
        <v>0.34</v>
      </c>
      <c r="AA153" s="472">
        <f>'приложение 1.1 '!H155</f>
        <v>0.85</v>
      </c>
      <c r="AB153" s="472" t="str">
        <f t="shared" si="71"/>
        <v>0</v>
      </c>
      <c r="AC153" s="472" t="str">
        <f t="shared" si="72"/>
        <v>0</v>
      </c>
      <c r="AD153" s="472" t="str">
        <f t="shared" si="73"/>
        <v>0</v>
      </c>
      <c r="AE153" s="472" t="str">
        <f t="shared" si="74"/>
        <v>0</v>
      </c>
      <c r="AF153" s="472" t="str">
        <f t="shared" si="75"/>
        <v>0</v>
      </c>
      <c r="AG153" s="472" t="str">
        <f t="shared" si="76"/>
        <v>0</v>
      </c>
      <c r="AH153" s="472" t="str">
        <f t="shared" si="77"/>
        <v>0</v>
      </c>
      <c r="AI153" s="472" t="str">
        <f t="shared" si="78"/>
        <v>0</v>
      </c>
      <c r="AJ153" s="472" t="str">
        <f t="shared" si="79"/>
        <v>-</v>
      </c>
      <c r="AK153" s="472" t="str">
        <f t="shared" si="80"/>
        <v>-</v>
      </c>
      <c r="AL153" s="472">
        <f>'приложение 1.1 '!X155</f>
        <v>0.85</v>
      </c>
      <c r="AM153" s="472">
        <f>'приложение 1.1 '!Y155</f>
        <v>0</v>
      </c>
      <c r="AN153" s="472">
        <f>'приложение 1.1 '!Z155</f>
        <v>0</v>
      </c>
      <c r="AO153" s="472">
        <f>'приложение 1.1 '!AA155</f>
        <v>0</v>
      </c>
      <c r="AP153" s="472"/>
      <c r="AQ153" s="472"/>
      <c r="AR153" s="472"/>
      <c r="AS153" s="472"/>
      <c r="AT153" s="472">
        <f>'приложение 1.1 '!W155</f>
        <v>0</v>
      </c>
      <c r="AU153" s="472">
        <f t="shared" si="81"/>
        <v>0.85</v>
      </c>
    </row>
    <row r="154" spans="1:47" s="53" customFormat="1">
      <c r="A154" s="369" t="str">
        <f>'приложение 1.1 '!A156</f>
        <v>1.1.4.12</v>
      </c>
      <c r="B154" s="431" t="str">
        <f>'приложение 1.1 '!B156</f>
        <v>Реконструкция  КЛ-10кв ТП-278 ТП-280</v>
      </c>
      <c r="C154" s="447" t="str">
        <f>IF('приложение 1.1 '!G156=2018,'приложение 1.1 '!E156,"-")</f>
        <v>-</v>
      </c>
      <c r="D154" s="447" t="str">
        <f>IF('приложение 1.1 '!G156=2018,'приложение 1.1 '!D156,"-")</f>
        <v>-</v>
      </c>
      <c r="E154" s="447">
        <f>IF('приложение 1.1 '!G156=2019,'приложение 1.1 '!E156,"-")</f>
        <v>0</v>
      </c>
      <c r="F154" s="447">
        <f>IF('приложение 1.1 '!G156=2019,'приложение 1.1 '!D156,"-")</f>
        <v>0.41499999999999998</v>
      </c>
      <c r="G154" s="447" t="str">
        <f>IF('приложение 1.1 '!G156=2020,'приложение 1.1 '!E156,"-")</f>
        <v>-</v>
      </c>
      <c r="H154" s="447" t="str">
        <f>IF('приложение 1.1 '!G156=2020,'приложение 1.1 '!D156,"-")</f>
        <v>-</v>
      </c>
      <c r="I154" s="447" t="str">
        <f>IF('приложение 1.1 '!G156=2021,'приложение 1.1 '!E156,"-")</f>
        <v>-</v>
      </c>
      <c r="J154" s="447" t="str">
        <f>IF('приложение 1.1 '!G156=2021,'приложение 1.1 '!D156,"-")</f>
        <v>-</v>
      </c>
      <c r="K154" s="447" t="str">
        <f>IF('приложение 1.1 '!G156=2022,'приложение 1.1 '!E156,"-")</f>
        <v>-</v>
      </c>
      <c r="L154" s="447" t="str">
        <f>IF('приложение 1.1 '!G156=2022,'приложение 1.1 '!D156,"-")</f>
        <v>-</v>
      </c>
      <c r="M154" s="447">
        <f t="shared" si="57"/>
        <v>0</v>
      </c>
      <c r="N154" s="447">
        <f t="shared" si="58"/>
        <v>0.41499999999999998</v>
      </c>
      <c r="O154" s="447" t="str">
        <f t="shared" si="59"/>
        <v>-</v>
      </c>
      <c r="P154" s="447" t="str">
        <f t="shared" si="60"/>
        <v>-</v>
      </c>
      <c r="Q154" s="447">
        <f t="shared" si="61"/>
        <v>0</v>
      </c>
      <c r="R154" s="447">
        <f t="shared" si="62"/>
        <v>0.41499999999999998</v>
      </c>
      <c r="S154" s="447" t="str">
        <f t="shared" si="63"/>
        <v>-</v>
      </c>
      <c r="T154" s="447" t="str">
        <f t="shared" si="64"/>
        <v>-</v>
      </c>
      <c r="U154" s="447" t="str">
        <f t="shared" si="65"/>
        <v>-</v>
      </c>
      <c r="V154" s="447" t="str">
        <f t="shared" si="66"/>
        <v>-</v>
      </c>
      <c r="W154" s="447" t="str">
        <f t="shared" si="67"/>
        <v>-</v>
      </c>
      <c r="X154" s="447" t="str">
        <f t="shared" si="68"/>
        <v>-</v>
      </c>
      <c r="Y154" s="447">
        <f t="shared" si="69"/>
        <v>0</v>
      </c>
      <c r="Z154" s="464">
        <f t="shared" si="70"/>
        <v>0.41499999999999998</v>
      </c>
      <c r="AA154" s="472">
        <f>'приложение 1.1 '!H156</f>
        <v>1.0375000000000001</v>
      </c>
      <c r="AB154" s="472" t="str">
        <f t="shared" si="71"/>
        <v>0</v>
      </c>
      <c r="AC154" s="472" t="str">
        <f t="shared" si="72"/>
        <v>0</v>
      </c>
      <c r="AD154" s="472" t="str">
        <f t="shared" si="73"/>
        <v>0</v>
      </c>
      <c r="AE154" s="472" t="str">
        <f t="shared" si="74"/>
        <v>0</v>
      </c>
      <c r="AF154" s="472" t="str">
        <f t="shared" si="75"/>
        <v>0</v>
      </c>
      <c r="AG154" s="472" t="str">
        <f t="shared" si="76"/>
        <v>0</v>
      </c>
      <c r="AH154" s="472" t="str">
        <f t="shared" si="77"/>
        <v>0</v>
      </c>
      <c r="AI154" s="472" t="str">
        <f t="shared" si="78"/>
        <v>0</v>
      </c>
      <c r="AJ154" s="472" t="str">
        <f t="shared" si="79"/>
        <v>-</v>
      </c>
      <c r="AK154" s="472" t="str">
        <f t="shared" si="80"/>
        <v>-</v>
      </c>
      <c r="AL154" s="472">
        <f>'приложение 1.1 '!X156</f>
        <v>1.0375000000000001</v>
      </c>
      <c r="AM154" s="472">
        <f>'приложение 1.1 '!Y156</f>
        <v>0</v>
      </c>
      <c r="AN154" s="472">
        <f>'приложение 1.1 '!Z156</f>
        <v>0</v>
      </c>
      <c r="AO154" s="472">
        <f>'приложение 1.1 '!AA156</f>
        <v>0</v>
      </c>
      <c r="AP154" s="472"/>
      <c r="AQ154" s="472"/>
      <c r="AR154" s="472"/>
      <c r="AS154" s="472"/>
      <c r="AT154" s="472">
        <f>'приложение 1.1 '!W156</f>
        <v>0</v>
      </c>
      <c r="AU154" s="472">
        <f t="shared" si="81"/>
        <v>1.0375000000000001</v>
      </c>
    </row>
    <row r="155" spans="1:47" s="53" customFormat="1">
      <c r="A155" s="369" t="str">
        <f>'приложение 1.1 '!A157</f>
        <v>1.1.4.13</v>
      </c>
      <c r="B155" s="431" t="str">
        <f>'приложение 1.1 '!B157</f>
        <v>Реконструкция КЛ-10кв ТП-284 РП-106</v>
      </c>
      <c r="C155" s="447" t="str">
        <f>IF('приложение 1.1 '!G157=2018,'приложение 1.1 '!E157,"-")</f>
        <v>-</v>
      </c>
      <c r="D155" s="447" t="str">
        <f>IF('приложение 1.1 '!G157=2018,'приложение 1.1 '!D157,"-")</f>
        <v>-</v>
      </c>
      <c r="E155" s="447">
        <f>IF('приложение 1.1 '!G157=2019,'приложение 1.1 '!E157,"-")</f>
        <v>0</v>
      </c>
      <c r="F155" s="447">
        <f>IF('приложение 1.1 '!G157=2019,'приложение 1.1 '!D157,"-")</f>
        <v>1.2</v>
      </c>
      <c r="G155" s="447" t="str">
        <f>IF('приложение 1.1 '!G157=2020,'приложение 1.1 '!E157,"-")</f>
        <v>-</v>
      </c>
      <c r="H155" s="447" t="str">
        <f>IF('приложение 1.1 '!G157=2020,'приложение 1.1 '!D157,"-")</f>
        <v>-</v>
      </c>
      <c r="I155" s="447" t="str">
        <f>IF('приложение 1.1 '!G157=2021,'приложение 1.1 '!E157,"-")</f>
        <v>-</v>
      </c>
      <c r="J155" s="447" t="str">
        <f>IF('приложение 1.1 '!G157=2021,'приложение 1.1 '!D157,"-")</f>
        <v>-</v>
      </c>
      <c r="K155" s="447" t="str">
        <f>IF('приложение 1.1 '!G157=2022,'приложение 1.1 '!E157,"-")</f>
        <v>-</v>
      </c>
      <c r="L155" s="447" t="str">
        <f>IF('приложение 1.1 '!G157=2022,'приложение 1.1 '!D157,"-")</f>
        <v>-</v>
      </c>
      <c r="M155" s="447">
        <f t="shared" si="57"/>
        <v>0</v>
      </c>
      <c r="N155" s="447">
        <f t="shared" si="58"/>
        <v>1.2</v>
      </c>
      <c r="O155" s="447" t="str">
        <f t="shared" si="59"/>
        <v>-</v>
      </c>
      <c r="P155" s="447" t="str">
        <f t="shared" si="60"/>
        <v>-</v>
      </c>
      <c r="Q155" s="447">
        <f t="shared" si="61"/>
        <v>0</v>
      </c>
      <c r="R155" s="447">
        <f t="shared" si="62"/>
        <v>1.2</v>
      </c>
      <c r="S155" s="447" t="str">
        <f t="shared" si="63"/>
        <v>-</v>
      </c>
      <c r="T155" s="447" t="str">
        <f t="shared" si="64"/>
        <v>-</v>
      </c>
      <c r="U155" s="447" t="str">
        <f t="shared" si="65"/>
        <v>-</v>
      </c>
      <c r="V155" s="447" t="str">
        <f t="shared" si="66"/>
        <v>-</v>
      </c>
      <c r="W155" s="447" t="str">
        <f t="shared" si="67"/>
        <v>-</v>
      </c>
      <c r="X155" s="447" t="str">
        <f t="shared" si="68"/>
        <v>-</v>
      </c>
      <c r="Y155" s="447">
        <f t="shared" si="69"/>
        <v>0</v>
      </c>
      <c r="Z155" s="464">
        <f t="shared" si="70"/>
        <v>1.2</v>
      </c>
      <c r="AA155" s="472">
        <f>'приложение 1.1 '!H157</f>
        <v>3</v>
      </c>
      <c r="AB155" s="472" t="str">
        <f t="shared" si="71"/>
        <v>0</v>
      </c>
      <c r="AC155" s="472" t="str">
        <f t="shared" si="72"/>
        <v>0</v>
      </c>
      <c r="AD155" s="472" t="str">
        <f t="shared" si="73"/>
        <v>0</v>
      </c>
      <c r="AE155" s="472" t="str">
        <f t="shared" si="74"/>
        <v>0</v>
      </c>
      <c r="AF155" s="472" t="str">
        <f t="shared" si="75"/>
        <v>0</v>
      </c>
      <c r="AG155" s="472" t="str">
        <f t="shared" si="76"/>
        <v>0</v>
      </c>
      <c r="AH155" s="472" t="str">
        <f t="shared" si="77"/>
        <v>0</v>
      </c>
      <c r="AI155" s="472" t="str">
        <f t="shared" si="78"/>
        <v>0</v>
      </c>
      <c r="AJ155" s="472" t="str">
        <f t="shared" si="79"/>
        <v>-</v>
      </c>
      <c r="AK155" s="472" t="str">
        <f t="shared" si="80"/>
        <v>-</v>
      </c>
      <c r="AL155" s="472">
        <f>'приложение 1.1 '!X157</f>
        <v>3</v>
      </c>
      <c r="AM155" s="472">
        <f>'приложение 1.1 '!Y157</f>
        <v>0</v>
      </c>
      <c r="AN155" s="472">
        <f>'приложение 1.1 '!Z157</f>
        <v>0</v>
      </c>
      <c r="AO155" s="472">
        <f>'приложение 1.1 '!AA157</f>
        <v>0</v>
      </c>
      <c r="AP155" s="472"/>
      <c r="AQ155" s="472"/>
      <c r="AR155" s="472"/>
      <c r="AS155" s="472"/>
      <c r="AT155" s="472">
        <f>'приложение 1.1 '!W157</f>
        <v>0</v>
      </c>
      <c r="AU155" s="472">
        <f t="shared" si="81"/>
        <v>3</v>
      </c>
    </row>
    <row r="156" spans="1:47" s="53" customFormat="1">
      <c r="A156" s="369" t="str">
        <f>'приложение 1.1 '!A158</f>
        <v>1.1.4.14</v>
      </c>
      <c r="B156" s="431" t="str">
        <f>'приложение 1.1 '!B158</f>
        <v>Реконструкция КЛ-10кв ТП-281 ТП-285</v>
      </c>
      <c r="C156" s="447" t="str">
        <f>IF('приложение 1.1 '!G158=2018,'приложение 1.1 '!E158,"-")</f>
        <v>-</v>
      </c>
      <c r="D156" s="447" t="str">
        <f>IF('приложение 1.1 '!G158=2018,'приложение 1.1 '!D158,"-")</f>
        <v>-</v>
      </c>
      <c r="E156" s="447">
        <f>IF('приложение 1.1 '!G158=2019,'приложение 1.1 '!E158,"-")</f>
        <v>0</v>
      </c>
      <c r="F156" s="447">
        <f>IF('приложение 1.1 '!G158=2019,'приложение 1.1 '!D158,"-")</f>
        <v>0.72</v>
      </c>
      <c r="G156" s="447" t="str">
        <f>IF('приложение 1.1 '!G158=2020,'приложение 1.1 '!E158,"-")</f>
        <v>-</v>
      </c>
      <c r="H156" s="447" t="str">
        <f>IF('приложение 1.1 '!G158=2020,'приложение 1.1 '!D158,"-")</f>
        <v>-</v>
      </c>
      <c r="I156" s="447" t="str">
        <f>IF('приложение 1.1 '!G158=2021,'приложение 1.1 '!E158,"-")</f>
        <v>-</v>
      </c>
      <c r="J156" s="447" t="str">
        <f>IF('приложение 1.1 '!G158=2021,'приложение 1.1 '!D158,"-")</f>
        <v>-</v>
      </c>
      <c r="K156" s="447" t="str">
        <f>IF('приложение 1.1 '!G158=2022,'приложение 1.1 '!E158,"-")</f>
        <v>-</v>
      </c>
      <c r="L156" s="447" t="str">
        <f>IF('приложение 1.1 '!G158=2022,'приложение 1.1 '!D158,"-")</f>
        <v>-</v>
      </c>
      <c r="M156" s="447">
        <f t="shared" si="57"/>
        <v>0</v>
      </c>
      <c r="N156" s="447">
        <f t="shared" si="58"/>
        <v>0.72</v>
      </c>
      <c r="O156" s="447" t="str">
        <f t="shared" si="59"/>
        <v>-</v>
      </c>
      <c r="P156" s="447" t="str">
        <f t="shared" si="60"/>
        <v>-</v>
      </c>
      <c r="Q156" s="447">
        <f t="shared" si="61"/>
        <v>0</v>
      </c>
      <c r="R156" s="447">
        <f t="shared" si="62"/>
        <v>0.72</v>
      </c>
      <c r="S156" s="447" t="str">
        <f t="shared" si="63"/>
        <v>-</v>
      </c>
      <c r="T156" s="447" t="str">
        <f t="shared" si="64"/>
        <v>-</v>
      </c>
      <c r="U156" s="447" t="str">
        <f t="shared" si="65"/>
        <v>-</v>
      </c>
      <c r="V156" s="447" t="str">
        <f t="shared" si="66"/>
        <v>-</v>
      </c>
      <c r="W156" s="447" t="str">
        <f t="shared" si="67"/>
        <v>-</v>
      </c>
      <c r="X156" s="447" t="str">
        <f t="shared" si="68"/>
        <v>-</v>
      </c>
      <c r="Y156" s="447">
        <f t="shared" si="69"/>
        <v>0</v>
      </c>
      <c r="Z156" s="464">
        <f t="shared" si="70"/>
        <v>0.72</v>
      </c>
      <c r="AA156" s="472">
        <f>'приложение 1.1 '!H158</f>
        <v>1.8</v>
      </c>
      <c r="AB156" s="472" t="str">
        <f t="shared" si="71"/>
        <v>0</v>
      </c>
      <c r="AC156" s="472" t="str">
        <f t="shared" si="72"/>
        <v>0</v>
      </c>
      <c r="AD156" s="472" t="str">
        <f t="shared" si="73"/>
        <v>0</v>
      </c>
      <c r="AE156" s="472" t="str">
        <f t="shared" si="74"/>
        <v>0</v>
      </c>
      <c r="AF156" s="472" t="str">
        <f t="shared" si="75"/>
        <v>0</v>
      </c>
      <c r="AG156" s="472" t="str">
        <f t="shared" si="76"/>
        <v>0</v>
      </c>
      <c r="AH156" s="472" t="str">
        <f t="shared" si="77"/>
        <v>0</v>
      </c>
      <c r="AI156" s="472" t="str">
        <f t="shared" si="78"/>
        <v>0</v>
      </c>
      <c r="AJ156" s="472" t="str">
        <f t="shared" si="79"/>
        <v>-</v>
      </c>
      <c r="AK156" s="472" t="str">
        <f t="shared" si="80"/>
        <v>-</v>
      </c>
      <c r="AL156" s="472">
        <f>'приложение 1.1 '!X158</f>
        <v>1.8</v>
      </c>
      <c r="AM156" s="472">
        <f>'приложение 1.1 '!Y158</f>
        <v>0</v>
      </c>
      <c r="AN156" s="472">
        <f>'приложение 1.1 '!Z158</f>
        <v>0</v>
      </c>
      <c r="AO156" s="472">
        <f>'приложение 1.1 '!AA158</f>
        <v>0</v>
      </c>
      <c r="AP156" s="472"/>
      <c r="AQ156" s="472"/>
      <c r="AR156" s="472"/>
      <c r="AS156" s="472"/>
      <c r="AT156" s="472">
        <f>'приложение 1.1 '!W158</f>
        <v>0</v>
      </c>
      <c r="AU156" s="472">
        <f t="shared" si="81"/>
        <v>1.8</v>
      </c>
    </row>
    <row r="157" spans="1:47" s="53" customFormat="1">
      <c r="A157" s="369" t="str">
        <f>'приложение 1.1 '!A159</f>
        <v>1.1.4.15</v>
      </c>
      <c r="B157" s="431" t="str">
        <f>'приложение 1.1 '!B159</f>
        <v>Реконструкция КЛ-10кв ТП-284 ТП-286</v>
      </c>
      <c r="C157" s="447" t="str">
        <f>IF('приложение 1.1 '!G159=2018,'приложение 1.1 '!E159,"-")</f>
        <v>-</v>
      </c>
      <c r="D157" s="447" t="str">
        <f>IF('приложение 1.1 '!G159=2018,'приложение 1.1 '!D159,"-")</f>
        <v>-</v>
      </c>
      <c r="E157" s="447">
        <f>IF('приложение 1.1 '!G159=2019,'приложение 1.1 '!E159,"-")</f>
        <v>0</v>
      </c>
      <c r="F157" s="447">
        <f>IF('приложение 1.1 '!G159=2019,'приложение 1.1 '!D159,"-")</f>
        <v>0.4</v>
      </c>
      <c r="G157" s="447" t="str">
        <f>IF('приложение 1.1 '!G159=2020,'приложение 1.1 '!E159,"-")</f>
        <v>-</v>
      </c>
      <c r="H157" s="447" t="str">
        <f>IF('приложение 1.1 '!G159=2020,'приложение 1.1 '!D159,"-")</f>
        <v>-</v>
      </c>
      <c r="I157" s="447" t="str">
        <f>IF('приложение 1.1 '!G159=2021,'приложение 1.1 '!E159,"-")</f>
        <v>-</v>
      </c>
      <c r="J157" s="447" t="str">
        <f>IF('приложение 1.1 '!G159=2021,'приложение 1.1 '!D159,"-")</f>
        <v>-</v>
      </c>
      <c r="K157" s="447" t="str">
        <f>IF('приложение 1.1 '!G159=2022,'приложение 1.1 '!E159,"-")</f>
        <v>-</v>
      </c>
      <c r="L157" s="447" t="str">
        <f>IF('приложение 1.1 '!G159=2022,'приложение 1.1 '!D159,"-")</f>
        <v>-</v>
      </c>
      <c r="M157" s="447">
        <f t="shared" si="57"/>
        <v>0</v>
      </c>
      <c r="N157" s="447">
        <f t="shared" si="58"/>
        <v>0.4</v>
      </c>
      <c r="O157" s="447" t="str">
        <f t="shared" si="59"/>
        <v>-</v>
      </c>
      <c r="P157" s="447" t="str">
        <f t="shared" si="60"/>
        <v>-</v>
      </c>
      <c r="Q157" s="447">
        <f t="shared" si="61"/>
        <v>0</v>
      </c>
      <c r="R157" s="447">
        <f t="shared" si="62"/>
        <v>0.4</v>
      </c>
      <c r="S157" s="447" t="str">
        <f t="shared" si="63"/>
        <v>-</v>
      </c>
      <c r="T157" s="447" t="str">
        <f t="shared" si="64"/>
        <v>-</v>
      </c>
      <c r="U157" s="447" t="str">
        <f t="shared" si="65"/>
        <v>-</v>
      </c>
      <c r="V157" s="447" t="str">
        <f t="shared" si="66"/>
        <v>-</v>
      </c>
      <c r="W157" s="447" t="str">
        <f t="shared" si="67"/>
        <v>-</v>
      </c>
      <c r="X157" s="447" t="str">
        <f t="shared" si="68"/>
        <v>-</v>
      </c>
      <c r="Y157" s="447">
        <f t="shared" si="69"/>
        <v>0</v>
      </c>
      <c r="Z157" s="464">
        <f t="shared" si="70"/>
        <v>0.4</v>
      </c>
      <c r="AA157" s="472">
        <f>'приложение 1.1 '!H159</f>
        <v>1</v>
      </c>
      <c r="AB157" s="472" t="str">
        <f t="shared" si="71"/>
        <v>0</v>
      </c>
      <c r="AC157" s="472" t="str">
        <f t="shared" si="72"/>
        <v>0</v>
      </c>
      <c r="AD157" s="472" t="str">
        <f t="shared" si="73"/>
        <v>0</v>
      </c>
      <c r="AE157" s="472" t="str">
        <f t="shared" si="74"/>
        <v>0</v>
      </c>
      <c r="AF157" s="472" t="str">
        <f t="shared" si="75"/>
        <v>0</v>
      </c>
      <c r="AG157" s="472" t="str">
        <f t="shared" si="76"/>
        <v>0</v>
      </c>
      <c r="AH157" s="472" t="str">
        <f t="shared" si="77"/>
        <v>0</v>
      </c>
      <c r="AI157" s="472" t="str">
        <f t="shared" si="78"/>
        <v>0</v>
      </c>
      <c r="AJ157" s="472" t="str">
        <f t="shared" si="79"/>
        <v>-</v>
      </c>
      <c r="AK157" s="472" t="str">
        <f t="shared" si="80"/>
        <v>-</v>
      </c>
      <c r="AL157" s="472">
        <f>'приложение 1.1 '!X159</f>
        <v>1</v>
      </c>
      <c r="AM157" s="472">
        <f>'приложение 1.1 '!Y159</f>
        <v>0</v>
      </c>
      <c r="AN157" s="472">
        <f>'приложение 1.1 '!Z159</f>
        <v>0</v>
      </c>
      <c r="AO157" s="472">
        <f>'приложение 1.1 '!AA159</f>
        <v>0</v>
      </c>
      <c r="AP157" s="472"/>
      <c r="AQ157" s="472"/>
      <c r="AR157" s="472"/>
      <c r="AS157" s="472"/>
      <c r="AT157" s="472">
        <f>'приложение 1.1 '!W159</f>
        <v>0</v>
      </c>
      <c r="AU157" s="472">
        <f t="shared" si="81"/>
        <v>1</v>
      </c>
    </row>
    <row r="158" spans="1:47" s="53" customFormat="1">
      <c r="A158" s="369" t="str">
        <f>'приложение 1.1 '!A160</f>
        <v>1.1.4.16</v>
      </c>
      <c r="B158" s="431" t="str">
        <f>'приложение 1.1 '!B160</f>
        <v>Реконструкция КЛ-10кв ТП-281 ТП-283 мкр.12</v>
      </c>
      <c r="C158" s="447" t="str">
        <f>IF('приложение 1.1 '!G160=2018,'приложение 1.1 '!E160,"-")</f>
        <v>-</v>
      </c>
      <c r="D158" s="447" t="str">
        <f>IF('приложение 1.1 '!G160=2018,'приложение 1.1 '!D160,"-")</f>
        <v>-</v>
      </c>
      <c r="E158" s="447">
        <f>IF('приложение 1.1 '!G160=2019,'приложение 1.1 '!E160,"-")</f>
        <v>0</v>
      </c>
      <c r="F158" s="447">
        <f>IF('приложение 1.1 '!G160=2019,'приложение 1.1 '!D160,"-")</f>
        <v>0.8</v>
      </c>
      <c r="G158" s="447" t="str">
        <f>IF('приложение 1.1 '!G160=2020,'приложение 1.1 '!E160,"-")</f>
        <v>-</v>
      </c>
      <c r="H158" s="447" t="str">
        <f>IF('приложение 1.1 '!G160=2020,'приложение 1.1 '!D160,"-")</f>
        <v>-</v>
      </c>
      <c r="I158" s="447" t="str">
        <f>IF('приложение 1.1 '!G160=2021,'приложение 1.1 '!E160,"-")</f>
        <v>-</v>
      </c>
      <c r="J158" s="447" t="str">
        <f>IF('приложение 1.1 '!G160=2021,'приложение 1.1 '!D160,"-")</f>
        <v>-</v>
      </c>
      <c r="K158" s="447" t="str">
        <f>IF('приложение 1.1 '!G160=2022,'приложение 1.1 '!E160,"-")</f>
        <v>-</v>
      </c>
      <c r="L158" s="447" t="str">
        <f>IF('приложение 1.1 '!G160=2022,'приложение 1.1 '!D160,"-")</f>
        <v>-</v>
      </c>
      <c r="M158" s="447">
        <f t="shared" si="57"/>
        <v>0</v>
      </c>
      <c r="N158" s="447">
        <f t="shared" si="58"/>
        <v>0.8</v>
      </c>
      <c r="O158" s="447" t="str">
        <f t="shared" si="59"/>
        <v>-</v>
      </c>
      <c r="P158" s="447" t="str">
        <f t="shared" si="60"/>
        <v>-</v>
      </c>
      <c r="Q158" s="447">
        <f t="shared" si="61"/>
        <v>0</v>
      </c>
      <c r="R158" s="447">
        <f t="shared" si="62"/>
        <v>0.8</v>
      </c>
      <c r="S158" s="447" t="str">
        <f t="shared" si="63"/>
        <v>-</v>
      </c>
      <c r="T158" s="447" t="str">
        <f t="shared" si="64"/>
        <v>-</v>
      </c>
      <c r="U158" s="447" t="str">
        <f t="shared" si="65"/>
        <v>-</v>
      </c>
      <c r="V158" s="447" t="str">
        <f t="shared" si="66"/>
        <v>-</v>
      </c>
      <c r="W158" s="447" t="str">
        <f t="shared" si="67"/>
        <v>-</v>
      </c>
      <c r="X158" s="447" t="str">
        <f t="shared" si="68"/>
        <v>-</v>
      </c>
      <c r="Y158" s="447">
        <f t="shared" si="69"/>
        <v>0</v>
      </c>
      <c r="Z158" s="464">
        <f t="shared" si="70"/>
        <v>0.8</v>
      </c>
      <c r="AA158" s="472">
        <f>'приложение 1.1 '!H160</f>
        <v>2</v>
      </c>
      <c r="AB158" s="472" t="str">
        <f t="shared" si="71"/>
        <v>0</v>
      </c>
      <c r="AC158" s="472" t="str">
        <f t="shared" si="72"/>
        <v>0</v>
      </c>
      <c r="AD158" s="472" t="str">
        <f t="shared" si="73"/>
        <v>0</v>
      </c>
      <c r="AE158" s="472" t="str">
        <f t="shared" si="74"/>
        <v>0</v>
      </c>
      <c r="AF158" s="472" t="str">
        <f t="shared" si="75"/>
        <v>0</v>
      </c>
      <c r="AG158" s="472" t="str">
        <f t="shared" si="76"/>
        <v>0</v>
      </c>
      <c r="AH158" s="472" t="str">
        <f t="shared" si="77"/>
        <v>0</v>
      </c>
      <c r="AI158" s="472" t="str">
        <f t="shared" si="78"/>
        <v>0</v>
      </c>
      <c r="AJ158" s="472" t="str">
        <f t="shared" si="79"/>
        <v>-</v>
      </c>
      <c r="AK158" s="472" t="str">
        <f t="shared" si="80"/>
        <v>-</v>
      </c>
      <c r="AL158" s="472">
        <f>'приложение 1.1 '!X160</f>
        <v>2</v>
      </c>
      <c r="AM158" s="472">
        <f>'приложение 1.1 '!Y160</f>
        <v>0</v>
      </c>
      <c r="AN158" s="472">
        <f>'приложение 1.1 '!Z160</f>
        <v>0</v>
      </c>
      <c r="AO158" s="472">
        <f>'приложение 1.1 '!AA160</f>
        <v>0</v>
      </c>
      <c r="AP158" s="472"/>
      <c r="AQ158" s="472"/>
      <c r="AR158" s="472"/>
      <c r="AS158" s="472"/>
      <c r="AT158" s="472">
        <f>'приложение 1.1 '!W160</f>
        <v>0</v>
      </c>
      <c r="AU158" s="472">
        <f t="shared" si="81"/>
        <v>2</v>
      </c>
    </row>
    <row r="159" spans="1:47" s="53" customFormat="1">
      <c r="A159" s="369" t="str">
        <f>'приложение 1.1 '!A161</f>
        <v>1.1.4.17</v>
      </c>
      <c r="B159" s="431" t="str">
        <f>'приложение 1.1 '!B161</f>
        <v>Реконструкция  КЛ-10кв РП-103 ТП-246</v>
      </c>
      <c r="C159" s="447" t="str">
        <f>IF('приложение 1.1 '!G161=2018,'приложение 1.1 '!E161,"-")</f>
        <v>-</v>
      </c>
      <c r="D159" s="447" t="str">
        <f>IF('приложение 1.1 '!G161=2018,'приложение 1.1 '!D161,"-")</f>
        <v>-</v>
      </c>
      <c r="E159" s="447">
        <f>IF('приложение 1.1 '!G161=2019,'приложение 1.1 '!E161,"-")</f>
        <v>0</v>
      </c>
      <c r="F159" s="447">
        <f>IF('приложение 1.1 '!G161=2019,'приложение 1.1 '!D161,"-")</f>
        <v>0.31</v>
      </c>
      <c r="G159" s="447" t="str">
        <f>IF('приложение 1.1 '!G161=2020,'приложение 1.1 '!E161,"-")</f>
        <v>-</v>
      </c>
      <c r="H159" s="447" t="str">
        <f>IF('приложение 1.1 '!G161=2020,'приложение 1.1 '!D161,"-")</f>
        <v>-</v>
      </c>
      <c r="I159" s="447" t="str">
        <f>IF('приложение 1.1 '!G161=2021,'приложение 1.1 '!E161,"-")</f>
        <v>-</v>
      </c>
      <c r="J159" s="447" t="str">
        <f>IF('приложение 1.1 '!G161=2021,'приложение 1.1 '!D161,"-")</f>
        <v>-</v>
      </c>
      <c r="K159" s="447" t="str">
        <f>IF('приложение 1.1 '!G161=2022,'приложение 1.1 '!E161,"-")</f>
        <v>-</v>
      </c>
      <c r="L159" s="447" t="str">
        <f>IF('приложение 1.1 '!G161=2022,'приложение 1.1 '!D161,"-")</f>
        <v>-</v>
      </c>
      <c r="M159" s="447">
        <f t="shared" si="57"/>
        <v>0</v>
      </c>
      <c r="N159" s="447">
        <f t="shared" si="58"/>
        <v>0.31</v>
      </c>
      <c r="O159" s="447" t="str">
        <f t="shared" si="59"/>
        <v>-</v>
      </c>
      <c r="P159" s="447" t="str">
        <f t="shared" si="60"/>
        <v>-</v>
      </c>
      <c r="Q159" s="447">
        <f t="shared" si="61"/>
        <v>0</v>
      </c>
      <c r="R159" s="447">
        <f t="shared" si="62"/>
        <v>0.31</v>
      </c>
      <c r="S159" s="447" t="str">
        <f t="shared" si="63"/>
        <v>-</v>
      </c>
      <c r="T159" s="447" t="str">
        <f t="shared" si="64"/>
        <v>-</v>
      </c>
      <c r="U159" s="447" t="str">
        <f t="shared" si="65"/>
        <v>-</v>
      </c>
      <c r="V159" s="447" t="str">
        <f t="shared" si="66"/>
        <v>-</v>
      </c>
      <c r="W159" s="447" t="str">
        <f t="shared" si="67"/>
        <v>-</v>
      </c>
      <c r="X159" s="447" t="str">
        <f t="shared" si="68"/>
        <v>-</v>
      </c>
      <c r="Y159" s="447">
        <f t="shared" si="69"/>
        <v>0</v>
      </c>
      <c r="Z159" s="464">
        <f t="shared" si="70"/>
        <v>0.31</v>
      </c>
      <c r="AA159" s="472">
        <f>'приложение 1.1 '!H161</f>
        <v>0.77500000000000002</v>
      </c>
      <c r="AB159" s="472" t="str">
        <f t="shared" si="71"/>
        <v>0</v>
      </c>
      <c r="AC159" s="472" t="str">
        <f t="shared" si="72"/>
        <v>0</v>
      </c>
      <c r="AD159" s="472" t="str">
        <f t="shared" si="73"/>
        <v>0</v>
      </c>
      <c r="AE159" s="472" t="str">
        <f t="shared" si="74"/>
        <v>0</v>
      </c>
      <c r="AF159" s="472" t="str">
        <f t="shared" si="75"/>
        <v>0</v>
      </c>
      <c r="AG159" s="472" t="str">
        <f t="shared" si="76"/>
        <v>0</v>
      </c>
      <c r="AH159" s="472" t="str">
        <f t="shared" si="77"/>
        <v>0</v>
      </c>
      <c r="AI159" s="472" t="str">
        <f t="shared" si="78"/>
        <v>0</v>
      </c>
      <c r="AJ159" s="472" t="str">
        <f t="shared" si="79"/>
        <v>-</v>
      </c>
      <c r="AK159" s="472" t="str">
        <f t="shared" si="80"/>
        <v>-</v>
      </c>
      <c r="AL159" s="472">
        <f>'приложение 1.1 '!X161</f>
        <v>0.77500000000000002</v>
      </c>
      <c r="AM159" s="472">
        <f>'приложение 1.1 '!Y161</f>
        <v>0</v>
      </c>
      <c r="AN159" s="472">
        <f>'приложение 1.1 '!Z161</f>
        <v>0</v>
      </c>
      <c r="AO159" s="472">
        <f>'приложение 1.1 '!AA161</f>
        <v>0</v>
      </c>
      <c r="AP159" s="472"/>
      <c r="AQ159" s="472"/>
      <c r="AR159" s="472"/>
      <c r="AS159" s="472"/>
      <c r="AT159" s="472">
        <f>'приложение 1.1 '!W161</f>
        <v>0</v>
      </c>
      <c r="AU159" s="472">
        <f t="shared" si="81"/>
        <v>0.77500000000000002</v>
      </c>
    </row>
    <row r="160" spans="1:47" s="53" customFormat="1" ht="31.5">
      <c r="A160" s="369" t="str">
        <f>'приложение 1.1 '!A162</f>
        <v>1.1.4.18</v>
      </c>
      <c r="B160" s="431" t="str">
        <f>'приложение 1.1 '!B162</f>
        <v>Реконструкция КЛ-10кв ПС 5 портал-1ф.х.з М/у Аэроф</v>
      </c>
      <c r="C160" s="447" t="str">
        <f>IF('приложение 1.1 '!G162=2018,'приложение 1.1 '!E162,"-")</f>
        <v>-</v>
      </c>
      <c r="D160" s="447" t="str">
        <f>IF('приложение 1.1 '!G162=2018,'приложение 1.1 '!D162,"-")</f>
        <v>-</v>
      </c>
      <c r="E160" s="447">
        <f>IF('приложение 1.1 '!G162=2019,'приложение 1.1 '!E162,"-")</f>
        <v>0</v>
      </c>
      <c r="F160" s="447">
        <f>IF('приложение 1.1 '!G162=2019,'приложение 1.1 '!D162,"-")</f>
        <v>0.4</v>
      </c>
      <c r="G160" s="447" t="str">
        <f>IF('приложение 1.1 '!G162=2020,'приложение 1.1 '!E162,"-")</f>
        <v>-</v>
      </c>
      <c r="H160" s="447" t="str">
        <f>IF('приложение 1.1 '!G162=2020,'приложение 1.1 '!D162,"-")</f>
        <v>-</v>
      </c>
      <c r="I160" s="447" t="str">
        <f>IF('приложение 1.1 '!G162=2021,'приложение 1.1 '!E162,"-")</f>
        <v>-</v>
      </c>
      <c r="J160" s="447" t="str">
        <f>IF('приложение 1.1 '!G162=2021,'приложение 1.1 '!D162,"-")</f>
        <v>-</v>
      </c>
      <c r="K160" s="447" t="str">
        <f>IF('приложение 1.1 '!G162=2022,'приложение 1.1 '!E162,"-")</f>
        <v>-</v>
      </c>
      <c r="L160" s="447" t="str">
        <f>IF('приложение 1.1 '!G162=2022,'приложение 1.1 '!D162,"-")</f>
        <v>-</v>
      </c>
      <c r="M160" s="447">
        <f t="shared" si="57"/>
        <v>0</v>
      </c>
      <c r="N160" s="447">
        <f t="shared" si="58"/>
        <v>0.4</v>
      </c>
      <c r="O160" s="447" t="str">
        <f t="shared" si="59"/>
        <v>-</v>
      </c>
      <c r="P160" s="447" t="str">
        <f t="shared" si="60"/>
        <v>-</v>
      </c>
      <c r="Q160" s="447">
        <f t="shared" si="61"/>
        <v>0</v>
      </c>
      <c r="R160" s="447">
        <f t="shared" si="62"/>
        <v>0.4</v>
      </c>
      <c r="S160" s="447" t="str">
        <f t="shared" si="63"/>
        <v>-</v>
      </c>
      <c r="T160" s="447" t="str">
        <f t="shared" si="64"/>
        <v>-</v>
      </c>
      <c r="U160" s="447" t="str">
        <f t="shared" si="65"/>
        <v>-</v>
      </c>
      <c r="V160" s="447" t="str">
        <f t="shared" si="66"/>
        <v>-</v>
      </c>
      <c r="W160" s="447" t="str">
        <f t="shared" si="67"/>
        <v>-</v>
      </c>
      <c r="X160" s="447" t="str">
        <f t="shared" si="68"/>
        <v>-</v>
      </c>
      <c r="Y160" s="447">
        <f t="shared" si="69"/>
        <v>0</v>
      </c>
      <c r="Z160" s="464">
        <f t="shared" si="70"/>
        <v>0.4</v>
      </c>
      <c r="AA160" s="472">
        <f>'приложение 1.1 '!H162</f>
        <v>1</v>
      </c>
      <c r="AB160" s="472" t="str">
        <f t="shared" si="71"/>
        <v>0</v>
      </c>
      <c r="AC160" s="472" t="str">
        <f t="shared" si="72"/>
        <v>0</v>
      </c>
      <c r="AD160" s="472" t="str">
        <f t="shared" si="73"/>
        <v>0</v>
      </c>
      <c r="AE160" s="472" t="str">
        <f t="shared" si="74"/>
        <v>0</v>
      </c>
      <c r="AF160" s="472" t="str">
        <f t="shared" si="75"/>
        <v>0</v>
      </c>
      <c r="AG160" s="472" t="str">
        <f t="shared" si="76"/>
        <v>0</v>
      </c>
      <c r="AH160" s="472" t="str">
        <f t="shared" si="77"/>
        <v>0</v>
      </c>
      <c r="AI160" s="472" t="str">
        <f t="shared" si="78"/>
        <v>0</v>
      </c>
      <c r="AJ160" s="472" t="str">
        <f t="shared" si="79"/>
        <v>-</v>
      </c>
      <c r="AK160" s="472" t="str">
        <f t="shared" si="80"/>
        <v>-</v>
      </c>
      <c r="AL160" s="472">
        <f>'приложение 1.1 '!X162</f>
        <v>1</v>
      </c>
      <c r="AM160" s="472">
        <f>'приложение 1.1 '!Y162</f>
        <v>0</v>
      </c>
      <c r="AN160" s="472">
        <f>'приложение 1.1 '!Z162</f>
        <v>0</v>
      </c>
      <c r="AO160" s="472">
        <f>'приложение 1.1 '!AA162</f>
        <v>0</v>
      </c>
      <c r="AP160" s="472"/>
      <c r="AQ160" s="472"/>
      <c r="AR160" s="472"/>
      <c r="AS160" s="472"/>
      <c r="AT160" s="472">
        <f>'приложение 1.1 '!W162</f>
        <v>0</v>
      </c>
      <c r="AU160" s="472">
        <f t="shared" si="81"/>
        <v>1</v>
      </c>
    </row>
    <row r="161" spans="1:47" s="53" customFormat="1">
      <c r="A161" s="369" t="str">
        <f>'приложение 1.1 '!A163</f>
        <v>1.1.4.19</v>
      </c>
      <c r="B161" s="431" t="str">
        <f>'приложение 1.1 '!B163</f>
        <v>Реконструкция КЛ-10кв  РП-103  -ТП-242</v>
      </c>
      <c r="C161" s="447" t="str">
        <f>IF('приложение 1.1 '!G163=2018,'приложение 1.1 '!E163,"-")</f>
        <v>-</v>
      </c>
      <c r="D161" s="447" t="str">
        <f>IF('приложение 1.1 '!G163=2018,'приложение 1.1 '!D163,"-")</f>
        <v>-</v>
      </c>
      <c r="E161" s="447">
        <f>IF('приложение 1.1 '!G163=2019,'приложение 1.1 '!E163,"-")</f>
        <v>0</v>
      </c>
      <c r="F161" s="447">
        <f>IF('приложение 1.1 '!G163=2019,'приложение 1.1 '!D163,"-")</f>
        <v>0.52</v>
      </c>
      <c r="G161" s="447" t="str">
        <f>IF('приложение 1.1 '!G163=2020,'приложение 1.1 '!E163,"-")</f>
        <v>-</v>
      </c>
      <c r="H161" s="447" t="str">
        <f>IF('приложение 1.1 '!G163=2020,'приложение 1.1 '!D163,"-")</f>
        <v>-</v>
      </c>
      <c r="I161" s="447" t="str">
        <f>IF('приложение 1.1 '!G163=2021,'приложение 1.1 '!E163,"-")</f>
        <v>-</v>
      </c>
      <c r="J161" s="447" t="str">
        <f>IF('приложение 1.1 '!G163=2021,'приложение 1.1 '!D163,"-")</f>
        <v>-</v>
      </c>
      <c r="K161" s="447" t="str">
        <f>IF('приложение 1.1 '!G163=2022,'приложение 1.1 '!E163,"-")</f>
        <v>-</v>
      </c>
      <c r="L161" s="447" t="str">
        <f>IF('приложение 1.1 '!G163=2022,'приложение 1.1 '!D163,"-")</f>
        <v>-</v>
      </c>
      <c r="M161" s="447">
        <f t="shared" si="57"/>
        <v>0</v>
      </c>
      <c r="N161" s="447">
        <f t="shared" si="58"/>
        <v>0.52</v>
      </c>
      <c r="O161" s="447" t="str">
        <f t="shared" si="59"/>
        <v>-</v>
      </c>
      <c r="P161" s="447" t="str">
        <f t="shared" si="60"/>
        <v>-</v>
      </c>
      <c r="Q161" s="447">
        <f t="shared" si="61"/>
        <v>0</v>
      </c>
      <c r="R161" s="447">
        <f t="shared" si="62"/>
        <v>0.52</v>
      </c>
      <c r="S161" s="447" t="str">
        <f t="shared" si="63"/>
        <v>-</v>
      </c>
      <c r="T161" s="447" t="str">
        <f t="shared" si="64"/>
        <v>-</v>
      </c>
      <c r="U161" s="447" t="str">
        <f t="shared" si="65"/>
        <v>-</v>
      </c>
      <c r="V161" s="447" t="str">
        <f t="shared" si="66"/>
        <v>-</v>
      </c>
      <c r="W161" s="447" t="str">
        <f t="shared" si="67"/>
        <v>-</v>
      </c>
      <c r="X161" s="447" t="str">
        <f t="shared" si="68"/>
        <v>-</v>
      </c>
      <c r="Y161" s="447">
        <f t="shared" si="69"/>
        <v>0</v>
      </c>
      <c r="Z161" s="464">
        <f t="shared" si="70"/>
        <v>0.52</v>
      </c>
      <c r="AA161" s="472">
        <f>'приложение 1.1 '!H163</f>
        <v>1.3</v>
      </c>
      <c r="AB161" s="472" t="str">
        <f t="shared" si="71"/>
        <v>0</v>
      </c>
      <c r="AC161" s="472" t="str">
        <f t="shared" si="72"/>
        <v>0</v>
      </c>
      <c r="AD161" s="472" t="str">
        <f t="shared" si="73"/>
        <v>0</v>
      </c>
      <c r="AE161" s="472" t="str">
        <f t="shared" si="74"/>
        <v>0</v>
      </c>
      <c r="AF161" s="472" t="str">
        <f t="shared" si="75"/>
        <v>0</v>
      </c>
      <c r="AG161" s="472" t="str">
        <f t="shared" si="76"/>
        <v>0</v>
      </c>
      <c r="AH161" s="472" t="str">
        <f t="shared" si="77"/>
        <v>0</v>
      </c>
      <c r="AI161" s="472" t="str">
        <f t="shared" si="78"/>
        <v>0</v>
      </c>
      <c r="AJ161" s="472" t="str">
        <f t="shared" si="79"/>
        <v>-</v>
      </c>
      <c r="AK161" s="472" t="str">
        <f t="shared" si="80"/>
        <v>-</v>
      </c>
      <c r="AL161" s="472">
        <f>'приложение 1.1 '!X163</f>
        <v>1.3</v>
      </c>
      <c r="AM161" s="472">
        <f>'приложение 1.1 '!Y163</f>
        <v>0</v>
      </c>
      <c r="AN161" s="472">
        <f>'приложение 1.1 '!Z163</f>
        <v>0</v>
      </c>
      <c r="AO161" s="472">
        <f>'приложение 1.1 '!AA163</f>
        <v>0</v>
      </c>
      <c r="AP161" s="472"/>
      <c r="AQ161" s="472"/>
      <c r="AR161" s="472"/>
      <c r="AS161" s="472"/>
      <c r="AT161" s="472">
        <f>'приложение 1.1 '!W163</f>
        <v>0</v>
      </c>
      <c r="AU161" s="472">
        <f t="shared" si="81"/>
        <v>1.3</v>
      </c>
    </row>
    <row r="162" spans="1:47" s="53" customFormat="1">
      <c r="A162" s="369" t="str">
        <f>'приложение 1.1 '!A164</f>
        <v>1.1.4.20</v>
      </c>
      <c r="B162" s="431" t="str">
        <f>'приложение 1.1 '!B164</f>
        <v>Реконструкция  КЛ-10кв  РП-103   до ТП243</v>
      </c>
      <c r="C162" s="447" t="str">
        <f>IF('приложение 1.1 '!G164=2018,'приложение 1.1 '!E164,"-")</f>
        <v>-</v>
      </c>
      <c r="D162" s="447" t="str">
        <f>IF('приложение 1.1 '!G164=2018,'приложение 1.1 '!D164,"-")</f>
        <v>-</v>
      </c>
      <c r="E162" s="447" t="str">
        <f>IF('приложение 1.1 '!G164=2019,'приложение 1.1 '!E164,"-")</f>
        <v>-</v>
      </c>
      <c r="F162" s="447" t="str">
        <f>IF('приложение 1.1 '!G164=2019,'приложение 1.1 '!D164,"-")</f>
        <v>-</v>
      </c>
      <c r="G162" s="447" t="str">
        <f>IF('приложение 1.1 '!G164=2020,'приложение 1.1 '!E164,"-")</f>
        <v>-</v>
      </c>
      <c r="H162" s="447" t="str">
        <f>IF('приложение 1.1 '!G164=2020,'приложение 1.1 '!D164,"-")</f>
        <v>-</v>
      </c>
      <c r="I162" s="447">
        <f>IF('приложение 1.1 '!G164=2021,'приложение 1.1 '!E164,"-")</f>
        <v>0</v>
      </c>
      <c r="J162" s="447">
        <f>IF('приложение 1.1 '!G164=2021,'приложение 1.1 '!D164,"-")</f>
        <v>0.7</v>
      </c>
      <c r="K162" s="447" t="str">
        <f>IF('приложение 1.1 '!G164=2022,'приложение 1.1 '!E164,"-")</f>
        <v>-</v>
      </c>
      <c r="L162" s="447" t="str">
        <f>IF('приложение 1.1 '!G164=2022,'приложение 1.1 '!D164,"-")</f>
        <v>-</v>
      </c>
      <c r="M162" s="447">
        <f t="shared" si="57"/>
        <v>0</v>
      </c>
      <c r="N162" s="447">
        <f t="shared" si="58"/>
        <v>0.7</v>
      </c>
      <c r="O162" s="447" t="str">
        <f t="shared" si="59"/>
        <v>-</v>
      </c>
      <c r="P162" s="447" t="str">
        <f t="shared" si="60"/>
        <v>-</v>
      </c>
      <c r="Q162" s="447" t="str">
        <f t="shared" si="61"/>
        <v>-</v>
      </c>
      <c r="R162" s="447" t="str">
        <f t="shared" si="62"/>
        <v>-</v>
      </c>
      <c r="S162" s="447" t="str">
        <f t="shared" si="63"/>
        <v>-</v>
      </c>
      <c r="T162" s="447" t="str">
        <f t="shared" si="64"/>
        <v>-</v>
      </c>
      <c r="U162" s="447">
        <f t="shared" si="65"/>
        <v>0</v>
      </c>
      <c r="V162" s="447">
        <f t="shared" si="66"/>
        <v>0.7</v>
      </c>
      <c r="W162" s="447" t="str">
        <f t="shared" si="67"/>
        <v>-</v>
      </c>
      <c r="X162" s="447" t="str">
        <f t="shared" si="68"/>
        <v>-</v>
      </c>
      <c r="Y162" s="447">
        <f t="shared" si="69"/>
        <v>0</v>
      </c>
      <c r="Z162" s="464">
        <f t="shared" si="70"/>
        <v>0.7</v>
      </c>
      <c r="AA162" s="472">
        <f>'приложение 1.1 '!H164</f>
        <v>1.75</v>
      </c>
      <c r="AB162" s="472" t="str">
        <f t="shared" si="71"/>
        <v>0</v>
      </c>
      <c r="AC162" s="472" t="str">
        <f t="shared" si="72"/>
        <v>0</v>
      </c>
      <c r="AD162" s="472" t="str">
        <f t="shared" si="73"/>
        <v>0</v>
      </c>
      <c r="AE162" s="472" t="str">
        <f t="shared" si="74"/>
        <v>0</v>
      </c>
      <c r="AF162" s="472" t="str">
        <f t="shared" si="75"/>
        <v>0</v>
      </c>
      <c r="AG162" s="472" t="str">
        <f t="shared" si="76"/>
        <v>0</v>
      </c>
      <c r="AH162" s="472" t="str">
        <f t="shared" si="77"/>
        <v>0</v>
      </c>
      <c r="AI162" s="472" t="str">
        <f t="shared" si="78"/>
        <v>0</v>
      </c>
      <c r="AJ162" s="472" t="str">
        <f t="shared" si="79"/>
        <v>-</v>
      </c>
      <c r="AK162" s="472" t="str">
        <f t="shared" si="80"/>
        <v>-</v>
      </c>
      <c r="AL162" s="472">
        <f>'приложение 1.1 '!X164</f>
        <v>0</v>
      </c>
      <c r="AM162" s="472">
        <f>'приложение 1.1 '!Y164</f>
        <v>0</v>
      </c>
      <c r="AN162" s="472">
        <f>'приложение 1.1 '!Z164</f>
        <v>1.75</v>
      </c>
      <c r="AO162" s="472">
        <f>'приложение 1.1 '!AA164</f>
        <v>0</v>
      </c>
      <c r="AP162" s="472"/>
      <c r="AQ162" s="472"/>
      <c r="AR162" s="472"/>
      <c r="AS162" s="472"/>
      <c r="AT162" s="472">
        <f>'приложение 1.1 '!W164</f>
        <v>0</v>
      </c>
      <c r="AU162" s="472">
        <f t="shared" si="81"/>
        <v>1.75</v>
      </c>
    </row>
    <row r="163" spans="1:47" s="53" customFormat="1">
      <c r="A163" s="369" t="str">
        <f>'приложение 1.1 '!A165</f>
        <v>1.1.4.21</v>
      </c>
      <c r="B163" s="431" t="str">
        <f>'приложение 1.1 '!B165</f>
        <v>Реконструкция КЛ-10кв ТП-242 до ТП-240</v>
      </c>
      <c r="C163" s="447" t="str">
        <f>IF('приложение 1.1 '!G165=2018,'приложение 1.1 '!E165,"-")</f>
        <v>-</v>
      </c>
      <c r="D163" s="447" t="str">
        <f>IF('приложение 1.1 '!G165=2018,'приложение 1.1 '!D165,"-")</f>
        <v>-</v>
      </c>
      <c r="E163" s="447" t="str">
        <f>IF('приложение 1.1 '!G165=2019,'приложение 1.1 '!E165,"-")</f>
        <v>-</v>
      </c>
      <c r="F163" s="447" t="str">
        <f>IF('приложение 1.1 '!G165=2019,'приложение 1.1 '!D165,"-")</f>
        <v>-</v>
      </c>
      <c r="G163" s="447">
        <f>IF('приложение 1.1 '!G165=2020,'приложение 1.1 '!E165,"-")</f>
        <v>0</v>
      </c>
      <c r="H163" s="447">
        <f>IF('приложение 1.1 '!G165=2020,'приложение 1.1 '!D165,"-")</f>
        <v>0.8</v>
      </c>
      <c r="I163" s="447" t="str">
        <f>IF('приложение 1.1 '!G165=2021,'приложение 1.1 '!E165,"-")</f>
        <v>-</v>
      </c>
      <c r="J163" s="447" t="str">
        <f>IF('приложение 1.1 '!G165=2021,'приложение 1.1 '!D165,"-")</f>
        <v>-</v>
      </c>
      <c r="K163" s="447" t="str">
        <f>IF('приложение 1.1 '!G165=2022,'приложение 1.1 '!E165,"-")</f>
        <v>-</v>
      </c>
      <c r="L163" s="447" t="str">
        <f>IF('приложение 1.1 '!G165=2022,'приложение 1.1 '!D165,"-")</f>
        <v>-</v>
      </c>
      <c r="M163" s="447">
        <f t="shared" si="57"/>
        <v>0</v>
      </c>
      <c r="N163" s="447">
        <f t="shared" si="58"/>
        <v>0.8</v>
      </c>
      <c r="O163" s="447" t="str">
        <f t="shared" si="59"/>
        <v>-</v>
      </c>
      <c r="P163" s="447" t="str">
        <f t="shared" si="60"/>
        <v>-</v>
      </c>
      <c r="Q163" s="447" t="str">
        <f t="shared" si="61"/>
        <v>-</v>
      </c>
      <c r="R163" s="447" t="str">
        <f t="shared" si="62"/>
        <v>-</v>
      </c>
      <c r="S163" s="447">
        <f t="shared" si="63"/>
        <v>0</v>
      </c>
      <c r="T163" s="447">
        <f t="shared" si="64"/>
        <v>0.8</v>
      </c>
      <c r="U163" s="447" t="str">
        <f t="shared" si="65"/>
        <v>-</v>
      </c>
      <c r="V163" s="447" t="str">
        <f t="shared" si="66"/>
        <v>-</v>
      </c>
      <c r="W163" s="447" t="str">
        <f t="shared" si="67"/>
        <v>-</v>
      </c>
      <c r="X163" s="447" t="str">
        <f t="shared" si="68"/>
        <v>-</v>
      </c>
      <c r="Y163" s="447">
        <f t="shared" si="69"/>
        <v>0</v>
      </c>
      <c r="Z163" s="464">
        <f t="shared" si="70"/>
        <v>0.8</v>
      </c>
      <c r="AA163" s="472">
        <f>'приложение 1.1 '!H165</f>
        <v>2</v>
      </c>
      <c r="AB163" s="472" t="str">
        <f t="shared" si="71"/>
        <v>0</v>
      </c>
      <c r="AC163" s="472" t="str">
        <f t="shared" si="72"/>
        <v>0</v>
      </c>
      <c r="AD163" s="472" t="str">
        <f t="shared" si="73"/>
        <v>0</v>
      </c>
      <c r="AE163" s="472" t="str">
        <f t="shared" si="74"/>
        <v>0</v>
      </c>
      <c r="AF163" s="472" t="str">
        <f t="shared" si="75"/>
        <v>0</v>
      </c>
      <c r="AG163" s="472" t="str">
        <f t="shared" si="76"/>
        <v>0</v>
      </c>
      <c r="AH163" s="472" t="str">
        <f t="shared" si="77"/>
        <v>0</v>
      </c>
      <c r="AI163" s="472" t="str">
        <f t="shared" si="78"/>
        <v>0</v>
      </c>
      <c r="AJ163" s="472" t="str">
        <f t="shared" si="79"/>
        <v>-</v>
      </c>
      <c r="AK163" s="472" t="str">
        <f t="shared" si="80"/>
        <v>-</v>
      </c>
      <c r="AL163" s="472">
        <f>'приложение 1.1 '!X165</f>
        <v>0</v>
      </c>
      <c r="AM163" s="472">
        <f>'приложение 1.1 '!Y165</f>
        <v>2</v>
      </c>
      <c r="AN163" s="472">
        <f>'приложение 1.1 '!Z165</f>
        <v>0</v>
      </c>
      <c r="AO163" s="472">
        <f>'приложение 1.1 '!AA165</f>
        <v>0</v>
      </c>
      <c r="AP163" s="472"/>
      <c r="AQ163" s="472"/>
      <c r="AR163" s="472"/>
      <c r="AS163" s="472"/>
      <c r="AT163" s="472">
        <f>'приложение 1.1 '!W165</f>
        <v>0</v>
      </c>
      <c r="AU163" s="472">
        <f t="shared" si="81"/>
        <v>2</v>
      </c>
    </row>
    <row r="164" spans="1:47" s="53" customFormat="1" ht="31.5">
      <c r="A164" s="369" t="str">
        <f>'приложение 1.1 '!A166</f>
        <v>1.1.4.22</v>
      </c>
      <c r="B164" s="431" t="str">
        <f>'приложение 1.1 '!B166</f>
        <v>Реконструкция КЛ-10кв от оп.31 ВЛ-10 до ТП-536</v>
      </c>
      <c r="C164" s="447" t="str">
        <f>IF('приложение 1.1 '!G166=2018,'приложение 1.1 '!E166,"-")</f>
        <v>-</v>
      </c>
      <c r="D164" s="447" t="str">
        <f>IF('приложение 1.1 '!G166=2018,'приложение 1.1 '!D166,"-")</f>
        <v>-</v>
      </c>
      <c r="E164" s="447" t="str">
        <f>IF('приложение 1.1 '!G166=2019,'приложение 1.1 '!E166,"-")</f>
        <v>-</v>
      </c>
      <c r="F164" s="447" t="str">
        <f>IF('приложение 1.1 '!G166=2019,'приложение 1.1 '!D166,"-")</f>
        <v>-</v>
      </c>
      <c r="G164" s="447">
        <f>IF('приложение 1.1 '!G166=2020,'приложение 1.1 '!E166,"-")</f>
        <v>0</v>
      </c>
      <c r="H164" s="447">
        <f>IF('приложение 1.1 '!G166=2020,'приложение 1.1 '!D166,"-")</f>
        <v>0.5</v>
      </c>
      <c r="I164" s="447" t="str">
        <f>IF('приложение 1.1 '!G166=2021,'приложение 1.1 '!E166,"-")</f>
        <v>-</v>
      </c>
      <c r="J164" s="447" t="str">
        <f>IF('приложение 1.1 '!G166=2021,'приложение 1.1 '!D166,"-")</f>
        <v>-</v>
      </c>
      <c r="K164" s="447" t="str">
        <f>IF('приложение 1.1 '!G166=2022,'приложение 1.1 '!E166,"-")</f>
        <v>-</v>
      </c>
      <c r="L164" s="447" t="str">
        <f>IF('приложение 1.1 '!G166=2022,'приложение 1.1 '!D166,"-")</f>
        <v>-</v>
      </c>
      <c r="M164" s="447">
        <f t="shared" si="57"/>
        <v>0</v>
      </c>
      <c r="N164" s="447">
        <f t="shared" si="58"/>
        <v>0.5</v>
      </c>
      <c r="O164" s="447" t="str">
        <f t="shared" si="59"/>
        <v>-</v>
      </c>
      <c r="P164" s="447" t="str">
        <f t="shared" si="60"/>
        <v>-</v>
      </c>
      <c r="Q164" s="447" t="str">
        <f t="shared" si="61"/>
        <v>-</v>
      </c>
      <c r="R164" s="447" t="str">
        <f t="shared" si="62"/>
        <v>-</v>
      </c>
      <c r="S164" s="447">
        <f t="shared" si="63"/>
        <v>0</v>
      </c>
      <c r="T164" s="447">
        <f t="shared" si="64"/>
        <v>0.5</v>
      </c>
      <c r="U164" s="447" t="str">
        <f t="shared" si="65"/>
        <v>-</v>
      </c>
      <c r="V164" s="447" t="str">
        <f t="shared" si="66"/>
        <v>-</v>
      </c>
      <c r="W164" s="447" t="str">
        <f t="shared" si="67"/>
        <v>-</v>
      </c>
      <c r="X164" s="447" t="str">
        <f t="shared" si="68"/>
        <v>-</v>
      </c>
      <c r="Y164" s="447">
        <f t="shared" si="69"/>
        <v>0</v>
      </c>
      <c r="Z164" s="464">
        <f t="shared" si="70"/>
        <v>0.5</v>
      </c>
      <c r="AA164" s="472">
        <f>'приложение 1.1 '!H166</f>
        <v>1.25</v>
      </c>
      <c r="AB164" s="472" t="str">
        <f t="shared" si="71"/>
        <v>0</v>
      </c>
      <c r="AC164" s="472" t="str">
        <f t="shared" si="72"/>
        <v>0</v>
      </c>
      <c r="AD164" s="472" t="str">
        <f t="shared" si="73"/>
        <v>0</v>
      </c>
      <c r="AE164" s="472" t="str">
        <f t="shared" si="74"/>
        <v>0</v>
      </c>
      <c r="AF164" s="472" t="str">
        <f t="shared" si="75"/>
        <v>0</v>
      </c>
      <c r="AG164" s="472" t="str">
        <f t="shared" si="76"/>
        <v>0</v>
      </c>
      <c r="AH164" s="472" t="str">
        <f t="shared" si="77"/>
        <v>0</v>
      </c>
      <c r="AI164" s="472" t="str">
        <f t="shared" si="78"/>
        <v>0</v>
      </c>
      <c r="AJ164" s="472" t="str">
        <f t="shared" si="79"/>
        <v>-</v>
      </c>
      <c r="AK164" s="472" t="str">
        <f t="shared" si="80"/>
        <v>-</v>
      </c>
      <c r="AL164" s="472">
        <f>'приложение 1.1 '!X166</f>
        <v>0</v>
      </c>
      <c r="AM164" s="472">
        <f>'приложение 1.1 '!Y166</f>
        <v>1.25</v>
      </c>
      <c r="AN164" s="472">
        <f>'приложение 1.1 '!Z166</f>
        <v>0</v>
      </c>
      <c r="AO164" s="472">
        <f>'приложение 1.1 '!AA166</f>
        <v>0</v>
      </c>
      <c r="AP164" s="472"/>
      <c r="AQ164" s="472"/>
      <c r="AR164" s="472"/>
      <c r="AS164" s="472"/>
      <c r="AT164" s="472">
        <f>'приложение 1.1 '!W166</f>
        <v>0</v>
      </c>
      <c r="AU164" s="472">
        <f t="shared" si="81"/>
        <v>1.25</v>
      </c>
    </row>
    <row r="165" spans="1:47" s="53" customFormat="1" ht="31.5">
      <c r="A165" s="369" t="str">
        <f>'приложение 1.1 '!A167</f>
        <v>1.1.4.23</v>
      </c>
      <c r="B165" s="431" t="str">
        <f>'приложение 1.1 '!B167</f>
        <v>Реконструкция КЛ - 10 кВ от ТП - 461 до ТП-464 мкр. 27</v>
      </c>
      <c r="C165" s="447" t="str">
        <f>IF('приложение 1.1 '!G167=2018,'приложение 1.1 '!E167,"-")</f>
        <v>-</v>
      </c>
      <c r="D165" s="447" t="str">
        <f>IF('приложение 1.1 '!G167=2018,'приложение 1.1 '!D167,"-")</f>
        <v>-</v>
      </c>
      <c r="E165" s="447" t="str">
        <f>IF('приложение 1.1 '!G167=2019,'приложение 1.1 '!E167,"-")</f>
        <v>-</v>
      </c>
      <c r="F165" s="447" t="str">
        <f>IF('приложение 1.1 '!G167=2019,'приложение 1.1 '!D167,"-")</f>
        <v>-</v>
      </c>
      <c r="G165" s="447">
        <f>IF('приложение 1.1 '!G167=2020,'приложение 1.1 '!E167,"-")</f>
        <v>0</v>
      </c>
      <c r="H165" s="447">
        <f>IF('приложение 1.1 '!G167=2020,'приложение 1.1 '!D167,"-")</f>
        <v>0.55800000000000005</v>
      </c>
      <c r="I165" s="447" t="str">
        <f>IF('приложение 1.1 '!G167=2021,'приложение 1.1 '!E167,"-")</f>
        <v>-</v>
      </c>
      <c r="J165" s="447" t="str">
        <f>IF('приложение 1.1 '!G167=2021,'приложение 1.1 '!D167,"-")</f>
        <v>-</v>
      </c>
      <c r="K165" s="447" t="str">
        <f>IF('приложение 1.1 '!G167=2022,'приложение 1.1 '!E167,"-")</f>
        <v>-</v>
      </c>
      <c r="L165" s="447" t="str">
        <f>IF('приложение 1.1 '!G167=2022,'приложение 1.1 '!D167,"-")</f>
        <v>-</v>
      </c>
      <c r="M165" s="447">
        <f t="shared" si="57"/>
        <v>0</v>
      </c>
      <c r="N165" s="447">
        <f t="shared" si="58"/>
        <v>0.55800000000000005</v>
      </c>
      <c r="O165" s="447" t="str">
        <f t="shared" si="59"/>
        <v>-</v>
      </c>
      <c r="P165" s="447" t="str">
        <f t="shared" si="60"/>
        <v>-</v>
      </c>
      <c r="Q165" s="447" t="str">
        <f t="shared" si="61"/>
        <v>-</v>
      </c>
      <c r="R165" s="447" t="str">
        <f t="shared" si="62"/>
        <v>-</v>
      </c>
      <c r="S165" s="447">
        <f t="shared" si="63"/>
        <v>0</v>
      </c>
      <c r="T165" s="447">
        <f t="shared" si="64"/>
        <v>0.55800000000000005</v>
      </c>
      <c r="U165" s="447" t="str">
        <f t="shared" si="65"/>
        <v>-</v>
      </c>
      <c r="V165" s="447" t="str">
        <f t="shared" si="66"/>
        <v>-</v>
      </c>
      <c r="W165" s="447" t="str">
        <f t="shared" si="67"/>
        <v>-</v>
      </c>
      <c r="X165" s="447" t="str">
        <f t="shared" si="68"/>
        <v>-</v>
      </c>
      <c r="Y165" s="447">
        <f t="shared" si="69"/>
        <v>0</v>
      </c>
      <c r="Z165" s="464">
        <f t="shared" si="70"/>
        <v>0.55800000000000005</v>
      </c>
      <c r="AA165" s="472">
        <f>'приложение 1.1 '!H167</f>
        <v>1.395</v>
      </c>
      <c r="AB165" s="472" t="str">
        <f t="shared" si="71"/>
        <v>0</v>
      </c>
      <c r="AC165" s="472" t="str">
        <f t="shared" si="72"/>
        <v>0</v>
      </c>
      <c r="AD165" s="472" t="str">
        <f t="shared" si="73"/>
        <v>0</v>
      </c>
      <c r="AE165" s="472" t="str">
        <f t="shared" si="74"/>
        <v>0</v>
      </c>
      <c r="AF165" s="472" t="str">
        <f t="shared" si="75"/>
        <v>0</v>
      </c>
      <c r="AG165" s="472" t="str">
        <f t="shared" si="76"/>
        <v>0</v>
      </c>
      <c r="AH165" s="472" t="str">
        <f t="shared" si="77"/>
        <v>0</v>
      </c>
      <c r="AI165" s="472" t="str">
        <f t="shared" si="78"/>
        <v>0</v>
      </c>
      <c r="AJ165" s="472" t="str">
        <f t="shared" si="79"/>
        <v>-</v>
      </c>
      <c r="AK165" s="472" t="str">
        <f t="shared" si="80"/>
        <v>-</v>
      </c>
      <c r="AL165" s="472">
        <f>'приложение 1.1 '!X167</f>
        <v>0</v>
      </c>
      <c r="AM165" s="472">
        <f>'приложение 1.1 '!Y167</f>
        <v>1.395</v>
      </c>
      <c r="AN165" s="472">
        <f>'приложение 1.1 '!Z167</f>
        <v>0</v>
      </c>
      <c r="AO165" s="472">
        <f>'приложение 1.1 '!AA167</f>
        <v>0</v>
      </c>
      <c r="AP165" s="472"/>
      <c r="AQ165" s="472"/>
      <c r="AR165" s="472"/>
      <c r="AS165" s="472"/>
      <c r="AT165" s="472">
        <f>'приложение 1.1 '!W167</f>
        <v>0</v>
      </c>
      <c r="AU165" s="472">
        <f t="shared" si="81"/>
        <v>1.395</v>
      </c>
    </row>
    <row r="166" spans="1:47" s="53" customFormat="1" ht="31.5">
      <c r="A166" s="369" t="str">
        <f>'приложение 1.1 '!A168</f>
        <v>1.1.4.24</v>
      </c>
      <c r="B166" s="431" t="str">
        <f>'приложение 1.1 '!B168</f>
        <v>Реконструкция КЛ - 10 кВ от ТП - 426 до ТП - 427</v>
      </c>
      <c r="C166" s="447" t="str">
        <f>IF('приложение 1.1 '!G168=2018,'приложение 1.1 '!E168,"-")</f>
        <v>-</v>
      </c>
      <c r="D166" s="447" t="str">
        <f>IF('приложение 1.1 '!G168=2018,'приложение 1.1 '!D168,"-")</f>
        <v>-</v>
      </c>
      <c r="E166" s="447" t="str">
        <f>IF('приложение 1.1 '!G168=2019,'приложение 1.1 '!E168,"-")</f>
        <v>-</v>
      </c>
      <c r="F166" s="447" t="str">
        <f>IF('приложение 1.1 '!G168=2019,'приложение 1.1 '!D168,"-")</f>
        <v>-</v>
      </c>
      <c r="G166" s="447">
        <f>IF('приложение 1.1 '!G168=2020,'приложение 1.1 '!E168,"-")</f>
        <v>0</v>
      </c>
      <c r="H166" s="447">
        <f>IF('приложение 1.1 '!G168=2020,'приложение 1.1 '!D168,"-")</f>
        <v>0.4</v>
      </c>
      <c r="I166" s="447" t="str">
        <f>IF('приложение 1.1 '!G168=2021,'приложение 1.1 '!E168,"-")</f>
        <v>-</v>
      </c>
      <c r="J166" s="447" t="str">
        <f>IF('приложение 1.1 '!G168=2021,'приложение 1.1 '!D168,"-")</f>
        <v>-</v>
      </c>
      <c r="K166" s="447" t="str">
        <f>IF('приложение 1.1 '!G168=2022,'приложение 1.1 '!E168,"-")</f>
        <v>-</v>
      </c>
      <c r="L166" s="447" t="str">
        <f>IF('приложение 1.1 '!G168=2022,'приложение 1.1 '!D168,"-")</f>
        <v>-</v>
      </c>
      <c r="M166" s="447">
        <f t="shared" si="57"/>
        <v>0</v>
      </c>
      <c r="N166" s="447">
        <f t="shared" si="58"/>
        <v>0.4</v>
      </c>
      <c r="O166" s="447" t="str">
        <f t="shared" si="59"/>
        <v>-</v>
      </c>
      <c r="P166" s="447" t="str">
        <f t="shared" si="60"/>
        <v>-</v>
      </c>
      <c r="Q166" s="447" t="str">
        <f t="shared" si="61"/>
        <v>-</v>
      </c>
      <c r="R166" s="447" t="str">
        <f t="shared" si="62"/>
        <v>-</v>
      </c>
      <c r="S166" s="447">
        <f t="shared" si="63"/>
        <v>0</v>
      </c>
      <c r="T166" s="447">
        <f t="shared" si="64"/>
        <v>0.4</v>
      </c>
      <c r="U166" s="447" t="str">
        <f t="shared" si="65"/>
        <v>-</v>
      </c>
      <c r="V166" s="447" t="str">
        <f t="shared" si="66"/>
        <v>-</v>
      </c>
      <c r="W166" s="447" t="str">
        <f t="shared" si="67"/>
        <v>-</v>
      </c>
      <c r="X166" s="447" t="str">
        <f t="shared" si="68"/>
        <v>-</v>
      </c>
      <c r="Y166" s="447">
        <f t="shared" si="69"/>
        <v>0</v>
      </c>
      <c r="Z166" s="464">
        <f t="shared" si="70"/>
        <v>0.4</v>
      </c>
      <c r="AA166" s="472">
        <f>'приложение 1.1 '!H168</f>
        <v>1</v>
      </c>
      <c r="AB166" s="472" t="str">
        <f t="shared" si="71"/>
        <v>0</v>
      </c>
      <c r="AC166" s="472" t="str">
        <f t="shared" si="72"/>
        <v>0</v>
      </c>
      <c r="AD166" s="472" t="str">
        <f t="shared" si="73"/>
        <v>0</v>
      </c>
      <c r="AE166" s="472" t="str">
        <f t="shared" si="74"/>
        <v>0</v>
      </c>
      <c r="AF166" s="472" t="str">
        <f t="shared" si="75"/>
        <v>0</v>
      </c>
      <c r="AG166" s="472" t="str">
        <f t="shared" si="76"/>
        <v>0</v>
      </c>
      <c r="AH166" s="472" t="str">
        <f t="shared" si="77"/>
        <v>0</v>
      </c>
      <c r="AI166" s="472" t="str">
        <f t="shared" si="78"/>
        <v>0</v>
      </c>
      <c r="AJ166" s="472" t="str">
        <f t="shared" si="79"/>
        <v>-</v>
      </c>
      <c r="AK166" s="472" t="str">
        <f t="shared" si="80"/>
        <v>-</v>
      </c>
      <c r="AL166" s="472">
        <f>'приложение 1.1 '!X168</f>
        <v>0</v>
      </c>
      <c r="AM166" s="472">
        <f>'приложение 1.1 '!Y168</f>
        <v>1</v>
      </c>
      <c r="AN166" s="472">
        <f>'приложение 1.1 '!Z168</f>
        <v>0</v>
      </c>
      <c r="AO166" s="472">
        <f>'приложение 1.1 '!AA168</f>
        <v>0</v>
      </c>
      <c r="AP166" s="472"/>
      <c r="AQ166" s="472"/>
      <c r="AR166" s="472"/>
      <c r="AS166" s="472"/>
      <c r="AT166" s="472">
        <f>'приложение 1.1 '!W168</f>
        <v>0</v>
      </c>
      <c r="AU166" s="472">
        <f t="shared" si="81"/>
        <v>1</v>
      </c>
    </row>
    <row r="167" spans="1:47" s="53" customFormat="1">
      <c r="A167" s="369" t="str">
        <f>'приложение 1.1 '!A169</f>
        <v>1.1.4.25</v>
      </c>
      <c r="B167" s="431" t="str">
        <f>'приложение 1.1 '!B169</f>
        <v>Реконструкция КЛ -10 кВ ТП - 428- ТП - 433</v>
      </c>
      <c r="C167" s="447" t="str">
        <f>IF('приложение 1.1 '!G169=2018,'приложение 1.1 '!E169,"-")</f>
        <v>-</v>
      </c>
      <c r="D167" s="447" t="str">
        <f>IF('приложение 1.1 '!G169=2018,'приложение 1.1 '!D169,"-")</f>
        <v>-</v>
      </c>
      <c r="E167" s="447" t="str">
        <f>IF('приложение 1.1 '!G169=2019,'приложение 1.1 '!E169,"-")</f>
        <v>-</v>
      </c>
      <c r="F167" s="447" t="str">
        <f>IF('приложение 1.1 '!G169=2019,'приложение 1.1 '!D169,"-")</f>
        <v>-</v>
      </c>
      <c r="G167" s="447">
        <f>IF('приложение 1.1 '!G169=2020,'приложение 1.1 '!E169,"-")</f>
        <v>0</v>
      </c>
      <c r="H167" s="447">
        <f>IF('приложение 1.1 '!G169=2020,'приложение 1.1 '!D169,"-")</f>
        <v>0.38</v>
      </c>
      <c r="I167" s="447" t="str">
        <f>IF('приложение 1.1 '!G169=2021,'приложение 1.1 '!E169,"-")</f>
        <v>-</v>
      </c>
      <c r="J167" s="447" t="str">
        <f>IF('приложение 1.1 '!G169=2021,'приложение 1.1 '!D169,"-")</f>
        <v>-</v>
      </c>
      <c r="K167" s="447" t="str">
        <f>IF('приложение 1.1 '!G169=2022,'приложение 1.1 '!E169,"-")</f>
        <v>-</v>
      </c>
      <c r="L167" s="447" t="str">
        <f>IF('приложение 1.1 '!G169=2022,'приложение 1.1 '!D169,"-")</f>
        <v>-</v>
      </c>
      <c r="M167" s="447">
        <f t="shared" si="57"/>
        <v>0</v>
      </c>
      <c r="N167" s="447">
        <f t="shared" si="58"/>
        <v>0.38</v>
      </c>
      <c r="O167" s="447" t="str">
        <f t="shared" si="59"/>
        <v>-</v>
      </c>
      <c r="P167" s="447" t="str">
        <f t="shared" si="60"/>
        <v>-</v>
      </c>
      <c r="Q167" s="447" t="str">
        <f t="shared" si="61"/>
        <v>-</v>
      </c>
      <c r="R167" s="447" t="str">
        <f t="shared" si="62"/>
        <v>-</v>
      </c>
      <c r="S167" s="447">
        <f t="shared" si="63"/>
        <v>0</v>
      </c>
      <c r="T167" s="447">
        <f t="shared" si="64"/>
        <v>0.38</v>
      </c>
      <c r="U167" s="447" t="str">
        <f t="shared" si="65"/>
        <v>-</v>
      </c>
      <c r="V167" s="447" t="str">
        <f t="shared" si="66"/>
        <v>-</v>
      </c>
      <c r="W167" s="447" t="str">
        <f t="shared" si="67"/>
        <v>-</v>
      </c>
      <c r="X167" s="447" t="str">
        <f t="shared" si="68"/>
        <v>-</v>
      </c>
      <c r="Y167" s="447">
        <f t="shared" si="69"/>
        <v>0</v>
      </c>
      <c r="Z167" s="464">
        <f t="shared" si="70"/>
        <v>0.38</v>
      </c>
      <c r="AA167" s="472">
        <f>'приложение 1.1 '!H169</f>
        <v>0.95</v>
      </c>
      <c r="AB167" s="472" t="str">
        <f t="shared" si="71"/>
        <v>0</v>
      </c>
      <c r="AC167" s="472" t="str">
        <f t="shared" si="72"/>
        <v>0</v>
      </c>
      <c r="AD167" s="472" t="str">
        <f t="shared" si="73"/>
        <v>0</v>
      </c>
      <c r="AE167" s="472" t="str">
        <f t="shared" si="74"/>
        <v>0</v>
      </c>
      <c r="AF167" s="472" t="str">
        <f t="shared" si="75"/>
        <v>0</v>
      </c>
      <c r="AG167" s="472" t="str">
        <f t="shared" si="76"/>
        <v>0</v>
      </c>
      <c r="AH167" s="472" t="str">
        <f t="shared" si="77"/>
        <v>0</v>
      </c>
      <c r="AI167" s="472" t="str">
        <f t="shared" si="78"/>
        <v>0</v>
      </c>
      <c r="AJ167" s="472" t="str">
        <f t="shared" si="79"/>
        <v>-</v>
      </c>
      <c r="AK167" s="472" t="str">
        <f t="shared" si="80"/>
        <v>-</v>
      </c>
      <c r="AL167" s="472">
        <f>'приложение 1.1 '!X169</f>
        <v>0</v>
      </c>
      <c r="AM167" s="472">
        <f>'приложение 1.1 '!Y169</f>
        <v>0.95</v>
      </c>
      <c r="AN167" s="472">
        <f>'приложение 1.1 '!Z169</f>
        <v>0</v>
      </c>
      <c r="AO167" s="472">
        <f>'приложение 1.1 '!AA169</f>
        <v>0</v>
      </c>
      <c r="AP167" s="472"/>
      <c r="AQ167" s="472"/>
      <c r="AR167" s="472"/>
      <c r="AS167" s="472"/>
      <c r="AT167" s="472">
        <f>'приложение 1.1 '!W169</f>
        <v>0</v>
      </c>
      <c r="AU167" s="472">
        <f t="shared" si="81"/>
        <v>0.95</v>
      </c>
    </row>
    <row r="168" spans="1:47" s="53" customFormat="1">
      <c r="A168" s="369" t="str">
        <f>'приложение 1.1 '!A170</f>
        <v>1.1.4.26</v>
      </c>
      <c r="B168" s="431" t="str">
        <f>'приложение 1.1 '!B170</f>
        <v>Реконструкция КЛ -10 кВ ТП - 432 -ТП - 434</v>
      </c>
      <c r="C168" s="447" t="str">
        <f>IF('приложение 1.1 '!G170=2018,'приложение 1.1 '!E170,"-")</f>
        <v>-</v>
      </c>
      <c r="D168" s="447" t="str">
        <f>IF('приложение 1.1 '!G170=2018,'приложение 1.1 '!D170,"-")</f>
        <v>-</v>
      </c>
      <c r="E168" s="447" t="str">
        <f>IF('приложение 1.1 '!G170=2019,'приложение 1.1 '!E170,"-")</f>
        <v>-</v>
      </c>
      <c r="F168" s="447" t="str">
        <f>IF('приложение 1.1 '!G170=2019,'приложение 1.1 '!D170,"-")</f>
        <v>-</v>
      </c>
      <c r="G168" s="447">
        <f>IF('приложение 1.1 '!G170=2020,'приложение 1.1 '!E170,"-")</f>
        <v>0</v>
      </c>
      <c r="H168" s="447">
        <f>IF('приложение 1.1 '!G170=2020,'приложение 1.1 '!D170,"-")</f>
        <v>0.18</v>
      </c>
      <c r="I168" s="447" t="str">
        <f>IF('приложение 1.1 '!G170=2021,'приложение 1.1 '!E170,"-")</f>
        <v>-</v>
      </c>
      <c r="J168" s="447" t="str">
        <f>IF('приложение 1.1 '!G170=2021,'приложение 1.1 '!D170,"-")</f>
        <v>-</v>
      </c>
      <c r="K168" s="447" t="str">
        <f>IF('приложение 1.1 '!G170=2022,'приложение 1.1 '!E170,"-")</f>
        <v>-</v>
      </c>
      <c r="L168" s="447" t="str">
        <f>IF('приложение 1.1 '!G170=2022,'приложение 1.1 '!D170,"-")</f>
        <v>-</v>
      </c>
      <c r="M168" s="447">
        <f t="shared" si="57"/>
        <v>0</v>
      </c>
      <c r="N168" s="447">
        <f t="shared" si="58"/>
        <v>0.18</v>
      </c>
      <c r="O168" s="447" t="str">
        <f t="shared" si="59"/>
        <v>-</v>
      </c>
      <c r="P168" s="447" t="str">
        <f t="shared" si="60"/>
        <v>-</v>
      </c>
      <c r="Q168" s="447" t="str">
        <f t="shared" si="61"/>
        <v>-</v>
      </c>
      <c r="R168" s="447" t="str">
        <f t="shared" si="62"/>
        <v>-</v>
      </c>
      <c r="S168" s="447">
        <f t="shared" si="63"/>
        <v>0</v>
      </c>
      <c r="T168" s="447">
        <f t="shared" si="64"/>
        <v>0.18</v>
      </c>
      <c r="U168" s="447" t="str">
        <f t="shared" si="65"/>
        <v>-</v>
      </c>
      <c r="V168" s="447" t="str">
        <f t="shared" si="66"/>
        <v>-</v>
      </c>
      <c r="W168" s="447" t="str">
        <f t="shared" si="67"/>
        <v>-</v>
      </c>
      <c r="X168" s="447" t="str">
        <f t="shared" si="68"/>
        <v>-</v>
      </c>
      <c r="Y168" s="447">
        <f t="shared" si="69"/>
        <v>0</v>
      </c>
      <c r="Z168" s="464">
        <f t="shared" si="70"/>
        <v>0.18</v>
      </c>
      <c r="AA168" s="472">
        <f>'приложение 1.1 '!H170</f>
        <v>0.45</v>
      </c>
      <c r="AB168" s="472" t="str">
        <f t="shared" si="71"/>
        <v>0</v>
      </c>
      <c r="AC168" s="472" t="str">
        <f t="shared" si="72"/>
        <v>0</v>
      </c>
      <c r="AD168" s="472" t="str">
        <f t="shared" si="73"/>
        <v>0</v>
      </c>
      <c r="AE168" s="472" t="str">
        <f t="shared" si="74"/>
        <v>0</v>
      </c>
      <c r="AF168" s="472" t="str">
        <f t="shared" si="75"/>
        <v>0</v>
      </c>
      <c r="AG168" s="472" t="str">
        <f t="shared" si="76"/>
        <v>0</v>
      </c>
      <c r="AH168" s="472" t="str">
        <f t="shared" si="77"/>
        <v>0</v>
      </c>
      <c r="AI168" s="472" t="str">
        <f t="shared" si="78"/>
        <v>0</v>
      </c>
      <c r="AJ168" s="472" t="str">
        <f t="shared" si="79"/>
        <v>-</v>
      </c>
      <c r="AK168" s="472" t="str">
        <f t="shared" si="80"/>
        <v>-</v>
      </c>
      <c r="AL168" s="472">
        <f>'приложение 1.1 '!X170</f>
        <v>0</v>
      </c>
      <c r="AM168" s="472">
        <f>'приложение 1.1 '!Y170</f>
        <v>0.45</v>
      </c>
      <c r="AN168" s="472">
        <f>'приложение 1.1 '!Z170</f>
        <v>0</v>
      </c>
      <c r="AO168" s="472">
        <f>'приложение 1.1 '!AA170</f>
        <v>0</v>
      </c>
      <c r="AP168" s="472"/>
      <c r="AQ168" s="472"/>
      <c r="AR168" s="472"/>
      <c r="AS168" s="472"/>
      <c r="AT168" s="472">
        <f>'приложение 1.1 '!W170</f>
        <v>0</v>
      </c>
      <c r="AU168" s="472">
        <f t="shared" si="81"/>
        <v>0.45</v>
      </c>
    </row>
    <row r="169" spans="1:47" s="53" customFormat="1" ht="31.5">
      <c r="A169" s="369" t="str">
        <f>'приложение 1.1 '!A171</f>
        <v>1.1.4.27</v>
      </c>
      <c r="B169" s="431" t="str">
        <f>'приложение 1.1 '!B171</f>
        <v>Реконструкция КЛ - 10 кВ ТП - 433 - ТП - 434 мкр. 23</v>
      </c>
      <c r="C169" s="447" t="str">
        <f>IF('приложение 1.1 '!G171=2018,'приложение 1.1 '!E171,"-")</f>
        <v>-</v>
      </c>
      <c r="D169" s="447" t="str">
        <f>IF('приложение 1.1 '!G171=2018,'приложение 1.1 '!D171,"-")</f>
        <v>-</v>
      </c>
      <c r="E169" s="447" t="str">
        <f>IF('приложение 1.1 '!G171=2019,'приложение 1.1 '!E171,"-")</f>
        <v>-</v>
      </c>
      <c r="F169" s="447" t="str">
        <f>IF('приложение 1.1 '!G171=2019,'приложение 1.1 '!D171,"-")</f>
        <v>-</v>
      </c>
      <c r="G169" s="447">
        <f>IF('приложение 1.1 '!G171=2020,'приложение 1.1 '!E171,"-")</f>
        <v>0</v>
      </c>
      <c r="H169" s="447">
        <f>IF('приложение 1.1 '!G171=2020,'приложение 1.1 '!D171,"-")</f>
        <v>0.43</v>
      </c>
      <c r="I169" s="447" t="str">
        <f>IF('приложение 1.1 '!G171=2021,'приложение 1.1 '!E171,"-")</f>
        <v>-</v>
      </c>
      <c r="J169" s="447" t="str">
        <f>IF('приложение 1.1 '!G171=2021,'приложение 1.1 '!D171,"-")</f>
        <v>-</v>
      </c>
      <c r="K169" s="447" t="str">
        <f>IF('приложение 1.1 '!G171=2022,'приложение 1.1 '!E171,"-")</f>
        <v>-</v>
      </c>
      <c r="L169" s="447" t="str">
        <f>IF('приложение 1.1 '!G171=2022,'приложение 1.1 '!D171,"-")</f>
        <v>-</v>
      </c>
      <c r="M169" s="447">
        <f t="shared" si="57"/>
        <v>0</v>
      </c>
      <c r="N169" s="447">
        <f t="shared" si="58"/>
        <v>0.43</v>
      </c>
      <c r="O169" s="447" t="str">
        <f t="shared" si="59"/>
        <v>-</v>
      </c>
      <c r="P169" s="447" t="str">
        <f t="shared" si="60"/>
        <v>-</v>
      </c>
      <c r="Q169" s="447" t="str">
        <f t="shared" si="61"/>
        <v>-</v>
      </c>
      <c r="R169" s="447" t="str">
        <f t="shared" si="62"/>
        <v>-</v>
      </c>
      <c r="S169" s="447">
        <f t="shared" si="63"/>
        <v>0</v>
      </c>
      <c r="T169" s="447">
        <f t="shared" si="64"/>
        <v>0.43</v>
      </c>
      <c r="U169" s="447" t="str">
        <f t="shared" si="65"/>
        <v>-</v>
      </c>
      <c r="V169" s="447" t="str">
        <f t="shared" si="66"/>
        <v>-</v>
      </c>
      <c r="W169" s="447" t="str">
        <f t="shared" si="67"/>
        <v>-</v>
      </c>
      <c r="X169" s="447" t="str">
        <f t="shared" si="68"/>
        <v>-</v>
      </c>
      <c r="Y169" s="447">
        <f t="shared" si="69"/>
        <v>0</v>
      </c>
      <c r="Z169" s="464">
        <f t="shared" si="70"/>
        <v>0.43</v>
      </c>
      <c r="AA169" s="472">
        <f>'приложение 1.1 '!H171</f>
        <v>1.075</v>
      </c>
      <c r="AB169" s="472" t="str">
        <f t="shared" si="71"/>
        <v>0</v>
      </c>
      <c r="AC169" s="472" t="str">
        <f t="shared" si="72"/>
        <v>0</v>
      </c>
      <c r="AD169" s="472" t="str">
        <f t="shared" si="73"/>
        <v>0</v>
      </c>
      <c r="AE169" s="472" t="str">
        <f t="shared" si="74"/>
        <v>0</v>
      </c>
      <c r="AF169" s="472" t="str">
        <f t="shared" si="75"/>
        <v>0</v>
      </c>
      <c r="AG169" s="472" t="str">
        <f t="shared" si="76"/>
        <v>0</v>
      </c>
      <c r="AH169" s="472" t="str">
        <f t="shared" si="77"/>
        <v>0</v>
      </c>
      <c r="AI169" s="472" t="str">
        <f t="shared" si="78"/>
        <v>0</v>
      </c>
      <c r="AJ169" s="472" t="str">
        <f t="shared" si="79"/>
        <v>-</v>
      </c>
      <c r="AK169" s="472" t="str">
        <f t="shared" si="80"/>
        <v>-</v>
      </c>
      <c r="AL169" s="472">
        <f>'приложение 1.1 '!X171</f>
        <v>0</v>
      </c>
      <c r="AM169" s="472">
        <f>'приложение 1.1 '!Y171</f>
        <v>1.075</v>
      </c>
      <c r="AN169" s="472">
        <f>'приложение 1.1 '!Z171</f>
        <v>0</v>
      </c>
      <c r="AO169" s="472">
        <f>'приложение 1.1 '!AA171</f>
        <v>0</v>
      </c>
      <c r="AP169" s="472"/>
      <c r="AQ169" s="472"/>
      <c r="AR169" s="472"/>
      <c r="AS169" s="472"/>
      <c r="AT169" s="472">
        <f>'приложение 1.1 '!W171</f>
        <v>0</v>
      </c>
      <c r="AU169" s="472">
        <f t="shared" si="81"/>
        <v>1.075</v>
      </c>
    </row>
    <row r="170" spans="1:47" s="53" customFormat="1" ht="31.5">
      <c r="A170" s="369" t="str">
        <f>'приложение 1.1 '!A172</f>
        <v>1.1.4.28</v>
      </c>
      <c r="B170" s="431" t="str">
        <f>'приложение 1.1 '!B172</f>
        <v>Реконструкция КЛ-10кв от РП-121 до  ТП-462 мкр,27</v>
      </c>
      <c r="C170" s="447" t="str">
        <f>IF('приложение 1.1 '!G172=2018,'приложение 1.1 '!E172,"-")</f>
        <v>-</v>
      </c>
      <c r="D170" s="447" t="str">
        <f>IF('приложение 1.1 '!G172=2018,'приложение 1.1 '!D172,"-")</f>
        <v>-</v>
      </c>
      <c r="E170" s="447" t="str">
        <f>IF('приложение 1.1 '!G172=2019,'приложение 1.1 '!E172,"-")</f>
        <v>-</v>
      </c>
      <c r="F170" s="447" t="str">
        <f>IF('приложение 1.1 '!G172=2019,'приложение 1.1 '!D172,"-")</f>
        <v>-</v>
      </c>
      <c r="G170" s="447">
        <f>IF('приложение 1.1 '!G172=2020,'приложение 1.1 '!E172,"-")</f>
        <v>0</v>
      </c>
      <c r="H170" s="447">
        <f>IF('приложение 1.1 '!G172=2020,'приложение 1.1 '!D172,"-")</f>
        <v>0.376</v>
      </c>
      <c r="I170" s="447" t="str">
        <f>IF('приложение 1.1 '!G172=2021,'приложение 1.1 '!E172,"-")</f>
        <v>-</v>
      </c>
      <c r="J170" s="447" t="str">
        <f>IF('приложение 1.1 '!G172=2021,'приложение 1.1 '!D172,"-")</f>
        <v>-</v>
      </c>
      <c r="K170" s="447" t="str">
        <f>IF('приложение 1.1 '!G172=2022,'приложение 1.1 '!E172,"-")</f>
        <v>-</v>
      </c>
      <c r="L170" s="447" t="str">
        <f>IF('приложение 1.1 '!G172=2022,'приложение 1.1 '!D172,"-")</f>
        <v>-</v>
      </c>
      <c r="M170" s="447">
        <f t="shared" si="57"/>
        <v>0</v>
      </c>
      <c r="N170" s="447">
        <f t="shared" si="58"/>
        <v>0.376</v>
      </c>
      <c r="O170" s="447" t="str">
        <f t="shared" si="59"/>
        <v>-</v>
      </c>
      <c r="P170" s="447" t="str">
        <f t="shared" si="60"/>
        <v>-</v>
      </c>
      <c r="Q170" s="447" t="str">
        <f t="shared" si="61"/>
        <v>-</v>
      </c>
      <c r="R170" s="447" t="str">
        <f t="shared" si="62"/>
        <v>-</v>
      </c>
      <c r="S170" s="447">
        <f t="shared" si="63"/>
        <v>0</v>
      </c>
      <c r="T170" s="447">
        <f t="shared" si="64"/>
        <v>0.376</v>
      </c>
      <c r="U170" s="447" t="str">
        <f t="shared" si="65"/>
        <v>-</v>
      </c>
      <c r="V170" s="447" t="str">
        <f t="shared" si="66"/>
        <v>-</v>
      </c>
      <c r="W170" s="447" t="str">
        <f t="shared" si="67"/>
        <v>-</v>
      </c>
      <c r="X170" s="447" t="str">
        <f t="shared" si="68"/>
        <v>-</v>
      </c>
      <c r="Y170" s="447">
        <f t="shared" si="69"/>
        <v>0</v>
      </c>
      <c r="Z170" s="464">
        <f t="shared" si="70"/>
        <v>0.376</v>
      </c>
      <c r="AA170" s="472">
        <f>'приложение 1.1 '!H172</f>
        <v>0.94</v>
      </c>
      <c r="AB170" s="472" t="str">
        <f t="shared" si="71"/>
        <v>0</v>
      </c>
      <c r="AC170" s="472" t="str">
        <f t="shared" si="72"/>
        <v>0</v>
      </c>
      <c r="AD170" s="472" t="str">
        <f t="shared" si="73"/>
        <v>0</v>
      </c>
      <c r="AE170" s="472" t="str">
        <f t="shared" si="74"/>
        <v>0</v>
      </c>
      <c r="AF170" s="472" t="str">
        <f t="shared" si="75"/>
        <v>0</v>
      </c>
      <c r="AG170" s="472" t="str">
        <f t="shared" si="76"/>
        <v>0</v>
      </c>
      <c r="AH170" s="472" t="str">
        <f t="shared" si="77"/>
        <v>0</v>
      </c>
      <c r="AI170" s="472" t="str">
        <f t="shared" si="78"/>
        <v>0</v>
      </c>
      <c r="AJ170" s="472" t="str">
        <f t="shared" si="79"/>
        <v>-</v>
      </c>
      <c r="AK170" s="472" t="str">
        <f t="shared" si="80"/>
        <v>-</v>
      </c>
      <c r="AL170" s="472">
        <f>'приложение 1.1 '!X172</f>
        <v>0</v>
      </c>
      <c r="AM170" s="472">
        <f>'приложение 1.1 '!Y172</f>
        <v>0.94</v>
      </c>
      <c r="AN170" s="472">
        <f>'приложение 1.1 '!Z172</f>
        <v>0</v>
      </c>
      <c r="AO170" s="472">
        <f>'приложение 1.1 '!AA172</f>
        <v>0</v>
      </c>
      <c r="AP170" s="472"/>
      <c r="AQ170" s="472"/>
      <c r="AR170" s="472"/>
      <c r="AS170" s="472"/>
      <c r="AT170" s="472">
        <f>'приложение 1.1 '!W172</f>
        <v>0</v>
      </c>
      <c r="AU170" s="472">
        <f t="shared" si="81"/>
        <v>0.94</v>
      </c>
    </row>
    <row r="171" spans="1:47" s="53" customFormat="1" ht="31.5">
      <c r="A171" s="369" t="str">
        <f>'приложение 1.1 '!A173</f>
        <v>1.1.4.29</v>
      </c>
      <c r="B171" s="431" t="str">
        <f>'приложение 1.1 '!B173</f>
        <v>Реконструкция  КЛ-10кв  РП-109   до ТП-309 мкр.11А</v>
      </c>
      <c r="C171" s="447" t="str">
        <f>IF('приложение 1.1 '!G173=2018,'приложение 1.1 '!E173,"-")</f>
        <v>-</v>
      </c>
      <c r="D171" s="447" t="str">
        <f>IF('приложение 1.1 '!G173=2018,'приложение 1.1 '!D173,"-")</f>
        <v>-</v>
      </c>
      <c r="E171" s="447" t="str">
        <f>IF('приложение 1.1 '!G173=2019,'приложение 1.1 '!E173,"-")</f>
        <v>-</v>
      </c>
      <c r="F171" s="447" t="str">
        <f>IF('приложение 1.1 '!G173=2019,'приложение 1.1 '!D173,"-")</f>
        <v>-</v>
      </c>
      <c r="G171" s="447" t="str">
        <f>IF('приложение 1.1 '!G173=2020,'приложение 1.1 '!E173,"-")</f>
        <v>-</v>
      </c>
      <c r="H171" s="447" t="str">
        <f>IF('приложение 1.1 '!G173=2020,'приложение 1.1 '!D173,"-")</f>
        <v>-</v>
      </c>
      <c r="I171" s="447" t="str">
        <f>IF('приложение 1.1 '!G173=2021,'приложение 1.1 '!E173,"-")</f>
        <v>-</v>
      </c>
      <c r="J171" s="447" t="str">
        <f>IF('приложение 1.1 '!G173=2021,'приложение 1.1 '!D173,"-")</f>
        <v>-</v>
      </c>
      <c r="K171" s="447">
        <f>IF('приложение 1.1 '!G173=2022,'приложение 1.1 '!E173,"-")</f>
        <v>0</v>
      </c>
      <c r="L171" s="447">
        <f>IF('приложение 1.1 '!G173=2022,'приложение 1.1 '!D173,"-")</f>
        <v>0.58599999999999997</v>
      </c>
      <c r="M171" s="447">
        <f t="shared" si="57"/>
        <v>0</v>
      </c>
      <c r="N171" s="447">
        <f t="shared" si="58"/>
        <v>0.58599999999999997</v>
      </c>
      <c r="O171" s="447" t="str">
        <f t="shared" si="59"/>
        <v>-</v>
      </c>
      <c r="P171" s="447" t="str">
        <f t="shared" si="60"/>
        <v>-</v>
      </c>
      <c r="Q171" s="447" t="str">
        <f t="shared" si="61"/>
        <v>-</v>
      </c>
      <c r="R171" s="447" t="str">
        <f t="shared" si="62"/>
        <v>-</v>
      </c>
      <c r="S171" s="447" t="str">
        <f t="shared" si="63"/>
        <v>-</v>
      </c>
      <c r="T171" s="447" t="str">
        <f t="shared" si="64"/>
        <v>-</v>
      </c>
      <c r="U171" s="447" t="str">
        <f t="shared" si="65"/>
        <v>-</v>
      </c>
      <c r="V171" s="447" t="str">
        <f t="shared" si="66"/>
        <v>-</v>
      </c>
      <c r="W171" s="447">
        <f t="shared" si="67"/>
        <v>0</v>
      </c>
      <c r="X171" s="447">
        <f t="shared" si="68"/>
        <v>0.58599999999999997</v>
      </c>
      <c r="Y171" s="447">
        <f t="shared" si="69"/>
        <v>0</v>
      </c>
      <c r="Z171" s="464">
        <f t="shared" si="70"/>
        <v>0.58599999999999997</v>
      </c>
      <c r="AA171" s="472">
        <f>'приложение 1.1 '!H173</f>
        <v>1.4650000000000001</v>
      </c>
      <c r="AB171" s="472" t="str">
        <f t="shared" si="71"/>
        <v>0</v>
      </c>
      <c r="AC171" s="472" t="str">
        <f t="shared" si="72"/>
        <v>0</v>
      </c>
      <c r="AD171" s="472" t="str">
        <f t="shared" si="73"/>
        <v>0</v>
      </c>
      <c r="AE171" s="472" t="str">
        <f t="shared" si="74"/>
        <v>0</v>
      </c>
      <c r="AF171" s="472" t="str">
        <f t="shared" si="75"/>
        <v>0</v>
      </c>
      <c r="AG171" s="472" t="str">
        <f t="shared" si="76"/>
        <v>0</v>
      </c>
      <c r="AH171" s="472" t="str">
        <f t="shared" si="77"/>
        <v>0</v>
      </c>
      <c r="AI171" s="472" t="str">
        <f t="shared" si="78"/>
        <v>0</v>
      </c>
      <c r="AJ171" s="472" t="str">
        <f t="shared" si="79"/>
        <v>-</v>
      </c>
      <c r="AK171" s="472" t="str">
        <f t="shared" si="80"/>
        <v>-</v>
      </c>
      <c r="AL171" s="472">
        <f>'приложение 1.1 '!X173</f>
        <v>0</v>
      </c>
      <c r="AM171" s="472">
        <f>'приложение 1.1 '!Y173</f>
        <v>0</v>
      </c>
      <c r="AN171" s="472">
        <f>'приложение 1.1 '!Z173</f>
        <v>0</v>
      </c>
      <c r="AO171" s="472">
        <f>'приложение 1.1 '!AA173</f>
        <v>1.4650000000000001</v>
      </c>
      <c r="AP171" s="472"/>
      <c r="AQ171" s="472"/>
      <c r="AR171" s="472"/>
      <c r="AS171" s="472"/>
      <c r="AT171" s="472">
        <f>'приложение 1.1 '!W173</f>
        <v>0</v>
      </c>
      <c r="AU171" s="472">
        <f t="shared" si="81"/>
        <v>1.4650000000000001</v>
      </c>
    </row>
    <row r="172" spans="1:47" s="53" customFormat="1" ht="31.5">
      <c r="A172" s="369" t="str">
        <f>'приложение 1.1 '!A174</f>
        <v>1.1.4.30</v>
      </c>
      <c r="B172" s="431" t="str">
        <f>'приложение 1.1 '!B174</f>
        <v>Реконструкция КЛ - 10кВ РП - 115 -ТП - 398 ЭСК № 49</v>
      </c>
      <c r="C172" s="447" t="str">
        <f>IF('приложение 1.1 '!G174=2018,'приложение 1.1 '!E174,"-")</f>
        <v>-</v>
      </c>
      <c r="D172" s="447" t="str">
        <f>IF('приложение 1.1 '!G174=2018,'приложение 1.1 '!D174,"-")</f>
        <v>-</v>
      </c>
      <c r="E172" s="447" t="str">
        <f>IF('приложение 1.1 '!G174=2019,'приложение 1.1 '!E174,"-")</f>
        <v>-</v>
      </c>
      <c r="F172" s="447" t="str">
        <f>IF('приложение 1.1 '!G174=2019,'приложение 1.1 '!D174,"-")</f>
        <v>-</v>
      </c>
      <c r="G172" s="447" t="str">
        <f>IF('приложение 1.1 '!G174=2020,'приложение 1.1 '!E174,"-")</f>
        <v>-</v>
      </c>
      <c r="H172" s="447" t="str">
        <f>IF('приложение 1.1 '!G174=2020,'приложение 1.1 '!D174,"-")</f>
        <v>-</v>
      </c>
      <c r="I172" s="447" t="str">
        <f>IF('приложение 1.1 '!G174=2021,'приложение 1.1 '!E174,"-")</f>
        <v>-</v>
      </c>
      <c r="J172" s="447" t="str">
        <f>IF('приложение 1.1 '!G174=2021,'приложение 1.1 '!D174,"-")</f>
        <v>-</v>
      </c>
      <c r="K172" s="447">
        <f>IF('приложение 1.1 '!G174=2022,'приложение 1.1 '!E174,"-")</f>
        <v>0</v>
      </c>
      <c r="L172" s="447">
        <f>IF('приложение 1.1 '!G174=2022,'приложение 1.1 '!D174,"-")</f>
        <v>0.28399999999999997</v>
      </c>
      <c r="M172" s="447">
        <f t="shared" si="57"/>
        <v>0</v>
      </c>
      <c r="N172" s="447">
        <f t="shared" si="58"/>
        <v>0.28399999999999997</v>
      </c>
      <c r="O172" s="447" t="str">
        <f t="shared" si="59"/>
        <v>-</v>
      </c>
      <c r="P172" s="447" t="str">
        <f t="shared" si="60"/>
        <v>-</v>
      </c>
      <c r="Q172" s="447" t="str">
        <f t="shared" si="61"/>
        <v>-</v>
      </c>
      <c r="R172" s="447" t="str">
        <f t="shared" si="62"/>
        <v>-</v>
      </c>
      <c r="S172" s="447" t="str">
        <f t="shared" si="63"/>
        <v>-</v>
      </c>
      <c r="T172" s="447" t="str">
        <f t="shared" si="64"/>
        <v>-</v>
      </c>
      <c r="U172" s="447" t="str">
        <f t="shared" si="65"/>
        <v>-</v>
      </c>
      <c r="V172" s="447" t="str">
        <f t="shared" si="66"/>
        <v>-</v>
      </c>
      <c r="W172" s="447">
        <f t="shared" si="67"/>
        <v>0</v>
      </c>
      <c r="X172" s="447">
        <f t="shared" si="68"/>
        <v>0.28399999999999997</v>
      </c>
      <c r="Y172" s="447">
        <f t="shared" si="69"/>
        <v>0</v>
      </c>
      <c r="Z172" s="464">
        <f t="shared" si="70"/>
        <v>0.28399999999999997</v>
      </c>
      <c r="AA172" s="472">
        <f>'приложение 1.1 '!H174</f>
        <v>0.71</v>
      </c>
      <c r="AB172" s="472" t="str">
        <f t="shared" si="71"/>
        <v>0</v>
      </c>
      <c r="AC172" s="472" t="str">
        <f t="shared" si="72"/>
        <v>0</v>
      </c>
      <c r="AD172" s="472" t="str">
        <f t="shared" si="73"/>
        <v>0</v>
      </c>
      <c r="AE172" s="472" t="str">
        <f t="shared" si="74"/>
        <v>0</v>
      </c>
      <c r="AF172" s="472" t="str">
        <f t="shared" si="75"/>
        <v>0</v>
      </c>
      <c r="AG172" s="472" t="str">
        <f t="shared" si="76"/>
        <v>0</v>
      </c>
      <c r="AH172" s="472" t="str">
        <f t="shared" si="77"/>
        <v>0</v>
      </c>
      <c r="AI172" s="472" t="str">
        <f t="shared" si="78"/>
        <v>0</v>
      </c>
      <c r="AJ172" s="472" t="str">
        <f t="shared" si="79"/>
        <v>-</v>
      </c>
      <c r="AK172" s="472" t="str">
        <f t="shared" si="80"/>
        <v>-</v>
      </c>
      <c r="AL172" s="472">
        <f>'приложение 1.1 '!X174</f>
        <v>0</v>
      </c>
      <c r="AM172" s="472">
        <f>'приложение 1.1 '!Y174</f>
        <v>0</v>
      </c>
      <c r="AN172" s="472">
        <f>'приложение 1.1 '!Z174</f>
        <v>0</v>
      </c>
      <c r="AO172" s="472">
        <f>'приложение 1.1 '!AA174</f>
        <v>0.71</v>
      </c>
      <c r="AP172" s="472"/>
      <c r="AQ172" s="472"/>
      <c r="AR172" s="472"/>
      <c r="AS172" s="472"/>
      <c r="AT172" s="472">
        <f>'приложение 1.1 '!W174</f>
        <v>0</v>
      </c>
      <c r="AU172" s="472">
        <f t="shared" si="81"/>
        <v>0.71</v>
      </c>
    </row>
    <row r="173" spans="1:47" s="53" customFormat="1" ht="31.5">
      <c r="A173" s="369" t="str">
        <f>'приложение 1.1 '!A175</f>
        <v>1.1.4.31</v>
      </c>
      <c r="B173" s="431" t="str">
        <f>'приложение 1.1 '!B175</f>
        <v>Реконструкция КЛ - 10кВ РП - 115 -ТП- 395 ЭСК № 49</v>
      </c>
      <c r="C173" s="447" t="str">
        <f>IF('приложение 1.1 '!G175=2018,'приложение 1.1 '!E175,"-")</f>
        <v>-</v>
      </c>
      <c r="D173" s="447" t="str">
        <f>IF('приложение 1.1 '!G175=2018,'приложение 1.1 '!D175,"-")</f>
        <v>-</v>
      </c>
      <c r="E173" s="447" t="str">
        <f>IF('приложение 1.1 '!G175=2019,'приложение 1.1 '!E175,"-")</f>
        <v>-</v>
      </c>
      <c r="F173" s="447" t="str">
        <f>IF('приложение 1.1 '!G175=2019,'приложение 1.1 '!D175,"-")</f>
        <v>-</v>
      </c>
      <c r="G173" s="447" t="str">
        <f>IF('приложение 1.1 '!G175=2020,'приложение 1.1 '!E175,"-")</f>
        <v>-</v>
      </c>
      <c r="H173" s="447" t="str">
        <f>IF('приложение 1.1 '!G175=2020,'приложение 1.1 '!D175,"-")</f>
        <v>-</v>
      </c>
      <c r="I173" s="447" t="str">
        <f>IF('приложение 1.1 '!G175=2021,'приложение 1.1 '!E175,"-")</f>
        <v>-</v>
      </c>
      <c r="J173" s="447" t="str">
        <f>IF('приложение 1.1 '!G175=2021,'приложение 1.1 '!D175,"-")</f>
        <v>-</v>
      </c>
      <c r="K173" s="447">
        <f>IF('приложение 1.1 '!G175=2022,'приложение 1.1 '!E175,"-")</f>
        <v>0</v>
      </c>
      <c r="L173" s="447">
        <f>IF('приложение 1.1 '!G175=2022,'приложение 1.1 '!D175,"-")</f>
        <v>0.626</v>
      </c>
      <c r="M173" s="447">
        <f t="shared" si="57"/>
        <v>0</v>
      </c>
      <c r="N173" s="447">
        <f t="shared" si="58"/>
        <v>0.626</v>
      </c>
      <c r="O173" s="447" t="str">
        <f t="shared" si="59"/>
        <v>-</v>
      </c>
      <c r="P173" s="447" t="str">
        <f t="shared" si="60"/>
        <v>-</v>
      </c>
      <c r="Q173" s="447" t="str">
        <f t="shared" si="61"/>
        <v>-</v>
      </c>
      <c r="R173" s="447" t="str">
        <f t="shared" si="62"/>
        <v>-</v>
      </c>
      <c r="S173" s="447" t="str">
        <f t="shared" si="63"/>
        <v>-</v>
      </c>
      <c r="T173" s="447" t="str">
        <f t="shared" si="64"/>
        <v>-</v>
      </c>
      <c r="U173" s="447" t="str">
        <f t="shared" si="65"/>
        <v>-</v>
      </c>
      <c r="V173" s="447" t="str">
        <f t="shared" si="66"/>
        <v>-</v>
      </c>
      <c r="W173" s="447">
        <f t="shared" si="67"/>
        <v>0</v>
      </c>
      <c r="X173" s="447">
        <f t="shared" si="68"/>
        <v>0.626</v>
      </c>
      <c r="Y173" s="447">
        <f t="shared" si="69"/>
        <v>0</v>
      </c>
      <c r="Z173" s="464">
        <f t="shared" si="70"/>
        <v>0.626</v>
      </c>
      <c r="AA173" s="472">
        <f>'приложение 1.1 '!H175</f>
        <v>1.5649999999999999</v>
      </c>
      <c r="AB173" s="472" t="str">
        <f t="shared" si="71"/>
        <v>0</v>
      </c>
      <c r="AC173" s="472" t="str">
        <f t="shared" si="72"/>
        <v>0</v>
      </c>
      <c r="AD173" s="472" t="str">
        <f t="shared" si="73"/>
        <v>0</v>
      </c>
      <c r="AE173" s="472" t="str">
        <f t="shared" si="74"/>
        <v>0</v>
      </c>
      <c r="AF173" s="472" t="str">
        <f t="shared" si="75"/>
        <v>0</v>
      </c>
      <c r="AG173" s="472" t="str">
        <f t="shared" si="76"/>
        <v>0</v>
      </c>
      <c r="AH173" s="472" t="str">
        <f t="shared" si="77"/>
        <v>0</v>
      </c>
      <c r="AI173" s="472" t="str">
        <f t="shared" si="78"/>
        <v>0</v>
      </c>
      <c r="AJ173" s="472" t="str">
        <f t="shared" si="79"/>
        <v>-</v>
      </c>
      <c r="AK173" s="472" t="str">
        <f t="shared" si="80"/>
        <v>-</v>
      </c>
      <c r="AL173" s="472">
        <f>'приложение 1.1 '!X175</f>
        <v>0</v>
      </c>
      <c r="AM173" s="472">
        <f>'приложение 1.1 '!Y175</f>
        <v>0</v>
      </c>
      <c r="AN173" s="472">
        <f>'приложение 1.1 '!Z175</f>
        <v>0</v>
      </c>
      <c r="AO173" s="472">
        <f>'приложение 1.1 '!AA175</f>
        <v>1.5649999999999999</v>
      </c>
      <c r="AP173" s="472"/>
      <c r="AQ173" s="472"/>
      <c r="AR173" s="472"/>
      <c r="AS173" s="472"/>
      <c r="AT173" s="472">
        <f>'приложение 1.1 '!W175</f>
        <v>0</v>
      </c>
      <c r="AU173" s="472">
        <f t="shared" si="81"/>
        <v>1.5649999999999999</v>
      </c>
    </row>
    <row r="174" spans="1:47" s="53" customFormat="1" ht="31.5">
      <c r="A174" s="369" t="str">
        <f>'приложение 1.1 '!A176</f>
        <v>1.1.4.32</v>
      </c>
      <c r="B174" s="431" t="str">
        <f>'приложение 1.1 '!B176</f>
        <v>Реконструкция КЛ - 10кВ РП - 115 -ТП - 390  ЭСК № 49</v>
      </c>
      <c r="C174" s="447" t="str">
        <f>IF('приложение 1.1 '!G176=2018,'приложение 1.1 '!E176,"-")</f>
        <v>-</v>
      </c>
      <c r="D174" s="447" t="str">
        <f>IF('приложение 1.1 '!G176=2018,'приложение 1.1 '!D176,"-")</f>
        <v>-</v>
      </c>
      <c r="E174" s="447" t="str">
        <f>IF('приложение 1.1 '!G176=2019,'приложение 1.1 '!E176,"-")</f>
        <v>-</v>
      </c>
      <c r="F174" s="447" t="str">
        <f>IF('приложение 1.1 '!G176=2019,'приложение 1.1 '!D176,"-")</f>
        <v>-</v>
      </c>
      <c r="G174" s="447" t="str">
        <f>IF('приложение 1.1 '!G176=2020,'приложение 1.1 '!E176,"-")</f>
        <v>-</v>
      </c>
      <c r="H174" s="447" t="str">
        <f>IF('приложение 1.1 '!G176=2020,'приложение 1.1 '!D176,"-")</f>
        <v>-</v>
      </c>
      <c r="I174" s="447" t="str">
        <f>IF('приложение 1.1 '!G176=2021,'приложение 1.1 '!E176,"-")</f>
        <v>-</v>
      </c>
      <c r="J174" s="447" t="str">
        <f>IF('приложение 1.1 '!G176=2021,'приложение 1.1 '!D176,"-")</f>
        <v>-</v>
      </c>
      <c r="K174" s="447">
        <f>IF('приложение 1.1 '!G176=2022,'приложение 1.1 '!E176,"-")</f>
        <v>0</v>
      </c>
      <c r="L174" s="447">
        <f>IF('приложение 1.1 '!G176=2022,'приложение 1.1 '!D176,"-")</f>
        <v>0.5</v>
      </c>
      <c r="M174" s="447">
        <f t="shared" si="57"/>
        <v>0</v>
      </c>
      <c r="N174" s="447">
        <f t="shared" si="58"/>
        <v>0.5</v>
      </c>
      <c r="O174" s="447" t="str">
        <f t="shared" si="59"/>
        <v>-</v>
      </c>
      <c r="P174" s="447" t="str">
        <f t="shared" si="60"/>
        <v>-</v>
      </c>
      <c r="Q174" s="447" t="str">
        <f t="shared" si="61"/>
        <v>-</v>
      </c>
      <c r="R174" s="447" t="str">
        <f t="shared" si="62"/>
        <v>-</v>
      </c>
      <c r="S174" s="447" t="str">
        <f t="shared" si="63"/>
        <v>-</v>
      </c>
      <c r="T174" s="447" t="str">
        <f t="shared" si="64"/>
        <v>-</v>
      </c>
      <c r="U174" s="447" t="str">
        <f t="shared" si="65"/>
        <v>-</v>
      </c>
      <c r="V174" s="447" t="str">
        <f t="shared" si="66"/>
        <v>-</v>
      </c>
      <c r="W174" s="447">
        <f t="shared" si="67"/>
        <v>0</v>
      </c>
      <c r="X174" s="447">
        <f t="shared" si="68"/>
        <v>0.5</v>
      </c>
      <c r="Y174" s="447">
        <f t="shared" si="69"/>
        <v>0</v>
      </c>
      <c r="Z174" s="464">
        <f t="shared" si="70"/>
        <v>0.5</v>
      </c>
      <c r="AA174" s="472">
        <f>'приложение 1.1 '!H176</f>
        <v>1.25</v>
      </c>
      <c r="AB174" s="472" t="str">
        <f t="shared" si="71"/>
        <v>0</v>
      </c>
      <c r="AC174" s="472" t="str">
        <f t="shared" si="72"/>
        <v>0</v>
      </c>
      <c r="AD174" s="472" t="str">
        <f t="shared" si="73"/>
        <v>0</v>
      </c>
      <c r="AE174" s="472" t="str">
        <f t="shared" si="74"/>
        <v>0</v>
      </c>
      <c r="AF174" s="472" t="str">
        <f t="shared" si="75"/>
        <v>0</v>
      </c>
      <c r="AG174" s="472" t="str">
        <f t="shared" si="76"/>
        <v>0</v>
      </c>
      <c r="AH174" s="472" t="str">
        <f t="shared" si="77"/>
        <v>0</v>
      </c>
      <c r="AI174" s="472" t="str">
        <f t="shared" si="78"/>
        <v>0</v>
      </c>
      <c r="AJ174" s="472" t="str">
        <f t="shared" si="79"/>
        <v>-</v>
      </c>
      <c r="AK174" s="472" t="str">
        <f t="shared" si="80"/>
        <v>-</v>
      </c>
      <c r="AL174" s="472">
        <f>'приложение 1.1 '!X176</f>
        <v>0</v>
      </c>
      <c r="AM174" s="472">
        <f>'приложение 1.1 '!Y176</f>
        <v>0</v>
      </c>
      <c r="AN174" s="472">
        <f>'приложение 1.1 '!Z176</f>
        <v>0</v>
      </c>
      <c r="AO174" s="472">
        <f>'приложение 1.1 '!AA176</f>
        <v>1.25</v>
      </c>
      <c r="AP174" s="472"/>
      <c r="AQ174" s="472"/>
      <c r="AR174" s="472"/>
      <c r="AS174" s="472"/>
      <c r="AT174" s="472">
        <f>'приложение 1.1 '!W176</f>
        <v>0</v>
      </c>
      <c r="AU174" s="472">
        <f t="shared" si="81"/>
        <v>1.25</v>
      </c>
    </row>
    <row r="175" spans="1:47" s="53" customFormat="1" ht="31.5">
      <c r="A175" s="369" t="str">
        <f>'приложение 1.1 '!A177</f>
        <v>1.1.4.33</v>
      </c>
      <c r="B175" s="431" t="str">
        <f>'приложение 1.1 '!B177</f>
        <v>Реконструкция КЛ - 10кВ РП - 115 -ТП - 406  ЭСК № 49</v>
      </c>
      <c r="C175" s="447" t="str">
        <f>IF('приложение 1.1 '!G177=2018,'приложение 1.1 '!E177,"-")</f>
        <v>-</v>
      </c>
      <c r="D175" s="447" t="str">
        <f>IF('приложение 1.1 '!G177=2018,'приложение 1.1 '!D177,"-")</f>
        <v>-</v>
      </c>
      <c r="E175" s="447" t="str">
        <f>IF('приложение 1.1 '!G177=2019,'приложение 1.1 '!E177,"-")</f>
        <v>-</v>
      </c>
      <c r="F175" s="447" t="str">
        <f>IF('приложение 1.1 '!G177=2019,'приложение 1.1 '!D177,"-")</f>
        <v>-</v>
      </c>
      <c r="G175" s="447" t="str">
        <f>IF('приложение 1.1 '!G177=2020,'приложение 1.1 '!E177,"-")</f>
        <v>-</v>
      </c>
      <c r="H175" s="447" t="str">
        <f>IF('приложение 1.1 '!G177=2020,'приложение 1.1 '!D177,"-")</f>
        <v>-</v>
      </c>
      <c r="I175" s="447" t="str">
        <f>IF('приложение 1.1 '!G177=2021,'приложение 1.1 '!E177,"-")</f>
        <v>-</v>
      </c>
      <c r="J175" s="447" t="str">
        <f>IF('приложение 1.1 '!G177=2021,'приложение 1.1 '!D177,"-")</f>
        <v>-</v>
      </c>
      <c r="K175" s="447">
        <f>IF('приложение 1.1 '!G177=2022,'приложение 1.1 '!E177,"-")</f>
        <v>0</v>
      </c>
      <c r="L175" s="447">
        <f>IF('приложение 1.1 '!G177=2022,'приложение 1.1 '!D177,"-")</f>
        <v>1.05</v>
      </c>
      <c r="M175" s="447">
        <f t="shared" si="57"/>
        <v>0</v>
      </c>
      <c r="N175" s="447">
        <f t="shared" si="58"/>
        <v>1.05</v>
      </c>
      <c r="O175" s="447" t="str">
        <f t="shared" si="59"/>
        <v>-</v>
      </c>
      <c r="P175" s="447" t="str">
        <f t="shared" si="60"/>
        <v>-</v>
      </c>
      <c r="Q175" s="447" t="str">
        <f t="shared" si="61"/>
        <v>-</v>
      </c>
      <c r="R175" s="447" t="str">
        <f t="shared" si="62"/>
        <v>-</v>
      </c>
      <c r="S175" s="447" t="str">
        <f t="shared" si="63"/>
        <v>-</v>
      </c>
      <c r="T175" s="447" t="str">
        <f t="shared" si="64"/>
        <v>-</v>
      </c>
      <c r="U175" s="447" t="str">
        <f t="shared" si="65"/>
        <v>-</v>
      </c>
      <c r="V175" s="447" t="str">
        <f t="shared" si="66"/>
        <v>-</v>
      </c>
      <c r="W175" s="447">
        <f t="shared" si="67"/>
        <v>0</v>
      </c>
      <c r="X175" s="447">
        <f t="shared" si="68"/>
        <v>1.05</v>
      </c>
      <c r="Y175" s="447">
        <f t="shared" si="69"/>
        <v>0</v>
      </c>
      <c r="Z175" s="464">
        <f t="shared" si="70"/>
        <v>1.05</v>
      </c>
      <c r="AA175" s="472">
        <f>'приложение 1.1 '!H177</f>
        <v>2.625</v>
      </c>
      <c r="AB175" s="472" t="str">
        <f t="shared" si="71"/>
        <v>0</v>
      </c>
      <c r="AC175" s="472" t="str">
        <f t="shared" si="72"/>
        <v>0</v>
      </c>
      <c r="AD175" s="472" t="str">
        <f t="shared" si="73"/>
        <v>0</v>
      </c>
      <c r="AE175" s="472" t="str">
        <f t="shared" si="74"/>
        <v>0</v>
      </c>
      <c r="AF175" s="472" t="str">
        <f t="shared" si="75"/>
        <v>0</v>
      </c>
      <c r="AG175" s="472" t="str">
        <f t="shared" si="76"/>
        <v>0</v>
      </c>
      <c r="AH175" s="472" t="str">
        <f t="shared" si="77"/>
        <v>0</v>
      </c>
      <c r="AI175" s="472" t="str">
        <f t="shared" si="78"/>
        <v>0</v>
      </c>
      <c r="AJ175" s="472" t="str">
        <f t="shared" si="79"/>
        <v>-</v>
      </c>
      <c r="AK175" s="472" t="str">
        <f t="shared" si="80"/>
        <v>-</v>
      </c>
      <c r="AL175" s="472">
        <f>'приложение 1.1 '!X177</f>
        <v>0</v>
      </c>
      <c r="AM175" s="472">
        <f>'приложение 1.1 '!Y177</f>
        <v>0</v>
      </c>
      <c r="AN175" s="472">
        <f>'приложение 1.1 '!Z177</f>
        <v>0</v>
      </c>
      <c r="AO175" s="472">
        <f>'приложение 1.1 '!AA177</f>
        <v>2.625</v>
      </c>
      <c r="AP175" s="472"/>
      <c r="AQ175" s="472"/>
      <c r="AR175" s="472"/>
      <c r="AS175" s="472"/>
      <c r="AT175" s="472">
        <f>'приложение 1.1 '!W177</f>
        <v>0</v>
      </c>
      <c r="AU175" s="472">
        <f t="shared" si="81"/>
        <v>2.625</v>
      </c>
    </row>
    <row r="176" spans="1:47" s="53" customFormat="1" ht="31.5">
      <c r="A176" s="369" t="str">
        <f>'приложение 1.1 '!A178</f>
        <v>1.1.4.34</v>
      </c>
      <c r="B176" s="431" t="str">
        <f>'приложение 1.1 '!B178</f>
        <v>Реконструкция КЛ - 10кВ РП - 115 -ТП - 396 ЭСК № 49</v>
      </c>
      <c r="C176" s="447" t="str">
        <f>IF('приложение 1.1 '!G178=2018,'приложение 1.1 '!E178,"-")</f>
        <v>-</v>
      </c>
      <c r="D176" s="447" t="str">
        <f>IF('приложение 1.1 '!G178=2018,'приложение 1.1 '!D178,"-")</f>
        <v>-</v>
      </c>
      <c r="E176" s="447" t="str">
        <f>IF('приложение 1.1 '!G178=2019,'приложение 1.1 '!E178,"-")</f>
        <v>-</v>
      </c>
      <c r="F176" s="447" t="str">
        <f>IF('приложение 1.1 '!G178=2019,'приложение 1.1 '!D178,"-")</f>
        <v>-</v>
      </c>
      <c r="G176" s="447" t="str">
        <f>IF('приложение 1.1 '!G178=2020,'приложение 1.1 '!E178,"-")</f>
        <v>-</v>
      </c>
      <c r="H176" s="447" t="str">
        <f>IF('приложение 1.1 '!G178=2020,'приложение 1.1 '!D178,"-")</f>
        <v>-</v>
      </c>
      <c r="I176" s="447" t="str">
        <f>IF('приложение 1.1 '!G178=2021,'приложение 1.1 '!E178,"-")</f>
        <v>-</v>
      </c>
      <c r="J176" s="447" t="str">
        <f>IF('приложение 1.1 '!G178=2021,'приложение 1.1 '!D178,"-")</f>
        <v>-</v>
      </c>
      <c r="K176" s="447">
        <f>IF('приложение 1.1 '!G178=2022,'приложение 1.1 '!E178,"-")</f>
        <v>0</v>
      </c>
      <c r="L176" s="447">
        <f>IF('приложение 1.1 '!G178=2022,'приложение 1.1 '!D178,"-")</f>
        <v>0.48</v>
      </c>
      <c r="M176" s="447">
        <f t="shared" si="57"/>
        <v>0</v>
      </c>
      <c r="N176" s="447">
        <f t="shared" si="58"/>
        <v>0.48</v>
      </c>
      <c r="O176" s="447" t="str">
        <f t="shared" si="59"/>
        <v>-</v>
      </c>
      <c r="P176" s="447" t="str">
        <f t="shared" si="60"/>
        <v>-</v>
      </c>
      <c r="Q176" s="447" t="str">
        <f t="shared" si="61"/>
        <v>-</v>
      </c>
      <c r="R176" s="447" t="str">
        <f t="shared" si="62"/>
        <v>-</v>
      </c>
      <c r="S176" s="447" t="str">
        <f t="shared" si="63"/>
        <v>-</v>
      </c>
      <c r="T176" s="447" t="str">
        <f t="shared" si="64"/>
        <v>-</v>
      </c>
      <c r="U176" s="447" t="str">
        <f t="shared" si="65"/>
        <v>-</v>
      </c>
      <c r="V176" s="447" t="str">
        <f t="shared" si="66"/>
        <v>-</v>
      </c>
      <c r="W176" s="447">
        <f t="shared" si="67"/>
        <v>0</v>
      </c>
      <c r="X176" s="447">
        <f t="shared" si="68"/>
        <v>0.48</v>
      </c>
      <c r="Y176" s="447">
        <f t="shared" si="69"/>
        <v>0</v>
      </c>
      <c r="Z176" s="464">
        <f t="shared" si="70"/>
        <v>0.48</v>
      </c>
      <c r="AA176" s="472">
        <f>'приложение 1.1 '!H178</f>
        <v>1.2</v>
      </c>
      <c r="AB176" s="472" t="str">
        <f t="shared" si="71"/>
        <v>0</v>
      </c>
      <c r="AC176" s="472" t="str">
        <f t="shared" si="72"/>
        <v>0</v>
      </c>
      <c r="AD176" s="472" t="str">
        <f t="shared" si="73"/>
        <v>0</v>
      </c>
      <c r="AE176" s="472" t="str">
        <f t="shared" si="74"/>
        <v>0</v>
      </c>
      <c r="AF176" s="472" t="str">
        <f t="shared" si="75"/>
        <v>0</v>
      </c>
      <c r="AG176" s="472" t="str">
        <f t="shared" si="76"/>
        <v>0</v>
      </c>
      <c r="AH176" s="472" t="str">
        <f t="shared" si="77"/>
        <v>0</v>
      </c>
      <c r="AI176" s="472" t="str">
        <f t="shared" si="78"/>
        <v>0</v>
      </c>
      <c r="AJ176" s="472" t="str">
        <f t="shared" si="79"/>
        <v>-</v>
      </c>
      <c r="AK176" s="472" t="str">
        <f t="shared" si="80"/>
        <v>-</v>
      </c>
      <c r="AL176" s="472">
        <f>'приложение 1.1 '!X178</f>
        <v>0</v>
      </c>
      <c r="AM176" s="472">
        <f>'приложение 1.1 '!Y178</f>
        <v>0</v>
      </c>
      <c r="AN176" s="472">
        <f>'приложение 1.1 '!Z178</f>
        <v>0</v>
      </c>
      <c r="AO176" s="472">
        <f>'приложение 1.1 '!AA178</f>
        <v>1.2</v>
      </c>
      <c r="AP176" s="472"/>
      <c r="AQ176" s="472"/>
      <c r="AR176" s="472"/>
      <c r="AS176" s="472"/>
      <c r="AT176" s="472">
        <f>'приложение 1.1 '!W178</f>
        <v>0</v>
      </c>
      <c r="AU176" s="472">
        <f t="shared" si="81"/>
        <v>1.2</v>
      </c>
    </row>
    <row r="177" spans="1:47" s="53" customFormat="1" ht="31.5">
      <c r="A177" s="369" t="str">
        <f>'приложение 1.1 '!A179</f>
        <v>1.1.4.35</v>
      </c>
      <c r="B177" s="431" t="str">
        <f>'приложение 1.1 '!B179</f>
        <v>Реконструкция КЛ - 10кВ ТП - 390-ТП - 391 ЭСК № 49</v>
      </c>
      <c r="C177" s="447" t="str">
        <f>IF('приложение 1.1 '!G179=2018,'приложение 1.1 '!E179,"-")</f>
        <v>-</v>
      </c>
      <c r="D177" s="447" t="str">
        <f>IF('приложение 1.1 '!G179=2018,'приложение 1.1 '!D179,"-")</f>
        <v>-</v>
      </c>
      <c r="E177" s="447" t="str">
        <f>IF('приложение 1.1 '!G179=2019,'приложение 1.1 '!E179,"-")</f>
        <v>-</v>
      </c>
      <c r="F177" s="447" t="str">
        <f>IF('приложение 1.1 '!G179=2019,'приложение 1.1 '!D179,"-")</f>
        <v>-</v>
      </c>
      <c r="G177" s="447" t="str">
        <f>IF('приложение 1.1 '!G179=2020,'приложение 1.1 '!E179,"-")</f>
        <v>-</v>
      </c>
      <c r="H177" s="447" t="str">
        <f>IF('приложение 1.1 '!G179=2020,'приложение 1.1 '!D179,"-")</f>
        <v>-</v>
      </c>
      <c r="I177" s="447" t="str">
        <f>IF('приложение 1.1 '!G179=2021,'приложение 1.1 '!E179,"-")</f>
        <v>-</v>
      </c>
      <c r="J177" s="447" t="str">
        <f>IF('приложение 1.1 '!G179=2021,'приложение 1.1 '!D179,"-")</f>
        <v>-</v>
      </c>
      <c r="K177" s="447">
        <f>IF('приложение 1.1 '!G179=2022,'приложение 1.1 '!E179,"-")</f>
        <v>0</v>
      </c>
      <c r="L177" s="447">
        <f>IF('приложение 1.1 '!G179=2022,'приложение 1.1 '!D179,"-")</f>
        <v>0.56000000000000005</v>
      </c>
      <c r="M177" s="447">
        <f t="shared" si="57"/>
        <v>0</v>
      </c>
      <c r="N177" s="447">
        <f t="shared" si="58"/>
        <v>0.56000000000000005</v>
      </c>
      <c r="O177" s="447" t="str">
        <f t="shared" si="59"/>
        <v>-</v>
      </c>
      <c r="P177" s="447" t="str">
        <f t="shared" si="60"/>
        <v>-</v>
      </c>
      <c r="Q177" s="447" t="str">
        <f t="shared" si="61"/>
        <v>-</v>
      </c>
      <c r="R177" s="447" t="str">
        <f t="shared" si="62"/>
        <v>-</v>
      </c>
      <c r="S177" s="447" t="str">
        <f t="shared" si="63"/>
        <v>-</v>
      </c>
      <c r="T177" s="447" t="str">
        <f t="shared" si="64"/>
        <v>-</v>
      </c>
      <c r="U177" s="447" t="str">
        <f t="shared" si="65"/>
        <v>-</v>
      </c>
      <c r="V177" s="447" t="str">
        <f t="shared" si="66"/>
        <v>-</v>
      </c>
      <c r="W177" s="447">
        <f t="shared" si="67"/>
        <v>0</v>
      </c>
      <c r="X177" s="447">
        <f t="shared" si="68"/>
        <v>0.56000000000000005</v>
      </c>
      <c r="Y177" s="447">
        <f t="shared" si="69"/>
        <v>0</v>
      </c>
      <c r="Z177" s="464">
        <f t="shared" si="70"/>
        <v>0.56000000000000005</v>
      </c>
      <c r="AA177" s="472">
        <f>'приложение 1.1 '!H179</f>
        <v>1.4</v>
      </c>
      <c r="AB177" s="472" t="str">
        <f t="shared" si="71"/>
        <v>0</v>
      </c>
      <c r="AC177" s="472" t="str">
        <f t="shared" si="72"/>
        <v>0</v>
      </c>
      <c r="AD177" s="472" t="str">
        <f t="shared" si="73"/>
        <v>0</v>
      </c>
      <c r="AE177" s="472" t="str">
        <f t="shared" si="74"/>
        <v>0</v>
      </c>
      <c r="AF177" s="472" t="str">
        <f t="shared" si="75"/>
        <v>0</v>
      </c>
      <c r="AG177" s="472" t="str">
        <f t="shared" si="76"/>
        <v>0</v>
      </c>
      <c r="AH177" s="472" t="str">
        <f t="shared" si="77"/>
        <v>0</v>
      </c>
      <c r="AI177" s="472" t="str">
        <f t="shared" si="78"/>
        <v>0</v>
      </c>
      <c r="AJ177" s="472" t="str">
        <f t="shared" si="79"/>
        <v>-</v>
      </c>
      <c r="AK177" s="472" t="str">
        <f t="shared" si="80"/>
        <v>-</v>
      </c>
      <c r="AL177" s="472">
        <f>'приложение 1.1 '!X179</f>
        <v>0</v>
      </c>
      <c r="AM177" s="472">
        <f>'приложение 1.1 '!Y179</f>
        <v>0</v>
      </c>
      <c r="AN177" s="472">
        <f>'приложение 1.1 '!Z179</f>
        <v>0</v>
      </c>
      <c r="AO177" s="472">
        <f>'приложение 1.1 '!AA179</f>
        <v>1.4</v>
      </c>
      <c r="AP177" s="472"/>
      <c r="AQ177" s="472"/>
      <c r="AR177" s="472"/>
      <c r="AS177" s="472"/>
      <c r="AT177" s="472">
        <f>'приложение 1.1 '!W179</f>
        <v>0</v>
      </c>
      <c r="AU177" s="472">
        <f t="shared" si="81"/>
        <v>1.4</v>
      </c>
    </row>
    <row r="178" spans="1:47" s="53" customFormat="1" ht="31.5">
      <c r="A178" s="369" t="str">
        <f>'приложение 1.1 '!A180</f>
        <v>1.1.4.36</v>
      </c>
      <c r="B178" s="431" t="str">
        <f>'приложение 1.1 '!B180</f>
        <v>Реконструкция КЛ-10в от РП-111 до ТП-294  ЭСК-40</v>
      </c>
      <c r="C178" s="447" t="str">
        <f>IF('приложение 1.1 '!G180=2018,'приложение 1.1 '!E180,"-")</f>
        <v>-</v>
      </c>
      <c r="D178" s="447" t="str">
        <f>IF('приложение 1.1 '!G180=2018,'приложение 1.1 '!D180,"-")</f>
        <v>-</v>
      </c>
      <c r="E178" s="447" t="str">
        <f>IF('приложение 1.1 '!G180=2019,'приложение 1.1 '!E180,"-")</f>
        <v>-</v>
      </c>
      <c r="F178" s="447" t="str">
        <f>IF('приложение 1.1 '!G180=2019,'приложение 1.1 '!D180,"-")</f>
        <v>-</v>
      </c>
      <c r="G178" s="447" t="str">
        <f>IF('приложение 1.1 '!G180=2020,'приложение 1.1 '!E180,"-")</f>
        <v>-</v>
      </c>
      <c r="H178" s="447" t="str">
        <f>IF('приложение 1.1 '!G180=2020,'приложение 1.1 '!D180,"-")</f>
        <v>-</v>
      </c>
      <c r="I178" s="447" t="str">
        <f>IF('приложение 1.1 '!G180=2021,'приложение 1.1 '!E180,"-")</f>
        <v>-</v>
      </c>
      <c r="J178" s="447" t="str">
        <f>IF('приложение 1.1 '!G180=2021,'приложение 1.1 '!D180,"-")</f>
        <v>-</v>
      </c>
      <c r="K178" s="447">
        <f>IF('приложение 1.1 '!G180=2022,'приложение 1.1 '!E180,"-")</f>
        <v>0</v>
      </c>
      <c r="L178" s="447">
        <f>IF('приложение 1.1 '!G180=2022,'приложение 1.1 '!D180,"-")</f>
        <v>0.99299999999999999</v>
      </c>
      <c r="M178" s="447">
        <f t="shared" si="57"/>
        <v>0</v>
      </c>
      <c r="N178" s="447">
        <f t="shared" si="58"/>
        <v>0.99299999999999999</v>
      </c>
      <c r="O178" s="447" t="str">
        <f t="shared" si="59"/>
        <v>-</v>
      </c>
      <c r="P178" s="447" t="str">
        <f t="shared" si="60"/>
        <v>-</v>
      </c>
      <c r="Q178" s="447" t="str">
        <f t="shared" si="61"/>
        <v>-</v>
      </c>
      <c r="R178" s="447" t="str">
        <f t="shared" si="62"/>
        <v>-</v>
      </c>
      <c r="S178" s="447" t="str">
        <f t="shared" si="63"/>
        <v>-</v>
      </c>
      <c r="T178" s="447" t="str">
        <f t="shared" si="64"/>
        <v>-</v>
      </c>
      <c r="U178" s="447" t="str">
        <f t="shared" si="65"/>
        <v>-</v>
      </c>
      <c r="V178" s="447" t="str">
        <f t="shared" si="66"/>
        <v>-</v>
      </c>
      <c r="W178" s="447">
        <f t="shared" si="67"/>
        <v>0</v>
      </c>
      <c r="X178" s="447">
        <f t="shared" si="68"/>
        <v>0.99299999999999999</v>
      </c>
      <c r="Y178" s="447">
        <f t="shared" si="69"/>
        <v>0</v>
      </c>
      <c r="Z178" s="464">
        <f t="shared" si="70"/>
        <v>0.99299999999999999</v>
      </c>
      <c r="AA178" s="472">
        <f>'приложение 1.1 '!H180</f>
        <v>2.4824999999999999</v>
      </c>
      <c r="AB178" s="472" t="str">
        <f t="shared" si="71"/>
        <v>0</v>
      </c>
      <c r="AC178" s="472" t="str">
        <f t="shared" si="72"/>
        <v>0</v>
      </c>
      <c r="AD178" s="472" t="str">
        <f t="shared" si="73"/>
        <v>0</v>
      </c>
      <c r="AE178" s="472" t="str">
        <f t="shared" si="74"/>
        <v>0</v>
      </c>
      <c r="AF178" s="472" t="str">
        <f t="shared" si="75"/>
        <v>0</v>
      </c>
      <c r="AG178" s="472" t="str">
        <f t="shared" si="76"/>
        <v>0</v>
      </c>
      <c r="AH178" s="472" t="str">
        <f t="shared" si="77"/>
        <v>0</v>
      </c>
      <c r="AI178" s="472" t="str">
        <f t="shared" si="78"/>
        <v>0</v>
      </c>
      <c r="AJ178" s="472" t="str">
        <f t="shared" si="79"/>
        <v>-</v>
      </c>
      <c r="AK178" s="472" t="str">
        <f t="shared" si="80"/>
        <v>-</v>
      </c>
      <c r="AL178" s="472">
        <f>'приложение 1.1 '!X180</f>
        <v>0</v>
      </c>
      <c r="AM178" s="472">
        <f>'приложение 1.1 '!Y180</f>
        <v>0</v>
      </c>
      <c r="AN178" s="472">
        <f>'приложение 1.1 '!Z180</f>
        <v>0</v>
      </c>
      <c r="AO178" s="472">
        <f>'приложение 1.1 '!AA180</f>
        <v>2.4824999999999999</v>
      </c>
      <c r="AP178" s="472"/>
      <c r="AQ178" s="472"/>
      <c r="AR178" s="472"/>
      <c r="AS178" s="472"/>
      <c r="AT178" s="472">
        <f>'приложение 1.1 '!W180</f>
        <v>0</v>
      </c>
      <c r="AU178" s="472">
        <f t="shared" si="81"/>
        <v>2.4824999999999999</v>
      </c>
    </row>
    <row r="179" spans="1:47" s="53" customFormat="1" ht="31.5">
      <c r="A179" s="369" t="str">
        <f>'приложение 1.1 '!A181</f>
        <v>1.1.4.37</v>
      </c>
      <c r="B179" s="431" t="str">
        <f>'приложение 1.1 '!B181</f>
        <v>Реконструкция КЛ-10кВ от ТП-299  до ТП-297  эск-40</v>
      </c>
      <c r="C179" s="447" t="str">
        <f>IF('приложение 1.1 '!G181=2018,'приложение 1.1 '!E181,"-")</f>
        <v>-</v>
      </c>
      <c r="D179" s="447" t="str">
        <f>IF('приложение 1.1 '!G181=2018,'приложение 1.1 '!D181,"-")</f>
        <v>-</v>
      </c>
      <c r="E179" s="447" t="str">
        <f>IF('приложение 1.1 '!G181=2019,'приложение 1.1 '!E181,"-")</f>
        <v>-</v>
      </c>
      <c r="F179" s="447" t="str">
        <f>IF('приложение 1.1 '!G181=2019,'приложение 1.1 '!D181,"-")</f>
        <v>-</v>
      </c>
      <c r="G179" s="447" t="str">
        <f>IF('приложение 1.1 '!G181=2020,'приложение 1.1 '!E181,"-")</f>
        <v>-</v>
      </c>
      <c r="H179" s="447" t="str">
        <f>IF('приложение 1.1 '!G181=2020,'приложение 1.1 '!D181,"-")</f>
        <v>-</v>
      </c>
      <c r="I179" s="447" t="str">
        <f>IF('приложение 1.1 '!G181=2021,'приложение 1.1 '!E181,"-")</f>
        <v>-</v>
      </c>
      <c r="J179" s="447" t="str">
        <f>IF('приложение 1.1 '!G181=2021,'приложение 1.1 '!D181,"-")</f>
        <v>-</v>
      </c>
      <c r="K179" s="447">
        <f>IF('приложение 1.1 '!G181=2022,'приложение 1.1 '!E181,"-")</f>
        <v>0</v>
      </c>
      <c r="L179" s="447">
        <f>IF('приложение 1.1 '!G181=2022,'приложение 1.1 '!D181,"-")</f>
        <v>0.82</v>
      </c>
      <c r="M179" s="447">
        <f t="shared" si="57"/>
        <v>0</v>
      </c>
      <c r="N179" s="447">
        <f t="shared" si="58"/>
        <v>0.82</v>
      </c>
      <c r="O179" s="447" t="str">
        <f t="shared" si="59"/>
        <v>-</v>
      </c>
      <c r="P179" s="447" t="str">
        <f t="shared" si="60"/>
        <v>-</v>
      </c>
      <c r="Q179" s="447" t="str">
        <f t="shared" si="61"/>
        <v>-</v>
      </c>
      <c r="R179" s="447" t="str">
        <f t="shared" si="62"/>
        <v>-</v>
      </c>
      <c r="S179" s="447" t="str">
        <f t="shared" si="63"/>
        <v>-</v>
      </c>
      <c r="T179" s="447" t="str">
        <f t="shared" si="64"/>
        <v>-</v>
      </c>
      <c r="U179" s="447" t="str">
        <f t="shared" si="65"/>
        <v>-</v>
      </c>
      <c r="V179" s="447" t="str">
        <f t="shared" si="66"/>
        <v>-</v>
      </c>
      <c r="W179" s="447">
        <f t="shared" si="67"/>
        <v>0</v>
      </c>
      <c r="X179" s="447">
        <f t="shared" si="68"/>
        <v>0.82</v>
      </c>
      <c r="Y179" s="447">
        <f t="shared" si="69"/>
        <v>0</v>
      </c>
      <c r="Z179" s="464">
        <f t="shared" si="70"/>
        <v>0.82</v>
      </c>
      <c r="AA179" s="472">
        <f>'приложение 1.1 '!H181</f>
        <v>2.0499999999999998</v>
      </c>
      <c r="AB179" s="472" t="str">
        <f t="shared" si="71"/>
        <v>0</v>
      </c>
      <c r="AC179" s="472" t="str">
        <f t="shared" si="72"/>
        <v>0</v>
      </c>
      <c r="AD179" s="472" t="str">
        <f t="shared" si="73"/>
        <v>0</v>
      </c>
      <c r="AE179" s="472" t="str">
        <f t="shared" si="74"/>
        <v>0</v>
      </c>
      <c r="AF179" s="472" t="str">
        <f t="shared" si="75"/>
        <v>0</v>
      </c>
      <c r="AG179" s="472" t="str">
        <f t="shared" si="76"/>
        <v>0</v>
      </c>
      <c r="AH179" s="472" t="str">
        <f t="shared" si="77"/>
        <v>0</v>
      </c>
      <c r="AI179" s="472" t="str">
        <f t="shared" si="78"/>
        <v>0</v>
      </c>
      <c r="AJ179" s="472" t="str">
        <f t="shared" si="79"/>
        <v>-</v>
      </c>
      <c r="AK179" s="472" t="str">
        <f t="shared" si="80"/>
        <v>-</v>
      </c>
      <c r="AL179" s="472">
        <f>'приложение 1.1 '!X181</f>
        <v>0</v>
      </c>
      <c r="AM179" s="472">
        <f>'приложение 1.1 '!Y181</f>
        <v>0</v>
      </c>
      <c r="AN179" s="472">
        <f>'приложение 1.1 '!Z181</f>
        <v>0</v>
      </c>
      <c r="AO179" s="472">
        <f>'приложение 1.1 '!AA181</f>
        <v>2.0499999999999998</v>
      </c>
      <c r="AP179" s="472"/>
      <c r="AQ179" s="472"/>
      <c r="AR179" s="472"/>
      <c r="AS179" s="472"/>
      <c r="AT179" s="472">
        <f>'приложение 1.1 '!W181</f>
        <v>0</v>
      </c>
      <c r="AU179" s="472">
        <f t="shared" si="81"/>
        <v>2.0499999999999998</v>
      </c>
    </row>
    <row r="180" spans="1:47" s="53" customFormat="1" ht="31.5">
      <c r="A180" s="369" t="str">
        <f>'приложение 1.1 '!A182</f>
        <v>1.1.4.38</v>
      </c>
      <c r="B180" s="431" t="str">
        <f>'приложение 1.1 '!B182</f>
        <v>Реконструкция КЛ- 10 кВ ТП - 392ТП - 393 ЭСК № 49</v>
      </c>
      <c r="C180" s="447" t="str">
        <f>IF('приложение 1.1 '!G182=2018,'приложение 1.1 '!E182,"-")</f>
        <v>-</v>
      </c>
      <c r="D180" s="447" t="str">
        <f>IF('приложение 1.1 '!G182=2018,'приложение 1.1 '!D182,"-")</f>
        <v>-</v>
      </c>
      <c r="E180" s="447" t="str">
        <f>IF('приложение 1.1 '!G182=2019,'приложение 1.1 '!E182,"-")</f>
        <v>-</v>
      </c>
      <c r="F180" s="447" t="str">
        <f>IF('приложение 1.1 '!G182=2019,'приложение 1.1 '!D182,"-")</f>
        <v>-</v>
      </c>
      <c r="G180" s="447" t="str">
        <f>IF('приложение 1.1 '!G182=2020,'приложение 1.1 '!E182,"-")</f>
        <v>-</v>
      </c>
      <c r="H180" s="447" t="str">
        <f>IF('приложение 1.1 '!G182=2020,'приложение 1.1 '!D182,"-")</f>
        <v>-</v>
      </c>
      <c r="I180" s="447" t="str">
        <f>IF('приложение 1.1 '!G182=2021,'приложение 1.1 '!E182,"-")</f>
        <v>-</v>
      </c>
      <c r="J180" s="447" t="str">
        <f>IF('приложение 1.1 '!G182=2021,'приложение 1.1 '!D182,"-")</f>
        <v>-</v>
      </c>
      <c r="K180" s="447">
        <f>IF('приложение 1.1 '!G182=2022,'приложение 1.1 '!E182,"-")</f>
        <v>0</v>
      </c>
      <c r="L180" s="447">
        <f>IF('приложение 1.1 '!G182=2022,'приложение 1.1 '!D182,"-")</f>
        <v>0.56000000000000005</v>
      </c>
      <c r="M180" s="447">
        <f t="shared" si="57"/>
        <v>0</v>
      </c>
      <c r="N180" s="447">
        <f t="shared" si="58"/>
        <v>0.56000000000000005</v>
      </c>
      <c r="O180" s="447" t="str">
        <f t="shared" si="59"/>
        <v>-</v>
      </c>
      <c r="P180" s="447" t="str">
        <f t="shared" si="60"/>
        <v>-</v>
      </c>
      <c r="Q180" s="447" t="str">
        <f t="shared" si="61"/>
        <v>-</v>
      </c>
      <c r="R180" s="447" t="str">
        <f t="shared" si="62"/>
        <v>-</v>
      </c>
      <c r="S180" s="447" t="str">
        <f t="shared" si="63"/>
        <v>-</v>
      </c>
      <c r="T180" s="447" t="str">
        <f t="shared" si="64"/>
        <v>-</v>
      </c>
      <c r="U180" s="447" t="str">
        <f t="shared" si="65"/>
        <v>-</v>
      </c>
      <c r="V180" s="447" t="str">
        <f t="shared" si="66"/>
        <v>-</v>
      </c>
      <c r="W180" s="447">
        <f t="shared" si="67"/>
        <v>0</v>
      </c>
      <c r="X180" s="447">
        <f t="shared" si="68"/>
        <v>0.56000000000000005</v>
      </c>
      <c r="Y180" s="447">
        <f t="shared" si="69"/>
        <v>0</v>
      </c>
      <c r="Z180" s="464">
        <f t="shared" si="70"/>
        <v>0.56000000000000005</v>
      </c>
      <c r="AA180" s="472">
        <f>'приложение 1.1 '!H182</f>
        <v>1.4</v>
      </c>
      <c r="AB180" s="472" t="str">
        <f t="shared" si="71"/>
        <v>0</v>
      </c>
      <c r="AC180" s="472" t="str">
        <f t="shared" si="72"/>
        <v>0</v>
      </c>
      <c r="AD180" s="472" t="str">
        <f t="shared" si="73"/>
        <v>0</v>
      </c>
      <c r="AE180" s="472" t="str">
        <f t="shared" si="74"/>
        <v>0</v>
      </c>
      <c r="AF180" s="472" t="str">
        <f t="shared" si="75"/>
        <v>0</v>
      </c>
      <c r="AG180" s="472" t="str">
        <f t="shared" si="76"/>
        <v>0</v>
      </c>
      <c r="AH180" s="472" t="str">
        <f t="shared" si="77"/>
        <v>0</v>
      </c>
      <c r="AI180" s="472" t="str">
        <f t="shared" si="78"/>
        <v>0</v>
      </c>
      <c r="AJ180" s="472" t="str">
        <f t="shared" si="79"/>
        <v>-</v>
      </c>
      <c r="AK180" s="472" t="str">
        <f t="shared" si="80"/>
        <v>-</v>
      </c>
      <c r="AL180" s="472">
        <f>'приложение 1.1 '!X182</f>
        <v>0</v>
      </c>
      <c r="AM180" s="472">
        <f>'приложение 1.1 '!Y182</f>
        <v>0</v>
      </c>
      <c r="AN180" s="472">
        <f>'приложение 1.1 '!Z182</f>
        <v>0</v>
      </c>
      <c r="AO180" s="472">
        <f>'приложение 1.1 '!AA182</f>
        <v>1.4</v>
      </c>
      <c r="AP180" s="472"/>
      <c r="AQ180" s="472"/>
      <c r="AR180" s="472"/>
      <c r="AS180" s="472"/>
      <c r="AT180" s="472">
        <f>'приложение 1.1 '!W182</f>
        <v>0</v>
      </c>
      <c r="AU180" s="472">
        <f t="shared" si="81"/>
        <v>1.4</v>
      </c>
    </row>
    <row r="181" spans="1:47" s="53" customFormat="1" ht="31.5">
      <c r="A181" s="369" t="str">
        <f>'приложение 1.1 '!A183</f>
        <v>1.1.4.39</v>
      </c>
      <c r="B181" s="431" t="str">
        <f>'приложение 1.1 '!B183</f>
        <v>Реконструкция КЛ-10 кВ от РП-111  до ТП-298 ЭСК № 40</v>
      </c>
      <c r="C181" s="447" t="str">
        <f>IF('приложение 1.1 '!G183=2018,'приложение 1.1 '!E183,"-")</f>
        <v>-</v>
      </c>
      <c r="D181" s="447" t="str">
        <f>IF('приложение 1.1 '!G183=2018,'приложение 1.1 '!D183,"-")</f>
        <v>-</v>
      </c>
      <c r="E181" s="447" t="str">
        <f>IF('приложение 1.1 '!G183=2019,'приложение 1.1 '!E183,"-")</f>
        <v>-</v>
      </c>
      <c r="F181" s="447" t="str">
        <f>IF('приложение 1.1 '!G183=2019,'приложение 1.1 '!D183,"-")</f>
        <v>-</v>
      </c>
      <c r="G181" s="447" t="str">
        <f>IF('приложение 1.1 '!G183=2020,'приложение 1.1 '!E183,"-")</f>
        <v>-</v>
      </c>
      <c r="H181" s="447" t="str">
        <f>IF('приложение 1.1 '!G183=2020,'приложение 1.1 '!D183,"-")</f>
        <v>-</v>
      </c>
      <c r="I181" s="447">
        <f>IF('приложение 1.1 '!G183=2021,'приложение 1.1 '!E183,"-")</f>
        <v>0</v>
      </c>
      <c r="J181" s="447">
        <f>IF('приложение 1.1 '!G183=2021,'приложение 1.1 '!D183,"-")</f>
        <v>3.4356</v>
      </c>
      <c r="K181" s="447" t="str">
        <f>IF('приложение 1.1 '!G183=2022,'приложение 1.1 '!E183,"-")</f>
        <v>-</v>
      </c>
      <c r="L181" s="447" t="str">
        <f>IF('приложение 1.1 '!G183=2022,'приложение 1.1 '!D183,"-")</f>
        <v>-</v>
      </c>
      <c r="M181" s="447">
        <f t="shared" si="57"/>
        <v>0</v>
      </c>
      <c r="N181" s="447">
        <f t="shared" si="58"/>
        <v>3.4356</v>
      </c>
      <c r="O181" s="447" t="str">
        <f t="shared" si="59"/>
        <v>-</v>
      </c>
      <c r="P181" s="447" t="str">
        <f t="shared" si="60"/>
        <v>-</v>
      </c>
      <c r="Q181" s="447" t="str">
        <f t="shared" si="61"/>
        <v>-</v>
      </c>
      <c r="R181" s="447" t="str">
        <f t="shared" si="62"/>
        <v>-</v>
      </c>
      <c r="S181" s="447" t="str">
        <f t="shared" si="63"/>
        <v>-</v>
      </c>
      <c r="T181" s="447" t="str">
        <f t="shared" si="64"/>
        <v>-</v>
      </c>
      <c r="U181" s="447">
        <f t="shared" si="65"/>
        <v>0</v>
      </c>
      <c r="V181" s="447">
        <f t="shared" si="66"/>
        <v>3.4356</v>
      </c>
      <c r="W181" s="447" t="str">
        <f t="shared" si="67"/>
        <v>-</v>
      </c>
      <c r="X181" s="447" t="str">
        <f t="shared" si="68"/>
        <v>-</v>
      </c>
      <c r="Y181" s="447">
        <f t="shared" si="69"/>
        <v>0</v>
      </c>
      <c r="Z181" s="464">
        <f t="shared" si="70"/>
        <v>3.4356</v>
      </c>
      <c r="AA181" s="472">
        <f>'приложение 1.1 '!H183</f>
        <v>8.5890000000000004</v>
      </c>
      <c r="AB181" s="472" t="str">
        <f t="shared" si="71"/>
        <v>0</v>
      </c>
      <c r="AC181" s="472" t="str">
        <f t="shared" si="72"/>
        <v>0</v>
      </c>
      <c r="AD181" s="472" t="str">
        <f t="shared" si="73"/>
        <v>0</v>
      </c>
      <c r="AE181" s="472" t="str">
        <f t="shared" si="74"/>
        <v>0</v>
      </c>
      <c r="AF181" s="472" t="str">
        <f t="shared" si="75"/>
        <v>0</v>
      </c>
      <c r="AG181" s="472" t="str">
        <f t="shared" si="76"/>
        <v>0</v>
      </c>
      <c r="AH181" s="472" t="str">
        <f t="shared" si="77"/>
        <v>0</v>
      </c>
      <c r="AI181" s="472" t="str">
        <f t="shared" si="78"/>
        <v>0</v>
      </c>
      <c r="AJ181" s="472" t="str">
        <f t="shared" si="79"/>
        <v>-</v>
      </c>
      <c r="AK181" s="472" t="str">
        <f t="shared" si="80"/>
        <v>-</v>
      </c>
      <c r="AL181" s="472">
        <f>'приложение 1.1 '!X183</f>
        <v>0</v>
      </c>
      <c r="AM181" s="472">
        <f>'приложение 1.1 '!Y183</f>
        <v>0</v>
      </c>
      <c r="AN181" s="472">
        <f>'приложение 1.1 '!Z183</f>
        <v>8.5890000000000004</v>
      </c>
      <c r="AO181" s="472">
        <f>'приложение 1.1 '!AA183</f>
        <v>0</v>
      </c>
      <c r="AP181" s="472"/>
      <c r="AQ181" s="472"/>
      <c r="AR181" s="472"/>
      <c r="AS181" s="472"/>
      <c r="AT181" s="472">
        <f>'приложение 1.1 '!W183</f>
        <v>0</v>
      </c>
      <c r="AU181" s="472">
        <f t="shared" si="81"/>
        <v>8.5890000000000004</v>
      </c>
    </row>
    <row r="182" spans="1:47" s="53" customFormat="1" ht="31.5">
      <c r="A182" s="369" t="str">
        <f>'приложение 1.1 '!A184</f>
        <v>1.1.4.40</v>
      </c>
      <c r="B182" s="431" t="str">
        <f>'приложение 1.1 '!B184</f>
        <v>Реконструкция КЛ-10 кв от ТП295 -ТП - 296  ЭСК № 40</v>
      </c>
      <c r="C182" s="447" t="str">
        <f>IF('приложение 1.1 '!G184=2018,'приложение 1.1 '!E184,"-")</f>
        <v>-</v>
      </c>
      <c r="D182" s="447" t="str">
        <f>IF('приложение 1.1 '!G184=2018,'приложение 1.1 '!D184,"-")</f>
        <v>-</v>
      </c>
      <c r="E182" s="447" t="str">
        <f>IF('приложение 1.1 '!G184=2019,'приложение 1.1 '!E184,"-")</f>
        <v>-</v>
      </c>
      <c r="F182" s="447" t="str">
        <f>IF('приложение 1.1 '!G184=2019,'приложение 1.1 '!D184,"-")</f>
        <v>-</v>
      </c>
      <c r="G182" s="447" t="str">
        <f>IF('приложение 1.1 '!G184=2020,'приложение 1.1 '!E184,"-")</f>
        <v>-</v>
      </c>
      <c r="H182" s="447" t="str">
        <f>IF('приложение 1.1 '!G184=2020,'приложение 1.1 '!D184,"-")</f>
        <v>-</v>
      </c>
      <c r="I182" s="447">
        <f>IF('приложение 1.1 '!G184=2021,'приложение 1.1 '!E184,"-")</f>
        <v>0</v>
      </c>
      <c r="J182" s="447">
        <f>IF('приложение 1.1 '!G184=2021,'приложение 1.1 '!D184,"-")</f>
        <v>2.8</v>
      </c>
      <c r="K182" s="447" t="str">
        <f>IF('приложение 1.1 '!G184=2022,'приложение 1.1 '!E184,"-")</f>
        <v>-</v>
      </c>
      <c r="L182" s="447" t="str">
        <f>IF('приложение 1.1 '!G184=2022,'приложение 1.1 '!D184,"-")</f>
        <v>-</v>
      </c>
      <c r="M182" s="447">
        <f t="shared" si="57"/>
        <v>0</v>
      </c>
      <c r="N182" s="447">
        <f t="shared" si="58"/>
        <v>2.8</v>
      </c>
      <c r="O182" s="447" t="str">
        <f t="shared" si="59"/>
        <v>-</v>
      </c>
      <c r="P182" s="447" t="str">
        <f t="shared" si="60"/>
        <v>-</v>
      </c>
      <c r="Q182" s="447" t="str">
        <f t="shared" si="61"/>
        <v>-</v>
      </c>
      <c r="R182" s="447" t="str">
        <f t="shared" si="62"/>
        <v>-</v>
      </c>
      <c r="S182" s="447" t="str">
        <f t="shared" si="63"/>
        <v>-</v>
      </c>
      <c r="T182" s="447" t="str">
        <f t="shared" si="64"/>
        <v>-</v>
      </c>
      <c r="U182" s="447">
        <f t="shared" si="65"/>
        <v>0</v>
      </c>
      <c r="V182" s="447">
        <f t="shared" si="66"/>
        <v>2.8</v>
      </c>
      <c r="W182" s="447" t="str">
        <f t="shared" si="67"/>
        <v>-</v>
      </c>
      <c r="X182" s="447" t="str">
        <f t="shared" si="68"/>
        <v>-</v>
      </c>
      <c r="Y182" s="447">
        <f t="shared" si="69"/>
        <v>0</v>
      </c>
      <c r="Z182" s="464">
        <f t="shared" si="70"/>
        <v>2.8</v>
      </c>
      <c r="AA182" s="472">
        <f>'приложение 1.1 '!H184</f>
        <v>7</v>
      </c>
      <c r="AB182" s="472" t="str">
        <f t="shared" si="71"/>
        <v>0</v>
      </c>
      <c r="AC182" s="472" t="str">
        <f t="shared" si="72"/>
        <v>0</v>
      </c>
      <c r="AD182" s="472" t="str">
        <f t="shared" si="73"/>
        <v>0</v>
      </c>
      <c r="AE182" s="472" t="str">
        <f t="shared" si="74"/>
        <v>0</v>
      </c>
      <c r="AF182" s="472" t="str">
        <f t="shared" si="75"/>
        <v>0</v>
      </c>
      <c r="AG182" s="472" t="str">
        <f t="shared" si="76"/>
        <v>0</v>
      </c>
      <c r="AH182" s="472" t="str">
        <f t="shared" si="77"/>
        <v>0</v>
      </c>
      <c r="AI182" s="472" t="str">
        <f t="shared" si="78"/>
        <v>0</v>
      </c>
      <c r="AJ182" s="472" t="str">
        <f t="shared" si="79"/>
        <v>-</v>
      </c>
      <c r="AK182" s="472" t="str">
        <f t="shared" si="80"/>
        <v>-</v>
      </c>
      <c r="AL182" s="472">
        <f>'приложение 1.1 '!X184</f>
        <v>0</v>
      </c>
      <c r="AM182" s="472">
        <f>'приложение 1.1 '!Y184</f>
        <v>0</v>
      </c>
      <c r="AN182" s="472">
        <f>'приложение 1.1 '!Z184</f>
        <v>7</v>
      </c>
      <c r="AO182" s="472">
        <f>'приложение 1.1 '!AA184</f>
        <v>0</v>
      </c>
      <c r="AP182" s="472"/>
      <c r="AQ182" s="472"/>
      <c r="AR182" s="472"/>
      <c r="AS182" s="472"/>
      <c r="AT182" s="472">
        <f>'приложение 1.1 '!W184</f>
        <v>0</v>
      </c>
      <c r="AU182" s="472">
        <f t="shared" si="81"/>
        <v>7</v>
      </c>
    </row>
    <row r="183" spans="1:47" s="53" customFormat="1" ht="31.5">
      <c r="A183" s="369" t="str">
        <f>'приложение 1.1 '!A185</f>
        <v>1.1.4.41</v>
      </c>
      <c r="B183" s="431" t="str">
        <f>'приложение 1.1 '!B185</f>
        <v>Реконструкция КЛ-10 кв от ТП-406-ТП-407  ЭСК №49</v>
      </c>
      <c r="C183" s="447" t="str">
        <f>IF('приложение 1.1 '!G185=2018,'приложение 1.1 '!E185,"-")</f>
        <v>-</v>
      </c>
      <c r="D183" s="447" t="str">
        <f>IF('приложение 1.1 '!G185=2018,'приложение 1.1 '!D185,"-")</f>
        <v>-</v>
      </c>
      <c r="E183" s="447" t="str">
        <f>IF('приложение 1.1 '!G185=2019,'приложение 1.1 '!E185,"-")</f>
        <v>-</v>
      </c>
      <c r="F183" s="447" t="str">
        <f>IF('приложение 1.1 '!G185=2019,'приложение 1.1 '!D185,"-")</f>
        <v>-</v>
      </c>
      <c r="G183" s="447" t="str">
        <f>IF('приложение 1.1 '!G185=2020,'приложение 1.1 '!E185,"-")</f>
        <v>-</v>
      </c>
      <c r="H183" s="447" t="str">
        <f>IF('приложение 1.1 '!G185=2020,'приложение 1.1 '!D185,"-")</f>
        <v>-</v>
      </c>
      <c r="I183" s="447">
        <f>IF('приложение 1.1 '!G185=2021,'приложение 1.1 '!E185,"-")</f>
        <v>0</v>
      </c>
      <c r="J183" s="447">
        <f>IF('приложение 1.1 '!G185=2021,'приложение 1.1 '!D185,"-")</f>
        <v>0.26400000000000001</v>
      </c>
      <c r="K183" s="447" t="str">
        <f>IF('приложение 1.1 '!G185=2022,'приложение 1.1 '!E185,"-")</f>
        <v>-</v>
      </c>
      <c r="L183" s="447" t="str">
        <f>IF('приложение 1.1 '!G185=2022,'приложение 1.1 '!D185,"-")</f>
        <v>-</v>
      </c>
      <c r="M183" s="447">
        <f t="shared" si="57"/>
        <v>0</v>
      </c>
      <c r="N183" s="447">
        <f t="shared" si="58"/>
        <v>0.26400000000000001</v>
      </c>
      <c r="O183" s="447" t="str">
        <f t="shared" si="59"/>
        <v>-</v>
      </c>
      <c r="P183" s="447" t="str">
        <f t="shared" si="60"/>
        <v>-</v>
      </c>
      <c r="Q183" s="447" t="str">
        <f t="shared" si="61"/>
        <v>-</v>
      </c>
      <c r="R183" s="447" t="str">
        <f t="shared" si="62"/>
        <v>-</v>
      </c>
      <c r="S183" s="447" t="str">
        <f t="shared" si="63"/>
        <v>-</v>
      </c>
      <c r="T183" s="447" t="str">
        <f t="shared" si="64"/>
        <v>-</v>
      </c>
      <c r="U183" s="447">
        <f t="shared" si="65"/>
        <v>0</v>
      </c>
      <c r="V183" s="447">
        <f t="shared" si="66"/>
        <v>0.26400000000000001</v>
      </c>
      <c r="W183" s="447" t="str">
        <f t="shared" si="67"/>
        <v>-</v>
      </c>
      <c r="X183" s="447" t="str">
        <f t="shared" si="68"/>
        <v>-</v>
      </c>
      <c r="Y183" s="447">
        <f t="shared" si="69"/>
        <v>0</v>
      </c>
      <c r="Z183" s="464">
        <f t="shared" si="70"/>
        <v>0.26400000000000001</v>
      </c>
      <c r="AA183" s="472">
        <f>'приложение 1.1 '!H185</f>
        <v>0.66</v>
      </c>
      <c r="AB183" s="472" t="str">
        <f t="shared" si="71"/>
        <v>0</v>
      </c>
      <c r="AC183" s="472" t="str">
        <f t="shared" si="72"/>
        <v>0</v>
      </c>
      <c r="AD183" s="472" t="str">
        <f t="shared" si="73"/>
        <v>0</v>
      </c>
      <c r="AE183" s="472" t="str">
        <f t="shared" si="74"/>
        <v>0</v>
      </c>
      <c r="AF183" s="472" t="str">
        <f t="shared" si="75"/>
        <v>0</v>
      </c>
      <c r="AG183" s="472" t="str">
        <f t="shared" si="76"/>
        <v>0</v>
      </c>
      <c r="AH183" s="472" t="str">
        <f t="shared" si="77"/>
        <v>0</v>
      </c>
      <c r="AI183" s="472" t="str">
        <f t="shared" si="78"/>
        <v>0</v>
      </c>
      <c r="AJ183" s="472" t="str">
        <f t="shared" si="79"/>
        <v>-</v>
      </c>
      <c r="AK183" s="472" t="str">
        <f t="shared" si="80"/>
        <v>-</v>
      </c>
      <c r="AL183" s="472">
        <f>'приложение 1.1 '!X185</f>
        <v>0</v>
      </c>
      <c r="AM183" s="472">
        <f>'приложение 1.1 '!Y185</f>
        <v>0</v>
      </c>
      <c r="AN183" s="472">
        <f>'приложение 1.1 '!Z185</f>
        <v>0.66</v>
      </c>
      <c r="AO183" s="472">
        <f>'приложение 1.1 '!AA185</f>
        <v>0</v>
      </c>
      <c r="AP183" s="472"/>
      <c r="AQ183" s="472"/>
      <c r="AR183" s="472"/>
      <c r="AS183" s="472"/>
      <c r="AT183" s="472">
        <f>'приложение 1.1 '!W185</f>
        <v>0</v>
      </c>
      <c r="AU183" s="472">
        <f t="shared" si="81"/>
        <v>0.66</v>
      </c>
    </row>
    <row r="184" spans="1:47" s="53" customFormat="1" ht="31.5">
      <c r="A184" s="369" t="str">
        <f>'приложение 1.1 '!A186</f>
        <v>1.1.4.42</v>
      </c>
      <c r="B184" s="431" t="str">
        <f>'приложение 1.1 '!B186</f>
        <v>Реконструкция КЛ-10 кв ЦРП - ТП - 503  ЭСК № 24</v>
      </c>
      <c r="C184" s="447" t="str">
        <f>IF('приложение 1.1 '!G186=2018,'приложение 1.1 '!E186,"-")</f>
        <v>-</v>
      </c>
      <c r="D184" s="447" t="str">
        <f>IF('приложение 1.1 '!G186=2018,'приложение 1.1 '!D186,"-")</f>
        <v>-</v>
      </c>
      <c r="E184" s="447" t="str">
        <f>IF('приложение 1.1 '!G186=2019,'приложение 1.1 '!E186,"-")</f>
        <v>-</v>
      </c>
      <c r="F184" s="447" t="str">
        <f>IF('приложение 1.1 '!G186=2019,'приложение 1.1 '!D186,"-")</f>
        <v>-</v>
      </c>
      <c r="G184" s="447" t="str">
        <f>IF('приложение 1.1 '!G186=2020,'приложение 1.1 '!E186,"-")</f>
        <v>-</v>
      </c>
      <c r="H184" s="447" t="str">
        <f>IF('приложение 1.1 '!G186=2020,'приложение 1.1 '!D186,"-")</f>
        <v>-</v>
      </c>
      <c r="I184" s="447">
        <f>IF('приложение 1.1 '!G186=2021,'приложение 1.1 '!E186,"-")</f>
        <v>0</v>
      </c>
      <c r="J184" s="447">
        <f>IF('приложение 1.1 '!G186=2021,'приложение 1.1 '!D186,"-")</f>
        <v>0.25</v>
      </c>
      <c r="K184" s="447" t="str">
        <f>IF('приложение 1.1 '!G186=2022,'приложение 1.1 '!E186,"-")</f>
        <v>-</v>
      </c>
      <c r="L184" s="447" t="str">
        <f>IF('приложение 1.1 '!G186=2022,'приложение 1.1 '!D186,"-")</f>
        <v>-</v>
      </c>
      <c r="M184" s="447">
        <f t="shared" si="57"/>
        <v>0</v>
      </c>
      <c r="N184" s="447">
        <f t="shared" si="58"/>
        <v>0.25</v>
      </c>
      <c r="O184" s="447" t="str">
        <f t="shared" si="59"/>
        <v>-</v>
      </c>
      <c r="P184" s="447" t="str">
        <f t="shared" si="60"/>
        <v>-</v>
      </c>
      <c r="Q184" s="447" t="str">
        <f t="shared" si="61"/>
        <v>-</v>
      </c>
      <c r="R184" s="447" t="str">
        <f t="shared" si="62"/>
        <v>-</v>
      </c>
      <c r="S184" s="447" t="str">
        <f t="shared" si="63"/>
        <v>-</v>
      </c>
      <c r="T184" s="447" t="str">
        <f t="shared" si="64"/>
        <v>-</v>
      </c>
      <c r="U184" s="447">
        <f t="shared" si="65"/>
        <v>0</v>
      </c>
      <c r="V184" s="447">
        <f t="shared" si="66"/>
        <v>0.25</v>
      </c>
      <c r="W184" s="447" t="str">
        <f t="shared" si="67"/>
        <v>-</v>
      </c>
      <c r="X184" s="447" t="str">
        <f t="shared" si="68"/>
        <v>-</v>
      </c>
      <c r="Y184" s="447">
        <f t="shared" si="69"/>
        <v>0</v>
      </c>
      <c r="Z184" s="464">
        <f t="shared" si="70"/>
        <v>0.25</v>
      </c>
      <c r="AA184" s="472">
        <f>'приложение 1.1 '!H186</f>
        <v>0.625</v>
      </c>
      <c r="AB184" s="472" t="str">
        <f t="shared" si="71"/>
        <v>0</v>
      </c>
      <c r="AC184" s="472" t="str">
        <f t="shared" si="72"/>
        <v>0</v>
      </c>
      <c r="AD184" s="472" t="str">
        <f t="shared" si="73"/>
        <v>0</v>
      </c>
      <c r="AE184" s="472" t="str">
        <f t="shared" si="74"/>
        <v>0</v>
      </c>
      <c r="AF184" s="472" t="str">
        <f t="shared" si="75"/>
        <v>0</v>
      </c>
      <c r="AG184" s="472" t="str">
        <f t="shared" si="76"/>
        <v>0</v>
      </c>
      <c r="AH184" s="472" t="str">
        <f t="shared" si="77"/>
        <v>0</v>
      </c>
      <c r="AI184" s="472" t="str">
        <f t="shared" si="78"/>
        <v>0</v>
      </c>
      <c r="AJ184" s="472" t="str">
        <f t="shared" si="79"/>
        <v>-</v>
      </c>
      <c r="AK184" s="472" t="str">
        <f t="shared" si="80"/>
        <v>-</v>
      </c>
      <c r="AL184" s="472">
        <f>'приложение 1.1 '!X186</f>
        <v>0</v>
      </c>
      <c r="AM184" s="472">
        <f>'приложение 1.1 '!Y186</f>
        <v>0</v>
      </c>
      <c r="AN184" s="472">
        <f>'приложение 1.1 '!Z186</f>
        <v>0.625</v>
      </c>
      <c r="AO184" s="472">
        <f>'приложение 1.1 '!AA186</f>
        <v>0</v>
      </c>
      <c r="AP184" s="472"/>
      <c r="AQ184" s="472"/>
      <c r="AR184" s="472"/>
      <c r="AS184" s="472"/>
      <c r="AT184" s="472">
        <f>'приложение 1.1 '!W186</f>
        <v>0</v>
      </c>
      <c r="AU184" s="472">
        <f t="shared" si="81"/>
        <v>0.625</v>
      </c>
    </row>
    <row r="185" spans="1:47" s="53" customFormat="1" ht="31.5">
      <c r="A185" s="369" t="str">
        <f>'приложение 1.1 '!A187</f>
        <v>1.1.4.43</v>
      </c>
      <c r="B185" s="431" t="str">
        <f>'приложение 1.1 '!B187</f>
        <v>Реконструкция КЛ-10 кв ЦРП - ТП - 505  ЭСК № 24</v>
      </c>
      <c r="C185" s="447" t="str">
        <f>IF('приложение 1.1 '!G187=2018,'приложение 1.1 '!E187,"-")</f>
        <v>-</v>
      </c>
      <c r="D185" s="447" t="str">
        <f>IF('приложение 1.1 '!G187=2018,'приложение 1.1 '!D187,"-")</f>
        <v>-</v>
      </c>
      <c r="E185" s="447" t="str">
        <f>IF('приложение 1.1 '!G187=2019,'приложение 1.1 '!E187,"-")</f>
        <v>-</v>
      </c>
      <c r="F185" s="447" t="str">
        <f>IF('приложение 1.1 '!G187=2019,'приложение 1.1 '!D187,"-")</f>
        <v>-</v>
      </c>
      <c r="G185" s="447" t="str">
        <f>IF('приложение 1.1 '!G187=2020,'приложение 1.1 '!E187,"-")</f>
        <v>-</v>
      </c>
      <c r="H185" s="447" t="str">
        <f>IF('приложение 1.1 '!G187=2020,'приложение 1.1 '!D187,"-")</f>
        <v>-</v>
      </c>
      <c r="I185" s="447">
        <f>IF('приложение 1.1 '!G187=2021,'приложение 1.1 '!E187,"-")</f>
        <v>0</v>
      </c>
      <c r="J185" s="447">
        <f>IF('приложение 1.1 '!G187=2021,'приложение 1.1 '!D187,"-")</f>
        <v>0.89</v>
      </c>
      <c r="K185" s="447" t="str">
        <f>IF('приложение 1.1 '!G187=2022,'приложение 1.1 '!E187,"-")</f>
        <v>-</v>
      </c>
      <c r="L185" s="447" t="str">
        <f>IF('приложение 1.1 '!G187=2022,'приложение 1.1 '!D187,"-")</f>
        <v>-</v>
      </c>
      <c r="M185" s="447">
        <f t="shared" si="57"/>
        <v>0</v>
      </c>
      <c r="N185" s="447">
        <f t="shared" si="58"/>
        <v>0.89</v>
      </c>
      <c r="O185" s="447" t="str">
        <f t="shared" si="59"/>
        <v>-</v>
      </c>
      <c r="P185" s="447" t="str">
        <f t="shared" si="60"/>
        <v>-</v>
      </c>
      <c r="Q185" s="447" t="str">
        <f t="shared" si="61"/>
        <v>-</v>
      </c>
      <c r="R185" s="447" t="str">
        <f t="shared" si="62"/>
        <v>-</v>
      </c>
      <c r="S185" s="447" t="str">
        <f t="shared" si="63"/>
        <v>-</v>
      </c>
      <c r="T185" s="447" t="str">
        <f t="shared" si="64"/>
        <v>-</v>
      </c>
      <c r="U185" s="447">
        <f t="shared" si="65"/>
        <v>0</v>
      </c>
      <c r="V185" s="447">
        <f t="shared" si="66"/>
        <v>0.89</v>
      </c>
      <c r="W185" s="447" t="str">
        <f t="shared" si="67"/>
        <v>-</v>
      </c>
      <c r="X185" s="447" t="str">
        <f t="shared" si="68"/>
        <v>-</v>
      </c>
      <c r="Y185" s="447">
        <f t="shared" si="69"/>
        <v>0</v>
      </c>
      <c r="Z185" s="464">
        <f t="shared" si="70"/>
        <v>0.89</v>
      </c>
      <c r="AA185" s="472">
        <f>'приложение 1.1 '!H187</f>
        <v>2.2250000000000001</v>
      </c>
      <c r="AB185" s="472" t="str">
        <f t="shared" si="71"/>
        <v>0</v>
      </c>
      <c r="AC185" s="472" t="str">
        <f t="shared" si="72"/>
        <v>0</v>
      </c>
      <c r="AD185" s="472" t="str">
        <f t="shared" si="73"/>
        <v>0</v>
      </c>
      <c r="AE185" s="472" t="str">
        <f t="shared" si="74"/>
        <v>0</v>
      </c>
      <c r="AF185" s="472" t="str">
        <f t="shared" si="75"/>
        <v>0</v>
      </c>
      <c r="AG185" s="472" t="str">
        <f t="shared" si="76"/>
        <v>0</v>
      </c>
      <c r="AH185" s="472" t="str">
        <f t="shared" si="77"/>
        <v>0</v>
      </c>
      <c r="AI185" s="472" t="str">
        <f t="shared" si="78"/>
        <v>0</v>
      </c>
      <c r="AJ185" s="472" t="str">
        <f t="shared" si="79"/>
        <v>-</v>
      </c>
      <c r="AK185" s="472" t="str">
        <f t="shared" si="80"/>
        <v>-</v>
      </c>
      <c r="AL185" s="472">
        <f>'приложение 1.1 '!X187</f>
        <v>0</v>
      </c>
      <c r="AM185" s="472">
        <f>'приложение 1.1 '!Y187</f>
        <v>0</v>
      </c>
      <c r="AN185" s="472">
        <f>'приложение 1.1 '!Z187</f>
        <v>2.2250000000000001</v>
      </c>
      <c r="AO185" s="472">
        <f>'приложение 1.1 '!AA187</f>
        <v>0</v>
      </c>
      <c r="AP185" s="472"/>
      <c r="AQ185" s="472"/>
      <c r="AR185" s="472"/>
      <c r="AS185" s="472"/>
      <c r="AT185" s="472">
        <f>'приложение 1.1 '!W187</f>
        <v>0</v>
      </c>
      <c r="AU185" s="472">
        <f t="shared" si="81"/>
        <v>2.2250000000000001</v>
      </c>
    </row>
    <row r="186" spans="1:47" s="53" customFormat="1" ht="31.5">
      <c r="A186" s="369" t="str">
        <f>'приложение 1.1 '!A188</f>
        <v>1.1.4.44</v>
      </c>
      <c r="B186" s="431" t="str">
        <f>'приложение 1.1 '!B188</f>
        <v>Реконструкция КЛ-10 кв ТП - 505 с РП -133  1   ЭСК № 24</v>
      </c>
      <c r="C186" s="447" t="str">
        <f>IF('приложение 1.1 '!G188=2018,'приложение 1.1 '!E188,"-")</f>
        <v>-</v>
      </c>
      <c r="D186" s="447" t="str">
        <f>IF('приложение 1.1 '!G188=2018,'приложение 1.1 '!D188,"-")</f>
        <v>-</v>
      </c>
      <c r="E186" s="447" t="str">
        <f>IF('приложение 1.1 '!G188=2019,'приложение 1.1 '!E188,"-")</f>
        <v>-</v>
      </c>
      <c r="F186" s="447" t="str">
        <f>IF('приложение 1.1 '!G188=2019,'приложение 1.1 '!D188,"-")</f>
        <v>-</v>
      </c>
      <c r="G186" s="447" t="str">
        <f>IF('приложение 1.1 '!G188=2020,'приложение 1.1 '!E188,"-")</f>
        <v>-</v>
      </c>
      <c r="H186" s="447" t="str">
        <f>IF('приложение 1.1 '!G188=2020,'приложение 1.1 '!D188,"-")</f>
        <v>-</v>
      </c>
      <c r="I186" s="447">
        <f>IF('приложение 1.1 '!G188=2021,'приложение 1.1 '!E188,"-")</f>
        <v>0</v>
      </c>
      <c r="J186" s="447">
        <f>IF('приложение 1.1 '!G188=2021,'приложение 1.1 '!D188,"-")</f>
        <v>0.28000000000000003</v>
      </c>
      <c r="K186" s="447" t="str">
        <f>IF('приложение 1.1 '!G188=2022,'приложение 1.1 '!E188,"-")</f>
        <v>-</v>
      </c>
      <c r="L186" s="447" t="str">
        <f>IF('приложение 1.1 '!G188=2022,'приложение 1.1 '!D188,"-")</f>
        <v>-</v>
      </c>
      <c r="M186" s="447">
        <f t="shared" si="57"/>
        <v>0</v>
      </c>
      <c r="N186" s="447">
        <f t="shared" si="58"/>
        <v>0.28000000000000003</v>
      </c>
      <c r="O186" s="447" t="str">
        <f t="shared" si="59"/>
        <v>-</v>
      </c>
      <c r="P186" s="447" t="str">
        <f t="shared" si="60"/>
        <v>-</v>
      </c>
      <c r="Q186" s="447" t="str">
        <f t="shared" si="61"/>
        <v>-</v>
      </c>
      <c r="R186" s="447" t="str">
        <f t="shared" si="62"/>
        <v>-</v>
      </c>
      <c r="S186" s="447" t="str">
        <f t="shared" si="63"/>
        <v>-</v>
      </c>
      <c r="T186" s="447" t="str">
        <f t="shared" si="64"/>
        <v>-</v>
      </c>
      <c r="U186" s="447">
        <f t="shared" si="65"/>
        <v>0</v>
      </c>
      <c r="V186" s="447">
        <f t="shared" si="66"/>
        <v>0.28000000000000003</v>
      </c>
      <c r="W186" s="447" t="str">
        <f t="shared" si="67"/>
        <v>-</v>
      </c>
      <c r="X186" s="447" t="str">
        <f t="shared" si="68"/>
        <v>-</v>
      </c>
      <c r="Y186" s="447">
        <f t="shared" si="69"/>
        <v>0</v>
      </c>
      <c r="Z186" s="464">
        <f t="shared" si="70"/>
        <v>0.28000000000000003</v>
      </c>
      <c r="AA186" s="472">
        <f>'приложение 1.1 '!H188</f>
        <v>0.7</v>
      </c>
      <c r="AB186" s="472" t="str">
        <f t="shared" si="71"/>
        <v>0</v>
      </c>
      <c r="AC186" s="472" t="str">
        <f t="shared" si="72"/>
        <v>0</v>
      </c>
      <c r="AD186" s="472" t="str">
        <f t="shared" si="73"/>
        <v>0</v>
      </c>
      <c r="AE186" s="472" t="str">
        <f t="shared" si="74"/>
        <v>0</v>
      </c>
      <c r="AF186" s="472" t="str">
        <f t="shared" si="75"/>
        <v>0</v>
      </c>
      <c r="AG186" s="472" t="str">
        <f t="shared" si="76"/>
        <v>0</v>
      </c>
      <c r="AH186" s="472" t="str">
        <f t="shared" si="77"/>
        <v>0</v>
      </c>
      <c r="AI186" s="472" t="str">
        <f t="shared" si="78"/>
        <v>0</v>
      </c>
      <c r="AJ186" s="472" t="str">
        <f t="shared" si="79"/>
        <v>-</v>
      </c>
      <c r="AK186" s="472" t="str">
        <f t="shared" si="80"/>
        <v>-</v>
      </c>
      <c r="AL186" s="472">
        <f>'приложение 1.1 '!X188</f>
        <v>0</v>
      </c>
      <c r="AM186" s="472">
        <f>'приложение 1.1 '!Y188</f>
        <v>0</v>
      </c>
      <c r="AN186" s="472">
        <f>'приложение 1.1 '!Z188</f>
        <v>0.7</v>
      </c>
      <c r="AO186" s="472">
        <f>'приложение 1.1 '!AA188</f>
        <v>0</v>
      </c>
      <c r="AP186" s="472"/>
      <c r="AQ186" s="472"/>
      <c r="AR186" s="472"/>
      <c r="AS186" s="472"/>
      <c r="AT186" s="472">
        <f>'приложение 1.1 '!W188</f>
        <v>0</v>
      </c>
      <c r="AU186" s="472">
        <f t="shared" si="81"/>
        <v>0.7</v>
      </c>
    </row>
    <row r="187" spans="1:47" s="53" customFormat="1">
      <c r="A187" s="369" t="str">
        <f>'приложение 1.1 '!A189</f>
        <v>1.1.4.45</v>
      </c>
      <c r="B187" s="431" t="str">
        <f>'приложение 1.1 '!B189</f>
        <v>Реконструкция КЛ-10кв  ТП-299  ТП-300</v>
      </c>
      <c r="C187" s="447" t="str">
        <f>IF('приложение 1.1 '!G189=2018,'приложение 1.1 '!E189,"-")</f>
        <v>-</v>
      </c>
      <c r="D187" s="447" t="str">
        <f>IF('приложение 1.1 '!G189=2018,'приложение 1.1 '!D189,"-")</f>
        <v>-</v>
      </c>
      <c r="E187" s="447" t="str">
        <f>IF('приложение 1.1 '!G189=2019,'приложение 1.1 '!E189,"-")</f>
        <v>-</v>
      </c>
      <c r="F187" s="447" t="str">
        <f>IF('приложение 1.1 '!G189=2019,'приложение 1.1 '!D189,"-")</f>
        <v>-</v>
      </c>
      <c r="G187" s="447" t="str">
        <f>IF('приложение 1.1 '!G189=2020,'приложение 1.1 '!E189,"-")</f>
        <v>-</v>
      </c>
      <c r="H187" s="447" t="str">
        <f>IF('приложение 1.1 '!G189=2020,'приложение 1.1 '!D189,"-")</f>
        <v>-</v>
      </c>
      <c r="I187" s="447">
        <f>IF('приложение 1.1 '!G189=2021,'приложение 1.1 '!E189,"-")</f>
        <v>0</v>
      </c>
      <c r="J187" s="447">
        <f>IF('приложение 1.1 '!G189=2021,'приложение 1.1 '!D189,"-")</f>
        <v>0.1656</v>
      </c>
      <c r="K187" s="447" t="str">
        <f>IF('приложение 1.1 '!G189=2022,'приложение 1.1 '!E189,"-")</f>
        <v>-</v>
      </c>
      <c r="L187" s="447" t="str">
        <f>IF('приложение 1.1 '!G189=2022,'приложение 1.1 '!D189,"-")</f>
        <v>-</v>
      </c>
      <c r="M187" s="447">
        <f t="shared" si="57"/>
        <v>0</v>
      </c>
      <c r="N187" s="447">
        <f t="shared" si="58"/>
        <v>0.1656</v>
      </c>
      <c r="O187" s="447" t="str">
        <f t="shared" si="59"/>
        <v>-</v>
      </c>
      <c r="P187" s="447" t="str">
        <f t="shared" si="60"/>
        <v>-</v>
      </c>
      <c r="Q187" s="447" t="str">
        <f t="shared" si="61"/>
        <v>-</v>
      </c>
      <c r="R187" s="447" t="str">
        <f t="shared" si="62"/>
        <v>-</v>
      </c>
      <c r="S187" s="447" t="str">
        <f t="shared" si="63"/>
        <v>-</v>
      </c>
      <c r="T187" s="447" t="str">
        <f t="shared" si="64"/>
        <v>-</v>
      </c>
      <c r="U187" s="447">
        <f t="shared" si="65"/>
        <v>0</v>
      </c>
      <c r="V187" s="447">
        <f t="shared" si="66"/>
        <v>0.1656</v>
      </c>
      <c r="W187" s="447" t="str">
        <f t="shared" si="67"/>
        <v>-</v>
      </c>
      <c r="X187" s="447" t="str">
        <f t="shared" si="68"/>
        <v>-</v>
      </c>
      <c r="Y187" s="447">
        <f t="shared" si="69"/>
        <v>0</v>
      </c>
      <c r="Z187" s="464">
        <f t="shared" si="70"/>
        <v>0.1656</v>
      </c>
      <c r="AA187" s="472">
        <f>'приложение 1.1 '!H189</f>
        <v>0.41399999999999998</v>
      </c>
      <c r="AB187" s="472" t="str">
        <f t="shared" si="71"/>
        <v>0</v>
      </c>
      <c r="AC187" s="472" t="str">
        <f t="shared" si="72"/>
        <v>0</v>
      </c>
      <c r="AD187" s="472" t="str">
        <f t="shared" si="73"/>
        <v>0</v>
      </c>
      <c r="AE187" s="472" t="str">
        <f t="shared" si="74"/>
        <v>0</v>
      </c>
      <c r="AF187" s="472" t="str">
        <f t="shared" si="75"/>
        <v>0</v>
      </c>
      <c r="AG187" s="472" t="str">
        <f t="shared" si="76"/>
        <v>0</v>
      </c>
      <c r="AH187" s="472" t="str">
        <f t="shared" si="77"/>
        <v>0</v>
      </c>
      <c r="AI187" s="472" t="str">
        <f t="shared" si="78"/>
        <v>0</v>
      </c>
      <c r="AJ187" s="472" t="str">
        <f t="shared" si="79"/>
        <v>-</v>
      </c>
      <c r="AK187" s="472" t="str">
        <f t="shared" si="80"/>
        <v>-</v>
      </c>
      <c r="AL187" s="472">
        <f>'приложение 1.1 '!X189</f>
        <v>0</v>
      </c>
      <c r="AM187" s="472">
        <f>'приложение 1.1 '!Y189</f>
        <v>0</v>
      </c>
      <c r="AN187" s="472">
        <f>'приложение 1.1 '!Z189</f>
        <v>0.41399999999999998</v>
      </c>
      <c r="AO187" s="472">
        <f>'приложение 1.1 '!AA189</f>
        <v>0</v>
      </c>
      <c r="AP187" s="472"/>
      <c r="AQ187" s="472"/>
      <c r="AR187" s="472"/>
      <c r="AS187" s="472"/>
      <c r="AT187" s="472">
        <f>'приложение 1.1 '!W189</f>
        <v>0</v>
      </c>
      <c r="AU187" s="472">
        <f t="shared" si="81"/>
        <v>0.41399999999999998</v>
      </c>
    </row>
    <row r="188" spans="1:47" s="53" customFormat="1" ht="31.5">
      <c r="A188" s="369" t="str">
        <f>'приложение 1.1 '!A190</f>
        <v>1.1.4.46</v>
      </c>
      <c r="B188" s="431" t="str">
        <f>'приложение 1.1 '!B190</f>
        <v>Реконструкция КЛ-6кв ф.1-10(ПС-П-2 яч.22) ВЛ-6кв ТП-212</v>
      </c>
      <c r="C188" s="447" t="str">
        <f>IF('приложение 1.1 '!G190=2018,'приложение 1.1 '!E190,"-")</f>
        <v>-</v>
      </c>
      <c r="D188" s="447" t="str">
        <f>IF('приложение 1.1 '!G190=2018,'приложение 1.1 '!D190,"-")</f>
        <v>-</v>
      </c>
      <c r="E188" s="447" t="str">
        <f>IF('приложение 1.1 '!G190=2019,'приложение 1.1 '!E190,"-")</f>
        <v>-</v>
      </c>
      <c r="F188" s="447" t="str">
        <f>IF('приложение 1.1 '!G190=2019,'приложение 1.1 '!D190,"-")</f>
        <v>-</v>
      </c>
      <c r="G188" s="447" t="str">
        <f>IF('приложение 1.1 '!G190=2020,'приложение 1.1 '!E190,"-")</f>
        <v>-</v>
      </c>
      <c r="H188" s="447" t="str">
        <f>IF('приложение 1.1 '!G190=2020,'приложение 1.1 '!D190,"-")</f>
        <v>-</v>
      </c>
      <c r="I188" s="447">
        <f>IF('приложение 1.1 '!G190=2021,'приложение 1.1 '!E190,"-")</f>
        <v>0</v>
      </c>
      <c r="J188" s="447">
        <f>IF('приложение 1.1 '!G190=2021,'приложение 1.1 '!D190,"-")</f>
        <v>0.55000000000000004</v>
      </c>
      <c r="K188" s="447" t="str">
        <f>IF('приложение 1.1 '!G190=2022,'приложение 1.1 '!E190,"-")</f>
        <v>-</v>
      </c>
      <c r="L188" s="447" t="str">
        <f>IF('приложение 1.1 '!G190=2022,'приложение 1.1 '!D190,"-")</f>
        <v>-</v>
      </c>
      <c r="M188" s="447">
        <f t="shared" si="57"/>
        <v>0</v>
      </c>
      <c r="N188" s="447">
        <f t="shared" si="58"/>
        <v>0.55000000000000004</v>
      </c>
      <c r="O188" s="447" t="str">
        <f t="shared" si="59"/>
        <v>-</v>
      </c>
      <c r="P188" s="447" t="str">
        <f t="shared" si="60"/>
        <v>-</v>
      </c>
      <c r="Q188" s="447" t="str">
        <f t="shared" si="61"/>
        <v>-</v>
      </c>
      <c r="R188" s="447" t="str">
        <f t="shared" si="62"/>
        <v>-</v>
      </c>
      <c r="S188" s="447" t="str">
        <f t="shared" si="63"/>
        <v>-</v>
      </c>
      <c r="T188" s="447" t="str">
        <f t="shared" si="64"/>
        <v>-</v>
      </c>
      <c r="U188" s="447">
        <f t="shared" si="65"/>
        <v>0</v>
      </c>
      <c r="V188" s="447">
        <f t="shared" si="66"/>
        <v>0.55000000000000004</v>
      </c>
      <c r="W188" s="447" t="str">
        <f t="shared" si="67"/>
        <v>-</v>
      </c>
      <c r="X188" s="447" t="str">
        <f t="shared" si="68"/>
        <v>-</v>
      </c>
      <c r="Y188" s="447">
        <f t="shared" si="69"/>
        <v>0</v>
      </c>
      <c r="Z188" s="464">
        <f t="shared" si="70"/>
        <v>0.55000000000000004</v>
      </c>
      <c r="AA188" s="472">
        <f>'приложение 1.1 '!H190</f>
        <v>0.13750000000000001</v>
      </c>
      <c r="AB188" s="472" t="str">
        <f t="shared" si="71"/>
        <v>0</v>
      </c>
      <c r="AC188" s="472" t="str">
        <f t="shared" si="72"/>
        <v>0</v>
      </c>
      <c r="AD188" s="472" t="str">
        <f t="shared" si="73"/>
        <v>0</v>
      </c>
      <c r="AE188" s="472" t="str">
        <f t="shared" si="74"/>
        <v>0</v>
      </c>
      <c r="AF188" s="472" t="str">
        <f t="shared" si="75"/>
        <v>0</v>
      </c>
      <c r="AG188" s="472" t="str">
        <f t="shared" si="76"/>
        <v>0</v>
      </c>
      <c r="AH188" s="472" t="str">
        <f t="shared" si="77"/>
        <v>0</v>
      </c>
      <c r="AI188" s="472" t="str">
        <f t="shared" si="78"/>
        <v>0</v>
      </c>
      <c r="AJ188" s="472" t="str">
        <f t="shared" si="79"/>
        <v>-</v>
      </c>
      <c r="AK188" s="472" t="str">
        <f t="shared" si="80"/>
        <v>-</v>
      </c>
      <c r="AL188" s="472">
        <f>'приложение 1.1 '!X190</f>
        <v>0</v>
      </c>
      <c r="AM188" s="472">
        <f>'приложение 1.1 '!Y190</f>
        <v>0</v>
      </c>
      <c r="AN188" s="472">
        <f>'приложение 1.1 '!Z190</f>
        <v>0.13750000000000001</v>
      </c>
      <c r="AO188" s="472">
        <f>'приложение 1.1 '!AA190</f>
        <v>0</v>
      </c>
      <c r="AP188" s="472"/>
      <c r="AQ188" s="472"/>
      <c r="AR188" s="472"/>
      <c r="AS188" s="472"/>
      <c r="AT188" s="472">
        <f>'приложение 1.1 '!W190</f>
        <v>0</v>
      </c>
      <c r="AU188" s="472">
        <f t="shared" si="81"/>
        <v>0.13750000000000001</v>
      </c>
    </row>
    <row r="189" spans="1:47" s="53" customFormat="1">
      <c r="A189" s="369" t="str">
        <f>'приложение 1.1 '!A191</f>
        <v>1.1.5.</v>
      </c>
      <c r="B189" s="431" t="str">
        <f>'приложение 1.1 '!B191</f>
        <v>Кабельные линии 0,4кВ</v>
      </c>
      <c r="C189" s="447" t="str">
        <f>IF('приложение 1.1 '!G191=2018,'приложение 1.1 '!E191,"-")</f>
        <v>-</v>
      </c>
      <c r="D189" s="447" t="str">
        <f>IF('приложение 1.1 '!G191=2018,'приложение 1.1 '!D191,"-")</f>
        <v>-</v>
      </c>
      <c r="E189" s="447" t="str">
        <f>IF('приложение 1.1 '!G191=2019,'приложение 1.1 '!E191,"-")</f>
        <v>-</v>
      </c>
      <c r="F189" s="447" t="str">
        <f>IF('приложение 1.1 '!G191=2019,'приложение 1.1 '!D191,"-")</f>
        <v>-</v>
      </c>
      <c r="G189" s="447" t="str">
        <f>IF('приложение 1.1 '!G191=2020,'приложение 1.1 '!E191,"-")</f>
        <v>-</v>
      </c>
      <c r="H189" s="447" t="str">
        <f>IF('приложение 1.1 '!G191=2020,'приложение 1.1 '!D191,"-")</f>
        <v>-</v>
      </c>
      <c r="I189" s="447" t="str">
        <f>IF('приложение 1.1 '!G191=2021,'приложение 1.1 '!E191,"-")</f>
        <v>-</v>
      </c>
      <c r="J189" s="447" t="str">
        <f>IF('приложение 1.1 '!G191=2021,'приложение 1.1 '!D191,"-")</f>
        <v>-</v>
      </c>
      <c r="K189" s="447" t="str">
        <f>IF('приложение 1.1 '!G191=2022,'приложение 1.1 '!E191,"-")</f>
        <v>-</v>
      </c>
      <c r="L189" s="447" t="str">
        <f>IF('приложение 1.1 '!G191=2022,'приложение 1.1 '!D191,"-")</f>
        <v>-</v>
      </c>
      <c r="M189" s="447">
        <f t="shared" si="57"/>
        <v>0</v>
      </c>
      <c r="N189" s="447">
        <f t="shared" si="58"/>
        <v>0</v>
      </c>
      <c r="O189" s="447" t="str">
        <f t="shared" si="59"/>
        <v>-</v>
      </c>
      <c r="P189" s="447" t="str">
        <f t="shared" si="60"/>
        <v>-</v>
      </c>
      <c r="Q189" s="447" t="str">
        <f t="shared" si="61"/>
        <v>-</v>
      </c>
      <c r="R189" s="447" t="str">
        <f t="shared" si="62"/>
        <v>-</v>
      </c>
      <c r="S189" s="447" t="str">
        <f t="shared" si="63"/>
        <v>-</v>
      </c>
      <c r="T189" s="447" t="str">
        <f t="shared" si="64"/>
        <v>-</v>
      </c>
      <c r="U189" s="447" t="str">
        <f t="shared" si="65"/>
        <v>-</v>
      </c>
      <c r="V189" s="447" t="str">
        <f t="shared" si="66"/>
        <v>-</v>
      </c>
      <c r="W189" s="447" t="str">
        <f t="shared" si="67"/>
        <v>-</v>
      </c>
      <c r="X189" s="447" t="str">
        <f t="shared" si="68"/>
        <v>-</v>
      </c>
      <c r="Y189" s="447">
        <f t="shared" si="69"/>
        <v>0</v>
      </c>
      <c r="Z189" s="464">
        <f t="shared" si="70"/>
        <v>0</v>
      </c>
      <c r="AA189" s="472">
        <f>'приложение 1.1 '!H191</f>
        <v>0</v>
      </c>
      <c r="AB189" s="472" t="str">
        <f t="shared" si="71"/>
        <v>0</v>
      </c>
      <c r="AC189" s="472" t="str">
        <f t="shared" si="72"/>
        <v>0</v>
      </c>
      <c r="AD189" s="472" t="str">
        <f t="shared" si="73"/>
        <v>0</v>
      </c>
      <c r="AE189" s="472" t="str">
        <f t="shared" si="74"/>
        <v>0</v>
      </c>
      <c r="AF189" s="472" t="str">
        <f t="shared" si="75"/>
        <v>0</v>
      </c>
      <c r="AG189" s="472" t="str">
        <f t="shared" si="76"/>
        <v>0</v>
      </c>
      <c r="AH189" s="472" t="str">
        <f t="shared" si="77"/>
        <v>0</v>
      </c>
      <c r="AI189" s="472" t="str">
        <f t="shared" si="78"/>
        <v>0</v>
      </c>
      <c r="AJ189" s="472" t="str">
        <f t="shared" si="79"/>
        <v>-</v>
      </c>
      <c r="AK189" s="472" t="str">
        <f t="shared" si="80"/>
        <v>-</v>
      </c>
      <c r="AL189" s="472">
        <f>'приложение 1.1 '!X191</f>
        <v>0</v>
      </c>
      <c r="AM189" s="472">
        <f>'приложение 1.1 '!Y191</f>
        <v>0</v>
      </c>
      <c r="AN189" s="472">
        <f>'приложение 1.1 '!Z191</f>
        <v>0</v>
      </c>
      <c r="AO189" s="472">
        <f>'приложение 1.1 '!AA191</f>
        <v>0</v>
      </c>
      <c r="AP189" s="472"/>
      <c r="AQ189" s="472"/>
      <c r="AR189" s="472"/>
      <c r="AS189" s="472"/>
      <c r="AT189" s="472">
        <f>'приложение 1.1 '!W191</f>
        <v>0</v>
      </c>
      <c r="AU189" s="472">
        <f t="shared" si="81"/>
        <v>0</v>
      </c>
    </row>
    <row r="190" spans="1:47" s="53" customFormat="1" ht="31.5">
      <c r="A190" s="369" t="str">
        <f>'приложение 1.1 '!A192</f>
        <v>1.1.5.1</v>
      </c>
      <c r="B190" s="431" t="str">
        <f>'приложение 1.1 '!B192</f>
        <v>Реконструкция КЛ-0,4 кВ РП-113 - ул. Майская, 5</v>
      </c>
      <c r="C190" s="447" t="str">
        <f>IF('приложение 1.1 '!G192=2018,'приложение 1.1 '!E192,"-")</f>
        <v>-</v>
      </c>
      <c r="D190" s="447" t="str">
        <f>IF('приложение 1.1 '!G192=2018,'приложение 1.1 '!D192,"-")</f>
        <v>-</v>
      </c>
      <c r="E190" s="447" t="str">
        <f>IF('приложение 1.1 '!G192=2019,'приложение 1.1 '!E192,"-")</f>
        <v>-</v>
      </c>
      <c r="F190" s="447" t="str">
        <f>IF('приложение 1.1 '!G192=2019,'приложение 1.1 '!D192,"-")</f>
        <v>-</v>
      </c>
      <c r="G190" s="447">
        <f>IF('приложение 1.1 '!G192=2020,'приложение 1.1 '!E192,"-")</f>
        <v>0</v>
      </c>
      <c r="H190" s="447">
        <f>IF('приложение 1.1 '!G192=2020,'приложение 1.1 '!D192,"-")</f>
        <v>0.39600000000000002</v>
      </c>
      <c r="I190" s="447" t="str">
        <f>IF('приложение 1.1 '!G192=2021,'приложение 1.1 '!E192,"-")</f>
        <v>-</v>
      </c>
      <c r="J190" s="447" t="str">
        <f>IF('приложение 1.1 '!G192=2021,'приложение 1.1 '!D192,"-")</f>
        <v>-</v>
      </c>
      <c r="K190" s="447" t="str">
        <f>IF('приложение 1.1 '!G192=2022,'приложение 1.1 '!E192,"-")</f>
        <v>-</v>
      </c>
      <c r="L190" s="447" t="str">
        <f>IF('приложение 1.1 '!G192=2022,'приложение 1.1 '!D192,"-")</f>
        <v>-</v>
      </c>
      <c r="M190" s="447">
        <f t="shared" si="57"/>
        <v>0</v>
      </c>
      <c r="N190" s="447">
        <f t="shared" si="58"/>
        <v>0.39600000000000002</v>
      </c>
      <c r="O190" s="447" t="str">
        <f t="shared" si="59"/>
        <v>-</v>
      </c>
      <c r="P190" s="447" t="str">
        <f t="shared" si="60"/>
        <v>-</v>
      </c>
      <c r="Q190" s="447" t="str">
        <f t="shared" si="61"/>
        <v>-</v>
      </c>
      <c r="R190" s="447" t="str">
        <f t="shared" si="62"/>
        <v>-</v>
      </c>
      <c r="S190" s="447">
        <f t="shared" si="63"/>
        <v>0</v>
      </c>
      <c r="T190" s="447">
        <f t="shared" si="64"/>
        <v>0.39600000000000002</v>
      </c>
      <c r="U190" s="447" t="str">
        <f t="shared" si="65"/>
        <v>-</v>
      </c>
      <c r="V190" s="447" t="str">
        <f t="shared" si="66"/>
        <v>-</v>
      </c>
      <c r="W190" s="447" t="str">
        <f t="shared" si="67"/>
        <v>-</v>
      </c>
      <c r="X190" s="447" t="str">
        <f t="shared" si="68"/>
        <v>-</v>
      </c>
      <c r="Y190" s="447">
        <f t="shared" si="69"/>
        <v>0</v>
      </c>
      <c r="Z190" s="464">
        <f t="shared" si="70"/>
        <v>0.39600000000000002</v>
      </c>
      <c r="AA190" s="472">
        <f>'приложение 1.1 '!H192</f>
        <v>0.71279999999999999</v>
      </c>
      <c r="AB190" s="472" t="str">
        <f t="shared" si="71"/>
        <v>0</v>
      </c>
      <c r="AC190" s="472" t="str">
        <f t="shared" si="72"/>
        <v>0</v>
      </c>
      <c r="AD190" s="472" t="str">
        <f t="shared" si="73"/>
        <v>0</v>
      </c>
      <c r="AE190" s="472" t="str">
        <f t="shared" si="74"/>
        <v>0</v>
      </c>
      <c r="AF190" s="472" t="str">
        <f t="shared" si="75"/>
        <v>0</v>
      </c>
      <c r="AG190" s="472" t="str">
        <f t="shared" si="76"/>
        <v>0</v>
      </c>
      <c r="AH190" s="472" t="str">
        <f t="shared" si="77"/>
        <v>0</v>
      </c>
      <c r="AI190" s="472" t="str">
        <f t="shared" si="78"/>
        <v>0</v>
      </c>
      <c r="AJ190" s="472" t="str">
        <f t="shared" si="79"/>
        <v>-</v>
      </c>
      <c r="AK190" s="472" t="str">
        <f t="shared" si="80"/>
        <v>-</v>
      </c>
      <c r="AL190" s="472">
        <f>'приложение 1.1 '!X192</f>
        <v>0</v>
      </c>
      <c r="AM190" s="472">
        <f>'приложение 1.1 '!Y192</f>
        <v>0.71279999999999999</v>
      </c>
      <c r="AN190" s="472">
        <f>'приложение 1.1 '!Z192</f>
        <v>0</v>
      </c>
      <c r="AO190" s="472">
        <f>'приложение 1.1 '!AA192</f>
        <v>0</v>
      </c>
      <c r="AP190" s="472"/>
      <c r="AQ190" s="472"/>
      <c r="AR190" s="472"/>
      <c r="AS190" s="472"/>
      <c r="AT190" s="472">
        <f>'приложение 1.1 '!W192</f>
        <v>0</v>
      </c>
      <c r="AU190" s="472">
        <f t="shared" si="81"/>
        <v>0.71279999999999999</v>
      </c>
    </row>
    <row r="191" spans="1:47" s="53" customFormat="1" ht="31.5">
      <c r="A191" s="369" t="str">
        <f>'приложение 1.1 '!A193</f>
        <v>1.1.5.2</v>
      </c>
      <c r="B191" s="431" t="str">
        <f>'приложение 1.1 '!B193</f>
        <v>Реконструкция КЛ-0,4 кВ РП-113 - ул. Майская, 7</v>
      </c>
      <c r="C191" s="447" t="str">
        <f>IF('приложение 1.1 '!G193=2018,'приложение 1.1 '!E193,"-")</f>
        <v>-</v>
      </c>
      <c r="D191" s="447" t="str">
        <f>IF('приложение 1.1 '!G193=2018,'приложение 1.1 '!D193,"-")</f>
        <v>-</v>
      </c>
      <c r="E191" s="447" t="str">
        <f>IF('приложение 1.1 '!G193=2019,'приложение 1.1 '!E193,"-")</f>
        <v>-</v>
      </c>
      <c r="F191" s="447" t="str">
        <f>IF('приложение 1.1 '!G193=2019,'приложение 1.1 '!D193,"-")</f>
        <v>-</v>
      </c>
      <c r="G191" s="447">
        <f>IF('приложение 1.1 '!G193=2020,'приложение 1.1 '!E193,"-")</f>
        <v>0</v>
      </c>
      <c r="H191" s="447">
        <f>IF('приложение 1.1 '!G193=2020,'приложение 1.1 '!D193,"-")</f>
        <v>0.186</v>
      </c>
      <c r="I191" s="447" t="str">
        <f>IF('приложение 1.1 '!G193=2021,'приложение 1.1 '!E193,"-")</f>
        <v>-</v>
      </c>
      <c r="J191" s="447" t="str">
        <f>IF('приложение 1.1 '!G193=2021,'приложение 1.1 '!D193,"-")</f>
        <v>-</v>
      </c>
      <c r="K191" s="447" t="str">
        <f>IF('приложение 1.1 '!G193=2022,'приложение 1.1 '!E193,"-")</f>
        <v>-</v>
      </c>
      <c r="L191" s="447" t="str">
        <f>IF('приложение 1.1 '!G193=2022,'приложение 1.1 '!D193,"-")</f>
        <v>-</v>
      </c>
      <c r="M191" s="447">
        <f t="shared" si="57"/>
        <v>0</v>
      </c>
      <c r="N191" s="447">
        <f t="shared" si="58"/>
        <v>0.186</v>
      </c>
      <c r="O191" s="447" t="str">
        <f t="shared" si="59"/>
        <v>-</v>
      </c>
      <c r="P191" s="447" t="str">
        <f t="shared" si="60"/>
        <v>-</v>
      </c>
      <c r="Q191" s="447" t="str">
        <f t="shared" si="61"/>
        <v>-</v>
      </c>
      <c r="R191" s="447" t="str">
        <f t="shared" si="62"/>
        <v>-</v>
      </c>
      <c r="S191" s="447">
        <f t="shared" si="63"/>
        <v>0</v>
      </c>
      <c r="T191" s="447">
        <f t="shared" si="64"/>
        <v>0.186</v>
      </c>
      <c r="U191" s="447" t="str">
        <f t="shared" si="65"/>
        <v>-</v>
      </c>
      <c r="V191" s="447" t="str">
        <f t="shared" si="66"/>
        <v>-</v>
      </c>
      <c r="W191" s="447" t="str">
        <f t="shared" si="67"/>
        <v>-</v>
      </c>
      <c r="X191" s="447" t="str">
        <f t="shared" si="68"/>
        <v>-</v>
      </c>
      <c r="Y191" s="447">
        <f t="shared" si="69"/>
        <v>0</v>
      </c>
      <c r="Z191" s="464">
        <f t="shared" si="70"/>
        <v>0.186</v>
      </c>
      <c r="AA191" s="472">
        <f>'приложение 1.1 '!H193</f>
        <v>0.33479999999999999</v>
      </c>
      <c r="AB191" s="472" t="str">
        <f t="shared" si="71"/>
        <v>0</v>
      </c>
      <c r="AC191" s="472" t="str">
        <f t="shared" si="72"/>
        <v>0</v>
      </c>
      <c r="AD191" s="472" t="str">
        <f t="shared" si="73"/>
        <v>0</v>
      </c>
      <c r="AE191" s="472" t="str">
        <f t="shared" si="74"/>
        <v>0</v>
      </c>
      <c r="AF191" s="472" t="str">
        <f t="shared" si="75"/>
        <v>0</v>
      </c>
      <c r="AG191" s="472" t="str">
        <f t="shared" si="76"/>
        <v>0</v>
      </c>
      <c r="AH191" s="472" t="str">
        <f t="shared" si="77"/>
        <v>0</v>
      </c>
      <c r="AI191" s="472" t="str">
        <f t="shared" si="78"/>
        <v>0</v>
      </c>
      <c r="AJ191" s="472" t="str">
        <f t="shared" si="79"/>
        <v>-</v>
      </c>
      <c r="AK191" s="472" t="str">
        <f t="shared" si="80"/>
        <v>-</v>
      </c>
      <c r="AL191" s="472">
        <f>'приложение 1.1 '!X193</f>
        <v>0</v>
      </c>
      <c r="AM191" s="472">
        <f>'приложение 1.1 '!Y193</f>
        <v>0.33479999999999999</v>
      </c>
      <c r="AN191" s="472">
        <f>'приложение 1.1 '!Z193</f>
        <v>0</v>
      </c>
      <c r="AO191" s="472">
        <f>'приложение 1.1 '!AA193</f>
        <v>0</v>
      </c>
      <c r="AP191" s="472"/>
      <c r="AQ191" s="472"/>
      <c r="AR191" s="472"/>
      <c r="AS191" s="472"/>
      <c r="AT191" s="472">
        <f>'приложение 1.1 '!W193</f>
        <v>0</v>
      </c>
      <c r="AU191" s="472">
        <f t="shared" si="81"/>
        <v>0.33479999999999999</v>
      </c>
    </row>
    <row r="192" spans="1:47" s="53" customFormat="1" ht="31.5">
      <c r="A192" s="369" t="str">
        <f>'приложение 1.1 '!A194</f>
        <v>1.1.5.3</v>
      </c>
      <c r="B192" s="431" t="str">
        <f>'приложение 1.1 '!B194</f>
        <v>Реконструкция КЛ-0,4 кВ ТП-204 - ул. 60 лет Октября, 3</v>
      </c>
      <c r="C192" s="447" t="str">
        <f>IF('приложение 1.1 '!G194=2018,'приложение 1.1 '!E194,"-")</f>
        <v>-</v>
      </c>
      <c r="D192" s="447" t="str">
        <f>IF('приложение 1.1 '!G194=2018,'приложение 1.1 '!D194,"-")</f>
        <v>-</v>
      </c>
      <c r="E192" s="447" t="str">
        <f>IF('приложение 1.1 '!G194=2019,'приложение 1.1 '!E194,"-")</f>
        <v>-</v>
      </c>
      <c r="F192" s="447" t="str">
        <f>IF('приложение 1.1 '!G194=2019,'приложение 1.1 '!D194,"-")</f>
        <v>-</v>
      </c>
      <c r="G192" s="447">
        <f>IF('приложение 1.1 '!G194=2020,'приложение 1.1 '!E194,"-")</f>
        <v>0</v>
      </c>
      <c r="H192" s="447">
        <f>IF('приложение 1.1 '!G194=2020,'приложение 1.1 '!D194,"-")</f>
        <v>0.8</v>
      </c>
      <c r="I192" s="447" t="str">
        <f>IF('приложение 1.1 '!G194=2021,'приложение 1.1 '!E194,"-")</f>
        <v>-</v>
      </c>
      <c r="J192" s="447" t="str">
        <f>IF('приложение 1.1 '!G194=2021,'приложение 1.1 '!D194,"-")</f>
        <v>-</v>
      </c>
      <c r="K192" s="447" t="str">
        <f>IF('приложение 1.1 '!G194=2022,'приложение 1.1 '!E194,"-")</f>
        <v>-</v>
      </c>
      <c r="L192" s="447" t="str">
        <f>IF('приложение 1.1 '!G194=2022,'приложение 1.1 '!D194,"-")</f>
        <v>-</v>
      </c>
      <c r="M192" s="447">
        <f t="shared" si="57"/>
        <v>0</v>
      </c>
      <c r="N192" s="447">
        <f t="shared" si="58"/>
        <v>0.8</v>
      </c>
      <c r="O192" s="447" t="str">
        <f t="shared" si="59"/>
        <v>-</v>
      </c>
      <c r="P192" s="447" t="str">
        <f t="shared" si="60"/>
        <v>-</v>
      </c>
      <c r="Q192" s="447" t="str">
        <f t="shared" si="61"/>
        <v>-</v>
      </c>
      <c r="R192" s="447" t="str">
        <f t="shared" si="62"/>
        <v>-</v>
      </c>
      <c r="S192" s="447">
        <f t="shared" si="63"/>
        <v>0</v>
      </c>
      <c r="T192" s="447">
        <f t="shared" si="64"/>
        <v>0.8</v>
      </c>
      <c r="U192" s="447" t="str">
        <f t="shared" si="65"/>
        <v>-</v>
      </c>
      <c r="V192" s="447" t="str">
        <f t="shared" si="66"/>
        <v>-</v>
      </c>
      <c r="W192" s="447" t="str">
        <f t="shared" si="67"/>
        <v>-</v>
      </c>
      <c r="X192" s="447" t="str">
        <f t="shared" si="68"/>
        <v>-</v>
      </c>
      <c r="Y192" s="447">
        <f t="shared" si="69"/>
        <v>0</v>
      </c>
      <c r="Z192" s="464">
        <f t="shared" si="70"/>
        <v>0.8</v>
      </c>
      <c r="AA192" s="472">
        <f>'приложение 1.1 '!H194</f>
        <v>0.14399999999999999</v>
      </c>
      <c r="AB192" s="472" t="str">
        <f t="shared" si="71"/>
        <v>0</v>
      </c>
      <c r="AC192" s="472" t="str">
        <f t="shared" si="72"/>
        <v>0</v>
      </c>
      <c r="AD192" s="472" t="str">
        <f t="shared" si="73"/>
        <v>0</v>
      </c>
      <c r="AE192" s="472" t="str">
        <f t="shared" si="74"/>
        <v>0</v>
      </c>
      <c r="AF192" s="472" t="str">
        <f t="shared" si="75"/>
        <v>0</v>
      </c>
      <c r="AG192" s="472" t="str">
        <f t="shared" si="76"/>
        <v>0</v>
      </c>
      <c r="AH192" s="472" t="str">
        <f t="shared" si="77"/>
        <v>0</v>
      </c>
      <c r="AI192" s="472" t="str">
        <f t="shared" si="78"/>
        <v>0</v>
      </c>
      <c r="AJ192" s="472" t="str">
        <f t="shared" si="79"/>
        <v>-</v>
      </c>
      <c r="AK192" s="472" t="str">
        <f t="shared" si="80"/>
        <v>-</v>
      </c>
      <c r="AL192" s="472">
        <f>'приложение 1.1 '!X194</f>
        <v>0</v>
      </c>
      <c r="AM192" s="472">
        <f>'приложение 1.1 '!Y194</f>
        <v>0.14399999999999999</v>
      </c>
      <c r="AN192" s="472">
        <f>'приложение 1.1 '!Z194</f>
        <v>0</v>
      </c>
      <c r="AO192" s="472">
        <f>'приложение 1.1 '!AA194</f>
        <v>0</v>
      </c>
      <c r="AP192" s="472"/>
      <c r="AQ192" s="472"/>
      <c r="AR192" s="472"/>
      <c r="AS192" s="472"/>
      <c r="AT192" s="472">
        <f>'приложение 1.1 '!W194</f>
        <v>0</v>
      </c>
      <c r="AU192" s="472">
        <f t="shared" si="81"/>
        <v>0.14399999999999999</v>
      </c>
    </row>
    <row r="193" spans="1:47" s="53" customFormat="1" ht="31.5">
      <c r="A193" s="369" t="str">
        <f>'приложение 1.1 '!A195</f>
        <v>1.1.5.4</v>
      </c>
      <c r="B193" s="431" t="str">
        <f>'приложение 1.1 '!B195</f>
        <v>Реконструкция КЛ-0,4 кВ ТП-205 - пр-т. Набережный, 72;74</v>
      </c>
      <c r="C193" s="447" t="str">
        <f>IF('приложение 1.1 '!G195=2018,'приложение 1.1 '!E195,"-")</f>
        <v>-</v>
      </c>
      <c r="D193" s="447" t="str">
        <f>IF('приложение 1.1 '!G195=2018,'приложение 1.1 '!D195,"-")</f>
        <v>-</v>
      </c>
      <c r="E193" s="447" t="str">
        <f>IF('приложение 1.1 '!G195=2019,'приложение 1.1 '!E195,"-")</f>
        <v>-</v>
      </c>
      <c r="F193" s="447" t="str">
        <f>IF('приложение 1.1 '!G195=2019,'приложение 1.1 '!D195,"-")</f>
        <v>-</v>
      </c>
      <c r="G193" s="447">
        <f>IF('приложение 1.1 '!G195=2020,'приложение 1.1 '!E195,"-")</f>
        <v>0</v>
      </c>
      <c r="H193" s="447">
        <f>IF('приложение 1.1 '!G195=2020,'приложение 1.1 '!D195,"-")</f>
        <v>0.44</v>
      </c>
      <c r="I193" s="447" t="str">
        <f>IF('приложение 1.1 '!G195=2021,'приложение 1.1 '!E195,"-")</f>
        <v>-</v>
      </c>
      <c r="J193" s="447" t="str">
        <f>IF('приложение 1.1 '!G195=2021,'приложение 1.1 '!D195,"-")</f>
        <v>-</v>
      </c>
      <c r="K193" s="447" t="str">
        <f>IF('приложение 1.1 '!G195=2022,'приложение 1.1 '!E195,"-")</f>
        <v>-</v>
      </c>
      <c r="L193" s="447" t="str">
        <f>IF('приложение 1.1 '!G195=2022,'приложение 1.1 '!D195,"-")</f>
        <v>-</v>
      </c>
      <c r="M193" s="447">
        <f t="shared" si="57"/>
        <v>0</v>
      </c>
      <c r="N193" s="447">
        <f t="shared" si="58"/>
        <v>0.44</v>
      </c>
      <c r="O193" s="447" t="str">
        <f t="shared" si="59"/>
        <v>-</v>
      </c>
      <c r="P193" s="447" t="str">
        <f t="shared" si="60"/>
        <v>-</v>
      </c>
      <c r="Q193" s="447" t="str">
        <f t="shared" si="61"/>
        <v>-</v>
      </c>
      <c r="R193" s="447" t="str">
        <f t="shared" si="62"/>
        <v>-</v>
      </c>
      <c r="S193" s="447">
        <f t="shared" si="63"/>
        <v>0</v>
      </c>
      <c r="T193" s="447">
        <f t="shared" si="64"/>
        <v>0.44</v>
      </c>
      <c r="U193" s="447" t="str">
        <f t="shared" si="65"/>
        <v>-</v>
      </c>
      <c r="V193" s="447" t="str">
        <f t="shared" si="66"/>
        <v>-</v>
      </c>
      <c r="W193" s="447" t="str">
        <f t="shared" si="67"/>
        <v>-</v>
      </c>
      <c r="X193" s="447" t="str">
        <f t="shared" si="68"/>
        <v>-</v>
      </c>
      <c r="Y193" s="447">
        <f t="shared" si="69"/>
        <v>0</v>
      </c>
      <c r="Z193" s="464">
        <f t="shared" si="70"/>
        <v>0.44</v>
      </c>
      <c r="AA193" s="472">
        <f>'приложение 1.1 '!H195</f>
        <v>0.72</v>
      </c>
      <c r="AB193" s="472" t="str">
        <f t="shared" si="71"/>
        <v>0</v>
      </c>
      <c r="AC193" s="472" t="str">
        <f t="shared" si="72"/>
        <v>0</v>
      </c>
      <c r="AD193" s="472" t="str">
        <f t="shared" si="73"/>
        <v>0</v>
      </c>
      <c r="AE193" s="472" t="str">
        <f t="shared" si="74"/>
        <v>0</v>
      </c>
      <c r="AF193" s="472" t="str">
        <f t="shared" si="75"/>
        <v>0</v>
      </c>
      <c r="AG193" s="472" t="str">
        <f t="shared" si="76"/>
        <v>0</v>
      </c>
      <c r="AH193" s="472" t="str">
        <f t="shared" si="77"/>
        <v>0</v>
      </c>
      <c r="AI193" s="472" t="str">
        <f t="shared" si="78"/>
        <v>0</v>
      </c>
      <c r="AJ193" s="472" t="str">
        <f t="shared" si="79"/>
        <v>-</v>
      </c>
      <c r="AK193" s="472" t="str">
        <f t="shared" si="80"/>
        <v>-</v>
      </c>
      <c r="AL193" s="472">
        <f>'приложение 1.1 '!X195</f>
        <v>0</v>
      </c>
      <c r="AM193" s="472">
        <f>'приложение 1.1 '!Y195</f>
        <v>0.72</v>
      </c>
      <c r="AN193" s="472">
        <f>'приложение 1.1 '!Z195</f>
        <v>0</v>
      </c>
      <c r="AO193" s="472">
        <f>'приложение 1.1 '!AA195</f>
        <v>0</v>
      </c>
      <c r="AP193" s="472"/>
      <c r="AQ193" s="472"/>
      <c r="AR193" s="472"/>
      <c r="AS193" s="472"/>
      <c r="AT193" s="472">
        <f>'приложение 1.1 '!W195</f>
        <v>0</v>
      </c>
      <c r="AU193" s="472">
        <f t="shared" si="81"/>
        <v>0.72</v>
      </c>
    </row>
    <row r="194" spans="1:47" s="53" customFormat="1" ht="31.5">
      <c r="A194" s="369" t="str">
        <f>'приложение 1.1 '!A196</f>
        <v>1.1.5.5</v>
      </c>
      <c r="B194" s="431" t="str">
        <f>'приложение 1.1 '!B196</f>
        <v>Реконструкция КЛ-0,4 кВ ТП-205 - пр-т. Набережный, 80</v>
      </c>
      <c r="C194" s="447" t="str">
        <f>IF('приложение 1.1 '!G196=2018,'приложение 1.1 '!E196,"-")</f>
        <v>-</v>
      </c>
      <c r="D194" s="447" t="str">
        <f>IF('приложение 1.1 '!G196=2018,'приложение 1.1 '!D196,"-")</f>
        <v>-</v>
      </c>
      <c r="E194" s="447" t="str">
        <f>IF('приложение 1.1 '!G196=2019,'приложение 1.1 '!E196,"-")</f>
        <v>-</v>
      </c>
      <c r="F194" s="447" t="str">
        <f>IF('приложение 1.1 '!G196=2019,'приложение 1.1 '!D196,"-")</f>
        <v>-</v>
      </c>
      <c r="G194" s="447">
        <f>IF('приложение 1.1 '!G196=2020,'приложение 1.1 '!E196,"-")</f>
        <v>0</v>
      </c>
      <c r="H194" s="447">
        <f>IF('приложение 1.1 '!G196=2020,'приложение 1.1 '!D196,"-")</f>
        <v>0.12</v>
      </c>
      <c r="I194" s="447" t="str">
        <f>IF('приложение 1.1 '!G196=2021,'приложение 1.1 '!E196,"-")</f>
        <v>-</v>
      </c>
      <c r="J194" s="447" t="str">
        <f>IF('приложение 1.1 '!G196=2021,'приложение 1.1 '!D196,"-")</f>
        <v>-</v>
      </c>
      <c r="K194" s="447" t="str">
        <f>IF('приложение 1.1 '!G196=2022,'приложение 1.1 '!E196,"-")</f>
        <v>-</v>
      </c>
      <c r="L194" s="447" t="str">
        <f>IF('приложение 1.1 '!G196=2022,'приложение 1.1 '!D196,"-")</f>
        <v>-</v>
      </c>
      <c r="M194" s="447">
        <f t="shared" si="57"/>
        <v>0</v>
      </c>
      <c r="N194" s="447">
        <f t="shared" si="58"/>
        <v>0.12</v>
      </c>
      <c r="O194" s="447" t="str">
        <f t="shared" si="59"/>
        <v>-</v>
      </c>
      <c r="P194" s="447" t="str">
        <f t="shared" si="60"/>
        <v>-</v>
      </c>
      <c r="Q194" s="447" t="str">
        <f t="shared" si="61"/>
        <v>-</v>
      </c>
      <c r="R194" s="447" t="str">
        <f t="shared" si="62"/>
        <v>-</v>
      </c>
      <c r="S194" s="447">
        <f t="shared" si="63"/>
        <v>0</v>
      </c>
      <c r="T194" s="447">
        <f t="shared" si="64"/>
        <v>0.12</v>
      </c>
      <c r="U194" s="447" t="str">
        <f t="shared" si="65"/>
        <v>-</v>
      </c>
      <c r="V194" s="447" t="str">
        <f t="shared" si="66"/>
        <v>-</v>
      </c>
      <c r="W194" s="447" t="str">
        <f t="shared" si="67"/>
        <v>-</v>
      </c>
      <c r="X194" s="447" t="str">
        <f t="shared" si="68"/>
        <v>-</v>
      </c>
      <c r="Y194" s="447">
        <f t="shared" si="69"/>
        <v>0</v>
      </c>
      <c r="Z194" s="464">
        <f t="shared" si="70"/>
        <v>0.12</v>
      </c>
      <c r="AA194" s="472">
        <f>'приложение 1.1 '!H196</f>
        <v>0.216</v>
      </c>
      <c r="AB194" s="472" t="str">
        <f t="shared" si="71"/>
        <v>0</v>
      </c>
      <c r="AC194" s="472" t="str">
        <f t="shared" si="72"/>
        <v>0</v>
      </c>
      <c r="AD194" s="472" t="str">
        <f t="shared" si="73"/>
        <v>0</v>
      </c>
      <c r="AE194" s="472" t="str">
        <f t="shared" si="74"/>
        <v>0</v>
      </c>
      <c r="AF194" s="472" t="str">
        <f t="shared" si="75"/>
        <v>0</v>
      </c>
      <c r="AG194" s="472" t="str">
        <f t="shared" si="76"/>
        <v>0</v>
      </c>
      <c r="AH194" s="472" t="str">
        <f t="shared" si="77"/>
        <v>0</v>
      </c>
      <c r="AI194" s="472" t="str">
        <f t="shared" si="78"/>
        <v>0</v>
      </c>
      <c r="AJ194" s="472" t="str">
        <f t="shared" si="79"/>
        <v>-</v>
      </c>
      <c r="AK194" s="472" t="str">
        <f t="shared" si="80"/>
        <v>-</v>
      </c>
      <c r="AL194" s="472">
        <f>'приложение 1.1 '!X196</f>
        <v>0</v>
      </c>
      <c r="AM194" s="472">
        <f>'приложение 1.1 '!Y196</f>
        <v>0.216</v>
      </c>
      <c r="AN194" s="472">
        <f>'приложение 1.1 '!Z196</f>
        <v>0</v>
      </c>
      <c r="AO194" s="472">
        <f>'приложение 1.1 '!AA196</f>
        <v>0</v>
      </c>
      <c r="AP194" s="472"/>
      <c r="AQ194" s="472"/>
      <c r="AR194" s="472"/>
      <c r="AS194" s="472"/>
      <c r="AT194" s="472">
        <f>'приложение 1.1 '!W196</f>
        <v>0</v>
      </c>
      <c r="AU194" s="472">
        <f t="shared" si="81"/>
        <v>0.216</v>
      </c>
    </row>
    <row r="195" spans="1:47" s="53" customFormat="1" ht="31.5">
      <c r="A195" s="369" t="str">
        <f>'приложение 1.1 '!A197</f>
        <v>1.1.5.6</v>
      </c>
      <c r="B195" s="431" t="str">
        <f>'приложение 1.1 '!B197</f>
        <v>Реконструкция КЛ-0,4 кВ ТП-205 - ул. Энтузиастов, 53</v>
      </c>
      <c r="C195" s="447" t="str">
        <f>IF('приложение 1.1 '!G197=2018,'приложение 1.1 '!E197,"-")</f>
        <v>-</v>
      </c>
      <c r="D195" s="447" t="str">
        <f>IF('приложение 1.1 '!G197=2018,'приложение 1.1 '!D197,"-")</f>
        <v>-</v>
      </c>
      <c r="E195" s="447" t="str">
        <f>IF('приложение 1.1 '!G197=2019,'приложение 1.1 '!E197,"-")</f>
        <v>-</v>
      </c>
      <c r="F195" s="447" t="str">
        <f>IF('приложение 1.1 '!G197=2019,'приложение 1.1 '!D197,"-")</f>
        <v>-</v>
      </c>
      <c r="G195" s="447">
        <f>IF('приложение 1.1 '!G197=2020,'приложение 1.1 '!E197,"-")</f>
        <v>0</v>
      </c>
      <c r="H195" s="447">
        <f>IF('приложение 1.1 '!G197=2020,'приложение 1.1 '!D197,"-")</f>
        <v>0.185</v>
      </c>
      <c r="I195" s="447" t="str">
        <f>IF('приложение 1.1 '!G197=2021,'приложение 1.1 '!E197,"-")</f>
        <v>-</v>
      </c>
      <c r="J195" s="447" t="str">
        <f>IF('приложение 1.1 '!G197=2021,'приложение 1.1 '!D197,"-")</f>
        <v>-</v>
      </c>
      <c r="K195" s="447" t="str">
        <f>IF('приложение 1.1 '!G197=2022,'приложение 1.1 '!E197,"-")</f>
        <v>-</v>
      </c>
      <c r="L195" s="447" t="str">
        <f>IF('приложение 1.1 '!G197=2022,'приложение 1.1 '!D197,"-")</f>
        <v>-</v>
      </c>
      <c r="M195" s="447">
        <f t="shared" si="57"/>
        <v>0</v>
      </c>
      <c r="N195" s="447">
        <f t="shared" si="58"/>
        <v>0.185</v>
      </c>
      <c r="O195" s="447" t="str">
        <f t="shared" si="59"/>
        <v>-</v>
      </c>
      <c r="P195" s="447" t="str">
        <f t="shared" si="60"/>
        <v>-</v>
      </c>
      <c r="Q195" s="447" t="str">
        <f t="shared" si="61"/>
        <v>-</v>
      </c>
      <c r="R195" s="447" t="str">
        <f t="shared" si="62"/>
        <v>-</v>
      </c>
      <c r="S195" s="447">
        <f t="shared" si="63"/>
        <v>0</v>
      </c>
      <c r="T195" s="447">
        <f t="shared" si="64"/>
        <v>0.185</v>
      </c>
      <c r="U195" s="447" t="str">
        <f t="shared" si="65"/>
        <v>-</v>
      </c>
      <c r="V195" s="447" t="str">
        <f t="shared" si="66"/>
        <v>-</v>
      </c>
      <c r="W195" s="447" t="str">
        <f t="shared" si="67"/>
        <v>-</v>
      </c>
      <c r="X195" s="447" t="str">
        <f t="shared" si="68"/>
        <v>-</v>
      </c>
      <c r="Y195" s="447">
        <f t="shared" si="69"/>
        <v>0</v>
      </c>
      <c r="Z195" s="464">
        <f t="shared" si="70"/>
        <v>0.185</v>
      </c>
      <c r="AA195" s="472">
        <f>'приложение 1.1 '!H197</f>
        <v>0.33300000000000002</v>
      </c>
      <c r="AB195" s="472" t="str">
        <f t="shared" si="71"/>
        <v>0</v>
      </c>
      <c r="AC195" s="472" t="str">
        <f t="shared" si="72"/>
        <v>0</v>
      </c>
      <c r="AD195" s="472" t="str">
        <f t="shared" si="73"/>
        <v>0</v>
      </c>
      <c r="AE195" s="472" t="str">
        <f t="shared" si="74"/>
        <v>0</v>
      </c>
      <c r="AF195" s="472" t="str">
        <f t="shared" si="75"/>
        <v>0</v>
      </c>
      <c r="AG195" s="472" t="str">
        <f t="shared" si="76"/>
        <v>0</v>
      </c>
      <c r="AH195" s="472" t="str">
        <f t="shared" si="77"/>
        <v>0</v>
      </c>
      <c r="AI195" s="472" t="str">
        <f t="shared" si="78"/>
        <v>0</v>
      </c>
      <c r="AJ195" s="472" t="str">
        <f t="shared" si="79"/>
        <v>-</v>
      </c>
      <c r="AK195" s="472" t="str">
        <f t="shared" si="80"/>
        <v>-</v>
      </c>
      <c r="AL195" s="472">
        <f>'приложение 1.1 '!X197</f>
        <v>0</v>
      </c>
      <c r="AM195" s="472">
        <f>'приложение 1.1 '!Y197</f>
        <v>0.33300000000000002</v>
      </c>
      <c r="AN195" s="472">
        <f>'приложение 1.1 '!Z197</f>
        <v>0</v>
      </c>
      <c r="AO195" s="472">
        <f>'приложение 1.1 '!AA197</f>
        <v>0</v>
      </c>
      <c r="AP195" s="472"/>
      <c r="AQ195" s="472"/>
      <c r="AR195" s="472"/>
      <c r="AS195" s="472"/>
      <c r="AT195" s="472">
        <f>'приложение 1.1 '!W197</f>
        <v>0</v>
      </c>
      <c r="AU195" s="472">
        <f t="shared" si="81"/>
        <v>0.33300000000000002</v>
      </c>
    </row>
    <row r="196" spans="1:47" s="53" customFormat="1" ht="31.5">
      <c r="A196" s="369" t="str">
        <f>'приложение 1.1 '!A198</f>
        <v>1.1.5.7</v>
      </c>
      <c r="B196" s="431" t="str">
        <f>'приложение 1.1 '!B198</f>
        <v>Реконструкция КЛ-0,4 кВ ТП-212 - ул. Нефтяников, 29А</v>
      </c>
      <c r="C196" s="447" t="str">
        <f>IF('приложение 1.1 '!G198=2018,'приложение 1.1 '!E198,"-")</f>
        <v>-</v>
      </c>
      <c r="D196" s="447" t="str">
        <f>IF('приложение 1.1 '!G198=2018,'приложение 1.1 '!D198,"-")</f>
        <v>-</v>
      </c>
      <c r="E196" s="447" t="str">
        <f>IF('приложение 1.1 '!G198=2019,'приложение 1.1 '!E198,"-")</f>
        <v>-</v>
      </c>
      <c r="F196" s="447" t="str">
        <f>IF('приложение 1.1 '!G198=2019,'приложение 1.1 '!D198,"-")</f>
        <v>-</v>
      </c>
      <c r="G196" s="447">
        <f>IF('приложение 1.1 '!G198=2020,'приложение 1.1 '!E198,"-")</f>
        <v>0</v>
      </c>
      <c r="H196" s="447">
        <f>IF('приложение 1.1 '!G198=2020,'приложение 1.1 '!D198,"-")</f>
        <v>0.25600000000000001</v>
      </c>
      <c r="I196" s="447" t="str">
        <f>IF('приложение 1.1 '!G198=2021,'приложение 1.1 '!E198,"-")</f>
        <v>-</v>
      </c>
      <c r="J196" s="447" t="str">
        <f>IF('приложение 1.1 '!G198=2021,'приложение 1.1 '!D198,"-")</f>
        <v>-</v>
      </c>
      <c r="K196" s="447" t="str">
        <f>IF('приложение 1.1 '!G198=2022,'приложение 1.1 '!E198,"-")</f>
        <v>-</v>
      </c>
      <c r="L196" s="447" t="str">
        <f>IF('приложение 1.1 '!G198=2022,'приложение 1.1 '!D198,"-")</f>
        <v>-</v>
      </c>
      <c r="M196" s="447">
        <f t="shared" si="57"/>
        <v>0</v>
      </c>
      <c r="N196" s="447">
        <f t="shared" si="58"/>
        <v>0.25600000000000001</v>
      </c>
      <c r="O196" s="447" t="str">
        <f t="shared" si="59"/>
        <v>-</v>
      </c>
      <c r="P196" s="447" t="str">
        <f t="shared" si="60"/>
        <v>-</v>
      </c>
      <c r="Q196" s="447" t="str">
        <f t="shared" si="61"/>
        <v>-</v>
      </c>
      <c r="R196" s="447" t="str">
        <f t="shared" si="62"/>
        <v>-</v>
      </c>
      <c r="S196" s="447">
        <f t="shared" si="63"/>
        <v>0</v>
      </c>
      <c r="T196" s="447">
        <f t="shared" si="64"/>
        <v>0.25600000000000001</v>
      </c>
      <c r="U196" s="447" t="str">
        <f t="shared" si="65"/>
        <v>-</v>
      </c>
      <c r="V196" s="447" t="str">
        <f t="shared" si="66"/>
        <v>-</v>
      </c>
      <c r="W196" s="447" t="str">
        <f t="shared" si="67"/>
        <v>-</v>
      </c>
      <c r="X196" s="447" t="str">
        <f t="shared" si="68"/>
        <v>-</v>
      </c>
      <c r="Y196" s="447">
        <f t="shared" si="69"/>
        <v>0</v>
      </c>
      <c r="Z196" s="464">
        <f t="shared" si="70"/>
        <v>0.25600000000000001</v>
      </c>
      <c r="AA196" s="472">
        <f>'приложение 1.1 '!H198</f>
        <v>0.46079999999999999</v>
      </c>
      <c r="AB196" s="472" t="str">
        <f t="shared" si="71"/>
        <v>0</v>
      </c>
      <c r="AC196" s="472" t="str">
        <f t="shared" si="72"/>
        <v>0</v>
      </c>
      <c r="AD196" s="472" t="str">
        <f t="shared" si="73"/>
        <v>0</v>
      </c>
      <c r="AE196" s="472" t="str">
        <f t="shared" si="74"/>
        <v>0</v>
      </c>
      <c r="AF196" s="472" t="str">
        <f t="shared" si="75"/>
        <v>0</v>
      </c>
      <c r="AG196" s="472" t="str">
        <f t="shared" si="76"/>
        <v>0</v>
      </c>
      <c r="AH196" s="472" t="str">
        <f t="shared" si="77"/>
        <v>0</v>
      </c>
      <c r="AI196" s="472" t="str">
        <f t="shared" si="78"/>
        <v>0</v>
      </c>
      <c r="AJ196" s="472" t="str">
        <f t="shared" si="79"/>
        <v>-</v>
      </c>
      <c r="AK196" s="472" t="str">
        <f t="shared" si="80"/>
        <v>-</v>
      </c>
      <c r="AL196" s="472">
        <f>'приложение 1.1 '!X198</f>
        <v>0</v>
      </c>
      <c r="AM196" s="472">
        <f>'приложение 1.1 '!Y198</f>
        <v>0.46079999999999999</v>
      </c>
      <c r="AN196" s="472">
        <f>'приложение 1.1 '!Z198</f>
        <v>0</v>
      </c>
      <c r="AO196" s="472">
        <f>'приложение 1.1 '!AA198</f>
        <v>0</v>
      </c>
      <c r="AP196" s="472"/>
      <c r="AQ196" s="472"/>
      <c r="AR196" s="472"/>
      <c r="AS196" s="472"/>
      <c r="AT196" s="472">
        <f>'приложение 1.1 '!W198</f>
        <v>0</v>
      </c>
      <c r="AU196" s="472">
        <f t="shared" si="81"/>
        <v>0.46079999999999999</v>
      </c>
    </row>
    <row r="197" spans="1:47" s="53" customFormat="1" ht="31.5">
      <c r="A197" s="369" t="str">
        <f>'приложение 1.1 '!A199</f>
        <v>1.1.5.8</v>
      </c>
      <c r="B197" s="431" t="str">
        <f>'приложение 1.1 '!B199</f>
        <v>Реконструкция КЛ-0,4 кВ ТП-214 - ул. Энтузиастов, 40</v>
      </c>
      <c r="C197" s="447" t="str">
        <f>IF('приложение 1.1 '!G199=2018,'приложение 1.1 '!E199,"-")</f>
        <v>-</v>
      </c>
      <c r="D197" s="447" t="str">
        <f>IF('приложение 1.1 '!G199=2018,'приложение 1.1 '!D199,"-")</f>
        <v>-</v>
      </c>
      <c r="E197" s="447" t="str">
        <f>IF('приложение 1.1 '!G199=2019,'приложение 1.1 '!E199,"-")</f>
        <v>-</v>
      </c>
      <c r="F197" s="447" t="str">
        <f>IF('приложение 1.1 '!G199=2019,'приложение 1.1 '!D199,"-")</f>
        <v>-</v>
      </c>
      <c r="G197" s="447">
        <f>IF('приложение 1.1 '!G199=2020,'приложение 1.1 '!E199,"-")</f>
        <v>0</v>
      </c>
      <c r="H197" s="447">
        <f>IF('приложение 1.1 '!G199=2020,'приложение 1.1 '!D199,"-")</f>
        <v>0.14399999999999999</v>
      </c>
      <c r="I197" s="447" t="str">
        <f>IF('приложение 1.1 '!G199=2021,'приложение 1.1 '!E199,"-")</f>
        <v>-</v>
      </c>
      <c r="J197" s="447" t="str">
        <f>IF('приложение 1.1 '!G199=2021,'приложение 1.1 '!D199,"-")</f>
        <v>-</v>
      </c>
      <c r="K197" s="447" t="str">
        <f>IF('приложение 1.1 '!G199=2022,'приложение 1.1 '!E199,"-")</f>
        <v>-</v>
      </c>
      <c r="L197" s="447" t="str">
        <f>IF('приложение 1.1 '!G199=2022,'приложение 1.1 '!D199,"-")</f>
        <v>-</v>
      </c>
      <c r="M197" s="447">
        <f t="shared" si="57"/>
        <v>0</v>
      </c>
      <c r="N197" s="447">
        <f t="shared" si="58"/>
        <v>0.14399999999999999</v>
      </c>
      <c r="O197" s="447" t="str">
        <f t="shared" si="59"/>
        <v>-</v>
      </c>
      <c r="P197" s="447" t="str">
        <f t="shared" si="60"/>
        <v>-</v>
      </c>
      <c r="Q197" s="447" t="str">
        <f t="shared" si="61"/>
        <v>-</v>
      </c>
      <c r="R197" s="447" t="str">
        <f t="shared" si="62"/>
        <v>-</v>
      </c>
      <c r="S197" s="447">
        <f t="shared" si="63"/>
        <v>0</v>
      </c>
      <c r="T197" s="447">
        <f t="shared" si="64"/>
        <v>0.14399999999999999</v>
      </c>
      <c r="U197" s="447" t="str">
        <f t="shared" si="65"/>
        <v>-</v>
      </c>
      <c r="V197" s="447" t="str">
        <f t="shared" si="66"/>
        <v>-</v>
      </c>
      <c r="W197" s="447" t="str">
        <f t="shared" si="67"/>
        <v>-</v>
      </c>
      <c r="X197" s="447" t="str">
        <f t="shared" si="68"/>
        <v>-</v>
      </c>
      <c r="Y197" s="447">
        <f t="shared" si="69"/>
        <v>0</v>
      </c>
      <c r="Z197" s="464">
        <f t="shared" si="70"/>
        <v>0.14399999999999999</v>
      </c>
      <c r="AA197" s="472">
        <f>'приложение 1.1 '!H199</f>
        <v>0.25919999999999999</v>
      </c>
      <c r="AB197" s="472" t="str">
        <f t="shared" si="71"/>
        <v>0</v>
      </c>
      <c r="AC197" s="472" t="str">
        <f t="shared" si="72"/>
        <v>0</v>
      </c>
      <c r="AD197" s="472" t="str">
        <f t="shared" si="73"/>
        <v>0</v>
      </c>
      <c r="AE197" s="472" t="str">
        <f t="shared" si="74"/>
        <v>0</v>
      </c>
      <c r="AF197" s="472" t="str">
        <f t="shared" si="75"/>
        <v>0</v>
      </c>
      <c r="AG197" s="472" t="str">
        <f t="shared" si="76"/>
        <v>0</v>
      </c>
      <c r="AH197" s="472" t="str">
        <f t="shared" si="77"/>
        <v>0</v>
      </c>
      <c r="AI197" s="472" t="str">
        <f t="shared" si="78"/>
        <v>0</v>
      </c>
      <c r="AJ197" s="472" t="str">
        <f t="shared" si="79"/>
        <v>-</v>
      </c>
      <c r="AK197" s="472" t="str">
        <f t="shared" si="80"/>
        <v>-</v>
      </c>
      <c r="AL197" s="472">
        <f>'приложение 1.1 '!X199</f>
        <v>0</v>
      </c>
      <c r="AM197" s="472">
        <f>'приложение 1.1 '!Y199</f>
        <v>0.25919999999999999</v>
      </c>
      <c r="AN197" s="472">
        <f>'приложение 1.1 '!Z199</f>
        <v>0</v>
      </c>
      <c r="AO197" s="472">
        <f>'приложение 1.1 '!AA199</f>
        <v>0</v>
      </c>
      <c r="AP197" s="472"/>
      <c r="AQ197" s="472"/>
      <c r="AR197" s="472"/>
      <c r="AS197" s="472"/>
      <c r="AT197" s="472">
        <f>'приложение 1.1 '!W199</f>
        <v>0</v>
      </c>
      <c r="AU197" s="472">
        <f t="shared" si="81"/>
        <v>0.25919999999999999</v>
      </c>
    </row>
    <row r="198" spans="1:47" s="53" customFormat="1" ht="31.5">
      <c r="A198" s="369" t="str">
        <f>'приложение 1.1 '!A200</f>
        <v>1.1.5.9</v>
      </c>
      <c r="B198" s="431" t="str">
        <f>'приложение 1.1 '!B200</f>
        <v>Реконструкция КЛ-0,4 кВ ТП-221 - ул. Губкина, 3</v>
      </c>
      <c r="C198" s="447" t="str">
        <f>IF('приложение 1.1 '!G200=2018,'приложение 1.1 '!E200,"-")</f>
        <v>-</v>
      </c>
      <c r="D198" s="447" t="str">
        <f>IF('приложение 1.1 '!G200=2018,'приложение 1.1 '!D200,"-")</f>
        <v>-</v>
      </c>
      <c r="E198" s="447" t="str">
        <f>IF('приложение 1.1 '!G200=2019,'приложение 1.1 '!E200,"-")</f>
        <v>-</v>
      </c>
      <c r="F198" s="447" t="str">
        <f>IF('приложение 1.1 '!G200=2019,'приложение 1.1 '!D200,"-")</f>
        <v>-</v>
      </c>
      <c r="G198" s="447">
        <f>IF('приложение 1.1 '!G200=2020,'приложение 1.1 '!E200,"-")</f>
        <v>0</v>
      </c>
      <c r="H198" s="447">
        <f>IF('приложение 1.1 '!G200=2020,'приложение 1.1 '!D200,"-")</f>
        <v>0.48</v>
      </c>
      <c r="I198" s="447" t="str">
        <f>IF('приложение 1.1 '!G200=2021,'приложение 1.1 '!E200,"-")</f>
        <v>-</v>
      </c>
      <c r="J198" s="447" t="str">
        <f>IF('приложение 1.1 '!G200=2021,'приложение 1.1 '!D200,"-")</f>
        <v>-</v>
      </c>
      <c r="K198" s="447" t="str">
        <f>IF('приложение 1.1 '!G200=2022,'приложение 1.1 '!E200,"-")</f>
        <v>-</v>
      </c>
      <c r="L198" s="447" t="str">
        <f>IF('приложение 1.1 '!G200=2022,'приложение 1.1 '!D200,"-")</f>
        <v>-</v>
      </c>
      <c r="M198" s="447">
        <f t="shared" si="57"/>
        <v>0</v>
      </c>
      <c r="N198" s="447">
        <f t="shared" si="58"/>
        <v>0.48</v>
      </c>
      <c r="O198" s="447" t="str">
        <f t="shared" si="59"/>
        <v>-</v>
      </c>
      <c r="P198" s="447" t="str">
        <f t="shared" si="60"/>
        <v>-</v>
      </c>
      <c r="Q198" s="447" t="str">
        <f t="shared" si="61"/>
        <v>-</v>
      </c>
      <c r="R198" s="447" t="str">
        <f t="shared" si="62"/>
        <v>-</v>
      </c>
      <c r="S198" s="447">
        <f t="shared" si="63"/>
        <v>0</v>
      </c>
      <c r="T198" s="447">
        <f t="shared" si="64"/>
        <v>0.48</v>
      </c>
      <c r="U198" s="447" t="str">
        <f t="shared" si="65"/>
        <v>-</v>
      </c>
      <c r="V198" s="447" t="str">
        <f t="shared" si="66"/>
        <v>-</v>
      </c>
      <c r="W198" s="447" t="str">
        <f t="shared" si="67"/>
        <v>-</v>
      </c>
      <c r="X198" s="447" t="str">
        <f t="shared" si="68"/>
        <v>-</v>
      </c>
      <c r="Y198" s="447">
        <f t="shared" si="69"/>
        <v>0</v>
      </c>
      <c r="Z198" s="464">
        <f t="shared" si="70"/>
        <v>0.48</v>
      </c>
      <c r="AA198" s="472">
        <f>'приложение 1.1 '!H200</f>
        <v>0.86399999999999999</v>
      </c>
      <c r="AB198" s="472" t="str">
        <f t="shared" si="71"/>
        <v>0</v>
      </c>
      <c r="AC198" s="472" t="str">
        <f t="shared" si="72"/>
        <v>0</v>
      </c>
      <c r="AD198" s="472" t="str">
        <f t="shared" si="73"/>
        <v>0</v>
      </c>
      <c r="AE198" s="472" t="str">
        <f t="shared" si="74"/>
        <v>0</v>
      </c>
      <c r="AF198" s="472" t="str">
        <f t="shared" si="75"/>
        <v>0</v>
      </c>
      <c r="AG198" s="472" t="str">
        <f t="shared" si="76"/>
        <v>0</v>
      </c>
      <c r="AH198" s="472" t="str">
        <f t="shared" si="77"/>
        <v>0</v>
      </c>
      <c r="AI198" s="472" t="str">
        <f t="shared" si="78"/>
        <v>0</v>
      </c>
      <c r="AJ198" s="472" t="str">
        <f t="shared" si="79"/>
        <v>-</v>
      </c>
      <c r="AK198" s="472" t="str">
        <f t="shared" si="80"/>
        <v>-</v>
      </c>
      <c r="AL198" s="472">
        <f>'приложение 1.1 '!X200</f>
        <v>0</v>
      </c>
      <c r="AM198" s="472">
        <f>'приложение 1.1 '!Y200</f>
        <v>0.86399999999999999</v>
      </c>
      <c r="AN198" s="472">
        <f>'приложение 1.1 '!Z200</f>
        <v>0</v>
      </c>
      <c r="AO198" s="472">
        <f>'приложение 1.1 '!AA200</f>
        <v>0</v>
      </c>
      <c r="AP198" s="472"/>
      <c r="AQ198" s="472"/>
      <c r="AR198" s="472"/>
      <c r="AS198" s="472"/>
      <c r="AT198" s="472">
        <f>'приложение 1.1 '!W200</f>
        <v>0</v>
      </c>
      <c r="AU198" s="472">
        <f t="shared" si="81"/>
        <v>0.86399999999999999</v>
      </c>
    </row>
    <row r="199" spans="1:47" s="53" customFormat="1" ht="31.5">
      <c r="A199" s="369" t="str">
        <f>'приложение 1.1 '!A201</f>
        <v>1.1.5.10</v>
      </c>
      <c r="B199" s="431" t="str">
        <f>'приложение 1.1 '!B201</f>
        <v>Реконструкция КЛ-0,4 кВ ТП-221 - ул. Губкина, 5</v>
      </c>
      <c r="C199" s="447" t="str">
        <f>IF('приложение 1.1 '!G201=2018,'приложение 1.1 '!E201,"-")</f>
        <v>-</v>
      </c>
      <c r="D199" s="447" t="str">
        <f>IF('приложение 1.1 '!G201=2018,'приложение 1.1 '!D201,"-")</f>
        <v>-</v>
      </c>
      <c r="E199" s="447" t="str">
        <f>IF('приложение 1.1 '!G201=2019,'приложение 1.1 '!E201,"-")</f>
        <v>-</v>
      </c>
      <c r="F199" s="447" t="str">
        <f>IF('приложение 1.1 '!G201=2019,'приложение 1.1 '!D201,"-")</f>
        <v>-</v>
      </c>
      <c r="G199" s="447">
        <f>IF('приложение 1.1 '!G201=2020,'приложение 1.1 '!E201,"-")</f>
        <v>0</v>
      </c>
      <c r="H199" s="447">
        <f>IF('приложение 1.1 '!G201=2020,'приложение 1.1 '!D201,"-")</f>
        <v>0.26</v>
      </c>
      <c r="I199" s="447" t="str">
        <f>IF('приложение 1.1 '!G201=2021,'приложение 1.1 '!E201,"-")</f>
        <v>-</v>
      </c>
      <c r="J199" s="447" t="str">
        <f>IF('приложение 1.1 '!G201=2021,'приложение 1.1 '!D201,"-")</f>
        <v>-</v>
      </c>
      <c r="K199" s="447" t="str">
        <f>IF('приложение 1.1 '!G201=2022,'приложение 1.1 '!E201,"-")</f>
        <v>-</v>
      </c>
      <c r="L199" s="447" t="str">
        <f>IF('приложение 1.1 '!G201=2022,'приложение 1.1 '!D201,"-")</f>
        <v>-</v>
      </c>
      <c r="M199" s="447">
        <f t="shared" si="57"/>
        <v>0</v>
      </c>
      <c r="N199" s="447">
        <f t="shared" si="58"/>
        <v>0.26</v>
      </c>
      <c r="O199" s="447" t="str">
        <f t="shared" si="59"/>
        <v>-</v>
      </c>
      <c r="P199" s="447" t="str">
        <f t="shared" si="60"/>
        <v>-</v>
      </c>
      <c r="Q199" s="447" t="str">
        <f t="shared" si="61"/>
        <v>-</v>
      </c>
      <c r="R199" s="447" t="str">
        <f t="shared" si="62"/>
        <v>-</v>
      </c>
      <c r="S199" s="447">
        <f t="shared" si="63"/>
        <v>0</v>
      </c>
      <c r="T199" s="447">
        <f t="shared" si="64"/>
        <v>0.26</v>
      </c>
      <c r="U199" s="447" t="str">
        <f t="shared" si="65"/>
        <v>-</v>
      </c>
      <c r="V199" s="447" t="str">
        <f t="shared" si="66"/>
        <v>-</v>
      </c>
      <c r="W199" s="447" t="str">
        <f t="shared" si="67"/>
        <v>-</v>
      </c>
      <c r="X199" s="447" t="str">
        <f t="shared" si="68"/>
        <v>-</v>
      </c>
      <c r="Y199" s="447">
        <f t="shared" si="69"/>
        <v>0</v>
      </c>
      <c r="Z199" s="464">
        <f t="shared" si="70"/>
        <v>0.26</v>
      </c>
      <c r="AA199" s="472">
        <f>'приложение 1.1 '!H201</f>
        <v>0.46800000000000003</v>
      </c>
      <c r="AB199" s="472" t="str">
        <f t="shared" si="71"/>
        <v>0</v>
      </c>
      <c r="AC199" s="472" t="str">
        <f t="shared" si="72"/>
        <v>0</v>
      </c>
      <c r="AD199" s="472" t="str">
        <f t="shared" si="73"/>
        <v>0</v>
      </c>
      <c r="AE199" s="472" t="str">
        <f t="shared" si="74"/>
        <v>0</v>
      </c>
      <c r="AF199" s="472" t="str">
        <f t="shared" si="75"/>
        <v>0</v>
      </c>
      <c r="AG199" s="472" t="str">
        <f t="shared" si="76"/>
        <v>0</v>
      </c>
      <c r="AH199" s="472" t="str">
        <f t="shared" si="77"/>
        <v>0</v>
      </c>
      <c r="AI199" s="472" t="str">
        <f t="shared" si="78"/>
        <v>0</v>
      </c>
      <c r="AJ199" s="472" t="str">
        <f t="shared" si="79"/>
        <v>-</v>
      </c>
      <c r="AK199" s="472" t="str">
        <f t="shared" si="80"/>
        <v>-</v>
      </c>
      <c r="AL199" s="472">
        <f>'приложение 1.1 '!X201</f>
        <v>0</v>
      </c>
      <c r="AM199" s="472">
        <f>'приложение 1.1 '!Y201</f>
        <v>0.46800000000000003</v>
      </c>
      <c r="AN199" s="472">
        <f>'приложение 1.1 '!Z201</f>
        <v>0</v>
      </c>
      <c r="AO199" s="472">
        <f>'приложение 1.1 '!AA201</f>
        <v>0</v>
      </c>
      <c r="AP199" s="472"/>
      <c r="AQ199" s="472"/>
      <c r="AR199" s="472"/>
      <c r="AS199" s="472"/>
      <c r="AT199" s="472">
        <f>'приложение 1.1 '!W201</f>
        <v>0</v>
      </c>
      <c r="AU199" s="472">
        <f t="shared" si="81"/>
        <v>0.46800000000000003</v>
      </c>
    </row>
    <row r="200" spans="1:47" s="53" customFormat="1" ht="31.5">
      <c r="A200" s="369" t="str">
        <f>'приложение 1.1 '!A202</f>
        <v>1.1.5.11</v>
      </c>
      <c r="B200" s="431" t="str">
        <f>'приложение 1.1 '!B202</f>
        <v>Реконструкция КЛ-0,4 кВ ТП-221 - ул. Губкина, 9</v>
      </c>
      <c r="C200" s="447" t="str">
        <f>IF('приложение 1.1 '!G202=2018,'приложение 1.1 '!E202,"-")</f>
        <v>-</v>
      </c>
      <c r="D200" s="447" t="str">
        <f>IF('приложение 1.1 '!G202=2018,'приложение 1.1 '!D202,"-")</f>
        <v>-</v>
      </c>
      <c r="E200" s="447" t="str">
        <f>IF('приложение 1.1 '!G202=2019,'приложение 1.1 '!E202,"-")</f>
        <v>-</v>
      </c>
      <c r="F200" s="447" t="str">
        <f>IF('приложение 1.1 '!G202=2019,'приложение 1.1 '!D202,"-")</f>
        <v>-</v>
      </c>
      <c r="G200" s="447">
        <f>IF('приложение 1.1 '!G202=2020,'приложение 1.1 '!E202,"-")</f>
        <v>0</v>
      </c>
      <c r="H200" s="447">
        <f>IF('приложение 1.1 '!G202=2020,'приложение 1.1 '!D202,"-")</f>
        <v>0.19</v>
      </c>
      <c r="I200" s="447" t="str">
        <f>IF('приложение 1.1 '!G202=2021,'приложение 1.1 '!E202,"-")</f>
        <v>-</v>
      </c>
      <c r="J200" s="447" t="str">
        <f>IF('приложение 1.1 '!G202=2021,'приложение 1.1 '!D202,"-")</f>
        <v>-</v>
      </c>
      <c r="K200" s="447" t="str">
        <f>IF('приложение 1.1 '!G202=2022,'приложение 1.1 '!E202,"-")</f>
        <v>-</v>
      </c>
      <c r="L200" s="447" t="str">
        <f>IF('приложение 1.1 '!G202=2022,'приложение 1.1 '!D202,"-")</f>
        <v>-</v>
      </c>
      <c r="M200" s="447">
        <f t="shared" si="57"/>
        <v>0</v>
      </c>
      <c r="N200" s="447">
        <f t="shared" si="58"/>
        <v>0.19</v>
      </c>
      <c r="O200" s="447" t="str">
        <f t="shared" si="59"/>
        <v>-</v>
      </c>
      <c r="P200" s="447" t="str">
        <f t="shared" si="60"/>
        <v>-</v>
      </c>
      <c r="Q200" s="447" t="str">
        <f t="shared" si="61"/>
        <v>-</v>
      </c>
      <c r="R200" s="447" t="str">
        <f t="shared" si="62"/>
        <v>-</v>
      </c>
      <c r="S200" s="447">
        <f t="shared" si="63"/>
        <v>0</v>
      </c>
      <c r="T200" s="447">
        <f t="shared" si="64"/>
        <v>0.19</v>
      </c>
      <c r="U200" s="447" t="str">
        <f t="shared" si="65"/>
        <v>-</v>
      </c>
      <c r="V200" s="447" t="str">
        <f t="shared" si="66"/>
        <v>-</v>
      </c>
      <c r="W200" s="447" t="str">
        <f t="shared" si="67"/>
        <v>-</v>
      </c>
      <c r="X200" s="447" t="str">
        <f t="shared" si="68"/>
        <v>-</v>
      </c>
      <c r="Y200" s="447">
        <f t="shared" si="69"/>
        <v>0</v>
      </c>
      <c r="Z200" s="464">
        <f t="shared" si="70"/>
        <v>0.19</v>
      </c>
      <c r="AA200" s="472">
        <f>'приложение 1.1 '!H202</f>
        <v>0.34200000000000003</v>
      </c>
      <c r="AB200" s="472" t="str">
        <f t="shared" si="71"/>
        <v>0</v>
      </c>
      <c r="AC200" s="472" t="str">
        <f t="shared" si="72"/>
        <v>0</v>
      </c>
      <c r="AD200" s="472" t="str">
        <f t="shared" si="73"/>
        <v>0</v>
      </c>
      <c r="AE200" s="472" t="str">
        <f t="shared" si="74"/>
        <v>0</v>
      </c>
      <c r="AF200" s="472" t="str">
        <f t="shared" si="75"/>
        <v>0</v>
      </c>
      <c r="AG200" s="472" t="str">
        <f t="shared" si="76"/>
        <v>0</v>
      </c>
      <c r="AH200" s="472" t="str">
        <f t="shared" si="77"/>
        <v>0</v>
      </c>
      <c r="AI200" s="472" t="str">
        <f t="shared" si="78"/>
        <v>0</v>
      </c>
      <c r="AJ200" s="472" t="str">
        <f t="shared" si="79"/>
        <v>-</v>
      </c>
      <c r="AK200" s="472" t="str">
        <f t="shared" si="80"/>
        <v>-</v>
      </c>
      <c r="AL200" s="472">
        <f>'приложение 1.1 '!X202</f>
        <v>0</v>
      </c>
      <c r="AM200" s="472">
        <f>'приложение 1.1 '!Y202</f>
        <v>0.34200000000000003</v>
      </c>
      <c r="AN200" s="472">
        <f>'приложение 1.1 '!Z202</f>
        <v>0</v>
      </c>
      <c r="AO200" s="472">
        <f>'приложение 1.1 '!AA202</f>
        <v>0</v>
      </c>
      <c r="AP200" s="472"/>
      <c r="AQ200" s="472"/>
      <c r="AR200" s="472"/>
      <c r="AS200" s="472"/>
      <c r="AT200" s="472">
        <f>'приложение 1.1 '!W202</f>
        <v>0</v>
      </c>
      <c r="AU200" s="472">
        <f t="shared" si="81"/>
        <v>0.34200000000000003</v>
      </c>
    </row>
    <row r="201" spans="1:47" s="53" customFormat="1" ht="31.5">
      <c r="A201" s="369" t="str">
        <f>'приложение 1.1 '!A203</f>
        <v>1.1.5.12</v>
      </c>
      <c r="B201" s="431" t="str">
        <f>'приложение 1.1 '!B203</f>
        <v>Реконструкция КЛ-0,4 кВ ТП-221 - ул. Губкина, 11</v>
      </c>
      <c r="C201" s="447">
        <f>IF('приложение 1.1 '!G203=2018,'приложение 1.1 '!E203,"-")</f>
        <v>0</v>
      </c>
      <c r="D201" s="447">
        <f>IF('приложение 1.1 '!G203=2018,'приложение 1.1 '!D203,"-")</f>
        <v>0.23</v>
      </c>
      <c r="E201" s="447" t="str">
        <f>IF('приложение 1.1 '!G203=2019,'приложение 1.1 '!E203,"-")</f>
        <v>-</v>
      </c>
      <c r="F201" s="447" t="str">
        <f>IF('приложение 1.1 '!G203=2019,'приложение 1.1 '!D203,"-")</f>
        <v>-</v>
      </c>
      <c r="G201" s="447" t="str">
        <f>IF('приложение 1.1 '!G203=2020,'приложение 1.1 '!E203,"-")</f>
        <v>-</v>
      </c>
      <c r="H201" s="447" t="str">
        <f>IF('приложение 1.1 '!G203=2020,'приложение 1.1 '!D203,"-")</f>
        <v>-</v>
      </c>
      <c r="I201" s="447" t="str">
        <f>IF('приложение 1.1 '!G203=2021,'приложение 1.1 '!E203,"-")</f>
        <v>-</v>
      </c>
      <c r="J201" s="447" t="str">
        <f>IF('приложение 1.1 '!G203=2021,'приложение 1.1 '!D203,"-")</f>
        <v>-</v>
      </c>
      <c r="K201" s="447" t="str">
        <f>IF('приложение 1.1 '!G203=2022,'приложение 1.1 '!E203,"-")</f>
        <v>-</v>
      </c>
      <c r="L201" s="447" t="str">
        <f>IF('приложение 1.1 '!G203=2022,'приложение 1.1 '!D203,"-")</f>
        <v>-</v>
      </c>
      <c r="M201" s="447">
        <f t="shared" si="57"/>
        <v>0</v>
      </c>
      <c r="N201" s="447">
        <f t="shared" si="58"/>
        <v>0.23</v>
      </c>
      <c r="O201" s="447">
        <f t="shared" si="59"/>
        <v>0</v>
      </c>
      <c r="P201" s="447">
        <f t="shared" si="60"/>
        <v>0.23</v>
      </c>
      <c r="Q201" s="447" t="str">
        <f t="shared" si="61"/>
        <v>-</v>
      </c>
      <c r="R201" s="447" t="str">
        <f t="shared" si="62"/>
        <v>-</v>
      </c>
      <c r="S201" s="447" t="str">
        <f t="shared" si="63"/>
        <v>-</v>
      </c>
      <c r="T201" s="447" t="str">
        <f t="shared" si="64"/>
        <v>-</v>
      </c>
      <c r="U201" s="447" t="str">
        <f t="shared" si="65"/>
        <v>-</v>
      </c>
      <c r="V201" s="447" t="str">
        <f t="shared" si="66"/>
        <v>-</v>
      </c>
      <c r="W201" s="447" t="str">
        <f t="shared" si="67"/>
        <v>-</v>
      </c>
      <c r="X201" s="447" t="str">
        <f t="shared" si="68"/>
        <v>-</v>
      </c>
      <c r="Y201" s="447">
        <f t="shared" si="69"/>
        <v>0</v>
      </c>
      <c r="Z201" s="464">
        <f t="shared" si="70"/>
        <v>0.23</v>
      </c>
      <c r="AA201" s="472">
        <f>'приложение 1.1 '!H203</f>
        <v>0.41399999999999998</v>
      </c>
      <c r="AB201" s="472" t="str">
        <f t="shared" si="71"/>
        <v>0</v>
      </c>
      <c r="AC201" s="472" t="str">
        <f t="shared" si="72"/>
        <v>0</v>
      </c>
      <c r="AD201" s="472">
        <f t="shared" si="73"/>
        <v>0</v>
      </c>
      <c r="AE201" s="472">
        <f t="shared" si="74"/>
        <v>0.23</v>
      </c>
      <c r="AF201" s="472" t="str">
        <f t="shared" si="75"/>
        <v>0</v>
      </c>
      <c r="AG201" s="472" t="str">
        <f t="shared" si="76"/>
        <v>0</v>
      </c>
      <c r="AH201" s="472" t="str">
        <f t="shared" si="77"/>
        <v>0</v>
      </c>
      <c r="AI201" s="472" t="str">
        <f t="shared" si="78"/>
        <v>0</v>
      </c>
      <c r="AJ201" s="472">
        <f t="shared" si="79"/>
        <v>0</v>
      </c>
      <c r="AK201" s="472">
        <f t="shared" si="80"/>
        <v>0.23</v>
      </c>
      <c r="AL201" s="472">
        <f>'приложение 1.1 '!X203</f>
        <v>0</v>
      </c>
      <c r="AM201" s="472">
        <f>'приложение 1.1 '!Y203</f>
        <v>0</v>
      </c>
      <c r="AN201" s="472">
        <f>'приложение 1.1 '!Z203</f>
        <v>0</v>
      </c>
      <c r="AO201" s="472">
        <f>'приложение 1.1 '!AA203</f>
        <v>0</v>
      </c>
      <c r="AP201" s="472"/>
      <c r="AQ201" s="472">
        <f>AT201</f>
        <v>0.41399999999999998</v>
      </c>
      <c r="AR201" s="472"/>
      <c r="AS201" s="472"/>
      <c r="AT201" s="472">
        <f>'приложение 1.1 '!W203</f>
        <v>0.41399999999999998</v>
      </c>
      <c r="AU201" s="472">
        <f t="shared" si="81"/>
        <v>0.41399999999999998</v>
      </c>
    </row>
    <row r="202" spans="1:47" s="53" customFormat="1" ht="31.5">
      <c r="A202" s="369" t="str">
        <f>'приложение 1.1 '!A204</f>
        <v>1.1.5.13</v>
      </c>
      <c r="B202" s="431" t="str">
        <f>'приложение 1.1 '!B204</f>
        <v>Реконструкция КЛ-0,4 кВ ТП-221 - ул. Энтузиастов, 55</v>
      </c>
      <c r="C202" s="447">
        <f>IF('приложение 1.1 '!G204=2018,'приложение 1.1 '!E204,"-")</f>
        <v>0</v>
      </c>
      <c r="D202" s="447">
        <f>IF('приложение 1.1 '!G204=2018,'приложение 1.1 '!D204,"-")</f>
        <v>0.53</v>
      </c>
      <c r="E202" s="447" t="str">
        <f>IF('приложение 1.1 '!G204=2019,'приложение 1.1 '!E204,"-")</f>
        <v>-</v>
      </c>
      <c r="F202" s="447" t="str">
        <f>IF('приложение 1.1 '!G204=2019,'приложение 1.1 '!D204,"-")</f>
        <v>-</v>
      </c>
      <c r="G202" s="447" t="str">
        <f>IF('приложение 1.1 '!G204=2020,'приложение 1.1 '!E204,"-")</f>
        <v>-</v>
      </c>
      <c r="H202" s="447" t="str">
        <f>IF('приложение 1.1 '!G204=2020,'приложение 1.1 '!D204,"-")</f>
        <v>-</v>
      </c>
      <c r="I202" s="447" t="str">
        <f>IF('приложение 1.1 '!G204=2021,'приложение 1.1 '!E204,"-")</f>
        <v>-</v>
      </c>
      <c r="J202" s="447" t="str">
        <f>IF('приложение 1.1 '!G204=2021,'приложение 1.1 '!D204,"-")</f>
        <v>-</v>
      </c>
      <c r="K202" s="447" t="str">
        <f>IF('приложение 1.1 '!G204=2022,'приложение 1.1 '!E204,"-")</f>
        <v>-</v>
      </c>
      <c r="L202" s="447" t="str">
        <f>IF('приложение 1.1 '!G204=2022,'приложение 1.1 '!D204,"-")</f>
        <v>-</v>
      </c>
      <c r="M202" s="447">
        <f t="shared" si="57"/>
        <v>0</v>
      </c>
      <c r="N202" s="447">
        <f t="shared" si="58"/>
        <v>0.53</v>
      </c>
      <c r="O202" s="447">
        <f t="shared" si="59"/>
        <v>0</v>
      </c>
      <c r="P202" s="447">
        <f t="shared" si="60"/>
        <v>0.53</v>
      </c>
      <c r="Q202" s="447" t="str">
        <f t="shared" si="61"/>
        <v>-</v>
      </c>
      <c r="R202" s="447" t="str">
        <f t="shared" si="62"/>
        <v>-</v>
      </c>
      <c r="S202" s="447" t="str">
        <f t="shared" si="63"/>
        <v>-</v>
      </c>
      <c r="T202" s="447" t="str">
        <f t="shared" si="64"/>
        <v>-</v>
      </c>
      <c r="U202" s="447" t="str">
        <f t="shared" si="65"/>
        <v>-</v>
      </c>
      <c r="V202" s="447" t="str">
        <f t="shared" si="66"/>
        <v>-</v>
      </c>
      <c r="W202" s="447" t="str">
        <f t="shared" si="67"/>
        <v>-</v>
      </c>
      <c r="X202" s="447" t="str">
        <f t="shared" si="68"/>
        <v>-</v>
      </c>
      <c r="Y202" s="447">
        <f t="shared" si="69"/>
        <v>0</v>
      </c>
      <c r="Z202" s="464">
        <f t="shared" si="70"/>
        <v>0.53</v>
      </c>
      <c r="AA202" s="472">
        <f>'приложение 1.1 '!H204</f>
        <v>0.95399999999999996</v>
      </c>
      <c r="AB202" s="472" t="str">
        <f t="shared" si="71"/>
        <v>0</v>
      </c>
      <c r="AC202" s="472" t="str">
        <f t="shared" si="72"/>
        <v>0</v>
      </c>
      <c r="AD202" s="472">
        <f t="shared" si="73"/>
        <v>0</v>
      </c>
      <c r="AE202" s="472">
        <f t="shared" si="74"/>
        <v>0.53</v>
      </c>
      <c r="AF202" s="472" t="str">
        <f t="shared" si="75"/>
        <v>0</v>
      </c>
      <c r="AG202" s="472" t="str">
        <f t="shared" si="76"/>
        <v>0</v>
      </c>
      <c r="AH202" s="472" t="str">
        <f t="shared" si="77"/>
        <v>0</v>
      </c>
      <c r="AI202" s="472" t="str">
        <f t="shared" si="78"/>
        <v>0</v>
      </c>
      <c r="AJ202" s="472">
        <f t="shared" si="79"/>
        <v>0</v>
      </c>
      <c r="AK202" s="472">
        <f t="shared" si="80"/>
        <v>0.53</v>
      </c>
      <c r="AL202" s="472">
        <f>'приложение 1.1 '!X204</f>
        <v>0</v>
      </c>
      <c r="AM202" s="472">
        <f>'приложение 1.1 '!Y204</f>
        <v>0</v>
      </c>
      <c r="AN202" s="472">
        <f>'приложение 1.1 '!Z204</f>
        <v>0</v>
      </c>
      <c r="AO202" s="472">
        <f>'приложение 1.1 '!AA204</f>
        <v>0</v>
      </c>
      <c r="AP202" s="472"/>
      <c r="AQ202" s="472">
        <f>AT202</f>
        <v>0.95399999999999996</v>
      </c>
      <c r="AR202" s="472"/>
      <c r="AS202" s="472"/>
      <c r="AT202" s="472">
        <f>'приложение 1.1 '!W204</f>
        <v>0.95399999999999996</v>
      </c>
      <c r="AU202" s="472">
        <f t="shared" si="81"/>
        <v>0.95399999999999996</v>
      </c>
    </row>
    <row r="203" spans="1:47" s="53" customFormat="1">
      <c r="A203" s="369" t="str">
        <f>'приложение 1.1 '!A205</f>
        <v>1.1.5.14</v>
      </c>
      <c r="B203" s="431" t="str">
        <f>'приложение 1.1 '!B205</f>
        <v>Реконструкция КЛ-0,4 кВ ТП-221 - ЦТП-5</v>
      </c>
      <c r="C203" s="447">
        <f>IF('приложение 1.1 '!G205=2018,'приложение 1.1 '!E205,"-")</f>
        <v>0</v>
      </c>
      <c r="D203" s="447">
        <f>IF('приложение 1.1 '!G205=2018,'приложение 1.1 '!D205,"-")</f>
        <v>0.26</v>
      </c>
      <c r="E203" s="447" t="str">
        <f>IF('приложение 1.1 '!G205=2019,'приложение 1.1 '!E205,"-")</f>
        <v>-</v>
      </c>
      <c r="F203" s="447" t="str">
        <f>IF('приложение 1.1 '!G205=2019,'приложение 1.1 '!D205,"-")</f>
        <v>-</v>
      </c>
      <c r="G203" s="447" t="str">
        <f>IF('приложение 1.1 '!G205=2020,'приложение 1.1 '!E205,"-")</f>
        <v>-</v>
      </c>
      <c r="H203" s="447" t="str">
        <f>IF('приложение 1.1 '!G205=2020,'приложение 1.1 '!D205,"-")</f>
        <v>-</v>
      </c>
      <c r="I203" s="447" t="str">
        <f>IF('приложение 1.1 '!G205=2021,'приложение 1.1 '!E205,"-")</f>
        <v>-</v>
      </c>
      <c r="J203" s="447" t="str">
        <f>IF('приложение 1.1 '!G205=2021,'приложение 1.1 '!D205,"-")</f>
        <v>-</v>
      </c>
      <c r="K203" s="447" t="str">
        <f>IF('приложение 1.1 '!G205=2022,'приложение 1.1 '!E205,"-")</f>
        <v>-</v>
      </c>
      <c r="L203" s="447" t="str">
        <f>IF('приложение 1.1 '!G205=2022,'приложение 1.1 '!D205,"-")</f>
        <v>-</v>
      </c>
      <c r="M203" s="447">
        <f t="shared" si="57"/>
        <v>0</v>
      </c>
      <c r="N203" s="447">
        <f t="shared" si="58"/>
        <v>0.26</v>
      </c>
      <c r="O203" s="447">
        <f t="shared" si="59"/>
        <v>0</v>
      </c>
      <c r="P203" s="447">
        <f t="shared" si="60"/>
        <v>0.26</v>
      </c>
      <c r="Q203" s="447" t="str">
        <f t="shared" si="61"/>
        <v>-</v>
      </c>
      <c r="R203" s="447" t="str">
        <f t="shared" si="62"/>
        <v>-</v>
      </c>
      <c r="S203" s="447" t="str">
        <f t="shared" si="63"/>
        <v>-</v>
      </c>
      <c r="T203" s="447" t="str">
        <f t="shared" si="64"/>
        <v>-</v>
      </c>
      <c r="U203" s="447" t="str">
        <f t="shared" si="65"/>
        <v>-</v>
      </c>
      <c r="V203" s="447" t="str">
        <f t="shared" si="66"/>
        <v>-</v>
      </c>
      <c r="W203" s="447" t="str">
        <f t="shared" si="67"/>
        <v>-</v>
      </c>
      <c r="X203" s="447" t="str">
        <f t="shared" si="68"/>
        <v>-</v>
      </c>
      <c r="Y203" s="447">
        <f t="shared" si="69"/>
        <v>0</v>
      </c>
      <c r="Z203" s="464">
        <f t="shared" si="70"/>
        <v>0.26</v>
      </c>
      <c r="AA203" s="472">
        <f>'приложение 1.1 '!H205</f>
        <v>0.26100000000000001</v>
      </c>
      <c r="AB203" s="472" t="str">
        <f t="shared" si="71"/>
        <v>0</v>
      </c>
      <c r="AC203" s="472" t="str">
        <f t="shared" si="72"/>
        <v>0</v>
      </c>
      <c r="AD203" s="472">
        <f t="shared" si="73"/>
        <v>0</v>
      </c>
      <c r="AE203" s="472">
        <f t="shared" si="74"/>
        <v>0.26</v>
      </c>
      <c r="AF203" s="472" t="str">
        <f t="shared" si="75"/>
        <v>0</v>
      </c>
      <c r="AG203" s="472" t="str">
        <f t="shared" si="76"/>
        <v>0</v>
      </c>
      <c r="AH203" s="472" t="str">
        <f t="shared" si="77"/>
        <v>0</v>
      </c>
      <c r="AI203" s="472" t="str">
        <f t="shared" si="78"/>
        <v>0</v>
      </c>
      <c r="AJ203" s="472">
        <f t="shared" si="79"/>
        <v>0</v>
      </c>
      <c r="AK203" s="472">
        <f t="shared" si="80"/>
        <v>0.26</v>
      </c>
      <c r="AL203" s="472">
        <f>'приложение 1.1 '!X205</f>
        <v>0</v>
      </c>
      <c r="AM203" s="472">
        <f>'приложение 1.1 '!Y205</f>
        <v>0</v>
      </c>
      <c r="AN203" s="472">
        <f>'приложение 1.1 '!Z205</f>
        <v>0</v>
      </c>
      <c r="AO203" s="472">
        <f>'приложение 1.1 '!AA205</f>
        <v>0</v>
      </c>
      <c r="AP203" s="472"/>
      <c r="AQ203" s="472">
        <f>AT203</f>
        <v>0.26100000000000001</v>
      </c>
      <c r="AR203" s="472"/>
      <c r="AS203" s="472"/>
      <c r="AT203" s="472">
        <f>'приложение 1.1 '!W205</f>
        <v>0.26100000000000001</v>
      </c>
      <c r="AU203" s="472">
        <f t="shared" si="81"/>
        <v>0.26100000000000001</v>
      </c>
    </row>
    <row r="204" spans="1:47" s="53" customFormat="1" ht="31.5">
      <c r="A204" s="369" t="str">
        <f>'приложение 1.1 '!A206</f>
        <v>1.1.5.15</v>
      </c>
      <c r="B204" s="431" t="str">
        <f>'приложение 1.1 '!B206</f>
        <v>Реконструкция КЛ-0,4 кВ ТП-223 - ул. Ленина, 65/1</v>
      </c>
      <c r="C204" s="447">
        <f>IF('приложение 1.1 '!G206=2018,'приложение 1.1 '!E206,"-")</f>
        <v>0</v>
      </c>
      <c r="D204" s="447">
        <f>IF('приложение 1.1 '!G206=2018,'приложение 1.1 '!D206,"-")</f>
        <v>0.61</v>
      </c>
      <c r="E204" s="447" t="str">
        <f>IF('приложение 1.1 '!G206=2019,'приложение 1.1 '!E206,"-")</f>
        <v>-</v>
      </c>
      <c r="F204" s="447" t="str">
        <f>IF('приложение 1.1 '!G206=2019,'приложение 1.1 '!D206,"-")</f>
        <v>-</v>
      </c>
      <c r="G204" s="447" t="str">
        <f>IF('приложение 1.1 '!G206=2020,'приложение 1.1 '!E206,"-")</f>
        <v>-</v>
      </c>
      <c r="H204" s="447" t="str">
        <f>IF('приложение 1.1 '!G206=2020,'приложение 1.1 '!D206,"-")</f>
        <v>-</v>
      </c>
      <c r="I204" s="447" t="str">
        <f>IF('приложение 1.1 '!G206=2021,'приложение 1.1 '!E206,"-")</f>
        <v>-</v>
      </c>
      <c r="J204" s="447" t="str">
        <f>IF('приложение 1.1 '!G206=2021,'приложение 1.1 '!D206,"-")</f>
        <v>-</v>
      </c>
      <c r="K204" s="447" t="str">
        <f>IF('приложение 1.1 '!G206=2022,'приложение 1.1 '!E206,"-")</f>
        <v>-</v>
      </c>
      <c r="L204" s="447" t="str">
        <f>IF('приложение 1.1 '!G206=2022,'приложение 1.1 '!D206,"-")</f>
        <v>-</v>
      </c>
      <c r="M204" s="447">
        <f t="shared" si="57"/>
        <v>0</v>
      </c>
      <c r="N204" s="447">
        <f t="shared" si="58"/>
        <v>0.61</v>
      </c>
      <c r="O204" s="447">
        <f t="shared" si="59"/>
        <v>0</v>
      </c>
      <c r="P204" s="447">
        <f t="shared" si="60"/>
        <v>0.61</v>
      </c>
      <c r="Q204" s="447" t="str">
        <f t="shared" si="61"/>
        <v>-</v>
      </c>
      <c r="R204" s="447" t="str">
        <f t="shared" si="62"/>
        <v>-</v>
      </c>
      <c r="S204" s="447" t="str">
        <f t="shared" si="63"/>
        <v>-</v>
      </c>
      <c r="T204" s="447" t="str">
        <f t="shared" si="64"/>
        <v>-</v>
      </c>
      <c r="U204" s="447" t="str">
        <f t="shared" si="65"/>
        <v>-</v>
      </c>
      <c r="V204" s="447" t="str">
        <f t="shared" si="66"/>
        <v>-</v>
      </c>
      <c r="W204" s="447" t="str">
        <f t="shared" si="67"/>
        <v>-</v>
      </c>
      <c r="X204" s="447" t="str">
        <f t="shared" si="68"/>
        <v>-</v>
      </c>
      <c r="Y204" s="447">
        <f t="shared" si="69"/>
        <v>0</v>
      </c>
      <c r="Z204" s="464">
        <f t="shared" si="70"/>
        <v>0.61</v>
      </c>
      <c r="AA204" s="472">
        <f>'приложение 1.1 '!H206</f>
        <v>1.0980000000000001</v>
      </c>
      <c r="AB204" s="472" t="str">
        <f t="shared" si="71"/>
        <v>0</v>
      </c>
      <c r="AC204" s="472" t="str">
        <f t="shared" si="72"/>
        <v>0</v>
      </c>
      <c r="AD204" s="472">
        <f t="shared" si="73"/>
        <v>0</v>
      </c>
      <c r="AE204" s="472">
        <f t="shared" si="74"/>
        <v>0.61</v>
      </c>
      <c r="AF204" s="472" t="str">
        <f t="shared" si="75"/>
        <v>0</v>
      </c>
      <c r="AG204" s="472" t="str">
        <f t="shared" si="76"/>
        <v>0</v>
      </c>
      <c r="AH204" s="472" t="str">
        <f t="shared" si="77"/>
        <v>0</v>
      </c>
      <c r="AI204" s="472" t="str">
        <f t="shared" si="78"/>
        <v>0</v>
      </c>
      <c r="AJ204" s="472">
        <f t="shared" si="79"/>
        <v>0</v>
      </c>
      <c r="AK204" s="472">
        <f t="shared" si="80"/>
        <v>0.61</v>
      </c>
      <c r="AL204" s="472">
        <f>'приложение 1.1 '!X206</f>
        <v>0</v>
      </c>
      <c r="AM204" s="472">
        <f>'приложение 1.1 '!Y206</f>
        <v>0</v>
      </c>
      <c r="AN204" s="472">
        <f>'приложение 1.1 '!Z206</f>
        <v>0</v>
      </c>
      <c r="AO204" s="472">
        <f>'приложение 1.1 '!AA206</f>
        <v>0</v>
      </c>
      <c r="AP204" s="472"/>
      <c r="AQ204" s="472">
        <f>AT204</f>
        <v>1.0980000000000001</v>
      </c>
      <c r="AR204" s="472"/>
      <c r="AS204" s="472"/>
      <c r="AT204" s="472">
        <f>'приложение 1.1 '!W206</f>
        <v>1.0980000000000001</v>
      </c>
      <c r="AU204" s="472">
        <f t="shared" si="81"/>
        <v>1.0980000000000001</v>
      </c>
    </row>
    <row r="205" spans="1:47" s="53" customFormat="1" ht="31.5">
      <c r="A205" s="369" t="str">
        <f>'приложение 1.1 '!A207</f>
        <v>1.1.5.16</v>
      </c>
      <c r="B205" s="431" t="str">
        <f>'приложение 1.1 '!B207</f>
        <v>Реконструкция КЛ-0,4 кВ ТП-223 - ул. Ленина, 65/2</v>
      </c>
      <c r="C205" s="447">
        <f>IF('приложение 1.1 '!G207=2018,'приложение 1.1 '!E207,"-")</f>
        <v>0</v>
      </c>
      <c r="D205" s="447">
        <f>IF('приложение 1.1 '!G207=2018,'приложение 1.1 '!D207,"-")</f>
        <v>0.14000000000000001</v>
      </c>
      <c r="E205" s="447" t="str">
        <f>IF('приложение 1.1 '!G207=2019,'приложение 1.1 '!E207,"-")</f>
        <v>-</v>
      </c>
      <c r="F205" s="447" t="str">
        <f>IF('приложение 1.1 '!G207=2019,'приложение 1.1 '!D207,"-")</f>
        <v>-</v>
      </c>
      <c r="G205" s="447" t="str">
        <f>IF('приложение 1.1 '!G207=2020,'приложение 1.1 '!E207,"-")</f>
        <v>-</v>
      </c>
      <c r="H205" s="447" t="str">
        <f>IF('приложение 1.1 '!G207=2020,'приложение 1.1 '!D207,"-")</f>
        <v>-</v>
      </c>
      <c r="I205" s="447" t="str">
        <f>IF('приложение 1.1 '!G207=2021,'приложение 1.1 '!E207,"-")</f>
        <v>-</v>
      </c>
      <c r="J205" s="447" t="str">
        <f>IF('приложение 1.1 '!G207=2021,'приложение 1.1 '!D207,"-")</f>
        <v>-</v>
      </c>
      <c r="K205" s="447" t="str">
        <f>IF('приложение 1.1 '!G207=2022,'приложение 1.1 '!E207,"-")</f>
        <v>-</v>
      </c>
      <c r="L205" s="447" t="str">
        <f>IF('приложение 1.1 '!G207=2022,'приложение 1.1 '!D207,"-")</f>
        <v>-</v>
      </c>
      <c r="M205" s="447">
        <f t="shared" si="57"/>
        <v>0</v>
      </c>
      <c r="N205" s="447">
        <f t="shared" si="58"/>
        <v>0.14000000000000001</v>
      </c>
      <c r="O205" s="447">
        <f t="shared" si="59"/>
        <v>0</v>
      </c>
      <c r="P205" s="447">
        <f t="shared" si="60"/>
        <v>0.14000000000000001</v>
      </c>
      <c r="Q205" s="447" t="str">
        <f t="shared" si="61"/>
        <v>-</v>
      </c>
      <c r="R205" s="447" t="str">
        <f t="shared" si="62"/>
        <v>-</v>
      </c>
      <c r="S205" s="447" t="str">
        <f t="shared" si="63"/>
        <v>-</v>
      </c>
      <c r="T205" s="447" t="str">
        <f t="shared" si="64"/>
        <v>-</v>
      </c>
      <c r="U205" s="447" t="str">
        <f t="shared" si="65"/>
        <v>-</v>
      </c>
      <c r="V205" s="447" t="str">
        <f t="shared" si="66"/>
        <v>-</v>
      </c>
      <c r="W205" s="447" t="str">
        <f t="shared" si="67"/>
        <v>-</v>
      </c>
      <c r="X205" s="447" t="str">
        <f t="shared" si="68"/>
        <v>-</v>
      </c>
      <c r="Y205" s="447">
        <f t="shared" si="69"/>
        <v>0</v>
      </c>
      <c r="Z205" s="464">
        <f t="shared" si="70"/>
        <v>0.14000000000000001</v>
      </c>
      <c r="AA205" s="472">
        <f>'приложение 1.1 '!H207</f>
        <v>0.252</v>
      </c>
      <c r="AB205" s="472" t="str">
        <f t="shared" si="71"/>
        <v>0</v>
      </c>
      <c r="AC205" s="472" t="str">
        <f t="shared" si="72"/>
        <v>0</v>
      </c>
      <c r="AD205" s="472">
        <f t="shared" si="73"/>
        <v>0</v>
      </c>
      <c r="AE205" s="472">
        <f t="shared" si="74"/>
        <v>0.14000000000000001</v>
      </c>
      <c r="AF205" s="472" t="str">
        <f t="shared" si="75"/>
        <v>0</v>
      </c>
      <c r="AG205" s="472" t="str">
        <f t="shared" si="76"/>
        <v>0</v>
      </c>
      <c r="AH205" s="472" t="str">
        <f t="shared" si="77"/>
        <v>0</v>
      </c>
      <c r="AI205" s="472" t="str">
        <f t="shared" si="78"/>
        <v>0</v>
      </c>
      <c r="AJ205" s="472">
        <f t="shared" si="79"/>
        <v>0</v>
      </c>
      <c r="AK205" s="472">
        <f t="shared" si="80"/>
        <v>0.14000000000000001</v>
      </c>
      <c r="AL205" s="472">
        <f>'приложение 1.1 '!X207</f>
        <v>0</v>
      </c>
      <c r="AM205" s="472">
        <f>'приложение 1.1 '!Y207</f>
        <v>0</v>
      </c>
      <c r="AN205" s="472">
        <f>'приложение 1.1 '!Z207</f>
        <v>0</v>
      </c>
      <c r="AO205" s="472">
        <f>'приложение 1.1 '!AA207</f>
        <v>0</v>
      </c>
      <c r="AP205" s="472"/>
      <c r="AQ205" s="472">
        <f>AT205</f>
        <v>0.252</v>
      </c>
      <c r="AR205" s="472"/>
      <c r="AS205" s="472"/>
      <c r="AT205" s="472">
        <f>'приложение 1.1 '!W207</f>
        <v>0.252</v>
      </c>
      <c r="AU205" s="472">
        <f t="shared" si="81"/>
        <v>0.252</v>
      </c>
    </row>
    <row r="206" spans="1:47" s="53" customFormat="1" ht="31.5">
      <c r="A206" s="369" t="str">
        <f>'приложение 1.1 '!A208</f>
        <v>1.1.5.17</v>
      </c>
      <c r="B206" s="431" t="str">
        <f>'приложение 1.1 '!B208</f>
        <v>Реконструкция КЛ-0,4 кВ ТП-223 - ул. Ленина, 67/4</v>
      </c>
      <c r="C206" s="447" t="str">
        <f>IF('приложение 1.1 '!G208=2018,'приложение 1.1 '!E208,"-")</f>
        <v>-</v>
      </c>
      <c r="D206" s="447" t="str">
        <f>IF('приложение 1.1 '!G208=2018,'приложение 1.1 '!D208,"-")</f>
        <v>-</v>
      </c>
      <c r="E206" s="447" t="str">
        <f>IF('приложение 1.1 '!G208=2019,'приложение 1.1 '!E208,"-")</f>
        <v>-</v>
      </c>
      <c r="F206" s="447" t="str">
        <f>IF('приложение 1.1 '!G208=2019,'приложение 1.1 '!D208,"-")</f>
        <v>-</v>
      </c>
      <c r="G206" s="447">
        <f>IF('приложение 1.1 '!G208=2020,'приложение 1.1 '!E208,"-")</f>
        <v>0</v>
      </c>
      <c r="H206" s="447">
        <f>IF('приложение 1.1 '!G208=2020,'приложение 1.1 '!D208,"-")</f>
        <v>0.28000000000000003</v>
      </c>
      <c r="I206" s="447" t="str">
        <f>IF('приложение 1.1 '!G208=2021,'приложение 1.1 '!E208,"-")</f>
        <v>-</v>
      </c>
      <c r="J206" s="447" t="str">
        <f>IF('приложение 1.1 '!G208=2021,'приложение 1.1 '!D208,"-")</f>
        <v>-</v>
      </c>
      <c r="K206" s="447" t="str">
        <f>IF('приложение 1.1 '!G208=2022,'приложение 1.1 '!E208,"-")</f>
        <v>-</v>
      </c>
      <c r="L206" s="447" t="str">
        <f>IF('приложение 1.1 '!G208=2022,'приложение 1.1 '!D208,"-")</f>
        <v>-</v>
      </c>
      <c r="M206" s="447">
        <f t="shared" si="57"/>
        <v>0</v>
      </c>
      <c r="N206" s="447">
        <f t="shared" si="58"/>
        <v>0.28000000000000003</v>
      </c>
      <c r="O206" s="447" t="str">
        <f t="shared" si="59"/>
        <v>-</v>
      </c>
      <c r="P206" s="447" t="str">
        <f t="shared" si="60"/>
        <v>-</v>
      </c>
      <c r="Q206" s="447" t="str">
        <f t="shared" si="61"/>
        <v>-</v>
      </c>
      <c r="R206" s="447" t="str">
        <f t="shared" si="62"/>
        <v>-</v>
      </c>
      <c r="S206" s="447">
        <f t="shared" si="63"/>
        <v>0</v>
      </c>
      <c r="T206" s="447">
        <f t="shared" si="64"/>
        <v>0.28000000000000003</v>
      </c>
      <c r="U206" s="447" t="str">
        <f t="shared" si="65"/>
        <v>-</v>
      </c>
      <c r="V206" s="447" t="str">
        <f t="shared" si="66"/>
        <v>-</v>
      </c>
      <c r="W206" s="447" t="str">
        <f t="shared" si="67"/>
        <v>-</v>
      </c>
      <c r="X206" s="447" t="str">
        <f t="shared" si="68"/>
        <v>-</v>
      </c>
      <c r="Y206" s="447">
        <f t="shared" si="69"/>
        <v>0</v>
      </c>
      <c r="Z206" s="464">
        <f t="shared" si="70"/>
        <v>0.28000000000000003</v>
      </c>
      <c r="AA206" s="472">
        <f>'приложение 1.1 '!H208</f>
        <v>0.504</v>
      </c>
      <c r="AB206" s="472" t="str">
        <f t="shared" si="71"/>
        <v>0</v>
      </c>
      <c r="AC206" s="472" t="str">
        <f t="shared" si="72"/>
        <v>0</v>
      </c>
      <c r="AD206" s="472" t="str">
        <f t="shared" si="73"/>
        <v>0</v>
      </c>
      <c r="AE206" s="472" t="str">
        <f t="shared" si="74"/>
        <v>0</v>
      </c>
      <c r="AF206" s="472" t="str">
        <f t="shared" si="75"/>
        <v>0</v>
      </c>
      <c r="AG206" s="472" t="str">
        <f t="shared" si="76"/>
        <v>0</v>
      </c>
      <c r="AH206" s="472" t="str">
        <f t="shared" si="77"/>
        <v>0</v>
      </c>
      <c r="AI206" s="472" t="str">
        <f t="shared" si="78"/>
        <v>0</v>
      </c>
      <c r="AJ206" s="472" t="str">
        <f t="shared" si="79"/>
        <v>-</v>
      </c>
      <c r="AK206" s="472" t="str">
        <f t="shared" si="80"/>
        <v>-</v>
      </c>
      <c r="AL206" s="472">
        <f>'приложение 1.1 '!X208</f>
        <v>0</v>
      </c>
      <c r="AM206" s="472">
        <f>'приложение 1.1 '!Y208</f>
        <v>0.504</v>
      </c>
      <c r="AN206" s="472">
        <f>'приложение 1.1 '!Z208</f>
        <v>0</v>
      </c>
      <c r="AO206" s="472">
        <f>'приложение 1.1 '!AA208</f>
        <v>0</v>
      </c>
      <c r="AP206" s="472"/>
      <c r="AQ206" s="472"/>
      <c r="AR206" s="472"/>
      <c r="AS206" s="472"/>
      <c r="AT206" s="472">
        <f>'приложение 1.1 '!W208</f>
        <v>0</v>
      </c>
      <c r="AU206" s="472">
        <f t="shared" si="81"/>
        <v>0.504</v>
      </c>
    </row>
    <row r="207" spans="1:47" s="53" customFormat="1" ht="31.5">
      <c r="A207" s="369" t="str">
        <f>'приложение 1.1 '!A209</f>
        <v>1.1.5.18</v>
      </c>
      <c r="B207" s="431" t="str">
        <f>'приложение 1.1 '!B209</f>
        <v xml:space="preserve">Реконструкция КЛ-0,4 кВ ТП-226 - МГБ-1 Гл. корпус </v>
      </c>
      <c r="C207" s="447" t="str">
        <f>IF('приложение 1.1 '!G209=2018,'приложение 1.1 '!E209,"-")</f>
        <v>-</v>
      </c>
      <c r="D207" s="447" t="str">
        <f>IF('приложение 1.1 '!G209=2018,'приложение 1.1 '!D209,"-")</f>
        <v>-</v>
      </c>
      <c r="E207" s="447" t="str">
        <f>IF('приложение 1.1 '!G209=2019,'приложение 1.1 '!E209,"-")</f>
        <v>-</v>
      </c>
      <c r="F207" s="447" t="str">
        <f>IF('приложение 1.1 '!G209=2019,'приложение 1.1 '!D209,"-")</f>
        <v>-</v>
      </c>
      <c r="G207" s="447">
        <f>IF('приложение 1.1 '!G209=2020,'приложение 1.1 '!E209,"-")</f>
        <v>0</v>
      </c>
      <c r="H207" s="447">
        <f>IF('приложение 1.1 '!G209=2020,'приложение 1.1 '!D209,"-")</f>
        <v>0.27</v>
      </c>
      <c r="I207" s="447" t="str">
        <f>IF('приложение 1.1 '!G209=2021,'приложение 1.1 '!E209,"-")</f>
        <v>-</v>
      </c>
      <c r="J207" s="447" t="str">
        <f>IF('приложение 1.1 '!G209=2021,'приложение 1.1 '!D209,"-")</f>
        <v>-</v>
      </c>
      <c r="K207" s="447" t="str">
        <f>IF('приложение 1.1 '!G209=2022,'приложение 1.1 '!E209,"-")</f>
        <v>-</v>
      </c>
      <c r="L207" s="447" t="str">
        <f>IF('приложение 1.1 '!G209=2022,'приложение 1.1 '!D209,"-")</f>
        <v>-</v>
      </c>
      <c r="M207" s="447">
        <f t="shared" si="57"/>
        <v>0</v>
      </c>
      <c r="N207" s="447">
        <f t="shared" si="58"/>
        <v>0.27</v>
      </c>
      <c r="O207" s="447" t="str">
        <f t="shared" si="59"/>
        <v>-</v>
      </c>
      <c r="P207" s="447" t="str">
        <f t="shared" si="60"/>
        <v>-</v>
      </c>
      <c r="Q207" s="447" t="str">
        <f t="shared" si="61"/>
        <v>-</v>
      </c>
      <c r="R207" s="447" t="str">
        <f t="shared" si="62"/>
        <v>-</v>
      </c>
      <c r="S207" s="447">
        <f t="shared" si="63"/>
        <v>0</v>
      </c>
      <c r="T207" s="447">
        <f t="shared" si="64"/>
        <v>0.27</v>
      </c>
      <c r="U207" s="447" t="str">
        <f t="shared" si="65"/>
        <v>-</v>
      </c>
      <c r="V207" s="447" t="str">
        <f t="shared" si="66"/>
        <v>-</v>
      </c>
      <c r="W207" s="447" t="str">
        <f t="shared" si="67"/>
        <v>-</v>
      </c>
      <c r="X207" s="447" t="str">
        <f t="shared" si="68"/>
        <v>-</v>
      </c>
      <c r="Y207" s="447">
        <f t="shared" si="69"/>
        <v>0</v>
      </c>
      <c r="Z207" s="464">
        <f t="shared" si="70"/>
        <v>0.27</v>
      </c>
      <c r="AA207" s="472">
        <f>'приложение 1.1 '!H209</f>
        <v>0.48599999999999999</v>
      </c>
      <c r="AB207" s="472" t="str">
        <f t="shared" si="71"/>
        <v>0</v>
      </c>
      <c r="AC207" s="472" t="str">
        <f t="shared" si="72"/>
        <v>0</v>
      </c>
      <c r="AD207" s="472" t="str">
        <f t="shared" si="73"/>
        <v>0</v>
      </c>
      <c r="AE207" s="472" t="str">
        <f t="shared" si="74"/>
        <v>0</v>
      </c>
      <c r="AF207" s="472" t="str">
        <f t="shared" si="75"/>
        <v>0</v>
      </c>
      <c r="AG207" s="472" t="str">
        <f t="shared" si="76"/>
        <v>0</v>
      </c>
      <c r="AH207" s="472" t="str">
        <f t="shared" si="77"/>
        <v>0</v>
      </c>
      <c r="AI207" s="472" t="str">
        <f t="shared" si="78"/>
        <v>0</v>
      </c>
      <c r="AJ207" s="472" t="str">
        <f t="shared" si="79"/>
        <v>-</v>
      </c>
      <c r="AK207" s="472" t="str">
        <f t="shared" si="80"/>
        <v>-</v>
      </c>
      <c r="AL207" s="472">
        <f>'приложение 1.1 '!X209</f>
        <v>0</v>
      </c>
      <c r="AM207" s="472">
        <f>'приложение 1.1 '!Y209</f>
        <v>0.48599999999999999</v>
      </c>
      <c r="AN207" s="472">
        <f>'приложение 1.1 '!Z209</f>
        <v>0</v>
      </c>
      <c r="AO207" s="472">
        <f>'приложение 1.1 '!AA209</f>
        <v>0</v>
      </c>
      <c r="AP207" s="472"/>
      <c r="AQ207" s="472"/>
      <c r="AR207" s="472"/>
      <c r="AS207" s="472"/>
      <c r="AT207" s="472">
        <f>'приложение 1.1 '!W209</f>
        <v>0</v>
      </c>
      <c r="AU207" s="472">
        <f t="shared" si="81"/>
        <v>0.48599999999999999</v>
      </c>
    </row>
    <row r="208" spans="1:47" s="53" customFormat="1" ht="31.5">
      <c r="A208" s="369" t="str">
        <f>'приложение 1.1 '!A210</f>
        <v>1.1.5.19</v>
      </c>
      <c r="B208" s="431" t="str">
        <f>'приложение 1.1 '!B210</f>
        <v>Реконструкция КЛ-0,4 кВ ТП-242 - ул. Дзержинского, 8А</v>
      </c>
      <c r="C208" s="447" t="str">
        <f>IF('приложение 1.1 '!G210=2018,'приложение 1.1 '!E210,"-")</f>
        <v>-</v>
      </c>
      <c r="D208" s="447" t="str">
        <f>IF('приложение 1.1 '!G210=2018,'приложение 1.1 '!D210,"-")</f>
        <v>-</v>
      </c>
      <c r="E208" s="447" t="str">
        <f>IF('приложение 1.1 '!G210=2019,'приложение 1.1 '!E210,"-")</f>
        <v>-</v>
      </c>
      <c r="F208" s="447" t="str">
        <f>IF('приложение 1.1 '!G210=2019,'приложение 1.1 '!D210,"-")</f>
        <v>-</v>
      </c>
      <c r="G208" s="447">
        <f>IF('приложение 1.1 '!G210=2020,'приложение 1.1 '!E210,"-")</f>
        <v>0</v>
      </c>
      <c r="H208" s="447">
        <f>IF('приложение 1.1 '!G210=2020,'приложение 1.1 '!D210,"-")</f>
        <v>0.27</v>
      </c>
      <c r="I208" s="447" t="str">
        <f>IF('приложение 1.1 '!G210=2021,'приложение 1.1 '!E210,"-")</f>
        <v>-</v>
      </c>
      <c r="J208" s="447" t="str">
        <f>IF('приложение 1.1 '!G210=2021,'приложение 1.1 '!D210,"-")</f>
        <v>-</v>
      </c>
      <c r="K208" s="447" t="str">
        <f>IF('приложение 1.1 '!G210=2022,'приложение 1.1 '!E210,"-")</f>
        <v>-</v>
      </c>
      <c r="L208" s="447" t="str">
        <f>IF('приложение 1.1 '!G210=2022,'приложение 1.1 '!D210,"-")</f>
        <v>-</v>
      </c>
      <c r="M208" s="447">
        <f t="shared" si="57"/>
        <v>0</v>
      </c>
      <c r="N208" s="447">
        <f t="shared" si="58"/>
        <v>0.27</v>
      </c>
      <c r="O208" s="447" t="str">
        <f t="shared" si="59"/>
        <v>-</v>
      </c>
      <c r="P208" s="447" t="str">
        <f t="shared" si="60"/>
        <v>-</v>
      </c>
      <c r="Q208" s="447" t="str">
        <f t="shared" si="61"/>
        <v>-</v>
      </c>
      <c r="R208" s="447" t="str">
        <f t="shared" si="62"/>
        <v>-</v>
      </c>
      <c r="S208" s="447">
        <f t="shared" si="63"/>
        <v>0</v>
      </c>
      <c r="T208" s="447">
        <f t="shared" si="64"/>
        <v>0.27</v>
      </c>
      <c r="U208" s="447" t="str">
        <f t="shared" si="65"/>
        <v>-</v>
      </c>
      <c r="V208" s="447" t="str">
        <f t="shared" si="66"/>
        <v>-</v>
      </c>
      <c r="W208" s="447" t="str">
        <f t="shared" si="67"/>
        <v>-</v>
      </c>
      <c r="X208" s="447" t="str">
        <f t="shared" si="68"/>
        <v>-</v>
      </c>
      <c r="Y208" s="447">
        <f t="shared" si="69"/>
        <v>0</v>
      </c>
      <c r="Z208" s="464">
        <f t="shared" si="70"/>
        <v>0.27</v>
      </c>
      <c r="AA208" s="472">
        <f>'приложение 1.1 '!H210</f>
        <v>0.48599999999999999</v>
      </c>
      <c r="AB208" s="472" t="str">
        <f t="shared" si="71"/>
        <v>0</v>
      </c>
      <c r="AC208" s="472" t="str">
        <f t="shared" si="72"/>
        <v>0</v>
      </c>
      <c r="AD208" s="472" t="str">
        <f t="shared" si="73"/>
        <v>0</v>
      </c>
      <c r="AE208" s="472" t="str">
        <f t="shared" si="74"/>
        <v>0</v>
      </c>
      <c r="AF208" s="472" t="str">
        <f t="shared" si="75"/>
        <v>0</v>
      </c>
      <c r="AG208" s="472" t="str">
        <f t="shared" si="76"/>
        <v>0</v>
      </c>
      <c r="AH208" s="472" t="str">
        <f t="shared" si="77"/>
        <v>0</v>
      </c>
      <c r="AI208" s="472" t="str">
        <f t="shared" si="78"/>
        <v>0</v>
      </c>
      <c r="AJ208" s="472" t="str">
        <f t="shared" si="79"/>
        <v>-</v>
      </c>
      <c r="AK208" s="472" t="str">
        <f t="shared" si="80"/>
        <v>-</v>
      </c>
      <c r="AL208" s="472">
        <f>'приложение 1.1 '!X210</f>
        <v>0</v>
      </c>
      <c r="AM208" s="472">
        <f>'приложение 1.1 '!Y210</f>
        <v>0.48599999999999999</v>
      </c>
      <c r="AN208" s="472">
        <f>'приложение 1.1 '!Z210</f>
        <v>0</v>
      </c>
      <c r="AO208" s="472">
        <f>'приложение 1.1 '!AA210</f>
        <v>0</v>
      </c>
      <c r="AP208" s="472"/>
      <c r="AQ208" s="472"/>
      <c r="AR208" s="472"/>
      <c r="AS208" s="472"/>
      <c r="AT208" s="472">
        <f>'приложение 1.1 '!W210</f>
        <v>0</v>
      </c>
      <c r="AU208" s="472">
        <f t="shared" si="81"/>
        <v>0.48599999999999999</v>
      </c>
    </row>
    <row r="209" spans="1:47" s="53" customFormat="1" ht="31.5">
      <c r="A209" s="369" t="str">
        <f>'приложение 1.1 '!A211</f>
        <v>1.1.5.20</v>
      </c>
      <c r="B209" s="431" t="str">
        <f>'приложение 1.1 '!B211</f>
        <v>Реконструкция КЛ-0,4 кВ ТП-242 - ул. Дзержинского, 8</v>
      </c>
      <c r="C209" s="447" t="str">
        <f>IF('приложение 1.1 '!G211=2018,'приложение 1.1 '!E211,"-")</f>
        <v>-</v>
      </c>
      <c r="D209" s="447" t="str">
        <f>IF('приложение 1.1 '!G211=2018,'приложение 1.1 '!D211,"-")</f>
        <v>-</v>
      </c>
      <c r="E209" s="447" t="str">
        <f>IF('приложение 1.1 '!G211=2019,'приложение 1.1 '!E211,"-")</f>
        <v>-</v>
      </c>
      <c r="F209" s="447" t="str">
        <f>IF('приложение 1.1 '!G211=2019,'приложение 1.1 '!D211,"-")</f>
        <v>-</v>
      </c>
      <c r="G209" s="447">
        <f>IF('приложение 1.1 '!G211=2020,'приложение 1.1 '!E211,"-")</f>
        <v>0</v>
      </c>
      <c r="H209" s="447">
        <f>IF('приложение 1.1 '!G211=2020,'приложение 1.1 '!D211,"-")</f>
        <v>0.52</v>
      </c>
      <c r="I209" s="447" t="str">
        <f>IF('приложение 1.1 '!G211=2021,'приложение 1.1 '!E211,"-")</f>
        <v>-</v>
      </c>
      <c r="J209" s="447" t="str">
        <f>IF('приложение 1.1 '!G211=2021,'приложение 1.1 '!D211,"-")</f>
        <v>-</v>
      </c>
      <c r="K209" s="447" t="str">
        <f>IF('приложение 1.1 '!G211=2022,'приложение 1.1 '!E211,"-")</f>
        <v>-</v>
      </c>
      <c r="L209" s="447" t="str">
        <f>IF('приложение 1.1 '!G211=2022,'приложение 1.1 '!D211,"-")</f>
        <v>-</v>
      </c>
      <c r="M209" s="447">
        <f t="shared" si="57"/>
        <v>0</v>
      </c>
      <c r="N209" s="447">
        <f t="shared" si="58"/>
        <v>0.52</v>
      </c>
      <c r="O209" s="447" t="str">
        <f t="shared" si="59"/>
        <v>-</v>
      </c>
      <c r="P209" s="447" t="str">
        <f t="shared" si="60"/>
        <v>-</v>
      </c>
      <c r="Q209" s="447" t="str">
        <f t="shared" si="61"/>
        <v>-</v>
      </c>
      <c r="R209" s="447" t="str">
        <f t="shared" si="62"/>
        <v>-</v>
      </c>
      <c r="S209" s="447">
        <f t="shared" si="63"/>
        <v>0</v>
      </c>
      <c r="T209" s="447">
        <f t="shared" si="64"/>
        <v>0.52</v>
      </c>
      <c r="U209" s="447" t="str">
        <f t="shared" si="65"/>
        <v>-</v>
      </c>
      <c r="V209" s="447" t="str">
        <f t="shared" si="66"/>
        <v>-</v>
      </c>
      <c r="W209" s="447" t="str">
        <f t="shared" si="67"/>
        <v>-</v>
      </c>
      <c r="X209" s="447" t="str">
        <f t="shared" si="68"/>
        <v>-</v>
      </c>
      <c r="Y209" s="447">
        <f t="shared" si="69"/>
        <v>0</v>
      </c>
      <c r="Z209" s="464">
        <f t="shared" si="70"/>
        <v>0.52</v>
      </c>
      <c r="AA209" s="472">
        <f>'приложение 1.1 '!H211</f>
        <v>0.93600000000000005</v>
      </c>
      <c r="AB209" s="472" t="str">
        <f t="shared" si="71"/>
        <v>0</v>
      </c>
      <c r="AC209" s="472" t="str">
        <f t="shared" si="72"/>
        <v>0</v>
      </c>
      <c r="AD209" s="472" t="str">
        <f t="shared" si="73"/>
        <v>0</v>
      </c>
      <c r="AE209" s="472" t="str">
        <f t="shared" si="74"/>
        <v>0</v>
      </c>
      <c r="AF209" s="472" t="str">
        <f t="shared" si="75"/>
        <v>0</v>
      </c>
      <c r="AG209" s="472" t="str">
        <f t="shared" si="76"/>
        <v>0</v>
      </c>
      <c r="AH209" s="472" t="str">
        <f t="shared" si="77"/>
        <v>0</v>
      </c>
      <c r="AI209" s="472" t="str">
        <f t="shared" si="78"/>
        <v>0</v>
      </c>
      <c r="AJ209" s="472" t="str">
        <f t="shared" si="79"/>
        <v>-</v>
      </c>
      <c r="AK209" s="472" t="str">
        <f t="shared" si="80"/>
        <v>-</v>
      </c>
      <c r="AL209" s="472">
        <f>'приложение 1.1 '!X211</f>
        <v>0</v>
      </c>
      <c r="AM209" s="472">
        <f>'приложение 1.1 '!Y211</f>
        <v>0.93600000000000005</v>
      </c>
      <c r="AN209" s="472">
        <f>'приложение 1.1 '!Z211</f>
        <v>0</v>
      </c>
      <c r="AO209" s="472">
        <f>'приложение 1.1 '!AA211</f>
        <v>0</v>
      </c>
      <c r="AP209" s="472"/>
      <c r="AQ209" s="472"/>
      <c r="AR209" s="472"/>
      <c r="AS209" s="472"/>
      <c r="AT209" s="472">
        <f>'приложение 1.1 '!W211</f>
        <v>0</v>
      </c>
      <c r="AU209" s="472">
        <f t="shared" si="81"/>
        <v>0.93600000000000005</v>
      </c>
    </row>
    <row r="210" spans="1:47" s="53" customFormat="1" ht="31.5">
      <c r="A210" s="369" t="str">
        <f>'приложение 1.1 '!A212</f>
        <v>1.1.5.21</v>
      </c>
      <c r="B210" s="431" t="str">
        <f>'приложение 1.1 '!B212</f>
        <v>Реконструкция КЛ-0,4 кВ ТП-276 - ул. Бажова, 10</v>
      </c>
      <c r="C210" s="447" t="str">
        <f>IF('приложение 1.1 '!G212=2018,'приложение 1.1 '!E212,"-")</f>
        <v>-</v>
      </c>
      <c r="D210" s="447" t="str">
        <f>IF('приложение 1.1 '!G212=2018,'приложение 1.1 '!D212,"-")</f>
        <v>-</v>
      </c>
      <c r="E210" s="447" t="str">
        <f>IF('приложение 1.1 '!G212=2019,'приложение 1.1 '!E212,"-")</f>
        <v>-</v>
      </c>
      <c r="F210" s="447" t="str">
        <f>IF('приложение 1.1 '!G212=2019,'приложение 1.1 '!D212,"-")</f>
        <v>-</v>
      </c>
      <c r="G210" s="447">
        <f>IF('приложение 1.1 '!G212=2020,'приложение 1.1 '!E212,"-")</f>
        <v>0</v>
      </c>
      <c r="H210" s="447">
        <f>IF('приложение 1.1 '!G212=2020,'приложение 1.1 '!D212,"-")</f>
        <v>0.25</v>
      </c>
      <c r="I210" s="447" t="str">
        <f>IF('приложение 1.1 '!G212=2021,'приложение 1.1 '!E212,"-")</f>
        <v>-</v>
      </c>
      <c r="J210" s="447" t="str">
        <f>IF('приложение 1.1 '!G212=2021,'приложение 1.1 '!D212,"-")</f>
        <v>-</v>
      </c>
      <c r="K210" s="447" t="str">
        <f>IF('приложение 1.1 '!G212=2022,'приложение 1.1 '!E212,"-")</f>
        <v>-</v>
      </c>
      <c r="L210" s="447" t="str">
        <f>IF('приложение 1.1 '!G212=2022,'приложение 1.1 '!D212,"-")</f>
        <v>-</v>
      </c>
      <c r="M210" s="447">
        <f t="shared" si="57"/>
        <v>0</v>
      </c>
      <c r="N210" s="447">
        <f t="shared" si="58"/>
        <v>0.25</v>
      </c>
      <c r="O210" s="447" t="str">
        <f t="shared" si="59"/>
        <v>-</v>
      </c>
      <c r="P210" s="447" t="str">
        <f t="shared" si="60"/>
        <v>-</v>
      </c>
      <c r="Q210" s="447" t="str">
        <f t="shared" si="61"/>
        <v>-</v>
      </c>
      <c r="R210" s="447" t="str">
        <f t="shared" si="62"/>
        <v>-</v>
      </c>
      <c r="S210" s="447">
        <f t="shared" si="63"/>
        <v>0</v>
      </c>
      <c r="T210" s="447">
        <f t="shared" si="64"/>
        <v>0.25</v>
      </c>
      <c r="U210" s="447" t="str">
        <f t="shared" si="65"/>
        <v>-</v>
      </c>
      <c r="V210" s="447" t="str">
        <f t="shared" si="66"/>
        <v>-</v>
      </c>
      <c r="W210" s="447" t="str">
        <f t="shared" si="67"/>
        <v>-</v>
      </c>
      <c r="X210" s="447" t="str">
        <f t="shared" si="68"/>
        <v>-</v>
      </c>
      <c r="Y210" s="447">
        <f t="shared" si="69"/>
        <v>0</v>
      </c>
      <c r="Z210" s="464">
        <f t="shared" si="70"/>
        <v>0.25</v>
      </c>
      <c r="AA210" s="472">
        <f>'приложение 1.1 '!H212</f>
        <v>0.45</v>
      </c>
      <c r="AB210" s="472" t="str">
        <f t="shared" si="71"/>
        <v>0</v>
      </c>
      <c r="AC210" s="472" t="str">
        <f t="shared" si="72"/>
        <v>0</v>
      </c>
      <c r="AD210" s="472" t="str">
        <f t="shared" si="73"/>
        <v>0</v>
      </c>
      <c r="AE210" s="472" t="str">
        <f t="shared" si="74"/>
        <v>0</v>
      </c>
      <c r="AF210" s="472" t="str">
        <f t="shared" si="75"/>
        <v>0</v>
      </c>
      <c r="AG210" s="472" t="str">
        <f t="shared" si="76"/>
        <v>0</v>
      </c>
      <c r="AH210" s="472" t="str">
        <f t="shared" si="77"/>
        <v>0</v>
      </c>
      <c r="AI210" s="472" t="str">
        <f t="shared" si="78"/>
        <v>0</v>
      </c>
      <c r="AJ210" s="472" t="str">
        <f t="shared" si="79"/>
        <v>-</v>
      </c>
      <c r="AK210" s="472" t="str">
        <f t="shared" si="80"/>
        <v>-</v>
      </c>
      <c r="AL210" s="472">
        <f>'приложение 1.1 '!X212</f>
        <v>0</v>
      </c>
      <c r="AM210" s="472">
        <f>'приложение 1.1 '!Y212</f>
        <v>0.45</v>
      </c>
      <c r="AN210" s="472">
        <f>'приложение 1.1 '!Z212</f>
        <v>0</v>
      </c>
      <c r="AO210" s="472">
        <f>'приложение 1.1 '!AA212</f>
        <v>0</v>
      </c>
      <c r="AP210" s="472"/>
      <c r="AQ210" s="472"/>
      <c r="AR210" s="472"/>
      <c r="AS210" s="472"/>
      <c r="AT210" s="472">
        <f>'приложение 1.1 '!W212</f>
        <v>0</v>
      </c>
      <c r="AU210" s="472">
        <f t="shared" si="81"/>
        <v>0.45</v>
      </c>
    </row>
    <row r="211" spans="1:47" s="53" customFormat="1" ht="31.5">
      <c r="A211" s="369" t="str">
        <f>'приложение 1.1 '!A213</f>
        <v>1.1.5.22</v>
      </c>
      <c r="B211" s="431" t="str">
        <f>'приложение 1.1 '!B213</f>
        <v>Реконструкция КЛ-0,4 кВ ТП-276 - ул. Бажова, 14</v>
      </c>
      <c r="C211" s="447" t="str">
        <f>IF('приложение 1.1 '!G213=2018,'приложение 1.1 '!E213,"-")</f>
        <v>-</v>
      </c>
      <c r="D211" s="447" t="str">
        <f>IF('приложение 1.1 '!G213=2018,'приложение 1.1 '!D213,"-")</f>
        <v>-</v>
      </c>
      <c r="E211" s="447" t="str">
        <f>IF('приложение 1.1 '!G213=2019,'приложение 1.1 '!E213,"-")</f>
        <v>-</v>
      </c>
      <c r="F211" s="447" t="str">
        <f>IF('приложение 1.1 '!G213=2019,'приложение 1.1 '!D213,"-")</f>
        <v>-</v>
      </c>
      <c r="G211" s="447">
        <f>IF('приложение 1.1 '!G213=2020,'приложение 1.1 '!E213,"-")</f>
        <v>0</v>
      </c>
      <c r="H211" s="447">
        <f>IF('приложение 1.1 '!G213=2020,'приложение 1.1 '!D213,"-")</f>
        <v>0.192</v>
      </c>
      <c r="I211" s="447" t="str">
        <f>IF('приложение 1.1 '!G213=2021,'приложение 1.1 '!E213,"-")</f>
        <v>-</v>
      </c>
      <c r="J211" s="447" t="str">
        <f>IF('приложение 1.1 '!G213=2021,'приложение 1.1 '!D213,"-")</f>
        <v>-</v>
      </c>
      <c r="K211" s="447" t="str">
        <f>IF('приложение 1.1 '!G213=2022,'приложение 1.1 '!E213,"-")</f>
        <v>-</v>
      </c>
      <c r="L211" s="447" t="str">
        <f>IF('приложение 1.1 '!G213=2022,'приложение 1.1 '!D213,"-")</f>
        <v>-</v>
      </c>
      <c r="M211" s="447">
        <f t="shared" si="57"/>
        <v>0</v>
      </c>
      <c r="N211" s="447">
        <f t="shared" si="58"/>
        <v>0.192</v>
      </c>
      <c r="O211" s="447" t="str">
        <f t="shared" si="59"/>
        <v>-</v>
      </c>
      <c r="P211" s="447" t="str">
        <f t="shared" si="60"/>
        <v>-</v>
      </c>
      <c r="Q211" s="447" t="str">
        <f t="shared" si="61"/>
        <v>-</v>
      </c>
      <c r="R211" s="447" t="str">
        <f t="shared" si="62"/>
        <v>-</v>
      </c>
      <c r="S211" s="447">
        <f t="shared" si="63"/>
        <v>0</v>
      </c>
      <c r="T211" s="447">
        <f t="shared" si="64"/>
        <v>0.192</v>
      </c>
      <c r="U211" s="447" t="str">
        <f t="shared" si="65"/>
        <v>-</v>
      </c>
      <c r="V211" s="447" t="str">
        <f t="shared" si="66"/>
        <v>-</v>
      </c>
      <c r="W211" s="447" t="str">
        <f t="shared" si="67"/>
        <v>-</v>
      </c>
      <c r="X211" s="447" t="str">
        <f t="shared" si="68"/>
        <v>-</v>
      </c>
      <c r="Y211" s="447">
        <f t="shared" si="69"/>
        <v>0</v>
      </c>
      <c r="Z211" s="464">
        <f t="shared" si="70"/>
        <v>0.192</v>
      </c>
      <c r="AA211" s="472">
        <f>'приложение 1.1 '!H213</f>
        <v>0.34560000000000002</v>
      </c>
      <c r="AB211" s="472" t="str">
        <f t="shared" si="71"/>
        <v>0</v>
      </c>
      <c r="AC211" s="472" t="str">
        <f t="shared" si="72"/>
        <v>0</v>
      </c>
      <c r="AD211" s="472" t="str">
        <f t="shared" si="73"/>
        <v>0</v>
      </c>
      <c r="AE211" s="472" t="str">
        <f t="shared" si="74"/>
        <v>0</v>
      </c>
      <c r="AF211" s="472" t="str">
        <f t="shared" si="75"/>
        <v>0</v>
      </c>
      <c r="AG211" s="472" t="str">
        <f t="shared" si="76"/>
        <v>0</v>
      </c>
      <c r="AH211" s="472" t="str">
        <f t="shared" si="77"/>
        <v>0</v>
      </c>
      <c r="AI211" s="472" t="str">
        <f t="shared" si="78"/>
        <v>0</v>
      </c>
      <c r="AJ211" s="472" t="str">
        <f t="shared" si="79"/>
        <v>-</v>
      </c>
      <c r="AK211" s="472" t="str">
        <f t="shared" si="80"/>
        <v>-</v>
      </c>
      <c r="AL211" s="472">
        <f>'приложение 1.1 '!X213</f>
        <v>0</v>
      </c>
      <c r="AM211" s="472">
        <f>'приложение 1.1 '!Y213</f>
        <v>0.34560000000000002</v>
      </c>
      <c r="AN211" s="472">
        <f>'приложение 1.1 '!Z213</f>
        <v>0</v>
      </c>
      <c r="AO211" s="472">
        <f>'приложение 1.1 '!AA213</f>
        <v>0</v>
      </c>
      <c r="AP211" s="472"/>
      <c r="AQ211" s="472"/>
      <c r="AR211" s="472"/>
      <c r="AS211" s="472"/>
      <c r="AT211" s="472">
        <f>'приложение 1.1 '!W213</f>
        <v>0</v>
      </c>
      <c r="AU211" s="472">
        <f t="shared" si="81"/>
        <v>0.34560000000000002</v>
      </c>
    </row>
    <row r="212" spans="1:47" s="53" customFormat="1" ht="31.5">
      <c r="A212" s="369" t="str">
        <f>'приложение 1.1 '!A214</f>
        <v>1.1.5.23</v>
      </c>
      <c r="B212" s="431" t="str">
        <f>'приложение 1.1 '!B214</f>
        <v>Реконструкция КЛ-0,4 кВ ТП-295 - ул. Студенческая, 19</v>
      </c>
      <c r="C212" s="447" t="str">
        <f>IF('приложение 1.1 '!G214=2018,'приложение 1.1 '!E214,"-")</f>
        <v>-</v>
      </c>
      <c r="D212" s="447" t="str">
        <f>IF('приложение 1.1 '!G214=2018,'приложение 1.1 '!D214,"-")</f>
        <v>-</v>
      </c>
      <c r="E212" s="447" t="str">
        <f>IF('приложение 1.1 '!G214=2019,'приложение 1.1 '!E214,"-")</f>
        <v>-</v>
      </c>
      <c r="F212" s="447" t="str">
        <f>IF('приложение 1.1 '!G214=2019,'приложение 1.1 '!D214,"-")</f>
        <v>-</v>
      </c>
      <c r="G212" s="447">
        <f>IF('приложение 1.1 '!G214=2020,'приложение 1.1 '!E214,"-")</f>
        <v>0</v>
      </c>
      <c r="H212" s="447">
        <f>IF('приложение 1.1 '!G214=2020,'приложение 1.1 '!D214,"-")</f>
        <v>0.3</v>
      </c>
      <c r="I212" s="447" t="str">
        <f>IF('приложение 1.1 '!G214=2021,'приложение 1.1 '!E214,"-")</f>
        <v>-</v>
      </c>
      <c r="J212" s="447" t="str">
        <f>IF('приложение 1.1 '!G214=2021,'приложение 1.1 '!D214,"-")</f>
        <v>-</v>
      </c>
      <c r="K212" s="447" t="str">
        <f>IF('приложение 1.1 '!G214=2022,'приложение 1.1 '!E214,"-")</f>
        <v>-</v>
      </c>
      <c r="L212" s="447" t="str">
        <f>IF('приложение 1.1 '!G214=2022,'приложение 1.1 '!D214,"-")</f>
        <v>-</v>
      </c>
      <c r="M212" s="447">
        <f t="shared" si="57"/>
        <v>0</v>
      </c>
      <c r="N212" s="447">
        <f t="shared" si="58"/>
        <v>0.3</v>
      </c>
      <c r="O212" s="447" t="str">
        <f t="shared" si="59"/>
        <v>-</v>
      </c>
      <c r="P212" s="447" t="str">
        <f t="shared" si="60"/>
        <v>-</v>
      </c>
      <c r="Q212" s="447" t="str">
        <f t="shared" si="61"/>
        <v>-</v>
      </c>
      <c r="R212" s="447" t="str">
        <f t="shared" si="62"/>
        <v>-</v>
      </c>
      <c r="S212" s="447">
        <f t="shared" si="63"/>
        <v>0</v>
      </c>
      <c r="T212" s="447">
        <f t="shared" si="64"/>
        <v>0.3</v>
      </c>
      <c r="U212" s="447" t="str">
        <f t="shared" si="65"/>
        <v>-</v>
      </c>
      <c r="V212" s="447" t="str">
        <f t="shared" si="66"/>
        <v>-</v>
      </c>
      <c r="W212" s="447" t="str">
        <f t="shared" si="67"/>
        <v>-</v>
      </c>
      <c r="X212" s="447" t="str">
        <f t="shared" si="68"/>
        <v>-</v>
      </c>
      <c r="Y212" s="447">
        <f t="shared" si="69"/>
        <v>0</v>
      </c>
      <c r="Z212" s="464">
        <f t="shared" si="70"/>
        <v>0.3</v>
      </c>
      <c r="AA212" s="472">
        <f>'приложение 1.1 '!H214</f>
        <v>0.54</v>
      </c>
      <c r="AB212" s="472" t="str">
        <f t="shared" si="71"/>
        <v>0</v>
      </c>
      <c r="AC212" s="472" t="str">
        <f t="shared" si="72"/>
        <v>0</v>
      </c>
      <c r="AD212" s="472" t="str">
        <f t="shared" si="73"/>
        <v>0</v>
      </c>
      <c r="AE212" s="472" t="str">
        <f t="shared" si="74"/>
        <v>0</v>
      </c>
      <c r="AF212" s="472" t="str">
        <f t="shared" si="75"/>
        <v>0</v>
      </c>
      <c r="AG212" s="472" t="str">
        <f t="shared" si="76"/>
        <v>0</v>
      </c>
      <c r="AH212" s="472" t="str">
        <f t="shared" si="77"/>
        <v>0</v>
      </c>
      <c r="AI212" s="472" t="str">
        <f t="shared" si="78"/>
        <v>0</v>
      </c>
      <c r="AJ212" s="472" t="str">
        <f t="shared" si="79"/>
        <v>-</v>
      </c>
      <c r="AK212" s="472" t="str">
        <f t="shared" si="80"/>
        <v>-</v>
      </c>
      <c r="AL212" s="472">
        <f>'приложение 1.1 '!X214</f>
        <v>0</v>
      </c>
      <c r="AM212" s="472">
        <f>'приложение 1.1 '!Y214</f>
        <v>0.54</v>
      </c>
      <c r="AN212" s="472">
        <f>'приложение 1.1 '!Z214</f>
        <v>0</v>
      </c>
      <c r="AO212" s="472">
        <f>'приложение 1.1 '!AA214</f>
        <v>0</v>
      </c>
      <c r="AP212" s="472"/>
      <c r="AQ212" s="472"/>
      <c r="AR212" s="472"/>
      <c r="AS212" s="472"/>
      <c r="AT212" s="472">
        <f>'приложение 1.1 '!W214</f>
        <v>0</v>
      </c>
      <c r="AU212" s="472">
        <f t="shared" si="81"/>
        <v>0.54</v>
      </c>
    </row>
    <row r="213" spans="1:47" s="53" customFormat="1" ht="31.5">
      <c r="A213" s="369" t="str">
        <f>'приложение 1.1 '!A215</f>
        <v>1.1.5.24</v>
      </c>
      <c r="B213" s="431" t="str">
        <f>'приложение 1.1 '!B215</f>
        <v>Реконструкция КЛ-0,4 кВ ТП-366 - ул. Майская, 1</v>
      </c>
      <c r="C213" s="447" t="str">
        <f>IF('приложение 1.1 '!G215=2018,'приложение 1.1 '!E215,"-")</f>
        <v>-</v>
      </c>
      <c r="D213" s="447" t="str">
        <f>IF('приложение 1.1 '!G215=2018,'приложение 1.1 '!D215,"-")</f>
        <v>-</v>
      </c>
      <c r="E213" s="447" t="str">
        <f>IF('приложение 1.1 '!G215=2019,'приложение 1.1 '!E215,"-")</f>
        <v>-</v>
      </c>
      <c r="F213" s="447" t="str">
        <f>IF('приложение 1.1 '!G215=2019,'приложение 1.1 '!D215,"-")</f>
        <v>-</v>
      </c>
      <c r="G213" s="447">
        <f>IF('приложение 1.1 '!G215=2020,'приложение 1.1 '!E215,"-")</f>
        <v>0</v>
      </c>
      <c r="H213" s="447">
        <f>IF('приложение 1.1 '!G215=2020,'приложение 1.1 '!D215,"-")</f>
        <v>0.318</v>
      </c>
      <c r="I213" s="447" t="str">
        <f>IF('приложение 1.1 '!G215=2021,'приложение 1.1 '!E215,"-")</f>
        <v>-</v>
      </c>
      <c r="J213" s="447" t="str">
        <f>IF('приложение 1.1 '!G215=2021,'приложение 1.1 '!D215,"-")</f>
        <v>-</v>
      </c>
      <c r="K213" s="447" t="str">
        <f>IF('приложение 1.1 '!G215=2022,'приложение 1.1 '!E215,"-")</f>
        <v>-</v>
      </c>
      <c r="L213" s="447" t="str">
        <f>IF('приложение 1.1 '!G215=2022,'приложение 1.1 '!D215,"-")</f>
        <v>-</v>
      </c>
      <c r="M213" s="447">
        <f t="shared" si="57"/>
        <v>0</v>
      </c>
      <c r="N213" s="447">
        <f t="shared" si="58"/>
        <v>0.318</v>
      </c>
      <c r="O213" s="447" t="str">
        <f t="shared" si="59"/>
        <v>-</v>
      </c>
      <c r="P213" s="447" t="str">
        <f t="shared" si="60"/>
        <v>-</v>
      </c>
      <c r="Q213" s="447" t="str">
        <f t="shared" si="61"/>
        <v>-</v>
      </c>
      <c r="R213" s="447" t="str">
        <f t="shared" si="62"/>
        <v>-</v>
      </c>
      <c r="S213" s="447">
        <f t="shared" si="63"/>
        <v>0</v>
      </c>
      <c r="T213" s="447">
        <f t="shared" si="64"/>
        <v>0.318</v>
      </c>
      <c r="U213" s="447" t="str">
        <f t="shared" si="65"/>
        <v>-</v>
      </c>
      <c r="V213" s="447" t="str">
        <f t="shared" si="66"/>
        <v>-</v>
      </c>
      <c r="W213" s="447" t="str">
        <f t="shared" si="67"/>
        <v>-</v>
      </c>
      <c r="X213" s="447" t="str">
        <f t="shared" si="68"/>
        <v>-</v>
      </c>
      <c r="Y213" s="447">
        <f t="shared" si="69"/>
        <v>0</v>
      </c>
      <c r="Z213" s="464">
        <f t="shared" si="70"/>
        <v>0.318</v>
      </c>
      <c r="AA213" s="472">
        <f>'приложение 1.1 '!H215</f>
        <v>0.57240000000000002</v>
      </c>
      <c r="AB213" s="472" t="str">
        <f t="shared" si="71"/>
        <v>0</v>
      </c>
      <c r="AC213" s="472" t="str">
        <f t="shared" si="72"/>
        <v>0</v>
      </c>
      <c r="AD213" s="472" t="str">
        <f t="shared" si="73"/>
        <v>0</v>
      </c>
      <c r="AE213" s="472" t="str">
        <f t="shared" si="74"/>
        <v>0</v>
      </c>
      <c r="AF213" s="472" t="str">
        <f t="shared" si="75"/>
        <v>0</v>
      </c>
      <c r="AG213" s="472" t="str">
        <f t="shared" si="76"/>
        <v>0</v>
      </c>
      <c r="AH213" s="472" t="str">
        <f t="shared" si="77"/>
        <v>0</v>
      </c>
      <c r="AI213" s="472" t="str">
        <f t="shared" si="78"/>
        <v>0</v>
      </c>
      <c r="AJ213" s="472" t="str">
        <f t="shared" si="79"/>
        <v>-</v>
      </c>
      <c r="AK213" s="472" t="str">
        <f t="shared" si="80"/>
        <v>-</v>
      </c>
      <c r="AL213" s="472">
        <f>'приложение 1.1 '!X215</f>
        <v>0</v>
      </c>
      <c r="AM213" s="472">
        <f>'приложение 1.1 '!Y215</f>
        <v>0.57240000000000002</v>
      </c>
      <c r="AN213" s="472">
        <f>'приложение 1.1 '!Z215</f>
        <v>0</v>
      </c>
      <c r="AO213" s="472">
        <f>'приложение 1.1 '!AA215</f>
        <v>0</v>
      </c>
      <c r="AP213" s="472"/>
      <c r="AQ213" s="472"/>
      <c r="AR213" s="472"/>
      <c r="AS213" s="472"/>
      <c r="AT213" s="472">
        <f>'приложение 1.1 '!W215</f>
        <v>0</v>
      </c>
      <c r="AU213" s="472">
        <f t="shared" si="81"/>
        <v>0.57240000000000002</v>
      </c>
    </row>
    <row r="214" spans="1:47" s="53" customFormat="1" ht="31.5">
      <c r="A214" s="369" t="str">
        <f>'приложение 1.1 '!A216</f>
        <v>1.1.5.25</v>
      </c>
      <c r="B214" s="431" t="str">
        <f>'приложение 1.1 '!B216</f>
        <v>Реконструкция КЛ-0,4 кВ ТП-366 - ул. Майская, 3</v>
      </c>
      <c r="C214" s="447" t="str">
        <f>IF('приложение 1.1 '!G216=2018,'приложение 1.1 '!E216,"-")</f>
        <v>-</v>
      </c>
      <c r="D214" s="447" t="str">
        <f>IF('приложение 1.1 '!G216=2018,'приложение 1.1 '!D216,"-")</f>
        <v>-</v>
      </c>
      <c r="E214" s="447" t="str">
        <f>IF('приложение 1.1 '!G216=2019,'приложение 1.1 '!E216,"-")</f>
        <v>-</v>
      </c>
      <c r="F214" s="447" t="str">
        <f>IF('приложение 1.1 '!G216=2019,'приложение 1.1 '!D216,"-")</f>
        <v>-</v>
      </c>
      <c r="G214" s="447">
        <f>IF('приложение 1.1 '!G216=2020,'приложение 1.1 '!E216,"-")</f>
        <v>0</v>
      </c>
      <c r="H214" s="447">
        <f>IF('приложение 1.1 '!G216=2020,'приложение 1.1 '!D216,"-")</f>
        <v>0.38600000000000001</v>
      </c>
      <c r="I214" s="447" t="str">
        <f>IF('приложение 1.1 '!G216=2021,'приложение 1.1 '!E216,"-")</f>
        <v>-</v>
      </c>
      <c r="J214" s="447" t="str">
        <f>IF('приложение 1.1 '!G216=2021,'приложение 1.1 '!D216,"-")</f>
        <v>-</v>
      </c>
      <c r="K214" s="447" t="str">
        <f>IF('приложение 1.1 '!G216=2022,'приложение 1.1 '!E216,"-")</f>
        <v>-</v>
      </c>
      <c r="L214" s="447" t="str">
        <f>IF('приложение 1.1 '!G216=2022,'приложение 1.1 '!D216,"-")</f>
        <v>-</v>
      </c>
      <c r="M214" s="447">
        <f t="shared" ref="M214:M277" si="82">SUM(C214,E214,G214,I214,K214,)</f>
        <v>0</v>
      </c>
      <c r="N214" s="447">
        <f t="shared" ref="N214:N277" si="83">SUM(D214,F214,H214,J214,L214,)</f>
        <v>0.38600000000000001</v>
      </c>
      <c r="O214" s="447" t="str">
        <f t="shared" ref="O214:O277" si="84">C214</f>
        <v>-</v>
      </c>
      <c r="P214" s="447" t="str">
        <f t="shared" ref="P214:P277" si="85">D214</f>
        <v>-</v>
      </c>
      <c r="Q214" s="447" t="str">
        <f t="shared" ref="Q214:Q277" si="86">E214</f>
        <v>-</v>
      </c>
      <c r="R214" s="447" t="str">
        <f t="shared" ref="R214:R277" si="87">F214</f>
        <v>-</v>
      </c>
      <c r="S214" s="447">
        <f t="shared" ref="S214:S277" si="88">G214</f>
        <v>0</v>
      </c>
      <c r="T214" s="447">
        <f t="shared" ref="T214:T277" si="89">H214</f>
        <v>0.38600000000000001</v>
      </c>
      <c r="U214" s="447" t="str">
        <f t="shared" ref="U214:U277" si="90">I214</f>
        <v>-</v>
      </c>
      <c r="V214" s="447" t="str">
        <f t="shared" ref="V214:V277" si="91">J214</f>
        <v>-</v>
      </c>
      <c r="W214" s="447" t="str">
        <f t="shared" ref="W214:W277" si="92">K214</f>
        <v>-</v>
      </c>
      <c r="X214" s="447" t="str">
        <f t="shared" ref="X214:X277" si="93">L214</f>
        <v>-</v>
      </c>
      <c r="Y214" s="447">
        <f t="shared" ref="Y214:Y277" si="94">SUM(O214,Q214,S214,U214,W214,)</f>
        <v>0</v>
      </c>
      <c r="Z214" s="464">
        <f t="shared" ref="Z214:Z277" si="95">SUM(P214,R214,T214,V214,X214,)</f>
        <v>0.38600000000000001</v>
      </c>
      <c r="AA214" s="472">
        <f>'приложение 1.1 '!H216</f>
        <v>0.69479999999999997</v>
      </c>
      <c r="AB214" s="472" t="str">
        <f t="shared" ref="AB214:AB277" si="96">IF(AP214&gt;0,AJ214,"0")</f>
        <v>0</v>
      </c>
      <c r="AC214" s="472" t="str">
        <f t="shared" ref="AC214:AC277" si="97">IF(AP214&gt;0,AK214,"0")</f>
        <v>0</v>
      </c>
      <c r="AD214" s="472" t="str">
        <f t="shared" ref="AD214:AD277" si="98">IF(AQ214&gt;0,AJ214,"0")</f>
        <v>0</v>
      </c>
      <c r="AE214" s="472" t="str">
        <f t="shared" ref="AE214:AE277" si="99">IF(AQ214&gt;0,AK214,"0")</f>
        <v>0</v>
      </c>
      <c r="AF214" s="472" t="str">
        <f t="shared" ref="AF214:AF277" si="100">IF(AR214&gt;0,AJ214,"0")</f>
        <v>0</v>
      </c>
      <c r="AG214" s="472" t="str">
        <f t="shared" ref="AG214:AG277" si="101">IF(AR214&gt;0,AK214,"0")</f>
        <v>0</v>
      </c>
      <c r="AH214" s="472" t="str">
        <f t="shared" ref="AH214:AH277" si="102">IF(AS214&gt;0,AJ214,"0")</f>
        <v>0</v>
      </c>
      <c r="AI214" s="472" t="str">
        <f t="shared" ref="AI214:AI277" si="103">IF(AS214&gt;0,AK214,"0")</f>
        <v>0</v>
      </c>
      <c r="AJ214" s="472" t="str">
        <f t="shared" ref="AJ214:AJ277" si="104">C214</f>
        <v>-</v>
      </c>
      <c r="AK214" s="472" t="str">
        <f t="shared" ref="AK214:AK277" si="105">D214</f>
        <v>-</v>
      </c>
      <c r="AL214" s="472">
        <f>'приложение 1.1 '!X216</f>
        <v>0</v>
      </c>
      <c r="AM214" s="472">
        <f>'приложение 1.1 '!Y216</f>
        <v>0.69479999999999997</v>
      </c>
      <c r="AN214" s="472">
        <f>'приложение 1.1 '!Z216</f>
        <v>0</v>
      </c>
      <c r="AO214" s="472">
        <f>'приложение 1.1 '!AA216</f>
        <v>0</v>
      </c>
      <c r="AP214" s="472"/>
      <c r="AQ214" s="472"/>
      <c r="AR214" s="472"/>
      <c r="AS214" s="472"/>
      <c r="AT214" s="472">
        <f>'приложение 1.1 '!W216</f>
        <v>0</v>
      </c>
      <c r="AU214" s="472">
        <f t="shared" ref="AU214:AU277" si="106">AO214+AN214+AM214+AL214+AT214</f>
        <v>0.69479999999999997</v>
      </c>
    </row>
    <row r="215" spans="1:47" s="53" customFormat="1" ht="31.5">
      <c r="A215" s="369" t="str">
        <f>'приложение 1.1 '!A217</f>
        <v>1.1.5.26</v>
      </c>
      <c r="B215" s="431" t="str">
        <f>'приложение 1.1 '!B217</f>
        <v>Реконструкция КЛ-0,4 кВ ТП-366 - ул. Энергетиков, 53 бл.А</v>
      </c>
      <c r="C215" s="447" t="str">
        <f>IF('приложение 1.1 '!G217=2018,'приложение 1.1 '!E217,"-")</f>
        <v>-</v>
      </c>
      <c r="D215" s="447" t="str">
        <f>IF('приложение 1.1 '!G217=2018,'приложение 1.1 '!D217,"-")</f>
        <v>-</v>
      </c>
      <c r="E215" s="447" t="str">
        <f>IF('приложение 1.1 '!G217=2019,'приложение 1.1 '!E217,"-")</f>
        <v>-</v>
      </c>
      <c r="F215" s="447" t="str">
        <f>IF('приложение 1.1 '!G217=2019,'приложение 1.1 '!D217,"-")</f>
        <v>-</v>
      </c>
      <c r="G215" s="447">
        <f>IF('приложение 1.1 '!G217=2020,'приложение 1.1 '!E217,"-")</f>
        <v>0</v>
      </c>
      <c r="H215" s="447">
        <f>IF('приложение 1.1 '!G217=2020,'приложение 1.1 '!D217,"-")</f>
        <v>0.13</v>
      </c>
      <c r="I215" s="447" t="str">
        <f>IF('приложение 1.1 '!G217=2021,'приложение 1.1 '!E217,"-")</f>
        <v>-</v>
      </c>
      <c r="J215" s="447" t="str">
        <f>IF('приложение 1.1 '!G217=2021,'приложение 1.1 '!D217,"-")</f>
        <v>-</v>
      </c>
      <c r="K215" s="447" t="str">
        <f>IF('приложение 1.1 '!G217=2022,'приложение 1.1 '!E217,"-")</f>
        <v>-</v>
      </c>
      <c r="L215" s="447" t="str">
        <f>IF('приложение 1.1 '!G217=2022,'приложение 1.1 '!D217,"-")</f>
        <v>-</v>
      </c>
      <c r="M215" s="447">
        <f t="shared" si="82"/>
        <v>0</v>
      </c>
      <c r="N215" s="447">
        <f t="shared" si="83"/>
        <v>0.13</v>
      </c>
      <c r="O215" s="447" t="str">
        <f t="shared" si="84"/>
        <v>-</v>
      </c>
      <c r="P215" s="447" t="str">
        <f t="shared" si="85"/>
        <v>-</v>
      </c>
      <c r="Q215" s="447" t="str">
        <f t="shared" si="86"/>
        <v>-</v>
      </c>
      <c r="R215" s="447" t="str">
        <f t="shared" si="87"/>
        <v>-</v>
      </c>
      <c r="S215" s="447">
        <f t="shared" si="88"/>
        <v>0</v>
      </c>
      <c r="T215" s="447">
        <f t="shared" si="89"/>
        <v>0.13</v>
      </c>
      <c r="U215" s="447" t="str">
        <f t="shared" si="90"/>
        <v>-</v>
      </c>
      <c r="V215" s="447" t="str">
        <f t="shared" si="91"/>
        <v>-</v>
      </c>
      <c r="W215" s="447" t="str">
        <f t="shared" si="92"/>
        <v>-</v>
      </c>
      <c r="X215" s="447" t="str">
        <f t="shared" si="93"/>
        <v>-</v>
      </c>
      <c r="Y215" s="447">
        <f t="shared" si="94"/>
        <v>0</v>
      </c>
      <c r="Z215" s="464">
        <f t="shared" si="95"/>
        <v>0.13</v>
      </c>
      <c r="AA215" s="472">
        <f>'приложение 1.1 '!H217</f>
        <v>0.23400000000000001</v>
      </c>
      <c r="AB215" s="472" t="str">
        <f t="shared" si="96"/>
        <v>0</v>
      </c>
      <c r="AC215" s="472" t="str">
        <f t="shared" si="97"/>
        <v>0</v>
      </c>
      <c r="AD215" s="472" t="str">
        <f t="shared" si="98"/>
        <v>0</v>
      </c>
      <c r="AE215" s="472" t="str">
        <f t="shared" si="99"/>
        <v>0</v>
      </c>
      <c r="AF215" s="472" t="str">
        <f t="shared" si="100"/>
        <v>0</v>
      </c>
      <c r="AG215" s="472" t="str">
        <f t="shared" si="101"/>
        <v>0</v>
      </c>
      <c r="AH215" s="472" t="str">
        <f t="shared" si="102"/>
        <v>0</v>
      </c>
      <c r="AI215" s="472" t="str">
        <f t="shared" si="103"/>
        <v>0</v>
      </c>
      <c r="AJ215" s="472" t="str">
        <f t="shared" si="104"/>
        <v>-</v>
      </c>
      <c r="AK215" s="472" t="str">
        <f t="shared" si="105"/>
        <v>-</v>
      </c>
      <c r="AL215" s="472">
        <f>'приложение 1.1 '!X217</f>
        <v>0</v>
      </c>
      <c r="AM215" s="472">
        <f>'приложение 1.1 '!Y217</f>
        <v>0.23400000000000001</v>
      </c>
      <c r="AN215" s="472">
        <f>'приложение 1.1 '!Z217</f>
        <v>0</v>
      </c>
      <c r="AO215" s="472">
        <f>'приложение 1.1 '!AA217</f>
        <v>0</v>
      </c>
      <c r="AP215" s="472"/>
      <c r="AQ215" s="472"/>
      <c r="AR215" s="472"/>
      <c r="AS215" s="472"/>
      <c r="AT215" s="472">
        <f>'приложение 1.1 '!W217</f>
        <v>0</v>
      </c>
      <c r="AU215" s="472">
        <f t="shared" si="106"/>
        <v>0.23400000000000001</v>
      </c>
    </row>
    <row r="216" spans="1:47" s="53" customFormat="1" ht="31.5">
      <c r="A216" s="369" t="str">
        <f>'приложение 1.1 '!A218</f>
        <v>1.1.5.27</v>
      </c>
      <c r="B216" s="431" t="str">
        <f>'приложение 1.1 '!B218</f>
        <v>Реконструкция КЛ-0,4 кВ ТП-366 - ул. Энергетиков, 53 бл.Б</v>
      </c>
      <c r="C216" s="447" t="str">
        <f>IF('приложение 1.1 '!G218=2018,'приложение 1.1 '!E218,"-")</f>
        <v>-</v>
      </c>
      <c r="D216" s="447" t="str">
        <f>IF('приложение 1.1 '!G218=2018,'приложение 1.1 '!D218,"-")</f>
        <v>-</v>
      </c>
      <c r="E216" s="447" t="str">
        <f>IF('приложение 1.1 '!G218=2019,'приложение 1.1 '!E218,"-")</f>
        <v>-</v>
      </c>
      <c r="F216" s="447" t="str">
        <f>IF('приложение 1.1 '!G218=2019,'приложение 1.1 '!D218,"-")</f>
        <v>-</v>
      </c>
      <c r="G216" s="447">
        <f>IF('приложение 1.1 '!G218=2020,'приложение 1.1 '!E218,"-")</f>
        <v>0</v>
      </c>
      <c r="H216" s="447">
        <f>IF('приложение 1.1 '!G218=2020,'приложение 1.1 '!D218,"-")</f>
        <v>0.16400000000000001</v>
      </c>
      <c r="I216" s="447" t="str">
        <f>IF('приложение 1.1 '!G218=2021,'приложение 1.1 '!E218,"-")</f>
        <v>-</v>
      </c>
      <c r="J216" s="447" t="str">
        <f>IF('приложение 1.1 '!G218=2021,'приложение 1.1 '!D218,"-")</f>
        <v>-</v>
      </c>
      <c r="K216" s="447" t="str">
        <f>IF('приложение 1.1 '!G218=2022,'приложение 1.1 '!E218,"-")</f>
        <v>-</v>
      </c>
      <c r="L216" s="447" t="str">
        <f>IF('приложение 1.1 '!G218=2022,'приложение 1.1 '!D218,"-")</f>
        <v>-</v>
      </c>
      <c r="M216" s="447">
        <f t="shared" si="82"/>
        <v>0</v>
      </c>
      <c r="N216" s="447">
        <f t="shared" si="83"/>
        <v>0.16400000000000001</v>
      </c>
      <c r="O216" s="447" t="str">
        <f t="shared" si="84"/>
        <v>-</v>
      </c>
      <c r="P216" s="447" t="str">
        <f t="shared" si="85"/>
        <v>-</v>
      </c>
      <c r="Q216" s="447" t="str">
        <f t="shared" si="86"/>
        <v>-</v>
      </c>
      <c r="R216" s="447" t="str">
        <f t="shared" si="87"/>
        <v>-</v>
      </c>
      <c r="S216" s="447">
        <f t="shared" si="88"/>
        <v>0</v>
      </c>
      <c r="T216" s="447">
        <f t="shared" si="89"/>
        <v>0.16400000000000001</v>
      </c>
      <c r="U216" s="447" t="str">
        <f t="shared" si="90"/>
        <v>-</v>
      </c>
      <c r="V216" s="447" t="str">
        <f t="shared" si="91"/>
        <v>-</v>
      </c>
      <c r="W216" s="447" t="str">
        <f t="shared" si="92"/>
        <v>-</v>
      </c>
      <c r="X216" s="447" t="str">
        <f t="shared" si="93"/>
        <v>-</v>
      </c>
      <c r="Y216" s="447">
        <f t="shared" si="94"/>
        <v>0</v>
      </c>
      <c r="Z216" s="464">
        <f t="shared" si="95"/>
        <v>0.16400000000000001</v>
      </c>
      <c r="AA216" s="472">
        <f>'приложение 1.1 '!H218</f>
        <v>0.29519999999999996</v>
      </c>
      <c r="AB216" s="472" t="str">
        <f t="shared" si="96"/>
        <v>0</v>
      </c>
      <c r="AC216" s="472" t="str">
        <f t="shared" si="97"/>
        <v>0</v>
      </c>
      <c r="AD216" s="472" t="str">
        <f t="shared" si="98"/>
        <v>0</v>
      </c>
      <c r="AE216" s="472" t="str">
        <f t="shared" si="99"/>
        <v>0</v>
      </c>
      <c r="AF216" s="472" t="str">
        <f t="shared" si="100"/>
        <v>0</v>
      </c>
      <c r="AG216" s="472" t="str">
        <f t="shared" si="101"/>
        <v>0</v>
      </c>
      <c r="AH216" s="472" t="str">
        <f t="shared" si="102"/>
        <v>0</v>
      </c>
      <c r="AI216" s="472" t="str">
        <f t="shared" si="103"/>
        <v>0</v>
      </c>
      <c r="AJ216" s="472" t="str">
        <f t="shared" si="104"/>
        <v>-</v>
      </c>
      <c r="AK216" s="472" t="str">
        <f t="shared" si="105"/>
        <v>-</v>
      </c>
      <c r="AL216" s="472">
        <f>'приложение 1.1 '!X218</f>
        <v>0</v>
      </c>
      <c r="AM216" s="472">
        <f>'приложение 1.1 '!Y218</f>
        <v>0.29519999999999996</v>
      </c>
      <c r="AN216" s="472">
        <f>'приложение 1.1 '!Z218</f>
        <v>0</v>
      </c>
      <c r="AO216" s="472">
        <f>'приложение 1.1 '!AA218</f>
        <v>0</v>
      </c>
      <c r="AP216" s="472"/>
      <c r="AQ216" s="472"/>
      <c r="AR216" s="472"/>
      <c r="AS216" s="472"/>
      <c r="AT216" s="472">
        <f>'приложение 1.1 '!W218</f>
        <v>0</v>
      </c>
      <c r="AU216" s="472">
        <f t="shared" si="106"/>
        <v>0.29519999999999996</v>
      </c>
    </row>
    <row r="217" spans="1:47" s="53" customFormat="1" ht="31.5">
      <c r="A217" s="369" t="str">
        <f>'приложение 1.1 '!A219</f>
        <v>1.1.5.28</v>
      </c>
      <c r="B217" s="431" t="str">
        <f>'приложение 1.1 '!B219</f>
        <v>Реконструкция КЛ-0,4 кВ ТП-368 - ул. Республики, 80</v>
      </c>
      <c r="C217" s="447" t="str">
        <f>IF('приложение 1.1 '!G219=2018,'приложение 1.1 '!E219,"-")</f>
        <v>-</v>
      </c>
      <c r="D217" s="447" t="str">
        <f>IF('приложение 1.1 '!G219=2018,'приложение 1.1 '!D219,"-")</f>
        <v>-</v>
      </c>
      <c r="E217" s="447" t="str">
        <f>IF('приложение 1.1 '!G219=2019,'приложение 1.1 '!E219,"-")</f>
        <v>-</v>
      </c>
      <c r="F217" s="447" t="str">
        <f>IF('приложение 1.1 '!G219=2019,'приложение 1.1 '!D219,"-")</f>
        <v>-</v>
      </c>
      <c r="G217" s="447">
        <f>IF('приложение 1.1 '!G219=2020,'приложение 1.1 '!E219,"-")</f>
        <v>0</v>
      </c>
      <c r="H217" s="447">
        <f>IF('приложение 1.1 '!G219=2020,'приложение 1.1 '!D219,"-")</f>
        <v>0.4</v>
      </c>
      <c r="I217" s="447" t="str">
        <f>IF('приложение 1.1 '!G219=2021,'приложение 1.1 '!E219,"-")</f>
        <v>-</v>
      </c>
      <c r="J217" s="447" t="str">
        <f>IF('приложение 1.1 '!G219=2021,'приложение 1.1 '!D219,"-")</f>
        <v>-</v>
      </c>
      <c r="K217" s="447" t="str">
        <f>IF('приложение 1.1 '!G219=2022,'приложение 1.1 '!E219,"-")</f>
        <v>-</v>
      </c>
      <c r="L217" s="447" t="str">
        <f>IF('приложение 1.1 '!G219=2022,'приложение 1.1 '!D219,"-")</f>
        <v>-</v>
      </c>
      <c r="M217" s="447">
        <f t="shared" si="82"/>
        <v>0</v>
      </c>
      <c r="N217" s="447">
        <f t="shared" si="83"/>
        <v>0.4</v>
      </c>
      <c r="O217" s="447" t="str">
        <f t="shared" si="84"/>
        <v>-</v>
      </c>
      <c r="P217" s="447" t="str">
        <f t="shared" si="85"/>
        <v>-</v>
      </c>
      <c r="Q217" s="447" t="str">
        <f t="shared" si="86"/>
        <v>-</v>
      </c>
      <c r="R217" s="447" t="str">
        <f t="shared" si="87"/>
        <v>-</v>
      </c>
      <c r="S217" s="447">
        <f t="shared" si="88"/>
        <v>0</v>
      </c>
      <c r="T217" s="447">
        <f t="shared" si="89"/>
        <v>0.4</v>
      </c>
      <c r="U217" s="447" t="str">
        <f t="shared" si="90"/>
        <v>-</v>
      </c>
      <c r="V217" s="447" t="str">
        <f t="shared" si="91"/>
        <v>-</v>
      </c>
      <c r="W217" s="447" t="str">
        <f t="shared" si="92"/>
        <v>-</v>
      </c>
      <c r="X217" s="447" t="str">
        <f t="shared" si="93"/>
        <v>-</v>
      </c>
      <c r="Y217" s="447">
        <f t="shared" si="94"/>
        <v>0</v>
      </c>
      <c r="Z217" s="464">
        <f t="shared" si="95"/>
        <v>0.4</v>
      </c>
      <c r="AA217" s="472">
        <f>'приложение 1.1 '!H219</f>
        <v>0.72</v>
      </c>
      <c r="AB217" s="472" t="str">
        <f t="shared" si="96"/>
        <v>0</v>
      </c>
      <c r="AC217" s="472" t="str">
        <f t="shared" si="97"/>
        <v>0</v>
      </c>
      <c r="AD217" s="472" t="str">
        <f t="shared" si="98"/>
        <v>0</v>
      </c>
      <c r="AE217" s="472" t="str">
        <f t="shared" si="99"/>
        <v>0</v>
      </c>
      <c r="AF217" s="472" t="str">
        <f t="shared" si="100"/>
        <v>0</v>
      </c>
      <c r="AG217" s="472" t="str">
        <f t="shared" si="101"/>
        <v>0</v>
      </c>
      <c r="AH217" s="472" t="str">
        <f t="shared" si="102"/>
        <v>0</v>
      </c>
      <c r="AI217" s="472" t="str">
        <f t="shared" si="103"/>
        <v>0</v>
      </c>
      <c r="AJ217" s="472" t="str">
        <f t="shared" si="104"/>
        <v>-</v>
      </c>
      <c r="AK217" s="472" t="str">
        <f t="shared" si="105"/>
        <v>-</v>
      </c>
      <c r="AL217" s="472">
        <f>'приложение 1.1 '!X219</f>
        <v>0</v>
      </c>
      <c r="AM217" s="472">
        <f>'приложение 1.1 '!Y219</f>
        <v>0.72</v>
      </c>
      <c r="AN217" s="472">
        <f>'приложение 1.1 '!Z219</f>
        <v>0</v>
      </c>
      <c r="AO217" s="472">
        <f>'приложение 1.1 '!AA219</f>
        <v>0</v>
      </c>
      <c r="AP217" s="472"/>
      <c r="AQ217" s="472"/>
      <c r="AR217" s="472"/>
      <c r="AS217" s="472"/>
      <c r="AT217" s="472">
        <f>'приложение 1.1 '!W219</f>
        <v>0</v>
      </c>
      <c r="AU217" s="472">
        <f t="shared" si="106"/>
        <v>0.72</v>
      </c>
    </row>
    <row r="218" spans="1:47" s="53" customFormat="1" ht="31.5">
      <c r="A218" s="369" t="str">
        <f>'приложение 1.1 '!A220</f>
        <v>1.1.5.29</v>
      </c>
      <c r="B218" s="431" t="str">
        <f>'приложение 1.1 '!B220</f>
        <v>Реконструкция КЛ-0,4 кВ ТП-368 - ул. Республики, 82</v>
      </c>
      <c r="C218" s="447" t="str">
        <f>IF('приложение 1.1 '!G220=2018,'приложение 1.1 '!E220,"-")</f>
        <v>-</v>
      </c>
      <c r="D218" s="447" t="str">
        <f>IF('приложение 1.1 '!G220=2018,'приложение 1.1 '!D220,"-")</f>
        <v>-</v>
      </c>
      <c r="E218" s="447" t="str">
        <f>IF('приложение 1.1 '!G220=2019,'приложение 1.1 '!E220,"-")</f>
        <v>-</v>
      </c>
      <c r="F218" s="447" t="str">
        <f>IF('приложение 1.1 '!G220=2019,'приложение 1.1 '!D220,"-")</f>
        <v>-</v>
      </c>
      <c r="G218" s="447">
        <f>IF('приложение 1.1 '!G220=2020,'приложение 1.1 '!E220,"-")</f>
        <v>0</v>
      </c>
      <c r="H218" s="447">
        <f>IF('приложение 1.1 '!G220=2020,'приложение 1.1 '!D220,"-")</f>
        <v>0.29599999999999999</v>
      </c>
      <c r="I218" s="447" t="str">
        <f>IF('приложение 1.1 '!G220=2021,'приложение 1.1 '!E220,"-")</f>
        <v>-</v>
      </c>
      <c r="J218" s="447" t="str">
        <f>IF('приложение 1.1 '!G220=2021,'приложение 1.1 '!D220,"-")</f>
        <v>-</v>
      </c>
      <c r="K218" s="447" t="str">
        <f>IF('приложение 1.1 '!G220=2022,'приложение 1.1 '!E220,"-")</f>
        <v>-</v>
      </c>
      <c r="L218" s="447" t="str">
        <f>IF('приложение 1.1 '!G220=2022,'приложение 1.1 '!D220,"-")</f>
        <v>-</v>
      </c>
      <c r="M218" s="447">
        <f t="shared" si="82"/>
        <v>0</v>
      </c>
      <c r="N218" s="447">
        <f t="shared" si="83"/>
        <v>0.29599999999999999</v>
      </c>
      <c r="O218" s="447" t="str">
        <f t="shared" si="84"/>
        <v>-</v>
      </c>
      <c r="P218" s="447" t="str">
        <f t="shared" si="85"/>
        <v>-</v>
      </c>
      <c r="Q218" s="447" t="str">
        <f t="shared" si="86"/>
        <v>-</v>
      </c>
      <c r="R218" s="447" t="str">
        <f t="shared" si="87"/>
        <v>-</v>
      </c>
      <c r="S218" s="447">
        <f t="shared" si="88"/>
        <v>0</v>
      </c>
      <c r="T218" s="447">
        <f t="shared" si="89"/>
        <v>0.29599999999999999</v>
      </c>
      <c r="U218" s="447" t="str">
        <f t="shared" si="90"/>
        <v>-</v>
      </c>
      <c r="V218" s="447" t="str">
        <f t="shared" si="91"/>
        <v>-</v>
      </c>
      <c r="W218" s="447" t="str">
        <f t="shared" si="92"/>
        <v>-</v>
      </c>
      <c r="X218" s="447" t="str">
        <f t="shared" si="93"/>
        <v>-</v>
      </c>
      <c r="Y218" s="447">
        <f t="shared" si="94"/>
        <v>0</v>
      </c>
      <c r="Z218" s="464">
        <f t="shared" si="95"/>
        <v>0.29599999999999999</v>
      </c>
      <c r="AA218" s="472">
        <f>'приложение 1.1 '!H220</f>
        <v>0.53279999999999994</v>
      </c>
      <c r="AB218" s="472" t="str">
        <f t="shared" si="96"/>
        <v>0</v>
      </c>
      <c r="AC218" s="472" t="str">
        <f t="shared" si="97"/>
        <v>0</v>
      </c>
      <c r="AD218" s="472" t="str">
        <f t="shared" si="98"/>
        <v>0</v>
      </c>
      <c r="AE218" s="472" t="str">
        <f t="shared" si="99"/>
        <v>0</v>
      </c>
      <c r="AF218" s="472" t="str">
        <f t="shared" si="100"/>
        <v>0</v>
      </c>
      <c r="AG218" s="472" t="str">
        <f t="shared" si="101"/>
        <v>0</v>
      </c>
      <c r="AH218" s="472" t="str">
        <f t="shared" si="102"/>
        <v>0</v>
      </c>
      <c r="AI218" s="472" t="str">
        <f t="shared" si="103"/>
        <v>0</v>
      </c>
      <c r="AJ218" s="472" t="str">
        <f t="shared" si="104"/>
        <v>-</v>
      </c>
      <c r="AK218" s="472" t="str">
        <f t="shared" si="105"/>
        <v>-</v>
      </c>
      <c r="AL218" s="472">
        <f>'приложение 1.1 '!X220</f>
        <v>0</v>
      </c>
      <c r="AM218" s="472">
        <f>'приложение 1.1 '!Y220</f>
        <v>0.53279999999999994</v>
      </c>
      <c r="AN218" s="472">
        <f>'приложение 1.1 '!Z220</f>
        <v>0</v>
      </c>
      <c r="AO218" s="472">
        <f>'приложение 1.1 '!AA220</f>
        <v>0</v>
      </c>
      <c r="AP218" s="472"/>
      <c r="AQ218" s="472"/>
      <c r="AR218" s="472"/>
      <c r="AS218" s="472"/>
      <c r="AT218" s="472">
        <f>'приложение 1.1 '!W220</f>
        <v>0</v>
      </c>
      <c r="AU218" s="472">
        <f t="shared" si="106"/>
        <v>0.53279999999999994</v>
      </c>
    </row>
    <row r="219" spans="1:47" s="53" customFormat="1" ht="31.5">
      <c r="A219" s="369" t="str">
        <f>'приложение 1.1 '!A221</f>
        <v>1.1.5.30</v>
      </c>
      <c r="B219" s="431" t="str">
        <f>'приложение 1.1 '!B221</f>
        <v>Реконструкция КЛ-0,4 кВ ТП-368 - ул. Республики, 84</v>
      </c>
      <c r="C219" s="447" t="str">
        <f>IF('приложение 1.1 '!G221=2018,'приложение 1.1 '!E221,"-")</f>
        <v>-</v>
      </c>
      <c r="D219" s="447" t="str">
        <f>IF('приложение 1.1 '!G221=2018,'приложение 1.1 '!D221,"-")</f>
        <v>-</v>
      </c>
      <c r="E219" s="447" t="str">
        <f>IF('приложение 1.1 '!G221=2019,'приложение 1.1 '!E221,"-")</f>
        <v>-</v>
      </c>
      <c r="F219" s="447" t="str">
        <f>IF('приложение 1.1 '!G221=2019,'приложение 1.1 '!D221,"-")</f>
        <v>-</v>
      </c>
      <c r="G219" s="447">
        <f>IF('приложение 1.1 '!G221=2020,'приложение 1.1 '!E221,"-")</f>
        <v>0</v>
      </c>
      <c r="H219" s="447">
        <f>IF('приложение 1.1 '!G221=2020,'приложение 1.1 '!D221,"-")</f>
        <v>0.41899999999999998</v>
      </c>
      <c r="I219" s="447" t="str">
        <f>IF('приложение 1.1 '!G221=2021,'приложение 1.1 '!E221,"-")</f>
        <v>-</v>
      </c>
      <c r="J219" s="447" t="str">
        <f>IF('приложение 1.1 '!G221=2021,'приложение 1.1 '!D221,"-")</f>
        <v>-</v>
      </c>
      <c r="K219" s="447" t="str">
        <f>IF('приложение 1.1 '!G221=2022,'приложение 1.1 '!E221,"-")</f>
        <v>-</v>
      </c>
      <c r="L219" s="447" t="str">
        <f>IF('приложение 1.1 '!G221=2022,'приложение 1.1 '!D221,"-")</f>
        <v>-</v>
      </c>
      <c r="M219" s="447">
        <f t="shared" si="82"/>
        <v>0</v>
      </c>
      <c r="N219" s="447">
        <f t="shared" si="83"/>
        <v>0.41899999999999998</v>
      </c>
      <c r="O219" s="447" t="str">
        <f t="shared" si="84"/>
        <v>-</v>
      </c>
      <c r="P219" s="447" t="str">
        <f t="shared" si="85"/>
        <v>-</v>
      </c>
      <c r="Q219" s="447" t="str">
        <f t="shared" si="86"/>
        <v>-</v>
      </c>
      <c r="R219" s="447" t="str">
        <f t="shared" si="87"/>
        <v>-</v>
      </c>
      <c r="S219" s="447">
        <f t="shared" si="88"/>
        <v>0</v>
      </c>
      <c r="T219" s="447">
        <f t="shared" si="89"/>
        <v>0.41899999999999998</v>
      </c>
      <c r="U219" s="447" t="str">
        <f t="shared" si="90"/>
        <v>-</v>
      </c>
      <c r="V219" s="447" t="str">
        <f t="shared" si="91"/>
        <v>-</v>
      </c>
      <c r="W219" s="447" t="str">
        <f t="shared" si="92"/>
        <v>-</v>
      </c>
      <c r="X219" s="447" t="str">
        <f t="shared" si="93"/>
        <v>-</v>
      </c>
      <c r="Y219" s="447">
        <f t="shared" si="94"/>
        <v>0</v>
      </c>
      <c r="Z219" s="464">
        <f t="shared" si="95"/>
        <v>0.41899999999999998</v>
      </c>
      <c r="AA219" s="472">
        <f>'приложение 1.1 '!H221</f>
        <v>0.54720000000000002</v>
      </c>
      <c r="AB219" s="472" t="str">
        <f t="shared" si="96"/>
        <v>0</v>
      </c>
      <c r="AC219" s="472" t="str">
        <f t="shared" si="97"/>
        <v>0</v>
      </c>
      <c r="AD219" s="472" t="str">
        <f t="shared" si="98"/>
        <v>0</v>
      </c>
      <c r="AE219" s="472" t="str">
        <f t="shared" si="99"/>
        <v>0</v>
      </c>
      <c r="AF219" s="472" t="str">
        <f t="shared" si="100"/>
        <v>0</v>
      </c>
      <c r="AG219" s="472" t="str">
        <f t="shared" si="101"/>
        <v>0</v>
      </c>
      <c r="AH219" s="472" t="str">
        <f t="shared" si="102"/>
        <v>0</v>
      </c>
      <c r="AI219" s="472" t="str">
        <f t="shared" si="103"/>
        <v>0</v>
      </c>
      <c r="AJ219" s="472" t="str">
        <f t="shared" si="104"/>
        <v>-</v>
      </c>
      <c r="AK219" s="472" t="str">
        <f t="shared" si="105"/>
        <v>-</v>
      </c>
      <c r="AL219" s="472">
        <f>'приложение 1.1 '!X221</f>
        <v>0</v>
      </c>
      <c r="AM219" s="472">
        <f>'приложение 1.1 '!Y221</f>
        <v>0.54720000000000002</v>
      </c>
      <c r="AN219" s="472">
        <f>'приложение 1.1 '!Z221</f>
        <v>0</v>
      </c>
      <c r="AO219" s="472">
        <f>'приложение 1.1 '!AA221</f>
        <v>0</v>
      </c>
      <c r="AP219" s="472"/>
      <c r="AQ219" s="472"/>
      <c r="AR219" s="472"/>
      <c r="AS219" s="472"/>
      <c r="AT219" s="472">
        <f>'приложение 1.1 '!W221</f>
        <v>0</v>
      </c>
      <c r="AU219" s="472">
        <f t="shared" si="106"/>
        <v>0.54720000000000002</v>
      </c>
    </row>
    <row r="220" spans="1:47" s="53" customFormat="1" ht="31.5">
      <c r="A220" s="369" t="str">
        <f>'приложение 1.1 '!A222</f>
        <v>1.1.5.31</v>
      </c>
      <c r="B220" s="431" t="str">
        <f>'приложение 1.1 '!B222</f>
        <v>Реконструкция КЛ-0,4 кВ ТП-368 - ул. Республики, 86</v>
      </c>
      <c r="C220" s="447" t="str">
        <f>IF('приложение 1.1 '!G222=2018,'приложение 1.1 '!E222,"-")</f>
        <v>-</v>
      </c>
      <c r="D220" s="447" t="str">
        <f>IF('приложение 1.1 '!G222=2018,'приложение 1.1 '!D222,"-")</f>
        <v>-</v>
      </c>
      <c r="E220" s="447">
        <f>IF('приложение 1.1 '!G222=2019,'приложение 1.1 '!E222,"-")</f>
        <v>0</v>
      </c>
      <c r="F220" s="447">
        <f>IF('приложение 1.1 '!G222=2019,'приложение 1.1 '!D222,"-")</f>
        <v>0.16</v>
      </c>
      <c r="G220" s="447" t="str">
        <f>IF('приложение 1.1 '!G222=2020,'приложение 1.1 '!E222,"-")</f>
        <v>-</v>
      </c>
      <c r="H220" s="447" t="str">
        <f>IF('приложение 1.1 '!G222=2020,'приложение 1.1 '!D222,"-")</f>
        <v>-</v>
      </c>
      <c r="I220" s="447" t="str">
        <f>IF('приложение 1.1 '!G222=2021,'приложение 1.1 '!E222,"-")</f>
        <v>-</v>
      </c>
      <c r="J220" s="447" t="str">
        <f>IF('приложение 1.1 '!G222=2021,'приложение 1.1 '!D222,"-")</f>
        <v>-</v>
      </c>
      <c r="K220" s="447" t="str">
        <f>IF('приложение 1.1 '!G222=2022,'приложение 1.1 '!E222,"-")</f>
        <v>-</v>
      </c>
      <c r="L220" s="447" t="str">
        <f>IF('приложение 1.1 '!G222=2022,'приложение 1.1 '!D222,"-")</f>
        <v>-</v>
      </c>
      <c r="M220" s="447">
        <f t="shared" si="82"/>
        <v>0</v>
      </c>
      <c r="N220" s="447">
        <f t="shared" si="83"/>
        <v>0.16</v>
      </c>
      <c r="O220" s="447" t="str">
        <f t="shared" si="84"/>
        <v>-</v>
      </c>
      <c r="P220" s="447" t="str">
        <f t="shared" si="85"/>
        <v>-</v>
      </c>
      <c r="Q220" s="447">
        <f t="shared" si="86"/>
        <v>0</v>
      </c>
      <c r="R220" s="447">
        <f t="shared" si="87"/>
        <v>0.16</v>
      </c>
      <c r="S220" s="447" t="str">
        <f t="shared" si="88"/>
        <v>-</v>
      </c>
      <c r="T220" s="447" t="str">
        <f t="shared" si="89"/>
        <v>-</v>
      </c>
      <c r="U220" s="447" t="str">
        <f t="shared" si="90"/>
        <v>-</v>
      </c>
      <c r="V220" s="447" t="str">
        <f t="shared" si="91"/>
        <v>-</v>
      </c>
      <c r="W220" s="447" t="str">
        <f t="shared" si="92"/>
        <v>-</v>
      </c>
      <c r="X220" s="447" t="str">
        <f t="shared" si="93"/>
        <v>-</v>
      </c>
      <c r="Y220" s="447">
        <f t="shared" si="94"/>
        <v>0</v>
      </c>
      <c r="Z220" s="464">
        <f t="shared" si="95"/>
        <v>0.16</v>
      </c>
      <c r="AA220" s="472">
        <f>'приложение 1.1 '!H222</f>
        <v>0.28799999999999998</v>
      </c>
      <c r="AB220" s="472" t="str">
        <f t="shared" si="96"/>
        <v>0</v>
      </c>
      <c r="AC220" s="472" t="str">
        <f t="shared" si="97"/>
        <v>0</v>
      </c>
      <c r="AD220" s="472" t="str">
        <f t="shared" si="98"/>
        <v>0</v>
      </c>
      <c r="AE220" s="472" t="str">
        <f t="shared" si="99"/>
        <v>0</v>
      </c>
      <c r="AF220" s="472" t="str">
        <f t="shared" si="100"/>
        <v>0</v>
      </c>
      <c r="AG220" s="472" t="str">
        <f t="shared" si="101"/>
        <v>0</v>
      </c>
      <c r="AH220" s="472" t="str">
        <f t="shared" si="102"/>
        <v>0</v>
      </c>
      <c r="AI220" s="472" t="str">
        <f t="shared" si="103"/>
        <v>0</v>
      </c>
      <c r="AJ220" s="472" t="str">
        <f t="shared" si="104"/>
        <v>-</v>
      </c>
      <c r="AK220" s="472" t="str">
        <f t="shared" si="105"/>
        <v>-</v>
      </c>
      <c r="AL220" s="472">
        <f>'приложение 1.1 '!X222</f>
        <v>0.28799999999999998</v>
      </c>
      <c r="AM220" s="472">
        <f>'приложение 1.1 '!Y222</f>
        <v>0</v>
      </c>
      <c r="AN220" s="472">
        <f>'приложение 1.1 '!Z222</f>
        <v>0</v>
      </c>
      <c r="AO220" s="472">
        <f>'приложение 1.1 '!AA222</f>
        <v>0</v>
      </c>
      <c r="AP220" s="472"/>
      <c r="AQ220" s="472"/>
      <c r="AR220" s="472"/>
      <c r="AS220" s="472"/>
      <c r="AT220" s="472">
        <f>'приложение 1.1 '!W222</f>
        <v>0</v>
      </c>
      <c r="AU220" s="472">
        <f t="shared" si="106"/>
        <v>0.28799999999999998</v>
      </c>
    </row>
    <row r="221" spans="1:47" s="53" customFormat="1" ht="31.5">
      <c r="A221" s="369" t="str">
        <f>'приложение 1.1 '!A223</f>
        <v>1.1.5.32</v>
      </c>
      <c r="B221" s="431" t="str">
        <f>'приложение 1.1 '!B223</f>
        <v xml:space="preserve">Реконструкция КЛ-0,4 кВ ТП-370 - ул. Энергетиков, 33 </v>
      </c>
      <c r="C221" s="447" t="str">
        <f>IF('приложение 1.1 '!G223=2018,'приложение 1.1 '!E223,"-")</f>
        <v>-</v>
      </c>
      <c r="D221" s="447" t="str">
        <f>IF('приложение 1.1 '!G223=2018,'приложение 1.1 '!D223,"-")</f>
        <v>-</v>
      </c>
      <c r="E221" s="447">
        <f>IF('приложение 1.1 '!G223=2019,'приложение 1.1 '!E223,"-")</f>
        <v>0</v>
      </c>
      <c r="F221" s="447">
        <f>IF('приложение 1.1 '!G223=2019,'приложение 1.1 '!D223,"-")</f>
        <v>0.66</v>
      </c>
      <c r="G221" s="447" t="str">
        <f>IF('приложение 1.1 '!G223=2020,'приложение 1.1 '!E223,"-")</f>
        <v>-</v>
      </c>
      <c r="H221" s="447" t="str">
        <f>IF('приложение 1.1 '!G223=2020,'приложение 1.1 '!D223,"-")</f>
        <v>-</v>
      </c>
      <c r="I221" s="447" t="str">
        <f>IF('приложение 1.1 '!G223=2021,'приложение 1.1 '!E223,"-")</f>
        <v>-</v>
      </c>
      <c r="J221" s="447" t="str">
        <f>IF('приложение 1.1 '!G223=2021,'приложение 1.1 '!D223,"-")</f>
        <v>-</v>
      </c>
      <c r="K221" s="447" t="str">
        <f>IF('приложение 1.1 '!G223=2022,'приложение 1.1 '!E223,"-")</f>
        <v>-</v>
      </c>
      <c r="L221" s="447" t="str">
        <f>IF('приложение 1.1 '!G223=2022,'приложение 1.1 '!D223,"-")</f>
        <v>-</v>
      </c>
      <c r="M221" s="447">
        <f t="shared" si="82"/>
        <v>0</v>
      </c>
      <c r="N221" s="447">
        <f t="shared" si="83"/>
        <v>0.66</v>
      </c>
      <c r="O221" s="447" t="str">
        <f t="shared" si="84"/>
        <v>-</v>
      </c>
      <c r="P221" s="447" t="str">
        <f t="shared" si="85"/>
        <v>-</v>
      </c>
      <c r="Q221" s="447">
        <f t="shared" si="86"/>
        <v>0</v>
      </c>
      <c r="R221" s="447">
        <f t="shared" si="87"/>
        <v>0.66</v>
      </c>
      <c r="S221" s="447" t="str">
        <f t="shared" si="88"/>
        <v>-</v>
      </c>
      <c r="T221" s="447" t="str">
        <f t="shared" si="89"/>
        <v>-</v>
      </c>
      <c r="U221" s="447" t="str">
        <f t="shared" si="90"/>
        <v>-</v>
      </c>
      <c r="V221" s="447" t="str">
        <f t="shared" si="91"/>
        <v>-</v>
      </c>
      <c r="W221" s="447" t="str">
        <f t="shared" si="92"/>
        <v>-</v>
      </c>
      <c r="X221" s="447" t="str">
        <f t="shared" si="93"/>
        <v>-</v>
      </c>
      <c r="Y221" s="447">
        <f t="shared" si="94"/>
        <v>0</v>
      </c>
      <c r="Z221" s="464">
        <f t="shared" si="95"/>
        <v>0.66</v>
      </c>
      <c r="AA221" s="472">
        <f>'приложение 1.1 '!H223</f>
        <v>1.1879999999999999</v>
      </c>
      <c r="AB221" s="472" t="str">
        <f t="shared" si="96"/>
        <v>0</v>
      </c>
      <c r="AC221" s="472" t="str">
        <f t="shared" si="97"/>
        <v>0</v>
      </c>
      <c r="AD221" s="472" t="str">
        <f t="shared" si="98"/>
        <v>0</v>
      </c>
      <c r="AE221" s="472" t="str">
        <f t="shared" si="99"/>
        <v>0</v>
      </c>
      <c r="AF221" s="472" t="str">
        <f t="shared" si="100"/>
        <v>0</v>
      </c>
      <c r="AG221" s="472" t="str">
        <f t="shared" si="101"/>
        <v>0</v>
      </c>
      <c r="AH221" s="472" t="str">
        <f t="shared" si="102"/>
        <v>0</v>
      </c>
      <c r="AI221" s="472" t="str">
        <f t="shared" si="103"/>
        <v>0</v>
      </c>
      <c r="AJ221" s="472" t="str">
        <f t="shared" si="104"/>
        <v>-</v>
      </c>
      <c r="AK221" s="472" t="str">
        <f t="shared" si="105"/>
        <v>-</v>
      </c>
      <c r="AL221" s="472">
        <f>'приложение 1.1 '!X223</f>
        <v>1.1879999999999999</v>
      </c>
      <c r="AM221" s="472">
        <f>'приложение 1.1 '!Y223</f>
        <v>0</v>
      </c>
      <c r="AN221" s="472">
        <f>'приложение 1.1 '!Z223</f>
        <v>0</v>
      </c>
      <c r="AO221" s="472">
        <f>'приложение 1.1 '!AA223</f>
        <v>0</v>
      </c>
      <c r="AP221" s="472"/>
      <c r="AQ221" s="472"/>
      <c r="AR221" s="472"/>
      <c r="AS221" s="472"/>
      <c r="AT221" s="472">
        <f>'приложение 1.1 '!W223</f>
        <v>0</v>
      </c>
      <c r="AU221" s="472">
        <f t="shared" si="106"/>
        <v>1.1879999999999999</v>
      </c>
    </row>
    <row r="222" spans="1:47" s="53" customFormat="1" ht="31.5">
      <c r="A222" s="369" t="str">
        <f>'приложение 1.1 '!A224</f>
        <v>1.1.5.33</v>
      </c>
      <c r="B222" s="431" t="str">
        <f>'приложение 1.1 '!B224</f>
        <v>Реконструкция КЛ-0,4 кВ ТП-370 - ул. Энергетиков, 35</v>
      </c>
      <c r="C222" s="447">
        <f>IF('приложение 1.1 '!G224=2018,'приложение 1.1 '!E224,"-")</f>
        <v>0</v>
      </c>
      <c r="D222" s="447">
        <f>IF('приложение 1.1 '!G224=2018,'приложение 1.1 '!D224,"-")</f>
        <v>0.98399999999999999</v>
      </c>
      <c r="E222" s="447" t="str">
        <f>IF('приложение 1.1 '!G224=2019,'приложение 1.1 '!E224,"-")</f>
        <v>-</v>
      </c>
      <c r="F222" s="447" t="str">
        <f>IF('приложение 1.1 '!G224=2019,'приложение 1.1 '!D224,"-")</f>
        <v>-</v>
      </c>
      <c r="G222" s="447" t="str">
        <f>IF('приложение 1.1 '!G224=2020,'приложение 1.1 '!E224,"-")</f>
        <v>-</v>
      </c>
      <c r="H222" s="447" t="str">
        <f>IF('приложение 1.1 '!G224=2020,'приложение 1.1 '!D224,"-")</f>
        <v>-</v>
      </c>
      <c r="I222" s="447" t="str">
        <f>IF('приложение 1.1 '!G224=2021,'приложение 1.1 '!E224,"-")</f>
        <v>-</v>
      </c>
      <c r="J222" s="447" t="str">
        <f>IF('приложение 1.1 '!G224=2021,'приложение 1.1 '!D224,"-")</f>
        <v>-</v>
      </c>
      <c r="K222" s="447" t="str">
        <f>IF('приложение 1.1 '!G224=2022,'приложение 1.1 '!E224,"-")</f>
        <v>-</v>
      </c>
      <c r="L222" s="447" t="str">
        <f>IF('приложение 1.1 '!G224=2022,'приложение 1.1 '!D224,"-")</f>
        <v>-</v>
      </c>
      <c r="M222" s="447">
        <f t="shared" si="82"/>
        <v>0</v>
      </c>
      <c r="N222" s="447">
        <f t="shared" si="83"/>
        <v>0.98399999999999999</v>
      </c>
      <c r="O222" s="447">
        <f t="shared" si="84"/>
        <v>0</v>
      </c>
      <c r="P222" s="447">
        <f t="shared" si="85"/>
        <v>0.98399999999999999</v>
      </c>
      <c r="Q222" s="447" t="str">
        <f t="shared" si="86"/>
        <v>-</v>
      </c>
      <c r="R222" s="447" t="str">
        <f t="shared" si="87"/>
        <v>-</v>
      </c>
      <c r="S222" s="447" t="str">
        <f t="shared" si="88"/>
        <v>-</v>
      </c>
      <c r="T222" s="447" t="str">
        <f t="shared" si="89"/>
        <v>-</v>
      </c>
      <c r="U222" s="447" t="str">
        <f t="shared" si="90"/>
        <v>-</v>
      </c>
      <c r="V222" s="447" t="str">
        <f t="shared" si="91"/>
        <v>-</v>
      </c>
      <c r="W222" s="447" t="str">
        <f t="shared" si="92"/>
        <v>-</v>
      </c>
      <c r="X222" s="447" t="str">
        <f t="shared" si="93"/>
        <v>-</v>
      </c>
      <c r="Y222" s="447">
        <f t="shared" si="94"/>
        <v>0</v>
      </c>
      <c r="Z222" s="464">
        <f t="shared" si="95"/>
        <v>0.98399999999999999</v>
      </c>
      <c r="AA222" s="472">
        <f>'приложение 1.1 '!H224</f>
        <v>1.7712000000000001</v>
      </c>
      <c r="AB222" s="472" t="str">
        <f t="shared" si="96"/>
        <v>0</v>
      </c>
      <c r="AC222" s="472" t="str">
        <f t="shared" si="97"/>
        <v>0</v>
      </c>
      <c r="AD222" s="472" t="str">
        <f t="shared" si="98"/>
        <v>0</v>
      </c>
      <c r="AE222" s="472" t="str">
        <f t="shared" si="99"/>
        <v>0</v>
      </c>
      <c r="AF222" s="472" t="str">
        <f t="shared" si="100"/>
        <v>0</v>
      </c>
      <c r="AG222" s="472" t="str">
        <f t="shared" si="101"/>
        <v>0</v>
      </c>
      <c r="AH222" s="472">
        <f t="shared" si="102"/>
        <v>0</v>
      </c>
      <c r="AI222" s="472">
        <f t="shared" si="103"/>
        <v>0.98399999999999999</v>
      </c>
      <c r="AJ222" s="472">
        <f t="shared" si="104"/>
        <v>0</v>
      </c>
      <c r="AK222" s="472">
        <f t="shared" si="105"/>
        <v>0.98399999999999999</v>
      </c>
      <c r="AL222" s="472">
        <f>'приложение 1.1 '!X224</f>
        <v>0</v>
      </c>
      <c r="AM222" s="472">
        <f>'приложение 1.1 '!Y224</f>
        <v>0</v>
      </c>
      <c r="AN222" s="472">
        <f>'приложение 1.1 '!Z224</f>
        <v>0</v>
      </c>
      <c r="AO222" s="472">
        <f>'приложение 1.1 '!AA224</f>
        <v>0</v>
      </c>
      <c r="AP222" s="472"/>
      <c r="AQ222" s="472"/>
      <c r="AR222" s="472"/>
      <c r="AS222" s="472">
        <f>AT222</f>
        <v>1.7712000000000001</v>
      </c>
      <c r="AT222" s="472">
        <f>'приложение 1.1 '!W224</f>
        <v>1.7712000000000001</v>
      </c>
      <c r="AU222" s="472">
        <f t="shared" si="106"/>
        <v>1.7712000000000001</v>
      </c>
    </row>
    <row r="223" spans="1:47" s="53" customFormat="1" ht="31.5">
      <c r="A223" s="369" t="str">
        <f>'приложение 1.1 '!A225</f>
        <v>1.1.5.34</v>
      </c>
      <c r="B223" s="431" t="str">
        <f>'приложение 1.1 '!B225</f>
        <v>Реконструкция КЛ-0,4 кВ ТП-370 - ул. Энергетиков, 37</v>
      </c>
      <c r="C223" s="447">
        <f>IF('приложение 1.1 '!G225=2018,'приложение 1.1 '!E225,"-")</f>
        <v>0</v>
      </c>
      <c r="D223" s="447">
        <f>IF('приложение 1.1 '!G225=2018,'приложение 1.1 '!D225,"-")</f>
        <v>0.24</v>
      </c>
      <c r="E223" s="447" t="str">
        <f>IF('приложение 1.1 '!G225=2019,'приложение 1.1 '!E225,"-")</f>
        <v>-</v>
      </c>
      <c r="F223" s="447" t="str">
        <f>IF('приложение 1.1 '!G225=2019,'приложение 1.1 '!D225,"-")</f>
        <v>-</v>
      </c>
      <c r="G223" s="447" t="str">
        <f>IF('приложение 1.1 '!G225=2020,'приложение 1.1 '!E225,"-")</f>
        <v>-</v>
      </c>
      <c r="H223" s="447" t="str">
        <f>IF('приложение 1.1 '!G225=2020,'приложение 1.1 '!D225,"-")</f>
        <v>-</v>
      </c>
      <c r="I223" s="447" t="str">
        <f>IF('приложение 1.1 '!G225=2021,'приложение 1.1 '!E225,"-")</f>
        <v>-</v>
      </c>
      <c r="J223" s="447" t="str">
        <f>IF('приложение 1.1 '!G225=2021,'приложение 1.1 '!D225,"-")</f>
        <v>-</v>
      </c>
      <c r="K223" s="447" t="str">
        <f>IF('приложение 1.1 '!G225=2022,'приложение 1.1 '!E225,"-")</f>
        <v>-</v>
      </c>
      <c r="L223" s="447" t="str">
        <f>IF('приложение 1.1 '!G225=2022,'приложение 1.1 '!D225,"-")</f>
        <v>-</v>
      </c>
      <c r="M223" s="447">
        <f t="shared" si="82"/>
        <v>0</v>
      </c>
      <c r="N223" s="447">
        <f t="shared" si="83"/>
        <v>0.24</v>
      </c>
      <c r="O223" s="447">
        <f t="shared" si="84"/>
        <v>0</v>
      </c>
      <c r="P223" s="447">
        <f t="shared" si="85"/>
        <v>0.24</v>
      </c>
      <c r="Q223" s="447" t="str">
        <f t="shared" si="86"/>
        <v>-</v>
      </c>
      <c r="R223" s="447" t="str">
        <f t="shared" si="87"/>
        <v>-</v>
      </c>
      <c r="S223" s="447" t="str">
        <f t="shared" si="88"/>
        <v>-</v>
      </c>
      <c r="T223" s="447" t="str">
        <f t="shared" si="89"/>
        <v>-</v>
      </c>
      <c r="U223" s="447" t="str">
        <f t="shared" si="90"/>
        <v>-</v>
      </c>
      <c r="V223" s="447" t="str">
        <f t="shared" si="91"/>
        <v>-</v>
      </c>
      <c r="W223" s="447" t="str">
        <f t="shared" si="92"/>
        <v>-</v>
      </c>
      <c r="X223" s="447" t="str">
        <f t="shared" si="93"/>
        <v>-</v>
      </c>
      <c r="Y223" s="447">
        <f t="shared" si="94"/>
        <v>0</v>
      </c>
      <c r="Z223" s="464">
        <f t="shared" si="95"/>
        <v>0.24</v>
      </c>
      <c r="AA223" s="472">
        <f>'приложение 1.1 '!H225</f>
        <v>0.432</v>
      </c>
      <c r="AB223" s="472" t="str">
        <f t="shared" si="96"/>
        <v>0</v>
      </c>
      <c r="AC223" s="472" t="str">
        <f t="shared" si="97"/>
        <v>0</v>
      </c>
      <c r="AD223" s="472" t="str">
        <f t="shared" si="98"/>
        <v>0</v>
      </c>
      <c r="AE223" s="472" t="str">
        <f t="shared" si="99"/>
        <v>0</v>
      </c>
      <c r="AF223" s="472" t="str">
        <f t="shared" si="100"/>
        <v>0</v>
      </c>
      <c r="AG223" s="472" t="str">
        <f t="shared" si="101"/>
        <v>0</v>
      </c>
      <c r="AH223" s="472">
        <f t="shared" si="102"/>
        <v>0</v>
      </c>
      <c r="AI223" s="472">
        <f t="shared" si="103"/>
        <v>0.24</v>
      </c>
      <c r="AJ223" s="472">
        <f t="shared" si="104"/>
        <v>0</v>
      </c>
      <c r="AK223" s="472">
        <f t="shared" si="105"/>
        <v>0.24</v>
      </c>
      <c r="AL223" s="472">
        <f>'приложение 1.1 '!X225</f>
        <v>0</v>
      </c>
      <c r="AM223" s="472">
        <f>'приложение 1.1 '!Y225</f>
        <v>0</v>
      </c>
      <c r="AN223" s="472">
        <f>'приложение 1.1 '!Z225</f>
        <v>0</v>
      </c>
      <c r="AO223" s="472">
        <f>'приложение 1.1 '!AA225</f>
        <v>0</v>
      </c>
      <c r="AP223" s="472"/>
      <c r="AQ223" s="472"/>
      <c r="AR223" s="472"/>
      <c r="AS223" s="472">
        <f t="shared" ref="AS223:AS233" si="107">AT223</f>
        <v>0.432</v>
      </c>
      <c r="AT223" s="472">
        <f>'приложение 1.1 '!W225</f>
        <v>0.432</v>
      </c>
      <c r="AU223" s="472">
        <f t="shared" si="106"/>
        <v>0.432</v>
      </c>
    </row>
    <row r="224" spans="1:47" s="53" customFormat="1" ht="31.5">
      <c r="A224" s="369" t="str">
        <f>'приложение 1.1 '!A226</f>
        <v>1.1.5.35</v>
      </c>
      <c r="B224" s="431" t="str">
        <f>'приложение 1.1 '!B226</f>
        <v>Реконструкция КЛ-0,4 кВ ТП-371 - ул. Республики, 70</v>
      </c>
      <c r="C224" s="447">
        <f>IF('приложение 1.1 '!G226=2018,'приложение 1.1 '!E226,"-")</f>
        <v>0</v>
      </c>
      <c r="D224" s="447">
        <f>IF('приложение 1.1 '!G226=2018,'приложение 1.1 '!D226,"-")</f>
        <v>0.46</v>
      </c>
      <c r="E224" s="447" t="str">
        <f>IF('приложение 1.1 '!G226=2019,'приложение 1.1 '!E226,"-")</f>
        <v>-</v>
      </c>
      <c r="F224" s="447" t="str">
        <f>IF('приложение 1.1 '!G226=2019,'приложение 1.1 '!D226,"-")</f>
        <v>-</v>
      </c>
      <c r="G224" s="447" t="str">
        <f>IF('приложение 1.1 '!G226=2020,'приложение 1.1 '!E226,"-")</f>
        <v>-</v>
      </c>
      <c r="H224" s="447" t="str">
        <f>IF('приложение 1.1 '!G226=2020,'приложение 1.1 '!D226,"-")</f>
        <v>-</v>
      </c>
      <c r="I224" s="447" t="str">
        <f>IF('приложение 1.1 '!G226=2021,'приложение 1.1 '!E226,"-")</f>
        <v>-</v>
      </c>
      <c r="J224" s="447" t="str">
        <f>IF('приложение 1.1 '!G226=2021,'приложение 1.1 '!D226,"-")</f>
        <v>-</v>
      </c>
      <c r="K224" s="447" t="str">
        <f>IF('приложение 1.1 '!G226=2022,'приложение 1.1 '!E226,"-")</f>
        <v>-</v>
      </c>
      <c r="L224" s="447" t="str">
        <f>IF('приложение 1.1 '!G226=2022,'приложение 1.1 '!D226,"-")</f>
        <v>-</v>
      </c>
      <c r="M224" s="447">
        <f t="shared" si="82"/>
        <v>0</v>
      </c>
      <c r="N224" s="447">
        <f t="shared" si="83"/>
        <v>0.46</v>
      </c>
      <c r="O224" s="447">
        <f t="shared" si="84"/>
        <v>0</v>
      </c>
      <c r="P224" s="447">
        <f t="shared" si="85"/>
        <v>0.46</v>
      </c>
      <c r="Q224" s="447" t="str">
        <f t="shared" si="86"/>
        <v>-</v>
      </c>
      <c r="R224" s="447" t="str">
        <f t="shared" si="87"/>
        <v>-</v>
      </c>
      <c r="S224" s="447" t="str">
        <f t="shared" si="88"/>
        <v>-</v>
      </c>
      <c r="T224" s="447" t="str">
        <f t="shared" si="89"/>
        <v>-</v>
      </c>
      <c r="U224" s="447" t="str">
        <f t="shared" si="90"/>
        <v>-</v>
      </c>
      <c r="V224" s="447" t="str">
        <f t="shared" si="91"/>
        <v>-</v>
      </c>
      <c r="W224" s="447" t="str">
        <f t="shared" si="92"/>
        <v>-</v>
      </c>
      <c r="X224" s="447" t="str">
        <f t="shared" si="93"/>
        <v>-</v>
      </c>
      <c r="Y224" s="447">
        <f t="shared" si="94"/>
        <v>0</v>
      </c>
      <c r="Z224" s="464">
        <f t="shared" si="95"/>
        <v>0.46</v>
      </c>
      <c r="AA224" s="472">
        <f>'приложение 1.1 '!H226</f>
        <v>0.82799999999999996</v>
      </c>
      <c r="AB224" s="472" t="str">
        <f t="shared" si="96"/>
        <v>0</v>
      </c>
      <c r="AC224" s="472" t="str">
        <f t="shared" si="97"/>
        <v>0</v>
      </c>
      <c r="AD224" s="472" t="str">
        <f t="shared" si="98"/>
        <v>0</v>
      </c>
      <c r="AE224" s="472" t="str">
        <f t="shared" si="99"/>
        <v>0</v>
      </c>
      <c r="AF224" s="472" t="str">
        <f t="shared" si="100"/>
        <v>0</v>
      </c>
      <c r="AG224" s="472" t="str">
        <f t="shared" si="101"/>
        <v>0</v>
      </c>
      <c r="AH224" s="472">
        <f t="shared" si="102"/>
        <v>0</v>
      </c>
      <c r="AI224" s="472">
        <f t="shared" si="103"/>
        <v>0.46</v>
      </c>
      <c r="AJ224" s="472">
        <f t="shared" si="104"/>
        <v>0</v>
      </c>
      <c r="AK224" s="472">
        <f t="shared" si="105"/>
        <v>0.46</v>
      </c>
      <c r="AL224" s="472">
        <f>'приложение 1.1 '!X226</f>
        <v>0</v>
      </c>
      <c r="AM224" s="472">
        <f>'приложение 1.1 '!Y226</f>
        <v>0</v>
      </c>
      <c r="AN224" s="472">
        <f>'приложение 1.1 '!Z226</f>
        <v>0</v>
      </c>
      <c r="AO224" s="472">
        <f>'приложение 1.1 '!AA226</f>
        <v>0</v>
      </c>
      <c r="AP224" s="472"/>
      <c r="AQ224" s="472"/>
      <c r="AR224" s="472"/>
      <c r="AS224" s="472">
        <f t="shared" si="107"/>
        <v>0.82799999999999996</v>
      </c>
      <c r="AT224" s="472">
        <f>'приложение 1.1 '!W226</f>
        <v>0.82799999999999996</v>
      </c>
      <c r="AU224" s="472">
        <f t="shared" si="106"/>
        <v>0.82799999999999996</v>
      </c>
    </row>
    <row r="225" spans="1:47" s="53" customFormat="1" ht="31.5">
      <c r="A225" s="369" t="str">
        <f>'приложение 1.1 '!A227</f>
        <v>1.1.5.36</v>
      </c>
      <c r="B225" s="431" t="str">
        <f>'приложение 1.1 '!B227</f>
        <v>Реконструкция КЛ-0,4 кВ ТП-388 - ул. Энергетиков, 20</v>
      </c>
      <c r="C225" s="447">
        <f>IF('приложение 1.1 '!G227=2018,'приложение 1.1 '!E227,"-")</f>
        <v>0</v>
      </c>
      <c r="D225" s="447">
        <f>IF('приложение 1.1 '!G227=2018,'приложение 1.1 '!D227,"-")</f>
        <v>0.3</v>
      </c>
      <c r="E225" s="447" t="str">
        <f>IF('приложение 1.1 '!G227=2019,'приложение 1.1 '!E227,"-")</f>
        <v>-</v>
      </c>
      <c r="F225" s="447" t="str">
        <f>IF('приложение 1.1 '!G227=2019,'приложение 1.1 '!D227,"-")</f>
        <v>-</v>
      </c>
      <c r="G225" s="447" t="str">
        <f>IF('приложение 1.1 '!G227=2020,'приложение 1.1 '!E227,"-")</f>
        <v>-</v>
      </c>
      <c r="H225" s="447" t="str">
        <f>IF('приложение 1.1 '!G227=2020,'приложение 1.1 '!D227,"-")</f>
        <v>-</v>
      </c>
      <c r="I225" s="447" t="str">
        <f>IF('приложение 1.1 '!G227=2021,'приложение 1.1 '!E227,"-")</f>
        <v>-</v>
      </c>
      <c r="J225" s="447" t="str">
        <f>IF('приложение 1.1 '!G227=2021,'приложение 1.1 '!D227,"-")</f>
        <v>-</v>
      </c>
      <c r="K225" s="447" t="str">
        <f>IF('приложение 1.1 '!G227=2022,'приложение 1.1 '!E227,"-")</f>
        <v>-</v>
      </c>
      <c r="L225" s="447" t="str">
        <f>IF('приложение 1.1 '!G227=2022,'приложение 1.1 '!D227,"-")</f>
        <v>-</v>
      </c>
      <c r="M225" s="447">
        <f t="shared" si="82"/>
        <v>0</v>
      </c>
      <c r="N225" s="447">
        <f t="shared" si="83"/>
        <v>0.3</v>
      </c>
      <c r="O225" s="447">
        <f t="shared" si="84"/>
        <v>0</v>
      </c>
      <c r="P225" s="447">
        <f t="shared" si="85"/>
        <v>0.3</v>
      </c>
      <c r="Q225" s="447" t="str">
        <f t="shared" si="86"/>
        <v>-</v>
      </c>
      <c r="R225" s="447" t="str">
        <f t="shared" si="87"/>
        <v>-</v>
      </c>
      <c r="S225" s="447" t="str">
        <f t="shared" si="88"/>
        <v>-</v>
      </c>
      <c r="T225" s="447" t="str">
        <f t="shared" si="89"/>
        <v>-</v>
      </c>
      <c r="U225" s="447" t="str">
        <f t="shared" si="90"/>
        <v>-</v>
      </c>
      <c r="V225" s="447" t="str">
        <f t="shared" si="91"/>
        <v>-</v>
      </c>
      <c r="W225" s="447" t="str">
        <f t="shared" si="92"/>
        <v>-</v>
      </c>
      <c r="X225" s="447" t="str">
        <f t="shared" si="93"/>
        <v>-</v>
      </c>
      <c r="Y225" s="447">
        <f t="shared" si="94"/>
        <v>0</v>
      </c>
      <c r="Z225" s="464">
        <f t="shared" si="95"/>
        <v>0.3</v>
      </c>
      <c r="AA225" s="472">
        <f>'приложение 1.1 '!H227</f>
        <v>0.54</v>
      </c>
      <c r="AB225" s="472" t="str">
        <f t="shared" si="96"/>
        <v>0</v>
      </c>
      <c r="AC225" s="472" t="str">
        <f t="shared" si="97"/>
        <v>0</v>
      </c>
      <c r="AD225" s="472" t="str">
        <f t="shared" si="98"/>
        <v>0</v>
      </c>
      <c r="AE225" s="472" t="str">
        <f t="shared" si="99"/>
        <v>0</v>
      </c>
      <c r="AF225" s="472" t="str">
        <f t="shared" si="100"/>
        <v>0</v>
      </c>
      <c r="AG225" s="472" t="str">
        <f t="shared" si="101"/>
        <v>0</v>
      </c>
      <c r="AH225" s="472">
        <f t="shared" si="102"/>
        <v>0</v>
      </c>
      <c r="AI225" s="472">
        <f t="shared" si="103"/>
        <v>0.3</v>
      </c>
      <c r="AJ225" s="472">
        <f t="shared" si="104"/>
        <v>0</v>
      </c>
      <c r="AK225" s="472">
        <f t="shared" si="105"/>
        <v>0.3</v>
      </c>
      <c r="AL225" s="472">
        <f>'приложение 1.1 '!X227</f>
        <v>0</v>
      </c>
      <c r="AM225" s="472">
        <f>'приложение 1.1 '!Y227</f>
        <v>0</v>
      </c>
      <c r="AN225" s="472">
        <f>'приложение 1.1 '!Z227</f>
        <v>0</v>
      </c>
      <c r="AO225" s="472">
        <f>'приложение 1.1 '!AA227</f>
        <v>0</v>
      </c>
      <c r="AP225" s="472"/>
      <c r="AQ225" s="472"/>
      <c r="AR225" s="472"/>
      <c r="AS225" s="472">
        <f t="shared" si="107"/>
        <v>0.54</v>
      </c>
      <c r="AT225" s="472">
        <f>'приложение 1.1 '!W227</f>
        <v>0.54</v>
      </c>
      <c r="AU225" s="472">
        <f t="shared" si="106"/>
        <v>0.54</v>
      </c>
    </row>
    <row r="226" spans="1:47" s="53" customFormat="1" ht="31.5">
      <c r="A226" s="369" t="str">
        <f>'приложение 1.1 '!A228</f>
        <v>1.1.5.37</v>
      </c>
      <c r="B226" s="431" t="str">
        <f>'приложение 1.1 '!B228</f>
        <v>Реконструкция КЛ-0,4 кВ ТП-390 - пр-д. Дружбы, 10</v>
      </c>
      <c r="C226" s="447">
        <f>IF('приложение 1.1 '!G228=2018,'приложение 1.1 '!E228,"-")</f>
        <v>0</v>
      </c>
      <c r="D226" s="447">
        <f>IF('приложение 1.1 '!G228=2018,'приложение 1.1 '!D228,"-")</f>
        <v>0.2</v>
      </c>
      <c r="E226" s="447" t="str">
        <f>IF('приложение 1.1 '!G228=2019,'приложение 1.1 '!E228,"-")</f>
        <v>-</v>
      </c>
      <c r="F226" s="447" t="str">
        <f>IF('приложение 1.1 '!G228=2019,'приложение 1.1 '!D228,"-")</f>
        <v>-</v>
      </c>
      <c r="G226" s="447" t="str">
        <f>IF('приложение 1.1 '!G228=2020,'приложение 1.1 '!E228,"-")</f>
        <v>-</v>
      </c>
      <c r="H226" s="447" t="str">
        <f>IF('приложение 1.1 '!G228=2020,'приложение 1.1 '!D228,"-")</f>
        <v>-</v>
      </c>
      <c r="I226" s="447" t="str">
        <f>IF('приложение 1.1 '!G228=2021,'приложение 1.1 '!E228,"-")</f>
        <v>-</v>
      </c>
      <c r="J226" s="447" t="str">
        <f>IF('приложение 1.1 '!G228=2021,'приложение 1.1 '!D228,"-")</f>
        <v>-</v>
      </c>
      <c r="K226" s="447" t="str">
        <f>IF('приложение 1.1 '!G228=2022,'приложение 1.1 '!E228,"-")</f>
        <v>-</v>
      </c>
      <c r="L226" s="447" t="str">
        <f>IF('приложение 1.1 '!G228=2022,'приложение 1.1 '!D228,"-")</f>
        <v>-</v>
      </c>
      <c r="M226" s="447">
        <f t="shared" si="82"/>
        <v>0</v>
      </c>
      <c r="N226" s="447">
        <f t="shared" si="83"/>
        <v>0.2</v>
      </c>
      <c r="O226" s="447">
        <f t="shared" si="84"/>
        <v>0</v>
      </c>
      <c r="P226" s="447">
        <f t="shared" si="85"/>
        <v>0.2</v>
      </c>
      <c r="Q226" s="447" t="str">
        <f t="shared" si="86"/>
        <v>-</v>
      </c>
      <c r="R226" s="447" t="str">
        <f t="shared" si="87"/>
        <v>-</v>
      </c>
      <c r="S226" s="447" t="str">
        <f t="shared" si="88"/>
        <v>-</v>
      </c>
      <c r="T226" s="447" t="str">
        <f t="shared" si="89"/>
        <v>-</v>
      </c>
      <c r="U226" s="447" t="str">
        <f t="shared" si="90"/>
        <v>-</v>
      </c>
      <c r="V226" s="447" t="str">
        <f t="shared" si="91"/>
        <v>-</v>
      </c>
      <c r="W226" s="447" t="str">
        <f t="shared" si="92"/>
        <v>-</v>
      </c>
      <c r="X226" s="447" t="str">
        <f t="shared" si="93"/>
        <v>-</v>
      </c>
      <c r="Y226" s="447">
        <f t="shared" si="94"/>
        <v>0</v>
      </c>
      <c r="Z226" s="464">
        <f t="shared" si="95"/>
        <v>0.2</v>
      </c>
      <c r="AA226" s="472">
        <f>'приложение 1.1 '!H228</f>
        <v>0.36</v>
      </c>
      <c r="AB226" s="472" t="str">
        <f t="shared" si="96"/>
        <v>0</v>
      </c>
      <c r="AC226" s="472" t="str">
        <f t="shared" si="97"/>
        <v>0</v>
      </c>
      <c r="AD226" s="472" t="str">
        <f t="shared" si="98"/>
        <v>0</v>
      </c>
      <c r="AE226" s="472" t="str">
        <f t="shared" si="99"/>
        <v>0</v>
      </c>
      <c r="AF226" s="472" t="str">
        <f t="shared" si="100"/>
        <v>0</v>
      </c>
      <c r="AG226" s="472" t="str">
        <f t="shared" si="101"/>
        <v>0</v>
      </c>
      <c r="AH226" s="472">
        <f t="shared" si="102"/>
        <v>0</v>
      </c>
      <c r="AI226" s="472">
        <f t="shared" si="103"/>
        <v>0.2</v>
      </c>
      <c r="AJ226" s="472">
        <f t="shared" si="104"/>
        <v>0</v>
      </c>
      <c r="AK226" s="472">
        <f t="shared" si="105"/>
        <v>0.2</v>
      </c>
      <c r="AL226" s="472">
        <f>'приложение 1.1 '!X228</f>
        <v>0</v>
      </c>
      <c r="AM226" s="472">
        <f>'приложение 1.1 '!Y228</f>
        <v>0</v>
      </c>
      <c r="AN226" s="472">
        <f>'приложение 1.1 '!Z228</f>
        <v>0</v>
      </c>
      <c r="AO226" s="472">
        <f>'приложение 1.1 '!AA228</f>
        <v>0</v>
      </c>
      <c r="AP226" s="472"/>
      <c r="AQ226" s="472"/>
      <c r="AR226" s="472"/>
      <c r="AS226" s="472">
        <f t="shared" si="107"/>
        <v>0.36</v>
      </c>
      <c r="AT226" s="472">
        <f>'приложение 1.1 '!W228</f>
        <v>0.36</v>
      </c>
      <c r="AU226" s="472">
        <f t="shared" si="106"/>
        <v>0.36</v>
      </c>
    </row>
    <row r="227" spans="1:47" s="53" customFormat="1" ht="31.5">
      <c r="A227" s="369" t="str">
        <f>'приложение 1.1 '!A229</f>
        <v>1.1.5.38</v>
      </c>
      <c r="B227" s="431" t="str">
        <f>'приложение 1.1 '!B229</f>
        <v>Реконструкция КЛ-0,4 кВ ТП-390 - пр-д. Дружбы, 12</v>
      </c>
      <c r="C227" s="447">
        <f>IF('приложение 1.1 '!G229=2018,'приложение 1.1 '!E229,"-")</f>
        <v>0</v>
      </c>
      <c r="D227" s="447">
        <f>IF('приложение 1.1 '!G229=2018,'приложение 1.1 '!D229,"-")</f>
        <v>0.114</v>
      </c>
      <c r="E227" s="447" t="str">
        <f>IF('приложение 1.1 '!G229=2019,'приложение 1.1 '!E229,"-")</f>
        <v>-</v>
      </c>
      <c r="F227" s="447" t="str">
        <f>IF('приложение 1.1 '!G229=2019,'приложение 1.1 '!D229,"-")</f>
        <v>-</v>
      </c>
      <c r="G227" s="447" t="str">
        <f>IF('приложение 1.1 '!G229=2020,'приложение 1.1 '!E229,"-")</f>
        <v>-</v>
      </c>
      <c r="H227" s="447" t="str">
        <f>IF('приложение 1.1 '!G229=2020,'приложение 1.1 '!D229,"-")</f>
        <v>-</v>
      </c>
      <c r="I227" s="447" t="str">
        <f>IF('приложение 1.1 '!G229=2021,'приложение 1.1 '!E229,"-")</f>
        <v>-</v>
      </c>
      <c r="J227" s="447" t="str">
        <f>IF('приложение 1.1 '!G229=2021,'приложение 1.1 '!D229,"-")</f>
        <v>-</v>
      </c>
      <c r="K227" s="447" t="str">
        <f>IF('приложение 1.1 '!G229=2022,'приложение 1.1 '!E229,"-")</f>
        <v>-</v>
      </c>
      <c r="L227" s="447" t="str">
        <f>IF('приложение 1.1 '!G229=2022,'приложение 1.1 '!D229,"-")</f>
        <v>-</v>
      </c>
      <c r="M227" s="447">
        <f t="shared" si="82"/>
        <v>0</v>
      </c>
      <c r="N227" s="447">
        <f t="shared" si="83"/>
        <v>0.114</v>
      </c>
      <c r="O227" s="447">
        <f t="shared" si="84"/>
        <v>0</v>
      </c>
      <c r="P227" s="447">
        <f t="shared" si="85"/>
        <v>0.114</v>
      </c>
      <c r="Q227" s="447" t="str">
        <f t="shared" si="86"/>
        <v>-</v>
      </c>
      <c r="R227" s="447" t="str">
        <f t="shared" si="87"/>
        <v>-</v>
      </c>
      <c r="S227" s="447" t="str">
        <f t="shared" si="88"/>
        <v>-</v>
      </c>
      <c r="T227" s="447" t="str">
        <f t="shared" si="89"/>
        <v>-</v>
      </c>
      <c r="U227" s="447" t="str">
        <f t="shared" si="90"/>
        <v>-</v>
      </c>
      <c r="V227" s="447" t="str">
        <f t="shared" si="91"/>
        <v>-</v>
      </c>
      <c r="W227" s="447" t="str">
        <f t="shared" si="92"/>
        <v>-</v>
      </c>
      <c r="X227" s="447" t="str">
        <f t="shared" si="93"/>
        <v>-</v>
      </c>
      <c r="Y227" s="447">
        <f t="shared" si="94"/>
        <v>0</v>
      </c>
      <c r="Z227" s="464">
        <f t="shared" si="95"/>
        <v>0.114</v>
      </c>
      <c r="AA227" s="472">
        <f>'приложение 1.1 '!H229</f>
        <v>0.20519999999999999</v>
      </c>
      <c r="AB227" s="472" t="str">
        <f t="shared" si="96"/>
        <v>0</v>
      </c>
      <c r="AC227" s="472" t="str">
        <f t="shared" si="97"/>
        <v>0</v>
      </c>
      <c r="AD227" s="472" t="str">
        <f t="shared" si="98"/>
        <v>0</v>
      </c>
      <c r="AE227" s="472" t="str">
        <f t="shared" si="99"/>
        <v>0</v>
      </c>
      <c r="AF227" s="472" t="str">
        <f t="shared" si="100"/>
        <v>0</v>
      </c>
      <c r="AG227" s="472" t="str">
        <f t="shared" si="101"/>
        <v>0</v>
      </c>
      <c r="AH227" s="472">
        <f t="shared" si="102"/>
        <v>0</v>
      </c>
      <c r="AI227" s="472">
        <f t="shared" si="103"/>
        <v>0.114</v>
      </c>
      <c r="AJ227" s="472">
        <f t="shared" si="104"/>
        <v>0</v>
      </c>
      <c r="AK227" s="472">
        <f t="shared" si="105"/>
        <v>0.114</v>
      </c>
      <c r="AL227" s="472">
        <f>'приложение 1.1 '!X229</f>
        <v>0</v>
      </c>
      <c r="AM227" s="472">
        <f>'приложение 1.1 '!Y229</f>
        <v>0</v>
      </c>
      <c r="AN227" s="472">
        <f>'приложение 1.1 '!Z229</f>
        <v>0</v>
      </c>
      <c r="AO227" s="472">
        <f>'приложение 1.1 '!AA229</f>
        <v>0</v>
      </c>
      <c r="AP227" s="472"/>
      <c r="AQ227" s="472"/>
      <c r="AR227" s="472"/>
      <c r="AS227" s="472">
        <f t="shared" si="107"/>
        <v>0.20519999999999999</v>
      </c>
      <c r="AT227" s="472">
        <f>'приложение 1.1 '!W229</f>
        <v>0.20519999999999999</v>
      </c>
      <c r="AU227" s="472">
        <f t="shared" si="106"/>
        <v>0.20519999999999999</v>
      </c>
    </row>
    <row r="228" spans="1:47" s="53" customFormat="1" ht="31.5">
      <c r="A228" s="369" t="str">
        <f>'приложение 1.1 '!A230</f>
        <v>1.1.5.39</v>
      </c>
      <c r="B228" s="431" t="str">
        <f>'приложение 1.1 '!B230</f>
        <v>Реконструкция КЛ-0,4 кВ ТП-390 - ул. 30 лет Победы, 9</v>
      </c>
      <c r="C228" s="447">
        <f>IF('приложение 1.1 '!G230=2018,'приложение 1.1 '!E230,"-")</f>
        <v>0</v>
      </c>
      <c r="D228" s="447">
        <f>IF('приложение 1.1 '!G230=2018,'приложение 1.1 '!D230,"-")</f>
        <v>0.2</v>
      </c>
      <c r="E228" s="447" t="str">
        <f>IF('приложение 1.1 '!G230=2019,'приложение 1.1 '!E230,"-")</f>
        <v>-</v>
      </c>
      <c r="F228" s="447" t="str">
        <f>IF('приложение 1.1 '!G230=2019,'приложение 1.1 '!D230,"-")</f>
        <v>-</v>
      </c>
      <c r="G228" s="447" t="str">
        <f>IF('приложение 1.1 '!G230=2020,'приложение 1.1 '!E230,"-")</f>
        <v>-</v>
      </c>
      <c r="H228" s="447" t="str">
        <f>IF('приложение 1.1 '!G230=2020,'приложение 1.1 '!D230,"-")</f>
        <v>-</v>
      </c>
      <c r="I228" s="447" t="str">
        <f>IF('приложение 1.1 '!G230=2021,'приложение 1.1 '!E230,"-")</f>
        <v>-</v>
      </c>
      <c r="J228" s="447" t="str">
        <f>IF('приложение 1.1 '!G230=2021,'приложение 1.1 '!D230,"-")</f>
        <v>-</v>
      </c>
      <c r="K228" s="447" t="str">
        <f>IF('приложение 1.1 '!G230=2022,'приложение 1.1 '!E230,"-")</f>
        <v>-</v>
      </c>
      <c r="L228" s="447" t="str">
        <f>IF('приложение 1.1 '!G230=2022,'приложение 1.1 '!D230,"-")</f>
        <v>-</v>
      </c>
      <c r="M228" s="447">
        <f t="shared" si="82"/>
        <v>0</v>
      </c>
      <c r="N228" s="447">
        <f t="shared" si="83"/>
        <v>0.2</v>
      </c>
      <c r="O228" s="447">
        <f t="shared" si="84"/>
        <v>0</v>
      </c>
      <c r="P228" s="447">
        <f t="shared" si="85"/>
        <v>0.2</v>
      </c>
      <c r="Q228" s="447" t="str">
        <f t="shared" si="86"/>
        <v>-</v>
      </c>
      <c r="R228" s="447" t="str">
        <f t="shared" si="87"/>
        <v>-</v>
      </c>
      <c r="S228" s="447" t="str">
        <f t="shared" si="88"/>
        <v>-</v>
      </c>
      <c r="T228" s="447" t="str">
        <f t="shared" si="89"/>
        <v>-</v>
      </c>
      <c r="U228" s="447" t="str">
        <f t="shared" si="90"/>
        <v>-</v>
      </c>
      <c r="V228" s="447" t="str">
        <f t="shared" si="91"/>
        <v>-</v>
      </c>
      <c r="W228" s="447" t="str">
        <f t="shared" si="92"/>
        <v>-</v>
      </c>
      <c r="X228" s="447" t="str">
        <f t="shared" si="93"/>
        <v>-</v>
      </c>
      <c r="Y228" s="447">
        <f t="shared" si="94"/>
        <v>0</v>
      </c>
      <c r="Z228" s="464">
        <f t="shared" si="95"/>
        <v>0.2</v>
      </c>
      <c r="AA228" s="472">
        <f>'приложение 1.1 '!H230</f>
        <v>0.36</v>
      </c>
      <c r="AB228" s="472" t="str">
        <f t="shared" si="96"/>
        <v>0</v>
      </c>
      <c r="AC228" s="472" t="str">
        <f t="shared" si="97"/>
        <v>0</v>
      </c>
      <c r="AD228" s="472" t="str">
        <f t="shared" si="98"/>
        <v>0</v>
      </c>
      <c r="AE228" s="472" t="str">
        <f t="shared" si="99"/>
        <v>0</v>
      </c>
      <c r="AF228" s="472" t="str">
        <f t="shared" si="100"/>
        <v>0</v>
      </c>
      <c r="AG228" s="472" t="str">
        <f t="shared" si="101"/>
        <v>0</v>
      </c>
      <c r="AH228" s="472">
        <f t="shared" si="102"/>
        <v>0</v>
      </c>
      <c r="AI228" s="472">
        <f t="shared" si="103"/>
        <v>0.2</v>
      </c>
      <c r="AJ228" s="472">
        <f t="shared" si="104"/>
        <v>0</v>
      </c>
      <c r="AK228" s="472">
        <f t="shared" si="105"/>
        <v>0.2</v>
      </c>
      <c r="AL228" s="472">
        <f>'приложение 1.1 '!X230</f>
        <v>0</v>
      </c>
      <c r="AM228" s="472">
        <f>'приложение 1.1 '!Y230</f>
        <v>0</v>
      </c>
      <c r="AN228" s="472">
        <f>'приложение 1.1 '!Z230</f>
        <v>0</v>
      </c>
      <c r="AO228" s="472">
        <f>'приложение 1.1 '!AA230</f>
        <v>0</v>
      </c>
      <c r="AP228" s="472"/>
      <c r="AQ228" s="472"/>
      <c r="AR228" s="472"/>
      <c r="AS228" s="472">
        <f t="shared" si="107"/>
        <v>0.36</v>
      </c>
      <c r="AT228" s="472">
        <f>'приложение 1.1 '!W230</f>
        <v>0.36</v>
      </c>
      <c r="AU228" s="472">
        <f t="shared" si="106"/>
        <v>0.36</v>
      </c>
    </row>
    <row r="229" spans="1:47" s="53" customFormat="1" ht="31.5">
      <c r="A229" s="369" t="str">
        <f>'приложение 1.1 '!A231</f>
        <v>1.1.5.40</v>
      </c>
      <c r="B229" s="431" t="str">
        <f>'приложение 1.1 '!B231</f>
        <v>Реконструкция КЛ-0,4 кВ ТП-390 - ул. 30 лет Победы, 9А</v>
      </c>
      <c r="C229" s="447">
        <f>IF('приложение 1.1 '!G231=2018,'приложение 1.1 '!E231,"-")</f>
        <v>0</v>
      </c>
      <c r="D229" s="447">
        <f>IF('приложение 1.1 '!G231=2018,'приложение 1.1 '!D231,"-")</f>
        <v>0.2</v>
      </c>
      <c r="E229" s="447" t="str">
        <f>IF('приложение 1.1 '!G231=2019,'приложение 1.1 '!E231,"-")</f>
        <v>-</v>
      </c>
      <c r="F229" s="447" t="str">
        <f>IF('приложение 1.1 '!G231=2019,'приложение 1.1 '!D231,"-")</f>
        <v>-</v>
      </c>
      <c r="G229" s="447" t="str">
        <f>IF('приложение 1.1 '!G231=2020,'приложение 1.1 '!E231,"-")</f>
        <v>-</v>
      </c>
      <c r="H229" s="447" t="str">
        <f>IF('приложение 1.1 '!G231=2020,'приложение 1.1 '!D231,"-")</f>
        <v>-</v>
      </c>
      <c r="I229" s="447" t="str">
        <f>IF('приложение 1.1 '!G231=2021,'приложение 1.1 '!E231,"-")</f>
        <v>-</v>
      </c>
      <c r="J229" s="447" t="str">
        <f>IF('приложение 1.1 '!G231=2021,'приложение 1.1 '!D231,"-")</f>
        <v>-</v>
      </c>
      <c r="K229" s="447" t="str">
        <f>IF('приложение 1.1 '!G231=2022,'приложение 1.1 '!E231,"-")</f>
        <v>-</v>
      </c>
      <c r="L229" s="447" t="str">
        <f>IF('приложение 1.1 '!G231=2022,'приложение 1.1 '!D231,"-")</f>
        <v>-</v>
      </c>
      <c r="M229" s="447">
        <f t="shared" si="82"/>
        <v>0</v>
      </c>
      <c r="N229" s="447">
        <f t="shared" si="83"/>
        <v>0.2</v>
      </c>
      <c r="O229" s="447">
        <f t="shared" si="84"/>
        <v>0</v>
      </c>
      <c r="P229" s="447">
        <f t="shared" si="85"/>
        <v>0.2</v>
      </c>
      <c r="Q229" s="447" t="str">
        <f t="shared" si="86"/>
        <v>-</v>
      </c>
      <c r="R229" s="447" t="str">
        <f t="shared" si="87"/>
        <v>-</v>
      </c>
      <c r="S229" s="447" t="str">
        <f t="shared" si="88"/>
        <v>-</v>
      </c>
      <c r="T229" s="447" t="str">
        <f t="shared" si="89"/>
        <v>-</v>
      </c>
      <c r="U229" s="447" t="str">
        <f t="shared" si="90"/>
        <v>-</v>
      </c>
      <c r="V229" s="447" t="str">
        <f t="shared" si="91"/>
        <v>-</v>
      </c>
      <c r="W229" s="447" t="str">
        <f t="shared" si="92"/>
        <v>-</v>
      </c>
      <c r="X229" s="447" t="str">
        <f t="shared" si="93"/>
        <v>-</v>
      </c>
      <c r="Y229" s="447">
        <f t="shared" si="94"/>
        <v>0</v>
      </c>
      <c r="Z229" s="464">
        <f t="shared" si="95"/>
        <v>0.2</v>
      </c>
      <c r="AA229" s="472">
        <f>'приложение 1.1 '!H231</f>
        <v>0.36</v>
      </c>
      <c r="AB229" s="472" t="str">
        <f t="shared" si="96"/>
        <v>0</v>
      </c>
      <c r="AC229" s="472" t="str">
        <f t="shared" si="97"/>
        <v>0</v>
      </c>
      <c r="AD229" s="472" t="str">
        <f t="shared" si="98"/>
        <v>0</v>
      </c>
      <c r="AE229" s="472" t="str">
        <f t="shared" si="99"/>
        <v>0</v>
      </c>
      <c r="AF229" s="472" t="str">
        <f t="shared" si="100"/>
        <v>0</v>
      </c>
      <c r="AG229" s="472" t="str">
        <f t="shared" si="101"/>
        <v>0</v>
      </c>
      <c r="AH229" s="472">
        <f t="shared" si="102"/>
        <v>0</v>
      </c>
      <c r="AI229" s="472">
        <f t="shared" si="103"/>
        <v>0.2</v>
      </c>
      <c r="AJ229" s="472">
        <f t="shared" si="104"/>
        <v>0</v>
      </c>
      <c r="AK229" s="472">
        <f t="shared" si="105"/>
        <v>0.2</v>
      </c>
      <c r="AL229" s="472">
        <f>'приложение 1.1 '!X231</f>
        <v>0</v>
      </c>
      <c r="AM229" s="472">
        <f>'приложение 1.1 '!Y231</f>
        <v>0</v>
      </c>
      <c r="AN229" s="472">
        <f>'приложение 1.1 '!Z231</f>
        <v>0</v>
      </c>
      <c r="AO229" s="472">
        <f>'приложение 1.1 '!AA231</f>
        <v>0</v>
      </c>
      <c r="AP229" s="472"/>
      <c r="AQ229" s="472"/>
      <c r="AR229" s="472"/>
      <c r="AS229" s="472">
        <f t="shared" si="107"/>
        <v>0.36</v>
      </c>
      <c r="AT229" s="472">
        <f>'приложение 1.1 '!W231</f>
        <v>0.36</v>
      </c>
      <c r="AU229" s="472">
        <f t="shared" si="106"/>
        <v>0.36</v>
      </c>
    </row>
    <row r="230" spans="1:47" s="53" customFormat="1" ht="31.5">
      <c r="A230" s="369" t="str">
        <f>'приложение 1.1 '!A232</f>
        <v>1.1.5.41</v>
      </c>
      <c r="B230" s="431" t="str">
        <f>'приложение 1.1 '!B232</f>
        <v>Реконструкция КЛ-0,4 кВ ТП-390 - ул. 30 лет Победы, 11</v>
      </c>
      <c r="C230" s="447">
        <f>IF('приложение 1.1 '!G232=2018,'приложение 1.1 '!E232,"-")</f>
        <v>0</v>
      </c>
      <c r="D230" s="447">
        <f>IF('приложение 1.1 '!G232=2018,'приложение 1.1 '!D232,"-")</f>
        <v>0.36</v>
      </c>
      <c r="E230" s="447" t="str">
        <f>IF('приложение 1.1 '!G232=2019,'приложение 1.1 '!E232,"-")</f>
        <v>-</v>
      </c>
      <c r="F230" s="447" t="str">
        <f>IF('приложение 1.1 '!G232=2019,'приложение 1.1 '!D232,"-")</f>
        <v>-</v>
      </c>
      <c r="G230" s="447" t="str">
        <f>IF('приложение 1.1 '!G232=2020,'приложение 1.1 '!E232,"-")</f>
        <v>-</v>
      </c>
      <c r="H230" s="447" t="str">
        <f>IF('приложение 1.1 '!G232=2020,'приложение 1.1 '!D232,"-")</f>
        <v>-</v>
      </c>
      <c r="I230" s="447" t="str">
        <f>IF('приложение 1.1 '!G232=2021,'приложение 1.1 '!E232,"-")</f>
        <v>-</v>
      </c>
      <c r="J230" s="447" t="str">
        <f>IF('приложение 1.1 '!G232=2021,'приложение 1.1 '!D232,"-")</f>
        <v>-</v>
      </c>
      <c r="K230" s="447" t="str">
        <f>IF('приложение 1.1 '!G232=2022,'приложение 1.1 '!E232,"-")</f>
        <v>-</v>
      </c>
      <c r="L230" s="447" t="str">
        <f>IF('приложение 1.1 '!G232=2022,'приложение 1.1 '!D232,"-")</f>
        <v>-</v>
      </c>
      <c r="M230" s="447">
        <f t="shared" si="82"/>
        <v>0</v>
      </c>
      <c r="N230" s="447">
        <f t="shared" si="83"/>
        <v>0.36</v>
      </c>
      <c r="O230" s="447">
        <f t="shared" si="84"/>
        <v>0</v>
      </c>
      <c r="P230" s="447">
        <f t="shared" si="85"/>
        <v>0.36</v>
      </c>
      <c r="Q230" s="447" t="str">
        <f t="shared" si="86"/>
        <v>-</v>
      </c>
      <c r="R230" s="447" t="str">
        <f t="shared" si="87"/>
        <v>-</v>
      </c>
      <c r="S230" s="447" t="str">
        <f t="shared" si="88"/>
        <v>-</v>
      </c>
      <c r="T230" s="447" t="str">
        <f t="shared" si="89"/>
        <v>-</v>
      </c>
      <c r="U230" s="447" t="str">
        <f t="shared" si="90"/>
        <v>-</v>
      </c>
      <c r="V230" s="447" t="str">
        <f t="shared" si="91"/>
        <v>-</v>
      </c>
      <c r="W230" s="447" t="str">
        <f t="shared" si="92"/>
        <v>-</v>
      </c>
      <c r="X230" s="447" t="str">
        <f t="shared" si="93"/>
        <v>-</v>
      </c>
      <c r="Y230" s="447">
        <f t="shared" si="94"/>
        <v>0</v>
      </c>
      <c r="Z230" s="464">
        <f t="shared" si="95"/>
        <v>0.36</v>
      </c>
      <c r="AA230" s="472">
        <f>'приложение 1.1 '!H232</f>
        <v>0.64800000000000002</v>
      </c>
      <c r="AB230" s="472" t="str">
        <f t="shared" si="96"/>
        <v>0</v>
      </c>
      <c r="AC230" s="472" t="str">
        <f t="shared" si="97"/>
        <v>0</v>
      </c>
      <c r="AD230" s="472" t="str">
        <f t="shared" si="98"/>
        <v>0</v>
      </c>
      <c r="AE230" s="472" t="str">
        <f t="shared" si="99"/>
        <v>0</v>
      </c>
      <c r="AF230" s="472" t="str">
        <f t="shared" si="100"/>
        <v>0</v>
      </c>
      <c r="AG230" s="472" t="str">
        <f t="shared" si="101"/>
        <v>0</v>
      </c>
      <c r="AH230" s="472">
        <f t="shared" si="102"/>
        <v>0</v>
      </c>
      <c r="AI230" s="472">
        <f t="shared" si="103"/>
        <v>0.36</v>
      </c>
      <c r="AJ230" s="472">
        <f t="shared" si="104"/>
        <v>0</v>
      </c>
      <c r="AK230" s="472">
        <f t="shared" si="105"/>
        <v>0.36</v>
      </c>
      <c r="AL230" s="472">
        <f>'приложение 1.1 '!X232</f>
        <v>0</v>
      </c>
      <c r="AM230" s="472">
        <f>'приложение 1.1 '!Y232</f>
        <v>0</v>
      </c>
      <c r="AN230" s="472">
        <f>'приложение 1.1 '!Z232</f>
        <v>0</v>
      </c>
      <c r="AO230" s="472">
        <f>'приложение 1.1 '!AA232</f>
        <v>0</v>
      </c>
      <c r="AP230" s="472"/>
      <c r="AQ230" s="472"/>
      <c r="AR230" s="472"/>
      <c r="AS230" s="472">
        <f t="shared" si="107"/>
        <v>0.64800000000000002</v>
      </c>
      <c r="AT230" s="472">
        <f>'приложение 1.1 '!W232</f>
        <v>0.64800000000000002</v>
      </c>
      <c r="AU230" s="472">
        <f t="shared" si="106"/>
        <v>0.64800000000000002</v>
      </c>
    </row>
    <row r="231" spans="1:47" s="53" customFormat="1" ht="31.5">
      <c r="A231" s="369" t="str">
        <f>'приложение 1.1 '!A233</f>
        <v>1.1.5.42</v>
      </c>
      <c r="B231" s="431" t="str">
        <f>'приложение 1.1 '!B233</f>
        <v>Реконструкция КЛ-0,4 кВ ТП-390 - ул. 30 лет Победы, 13</v>
      </c>
      <c r="C231" s="447">
        <f>IF('приложение 1.1 '!G233=2018,'приложение 1.1 '!E233,"-")</f>
        <v>0</v>
      </c>
      <c r="D231" s="447">
        <f>IF('приложение 1.1 '!G233=2018,'приложение 1.1 '!D233,"-")</f>
        <v>0.55000000000000004</v>
      </c>
      <c r="E231" s="447" t="str">
        <f>IF('приложение 1.1 '!G233=2019,'приложение 1.1 '!E233,"-")</f>
        <v>-</v>
      </c>
      <c r="F231" s="447" t="str">
        <f>IF('приложение 1.1 '!G233=2019,'приложение 1.1 '!D233,"-")</f>
        <v>-</v>
      </c>
      <c r="G231" s="447" t="str">
        <f>IF('приложение 1.1 '!G233=2020,'приложение 1.1 '!E233,"-")</f>
        <v>-</v>
      </c>
      <c r="H231" s="447" t="str">
        <f>IF('приложение 1.1 '!G233=2020,'приложение 1.1 '!D233,"-")</f>
        <v>-</v>
      </c>
      <c r="I231" s="447" t="str">
        <f>IF('приложение 1.1 '!G233=2021,'приложение 1.1 '!E233,"-")</f>
        <v>-</v>
      </c>
      <c r="J231" s="447" t="str">
        <f>IF('приложение 1.1 '!G233=2021,'приложение 1.1 '!D233,"-")</f>
        <v>-</v>
      </c>
      <c r="K231" s="447" t="str">
        <f>IF('приложение 1.1 '!G233=2022,'приложение 1.1 '!E233,"-")</f>
        <v>-</v>
      </c>
      <c r="L231" s="447" t="str">
        <f>IF('приложение 1.1 '!G233=2022,'приложение 1.1 '!D233,"-")</f>
        <v>-</v>
      </c>
      <c r="M231" s="447">
        <f t="shared" si="82"/>
        <v>0</v>
      </c>
      <c r="N231" s="447">
        <f t="shared" si="83"/>
        <v>0.55000000000000004</v>
      </c>
      <c r="O231" s="447">
        <f t="shared" si="84"/>
        <v>0</v>
      </c>
      <c r="P231" s="447">
        <f t="shared" si="85"/>
        <v>0.55000000000000004</v>
      </c>
      <c r="Q231" s="447" t="str">
        <f t="shared" si="86"/>
        <v>-</v>
      </c>
      <c r="R231" s="447" t="str">
        <f t="shared" si="87"/>
        <v>-</v>
      </c>
      <c r="S231" s="447" t="str">
        <f t="shared" si="88"/>
        <v>-</v>
      </c>
      <c r="T231" s="447" t="str">
        <f t="shared" si="89"/>
        <v>-</v>
      </c>
      <c r="U231" s="447" t="str">
        <f t="shared" si="90"/>
        <v>-</v>
      </c>
      <c r="V231" s="447" t="str">
        <f t="shared" si="91"/>
        <v>-</v>
      </c>
      <c r="W231" s="447" t="str">
        <f t="shared" si="92"/>
        <v>-</v>
      </c>
      <c r="X231" s="447" t="str">
        <f t="shared" si="93"/>
        <v>-</v>
      </c>
      <c r="Y231" s="447">
        <f t="shared" si="94"/>
        <v>0</v>
      </c>
      <c r="Z231" s="464">
        <f t="shared" si="95"/>
        <v>0.55000000000000004</v>
      </c>
      <c r="AA231" s="472">
        <f>'приложение 1.1 '!H233</f>
        <v>0.99</v>
      </c>
      <c r="AB231" s="472" t="str">
        <f t="shared" si="96"/>
        <v>0</v>
      </c>
      <c r="AC231" s="472" t="str">
        <f t="shared" si="97"/>
        <v>0</v>
      </c>
      <c r="AD231" s="472" t="str">
        <f t="shared" si="98"/>
        <v>0</v>
      </c>
      <c r="AE231" s="472" t="str">
        <f t="shared" si="99"/>
        <v>0</v>
      </c>
      <c r="AF231" s="472" t="str">
        <f t="shared" si="100"/>
        <v>0</v>
      </c>
      <c r="AG231" s="472" t="str">
        <f t="shared" si="101"/>
        <v>0</v>
      </c>
      <c r="AH231" s="472">
        <f t="shared" si="102"/>
        <v>0</v>
      </c>
      <c r="AI231" s="472">
        <f t="shared" si="103"/>
        <v>0.55000000000000004</v>
      </c>
      <c r="AJ231" s="472">
        <f t="shared" si="104"/>
        <v>0</v>
      </c>
      <c r="AK231" s="472">
        <f t="shared" si="105"/>
        <v>0.55000000000000004</v>
      </c>
      <c r="AL231" s="472">
        <f>'приложение 1.1 '!X233</f>
        <v>0</v>
      </c>
      <c r="AM231" s="472">
        <f>'приложение 1.1 '!Y233</f>
        <v>0</v>
      </c>
      <c r="AN231" s="472">
        <f>'приложение 1.1 '!Z233</f>
        <v>0</v>
      </c>
      <c r="AO231" s="472">
        <f>'приложение 1.1 '!AA233</f>
        <v>0</v>
      </c>
      <c r="AP231" s="472"/>
      <c r="AQ231" s="472"/>
      <c r="AR231" s="472"/>
      <c r="AS231" s="472">
        <f>AT231</f>
        <v>0.99</v>
      </c>
      <c r="AT231" s="472">
        <f>'приложение 1.1 '!W233</f>
        <v>0.99</v>
      </c>
      <c r="AU231" s="472">
        <f t="shared" si="106"/>
        <v>0.99</v>
      </c>
    </row>
    <row r="232" spans="1:47" s="53" customFormat="1" ht="31.5">
      <c r="A232" s="369" t="str">
        <f>'приложение 1.1 '!A234</f>
        <v>1.1.5.43</v>
      </c>
      <c r="B232" s="431" t="str">
        <f>'приложение 1.1 '!B234</f>
        <v>Реконструкция КЛ-0,4 кВ ТП-393 - пр-д. Дружбы, 5</v>
      </c>
      <c r="C232" s="447">
        <f>IF('приложение 1.1 '!G234=2018,'приложение 1.1 '!E234,"-")</f>
        <v>0</v>
      </c>
      <c r="D232" s="447">
        <f>IF('приложение 1.1 '!G234=2018,'приложение 1.1 '!D234,"-")</f>
        <v>0.16</v>
      </c>
      <c r="E232" s="447" t="str">
        <f>IF('приложение 1.1 '!G234=2019,'приложение 1.1 '!E234,"-")</f>
        <v>-</v>
      </c>
      <c r="F232" s="447" t="str">
        <f>IF('приложение 1.1 '!G234=2019,'приложение 1.1 '!D234,"-")</f>
        <v>-</v>
      </c>
      <c r="G232" s="447" t="str">
        <f>IF('приложение 1.1 '!G234=2020,'приложение 1.1 '!E234,"-")</f>
        <v>-</v>
      </c>
      <c r="H232" s="447" t="str">
        <f>IF('приложение 1.1 '!G234=2020,'приложение 1.1 '!D234,"-")</f>
        <v>-</v>
      </c>
      <c r="I232" s="447" t="str">
        <f>IF('приложение 1.1 '!G234=2021,'приложение 1.1 '!E234,"-")</f>
        <v>-</v>
      </c>
      <c r="J232" s="447" t="str">
        <f>IF('приложение 1.1 '!G234=2021,'приложение 1.1 '!D234,"-")</f>
        <v>-</v>
      </c>
      <c r="K232" s="447" t="str">
        <f>IF('приложение 1.1 '!G234=2022,'приложение 1.1 '!E234,"-")</f>
        <v>-</v>
      </c>
      <c r="L232" s="447" t="str">
        <f>IF('приложение 1.1 '!G234=2022,'приложение 1.1 '!D234,"-")</f>
        <v>-</v>
      </c>
      <c r="M232" s="447">
        <f t="shared" si="82"/>
        <v>0</v>
      </c>
      <c r="N232" s="447">
        <f t="shared" si="83"/>
        <v>0.16</v>
      </c>
      <c r="O232" s="447">
        <f t="shared" si="84"/>
        <v>0</v>
      </c>
      <c r="P232" s="447">
        <f t="shared" si="85"/>
        <v>0.16</v>
      </c>
      <c r="Q232" s="447" t="str">
        <f t="shared" si="86"/>
        <v>-</v>
      </c>
      <c r="R232" s="447" t="str">
        <f t="shared" si="87"/>
        <v>-</v>
      </c>
      <c r="S232" s="447" t="str">
        <f t="shared" si="88"/>
        <v>-</v>
      </c>
      <c r="T232" s="447" t="str">
        <f t="shared" si="89"/>
        <v>-</v>
      </c>
      <c r="U232" s="447" t="str">
        <f t="shared" si="90"/>
        <v>-</v>
      </c>
      <c r="V232" s="447" t="str">
        <f t="shared" si="91"/>
        <v>-</v>
      </c>
      <c r="W232" s="447" t="str">
        <f t="shared" si="92"/>
        <v>-</v>
      </c>
      <c r="X232" s="447" t="str">
        <f t="shared" si="93"/>
        <v>-</v>
      </c>
      <c r="Y232" s="447">
        <f t="shared" si="94"/>
        <v>0</v>
      </c>
      <c r="Z232" s="464">
        <f t="shared" si="95"/>
        <v>0.16</v>
      </c>
      <c r="AA232" s="472">
        <f>'приложение 1.1 '!H234</f>
        <v>0.28799999999999998</v>
      </c>
      <c r="AB232" s="472" t="str">
        <f t="shared" si="96"/>
        <v>0</v>
      </c>
      <c r="AC232" s="472" t="str">
        <f t="shared" si="97"/>
        <v>0</v>
      </c>
      <c r="AD232" s="472" t="str">
        <f t="shared" si="98"/>
        <v>0</v>
      </c>
      <c r="AE232" s="472" t="str">
        <f t="shared" si="99"/>
        <v>0</v>
      </c>
      <c r="AF232" s="472" t="str">
        <f t="shared" si="100"/>
        <v>0</v>
      </c>
      <c r="AG232" s="472" t="str">
        <f t="shared" si="101"/>
        <v>0</v>
      </c>
      <c r="AH232" s="472">
        <f t="shared" si="102"/>
        <v>0</v>
      </c>
      <c r="AI232" s="472">
        <f t="shared" si="103"/>
        <v>0.16</v>
      </c>
      <c r="AJ232" s="472">
        <f t="shared" si="104"/>
        <v>0</v>
      </c>
      <c r="AK232" s="472">
        <f t="shared" si="105"/>
        <v>0.16</v>
      </c>
      <c r="AL232" s="472">
        <f>'приложение 1.1 '!X234</f>
        <v>0</v>
      </c>
      <c r="AM232" s="472">
        <f>'приложение 1.1 '!Y234</f>
        <v>0</v>
      </c>
      <c r="AN232" s="472">
        <f>'приложение 1.1 '!Z234</f>
        <v>0</v>
      </c>
      <c r="AO232" s="472">
        <f>'приложение 1.1 '!AA234</f>
        <v>0</v>
      </c>
      <c r="AP232" s="472"/>
      <c r="AQ232" s="472"/>
      <c r="AR232" s="472"/>
      <c r="AS232" s="472">
        <f t="shared" si="107"/>
        <v>0.28799999999999998</v>
      </c>
      <c r="AT232" s="472">
        <f>'приложение 1.1 '!W234</f>
        <v>0.28799999999999998</v>
      </c>
      <c r="AU232" s="472">
        <f t="shared" si="106"/>
        <v>0.28799999999999998</v>
      </c>
    </row>
    <row r="233" spans="1:47" s="53" customFormat="1" ht="31.5">
      <c r="A233" s="369" t="str">
        <f>'приложение 1.1 '!A235</f>
        <v>1.1.5.44</v>
      </c>
      <c r="B233" s="431" t="str">
        <f>'приложение 1.1 '!B235</f>
        <v>Реконструкция КЛ-0,4 кВ ТП-393 - ул. 50 лет ВЛКСМ, 13</v>
      </c>
      <c r="C233" s="447">
        <f>IF('приложение 1.1 '!G235=2018,'приложение 1.1 '!E235,"-")</f>
        <v>0</v>
      </c>
      <c r="D233" s="447">
        <f>IF('приложение 1.1 '!G235=2018,'приложение 1.1 '!D235,"-")</f>
        <v>0.41799999999999998</v>
      </c>
      <c r="E233" s="447" t="str">
        <f>IF('приложение 1.1 '!G235=2019,'приложение 1.1 '!E235,"-")</f>
        <v>-</v>
      </c>
      <c r="F233" s="447" t="str">
        <f>IF('приложение 1.1 '!G235=2019,'приложение 1.1 '!D235,"-")</f>
        <v>-</v>
      </c>
      <c r="G233" s="447" t="str">
        <f>IF('приложение 1.1 '!G235=2020,'приложение 1.1 '!E235,"-")</f>
        <v>-</v>
      </c>
      <c r="H233" s="447" t="str">
        <f>IF('приложение 1.1 '!G235=2020,'приложение 1.1 '!D235,"-")</f>
        <v>-</v>
      </c>
      <c r="I233" s="447" t="str">
        <f>IF('приложение 1.1 '!G235=2021,'приложение 1.1 '!E235,"-")</f>
        <v>-</v>
      </c>
      <c r="J233" s="447" t="str">
        <f>IF('приложение 1.1 '!G235=2021,'приложение 1.1 '!D235,"-")</f>
        <v>-</v>
      </c>
      <c r="K233" s="447" t="str">
        <f>IF('приложение 1.1 '!G235=2022,'приложение 1.1 '!E235,"-")</f>
        <v>-</v>
      </c>
      <c r="L233" s="447" t="str">
        <f>IF('приложение 1.1 '!G235=2022,'приложение 1.1 '!D235,"-")</f>
        <v>-</v>
      </c>
      <c r="M233" s="447">
        <f t="shared" si="82"/>
        <v>0</v>
      </c>
      <c r="N233" s="447">
        <f t="shared" si="83"/>
        <v>0.41799999999999998</v>
      </c>
      <c r="O233" s="447">
        <f t="shared" si="84"/>
        <v>0</v>
      </c>
      <c r="P233" s="447">
        <f t="shared" si="85"/>
        <v>0.41799999999999998</v>
      </c>
      <c r="Q233" s="447" t="str">
        <f t="shared" si="86"/>
        <v>-</v>
      </c>
      <c r="R233" s="447" t="str">
        <f t="shared" si="87"/>
        <v>-</v>
      </c>
      <c r="S233" s="447" t="str">
        <f t="shared" si="88"/>
        <v>-</v>
      </c>
      <c r="T233" s="447" t="str">
        <f t="shared" si="89"/>
        <v>-</v>
      </c>
      <c r="U233" s="447" t="str">
        <f t="shared" si="90"/>
        <v>-</v>
      </c>
      <c r="V233" s="447" t="str">
        <f t="shared" si="91"/>
        <v>-</v>
      </c>
      <c r="W233" s="447" t="str">
        <f t="shared" si="92"/>
        <v>-</v>
      </c>
      <c r="X233" s="447" t="str">
        <f t="shared" si="93"/>
        <v>-</v>
      </c>
      <c r="Y233" s="447">
        <f t="shared" si="94"/>
        <v>0</v>
      </c>
      <c r="Z233" s="464">
        <f t="shared" si="95"/>
        <v>0.41799999999999998</v>
      </c>
      <c r="AA233" s="472">
        <f>'приложение 1.1 '!H235</f>
        <v>0.75239999999999996</v>
      </c>
      <c r="AB233" s="472" t="str">
        <f t="shared" si="96"/>
        <v>0</v>
      </c>
      <c r="AC233" s="472" t="str">
        <f t="shared" si="97"/>
        <v>0</v>
      </c>
      <c r="AD233" s="472" t="str">
        <f t="shared" si="98"/>
        <v>0</v>
      </c>
      <c r="AE233" s="472" t="str">
        <f t="shared" si="99"/>
        <v>0</v>
      </c>
      <c r="AF233" s="472" t="str">
        <f t="shared" si="100"/>
        <v>0</v>
      </c>
      <c r="AG233" s="472" t="str">
        <f t="shared" si="101"/>
        <v>0</v>
      </c>
      <c r="AH233" s="472">
        <f t="shared" si="102"/>
        <v>0</v>
      </c>
      <c r="AI233" s="472">
        <f t="shared" si="103"/>
        <v>0.41799999999999998</v>
      </c>
      <c r="AJ233" s="472">
        <f t="shared" si="104"/>
        <v>0</v>
      </c>
      <c r="AK233" s="472">
        <f t="shared" si="105"/>
        <v>0.41799999999999998</v>
      </c>
      <c r="AL233" s="472">
        <f>'приложение 1.1 '!X235</f>
        <v>0</v>
      </c>
      <c r="AM233" s="472">
        <f>'приложение 1.1 '!Y235</f>
        <v>0</v>
      </c>
      <c r="AN233" s="472">
        <f>'приложение 1.1 '!Z235</f>
        <v>0</v>
      </c>
      <c r="AO233" s="472">
        <f>'приложение 1.1 '!AA235</f>
        <v>0</v>
      </c>
      <c r="AP233" s="472"/>
      <c r="AQ233" s="472"/>
      <c r="AR233" s="472"/>
      <c r="AS233" s="472">
        <f t="shared" si="107"/>
        <v>0.75239999999999996</v>
      </c>
      <c r="AT233" s="472">
        <f>'приложение 1.1 '!W235</f>
        <v>0.75239999999999996</v>
      </c>
      <c r="AU233" s="472">
        <f t="shared" si="106"/>
        <v>0.75239999999999996</v>
      </c>
    </row>
    <row r="234" spans="1:47" s="53" customFormat="1" ht="31.5">
      <c r="A234" s="369" t="str">
        <f>'приложение 1.1 '!A236</f>
        <v>1.1.5.45</v>
      </c>
      <c r="B234" s="431" t="str">
        <f>'приложение 1.1 '!B236</f>
        <v>Реконструкция КЛ-0,4 кВ ТП-393 - ул. Северная, 72</v>
      </c>
      <c r="C234" s="447">
        <f>IF('приложение 1.1 '!G236=2018,'приложение 1.1 '!E236,"-")</f>
        <v>0</v>
      </c>
      <c r="D234" s="447">
        <f>IF('приложение 1.1 '!G236=2018,'приложение 1.1 '!D236,"-")</f>
        <v>0.25</v>
      </c>
      <c r="E234" s="447" t="str">
        <f>IF('приложение 1.1 '!G236=2019,'приложение 1.1 '!E236,"-")</f>
        <v>-</v>
      </c>
      <c r="F234" s="447" t="str">
        <f>IF('приложение 1.1 '!G236=2019,'приложение 1.1 '!D236,"-")</f>
        <v>-</v>
      </c>
      <c r="G234" s="447" t="str">
        <f>IF('приложение 1.1 '!G236=2020,'приложение 1.1 '!E236,"-")</f>
        <v>-</v>
      </c>
      <c r="H234" s="447" t="str">
        <f>IF('приложение 1.1 '!G236=2020,'приложение 1.1 '!D236,"-")</f>
        <v>-</v>
      </c>
      <c r="I234" s="447" t="str">
        <f>IF('приложение 1.1 '!G236=2021,'приложение 1.1 '!E236,"-")</f>
        <v>-</v>
      </c>
      <c r="J234" s="447" t="str">
        <f>IF('приложение 1.1 '!G236=2021,'приложение 1.1 '!D236,"-")</f>
        <v>-</v>
      </c>
      <c r="K234" s="447" t="str">
        <f>IF('приложение 1.1 '!G236=2022,'приложение 1.1 '!E236,"-")</f>
        <v>-</v>
      </c>
      <c r="L234" s="447" t="str">
        <f>IF('приложение 1.1 '!G236=2022,'приложение 1.1 '!D236,"-")</f>
        <v>-</v>
      </c>
      <c r="M234" s="447">
        <f t="shared" si="82"/>
        <v>0</v>
      </c>
      <c r="N234" s="447">
        <f t="shared" si="83"/>
        <v>0.25</v>
      </c>
      <c r="O234" s="447">
        <f t="shared" si="84"/>
        <v>0</v>
      </c>
      <c r="P234" s="447">
        <f t="shared" si="85"/>
        <v>0.25</v>
      </c>
      <c r="Q234" s="447" t="str">
        <f t="shared" si="86"/>
        <v>-</v>
      </c>
      <c r="R234" s="447" t="str">
        <f t="shared" si="87"/>
        <v>-</v>
      </c>
      <c r="S234" s="447" t="str">
        <f t="shared" si="88"/>
        <v>-</v>
      </c>
      <c r="T234" s="447" t="str">
        <f t="shared" si="89"/>
        <v>-</v>
      </c>
      <c r="U234" s="447" t="str">
        <f t="shared" si="90"/>
        <v>-</v>
      </c>
      <c r="V234" s="447" t="str">
        <f t="shared" si="91"/>
        <v>-</v>
      </c>
      <c r="W234" s="447" t="str">
        <f t="shared" si="92"/>
        <v>-</v>
      </c>
      <c r="X234" s="447" t="str">
        <f t="shared" si="93"/>
        <v>-</v>
      </c>
      <c r="Y234" s="447">
        <f t="shared" si="94"/>
        <v>0</v>
      </c>
      <c r="Z234" s="464">
        <f t="shared" si="95"/>
        <v>0.25</v>
      </c>
      <c r="AA234" s="472">
        <f>'приложение 1.1 '!H236</f>
        <v>0.45</v>
      </c>
      <c r="AB234" s="472" t="str">
        <f t="shared" si="96"/>
        <v>0</v>
      </c>
      <c r="AC234" s="472" t="str">
        <f t="shared" si="97"/>
        <v>0</v>
      </c>
      <c r="AD234" s="472" t="str">
        <f t="shared" si="98"/>
        <v>0</v>
      </c>
      <c r="AE234" s="472" t="str">
        <f t="shared" si="99"/>
        <v>0</v>
      </c>
      <c r="AF234" s="472" t="str">
        <f t="shared" si="100"/>
        <v>0</v>
      </c>
      <c r="AG234" s="472" t="str">
        <f t="shared" si="101"/>
        <v>0</v>
      </c>
      <c r="AH234" s="472">
        <f t="shared" si="102"/>
        <v>0</v>
      </c>
      <c r="AI234" s="472">
        <f t="shared" si="103"/>
        <v>0.25</v>
      </c>
      <c r="AJ234" s="472">
        <f t="shared" si="104"/>
        <v>0</v>
      </c>
      <c r="AK234" s="472">
        <f t="shared" si="105"/>
        <v>0.25</v>
      </c>
      <c r="AL234" s="472">
        <f>'приложение 1.1 '!X236</f>
        <v>0</v>
      </c>
      <c r="AM234" s="472">
        <f>'приложение 1.1 '!Y236</f>
        <v>0</v>
      </c>
      <c r="AN234" s="472">
        <f>'приложение 1.1 '!Z236</f>
        <v>0</v>
      </c>
      <c r="AO234" s="472">
        <f>'приложение 1.1 '!AA236</f>
        <v>0</v>
      </c>
      <c r="AP234" s="472"/>
      <c r="AQ234" s="472"/>
      <c r="AR234" s="472"/>
      <c r="AS234" s="472">
        <f>AT234</f>
        <v>0.45</v>
      </c>
      <c r="AT234" s="472">
        <f>'приложение 1.1 '!W236</f>
        <v>0.45</v>
      </c>
      <c r="AU234" s="472">
        <f t="shared" si="106"/>
        <v>0.45</v>
      </c>
    </row>
    <row r="235" spans="1:47" s="53" customFormat="1" ht="31.5">
      <c r="A235" s="369" t="str">
        <f>'приложение 1.1 '!A237</f>
        <v>1.1.5.46</v>
      </c>
      <c r="B235" s="431" t="str">
        <f>'приложение 1.1 '!B237</f>
        <v>Реконструкция КЛ-0,4 кВ ТП-393 - ул. Северная, 74</v>
      </c>
      <c r="C235" s="447">
        <f>IF('приложение 1.1 '!G237=2018,'приложение 1.1 '!E237,"-")</f>
        <v>0</v>
      </c>
      <c r="D235" s="447">
        <f>IF('приложение 1.1 '!G237=2018,'приложение 1.1 '!D237,"-")</f>
        <v>0.35</v>
      </c>
      <c r="E235" s="447" t="str">
        <f>IF('приложение 1.1 '!G237=2019,'приложение 1.1 '!E237,"-")</f>
        <v>-</v>
      </c>
      <c r="F235" s="447" t="str">
        <f>IF('приложение 1.1 '!G237=2019,'приложение 1.1 '!D237,"-")</f>
        <v>-</v>
      </c>
      <c r="G235" s="447" t="str">
        <f>IF('приложение 1.1 '!G237=2020,'приложение 1.1 '!E237,"-")</f>
        <v>-</v>
      </c>
      <c r="H235" s="447" t="str">
        <f>IF('приложение 1.1 '!G237=2020,'приложение 1.1 '!D237,"-")</f>
        <v>-</v>
      </c>
      <c r="I235" s="447" t="str">
        <f>IF('приложение 1.1 '!G237=2021,'приложение 1.1 '!E237,"-")</f>
        <v>-</v>
      </c>
      <c r="J235" s="447" t="str">
        <f>IF('приложение 1.1 '!G237=2021,'приложение 1.1 '!D237,"-")</f>
        <v>-</v>
      </c>
      <c r="K235" s="447" t="str">
        <f>IF('приложение 1.1 '!G237=2022,'приложение 1.1 '!E237,"-")</f>
        <v>-</v>
      </c>
      <c r="L235" s="447" t="str">
        <f>IF('приложение 1.1 '!G237=2022,'приложение 1.1 '!D237,"-")</f>
        <v>-</v>
      </c>
      <c r="M235" s="447">
        <f t="shared" si="82"/>
        <v>0</v>
      </c>
      <c r="N235" s="447">
        <f t="shared" si="83"/>
        <v>0.35</v>
      </c>
      <c r="O235" s="447">
        <f t="shared" si="84"/>
        <v>0</v>
      </c>
      <c r="P235" s="447">
        <f t="shared" si="85"/>
        <v>0.35</v>
      </c>
      <c r="Q235" s="447" t="str">
        <f t="shared" si="86"/>
        <v>-</v>
      </c>
      <c r="R235" s="447" t="str">
        <f t="shared" si="87"/>
        <v>-</v>
      </c>
      <c r="S235" s="447" t="str">
        <f t="shared" si="88"/>
        <v>-</v>
      </c>
      <c r="T235" s="447" t="str">
        <f t="shared" si="89"/>
        <v>-</v>
      </c>
      <c r="U235" s="447" t="str">
        <f t="shared" si="90"/>
        <v>-</v>
      </c>
      <c r="V235" s="447" t="str">
        <f t="shared" si="91"/>
        <v>-</v>
      </c>
      <c r="W235" s="447" t="str">
        <f t="shared" si="92"/>
        <v>-</v>
      </c>
      <c r="X235" s="447" t="str">
        <f t="shared" si="93"/>
        <v>-</v>
      </c>
      <c r="Y235" s="447">
        <f t="shared" si="94"/>
        <v>0</v>
      </c>
      <c r="Z235" s="464">
        <f t="shared" si="95"/>
        <v>0.35</v>
      </c>
      <c r="AA235" s="472">
        <f>'приложение 1.1 '!H237</f>
        <v>0.63</v>
      </c>
      <c r="AB235" s="472" t="str">
        <f t="shared" si="96"/>
        <v>0</v>
      </c>
      <c r="AC235" s="472" t="str">
        <f t="shared" si="97"/>
        <v>0</v>
      </c>
      <c r="AD235" s="472" t="str">
        <f t="shared" si="98"/>
        <v>0</v>
      </c>
      <c r="AE235" s="472" t="str">
        <f t="shared" si="99"/>
        <v>0</v>
      </c>
      <c r="AF235" s="472" t="str">
        <f t="shared" si="100"/>
        <v>0</v>
      </c>
      <c r="AG235" s="472" t="str">
        <f t="shared" si="101"/>
        <v>0</v>
      </c>
      <c r="AH235" s="472">
        <f t="shared" si="102"/>
        <v>0</v>
      </c>
      <c r="AI235" s="472">
        <f t="shared" si="103"/>
        <v>0.35</v>
      </c>
      <c r="AJ235" s="472">
        <f t="shared" si="104"/>
        <v>0</v>
      </c>
      <c r="AK235" s="472">
        <f t="shared" si="105"/>
        <v>0.35</v>
      </c>
      <c r="AL235" s="472">
        <f>'приложение 1.1 '!X237</f>
        <v>0</v>
      </c>
      <c r="AM235" s="472">
        <f>'приложение 1.1 '!Y237</f>
        <v>0</v>
      </c>
      <c r="AN235" s="472">
        <f>'приложение 1.1 '!Z237</f>
        <v>0</v>
      </c>
      <c r="AO235" s="472">
        <f>'приложение 1.1 '!AA237</f>
        <v>0</v>
      </c>
      <c r="AP235" s="472"/>
      <c r="AQ235" s="472"/>
      <c r="AR235" s="472"/>
      <c r="AS235" s="472">
        <f>AT235</f>
        <v>0.63</v>
      </c>
      <c r="AT235" s="472">
        <f>'приложение 1.1 '!W237</f>
        <v>0.63</v>
      </c>
      <c r="AU235" s="472">
        <f t="shared" si="106"/>
        <v>0.63</v>
      </c>
    </row>
    <row r="236" spans="1:47" s="53" customFormat="1" ht="31.5">
      <c r="A236" s="369" t="str">
        <f>'приложение 1.1 '!A238</f>
        <v>1.1.5.47</v>
      </c>
      <c r="B236" s="431" t="str">
        <f>'приложение 1.1 '!B238</f>
        <v>Реконструкция КЛ-0,4 кВ ТП-394 - пр-д. Дружбы, 9</v>
      </c>
      <c r="C236" s="447">
        <f>IF('приложение 1.1 '!G238=2018,'приложение 1.1 '!E238,"-")</f>
        <v>0</v>
      </c>
      <c r="D236" s="447">
        <f>IF('приложение 1.1 '!G238=2018,'приложение 1.1 '!D238,"-")</f>
        <v>0.26800000000000002</v>
      </c>
      <c r="E236" s="447" t="str">
        <f>IF('приложение 1.1 '!G238=2019,'приложение 1.1 '!E238,"-")</f>
        <v>-</v>
      </c>
      <c r="F236" s="447" t="str">
        <f>IF('приложение 1.1 '!G238=2019,'приложение 1.1 '!D238,"-")</f>
        <v>-</v>
      </c>
      <c r="G236" s="447" t="str">
        <f>IF('приложение 1.1 '!G238=2020,'приложение 1.1 '!E238,"-")</f>
        <v>-</v>
      </c>
      <c r="H236" s="447" t="str">
        <f>IF('приложение 1.1 '!G238=2020,'приложение 1.1 '!D238,"-")</f>
        <v>-</v>
      </c>
      <c r="I236" s="447" t="str">
        <f>IF('приложение 1.1 '!G238=2021,'приложение 1.1 '!E238,"-")</f>
        <v>-</v>
      </c>
      <c r="J236" s="447" t="str">
        <f>IF('приложение 1.1 '!G238=2021,'приложение 1.1 '!D238,"-")</f>
        <v>-</v>
      </c>
      <c r="K236" s="447" t="str">
        <f>IF('приложение 1.1 '!G238=2022,'приложение 1.1 '!E238,"-")</f>
        <v>-</v>
      </c>
      <c r="L236" s="447" t="str">
        <f>IF('приложение 1.1 '!G238=2022,'приложение 1.1 '!D238,"-")</f>
        <v>-</v>
      </c>
      <c r="M236" s="447">
        <f t="shared" si="82"/>
        <v>0</v>
      </c>
      <c r="N236" s="447">
        <f t="shared" si="83"/>
        <v>0.26800000000000002</v>
      </c>
      <c r="O236" s="447">
        <f t="shared" si="84"/>
        <v>0</v>
      </c>
      <c r="P236" s="447">
        <f t="shared" si="85"/>
        <v>0.26800000000000002</v>
      </c>
      <c r="Q236" s="447" t="str">
        <f t="shared" si="86"/>
        <v>-</v>
      </c>
      <c r="R236" s="447" t="str">
        <f t="shared" si="87"/>
        <v>-</v>
      </c>
      <c r="S236" s="447" t="str">
        <f t="shared" si="88"/>
        <v>-</v>
      </c>
      <c r="T236" s="447" t="str">
        <f t="shared" si="89"/>
        <v>-</v>
      </c>
      <c r="U236" s="447" t="str">
        <f t="shared" si="90"/>
        <v>-</v>
      </c>
      <c r="V236" s="447" t="str">
        <f t="shared" si="91"/>
        <v>-</v>
      </c>
      <c r="W236" s="447" t="str">
        <f t="shared" si="92"/>
        <v>-</v>
      </c>
      <c r="X236" s="447" t="str">
        <f t="shared" si="93"/>
        <v>-</v>
      </c>
      <c r="Y236" s="447">
        <f t="shared" si="94"/>
        <v>0</v>
      </c>
      <c r="Z236" s="464">
        <f t="shared" si="95"/>
        <v>0.26800000000000002</v>
      </c>
      <c r="AA236" s="472">
        <f>'приложение 1.1 '!H238</f>
        <v>0.4824</v>
      </c>
      <c r="AB236" s="472" t="str">
        <f t="shared" si="96"/>
        <v>0</v>
      </c>
      <c r="AC236" s="472" t="str">
        <f t="shared" si="97"/>
        <v>0</v>
      </c>
      <c r="AD236" s="472" t="str">
        <f t="shared" si="98"/>
        <v>0</v>
      </c>
      <c r="AE236" s="472" t="str">
        <f t="shared" si="99"/>
        <v>0</v>
      </c>
      <c r="AF236" s="472" t="str">
        <f t="shared" si="100"/>
        <v>0</v>
      </c>
      <c r="AG236" s="472" t="str">
        <f t="shared" si="101"/>
        <v>0</v>
      </c>
      <c r="AH236" s="472">
        <f t="shared" si="102"/>
        <v>0</v>
      </c>
      <c r="AI236" s="472">
        <f t="shared" si="103"/>
        <v>0.26800000000000002</v>
      </c>
      <c r="AJ236" s="472">
        <f t="shared" si="104"/>
        <v>0</v>
      </c>
      <c r="AK236" s="472">
        <f t="shared" si="105"/>
        <v>0.26800000000000002</v>
      </c>
      <c r="AL236" s="472">
        <f>'приложение 1.1 '!X238</f>
        <v>0</v>
      </c>
      <c r="AM236" s="472">
        <f>'приложение 1.1 '!Y238</f>
        <v>0</v>
      </c>
      <c r="AN236" s="472">
        <f>'приложение 1.1 '!Z238</f>
        <v>0</v>
      </c>
      <c r="AO236" s="472">
        <f>'приложение 1.1 '!AA238</f>
        <v>0</v>
      </c>
      <c r="AP236" s="472"/>
      <c r="AQ236" s="472"/>
      <c r="AR236" s="472"/>
      <c r="AS236" s="472">
        <f>AT236</f>
        <v>0.4824</v>
      </c>
      <c r="AT236" s="472">
        <f>'приложение 1.1 '!W238</f>
        <v>0.4824</v>
      </c>
      <c r="AU236" s="472">
        <f t="shared" si="106"/>
        <v>0.4824</v>
      </c>
    </row>
    <row r="237" spans="1:47" s="53" customFormat="1" ht="31.5">
      <c r="A237" s="369" t="str">
        <f>'приложение 1.1 '!A239</f>
        <v>1.1.5.48</v>
      </c>
      <c r="B237" s="431" t="str">
        <f>'приложение 1.1 '!B239</f>
        <v>Реконструкция КЛ-0,4 кВ ТП-394 - пр-д. Дружбы, 11</v>
      </c>
      <c r="C237" s="447" t="str">
        <f>IF('приложение 1.1 '!G239=2018,'приложение 1.1 '!E239,"-")</f>
        <v>-</v>
      </c>
      <c r="D237" s="447" t="str">
        <f>IF('приложение 1.1 '!G239=2018,'приложение 1.1 '!D239,"-")</f>
        <v>-</v>
      </c>
      <c r="E237" s="447" t="str">
        <f>IF('приложение 1.1 '!G239=2019,'приложение 1.1 '!E239,"-")</f>
        <v>-</v>
      </c>
      <c r="F237" s="447" t="str">
        <f>IF('приложение 1.1 '!G239=2019,'приложение 1.1 '!D239,"-")</f>
        <v>-</v>
      </c>
      <c r="G237" s="447">
        <f>IF('приложение 1.1 '!G239=2020,'приложение 1.1 '!E239,"-")</f>
        <v>0</v>
      </c>
      <c r="H237" s="447">
        <f>IF('приложение 1.1 '!G239=2020,'приложение 1.1 '!D239,"-")</f>
        <v>0.2</v>
      </c>
      <c r="I237" s="447" t="str">
        <f>IF('приложение 1.1 '!G239=2021,'приложение 1.1 '!E239,"-")</f>
        <v>-</v>
      </c>
      <c r="J237" s="447" t="str">
        <f>IF('приложение 1.1 '!G239=2021,'приложение 1.1 '!D239,"-")</f>
        <v>-</v>
      </c>
      <c r="K237" s="447" t="str">
        <f>IF('приложение 1.1 '!G239=2022,'приложение 1.1 '!E239,"-")</f>
        <v>-</v>
      </c>
      <c r="L237" s="447" t="str">
        <f>IF('приложение 1.1 '!G239=2022,'приложение 1.1 '!D239,"-")</f>
        <v>-</v>
      </c>
      <c r="M237" s="447">
        <f t="shared" si="82"/>
        <v>0</v>
      </c>
      <c r="N237" s="447">
        <f t="shared" si="83"/>
        <v>0.2</v>
      </c>
      <c r="O237" s="447" t="str">
        <f t="shared" si="84"/>
        <v>-</v>
      </c>
      <c r="P237" s="447" t="str">
        <f t="shared" si="85"/>
        <v>-</v>
      </c>
      <c r="Q237" s="447" t="str">
        <f t="shared" si="86"/>
        <v>-</v>
      </c>
      <c r="R237" s="447" t="str">
        <f t="shared" si="87"/>
        <v>-</v>
      </c>
      <c r="S237" s="447">
        <f t="shared" si="88"/>
        <v>0</v>
      </c>
      <c r="T237" s="447">
        <f t="shared" si="89"/>
        <v>0.2</v>
      </c>
      <c r="U237" s="447" t="str">
        <f t="shared" si="90"/>
        <v>-</v>
      </c>
      <c r="V237" s="447" t="str">
        <f t="shared" si="91"/>
        <v>-</v>
      </c>
      <c r="W237" s="447" t="str">
        <f t="shared" si="92"/>
        <v>-</v>
      </c>
      <c r="X237" s="447" t="str">
        <f t="shared" si="93"/>
        <v>-</v>
      </c>
      <c r="Y237" s="447">
        <f t="shared" si="94"/>
        <v>0</v>
      </c>
      <c r="Z237" s="464">
        <f t="shared" si="95"/>
        <v>0.2</v>
      </c>
      <c r="AA237" s="472">
        <f>'приложение 1.1 '!H239</f>
        <v>0.36</v>
      </c>
      <c r="AB237" s="472" t="str">
        <f t="shared" si="96"/>
        <v>0</v>
      </c>
      <c r="AC237" s="472" t="str">
        <f t="shared" si="97"/>
        <v>0</v>
      </c>
      <c r="AD237" s="472" t="str">
        <f t="shared" si="98"/>
        <v>0</v>
      </c>
      <c r="AE237" s="472" t="str">
        <f t="shared" si="99"/>
        <v>0</v>
      </c>
      <c r="AF237" s="472" t="str">
        <f t="shared" si="100"/>
        <v>0</v>
      </c>
      <c r="AG237" s="472" t="str">
        <f t="shared" si="101"/>
        <v>0</v>
      </c>
      <c r="AH237" s="472" t="str">
        <f t="shared" si="102"/>
        <v>0</v>
      </c>
      <c r="AI237" s="472" t="str">
        <f t="shared" si="103"/>
        <v>0</v>
      </c>
      <c r="AJ237" s="472" t="str">
        <f t="shared" si="104"/>
        <v>-</v>
      </c>
      <c r="AK237" s="472" t="str">
        <f t="shared" si="105"/>
        <v>-</v>
      </c>
      <c r="AL237" s="472">
        <f>'приложение 1.1 '!X239</f>
        <v>0</v>
      </c>
      <c r="AM237" s="472">
        <f>'приложение 1.1 '!Y239</f>
        <v>0.36</v>
      </c>
      <c r="AN237" s="472">
        <f>'приложение 1.1 '!Z239</f>
        <v>0</v>
      </c>
      <c r="AO237" s="472">
        <f>'приложение 1.1 '!AA239</f>
        <v>0</v>
      </c>
      <c r="AP237" s="472"/>
      <c r="AQ237" s="472"/>
      <c r="AR237" s="472"/>
      <c r="AS237" s="472"/>
      <c r="AT237" s="472">
        <f>'приложение 1.1 '!W239</f>
        <v>0</v>
      </c>
      <c r="AU237" s="472">
        <f t="shared" si="106"/>
        <v>0.36</v>
      </c>
    </row>
    <row r="238" spans="1:47" s="53" customFormat="1" ht="31.5">
      <c r="A238" s="369" t="str">
        <f>'приложение 1.1 '!A240</f>
        <v>1.1.5.49</v>
      </c>
      <c r="B238" s="431" t="str">
        <f>'приложение 1.1 '!B240</f>
        <v>Реконструкция КЛ-0,4 кВ ТП-394 - ул. 50 лет ВЛКСМ, 5</v>
      </c>
      <c r="C238" s="447" t="str">
        <f>IF('приложение 1.1 '!G240=2018,'приложение 1.1 '!E240,"-")</f>
        <v>-</v>
      </c>
      <c r="D238" s="447" t="str">
        <f>IF('приложение 1.1 '!G240=2018,'приложение 1.1 '!D240,"-")</f>
        <v>-</v>
      </c>
      <c r="E238" s="447" t="str">
        <f>IF('приложение 1.1 '!G240=2019,'приложение 1.1 '!E240,"-")</f>
        <v>-</v>
      </c>
      <c r="F238" s="447" t="str">
        <f>IF('приложение 1.1 '!G240=2019,'приложение 1.1 '!D240,"-")</f>
        <v>-</v>
      </c>
      <c r="G238" s="447">
        <f>IF('приложение 1.1 '!G240=2020,'приложение 1.1 '!E240,"-")</f>
        <v>0</v>
      </c>
      <c r="H238" s="447">
        <f>IF('приложение 1.1 '!G240=2020,'приложение 1.1 '!D240,"-")</f>
        <v>0.2</v>
      </c>
      <c r="I238" s="447" t="str">
        <f>IF('приложение 1.1 '!G240=2021,'приложение 1.1 '!E240,"-")</f>
        <v>-</v>
      </c>
      <c r="J238" s="447" t="str">
        <f>IF('приложение 1.1 '!G240=2021,'приложение 1.1 '!D240,"-")</f>
        <v>-</v>
      </c>
      <c r="K238" s="447" t="str">
        <f>IF('приложение 1.1 '!G240=2022,'приложение 1.1 '!E240,"-")</f>
        <v>-</v>
      </c>
      <c r="L238" s="447" t="str">
        <f>IF('приложение 1.1 '!G240=2022,'приложение 1.1 '!D240,"-")</f>
        <v>-</v>
      </c>
      <c r="M238" s="447">
        <f t="shared" si="82"/>
        <v>0</v>
      </c>
      <c r="N238" s="447">
        <f t="shared" si="83"/>
        <v>0.2</v>
      </c>
      <c r="O238" s="447" t="str">
        <f t="shared" si="84"/>
        <v>-</v>
      </c>
      <c r="P238" s="447" t="str">
        <f t="shared" si="85"/>
        <v>-</v>
      </c>
      <c r="Q238" s="447" t="str">
        <f t="shared" si="86"/>
        <v>-</v>
      </c>
      <c r="R238" s="447" t="str">
        <f t="shared" si="87"/>
        <v>-</v>
      </c>
      <c r="S238" s="447">
        <f t="shared" si="88"/>
        <v>0</v>
      </c>
      <c r="T238" s="447">
        <f t="shared" si="89"/>
        <v>0.2</v>
      </c>
      <c r="U238" s="447" t="str">
        <f t="shared" si="90"/>
        <v>-</v>
      </c>
      <c r="V238" s="447" t="str">
        <f t="shared" si="91"/>
        <v>-</v>
      </c>
      <c r="W238" s="447" t="str">
        <f t="shared" si="92"/>
        <v>-</v>
      </c>
      <c r="X238" s="447" t="str">
        <f t="shared" si="93"/>
        <v>-</v>
      </c>
      <c r="Y238" s="447">
        <f t="shared" si="94"/>
        <v>0</v>
      </c>
      <c r="Z238" s="464">
        <f t="shared" si="95"/>
        <v>0.2</v>
      </c>
      <c r="AA238" s="472">
        <f>'приложение 1.1 '!H240</f>
        <v>0.36</v>
      </c>
      <c r="AB238" s="472" t="str">
        <f t="shared" si="96"/>
        <v>0</v>
      </c>
      <c r="AC238" s="472" t="str">
        <f t="shared" si="97"/>
        <v>0</v>
      </c>
      <c r="AD238" s="472" t="str">
        <f t="shared" si="98"/>
        <v>0</v>
      </c>
      <c r="AE238" s="472" t="str">
        <f t="shared" si="99"/>
        <v>0</v>
      </c>
      <c r="AF238" s="472" t="str">
        <f t="shared" si="100"/>
        <v>0</v>
      </c>
      <c r="AG238" s="472" t="str">
        <f t="shared" si="101"/>
        <v>0</v>
      </c>
      <c r="AH238" s="472" t="str">
        <f t="shared" si="102"/>
        <v>0</v>
      </c>
      <c r="AI238" s="472" t="str">
        <f t="shared" si="103"/>
        <v>0</v>
      </c>
      <c r="AJ238" s="472" t="str">
        <f t="shared" si="104"/>
        <v>-</v>
      </c>
      <c r="AK238" s="472" t="str">
        <f t="shared" si="105"/>
        <v>-</v>
      </c>
      <c r="AL238" s="472">
        <f>'приложение 1.1 '!X240</f>
        <v>0</v>
      </c>
      <c r="AM238" s="472">
        <f>'приложение 1.1 '!Y240</f>
        <v>0.36</v>
      </c>
      <c r="AN238" s="472">
        <f>'приложение 1.1 '!Z240</f>
        <v>0</v>
      </c>
      <c r="AO238" s="472">
        <f>'приложение 1.1 '!AA240</f>
        <v>0</v>
      </c>
      <c r="AP238" s="472"/>
      <c r="AQ238" s="472"/>
      <c r="AR238" s="472"/>
      <c r="AS238" s="472"/>
      <c r="AT238" s="472">
        <f>'приложение 1.1 '!W240</f>
        <v>0</v>
      </c>
      <c r="AU238" s="472">
        <f t="shared" si="106"/>
        <v>0.36</v>
      </c>
    </row>
    <row r="239" spans="1:47" s="53" customFormat="1" ht="31.5">
      <c r="A239" s="369" t="str">
        <f>'приложение 1.1 '!A241</f>
        <v>1.1.5.50</v>
      </c>
      <c r="B239" s="431" t="str">
        <f>'приложение 1.1 '!B241</f>
        <v>Реконструкция КЛ-0,4 кВ ТП-394 - ул. 50 лет ВЛКСМ, 7</v>
      </c>
      <c r="C239" s="447" t="str">
        <f>IF('приложение 1.1 '!G241=2018,'приложение 1.1 '!E241,"-")</f>
        <v>-</v>
      </c>
      <c r="D239" s="447" t="str">
        <f>IF('приложение 1.1 '!G241=2018,'приложение 1.1 '!D241,"-")</f>
        <v>-</v>
      </c>
      <c r="E239" s="447" t="str">
        <f>IF('приложение 1.1 '!G241=2019,'приложение 1.1 '!E241,"-")</f>
        <v>-</v>
      </c>
      <c r="F239" s="447" t="str">
        <f>IF('приложение 1.1 '!G241=2019,'приложение 1.1 '!D241,"-")</f>
        <v>-</v>
      </c>
      <c r="G239" s="447">
        <f>IF('приложение 1.1 '!G241=2020,'приложение 1.1 '!E241,"-")</f>
        <v>0</v>
      </c>
      <c r="H239" s="447">
        <f>IF('приложение 1.1 '!G241=2020,'приложение 1.1 '!D241,"-")</f>
        <v>0.14599999999999999</v>
      </c>
      <c r="I239" s="447" t="str">
        <f>IF('приложение 1.1 '!G241=2021,'приложение 1.1 '!E241,"-")</f>
        <v>-</v>
      </c>
      <c r="J239" s="447" t="str">
        <f>IF('приложение 1.1 '!G241=2021,'приложение 1.1 '!D241,"-")</f>
        <v>-</v>
      </c>
      <c r="K239" s="447" t="str">
        <f>IF('приложение 1.1 '!G241=2022,'приложение 1.1 '!E241,"-")</f>
        <v>-</v>
      </c>
      <c r="L239" s="447" t="str">
        <f>IF('приложение 1.1 '!G241=2022,'приложение 1.1 '!D241,"-")</f>
        <v>-</v>
      </c>
      <c r="M239" s="447">
        <f t="shared" si="82"/>
        <v>0</v>
      </c>
      <c r="N239" s="447">
        <f t="shared" si="83"/>
        <v>0.14599999999999999</v>
      </c>
      <c r="O239" s="447" t="str">
        <f t="shared" si="84"/>
        <v>-</v>
      </c>
      <c r="P239" s="447" t="str">
        <f t="shared" si="85"/>
        <v>-</v>
      </c>
      <c r="Q239" s="447" t="str">
        <f t="shared" si="86"/>
        <v>-</v>
      </c>
      <c r="R239" s="447" t="str">
        <f t="shared" si="87"/>
        <v>-</v>
      </c>
      <c r="S239" s="447">
        <f t="shared" si="88"/>
        <v>0</v>
      </c>
      <c r="T239" s="447">
        <f t="shared" si="89"/>
        <v>0.14599999999999999</v>
      </c>
      <c r="U239" s="447" t="str">
        <f t="shared" si="90"/>
        <v>-</v>
      </c>
      <c r="V239" s="447" t="str">
        <f t="shared" si="91"/>
        <v>-</v>
      </c>
      <c r="W239" s="447" t="str">
        <f t="shared" si="92"/>
        <v>-</v>
      </c>
      <c r="X239" s="447" t="str">
        <f t="shared" si="93"/>
        <v>-</v>
      </c>
      <c r="Y239" s="447">
        <f t="shared" si="94"/>
        <v>0</v>
      </c>
      <c r="Z239" s="464">
        <f t="shared" si="95"/>
        <v>0.14599999999999999</v>
      </c>
      <c r="AA239" s="472">
        <f>'приложение 1.1 '!H241</f>
        <v>0.26280000000000003</v>
      </c>
      <c r="AB239" s="472" t="str">
        <f t="shared" si="96"/>
        <v>0</v>
      </c>
      <c r="AC239" s="472" t="str">
        <f t="shared" si="97"/>
        <v>0</v>
      </c>
      <c r="AD239" s="472" t="str">
        <f t="shared" si="98"/>
        <v>0</v>
      </c>
      <c r="AE239" s="472" t="str">
        <f t="shared" si="99"/>
        <v>0</v>
      </c>
      <c r="AF239" s="472" t="str">
        <f t="shared" si="100"/>
        <v>0</v>
      </c>
      <c r="AG239" s="472" t="str">
        <f t="shared" si="101"/>
        <v>0</v>
      </c>
      <c r="AH239" s="472" t="str">
        <f t="shared" si="102"/>
        <v>0</v>
      </c>
      <c r="AI239" s="472" t="str">
        <f t="shared" si="103"/>
        <v>0</v>
      </c>
      <c r="AJ239" s="472" t="str">
        <f t="shared" si="104"/>
        <v>-</v>
      </c>
      <c r="AK239" s="472" t="str">
        <f t="shared" si="105"/>
        <v>-</v>
      </c>
      <c r="AL239" s="472">
        <f>'приложение 1.1 '!X241</f>
        <v>0</v>
      </c>
      <c r="AM239" s="472">
        <f>'приложение 1.1 '!Y241</f>
        <v>0.26280000000000003</v>
      </c>
      <c r="AN239" s="472">
        <f>'приложение 1.1 '!Z241</f>
        <v>0</v>
      </c>
      <c r="AO239" s="472">
        <f>'приложение 1.1 '!AA241</f>
        <v>0</v>
      </c>
      <c r="AP239" s="472"/>
      <c r="AQ239" s="472"/>
      <c r="AR239" s="472"/>
      <c r="AS239" s="472"/>
      <c r="AT239" s="472">
        <f>'приложение 1.1 '!W241</f>
        <v>0</v>
      </c>
      <c r="AU239" s="472">
        <f t="shared" si="106"/>
        <v>0.26280000000000003</v>
      </c>
    </row>
    <row r="240" spans="1:47" s="53" customFormat="1" ht="31.5">
      <c r="A240" s="369" t="str">
        <f>'приложение 1.1 '!A242</f>
        <v>1.1.5.51</v>
      </c>
      <c r="B240" s="431" t="str">
        <f>'приложение 1.1 '!B242</f>
        <v>Реконструкция КЛ-0,4 кВ ТП-394 - ул. 50 лет ВЛКСМ, 9</v>
      </c>
      <c r="C240" s="447" t="str">
        <f>IF('приложение 1.1 '!G242=2018,'приложение 1.1 '!E242,"-")</f>
        <v>-</v>
      </c>
      <c r="D240" s="447" t="str">
        <f>IF('приложение 1.1 '!G242=2018,'приложение 1.1 '!D242,"-")</f>
        <v>-</v>
      </c>
      <c r="E240" s="447" t="str">
        <f>IF('приложение 1.1 '!G242=2019,'приложение 1.1 '!E242,"-")</f>
        <v>-</v>
      </c>
      <c r="F240" s="447" t="str">
        <f>IF('приложение 1.1 '!G242=2019,'приложение 1.1 '!D242,"-")</f>
        <v>-</v>
      </c>
      <c r="G240" s="447">
        <f>IF('приложение 1.1 '!G242=2020,'приложение 1.1 '!E242,"-")</f>
        <v>0</v>
      </c>
      <c r="H240" s="447">
        <f>IF('приложение 1.1 '!G242=2020,'приложение 1.1 '!D242,"-")</f>
        <v>0.36799999999999999</v>
      </c>
      <c r="I240" s="447" t="str">
        <f>IF('приложение 1.1 '!G242=2021,'приложение 1.1 '!E242,"-")</f>
        <v>-</v>
      </c>
      <c r="J240" s="447" t="str">
        <f>IF('приложение 1.1 '!G242=2021,'приложение 1.1 '!D242,"-")</f>
        <v>-</v>
      </c>
      <c r="K240" s="447" t="str">
        <f>IF('приложение 1.1 '!G242=2022,'приложение 1.1 '!E242,"-")</f>
        <v>-</v>
      </c>
      <c r="L240" s="447" t="str">
        <f>IF('приложение 1.1 '!G242=2022,'приложение 1.1 '!D242,"-")</f>
        <v>-</v>
      </c>
      <c r="M240" s="447">
        <f t="shared" si="82"/>
        <v>0</v>
      </c>
      <c r="N240" s="447">
        <f t="shared" si="83"/>
        <v>0.36799999999999999</v>
      </c>
      <c r="O240" s="447" t="str">
        <f t="shared" si="84"/>
        <v>-</v>
      </c>
      <c r="P240" s="447" t="str">
        <f t="shared" si="85"/>
        <v>-</v>
      </c>
      <c r="Q240" s="447" t="str">
        <f t="shared" si="86"/>
        <v>-</v>
      </c>
      <c r="R240" s="447" t="str">
        <f t="shared" si="87"/>
        <v>-</v>
      </c>
      <c r="S240" s="447">
        <f t="shared" si="88"/>
        <v>0</v>
      </c>
      <c r="T240" s="447">
        <f t="shared" si="89"/>
        <v>0.36799999999999999</v>
      </c>
      <c r="U240" s="447" t="str">
        <f t="shared" si="90"/>
        <v>-</v>
      </c>
      <c r="V240" s="447" t="str">
        <f t="shared" si="91"/>
        <v>-</v>
      </c>
      <c r="W240" s="447" t="str">
        <f t="shared" si="92"/>
        <v>-</v>
      </c>
      <c r="X240" s="447" t="str">
        <f t="shared" si="93"/>
        <v>-</v>
      </c>
      <c r="Y240" s="447">
        <f t="shared" si="94"/>
        <v>0</v>
      </c>
      <c r="Z240" s="464">
        <f t="shared" si="95"/>
        <v>0.36799999999999999</v>
      </c>
      <c r="AA240" s="472">
        <f>'приложение 1.1 '!H242</f>
        <v>0.66239999999999999</v>
      </c>
      <c r="AB240" s="472" t="str">
        <f t="shared" si="96"/>
        <v>0</v>
      </c>
      <c r="AC240" s="472" t="str">
        <f t="shared" si="97"/>
        <v>0</v>
      </c>
      <c r="AD240" s="472" t="str">
        <f t="shared" si="98"/>
        <v>0</v>
      </c>
      <c r="AE240" s="472" t="str">
        <f t="shared" si="99"/>
        <v>0</v>
      </c>
      <c r="AF240" s="472" t="str">
        <f t="shared" si="100"/>
        <v>0</v>
      </c>
      <c r="AG240" s="472" t="str">
        <f t="shared" si="101"/>
        <v>0</v>
      </c>
      <c r="AH240" s="472" t="str">
        <f t="shared" si="102"/>
        <v>0</v>
      </c>
      <c r="AI240" s="472" t="str">
        <f t="shared" si="103"/>
        <v>0</v>
      </c>
      <c r="AJ240" s="472" t="str">
        <f t="shared" si="104"/>
        <v>-</v>
      </c>
      <c r="AK240" s="472" t="str">
        <f t="shared" si="105"/>
        <v>-</v>
      </c>
      <c r="AL240" s="472">
        <f>'приложение 1.1 '!X242</f>
        <v>0</v>
      </c>
      <c r="AM240" s="472">
        <f>'приложение 1.1 '!Y242</f>
        <v>0.66239999999999999</v>
      </c>
      <c r="AN240" s="472">
        <f>'приложение 1.1 '!Z242</f>
        <v>0</v>
      </c>
      <c r="AO240" s="472">
        <f>'приложение 1.1 '!AA242</f>
        <v>0</v>
      </c>
      <c r="AP240" s="472"/>
      <c r="AQ240" s="472"/>
      <c r="AR240" s="472"/>
      <c r="AS240" s="472"/>
      <c r="AT240" s="472">
        <f>'приложение 1.1 '!W242</f>
        <v>0</v>
      </c>
      <c r="AU240" s="472">
        <f t="shared" si="106"/>
        <v>0.66239999999999999</v>
      </c>
    </row>
    <row r="241" spans="1:47" s="53" customFormat="1" ht="31.5">
      <c r="A241" s="369" t="str">
        <f>'приложение 1.1 '!A243</f>
        <v>1.1.5.52</v>
      </c>
      <c r="B241" s="431" t="str">
        <f>'приложение 1.1 '!B243</f>
        <v>Реконструкция КЛ-0,4 кВ ТП-394 - ул. 50 лет ВЛКСМ, 11</v>
      </c>
      <c r="C241" s="447" t="str">
        <f>IF('приложение 1.1 '!G243=2018,'приложение 1.1 '!E243,"-")</f>
        <v>-</v>
      </c>
      <c r="D241" s="447" t="str">
        <f>IF('приложение 1.1 '!G243=2018,'приложение 1.1 '!D243,"-")</f>
        <v>-</v>
      </c>
      <c r="E241" s="447" t="str">
        <f>IF('приложение 1.1 '!G243=2019,'приложение 1.1 '!E243,"-")</f>
        <v>-</v>
      </c>
      <c r="F241" s="447" t="str">
        <f>IF('приложение 1.1 '!G243=2019,'приложение 1.1 '!D243,"-")</f>
        <v>-</v>
      </c>
      <c r="G241" s="447">
        <f>IF('приложение 1.1 '!G243=2020,'приложение 1.1 '!E243,"-")</f>
        <v>0</v>
      </c>
      <c r="H241" s="447">
        <f>IF('приложение 1.1 '!G243=2020,'приложение 1.1 '!D243,"-")</f>
        <v>0.30199999999999999</v>
      </c>
      <c r="I241" s="447" t="str">
        <f>IF('приложение 1.1 '!G243=2021,'приложение 1.1 '!E243,"-")</f>
        <v>-</v>
      </c>
      <c r="J241" s="447" t="str">
        <f>IF('приложение 1.1 '!G243=2021,'приложение 1.1 '!D243,"-")</f>
        <v>-</v>
      </c>
      <c r="K241" s="447" t="str">
        <f>IF('приложение 1.1 '!G243=2022,'приложение 1.1 '!E243,"-")</f>
        <v>-</v>
      </c>
      <c r="L241" s="447" t="str">
        <f>IF('приложение 1.1 '!G243=2022,'приложение 1.1 '!D243,"-")</f>
        <v>-</v>
      </c>
      <c r="M241" s="447">
        <f t="shared" si="82"/>
        <v>0</v>
      </c>
      <c r="N241" s="447">
        <f t="shared" si="83"/>
        <v>0.30199999999999999</v>
      </c>
      <c r="O241" s="447" t="str">
        <f t="shared" si="84"/>
        <v>-</v>
      </c>
      <c r="P241" s="447" t="str">
        <f t="shared" si="85"/>
        <v>-</v>
      </c>
      <c r="Q241" s="447" t="str">
        <f t="shared" si="86"/>
        <v>-</v>
      </c>
      <c r="R241" s="447" t="str">
        <f t="shared" si="87"/>
        <v>-</v>
      </c>
      <c r="S241" s="447">
        <f t="shared" si="88"/>
        <v>0</v>
      </c>
      <c r="T241" s="447">
        <f t="shared" si="89"/>
        <v>0.30199999999999999</v>
      </c>
      <c r="U241" s="447" t="str">
        <f t="shared" si="90"/>
        <v>-</v>
      </c>
      <c r="V241" s="447" t="str">
        <f t="shared" si="91"/>
        <v>-</v>
      </c>
      <c r="W241" s="447" t="str">
        <f t="shared" si="92"/>
        <v>-</v>
      </c>
      <c r="X241" s="447" t="str">
        <f t="shared" si="93"/>
        <v>-</v>
      </c>
      <c r="Y241" s="447">
        <f t="shared" si="94"/>
        <v>0</v>
      </c>
      <c r="Z241" s="464">
        <f t="shared" si="95"/>
        <v>0.30199999999999999</v>
      </c>
      <c r="AA241" s="472">
        <f>'приложение 1.1 '!H243</f>
        <v>0.54359999999999997</v>
      </c>
      <c r="AB241" s="472" t="str">
        <f t="shared" si="96"/>
        <v>0</v>
      </c>
      <c r="AC241" s="472" t="str">
        <f t="shared" si="97"/>
        <v>0</v>
      </c>
      <c r="AD241" s="472" t="str">
        <f t="shared" si="98"/>
        <v>0</v>
      </c>
      <c r="AE241" s="472" t="str">
        <f t="shared" si="99"/>
        <v>0</v>
      </c>
      <c r="AF241" s="472" t="str">
        <f t="shared" si="100"/>
        <v>0</v>
      </c>
      <c r="AG241" s="472" t="str">
        <f t="shared" si="101"/>
        <v>0</v>
      </c>
      <c r="AH241" s="472" t="str">
        <f t="shared" si="102"/>
        <v>0</v>
      </c>
      <c r="AI241" s="472" t="str">
        <f t="shared" si="103"/>
        <v>0</v>
      </c>
      <c r="AJ241" s="472" t="str">
        <f t="shared" si="104"/>
        <v>-</v>
      </c>
      <c r="AK241" s="472" t="str">
        <f t="shared" si="105"/>
        <v>-</v>
      </c>
      <c r="AL241" s="472">
        <f>'приложение 1.1 '!X243</f>
        <v>0</v>
      </c>
      <c r="AM241" s="472">
        <f>'приложение 1.1 '!Y243</f>
        <v>0.54359999999999997</v>
      </c>
      <c r="AN241" s="472">
        <f>'приложение 1.1 '!Z243</f>
        <v>0</v>
      </c>
      <c r="AO241" s="472">
        <f>'приложение 1.1 '!AA243</f>
        <v>0</v>
      </c>
      <c r="AP241" s="472"/>
      <c r="AQ241" s="472"/>
      <c r="AR241" s="472"/>
      <c r="AS241" s="472"/>
      <c r="AT241" s="472">
        <f>'приложение 1.1 '!W243</f>
        <v>0</v>
      </c>
      <c r="AU241" s="472">
        <f t="shared" si="106"/>
        <v>0.54359999999999997</v>
      </c>
    </row>
    <row r="242" spans="1:47" s="53" customFormat="1" ht="31.5">
      <c r="A242" s="369" t="str">
        <f>'приложение 1.1 '!A244</f>
        <v>1.1.5.53</v>
      </c>
      <c r="B242" s="431" t="str">
        <f>'приложение 1.1 '!B244</f>
        <v>Реконструкция КЛ-0,4 кВ ТП-402 - ул. Рабочая, 31А</v>
      </c>
      <c r="C242" s="447" t="str">
        <f>IF('приложение 1.1 '!G244=2018,'приложение 1.1 '!E244,"-")</f>
        <v>-</v>
      </c>
      <c r="D242" s="447" t="str">
        <f>IF('приложение 1.1 '!G244=2018,'приложение 1.1 '!D244,"-")</f>
        <v>-</v>
      </c>
      <c r="E242" s="447" t="str">
        <f>IF('приложение 1.1 '!G244=2019,'приложение 1.1 '!E244,"-")</f>
        <v>-</v>
      </c>
      <c r="F242" s="447" t="str">
        <f>IF('приложение 1.1 '!G244=2019,'приложение 1.1 '!D244,"-")</f>
        <v>-</v>
      </c>
      <c r="G242" s="447">
        <f>IF('приложение 1.1 '!G244=2020,'приложение 1.1 '!E244,"-")</f>
        <v>0</v>
      </c>
      <c r="H242" s="447">
        <f>IF('приложение 1.1 '!G244=2020,'приложение 1.1 '!D244,"-")</f>
        <v>0.8</v>
      </c>
      <c r="I242" s="447" t="str">
        <f>IF('приложение 1.1 '!G244=2021,'приложение 1.1 '!E244,"-")</f>
        <v>-</v>
      </c>
      <c r="J242" s="447" t="str">
        <f>IF('приложение 1.1 '!G244=2021,'приложение 1.1 '!D244,"-")</f>
        <v>-</v>
      </c>
      <c r="K242" s="447" t="str">
        <f>IF('приложение 1.1 '!G244=2022,'приложение 1.1 '!E244,"-")</f>
        <v>-</v>
      </c>
      <c r="L242" s="447" t="str">
        <f>IF('приложение 1.1 '!G244=2022,'приложение 1.1 '!D244,"-")</f>
        <v>-</v>
      </c>
      <c r="M242" s="447">
        <f t="shared" si="82"/>
        <v>0</v>
      </c>
      <c r="N242" s="447">
        <f t="shared" si="83"/>
        <v>0.8</v>
      </c>
      <c r="O242" s="447" t="str">
        <f t="shared" si="84"/>
        <v>-</v>
      </c>
      <c r="P242" s="447" t="str">
        <f t="shared" si="85"/>
        <v>-</v>
      </c>
      <c r="Q242" s="447" t="str">
        <f t="shared" si="86"/>
        <v>-</v>
      </c>
      <c r="R242" s="447" t="str">
        <f t="shared" si="87"/>
        <v>-</v>
      </c>
      <c r="S242" s="447">
        <f t="shared" si="88"/>
        <v>0</v>
      </c>
      <c r="T242" s="447">
        <f t="shared" si="89"/>
        <v>0.8</v>
      </c>
      <c r="U242" s="447" t="str">
        <f t="shared" si="90"/>
        <v>-</v>
      </c>
      <c r="V242" s="447" t="str">
        <f t="shared" si="91"/>
        <v>-</v>
      </c>
      <c r="W242" s="447" t="str">
        <f t="shared" si="92"/>
        <v>-</v>
      </c>
      <c r="X242" s="447" t="str">
        <f t="shared" si="93"/>
        <v>-</v>
      </c>
      <c r="Y242" s="447">
        <f t="shared" si="94"/>
        <v>0</v>
      </c>
      <c r="Z242" s="464">
        <f t="shared" si="95"/>
        <v>0.8</v>
      </c>
      <c r="AA242" s="472">
        <f>'приложение 1.1 '!H244</f>
        <v>1.44</v>
      </c>
      <c r="AB242" s="472" t="str">
        <f t="shared" si="96"/>
        <v>0</v>
      </c>
      <c r="AC242" s="472" t="str">
        <f t="shared" si="97"/>
        <v>0</v>
      </c>
      <c r="AD242" s="472" t="str">
        <f t="shared" si="98"/>
        <v>0</v>
      </c>
      <c r="AE242" s="472" t="str">
        <f t="shared" si="99"/>
        <v>0</v>
      </c>
      <c r="AF242" s="472" t="str">
        <f t="shared" si="100"/>
        <v>0</v>
      </c>
      <c r="AG242" s="472" t="str">
        <f t="shared" si="101"/>
        <v>0</v>
      </c>
      <c r="AH242" s="472" t="str">
        <f t="shared" si="102"/>
        <v>0</v>
      </c>
      <c r="AI242" s="472" t="str">
        <f t="shared" si="103"/>
        <v>0</v>
      </c>
      <c r="AJ242" s="472" t="str">
        <f t="shared" si="104"/>
        <v>-</v>
      </c>
      <c r="AK242" s="472" t="str">
        <f t="shared" si="105"/>
        <v>-</v>
      </c>
      <c r="AL242" s="472">
        <f>'приложение 1.1 '!X244</f>
        <v>0</v>
      </c>
      <c r="AM242" s="472">
        <f>'приложение 1.1 '!Y244</f>
        <v>1.44</v>
      </c>
      <c r="AN242" s="472">
        <f>'приложение 1.1 '!Z244</f>
        <v>0</v>
      </c>
      <c r="AO242" s="472">
        <f>'приложение 1.1 '!AA244</f>
        <v>0</v>
      </c>
      <c r="AP242" s="472"/>
      <c r="AQ242" s="472"/>
      <c r="AR242" s="472"/>
      <c r="AS242" s="472"/>
      <c r="AT242" s="472">
        <f>'приложение 1.1 '!W244</f>
        <v>0</v>
      </c>
      <c r="AU242" s="472">
        <f t="shared" si="106"/>
        <v>1.44</v>
      </c>
    </row>
    <row r="243" spans="1:47" s="53" customFormat="1">
      <c r="A243" s="369" t="str">
        <f>'приложение 1.1 '!A245</f>
        <v>1.1.5.54</v>
      </c>
      <c r="B243" s="431" t="str">
        <f>'приложение 1.1 '!B245</f>
        <v>Реконструкция КЛ-0,4 кВ ТП-501 - д/с №122</v>
      </c>
      <c r="C243" s="447" t="str">
        <f>IF('приложение 1.1 '!G245=2018,'приложение 1.1 '!E245,"-")</f>
        <v>-</v>
      </c>
      <c r="D243" s="447" t="str">
        <f>IF('приложение 1.1 '!G245=2018,'приложение 1.1 '!D245,"-")</f>
        <v>-</v>
      </c>
      <c r="E243" s="447" t="str">
        <f>IF('приложение 1.1 '!G245=2019,'приложение 1.1 '!E245,"-")</f>
        <v>-</v>
      </c>
      <c r="F243" s="447" t="str">
        <f>IF('приложение 1.1 '!G245=2019,'приложение 1.1 '!D245,"-")</f>
        <v>-</v>
      </c>
      <c r="G243" s="447">
        <f>IF('приложение 1.1 '!G245=2020,'приложение 1.1 '!E245,"-")</f>
        <v>0</v>
      </c>
      <c r="H243" s="447">
        <f>IF('приложение 1.1 '!G245=2020,'приложение 1.1 '!D245,"-")</f>
        <v>0.45</v>
      </c>
      <c r="I243" s="447" t="str">
        <f>IF('приложение 1.1 '!G245=2021,'приложение 1.1 '!E245,"-")</f>
        <v>-</v>
      </c>
      <c r="J243" s="447" t="str">
        <f>IF('приложение 1.1 '!G245=2021,'приложение 1.1 '!D245,"-")</f>
        <v>-</v>
      </c>
      <c r="K243" s="447" t="str">
        <f>IF('приложение 1.1 '!G245=2022,'приложение 1.1 '!E245,"-")</f>
        <v>-</v>
      </c>
      <c r="L243" s="447" t="str">
        <f>IF('приложение 1.1 '!G245=2022,'приложение 1.1 '!D245,"-")</f>
        <v>-</v>
      </c>
      <c r="M243" s="447">
        <f t="shared" si="82"/>
        <v>0</v>
      </c>
      <c r="N243" s="447">
        <f t="shared" si="83"/>
        <v>0.45</v>
      </c>
      <c r="O243" s="447" t="str">
        <f t="shared" si="84"/>
        <v>-</v>
      </c>
      <c r="P243" s="447" t="str">
        <f t="shared" si="85"/>
        <v>-</v>
      </c>
      <c r="Q243" s="447" t="str">
        <f t="shared" si="86"/>
        <v>-</v>
      </c>
      <c r="R243" s="447" t="str">
        <f t="shared" si="87"/>
        <v>-</v>
      </c>
      <c r="S243" s="447">
        <f t="shared" si="88"/>
        <v>0</v>
      </c>
      <c r="T243" s="447">
        <f t="shared" si="89"/>
        <v>0.45</v>
      </c>
      <c r="U243" s="447" t="str">
        <f t="shared" si="90"/>
        <v>-</v>
      </c>
      <c r="V243" s="447" t="str">
        <f t="shared" si="91"/>
        <v>-</v>
      </c>
      <c r="W243" s="447" t="str">
        <f t="shared" si="92"/>
        <v>-</v>
      </c>
      <c r="X243" s="447" t="str">
        <f t="shared" si="93"/>
        <v>-</v>
      </c>
      <c r="Y243" s="447">
        <f t="shared" si="94"/>
        <v>0</v>
      </c>
      <c r="Z243" s="464">
        <f t="shared" si="95"/>
        <v>0.45</v>
      </c>
      <c r="AA243" s="472">
        <f>'приложение 1.1 '!H245</f>
        <v>0.81</v>
      </c>
      <c r="AB243" s="472" t="str">
        <f t="shared" si="96"/>
        <v>0</v>
      </c>
      <c r="AC243" s="472" t="str">
        <f t="shared" si="97"/>
        <v>0</v>
      </c>
      <c r="AD243" s="472" t="str">
        <f t="shared" si="98"/>
        <v>0</v>
      </c>
      <c r="AE243" s="472" t="str">
        <f t="shared" si="99"/>
        <v>0</v>
      </c>
      <c r="AF243" s="472" t="str">
        <f t="shared" si="100"/>
        <v>0</v>
      </c>
      <c r="AG243" s="472" t="str">
        <f t="shared" si="101"/>
        <v>0</v>
      </c>
      <c r="AH243" s="472" t="str">
        <f t="shared" si="102"/>
        <v>0</v>
      </c>
      <c r="AI243" s="472" t="str">
        <f t="shared" si="103"/>
        <v>0</v>
      </c>
      <c r="AJ243" s="472" t="str">
        <f t="shared" si="104"/>
        <v>-</v>
      </c>
      <c r="AK243" s="472" t="str">
        <f t="shared" si="105"/>
        <v>-</v>
      </c>
      <c r="AL243" s="472">
        <f>'приложение 1.1 '!X245</f>
        <v>0</v>
      </c>
      <c r="AM243" s="472">
        <f>'приложение 1.1 '!Y245</f>
        <v>0.81</v>
      </c>
      <c r="AN243" s="472">
        <f>'приложение 1.1 '!Z245</f>
        <v>0</v>
      </c>
      <c r="AO243" s="472">
        <f>'приложение 1.1 '!AA245</f>
        <v>0</v>
      </c>
      <c r="AP243" s="472"/>
      <c r="AQ243" s="472"/>
      <c r="AR243" s="472"/>
      <c r="AS243" s="472"/>
      <c r="AT243" s="472">
        <f>'приложение 1.1 '!W245</f>
        <v>0</v>
      </c>
      <c r="AU243" s="472">
        <f t="shared" si="106"/>
        <v>0.81</v>
      </c>
    </row>
    <row r="244" spans="1:47" s="53" customFormat="1">
      <c r="A244" s="369" t="str">
        <f>'приложение 1.1 '!A246</f>
        <v>1.1.5.55</v>
      </c>
      <c r="B244" s="431" t="str">
        <f>'приложение 1.1 '!B246</f>
        <v>Реконструкция КЛ-0,4 кВ ТП-501 - Школа №20</v>
      </c>
      <c r="C244" s="447" t="str">
        <f>IF('приложение 1.1 '!G246=2018,'приложение 1.1 '!E246,"-")</f>
        <v>-</v>
      </c>
      <c r="D244" s="447" t="str">
        <f>IF('приложение 1.1 '!G246=2018,'приложение 1.1 '!D246,"-")</f>
        <v>-</v>
      </c>
      <c r="E244" s="447" t="str">
        <f>IF('приложение 1.1 '!G246=2019,'приложение 1.1 '!E246,"-")</f>
        <v>-</v>
      </c>
      <c r="F244" s="447" t="str">
        <f>IF('приложение 1.1 '!G246=2019,'приложение 1.1 '!D246,"-")</f>
        <v>-</v>
      </c>
      <c r="G244" s="447">
        <f>IF('приложение 1.1 '!G246=2020,'приложение 1.1 '!E246,"-")</f>
        <v>0</v>
      </c>
      <c r="H244" s="447">
        <f>IF('приложение 1.1 '!G246=2020,'приложение 1.1 '!D246,"-")</f>
        <v>0.4</v>
      </c>
      <c r="I244" s="447" t="str">
        <f>IF('приложение 1.1 '!G246=2021,'приложение 1.1 '!E246,"-")</f>
        <v>-</v>
      </c>
      <c r="J244" s="447" t="str">
        <f>IF('приложение 1.1 '!G246=2021,'приложение 1.1 '!D246,"-")</f>
        <v>-</v>
      </c>
      <c r="K244" s="447" t="str">
        <f>IF('приложение 1.1 '!G246=2022,'приложение 1.1 '!E246,"-")</f>
        <v>-</v>
      </c>
      <c r="L244" s="447" t="str">
        <f>IF('приложение 1.1 '!G246=2022,'приложение 1.1 '!D246,"-")</f>
        <v>-</v>
      </c>
      <c r="M244" s="447">
        <f t="shared" si="82"/>
        <v>0</v>
      </c>
      <c r="N244" s="447">
        <f t="shared" si="83"/>
        <v>0.4</v>
      </c>
      <c r="O244" s="447" t="str">
        <f t="shared" si="84"/>
        <v>-</v>
      </c>
      <c r="P244" s="447" t="str">
        <f t="shared" si="85"/>
        <v>-</v>
      </c>
      <c r="Q244" s="447" t="str">
        <f t="shared" si="86"/>
        <v>-</v>
      </c>
      <c r="R244" s="447" t="str">
        <f t="shared" si="87"/>
        <v>-</v>
      </c>
      <c r="S244" s="447">
        <f t="shared" si="88"/>
        <v>0</v>
      </c>
      <c r="T244" s="447">
        <f t="shared" si="89"/>
        <v>0.4</v>
      </c>
      <c r="U244" s="447" t="str">
        <f t="shared" si="90"/>
        <v>-</v>
      </c>
      <c r="V244" s="447" t="str">
        <f t="shared" si="91"/>
        <v>-</v>
      </c>
      <c r="W244" s="447" t="str">
        <f t="shared" si="92"/>
        <v>-</v>
      </c>
      <c r="X244" s="447" t="str">
        <f t="shared" si="93"/>
        <v>-</v>
      </c>
      <c r="Y244" s="447">
        <f t="shared" si="94"/>
        <v>0</v>
      </c>
      <c r="Z244" s="464">
        <f t="shared" si="95"/>
        <v>0.4</v>
      </c>
      <c r="AA244" s="472">
        <f>'приложение 1.1 '!H246</f>
        <v>0.72</v>
      </c>
      <c r="AB244" s="472" t="str">
        <f t="shared" si="96"/>
        <v>0</v>
      </c>
      <c r="AC244" s="472" t="str">
        <f t="shared" si="97"/>
        <v>0</v>
      </c>
      <c r="AD244" s="472" t="str">
        <f t="shared" si="98"/>
        <v>0</v>
      </c>
      <c r="AE244" s="472" t="str">
        <f t="shared" si="99"/>
        <v>0</v>
      </c>
      <c r="AF244" s="472" t="str">
        <f t="shared" si="100"/>
        <v>0</v>
      </c>
      <c r="AG244" s="472" t="str">
        <f t="shared" si="101"/>
        <v>0</v>
      </c>
      <c r="AH244" s="472" t="str">
        <f t="shared" si="102"/>
        <v>0</v>
      </c>
      <c r="AI244" s="472" t="str">
        <f t="shared" si="103"/>
        <v>0</v>
      </c>
      <c r="AJ244" s="472" t="str">
        <f t="shared" si="104"/>
        <v>-</v>
      </c>
      <c r="AK244" s="472" t="str">
        <f t="shared" si="105"/>
        <v>-</v>
      </c>
      <c r="AL244" s="472">
        <f>'приложение 1.1 '!X246</f>
        <v>0</v>
      </c>
      <c r="AM244" s="472">
        <f>'приложение 1.1 '!Y246</f>
        <v>0.72</v>
      </c>
      <c r="AN244" s="472">
        <f>'приложение 1.1 '!Z246</f>
        <v>0</v>
      </c>
      <c r="AO244" s="472">
        <f>'приложение 1.1 '!AA246</f>
        <v>0</v>
      </c>
      <c r="AP244" s="472"/>
      <c r="AQ244" s="472"/>
      <c r="AR244" s="472"/>
      <c r="AS244" s="472"/>
      <c r="AT244" s="472">
        <f>'приложение 1.1 '!W246</f>
        <v>0</v>
      </c>
      <c r="AU244" s="472">
        <f t="shared" si="106"/>
        <v>0.72</v>
      </c>
    </row>
    <row r="245" spans="1:47" s="53" customFormat="1" ht="31.5">
      <c r="A245" s="369" t="str">
        <f>'приложение 1.1 '!A247</f>
        <v>1.1.5.56</v>
      </c>
      <c r="B245" s="431" t="str">
        <f>'приложение 1.1 '!B247</f>
        <v>Реконструкция КЛ-0,4 кВ ТП-504 - ул. Мечникова, 8</v>
      </c>
      <c r="C245" s="447" t="str">
        <f>IF('приложение 1.1 '!G247=2018,'приложение 1.1 '!E247,"-")</f>
        <v>-</v>
      </c>
      <c r="D245" s="447" t="str">
        <f>IF('приложение 1.1 '!G247=2018,'приложение 1.1 '!D247,"-")</f>
        <v>-</v>
      </c>
      <c r="E245" s="447" t="str">
        <f>IF('приложение 1.1 '!G247=2019,'приложение 1.1 '!E247,"-")</f>
        <v>-</v>
      </c>
      <c r="F245" s="447" t="str">
        <f>IF('приложение 1.1 '!G247=2019,'приложение 1.1 '!D247,"-")</f>
        <v>-</v>
      </c>
      <c r="G245" s="447">
        <f>IF('приложение 1.1 '!G247=2020,'приложение 1.1 '!E247,"-")</f>
        <v>0</v>
      </c>
      <c r="H245" s="447">
        <f>IF('приложение 1.1 '!G247=2020,'приложение 1.1 '!D247,"-")</f>
        <v>0.1</v>
      </c>
      <c r="I245" s="447" t="str">
        <f>IF('приложение 1.1 '!G247=2021,'приложение 1.1 '!E247,"-")</f>
        <v>-</v>
      </c>
      <c r="J245" s="447" t="str">
        <f>IF('приложение 1.1 '!G247=2021,'приложение 1.1 '!D247,"-")</f>
        <v>-</v>
      </c>
      <c r="K245" s="447" t="str">
        <f>IF('приложение 1.1 '!G247=2022,'приложение 1.1 '!E247,"-")</f>
        <v>-</v>
      </c>
      <c r="L245" s="447" t="str">
        <f>IF('приложение 1.1 '!G247=2022,'приложение 1.1 '!D247,"-")</f>
        <v>-</v>
      </c>
      <c r="M245" s="447">
        <f t="shared" si="82"/>
        <v>0</v>
      </c>
      <c r="N245" s="447">
        <f t="shared" si="83"/>
        <v>0.1</v>
      </c>
      <c r="O245" s="447" t="str">
        <f t="shared" si="84"/>
        <v>-</v>
      </c>
      <c r="P245" s="447" t="str">
        <f t="shared" si="85"/>
        <v>-</v>
      </c>
      <c r="Q245" s="447" t="str">
        <f t="shared" si="86"/>
        <v>-</v>
      </c>
      <c r="R245" s="447" t="str">
        <f t="shared" si="87"/>
        <v>-</v>
      </c>
      <c r="S245" s="447">
        <f t="shared" si="88"/>
        <v>0</v>
      </c>
      <c r="T245" s="447">
        <f t="shared" si="89"/>
        <v>0.1</v>
      </c>
      <c r="U245" s="447" t="str">
        <f t="shared" si="90"/>
        <v>-</v>
      </c>
      <c r="V245" s="447" t="str">
        <f t="shared" si="91"/>
        <v>-</v>
      </c>
      <c r="W245" s="447" t="str">
        <f t="shared" si="92"/>
        <v>-</v>
      </c>
      <c r="X245" s="447" t="str">
        <f t="shared" si="93"/>
        <v>-</v>
      </c>
      <c r="Y245" s="447">
        <f t="shared" si="94"/>
        <v>0</v>
      </c>
      <c r="Z245" s="464">
        <f t="shared" si="95"/>
        <v>0.1</v>
      </c>
      <c r="AA245" s="472">
        <f>'приложение 1.1 '!H247</f>
        <v>0.18</v>
      </c>
      <c r="AB245" s="472" t="str">
        <f t="shared" si="96"/>
        <v>0</v>
      </c>
      <c r="AC245" s="472" t="str">
        <f t="shared" si="97"/>
        <v>0</v>
      </c>
      <c r="AD245" s="472" t="str">
        <f t="shared" si="98"/>
        <v>0</v>
      </c>
      <c r="AE245" s="472" t="str">
        <f t="shared" si="99"/>
        <v>0</v>
      </c>
      <c r="AF245" s="472" t="str">
        <f t="shared" si="100"/>
        <v>0</v>
      </c>
      <c r="AG245" s="472" t="str">
        <f t="shared" si="101"/>
        <v>0</v>
      </c>
      <c r="AH245" s="472" t="str">
        <f t="shared" si="102"/>
        <v>0</v>
      </c>
      <c r="AI245" s="472" t="str">
        <f t="shared" si="103"/>
        <v>0</v>
      </c>
      <c r="AJ245" s="472" t="str">
        <f t="shared" si="104"/>
        <v>-</v>
      </c>
      <c r="AK245" s="472" t="str">
        <f t="shared" si="105"/>
        <v>-</v>
      </c>
      <c r="AL245" s="472">
        <f>'приложение 1.1 '!X247</f>
        <v>0</v>
      </c>
      <c r="AM245" s="472">
        <f>'приложение 1.1 '!Y247</f>
        <v>0.18</v>
      </c>
      <c r="AN245" s="472">
        <f>'приложение 1.1 '!Z247</f>
        <v>0</v>
      </c>
      <c r="AO245" s="472">
        <f>'приложение 1.1 '!AA247</f>
        <v>0</v>
      </c>
      <c r="AP245" s="472"/>
      <c r="AQ245" s="472"/>
      <c r="AR245" s="472"/>
      <c r="AS245" s="472"/>
      <c r="AT245" s="472">
        <f>'приложение 1.1 '!W247</f>
        <v>0</v>
      </c>
      <c r="AU245" s="472">
        <f t="shared" si="106"/>
        <v>0.18</v>
      </c>
    </row>
    <row r="246" spans="1:47" s="53" customFormat="1">
      <c r="A246" s="369" t="str">
        <f>'приложение 1.1 '!A248</f>
        <v>1.1.5.57</v>
      </c>
      <c r="B246" s="431" t="str">
        <f>'приложение 1.1 '!B248</f>
        <v>Реконструкция КЛ-0,4 кВ ТП-504 - ЦТП-81</v>
      </c>
      <c r="C246" s="447" t="str">
        <f>IF('приложение 1.1 '!G248=2018,'приложение 1.1 '!E248,"-")</f>
        <v>-</v>
      </c>
      <c r="D246" s="447" t="str">
        <f>IF('приложение 1.1 '!G248=2018,'приложение 1.1 '!D248,"-")</f>
        <v>-</v>
      </c>
      <c r="E246" s="447" t="str">
        <f>IF('приложение 1.1 '!G248=2019,'приложение 1.1 '!E248,"-")</f>
        <v>-</v>
      </c>
      <c r="F246" s="447" t="str">
        <f>IF('приложение 1.1 '!G248=2019,'приложение 1.1 '!D248,"-")</f>
        <v>-</v>
      </c>
      <c r="G246" s="447">
        <f>IF('приложение 1.1 '!G248=2020,'приложение 1.1 '!E248,"-")</f>
        <v>0</v>
      </c>
      <c r="H246" s="447">
        <f>IF('приложение 1.1 '!G248=2020,'приложение 1.1 '!D248,"-")</f>
        <v>0.45400000000000001</v>
      </c>
      <c r="I246" s="447" t="str">
        <f>IF('приложение 1.1 '!G248=2021,'приложение 1.1 '!E248,"-")</f>
        <v>-</v>
      </c>
      <c r="J246" s="447" t="str">
        <f>IF('приложение 1.1 '!G248=2021,'приложение 1.1 '!D248,"-")</f>
        <v>-</v>
      </c>
      <c r="K246" s="447" t="str">
        <f>IF('приложение 1.1 '!G248=2022,'приложение 1.1 '!E248,"-")</f>
        <v>-</v>
      </c>
      <c r="L246" s="447" t="str">
        <f>IF('приложение 1.1 '!G248=2022,'приложение 1.1 '!D248,"-")</f>
        <v>-</v>
      </c>
      <c r="M246" s="447">
        <f t="shared" si="82"/>
        <v>0</v>
      </c>
      <c r="N246" s="447">
        <f t="shared" si="83"/>
        <v>0.45400000000000001</v>
      </c>
      <c r="O246" s="447" t="str">
        <f t="shared" si="84"/>
        <v>-</v>
      </c>
      <c r="P246" s="447" t="str">
        <f t="shared" si="85"/>
        <v>-</v>
      </c>
      <c r="Q246" s="447" t="str">
        <f t="shared" si="86"/>
        <v>-</v>
      </c>
      <c r="R246" s="447" t="str">
        <f t="shared" si="87"/>
        <v>-</v>
      </c>
      <c r="S246" s="447">
        <f t="shared" si="88"/>
        <v>0</v>
      </c>
      <c r="T246" s="447">
        <f t="shared" si="89"/>
        <v>0.45400000000000001</v>
      </c>
      <c r="U246" s="447" t="str">
        <f t="shared" si="90"/>
        <v>-</v>
      </c>
      <c r="V246" s="447" t="str">
        <f t="shared" si="91"/>
        <v>-</v>
      </c>
      <c r="W246" s="447" t="str">
        <f t="shared" si="92"/>
        <v>-</v>
      </c>
      <c r="X246" s="447" t="str">
        <f t="shared" si="93"/>
        <v>-</v>
      </c>
      <c r="Y246" s="447">
        <f t="shared" si="94"/>
        <v>0</v>
      </c>
      <c r="Z246" s="464">
        <f t="shared" si="95"/>
        <v>0.45400000000000001</v>
      </c>
      <c r="AA246" s="472">
        <f>'приложение 1.1 '!H248</f>
        <v>0.4572</v>
      </c>
      <c r="AB246" s="472" t="str">
        <f t="shared" si="96"/>
        <v>0</v>
      </c>
      <c r="AC246" s="472" t="str">
        <f t="shared" si="97"/>
        <v>0</v>
      </c>
      <c r="AD246" s="472" t="str">
        <f t="shared" si="98"/>
        <v>0</v>
      </c>
      <c r="AE246" s="472" t="str">
        <f t="shared" si="99"/>
        <v>0</v>
      </c>
      <c r="AF246" s="472" t="str">
        <f t="shared" si="100"/>
        <v>0</v>
      </c>
      <c r="AG246" s="472" t="str">
        <f t="shared" si="101"/>
        <v>0</v>
      </c>
      <c r="AH246" s="472" t="str">
        <f t="shared" si="102"/>
        <v>0</v>
      </c>
      <c r="AI246" s="472" t="str">
        <f t="shared" si="103"/>
        <v>0</v>
      </c>
      <c r="AJ246" s="472" t="str">
        <f t="shared" si="104"/>
        <v>-</v>
      </c>
      <c r="AK246" s="472" t="str">
        <f t="shared" si="105"/>
        <v>-</v>
      </c>
      <c r="AL246" s="472">
        <f>'приложение 1.1 '!X248</f>
        <v>0</v>
      </c>
      <c r="AM246" s="472">
        <f>'приложение 1.1 '!Y248</f>
        <v>0.4572</v>
      </c>
      <c r="AN246" s="472">
        <f>'приложение 1.1 '!Z248</f>
        <v>0</v>
      </c>
      <c r="AO246" s="472">
        <f>'приложение 1.1 '!AA248</f>
        <v>0</v>
      </c>
      <c r="AP246" s="472"/>
      <c r="AQ246" s="472"/>
      <c r="AR246" s="472"/>
      <c r="AS246" s="472"/>
      <c r="AT246" s="472">
        <f>'приложение 1.1 '!W248</f>
        <v>0</v>
      </c>
      <c r="AU246" s="472">
        <f t="shared" si="106"/>
        <v>0.4572</v>
      </c>
    </row>
    <row r="247" spans="1:47" s="53" customFormat="1" ht="31.5">
      <c r="A247" s="369" t="str">
        <f>'приложение 1.1 '!A249</f>
        <v>1.1.5.58</v>
      </c>
      <c r="B247" s="431" t="str">
        <f>'приложение 1.1 '!B249</f>
        <v>Реконструкция КЛ - 0,4 кВ ТП -246 Дзержинского, 6</v>
      </c>
      <c r="C247" s="447" t="str">
        <f>IF('приложение 1.1 '!G249=2018,'приложение 1.1 '!E249,"-")</f>
        <v>-</v>
      </c>
      <c r="D247" s="447" t="str">
        <f>IF('приложение 1.1 '!G249=2018,'приложение 1.1 '!D249,"-")</f>
        <v>-</v>
      </c>
      <c r="E247" s="447" t="str">
        <f>IF('приложение 1.1 '!G249=2019,'приложение 1.1 '!E249,"-")</f>
        <v>-</v>
      </c>
      <c r="F247" s="447" t="str">
        <f>IF('приложение 1.1 '!G249=2019,'приложение 1.1 '!D249,"-")</f>
        <v>-</v>
      </c>
      <c r="G247" s="447">
        <f>IF('приложение 1.1 '!G249=2020,'приложение 1.1 '!E249,"-")</f>
        <v>0</v>
      </c>
      <c r="H247" s="447">
        <f>IF('приложение 1.1 '!G249=2020,'приложение 1.1 '!D249,"-")</f>
        <v>0.22</v>
      </c>
      <c r="I247" s="447" t="str">
        <f>IF('приложение 1.1 '!G249=2021,'приложение 1.1 '!E249,"-")</f>
        <v>-</v>
      </c>
      <c r="J247" s="447" t="str">
        <f>IF('приложение 1.1 '!G249=2021,'приложение 1.1 '!D249,"-")</f>
        <v>-</v>
      </c>
      <c r="K247" s="447" t="str">
        <f>IF('приложение 1.1 '!G249=2022,'приложение 1.1 '!E249,"-")</f>
        <v>-</v>
      </c>
      <c r="L247" s="447" t="str">
        <f>IF('приложение 1.1 '!G249=2022,'приложение 1.1 '!D249,"-")</f>
        <v>-</v>
      </c>
      <c r="M247" s="447">
        <f t="shared" si="82"/>
        <v>0</v>
      </c>
      <c r="N247" s="447">
        <f t="shared" si="83"/>
        <v>0.22</v>
      </c>
      <c r="O247" s="447" t="str">
        <f t="shared" si="84"/>
        <v>-</v>
      </c>
      <c r="P247" s="447" t="str">
        <f t="shared" si="85"/>
        <v>-</v>
      </c>
      <c r="Q247" s="447" t="str">
        <f t="shared" si="86"/>
        <v>-</v>
      </c>
      <c r="R247" s="447" t="str">
        <f t="shared" si="87"/>
        <v>-</v>
      </c>
      <c r="S247" s="447">
        <f t="shared" si="88"/>
        <v>0</v>
      </c>
      <c r="T247" s="447">
        <f t="shared" si="89"/>
        <v>0.22</v>
      </c>
      <c r="U247" s="447" t="str">
        <f t="shared" si="90"/>
        <v>-</v>
      </c>
      <c r="V247" s="447" t="str">
        <f t="shared" si="91"/>
        <v>-</v>
      </c>
      <c r="W247" s="447" t="str">
        <f t="shared" si="92"/>
        <v>-</v>
      </c>
      <c r="X247" s="447" t="str">
        <f t="shared" si="93"/>
        <v>-</v>
      </c>
      <c r="Y247" s="447">
        <f t="shared" si="94"/>
        <v>0</v>
      </c>
      <c r="Z247" s="464">
        <f t="shared" si="95"/>
        <v>0.22</v>
      </c>
      <c r="AA247" s="472">
        <f>'приложение 1.1 '!H249</f>
        <v>0.39600000000000002</v>
      </c>
      <c r="AB247" s="472" t="str">
        <f t="shared" si="96"/>
        <v>0</v>
      </c>
      <c r="AC247" s="472" t="str">
        <f t="shared" si="97"/>
        <v>0</v>
      </c>
      <c r="AD247" s="472" t="str">
        <f t="shared" si="98"/>
        <v>0</v>
      </c>
      <c r="AE247" s="472" t="str">
        <f t="shared" si="99"/>
        <v>0</v>
      </c>
      <c r="AF247" s="472" t="str">
        <f t="shared" si="100"/>
        <v>0</v>
      </c>
      <c r="AG247" s="472" t="str">
        <f t="shared" si="101"/>
        <v>0</v>
      </c>
      <c r="AH247" s="472" t="str">
        <f t="shared" si="102"/>
        <v>0</v>
      </c>
      <c r="AI247" s="472" t="str">
        <f t="shared" si="103"/>
        <v>0</v>
      </c>
      <c r="AJ247" s="472" t="str">
        <f t="shared" si="104"/>
        <v>-</v>
      </c>
      <c r="AK247" s="472" t="str">
        <f t="shared" si="105"/>
        <v>-</v>
      </c>
      <c r="AL247" s="472">
        <f>'приложение 1.1 '!X249</f>
        <v>0</v>
      </c>
      <c r="AM247" s="472">
        <f>'приложение 1.1 '!Y249</f>
        <v>0.39600000000000002</v>
      </c>
      <c r="AN247" s="472">
        <f>'приложение 1.1 '!Z249</f>
        <v>0</v>
      </c>
      <c r="AO247" s="472">
        <f>'приложение 1.1 '!AA249</f>
        <v>0</v>
      </c>
      <c r="AP247" s="472"/>
      <c r="AQ247" s="472"/>
      <c r="AR247" s="472"/>
      <c r="AS247" s="472"/>
      <c r="AT247" s="472">
        <f>'приложение 1.1 '!W249</f>
        <v>0</v>
      </c>
      <c r="AU247" s="472">
        <f t="shared" si="106"/>
        <v>0.39600000000000002</v>
      </c>
    </row>
    <row r="248" spans="1:47" s="53" customFormat="1" ht="31.5">
      <c r="A248" s="369" t="str">
        <f>'приложение 1.1 '!A250</f>
        <v>1.1.5.59</v>
      </c>
      <c r="B248" s="431" t="str">
        <f>'приложение 1.1 '!B250</f>
        <v>Реконструкция КЛ - 0,4 кВ ТП - 246 Дзержинского, 6/1</v>
      </c>
      <c r="C248" s="447" t="str">
        <f>IF('приложение 1.1 '!G250=2018,'приложение 1.1 '!E250,"-")</f>
        <v>-</v>
      </c>
      <c r="D248" s="447" t="str">
        <f>IF('приложение 1.1 '!G250=2018,'приложение 1.1 '!D250,"-")</f>
        <v>-</v>
      </c>
      <c r="E248" s="447" t="str">
        <f>IF('приложение 1.1 '!G250=2019,'приложение 1.1 '!E250,"-")</f>
        <v>-</v>
      </c>
      <c r="F248" s="447" t="str">
        <f>IF('приложение 1.1 '!G250=2019,'приложение 1.1 '!D250,"-")</f>
        <v>-</v>
      </c>
      <c r="G248" s="447">
        <f>IF('приложение 1.1 '!G250=2020,'приложение 1.1 '!E250,"-")</f>
        <v>0</v>
      </c>
      <c r="H248" s="447">
        <f>IF('приложение 1.1 '!G250=2020,'приложение 1.1 '!D250,"-")</f>
        <v>0.47</v>
      </c>
      <c r="I248" s="447" t="str">
        <f>IF('приложение 1.1 '!G250=2021,'приложение 1.1 '!E250,"-")</f>
        <v>-</v>
      </c>
      <c r="J248" s="447" t="str">
        <f>IF('приложение 1.1 '!G250=2021,'приложение 1.1 '!D250,"-")</f>
        <v>-</v>
      </c>
      <c r="K248" s="447" t="str">
        <f>IF('приложение 1.1 '!G250=2022,'приложение 1.1 '!E250,"-")</f>
        <v>-</v>
      </c>
      <c r="L248" s="447" t="str">
        <f>IF('приложение 1.1 '!G250=2022,'приложение 1.1 '!D250,"-")</f>
        <v>-</v>
      </c>
      <c r="M248" s="447">
        <f t="shared" si="82"/>
        <v>0</v>
      </c>
      <c r="N248" s="447">
        <f t="shared" si="83"/>
        <v>0.47</v>
      </c>
      <c r="O248" s="447" t="str">
        <f t="shared" si="84"/>
        <v>-</v>
      </c>
      <c r="P248" s="447" t="str">
        <f t="shared" si="85"/>
        <v>-</v>
      </c>
      <c r="Q248" s="447" t="str">
        <f t="shared" si="86"/>
        <v>-</v>
      </c>
      <c r="R248" s="447" t="str">
        <f t="shared" si="87"/>
        <v>-</v>
      </c>
      <c r="S248" s="447">
        <f t="shared" si="88"/>
        <v>0</v>
      </c>
      <c r="T248" s="447">
        <f t="shared" si="89"/>
        <v>0.47</v>
      </c>
      <c r="U248" s="447" t="str">
        <f t="shared" si="90"/>
        <v>-</v>
      </c>
      <c r="V248" s="447" t="str">
        <f t="shared" si="91"/>
        <v>-</v>
      </c>
      <c r="W248" s="447" t="str">
        <f t="shared" si="92"/>
        <v>-</v>
      </c>
      <c r="X248" s="447" t="str">
        <f t="shared" si="93"/>
        <v>-</v>
      </c>
      <c r="Y248" s="447">
        <f t="shared" si="94"/>
        <v>0</v>
      </c>
      <c r="Z248" s="464">
        <f t="shared" si="95"/>
        <v>0.47</v>
      </c>
      <c r="AA248" s="472">
        <f>'приложение 1.1 '!H250</f>
        <v>0.84599999999999997</v>
      </c>
      <c r="AB248" s="472" t="str">
        <f t="shared" si="96"/>
        <v>0</v>
      </c>
      <c r="AC248" s="472" t="str">
        <f t="shared" si="97"/>
        <v>0</v>
      </c>
      <c r="AD248" s="472" t="str">
        <f t="shared" si="98"/>
        <v>0</v>
      </c>
      <c r="AE248" s="472" t="str">
        <f t="shared" si="99"/>
        <v>0</v>
      </c>
      <c r="AF248" s="472" t="str">
        <f t="shared" si="100"/>
        <v>0</v>
      </c>
      <c r="AG248" s="472" t="str">
        <f t="shared" si="101"/>
        <v>0</v>
      </c>
      <c r="AH248" s="472" t="str">
        <f t="shared" si="102"/>
        <v>0</v>
      </c>
      <c r="AI248" s="472" t="str">
        <f t="shared" si="103"/>
        <v>0</v>
      </c>
      <c r="AJ248" s="472" t="str">
        <f t="shared" si="104"/>
        <v>-</v>
      </c>
      <c r="AK248" s="472" t="str">
        <f t="shared" si="105"/>
        <v>-</v>
      </c>
      <c r="AL248" s="472">
        <f>'приложение 1.1 '!X250</f>
        <v>0</v>
      </c>
      <c r="AM248" s="472">
        <f>'приложение 1.1 '!Y250</f>
        <v>0.84599999999999997</v>
      </c>
      <c r="AN248" s="472">
        <f>'приложение 1.1 '!Z250</f>
        <v>0</v>
      </c>
      <c r="AO248" s="472">
        <f>'приложение 1.1 '!AA250</f>
        <v>0</v>
      </c>
      <c r="AP248" s="472"/>
      <c r="AQ248" s="472"/>
      <c r="AR248" s="472"/>
      <c r="AS248" s="472"/>
      <c r="AT248" s="472">
        <f>'приложение 1.1 '!W250</f>
        <v>0</v>
      </c>
      <c r="AU248" s="472">
        <f t="shared" si="106"/>
        <v>0.84599999999999997</v>
      </c>
    </row>
    <row r="249" spans="1:47" s="53" customFormat="1">
      <c r="A249" s="369" t="str">
        <f>'приложение 1.1 '!A251</f>
        <v>1.1.5.60</v>
      </c>
      <c r="B249" s="431" t="str">
        <f>'приложение 1.1 '!B251</f>
        <v>Реконструкция КЛ - 0,4 кВ ТП - 341 Мира- 35/3</v>
      </c>
      <c r="C249" s="447" t="str">
        <f>IF('приложение 1.1 '!G251=2018,'приложение 1.1 '!E251,"-")</f>
        <v>-</v>
      </c>
      <c r="D249" s="447" t="str">
        <f>IF('приложение 1.1 '!G251=2018,'приложение 1.1 '!D251,"-")</f>
        <v>-</v>
      </c>
      <c r="E249" s="447" t="str">
        <f>IF('приложение 1.1 '!G251=2019,'приложение 1.1 '!E251,"-")</f>
        <v>-</v>
      </c>
      <c r="F249" s="447" t="str">
        <f>IF('приложение 1.1 '!G251=2019,'приложение 1.1 '!D251,"-")</f>
        <v>-</v>
      </c>
      <c r="G249" s="447">
        <f>IF('приложение 1.1 '!G251=2020,'приложение 1.1 '!E251,"-")</f>
        <v>0</v>
      </c>
      <c r="H249" s="447">
        <f>IF('приложение 1.1 '!G251=2020,'приложение 1.1 '!D251,"-")</f>
        <v>0.192</v>
      </c>
      <c r="I249" s="447" t="str">
        <f>IF('приложение 1.1 '!G251=2021,'приложение 1.1 '!E251,"-")</f>
        <v>-</v>
      </c>
      <c r="J249" s="447" t="str">
        <f>IF('приложение 1.1 '!G251=2021,'приложение 1.1 '!D251,"-")</f>
        <v>-</v>
      </c>
      <c r="K249" s="447" t="str">
        <f>IF('приложение 1.1 '!G251=2022,'приложение 1.1 '!E251,"-")</f>
        <v>-</v>
      </c>
      <c r="L249" s="447" t="str">
        <f>IF('приложение 1.1 '!G251=2022,'приложение 1.1 '!D251,"-")</f>
        <v>-</v>
      </c>
      <c r="M249" s="447">
        <f t="shared" si="82"/>
        <v>0</v>
      </c>
      <c r="N249" s="447">
        <f t="shared" si="83"/>
        <v>0.192</v>
      </c>
      <c r="O249" s="447" t="str">
        <f t="shared" si="84"/>
        <v>-</v>
      </c>
      <c r="P249" s="447" t="str">
        <f t="shared" si="85"/>
        <v>-</v>
      </c>
      <c r="Q249" s="447" t="str">
        <f t="shared" si="86"/>
        <v>-</v>
      </c>
      <c r="R249" s="447" t="str">
        <f t="shared" si="87"/>
        <v>-</v>
      </c>
      <c r="S249" s="447">
        <f t="shared" si="88"/>
        <v>0</v>
      </c>
      <c r="T249" s="447">
        <f t="shared" si="89"/>
        <v>0.192</v>
      </c>
      <c r="U249" s="447" t="str">
        <f t="shared" si="90"/>
        <v>-</v>
      </c>
      <c r="V249" s="447" t="str">
        <f t="shared" si="91"/>
        <v>-</v>
      </c>
      <c r="W249" s="447" t="str">
        <f t="shared" si="92"/>
        <v>-</v>
      </c>
      <c r="X249" s="447" t="str">
        <f t="shared" si="93"/>
        <v>-</v>
      </c>
      <c r="Y249" s="447">
        <f t="shared" si="94"/>
        <v>0</v>
      </c>
      <c r="Z249" s="464">
        <f t="shared" si="95"/>
        <v>0.192</v>
      </c>
      <c r="AA249" s="472">
        <f>'приложение 1.1 '!H251</f>
        <v>0.34560000000000002</v>
      </c>
      <c r="AB249" s="472" t="str">
        <f t="shared" si="96"/>
        <v>0</v>
      </c>
      <c r="AC249" s="472" t="str">
        <f t="shared" si="97"/>
        <v>0</v>
      </c>
      <c r="AD249" s="472" t="str">
        <f t="shared" si="98"/>
        <v>0</v>
      </c>
      <c r="AE249" s="472" t="str">
        <f t="shared" si="99"/>
        <v>0</v>
      </c>
      <c r="AF249" s="472" t="str">
        <f t="shared" si="100"/>
        <v>0</v>
      </c>
      <c r="AG249" s="472" t="str">
        <f t="shared" si="101"/>
        <v>0</v>
      </c>
      <c r="AH249" s="472" t="str">
        <f t="shared" si="102"/>
        <v>0</v>
      </c>
      <c r="AI249" s="472" t="str">
        <f t="shared" si="103"/>
        <v>0</v>
      </c>
      <c r="AJ249" s="472" t="str">
        <f t="shared" si="104"/>
        <v>-</v>
      </c>
      <c r="AK249" s="472" t="str">
        <f t="shared" si="105"/>
        <v>-</v>
      </c>
      <c r="AL249" s="472">
        <f>'приложение 1.1 '!X251</f>
        <v>0</v>
      </c>
      <c r="AM249" s="472">
        <f>'приложение 1.1 '!Y251</f>
        <v>0.34560000000000002</v>
      </c>
      <c r="AN249" s="472">
        <f>'приложение 1.1 '!Z251</f>
        <v>0</v>
      </c>
      <c r="AO249" s="472">
        <f>'приложение 1.1 '!AA251</f>
        <v>0</v>
      </c>
      <c r="AP249" s="472"/>
      <c r="AQ249" s="472"/>
      <c r="AR249" s="472"/>
      <c r="AS249" s="472"/>
      <c r="AT249" s="472">
        <f>'приложение 1.1 '!W251</f>
        <v>0</v>
      </c>
      <c r="AU249" s="472">
        <f t="shared" si="106"/>
        <v>0.34560000000000002</v>
      </c>
    </row>
    <row r="250" spans="1:47" s="53" customFormat="1">
      <c r="A250" s="369" t="str">
        <f>'приложение 1.1 '!A252</f>
        <v>1.1.5.61</v>
      </c>
      <c r="B250" s="431" t="str">
        <f>'приложение 1.1 '!B252</f>
        <v>Реконструкция КЛ - 0,4 кВ ТП - 341 Мира - 35/2</v>
      </c>
      <c r="C250" s="447" t="str">
        <f>IF('приложение 1.1 '!G252=2018,'приложение 1.1 '!E252,"-")</f>
        <v>-</v>
      </c>
      <c r="D250" s="447" t="str">
        <f>IF('приложение 1.1 '!G252=2018,'приложение 1.1 '!D252,"-")</f>
        <v>-</v>
      </c>
      <c r="E250" s="447" t="str">
        <f>IF('приложение 1.1 '!G252=2019,'приложение 1.1 '!E252,"-")</f>
        <v>-</v>
      </c>
      <c r="F250" s="447" t="str">
        <f>IF('приложение 1.1 '!G252=2019,'приложение 1.1 '!D252,"-")</f>
        <v>-</v>
      </c>
      <c r="G250" s="447">
        <f>IF('приложение 1.1 '!G252=2020,'приложение 1.1 '!E252,"-")</f>
        <v>0</v>
      </c>
      <c r="H250" s="447">
        <f>IF('приложение 1.1 '!G252=2020,'приложение 1.1 '!D252,"-")</f>
        <v>0.33</v>
      </c>
      <c r="I250" s="447" t="str">
        <f>IF('приложение 1.1 '!G252=2021,'приложение 1.1 '!E252,"-")</f>
        <v>-</v>
      </c>
      <c r="J250" s="447" t="str">
        <f>IF('приложение 1.1 '!G252=2021,'приложение 1.1 '!D252,"-")</f>
        <v>-</v>
      </c>
      <c r="K250" s="447" t="str">
        <f>IF('приложение 1.1 '!G252=2022,'приложение 1.1 '!E252,"-")</f>
        <v>-</v>
      </c>
      <c r="L250" s="447" t="str">
        <f>IF('приложение 1.1 '!G252=2022,'приложение 1.1 '!D252,"-")</f>
        <v>-</v>
      </c>
      <c r="M250" s="447">
        <f t="shared" si="82"/>
        <v>0</v>
      </c>
      <c r="N250" s="447">
        <f t="shared" si="83"/>
        <v>0.33</v>
      </c>
      <c r="O250" s="447" t="str">
        <f t="shared" si="84"/>
        <v>-</v>
      </c>
      <c r="P250" s="447" t="str">
        <f t="shared" si="85"/>
        <v>-</v>
      </c>
      <c r="Q250" s="447" t="str">
        <f t="shared" si="86"/>
        <v>-</v>
      </c>
      <c r="R250" s="447" t="str">
        <f t="shared" si="87"/>
        <v>-</v>
      </c>
      <c r="S250" s="447">
        <f t="shared" si="88"/>
        <v>0</v>
      </c>
      <c r="T250" s="447">
        <f t="shared" si="89"/>
        <v>0.33</v>
      </c>
      <c r="U250" s="447" t="str">
        <f t="shared" si="90"/>
        <v>-</v>
      </c>
      <c r="V250" s="447" t="str">
        <f t="shared" si="91"/>
        <v>-</v>
      </c>
      <c r="W250" s="447" t="str">
        <f t="shared" si="92"/>
        <v>-</v>
      </c>
      <c r="X250" s="447" t="str">
        <f t="shared" si="93"/>
        <v>-</v>
      </c>
      <c r="Y250" s="447">
        <f t="shared" si="94"/>
        <v>0</v>
      </c>
      <c r="Z250" s="464">
        <f t="shared" si="95"/>
        <v>0.33</v>
      </c>
      <c r="AA250" s="472">
        <f>'приложение 1.1 '!H252</f>
        <v>0.59399999999999997</v>
      </c>
      <c r="AB250" s="472" t="str">
        <f t="shared" si="96"/>
        <v>0</v>
      </c>
      <c r="AC250" s="472" t="str">
        <f t="shared" si="97"/>
        <v>0</v>
      </c>
      <c r="AD250" s="472" t="str">
        <f t="shared" si="98"/>
        <v>0</v>
      </c>
      <c r="AE250" s="472" t="str">
        <f t="shared" si="99"/>
        <v>0</v>
      </c>
      <c r="AF250" s="472" t="str">
        <f t="shared" si="100"/>
        <v>0</v>
      </c>
      <c r="AG250" s="472" t="str">
        <f t="shared" si="101"/>
        <v>0</v>
      </c>
      <c r="AH250" s="472" t="str">
        <f t="shared" si="102"/>
        <v>0</v>
      </c>
      <c r="AI250" s="472" t="str">
        <f t="shared" si="103"/>
        <v>0</v>
      </c>
      <c r="AJ250" s="472" t="str">
        <f t="shared" si="104"/>
        <v>-</v>
      </c>
      <c r="AK250" s="472" t="str">
        <f t="shared" si="105"/>
        <v>-</v>
      </c>
      <c r="AL250" s="472">
        <f>'приложение 1.1 '!X252</f>
        <v>0</v>
      </c>
      <c r="AM250" s="472">
        <f>'приложение 1.1 '!Y252</f>
        <v>0.59399999999999997</v>
      </c>
      <c r="AN250" s="472">
        <f>'приложение 1.1 '!Z252</f>
        <v>0</v>
      </c>
      <c r="AO250" s="472">
        <f>'приложение 1.1 '!AA252</f>
        <v>0</v>
      </c>
      <c r="AP250" s="472"/>
      <c r="AQ250" s="472"/>
      <c r="AR250" s="472"/>
      <c r="AS250" s="472"/>
      <c r="AT250" s="472">
        <f>'приложение 1.1 '!W252</f>
        <v>0</v>
      </c>
      <c r="AU250" s="472">
        <f t="shared" si="106"/>
        <v>0.59399999999999997</v>
      </c>
    </row>
    <row r="251" spans="1:47" s="53" customFormat="1">
      <c r="A251" s="369" t="str">
        <f>'приложение 1.1 '!A253</f>
        <v>1.1.5.62</v>
      </c>
      <c r="B251" s="431" t="str">
        <f>'приложение 1.1 '!B253</f>
        <v>Реконструкция КЛ - 0,4 кВ ТП - 341 Мира -35/1</v>
      </c>
      <c r="C251" s="447" t="str">
        <f>IF('приложение 1.1 '!G253=2018,'приложение 1.1 '!E253,"-")</f>
        <v>-</v>
      </c>
      <c r="D251" s="447" t="str">
        <f>IF('приложение 1.1 '!G253=2018,'приложение 1.1 '!D253,"-")</f>
        <v>-</v>
      </c>
      <c r="E251" s="447" t="str">
        <f>IF('приложение 1.1 '!G253=2019,'приложение 1.1 '!E253,"-")</f>
        <v>-</v>
      </c>
      <c r="F251" s="447" t="str">
        <f>IF('приложение 1.1 '!G253=2019,'приложение 1.1 '!D253,"-")</f>
        <v>-</v>
      </c>
      <c r="G251" s="447">
        <f>IF('приложение 1.1 '!G253=2020,'приложение 1.1 '!E253,"-")</f>
        <v>0</v>
      </c>
      <c r="H251" s="447">
        <f>IF('приложение 1.1 '!G253=2020,'приложение 1.1 '!D253,"-")</f>
        <v>0.33</v>
      </c>
      <c r="I251" s="447" t="str">
        <f>IF('приложение 1.1 '!G253=2021,'приложение 1.1 '!E253,"-")</f>
        <v>-</v>
      </c>
      <c r="J251" s="447" t="str">
        <f>IF('приложение 1.1 '!G253=2021,'приложение 1.1 '!D253,"-")</f>
        <v>-</v>
      </c>
      <c r="K251" s="447" t="str">
        <f>IF('приложение 1.1 '!G253=2022,'приложение 1.1 '!E253,"-")</f>
        <v>-</v>
      </c>
      <c r="L251" s="447" t="str">
        <f>IF('приложение 1.1 '!G253=2022,'приложение 1.1 '!D253,"-")</f>
        <v>-</v>
      </c>
      <c r="M251" s="447">
        <f t="shared" si="82"/>
        <v>0</v>
      </c>
      <c r="N251" s="447">
        <f t="shared" si="83"/>
        <v>0.33</v>
      </c>
      <c r="O251" s="447" t="str">
        <f t="shared" si="84"/>
        <v>-</v>
      </c>
      <c r="P251" s="447" t="str">
        <f t="shared" si="85"/>
        <v>-</v>
      </c>
      <c r="Q251" s="447" t="str">
        <f t="shared" si="86"/>
        <v>-</v>
      </c>
      <c r="R251" s="447" t="str">
        <f t="shared" si="87"/>
        <v>-</v>
      </c>
      <c r="S251" s="447">
        <f t="shared" si="88"/>
        <v>0</v>
      </c>
      <c r="T251" s="447">
        <f t="shared" si="89"/>
        <v>0.33</v>
      </c>
      <c r="U251" s="447" t="str">
        <f t="shared" si="90"/>
        <v>-</v>
      </c>
      <c r="V251" s="447" t="str">
        <f t="shared" si="91"/>
        <v>-</v>
      </c>
      <c r="W251" s="447" t="str">
        <f t="shared" si="92"/>
        <v>-</v>
      </c>
      <c r="X251" s="447" t="str">
        <f t="shared" si="93"/>
        <v>-</v>
      </c>
      <c r="Y251" s="447">
        <f t="shared" si="94"/>
        <v>0</v>
      </c>
      <c r="Z251" s="464">
        <f t="shared" si="95"/>
        <v>0.33</v>
      </c>
      <c r="AA251" s="472">
        <f>'приложение 1.1 '!H253</f>
        <v>0.59399999999999997</v>
      </c>
      <c r="AB251" s="472" t="str">
        <f t="shared" si="96"/>
        <v>0</v>
      </c>
      <c r="AC251" s="472" t="str">
        <f t="shared" si="97"/>
        <v>0</v>
      </c>
      <c r="AD251" s="472" t="str">
        <f t="shared" si="98"/>
        <v>0</v>
      </c>
      <c r="AE251" s="472" t="str">
        <f t="shared" si="99"/>
        <v>0</v>
      </c>
      <c r="AF251" s="472" t="str">
        <f t="shared" si="100"/>
        <v>0</v>
      </c>
      <c r="AG251" s="472" t="str">
        <f t="shared" si="101"/>
        <v>0</v>
      </c>
      <c r="AH251" s="472" t="str">
        <f t="shared" si="102"/>
        <v>0</v>
      </c>
      <c r="AI251" s="472" t="str">
        <f t="shared" si="103"/>
        <v>0</v>
      </c>
      <c r="AJ251" s="472" t="str">
        <f t="shared" si="104"/>
        <v>-</v>
      </c>
      <c r="AK251" s="472" t="str">
        <f t="shared" si="105"/>
        <v>-</v>
      </c>
      <c r="AL251" s="472">
        <f>'приложение 1.1 '!X253</f>
        <v>0</v>
      </c>
      <c r="AM251" s="472">
        <f>'приложение 1.1 '!Y253</f>
        <v>0.59399999999999997</v>
      </c>
      <c r="AN251" s="472">
        <f>'приложение 1.1 '!Z253</f>
        <v>0</v>
      </c>
      <c r="AO251" s="472">
        <f>'приложение 1.1 '!AA253</f>
        <v>0</v>
      </c>
      <c r="AP251" s="472"/>
      <c r="AQ251" s="472"/>
      <c r="AR251" s="472"/>
      <c r="AS251" s="472"/>
      <c r="AT251" s="472">
        <f>'приложение 1.1 '!W253</f>
        <v>0</v>
      </c>
      <c r="AU251" s="472">
        <f t="shared" si="106"/>
        <v>0.59399999999999997</v>
      </c>
    </row>
    <row r="252" spans="1:47" s="53" customFormat="1">
      <c r="A252" s="369" t="str">
        <f>'приложение 1.1 '!A254</f>
        <v>1.1.5.63</v>
      </c>
      <c r="B252" s="431" t="str">
        <f>'приложение 1.1 '!B254</f>
        <v>Реконструкция КЛ - 0,4 кВ ТП - 342 Мира -37/1</v>
      </c>
      <c r="C252" s="447" t="str">
        <f>IF('приложение 1.1 '!G254=2018,'приложение 1.1 '!E254,"-")</f>
        <v>-</v>
      </c>
      <c r="D252" s="447" t="str">
        <f>IF('приложение 1.1 '!G254=2018,'приложение 1.1 '!D254,"-")</f>
        <v>-</v>
      </c>
      <c r="E252" s="447" t="str">
        <f>IF('приложение 1.1 '!G254=2019,'приложение 1.1 '!E254,"-")</f>
        <v>-</v>
      </c>
      <c r="F252" s="447" t="str">
        <f>IF('приложение 1.1 '!G254=2019,'приложение 1.1 '!D254,"-")</f>
        <v>-</v>
      </c>
      <c r="G252" s="447">
        <f>IF('приложение 1.1 '!G254=2020,'приложение 1.1 '!E254,"-")</f>
        <v>0</v>
      </c>
      <c r="H252" s="447">
        <f>IF('приложение 1.1 '!G254=2020,'приложение 1.1 '!D254,"-")</f>
        <v>0.24</v>
      </c>
      <c r="I252" s="447" t="str">
        <f>IF('приложение 1.1 '!G254=2021,'приложение 1.1 '!E254,"-")</f>
        <v>-</v>
      </c>
      <c r="J252" s="447" t="str">
        <f>IF('приложение 1.1 '!G254=2021,'приложение 1.1 '!D254,"-")</f>
        <v>-</v>
      </c>
      <c r="K252" s="447" t="str">
        <f>IF('приложение 1.1 '!G254=2022,'приложение 1.1 '!E254,"-")</f>
        <v>-</v>
      </c>
      <c r="L252" s="447" t="str">
        <f>IF('приложение 1.1 '!G254=2022,'приложение 1.1 '!D254,"-")</f>
        <v>-</v>
      </c>
      <c r="M252" s="447">
        <f t="shared" si="82"/>
        <v>0</v>
      </c>
      <c r="N252" s="447">
        <f t="shared" si="83"/>
        <v>0.24</v>
      </c>
      <c r="O252" s="447" t="str">
        <f t="shared" si="84"/>
        <v>-</v>
      </c>
      <c r="P252" s="447" t="str">
        <f t="shared" si="85"/>
        <v>-</v>
      </c>
      <c r="Q252" s="447" t="str">
        <f t="shared" si="86"/>
        <v>-</v>
      </c>
      <c r="R252" s="447" t="str">
        <f t="shared" si="87"/>
        <v>-</v>
      </c>
      <c r="S252" s="447">
        <f t="shared" si="88"/>
        <v>0</v>
      </c>
      <c r="T252" s="447">
        <f t="shared" si="89"/>
        <v>0.24</v>
      </c>
      <c r="U252" s="447" t="str">
        <f t="shared" si="90"/>
        <v>-</v>
      </c>
      <c r="V252" s="447" t="str">
        <f t="shared" si="91"/>
        <v>-</v>
      </c>
      <c r="W252" s="447" t="str">
        <f t="shared" si="92"/>
        <v>-</v>
      </c>
      <c r="X252" s="447" t="str">
        <f t="shared" si="93"/>
        <v>-</v>
      </c>
      <c r="Y252" s="447">
        <f t="shared" si="94"/>
        <v>0</v>
      </c>
      <c r="Z252" s="464">
        <f t="shared" si="95"/>
        <v>0.24</v>
      </c>
      <c r="AA252" s="472">
        <f>'приложение 1.1 '!H254</f>
        <v>0.432</v>
      </c>
      <c r="AB252" s="472" t="str">
        <f t="shared" si="96"/>
        <v>0</v>
      </c>
      <c r="AC252" s="472" t="str">
        <f t="shared" si="97"/>
        <v>0</v>
      </c>
      <c r="AD252" s="472" t="str">
        <f t="shared" si="98"/>
        <v>0</v>
      </c>
      <c r="AE252" s="472" t="str">
        <f t="shared" si="99"/>
        <v>0</v>
      </c>
      <c r="AF252" s="472" t="str">
        <f t="shared" si="100"/>
        <v>0</v>
      </c>
      <c r="AG252" s="472" t="str">
        <f t="shared" si="101"/>
        <v>0</v>
      </c>
      <c r="AH252" s="472" t="str">
        <f t="shared" si="102"/>
        <v>0</v>
      </c>
      <c r="AI252" s="472" t="str">
        <f t="shared" si="103"/>
        <v>0</v>
      </c>
      <c r="AJ252" s="472" t="str">
        <f t="shared" si="104"/>
        <v>-</v>
      </c>
      <c r="AK252" s="472" t="str">
        <f t="shared" si="105"/>
        <v>-</v>
      </c>
      <c r="AL252" s="472">
        <f>'приложение 1.1 '!X254</f>
        <v>0</v>
      </c>
      <c r="AM252" s="472">
        <f>'приложение 1.1 '!Y254</f>
        <v>0.432</v>
      </c>
      <c r="AN252" s="472">
        <f>'приложение 1.1 '!Z254</f>
        <v>0</v>
      </c>
      <c r="AO252" s="472">
        <f>'приложение 1.1 '!AA254</f>
        <v>0</v>
      </c>
      <c r="AP252" s="472"/>
      <c r="AQ252" s="472"/>
      <c r="AR252" s="472"/>
      <c r="AS252" s="472"/>
      <c r="AT252" s="472">
        <f>'приложение 1.1 '!W254</f>
        <v>0</v>
      </c>
      <c r="AU252" s="472">
        <f t="shared" si="106"/>
        <v>0.432</v>
      </c>
    </row>
    <row r="253" spans="1:47" s="53" customFormat="1">
      <c r="A253" s="369" t="str">
        <f>'приложение 1.1 '!A255</f>
        <v>1.1.5.64</v>
      </c>
      <c r="B253" s="431" t="str">
        <f>'приложение 1.1 '!B255</f>
        <v>Реконструкция КЛ - 0,4 кВ ТП - 342 Мира -37/2</v>
      </c>
      <c r="C253" s="447" t="str">
        <f>IF('приложение 1.1 '!G255=2018,'приложение 1.1 '!E255,"-")</f>
        <v>-</v>
      </c>
      <c r="D253" s="447" t="str">
        <f>IF('приложение 1.1 '!G255=2018,'приложение 1.1 '!D255,"-")</f>
        <v>-</v>
      </c>
      <c r="E253" s="447" t="str">
        <f>IF('приложение 1.1 '!G255=2019,'приложение 1.1 '!E255,"-")</f>
        <v>-</v>
      </c>
      <c r="F253" s="447" t="str">
        <f>IF('приложение 1.1 '!G255=2019,'приложение 1.1 '!D255,"-")</f>
        <v>-</v>
      </c>
      <c r="G253" s="447">
        <f>IF('приложение 1.1 '!G255=2020,'приложение 1.1 '!E255,"-")</f>
        <v>0</v>
      </c>
      <c r="H253" s="447">
        <f>IF('приложение 1.1 '!G255=2020,'приложение 1.1 '!D255,"-")</f>
        <v>0.16</v>
      </c>
      <c r="I253" s="447" t="str">
        <f>IF('приложение 1.1 '!G255=2021,'приложение 1.1 '!E255,"-")</f>
        <v>-</v>
      </c>
      <c r="J253" s="447" t="str">
        <f>IF('приложение 1.1 '!G255=2021,'приложение 1.1 '!D255,"-")</f>
        <v>-</v>
      </c>
      <c r="K253" s="447" t="str">
        <f>IF('приложение 1.1 '!G255=2022,'приложение 1.1 '!E255,"-")</f>
        <v>-</v>
      </c>
      <c r="L253" s="447" t="str">
        <f>IF('приложение 1.1 '!G255=2022,'приложение 1.1 '!D255,"-")</f>
        <v>-</v>
      </c>
      <c r="M253" s="447">
        <f t="shared" si="82"/>
        <v>0</v>
      </c>
      <c r="N253" s="447">
        <f t="shared" si="83"/>
        <v>0.16</v>
      </c>
      <c r="O253" s="447" t="str">
        <f t="shared" si="84"/>
        <v>-</v>
      </c>
      <c r="P253" s="447" t="str">
        <f t="shared" si="85"/>
        <v>-</v>
      </c>
      <c r="Q253" s="447" t="str">
        <f t="shared" si="86"/>
        <v>-</v>
      </c>
      <c r="R253" s="447" t="str">
        <f t="shared" si="87"/>
        <v>-</v>
      </c>
      <c r="S253" s="447">
        <f t="shared" si="88"/>
        <v>0</v>
      </c>
      <c r="T253" s="447">
        <f t="shared" si="89"/>
        <v>0.16</v>
      </c>
      <c r="U253" s="447" t="str">
        <f t="shared" si="90"/>
        <v>-</v>
      </c>
      <c r="V253" s="447" t="str">
        <f t="shared" si="91"/>
        <v>-</v>
      </c>
      <c r="W253" s="447" t="str">
        <f t="shared" si="92"/>
        <v>-</v>
      </c>
      <c r="X253" s="447" t="str">
        <f t="shared" si="93"/>
        <v>-</v>
      </c>
      <c r="Y253" s="447">
        <f t="shared" si="94"/>
        <v>0</v>
      </c>
      <c r="Z253" s="464">
        <f t="shared" si="95"/>
        <v>0.16</v>
      </c>
      <c r="AA253" s="472">
        <f>'приложение 1.1 '!H255</f>
        <v>0.28799999999999998</v>
      </c>
      <c r="AB253" s="472" t="str">
        <f t="shared" si="96"/>
        <v>0</v>
      </c>
      <c r="AC253" s="472" t="str">
        <f t="shared" si="97"/>
        <v>0</v>
      </c>
      <c r="AD253" s="472" t="str">
        <f t="shared" si="98"/>
        <v>0</v>
      </c>
      <c r="AE253" s="472" t="str">
        <f t="shared" si="99"/>
        <v>0</v>
      </c>
      <c r="AF253" s="472" t="str">
        <f t="shared" si="100"/>
        <v>0</v>
      </c>
      <c r="AG253" s="472" t="str">
        <f t="shared" si="101"/>
        <v>0</v>
      </c>
      <c r="AH253" s="472" t="str">
        <f t="shared" si="102"/>
        <v>0</v>
      </c>
      <c r="AI253" s="472" t="str">
        <f t="shared" si="103"/>
        <v>0</v>
      </c>
      <c r="AJ253" s="472" t="str">
        <f t="shared" si="104"/>
        <v>-</v>
      </c>
      <c r="AK253" s="472" t="str">
        <f t="shared" si="105"/>
        <v>-</v>
      </c>
      <c r="AL253" s="472">
        <f>'приложение 1.1 '!X255</f>
        <v>0</v>
      </c>
      <c r="AM253" s="472">
        <f>'приложение 1.1 '!Y255</f>
        <v>0.28799999999999998</v>
      </c>
      <c r="AN253" s="472">
        <f>'приложение 1.1 '!Z255</f>
        <v>0</v>
      </c>
      <c r="AO253" s="472">
        <f>'приложение 1.1 '!AA255</f>
        <v>0</v>
      </c>
      <c r="AP253" s="472"/>
      <c r="AQ253" s="472"/>
      <c r="AR253" s="472"/>
      <c r="AS253" s="472"/>
      <c r="AT253" s="472">
        <f>'приложение 1.1 '!W255</f>
        <v>0</v>
      </c>
      <c r="AU253" s="472">
        <f t="shared" si="106"/>
        <v>0.28799999999999998</v>
      </c>
    </row>
    <row r="254" spans="1:47" s="53" customFormat="1">
      <c r="A254" s="369" t="str">
        <f>'приложение 1.1 '!A256</f>
        <v>1.1.5.65</v>
      </c>
      <c r="B254" s="431" t="str">
        <f>'приложение 1.1 '!B256</f>
        <v>Реконструкция КЛ - 0,4 кВ ТП - 342 Пушкина 1</v>
      </c>
      <c r="C254" s="447" t="str">
        <f>IF('приложение 1.1 '!G256=2018,'приложение 1.1 '!E256,"-")</f>
        <v>-</v>
      </c>
      <c r="D254" s="447" t="str">
        <f>IF('приложение 1.1 '!G256=2018,'приложение 1.1 '!D256,"-")</f>
        <v>-</v>
      </c>
      <c r="E254" s="447" t="str">
        <f>IF('приложение 1.1 '!G256=2019,'приложение 1.1 '!E256,"-")</f>
        <v>-</v>
      </c>
      <c r="F254" s="447" t="str">
        <f>IF('приложение 1.1 '!G256=2019,'приложение 1.1 '!D256,"-")</f>
        <v>-</v>
      </c>
      <c r="G254" s="447">
        <f>IF('приложение 1.1 '!G256=2020,'приложение 1.1 '!E256,"-")</f>
        <v>0</v>
      </c>
      <c r="H254" s="447">
        <f>IF('приложение 1.1 '!G256=2020,'приложение 1.1 '!D256,"-")</f>
        <v>0.3</v>
      </c>
      <c r="I254" s="447" t="str">
        <f>IF('приложение 1.1 '!G256=2021,'приложение 1.1 '!E256,"-")</f>
        <v>-</v>
      </c>
      <c r="J254" s="447" t="str">
        <f>IF('приложение 1.1 '!G256=2021,'приложение 1.1 '!D256,"-")</f>
        <v>-</v>
      </c>
      <c r="K254" s="447" t="str">
        <f>IF('приложение 1.1 '!G256=2022,'приложение 1.1 '!E256,"-")</f>
        <v>-</v>
      </c>
      <c r="L254" s="447" t="str">
        <f>IF('приложение 1.1 '!G256=2022,'приложение 1.1 '!D256,"-")</f>
        <v>-</v>
      </c>
      <c r="M254" s="447">
        <f t="shared" si="82"/>
        <v>0</v>
      </c>
      <c r="N254" s="447">
        <f t="shared" si="83"/>
        <v>0.3</v>
      </c>
      <c r="O254" s="447" t="str">
        <f t="shared" si="84"/>
        <v>-</v>
      </c>
      <c r="P254" s="447" t="str">
        <f t="shared" si="85"/>
        <v>-</v>
      </c>
      <c r="Q254" s="447" t="str">
        <f t="shared" si="86"/>
        <v>-</v>
      </c>
      <c r="R254" s="447" t="str">
        <f t="shared" si="87"/>
        <v>-</v>
      </c>
      <c r="S254" s="447">
        <f t="shared" si="88"/>
        <v>0</v>
      </c>
      <c r="T254" s="447">
        <f t="shared" si="89"/>
        <v>0.3</v>
      </c>
      <c r="U254" s="447" t="str">
        <f t="shared" si="90"/>
        <v>-</v>
      </c>
      <c r="V254" s="447" t="str">
        <f t="shared" si="91"/>
        <v>-</v>
      </c>
      <c r="W254" s="447" t="str">
        <f t="shared" si="92"/>
        <v>-</v>
      </c>
      <c r="X254" s="447" t="str">
        <f t="shared" si="93"/>
        <v>-</v>
      </c>
      <c r="Y254" s="447">
        <f t="shared" si="94"/>
        <v>0</v>
      </c>
      <c r="Z254" s="464">
        <f t="shared" si="95"/>
        <v>0.3</v>
      </c>
      <c r="AA254" s="472">
        <f>'приложение 1.1 '!H256</f>
        <v>0.54</v>
      </c>
      <c r="AB254" s="472" t="str">
        <f t="shared" si="96"/>
        <v>0</v>
      </c>
      <c r="AC254" s="472" t="str">
        <f t="shared" si="97"/>
        <v>0</v>
      </c>
      <c r="AD254" s="472" t="str">
        <f t="shared" si="98"/>
        <v>0</v>
      </c>
      <c r="AE254" s="472" t="str">
        <f t="shared" si="99"/>
        <v>0</v>
      </c>
      <c r="AF254" s="472" t="str">
        <f t="shared" si="100"/>
        <v>0</v>
      </c>
      <c r="AG254" s="472" t="str">
        <f t="shared" si="101"/>
        <v>0</v>
      </c>
      <c r="AH254" s="472" t="str">
        <f t="shared" si="102"/>
        <v>0</v>
      </c>
      <c r="AI254" s="472" t="str">
        <f t="shared" si="103"/>
        <v>0</v>
      </c>
      <c r="AJ254" s="472" t="str">
        <f t="shared" si="104"/>
        <v>-</v>
      </c>
      <c r="AK254" s="472" t="str">
        <f t="shared" si="105"/>
        <v>-</v>
      </c>
      <c r="AL254" s="472">
        <f>'приложение 1.1 '!X256</f>
        <v>0</v>
      </c>
      <c r="AM254" s="472">
        <f>'приложение 1.1 '!Y256</f>
        <v>0.54</v>
      </c>
      <c r="AN254" s="472">
        <f>'приложение 1.1 '!Z256</f>
        <v>0</v>
      </c>
      <c r="AO254" s="472">
        <f>'приложение 1.1 '!AA256</f>
        <v>0</v>
      </c>
      <c r="AP254" s="472"/>
      <c r="AQ254" s="472"/>
      <c r="AR254" s="472"/>
      <c r="AS254" s="472"/>
      <c r="AT254" s="472">
        <f>'приложение 1.1 '!W256</f>
        <v>0</v>
      </c>
      <c r="AU254" s="472">
        <f t="shared" si="106"/>
        <v>0.54</v>
      </c>
    </row>
    <row r="255" spans="1:47" s="53" customFormat="1" ht="31.5">
      <c r="A255" s="369" t="str">
        <f>'приложение 1.1 '!A257</f>
        <v>1.1.5.66</v>
      </c>
      <c r="B255" s="431" t="str">
        <f>'приложение 1.1 '!B257</f>
        <v>Реконструкция КЛ-0,4 кВ РП-103 - д/с Солнышко</v>
      </c>
      <c r="C255" s="447" t="str">
        <f>IF('приложение 1.1 '!G257=2018,'приложение 1.1 '!E257,"-")</f>
        <v>-</v>
      </c>
      <c r="D255" s="447" t="str">
        <f>IF('приложение 1.1 '!G257=2018,'приложение 1.1 '!D257,"-")</f>
        <v>-</v>
      </c>
      <c r="E255" s="447" t="str">
        <f>IF('приложение 1.1 '!G257=2019,'приложение 1.1 '!E257,"-")</f>
        <v>-</v>
      </c>
      <c r="F255" s="447" t="str">
        <f>IF('приложение 1.1 '!G257=2019,'приложение 1.1 '!D257,"-")</f>
        <v>-</v>
      </c>
      <c r="G255" s="447">
        <f>IF('приложение 1.1 '!G257=2020,'приложение 1.1 '!E257,"-")</f>
        <v>0</v>
      </c>
      <c r="H255" s="447">
        <f>IF('приложение 1.1 '!G257=2020,'приложение 1.1 '!D257,"-")</f>
        <v>0.3</v>
      </c>
      <c r="I255" s="447" t="str">
        <f>IF('приложение 1.1 '!G257=2021,'приложение 1.1 '!E257,"-")</f>
        <v>-</v>
      </c>
      <c r="J255" s="447" t="str">
        <f>IF('приложение 1.1 '!G257=2021,'приложение 1.1 '!D257,"-")</f>
        <v>-</v>
      </c>
      <c r="K255" s="447" t="str">
        <f>IF('приложение 1.1 '!G257=2022,'приложение 1.1 '!E257,"-")</f>
        <v>-</v>
      </c>
      <c r="L255" s="447" t="str">
        <f>IF('приложение 1.1 '!G257=2022,'приложение 1.1 '!D257,"-")</f>
        <v>-</v>
      </c>
      <c r="M255" s="447">
        <f t="shared" si="82"/>
        <v>0</v>
      </c>
      <c r="N255" s="447">
        <f t="shared" si="83"/>
        <v>0.3</v>
      </c>
      <c r="O255" s="447" t="str">
        <f t="shared" si="84"/>
        <v>-</v>
      </c>
      <c r="P255" s="447" t="str">
        <f t="shared" si="85"/>
        <v>-</v>
      </c>
      <c r="Q255" s="447" t="str">
        <f t="shared" si="86"/>
        <v>-</v>
      </c>
      <c r="R255" s="447" t="str">
        <f t="shared" si="87"/>
        <v>-</v>
      </c>
      <c r="S255" s="447">
        <f t="shared" si="88"/>
        <v>0</v>
      </c>
      <c r="T255" s="447">
        <f t="shared" si="89"/>
        <v>0.3</v>
      </c>
      <c r="U255" s="447" t="str">
        <f t="shared" si="90"/>
        <v>-</v>
      </c>
      <c r="V255" s="447" t="str">
        <f t="shared" si="91"/>
        <v>-</v>
      </c>
      <c r="W255" s="447" t="str">
        <f t="shared" si="92"/>
        <v>-</v>
      </c>
      <c r="X255" s="447" t="str">
        <f t="shared" si="93"/>
        <v>-</v>
      </c>
      <c r="Y255" s="447">
        <f t="shared" si="94"/>
        <v>0</v>
      </c>
      <c r="Z255" s="464">
        <f t="shared" si="95"/>
        <v>0.3</v>
      </c>
      <c r="AA255" s="472">
        <f>'приложение 1.1 '!H257</f>
        <v>0.54</v>
      </c>
      <c r="AB255" s="472" t="str">
        <f t="shared" si="96"/>
        <v>0</v>
      </c>
      <c r="AC255" s="472" t="str">
        <f t="shared" si="97"/>
        <v>0</v>
      </c>
      <c r="AD255" s="472" t="str">
        <f t="shared" si="98"/>
        <v>0</v>
      </c>
      <c r="AE255" s="472" t="str">
        <f t="shared" si="99"/>
        <v>0</v>
      </c>
      <c r="AF255" s="472" t="str">
        <f t="shared" si="100"/>
        <v>0</v>
      </c>
      <c r="AG255" s="472" t="str">
        <f t="shared" si="101"/>
        <v>0</v>
      </c>
      <c r="AH255" s="472" t="str">
        <f t="shared" si="102"/>
        <v>0</v>
      </c>
      <c r="AI255" s="472" t="str">
        <f t="shared" si="103"/>
        <v>0</v>
      </c>
      <c r="AJ255" s="472" t="str">
        <f t="shared" si="104"/>
        <v>-</v>
      </c>
      <c r="AK255" s="472" t="str">
        <f t="shared" si="105"/>
        <v>-</v>
      </c>
      <c r="AL255" s="472">
        <f>'приложение 1.1 '!X257</f>
        <v>0</v>
      </c>
      <c r="AM255" s="472">
        <f>'приложение 1.1 '!Y257</f>
        <v>0.54</v>
      </c>
      <c r="AN255" s="472">
        <f>'приложение 1.1 '!Z257</f>
        <v>0</v>
      </c>
      <c r="AO255" s="472">
        <f>'приложение 1.1 '!AA257</f>
        <v>0</v>
      </c>
      <c r="AP255" s="472"/>
      <c r="AQ255" s="472"/>
      <c r="AR255" s="472"/>
      <c r="AS255" s="472"/>
      <c r="AT255" s="472">
        <f>'приложение 1.1 '!W257</f>
        <v>0</v>
      </c>
      <c r="AU255" s="472">
        <f t="shared" si="106"/>
        <v>0.54</v>
      </c>
    </row>
    <row r="256" spans="1:47" s="53" customFormat="1" ht="31.5">
      <c r="A256" s="369" t="str">
        <f>'приложение 1.1 '!A258</f>
        <v>1.1.5.67</v>
      </c>
      <c r="B256" s="431" t="str">
        <f>'приложение 1.1 '!B258</f>
        <v>Реконструкция КЛ-0,4 кВ РП-103 - ул. Дзержинского, 14В</v>
      </c>
      <c r="C256" s="447" t="str">
        <f>IF('приложение 1.1 '!G258=2018,'приложение 1.1 '!E258,"-")</f>
        <v>-</v>
      </c>
      <c r="D256" s="447" t="str">
        <f>IF('приложение 1.1 '!G258=2018,'приложение 1.1 '!D258,"-")</f>
        <v>-</v>
      </c>
      <c r="E256" s="447" t="str">
        <f>IF('приложение 1.1 '!G258=2019,'приложение 1.1 '!E258,"-")</f>
        <v>-</v>
      </c>
      <c r="F256" s="447" t="str">
        <f>IF('приложение 1.1 '!G258=2019,'приложение 1.1 '!D258,"-")</f>
        <v>-</v>
      </c>
      <c r="G256" s="447">
        <f>IF('приложение 1.1 '!G258=2020,'приложение 1.1 '!E258,"-")</f>
        <v>0</v>
      </c>
      <c r="H256" s="447">
        <f>IF('приложение 1.1 '!G258=2020,'приложение 1.1 '!D258,"-")</f>
        <v>0.44800000000000001</v>
      </c>
      <c r="I256" s="447" t="str">
        <f>IF('приложение 1.1 '!G258=2021,'приложение 1.1 '!E258,"-")</f>
        <v>-</v>
      </c>
      <c r="J256" s="447" t="str">
        <f>IF('приложение 1.1 '!G258=2021,'приложение 1.1 '!D258,"-")</f>
        <v>-</v>
      </c>
      <c r="K256" s="447" t="str">
        <f>IF('приложение 1.1 '!G258=2022,'приложение 1.1 '!E258,"-")</f>
        <v>-</v>
      </c>
      <c r="L256" s="447" t="str">
        <f>IF('приложение 1.1 '!G258=2022,'приложение 1.1 '!D258,"-")</f>
        <v>-</v>
      </c>
      <c r="M256" s="447">
        <f t="shared" si="82"/>
        <v>0</v>
      </c>
      <c r="N256" s="447">
        <f t="shared" si="83"/>
        <v>0.44800000000000001</v>
      </c>
      <c r="O256" s="447" t="str">
        <f t="shared" si="84"/>
        <v>-</v>
      </c>
      <c r="P256" s="447" t="str">
        <f t="shared" si="85"/>
        <v>-</v>
      </c>
      <c r="Q256" s="447" t="str">
        <f t="shared" si="86"/>
        <v>-</v>
      </c>
      <c r="R256" s="447" t="str">
        <f t="shared" si="87"/>
        <v>-</v>
      </c>
      <c r="S256" s="447">
        <f t="shared" si="88"/>
        <v>0</v>
      </c>
      <c r="T256" s="447">
        <f t="shared" si="89"/>
        <v>0.44800000000000001</v>
      </c>
      <c r="U256" s="447" t="str">
        <f t="shared" si="90"/>
        <v>-</v>
      </c>
      <c r="V256" s="447" t="str">
        <f t="shared" si="91"/>
        <v>-</v>
      </c>
      <c r="W256" s="447" t="str">
        <f t="shared" si="92"/>
        <v>-</v>
      </c>
      <c r="X256" s="447" t="str">
        <f t="shared" si="93"/>
        <v>-</v>
      </c>
      <c r="Y256" s="447">
        <f t="shared" si="94"/>
        <v>0</v>
      </c>
      <c r="Z256" s="464">
        <f t="shared" si="95"/>
        <v>0.44800000000000001</v>
      </c>
      <c r="AA256" s="472">
        <f>'приложение 1.1 '!H258</f>
        <v>0.80640000000000001</v>
      </c>
      <c r="AB256" s="472" t="str">
        <f t="shared" si="96"/>
        <v>0</v>
      </c>
      <c r="AC256" s="472" t="str">
        <f t="shared" si="97"/>
        <v>0</v>
      </c>
      <c r="AD256" s="472" t="str">
        <f t="shared" si="98"/>
        <v>0</v>
      </c>
      <c r="AE256" s="472" t="str">
        <f t="shared" si="99"/>
        <v>0</v>
      </c>
      <c r="AF256" s="472" t="str">
        <f t="shared" si="100"/>
        <v>0</v>
      </c>
      <c r="AG256" s="472" t="str">
        <f t="shared" si="101"/>
        <v>0</v>
      </c>
      <c r="AH256" s="472" t="str">
        <f t="shared" si="102"/>
        <v>0</v>
      </c>
      <c r="AI256" s="472" t="str">
        <f t="shared" si="103"/>
        <v>0</v>
      </c>
      <c r="AJ256" s="472" t="str">
        <f t="shared" si="104"/>
        <v>-</v>
      </c>
      <c r="AK256" s="472" t="str">
        <f t="shared" si="105"/>
        <v>-</v>
      </c>
      <c r="AL256" s="472">
        <f>'приложение 1.1 '!X258</f>
        <v>0</v>
      </c>
      <c r="AM256" s="472">
        <f>'приложение 1.1 '!Y258</f>
        <v>0.80640000000000001</v>
      </c>
      <c r="AN256" s="472">
        <f>'приложение 1.1 '!Z258</f>
        <v>0</v>
      </c>
      <c r="AO256" s="472">
        <f>'приложение 1.1 '!AA258</f>
        <v>0</v>
      </c>
      <c r="AP256" s="472"/>
      <c r="AQ256" s="472"/>
      <c r="AR256" s="472"/>
      <c r="AS256" s="472"/>
      <c r="AT256" s="472">
        <f>'приложение 1.1 '!W258</f>
        <v>0</v>
      </c>
      <c r="AU256" s="472">
        <f t="shared" si="106"/>
        <v>0.80640000000000001</v>
      </c>
    </row>
    <row r="257" spans="1:47" s="53" customFormat="1" ht="31.5">
      <c r="A257" s="369" t="str">
        <f>'приложение 1.1 '!A259</f>
        <v>1.1.5.68</v>
      </c>
      <c r="B257" s="431" t="str">
        <f>'приложение 1.1 '!B259</f>
        <v>Реконструкция КЛ-0,4 кВ РП-114 - ул. Гагарина, 26</v>
      </c>
      <c r="C257" s="447" t="str">
        <f>IF('приложение 1.1 '!G259=2018,'приложение 1.1 '!E259,"-")</f>
        <v>-</v>
      </c>
      <c r="D257" s="447" t="str">
        <f>IF('приложение 1.1 '!G259=2018,'приложение 1.1 '!D259,"-")</f>
        <v>-</v>
      </c>
      <c r="E257" s="447" t="str">
        <f>IF('приложение 1.1 '!G259=2019,'приложение 1.1 '!E259,"-")</f>
        <v>-</v>
      </c>
      <c r="F257" s="447" t="str">
        <f>IF('приложение 1.1 '!G259=2019,'приложение 1.1 '!D259,"-")</f>
        <v>-</v>
      </c>
      <c r="G257" s="447">
        <f>IF('приложение 1.1 '!G259=2020,'приложение 1.1 '!E259,"-")</f>
        <v>0</v>
      </c>
      <c r="H257" s="447">
        <f>IF('приложение 1.1 '!G259=2020,'приложение 1.1 '!D259,"-")</f>
        <v>0.16</v>
      </c>
      <c r="I257" s="447" t="str">
        <f>IF('приложение 1.1 '!G259=2021,'приложение 1.1 '!E259,"-")</f>
        <v>-</v>
      </c>
      <c r="J257" s="447" t="str">
        <f>IF('приложение 1.1 '!G259=2021,'приложение 1.1 '!D259,"-")</f>
        <v>-</v>
      </c>
      <c r="K257" s="447" t="str">
        <f>IF('приложение 1.1 '!G259=2022,'приложение 1.1 '!E259,"-")</f>
        <v>-</v>
      </c>
      <c r="L257" s="447" t="str">
        <f>IF('приложение 1.1 '!G259=2022,'приложение 1.1 '!D259,"-")</f>
        <v>-</v>
      </c>
      <c r="M257" s="447">
        <f t="shared" si="82"/>
        <v>0</v>
      </c>
      <c r="N257" s="447">
        <f t="shared" si="83"/>
        <v>0.16</v>
      </c>
      <c r="O257" s="447" t="str">
        <f t="shared" si="84"/>
        <v>-</v>
      </c>
      <c r="P257" s="447" t="str">
        <f t="shared" si="85"/>
        <v>-</v>
      </c>
      <c r="Q257" s="447" t="str">
        <f t="shared" si="86"/>
        <v>-</v>
      </c>
      <c r="R257" s="447" t="str">
        <f t="shared" si="87"/>
        <v>-</v>
      </c>
      <c r="S257" s="447">
        <f t="shared" si="88"/>
        <v>0</v>
      </c>
      <c r="T257" s="447">
        <f t="shared" si="89"/>
        <v>0.16</v>
      </c>
      <c r="U257" s="447" t="str">
        <f t="shared" si="90"/>
        <v>-</v>
      </c>
      <c r="V257" s="447" t="str">
        <f t="shared" si="91"/>
        <v>-</v>
      </c>
      <c r="W257" s="447" t="str">
        <f t="shared" si="92"/>
        <v>-</v>
      </c>
      <c r="X257" s="447" t="str">
        <f t="shared" si="93"/>
        <v>-</v>
      </c>
      <c r="Y257" s="447">
        <f t="shared" si="94"/>
        <v>0</v>
      </c>
      <c r="Z257" s="464">
        <f t="shared" si="95"/>
        <v>0.16</v>
      </c>
      <c r="AA257" s="472">
        <f>'приложение 1.1 '!H259</f>
        <v>0.28799999999999998</v>
      </c>
      <c r="AB257" s="472" t="str">
        <f t="shared" si="96"/>
        <v>0</v>
      </c>
      <c r="AC257" s="472" t="str">
        <f t="shared" si="97"/>
        <v>0</v>
      </c>
      <c r="AD257" s="472" t="str">
        <f t="shared" si="98"/>
        <v>0</v>
      </c>
      <c r="AE257" s="472" t="str">
        <f t="shared" si="99"/>
        <v>0</v>
      </c>
      <c r="AF257" s="472" t="str">
        <f t="shared" si="100"/>
        <v>0</v>
      </c>
      <c r="AG257" s="472" t="str">
        <f t="shared" si="101"/>
        <v>0</v>
      </c>
      <c r="AH257" s="472" t="str">
        <f t="shared" si="102"/>
        <v>0</v>
      </c>
      <c r="AI257" s="472" t="str">
        <f t="shared" si="103"/>
        <v>0</v>
      </c>
      <c r="AJ257" s="472" t="str">
        <f t="shared" si="104"/>
        <v>-</v>
      </c>
      <c r="AK257" s="472" t="str">
        <f t="shared" si="105"/>
        <v>-</v>
      </c>
      <c r="AL257" s="472">
        <f>'приложение 1.1 '!X259</f>
        <v>0</v>
      </c>
      <c r="AM257" s="472">
        <f>'приложение 1.1 '!Y259</f>
        <v>0.28799999999999998</v>
      </c>
      <c r="AN257" s="472">
        <f>'приложение 1.1 '!Z259</f>
        <v>0</v>
      </c>
      <c r="AO257" s="472">
        <f>'приложение 1.1 '!AA259</f>
        <v>0</v>
      </c>
      <c r="AP257" s="472"/>
      <c r="AQ257" s="472"/>
      <c r="AR257" s="472"/>
      <c r="AS257" s="472"/>
      <c r="AT257" s="472">
        <f>'приложение 1.1 '!W259</f>
        <v>0</v>
      </c>
      <c r="AU257" s="472">
        <f t="shared" si="106"/>
        <v>0.28799999999999998</v>
      </c>
    </row>
    <row r="258" spans="1:47" s="53" customFormat="1" ht="31.5">
      <c r="A258" s="369" t="str">
        <f>'приложение 1.1 '!A260</f>
        <v>1.1.5.69</v>
      </c>
      <c r="B258" s="431" t="str">
        <f>'приложение 1.1 '!B260</f>
        <v>Реконструкция КЛ-0,4 кВ РП-114 - ул. Просвещения, 33</v>
      </c>
      <c r="C258" s="447" t="str">
        <f>IF('приложение 1.1 '!G260=2018,'приложение 1.1 '!E260,"-")</f>
        <v>-</v>
      </c>
      <c r="D258" s="447" t="str">
        <f>IF('приложение 1.1 '!G260=2018,'приложение 1.1 '!D260,"-")</f>
        <v>-</v>
      </c>
      <c r="E258" s="447" t="str">
        <f>IF('приложение 1.1 '!G260=2019,'приложение 1.1 '!E260,"-")</f>
        <v>-</v>
      </c>
      <c r="F258" s="447" t="str">
        <f>IF('приложение 1.1 '!G260=2019,'приложение 1.1 '!D260,"-")</f>
        <v>-</v>
      </c>
      <c r="G258" s="447">
        <f>IF('приложение 1.1 '!G260=2020,'приложение 1.1 '!E260,"-")</f>
        <v>0</v>
      </c>
      <c r="H258" s="447">
        <f>IF('приложение 1.1 '!G260=2020,'приложение 1.1 '!D260,"-")</f>
        <v>0.5</v>
      </c>
      <c r="I258" s="447" t="str">
        <f>IF('приложение 1.1 '!G260=2021,'приложение 1.1 '!E260,"-")</f>
        <v>-</v>
      </c>
      <c r="J258" s="447" t="str">
        <f>IF('приложение 1.1 '!G260=2021,'приложение 1.1 '!D260,"-")</f>
        <v>-</v>
      </c>
      <c r="K258" s="447" t="str">
        <f>IF('приложение 1.1 '!G260=2022,'приложение 1.1 '!E260,"-")</f>
        <v>-</v>
      </c>
      <c r="L258" s="447" t="str">
        <f>IF('приложение 1.1 '!G260=2022,'приложение 1.1 '!D260,"-")</f>
        <v>-</v>
      </c>
      <c r="M258" s="447">
        <f t="shared" si="82"/>
        <v>0</v>
      </c>
      <c r="N258" s="447">
        <f t="shared" si="83"/>
        <v>0.5</v>
      </c>
      <c r="O258" s="447" t="str">
        <f t="shared" si="84"/>
        <v>-</v>
      </c>
      <c r="P258" s="447" t="str">
        <f t="shared" si="85"/>
        <v>-</v>
      </c>
      <c r="Q258" s="447" t="str">
        <f t="shared" si="86"/>
        <v>-</v>
      </c>
      <c r="R258" s="447" t="str">
        <f t="shared" si="87"/>
        <v>-</v>
      </c>
      <c r="S258" s="447">
        <f t="shared" si="88"/>
        <v>0</v>
      </c>
      <c r="T258" s="447">
        <f t="shared" si="89"/>
        <v>0.5</v>
      </c>
      <c r="U258" s="447" t="str">
        <f t="shared" si="90"/>
        <v>-</v>
      </c>
      <c r="V258" s="447" t="str">
        <f t="shared" si="91"/>
        <v>-</v>
      </c>
      <c r="W258" s="447" t="str">
        <f t="shared" si="92"/>
        <v>-</v>
      </c>
      <c r="X258" s="447" t="str">
        <f t="shared" si="93"/>
        <v>-</v>
      </c>
      <c r="Y258" s="447">
        <f t="shared" si="94"/>
        <v>0</v>
      </c>
      <c r="Z258" s="464">
        <f t="shared" si="95"/>
        <v>0.5</v>
      </c>
      <c r="AA258" s="472">
        <f>'приложение 1.1 '!H260</f>
        <v>0.9</v>
      </c>
      <c r="AB258" s="472" t="str">
        <f t="shared" si="96"/>
        <v>0</v>
      </c>
      <c r="AC258" s="472" t="str">
        <f t="shared" si="97"/>
        <v>0</v>
      </c>
      <c r="AD258" s="472" t="str">
        <f t="shared" si="98"/>
        <v>0</v>
      </c>
      <c r="AE258" s="472" t="str">
        <f t="shared" si="99"/>
        <v>0</v>
      </c>
      <c r="AF258" s="472" t="str">
        <f t="shared" si="100"/>
        <v>0</v>
      </c>
      <c r="AG258" s="472" t="str">
        <f t="shared" si="101"/>
        <v>0</v>
      </c>
      <c r="AH258" s="472" t="str">
        <f t="shared" si="102"/>
        <v>0</v>
      </c>
      <c r="AI258" s="472" t="str">
        <f t="shared" si="103"/>
        <v>0</v>
      </c>
      <c r="AJ258" s="472" t="str">
        <f t="shared" si="104"/>
        <v>-</v>
      </c>
      <c r="AK258" s="472" t="str">
        <f t="shared" si="105"/>
        <v>-</v>
      </c>
      <c r="AL258" s="472">
        <f>'приложение 1.1 '!X260</f>
        <v>0</v>
      </c>
      <c r="AM258" s="472">
        <f>'приложение 1.1 '!Y260</f>
        <v>0.9</v>
      </c>
      <c r="AN258" s="472">
        <f>'приложение 1.1 '!Z260</f>
        <v>0</v>
      </c>
      <c r="AO258" s="472">
        <f>'приложение 1.1 '!AA260</f>
        <v>0</v>
      </c>
      <c r="AP258" s="472"/>
      <c r="AQ258" s="472"/>
      <c r="AR258" s="472"/>
      <c r="AS258" s="472"/>
      <c r="AT258" s="472">
        <f>'приложение 1.1 '!W260</f>
        <v>0</v>
      </c>
      <c r="AU258" s="472">
        <f t="shared" si="106"/>
        <v>0.9</v>
      </c>
    </row>
    <row r="259" spans="1:47" s="53" customFormat="1" ht="31.5">
      <c r="A259" s="369" t="str">
        <f>'приложение 1.1 '!A261</f>
        <v>1.1.5.70</v>
      </c>
      <c r="B259" s="431" t="str">
        <f>'приложение 1.1 '!B261</f>
        <v>Реконструкция КЛ-0,4 кВ РП-114 - ул. Просвещения, 35</v>
      </c>
      <c r="C259" s="447" t="str">
        <f>IF('приложение 1.1 '!G261=2018,'приложение 1.1 '!E261,"-")</f>
        <v>-</v>
      </c>
      <c r="D259" s="447" t="str">
        <f>IF('приложение 1.1 '!G261=2018,'приложение 1.1 '!D261,"-")</f>
        <v>-</v>
      </c>
      <c r="E259" s="447" t="str">
        <f>IF('приложение 1.1 '!G261=2019,'приложение 1.1 '!E261,"-")</f>
        <v>-</v>
      </c>
      <c r="F259" s="447" t="str">
        <f>IF('приложение 1.1 '!G261=2019,'приложение 1.1 '!D261,"-")</f>
        <v>-</v>
      </c>
      <c r="G259" s="447">
        <f>IF('приложение 1.1 '!G261=2020,'приложение 1.1 '!E261,"-")</f>
        <v>0</v>
      </c>
      <c r="H259" s="447">
        <f>IF('приложение 1.1 '!G261=2020,'приложение 1.1 '!D261,"-")</f>
        <v>0.36</v>
      </c>
      <c r="I259" s="447" t="str">
        <f>IF('приложение 1.1 '!G261=2021,'приложение 1.1 '!E261,"-")</f>
        <v>-</v>
      </c>
      <c r="J259" s="447" t="str">
        <f>IF('приложение 1.1 '!G261=2021,'приложение 1.1 '!D261,"-")</f>
        <v>-</v>
      </c>
      <c r="K259" s="447" t="str">
        <f>IF('приложение 1.1 '!G261=2022,'приложение 1.1 '!E261,"-")</f>
        <v>-</v>
      </c>
      <c r="L259" s="447" t="str">
        <f>IF('приложение 1.1 '!G261=2022,'приложение 1.1 '!D261,"-")</f>
        <v>-</v>
      </c>
      <c r="M259" s="447">
        <f t="shared" si="82"/>
        <v>0</v>
      </c>
      <c r="N259" s="447">
        <f t="shared" si="83"/>
        <v>0.36</v>
      </c>
      <c r="O259" s="447" t="str">
        <f t="shared" si="84"/>
        <v>-</v>
      </c>
      <c r="P259" s="447" t="str">
        <f t="shared" si="85"/>
        <v>-</v>
      </c>
      <c r="Q259" s="447" t="str">
        <f t="shared" si="86"/>
        <v>-</v>
      </c>
      <c r="R259" s="447" t="str">
        <f t="shared" si="87"/>
        <v>-</v>
      </c>
      <c r="S259" s="447">
        <f t="shared" si="88"/>
        <v>0</v>
      </c>
      <c r="T259" s="447">
        <f t="shared" si="89"/>
        <v>0.36</v>
      </c>
      <c r="U259" s="447" t="str">
        <f t="shared" si="90"/>
        <v>-</v>
      </c>
      <c r="V259" s="447" t="str">
        <f t="shared" si="91"/>
        <v>-</v>
      </c>
      <c r="W259" s="447" t="str">
        <f t="shared" si="92"/>
        <v>-</v>
      </c>
      <c r="X259" s="447" t="str">
        <f t="shared" si="93"/>
        <v>-</v>
      </c>
      <c r="Y259" s="447">
        <f t="shared" si="94"/>
        <v>0</v>
      </c>
      <c r="Z259" s="464">
        <f t="shared" si="95"/>
        <v>0.36</v>
      </c>
      <c r="AA259" s="472">
        <f>'приложение 1.1 '!H261</f>
        <v>0.64800000000000002</v>
      </c>
      <c r="AB259" s="472" t="str">
        <f t="shared" si="96"/>
        <v>0</v>
      </c>
      <c r="AC259" s="472" t="str">
        <f t="shared" si="97"/>
        <v>0</v>
      </c>
      <c r="AD259" s="472" t="str">
        <f t="shared" si="98"/>
        <v>0</v>
      </c>
      <c r="AE259" s="472" t="str">
        <f t="shared" si="99"/>
        <v>0</v>
      </c>
      <c r="AF259" s="472" t="str">
        <f t="shared" si="100"/>
        <v>0</v>
      </c>
      <c r="AG259" s="472" t="str">
        <f t="shared" si="101"/>
        <v>0</v>
      </c>
      <c r="AH259" s="472" t="str">
        <f t="shared" si="102"/>
        <v>0</v>
      </c>
      <c r="AI259" s="472" t="str">
        <f t="shared" si="103"/>
        <v>0</v>
      </c>
      <c r="AJ259" s="472" t="str">
        <f t="shared" si="104"/>
        <v>-</v>
      </c>
      <c r="AK259" s="472" t="str">
        <f t="shared" si="105"/>
        <v>-</v>
      </c>
      <c r="AL259" s="472">
        <f>'приложение 1.1 '!X261</f>
        <v>0</v>
      </c>
      <c r="AM259" s="472">
        <f>'приложение 1.1 '!Y261</f>
        <v>0.64800000000000002</v>
      </c>
      <c r="AN259" s="472">
        <f>'приложение 1.1 '!Z261</f>
        <v>0</v>
      </c>
      <c r="AO259" s="472">
        <f>'приложение 1.1 '!AA261</f>
        <v>0</v>
      </c>
      <c r="AP259" s="472"/>
      <c r="AQ259" s="472"/>
      <c r="AR259" s="472"/>
      <c r="AS259" s="472"/>
      <c r="AT259" s="472">
        <f>'приложение 1.1 '!W261</f>
        <v>0</v>
      </c>
      <c r="AU259" s="472">
        <f t="shared" si="106"/>
        <v>0.64800000000000002</v>
      </c>
    </row>
    <row r="260" spans="1:47" s="53" customFormat="1" ht="31.5">
      <c r="A260" s="369" t="str">
        <f>'приложение 1.1 '!A262</f>
        <v>1.1.5.71</v>
      </c>
      <c r="B260" s="431" t="str">
        <f>'приложение 1.1 '!B262</f>
        <v>Реконструкция КЛ-0,4 кВ РП-114 - ул. Просвещения, 39</v>
      </c>
      <c r="C260" s="447" t="str">
        <f>IF('приложение 1.1 '!G262=2018,'приложение 1.1 '!E262,"-")</f>
        <v>-</v>
      </c>
      <c r="D260" s="447" t="str">
        <f>IF('приложение 1.1 '!G262=2018,'приложение 1.1 '!D262,"-")</f>
        <v>-</v>
      </c>
      <c r="E260" s="447" t="str">
        <f>IF('приложение 1.1 '!G262=2019,'приложение 1.1 '!E262,"-")</f>
        <v>-</v>
      </c>
      <c r="F260" s="447" t="str">
        <f>IF('приложение 1.1 '!G262=2019,'приложение 1.1 '!D262,"-")</f>
        <v>-</v>
      </c>
      <c r="G260" s="447">
        <f>IF('приложение 1.1 '!G262=2020,'приложение 1.1 '!E262,"-")</f>
        <v>0</v>
      </c>
      <c r="H260" s="447">
        <f>IF('приложение 1.1 '!G262=2020,'приложение 1.1 '!D262,"-")</f>
        <v>0.24</v>
      </c>
      <c r="I260" s="447" t="str">
        <f>IF('приложение 1.1 '!G262=2021,'приложение 1.1 '!E262,"-")</f>
        <v>-</v>
      </c>
      <c r="J260" s="447" t="str">
        <f>IF('приложение 1.1 '!G262=2021,'приложение 1.1 '!D262,"-")</f>
        <v>-</v>
      </c>
      <c r="K260" s="447" t="str">
        <f>IF('приложение 1.1 '!G262=2022,'приложение 1.1 '!E262,"-")</f>
        <v>-</v>
      </c>
      <c r="L260" s="447" t="str">
        <f>IF('приложение 1.1 '!G262=2022,'приложение 1.1 '!D262,"-")</f>
        <v>-</v>
      </c>
      <c r="M260" s="447">
        <f t="shared" si="82"/>
        <v>0</v>
      </c>
      <c r="N260" s="447">
        <f t="shared" si="83"/>
        <v>0.24</v>
      </c>
      <c r="O260" s="447" t="str">
        <f t="shared" si="84"/>
        <v>-</v>
      </c>
      <c r="P260" s="447" t="str">
        <f t="shared" si="85"/>
        <v>-</v>
      </c>
      <c r="Q260" s="447" t="str">
        <f t="shared" si="86"/>
        <v>-</v>
      </c>
      <c r="R260" s="447" t="str">
        <f t="shared" si="87"/>
        <v>-</v>
      </c>
      <c r="S260" s="447">
        <f t="shared" si="88"/>
        <v>0</v>
      </c>
      <c r="T260" s="447">
        <f t="shared" si="89"/>
        <v>0.24</v>
      </c>
      <c r="U260" s="447" t="str">
        <f t="shared" si="90"/>
        <v>-</v>
      </c>
      <c r="V260" s="447" t="str">
        <f t="shared" si="91"/>
        <v>-</v>
      </c>
      <c r="W260" s="447" t="str">
        <f t="shared" si="92"/>
        <v>-</v>
      </c>
      <c r="X260" s="447" t="str">
        <f t="shared" si="93"/>
        <v>-</v>
      </c>
      <c r="Y260" s="447">
        <f t="shared" si="94"/>
        <v>0</v>
      </c>
      <c r="Z260" s="464">
        <f t="shared" si="95"/>
        <v>0.24</v>
      </c>
      <c r="AA260" s="472">
        <f>'приложение 1.1 '!H262</f>
        <v>0.432</v>
      </c>
      <c r="AB260" s="472" t="str">
        <f t="shared" si="96"/>
        <v>0</v>
      </c>
      <c r="AC260" s="472" t="str">
        <f t="shared" si="97"/>
        <v>0</v>
      </c>
      <c r="AD260" s="472" t="str">
        <f t="shared" si="98"/>
        <v>0</v>
      </c>
      <c r="AE260" s="472" t="str">
        <f t="shared" si="99"/>
        <v>0</v>
      </c>
      <c r="AF260" s="472" t="str">
        <f t="shared" si="100"/>
        <v>0</v>
      </c>
      <c r="AG260" s="472" t="str">
        <f t="shared" si="101"/>
        <v>0</v>
      </c>
      <c r="AH260" s="472" t="str">
        <f t="shared" si="102"/>
        <v>0</v>
      </c>
      <c r="AI260" s="472" t="str">
        <f t="shared" si="103"/>
        <v>0</v>
      </c>
      <c r="AJ260" s="472" t="str">
        <f t="shared" si="104"/>
        <v>-</v>
      </c>
      <c r="AK260" s="472" t="str">
        <f t="shared" si="105"/>
        <v>-</v>
      </c>
      <c r="AL260" s="472">
        <f>'приложение 1.1 '!X262</f>
        <v>0</v>
      </c>
      <c r="AM260" s="472">
        <f>'приложение 1.1 '!Y262</f>
        <v>0.432</v>
      </c>
      <c r="AN260" s="472">
        <f>'приложение 1.1 '!Z262</f>
        <v>0</v>
      </c>
      <c r="AO260" s="472">
        <f>'приложение 1.1 '!AA262</f>
        <v>0</v>
      </c>
      <c r="AP260" s="472"/>
      <c r="AQ260" s="472"/>
      <c r="AR260" s="472"/>
      <c r="AS260" s="472"/>
      <c r="AT260" s="472">
        <f>'приложение 1.1 '!W262</f>
        <v>0</v>
      </c>
      <c r="AU260" s="472">
        <f t="shared" si="106"/>
        <v>0.432</v>
      </c>
    </row>
    <row r="261" spans="1:47" s="53" customFormat="1" ht="31.5">
      <c r="A261" s="369" t="str">
        <f>'приложение 1.1 '!A263</f>
        <v>1.1.5.72</v>
      </c>
      <c r="B261" s="431" t="str">
        <f>'приложение 1.1 '!B263</f>
        <v>Реконструкция КЛ-0,4 кВ РП-114 - ул. Просвещения, 41</v>
      </c>
      <c r="C261" s="447" t="str">
        <f>IF('приложение 1.1 '!G263=2018,'приложение 1.1 '!E263,"-")</f>
        <v>-</v>
      </c>
      <c r="D261" s="447" t="str">
        <f>IF('приложение 1.1 '!G263=2018,'приложение 1.1 '!D263,"-")</f>
        <v>-</v>
      </c>
      <c r="E261" s="447" t="str">
        <f>IF('приложение 1.1 '!G263=2019,'приложение 1.1 '!E263,"-")</f>
        <v>-</v>
      </c>
      <c r="F261" s="447" t="str">
        <f>IF('приложение 1.1 '!G263=2019,'приложение 1.1 '!D263,"-")</f>
        <v>-</v>
      </c>
      <c r="G261" s="447">
        <f>IF('приложение 1.1 '!G263=2020,'приложение 1.1 '!E263,"-")</f>
        <v>0</v>
      </c>
      <c r="H261" s="447">
        <f>IF('приложение 1.1 '!G263=2020,'приложение 1.1 '!D263,"-")</f>
        <v>0.28999999999999998</v>
      </c>
      <c r="I261" s="447" t="str">
        <f>IF('приложение 1.1 '!G263=2021,'приложение 1.1 '!E263,"-")</f>
        <v>-</v>
      </c>
      <c r="J261" s="447" t="str">
        <f>IF('приложение 1.1 '!G263=2021,'приложение 1.1 '!D263,"-")</f>
        <v>-</v>
      </c>
      <c r="K261" s="447" t="str">
        <f>IF('приложение 1.1 '!G263=2022,'приложение 1.1 '!E263,"-")</f>
        <v>-</v>
      </c>
      <c r="L261" s="447" t="str">
        <f>IF('приложение 1.1 '!G263=2022,'приложение 1.1 '!D263,"-")</f>
        <v>-</v>
      </c>
      <c r="M261" s="447">
        <f t="shared" si="82"/>
        <v>0</v>
      </c>
      <c r="N261" s="447">
        <f t="shared" si="83"/>
        <v>0.28999999999999998</v>
      </c>
      <c r="O261" s="447" t="str">
        <f t="shared" si="84"/>
        <v>-</v>
      </c>
      <c r="P261" s="447" t="str">
        <f t="shared" si="85"/>
        <v>-</v>
      </c>
      <c r="Q261" s="447" t="str">
        <f t="shared" si="86"/>
        <v>-</v>
      </c>
      <c r="R261" s="447" t="str">
        <f t="shared" si="87"/>
        <v>-</v>
      </c>
      <c r="S261" s="447">
        <f t="shared" si="88"/>
        <v>0</v>
      </c>
      <c r="T261" s="447">
        <f t="shared" si="89"/>
        <v>0.28999999999999998</v>
      </c>
      <c r="U261" s="447" t="str">
        <f t="shared" si="90"/>
        <v>-</v>
      </c>
      <c r="V261" s="447" t="str">
        <f t="shared" si="91"/>
        <v>-</v>
      </c>
      <c r="W261" s="447" t="str">
        <f t="shared" si="92"/>
        <v>-</v>
      </c>
      <c r="X261" s="447" t="str">
        <f t="shared" si="93"/>
        <v>-</v>
      </c>
      <c r="Y261" s="447">
        <f t="shared" si="94"/>
        <v>0</v>
      </c>
      <c r="Z261" s="464">
        <f t="shared" si="95"/>
        <v>0.28999999999999998</v>
      </c>
      <c r="AA261" s="472">
        <f>'приложение 1.1 '!H263</f>
        <v>0.52200000000000002</v>
      </c>
      <c r="AB261" s="472" t="str">
        <f t="shared" si="96"/>
        <v>0</v>
      </c>
      <c r="AC261" s="472" t="str">
        <f t="shared" si="97"/>
        <v>0</v>
      </c>
      <c r="AD261" s="472" t="str">
        <f t="shared" si="98"/>
        <v>0</v>
      </c>
      <c r="AE261" s="472" t="str">
        <f t="shared" si="99"/>
        <v>0</v>
      </c>
      <c r="AF261" s="472" t="str">
        <f t="shared" si="100"/>
        <v>0</v>
      </c>
      <c r="AG261" s="472" t="str">
        <f t="shared" si="101"/>
        <v>0</v>
      </c>
      <c r="AH261" s="472" t="str">
        <f t="shared" si="102"/>
        <v>0</v>
      </c>
      <c r="AI261" s="472" t="str">
        <f t="shared" si="103"/>
        <v>0</v>
      </c>
      <c r="AJ261" s="472" t="str">
        <f t="shared" si="104"/>
        <v>-</v>
      </c>
      <c r="AK261" s="472" t="str">
        <f t="shared" si="105"/>
        <v>-</v>
      </c>
      <c r="AL261" s="472">
        <f>'приложение 1.1 '!X263</f>
        <v>0</v>
      </c>
      <c r="AM261" s="472">
        <f>'приложение 1.1 '!Y263</f>
        <v>0.52200000000000002</v>
      </c>
      <c r="AN261" s="472">
        <f>'приложение 1.1 '!Z263</f>
        <v>0</v>
      </c>
      <c r="AO261" s="472">
        <f>'приложение 1.1 '!AA263</f>
        <v>0</v>
      </c>
      <c r="AP261" s="472"/>
      <c r="AQ261" s="472"/>
      <c r="AR261" s="472"/>
      <c r="AS261" s="472"/>
      <c r="AT261" s="472">
        <f>'приложение 1.1 '!W263</f>
        <v>0</v>
      </c>
      <c r="AU261" s="472">
        <f t="shared" si="106"/>
        <v>0.52200000000000002</v>
      </c>
    </row>
    <row r="262" spans="1:47" s="53" customFormat="1" ht="31.5">
      <c r="A262" s="369" t="str">
        <f>'приложение 1.1 '!A264</f>
        <v>1.1.5.73</v>
      </c>
      <c r="B262" s="431" t="str">
        <f>'приложение 1.1 '!B264</f>
        <v>Реконструкция КЛ-0,4 кВ РП-123 - пр-д. Первопроходцев, 14/1</v>
      </c>
      <c r="C262" s="447" t="str">
        <f>IF('приложение 1.1 '!G264=2018,'приложение 1.1 '!E264,"-")</f>
        <v>-</v>
      </c>
      <c r="D262" s="447" t="str">
        <f>IF('приложение 1.1 '!G264=2018,'приложение 1.1 '!D264,"-")</f>
        <v>-</v>
      </c>
      <c r="E262" s="447" t="str">
        <f>IF('приложение 1.1 '!G264=2019,'приложение 1.1 '!E264,"-")</f>
        <v>-</v>
      </c>
      <c r="F262" s="447" t="str">
        <f>IF('приложение 1.1 '!G264=2019,'приложение 1.1 '!D264,"-")</f>
        <v>-</v>
      </c>
      <c r="G262" s="447">
        <f>IF('приложение 1.1 '!G264=2020,'приложение 1.1 '!E264,"-")</f>
        <v>0</v>
      </c>
      <c r="H262" s="447">
        <f>IF('приложение 1.1 '!G264=2020,'приложение 1.1 '!D264,"-")</f>
        <v>0.12</v>
      </c>
      <c r="I262" s="447" t="str">
        <f>IF('приложение 1.1 '!G264=2021,'приложение 1.1 '!E264,"-")</f>
        <v>-</v>
      </c>
      <c r="J262" s="447" t="str">
        <f>IF('приложение 1.1 '!G264=2021,'приложение 1.1 '!D264,"-")</f>
        <v>-</v>
      </c>
      <c r="K262" s="447" t="str">
        <f>IF('приложение 1.1 '!G264=2022,'приложение 1.1 '!E264,"-")</f>
        <v>-</v>
      </c>
      <c r="L262" s="447" t="str">
        <f>IF('приложение 1.1 '!G264=2022,'приложение 1.1 '!D264,"-")</f>
        <v>-</v>
      </c>
      <c r="M262" s="447">
        <f t="shared" si="82"/>
        <v>0</v>
      </c>
      <c r="N262" s="447">
        <f t="shared" si="83"/>
        <v>0.12</v>
      </c>
      <c r="O262" s="447" t="str">
        <f t="shared" si="84"/>
        <v>-</v>
      </c>
      <c r="P262" s="447" t="str">
        <f t="shared" si="85"/>
        <v>-</v>
      </c>
      <c r="Q262" s="447" t="str">
        <f t="shared" si="86"/>
        <v>-</v>
      </c>
      <c r="R262" s="447" t="str">
        <f t="shared" si="87"/>
        <v>-</v>
      </c>
      <c r="S262" s="447">
        <f t="shared" si="88"/>
        <v>0</v>
      </c>
      <c r="T262" s="447">
        <f t="shared" si="89"/>
        <v>0.12</v>
      </c>
      <c r="U262" s="447" t="str">
        <f t="shared" si="90"/>
        <v>-</v>
      </c>
      <c r="V262" s="447" t="str">
        <f t="shared" si="91"/>
        <v>-</v>
      </c>
      <c r="W262" s="447" t="str">
        <f t="shared" si="92"/>
        <v>-</v>
      </c>
      <c r="X262" s="447" t="str">
        <f t="shared" si="93"/>
        <v>-</v>
      </c>
      <c r="Y262" s="447">
        <f t="shared" si="94"/>
        <v>0</v>
      </c>
      <c r="Z262" s="464">
        <f t="shared" si="95"/>
        <v>0.12</v>
      </c>
      <c r="AA262" s="472">
        <f>'приложение 1.1 '!H264</f>
        <v>0.216</v>
      </c>
      <c r="AB262" s="472" t="str">
        <f t="shared" si="96"/>
        <v>0</v>
      </c>
      <c r="AC262" s="472" t="str">
        <f t="shared" si="97"/>
        <v>0</v>
      </c>
      <c r="AD262" s="472" t="str">
        <f t="shared" si="98"/>
        <v>0</v>
      </c>
      <c r="AE262" s="472" t="str">
        <f t="shared" si="99"/>
        <v>0</v>
      </c>
      <c r="AF262" s="472" t="str">
        <f t="shared" si="100"/>
        <v>0</v>
      </c>
      <c r="AG262" s="472" t="str">
        <f t="shared" si="101"/>
        <v>0</v>
      </c>
      <c r="AH262" s="472" t="str">
        <f t="shared" si="102"/>
        <v>0</v>
      </c>
      <c r="AI262" s="472" t="str">
        <f t="shared" si="103"/>
        <v>0</v>
      </c>
      <c r="AJ262" s="472" t="str">
        <f t="shared" si="104"/>
        <v>-</v>
      </c>
      <c r="AK262" s="472" t="str">
        <f t="shared" si="105"/>
        <v>-</v>
      </c>
      <c r="AL262" s="472">
        <f>'приложение 1.1 '!X264</f>
        <v>0</v>
      </c>
      <c r="AM262" s="472">
        <f>'приложение 1.1 '!Y264</f>
        <v>0.216</v>
      </c>
      <c r="AN262" s="472">
        <f>'приложение 1.1 '!Z264</f>
        <v>0</v>
      </c>
      <c r="AO262" s="472">
        <f>'приложение 1.1 '!AA264</f>
        <v>0</v>
      </c>
      <c r="AP262" s="472"/>
      <c r="AQ262" s="472"/>
      <c r="AR262" s="472"/>
      <c r="AS262" s="472"/>
      <c r="AT262" s="472">
        <f>'приложение 1.1 '!W264</f>
        <v>0</v>
      </c>
      <c r="AU262" s="472">
        <f t="shared" si="106"/>
        <v>0.216</v>
      </c>
    </row>
    <row r="263" spans="1:47" s="53" customFormat="1" ht="31.5">
      <c r="A263" s="369" t="str">
        <f>'приложение 1.1 '!A265</f>
        <v>1.1.5.74</v>
      </c>
      <c r="B263" s="431" t="str">
        <f>'приложение 1.1 '!B265</f>
        <v>Реконструкция КЛ-0,4 кВ ТП-201 - ул. 60 лет Октября, 14</v>
      </c>
      <c r="C263" s="447" t="str">
        <f>IF('приложение 1.1 '!G265=2018,'приложение 1.1 '!E265,"-")</f>
        <v>-</v>
      </c>
      <c r="D263" s="447" t="str">
        <f>IF('приложение 1.1 '!G265=2018,'приложение 1.1 '!D265,"-")</f>
        <v>-</v>
      </c>
      <c r="E263" s="447" t="str">
        <f>IF('приложение 1.1 '!G265=2019,'приложение 1.1 '!E265,"-")</f>
        <v>-</v>
      </c>
      <c r="F263" s="447" t="str">
        <f>IF('приложение 1.1 '!G265=2019,'приложение 1.1 '!D265,"-")</f>
        <v>-</v>
      </c>
      <c r="G263" s="447">
        <f>IF('приложение 1.1 '!G265=2020,'приложение 1.1 '!E265,"-")</f>
        <v>0</v>
      </c>
      <c r="H263" s="447">
        <f>IF('приложение 1.1 '!G265=2020,'приложение 1.1 '!D265,"-")</f>
        <v>0.14000000000000001</v>
      </c>
      <c r="I263" s="447" t="str">
        <f>IF('приложение 1.1 '!G265=2021,'приложение 1.1 '!E265,"-")</f>
        <v>-</v>
      </c>
      <c r="J263" s="447" t="str">
        <f>IF('приложение 1.1 '!G265=2021,'приложение 1.1 '!D265,"-")</f>
        <v>-</v>
      </c>
      <c r="K263" s="447" t="str">
        <f>IF('приложение 1.1 '!G265=2022,'приложение 1.1 '!E265,"-")</f>
        <v>-</v>
      </c>
      <c r="L263" s="447" t="str">
        <f>IF('приложение 1.1 '!G265=2022,'приложение 1.1 '!D265,"-")</f>
        <v>-</v>
      </c>
      <c r="M263" s="447">
        <f t="shared" si="82"/>
        <v>0</v>
      </c>
      <c r="N263" s="447">
        <f t="shared" si="83"/>
        <v>0.14000000000000001</v>
      </c>
      <c r="O263" s="447" t="str">
        <f t="shared" si="84"/>
        <v>-</v>
      </c>
      <c r="P263" s="447" t="str">
        <f t="shared" si="85"/>
        <v>-</v>
      </c>
      <c r="Q263" s="447" t="str">
        <f t="shared" si="86"/>
        <v>-</v>
      </c>
      <c r="R263" s="447" t="str">
        <f t="shared" si="87"/>
        <v>-</v>
      </c>
      <c r="S263" s="447">
        <f t="shared" si="88"/>
        <v>0</v>
      </c>
      <c r="T263" s="447">
        <f t="shared" si="89"/>
        <v>0.14000000000000001</v>
      </c>
      <c r="U263" s="447" t="str">
        <f t="shared" si="90"/>
        <v>-</v>
      </c>
      <c r="V263" s="447" t="str">
        <f t="shared" si="91"/>
        <v>-</v>
      </c>
      <c r="W263" s="447" t="str">
        <f t="shared" si="92"/>
        <v>-</v>
      </c>
      <c r="X263" s="447" t="str">
        <f t="shared" si="93"/>
        <v>-</v>
      </c>
      <c r="Y263" s="447">
        <f t="shared" si="94"/>
        <v>0</v>
      </c>
      <c r="Z263" s="464">
        <f t="shared" si="95"/>
        <v>0.14000000000000001</v>
      </c>
      <c r="AA263" s="472">
        <f>'приложение 1.1 '!H265</f>
        <v>0.252</v>
      </c>
      <c r="AB263" s="472" t="str">
        <f t="shared" si="96"/>
        <v>0</v>
      </c>
      <c r="AC263" s="472" t="str">
        <f t="shared" si="97"/>
        <v>0</v>
      </c>
      <c r="AD263" s="472" t="str">
        <f t="shared" si="98"/>
        <v>0</v>
      </c>
      <c r="AE263" s="472" t="str">
        <f t="shared" si="99"/>
        <v>0</v>
      </c>
      <c r="AF263" s="472" t="str">
        <f t="shared" si="100"/>
        <v>0</v>
      </c>
      <c r="AG263" s="472" t="str">
        <f t="shared" si="101"/>
        <v>0</v>
      </c>
      <c r="AH263" s="472" t="str">
        <f t="shared" si="102"/>
        <v>0</v>
      </c>
      <c r="AI263" s="472" t="str">
        <f t="shared" si="103"/>
        <v>0</v>
      </c>
      <c r="AJ263" s="472" t="str">
        <f t="shared" si="104"/>
        <v>-</v>
      </c>
      <c r="AK263" s="472" t="str">
        <f t="shared" si="105"/>
        <v>-</v>
      </c>
      <c r="AL263" s="472">
        <f>'приложение 1.1 '!X265</f>
        <v>0</v>
      </c>
      <c r="AM263" s="472">
        <f>'приложение 1.1 '!Y265</f>
        <v>0.252</v>
      </c>
      <c r="AN263" s="472">
        <f>'приложение 1.1 '!Z265</f>
        <v>0</v>
      </c>
      <c r="AO263" s="472">
        <f>'приложение 1.1 '!AA265</f>
        <v>0</v>
      </c>
      <c r="AP263" s="472"/>
      <c r="AQ263" s="472"/>
      <c r="AR263" s="472"/>
      <c r="AS263" s="472"/>
      <c r="AT263" s="472">
        <f>'приложение 1.1 '!W265</f>
        <v>0</v>
      </c>
      <c r="AU263" s="472">
        <f t="shared" si="106"/>
        <v>0.252</v>
      </c>
    </row>
    <row r="264" spans="1:47" s="53" customFormat="1">
      <c r="A264" s="369" t="str">
        <f>'приложение 1.1 '!A266</f>
        <v>1.1.5.75</v>
      </c>
      <c r="B264" s="431" t="str">
        <f>'приложение 1.1 '!B266</f>
        <v>Реконструкция КЛ-0,4 кВ ТП-218 - Сберкасса</v>
      </c>
      <c r="C264" s="447" t="str">
        <f>IF('приложение 1.1 '!G266=2018,'приложение 1.1 '!E266,"-")</f>
        <v>-</v>
      </c>
      <c r="D264" s="447" t="str">
        <f>IF('приложение 1.1 '!G266=2018,'приложение 1.1 '!D266,"-")</f>
        <v>-</v>
      </c>
      <c r="E264" s="447" t="str">
        <f>IF('приложение 1.1 '!G266=2019,'приложение 1.1 '!E266,"-")</f>
        <v>-</v>
      </c>
      <c r="F264" s="447" t="str">
        <f>IF('приложение 1.1 '!G266=2019,'приложение 1.1 '!D266,"-")</f>
        <v>-</v>
      </c>
      <c r="G264" s="447">
        <f>IF('приложение 1.1 '!G266=2020,'приложение 1.1 '!E266,"-")</f>
        <v>0</v>
      </c>
      <c r="H264" s="447">
        <f>IF('приложение 1.1 '!G266=2020,'приложение 1.1 '!D266,"-")</f>
        <v>0.5</v>
      </c>
      <c r="I264" s="447" t="str">
        <f>IF('приложение 1.1 '!G266=2021,'приложение 1.1 '!E266,"-")</f>
        <v>-</v>
      </c>
      <c r="J264" s="447" t="str">
        <f>IF('приложение 1.1 '!G266=2021,'приложение 1.1 '!D266,"-")</f>
        <v>-</v>
      </c>
      <c r="K264" s="447" t="str">
        <f>IF('приложение 1.1 '!G266=2022,'приложение 1.1 '!E266,"-")</f>
        <v>-</v>
      </c>
      <c r="L264" s="447" t="str">
        <f>IF('приложение 1.1 '!G266=2022,'приложение 1.1 '!D266,"-")</f>
        <v>-</v>
      </c>
      <c r="M264" s="447">
        <f t="shared" si="82"/>
        <v>0</v>
      </c>
      <c r="N264" s="447">
        <f t="shared" si="83"/>
        <v>0.5</v>
      </c>
      <c r="O264" s="447" t="str">
        <f t="shared" si="84"/>
        <v>-</v>
      </c>
      <c r="P264" s="447" t="str">
        <f t="shared" si="85"/>
        <v>-</v>
      </c>
      <c r="Q264" s="447" t="str">
        <f t="shared" si="86"/>
        <v>-</v>
      </c>
      <c r="R264" s="447" t="str">
        <f t="shared" si="87"/>
        <v>-</v>
      </c>
      <c r="S264" s="447">
        <f t="shared" si="88"/>
        <v>0</v>
      </c>
      <c r="T264" s="447">
        <f t="shared" si="89"/>
        <v>0.5</v>
      </c>
      <c r="U264" s="447" t="str">
        <f t="shared" si="90"/>
        <v>-</v>
      </c>
      <c r="V264" s="447" t="str">
        <f t="shared" si="91"/>
        <v>-</v>
      </c>
      <c r="W264" s="447" t="str">
        <f t="shared" si="92"/>
        <v>-</v>
      </c>
      <c r="X264" s="447" t="str">
        <f t="shared" si="93"/>
        <v>-</v>
      </c>
      <c r="Y264" s="447">
        <f t="shared" si="94"/>
        <v>0</v>
      </c>
      <c r="Z264" s="464">
        <f t="shared" si="95"/>
        <v>0.5</v>
      </c>
      <c r="AA264" s="472">
        <f>'приложение 1.1 '!H266</f>
        <v>0.9</v>
      </c>
      <c r="AB264" s="472" t="str">
        <f t="shared" si="96"/>
        <v>0</v>
      </c>
      <c r="AC264" s="472" t="str">
        <f t="shared" si="97"/>
        <v>0</v>
      </c>
      <c r="AD264" s="472" t="str">
        <f t="shared" si="98"/>
        <v>0</v>
      </c>
      <c r="AE264" s="472" t="str">
        <f t="shared" si="99"/>
        <v>0</v>
      </c>
      <c r="AF264" s="472" t="str">
        <f t="shared" si="100"/>
        <v>0</v>
      </c>
      <c r="AG264" s="472" t="str">
        <f t="shared" si="101"/>
        <v>0</v>
      </c>
      <c r="AH264" s="472" t="str">
        <f t="shared" si="102"/>
        <v>0</v>
      </c>
      <c r="AI264" s="472" t="str">
        <f t="shared" si="103"/>
        <v>0</v>
      </c>
      <c r="AJ264" s="472" t="str">
        <f t="shared" si="104"/>
        <v>-</v>
      </c>
      <c r="AK264" s="472" t="str">
        <f t="shared" si="105"/>
        <v>-</v>
      </c>
      <c r="AL264" s="472">
        <f>'приложение 1.1 '!X266</f>
        <v>0</v>
      </c>
      <c r="AM264" s="472">
        <f>'приложение 1.1 '!Y266</f>
        <v>0.9</v>
      </c>
      <c r="AN264" s="472">
        <f>'приложение 1.1 '!Z266</f>
        <v>0</v>
      </c>
      <c r="AO264" s="472">
        <f>'приложение 1.1 '!AA266</f>
        <v>0</v>
      </c>
      <c r="AP264" s="472"/>
      <c r="AQ264" s="472"/>
      <c r="AR264" s="472"/>
      <c r="AS264" s="472"/>
      <c r="AT264" s="472">
        <f>'приложение 1.1 '!W266</f>
        <v>0</v>
      </c>
      <c r="AU264" s="472">
        <f t="shared" si="106"/>
        <v>0.9</v>
      </c>
    </row>
    <row r="265" spans="1:47" s="53" customFormat="1" ht="31.5">
      <c r="A265" s="369" t="str">
        <f>'приложение 1.1 '!A267</f>
        <v>1.1.5.76</v>
      </c>
      <c r="B265" s="431" t="str">
        <f>'приложение 1.1 '!B267</f>
        <v>Реконструкция КЛ-0,4 кВ ТП-237 - пр-т. Набережный, 4В</v>
      </c>
      <c r="C265" s="447" t="str">
        <f>IF('приложение 1.1 '!G267=2018,'приложение 1.1 '!E267,"-")</f>
        <v>-</v>
      </c>
      <c r="D265" s="447" t="str">
        <f>IF('приложение 1.1 '!G267=2018,'приложение 1.1 '!D267,"-")</f>
        <v>-</v>
      </c>
      <c r="E265" s="447" t="str">
        <f>IF('приложение 1.1 '!G267=2019,'приложение 1.1 '!E267,"-")</f>
        <v>-</v>
      </c>
      <c r="F265" s="447" t="str">
        <f>IF('приложение 1.1 '!G267=2019,'приложение 1.1 '!D267,"-")</f>
        <v>-</v>
      </c>
      <c r="G265" s="447">
        <f>IF('приложение 1.1 '!G267=2020,'приложение 1.1 '!E267,"-")</f>
        <v>0</v>
      </c>
      <c r="H265" s="447">
        <f>IF('приложение 1.1 '!G267=2020,'приложение 1.1 '!D267,"-")</f>
        <v>0.3</v>
      </c>
      <c r="I265" s="447" t="str">
        <f>IF('приложение 1.1 '!G267=2021,'приложение 1.1 '!E267,"-")</f>
        <v>-</v>
      </c>
      <c r="J265" s="447" t="str">
        <f>IF('приложение 1.1 '!G267=2021,'приложение 1.1 '!D267,"-")</f>
        <v>-</v>
      </c>
      <c r="K265" s="447" t="str">
        <f>IF('приложение 1.1 '!G267=2022,'приложение 1.1 '!E267,"-")</f>
        <v>-</v>
      </c>
      <c r="L265" s="447" t="str">
        <f>IF('приложение 1.1 '!G267=2022,'приложение 1.1 '!D267,"-")</f>
        <v>-</v>
      </c>
      <c r="M265" s="447">
        <f t="shared" si="82"/>
        <v>0</v>
      </c>
      <c r="N265" s="447">
        <f t="shared" si="83"/>
        <v>0.3</v>
      </c>
      <c r="O265" s="447" t="str">
        <f t="shared" si="84"/>
        <v>-</v>
      </c>
      <c r="P265" s="447" t="str">
        <f t="shared" si="85"/>
        <v>-</v>
      </c>
      <c r="Q265" s="447" t="str">
        <f t="shared" si="86"/>
        <v>-</v>
      </c>
      <c r="R265" s="447" t="str">
        <f t="shared" si="87"/>
        <v>-</v>
      </c>
      <c r="S265" s="447">
        <f t="shared" si="88"/>
        <v>0</v>
      </c>
      <c r="T265" s="447">
        <f t="shared" si="89"/>
        <v>0.3</v>
      </c>
      <c r="U265" s="447" t="str">
        <f t="shared" si="90"/>
        <v>-</v>
      </c>
      <c r="V265" s="447" t="str">
        <f t="shared" si="91"/>
        <v>-</v>
      </c>
      <c r="W265" s="447" t="str">
        <f t="shared" si="92"/>
        <v>-</v>
      </c>
      <c r="X265" s="447" t="str">
        <f t="shared" si="93"/>
        <v>-</v>
      </c>
      <c r="Y265" s="447">
        <f t="shared" si="94"/>
        <v>0</v>
      </c>
      <c r="Z265" s="464">
        <f t="shared" si="95"/>
        <v>0.3</v>
      </c>
      <c r="AA265" s="472">
        <f>'приложение 1.1 '!H267</f>
        <v>0.54</v>
      </c>
      <c r="AB265" s="472" t="str">
        <f t="shared" si="96"/>
        <v>0</v>
      </c>
      <c r="AC265" s="472" t="str">
        <f t="shared" si="97"/>
        <v>0</v>
      </c>
      <c r="AD265" s="472" t="str">
        <f t="shared" si="98"/>
        <v>0</v>
      </c>
      <c r="AE265" s="472" t="str">
        <f t="shared" si="99"/>
        <v>0</v>
      </c>
      <c r="AF265" s="472" t="str">
        <f t="shared" si="100"/>
        <v>0</v>
      </c>
      <c r="AG265" s="472" t="str">
        <f t="shared" si="101"/>
        <v>0</v>
      </c>
      <c r="AH265" s="472" t="str">
        <f t="shared" si="102"/>
        <v>0</v>
      </c>
      <c r="AI265" s="472" t="str">
        <f t="shared" si="103"/>
        <v>0</v>
      </c>
      <c r="AJ265" s="472" t="str">
        <f t="shared" si="104"/>
        <v>-</v>
      </c>
      <c r="AK265" s="472" t="str">
        <f t="shared" si="105"/>
        <v>-</v>
      </c>
      <c r="AL265" s="472">
        <f>'приложение 1.1 '!X267</f>
        <v>0</v>
      </c>
      <c r="AM265" s="472">
        <f>'приложение 1.1 '!Y267</f>
        <v>0.54</v>
      </c>
      <c r="AN265" s="472">
        <f>'приложение 1.1 '!Z267</f>
        <v>0</v>
      </c>
      <c r="AO265" s="472">
        <f>'приложение 1.1 '!AA267</f>
        <v>0</v>
      </c>
      <c r="AP265" s="472"/>
      <c r="AQ265" s="472"/>
      <c r="AR265" s="472"/>
      <c r="AS265" s="472"/>
      <c r="AT265" s="472">
        <f>'приложение 1.1 '!W267</f>
        <v>0</v>
      </c>
      <c r="AU265" s="472">
        <f t="shared" si="106"/>
        <v>0.54</v>
      </c>
    </row>
    <row r="266" spans="1:47" s="53" customFormat="1" ht="31.5">
      <c r="A266" s="369" t="str">
        <f>'приложение 1.1 '!A268</f>
        <v>1.1.5.77</v>
      </c>
      <c r="B266" s="431" t="str">
        <f>'приложение 1.1 '!B268</f>
        <v>Реконструкция КЛ-0,4 кВ ТП-238 - пр-т. Набережный, 10</v>
      </c>
      <c r="C266" s="447" t="str">
        <f>IF('приложение 1.1 '!G268=2018,'приложение 1.1 '!E268,"-")</f>
        <v>-</v>
      </c>
      <c r="D266" s="447" t="str">
        <f>IF('приложение 1.1 '!G268=2018,'приложение 1.1 '!D268,"-")</f>
        <v>-</v>
      </c>
      <c r="E266" s="447" t="str">
        <f>IF('приложение 1.1 '!G268=2019,'приложение 1.1 '!E268,"-")</f>
        <v>-</v>
      </c>
      <c r="F266" s="447" t="str">
        <f>IF('приложение 1.1 '!G268=2019,'приложение 1.1 '!D268,"-")</f>
        <v>-</v>
      </c>
      <c r="G266" s="447">
        <f>IF('приложение 1.1 '!G268=2020,'приложение 1.1 '!E268,"-")</f>
        <v>0</v>
      </c>
      <c r="H266" s="447">
        <f>IF('приложение 1.1 '!G268=2020,'приложение 1.1 '!D268,"-")</f>
        <v>0.28000000000000003</v>
      </c>
      <c r="I266" s="447" t="str">
        <f>IF('приложение 1.1 '!G268=2021,'приложение 1.1 '!E268,"-")</f>
        <v>-</v>
      </c>
      <c r="J266" s="447" t="str">
        <f>IF('приложение 1.1 '!G268=2021,'приложение 1.1 '!D268,"-")</f>
        <v>-</v>
      </c>
      <c r="K266" s="447" t="str">
        <f>IF('приложение 1.1 '!G268=2022,'приложение 1.1 '!E268,"-")</f>
        <v>-</v>
      </c>
      <c r="L266" s="447" t="str">
        <f>IF('приложение 1.1 '!G268=2022,'приложение 1.1 '!D268,"-")</f>
        <v>-</v>
      </c>
      <c r="M266" s="447">
        <f t="shared" si="82"/>
        <v>0</v>
      </c>
      <c r="N266" s="447">
        <f t="shared" si="83"/>
        <v>0.28000000000000003</v>
      </c>
      <c r="O266" s="447" t="str">
        <f t="shared" si="84"/>
        <v>-</v>
      </c>
      <c r="P266" s="447" t="str">
        <f t="shared" si="85"/>
        <v>-</v>
      </c>
      <c r="Q266" s="447" t="str">
        <f t="shared" si="86"/>
        <v>-</v>
      </c>
      <c r="R266" s="447" t="str">
        <f t="shared" si="87"/>
        <v>-</v>
      </c>
      <c r="S266" s="447">
        <f t="shared" si="88"/>
        <v>0</v>
      </c>
      <c r="T266" s="447">
        <f t="shared" si="89"/>
        <v>0.28000000000000003</v>
      </c>
      <c r="U266" s="447" t="str">
        <f t="shared" si="90"/>
        <v>-</v>
      </c>
      <c r="V266" s="447" t="str">
        <f t="shared" si="91"/>
        <v>-</v>
      </c>
      <c r="W266" s="447" t="str">
        <f t="shared" si="92"/>
        <v>-</v>
      </c>
      <c r="X266" s="447" t="str">
        <f t="shared" si="93"/>
        <v>-</v>
      </c>
      <c r="Y266" s="447">
        <f t="shared" si="94"/>
        <v>0</v>
      </c>
      <c r="Z266" s="464">
        <f t="shared" si="95"/>
        <v>0.28000000000000003</v>
      </c>
      <c r="AA266" s="472">
        <f>'приложение 1.1 '!H268</f>
        <v>0.504</v>
      </c>
      <c r="AB266" s="472" t="str">
        <f t="shared" si="96"/>
        <v>0</v>
      </c>
      <c r="AC266" s="472" t="str">
        <f t="shared" si="97"/>
        <v>0</v>
      </c>
      <c r="AD266" s="472" t="str">
        <f t="shared" si="98"/>
        <v>0</v>
      </c>
      <c r="AE266" s="472" t="str">
        <f t="shared" si="99"/>
        <v>0</v>
      </c>
      <c r="AF266" s="472" t="str">
        <f t="shared" si="100"/>
        <v>0</v>
      </c>
      <c r="AG266" s="472" t="str">
        <f t="shared" si="101"/>
        <v>0</v>
      </c>
      <c r="AH266" s="472" t="str">
        <f t="shared" si="102"/>
        <v>0</v>
      </c>
      <c r="AI266" s="472" t="str">
        <f t="shared" si="103"/>
        <v>0</v>
      </c>
      <c r="AJ266" s="472" t="str">
        <f t="shared" si="104"/>
        <v>-</v>
      </c>
      <c r="AK266" s="472" t="str">
        <f t="shared" si="105"/>
        <v>-</v>
      </c>
      <c r="AL266" s="472">
        <f>'приложение 1.1 '!X268</f>
        <v>0</v>
      </c>
      <c r="AM266" s="472">
        <f>'приложение 1.1 '!Y268</f>
        <v>0.504</v>
      </c>
      <c r="AN266" s="472">
        <f>'приложение 1.1 '!Z268</f>
        <v>0</v>
      </c>
      <c r="AO266" s="472">
        <f>'приложение 1.1 '!AA268</f>
        <v>0</v>
      </c>
      <c r="AP266" s="472"/>
      <c r="AQ266" s="472"/>
      <c r="AR266" s="472"/>
      <c r="AS266" s="472"/>
      <c r="AT266" s="472">
        <f>'приложение 1.1 '!W268</f>
        <v>0</v>
      </c>
      <c r="AU266" s="472">
        <f t="shared" si="106"/>
        <v>0.504</v>
      </c>
    </row>
    <row r="267" spans="1:47" s="53" customFormat="1" ht="31.5">
      <c r="A267" s="369" t="str">
        <f>'приложение 1.1 '!A269</f>
        <v>1.1.5.78</v>
      </c>
      <c r="B267" s="431" t="str">
        <f>'приложение 1.1 '!B269</f>
        <v>Реконструкция КЛ-0,4 кВ ТП-240 - ул. Ленинградская, 5</v>
      </c>
      <c r="C267" s="447" t="str">
        <f>IF('приложение 1.1 '!G269=2018,'приложение 1.1 '!E269,"-")</f>
        <v>-</v>
      </c>
      <c r="D267" s="447" t="str">
        <f>IF('приложение 1.1 '!G269=2018,'приложение 1.1 '!D269,"-")</f>
        <v>-</v>
      </c>
      <c r="E267" s="447" t="str">
        <f>IF('приложение 1.1 '!G269=2019,'приложение 1.1 '!E269,"-")</f>
        <v>-</v>
      </c>
      <c r="F267" s="447" t="str">
        <f>IF('приложение 1.1 '!G269=2019,'приложение 1.1 '!D269,"-")</f>
        <v>-</v>
      </c>
      <c r="G267" s="447" t="str">
        <f>IF('приложение 1.1 '!G269=2020,'приложение 1.1 '!E269,"-")</f>
        <v>-</v>
      </c>
      <c r="H267" s="447" t="str">
        <f>IF('приложение 1.1 '!G269=2020,'приложение 1.1 '!D269,"-")</f>
        <v>-</v>
      </c>
      <c r="I267" s="447" t="str">
        <f>IF('приложение 1.1 '!G269=2021,'приложение 1.1 '!E269,"-")</f>
        <v>-</v>
      </c>
      <c r="J267" s="447" t="str">
        <f>IF('приложение 1.1 '!G269=2021,'приложение 1.1 '!D269,"-")</f>
        <v>-</v>
      </c>
      <c r="K267" s="447">
        <f>IF('приложение 1.1 '!G269=2022,'приложение 1.1 '!E269,"-")</f>
        <v>0</v>
      </c>
      <c r="L267" s="447">
        <f>IF('приложение 1.1 '!G269=2022,'приложение 1.1 '!D269,"-")</f>
        <v>0.22</v>
      </c>
      <c r="M267" s="447">
        <f t="shared" si="82"/>
        <v>0</v>
      </c>
      <c r="N267" s="447">
        <f t="shared" si="83"/>
        <v>0.22</v>
      </c>
      <c r="O267" s="447" t="str">
        <f t="shared" si="84"/>
        <v>-</v>
      </c>
      <c r="P267" s="447" t="str">
        <f t="shared" si="85"/>
        <v>-</v>
      </c>
      <c r="Q267" s="447" t="str">
        <f t="shared" si="86"/>
        <v>-</v>
      </c>
      <c r="R267" s="447" t="str">
        <f t="shared" si="87"/>
        <v>-</v>
      </c>
      <c r="S267" s="447" t="str">
        <f t="shared" si="88"/>
        <v>-</v>
      </c>
      <c r="T267" s="447" t="str">
        <f t="shared" si="89"/>
        <v>-</v>
      </c>
      <c r="U267" s="447" t="str">
        <f t="shared" si="90"/>
        <v>-</v>
      </c>
      <c r="V267" s="447" t="str">
        <f t="shared" si="91"/>
        <v>-</v>
      </c>
      <c r="W267" s="447">
        <f t="shared" si="92"/>
        <v>0</v>
      </c>
      <c r="X267" s="447">
        <f t="shared" si="93"/>
        <v>0.22</v>
      </c>
      <c r="Y267" s="447">
        <f t="shared" si="94"/>
        <v>0</v>
      </c>
      <c r="Z267" s="464">
        <f t="shared" si="95"/>
        <v>0.22</v>
      </c>
      <c r="AA267" s="472">
        <f>'приложение 1.1 '!H269</f>
        <v>0.39600000000000002</v>
      </c>
      <c r="AB267" s="472" t="str">
        <f t="shared" si="96"/>
        <v>0</v>
      </c>
      <c r="AC267" s="472" t="str">
        <f t="shared" si="97"/>
        <v>0</v>
      </c>
      <c r="AD267" s="472" t="str">
        <f t="shared" si="98"/>
        <v>0</v>
      </c>
      <c r="AE267" s="472" t="str">
        <f t="shared" si="99"/>
        <v>0</v>
      </c>
      <c r="AF267" s="472" t="str">
        <f t="shared" si="100"/>
        <v>0</v>
      </c>
      <c r="AG267" s="472" t="str">
        <f t="shared" si="101"/>
        <v>0</v>
      </c>
      <c r="AH267" s="472" t="str">
        <f t="shared" si="102"/>
        <v>0</v>
      </c>
      <c r="AI267" s="472" t="str">
        <f t="shared" si="103"/>
        <v>0</v>
      </c>
      <c r="AJ267" s="472" t="str">
        <f t="shared" si="104"/>
        <v>-</v>
      </c>
      <c r="AK267" s="472" t="str">
        <f t="shared" si="105"/>
        <v>-</v>
      </c>
      <c r="AL267" s="472">
        <f>'приложение 1.1 '!X269</f>
        <v>0</v>
      </c>
      <c r="AM267" s="472">
        <f>'приложение 1.1 '!Y269</f>
        <v>0</v>
      </c>
      <c r="AN267" s="472">
        <f>'приложение 1.1 '!Z269</f>
        <v>0</v>
      </c>
      <c r="AO267" s="472">
        <f>'приложение 1.1 '!AA269</f>
        <v>0.39600000000000002</v>
      </c>
      <c r="AP267" s="472"/>
      <c r="AQ267" s="472"/>
      <c r="AR267" s="472"/>
      <c r="AS267" s="472"/>
      <c r="AT267" s="472">
        <f>'приложение 1.1 '!W269</f>
        <v>0</v>
      </c>
      <c r="AU267" s="472">
        <f t="shared" si="106"/>
        <v>0.39600000000000002</v>
      </c>
    </row>
    <row r="268" spans="1:47" s="53" customFormat="1" ht="31.5">
      <c r="A268" s="369" t="str">
        <f>'приложение 1.1 '!A270</f>
        <v>1.1.5.79</v>
      </c>
      <c r="B268" s="431" t="str">
        <f>'приложение 1.1 '!B270</f>
        <v>Реконструкция КЛ-0,4 кВ ТП-241 - пр-т. Набережный, 4</v>
      </c>
      <c r="C268" s="447" t="str">
        <f>IF('приложение 1.1 '!G270=2018,'приложение 1.1 '!E270,"-")</f>
        <v>-</v>
      </c>
      <c r="D268" s="447" t="str">
        <f>IF('приложение 1.1 '!G270=2018,'приложение 1.1 '!D270,"-")</f>
        <v>-</v>
      </c>
      <c r="E268" s="447" t="str">
        <f>IF('приложение 1.1 '!G270=2019,'приложение 1.1 '!E270,"-")</f>
        <v>-</v>
      </c>
      <c r="F268" s="447" t="str">
        <f>IF('приложение 1.1 '!G270=2019,'приложение 1.1 '!D270,"-")</f>
        <v>-</v>
      </c>
      <c r="G268" s="447" t="str">
        <f>IF('приложение 1.1 '!G270=2020,'приложение 1.1 '!E270,"-")</f>
        <v>-</v>
      </c>
      <c r="H268" s="447" t="str">
        <f>IF('приложение 1.1 '!G270=2020,'приложение 1.1 '!D270,"-")</f>
        <v>-</v>
      </c>
      <c r="I268" s="447" t="str">
        <f>IF('приложение 1.1 '!G270=2021,'приложение 1.1 '!E270,"-")</f>
        <v>-</v>
      </c>
      <c r="J268" s="447" t="str">
        <f>IF('приложение 1.1 '!G270=2021,'приложение 1.1 '!D270,"-")</f>
        <v>-</v>
      </c>
      <c r="K268" s="447">
        <f>IF('приложение 1.1 '!G270=2022,'приложение 1.1 '!E270,"-")</f>
        <v>0</v>
      </c>
      <c r="L268" s="447">
        <f>IF('приложение 1.1 '!G270=2022,'приложение 1.1 '!D270,"-")</f>
        <v>0.4</v>
      </c>
      <c r="M268" s="447">
        <f t="shared" si="82"/>
        <v>0</v>
      </c>
      <c r="N268" s="447">
        <f t="shared" si="83"/>
        <v>0.4</v>
      </c>
      <c r="O268" s="447" t="str">
        <f t="shared" si="84"/>
        <v>-</v>
      </c>
      <c r="P268" s="447" t="str">
        <f t="shared" si="85"/>
        <v>-</v>
      </c>
      <c r="Q268" s="447" t="str">
        <f t="shared" si="86"/>
        <v>-</v>
      </c>
      <c r="R268" s="447" t="str">
        <f t="shared" si="87"/>
        <v>-</v>
      </c>
      <c r="S268" s="447" t="str">
        <f t="shared" si="88"/>
        <v>-</v>
      </c>
      <c r="T268" s="447" t="str">
        <f t="shared" si="89"/>
        <v>-</v>
      </c>
      <c r="U268" s="447" t="str">
        <f t="shared" si="90"/>
        <v>-</v>
      </c>
      <c r="V268" s="447" t="str">
        <f t="shared" si="91"/>
        <v>-</v>
      </c>
      <c r="W268" s="447">
        <f t="shared" si="92"/>
        <v>0</v>
      </c>
      <c r="X268" s="447">
        <f t="shared" si="93"/>
        <v>0.4</v>
      </c>
      <c r="Y268" s="447">
        <f t="shared" si="94"/>
        <v>0</v>
      </c>
      <c r="Z268" s="464">
        <f t="shared" si="95"/>
        <v>0.4</v>
      </c>
      <c r="AA268" s="472">
        <f>'приложение 1.1 '!H270</f>
        <v>0.72</v>
      </c>
      <c r="AB268" s="472" t="str">
        <f t="shared" si="96"/>
        <v>0</v>
      </c>
      <c r="AC268" s="472" t="str">
        <f t="shared" si="97"/>
        <v>0</v>
      </c>
      <c r="AD268" s="472" t="str">
        <f t="shared" si="98"/>
        <v>0</v>
      </c>
      <c r="AE268" s="472" t="str">
        <f t="shared" si="99"/>
        <v>0</v>
      </c>
      <c r="AF268" s="472" t="str">
        <f t="shared" si="100"/>
        <v>0</v>
      </c>
      <c r="AG268" s="472" t="str">
        <f t="shared" si="101"/>
        <v>0</v>
      </c>
      <c r="AH268" s="472" t="str">
        <f t="shared" si="102"/>
        <v>0</v>
      </c>
      <c r="AI268" s="472" t="str">
        <f t="shared" si="103"/>
        <v>0</v>
      </c>
      <c r="AJ268" s="472" t="str">
        <f t="shared" si="104"/>
        <v>-</v>
      </c>
      <c r="AK268" s="472" t="str">
        <f t="shared" si="105"/>
        <v>-</v>
      </c>
      <c r="AL268" s="472">
        <f>'приложение 1.1 '!X270</f>
        <v>0</v>
      </c>
      <c r="AM268" s="472">
        <f>'приложение 1.1 '!Y270</f>
        <v>0</v>
      </c>
      <c r="AN268" s="472">
        <f>'приложение 1.1 '!Z270</f>
        <v>0</v>
      </c>
      <c r="AO268" s="472">
        <f>'приложение 1.1 '!AA270</f>
        <v>0.72</v>
      </c>
      <c r="AP268" s="472"/>
      <c r="AQ268" s="472"/>
      <c r="AR268" s="472"/>
      <c r="AS268" s="472"/>
      <c r="AT268" s="472">
        <f>'приложение 1.1 '!W270</f>
        <v>0</v>
      </c>
      <c r="AU268" s="472">
        <f t="shared" si="106"/>
        <v>0.72</v>
      </c>
    </row>
    <row r="269" spans="1:47" s="53" customFormat="1" ht="31.5">
      <c r="A269" s="369" t="str">
        <f>'приложение 1.1 '!A271</f>
        <v>1.1.5.80</v>
      </c>
      <c r="B269" s="431" t="str">
        <f>'приложение 1.1 '!B271</f>
        <v>Реконструкция КЛ-0,4 кВ ТП-241 - пр-т. Набережный, 4Б</v>
      </c>
      <c r="C269" s="447" t="str">
        <f>IF('приложение 1.1 '!G271=2018,'приложение 1.1 '!E271,"-")</f>
        <v>-</v>
      </c>
      <c r="D269" s="447" t="str">
        <f>IF('приложение 1.1 '!G271=2018,'приложение 1.1 '!D271,"-")</f>
        <v>-</v>
      </c>
      <c r="E269" s="447" t="str">
        <f>IF('приложение 1.1 '!G271=2019,'приложение 1.1 '!E271,"-")</f>
        <v>-</v>
      </c>
      <c r="F269" s="447" t="str">
        <f>IF('приложение 1.1 '!G271=2019,'приложение 1.1 '!D271,"-")</f>
        <v>-</v>
      </c>
      <c r="G269" s="447" t="str">
        <f>IF('приложение 1.1 '!G271=2020,'приложение 1.1 '!E271,"-")</f>
        <v>-</v>
      </c>
      <c r="H269" s="447" t="str">
        <f>IF('приложение 1.1 '!G271=2020,'приложение 1.1 '!D271,"-")</f>
        <v>-</v>
      </c>
      <c r="I269" s="447" t="str">
        <f>IF('приложение 1.1 '!G271=2021,'приложение 1.1 '!E271,"-")</f>
        <v>-</v>
      </c>
      <c r="J269" s="447" t="str">
        <f>IF('приложение 1.1 '!G271=2021,'приложение 1.1 '!D271,"-")</f>
        <v>-</v>
      </c>
      <c r="K269" s="447">
        <f>IF('приложение 1.1 '!G271=2022,'приложение 1.1 '!E271,"-")</f>
        <v>0</v>
      </c>
      <c r="L269" s="447">
        <f>IF('приложение 1.1 '!G271=2022,'приложение 1.1 '!D271,"-")</f>
        <v>0.16</v>
      </c>
      <c r="M269" s="447">
        <f t="shared" si="82"/>
        <v>0</v>
      </c>
      <c r="N269" s="447">
        <f t="shared" si="83"/>
        <v>0.16</v>
      </c>
      <c r="O269" s="447" t="str">
        <f t="shared" si="84"/>
        <v>-</v>
      </c>
      <c r="P269" s="447" t="str">
        <f t="shared" si="85"/>
        <v>-</v>
      </c>
      <c r="Q269" s="447" t="str">
        <f t="shared" si="86"/>
        <v>-</v>
      </c>
      <c r="R269" s="447" t="str">
        <f t="shared" si="87"/>
        <v>-</v>
      </c>
      <c r="S269" s="447" t="str">
        <f t="shared" si="88"/>
        <v>-</v>
      </c>
      <c r="T269" s="447" t="str">
        <f t="shared" si="89"/>
        <v>-</v>
      </c>
      <c r="U269" s="447" t="str">
        <f t="shared" si="90"/>
        <v>-</v>
      </c>
      <c r="V269" s="447" t="str">
        <f t="shared" si="91"/>
        <v>-</v>
      </c>
      <c r="W269" s="447">
        <f t="shared" si="92"/>
        <v>0</v>
      </c>
      <c r="X269" s="447">
        <f t="shared" si="93"/>
        <v>0.16</v>
      </c>
      <c r="Y269" s="447">
        <f t="shared" si="94"/>
        <v>0</v>
      </c>
      <c r="Z269" s="464">
        <f t="shared" si="95"/>
        <v>0.16</v>
      </c>
      <c r="AA269" s="472">
        <f>'приложение 1.1 '!H271</f>
        <v>0.28799999999999998</v>
      </c>
      <c r="AB269" s="472" t="str">
        <f t="shared" si="96"/>
        <v>0</v>
      </c>
      <c r="AC269" s="472" t="str">
        <f t="shared" si="97"/>
        <v>0</v>
      </c>
      <c r="AD269" s="472" t="str">
        <f t="shared" si="98"/>
        <v>0</v>
      </c>
      <c r="AE269" s="472" t="str">
        <f t="shared" si="99"/>
        <v>0</v>
      </c>
      <c r="AF269" s="472" t="str">
        <f t="shared" si="100"/>
        <v>0</v>
      </c>
      <c r="AG269" s="472" t="str">
        <f t="shared" si="101"/>
        <v>0</v>
      </c>
      <c r="AH269" s="472" t="str">
        <f t="shared" si="102"/>
        <v>0</v>
      </c>
      <c r="AI269" s="472" t="str">
        <f t="shared" si="103"/>
        <v>0</v>
      </c>
      <c r="AJ269" s="472" t="str">
        <f t="shared" si="104"/>
        <v>-</v>
      </c>
      <c r="AK269" s="472" t="str">
        <f t="shared" si="105"/>
        <v>-</v>
      </c>
      <c r="AL269" s="472">
        <f>'приложение 1.1 '!X271</f>
        <v>0</v>
      </c>
      <c r="AM269" s="472">
        <f>'приложение 1.1 '!Y271</f>
        <v>0</v>
      </c>
      <c r="AN269" s="472">
        <f>'приложение 1.1 '!Z271</f>
        <v>0</v>
      </c>
      <c r="AO269" s="472">
        <f>'приложение 1.1 '!AA271</f>
        <v>0.28799999999999998</v>
      </c>
      <c r="AP269" s="472"/>
      <c r="AQ269" s="472"/>
      <c r="AR269" s="472"/>
      <c r="AS269" s="472"/>
      <c r="AT269" s="472">
        <f>'приложение 1.1 '!W271</f>
        <v>0</v>
      </c>
      <c r="AU269" s="472">
        <f t="shared" si="106"/>
        <v>0.28799999999999998</v>
      </c>
    </row>
    <row r="270" spans="1:47" s="53" customFormat="1" ht="31.5">
      <c r="A270" s="369" t="str">
        <f>'приложение 1.1 '!A272</f>
        <v>1.1.5.81</v>
      </c>
      <c r="B270" s="431" t="str">
        <f>'приложение 1.1 '!B272</f>
        <v>Реконструкция КЛ-0,4 кВ ТП-241 - ул. Ленинградская, 1</v>
      </c>
      <c r="C270" s="447" t="str">
        <f>IF('приложение 1.1 '!G272=2018,'приложение 1.1 '!E272,"-")</f>
        <v>-</v>
      </c>
      <c r="D270" s="447" t="str">
        <f>IF('приложение 1.1 '!G272=2018,'приложение 1.1 '!D272,"-")</f>
        <v>-</v>
      </c>
      <c r="E270" s="447" t="str">
        <f>IF('приложение 1.1 '!G272=2019,'приложение 1.1 '!E272,"-")</f>
        <v>-</v>
      </c>
      <c r="F270" s="447" t="str">
        <f>IF('приложение 1.1 '!G272=2019,'приложение 1.1 '!D272,"-")</f>
        <v>-</v>
      </c>
      <c r="G270" s="447" t="str">
        <f>IF('приложение 1.1 '!G272=2020,'приложение 1.1 '!E272,"-")</f>
        <v>-</v>
      </c>
      <c r="H270" s="447" t="str">
        <f>IF('приложение 1.1 '!G272=2020,'приложение 1.1 '!D272,"-")</f>
        <v>-</v>
      </c>
      <c r="I270" s="447" t="str">
        <f>IF('приложение 1.1 '!G272=2021,'приложение 1.1 '!E272,"-")</f>
        <v>-</v>
      </c>
      <c r="J270" s="447" t="str">
        <f>IF('приложение 1.1 '!G272=2021,'приложение 1.1 '!D272,"-")</f>
        <v>-</v>
      </c>
      <c r="K270" s="447">
        <f>IF('приложение 1.1 '!G272=2022,'приложение 1.1 '!E272,"-")</f>
        <v>0</v>
      </c>
      <c r="L270" s="447">
        <f>IF('приложение 1.1 '!G272=2022,'приложение 1.1 '!D272,"-")</f>
        <v>0.2</v>
      </c>
      <c r="M270" s="447">
        <f t="shared" si="82"/>
        <v>0</v>
      </c>
      <c r="N270" s="447">
        <f t="shared" si="83"/>
        <v>0.2</v>
      </c>
      <c r="O270" s="447" t="str">
        <f t="shared" si="84"/>
        <v>-</v>
      </c>
      <c r="P270" s="447" t="str">
        <f t="shared" si="85"/>
        <v>-</v>
      </c>
      <c r="Q270" s="447" t="str">
        <f t="shared" si="86"/>
        <v>-</v>
      </c>
      <c r="R270" s="447" t="str">
        <f t="shared" si="87"/>
        <v>-</v>
      </c>
      <c r="S270" s="447" t="str">
        <f t="shared" si="88"/>
        <v>-</v>
      </c>
      <c r="T270" s="447" t="str">
        <f t="shared" si="89"/>
        <v>-</v>
      </c>
      <c r="U270" s="447" t="str">
        <f t="shared" si="90"/>
        <v>-</v>
      </c>
      <c r="V270" s="447" t="str">
        <f t="shared" si="91"/>
        <v>-</v>
      </c>
      <c r="W270" s="447">
        <f t="shared" si="92"/>
        <v>0</v>
      </c>
      <c r="X270" s="447">
        <f t="shared" si="93"/>
        <v>0.2</v>
      </c>
      <c r="Y270" s="447">
        <f t="shared" si="94"/>
        <v>0</v>
      </c>
      <c r="Z270" s="464">
        <f t="shared" si="95"/>
        <v>0.2</v>
      </c>
      <c r="AA270" s="472">
        <f>'приложение 1.1 '!H272</f>
        <v>0.36</v>
      </c>
      <c r="AB270" s="472" t="str">
        <f t="shared" si="96"/>
        <v>0</v>
      </c>
      <c r="AC270" s="472" t="str">
        <f t="shared" si="97"/>
        <v>0</v>
      </c>
      <c r="AD270" s="472" t="str">
        <f t="shared" si="98"/>
        <v>0</v>
      </c>
      <c r="AE270" s="472" t="str">
        <f t="shared" si="99"/>
        <v>0</v>
      </c>
      <c r="AF270" s="472" t="str">
        <f t="shared" si="100"/>
        <v>0</v>
      </c>
      <c r="AG270" s="472" t="str">
        <f t="shared" si="101"/>
        <v>0</v>
      </c>
      <c r="AH270" s="472" t="str">
        <f t="shared" si="102"/>
        <v>0</v>
      </c>
      <c r="AI270" s="472" t="str">
        <f t="shared" si="103"/>
        <v>0</v>
      </c>
      <c r="AJ270" s="472" t="str">
        <f t="shared" si="104"/>
        <v>-</v>
      </c>
      <c r="AK270" s="472" t="str">
        <f t="shared" si="105"/>
        <v>-</v>
      </c>
      <c r="AL270" s="472">
        <f>'приложение 1.1 '!X272</f>
        <v>0</v>
      </c>
      <c r="AM270" s="472">
        <f>'приложение 1.1 '!Y272</f>
        <v>0</v>
      </c>
      <c r="AN270" s="472">
        <f>'приложение 1.1 '!Z272</f>
        <v>0</v>
      </c>
      <c r="AO270" s="472">
        <f>'приложение 1.1 '!AA272</f>
        <v>0.36</v>
      </c>
      <c r="AP270" s="472"/>
      <c r="AQ270" s="472"/>
      <c r="AR270" s="472"/>
      <c r="AS270" s="472"/>
      <c r="AT270" s="472">
        <f>'приложение 1.1 '!W272</f>
        <v>0</v>
      </c>
      <c r="AU270" s="472">
        <f t="shared" si="106"/>
        <v>0.36</v>
      </c>
    </row>
    <row r="271" spans="1:47" s="53" customFormat="1" ht="31.5">
      <c r="A271" s="369" t="str">
        <f>'приложение 1.1 '!A273</f>
        <v>1.1.5.82</v>
      </c>
      <c r="B271" s="431" t="str">
        <f>'приложение 1.1 '!B273</f>
        <v>Реконструкция КЛ-0,4 кВ ТП-241 - ул. Ленинградская, 3</v>
      </c>
      <c r="C271" s="447" t="str">
        <f>IF('приложение 1.1 '!G273=2018,'приложение 1.1 '!E273,"-")</f>
        <v>-</v>
      </c>
      <c r="D271" s="447" t="str">
        <f>IF('приложение 1.1 '!G273=2018,'приложение 1.1 '!D273,"-")</f>
        <v>-</v>
      </c>
      <c r="E271" s="447" t="str">
        <f>IF('приложение 1.1 '!G273=2019,'приложение 1.1 '!E273,"-")</f>
        <v>-</v>
      </c>
      <c r="F271" s="447" t="str">
        <f>IF('приложение 1.1 '!G273=2019,'приложение 1.1 '!D273,"-")</f>
        <v>-</v>
      </c>
      <c r="G271" s="447" t="str">
        <f>IF('приложение 1.1 '!G273=2020,'приложение 1.1 '!E273,"-")</f>
        <v>-</v>
      </c>
      <c r="H271" s="447" t="str">
        <f>IF('приложение 1.1 '!G273=2020,'приложение 1.1 '!D273,"-")</f>
        <v>-</v>
      </c>
      <c r="I271" s="447" t="str">
        <f>IF('приложение 1.1 '!G273=2021,'приложение 1.1 '!E273,"-")</f>
        <v>-</v>
      </c>
      <c r="J271" s="447" t="str">
        <f>IF('приложение 1.1 '!G273=2021,'приложение 1.1 '!D273,"-")</f>
        <v>-</v>
      </c>
      <c r="K271" s="447">
        <f>IF('приложение 1.1 '!G273=2022,'приложение 1.1 '!E273,"-")</f>
        <v>0</v>
      </c>
      <c r="L271" s="447">
        <f>IF('приложение 1.1 '!G273=2022,'приложение 1.1 '!D273,"-")</f>
        <v>0.15</v>
      </c>
      <c r="M271" s="447">
        <f t="shared" si="82"/>
        <v>0</v>
      </c>
      <c r="N271" s="447">
        <f t="shared" si="83"/>
        <v>0.15</v>
      </c>
      <c r="O271" s="447" t="str">
        <f t="shared" si="84"/>
        <v>-</v>
      </c>
      <c r="P271" s="447" t="str">
        <f t="shared" si="85"/>
        <v>-</v>
      </c>
      <c r="Q271" s="447" t="str">
        <f t="shared" si="86"/>
        <v>-</v>
      </c>
      <c r="R271" s="447" t="str">
        <f t="shared" si="87"/>
        <v>-</v>
      </c>
      <c r="S271" s="447" t="str">
        <f t="shared" si="88"/>
        <v>-</v>
      </c>
      <c r="T271" s="447" t="str">
        <f t="shared" si="89"/>
        <v>-</v>
      </c>
      <c r="U271" s="447" t="str">
        <f t="shared" si="90"/>
        <v>-</v>
      </c>
      <c r="V271" s="447" t="str">
        <f t="shared" si="91"/>
        <v>-</v>
      </c>
      <c r="W271" s="447">
        <f t="shared" si="92"/>
        <v>0</v>
      </c>
      <c r="X271" s="447">
        <f t="shared" si="93"/>
        <v>0.15</v>
      </c>
      <c r="Y271" s="447">
        <f t="shared" si="94"/>
        <v>0</v>
      </c>
      <c r="Z271" s="464">
        <f t="shared" si="95"/>
        <v>0.15</v>
      </c>
      <c r="AA271" s="472">
        <f>'приложение 1.1 '!H273</f>
        <v>0.27</v>
      </c>
      <c r="AB271" s="472" t="str">
        <f t="shared" si="96"/>
        <v>0</v>
      </c>
      <c r="AC271" s="472" t="str">
        <f t="shared" si="97"/>
        <v>0</v>
      </c>
      <c r="AD271" s="472" t="str">
        <f t="shared" si="98"/>
        <v>0</v>
      </c>
      <c r="AE271" s="472" t="str">
        <f t="shared" si="99"/>
        <v>0</v>
      </c>
      <c r="AF271" s="472" t="str">
        <f t="shared" si="100"/>
        <v>0</v>
      </c>
      <c r="AG271" s="472" t="str">
        <f t="shared" si="101"/>
        <v>0</v>
      </c>
      <c r="AH271" s="472" t="str">
        <f t="shared" si="102"/>
        <v>0</v>
      </c>
      <c r="AI271" s="472" t="str">
        <f t="shared" si="103"/>
        <v>0</v>
      </c>
      <c r="AJ271" s="472" t="str">
        <f t="shared" si="104"/>
        <v>-</v>
      </c>
      <c r="AK271" s="472" t="str">
        <f t="shared" si="105"/>
        <v>-</v>
      </c>
      <c r="AL271" s="472">
        <f>'приложение 1.1 '!X273</f>
        <v>0</v>
      </c>
      <c r="AM271" s="472">
        <f>'приложение 1.1 '!Y273</f>
        <v>0</v>
      </c>
      <c r="AN271" s="472">
        <f>'приложение 1.1 '!Z273</f>
        <v>0</v>
      </c>
      <c r="AO271" s="472">
        <f>'приложение 1.1 '!AA273</f>
        <v>0.27</v>
      </c>
      <c r="AP271" s="472"/>
      <c r="AQ271" s="472"/>
      <c r="AR271" s="472"/>
      <c r="AS271" s="472"/>
      <c r="AT271" s="472">
        <f>'приложение 1.1 '!W273</f>
        <v>0</v>
      </c>
      <c r="AU271" s="472">
        <f t="shared" si="106"/>
        <v>0.27</v>
      </c>
    </row>
    <row r="272" spans="1:47" s="53" customFormat="1" ht="31.5">
      <c r="A272" s="369" t="str">
        <f>'приложение 1.1 '!A274</f>
        <v>1.1.5.83</v>
      </c>
      <c r="B272" s="431" t="str">
        <f>'приложение 1.1 '!B274</f>
        <v>Реконструкция КЛ-0,4 кВ ТП-243 - ул. Дзержинского, 16</v>
      </c>
      <c r="C272" s="447" t="str">
        <f>IF('приложение 1.1 '!G274=2018,'приложение 1.1 '!E274,"-")</f>
        <v>-</v>
      </c>
      <c r="D272" s="447" t="str">
        <f>IF('приложение 1.1 '!G274=2018,'приложение 1.1 '!D274,"-")</f>
        <v>-</v>
      </c>
      <c r="E272" s="447" t="str">
        <f>IF('приложение 1.1 '!G274=2019,'приложение 1.1 '!E274,"-")</f>
        <v>-</v>
      </c>
      <c r="F272" s="447" t="str">
        <f>IF('приложение 1.1 '!G274=2019,'приложение 1.1 '!D274,"-")</f>
        <v>-</v>
      </c>
      <c r="G272" s="447" t="str">
        <f>IF('приложение 1.1 '!G274=2020,'приложение 1.1 '!E274,"-")</f>
        <v>-</v>
      </c>
      <c r="H272" s="447" t="str">
        <f>IF('приложение 1.1 '!G274=2020,'приложение 1.1 '!D274,"-")</f>
        <v>-</v>
      </c>
      <c r="I272" s="447" t="str">
        <f>IF('приложение 1.1 '!G274=2021,'приложение 1.1 '!E274,"-")</f>
        <v>-</v>
      </c>
      <c r="J272" s="447" t="str">
        <f>IF('приложение 1.1 '!G274=2021,'приложение 1.1 '!D274,"-")</f>
        <v>-</v>
      </c>
      <c r="K272" s="447">
        <f>IF('приложение 1.1 '!G274=2022,'приложение 1.1 '!E274,"-")</f>
        <v>0</v>
      </c>
      <c r="L272" s="447">
        <f>IF('приложение 1.1 '!G274=2022,'приложение 1.1 '!D274,"-")</f>
        <v>2.5</v>
      </c>
      <c r="M272" s="447">
        <f t="shared" si="82"/>
        <v>0</v>
      </c>
      <c r="N272" s="447">
        <f t="shared" si="83"/>
        <v>2.5</v>
      </c>
      <c r="O272" s="447" t="str">
        <f t="shared" si="84"/>
        <v>-</v>
      </c>
      <c r="P272" s="447" t="str">
        <f t="shared" si="85"/>
        <v>-</v>
      </c>
      <c r="Q272" s="447" t="str">
        <f t="shared" si="86"/>
        <v>-</v>
      </c>
      <c r="R272" s="447" t="str">
        <f t="shared" si="87"/>
        <v>-</v>
      </c>
      <c r="S272" s="447" t="str">
        <f t="shared" si="88"/>
        <v>-</v>
      </c>
      <c r="T272" s="447" t="str">
        <f t="shared" si="89"/>
        <v>-</v>
      </c>
      <c r="U272" s="447" t="str">
        <f t="shared" si="90"/>
        <v>-</v>
      </c>
      <c r="V272" s="447" t="str">
        <f t="shared" si="91"/>
        <v>-</v>
      </c>
      <c r="W272" s="447">
        <f t="shared" si="92"/>
        <v>0</v>
      </c>
      <c r="X272" s="447">
        <f t="shared" si="93"/>
        <v>2.5</v>
      </c>
      <c r="Y272" s="447">
        <f t="shared" si="94"/>
        <v>0</v>
      </c>
      <c r="Z272" s="464">
        <f t="shared" si="95"/>
        <v>2.5</v>
      </c>
      <c r="AA272" s="472">
        <f>'приложение 1.1 '!H274</f>
        <v>2.2824</v>
      </c>
      <c r="AB272" s="472" t="str">
        <f t="shared" si="96"/>
        <v>0</v>
      </c>
      <c r="AC272" s="472" t="str">
        <f t="shared" si="97"/>
        <v>0</v>
      </c>
      <c r="AD272" s="472" t="str">
        <f t="shared" si="98"/>
        <v>0</v>
      </c>
      <c r="AE272" s="472" t="str">
        <f t="shared" si="99"/>
        <v>0</v>
      </c>
      <c r="AF272" s="472" t="str">
        <f t="shared" si="100"/>
        <v>0</v>
      </c>
      <c r="AG272" s="472" t="str">
        <f t="shared" si="101"/>
        <v>0</v>
      </c>
      <c r="AH272" s="472" t="str">
        <f t="shared" si="102"/>
        <v>0</v>
      </c>
      <c r="AI272" s="472" t="str">
        <f t="shared" si="103"/>
        <v>0</v>
      </c>
      <c r="AJ272" s="472" t="str">
        <f t="shared" si="104"/>
        <v>-</v>
      </c>
      <c r="AK272" s="472" t="str">
        <f t="shared" si="105"/>
        <v>-</v>
      </c>
      <c r="AL272" s="472">
        <f>'приложение 1.1 '!X274</f>
        <v>0</v>
      </c>
      <c r="AM272" s="472">
        <f>'приложение 1.1 '!Y274</f>
        <v>0</v>
      </c>
      <c r="AN272" s="472">
        <f>'приложение 1.1 '!Z274</f>
        <v>0</v>
      </c>
      <c r="AO272" s="472">
        <f>'приложение 1.1 '!AA274</f>
        <v>2.2824</v>
      </c>
      <c r="AP272" s="472"/>
      <c r="AQ272" s="472"/>
      <c r="AR272" s="472"/>
      <c r="AS272" s="472"/>
      <c r="AT272" s="472">
        <f>'приложение 1.1 '!W274</f>
        <v>0</v>
      </c>
      <c r="AU272" s="472">
        <f t="shared" si="106"/>
        <v>2.2824</v>
      </c>
    </row>
    <row r="273" spans="1:47" s="53" customFormat="1" ht="31.5">
      <c r="A273" s="369" t="str">
        <f>'приложение 1.1 '!A275</f>
        <v>1.1.5.84</v>
      </c>
      <c r="B273" s="431" t="str">
        <f>'приложение 1.1 '!B275</f>
        <v>Реконструкция КЛ-0,4 кВ ТП-244 - ул. Кукуевицкого, 10</v>
      </c>
      <c r="C273" s="447" t="str">
        <f>IF('приложение 1.1 '!G275=2018,'приложение 1.1 '!E275,"-")</f>
        <v>-</v>
      </c>
      <c r="D273" s="447" t="str">
        <f>IF('приложение 1.1 '!G275=2018,'приложение 1.1 '!D275,"-")</f>
        <v>-</v>
      </c>
      <c r="E273" s="447" t="str">
        <f>IF('приложение 1.1 '!G275=2019,'приложение 1.1 '!E275,"-")</f>
        <v>-</v>
      </c>
      <c r="F273" s="447" t="str">
        <f>IF('приложение 1.1 '!G275=2019,'приложение 1.1 '!D275,"-")</f>
        <v>-</v>
      </c>
      <c r="G273" s="447" t="str">
        <f>IF('приложение 1.1 '!G275=2020,'приложение 1.1 '!E275,"-")</f>
        <v>-</v>
      </c>
      <c r="H273" s="447" t="str">
        <f>IF('приложение 1.1 '!G275=2020,'приложение 1.1 '!D275,"-")</f>
        <v>-</v>
      </c>
      <c r="I273" s="447" t="str">
        <f>IF('приложение 1.1 '!G275=2021,'приложение 1.1 '!E275,"-")</f>
        <v>-</v>
      </c>
      <c r="J273" s="447" t="str">
        <f>IF('приложение 1.1 '!G275=2021,'приложение 1.1 '!D275,"-")</f>
        <v>-</v>
      </c>
      <c r="K273" s="447">
        <f>IF('приложение 1.1 '!G275=2022,'приложение 1.1 '!E275,"-")</f>
        <v>0</v>
      </c>
      <c r="L273" s="447">
        <f>IF('приложение 1.1 '!G275=2022,'приложение 1.1 '!D275,"-")</f>
        <v>0.2</v>
      </c>
      <c r="M273" s="447">
        <f t="shared" si="82"/>
        <v>0</v>
      </c>
      <c r="N273" s="447">
        <f t="shared" si="83"/>
        <v>0.2</v>
      </c>
      <c r="O273" s="447" t="str">
        <f t="shared" si="84"/>
        <v>-</v>
      </c>
      <c r="P273" s="447" t="str">
        <f t="shared" si="85"/>
        <v>-</v>
      </c>
      <c r="Q273" s="447" t="str">
        <f t="shared" si="86"/>
        <v>-</v>
      </c>
      <c r="R273" s="447" t="str">
        <f t="shared" si="87"/>
        <v>-</v>
      </c>
      <c r="S273" s="447" t="str">
        <f t="shared" si="88"/>
        <v>-</v>
      </c>
      <c r="T273" s="447" t="str">
        <f t="shared" si="89"/>
        <v>-</v>
      </c>
      <c r="U273" s="447" t="str">
        <f t="shared" si="90"/>
        <v>-</v>
      </c>
      <c r="V273" s="447" t="str">
        <f t="shared" si="91"/>
        <v>-</v>
      </c>
      <c r="W273" s="447">
        <f t="shared" si="92"/>
        <v>0</v>
      </c>
      <c r="X273" s="447">
        <f t="shared" si="93"/>
        <v>0.2</v>
      </c>
      <c r="Y273" s="447">
        <f t="shared" si="94"/>
        <v>0</v>
      </c>
      <c r="Z273" s="464">
        <f t="shared" si="95"/>
        <v>0.2</v>
      </c>
      <c r="AA273" s="472">
        <f>'приложение 1.1 '!H275</f>
        <v>0.36</v>
      </c>
      <c r="AB273" s="472" t="str">
        <f t="shared" si="96"/>
        <v>0</v>
      </c>
      <c r="AC273" s="472" t="str">
        <f t="shared" si="97"/>
        <v>0</v>
      </c>
      <c r="AD273" s="472" t="str">
        <f t="shared" si="98"/>
        <v>0</v>
      </c>
      <c r="AE273" s="472" t="str">
        <f t="shared" si="99"/>
        <v>0</v>
      </c>
      <c r="AF273" s="472" t="str">
        <f t="shared" si="100"/>
        <v>0</v>
      </c>
      <c r="AG273" s="472" t="str">
        <f t="shared" si="101"/>
        <v>0</v>
      </c>
      <c r="AH273" s="472" t="str">
        <f t="shared" si="102"/>
        <v>0</v>
      </c>
      <c r="AI273" s="472" t="str">
        <f t="shared" si="103"/>
        <v>0</v>
      </c>
      <c r="AJ273" s="472" t="str">
        <f t="shared" si="104"/>
        <v>-</v>
      </c>
      <c r="AK273" s="472" t="str">
        <f t="shared" si="105"/>
        <v>-</v>
      </c>
      <c r="AL273" s="472">
        <f>'приложение 1.1 '!X275</f>
        <v>0</v>
      </c>
      <c r="AM273" s="472">
        <f>'приложение 1.1 '!Y275</f>
        <v>0</v>
      </c>
      <c r="AN273" s="472">
        <f>'приложение 1.1 '!Z275</f>
        <v>0</v>
      </c>
      <c r="AO273" s="472">
        <f>'приложение 1.1 '!AA275</f>
        <v>0.36</v>
      </c>
      <c r="AP273" s="472"/>
      <c r="AQ273" s="472"/>
      <c r="AR273" s="472"/>
      <c r="AS273" s="472"/>
      <c r="AT273" s="472">
        <f>'приложение 1.1 '!W275</f>
        <v>0</v>
      </c>
      <c r="AU273" s="472">
        <f t="shared" si="106"/>
        <v>0.36</v>
      </c>
    </row>
    <row r="274" spans="1:47" s="53" customFormat="1" ht="31.5">
      <c r="A274" s="369" t="str">
        <f>'приложение 1.1 '!A276</f>
        <v>1.1.5.85</v>
      </c>
      <c r="B274" s="431" t="str">
        <f>'приложение 1.1 '!B276</f>
        <v>Реконструкция КЛ-0,4 кВ ТП-244 - ул. Кукуевицкого, 10/1</v>
      </c>
      <c r="C274" s="447" t="str">
        <f>IF('приложение 1.1 '!G276=2018,'приложение 1.1 '!E276,"-")</f>
        <v>-</v>
      </c>
      <c r="D274" s="447" t="str">
        <f>IF('приложение 1.1 '!G276=2018,'приложение 1.1 '!D276,"-")</f>
        <v>-</v>
      </c>
      <c r="E274" s="447" t="str">
        <f>IF('приложение 1.1 '!G276=2019,'приложение 1.1 '!E276,"-")</f>
        <v>-</v>
      </c>
      <c r="F274" s="447" t="str">
        <f>IF('приложение 1.1 '!G276=2019,'приложение 1.1 '!D276,"-")</f>
        <v>-</v>
      </c>
      <c r="G274" s="447" t="str">
        <f>IF('приложение 1.1 '!G276=2020,'приложение 1.1 '!E276,"-")</f>
        <v>-</v>
      </c>
      <c r="H274" s="447" t="str">
        <f>IF('приложение 1.1 '!G276=2020,'приложение 1.1 '!D276,"-")</f>
        <v>-</v>
      </c>
      <c r="I274" s="447" t="str">
        <f>IF('приложение 1.1 '!G276=2021,'приложение 1.1 '!E276,"-")</f>
        <v>-</v>
      </c>
      <c r="J274" s="447" t="str">
        <f>IF('приложение 1.1 '!G276=2021,'приложение 1.1 '!D276,"-")</f>
        <v>-</v>
      </c>
      <c r="K274" s="447">
        <f>IF('приложение 1.1 '!G276=2022,'приложение 1.1 '!E276,"-")</f>
        <v>0</v>
      </c>
      <c r="L274" s="447">
        <f>IF('приложение 1.1 '!G276=2022,'приложение 1.1 '!D276,"-")</f>
        <v>0.11</v>
      </c>
      <c r="M274" s="447">
        <f t="shared" si="82"/>
        <v>0</v>
      </c>
      <c r="N274" s="447">
        <f t="shared" si="83"/>
        <v>0.11</v>
      </c>
      <c r="O274" s="447" t="str">
        <f t="shared" si="84"/>
        <v>-</v>
      </c>
      <c r="P274" s="447" t="str">
        <f t="shared" si="85"/>
        <v>-</v>
      </c>
      <c r="Q274" s="447" t="str">
        <f t="shared" si="86"/>
        <v>-</v>
      </c>
      <c r="R274" s="447" t="str">
        <f t="shared" si="87"/>
        <v>-</v>
      </c>
      <c r="S274" s="447" t="str">
        <f t="shared" si="88"/>
        <v>-</v>
      </c>
      <c r="T274" s="447" t="str">
        <f t="shared" si="89"/>
        <v>-</v>
      </c>
      <c r="U274" s="447" t="str">
        <f t="shared" si="90"/>
        <v>-</v>
      </c>
      <c r="V274" s="447" t="str">
        <f t="shared" si="91"/>
        <v>-</v>
      </c>
      <c r="W274" s="447">
        <f t="shared" si="92"/>
        <v>0</v>
      </c>
      <c r="X274" s="447">
        <f t="shared" si="93"/>
        <v>0.11</v>
      </c>
      <c r="Y274" s="447">
        <f t="shared" si="94"/>
        <v>0</v>
      </c>
      <c r="Z274" s="464">
        <f t="shared" si="95"/>
        <v>0.11</v>
      </c>
      <c r="AA274" s="472">
        <f>'приложение 1.1 '!H276</f>
        <v>0.19800000000000001</v>
      </c>
      <c r="AB274" s="472" t="str">
        <f t="shared" si="96"/>
        <v>0</v>
      </c>
      <c r="AC274" s="472" t="str">
        <f t="shared" si="97"/>
        <v>0</v>
      </c>
      <c r="AD274" s="472" t="str">
        <f t="shared" si="98"/>
        <v>0</v>
      </c>
      <c r="AE274" s="472" t="str">
        <f t="shared" si="99"/>
        <v>0</v>
      </c>
      <c r="AF274" s="472" t="str">
        <f t="shared" si="100"/>
        <v>0</v>
      </c>
      <c r="AG274" s="472" t="str">
        <f t="shared" si="101"/>
        <v>0</v>
      </c>
      <c r="AH274" s="472" t="str">
        <f t="shared" si="102"/>
        <v>0</v>
      </c>
      <c r="AI274" s="472" t="str">
        <f t="shared" si="103"/>
        <v>0</v>
      </c>
      <c r="AJ274" s="472" t="str">
        <f t="shared" si="104"/>
        <v>-</v>
      </c>
      <c r="AK274" s="472" t="str">
        <f t="shared" si="105"/>
        <v>-</v>
      </c>
      <c r="AL274" s="472">
        <f>'приложение 1.1 '!X276</f>
        <v>0</v>
      </c>
      <c r="AM274" s="472">
        <f>'приложение 1.1 '!Y276</f>
        <v>0</v>
      </c>
      <c r="AN274" s="472">
        <f>'приложение 1.1 '!Z276</f>
        <v>0</v>
      </c>
      <c r="AO274" s="472">
        <f>'приложение 1.1 '!AA276</f>
        <v>0.19800000000000001</v>
      </c>
      <c r="AP274" s="472"/>
      <c r="AQ274" s="472"/>
      <c r="AR274" s="472"/>
      <c r="AS274" s="472"/>
      <c r="AT274" s="472">
        <f>'приложение 1.1 '!W276</f>
        <v>0</v>
      </c>
      <c r="AU274" s="472">
        <f t="shared" si="106"/>
        <v>0.19800000000000001</v>
      </c>
    </row>
    <row r="275" spans="1:47" s="53" customFormat="1" ht="31.5">
      <c r="A275" s="369" t="str">
        <f>'приложение 1.1 '!A277</f>
        <v>1.1.5.86</v>
      </c>
      <c r="B275" s="431" t="str">
        <f>'приложение 1.1 '!B277</f>
        <v>Реконструкция КЛ-0,4 кВ ТП-244 - ул. Кукуевицкого, 10/2</v>
      </c>
      <c r="C275" s="447" t="str">
        <f>IF('приложение 1.1 '!G277=2018,'приложение 1.1 '!E277,"-")</f>
        <v>-</v>
      </c>
      <c r="D275" s="447" t="str">
        <f>IF('приложение 1.1 '!G277=2018,'приложение 1.1 '!D277,"-")</f>
        <v>-</v>
      </c>
      <c r="E275" s="447" t="str">
        <f>IF('приложение 1.1 '!G277=2019,'приложение 1.1 '!E277,"-")</f>
        <v>-</v>
      </c>
      <c r="F275" s="447" t="str">
        <f>IF('приложение 1.1 '!G277=2019,'приложение 1.1 '!D277,"-")</f>
        <v>-</v>
      </c>
      <c r="G275" s="447" t="str">
        <f>IF('приложение 1.1 '!G277=2020,'приложение 1.1 '!E277,"-")</f>
        <v>-</v>
      </c>
      <c r="H275" s="447" t="str">
        <f>IF('приложение 1.1 '!G277=2020,'приложение 1.1 '!D277,"-")</f>
        <v>-</v>
      </c>
      <c r="I275" s="447" t="str">
        <f>IF('приложение 1.1 '!G277=2021,'приложение 1.1 '!E277,"-")</f>
        <v>-</v>
      </c>
      <c r="J275" s="447" t="str">
        <f>IF('приложение 1.1 '!G277=2021,'приложение 1.1 '!D277,"-")</f>
        <v>-</v>
      </c>
      <c r="K275" s="447">
        <f>IF('приложение 1.1 '!G277=2022,'приложение 1.1 '!E277,"-")</f>
        <v>0</v>
      </c>
      <c r="L275" s="447">
        <f>IF('приложение 1.1 '!G277=2022,'приложение 1.1 '!D277,"-")</f>
        <v>0.12</v>
      </c>
      <c r="M275" s="447">
        <f t="shared" si="82"/>
        <v>0</v>
      </c>
      <c r="N275" s="447">
        <f t="shared" si="83"/>
        <v>0.12</v>
      </c>
      <c r="O275" s="447" t="str">
        <f t="shared" si="84"/>
        <v>-</v>
      </c>
      <c r="P275" s="447" t="str">
        <f t="shared" si="85"/>
        <v>-</v>
      </c>
      <c r="Q275" s="447" t="str">
        <f t="shared" si="86"/>
        <v>-</v>
      </c>
      <c r="R275" s="447" t="str">
        <f t="shared" si="87"/>
        <v>-</v>
      </c>
      <c r="S275" s="447" t="str">
        <f t="shared" si="88"/>
        <v>-</v>
      </c>
      <c r="T275" s="447" t="str">
        <f t="shared" si="89"/>
        <v>-</v>
      </c>
      <c r="U275" s="447" t="str">
        <f t="shared" si="90"/>
        <v>-</v>
      </c>
      <c r="V275" s="447" t="str">
        <f t="shared" si="91"/>
        <v>-</v>
      </c>
      <c r="W275" s="447">
        <f t="shared" si="92"/>
        <v>0</v>
      </c>
      <c r="X275" s="447">
        <f t="shared" si="93"/>
        <v>0.12</v>
      </c>
      <c r="Y275" s="447">
        <f t="shared" si="94"/>
        <v>0</v>
      </c>
      <c r="Z275" s="464">
        <f t="shared" si="95"/>
        <v>0.12</v>
      </c>
      <c r="AA275" s="472">
        <f>'приложение 1.1 '!H277</f>
        <v>0.216</v>
      </c>
      <c r="AB275" s="472" t="str">
        <f t="shared" si="96"/>
        <v>0</v>
      </c>
      <c r="AC275" s="472" t="str">
        <f t="shared" si="97"/>
        <v>0</v>
      </c>
      <c r="AD275" s="472" t="str">
        <f t="shared" si="98"/>
        <v>0</v>
      </c>
      <c r="AE275" s="472" t="str">
        <f t="shared" si="99"/>
        <v>0</v>
      </c>
      <c r="AF275" s="472" t="str">
        <f t="shared" si="100"/>
        <v>0</v>
      </c>
      <c r="AG275" s="472" t="str">
        <f t="shared" si="101"/>
        <v>0</v>
      </c>
      <c r="AH275" s="472" t="str">
        <f t="shared" si="102"/>
        <v>0</v>
      </c>
      <c r="AI275" s="472" t="str">
        <f t="shared" si="103"/>
        <v>0</v>
      </c>
      <c r="AJ275" s="472" t="str">
        <f t="shared" si="104"/>
        <v>-</v>
      </c>
      <c r="AK275" s="472" t="str">
        <f t="shared" si="105"/>
        <v>-</v>
      </c>
      <c r="AL275" s="472">
        <f>'приложение 1.1 '!X277</f>
        <v>0</v>
      </c>
      <c r="AM275" s="472">
        <f>'приложение 1.1 '!Y277</f>
        <v>0</v>
      </c>
      <c r="AN275" s="472">
        <f>'приложение 1.1 '!Z277</f>
        <v>0</v>
      </c>
      <c r="AO275" s="472">
        <f>'приложение 1.1 '!AA277</f>
        <v>0.216</v>
      </c>
      <c r="AP275" s="472"/>
      <c r="AQ275" s="472"/>
      <c r="AR275" s="472"/>
      <c r="AS275" s="472"/>
      <c r="AT275" s="472">
        <f>'приложение 1.1 '!W277</f>
        <v>0</v>
      </c>
      <c r="AU275" s="472">
        <f t="shared" si="106"/>
        <v>0.216</v>
      </c>
    </row>
    <row r="276" spans="1:47" s="53" customFormat="1" ht="31.5">
      <c r="A276" s="369" t="str">
        <f>'приложение 1.1 '!A278</f>
        <v>1.1.5.87</v>
      </c>
      <c r="B276" s="431" t="str">
        <f>'приложение 1.1 '!B278</f>
        <v>Реконструкция КЛ-0,4 кВ ТП-244 - ул. Кукуевицкого, 12</v>
      </c>
      <c r="C276" s="447" t="str">
        <f>IF('приложение 1.1 '!G278=2018,'приложение 1.1 '!E278,"-")</f>
        <v>-</v>
      </c>
      <c r="D276" s="447" t="str">
        <f>IF('приложение 1.1 '!G278=2018,'приложение 1.1 '!D278,"-")</f>
        <v>-</v>
      </c>
      <c r="E276" s="447" t="str">
        <f>IF('приложение 1.1 '!G278=2019,'приложение 1.1 '!E278,"-")</f>
        <v>-</v>
      </c>
      <c r="F276" s="447" t="str">
        <f>IF('приложение 1.1 '!G278=2019,'приложение 1.1 '!D278,"-")</f>
        <v>-</v>
      </c>
      <c r="G276" s="447" t="str">
        <f>IF('приложение 1.1 '!G278=2020,'приложение 1.1 '!E278,"-")</f>
        <v>-</v>
      </c>
      <c r="H276" s="447" t="str">
        <f>IF('приложение 1.1 '!G278=2020,'приложение 1.1 '!D278,"-")</f>
        <v>-</v>
      </c>
      <c r="I276" s="447" t="str">
        <f>IF('приложение 1.1 '!G278=2021,'приложение 1.1 '!E278,"-")</f>
        <v>-</v>
      </c>
      <c r="J276" s="447" t="str">
        <f>IF('приложение 1.1 '!G278=2021,'приложение 1.1 '!D278,"-")</f>
        <v>-</v>
      </c>
      <c r="K276" s="447">
        <f>IF('приложение 1.1 '!G278=2022,'приложение 1.1 '!E278,"-")</f>
        <v>0</v>
      </c>
      <c r="L276" s="447">
        <f>IF('приложение 1.1 '!G278=2022,'приложение 1.1 '!D278,"-")</f>
        <v>0.29799999999999999</v>
      </c>
      <c r="M276" s="447">
        <f t="shared" si="82"/>
        <v>0</v>
      </c>
      <c r="N276" s="447">
        <f t="shared" si="83"/>
        <v>0.29799999999999999</v>
      </c>
      <c r="O276" s="447" t="str">
        <f t="shared" si="84"/>
        <v>-</v>
      </c>
      <c r="P276" s="447" t="str">
        <f t="shared" si="85"/>
        <v>-</v>
      </c>
      <c r="Q276" s="447" t="str">
        <f t="shared" si="86"/>
        <v>-</v>
      </c>
      <c r="R276" s="447" t="str">
        <f t="shared" si="87"/>
        <v>-</v>
      </c>
      <c r="S276" s="447" t="str">
        <f t="shared" si="88"/>
        <v>-</v>
      </c>
      <c r="T276" s="447" t="str">
        <f t="shared" si="89"/>
        <v>-</v>
      </c>
      <c r="U276" s="447" t="str">
        <f t="shared" si="90"/>
        <v>-</v>
      </c>
      <c r="V276" s="447" t="str">
        <f t="shared" si="91"/>
        <v>-</v>
      </c>
      <c r="W276" s="447">
        <f t="shared" si="92"/>
        <v>0</v>
      </c>
      <c r="X276" s="447">
        <f t="shared" si="93"/>
        <v>0.29799999999999999</v>
      </c>
      <c r="Y276" s="447">
        <f t="shared" si="94"/>
        <v>0</v>
      </c>
      <c r="Z276" s="464">
        <f t="shared" si="95"/>
        <v>0.29799999999999999</v>
      </c>
      <c r="AA276" s="472">
        <f>'приложение 1.1 '!H278</f>
        <v>0.53639999999999999</v>
      </c>
      <c r="AB276" s="472" t="str">
        <f t="shared" si="96"/>
        <v>0</v>
      </c>
      <c r="AC276" s="472" t="str">
        <f t="shared" si="97"/>
        <v>0</v>
      </c>
      <c r="AD276" s="472" t="str">
        <f t="shared" si="98"/>
        <v>0</v>
      </c>
      <c r="AE276" s="472" t="str">
        <f t="shared" si="99"/>
        <v>0</v>
      </c>
      <c r="AF276" s="472" t="str">
        <f t="shared" si="100"/>
        <v>0</v>
      </c>
      <c r="AG276" s="472" t="str">
        <f t="shared" si="101"/>
        <v>0</v>
      </c>
      <c r="AH276" s="472" t="str">
        <f t="shared" si="102"/>
        <v>0</v>
      </c>
      <c r="AI276" s="472" t="str">
        <f t="shared" si="103"/>
        <v>0</v>
      </c>
      <c r="AJ276" s="472" t="str">
        <f t="shared" si="104"/>
        <v>-</v>
      </c>
      <c r="AK276" s="472" t="str">
        <f t="shared" si="105"/>
        <v>-</v>
      </c>
      <c r="AL276" s="472">
        <f>'приложение 1.1 '!X278</f>
        <v>0</v>
      </c>
      <c r="AM276" s="472">
        <f>'приложение 1.1 '!Y278</f>
        <v>0</v>
      </c>
      <c r="AN276" s="472">
        <f>'приложение 1.1 '!Z278</f>
        <v>0</v>
      </c>
      <c r="AO276" s="472">
        <f>'приложение 1.1 '!AA278</f>
        <v>0.53639999999999999</v>
      </c>
      <c r="AP276" s="472"/>
      <c r="AQ276" s="472"/>
      <c r="AR276" s="472"/>
      <c r="AS276" s="472"/>
      <c r="AT276" s="472">
        <f>'приложение 1.1 '!W278</f>
        <v>0</v>
      </c>
      <c r="AU276" s="472">
        <f t="shared" si="106"/>
        <v>0.53639999999999999</v>
      </c>
    </row>
    <row r="277" spans="1:47" s="53" customFormat="1" ht="31.5">
      <c r="A277" s="369" t="str">
        <f>'приложение 1.1 '!A279</f>
        <v>1.1.5.88</v>
      </c>
      <c r="B277" s="431" t="str">
        <f>'приложение 1.1 '!B279</f>
        <v>Реконструкция КЛ-0,4 кВ ТП-264 - ул. Майская, 4</v>
      </c>
      <c r="C277" s="447" t="str">
        <f>IF('приложение 1.1 '!G279=2018,'приложение 1.1 '!E279,"-")</f>
        <v>-</v>
      </c>
      <c r="D277" s="447" t="str">
        <f>IF('приложение 1.1 '!G279=2018,'приложение 1.1 '!D279,"-")</f>
        <v>-</v>
      </c>
      <c r="E277" s="447" t="str">
        <f>IF('приложение 1.1 '!G279=2019,'приложение 1.1 '!E279,"-")</f>
        <v>-</v>
      </c>
      <c r="F277" s="447" t="str">
        <f>IF('приложение 1.1 '!G279=2019,'приложение 1.1 '!D279,"-")</f>
        <v>-</v>
      </c>
      <c r="G277" s="447" t="str">
        <f>IF('приложение 1.1 '!G279=2020,'приложение 1.1 '!E279,"-")</f>
        <v>-</v>
      </c>
      <c r="H277" s="447" t="str">
        <f>IF('приложение 1.1 '!G279=2020,'приложение 1.1 '!D279,"-")</f>
        <v>-</v>
      </c>
      <c r="I277" s="447" t="str">
        <f>IF('приложение 1.1 '!G279=2021,'приложение 1.1 '!E279,"-")</f>
        <v>-</v>
      </c>
      <c r="J277" s="447" t="str">
        <f>IF('приложение 1.1 '!G279=2021,'приложение 1.1 '!D279,"-")</f>
        <v>-</v>
      </c>
      <c r="K277" s="447">
        <f>IF('приложение 1.1 '!G279=2022,'приложение 1.1 '!E279,"-")</f>
        <v>0</v>
      </c>
      <c r="L277" s="447">
        <f>IF('приложение 1.1 '!G279=2022,'приложение 1.1 '!D279,"-")</f>
        <v>0.4</v>
      </c>
      <c r="M277" s="447">
        <f t="shared" si="82"/>
        <v>0</v>
      </c>
      <c r="N277" s="447">
        <f t="shared" si="83"/>
        <v>0.4</v>
      </c>
      <c r="O277" s="447" t="str">
        <f t="shared" si="84"/>
        <v>-</v>
      </c>
      <c r="P277" s="447" t="str">
        <f t="shared" si="85"/>
        <v>-</v>
      </c>
      <c r="Q277" s="447" t="str">
        <f t="shared" si="86"/>
        <v>-</v>
      </c>
      <c r="R277" s="447" t="str">
        <f t="shared" si="87"/>
        <v>-</v>
      </c>
      <c r="S277" s="447" t="str">
        <f t="shared" si="88"/>
        <v>-</v>
      </c>
      <c r="T277" s="447" t="str">
        <f t="shared" si="89"/>
        <v>-</v>
      </c>
      <c r="U277" s="447" t="str">
        <f t="shared" si="90"/>
        <v>-</v>
      </c>
      <c r="V277" s="447" t="str">
        <f t="shared" si="91"/>
        <v>-</v>
      </c>
      <c r="W277" s="447">
        <f t="shared" si="92"/>
        <v>0</v>
      </c>
      <c r="X277" s="447">
        <f t="shared" si="93"/>
        <v>0.4</v>
      </c>
      <c r="Y277" s="447">
        <f t="shared" si="94"/>
        <v>0</v>
      </c>
      <c r="Z277" s="464">
        <f t="shared" si="95"/>
        <v>0.4</v>
      </c>
      <c r="AA277" s="472">
        <f>'приложение 1.1 '!H279</f>
        <v>0.72</v>
      </c>
      <c r="AB277" s="472" t="str">
        <f t="shared" si="96"/>
        <v>0</v>
      </c>
      <c r="AC277" s="472" t="str">
        <f t="shared" si="97"/>
        <v>0</v>
      </c>
      <c r="AD277" s="472" t="str">
        <f t="shared" si="98"/>
        <v>0</v>
      </c>
      <c r="AE277" s="472" t="str">
        <f t="shared" si="99"/>
        <v>0</v>
      </c>
      <c r="AF277" s="472" t="str">
        <f t="shared" si="100"/>
        <v>0</v>
      </c>
      <c r="AG277" s="472" t="str">
        <f t="shared" si="101"/>
        <v>0</v>
      </c>
      <c r="AH277" s="472" t="str">
        <f t="shared" si="102"/>
        <v>0</v>
      </c>
      <c r="AI277" s="472" t="str">
        <f t="shared" si="103"/>
        <v>0</v>
      </c>
      <c r="AJ277" s="472" t="str">
        <f t="shared" si="104"/>
        <v>-</v>
      </c>
      <c r="AK277" s="472" t="str">
        <f t="shared" si="105"/>
        <v>-</v>
      </c>
      <c r="AL277" s="472">
        <f>'приложение 1.1 '!X279</f>
        <v>0</v>
      </c>
      <c r="AM277" s="472">
        <f>'приложение 1.1 '!Y279</f>
        <v>0</v>
      </c>
      <c r="AN277" s="472">
        <f>'приложение 1.1 '!Z279</f>
        <v>0</v>
      </c>
      <c r="AO277" s="472">
        <f>'приложение 1.1 '!AA279</f>
        <v>0.72</v>
      </c>
      <c r="AP277" s="472"/>
      <c r="AQ277" s="472"/>
      <c r="AR277" s="472"/>
      <c r="AS277" s="472"/>
      <c r="AT277" s="472">
        <f>'приложение 1.1 '!W279</f>
        <v>0</v>
      </c>
      <c r="AU277" s="472">
        <f t="shared" si="106"/>
        <v>0.72</v>
      </c>
    </row>
    <row r="278" spans="1:47" s="53" customFormat="1">
      <c r="A278" s="369" t="str">
        <f>'приложение 1.1 '!A280</f>
        <v>1.1.5.89</v>
      </c>
      <c r="B278" s="431" t="str">
        <f>'приложение 1.1 '!B280</f>
        <v>Реконструкция КЛ-0,4 кВ ТП-276 - ЦТП-28</v>
      </c>
      <c r="C278" s="447" t="str">
        <f>IF('приложение 1.1 '!G280=2018,'приложение 1.1 '!E280,"-")</f>
        <v>-</v>
      </c>
      <c r="D278" s="447" t="str">
        <f>IF('приложение 1.1 '!G280=2018,'приложение 1.1 '!D280,"-")</f>
        <v>-</v>
      </c>
      <c r="E278" s="447" t="str">
        <f>IF('приложение 1.1 '!G280=2019,'приложение 1.1 '!E280,"-")</f>
        <v>-</v>
      </c>
      <c r="F278" s="447" t="str">
        <f>IF('приложение 1.1 '!G280=2019,'приложение 1.1 '!D280,"-")</f>
        <v>-</v>
      </c>
      <c r="G278" s="447" t="str">
        <f>IF('приложение 1.1 '!G280=2020,'приложение 1.1 '!E280,"-")</f>
        <v>-</v>
      </c>
      <c r="H278" s="447" t="str">
        <f>IF('приложение 1.1 '!G280=2020,'приложение 1.1 '!D280,"-")</f>
        <v>-</v>
      </c>
      <c r="I278" s="447" t="str">
        <f>IF('приложение 1.1 '!G280=2021,'приложение 1.1 '!E280,"-")</f>
        <v>-</v>
      </c>
      <c r="J278" s="447" t="str">
        <f>IF('приложение 1.1 '!G280=2021,'приложение 1.1 '!D280,"-")</f>
        <v>-</v>
      </c>
      <c r="K278" s="447">
        <f>IF('приложение 1.1 '!G280=2022,'приложение 1.1 '!E280,"-")</f>
        <v>0</v>
      </c>
      <c r="L278" s="447">
        <f>IF('приложение 1.1 '!G280=2022,'приложение 1.1 '!D280,"-")</f>
        <v>0.1</v>
      </c>
      <c r="M278" s="447">
        <f t="shared" ref="M278:M341" si="108">SUM(C278,E278,G278,I278,K278,)</f>
        <v>0</v>
      </c>
      <c r="N278" s="447">
        <f t="shared" ref="N278:N341" si="109">SUM(D278,F278,H278,J278,L278,)</f>
        <v>0.1</v>
      </c>
      <c r="O278" s="447" t="str">
        <f t="shared" ref="O278:O341" si="110">C278</f>
        <v>-</v>
      </c>
      <c r="P278" s="447" t="str">
        <f t="shared" ref="P278:P341" si="111">D278</f>
        <v>-</v>
      </c>
      <c r="Q278" s="447" t="str">
        <f t="shared" ref="Q278:Q341" si="112">E278</f>
        <v>-</v>
      </c>
      <c r="R278" s="447" t="str">
        <f t="shared" ref="R278:R341" si="113">F278</f>
        <v>-</v>
      </c>
      <c r="S278" s="447" t="str">
        <f t="shared" ref="S278:S341" si="114">G278</f>
        <v>-</v>
      </c>
      <c r="T278" s="447" t="str">
        <f t="shared" ref="T278:T341" si="115">H278</f>
        <v>-</v>
      </c>
      <c r="U278" s="447" t="str">
        <f t="shared" ref="U278:U341" si="116">I278</f>
        <v>-</v>
      </c>
      <c r="V278" s="447" t="str">
        <f t="shared" ref="V278:V341" si="117">J278</f>
        <v>-</v>
      </c>
      <c r="W278" s="447">
        <f t="shared" ref="W278:W341" si="118">K278</f>
        <v>0</v>
      </c>
      <c r="X278" s="447">
        <f t="shared" ref="X278:X341" si="119">L278</f>
        <v>0.1</v>
      </c>
      <c r="Y278" s="447">
        <f t="shared" ref="Y278:Y341" si="120">SUM(O278,Q278,S278,U278,W278,)</f>
        <v>0</v>
      </c>
      <c r="Z278" s="464">
        <f t="shared" ref="Z278:Z341" si="121">SUM(P278,R278,T278,V278,X278,)</f>
        <v>0.1</v>
      </c>
      <c r="AA278" s="472">
        <f>'приложение 1.1 '!H280</f>
        <v>0.18</v>
      </c>
      <c r="AB278" s="472" t="str">
        <f t="shared" ref="AB278:AB341" si="122">IF(AP278&gt;0,AJ278,"0")</f>
        <v>0</v>
      </c>
      <c r="AC278" s="472" t="str">
        <f t="shared" ref="AC278:AC341" si="123">IF(AP278&gt;0,AK278,"0")</f>
        <v>0</v>
      </c>
      <c r="AD278" s="472" t="str">
        <f t="shared" ref="AD278:AD341" si="124">IF(AQ278&gt;0,AJ278,"0")</f>
        <v>0</v>
      </c>
      <c r="AE278" s="472" t="str">
        <f t="shared" ref="AE278:AE341" si="125">IF(AQ278&gt;0,AK278,"0")</f>
        <v>0</v>
      </c>
      <c r="AF278" s="472" t="str">
        <f t="shared" ref="AF278:AF341" si="126">IF(AR278&gt;0,AJ278,"0")</f>
        <v>0</v>
      </c>
      <c r="AG278" s="472" t="str">
        <f t="shared" ref="AG278:AG341" si="127">IF(AR278&gt;0,AK278,"0")</f>
        <v>0</v>
      </c>
      <c r="AH278" s="472" t="str">
        <f t="shared" ref="AH278:AH341" si="128">IF(AS278&gt;0,AJ278,"0")</f>
        <v>0</v>
      </c>
      <c r="AI278" s="472" t="str">
        <f t="shared" ref="AI278:AI341" si="129">IF(AS278&gt;0,AK278,"0")</f>
        <v>0</v>
      </c>
      <c r="AJ278" s="472" t="str">
        <f t="shared" ref="AJ278:AJ341" si="130">C278</f>
        <v>-</v>
      </c>
      <c r="AK278" s="472" t="str">
        <f t="shared" ref="AK278:AK341" si="131">D278</f>
        <v>-</v>
      </c>
      <c r="AL278" s="472">
        <f>'приложение 1.1 '!X280</f>
        <v>0</v>
      </c>
      <c r="AM278" s="472">
        <f>'приложение 1.1 '!Y280</f>
        <v>0</v>
      </c>
      <c r="AN278" s="472">
        <f>'приложение 1.1 '!Z280</f>
        <v>0</v>
      </c>
      <c r="AO278" s="472">
        <f>'приложение 1.1 '!AA280</f>
        <v>0.18</v>
      </c>
      <c r="AP278" s="472"/>
      <c r="AQ278" s="472"/>
      <c r="AR278" s="472"/>
      <c r="AS278" s="472"/>
      <c r="AT278" s="472">
        <f>'приложение 1.1 '!W280</f>
        <v>0</v>
      </c>
      <c r="AU278" s="472">
        <f t="shared" ref="AU278:AU341" si="132">AO278+AN278+AM278+AL278+AT278</f>
        <v>0.18</v>
      </c>
    </row>
    <row r="279" spans="1:47" s="53" customFormat="1" ht="31.5">
      <c r="A279" s="369" t="str">
        <f>'приложение 1.1 '!A281</f>
        <v>1.1.5.90</v>
      </c>
      <c r="B279" s="431" t="str">
        <f>'приложение 1.1 '!B281</f>
        <v>Реконструкция КЛ-0,4 кВ ТП-277 - ул. Бажова, 20</v>
      </c>
      <c r="C279" s="447" t="str">
        <f>IF('приложение 1.1 '!G281=2018,'приложение 1.1 '!E281,"-")</f>
        <v>-</v>
      </c>
      <c r="D279" s="447" t="str">
        <f>IF('приложение 1.1 '!G281=2018,'приложение 1.1 '!D281,"-")</f>
        <v>-</v>
      </c>
      <c r="E279" s="447" t="str">
        <f>IF('приложение 1.1 '!G281=2019,'приложение 1.1 '!E281,"-")</f>
        <v>-</v>
      </c>
      <c r="F279" s="447" t="str">
        <f>IF('приложение 1.1 '!G281=2019,'приложение 1.1 '!D281,"-")</f>
        <v>-</v>
      </c>
      <c r="G279" s="447" t="str">
        <f>IF('приложение 1.1 '!G281=2020,'приложение 1.1 '!E281,"-")</f>
        <v>-</v>
      </c>
      <c r="H279" s="447" t="str">
        <f>IF('приложение 1.1 '!G281=2020,'приложение 1.1 '!D281,"-")</f>
        <v>-</v>
      </c>
      <c r="I279" s="447" t="str">
        <f>IF('приложение 1.1 '!G281=2021,'приложение 1.1 '!E281,"-")</f>
        <v>-</v>
      </c>
      <c r="J279" s="447" t="str">
        <f>IF('приложение 1.1 '!G281=2021,'приложение 1.1 '!D281,"-")</f>
        <v>-</v>
      </c>
      <c r="K279" s="447">
        <f>IF('приложение 1.1 '!G281=2022,'приложение 1.1 '!E281,"-")</f>
        <v>0</v>
      </c>
      <c r="L279" s="447">
        <f>IF('приложение 1.1 '!G281=2022,'приложение 1.1 '!D281,"-")</f>
        <v>0.28000000000000003</v>
      </c>
      <c r="M279" s="447">
        <f t="shared" si="108"/>
        <v>0</v>
      </c>
      <c r="N279" s="447">
        <f t="shared" si="109"/>
        <v>0.28000000000000003</v>
      </c>
      <c r="O279" s="447" t="str">
        <f t="shared" si="110"/>
        <v>-</v>
      </c>
      <c r="P279" s="447" t="str">
        <f t="shared" si="111"/>
        <v>-</v>
      </c>
      <c r="Q279" s="447" t="str">
        <f t="shared" si="112"/>
        <v>-</v>
      </c>
      <c r="R279" s="447" t="str">
        <f t="shared" si="113"/>
        <v>-</v>
      </c>
      <c r="S279" s="447" t="str">
        <f t="shared" si="114"/>
        <v>-</v>
      </c>
      <c r="T279" s="447" t="str">
        <f t="shared" si="115"/>
        <v>-</v>
      </c>
      <c r="U279" s="447" t="str">
        <f t="shared" si="116"/>
        <v>-</v>
      </c>
      <c r="V279" s="447" t="str">
        <f t="shared" si="117"/>
        <v>-</v>
      </c>
      <c r="W279" s="447">
        <f t="shared" si="118"/>
        <v>0</v>
      </c>
      <c r="X279" s="447">
        <f t="shared" si="119"/>
        <v>0.28000000000000003</v>
      </c>
      <c r="Y279" s="447">
        <f t="shared" si="120"/>
        <v>0</v>
      </c>
      <c r="Z279" s="464">
        <f t="shared" si="121"/>
        <v>0.28000000000000003</v>
      </c>
      <c r="AA279" s="472">
        <f>'приложение 1.1 '!H281</f>
        <v>0.504</v>
      </c>
      <c r="AB279" s="472" t="str">
        <f t="shared" si="122"/>
        <v>0</v>
      </c>
      <c r="AC279" s="472" t="str">
        <f t="shared" si="123"/>
        <v>0</v>
      </c>
      <c r="AD279" s="472" t="str">
        <f t="shared" si="124"/>
        <v>0</v>
      </c>
      <c r="AE279" s="472" t="str">
        <f t="shared" si="125"/>
        <v>0</v>
      </c>
      <c r="AF279" s="472" t="str">
        <f t="shared" si="126"/>
        <v>0</v>
      </c>
      <c r="AG279" s="472" t="str">
        <f t="shared" si="127"/>
        <v>0</v>
      </c>
      <c r="AH279" s="472" t="str">
        <f t="shared" si="128"/>
        <v>0</v>
      </c>
      <c r="AI279" s="472" t="str">
        <f t="shared" si="129"/>
        <v>0</v>
      </c>
      <c r="AJ279" s="472" t="str">
        <f t="shared" si="130"/>
        <v>-</v>
      </c>
      <c r="AK279" s="472" t="str">
        <f t="shared" si="131"/>
        <v>-</v>
      </c>
      <c r="AL279" s="472">
        <f>'приложение 1.1 '!X281</f>
        <v>0</v>
      </c>
      <c r="AM279" s="472">
        <f>'приложение 1.1 '!Y281</f>
        <v>0</v>
      </c>
      <c r="AN279" s="472">
        <f>'приложение 1.1 '!Z281</f>
        <v>0</v>
      </c>
      <c r="AO279" s="472">
        <f>'приложение 1.1 '!AA281</f>
        <v>0.504</v>
      </c>
      <c r="AP279" s="472"/>
      <c r="AQ279" s="472"/>
      <c r="AR279" s="472"/>
      <c r="AS279" s="472"/>
      <c r="AT279" s="472">
        <f>'приложение 1.1 '!W281</f>
        <v>0</v>
      </c>
      <c r="AU279" s="472">
        <f t="shared" si="132"/>
        <v>0.504</v>
      </c>
    </row>
    <row r="280" spans="1:47" s="53" customFormat="1" ht="31.5">
      <c r="A280" s="369" t="str">
        <f>'приложение 1.1 '!A282</f>
        <v>1.1.5.91</v>
      </c>
      <c r="B280" s="431" t="str">
        <f>'приложение 1.1 '!B282</f>
        <v>Реконструкция КЛ-0,4 кВ ТП-277 - ул. Бажова, 22</v>
      </c>
      <c r="C280" s="447" t="str">
        <f>IF('приложение 1.1 '!G282=2018,'приложение 1.1 '!E282,"-")</f>
        <v>-</v>
      </c>
      <c r="D280" s="447" t="str">
        <f>IF('приложение 1.1 '!G282=2018,'приложение 1.1 '!D282,"-")</f>
        <v>-</v>
      </c>
      <c r="E280" s="447" t="str">
        <f>IF('приложение 1.1 '!G282=2019,'приложение 1.1 '!E282,"-")</f>
        <v>-</v>
      </c>
      <c r="F280" s="447" t="str">
        <f>IF('приложение 1.1 '!G282=2019,'приложение 1.1 '!D282,"-")</f>
        <v>-</v>
      </c>
      <c r="G280" s="447" t="str">
        <f>IF('приложение 1.1 '!G282=2020,'приложение 1.1 '!E282,"-")</f>
        <v>-</v>
      </c>
      <c r="H280" s="447" t="str">
        <f>IF('приложение 1.1 '!G282=2020,'приложение 1.1 '!D282,"-")</f>
        <v>-</v>
      </c>
      <c r="I280" s="447" t="str">
        <f>IF('приложение 1.1 '!G282=2021,'приложение 1.1 '!E282,"-")</f>
        <v>-</v>
      </c>
      <c r="J280" s="447" t="str">
        <f>IF('приложение 1.1 '!G282=2021,'приложение 1.1 '!D282,"-")</f>
        <v>-</v>
      </c>
      <c r="K280" s="447">
        <f>IF('приложение 1.1 '!G282=2022,'приложение 1.1 '!E282,"-")</f>
        <v>0</v>
      </c>
      <c r="L280" s="447">
        <f>IF('приложение 1.1 '!G282=2022,'приложение 1.1 '!D282,"-")</f>
        <v>0.22</v>
      </c>
      <c r="M280" s="447">
        <f t="shared" si="108"/>
        <v>0</v>
      </c>
      <c r="N280" s="447">
        <f t="shared" si="109"/>
        <v>0.22</v>
      </c>
      <c r="O280" s="447" t="str">
        <f t="shared" si="110"/>
        <v>-</v>
      </c>
      <c r="P280" s="447" t="str">
        <f t="shared" si="111"/>
        <v>-</v>
      </c>
      <c r="Q280" s="447" t="str">
        <f t="shared" si="112"/>
        <v>-</v>
      </c>
      <c r="R280" s="447" t="str">
        <f t="shared" si="113"/>
        <v>-</v>
      </c>
      <c r="S280" s="447" t="str">
        <f t="shared" si="114"/>
        <v>-</v>
      </c>
      <c r="T280" s="447" t="str">
        <f t="shared" si="115"/>
        <v>-</v>
      </c>
      <c r="U280" s="447" t="str">
        <f t="shared" si="116"/>
        <v>-</v>
      </c>
      <c r="V280" s="447" t="str">
        <f t="shared" si="117"/>
        <v>-</v>
      </c>
      <c r="W280" s="447">
        <f t="shared" si="118"/>
        <v>0</v>
      </c>
      <c r="X280" s="447">
        <f t="shared" si="119"/>
        <v>0.22</v>
      </c>
      <c r="Y280" s="447">
        <f t="shared" si="120"/>
        <v>0</v>
      </c>
      <c r="Z280" s="464">
        <f t="shared" si="121"/>
        <v>0.22</v>
      </c>
      <c r="AA280" s="472">
        <f>'приложение 1.1 '!H282</f>
        <v>0.39600000000000002</v>
      </c>
      <c r="AB280" s="472" t="str">
        <f t="shared" si="122"/>
        <v>0</v>
      </c>
      <c r="AC280" s="472" t="str">
        <f t="shared" si="123"/>
        <v>0</v>
      </c>
      <c r="AD280" s="472" t="str">
        <f t="shared" si="124"/>
        <v>0</v>
      </c>
      <c r="AE280" s="472" t="str">
        <f t="shared" si="125"/>
        <v>0</v>
      </c>
      <c r="AF280" s="472" t="str">
        <f t="shared" si="126"/>
        <v>0</v>
      </c>
      <c r="AG280" s="472" t="str">
        <f t="shared" si="127"/>
        <v>0</v>
      </c>
      <c r="AH280" s="472" t="str">
        <f t="shared" si="128"/>
        <v>0</v>
      </c>
      <c r="AI280" s="472" t="str">
        <f t="shared" si="129"/>
        <v>0</v>
      </c>
      <c r="AJ280" s="472" t="str">
        <f t="shared" si="130"/>
        <v>-</v>
      </c>
      <c r="AK280" s="472" t="str">
        <f t="shared" si="131"/>
        <v>-</v>
      </c>
      <c r="AL280" s="472">
        <f>'приложение 1.1 '!X282</f>
        <v>0</v>
      </c>
      <c r="AM280" s="472">
        <f>'приложение 1.1 '!Y282</f>
        <v>0</v>
      </c>
      <c r="AN280" s="472">
        <f>'приложение 1.1 '!Z282</f>
        <v>0</v>
      </c>
      <c r="AO280" s="472">
        <f>'приложение 1.1 '!AA282</f>
        <v>0.39600000000000002</v>
      </c>
      <c r="AP280" s="472"/>
      <c r="AQ280" s="472"/>
      <c r="AR280" s="472"/>
      <c r="AS280" s="472"/>
      <c r="AT280" s="472">
        <f>'приложение 1.1 '!W282</f>
        <v>0</v>
      </c>
      <c r="AU280" s="472">
        <f t="shared" si="132"/>
        <v>0.39600000000000002</v>
      </c>
    </row>
    <row r="281" spans="1:47" s="53" customFormat="1" ht="31.5">
      <c r="A281" s="369" t="str">
        <f>'приложение 1.1 '!A283</f>
        <v>1.1.5.92</v>
      </c>
      <c r="B281" s="431" t="str">
        <f>'приложение 1.1 '!B283</f>
        <v>Реконструкция КЛ-0,4 кВ ТП-277 - ул. Бажова, 24</v>
      </c>
      <c r="C281" s="447" t="str">
        <f>IF('приложение 1.1 '!G283=2018,'приложение 1.1 '!E283,"-")</f>
        <v>-</v>
      </c>
      <c r="D281" s="447" t="str">
        <f>IF('приложение 1.1 '!G283=2018,'приложение 1.1 '!D283,"-")</f>
        <v>-</v>
      </c>
      <c r="E281" s="447" t="str">
        <f>IF('приложение 1.1 '!G283=2019,'приложение 1.1 '!E283,"-")</f>
        <v>-</v>
      </c>
      <c r="F281" s="447" t="str">
        <f>IF('приложение 1.1 '!G283=2019,'приложение 1.1 '!D283,"-")</f>
        <v>-</v>
      </c>
      <c r="G281" s="447" t="str">
        <f>IF('приложение 1.1 '!G283=2020,'приложение 1.1 '!E283,"-")</f>
        <v>-</v>
      </c>
      <c r="H281" s="447" t="str">
        <f>IF('приложение 1.1 '!G283=2020,'приложение 1.1 '!D283,"-")</f>
        <v>-</v>
      </c>
      <c r="I281" s="447" t="str">
        <f>IF('приложение 1.1 '!G283=2021,'приложение 1.1 '!E283,"-")</f>
        <v>-</v>
      </c>
      <c r="J281" s="447" t="str">
        <f>IF('приложение 1.1 '!G283=2021,'приложение 1.1 '!D283,"-")</f>
        <v>-</v>
      </c>
      <c r="K281" s="447">
        <f>IF('приложение 1.1 '!G283=2022,'приложение 1.1 '!E283,"-")</f>
        <v>0</v>
      </c>
      <c r="L281" s="447">
        <f>IF('приложение 1.1 '!G283=2022,'приложение 1.1 '!D283,"-")</f>
        <v>0.1</v>
      </c>
      <c r="M281" s="447">
        <f t="shared" si="108"/>
        <v>0</v>
      </c>
      <c r="N281" s="447">
        <f t="shared" si="109"/>
        <v>0.1</v>
      </c>
      <c r="O281" s="447" t="str">
        <f t="shared" si="110"/>
        <v>-</v>
      </c>
      <c r="P281" s="447" t="str">
        <f t="shared" si="111"/>
        <v>-</v>
      </c>
      <c r="Q281" s="447" t="str">
        <f t="shared" si="112"/>
        <v>-</v>
      </c>
      <c r="R281" s="447" t="str">
        <f t="shared" si="113"/>
        <v>-</v>
      </c>
      <c r="S281" s="447" t="str">
        <f t="shared" si="114"/>
        <v>-</v>
      </c>
      <c r="T281" s="447" t="str">
        <f t="shared" si="115"/>
        <v>-</v>
      </c>
      <c r="U281" s="447" t="str">
        <f t="shared" si="116"/>
        <v>-</v>
      </c>
      <c r="V281" s="447" t="str">
        <f t="shared" si="117"/>
        <v>-</v>
      </c>
      <c r="W281" s="447">
        <f t="shared" si="118"/>
        <v>0</v>
      </c>
      <c r="X281" s="447">
        <f t="shared" si="119"/>
        <v>0.1</v>
      </c>
      <c r="Y281" s="447">
        <f t="shared" si="120"/>
        <v>0</v>
      </c>
      <c r="Z281" s="464">
        <f t="shared" si="121"/>
        <v>0.1</v>
      </c>
      <c r="AA281" s="472">
        <f>'приложение 1.1 '!H283</f>
        <v>0.18</v>
      </c>
      <c r="AB281" s="472" t="str">
        <f t="shared" si="122"/>
        <v>0</v>
      </c>
      <c r="AC281" s="472" t="str">
        <f t="shared" si="123"/>
        <v>0</v>
      </c>
      <c r="AD281" s="472" t="str">
        <f t="shared" si="124"/>
        <v>0</v>
      </c>
      <c r="AE281" s="472" t="str">
        <f t="shared" si="125"/>
        <v>0</v>
      </c>
      <c r="AF281" s="472" t="str">
        <f t="shared" si="126"/>
        <v>0</v>
      </c>
      <c r="AG281" s="472" t="str">
        <f t="shared" si="127"/>
        <v>0</v>
      </c>
      <c r="AH281" s="472" t="str">
        <f t="shared" si="128"/>
        <v>0</v>
      </c>
      <c r="AI281" s="472" t="str">
        <f t="shared" si="129"/>
        <v>0</v>
      </c>
      <c r="AJ281" s="472" t="str">
        <f t="shared" si="130"/>
        <v>-</v>
      </c>
      <c r="AK281" s="472" t="str">
        <f t="shared" si="131"/>
        <v>-</v>
      </c>
      <c r="AL281" s="472">
        <f>'приложение 1.1 '!X283</f>
        <v>0</v>
      </c>
      <c r="AM281" s="472">
        <f>'приложение 1.1 '!Y283</f>
        <v>0</v>
      </c>
      <c r="AN281" s="472">
        <f>'приложение 1.1 '!Z283</f>
        <v>0</v>
      </c>
      <c r="AO281" s="472">
        <f>'приложение 1.1 '!AA283</f>
        <v>0.18</v>
      </c>
      <c r="AP281" s="472"/>
      <c r="AQ281" s="472"/>
      <c r="AR281" s="472"/>
      <c r="AS281" s="472"/>
      <c r="AT281" s="472">
        <f>'приложение 1.1 '!W283</f>
        <v>0</v>
      </c>
      <c r="AU281" s="472">
        <f t="shared" si="132"/>
        <v>0.18</v>
      </c>
    </row>
    <row r="282" spans="1:47" s="53" customFormat="1">
      <c r="A282" s="369" t="str">
        <f>'приложение 1.1 '!A284</f>
        <v>1.1.5.93</v>
      </c>
      <c r="B282" s="431" t="str">
        <f>'приложение 1.1 '!B284</f>
        <v>Реконструкция КЛ-0,4 кВ ТП-277 - ЦТП-27</v>
      </c>
      <c r="C282" s="447" t="str">
        <f>IF('приложение 1.1 '!G284=2018,'приложение 1.1 '!E284,"-")</f>
        <v>-</v>
      </c>
      <c r="D282" s="447" t="str">
        <f>IF('приложение 1.1 '!G284=2018,'приложение 1.1 '!D284,"-")</f>
        <v>-</v>
      </c>
      <c r="E282" s="447" t="str">
        <f>IF('приложение 1.1 '!G284=2019,'приложение 1.1 '!E284,"-")</f>
        <v>-</v>
      </c>
      <c r="F282" s="447" t="str">
        <f>IF('приложение 1.1 '!G284=2019,'приложение 1.1 '!D284,"-")</f>
        <v>-</v>
      </c>
      <c r="G282" s="447" t="str">
        <f>IF('приложение 1.1 '!G284=2020,'приложение 1.1 '!E284,"-")</f>
        <v>-</v>
      </c>
      <c r="H282" s="447" t="str">
        <f>IF('приложение 1.1 '!G284=2020,'приложение 1.1 '!D284,"-")</f>
        <v>-</v>
      </c>
      <c r="I282" s="447" t="str">
        <f>IF('приложение 1.1 '!G284=2021,'приложение 1.1 '!E284,"-")</f>
        <v>-</v>
      </c>
      <c r="J282" s="447" t="str">
        <f>IF('приложение 1.1 '!G284=2021,'приложение 1.1 '!D284,"-")</f>
        <v>-</v>
      </c>
      <c r="K282" s="447">
        <f>IF('приложение 1.1 '!G284=2022,'приложение 1.1 '!E284,"-")</f>
        <v>0</v>
      </c>
      <c r="L282" s="447">
        <f>IF('приложение 1.1 '!G284=2022,'приложение 1.1 '!D284,"-")</f>
        <v>0.34</v>
      </c>
      <c r="M282" s="447">
        <f t="shared" si="108"/>
        <v>0</v>
      </c>
      <c r="N282" s="447">
        <f t="shared" si="109"/>
        <v>0.34</v>
      </c>
      <c r="O282" s="447" t="str">
        <f t="shared" si="110"/>
        <v>-</v>
      </c>
      <c r="P282" s="447" t="str">
        <f t="shared" si="111"/>
        <v>-</v>
      </c>
      <c r="Q282" s="447" t="str">
        <f t="shared" si="112"/>
        <v>-</v>
      </c>
      <c r="R282" s="447" t="str">
        <f t="shared" si="113"/>
        <v>-</v>
      </c>
      <c r="S282" s="447" t="str">
        <f t="shared" si="114"/>
        <v>-</v>
      </c>
      <c r="T282" s="447" t="str">
        <f t="shared" si="115"/>
        <v>-</v>
      </c>
      <c r="U282" s="447" t="str">
        <f t="shared" si="116"/>
        <v>-</v>
      </c>
      <c r="V282" s="447" t="str">
        <f t="shared" si="117"/>
        <v>-</v>
      </c>
      <c r="W282" s="447">
        <f t="shared" si="118"/>
        <v>0</v>
      </c>
      <c r="X282" s="447">
        <f t="shared" si="119"/>
        <v>0.34</v>
      </c>
      <c r="Y282" s="447">
        <f t="shared" si="120"/>
        <v>0</v>
      </c>
      <c r="Z282" s="464">
        <f t="shared" si="121"/>
        <v>0.34</v>
      </c>
      <c r="AA282" s="472">
        <f>'приложение 1.1 '!H284</f>
        <v>0.61199999999999999</v>
      </c>
      <c r="AB282" s="472" t="str">
        <f t="shared" si="122"/>
        <v>0</v>
      </c>
      <c r="AC282" s="472" t="str">
        <f t="shared" si="123"/>
        <v>0</v>
      </c>
      <c r="AD282" s="472" t="str">
        <f t="shared" si="124"/>
        <v>0</v>
      </c>
      <c r="AE282" s="472" t="str">
        <f t="shared" si="125"/>
        <v>0</v>
      </c>
      <c r="AF282" s="472" t="str">
        <f t="shared" si="126"/>
        <v>0</v>
      </c>
      <c r="AG282" s="472" t="str">
        <f t="shared" si="127"/>
        <v>0</v>
      </c>
      <c r="AH282" s="472" t="str">
        <f t="shared" si="128"/>
        <v>0</v>
      </c>
      <c r="AI282" s="472" t="str">
        <f t="shared" si="129"/>
        <v>0</v>
      </c>
      <c r="AJ282" s="472" t="str">
        <f t="shared" si="130"/>
        <v>-</v>
      </c>
      <c r="AK282" s="472" t="str">
        <f t="shared" si="131"/>
        <v>-</v>
      </c>
      <c r="AL282" s="472">
        <f>'приложение 1.1 '!X284</f>
        <v>0</v>
      </c>
      <c r="AM282" s="472">
        <f>'приложение 1.1 '!Y284</f>
        <v>0</v>
      </c>
      <c r="AN282" s="472">
        <f>'приложение 1.1 '!Z284</f>
        <v>0</v>
      </c>
      <c r="AO282" s="472">
        <f>'приложение 1.1 '!AA284</f>
        <v>0.61199999999999999</v>
      </c>
      <c r="AP282" s="472"/>
      <c r="AQ282" s="472"/>
      <c r="AR282" s="472"/>
      <c r="AS282" s="472"/>
      <c r="AT282" s="472">
        <f>'приложение 1.1 '!W284</f>
        <v>0</v>
      </c>
      <c r="AU282" s="472">
        <f t="shared" si="132"/>
        <v>0.61199999999999999</v>
      </c>
    </row>
    <row r="283" spans="1:47" s="53" customFormat="1">
      <c r="A283" s="369" t="str">
        <f>'приложение 1.1 '!A285</f>
        <v>1.1.5.94</v>
      </c>
      <c r="B283" s="431" t="str">
        <f>'приложение 1.1 '!B285</f>
        <v>Реконструкция КЛ-0,4 кВ ТП-278 - пр-т. Мира, 4</v>
      </c>
      <c r="C283" s="447" t="str">
        <f>IF('приложение 1.1 '!G285=2018,'приложение 1.1 '!E285,"-")</f>
        <v>-</v>
      </c>
      <c r="D283" s="447" t="str">
        <f>IF('приложение 1.1 '!G285=2018,'приложение 1.1 '!D285,"-")</f>
        <v>-</v>
      </c>
      <c r="E283" s="447" t="str">
        <f>IF('приложение 1.1 '!G285=2019,'приложение 1.1 '!E285,"-")</f>
        <v>-</v>
      </c>
      <c r="F283" s="447" t="str">
        <f>IF('приложение 1.1 '!G285=2019,'приложение 1.1 '!D285,"-")</f>
        <v>-</v>
      </c>
      <c r="G283" s="447" t="str">
        <f>IF('приложение 1.1 '!G285=2020,'приложение 1.1 '!E285,"-")</f>
        <v>-</v>
      </c>
      <c r="H283" s="447" t="str">
        <f>IF('приложение 1.1 '!G285=2020,'приложение 1.1 '!D285,"-")</f>
        <v>-</v>
      </c>
      <c r="I283" s="447" t="str">
        <f>IF('приложение 1.1 '!G285=2021,'приложение 1.1 '!E285,"-")</f>
        <v>-</v>
      </c>
      <c r="J283" s="447" t="str">
        <f>IF('приложение 1.1 '!G285=2021,'приложение 1.1 '!D285,"-")</f>
        <v>-</v>
      </c>
      <c r="K283" s="447">
        <f>IF('приложение 1.1 '!G285=2022,'приложение 1.1 '!E285,"-")</f>
        <v>0</v>
      </c>
      <c r="L283" s="447">
        <f>IF('приложение 1.1 '!G285=2022,'приложение 1.1 '!D285,"-")</f>
        <v>0.16700000000000001</v>
      </c>
      <c r="M283" s="447">
        <f t="shared" si="108"/>
        <v>0</v>
      </c>
      <c r="N283" s="447">
        <f t="shared" si="109"/>
        <v>0.16700000000000001</v>
      </c>
      <c r="O283" s="447" t="str">
        <f t="shared" si="110"/>
        <v>-</v>
      </c>
      <c r="P283" s="447" t="str">
        <f t="shared" si="111"/>
        <v>-</v>
      </c>
      <c r="Q283" s="447" t="str">
        <f t="shared" si="112"/>
        <v>-</v>
      </c>
      <c r="R283" s="447" t="str">
        <f t="shared" si="113"/>
        <v>-</v>
      </c>
      <c r="S283" s="447" t="str">
        <f t="shared" si="114"/>
        <v>-</v>
      </c>
      <c r="T283" s="447" t="str">
        <f t="shared" si="115"/>
        <v>-</v>
      </c>
      <c r="U283" s="447" t="str">
        <f t="shared" si="116"/>
        <v>-</v>
      </c>
      <c r="V283" s="447" t="str">
        <f t="shared" si="117"/>
        <v>-</v>
      </c>
      <c r="W283" s="447">
        <f t="shared" si="118"/>
        <v>0</v>
      </c>
      <c r="X283" s="447">
        <f t="shared" si="119"/>
        <v>0.16700000000000001</v>
      </c>
      <c r="Y283" s="447">
        <f t="shared" si="120"/>
        <v>0</v>
      </c>
      <c r="Z283" s="464">
        <f t="shared" si="121"/>
        <v>0.16700000000000001</v>
      </c>
      <c r="AA283" s="472">
        <f>'приложение 1.1 '!H285</f>
        <v>0.30060000000000003</v>
      </c>
      <c r="AB283" s="472" t="str">
        <f t="shared" si="122"/>
        <v>0</v>
      </c>
      <c r="AC283" s="472" t="str">
        <f t="shared" si="123"/>
        <v>0</v>
      </c>
      <c r="AD283" s="472" t="str">
        <f t="shared" si="124"/>
        <v>0</v>
      </c>
      <c r="AE283" s="472" t="str">
        <f t="shared" si="125"/>
        <v>0</v>
      </c>
      <c r="AF283" s="472" t="str">
        <f t="shared" si="126"/>
        <v>0</v>
      </c>
      <c r="AG283" s="472" t="str">
        <f t="shared" si="127"/>
        <v>0</v>
      </c>
      <c r="AH283" s="472" t="str">
        <f t="shared" si="128"/>
        <v>0</v>
      </c>
      <c r="AI283" s="472" t="str">
        <f t="shared" si="129"/>
        <v>0</v>
      </c>
      <c r="AJ283" s="472" t="str">
        <f t="shared" si="130"/>
        <v>-</v>
      </c>
      <c r="AK283" s="472" t="str">
        <f t="shared" si="131"/>
        <v>-</v>
      </c>
      <c r="AL283" s="472">
        <f>'приложение 1.1 '!X285</f>
        <v>0</v>
      </c>
      <c r="AM283" s="472">
        <f>'приложение 1.1 '!Y285</f>
        <v>0</v>
      </c>
      <c r="AN283" s="472">
        <f>'приложение 1.1 '!Z285</f>
        <v>0</v>
      </c>
      <c r="AO283" s="472">
        <f>'приложение 1.1 '!AA285</f>
        <v>0.30060000000000003</v>
      </c>
      <c r="AP283" s="472"/>
      <c r="AQ283" s="472"/>
      <c r="AR283" s="472"/>
      <c r="AS283" s="472"/>
      <c r="AT283" s="472">
        <f>'приложение 1.1 '!W285</f>
        <v>0</v>
      </c>
      <c r="AU283" s="472">
        <f t="shared" si="132"/>
        <v>0.30060000000000003</v>
      </c>
    </row>
    <row r="284" spans="1:47" s="53" customFormat="1" ht="31.5">
      <c r="A284" s="369" t="str">
        <f>'приложение 1.1 '!A286</f>
        <v>1.1.5.95</v>
      </c>
      <c r="B284" s="431" t="str">
        <f>'приложение 1.1 '!B286</f>
        <v>Реконструкция КЛ-0,4 кВ ТП-278 - ул. Бажова, 29</v>
      </c>
      <c r="C284" s="447" t="str">
        <f>IF('приложение 1.1 '!G286=2018,'приложение 1.1 '!E286,"-")</f>
        <v>-</v>
      </c>
      <c r="D284" s="447" t="str">
        <f>IF('приложение 1.1 '!G286=2018,'приложение 1.1 '!D286,"-")</f>
        <v>-</v>
      </c>
      <c r="E284" s="447" t="str">
        <f>IF('приложение 1.1 '!G286=2019,'приложение 1.1 '!E286,"-")</f>
        <v>-</v>
      </c>
      <c r="F284" s="447" t="str">
        <f>IF('приложение 1.1 '!G286=2019,'приложение 1.1 '!D286,"-")</f>
        <v>-</v>
      </c>
      <c r="G284" s="447" t="str">
        <f>IF('приложение 1.1 '!G286=2020,'приложение 1.1 '!E286,"-")</f>
        <v>-</v>
      </c>
      <c r="H284" s="447" t="str">
        <f>IF('приложение 1.1 '!G286=2020,'приложение 1.1 '!D286,"-")</f>
        <v>-</v>
      </c>
      <c r="I284" s="447" t="str">
        <f>IF('приложение 1.1 '!G286=2021,'приложение 1.1 '!E286,"-")</f>
        <v>-</v>
      </c>
      <c r="J284" s="447" t="str">
        <f>IF('приложение 1.1 '!G286=2021,'приложение 1.1 '!D286,"-")</f>
        <v>-</v>
      </c>
      <c r="K284" s="447">
        <f>IF('приложение 1.1 '!G286=2022,'приложение 1.1 '!E286,"-")</f>
        <v>0</v>
      </c>
      <c r="L284" s="447">
        <f>IF('приложение 1.1 '!G286=2022,'приложение 1.1 '!D286,"-")</f>
        <v>0.2</v>
      </c>
      <c r="M284" s="447">
        <f t="shared" si="108"/>
        <v>0</v>
      </c>
      <c r="N284" s="447">
        <f t="shared" si="109"/>
        <v>0.2</v>
      </c>
      <c r="O284" s="447" t="str">
        <f t="shared" si="110"/>
        <v>-</v>
      </c>
      <c r="P284" s="447" t="str">
        <f t="shared" si="111"/>
        <v>-</v>
      </c>
      <c r="Q284" s="447" t="str">
        <f t="shared" si="112"/>
        <v>-</v>
      </c>
      <c r="R284" s="447" t="str">
        <f t="shared" si="113"/>
        <v>-</v>
      </c>
      <c r="S284" s="447" t="str">
        <f t="shared" si="114"/>
        <v>-</v>
      </c>
      <c r="T284" s="447" t="str">
        <f t="shared" si="115"/>
        <v>-</v>
      </c>
      <c r="U284" s="447" t="str">
        <f t="shared" si="116"/>
        <v>-</v>
      </c>
      <c r="V284" s="447" t="str">
        <f t="shared" si="117"/>
        <v>-</v>
      </c>
      <c r="W284" s="447">
        <f t="shared" si="118"/>
        <v>0</v>
      </c>
      <c r="X284" s="447">
        <f t="shared" si="119"/>
        <v>0.2</v>
      </c>
      <c r="Y284" s="447">
        <f t="shared" si="120"/>
        <v>0</v>
      </c>
      <c r="Z284" s="464">
        <f t="shared" si="121"/>
        <v>0.2</v>
      </c>
      <c r="AA284" s="472">
        <f>'приложение 1.1 '!H286</f>
        <v>0.36</v>
      </c>
      <c r="AB284" s="472" t="str">
        <f t="shared" si="122"/>
        <v>0</v>
      </c>
      <c r="AC284" s="472" t="str">
        <f t="shared" si="123"/>
        <v>0</v>
      </c>
      <c r="AD284" s="472" t="str">
        <f t="shared" si="124"/>
        <v>0</v>
      </c>
      <c r="AE284" s="472" t="str">
        <f t="shared" si="125"/>
        <v>0</v>
      </c>
      <c r="AF284" s="472" t="str">
        <f t="shared" si="126"/>
        <v>0</v>
      </c>
      <c r="AG284" s="472" t="str">
        <f t="shared" si="127"/>
        <v>0</v>
      </c>
      <c r="AH284" s="472" t="str">
        <f t="shared" si="128"/>
        <v>0</v>
      </c>
      <c r="AI284" s="472" t="str">
        <f t="shared" si="129"/>
        <v>0</v>
      </c>
      <c r="AJ284" s="472" t="str">
        <f t="shared" si="130"/>
        <v>-</v>
      </c>
      <c r="AK284" s="472" t="str">
        <f t="shared" si="131"/>
        <v>-</v>
      </c>
      <c r="AL284" s="472">
        <f>'приложение 1.1 '!X286</f>
        <v>0</v>
      </c>
      <c r="AM284" s="472">
        <f>'приложение 1.1 '!Y286</f>
        <v>0</v>
      </c>
      <c r="AN284" s="472">
        <f>'приложение 1.1 '!Z286</f>
        <v>0</v>
      </c>
      <c r="AO284" s="472">
        <f>'приложение 1.1 '!AA286</f>
        <v>0.36</v>
      </c>
      <c r="AP284" s="472"/>
      <c r="AQ284" s="472"/>
      <c r="AR284" s="472"/>
      <c r="AS284" s="472"/>
      <c r="AT284" s="472">
        <f>'приложение 1.1 '!W286</f>
        <v>0</v>
      </c>
      <c r="AU284" s="472">
        <f t="shared" si="132"/>
        <v>0.36</v>
      </c>
    </row>
    <row r="285" spans="1:47" s="53" customFormat="1">
      <c r="A285" s="369" t="str">
        <f>'приложение 1.1 '!A287</f>
        <v>1.1.5.96</v>
      </c>
      <c r="B285" s="431" t="str">
        <f>'приложение 1.1 '!B287</f>
        <v>Реконструкция КЛ-0,4 кВ ТП-280 - д/с Росинка</v>
      </c>
      <c r="C285" s="447" t="str">
        <f>IF('приложение 1.1 '!G287=2018,'приложение 1.1 '!E287,"-")</f>
        <v>-</v>
      </c>
      <c r="D285" s="447" t="str">
        <f>IF('приложение 1.1 '!G287=2018,'приложение 1.1 '!D287,"-")</f>
        <v>-</v>
      </c>
      <c r="E285" s="447" t="str">
        <f>IF('приложение 1.1 '!G287=2019,'приложение 1.1 '!E287,"-")</f>
        <v>-</v>
      </c>
      <c r="F285" s="447" t="str">
        <f>IF('приложение 1.1 '!G287=2019,'приложение 1.1 '!D287,"-")</f>
        <v>-</v>
      </c>
      <c r="G285" s="447" t="str">
        <f>IF('приложение 1.1 '!G287=2020,'приложение 1.1 '!E287,"-")</f>
        <v>-</v>
      </c>
      <c r="H285" s="447" t="str">
        <f>IF('приложение 1.1 '!G287=2020,'приложение 1.1 '!D287,"-")</f>
        <v>-</v>
      </c>
      <c r="I285" s="447" t="str">
        <f>IF('приложение 1.1 '!G287=2021,'приложение 1.1 '!E287,"-")</f>
        <v>-</v>
      </c>
      <c r="J285" s="447" t="str">
        <f>IF('приложение 1.1 '!G287=2021,'приложение 1.1 '!D287,"-")</f>
        <v>-</v>
      </c>
      <c r="K285" s="447">
        <f>IF('приложение 1.1 '!G287=2022,'приложение 1.1 '!E287,"-")</f>
        <v>0</v>
      </c>
      <c r="L285" s="447">
        <f>IF('приложение 1.1 '!G287=2022,'приложение 1.1 '!D287,"-")</f>
        <v>0.48</v>
      </c>
      <c r="M285" s="447">
        <f t="shared" si="108"/>
        <v>0</v>
      </c>
      <c r="N285" s="447">
        <f t="shared" si="109"/>
        <v>0.48</v>
      </c>
      <c r="O285" s="447" t="str">
        <f t="shared" si="110"/>
        <v>-</v>
      </c>
      <c r="P285" s="447" t="str">
        <f t="shared" si="111"/>
        <v>-</v>
      </c>
      <c r="Q285" s="447" t="str">
        <f t="shared" si="112"/>
        <v>-</v>
      </c>
      <c r="R285" s="447" t="str">
        <f t="shared" si="113"/>
        <v>-</v>
      </c>
      <c r="S285" s="447" t="str">
        <f t="shared" si="114"/>
        <v>-</v>
      </c>
      <c r="T285" s="447" t="str">
        <f t="shared" si="115"/>
        <v>-</v>
      </c>
      <c r="U285" s="447" t="str">
        <f t="shared" si="116"/>
        <v>-</v>
      </c>
      <c r="V285" s="447" t="str">
        <f t="shared" si="117"/>
        <v>-</v>
      </c>
      <c r="W285" s="447">
        <f t="shared" si="118"/>
        <v>0</v>
      </c>
      <c r="X285" s="447">
        <f t="shared" si="119"/>
        <v>0.48</v>
      </c>
      <c r="Y285" s="447">
        <f t="shared" si="120"/>
        <v>0</v>
      </c>
      <c r="Z285" s="464">
        <f t="shared" si="121"/>
        <v>0.48</v>
      </c>
      <c r="AA285" s="472">
        <f>'приложение 1.1 '!H287</f>
        <v>0.86399999999999999</v>
      </c>
      <c r="AB285" s="472" t="str">
        <f t="shared" si="122"/>
        <v>0</v>
      </c>
      <c r="AC285" s="472" t="str">
        <f t="shared" si="123"/>
        <v>0</v>
      </c>
      <c r="AD285" s="472" t="str">
        <f t="shared" si="124"/>
        <v>0</v>
      </c>
      <c r="AE285" s="472" t="str">
        <f t="shared" si="125"/>
        <v>0</v>
      </c>
      <c r="AF285" s="472" t="str">
        <f t="shared" si="126"/>
        <v>0</v>
      </c>
      <c r="AG285" s="472" t="str">
        <f t="shared" si="127"/>
        <v>0</v>
      </c>
      <c r="AH285" s="472" t="str">
        <f t="shared" si="128"/>
        <v>0</v>
      </c>
      <c r="AI285" s="472" t="str">
        <f t="shared" si="129"/>
        <v>0</v>
      </c>
      <c r="AJ285" s="472" t="str">
        <f t="shared" si="130"/>
        <v>-</v>
      </c>
      <c r="AK285" s="472" t="str">
        <f t="shared" si="131"/>
        <v>-</v>
      </c>
      <c r="AL285" s="472">
        <f>'приложение 1.1 '!X287</f>
        <v>0</v>
      </c>
      <c r="AM285" s="472">
        <f>'приложение 1.1 '!Y287</f>
        <v>0</v>
      </c>
      <c r="AN285" s="472">
        <f>'приложение 1.1 '!Z287</f>
        <v>0</v>
      </c>
      <c r="AO285" s="472">
        <f>'приложение 1.1 '!AA287</f>
        <v>0.86399999999999999</v>
      </c>
      <c r="AP285" s="472"/>
      <c r="AQ285" s="472"/>
      <c r="AR285" s="472"/>
      <c r="AS285" s="472"/>
      <c r="AT285" s="472">
        <f>'приложение 1.1 '!W287</f>
        <v>0</v>
      </c>
      <c r="AU285" s="472">
        <f t="shared" si="132"/>
        <v>0.86399999999999999</v>
      </c>
    </row>
    <row r="286" spans="1:47" s="53" customFormat="1" ht="31.5">
      <c r="A286" s="369" t="str">
        <f>'приложение 1.1 '!A288</f>
        <v>1.1.5.97</v>
      </c>
      <c r="B286" s="431" t="str">
        <f>'приложение 1.1 '!B288</f>
        <v>Реконструкция КЛ-0,4 кВ ТП-280 - ул. Бажова, 21</v>
      </c>
      <c r="C286" s="447" t="str">
        <f>IF('приложение 1.1 '!G288=2018,'приложение 1.1 '!E288,"-")</f>
        <v>-</v>
      </c>
      <c r="D286" s="447" t="str">
        <f>IF('приложение 1.1 '!G288=2018,'приложение 1.1 '!D288,"-")</f>
        <v>-</v>
      </c>
      <c r="E286" s="447" t="str">
        <f>IF('приложение 1.1 '!G288=2019,'приложение 1.1 '!E288,"-")</f>
        <v>-</v>
      </c>
      <c r="F286" s="447" t="str">
        <f>IF('приложение 1.1 '!G288=2019,'приложение 1.1 '!D288,"-")</f>
        <v>-</v>
      </c>
      <c r="G286" s="447" t="str">
        <f>IF('приложение 1.1 '!G288=2020,'приложение 1.1 '!E288,"-")</f>
        <v>-</v>
      </c>
      <c r="H286" s="447" t="str">
        <f>IF('приложение 1.1 '!G288=2020,'приложение 1.1 '!D288,"-")</f>
        <v>-</v>
      </c>
      <c r="I286" s="447" t="str">
        <f>IF('приложение 1.1 '!G288=2021,'приложение 1.1 '!E288,"-")</f>
        <v>-</v>
      </c>
      <c r="J286" s="447" t="str">
        <f>IF('приложение 1.1 '!G288=2021,'приложение 1.1 '!D288,"-")</f>
        <v>-</v>
      </c>
      <c r="K286" s="447">
        <f>IF('приложение 1.1 '!G288=2022,'приложение 1.1 '!E288,"-")</f>
        <v>0</v>
      </c>
      <c r="L286" s="447">
        <f>IF('приложение 1.1 '!G288=2022,'приложение 1.1 '!D288,"-")</f>
        <v>0.42399999999999999</v>
      </c>
      <c r="M286" s="447">
        <f t="shared" si="108"/>
        <v>0</v>
      </c>
      <c r="N286" s="447">
        <f t="shared" si="109"/>
        <v>0.42399999999999999</v>
      </c>
      <c r="O286" s="447" t="str">
        <f t="shared" si="110"/>
        <v>-</v>
      </c>
      <c r="P286" s="447" t="str">
        <f t="shared" si="111"/>
        <v>-</v>
      </c>
      <c r="Q286" s="447" t="str">
        <f t="shared" si="112"/>
        <v>-</v>
      </c>
      <c r="R286" s="447" t="str">
        <f t="shared" si="113"/>
        <v>-</v>
      </c>
      <c r="S286" s="447" t="str">
        <f t="shared" si="114"/>
        <v>-</v>
      </c>
      <c r="T286" s="447" t="str">
        <f t="shared" si="115"/>
        <v>-</v>
      </c>
      <c r="U286" s="447" t="str">
        <f t="shared" si="116"/>
        <v>-</v>
      </c>
      <c r="V286" s="447" t="str">
        <f t="shared" si="117"/>
        <v>-</v>
      </c>
      <c r="W286" s="447">
        <f t="shared" si="118"/>
        <v>0</v>
      </c>
      <c r="X286" s="447">
        <f t="shared" si="119"/>
        <v>0.42399999999999999</v>
      </c>
      <c r="Y286" s="447">
        <f t="shared" si="120"/>
        <v>0</v>
      </c>
      <c r="Z286" s="464">
        <f t="shared" si="121"/>
        <v>0.42399999999999999</v>
      </c>
      <c r="AA286" s="472">
        <f>'приложение 1.1 '!H288</f>
        <v>0.7632000000000001</v>
      </c>
      <c r="AB286" s="472" t="str">
        <f t="shared" si="122"/>
        <v>0</v>
      </c>
      <c r="AC286" s="472" t="str">
        <f t="shared" si="123"/>
        <v>0</v>
      </c>
      <c r="AD286" s="472" t="str">
        <f t="shared" si="124"/>
        <v>0</v>
      </c>
      <c r="AE286" s="472" t="str">
        <f t="shared" si="125"/>
        <v>0</v>
      </c>
      <c r="AF286" s="472" t="str">
        <f t="shared" si="126"/>
        <v>0</v>
      </c>
      <c r="AG286" s="472" t="str">
        <f t="shared" si="127"/>
        <v>0</v>
      </c>
      <c r="AH286" s="472" t="str">
        <f t="shared" si="128"/>
        <v>0</v>
      </c>
      <c r="AI286" s="472" t="str">
        <f t="shared" si="129"/>
        <v>0</v>
      </c>
      <c r="AJ286" s="472" t="str">
        <f t="shared" si="130"/>
        <v>-</v>
      </c>
      <c r="AK286" s="472" t="str">
        <f t="shared" si="131"/>
        <v>-</v>
      </c>
      <c r="AL286" s="472">
        <f>'приложение 1.1 '!X288</f>
        <v>0</v>
      </c>
      <c r="AM286" s="472">
        <f>'приложение 1.1 '!Y288</f>
        <v>0</v>
      </c>
      <c r="AN286" s="472">
        <f>'приложение 1.1 '!Z288</f>
        <v>0</v>
      </c>
      <c r="AO286" s="472">
        <f>'приложение 1.1 '!AA288</f>
        <v>0.7632000000000001</v>
      </c>
      <c r="AP286" s="472"/>
      <c r="AQ286" s="472"/>
      <c r="AR286" s="472"/>
      <c r="AS286" s="472"/>
      <c r="AT286" s="472">
        <f>'приложение 1.1 '!W288</f>
        <v>0</v>
      </c>
      <c r="AU286" s="472">
        <f t="shared" si="132"/>
        <v>0.7632000000000001</v>
      </c>
    </row>
    <row r="287" spans="1:47" s="53" customFormat="1" ht="31.5">
      <c r="A287" s="369" t="str">
        <f>'приложение 1.1 '!A289</f>
        <v>1.1.5.98</v>
      </c>
      <c r="B287" s="431" t="str">
        <f>'приложение 1.1 '!B289</f>
        <v>Реконструкция КЛ-0,4 кВ ТП-280 - ул. Бажова, 23</v>
      </c>
      <c r="C287" s="447" t="str">
        <f>IF('приложение 1.1 '!G289=2018,'приложение 1.1 '!E289,"-")</f>
        <v>-</v>
      </c>
      <c r="D287" s="447" t="str">
        <f>IF('приложение 1.1 '!G289=2018,'приложение 1.1 '!D289,"-")</f>
        <v>-</v>
      </c>
      <c r="E287" s="447" t="str">
        <f>IF('приложение 1.1 '!G289=2019,'приложение 1.1 '!E289,"-")</f>
        <v>-</v>
      </c>
      <c r="F287" s="447" t="str">
        <f>IF('приложение 1.1 '!G289=2019,'приложение 1.1 '!D289,"-")</f>
        <v>-</v>
      </c>
      <c r="G287" s="447" t="str">
        <f>IF('приложение 1.1 '!G289=2020,'приложение 1.1 '!E289,"-")</f>
        <v>-</v>
      </c>
      <c r="H287" s="447" t="str">
        <f>IF('приложение 1.1 '!G289=2020,'приложение 1.1 '!D289,"-")</f>
        <v>-</v>
      </c>
      <c r="I287" s="447" t="str">
        <f>IF('приложение 1.1 '!G289=2021,'приложение 1.1 '!E289,"-")</f>
        <v>-</v>
      </c>
      <c r="J287" s="447" t="str">
        <f>IF('приложение 1.1 '!G289=2021,'приложение 1.1 '!D289,"-")</f>
        <v>-</v>
      </c>
      <c r="K287" s="447">
        <f>IF('приложение 1.1 '!G289=2022,'приложение 1.1 '!E289,"-")</f>
        <v>0</v>
      </c>
      <c r="L287" s="447">
        <f>IF('приложение 1.1 '!G289=2022,'приложение 1.1 '!D289,"-")</f>
        <v>0.33</v>
      </c>
      <c r="M287" s="447">
        <f t="shared" si="108"/>
        <v>0</v>
      </c>
      <c r="N287" s="447">
        <f t="shared" si="109"/>
        <v>0.33</v>
      </c>
      <c r="O287" s="447" t="str">
        <f t="shared" si="110"/>
        <v>-</v>
      </c>
      <c r="P287" s="447" t="str">
        <f t="shared" si="111"/>
        <v>-</v>
      </c>
      <c r="Q287" s="447" t="str">
        <f t="shared" si="112"/>
        <v>-</v>
      </c>
      <c r="R287" s="447" t="str">
        <f t="shared" si="113"/>
        <v>-</v>
      </c>
      <c r="S287" s="447" t="str">
        <f t="shared" si="114"/>
        <v>-</v>
      </c>
      <c r="T287" s="447" t="str">
        <f t="shared" si="115"/>
        <v>-</v>
      </c>
      <c r="U287" s="447" t="str">
        <f t="shared" si="116"/>
        <v>-</v>
      </c>
      <c r="V287" s="447" t="str">
        <f t="shared" si="117"/>
        <v>-</v>
      </c>
      <c r="W287" s="447">
        <f t="shared" si="118"/>
        <v>0</v>
      </c>
      <c r="X287" s="447">
        <f t="shared" si="119"/>
        <v>0.33</v>
      </c>
      <c r="Y287" s="447">
        <f t="shared" si="120"/>
        <v>0</v>
      </c>
      <c r="Z287" s="464">
        <f t="shared" si="121"/>
        <v>0.33</v>
      </c>
      <c r="AA287" s="472">
        <f>'приложение 1.1 '!H289</f>
        <v>0.59399999999999997</v>
      </c>
      <c r="AB287" s="472" t="str">
        <f t="shared" si="122"/>
        <v>0</v>
      </c>
      <c r="AC287" s="472" t="str">
        <f t="shared" si="123"/>
        <v>0</v>
      </c>
      <c r="AD287" s="472" t="str">
        <f t="shared" si="124"/>
        <v>0</v>
      </c>
      <c r="AE287" s="472" t="str">
        <f t="shared" si="125"/>
        <v>0</v>
      </c>
      <c r="AF287" s="472" t="str">
        <f t="shared" si="126"/>
        <v>0</v>
      </c>
      <c r="AG287" s="472" t="str">
        <f t="shared" si="127"/>
        <v>0</v>
      </c>
      <c r="AH287" s="472" t="str">
        <f t="shared" si="128"/>
        <v>0</v>
      </c>
      <c r="AI287" s="472" t="str">
        <f t="shared" si="129"/>
        <v>0</v>
      </c>
      <c r="AJ287" s="472" t="str">
        <f t="shared" si="130"/>
        <v>-</v>
      </c>
      <c r="AK287" s="472" t="str">
        <f t="shared" si="131"/>
        <v>-</v>
      </c>
      <c r="AL287" s="472">
        <f>'приложение 1.1 '!X289</f>
        <v>0</v>
      </c>
      <c r="AM287" s="472">
        <f>'приложение 1.1 '!Y289</f>
        <v>0</v>
      </c>
      <c r="AN287" s="472">
        <f>'приложение 1.1 '!Z289</f>
        <v>0</v>
      </c>
      <c r="AO287" s="472">
        <f>'приложение 1.1 '!AA289</f>
        <v>0.59399999999999997</v>
      </c>
      <c r="AP287" s="472"/>
      <c r="AQ287" s="472"/>
      <c r="AR287" s="472"/>
      <c r="AS287" s="472"/>
      <c r="AT287" s="472">
        <f>'приложение 1.1 '!W289</f>
        <v>0</v>
      </c>
      <c r="AU287" s="472">
        <f t="shared" si="132"/>
        <v>0.59399999999999997</v>
      </c>
    </row>
    <row r="288" spans="1:47" s="53" customFormat="1" ht="31.5">
      <c r="A288" s="369" t="str">
        <f>'приложение 1.1 '!A290</f>
        <v>1.1.5.99</v>
      </c>
      <c r="B288" s="431" t="str">
        <f>'приложение 1.1 '!B290</f>
        <v>Реконструкция КЛ-0,4 кВ ТП-281 - ул. Бажова, 2В</v>
      </c>
      <c r="C288" s="447" t="str">
        <f>IF('приложение 1.1 '!G290=2018,'приложение 1.1 '!E290,"-")</f>
        <v>-</v>
      </c>
      <c r="D288" s="447" t="str">
        <f>IF('приложение 1.1 '!G290=2018,'приложение 1.1 '!D290,"-")</f>
        <v>-</v>
      </c>
      <c r="E288" s="447" t="str">
        <f>IF('приложение 1.1 '!G290=2019,'приложение 1.1 '!E290,"-")</f>
        <v>-</v>
      </c>
      <c r="F288" s="447" t="str">
        <f>IF('приложение 1.1 '!G290=2019,'приложение 1.1 '!D290,"-")</f>
        <v>-</v>
      </c>
      <c r="G288" s="447" t="str">
        <f>IF('приложение 1.1 '!G290=2020,'приложение 1.1 '!E290,"-")</f>
        <v>-</v>
      </c>
      <c r="H288" s="447" t="str">
        <f>IF('приложение 1.1 '!G290=2020,'приложение 1.1 '!D290,"-")</f>
        <v>-</v>
      </c>
      <c r="I288" s="447" t="str">
        <f>IF('приложение 1.1 '!G290=2021,'приложение 1.1 '!E290,"-")</f>
        <v>-</v>
      </c>
      <c r="J288" s="447" t="str">
        <f>IF('приложение 1.1 '!G290=2021,'приложение 1.1 '!D290,"-")</f>
        <v>-</v>
      </c>
      <c r="K288" s="447">
        <f>IF('приложение 1.1 '!G290=2022,'приложение 1.1 '!E290,"-")</f>
        <v>0</v>
      </c>
      <c r="L288" s="447">
        <f>IF('приложение 1.1 '!G290=2022,'приложение 1.1 '!D290,"-")</f>
        <v>0.23</v>
      </c>
      <c r="M288" s="447">
        <f t="shared" si="108"/>
        <v>0</v>
      </c>
      <c r="N288" s="447">
        <f t="shared" si="109"/>
        <v>0.23</v>
      </c>
      <c r="O288" s="447" t="str">
        <f t="shared" si="110"/>
        <v>-</v>
      </c>
      <c r="P288" s="447" t="str">
        <f t="shared" si="111"/>
        <v>-</v>
      </c>
      <c r="Q288" s="447" t="str">
        <f t="shared" si="112"/>
        <v>-</v>
      </c>
      <c r="R288" s="447" t="str">
        <f t="shared" si="113"/>
        <v>-</v>
      </c>
      <c r="S288" s="447" t="str">
        <f t="shared" si="114"/>
        <v>-</v>
      </c>
      <c r="T288" s="447" t="str">
        <f t="shared" si="115"/>
        <v>-</v>
      </c>
      <c r="U288" s="447" t="str">
        <f t="shared" si="116"/>
        <v>-</v>
      </c>
      <c r="V288" s="447" t="str">
        <f t="shared" si="117"/>
        <v>-</v>
      </c>
      <c r="W288" s="447">
        <f t="shared" si="118"/>
        <v>0</v>
      </c>
      <c r="X288" s="447">
        <f t="shared" si="119"/>
        <v>0.23</v>
      </c>
      <c r="Y288" s="447">
        <f t="shared" si="120"/>
        <v>0</v>
      </c>
      <c r="Z288" s="464">
        <f t="shared" si="121"/>
        <v>0.23</v>
      </c>
      <c r="AA288" s="472">
        <f>'приложение 1.1 '!H290</f>
        <v>0.41399999999999998</v>
      </c>
      <c r="AB288" s="472" t="str">
        <f t="shared" si="122"/>
        <v>0</v>
      </c>
      <c r="AC288" s="472" t="str">
        <f t="shared" si="123"/>
        <v>0</v>
      </c>
      <c r="AD288" s="472" t="str">
        <f t="shared" si="124"/>
        <v>0</v>
      </c>
      <c r="AE288" s="472" t="str">
        <f t="shared" si="125"/>
        <v>0</v>
      </c>
      <c r="AF288" s="472" t="str">
        <f t="shared" si="126"/>
        <v>0</v>
      </c>
      <c r="AG288" s="472" t="str">
        <f t="shared" si="127"/>
        <v>0</v>
      </c>
      <c r="AH288" s="472" t="str">
        <f t="shared" si="128"/>
        <v>0</v>
      </c>
      <c r="AI288" s="472" t="str">
        <f t="shared" si="129"/>
        <v>0</v>
      </c>
      <c r="AJ288" s="472" t="str">
        <f t="shared" si="130"/>
        <v>-</v>
      </c>
      <c r="AK288" s="472" t="str">
        <f t="shared" si="131"/>
        <v>-</v>
      </c>
      <c r="AL288" s="472">
        <f>'приложение 1.1 '!X290</f>
        <v>0</v>
      </c>
      <c r="AM288" s="472">
        <f>'приложение 1.1 '!Y290</f>
        <v>0</v>
      </c>
      <c r="AN288" s="472">
        <f>'приложение 1.1 '!Z290</f>
        <v>0</v>
      </c>
      <c r="AO288" s="472">
        <f>'приложение 1.1 '!AA290</f>
        <v>0.41399999999999998</v>
      </c>
      <c r="AP288" s="472"/>
      <c r="AQ288" s="472"/>
      <c r="AR288" s="472"/>
      <c r="AS288" s="472"/>
      <c r="AT288" s="472">
        <f>'приложение 1.1 '!W290</f>
        <v>0</v>
      </c>
      <c r="AU288" s="472">
        <f t="shared" si="132"/>
        <v>0.41399999999999998</v>
      </c>
    </row>
    <row r="289" spans="1:47" s="53" customFormat="1" ht="31.5">
      <c r="A289" s="369" t="str">
        <f>'приложение 1.1 '!A291</f>
        <v>1.1.5.100</v>
      </c>
      <c r="B289" s="431" t="str">
        <f>'приложение 1.1 '!B291</f>
        <v>Реконструкция КЛ-0,4 кВ ТП-281 - ул. Бажова, 2Б</v>
      </c>
      <c r="C289" s="447" t="str">
        <f>IF('приложение 1.1 '!G291=2018,'приложение 1.1 '!E291,"-")</f>
        <v>-</v>
      </c>
      <c r="D289" s="447" t="str">
        <f>IF('приложение 1.1 '!G291=2018,'приложение 1.1 '!D291,"-")</f>
        <v>-</v>
      </c>
      <c r="E289" s="447" t="str">
        <f>IF('приложение 1.1 '!G291=2019,'приложение 1.1 '!E291,"-")</f>
        <v>-</v>
      </c>
      <c r="F289" s="447" t="str">
        <f>IF('приложение 1.1 '!G291=2019,'приложение 1.1 '!D291,"-")</f>
        <v>-</v>
      </c>
      <c r="G289" s="447" t="str">
        <f>IF('приложение 1.1 '!G291=2020,'приложение 1.1 '!E291,"-")</f>
        <v>-</v>
      </c>
      <c r="H289" s="447" t="str">
        <f>IF('приложение 1.1 '!G291=2020,'приложение 1.1 '!D291,"-")</f>
        <v>-</v>
      </c>
      <c r="I289" s="447" t="str">
        <f>IF('приложение 1.1 '!G291=2021,'приложение 1.1 '!E291,"-")</f>
        <v>-</v>
      </c>
      <c r="J289" s="447" t="str">
        <f>IF('приложение 1.1 '!G291=2021,'приложение 1.1 '!D291,"-")</f>
        <v>-</v>
      </c>
      <c r="K289" s="447">
        <f>IF('приложение 1.1 '!G291=2022,'приложение 1.1 '!E291,"-")</f>
        <v>0</v>
      </c>
      <c r="L289" s="447">
        <f>IF('приложение 1.1 '!G291=2022,'приложение 1.1 '!D291,"-")</f>
        <v>0.1</v>
      </c>
      <c r="M289" s="447">
        <f t="shared" si="108"/>
        <v>0</v>
      </c>
      <c r="N289" s="447">
        <f t="shared" si="109"/>
        <v>0.1</v>
      </c>
      <c r="O289" s="447" t="str">
        <f t="shared" si="110"/>
        <v>-</v>
      </c>
      <c r="P289" s="447" t="str">
        <f t="shared" si="111"/>
        <v>-</v>
      </c>
      <c r="Q289" s="447" t="str">
        <f t="shared" si="112"/>
        <v>-</v>
      </c>
      <c r="R289" s="447" t="str">
        <f t="shared" si="113"/>
        <v>-</v>
      </c>
      <c r="S289" s="447" t="str">
        <f t="shared" si="114"/>
        <v>-</v>
      </c>
      <c r="T289" s="447" t="str">
        <f t="shared" si="115"/>
        <v>-</v>
      </c>
      <c r="U289" s="447" t="str">
        <f t="shared" si="116"/>
        <v>-</v>
      </c>
      <c r="V289" s="447" t="str">
        <f t="shared" si="117"/>
        <v>-</v>
      </c>
      <c r="W289" s="447">
        <f t="shared" si="118"/>
        <v>0</v>
      </c>
      <c r="X289" s="447">
        <f t="shared" si="119"/>
        <v>0.1</v>
      </c>
      <c r="Y289" s="447">
        <f t="shared" si="120"/>
        <v>0</v>
      </c>
      <c r="Z289" s="464">
        <f t="shared" si="121"/>
        <v>0.1</v>
      </c>
      <c r="AA289" s="472">
        <f>'приложение 1.1 '!H291</f>
        <v>0.18</v>
      </c>
      <c r="AB289" s="472" t="str">
        <f t="shared" si="122"/>
        <v>0</v>
      </c>
      <c r="AC289" s="472" t="str">
        <f t="shared" si="123"/>
        <v>0</v>
      </c>
      <c r="AD289" s="472" t="str">
        <f t="shared" si="124"/>
        <v>0</v>
      </c>
      <c r="AE289" s="472" t="str">
        <f t="shared" si="125"/>
        <v>0</v>
      </c>
      <c r="AF289" s="472" t="str">
        <f t="shared" si="126"/>
        <v>0</v>
      </c>
      <c r="AG289" s="472" t="str">
        <f t="shared" si="127"/>
        <v>0</v>
      </c>
      <c r="AH289" s="472" t="str">
        <f t="shared" si="128"/>
        <v>0</v>
      </c>
      <c r="AI289" s="472" t="str">
        <f t="shared" si="129"/>
        <v>0</v>
      </c>
      <c r="AJ289" s="472" t="str">
        <f t="shared" si="130"/>
        <v>-</v>
      </c>
      <c r="AK289" s="472" t="str">
        <f t="shared" si="131"/>
        <v>-</v>
      </c>
      <c r="AL289" s="472">
        <f>'приложение 1.1 '!X291</f>
        <v>0</v>
      </c>
      <c r="AM289" s="472">
        <f>'приложение 1.1 '!Y291</f>
        <v>0</v>
      </c>
      <c r="AN289" s="472">
        <f>'приложение 1.1 '!Z291</f>
        <v>0</v>
      </c>
      <c r="AO289" s="472">
        <f>'приложение 1.1 '!AA291</f>
        <v>0.18</v>
      </c>
      <c r="AP289" s="472"/>
      <c r="AQ289" s="472"/>
      <c r="AR289" s="472"/>
      <c r="AS289" s="472"/>
      <c r="AT289" s="472">
        <f>'приложение 1.1 '!W291</f>
        <v>0</v>
      </c>
      <c r="AU289" s="472">
        <f t="shared" si="132"/>
        <v>0.18</v>
      </c>
    </row>
    <row r="290" spans="1:47" s="53" customFormat="1">
      <c r="A290" s="369" t="str">
        <f>'приложение 1.1 '!A292</f>
        <v>1.1.5.101</v>
      </c>
      <c r="B290" s="431" t="str">
        <f>'приложение 1.1 '!B292</f>
        <v>Реконструкция КЛ-0,4 кВ ТП-282 - ул. Бажова, 8</v>
      </c>
      <c r="C290" s="447" t="str">
        <f>IF('приложение 1.1 '!G292=2018,'приложение 1.1 '!E292,"-")</f>
        <v>-</v>
      </c>
      <c r="D290" s="447" t="str">
        <f>IF('приложение 1.1 '!G292=2018,'приложение 1.1 '!D292,"-")</f>
        <v>-</v>
      </c>
      <c r="E290" s="447" t="str">
        <f>IF('приложение 1.1 '!G292=2019,'приложение 1.1 '!E292,"-")</f>
        <v>-</v>
      </c>
      <c r="F290" s="447" t="str">
        <f>IF('приложение 1.1 '!G292=2019,'приложение 1.1 '!D292,"-")</f>
        <v>-</v>
      </c>
      <c r="G290" s="447" t="str">
        <f>IF('приложение 1.1 '!G292=2020,'приложение 1.1 '!E292,"-")</f>
        <v>-</v>
      </c>
      <c r="H290" s="447" t="str">
        <f>IF('приложение 1.1 '!G292=2020,'приложение 1.1 '!D292,"-")</f>
        <v>-</v>
      </c>
      <c r="I290" s="447" t="str">
        <f>IF('приложение 1.1 '!G292=2021,'приложение 1.1 '!E292,"-")</f>
        <v>-</v>
      </c>
      <c r="J290" s="447" t="str">
        <f>IF('приложение 1.1 '!G292=2021,'приложение 1.1 '!D292,"-")</f>
        <v>-</v>
      </c>
      <c r="K290" s="447">
        <f>IF('приложение 1.1 '!G292=2022,'приложение 1.1 '!E292,"-")</f>
        <v>0</v>
      </c>
      <c r="L290" s="447">
        <f>IF('приложение 1.1 '!G292=2022,'приложение 1.1 '!D292,"-")</f>
        <v>0.86</v>
      </c>
      <c r="M290" s="447">
        <f t="shared" si="108"/>
        <v>0</v>
      </c>
      <c r="N290" s="447">
        <f t="shared" si="109"/>
        <v>0.86</v>
      </c>
      <c r="O290" s="447" t="str">
        <f t="shared" si="110"/>
        <v>-</v>
      </c>
      <c r="P290" s="447" t="str">
        <f t="shared" si="111"/>
        <v>-</v>
      </c>
      <c r="Q290" s="447" t="str">
        <f t="shared" si="112"/>
        <v>-</v>
      </c>
      <c r="R290" s="447" t="str">
        <f t="shared" si="113"/>
        <v>-</v>
      </c>
      <c r="S290" s="447" t="str">
        <f t="shared" si="114"/>
        <v>-</v>
      </c>
      <c r="T290" s="447" t="str">
        <f t="shared" si="115"/>
        <v>-</v>
      </c>
      <c r="U290" s="447" t="str">
        <f t="shared" si="116"/>
        <v>-</v>
      </c>
      <c r="V290" s="447" t="str">
        <f t="shared" si="117"/>
        <v>-</v>
      </c>
      <c r="W290" s="447">
        <f t="shared" si="118"/>
        <v>0</v>
      </c>
      <c r="X290" s="447">
        <f t="shared" si="119"/>
        <v>0.86</v>
      </c>
      <c r="Y290" s="447">
        <f t="shared" si="120"/>
        <v>0</v>
      </c>
      <c r="Z290" s="464">
        <f t="shared" si="121"/>
        <v>0.86</v>
      </c>
      <c r="AA290" s="472">
        <f>'приложение 1.1 '!H292</f>
        <v>0.82799999999999996</v>
      </c>
      <c r="AB290" s="472" t="str">
        <f t="shared" si="122"/>
        <v>0</v>
      </c>
      <c r="AC290" s="472" t="str">
        <f t="shared" si="123"/>
        <v>0</v>
      </c>
      <c r="AD290" s="472" t="str">
        <f t="shared" si="124"/>
        <v>0</v>
      </c>
      <c r="AE290" s="472" t="str">
        <f t="shared" si="125"/>
        <v>0</v>
      </c>
      <c r="AF290" s="472" t="str">
        <f t="shared" si="126"/>
        <v>0</v>
      </c>
      <c r="AG290" s="472" t="str">
        <f t="shared" si="127"/>
        <v>0</v>
      </c>
      <c r="AH290" s="472" t="str">
        <f t="shared" si="128"/>
        <v>0</v>
      </c>
      <c r="AI290" s="472" t="str">
        <f t="shared" si="129"/>
        <v>0</v>
      </c>
      <c r="AJ290" s="472" t="str">
        <f t="shared" si="130"/>
        <v>-</v>
      </c>
      <c r="AK290" s="472" t="str">
        <f t="shared" si="131"/>
        <v>-</v>
      </c>
      <c r="AL290" s="472">
        <f>'приложение 1.1 '!X292</f>
        <v>0</v>
      </c>
      <c r="AM290" s="472">
        <f>'приложение 1.1 '!Y292</f>
        <v>0</v>
      </c>
      <c r="AN290" s="472">
        <f>'приложение 1.1 '!Z292</f>
        <v>0</v>
      </c>
      <c r="AO290" s="472">
        <f>'приложение 1.1 '!AA292</f>
        <v>0.82799999999999996</v>
      </c>
      <c r="AP290" s="472"/>
      <c r="AQ290" s="472"/>
      <c r="AR290" s="472"/>
      <c r="AS290" s="472"/>
      <c r="AT290" s="472">
        <f>'приложение 1.1 '!W292</f>
        <v>0</v>
      </c>
      <c r="AU290" s="472">
        <f t="shared" si="132"/>
        <v>0.82799999999999996</v>
      </c>
    </row>
    <row r="291" spans="1:47" s="53" customFormat="1" ht="31.5">
      <c r="A291" s="369" t="str">
        <f>'приложение 1.1 '!A293</f>
        <v>1.1.5.102</v>
      </c>
      <c r="B291" s="431" t="str">
        <f>'приложение 1.1 '!B293</f>
        <v>Реконструкция КЛ-0,4 кВ ТП-282 - ул. Бахилова, 4</v>
      </c>
      <c r="C291" s="447" t="str">
        <f>IF('приложение 1.1 '!G293=2018,'приложение 1.1 '!E293,"-")</f>
        <v>-</v>
      </c>
      <c r="D291" s="447" t="str">
        <f>IF('приложение 1.1 '!G293=2018,'приложение 1.1 '!D293,"-")</f>
        <v>-</v>
      </c>
      <c r="E291" s="447" t="str">
        <f>IF('приложение 1.1 '!G293=2019,'приложение 1.1 '!E293,"-")</f>
        <v>-</v>
      </c>
      <c r="F291" s="447" t="str">
        <f>IF('приложение 1.1 '!G293=2019,'приложение 1.1 '!D293,"-")</f>
        <v>-</v>
      </c>
      <c r="G291" s="447" t="str">
        <f>IF('приложение 1.1 '!G293=2020,'приложение 1.1 '!E293,"-")</f>
        <v>-</v>
      </c>
      <c r="H291" s="447" t="str">
        <f>IF('приложение 1.1 '!G293=2020,'приложение 1.1 '!D293,"-")</f>
        <v>-</v>
      </c>
      <c r="I291" s="447" t="str">
        <f>IF('приложение 1.1 '!G293=2021,'приложение 1.1 '!E293,"-")</f>
        <v>-</v>
      </c>
      <c r="J291" s="447" t="str">
        <f>IF('приложение 1.1 '!G293=2021,'приложение 1.1 '!D293,"-")</f>
        <v>-</v>
      </c>
      <c r="K291" s="447">
        <f>IF('приложение 1.1 '!G293=2022,'приложение 1.1 '!E293,"-")</f>
        <v>0</v>
      </c>
      <c r="L291" s="447">
        <f>IF('приложение 1.1 '!G293=2022,'приложение 1.1 '!D293,"-")</f>
        <v>0.1</v>
      </c>
      <c r="M291" s="447">
        <f t="shared" si="108"/>
        <v>0</v>
      </c>
      <c r="N291" s="447">
        <f t="shared" si="109"/>
        <v>0.1</v>
      </c>
      <c r="O291" s="447" t="str">
        <f t="shared" si="110"/>
        <v>-</v>
      </c>
      <c r="P291" s="447" t="str">
        <f t="shared" si="111"/>
        <v>-</v>
      </c>
      <c r="Q291" s="447" t="str">
        <f t="shared" si="112"/>
        <v>-</v>
      </c>
      <c r="R291" s="447" t="str">
        <f t="shared" si="113"/>
        <v>-</v>
      </c>
      <c r="S291" s="447" t="str">
        <f t="shared" si="114"/>
        <v>-</v>
      </c>
      <c r="T291" s="447" t="str">
        <f t="shared" si="115"/>
        <v>-</v>
      </c>
      <c r="U291" s="447" t="str">
        <f t="shared" si="116"/>
        <v>-</v>
      </c>
      <c r="V291" s="447" t="str">
        <f t="shared" si="117"/>
        <v>-</v>
      </c>
      <c r="W291" s="447">
        <f t="shared" si="118"/>
        <v>0</v>
      </c>
      <c r="X291" s="447">
        <f t="shared" si="119"/>
        <v>0.1</v>
      </c>
      <c r="Y291" s="447">
        <f t="shared" si="120"/>
        <v>0</v>
      </c>
      <c r="Z291" s="464">
        <f t="shared" si="121"/>
        <v>0.1</v>
      </c>
      <c r="AA291" s="472">
        <f>'приложение 1.1 '!H293</f>
        <v>0.18</v>
      </c>
      <c r="AB291" s="472" t="str">
        <f t="shared" si="122"/>
        <v>0</v>
      </c>
      <c r="AC291" s="472" t="str">
        <f t="shared" si="123"/>
        <v>0</v>
      </c>
      <c r="AD291" s="472" t="str">
        <f t="shared" si="124"/>
        <v>0</v>
      </c>
      <c r="AE291" s="472" t="str">
        <f t="shared" si="125"/>
        <v>0</v>
      </c>
      <c r="AF291" s="472" t="str">
        <f t="shared" si="126"/>
        <v>0</v>
      </c>
      <c r="AG291" s="472" t="str">
        <f t="shared" si="127"/>
        <v>0</v>
      </c>
      <c r="AH291" s="472" t="str">
        <f t="shared" si="128"/>
        <v>0</v>
      </c>
      <c r="AI291" s="472" t="str">
        <f t="shared" si="129"/>
        <v>0</v>
      </c>
      <c r="AJ291" s="472" t="str">
        <f t="shared" si="130"/>
        <v>-</v>
      </c>
      <c r="AK291" s="472" t="str">
        <f t="shared" si="131"/>
        <v>-</v>
      </c>
      <c r="AL291" s="472">
        <f>'приложение 1.1 '!X293</f>
        <v>0</v>
      </c>
      <c r="AM291" s="472">
        <f>'приложение 1.1 '!Y293</f>
        <v>0</v>
      </c>
      <c r="AN291" s="472">
        <f>'приложение 1.1 '!Z293</f>
        <v>0</v>
      </c>
      <c r="AO291" s="472">
        <f>'приложение 1.1 '!AA293</f>
        <v>0.18</v>
      </c>
      <c r="AP291" s="472"/>
      <c r="AQ291" s="472"/>
      <c r="AR291" s="472"/>
      <c r="AS291" s="472"/>
      <c r="AT291" s="472">
        <f>'приложение 1.1 '!W293</f>
        <v>0</v>
      </c>
      <c r="AU291" s="472">
        <f t="shared" si="132"/>
        <v>0.18</v>
      </c>
    </row>
    <row r="292" spans="1:47" s="53" customFormat="1" ht="31.5">
      <c r="A292" s="369" t="str">
        <f>'приложение 1.1 '!A294</f>
        <v>1.1.5.103</v>
      </c>
      <c r="B292" s="431" t="str">
        <f>'приложение 1.1 '!B294</f>
        <v>Реконструкция КЛ-0,4 кВ ТП-282 - ул. Бахилова, 6</v>
      </c>
      <c r="C292" s="447" t="str">
        <f>IF('приложение 1.1 '!G294=2018,'приложение 1.1 '!E294,"-")</f>
        <v>-</v>
      </c>
      <c r="D292" s="447" t="str">
        <f>IF('приложение 1.1 '!G294=2018,'приложение 1.1 '!D294,"-")</f>
        <v>-</v>
      </c>
      <c r="E292" s="447" t="str">
        <f>IF('приложение 1.1 '!G294=2019,'приложение 1.1 '!E294,"-")</f>
        <v>-</v>
      </c>
      <c r="F292" s="447" t="str">
        <f>IF('приложение 1.1 '!G294=2019,'приложение 1.1 '!D294,"-")</f>
        <v>-</v>
      </c>
      <c r="G292" s="447" t="str">
        <f>IF('приложение 1.1 '!G294=2020,'приложение 1.1 '!E294,"-")</f>
        <v>-</v>
      </c>
      <c r="H292" s="447" t="str">
        <f>IF('приложение 1.1 '!G294=2020,'приложение 1.1 '!D294,"-")</f>
        <v>-</v>
      </c>
      <c r="I292" s="447" t="str">
        <f>IF('приложение 1.1 '!G294=2021,'приложение 1.1 '!E294,"-")</f>
        <v>-</v>
      </c>
      <c r="J292" s="447" t="str">
        <f>IF('приложение 1.1 '!G294=2021,'приложение 1.1 '!D294,"-")</f>
        <v>-</v>
      </c>
      <c r="K292" s="447">
        <f>IF('приложение 1.1 '!G294=2022,'приложение 1.1 '!E294,"-")</f>
        <v>0</v>
      </c>
      <c r="L292" s="447">
        <f>IF('приложение 1.1 '!G294=2022,'приложение 1.1 '!D294,"-")</f>
        <v>0.28999999999999998</v>
      </c>
      <c r="M292" s="447">
        <f t="shared" si="108"/>
        <v>0</v>
      </c>
      <c r="N292" s="447">
        <f t="shared" si="109"/>
        <v>0.28999999999999998</v>
      </c>
      <c r="O292" s="447" t="str">
        <f t="shared" si="110"/>
        <v>-</v>
      </c>
      <c r="P292" s="447" t="str">
        <f t="shared" si="111"/>
        <v>-</v>
      </c>
      <c r="Q292" s="447" t="str">
        <f t="shared" si="112"/>
        <v>-</v>
      </c>
      <c r="R292" s="447" t="str">
        <f t="shared" si="113"/>
        <v>-</v>
      </c>
      <c r="S292" s="447" t="str">
        <f t="shared" si="114"/>
        <v>-</v>
      </c>
      <c r="T292" s="447" t="str">
        <f t="shared" si="115"/>
        <v>-</v>
      </c>
      <c r="U292" s="447" t="str">
        <f t="shared" si="116"/>
        <v>-</v>
      </c>
      <c r="V292" s="447" t="str">
        <f t="shared" si="117"/>
        <v>-</v>
      </c>
      <c r="W292" s="447">
        <f t="shared" si="118"/>
        <v>0</v>
      </c>
      <c r="X292" s="447">
        <f t="shared" si="119"/>
        <v>0.28999999999999998</v>
      </c>
      <c r="Y292" s="447">
        <f t="shared" si="120"/>
        <v>0</v>
      </c>
      <c r="Z292" s="464">
        <f t="shared" si="121"/>
        <v>0.28999999999999998</v>
      </c>
      <c r="AA292" s="472">
        <f>'приложение 1.1 '!H294</f>
        <v>0.52200000000000002</v>
      </c>
      <c r="AB292" s="472" t="str">
        <f t="shared" si="122"/>
        <v>0</v>
      </c>
      <c r="AC292" s="472" t="str">
        <f t="shared" si="123"/>
        <v>0</v>
      </c>
      <c r="AD292" s="472" t="str">
        <f t="shared" si="124"/>
        <v>0</v>
      </c>
      <c r="AE292" s="472" t="str">
        <f t="shared" si="125"/>
        <v>0</v>
      </c>
      <c r="AF292" s="472" t="str">
        <f t="shared" si="126"/>
        <v>0</v>
      </c>
      <c r="AG292" s="472" t="str">
        <f t="shared" si="127"/>
        <v>0</v>
      </c>
      <c r="AH292" s="472" t="str">
        <f t="shared" si="128"/>
        <v>0</v>
      </c>
      <c r="AI292" s="472" t="str">
        <f t="shared" si="129"/>
        <v>0</v>
      </c>
      <c r="AJ292" s="472" t="str">
        <f t="shared" si="130"/>
        <v>-</v>
      </c>
      <c r="AK292" s="472" t="str">
        <f t="shared" si="131"/>
        <v>-</v>
      </c>
      <c r="AL292" s="472">
        <f>'приложение 1.1 '!X294</f>
        <v>0</v>
      </c>
      <c r="AM292" s="472">
        <f>'приложение 1.1 '!Y294</f>
        <v>0</v>
      </c>
      <c r="AN292" s="472">
        <f>'приложение 1.1 '!Z294</f>
        <v>0</v>
      </c>
      <c r="AO292" s="472">
        <f>'приложение 1.1 '!AA294</f>
        <v>0.52200000000000002</v>
      </c>
      <c r="AP292" s="472"/>
      <c r="AQ292" s="472"/>
      <c r="AR292" s="472"/>
      <c r="AS292" s="472"/>
      <c r="AT292" s="472">
        <f>'приложение 1.1 '!W294</f>
        <v>0</v>
      </c>
      <c r="AU292" s="472">
        <f t="shared" si="132"/>
        <v>0.52200000000000002</v>
      </c>
    </row>
    <row r="293" spans="1:47" s="53" customFormat="1">
      <c r="A293" s="369" t="str">
        <f>'приложение 1.1 '!A295</f>
        <v>1.1.5.104</v>
      </c>
      <c r="B293" s="431" t="str">
        <f>'приложение 1.1 '!B295</f>
        <v>Реконструкция КЛ-0,4 кВ ТП-282 - ЦТП-7</v>
      </c>
      <c r="C293" s="447" t="str">
        <f>IF('приложение 1.1 '!G295=2018,'приложение 1.1 '!E295,"-")</f>
        <v>-</v>
      </c>
      <c r="D293" s="447" t="str">
        <f>IF('приложение 1.1 '!G295=2018,'приложение 1.1 '!D295,"-")</f>
        <v>-</v>
      </c>
      <c r="E293" s="447" t="str">
        <f>IF('приложение 1.1 '!G295=2019,'приложение 1.1 '!E295,"-")</f>
        <v>-</v>
      </c>
      <c r="F293" s="447" t="str">
        <f>IF('приложение 1.1 '!G295=2019,'приложение 1.1 '!D295,"-")</f>
        <v>-</v>
      </c>
      <c r="G293" s="447" t="str">
        <f>IF('приложение 1.1 '!G295=2020,'приложение 1.1 '!E295,"-")</f>
        <v>-</v>
      </c>
      <c r="H293" s="447" t="str">
        <f>IF('приложение 1.1 '!G295=2020,'приложение 1.1 '!D295,"-")</f>
        <v>-</v>
      </c>
      <c r="I293" s="447" t="str">
        <f>IF('приложение 1.1 '!G295=2021,'приложение 1.1 '!E295,"-")</f>
        <v>-</v>
      </c>
      <c r="J293" s="447" t="str">
        <f>IF('приложение 1.1 '!G295=2021,'приложение 1.1 '!D295,"-")</f>
        <v>-</v>
      </c>
      <c r="K293" s="447">
        <f>IF('приложение 1.1 '!G295=2022,'приложение 1.1 '!E295,"-")</f>
        <v>0</v>
      </c>
      <c r="L293" s="447">
        <f>IF('приложение 1.1 '!G295=2022,'приложение 1.1 '!D295,"-")</f>
        <v>0.14000000000000001</v>
      </c>
      <c r="M293" s="447">
        <f t="shared" si="108"/>
        <v>0</v>
      </c>
      <c r="N293" s="447">
        <f t="shared" si="109"/>
        <v>0.14000000000000001</v>
      </c>
      <c r="O293" s="447" t="str">
        <f t="shared" si="110"/>
        <v>-</v>
      </c>
      <c r="P293" s="447" t="str">
        <f t="shared" si="111"/>
        <v>-</v>
      </c>
      <c r="Q293" s="447" t="str">
        <f t="shared" si="112"/>
        <v>-</v>
      </c>
      <c r="R293" s="447" t="str">
        <f t="shared" si="113"/>
        <v>-</v>
      </c>
      <c r="S293" s="447" t="str">
        <f t="shared" si="114"/>
        <v>-</v>
      </c>
      <c r="T293" s="447" t="str">
        <f t="shared" si="115"/>
        <v>-</v>
      </c>
      <c r="U293" s="447" t="str">
        <f t="shared" si="116"/>
        <v>-</v>
      </c>
      <c r="V293" s="447" t="str">
        <f t="shared" si="117"/>
        <v>-</v>
      </c>
      <c r="W293" s="447">
        <f t="shared" si="118"/>
        <v>0</v>
      </c>
      <c r="X293" s="447">
        <f t="shared" si="119"/>
        <v>0.14000000000000001</v>
      </c>
      <c r="Y293" s="447">
        <f t="shared" si="120"/>
        <v>0</v>
      </c>
      <c r="Z293" s="464">
        <f t="shared" si="121"/>
        <v>0.14000000000000001</v>
      </c>
      <c r="AA293" s="472">
        <f>'приложение 1.1 '!H295</f>
        <v>0.252</v>
      </c>
      <c r="AB293" s="472" t="str">
        <f t="shared" si="122"/>
        <v>0</v>
      </c>
      <c r="AC293" s="472" t="str">
        <f t="shared" si="123"/>
        <v>0</v>
      </c>
      <c r="AD293" s="472" t="str">
        <f t="shared" si="124"/>
        <v>0</v>
      </c>
      <c r="AE293" s="472" t="str">
        <f t="shared" si="125"/>
        <v>0</v>
      </c>
      <c r="AF293" s="472" t="str">
        <f t="shared" si="126"/>
        <v>0</v>
      </c>
      <c r="AG293" s="472" t="str">
        <f t="shared" si="127"/>
        <v>0</v>
      </c>
      <c r="AH293" s="472" t="str">
        <f t="shared" si="128"/>
        <v>0</v>
      </c>
      <c r="AI293" s="472" t="str">
        <f t="shared" si="129"/>
        <v>0</v>
      </c>
      <c r="AJ293" s="472" t="str">
        <f t="shared" si="130"/>
        <v>-</v>
      </c>
      <c r="AK293" s="472" t="str">
        <f t="shared" si="131"/>
        <v>-</v>
      </c>
      <c r="AL293" s="472">
        <f>'приложение 1.1 '!X295</f>
        <v>0</v>
      </c>
      <c r="AM293" s="472">
        <f>'приложение 1.1 '!Y295</f>
        <v>0</v>
      </c>
      <c r="AN293" s="472">
        <f>'приложение 1.1 '!Z295</f>
        <v>0</v>
      </c>
      <c r="AO293" s="472">
        <f>'приложение 1.1 '!AA295</f>
        <v>0.252</v>
      </c>
      <c r="AP293" s="472"/>
      <c r="AQ293" s="472"/>
      <c r="AR293" s="472"/>
      <c r="AS293" s="472"/>
      <c r="AT293" s="472">
        <f>'приложение 1.1 '!W295</f>
        <v>0</v>
      </c>
      <c r="AU293" s="472">
        <f t="shared" si="132"/>
        <v>0.252</v>
      </c>
    </row>
    <row r="294" spans="1:47" s="53" customFormat="1" ht="31.5">
      <c r="A294" s="369" t="str">
        <f>'приложение 1.1 '!A296</f>
        <v>1.1.5.105</v>
      </c>
      <c r="B294" s="431" t="str">
        <f>'приложение 1.1 '!B296</f>
        <v>Реконструкция КЛ-0,4 кВ ТП-284 - ул. Бажова, 15</v>
      </c>
      <c r="C294" s="447" t="str">
        <f>IF('приложение 1.1 '!G296=2018,'приложение 1.1 '!E296,"-")</f>
        <v>-</v>
      </c>
      <c r="D294" s="447" t="str">
        <f>IF('приложение 1.1 '!G296=2018,'приложение 1.1 '!D296,"-")</f>
        <v>-</v>
      </c>
      <c r="E294" s="447" t="str">
        <f>IF('приложение 1.1 '!G296=2019,'приложение 1.1 '!E296,"-")</f>
        <v>-</v>
      </c>
      <c r="F294" s="447" t="str">
        <f>IF('приложение 1.1 '!G296=2019,'приложение 1.1 '!D296,"-")</f>
        <v>-</v>
      </c>
      <c r="G294" s="447" t="str">
        <f>IF('приложение 1.1 '!G296=2020,'приложение 1.1 '!E296,"-")</f>
        <v>-</v>
      </c>
      <c r="H294" s="447" t="str">
        <f>IF('приложение 1.1 '!G296=2020,'приложение 1.1 '!D296,"-")</f>
        <v>-</v>
      </c>
      <c r="I294" s="447" t="str">
        <f>IF('приложение 1.1 '!G296=2021,'приложение 1.1 '!E296,"-")</f>
        <v>-</v>
      </c>
      <c r="J294" s="447" t="str">
        <f>IF('приложение 1.1 '!G296=2021,'приложение 1.1 '!D296,"-")</f>
        <v>-</v>
      </c>
      <c r="K294" s="447">
        <f>IF('приложение 1.1 '!G296=2022,'приложение 1.1 '!E296,"-")</f>
        <v>0</v>
      </c>
      <c r="L294" s="447">
        <f>IF('приложение 1.1 '!G296=2022,'приложение 1.1 '!D296,"-")</f>
        <v>0.24</v>
      </c>
      <c r="M294" s="447">
        <f t="shared" si="108"/>
        <v>0</v>
      </c>
      <c r="N294" s="447">
        <f t="shared" si="109"/>
        <v>0.24</v>
      </c>
      <c r="O294" s="447" t="str">
        <f t="shared" si="110"/>
        <v>-</v>
      </c>
      <c r="P294" s="447" t="str">
        <f t="shared" si="111"/>
        <v>-</v>
      </c>
      <c r="Q294" s="447" t="str">
        <f t="shared" si="112"/>
        <v>-</v>
      </c>
      <c r="R294" s="447" t="str">
        <f t="shared" si="113"/>
        <v>-</v>
      </c>
      <c r="S294" s="447" t="str">
        <f t="shared" si="114"/>
        <v>-</v>
      </c>
      <c r="T294" s="447" t="str">
        <f t="shared" si="115"/>
        <v>-</v>
      </c>
      <c r="U294" s="447" t="str">
        <f t="shared" si="116"/>
        <v>-</v>
      </c>
      <c r="V294" s="447" t="str">
        <f t="shared" si="117"/>
        <v>-</v>
      </c>
      <c r="W294" s="447">
        <f t="shared" si="118"/>
        <v>0</v>
      </c>
      <c r="X294" s="447">
        <f t="shared" si="119"/>
        <v>0.24</v>
      </c>
      <c r="Y294" s="447">
        <f t="shared" si="120"/>
        <v>0</v>
      </c>
      <c r="Z294" s="464">
        <f t="shared" si="121"/>
        <v>0.24</v>
      </c>
      <c r="AA294" s="472">
        <f>'приложение 1.1 '!H296</f>
        <v>0.432</v>
      </c>
      <c r="AB294" s="472" t="str">
        <f t="shared" si="122"/>
        <v>0</v>
      </c>
      <c r="AC294" s="472" t="str">
        <f t="shared" si="123"/>
        <v>0</v>
      </c>
      <c r="AD294" s="472" t="str">
        <f t="shared" si="124"/>
        <v>0</v>
      </c>
      <c r="AE294" s="472" t="str">
        <f t="shared" si="125"/>
        <v>0</v>
      </c>
      <c r="AF294" s="472" t="str">
        <f t="shared" si="126"/>
        <v>0</v>
      </c>
      <c r="AG294" s="472" t="str">
        <f t="shared" si="127"/>
        <v>0</v>
      </c>
      <c r="AH294" s="472" t="str">
        <f t="shared" si="128"/>
        <v>0</v>
      </c>
      <c r="AI294" s="472" t="str">
        <f t="shared" si="129"/>
        <v>0</v>
      </c>
      <c r="AJ294" s="472" t="str">
        <f t="shared" si="130"/>
        <v>-</v>
      </c>
      <c r="AK294" s="472" t="str">
        <f t="shared" si="131"/>
        <v>-</v>
      </c>
      <c r="AL294" s="472">
        <f>'приложение 1.1 '!X296</f>
        <v>0</v>
      </c>
      <c r="AM294" s="472">
        <f>'приложение 1.1 '!Y296</f>
        <v>0</v>
      </c>
      <c r="AN294" s="472">
        <f>'приложение 1.1 '!Z296</f>
        <v>0</v>
      </c>
      <c r="AO294" s="472">
        <f>'приложение 1.1 '!AA296</f>
        <v>0.432</v>
      </c>
      <c r="AP294" s="472"/>
      <c r="AQ294" s="472"/>
      <c r="AR294" s="472"/>
      <c r="AS294" s="472"/>
      <c r="AT294" s="472">
        <f>'приложение 1.1 '!W296</f>
        <v>0</v>
      </c>
      <c r="AU294" s="472">
        <f t="shared" si="132"/>
        <v>0.432</v>
      </c>
    </row>
    <row r="295" spans="1:47" s="53" customFormat="1" ht="31.5">
      <c r="A295" s="369" t="str">
        <f>'приложение 1.1 '!A297</f>
        <v>1.1.5.106</v>
      </c>
      <c r="B295" s="431" t="str">
        <f>'приложение 1.1 '!B297</f>
        <v>Реконструкция КЛ-0,4 кВ ТП-284 - ул. Бажова, 17А</v>
      </c>
      <c r="C295" s="447" t="str">
        <f>IF('приложение 1.1 '!G297=2018,'приложение 1.1 '!E297,"-")</f>
        <v>-</v>
      </c>
      <c r="D295" s="447" t="str">
        <f>IF('приложение 1.1 '!G297=2018,'приложение 1.1 '!D297,"-")</f>
        <v>-</v>
      </c>
      <c r="E295" s="447" t="str">
        <f>IF('приложение 1.1 '!G297=2019,'приложение 1.1 '!E297,"-")</f>
        <v>-</v>
      </c>
      <c r="F295" s="447" t="str">
        <f>IF('приложение 1.1 '!G297=2019,'приложение 1.1 '!D297,"-")</f>
        <v>-</v>
      </c>
      <c r="G295" s="447" t="str">
        <f>IF('приложение 1.1 '!G297=2020,'приложение 1.1 '!E297,"-")</f>
        <v>-</v>
      </c>
      <c r="H295" s="447" t="str">
        <f>IF('приложение 1.1 '!G297=2020,'приложение 1.1 '!D297,"-")</f>
        <v>-</v>
      </c>
      <c r="I295" s="447" t="str">
        <f>IF('приложение 1.1 '!G297=2021,'приложение 1.1 '!E297,"-")</f>
        <v>-</v>
      </c>
      <c r="J295" s="447" t="str">
        <f>IF('приложение 1.1 '!G297=2021,'приложение 1.1 '!D297,"-")</f>
        <v>-</v>
      </c>
      <c r="K295" s="447">
        <f>IF('приложение 1.1 '!G297=2022,'приложение 1.1 '!E297,"-")</f>
        <v>0</v>
      </c>
      <c r="L295" s="447">
        <f>IF('приложение 1.1 '!G297=2022,'приложение 1.1 '!D297,"-")</f>
        <v>0.2</v>
      </c>
      <c r="M295" s="447">
        <f t="shared" si="108"/>
        <v>0</v>
      </c>
      <c r="N295" s="447">
        <f t="shared" si="109"/>
        <v>0.2</v>
      </c>
      <c r="O295" s="447" t="str">
        <f t="shared" si="110"/>
        <v>-</v>
      </c>
      <c r="P295" s="447" t="str">
        <f t="shared" si="111"/>
        <v>-</v>
      </c>
      <c r="Q295" s="447" t="str">
        <f t="shared" si="112"/>
        <v>-</v>
      </c>
      <c r="R295" s="447" t="str">
        <f t="shared" si="113"/>
        <v>-</v>
      </c>
      <c r="S295" s="447" t="str">
        <f t="shared" si="114"/>
        <v>-</v>
      </c>
      <c r="T295" s="447" t="str">
        <f t="shared" si="115"/>
        <v>-</v>
      </c>
      <c r="U295" s="447" t="str">
        <f t="shared" si="116"/>
        <v>-</v>
      </c>
      <c r="V295" s="447" t="str">
        <f t="shared" si="117"/>
        <v>-</v>
      </c>
      <c r="W295" s="447">
        <f t="shared" si="118"/>
        <v>0</v>
      </c>
      <c r="X295" s="447">
        <f t="shared" si="119"/>
        <v>0.2</v>
      </c>
      <c r="Y295" s="447">
        <f t="shared" si="120"/>
        <v>0</v>
      </c>
      <c r="Z295" s="464">
        <f t="shared" si="121"/>
        <v>0.2</v>
      </c>
      <c r="AA295" s="472">
        <f>'приложение 1.1 '!H297</f>
        <v>0.36</v>
      </c>
      <c r="AB295" s="472" t="str">
        <f t="shared" si="122"/>
        <v>0</v>
      </c>
      <c r="AC295" s="472" t="str">
        <f t="shared" si="123"/>
        <v>0</v>
      </c>
      <c r="AD295" s="472" t="str">
        <f t="shared" si="124"/>
        <v>0</v>
      </c>
      <c r="AE295" s="472" t="str">
        <f t="shared" si="125"/>
        <v>0</v>
      </c>
      <c r="AF295" s="472" t="str">
        <f t="shared" si="126"/>
        <v>0</v>
      </c>
      <c r="AG295" s="472" t="str">
        <f t="shared" si="127"/>
        <v>0</v>
      </c>
      <c r="AH295" s="472" t="str">
        <f t="shared" si="128"/>
        <v>0</v>
      </c>
      <c r="AI295" s="472" t="str">
        <f t="shared" si="129"/>
        <v>0</v>
      </c>
      <c r="AJ295" s="472" t="str">
        <f t="shared" si="130"/>
        <v>-</v>
      </c>
      <c r="AK295" s="472" t="str">
        <f t="shared" si="131"/>
        <v>-</v>
      </c>
      <c r="AL295" s="472">
        <f>'приложение 1.1 '!X297</f>
        <v>0</v>
      </c>
      <c r="AM295" s="472">
        <f>'приложение 1.1 '!Y297</f>
        <v>0</v>
      </c>
      <c r="AN295" s="472">
        <f>'приложение 1.1 '!Z297</f>
        <v>0</v>
      </c>
      <c r="AO295" s="472">
        <f>'приложение 1.1 '!AA297</f>
        <v>0.36</v>
      </c>
      <c r="AP295" s="472"/>
      <c r="AQ295" s="472"/>
      <c r="AR295" s="472"/>
      <c r="AS295" s="472"/>
      <c r="AT295" s="472">
        <f>'приложение 1.1 '!W297</f>
        <v>0</v>
      </c>
      <c r="AU295" s="472">
        <f t="shared" si="132"/>
        <v>0.36</v>
      </c>
    </row>
    <row r="296" spans="1:47" s="53" customFormat="1">
      <c r="A296" s="369" t="str">
        <f>'приложение 1.1 '!A298</f>
        <v>1.1.5.107</v>
      </c>
      <c r="B296" s="431" t="str">
        <f>'приложение 1.1 '!B298</f>
        <v>Реконструкция КЛ-0,4 кВ ТП-284 - ЦТП-9</v>
      </c>
      <c r="C296" s="447" t="str">
        <f>IF('приложение 1.1 '!G298=2018,'приложение 1.1 '!E298,"-")</f>
        <v>-</v>
      </c>
      <c r="D296" s="447" t="str">
        <f>IF('приложение 1.1 '!G298=2018,'приложение 1.1 '!D298,"-")</f>
        <v>-</v>
      </c>
      <c r="E296" s="447" t="str">
        <f>IF('приложение 1.1 '!G298=2019,'приложение 1.1 '!E298,"-")</f>
        <v>-</v>
      </c>
      <c r="F296" s="447" t="str">
        <f>IF('приложение 1.1 '!G298=2019,'приложение 1.1 '!D298,"-")</f>
        <v>-</v>
      </c>
      <c r="G296" s="447" t="str">
        <f>IF('приложение 1.1 '!G298=2020,'приложение 1.1 '!E298,"-")</f>
        <v>-</v>
      </c>
      <c r="H296" s="447" t="str">
        <f>IF('приложение 1.1 '!G298=2020,'приложение 1.1 '!D298,"-")</f>
        <v>-</v>
      </c>
      <c r="I296" s="447" t="str">
        <f>IF('приложение 1.1 '!G298=2021,'приложение 1.1 '!E298,"-")</f>
        <v>-</v>
      </c>
      <c r="J296" s="447" t="str">
        <f>IF('приложение 1.1 '!G298=2021,'приложение 1.1 '!D298,"-")</f>
        <v>-</v>
      </c>
      <c r="K296" s="447">
        <f>IF('приложение 1.1 '!G298=2022,'приложение 1.1 '!E298,"-")</f>
        <v>0</v>
      </c>
      <c r="L296" s="447">
        <f>IF('приложение 1.1 '!G298=2022,'приложение 1.1 '!D298,"-")</f>
        <v>0.14000000000000001</v>
      </c>
      <c r="M296" s="447">
        <f t="shared" si="108"/>
        <v>0</v>
      </c>
      <c r="N296" s="447">
        <f t="shared" si="109"/>
        <v>0.14000000000000001</v>
      </c>
      <c r="O296" s="447" t="str">
        <f t="shared" si="110"/>
        <v>-</v>
      </c>
      <c r="P296" s="447" t="str">
        <f t="shared" si="111"/>
        <v>-</v>
      </c>
      <c r="Q296" s="447" t="str">
        <f t="shared" si="112"/>
        <v>-</v>
      </c>
      <c r="R296" s="447" t="str">
        <f t="shared" si="113"/>
        <v>-</v>
      </c>
      <c r="S296" s="447" t="str">
        <f t="shared" si="114"/>
        <v>-</v>
      </c>
      <c r="T296" s="447" t="str">
        <f t="shared" si="115"/>
        <v>-</v>
      </c>
      <c r="U296" s="447" t="str">
        <f t="shared" si="116"/>
        <v>-</v>
      </c>
      <c r="V296" s="447" t="str">
        <f t="shared" si="117"/>
        <v>-</v>
      </c>
      <c r="W296" s="447">
        <f t="shared" si="118"/>
        <v>0</v>
      </c>
      <c r="X296" s="447">
        <f t="shared" si="119"/>
        <v>0.14000000000000001</v>
      </c>
      <c r="Y296" s="447">
        <f t="shared" si="120"/>
        <v>0</v>
      </c>
      <c r="Z296" s="464">
        <f t="shared" si="121"/>
        <v>0.14000000000000001</v>
      </c>
      <c r="AA296" s="472">
        <f>'приложение 1.1 '!H298</f>
        <v>0.252</v>
      </c>
      <c r="AB296" s="472" t="str">
        <f t="shared" si="122"/>
        <v>0</v>
      </c>
      <c r="AC296" s="472" t="str">
        <f t="shared" si="123"/>
        <v>0</v>
      </c>
      <c r="AD296" s="472" t="str">
        <f t="shared" si="124"/>
        <v>0</v>
      </c>
      <c r="AE296" s="472" t="str">
        <f t="shared" si="125"/>
        <v>0</v>
      </c>
      <c r="AF296" s="472" t="str">
        <f t="shared" si="126"/>
        <v>0</v>
      </c>
      <c r="AG296" s="472" t="str">
        <f t="shared" si="127"/>
        <v>0</v>
      </c>
      <c r="AH296" s="472" t="str">
        <f t="shared" si="128"/>
        <v>0</v>
      </c>
      <c r="AI296" s="472" t="str">
        <f t="shared" si="129"/>
        <v>0</v>
      </c>
      <c r="AJ296" s="472" t="str">
        <f t="shared" si="130"/>
        <v>-</v>
      </c>
      <c r="AK296" s="472" t="str">
        <f t="shared" si="131"/>
        <v>-</v>
      </c>
      <c r="AL296" s="472">
        <f>'приложение 1.1 '!X298</f>
        <v>0</v>
      </c>
      <c r="AM296" s="472">
        <f>'приложение 1.1 '!Y298</f>
        <v>0</v>
      </c>
      <c r="AN296" s="472">
        <f>'приложение 1.1 '!Z298</f>
        <v>0</v>
      </c>
      <c r="AO296" s="472">
        <f>'приложение 1.1 '!AA298</f>
        <v>0.252</v>
      </c>
      <c r="AP296" s="472"/>
      <c r="AQ296" s="472"/>
      <c r="AR296" s="472"/>
      <c r="AS296" s="472"/>
      <c r="AT296" s="472">
        <f>'приложение 1.1 '!W298</f>
        <v>0</v>
      </c>
      <c r="AU296" s="472">
        <f t="shared" si="132"/>
        <v>0.252</v>
      </c>
    </row>
    <row r="297" spans="1:47" s="53" customFormat="1">
      <c r="A297" s="369" t="str">
        <f>'приложение 1.1 '!A299</f>
        <v>1.1.5.108</v>
      </c>
      <c r="B297" s="431" t="str">
        <f>'приложение 1.1 '!B299</f>
        <v>Реконструкция КЛ-0,4 кВ ТП-285 - ул. Бажова, 7</v>
      </c>
      <c r="C297" s="447" t="str">
        <f>IF('приложение 1.1 '!G299=2018,'приложение 1.1 '!E299,"-")</f>
        <v>-</v>
      </c>
      <c r="D297" s="447" t="str">
        <f>IF('приложение 1.1 '!G299=2018,'приложение 1.1 '!D299,"-")</f>
        <v>-</v>
      </c>
      <c r="E297" s="447" t="str">
        <f>IF('приложение 1.1 '!G299=2019,'приложение 1.1 '!E299,"-")</f>
        <v>-</v>
      </c>
      <c r="F297" s="447" t="str">
        <f>IF('приложение 1.1 '!G299=2019,'приложение 1.1 '!D299,"-")</f>
        <v>-</v>
      </c>
      <c r="G297" s="447" t="str">
        <f>IF('приложение 1.1 '!G299=2020,'приложение 1.1 '!E299,"-")</f>
        <v>-</v>
      </c>
      <c r="H297" s="447" t="str">
        <f>IF('приложение 1.1 '!G299=2020,'приложение 1.1 '!D299,"-")</f>
        <v>-</v>
      </c>
      <c r="I297" s="447" t="str">
        <f>IF('приложение 1.1 '!G299=2021,'приложение 1.1 '!E299,"-")</f>
        <v>-</v>
      </c>
      <c r="J297" s="447" t="str">
        <f>IF('приложение 1.1 '!G299=2021,'приложение 1.1 '!D299,"-")</f>
        <v>-</v>
      </c>
      <c r="K297" s="447">
        <f>IF('приложение 1.1 '!G299=2022,'приложение 1.1 '!E299,"-")</f>
        <v>0</v>
      </c>
      <c r="L297" s="447">
        <f>IF('приложение 1.1 '!G299=2022,'приложение 1.1 '!D299,"-")</f>
        <v>0.56999999999999995</v>
      </c>
      <c r="M297" s="447">
        <f t="shared" si="108"/>
        <v>0</v>
      </c>
      <c r="N297" s="447">
        <f t="shared" si="109"/>
        <v>0.56999999999999995</v>
      </c>
      <c r="O297" s="447" t="str">
        <f t="shared" si="110"/>
        <v>-</v>
      </c>
      <c r="P297" s="447" t="str">
        <f t="shared" si="111"/>
        <v>-</v>
      </c>
      <c r="Q297" s="447" t="str">
        <f t="shared" si="112"/>
        <v>-</v>
      </c>
      <c r="R297" s="447" t="str">
        <f t="shared" si="113"/>
        <v>-</v>
      </c>
      <c r="S297" s="447" t="str">
        <f t="shared" si="114"/>
        <v>-</v>
      </c>
      <c r="T297" s="447" t="str">
        <f t="shared" si="115"/>
        <v>-</v>
      </c>
      <c r="U297" s="447" t="str">
        <f t="shared" si="116"/>
        <v>-</v>
      </c>
      <c r="V297" s="447" t="str">
        <f t="shared" si="117"/>
        <v>-</v>
      </c>
      <c r="W297" s="447">
        <f t="shared" si="118"/>
        <v>0</v>
      </c>
      <c r="X297" s="447">
        <f t="shared" si="119"/>
        <v>0.56999999999999995</v>
      </c>
      <c r="Y297" s="447">
        <f t="shared" si="120"/>
        <v>0</v>
      </c>
      <c r="Z297" s="464">
        <f t="shared" si="121"/>
        <v>0.56999999999999995</v>
      </c>
      <c r="AA297" s="472">
        <f>'приложение 1.1 '!H299</f>
        <v>1.026</v>
      </c>
      <c r="AB297" s="472" t="str">
        <f t="shared" si="122"/>
        <v>0</v>
      </c>
      <c r="AC297" s="472" t="str">
        <f t="shared" si="123"/>
        <v>0</v>
      </c>
      <c r="AD297" s="472" t="str">
        <f t="shared" si="124"/>
        <v>0</v>
      </c>
      <c r="AE297" s="472" t="str">
        <f t="shared" si="125"/>
        <v>0</v>
      </c>
      <c r="AF297" s="472" t="str">
        <f t="shared" si="126"/>
        <v>0</v>
      </c>
      <c r="AG297" s="472" t="str">
        <f t="shared" si="127"/>
        <v>0</v>
      </c>
      <c r="AH297" s="472" t="str">
        <f t="shared" si="128"/>
        <v>0</v>
      </c>
      <c r="AI297" s="472" t="str">
        <f t="shared" si="129"/>
        <v>0</v>
      </c>
      <c r="AJ297" s="472" t="str">
        <f t="shared" si="130"/>
        <v>-</v>
      </c>
      <c r="AK297" s="472" t="str">
        <f t="shared" si="131"/>
        <v>-</v>
      </c>
      <c r="AL297" s="472">
        <f>'приложение 1.1 '!X299</f>
        <v>0</v>
      </c>
      <c r="AM297" s="472">
        <f>'приложение 1.1 '!Y299</f>
        <v>0</v>
      </c>
      <c r="AN297" s="472">
        <f>'приложение 1.1 '!Z299</f>
        <v>0</v>
      </c>
      <c r="AO297" s="472">
        <f>'приложение 1.1 '!AA299</f>
        <v>1.026</v>
      </c>
      <c r="AP297" s="472"/>
      <c r="AQ297" s="472"/>
      <c r="AR297" s="472"/>
      <c r="AS297" s="472"/>
      <c r="AT297" s="472">
        <f>'приложение 1.1 '!W299</f>
        <v>0</v>
      </c>
      <c r="AU297" s="472">
        <f t="shared" si="132"/>
        <v>1.026</v>
      </c>
    </row>
    <row r="298" spans="1:47" s="53" customFormat="1" ht="31.5">
      <c r="A298" s="369" t="str">
        <f>'приложение 1.1 '!A300</f>
        <v>1.1.5.109</v>
      </c>
      <c r="B298" s="431" t="str">
        <f>'приложение 1.1 '!B300</f>
        <v>Реконструкция КЛ-0,4 кВ ТП-285 - ул. Островского, 11</v>
      </c>
      <c r="C298" s="447">
        <f>IF('приложение 1.1 '!G300=2018,'приложение 1.1 '!E300,"-")</f>
        <v>0</v>
      </c>
      <c r="D298" s="447">
        <f>IF('приложение 1.1 '!G300=2018,'приложение 1.1 '!D300,"-")</f>
        <v>0.317</v>
      </c>
      <c r="E298" s="447" t="str">
        <f>IF('приложение 1.1 '!G300=2019,'приложение 1.1 '!E300,"-")</f>
        <v>-</v>
      </c>
      <c r="F298" s="447" t="str">
        <f>IF('приложение 1.1 '!G300=2019,'приложение 1.1 '!D300,"-")</f>
        <v>-</v>
      </c>
      <c r="G298" s="447" t="str">
        <f>IF('приложение 1.1 '!G300=2020,'приложение 1.1 '!E300,"-")</f>
        <v>-</v>
      </c>
      <c r="H298" s="447" t="str">
        <f>IF('приложение 1.1 '!G300=2020,'приложение 1.1 '!D300,"-")</f>
        <v>-</v>
      </c>
      <c r="I298" s="447" t="str">
        <f>IF('приложение 1.1 '!G300=2021,'приложение 1.1 '!E300,"-")</f>
        <v>-</v>
      </c>
      <c r="J298" s="447" t="str">
        <f>IF('приложение 1.1 '!G300=2021,'приложение 1.1 '!D300,"-")</f>
        <v>-</v>
      </c>
      <c r="K298" s="447" t="str">
        <f>IF('приложение 1.1 '!G300=2022,'приложение 1.1 '!E300,"-")</f>
        <v>-</v>
      </c>
      <c r="L298" s="447" t="str">
        <f>IF('приложение 1.1 '!G300=2022,'приложение 1.1 '!D300,"-")</f>
        <v>-</v>
      </c>
      <c r="M298" s="447">
        <f t="shared" si="108"/>
        <v>0</v>
      </c>
      <c r="N298" s="447">
        <f t="shared" si="109"/>
        <v>0.317</v>
      </c>
      <c r="O298" s="447">
        <f t="shared" si="110"/>
        <v>0</v>
      </c>
      <c r="P298" s="447">
        <f t="shared" si="111"/>
        <v>0.317</v>
      </c>
      <c r="Q298" s="447" t="str">
        <f t="shared" si="112"/>
        <v>-</v>
      </c>
      <c r="R298" s="447" t="str">
        <f t="shared" si="113"/>
        <v>-</v>
      </c>
      <c r="S298" s="447" t="str">
        <f t="shared" si="114"/>
        <v>-</v>
      </c>
      <c r="T298" s="447" t="str">
        <f t="shared" si="115"/>
        <v>-</v>
      </c>
      <c r="U298" s="447" t="str">
        <f t="shared" si="116"/>
        <v>-</v>
      </c>
      <c r="V298" s="447" t="str">
        <f t="shared" si="117"/>
        <v>-</v>
      </c>
      <c r="W298" s="447" t="str">
        <f t="shared" si="118"/>
        <v>-</v>
      </c>
      <c r="X298" s="447" t="str">
        <f t="shared" si="119"/>
        <v>-</v>
      </c>
      <c r="Y298" s="447">
        <f t="shared" si="120"/>
        <v>0</v>
      </c>
      <c r="Z298" s="464">
        <f t="shared" si="121"/>
        <v>0.317</v>
      </c>
      <c r="AA298" s="472">
        <f>'приложение 1.1 '!H300</f>
        <v>0.5706</v>
      </c>
      <c r="AB298" s="472" t="str">
        <f t="shared" si="122"/>
        <v>0</v>
      </c>
      <c r="AC298" s="472" t="str">
        <f t="shared" si="123"/>
        <v>0</v>
      </c>
      <c r="AD298" s="472" t="str">
        <f t="shared" si="124"/>
        <v>0</v>
      </c>
      <c r="AE298" s="472" t="str">
        <f t="shared" si="125"/>
        <v>0</v>
      </c>
      <c r="AF298" s="472" t="str">
        <f t="shared" si="126"/>
        <v>0</v>
      </c>
      <c r="AG298" s="472" t="str">
        <f t="shared" si="127"/>
        <v>0</v>
      </c>
      <c r="AH298" s="472">
        <f t="shared" si="128"/>
        <v>0</v>
      </c>
      <c r="AI298" s="472">
        <f t="shared" si="129"/>
        <v>0.317</v>
      </c>
      <c r="AJ298" s="472">
        <f t="shared" si="130"/>
        <v>0</v>
      </c>
      <c r="AK298" s="472">
        <f t="shared" si="131"/>
        <v>0.317</v>
      </c>
      <c r="AL298" s="472">
        <f>'приложение 1.1 '!X300</f>
        <v>0</v>
      </c>
      <c r="AM298" s="472">
        <f>'приложение 1.1 '!Y300</f>
        <v>0</v>
      </c>
      <c r="AN298" s="472">
        <f>'приложение 1.1 '!Z300</f>
        <v>0</v>
      </c>
      <c r="AO298" s="472">
        <f>'приложение 1.1 '!AA300</f>
        <v>0</v>
      </c>
      <c r="AP298" s="472"/>
      <c r="AQ298" s="472"/>
      <c r="AR298" s="472"/>
      <c r="AS298" s="472">
        <f t="shared" ref="AS298:AS308" si="133">AT298</f>
        <v>0.5706</v>
      </c>
      <c r="AT298" s="472">
        <f>'приложение 1.1 '!W300</f>
        <v>0.5706</v>
      </c>
      <c r="AU298" s="472">
        <f t="shared" si="132"/>
        <v>0.5706</v>
      </c>
    </row>
    <row r="299" spans="1:47" s="53" customFormat="1" ht="31.5">
      <c r="A299" s="369" t="str">
        <f>'приложение 1.1 '!A301</f>
        <v>1.1.5.110</v>
      </c>
      <c r="B299" s="431" t="str">
        <f>'приложение 1.1 '!B301</f>
        <v>Реконструкция КЛ-0,4 кВ ТП-285 - пр-т. Мира, 20</v>
      </c>
      <c r="C299" s="447">
        <f>IF('приложение 1.1 '!G301=2018,'приложение 1.1 '!E301,"-")</f>
        <v>0</v>
      </c>
      <c r="D299" s="447">
        <f>IF('приложение 1.1 '!G301=2018,'приложение 1.1 '!D301,"-")</f>
        <v>0.39</v>
      </c>
      <c r="E299" s="447" t="str">
        <f>IF('приложение 1.1 '!G301=2019,'приложение 1.1 '!E301,"-")</f>
        <v>-</v>
      </c>
      <c r="F299" s="447" t="str">
        <f>IF('приложение 1.1 '!G301=2019,'приложение 1.1 '!D301,"-")</f>
        <v>-</v>
      </c>
      <c r="G299" s="447" t="str">
        <f>IF('приложение 1.1 '!G301=2020,'приложение 1.1 '!E301,"-")</f>
        <v>-</v>
      </c>
      <c r="H299" s="447" t="str">
        <f>IF('приложение 1.1 '!G301=2020,'приложение 1.1 '!D301,"-")</f>
        <v>-</v>
      </c>
      <c r="I299" s="447" t="str">
        <f>IF('приложение 1.1 '!G301=2021,'приложение 1.1 '!E301,"-")</f>
        <v>-</v>
      </c>
      <c r="J299" s="447" t="str">
        <f>IF('приложение 1.1 '!G301=2021,'приложение 1.1 '!D301,"-")</f>
        <v>-</v>
      </c>
      <c r="K299" s="447" t="str">
        <f>IF('приложение 1.1 '!G301=2022,'приложение 1.1 '!E301,"-")</f>
        <v>-</v>
      </c>
      <c r="L299" s="447" t="str">
        <f>IF('приложение 1.1 '!G301=2022,'приложение 1.1 '!D301,"-")</f>
        <v>-</v>
      </c>
      <c r="M299" s="447">
        <f t="shared" si="108"/>
        <v>0</v>
      </c>
      <c r="N299" s="447">
        <f t="shared" si="109"/>
        <v>0.39</v>
      </c>
      <c r="O299" s="447">
        <f t="shared" si="110"/>
        <v>0</v>
      </c>
      <c r="P299" s="447">
        <f t="shared" si="111"/>
        <v>0.39</v>
      </c>
      <c r="Q299" s="447" t="str">
        <f t="shared" si="112"/>
        <v>-</v>
      </c>
      <c r="R299" s="447" t="str">
        <f t="shared" si="113"/>
        <v>-</v>
      </c>
      <c r="S299" s="447" t="str">
        <f t="shared" si="114"/>
        <v>-</v>
      </c>
      <c r="T299" s="447" t="str">
        <f t="shared" si="115"/>
        <v>-</v>
      </c>
      <c r="U299" s="447" t="str">
        <f t="shared" si="116"/>
        <v>-</v>
      </c>
      <c r="V299" s="447" t="str">
        <f t="shared" si="117"/>
        <v>-</v>
      </c>
      <c r="W299" s="447" t="str">
        <f t="shared" si="118"/>
        <v>-</v>
      </c>
      <c r="X299" s="447" t="str">
        <f t="shared" si="119"/>
        <v>-</v>
      </c>
      <c r="Y299" s="447">
        <f t="shared" si="120"/>
        <v>0</v>
      </c>
      <c r="Z299" s="464">
        <f t="shared" si="121"/>
        <v>0.39</v>
      </c>
      <c r="AA299" s="472">
        <f>'приложение 1.1 '!H301</f>
        <v>0.70199999999999996</v>
      </c>
      <c r="AB299" s="472" t="str">
        <f t="shared" si="122"/>
        <v>0</v>
      </c>
      <c r="AC299" s="472" t="str">
        <f t="shared" si="123"/>
        <v>0</v>
      </c>
      <c r="AD299" s="472" t="str">
        <f t="shared" si="124"/>
        <v>0</v>
      </c>
      <c r="AE299" s="472" t="str">
        <f t="shared" si="125"/>
        <v>0</v>
      </c>
      <c r="AF299" s="472" t="str">
        <f t="shared" si="126"/>
        <v>0</v>
      </c>
      <c r="AG299" s="472" t="str">
        <f t="shared" si="127"/>
        <v>0</v>
      </c>
      <c r="AH299" s="472">
        <f t="shared" si="128"/>
        <v>0</v>
      </c>
      <c r="AI299" s="472">
        <f t="shared" si="129"/>
        <v>0.39</v>
      </c>
      <c r="AJ299" s="472">
        <f t="shared" si="130"/>
        <v>0</v>
      </c>
      <c r="AK299" s="472">
        <f t="shared" si="131"/>
        <v>0.39</v>
      </c>
      <c r="AL299" s="472">
        <f>'приложение 1.1 '!X301</f>
        <v>0</v>
      </c>
      <c r="AM299" s="472">
        <f>'приложение 1.1 '!Y301</f>
        <v>0</v>
      </c>
      <c r="AN299" s="472">
        <f>'приложение 1.1 '!Z301</f>
        <v>0</v>
      </c>
      <c r="AO299" s="472">
        <f>'приложение 1.1 '!AA301</f>
        <v>0</v>
      </c>
      <c r="AP299" s="472"/>
      <c r="AQ299" s="472"/>
      <c r="AR299" s="472"/>
      <c r="AS299" s="472">
        <f t="shared" si="133"/>
        <v>0.70199999999999996</v>
      </c>
      <c r="AT299" s="472">
        <f>'приложение 1.1 '!W301</f>
        <v>0.70199999999999996</v>
      </c>
      <c r="AU299" s="472">
        <f t="shared" si="132"/>
        <v>0.70199999999999996</v>
      </c>
    </row>
    <row r="300" spans="1:47" s="53" customFormat="1" ht="31.5">
      <c r="A300" s="369" t="str">
        <f>'приложение 1.1 '!A302</f>
        <v>1.1.5.111</v>
      </c>
      <c r="B300" s="431" t="str">
        <f>'приложение 1.1 '!B302</f>
        <v>Реконструкция КЛ-0,4 кВ ТП-295 - ул. Студенческая, 21</v>
      </c>
      <c r="C300" s="447">
        <f>IF('приложение 1.1 '!G302=2018,'приложение 1.1 '!E302,"-")</f>
        <v>0</v>
      </c>
      <c r="D300" s="447">
        <f>IF('приложение 1.1 '!G302=2018,'приложение 1.1 '!D302,"-")</f>
        <v>0.34399999999999997</v>
      </c>
      <c r="E300" s="447" t="str">
        <f>IF('приложение 1.1 '!G302=2019,'приложение 1.1 '!E302,"-")</f>
        <v>-</v>
      </c>
      <c r="F300" s="447" t="str">
        <f>IF('приложение 1.1 '!G302=2019,'приложение 1.1 '!D302,"-")</f>
        <v>-</v>
      </c>
      <c r="G300" s="447" t="str">
        <f>IF('приложение 1.1 '!G302=2020,'приложение 1.1 '!E302,"-")</f>
        <v>-</v>
      </c>
      <c r="H300" s="447" t="str">
        <f>IF('приложение 1.1 '!G302=2020,'приложение 1.1 '!D302,"-")</f>
        <v>-</v>
      </c>
      <c r="I300" s="447" t="str">
        <f>IF('приложение 1.1 '!G302=2021,'приложение 1.1 '!E302,"-")</f>
        <v>-</v>
      </c>
      <c r="J300" s="447" t="str">
        <f>IF('приложение 1.1 '!G302=2021,'приложение 1.1 '!D302,"-")</f>
        <v>-</v>
      </c>
      <c r="K300" s="447" t="str">
        <f>IF('приложение 1.1 '!G302=2022,'приложение 1.1 '!E302,"-")</f>
        <v>-</v>
      </c>
      <c r="L300" s="447" t="str">
        <f>IF('приложение 1.1 '!G302=2022,'приложение 1.1 '!D302,"-")</f>
        <v>-</v>
      </c>
      <c r="M300" s="447">
        <f t="shared" si="108"/>
        <v>0</v>
      </c>
      <c r="N300" s="447">
        <f t="shared" si="109"/>
        <v>0.34399999999999997</v>
      </c>
      <c r="O300" s="447">
        <f t="shared" si="110"/>
        <v>0</v>
      </c>
      <c r="P300" s="447">
        <f t="shared" si="111"/>
        <v>0.34399999999999997</v>
      </c>
      <c r="Q300" s="447" t="str">
        <f t="shared" si="112"/>
        <v>-</v>
      </c>
      <c r="R300" s="447" t="str">
        <f t="shared" si="113"/>
        <v>-</v>
      </c>
      <c r="S300" s="447" t="str">
        <f t="shared" si="114"/>
        <v>-</v>
      </c>
      <c r="T300" s="447" t="str">
        <f t="shared" si="115"/>
        <v>-</v>
      </c>
      <c r="U300" s="447" t="str">
        <f t="shared" si="116"/>
        <v>-</v>
      </c>
      <c r="V300" s="447" t="str">
        <f t="shared" si="117"/>
        <v>-</v>
      </c>
      <c r="W300" s="447" t="str">
        <f t="shared" si="118"/>
        <v>-</v>
      </c>
      <c r="X300" s="447" t="str">
        <f t="shared" si="119"/>
        <v>-</v>
      </c>
      <c r="Y300" s="447">
        <f t="shared" si="120"/>
        <v>0</v>
      </c>
      <c r="Z300" s="464">
        <f t="shared" si="121"/>
        <v>0.34399999999999997</v>
      </c>
      <c r="AA300" s="472">
        <f>'приложение 1.1 '!H302</f>
        <v>0.61920000000000008</v>
      </c>
      <c r="AB300" s="472" t="str">
        <f t="shared" si="122"/>
        <v>0</v>
      </c>
      <c r="AC300" s="472" t="str">
        <f t="shared" si="123"/>
        <v>0</v>
      </c>
      <c r="AD300" s="472" t="str">
        <f t="shared" si="124"/>
        <v>0</v>
      </c>
      <c r="AE300" s="472" t="str">
        <f t="shared" si="125"/>
        <v>0</v>
      </c>
      <c r="AF300" s="472" t="str">
        <f t="shared" si="126"/>
        <v>0</v>
      </c>
      <c r="AG300" s="472" t="str">
        <f t="shared" si="127"/>
        <v>0</v>
      </c>
      <c r="AH300" s="472">
        <f t="shared" si="128"/>
        <v>0</v>
      </c>
      <c r="AI300" s="472">
        <f t="shared" si="129"/>
        <v>0.34399999999999997</v>
      </c>
      <c r="AJ300" s="472">
        <f t="shared" si="130"/>
        <v>0</v>
      </c>
      <c r="AK300" s="472">
        <f t="shared" si="131"/>
        <v>0.34399999999999997</v>
      </c>
      <c r="AL300" s="472">
        <f>'приложение 1.1 '!X302</f>
        <v>0</v>
      </c>
      <c r="AM300" s="472">
        <f>'приложение 1.1 '!Y302</f>
        <v>0</v>
      </c>
      <c r="AN300" s="472">
        <f>'приложение 1.1 '!Z302</f>
        <v>0</v>
      </c>
      <c r="AO300" s="472">
        <f>'приложение 1.1 '!AA302</f>
        <v>0</v>
      </c>
      <c r="AP300" s="472"/>
      <c r="AQ300" s="472"/>
      <c r="AR300" s="472"/>
      <c r="AS300" s="472">
        <f t="shared" si="133"/>
        <v>0.61920000000000008</v>
      </c>
      <c r="AT300" s="472">
        <f>'приложение 1.1 '!W302</f>
        <v>0.61920000000000008</v>
      </c>
      <c r="AU300" s="472">
        <f t="shared" si="132"/>
        <v>0.61920000000000008</v>
      </c>
    </row>
    <row r="301" spans="1:47" s="53" customFormat="1" ht="31.5">
      <c r="A301" s="369" t="str">
        <f>'приложение 1.1 '!A303</f>
        <v>1.1.5.112</v>
      </c>
      <c r="B301" s="431" t="str">
        <f>'приложение 1.1 '!B303</f>
        <v>Реконструкция КЛ-0,4 кВ ТП-296 - ул. Студенческая, 13</v>
      </c>
      <c r="C301" s="447">
        <f>IF('приложение 1.1 '!G303=2018,'приложение 1.1 '!E303,"-")</f>
        <v>0</v>
      </c>
      <c r="D301" s="447">
        <f>IF('приложение 1.1 '!G303=2018,'приложение 1.1 '!D303,"-")</f>
        <v>0.42599999999999999</v>
      </c>
      <c r="E301" s="447" t="str">
        <f>IF('приложение 1.1 '!G303=2019,'приложение 1.1 '!E303,"-")</f>
        <v>-</v>
      </c>
      <c r="F301" s="447" t="str">
        <f>IF('приложение 1.1 '!G303=2019,'приложение 1.1 '!D303,"-")</f>
        <v>-</v>
      </c>
      <c r="G301" s="447" t="str">
        <f>IF('приложение 1.1 '!G303=2020,'приложение 1.1 '!E303,"-")</f>
        <v>-</v>
      </c>
      <c r="H301" s="447" t="str">
        <f>IF('приложение 1.1 '!G303=2020,'приложение 1.1 '!D303,"-")</f>
        <v>-</v>
      </c>
      <c r="I301" s="447" t="str">
        <f>IF('приложение 1.1 '!G303=2021,'приложение 1.1 '!E303,"-")</f>
        <v>-</v>
      </c>
      <c r="J301" s="447" t="str">
        <f>IF('приложение 1.1 '!G303=2021,'приложение 1.1 '!D303,"-")</f>
        <v>-</v>
      </c>
      <c r="K301" s="447" t="str">
        <f>IF('приложение 1.1 '!G303=2022,'приложение 1.1 '!E303,"-")</f>
        <v>-</v>
      </c>
      <c r="L301" s="447" t="str">
        <f>IF('приложение 1.1 '!G303=2022,'приложение 1.1 '!D303,"-")</f>
        <v>-</v>
      </c>
      <c r="M301" s="447">
        <f t="shared" si="108"/>
        <v>0</v>
      </c>
      <c r="N301" s="447">
        <f t="shared" si="109"/>
        <v>0.42599999999999999</v>
      </c>
      <c r="O301" s="447">
        <f t="shared" si="110"/>
        <v>0</v>
      </c>
      <c r="P301" s="447">
        <f t="shared" si="111"/>
        <v>0.42599999999999999</v>
      </c>
      <c r="Q301" s="447" t="str">
        <f t="shared" si="112"/>
        <v>-</v>
      </c>
      <c r="R301" s="447" t="str">
        <f t="shared" si="113"/>
        <v>-</v>
      </c>
      <c r="S301" s="447" t="str">
        <f t="shared" si="114"/>
        <v>-</v>
      </c>
      <c r="T301" s="447" t="str">
        <f t="shared" si="115"/>
        <v>-</v>
      </c>
      <c r="U301" s="447" t="str">
        <f t="shared" si="116"/>
        <v>-</v>
      </c>
      <c r="V301" s="447" t="str">
        <f t="shared" si="117"/>
        <v>-</v>
      </c>
      <c r="W301" s="447" t="str">
        <f t="shared" si="118"/>
        <v>-</v>
      </c>
      <c r="X301" s="447" t="str">
        <f t="shared" si="119"/>
        <v>-</v>
      </c>
      <c r="Y301" s="447">
        <f t="shared" si="120"/>
        <v>0</v>
      </c>
      <c r="Z301" s="464">
        <f t="shared" si="121"/>
        <v>0.42599999999999999</v>
      </c>
      <c r="AA301" s="472">
        <f>'приложение 1.1 '!H303</f>
        <v>0.76679999999999993</v>
      </c>
      <c r="AB301" s="472" t="str">
        <f t="shared" si="122"/>
        <v>0</v>
      </c>
      <c r="AC301" s="472" t="str">
        <f t="shared" si="123"/>
        <v>0</v>
      </c>
      <c r="AD301" s="472" t="str">
        <f t="shared" si="124"/>
        <v>0</v>
      </c>
      <c r="AE301" s="472" t="str">
        <f t="shared" si="125"/>
        <v>0</v>
      </c>
      <c r="AF301" s="472" t="str">
        <f t="shared" si="126"/>
        <v>0</v>
      </c>
      <c r="AG301" s="472" t="str">
        <f t="shared" si="127"/>
        <v>0</v>
      </c>
      <c r="AH301" s="472">
        <f t="shared" si="128"/>
        <v>0</v>
      </c>
      <c r="AI301" s="472">
        <f t="shared" si="129"/>
        <v>0.42599999999999999</v>
      </c>
      <c r="AJ301" s="472">
        <f t="shared" si="130"/>
        <v>0</v>
      </c>
      <c r="AK301" s="472">
        <f t="shared" si="131"/>
        <v>0.42599999999999999</v>
      </c>
      <c r="AL301" s="472">
        <f>'приложение 1.1 '!X303</f>
        <v>0</v>
      </c>
      <c r="AM301" s="472">
        <f>'приложение 1.1 '!Y303</f>
        <v>0</v>
      </c>
      <c r="AN301" s="472">
        <f>'приложение 1.1 '!Z303</f>
        <v>0</v>
      </c>
      <c r="AO301" s="472">
        <f>'приложение 1.1 '!AA303</f>
        <v>0</v>
      </c>
      <c r="AP301" s="472"/>
      <c r="AQ301" s="472"/>
      <c r="AR301" s="472"/>
      <c r="AS301" s="472">
        <f t="shared" si="133"/>
        <v>0.76679999999999993</v>
      </c>
      <c r="AT301" s="472">
        <f>'приложение 1.1 '!W303</f>
        <v>0.76679999999999993</v>
      </c>
      <c r="AU301" s="472">
        <f t="shared" si="132"/>
        <v>0.76679999999999993</v>
      </c>
    </row>
    <row r="302" spans="1:47" s="53" customFormat="1" ht="31.5">
      <c r="A302" s="369" t="str">
        <f>'приложение 1.1 '!A304</f>
        <v>1.1.5.113</v>
      </c>
      <c r="B302" s="431" t="str">
        <f>'приложение 1.1 '!B304</f>
        <v>Реконструкция КЛ-0,4 кВ ТП-296 - ул. Студенческая, 21</v>
      </c>
      <c r="C302" s="447">
        <f>IF('приложение 1.1 '!G304=2018,'приложение 1.1 '!E304,"-")</f>
        <v>0</v>
      </c>
      <c r="D302" s="447">
        <f>IF('приложение 1.1 '!G304=2018,'приложение 1.1 '!D304,"-")</f>
        <v>0.38</v>
      </c>
      <c r="E302" s="447" t="str">
        <f>IF('приложение 1.1 '!G304=2019,'приложение 1.1 '!E304,"-")</f>
        <v>-</v>
      </c>
      <c r="F302" s="447" t="str">
        <f>IF('приложение 1.1 '!G304=2019,'приложение 1.1 '!D304,"-")</f>
        <v>-</v>
      </c>
      <c r="G302" s="447" t="str">
        <f>IF('приложение 1.1 '!G304=2020,'приложение 1.1 '!E304,"-")</f>
        <v>-</v>
      </c>
      <c r="H302" s="447" t="str">
        <f>IF('приложение 1.1 '!G304=2020,'приложение 1.1 '!D304,"-")</f>
        <v>-</v>
      </c>
      <c r="I302" s="447" t="str">
        <f>IF('приложение 1.1 '!G304=2021,'приложение 1.1 '!E304,"-")</f>
        <v>-</v>
      </c>
      <c r="J302" s="447" t="str">
        <f>IF('приложение 1.1 '!G304=2021,'приложение 1.1 '!D304,"-")</f>
        <v>-</v>
      </c>
      <c r="K302" s="447" t="str">
        <f>IF('приложение 1.1 '!G304=2022,'приложение 1.1 '!E304,"-")</f>
        <v>-</v>
      </c>
      <c r="L302" s="447" t="str">
        <f>IF('приложение 1.1 '!G304=2022,'приложение 1.1 '!D304,"-")</f>
        <v>-</v>
      </c>
      <c r="M302" s="447">
        <f t="shared" si="108"/>
        <v>0</v>
      </c>
      <c r="N302" s="447">
        <f t="shared" si="109"/>
        <v>0.38</v>
      </c>
      <c r="O302" s="447">
        <f t="shared" si="110"/>
        <v>0</v>
      </c>
      <c r="P302" s="447">
        <f t="shared" si="111"/>
        <v>0.38</v>
      </c>
      <c r="Q302" s="447" t="str">
        <f t="shared" si="112"/>
        <v>-</v>
      </c>
      <c r="R302" s="447" t="str">
        <f t="shared" si="113"/>
        <v>-</v>
      </c>
      <c r="S302" s="447" t="str">
        <f t="shared" si="114"/>
        <v>-</v>
      </c>
      <c r="T302" s="447" t="str">
        <f t="shared" si="115"/>
        <v>-</v>
      </c>
      <c r="U302" s="447" t="str">
        <f t="shared" si="116"/>
        <v>-</v>
      </c>
      <c r="V302" s="447" t="str">
        <f t="shared" si="117"/>
        <v>-</v>
      </c>
      <c r="W302" s="447" t="str">
        <f t="shared" si="118"/>
        <v>-</v>
      </c>
      <c r="X302" s="447" t="str">
        <f t="shared" si="119"/>
        <v>-</v>
      </c>
      <c r="Y302" s="447">
        <f t="shared" si="120"/>
        <v>0</v>
      </c>
      <c r="Z302" s="464">
        <f t="shared" si="121"/>
        <v>0.38</v>
      </c>
      <c r="AA302" s="472">
        <f>'приложение 1.1 '!H304</f>
        <v>0.68400000000000005</v>
      </c>
      <c r="AB302" s="472" t="str">
        <f t="shared" si="122"/>
        <v>0</v>
      </c>
      <c r="AC302" s="472" t="str">
        <f t="shared" si="123"/>
        <v>0</v>
      </c>
      <c r="AD302" s="472" t="str">
        <f t="shared" si="124"/>
        <v>0</v>
      </c>
      <c r="AE302" s="472" t="str">
        <f t="shared" si="125"/>
        <v>0</v>
      </c>
      <c r="AF302" s="472" t="str">
        <f t="shared" si="126"/>
        <v>0</v>
      </c>
      <c r="AG302" s="472" t="str">
        <f t="shared" si="127"/>
        <v>0</v>
      </c>
      <c r="AH302" s="472">
        <f t="shared" si="128"/>
        <v>0</v>
      </c>
      <c r="AI302" s="472">
        <f t="shared" si="129"/>
        <v>0.38</v>
      </c>
      <c r="AJ302" s="472">
        <f t="shared" si="130"/>
        <v>0</v>
      </c>
      <c r="AK302" s="472">
        <f t="shared" si="131"/>
        <v>0.38</v>
      </c>
      <c r="AL302" s="472">
        <f>'приложение 1.1 '!X304</f>
        <v>0</v>
      </c>
      <c r="AM302" s="472">
        <f>'приложение 1.1 '!Y304</f>
        <v>0</v>
      </c>
      <c r="AN302" s="472">
        <f>'приложение 1.1 '!Z304</f>
        <v>0</v>
      </c>
      <c r="AO302" s="472">
        <f>'приложение 1.1 '!AA304</f>
        <v>0</v>
      </c>
      <c r="AP302" s="472"/>
      <c r="AQ302" s="472"/>
      <c r="AR302" s="472"/>
      <c r="AS302" s="472">
        <f t="shared" si="133"/>
        <v>0.68400000000000005</v>
      </c>
      <c r="AT302" s="472">
        <f>'приложение 1.1 '!W304</f>
        <v>0.68400000000000005</v>
      </c>
      <c r="AU302" s="472">
        <f t="shared" si="132"/>
        <v>0.68400000000000005</v>
      </c>
    </row>
    <row r="303" spans="1:47" s="53" customFormat="1" ht="31.5">
      <c r="A303" s="369" t="str">
        <f>'приложение 1.1 '!A305</f>
        <v>1.1.5.114</v>
      </c>
      <c r="B303" s="431" t="str">
        <f>'приложение 1.1 '!B305</f>
        <v>Реконструкция КЛ-0,4 кВ ТП-297 - пр-т. Мира, 36</v>
      </c>
      <c r="C303" s="447">
        <f>IF('приложение 1.1 '!G305=2018,'приложение 1.1 '!E305,"-")</f>
        <v>0</v>
      </c>
      <c r="D303" s="447">
        <f>IF('приложение 1.1 '!G305=2018,'приложение 1.1 '!D305,"-")</f>
        <v>0.33560000000000001</v>
      </c>
      <c r="E303" s="447" t="str">
        <f>IF('приложение 1.1 '!G305=2019,'приложение 1.1 '!E305,"-")</f>
        <v>-</v>
      </c>
      <c r="F303" s="447" t="str">
        <f>IF('приложение 1.1 '!G305=2019,'приложение 1.1 '!D305,"-")</f>
        <v>-</v>
      </c>
      <c r="G303" s="447" t="str">
        <f>IF('приложение 1.1 '!G305=2020,'приложение 1.1 '!E305,"-")</f>
        <v>-</v>
      </c>
      <c r="H303" s="447" t="str">
        <f>IF('приложение 1.1 '!G305=2020,'приложение 1.1 '!D305,"-")</f>
        <v>-</v>
      </c>
      <c r="I303" s="447" t="str">
        <f>IF('приложение 1.1 '!G305=2021,'приложение 1.1 '!E305,"-")</f>
        <v>-</v>
      </c>
      <c r="J303" s="447" t="str">
        <f>IF('приложение 1.1 '!G305=2021,'приложение 1.1 '!D305,"-")</f>
        <v>-</v>
      </c>
      <c r="K303" s="447" t="str">
        <f>IF('приложение 1.1 '!G305=2022,'приложение 1.1 '!E305,"-")</f>
        <v>-</v>
      </c>
      <c r="L303" s="447" t="str">
        <f>IF('приложение 1.1 '!G305=2022,'приложение 1.1 '!D305,"-")</f>
        <v>-</v>
      </c>
      <c r="M303" s="447">
        <f t="shared" si="108"/>
        <v>0</v>
      </c>
      <c r="N303" s="447">
        <f t="shared" si="109"/>
        <v>0.33560000000000001</v>
      </c>
      <c r="O303" s="447">
        <f t="shared" si="110"/>
        <v>0</v>
      </c>
      <c r="P303" s="447">
        <f t="shared" si="111"/>
        <v>0.33560000000000001</v>
      </c>
      <c r="Q303" s="447" t="str">
        <f t="shared" si="112"/>
        <v>-</v>
      </c>
      <c r="R303" s="447" t="str">
        <f t="shared" si="113"/>
        <v>-</v>
      </c>
      <c r="S303" s="447" t="str">
        <f t="shared" si="114"/>
        <v>-</v>
      </c>
      <c r="T303" s="447" t="str">
        <f t="shared" si="115"/>
        <v>-</v>
      </c>
      <c r="U303" s="447" t="str">
        <f t="shared" si="116"/>
        <v>-</v>
      </c>
      <c r="V303" s="447" t="str">
        <f t="shared" si="117"/>
        <v>-</v>
      </c>
      <c r="W303" s="447" t="str">
        <f t="shared" si="118"/>
        <v>-</v>
      </c>
      <c r="X303" s="447" t="str">
        <f t="shared" si="119"/>
        <v>-</v>
      </c>
      <c r="Y303" s="447">
        <f t="shared" si="120"/>
        <v>0</v>
      </c>
      <c r="Z303" s="464">
        <f t="shared" si="121"/>
        <v>0.33560000000000001</v>
      </c>
      <c r="AA303" s="472">
        <f>'приложение 1.1 '!H305</f>
        <v>0.60408000000000006</v>
      </c>
      <c r="AB303" s="472" t="str">
        <f t="shared" si="122"/>
        <v>0</v>
      </c>
      <c r="AC303" s="472" t="str">
        <f t="shared" si="123"/>
        <v>0</v>
      </c>
      <c r="AD303" s="472" t="str">
        <f t="shared" si="124"/>
        <v>0</v>
      </c>
      <c r="AE303" s="472" t="str">
        <f t="shared" si="125"/>
        <v>0</v>
      </c>
      <c r="AF303" s="472" t="str">
        <f t="shared" si="126"/>
        <v>0</v>
      </c>
      <c r="AG303" s="472" t="str">
        <f t="shared" si="127"/>
        <v>0</v>
      </c>
      <c r="AH303" s="472">
        <f t="shared" si="128"/>
        <v>0</v>
      </c>
      <c r="AI303" s="472">
        <f t="shared" si="129"/>
        <v>0.33560000000000001</v>
      </c>
      <c r="AJ303" s="472">
        <f t="shared" si="130"/>
        <v>0</v>
      </c>
      <c r="AK303" s="472">
        <f t="shared" si="131"/>
        <v>0.33560000000000001</v>
      </c>
      <c r="AL303" s="472">
        <f>'приложение 1.1 '!X305</f>
        <v>0</v>
      </c>
      <c r="AM303" s="472">
        <f>'приложение 1.1 '!Y305</f>
        <v>0</v>
      </c>
      <c r="AN303" s="472">
        <f>'приложение 1.1 '!Z305</f>
        <v>0</v>
      </c>
      <c r="AO303" s="472">
        <f>'приложение 1.1 '!AA305</f>
        <v>0</v>
      </c>
      <c r="AP303" s="472"/>
      <c r="AQ303" s="472"/>
      <c r="AR303" s="472"/>
      <c r="AS303" s="472">
        <f t="shared" si="133"/>
        <v>0.60408000000000006</v>
      </c>
      <c r="AT303" s="472">
        <f>'приложение 1.1 '!W305</f>
        <v>0.60408000000000006</v>
      </c>
      <c r="AU303" s="472">
        <f t="shared" si="132"/>
        <v>0.60408000000000006</v>
      </c>
    </row>
    <row r="304" spans="1:47" s="53" customFormat="1">
      <c r="A304" s="369" t="str">
        <f>'приложение 1.1 '!A306</f>
        <v>1.1.5.115</v>
      </c>
      <c r="B304" s="431" t="str">
        <f>'приложение 1.1 '!B306</f>
        <v xml:space="preserve">Реконструкция КЛ-0,4 кВ ТП-298 Мира 30 </v>
      </c>
      <c r="C304" s="447">
        <f>IF('приложение 1.1 '!G306=2018,'приложение 1.1 '!E306,"-")</f>
        <v>0</v>
      </c>
      <c r="D304" s="447">
        <f>IF('приложение 1.1 '!G306=2018,'приложение 1.1 '!D306,"-")</f>
        <v>0.4</v>
      </c>
      <c r="E304" s="447" t="str">
        <f>IF('приложение 1.1 '!G306=2019,'приложение 1.1 '!E306,"-")</f>
        <v>-</v>
      </c>
      <c r="F304" s="447" t="str">
        <f>IF('приложение 1.1 '!G306=2019,'приложение 1.1 '!D306,"-")</f>
        <v>-</v>
      </c>
      <c r="G304" s="447" t="str">
        <f>IF('приложение 1.1 '!G306=2020,'приложение 1.1 '!E306,"-")</f>
        <v>-</v>
      </c>
      <c r="H304" s="447" t="str">
        <f>IF('приложение 1.1 '!G306=2020,'приложение 1.1 '!D306,"-")</f>
        <v>-</v>
      </c>
      <c r="I304" s="447" t="str">
        <f>IF('приложение 1.1 '!G306=2021,'приложение 1.1 '!E306,"-")</f>
        <v>-</v>
      </c>
      <c r="J304" s="447" t="str">
        <f>IF('приложение 1.1 '!G306=2021,'приложение 1.1 '!D306,"-")</f>
        <v>-</v>
      </c>
      <c r="K304" s="447" t="str">
        <f>IF('приложение 1.1 '!G306=2022,'приложение 1.1 '!E306,"-")</f>
        <v>-</v>
      </c>
      <c r="L304" s="447" t="str">
        <f>IF('приложение 1.1 '!G306=2022,'приложение 1.1 '!D306,"-")</f>
        <v>-</v>
      </c>
      <c r="M304" s="447">
        <f t="shared" si="108"/>
        <v>0</v>
      </c>
      <c r="N304" s="447">
        <f t="shared" si="109"/>
        <v>0.4</v>
      </c>
      <c r="O304" s="447">
        <f t="shared" si="110"/>
        <v>0</v>
      </c>
      <c r="P304" s="447">
        <f t="shared" si="111"/>
        <v>0.4</v>
      </c>
      <c r="Q304" s="447" t="str">
        <f t="shared" si="112"/>
        <v>-</v>
      </c>
      <c r="R304" s="447" t="str">
        <f t="shared" si="113"/>
        <v>-</v>
      </c>
      <c r="S304" s="447" t="str">
        <f t="shared" si="114"/>
        <v>-</v>
      </c>
      <c r="T304" s="447" t="str">
        <f t="shared" si="115"/>
        <v>-</v>
      </c>
      <c r="U304" s="447" t="str">
        <f t="shared" si="116"/>
        <v>-</v>
      </c>
      <c r="V304" s="447" t="str">
        <f t="shared" si="117"/>
        <v>-</v>
      </c>
      <c r="W304" s="447" t="str">
        <f t="shared" si="118"/>
        <v>-</v>
      </c>
      <c r="X304" s="447" t="str">
        <f t="shared" si="119"/>
        <v>-</v>
      </c>
      <c r="Y304" s="447">
        <f t="shared" si="120"/>
        <v>0</v>
      </c>
      <c r="Z304" s="464">
        <f t="shared" si="121"/>
        <v>0.4</v>
      </c>
      <c r="AA304" s="472">
        <f>'приложение 1.1 '!H306</f>
        <v>0.72</v>
      </c>
      <c r="AB304" s="472" t="str">
        <f t="shared" si="122"/>
        <v>0</v>
      </c>
      <c r="AC304" s="472" t="str">
        <f t="shared" si="123"/>
        <v>0</v>
      </c>
      <c r="AD304" s="472" t="str">
        <f t="shared" si="124"/>
        <v>0</v>
      </c>
      <c r="AE304" s="472" t="str">
        <f t="shared" si="125"/>
        <v>0</v>
      </c>
      <c r="AF304" s="472" t="str">
        <f t="shared" si="126"/>
        <v>0</v>
      </c>
      <c r="AG304" s="472" t="str">
        <f t="shared" si="127"/>
        <v>0</v>
      </c>
      <c r="AH304" s="472">
        <f t="shared" si="128"/>
        <v>0</v>
      </c>
      <c r="AI304" s="472">
        <f t="shared" si="129"/>
        <v>0.4</v>
      </c>
      <c r="AJ304" s="472">
        <f t="shared" si="130"/>
        <v>0</v>
      </c>
      <c r="AK304" s="472">
        <f t="shared" si="131"/>
        <v>0.4</v>
      </c>
      <c r="AL304" s="472">
        <f>'приложение 1.1 '!X306</f>
        <v>0</v>
      </c>
      <c r="AM304" s="472">
        <f>'приложение 1.1 '!Y306</f>
        <v>0</v>
      </c>
      <c r="AN304" s="472">
        <f>'приложение 1.1 '!Z306</f>
        <v>0</v>
      </c>
      <c r="AO304" s="472">
        <f>'приложение 1.1 '!AA306</f>
        <v>0</v>
      </c>
      <c r="AP304" s="472"/>
      <c r="AQ304" s="472"/>
      <c r="AR304" s="472"/>
      <c r="AS304" s="472">
        <f t="shared" si="133"/>
        <v>0.72</v>
      </c>
      <c r="AT304" s="472">
        <f>'приложение 1.1 '!W306</f>
        <v>0.72</v>
      </c>
      <c r="AU304" s="472">
        <f t="shared" si="132"/>
        <v>0.72</v>
      </c>
    </row>
    <row r="305" spans="1:47" s="53" customFormat="1">
      <c r="A305" s="369" t="str">
        <f>'приложение 1.1 '!A307</f>
        <v>1.1.5.116</v>
      </c>
      <c r="B305" s="431" t="str">
        <f>'приложение 1.1 '!B307</f>
        <v xml:space="preserve">Реконструкция КЛ-0,4 кВ ТП-298 Мира 30/1 </v>
      </c>
      <c r="C305" s="447">
        <f>IF('приложение 1.1 '!G307=2018,'приложение 1.1 '!E307,"-")</f>
        <v>0</v>
      </c>
      <c r="D305" s="447">
        <f>IF('приложение 1.1 '!G307=2018,'приложение 1.1 '!D307,"-")</f>
        <v>0.26100000000000001</v>
      </c>
      <c r="E305" s="447" t="str">
        <f>IF('приложение 1.1 '!G307=2019,'приложение 1.1 '!E307,"-")</f>
        <v>-</v>
      </c>
      <c r="F305" s="447" t="str">
        <f>IF('приложение 1.1 '!G307=2019,'приложение 1.1 '!D307,"-")</f>
        <v>-</v>
      </c>
      <c r="G305" s="447" t="str">
        <f>IF('приложение 1.1 '!G307=2020,'приложение 1.1 '!E307,"-")</f>
        <v>-</v>
      </c>
      <c r="H305" s="447" t="str">
        <f>IF('приложение 1.1 '!G307=2020,'приложение 1.1 '!D307,"-")</f>
        <v>-</v>
      </c>
      <c r="I305" s="447" t="str">
        <f>IF('приложение 1.1 '!G307=2021,'приложение 1.1 '!E307,"-")</f>
        <v>-</v>
      </c>
      <c r="J305" s="447" t="str">
        <f>IF('приложение 1.1 '!G307=2021,'приложение 1.1 '!D307,"-")</f>
        <v>-</v>
      </c>
      <c r="K305" s="447" t="str">
        <f>IF('приложение 1.1 '!G307=2022,'приложение 1.1 '!E307,"-")</f>
        <v>-</v>
      </c>
      <c r="L305" s="447" t="str">
        <f>IF('приложение 1.1 '!G307=2022,'приложение 1.1 '!D307,"-")</f>
        <v>-</v>
      </c>
      <c r="M305" s="447">
        <f t="shared" si="108"/>
        <v>0</v>
      </c>
      <c r="N305" s="447">
        <f t="shared" si="109"/>
        <v>0.26100000000000001</v>
      </c>
      <c r="O305" s="447">
        <f t="shared" si="110"/>
        <v>0</v>
      </c>
      <c r="P305" s="447">
        <f t="shared" si="111"/>
        <v>0.26100000000000001</v>
      </c>
      <c r="Q305" s="447" t="str">
        <f t="shared" si="112"/>
        <v>-</v>
      </c>
      <c r="R305" s="447" t="str">
        <f t="shared" si="113"/>
        <v>-</v>
      </c>
      <c r="S305" s="447" t="str">
        <f t="shared" si="114"/>
        <v>-</v>
      </c>
      <c r="T305" s="447" t="str">
        <f t="shared" si="115"/>
        <v>-</v>
      </c>
      <c r="U305" s="447" t="str">
        <f t="shared" si="116"/>
        <v>-</v>
      </c>
      <c r="V305" s="447" t="str">
        <f t="shared" si="117"/>
        <v>-</v>
      </c>
      <c r="W305" s="447" t="str">
        <f t="shared" si="118"/>
        <v>-</v>
      </c>
      <c r="X305" s="447" t="str">
        <f t="shared" si="119"/>
        <v>-</v>
      </c>
      <c r="Y305" s="447">
        <f t="shared" si="120"/>
        <v>0</v>
      </c>
      <c r="Z305" s="464">
        <f t="shared" si="121"/>
        <v>0.26100000000000001</v>
      </c>
      <c r="AA305" s="472">
        <f>'приложение 1.1 '!H307</f>
        <v>0.4698</v>
      </c>
      <c r="AB305" s="472" t="str">
        <f t="shared" si="122"/>
        <v>0</v>
      </c>
      <c r="AC305" s="472" t="str">
        <f t="shared" si="123"/>
        <v>0</v>
      </c>
      <c r="AD305" s="472" t="str">
        <f t="shared" si="124"/>
        <v>0</v>
      </c>
      <c r="AE305" s="472" t="str">
        <f t="shared" si="125"/>
        <v>0</v>
      </c>
      <c r="AF305" s="472" t="str">
        <f t="shared" si="126"/>
        <v>0</v>
      </c>
      <c r="AG305" s="472" t="str">
        <f t="shared" si="127"/>
        <v>0</v>
      </c>
      <c r="AH305" s="472">
        <f t="shared" si="128"/>
        <v>0</v>
      </c>
      <c r="AI305" s="472">
        <f t="shared" si="129"/>
        <v>0.26100000000000001</v>
      </c>
      <c r="AJ305" s="472">
        <f t="shared" si="130"/>
        <v>0</v>
      </c>
      <c r="AK305" s="472">
        <f t="shared" si="131"/>
        <v>0.26100000000000001</v>
      </c>
      <c r="AL305" s="472">
        <f>'приложение 1.1 '!X307</f>
        <v>0</v>
      </c>
      <c r="AM305" s="472">
        <f>'приложение 1.1 '!Y307</f>
        <v>0</v>
      </c>
      <c r="AN305" s="472">
        <f>'приложение 1.1 '!Z307</f>
        <v>0</v>
      </c>
      <c r="AO305" s="472">
        <f>'приложение 1.1 '!AA307</f>
        <v>0</v>
      </c>
      <c r="AP305" s="472"/>
      <c r="AQ305" s="472"/>
      <c r="AR305" s="472"/>
      <c r="AS305" s="472">
        <f t="shared" si="133"/>
        <v>0.4698</v>
      </c>
      <c r="AT305" s="472">
        <f>'приложение 1.1 '!W307</f>
        <v>0.4698</v>
      </c>
      <c r="AU305" s="472">
        <f t="shared" si="132"/>
        <v>0.4698</v>
      </c>
    </row>
    <row r="306" spans="1:47" s="53" customFormat="1">
      <c r="A306" s="369" t="str">
        <f>'приложение 1.1 '!A308</f>
        <v>1.1.5.117</v>
      </c>
      <c r="B306" s="431" t="str">
        <f>'приложение 1.1 '!B308</f>
        <v xml:space="preserve">Реконструкция КЛ-0,4 кВ ТП-298 ЦТП-75 </v>
      </c>
      <c r="C306" s="447">
        <f>IF('приложение 1.1 '!G308=2018,'приложение 1.1 '!E308,"-")</f>
        <v>0</v>
      </c>
      <c r="D306" s="447">
        <f>IF('приложение 1.1 '!G308=2018,'приложение 1.1 '!D308,"-")</f>
        <v>0.25</v>
      </c>
      <c r="E306" s="447" t="str">
        <f>IF('приложение 1.1 '!G308=2019,'приложение 1.1 '!E308,"-")</f>
        <v>-</v>
      </c>
      <c r="F306" s="447" t="str">
        <f>IF('приложение 1.1 '!G308=2019,'приложение 1.1 '!D308,"-")</f>
        <v>-</v>
      </c>
      <c r="G306" s="447" t="str">
        <f>IF('приложение 1.1 '!G308=2020,'приложение 1.1 '!E308,"-")</f>
        <v>-</v>
      </c>
      <c r="H306" s="447" t="str">
        <f>IF('приложение 1.1 '!G308=2020,'приложение 1.1 '!D308,"-")</f>
        <v>-</v>
      </c>
      <c r="I306" s="447" t="str">
        <f>IF('приложение 1.1 '!G308=2021,'приложение 1.1 '!E308,"-")</f>
        <v>-</v>
      </c>
      <c r="J306" s="447" t="str">
        <f>IF('приложение 1.1 '!G308=2021,'приложение 1.1 '!D308,"-")</f>
        <v>-</v>
      </c>
      <c r="K306" s="447" t="str">
        <f>IF('приложение 1.1 '!G308=2022,'приложение 1.1 '!E308,"-")</f>
        <v>-</v>
      </c>
      <c r="L306" s="447" t="str">
        <f>IF('приложение 1.1 '!G308=2022,'приложение 1.1 '!D308,"-")</f>
        <v>-</v>
      </c>
      <c r="M306" s="447">
        <f t="shared" si="108"/>
        <v>0</v>
      </c>
      <c r="N306" s="447">
        <f t="shared" si="109"/>
        <v>0.25</v>
      </c>
      <c r="O306" s="447">
        <f t="shared" si="110"/>
        <v>0</v>
      </c>
      <c r="P306" s="447">
        <f t="shared" si="111"/>
        <v>0.25</v>
      </c>
      <c r="Q306" s="447" t="str">
        <f t="shared" si="112"/>
        <v>-</v>
      </c>
      <c r="R306" s="447" t="str">
        <f t="shared" si="113"/>
        <v>-</v>
      </c>
      <c r="S306" s="447" t="str">
        <f t="shared" si="114"/>
        <v>-</v>
      </c>
      <c r="T306" s="447" t="str">
        <f t="shared" si="115"/>
        <v>-</v>
      </c>
      <c r="U306" s="447" t="str">
        <f t="shared" si="116"/>
        <v>-</v>
      </c>
      <c r="V306" s="447" t="str">
        <f t="shared" si="117"/>
        <v>-</v>
      </c>
      <c r="W306" s="447" t="str">
        <f t="shared" si="118"/>
        <v>-</v>
      </c>
      <c r="X306" s="447" t="str">
        <f t="shared" si="119"/>
        <v>-</v>
      </c>
      <c r="Y306" s="447">
        <f t="shared" si="120"/>
        <v>0</v>
      </c>
      <c r="Z306" s="464">
        <f t="shared" si="121"/>
        <v>0.25</v>
      </c>
      <c r="AA306" s="472">
        <f>'приложение 1.1 '!H308</f>
        <v>0.45</v>
      </c>
      <c r="AB306" s="472" t="str">
        <f t="shared" si="122"/>
        <v>0</v>
      </c>
      <c r="AC306" s="472" t="str">
        <f t="shared" si="123"/>
        <v>0</v>
      </c>
      <c r="AD306" s="472" t="str">
        <f t="shared" si="124"/>
        <v>0</v>
      </c>
      <c r="AE306" s="472" t="str">
        <f t="shared" si="125"/>
        <v>0</v>
      </c>
      <c r="AF306" s="472" t="str">
        <f t="shared" si="126"/>
        <v>0</v>
      </c>
      <c r="AG306" s="472" t="str">
        <f t="shared" si="127"/>
        <v>0</v>
      </c>
      <c r="AH306" s="472">
        <f t="shared" si="128"/>
        <v>0</v>
      </c>
      <c r="AI306" s="472">
        <f t="shared" si="129"/>
        <v>0.25</v>
      </c>
      <c r="AJ306" s="472">
        <f t="shared" si="130"/>
        <v>0</v>
      </c>
      <c r="AK306" s="472">
        <f t="shared" si="131"/>
        <v>0.25</v>
      </c>
      <c r="AL306" s="472">
        <f>'приложение 1.1 '!X308</f>
        <v>0</v>
      </c>
      <c r="AM306" s="472">
        <f>'приложение 1.1 '!Y308</f>
        <v>0</v>
      </c>
      <c r="AN306" s="472">
        <f>'приложение 1.1 '!Z308</f>
        <v>0</v>
      </c>
      <c r="AO306" s="472">
        <f>'приложение 1.1 '!AA308</f>
        <v>0</v>
      </c>
      <c r="AP306" s="472"/>
      <c r="AQ306" s="472"/>
      <c r="AR306" s="472"/>
      <c r="AS306" s="472">
        <f t="shared" si="133"/>
        <v>0.45</v>
      </c>
      <c r="AT306" s="472">
        <f>'приложение 1.1 '!W308</f>
        <v>0.45</v>
      </c>
      <c r="AU306" s="472">
        <f t="shared" si="132"/>
        <v>0.45</v>
      </c>
    </row>
    <row r="307" spans="1:47" s="53" customFormat="1" ht="31.5">
      <c r="A307" s="369" t="str">
        <f>'приложение 1.1 '!A309</f>
        <v>1.1.5.118</v>
      </c>
      <c r="B307" s="431" t="str">
        <f>'приложение 1.1 '!B309</f>
        <v>Реконструкция КЛ-0,4 кВ ТП-300 - ул. 50 лет ВЛКСМ, 6</v>
      </c>
      <c r="C307" s="447">
        <f>IF('приложение 1.1 '!G309=2018,'приложение 1.1 '!E309,"-")</f>
        <v>0</v>
      </c>
      <c r="D307" s="447">
        <f>IF('приложение 1.1 '!G309=2018,'приложение 1.1 '!D309,"-")</f>
        <v>0.99280000000000002</v>
      </c>
      <c r="E307" s="447" t="str">
        <f>IF('приложение 1.1 '!G309=2019,'приложение 1.1 '!E309,"-")</f>
        <v>-</v>
      </c>
      <c r="F307" s="447" t="str">
        <f>IF('приложение 1.1 '!G309=2019,'приложение 1.1 '!D309,"-")</f>
        <v>-</v>
      </c>
      <c r="G307" s="447" t="str">
        <f>IF('приложение 1.1 '!G309=2020,'приложение 1.1 '!E309,"-")</f>
        <v>-</v>
      </c>
      <c r="H307" s="447" t="str">
        <f>IF('приложение 1.1 '!G309=2020,'приложение 1.1 '!D309,"-")</f>
        <v>-</v>
      </c>
      <c r="I307" s="447" t="str">
        <f>IF('приложение 1.1 '!G309=2021,'приложение 1.1 '!E309,"-")</f>
        <v>-</v>
      </c>
      <c r="J307" s="447" t="str">
        <f>IF('приложение 1.1 '!G309=2021,'приложение 1.1 '!D309,"-")</f>
        <v>-</v>
      </c>
      <c r="K307" s="447" t="str">
        <f>IF('приложение 1.1 '!G309=2022,'приложение 1.1 '!E309,"-")</f>
        <v>-</v>
      </c>
      <c r="L307" s="447" t="str">
        <f>IF('приложение 1.1 '!G309=2022,'приложение 1.1 '!D309,"-")</f>
        <v>-</v>
      </c>
      <c r="M307" s="447">
        <f t="shared" si="108"/>
        <v>0</v>
      </c>
      <c r="N307" s="447">
        <f t="shared" si="109"/>
        <v>0.99280000000000002</v>
      </c>
      <c r="O307" s="447">
        <f t="shared" si="110"/>
        <v>0</v>
      </c>
      <c r="P307" s="447">
        <f t="shared" si="111"/>
        <v>0.99280000000000002</v>
      </c>
      <c r="Q307" s="447" t="str">
        <f t="shared" si="112"/>
        <v>-</v>
      </c>
      <c r="R307" s="447" t="str">
        <f t="shared" si="113"/>
        <v>-</v>
      </c>
      <c r="S307" s="447" t="str">
        <f t="shared" si="114"/>
        <v>-</v>
      </c>
      <c r="T307" s="447" t="str">
        <f t="shared" si="115"/>
        <v>-</v>
      </c>
      <c r="U307" s="447" t="str">
        <f t="shared" si="116"/>
        <v>-</v>
      </c>
      <c r="V307" s="447" t="str">
        <f t="shared" si="117"/>
        <v>-</v>
      </c>
      <c r="W307" s="447" t="str">
        <f t="shared" si="118"/>
        <v>-</v>
      </c>
      <c r="X307" s="447" t="str">
        <f t="shared" si="119"/>
        <v>-</v>
      </c>
      <c r="Y307" s="447">
        <f t="shared" si="120"/>
        <v>0</v>
      </c>
      <c r="Z307" s="464">
        <f t="shared" si="121"/>
        <v>0.99280000000000002</v>
      </c>
      <c r="AA307" s="472">
        <f>'приложение 1.1 '!H309</f>
        <v>1.78704</v>
      </c>
      <c r="AB307" s="472" t="str">
        <f t="shared" si="122"/>
        <v>0</v>
      </c>
      <c r="AC307" s="472" t="str">
        <f t="shared" si="123"/>
        <v>0</v>
      </c>
      <c r="AD307" s="472" t="str">
        <f t="shared" si="124"/>
        <v>0</v>
      </c>
      <c r="AE307" s="472" t="str">
        <f t="shared" si="125"/>
        <v>0</v>
      </c>
      <c r="AF307" s="472" t="str">
        <f t="shared" si="126"/>
        <v>0</v>
      </c>
      <c r="AG307" s="472" t="str">
        <f t="shared" si="127"/>
        <v>0</v>
      </c>
      <c r="AH307" s="472">
        <f t="shared" si="128"/>
        <v>0</v>
      </c>
      <c r="AI307" s="472">
        <f t="shared" si="129"/>
        <v>0.99280000000000002</v>
      </c>
      <c r="AJ307" s="472">
        <f t="shared" si="130"/>
        <v>0</v>
      </c>
      <c r="AK307" s="472">
        <f t="shared" si="131"/>
        <v>0.99280000000000002</v>
      </c>
      <c r="AL307" s="472">
        <f>'приложение 1.1 '!X309</f>
        <v>0</v>
      </c>
      <c r="AM307" s="472">
        <f>'приложение 1.1 '!Y309</f>
        <v>0</v>
      </c>
      <c r="AN307" s="472">
        <f>'приложение 1.1 '!Z309</f>
        <v>0</v>
      </c>
      <c r="AO307" s="472">
        <f>'приложение 1.1 '!AA309</f>
        <v>0</v>
      </c>
      <c r="AP307" s="472"/>
      <c r="AQ307" s="472"/>
      <c r="AR307" s="472"/>
      <c r="AS307" s="472">
        <f t="shared" si="133"/>
        <v>1.78704</v>
      </c>
      <c r="AT307" s="472">
        <f>'приложение 1.1 '!W309</f>
        <v>1.78704</v>
      </c>
      <c r="AU307" s="472">
        <f t="shared" si="132"/>
        <v>1.78704</v>
      </c>
    </row>
    <row r="308" spans="1:47" s="53" customFormat="1" ht="31.5">
      <c r="A308" s="369" t="str">
        <f>'приложение 1.1 '!A310</f>
        <v>1.1.5.119</v>
      </c>
      <c r="B308" s="431" t="str">
        <f>'приложение 1.1 '!B310</f>
        <v>Реконструкция КЛ-0,4 кВ ТП-343 - ул. Островского, 20</v>
      </c>
      <c r="C308" s="447">
        <f>IF('приложение 1.1 '!G310=2018,'приложение 1.1 '!E310,"-")</f>
        <v>0</v>
      </c>
      <c r="D308" s="447">
        <f>IF('приложение 1.1 '!G310=2018,'приложение 1.1 '!D310,"-")</f>
        <v>0.32</v>
      </c>
      <c r="E308" s="447" t="str">
        <f>IF('приложение 1.1 '!G310=2019,'приложение 1.1 '!E310,"-")</f>
        <v>-</v>
      </c>
      <c r="F308" s="447" t="str">
        <f>IF('приложение 1.1 '!G310=2019,'приложение 1.1 '!D310,"-")</f>
        <v>-</v>
      </c>
      <c r="G308" s="447" t="str">
        <f>IF('приложение 1.1 '!G310=2020,'приложение 1.1 '!E310,"-")</f>
        <v>-</v>
      </c>
      <c r="H308" s="447" t="str">
        <f>IF('приложение 1.1 '!G310=2020,'приложение 1.1 '!D310,"-")</f>
        <v>-</v>
      </c>
      <c r="I308" s="447" t="str">
        <f>IF('приложение 1.1 '!G310=2021,'приложение 1.1 '!E310,"-")</f>
        <v>-</v>
      </c>
      <c r="J308" s="447" t="str">
        <f>IF('приложение 1.1 '!G310=2021,'приложение 1.1 '!D310,"-")</f>
        <v>-</v>
      </c>
      <c r="K308" s="447" t="str">
        <f>IF('приложение 1.1 '!G310=2022,'приложение 1.1 '!E310,"-")</f>
        <v>-</v>
      </c>
      <c r="L308" s="447" t="str">
        <f>IF('приложение 1.1 '!G310=2022,'приложение 1.1 '!D310,"-")</f>
        <v>-</v>
      </c>
      <c r="M308" s="447">
        <f t="shared" si="108"/>
        <v>0</v>
      </c>
      <c r="N308" s="447">
        <f t="shared" si="109"/>
        <v>0.32</v>
      </c>
      <c r="O308" s="447">
        <f t="shared" si="110"/>
        <v>0</v>
      </c>
      <c r="P308" s="447">
        <f t="shared" si="111"/>
        <v>0.32</v>
      </c>
      <c r="Q308" s="447" t="str">
        <f t="shared" si="112"/>
        <v>-</v>
      </c>
      <c r="R308" s="447" t="str">
        <f t="shared" si="113"/>
        <v>-</v>
      </c>
      <c r="S308" s="447" t="str">
        <f t="shared" si="114"/>
        <v>-</v>
      </c>
      <c r="T308" s="447" t="str">
        <f t="shared" si="115"/>
        <v>-</v>
      </c>
      <c r="U308" s="447" t="str">
        <f t="shared" si="116"/>
        <v>-</v>
      </c>
      <c r="V308" s="447" t="str">
        <f t="shared" si="117"/>
        <v>-</v>
      </c>
      <c r="W308" s="447" t="str">
        <f t="shared" si="118"/>
        <v>-</v>
      </c>
      <c r="X308" s="447" t="str">
        <f t="shared" si="119"/>
        <v>-</v>
      </c>
      <c r="Y308" s="447">
        <f t="shared" si="120"/>
        <v>0</v>
      </c>
      <c r="Z308" s="464">
        <f t="shared" si="121"/>
        <v>0.32</v>
      </c>
      <c r="AA308" s="472">
        <f>'приложение 1.1 '!H310</f>
        <v>0.57599999999999996</v>
      </c>
      <c r="AB308" s="472" t="str">
        <f t="shared" si="122"/>
        <v>0</v>
      </c>
      <c r="AC308" s="472" t="str">
        <f t="shared" si="123"/>
        <v>0</v>
      </c>
      <c r="AD308" s="472" t="str">
        <f t="shared" si="124"/>
        <v>0</v>
      </c>
      <c r="AE308" s="472" t="str">
        <f t="shared" si="125"/>
        <v>0</v>
      </c>
      <c r="AF308" s="472" t="str">
        <f t="shared" si="126"/>
        <v>0</v>
      </c>
      <c r="AG308" s="472" t="str">
        <f t="shared" si="127"/>
        <v>0</v>
      </c>
      <c r="AH308" s="472">
        <f t="shared" si="128"/>
        <v>0</v>
      </c>
      <c r="AI308" s="472">
        <f t="shared" si="129"/>
        <v>0.32</v>
      </c>
      <c r="AJ308" s="472">
        <f t="shared" si="130"/>
        <v>0</v>
      </c>
      <c r="AK308" s="472">
        <f t="shared" si="131"/>
        <v>0.32</v>
      </c>
      <c r="AL308" s="472">
        <f>'приложение 1.1 '!X310</f>
        <v>0</v>
      </c>
      <c r="AM308" s="472">
        <f>'приложение 1.1 '!Y310</f>
        <v>0</v>
      </c>
      <c r="AN308" s="472">
        <f>'приложение 1.1 '!Z310</f>
        <v>0</v>
      </c>
      <c r="AO308" s="472">
        <f>'приложение 1.1 '!AA310</f>
        <v>0</v>
      </c>
      <c r="AP308" s="472"/>
      <c r="AQ308" s="472"/>
      <c r="AR308" s="472"/>
      <c r="AS308" s="472">
        <f t="shared" si="133"/>
        <v>0.57599999999999996</v>
      </c>
      <c r="AT308" s="472">
        <f>'приложение 1.1 '!W310</f>
        <v>0.57599999999999996</v>
      </c>
      <c r="AU308" s="472">
        <f t="shared" si="132"/>
        <v>0.57599999999999996</v>
      </c>
    </row>
    <row r="309" spans="1:47" s="53" customFormat="1" ht="31.5">
      <c r="A309" s="369" t="str">
        <f>'приложение 1.1 '!A311</f>
        <v>1.1.5.120</v>
      </c>
      <c r="B309" s="431" t="str">
        <f>'приложение 1.1 '!B311</f>
        <v>Реконструкция КЛ-0,4 кВ ТП-344 - ул. Островского, 30</v>
      </c>
      <c r="C309" s="447" t="str">
        <f>IF('приложение 1.1 '!G311=2018,'приложение 1.1 '!E311,"-")</f>
        <v>-</v>
      </c>
      <c r="D309" s="447" t="str">
        <f>IF('приложение 1.1 '!G311=2018,'приложение 1.1 '!D311,"-")</f>
        <v>-</v>
      </c>
      <c r="E309" s="447" t="str">
        <f>IF('приложение 1.1 '!G311=2019,'приложение 1.1 '!E311,"-")</f>
        <v>-</v>
      </c>
      <c r="F309" s="447" t="str">
        <f>IF('приложение 1.1 '!G311=2019,'приложение 1.1 '!D311,"-")</f>
        <v>-</v>
      </c>
      <c r="G309" s="447" t="str">
        <f>IF('приложение 1.1 '!G311=2020,'приложение 1.1 '!E311,"-")</f>
        <v>-</v>
      </c>
      <c r="H309" s="447" t="str">
        <f>IF('приложение 1.1 '!G311=2020,'приложение 1.1 '!D311,"-")</f>
        <v>-</v>
      </c>
      <c r="I309" s="447" t="str">
        <f>IF('приложение 1.1 '!G311=2021,'приложение 1.1 '!E311,"-")</f>
        <v>-</v>
      </c>
      <c r="J309" s="447" t="str">
        <f>IF('приложение 1.1 '!G311=2021,'приложение 1.1 '!D311,"-")</f>
        <v>-</v>
      </c>
      <c r="K309" s="447">
        <f>IF('приложение 1.1 '!G311=2022,'приложение 1.1 '!E311,"-")</f>
        <v>0</v>
      </c>
      <c r="L309" s="447">
        <f>IF('приложение 1.1 '!G311=2022,'приложение 1.1 '!D311,"-")</f>
        <v>0.24</v>
      </c>
      <c r="M309" s="447">
        <f t="shared" si="108"/>
        <v>0</v>
      </c>
      <c r="N309" s="447">
        <f t="shared" si="109"/>
        <v>0.24</v>
      </c>
      <c r="O309" s="447" t="str">
        <f t="shared" si="110"/>
        <v>-</v>
      </c>
      <c r="P309" s="447" t="str">
        <f t="shared" si="111"/>
        <v>-</v>
      </c>
      <c r="Q309" s="447" t="str">
        <f t="shared" si="112"/>
        <v>-</v>
      </c>
      <c r="R309" s="447" t="str">
        <f t="shared" si="113"/>
        <v>-</v>
      </c>
      <c r="S309" s="447" t="str">
        <f t="shared" si="114"/>
        <v>-</v>
      </c>
      <c r="T309" s="447" t="str">
        <f t="shared" si="115"/>
        <v>-</v>
      </c>
      <c r="U309" s="447" t="str">
        <f t="shared" si="116"/>
        <v>-</v>
      </c>
      <c r="V309" s="447" t="str">
        <f t="shared" si="117"/>
        <v>-</v>
      </c>
      <c r="W309" s="447">
        <f t="shared" si="118"/>
        <v>0</v>
      </c>
      <c r="X309" s="447">
        <f t="shared" si="119"/>
        <v>0.24</v>
      </c>
      <c r="Y309" s="447">
        <f t="shared" si="120"/>
        <v>0</v>
      </c>
      <c r="Z309" s="464">
        <f t="shared" si="121"/>
        <v>0.24</v>
      </c>
      <c r="AA309" s="472">
        <f>'приложение 1.1 '!H311</f>
        <v>0.432</v>
      </c>
      <c r="AB309" s="472" t="str">
        <f t="shared" si="122"/>
        <v>0</v>
      </c>
      <c r="AC309" s="472" t="str">
        <f t="shared" si="123"/>
        <v>0</v>
      </c>
      <c r="AD309" s="472" t="str">
        <f t="shared" si="124"/>
        <v>0</v>
      </c>
      <c r="AE309" s="472" t="str">
        <f t="shared" si="125"/>
        <v>0</v>
      </c>
      <c r="AF309" s="472" t="str">
        <f t="shared" si="126"/>
        <v>0</v>
      </c>
      <c r="AG309" s="472" t="str">
        <f t="shared" si="127"/>
        <v>0</v>
      </c>
      <c r="AH309" s="472" t="str">
        <f t="shared" si="128"/>
        <v>0</v>
      </c>
      <c r="AI309" s="472" t="str">
        <f t="shared" si="129"/>
        <v>0</v>
      </c>
      <c r="AJ309" s="472" t="str">
        <f t="shared" si="130"/>
        <v>-</v>
      </c>
      <c r="AK309" s="472" t="str">
        <f t="shared" si="131"/>
        <v>-</v>
      </c>
      <c r="AL309" s="472">
        <f>'приложение 1.1 '!X311</f>
        <v>0</v>
      </c>
      <c r="AM309" s="472">
        <f>'приложение 1.1 '!Y311</f>
        <v>0</v>
      </c>
      <c r="AN309" s="472">
        <f>'приложение 1.1 '!Z311</f>
        <v>0</v>
      </c>
      <c r="AO309" s="472">
        <f>'приложение 1.1 '!AA311</f>
        <v>0.432</v>
      </c>
      <c r="AP309" s="472"/>
      <c r="AQ309" s="472"/>
      <c r="AR309" s="472"/>
      <c r="AS309" s="472"/>
      <c r="AT309" s="472">
        <f>'приложение 1.1 '!W311</f>
        <v>0</v>
      </c>
      <c r="AU309" s="472">
        <f t="shared" si="132"/>
        <v>0.432</v>
      </c>
    </row>
    <row r="310" spans="1:47" s="53" customFormat="1" ht="31.5">
      <c r="A310" s="369" t="str">
        <f>'приложение 1.1 '!A312</f>
        <v>1.1.5.121</v>
      </c>
      <c r="B310" s="431" t="str">
        <f>'приложение 1.1 '!B312</f>
        <v>Реконструкция КЛ-0,4 кВ ТП-344 - ул. Островского, 32</v>
      </c>
      <c r="C310" s="447" t="str">
        <f>IF('приложение 1.1 '!G312=2018,'приложение 1.1 '!E312,"-")</f>
        <v>-</v>
      </c>
      <c r="D310" s="447" t="str">
        <f>IF('приложение 1.1 '!G312=2018,'приложение 1.1 '!D312,"-")</f>
        <v>-</v>
      </c>
      <c r="E310" s="447" t="str">
        <f>IF('приложение 1.1 '!G312=2019,'приложение 1.1 '!E312,"-")</f>
        <v>-</v>
      </c>
      <c r="F310" s="447" t="str">
        <f>IF('приложение 1.1 '!G312=2019,'приложение 1.1 '!D312,"-")</f>
        <v>-</v>
      </c>
      <c r="G310" s="447" t="str">
        <f>IF('приложение 1.1 '!G312=2020,'приложение 1.1 '!E312,"-")</f>
        <v>-</v>
      </c>
      <c r="H310" s="447" t="str">
        <f>IF('приложение 1.1 '!G312=2020,'приложение 1.1 '!D312,"-")</f>
        <v>-</v>
      </c>
      <c r="I310" s="447" t="str">
        <f>IF('приложение 1.1 '!G312=2021,'приложение 1.1 '!E312,"-")</f>
        <v>-</v>
      </c>
      <c r="J310" s="447" t="str">
        <f>IF('приложение 1.1 '!G312=2021,'приложение 1.1 '!D312,"-")</f>
        <v>-</v>
      </c>
      <c r="K310" s="447">
        <f>IF('приложение 1.1 '!G312=2022,'приложение 1.1 '!E312,"-")</f>
        <v>0</v>
      </c>
      <c r="L310" s="447">
        <f>IF('приложение 1.1 '!G312=2022,'приложение 1.1 '!D312,"-")</f>
        <v>0.3</v>
      </c>
      <c r="M310" s="447">
        <f t="shared" si="108"/>
        <v>0</v>
      </c>
      <c r="N310" s="447">
        <f t="shared" si="109"/>
        <v>0.3</v>
      </c>
      <c r="O310" s="447" t="str">
        <f t="shared" si="110"/>
        <v>-</v>
      </c>
      <c r="P310" s="447" t="str">
        <f t="shared" si="111"/>
        <v>-</v>
      </c>
      <c r="Q310" s="447" t="str">
        <f t="shared" si="112"/>
        <v>-</v>
      </c>
      <c r="R310" s="447" t="str">
        <f t="shared" si="113"/>
        <v>-</v>
      </c>
      <c r="S310" s="447" t="str">
        <f t="shared" si="114"/>
        <v>-</v>
      </c>
      <c r="T310" s="447" t="str">
        <f t="shared" si="115"/>
        <v>-</v>
      </c>
      <c r="U310" s="447" t="str">
        <f t="shared" si="116"/>
        <v>-</v>
      </c>
      <c r="V310" s="447" t="str">
        <f t="shared" si="117"/>
        <v>-</v>
      </c>
      <c r="W310" s="447">
        <f t="shared" si="118"/>
        <v>0</v>
      </c>
      <c r="X310" s="447">
        <f t="shared" si="119"/>
        <v>0.3</v>
      </c>
      <c r="Y310" s="447">
        <f t="shared" si="120"/>
        <v>0</v>
      </c>
      <c r="Z310" s="464">
        <f t="shared" si="121"/>
        <v>0.3</v>
      </c>
      <c r="AA310" s="472">
        <f>'приложение 1.1 '!H312</f>
        <v>0.54</v>
      </c>
      <c r="AB310" s="472" t="str">
        <f t="shared" si="122"/>
        <v>0</v>
      </c>
      <c r="AC310" s="472" t="str">
        <f t="shared" si="123"/>
        <v>0</v>
      </c>
      <c r="AD310" s="472" t="str">
        <f t="shared" si="124"/>
        <v>0</v>
      </c>
      <c r="AE310" s="472" t="str">
        <f t="shared" si="125"/>
        <v>0</v>
      </c>
      <c r="AF310" s="472" t="str">
        <f t="shared" si="126"/>
        <v>0</v>
      </c>
      <c r="AG310" s="472" t="str">
        <f t="shared" si="127"/>
        <v>0</v>
      </c>
      <c r="AH310" s="472" t="str">
        <f t="shared" si="128"/>
        <v>0</v>
      </c>
      <c r="AI310" s="472" t="str">
        <f t="shared" si="129"/>
        <v>0</v>
      </c>
      <c r="AJ310" s="472" t="str">
        <f t="shared" si="130"/>
        <v>-</v>
      </c>
      <c r="AK310" s="472" t="str">
        <f t="shared" si="131"/>
        <v>-</v>
      </c>
      <c r="AL310" s="472">
        <f>'приложение 1.1 '!X312</f>
        <v>0</v>
      </c>
      <c r="AM310" s="472">
        <f>'приложение 1.1 '!Y312</f>
        <v>0</v>
      </c>
      <c r="AN310" s="472">
        <f>'приложение 1.1 '!Z312</f>
        <v>0</v>
      </c>
      <c r="AO310" s="472">
        <f>'приложение 1.1 '!AA312</f>
        <v>0.54</v>
      </c>
      <c r="AP310" s="472"/>
      <c r="AQ310" s="472"/>
      <c r="AR310" s="472"/>
      <c r="AS310" s="472"/>
      <c r="AT310" s="472">
        <f>'приложение 1.1 '!W312</f>
        <v>0</v>
      </c>
      <c r="AU310" s="472">
        <f t="shared" si="132"/>
        <v>0.54</v>
      </c>
    </row>
    <row r="311" spans="1:47" s="53" customFormat="1" ht="31.5">
      <c r="A311" s="369" t="str">
        <f>'приложение 1.1 '!A313</f>
        <v>1.1.5.122</v>
      </c>
      <c r="B311" s="431" t="str">
        <f>'приложение 1.1 '!B313</f>
        <v>Реконструкция КЛ-0,4 кВ ТП-346 - ул. Островского, 38</v>
      </c>
      <c r="C311" s="447" t="str">
        <f>IF('приложение 1.1 '!G313=2018,'приложение 1.1 '!E313,"-")</f>
        <v>-</v>
      </c>
      <c r="D311" s="447" t="str">
        <f>IF('приложение 1.1 '!G313=2018,'приложение 1.1 '!D313,"-")</f>
        <v>-</v>
      </c>
      <c r="E311" s="447" t="str">
        <f>IF('приложение 1.1 '!G313=2019,'приложение 1.1 '!E313,"-")</f>
        <v>-</v>
      </c>
      <c r="F311" s="447" t="str">
        <f>IF('приложение 1.1 '!G313=2019,'приложение 1.1 '!D313,"-")</f>
        <v>-</v>
      </c>
      <c r="G311" s="447" t="str">
        <f>IF('приложение 1.1 '!G313=2020,'приложение 1.1 '!E313,"-")</f>
        <v>-</v>
      </c>
      <c r="H311" s="447" t="str">
        <f>IF('приложение 1.1 '!G313=2020,'приложение 1.1 '!D313,"-")</f>
        <v>-</v>
      </c>
      <c r="I311" s="447" t="str">
        <f>IF('приложение 1.1 '!G313=2021,'приложение 1.1 '!E313,"-")</f>
        <v>-</v>
      </c>
      <c r="J311" s="447" t="str">
        <f>IF('приложение 1.1 '!G313=2021,'приложение 1.1 '!D313,"-")</f>
        <v>-</v>
      </c>
      <c r="K311" s="447">
        <f>IF('приложение 1.1 '!G313=2022,'приложение 1.1 '!E313,"-")</f>
        <v>0</v>
      </c>
      <c r="L311" s="447">
        <f>IF('приложение 1.1 '!G313=2022,'приложение 1.1 '!D313,"-")</f>
        <v>0.23200000000000001</v>
      </c>
      <c r="M311" s="447">
        <f t="shared" si="108"/>
        <v>0</v>
      </c>
      <c r="N311" s="447">
        <f t="shared" si="109"/>
        <v>0.23200000000000001</v>
      </c>
      <c r="O311" s="447" t="str">
        <f t="shared" si="110"/>
        <v>-</v>
      </c>
      <c r="P311" s="447" t="str">
        <f t="shared" si="111"/>
        <v>-</v>
      </c>
      <c r="Q311" s="447" t="str">
        <f t="shared" si="112"/>
        <v>-</v>
      </c>
      <c r="R311" s="447" t="str">
        <f t="shared" si="113"/>
        <v>-</v>
      </c>
      <c r="S311" s="447" t="str">
        <f t="shared" si="114"/>
        <v>-</v>
      </c>
      <c r="T311" s="447" t="str">
        <f t="shared" si="115"/>
        <v>-</v>
      </c>
      <c r="U311" s="447" t="str">
        <f t="shared" si="116"/>
        <v>-</v>
      </c>
      <c r="V311" s="447" t="str">
        <f t="shared" si="117"/>
        <v>-</v>
      </c>
      <c r="W311" s="447">
        <f t="shared" si="118"/>
        <v>0</v>
      </c>
      <c r="X311" s="447">
        <f t="shared" si="119"/>
        <v>0.23200000000000001</v>
      </c>
      <c r="Y311" s="447">
        <f t="shared" si="120"/>
        <v>0</v>
      </c>
      <c r="Z311" s="464">
        <f t="shared" si="121"/>
        <v>0.23200000000000001</v>
      </c>
      <c r="AA311" s="472">
        <f>'приложение 1.1 '!H313</f>
        <v>0.41760000000000003</v>
      </c>
      <c r="AB311" s="472" t="str">
        <f t="shared" si="122"/>
        <v>0</v>
      </c>
      <c r="AC311" s="472" t="str">
        <f t="shared" si="123"/>
        <v>0</v>
      </c>
      <c r="AD311" s="472" t="str">
        <f t="shared" si="124"/>
        <v>0</v>
      </c>
      <c r="AE311" s="472" t="str">
        <f t="shared" si="125"/>
        <v>0</v>
      </c>
      <c r="AF311" s="472" t="str">
        <f t="shared" si="126"/>
        <v>0</v>
      </c>
      <c r="AG311" s="472" t="str">
        <f t="shared" si="127"/>
        <v>0</v>
      </c>
      <c r="AH311" s="472" t="str">
        <f t="shared" si="128"/>
        <v>0</v>
      </c>
      <c r="AI311" s="472" t="str">
        <f t="shared" si="129"/>
        <v>0</v>
      </c>
      <c r="AJ311" s="472" t="str">
        <f t="shared" si="130"/>
        <v>-</v>
      </c>
      <c r="AK311" s="472" t="str">
        <f t="shared" si="131"/>
        <v>-</v>
      </c>
      <c r="AL311" s="472">
        <f>'приложение 1.1 '!X313</f>
        <v>0</v>
      </c>
      <c r="AM311" s="472">
        <f>'приложение 1.1 '!Y313</f>
        <v>0</v>
      </c>
      <c r="AN311" s="472">
        <f>'приложение 1.1 '!Z313</f>
        <v>0</v>
      </c>
      <c r="AO311" s="472">
        <f>'приложение 1.1 '!AA313</f>
        <v>0.41760000000000003</v>
      </c>
      <c r="AP311" s="472"/>
      <c r="AQ311" s="472"/>
      <c r="AR311" s="472"/>
      <c r="AS311" s="472"/>
      <c r="AT311" s="472">
        <f>'приложение 1.1 '!W313</f>
        <v>0</v>
      </c>
      <c r="AU311" s="472">
        <f t="shared" si="132"/>
        <v>0.41760000000000003</v>
      </c>
    </row>
    <row r="312" spans="1:47" s="53" customFormat="1">
      <c r="A312" s="369" t="str">
        <f>'приложение 1.1 '!A314</f>
        <v>1.1.5.123</v>
      </c>
      <c r="B312" s="431" t="str">
        <f>'приложение 1.1 '!B314</f>
        <v>Реконструкция КЛ-0,4 кВ ТП-347 - д/с Искорка</v>
      </c>
      <c r="C312" s="447" t="str">
        <f>IF('приложение 1.1 '!G314=2018,'приложение 1.1 '!E314,"-")</f>
        <v>-</v>
      </c>
      <c r="D312" s="447" t="str">
        <f>IF('приложение 1.1 '!G314=2018,'приложение 1.1 '!D314,"-")</f>
        <v>-</v>
      </c>
      <c r="E312" s="447" t="str">
        <f>IF('приложение 1.1 '!G314=2019,'приложение 1.1 '!E314,"-")</f>
        <v>-</v>
      </c>
      <c r="F312" s="447" t="str">
        <f>IF('приложение 1.1 '!G314=2019,'приложение 1.1 '!D314,"-")</f>
        <v>-</v>
      </c>
      <c r="G312" s="447" t="str">
        <f>IF('приложение 1.1 '!G314=2020,'приложение 1.1 '!E314,"-")</f>
        <v>-</v>
      </c>
      <c r="H312" s="447" t="str">
        <f>IF('приложение 1.1 '!G314=2020,'приложение 1.1 '!D314,"-")</f>
        <v>-</v>
      </c>
      <c r="I312" s="447" t="str">
        <f>IF('приложение 1.1 '!G314=2021,'приложение 1.1 '!E314,"-")</f>
        <v>-</v>
      </c>
      <c r="J312" s="447" t="str">
        <f>IF('приложение 1.1 '!G314=2021,'приложение 1.1 '!D314,"-")</f>
        <v>-</v>
      </c>
      <c r="K312" s="447">
        <f>IF('приложение 1.1 '!G314=2022,'приложение 1.1 '!E314,"-")</f>
        <v>0</v>
      </c>
      <c r="L312" s="447">
        <f>IF('приложение 1.1 '!G314=2022,'приложение 1.1 '!D314,"-")</f>
        <v>0.24</v>
      </c>
      <c r="M312" s="447">
        <f t="shared" si="108"/>
        <v>0</v>
      </c>
      <c r="N312" s="447">
        <f t="shared" si="109"/>
        <v>0.24</v>
      </c>
      <c r="O312" s="447" t="str">
        <f t="shared" si="110"/>
        <v>-</v>
      </c>
      <c r="P312" s="447" t="str">
        <f t="shared" si="111"/>
        <v>-</v>
      </c>
      <c r="Q312" s="447" t="str">
        <f t="shared" si="112"/>
        <v>-</v>
      </c>
      <c r="R312" s="447" t="str">
        <f t="shared" si="113"/>
        <v>-</v>
      </c>
      <c r="S312" s="447" t="str">
        <f t="shared" si="114"/>
        <v>-</v>
      </c>
      <c r="T312" s="447" t="str">
        <f t="shared" si="115"/>
        <v>-</v>
      </c>
      <c r="U312" s="447" t="str">
        <f t="shared" si="116"/>
        <v>-</v>
      </c>
      <c r="V312" s="447" t="str">
        <f t="shared" si="117"/>
        <v>-</v>
      </c>
      <c r="W312" s="447">
        <f t="shared" si="118"/>
        <v>0</v>
      </c>
      <c r="X312" s="447">
        <f t="shared" si="119"/>
        <v>0.24</v>
      </c>
      <c r="Y312" s="447">
        <f t="shared" si="120"/>
        <v>0</v>
      </c>
      <c r="Z312" s="464">
        <f t="shared" si="121"/>
        <v>0.24</v>
      </c>
      <c r="AA312" s="472">
        <f>'приложение 1.1 '!H314</f>
        <v>0.432</v>
      </c>
      <c r="AB312" s="472" t="str">
        <f t="shared" si="122"/>
        <v>0</v>
      </c>
      <c r="AC312" s="472" t="str">
        <f t="shared" si="123"/>
        <v>0</v>
      </c>
      <c r="AD312" s="472" t="str">
        <f t="shared" si="124"/>
        <v>0</v>
      </c>
      <c r="AE312" s="472" t="str">
        <f t="shared" si="125"/>
        <v>0</v>
      </c>
      <c r="AF312" s="472" t="str">
        <f t="shared" si="126"/>
        <v>0</v>
      </c>
      <c r="AG312" s="472" t="str">
        <f t="shared" si="127"/>
        <v>0</v>
      </c>
      <c r="AH312" s="472" t="str">
        <f t="shared" si="128"/>
        <v>0</v>
      </c>
      <c r="AI312" s="472" t="str">
        <f t="shared" si="129"/>
        <v>0</v>
      </c>
      <c r="AJ312" s="472" t="str">
        <f t="shared" si="130"/>
        <v>-</v>
      </c>
      <c r="AK312" s="472" t="str">
        <f t="shared" si="131"/>
        <v>-</v>
      </c>
      <c r="AL312" s="472">
        <f>'приложение 1.1 '!X314</f>
        <v>0</v>
      </c>
      <c r="AM312" s="472">
        <f>'приложение 1.1 '!Y314</f>
        <v>0</v>
      </c>
      <c r="AN312" s="472">
        <f>'приложение 1.1 '!Z314</f>
        <v>0</v>
      </c>
      <c r="AO312" s="472">
        <f>'приложение 1.1 '!AA314</f>
        <v>0.432</v>
      </c>
      <c r="AP312" s="472"/>
      <c r="AQ312" s="472"/>
      <c r="AR312" s="472"/>
      <c r="AS312" s="472"/>
      <c r="AT312" s="472">
        <f>'приложение 1.1 '!W314</f>
        <v>0</v>
      </c>
      <c r="AU312" s="472">
        <f t="shared" si="132"/>
        <v>0.432</v>
      </c>
    </row>
    <row r="313" spans="1:47" s="53" customFormat="1" ht="31.5">
      <c r="A313" s="369" t="str">
        <f>'приложение 1.1 '!A315</f>
        <v>1.1.5.124</v>
      </c>
      <c r="B313" s="431" t="str">
        <f>'приложение 1.1 '!B315</f>
        <v>Реконструкция КЛ-0,4 кВ ТП-348 - ул. Пушкина, 25</v>
      </c>
      <c r="C313" s="447" t="str">
        <f>IF('приложение 1.1 '!G315=2018,'приложение 1.1 '!E315,"-")</f>
        <v>-</v>
      </c>
      <c r="D313" s="447" t="str">
        <f>IF('приложение 1.1 '!G315=2018,'приложение 1.1 '!D315,"-")</f>
        <v>-</v>
      </c>
      <c r="E313" s="447" t="str">
        <f>IF('приложение 1.1 '!G315=2019,'приложение 1.1 '!E315,"-")</f>
        <v>-</v>
      </c>
      <c r="F313" s="447" t="str">
        <f>IF('приложение 1.1 '!G315=2019,'приложение 1.1 '!D315,"-")</f>
        <v>-</v>
      </c>
      <c r="G313" s="447" t="str">
        <f>IF('приложение 1.1 '!G315=2020,'приложение 1.1 '!E315,"-")</f>
        <v>-</v>
      </c>
      <c r="H313" s="447" t="str">
        <f>IF('приложение 1.1 '!G315=2020,'приложение 1.1 '!D315,"-")</f>
        <v>-</v>
      </c>
      <c r="I313" s="447" t="str">
        <f>IF('приложение 1.1 '!G315=2021,'приложение 1.1 '!E315,"-")</f>
        <v>-</v>
      </c>
      <c r="J313" s="447" t="str">
        <f>IF('приложение 1.1 '!G315=2021,'приложение 1.1 '!D315,"-")</f>
        <v>-</v>
      </c>
      <c r="K313" s="447">
        <f>IF('приложение 1.1 '!G315=2022,'приложение 1.1 '!E315,"-")</f>
        <v>0</v>
      </c>
      <c r="L313" s="447">
        <f>IF('приложение 1.1 '!G315=2022,'приложение 1.1 '!D315,"-")</f>
        <v>0.3</v>
      </c>
      <c r="M313" s="447">
        <f t="shared" si="108"/>
        <v>0</v>
      </c>
      <c r="N313" s="447">
        <f t="shared" si="109"/>
        <v>0.3</v>
      </c>
      <c r="O313" s="447" t="str">
        <f t="shared" si="110"/>
        <v>-</v>
      </c>
      <c r="P313" s="447" t="str">
        <f t="shared" si="111"/>
        <v>-</v>
      </c>
      <c r="Q313" s="447" t="str">
        <f t="shared" si="112"/>
        <v>-</v>
      </c>
      <c r="R313" s="447" t="str">
        <f t="shared" si="113"/>
        <v>-</v>
      </c>
      <c r="S313" s="447" t="str">
        <f t="shared" si="114"/>
        <v>-</v>
      </c>
      <c r="T313" s="447" t="str">
        <f t="shared" si="115"/>
        <v>-</v>
      </c>
      <c r="U313" s="447" t="str">
        <f t="shared" si="116"/>
        <v>-</v>
      </c>
      <c r="V313" s="447" t="str">
        <f t="shared" si="117"/>
        <v>-</v>
      </c>
      <c r="W313" s="447">
        <f t="shared" si="118"/>
        <v>0</v>
      </c>
      <c r="X313" s="447">
        <f t="shared" si="119"/>
        <v>0.3</v>
      </c>
      <c r="Y313" s="447">
        <f t="shared" si="120"/>
        <v>0</v>
      </c>
      <c r="Z313" s="464">
        <f t="shared" si="121"/>
        <v>0.3</v>
      </c>
      <c r="AA313" s="472">
        <f>'приложение 1.1 '!H315</f>
        <v>0.54</v>
      </c>
      <c r="AB313" s="472" t="str">
        <f t="shared" si="122"/>
        <v>0</v>
      </c>
      <c r="AC313" s="472" t="str">
        <f t="shared" si="123"/>
        <v>0</v>
      </c>
      <c r="AD313" s="472" t="str">
        <f t="shared" si="124"/>
        <v>0</v>
      </c>
      <c r="AE313" s="472" t="str">
        <f t="shared" si="125"/>
        <v>0</v>
      </c>
      <c r="AF313" s="472" t="str">
        <f t="shared" si="126"/>
        <v>0</v>
      </c>
      <c r="AG313" s="472" t="str">
        <f t="shared" si="127"/>
        <v>0</v>
      </c>
      <c r="AH313" s="472" t="str">
        <f t="shared" si="128"/>
        <v>0</v>
      </c>
      <c r="AI313" s="472" t="str">
        <f t="shared" si="129"/>
        <v>0</v>
      </c>
      <c r="AJ313" s="472" t="str">
        <f t="shared" si="130"/>
        <v>-</v>
      </c>
      <c r="AK313" s="472" t="str">
        <f t="shared" si="131"/>
        <v>-</v>
      </c>
      <c r="AL313" s="472">
        <f>'приложение 1.1 '!X315</f>
        <v>0</v>
      </c>
      <c r="AM313" s="472">
        <f>'приложение 1.1 '!Y315</f>
        <v>0</v>
      </c>
      <c r="AN313" s="472">
        <f>'приложение 1.1 '!Z315</f>
        <v>0</v>
      </c>
      <c r="AO313" s="472">
        <f>'приложение 1.1 '!AA315</f>
        <v>0.54</v>
      </c>
      <c r="AP313" s="472"/>
      <c r="AQ313" s="472"/>
      <c r="AR313" s="472"/>
      <c r="AS313" s="472"/>
      <c r="AT313" s="472">
        <f>'приложение 1.1 '!W315</f>
        <v>0</v>
      </c>
      <c r="AU313" s="472">
        <f t="shared" si="132"/>
        <v>0.54</v>
      </c>
    </row>
    <row r="314" spans="1:47" s="53" customFormat="1" ht="31.5">
      <c r="A314" s="369" t="str">
        <f>'приложение 1.1 '!A316</f>
        <v>1.1.5.125</v>
      </c>
      <c r="B314" s="431" t="str">
        <f>'приложение 1.1 '!B316</f>
        <v>Реконструкция КЛ-0,4 кВ ТП-349 - пр-т. Мира, 31</v>
      </c>
      <c r="C314" s="447" t="str">
        <f>IF('приложение 1.1 '!G316=2018,'приложение 1.1 '!E316,"-")</f>
        <v>-</v>
      </c>
      <c r="D314" s="447" t="str">
        <f>IF('приложение 1.1 '!G316=2018,'приложение 1.1 '!D316,"-")</f>
        <v>-</v>
      </c>
      <c r="E314" s="447" t="str">
        <f>IF('приложение 1.1 '!G316=2019,'приложение 1.1 '!E316,"-")</f>
        <v>-</v>
      </c>
      <c r="F314" s="447" t="str">
        <f>IF('приложение 1.1 '!G316=2019,'приложение 1.1 '!D316,"-")</f>
        <v>-</v>
      </c>
      <c r="G314" s="447" t="str">
        <f>IF('приложение 1.1 '!G316=2020,'приложение 1.1 '!E316,"-")</f>
        <v>-</v>
      </c>
      <c r="H314" s="447" t="str">
        <f>IF('приложение 1.1 '!G316=2020,'приложение 1.1 '!D316,"-")</f>
        <v>-</v>
      </c>
      <c r="I314" s="447" t="str">
        <f>IF('приложение 1.1 '!G316=2021,'приложение 1.1 '!E316,"-")</f>
        <v>-</v>
      </c>
      <c r="J314" s="447" t="str">
        <f>IF('приложение 1.1 '!G316=2021,'приложение 1.1 '!D316,"-")</f>
        <v>-</v>
      </c>
      <c r="K314" s="447">
        <f>IF('приложение 1.1 '!G316=2022,'приложение 1.1 '!E316,"-")</f>
        <v>0</v>
      </c>
      <c r="L314" s="447">
        <f>IF('приложение 1.1 '!G316=2022,'приложение 1.1 '!D316,"-")</f>
        <v>0.27600000000000002</v>
      </c>
      <c r="M314" s="447">
        <f t="shared" si="108"/>
        <v>0</v>
      </c>
      <c r="N314" s="447">
        <f t="shared" si="109"/>
        <v>0.27600000000000002</v>
      </c>
      <c r="O314" s="447" t="str">
        <f t="shared" si="110"/>
        <v>-</v>
      </c>
      <c r="P314" s="447" t="str">
        <f t="shared" si="111"/>
        <v>-</v>
      </c>
      <c r="Q314" s="447" t="str">
        <f t="shared" si="112"/>
        <v>-</v>
      </c>
      <c r="R314" s="447" t="str">
        <f t="shared" si="113"/>
        <v>-</v>
      </c>
      <c r="S314" s="447" t="str">
        <f t="shared" si="114"/>
        <v>-</v>
      </c>
      <c r="T314" s="447" t="str">
        <f t="shared" si="115"/>
        <v>-</v>
      </c>
      <c r="U314" s="447" t="str">
        <f t="shared" si="116"/>
        <v>-</v>
      </c>
      <c r="V314" s="447" t="str">
        <f t="shared" si="117"/>
        <v>-</v>
      </c>
      <c r="W314" s="447">
        <f t="shared" si="118"/>
        <v>0</v>
      </c>
      <c r="X314" s="447">
        <f t="shared" si="119"/>
        <v>0.27600000000000002</v>
      </c>
      <c r="Y314" s="447">
        <f t="shared" si="120"/>
        <v>0</v>
      </c>
      <c r="Z314" s="464">
        <f t="shared" si="121"/>
        <v>0.27600000000000002</v>
      </c>
      <c r="AA314" s="472">
        <f>'приложение 1.1 '!H316</f>
        <v>0.49680000000000002</v>
      </c>
      <c r="AB314" s="472" t="str">
        <f t="shared" si="122"/>
        <v>0</v>
      </c>
      <c r="AC314" s="472" t="str">
        <f t="shared" si="123"/>
        <v>0</v>
      </c>
      <c r="AD314" s="472" t="str">
        <f t="shared" si="124"/>
        <v>0</v>
      </c>
      <c r="AE314" s="472" t="str">
        <f t="shared" si="125"/>
        <v>0</v>
      </c>
      <c r="AF314" s="472" t="str">
        <f t="shared" si="126"/>
        <v>0</v>
      </c>
      <c r="AG314" s="472" t="str">
        <f t="shared" si="127"/>
        <v>0</v>
      </c>
      <c r="AH314" s="472" t="str">
        <f t="shared" si="128"/>
        <v>0</v>
      </c>
      <c r="AI314" s="472" t="str">
        <f t="shared" si="129"/>
        <v>0</v>
      </c>
      <c r="AJ314" s="472" t="str">
        <f t="shared" si="130"/>
        <v>-</v>
      </c>
      <c r="AK314" s="472" t="str">
        <f t="shared" si="131"/>
        <v>-</v>
      </c>
      <c r="AL314" s="472">
        <f>'приложение 1.1 '!X316</f>
        <v>0</v>
      </c>
      <c r="AM314" s="472">
        <f>'приложение 1.1 '!Y316</f>
        <v>0</v>
      </c>
      <c r="AN314" s="472">
        <f>'приложение 1.1 '!Z316</f>
        <v>0</v>
      </c>
      <c r="AO314" s="472">
        <f>'приложение 1.1 '!AA316</f>
        <v>0.49680000000000002</v>
      </c>
      <c r="AP314" s="472"/>
      <c r="AQ314" s="472"/>
      <c r="AR314" s="472"/>
      <c r="AS314" s="472"/>
      <c r="AT314" s="472">
        <f>'приложение 1.1 '!W316</f>
        <v>0</v>
      </c>
      <c r="AU314" s="472">
        <f t="shared" si="132"/>
        <v>0.49680000000000002</v>
      </c>
    </row>
    <row r="315" spans="1:47" s="53" customFormat="1" ht="31.5">
      <c r="A315" s="369" t="str">
        <f>'приложение 1.1 '!A317</f>
        <v>1.1.5.126</v>
      </c>
      <c r="B315" s="431" t="str">
        <f>'приложение 1.1 '!B317</f>
        <v>Реконструкция КЛ-0,4 кВ ТП-349 - ул. Островского, 16 СГП</v>
      </c>
      <c r="C315" s="447" t="str">
        <f>IF('приложение 1.1 '!G317=2018,'приложение 1.1 '!E317,"-")</f>
        <v>-</v>
      </c>
      <c r="D315" s="447" t="str">
        <f>IF('приложение 1.1 '!G317=2018,'приложение 1.1 '!D317,"-")</f>
        <v>-</v>
      </c>
      <c r="E315" s="447" t="str">
        <f>IF('приложение 1.1 '!G317=2019,'приложение 1.1 '!E317,"-")</f>
        <v>-</v>
      </c>
      <c r="F315" s="447" t="str">
        <f>IF('приложение 1.1 '!G317=2019,'приложение 1.1 '!D317,"-")</f>
        <v>-</v>
      </c>
      <c r="G315" s="447" t="str">
        <f>IF('приложение 1.1 '!G317=2020,'приложение 1.1 '!E317,"-")</f>
        <v>-</v>
      </c>
      <c r="H315" s="447" t="str">
        <f>IF('приложение 1.1 '!G317=2020,'приложение 1.1 '!D317,"-")</f>
        <v>-</v>
      </c>
      <c r="I315" s="447" t="str">
        <f>IF('приложение 1.1 '!G317=2021,'приложение 1.1 '!E317,"-")</f>
        <v>-</v>
      </c>
      <c r="J315" s="447" t="str">
        <f>IF('приложение 1.1 '!G317=2021,'приложение 1.1 '!D317,"-")</f>
        <v>-</v>
      </c>
      <c r="K315" s="447">
        <f>IF('приложение 1.1 '!G317=2022,'приложение 1.1 '!E317,"-")</f>
        <v>0</v>
      </c>
      <c r="L315" s="447">
        <f>IF('приложение 1.1 '!G317=2022,'приложение 1.1 '!D317,"-")</f>
        <v>0.28000000000000003</v>
      </c>
      <c r="M315" s="447">
        <f t="shared" si="108"/>
        <v>0</v>
      </c>
      <c r="N315" s="447">
        <f t="shared" si="109"/>
        <v>0.28000000000000003</v>
      </c>
      <c r="O315" s="447" t="str">
        <f t="shared" si="110"/>
        <v>-</v>
      </c>
      <c r="P315" s="447" t="str">
        <f t="shared" si="111"/>
        <v>-</v>
      </c>
      <c r="Q315" s="447" t="str">
        <f t="shared" si="112"/>
        <v>-</v>
      </c>
      <c r="R315" s="447" t="str">
        <f t="shared" si="113"/>
        <v>-</v>
      </c>
      <c r="S315" s="447" t="str">
        <f t="shared" si="114"/>
        <v>-</v>
      </c>
      <c r="T315" s="447" t="str">
        <f t="shared" si="115"/>
        <v>-</v>
      </c>
      <c r="U315" s="447" t="str">
        <f t="shared" si="116"/>
        <v>-</v>
      </c>
      <c r="V315" s="447" t="str">
        <f t="shared" si="117"/>
        <v>-</v>
      </c>
      <c r="W315" s="447">
        <f t="shared" si="118"/>
        <v>0</v>
      </c>
      <c r="X315" s="447">
        <f t="shared" si="119"/>
        <v>0.28000000000000003</v>
      </c>
      <c r="Y315" s="447">
        <f t="shared" si="120"/>
        <v>0</v>
      </c>
      <c r="Z315" s="464">
        <f t="shared" si="121"/>
        <v>0.28000000000000003</v>
      </c>
      <c r="AA315" s="472">
        <f>'приложение 1.1 '!H317</f>
        <v>0.504</v>
      </c>
      <c r="AB315" s="472" t="str">
        <f t="shared" si="122"/>
        <v>0</v>
      </c>
      <c r="AC315" s="472" t="str">
        <f t="shared" si="123"/>
        <v>0</v>
      </c>
      <c r="AD315" s="472" t="str">
        <f t="shared" si="124"/>
        <v>0</v>
      </c>
      <c r="AE315" s="472" t="str">
        <f t="shared" si="125"/>
        <v>0</v>
      </c>
      <c r="AF315" s="472" t="str">
        <f t="shared" si="126"/>
        <v>0</v>
      </c>
      <c r="AG315" s="472" t="str">
        <f t="shared" si="127"/>
        <v>0</v>
      </c>
      <c r="AH315" s="472" t="str">
        <f t="shared" si="128"/>
        <v>0</v>
      </c>
      <c r="AI315" s="472" t="str">
        <f t="shared" si="129"/>
        <v>0</v>
      </c>
      <c r="AJ315" s="472" t="str">
        <f t="shared" si="130"/>
        <v>-</v>
      </c>
      <c r="AK315" s="472" t="str">
        <f t="shared" si="131"/>
        <v>-</v>
      </c>
      <c r="AL315" s="472">
        <f>'приложение 1.1 '!X317</f>
        <v>0</v>
      </c>
      <c r="AM315" s="472">
        <f>'приложение 1.1 '!Y317</f>
        <v>0</v>
      </c>
      <c r="AN315" s="472">
        <f>'приложение 1.1 '!Z317</f>
        <v>0</v>
      </c>
      <c r="AO315" s="472">
        <f>'приложение 1.1 '!AA317</f>
        <v>0.504</v>
      </c>
      <c r="AP315" s="472"/>
      <c r="AQ315" s="472"/>
      <c r="AR315" s="472"/>
      <c r="AS315" s="472"/>
      <c r="AT315" s="472">
        <f>'приложение 1.1 '!W317</f>
        <v>0</v>
      </c>
      <c r="AU315" s="472">
        <f t="shared" si="132"/>
        <v>0.504</v>
      </c>
    </row>
    <row r="316" spans="1:47" s="53" customFormat="1" ht="31.5">
      <c r="A316" s="369" t="str">
        <f>'приложение 1.1 '!A318</f>
        <v>1.1.5.127</v>
      </c>
      <c r="B316" s="431" t="str">
        <f>'приложение 1.1 '!B318</f>
        <v>Реконструкция КЛ-0,4 кВ ТП-374 - ул. Просвещения, 43</v>
      </c>
      <c r="C316" s="447" t="str">
        <f>IF('приложение 1.1 '!G318=2018,'приложение 1.1 '!E318,"-")</f>
        <v>-</v>
      </c>
      <c r="D316" s="447" t="str">
        <f>IF('приложение 1.1 '!G318=2018,'приложение 1.1 '!D318,"-")</f>
        <v>-</v>
      </c>
      <c r="E316" s="447" t="str">
        <f>IF('приложение 1.1 '!G318=2019,'приложение 1.1 '!E318,"-")</f>
        <v>-</v>
      </c>
      <c r="F316" s="447" t="str">
        <f>IF('приложение 1.1 '!G318=2019,'приложение 1.1 '!D318,"-")</f>
        <v>-</v>
      </c>
      <c r="G316" s="447" t="str">
        <f>IF('приложение 1.1 '!G318=2020,'приложение 1.1 '!E318,"-")</f>
        <v>-</v>
      </c>
      <c r="H316" s="447" t="str">
        <f>IF('приложение 1.1 '!G318=2020,'приложение 1.1 '!D318,"-")</f>
        <v>-</v>
      </c>
      <c r="I316" s="447" t="str">
        <f>IF('приложение 1.1 '!G318=2021,'приложение 1.1 '!E318,"-")</f>
        <v>-</v>
      </c>
      <c r="J316" s="447" t="str">
        <f>IF('приложение 1.1 '!G318=2021,'приложение 1.1 '!D318,"-")</f>
        <v>-</v>
      </c>
      <c r="K316" s="447">
        <f>IF('приложение 1.1 '!G318=2022,'приложение 1.1 '!E318,"-")</f>
        <v>0</v>
      </c>
      <c r="L316" s="447">
        <f>IF('приложение 1.1 '!G318=2022,'приложение 1.1 '!D318,"-")</f>
        <v>0.68</v>
      </c>
      <c r="M316" s="447">
        <f t="shared" si="108"/>
        <v>0</v>
      </c>
      <c r="N316" s="447">
        <f t="shared" si="109"/>
        <v>0.68</v>
      </c>
      <c r="O316" s="447" t="str">
        <f t="shared" si="110"/>
        <v>-</v>
      </c>
      <c r="P316" s="447" t="str">
        <f t="shared" si="111"/>
        <v>-</v>
      </c>
      <c r="Q316" s="447" t="str">
        <f t="shared" si="112"/>
        <v>-</v>
      </c>
      <c r="R316" s="447" t="str">
        <f t="shared" si="113"/>
        <v>-</v>
      </c>
      <c r="S316" s="447" t="str">
        <f t="shared" si="114"/>
        <v>-</v>
      </c>
      <c r="T316" s="447" t="str">
        <f t="shared" si="115"/>
        <v>-</v>
      </c>
      <c r="U316" s="447" t="str">
        <f t="shared" si="116"/>
        <v>-</v>
      </c>
      <c r="V316" s="447" t="str">
        <f t="shared" si="117"/>
        <v>-</v>
      </c>
      <c r="W316" s="447">
        <f t="shared" si="118"/>
        <v>0</v>
      </c>
      <c r="X316" s="447">
        <f t="shared" si="119"/>
        <v>0.68</v>
      </c>
      <c r="Y316" s="447">
        <f t="shared" si="120"/>
        <v>0</v>
      </c>
      <c r="Z316" s="464">
        <f t="shared" si="121"/>
        <v>0.68</v>
      </c>
      <c r="AA316" s="472">
        <f>'приложение 1.1 '!H318</f>
        <v>1.224</v>
      </c>
      <c r="AB316" s="472" t="str">
        <f t="shared" si="122"/>
        <v>0</v>
      </c>
      <c r="AC316" s="472" t="str">
        <f t="shared" si="123"/>
        <v>0</v>
      </c>
      <c r="AD316" s="472" t="str">
        <f t="shared" si="124"/>
        <v>0</v>
      </c>
      <c r="AE316" s="472" t="str">
        <f t="shared" si="125"/>
        <v>0</v>
      </c>
      <c r="AF316" s="472" t="str">
        <f t="shared" si="126"/>
        <v>0</v>
      </c>
      <c r="AG316" s="472" t="str">
        <f t="shared" si="127"/>
        <v>0</v>
      </c>
      <c r="AH316" s="472" t="str">
        <f t="shared" si="128"/>
        <v>0</v>
      </c>
      <c r="AI316" s="472" t="str">
        <f t="shared" si="129"/>
        <v>0</v>
      </c>
      <c r="AJ316" s="472" t="str">
        <f t="shared" si="130"/>
        <v>-</v>
      </c>
      <c r="AK316" s="472" t="str">
        <f t="shared" si="131"/>
        <v>-</v>
      </c>
      <c r="AL316" s="472">
        <f>'приложение 1.1 '!X318</f>
        <v>0</v>
      </c>
      <c r="AM316" s="472">
        <f>'приложение 1.1 '!Y318</f>
        <v>0</v>
      </c>
      <c r="AN316" s="472">
        <f>'приложение 1.1 '!Z318</f>
        <v>0</v>
      </c>
      <c r="AO316" s="472">
        <f>'приложение 1.1 '!AA318</f>
        <v>1.224</v>
      </c>
      <c r="AP316" s="472"/>
      <c r="AQ316" s="472"/>
      <c r="AR316" s="472"/>
      <c r="AS316" s="472"/>
      <c r="AT316" s="472">
        <f>'приложение 1.1 '!W318</f>
        <v>0</v>
      </c>
      <c r="AU316" s="472">
        <f t="shared" si="132"/>
        <v>1.224</v>
      </c>
    </row>
    <row r="317" spans="1:47" s="53" customFormat="1" ht="31.5">
      <c r="A317" s="369" t="str">
        <f>'приложение 1.1 '!A319</f>
        <v>1.1.5.128</v>
      </c>
      <c r="B317" s="431" t="str">
        <f>'приложение 1.1 '!B319</f>
        <v>Реконструкция КЛ-0,4 кВ ТП-374 - ул. Просвещения, 45</v>
      </c>
      <c r="C317" s="447" t="str">
        <f>IF('приложение 1.1 '!G319=2018,'приложение 1.1 '!E319,"-")</f>
        <v>-</v>
      </c>
      <c r="D317" s="447" t="str">
        <f>IF('приложение 1.1 '!G319=2018,'приложение 1.1 '!D319,"-")</f>
        <v>-</v>
      </c>
      <c r="E317" s="447" t="str">
        <f>IF('приложение 1.1 '!G319=2019,'приложение 1.1 '!E319,"-")</f>
        <v>-</v>
      </c>
      <c r="F317" s="447" t="str">
        <f>IF('приложение 1.1 '!G319=2019,'приложение 1.1 '!D319,"-")</f>
        <v>-</v>
      </c>
      <c r="G317" s="447" t="str">
        <f>IF('приложение 1.1 '!G319=2020,'приложение 1.1 '!E319,"-")</f>
        <v>-</v>
      </c>
      <c r="H317" s="447" t="str">
        <f>IF('приложение 1.1 '!G319=2020,'приложение 1.1 '!D319,"-")</f>
        <v>-</v>
      </c>
      <c r="I317" s="447" t="str">
        <f>IF('приложение 1.1 '!G319=2021,'приложение 1.1 '!E319,"-")</f>
        <v>-</v>
      </c>
      <c r="J317" s="447" t="str">
        <f>IF('приложение 1.1 '!G319=2021,'приложение 1.1 '!D319,"-")</f>
        <v>-</v>
      </c>
      <c r="K317" s="447">
        <f>IF('приложение 1.1 '!G319=2022,'приложение 1.1 '!E319,"-")</f>
        <v>0</v>
      </c>
      <c r="L317" s="447">
        <f>IF('приложение 1.1 '!G319=2022,'приложение 1.1 '!D319,"-")</f>
        <v>0.26</v>
      </c>
      <c r="M317" s="447">
        <f t="shared" si="108"/>
        <v>0</v>
      </c>
      <c r="N317" s="447">
        <f t="shared" si="109"/>
        <v>0.26</v>
      </c>
      <c r="O317" s="447" t="str">
        <f t="shared" si="110"/>
        <v>-</v>
      </c>
      <c r="P317" s="447" t="str">
        <f t="shared" si="111"/>
        <v>-</v>
      </c>
      <c r="Q317" s="447" t="str">
        <f t="shared" si="112"/>
        <v>-</v>
      </c>
      <c r="R317" s="447" t="str">
        <f t="shared" si="113"/>
        <v>-</v>
      </c>
      <c r="S317" s="447" t="str">
        <f t="shared" si="114"/>
        <v>-</v>
      </c>
      <c r="T317" s="447" t="str">
        <f t="shared" si="115"/>
        <v>-</v>
      </c>
      <c r="U317" s="447" t="str">
        <f t="shared" si="116"/>
        <v>-</v>
      </c>
      <c r="V317" s="447" t="str">
        <f t="shared" si="117"/>
        <v>-</v>
      </c>
      <c r="W317" s="447">
        <f t="shared" si="118"/>
        <v>0</v>
      </c>
      <c r="X317" s="447">
        <f t="shared" si="119"/>
        <v>0.26</v>
      </c>
      <c r="Y317" s="447">
        <f t="shared" si="120"/>
        <v>0</v>
      </c>
      <c r="Z317" s="464">
        <f t="shared" si="121"/>
        <v>0.26</v>
      </c>
      <c r="AA317" s="472">
        <f>'приложение 1.1 '!H319</f>
        <v>0.46800000000000003</v>
      </c>
      <c r="AB317" s="472" t="str">
        <f t="shared" si="122"/>
        <v>0</v>
      </c>
      <c r="AC317" s="472" t="str">
        <f t="shared" si="123"/>
        <v>0</v>
      </c>
      <c r="AD317" s="472" t="str">
        <f t="shared" si="124"/>
        <v>0</v>
      </c>
      <c r="AE317" s="472" t="str">
        <f t="shared" si="125"/>
        <v>0</v>
      </c>
      <c r="AF317" s="472" t="str">
        <f t="shared" si="126"/>
        <v>0</v>
      </c>
      <c r="AG317" s="472" t="str">
        <f t="shared" si="127"/>
        <v>0</v>
      </c>
      <c r="AH317" s="472" t="str">
        <f t="shared" si="128"/>
        <v>0</v>
      </c>
      <c r="AI317" s="472" t="str">
        <f t="shared" si="129"/>
        <v>0</v>
      </c>
      <c r="AJ317" s="472" t="str">
        <f t="shared" si="130"/>
        <v>-</v>
      </c>
      <c r="AK317" s="472" t="str">
        <f t="shared" si="131"/>
        <v>-</v>
      </c>
      <c r="AL317" s="472">
        <f>'приложение 1.1 '!X319</f>
        <v>0</v>
      </c>
      <c r="AM317" s="472">
        <f>'приложение 1.1 '!Y319</f>
        <v>0</v>
      </c>
      <c r="AN317" s="472">
        <f>'приложение 1.1 '!Z319</f>
        <v>0</v>
      </c>
      <c r="AO317" s="472">
        <f>'приложение 1.1 '!AA319</f>
        <v>0.46800000000000003</v>
      </c>
      <c r="AP317" s="472"/>
      <c r="AQ317" s="472"/>
      <c r="AR317" s="472"/>
      <c r="AS317" s="472"/>
      <c r="AT317" s="472">
        <f>'приложение 1.1 '!W319</f>
        <v>0</v>
      </c>
      <c r="AU317" s="472">
        <f t="shared" si="132"/>
        <v>0.46800000000000003</v>
      </c>
    </row>
    <row r="318" spans="1:47" s="53" customFormat="1" ht="31.5">
      <c r="A318" s="369" t="str">
        <f>'приложение 1.1 '!A320</f>
        <v>1.1.5.129</v>
      </c>
      <c r="B318" s="431" t="str">
        <f>'приложение 1.1 '!B320</f>
        <v>Реконструкция КЛ-0,4 кВ ТП-375 - ул. Энгельса, 9</v>
      </c>
      <c r="C318" s="447" t="str">
        <f>IF('приложение 1.1 '!G320=2018,'приложение 1.1 '!E320,"-")</f>
        <v>-</v>
      </c>
      <c r="D318" s="447" t="str">
        <f>IF('приложение 1.1 '!G320=2018,'приложение 1.1 '!D320,"-")</f>
        <v>-</v>
      </c>
      <c r="E318" s="447" t="str">
        <f>IF('приложение 1.1 '!G320=2019,'приложение 1.1 '!E320,"-")</f>
        <v>-</v>
      </c>
      <c r="F318" s="447" t="str">
        <f>IF('приложение 1.1 '!G320=2019,'приложение 1.1 '!D320,"-")</f>
        <v>-</v>
      </c>
      <c r="G318" s="447" t="str">
        <f>IF('приложение 1.1 '!G320=2020,'приложение 1.1 '!E320,"-")</f>
        <v>-</v>
      </c>
      <c r="H318" s="447" t="str">
        <f>IF('приложение 1.1 '!G320=2020,'приложение 1.1 '!D320,"-")</f>
        <v>-</v>
      </c>
      <c r="I318" s="447" t="str">
        <f>IF('приложение 1.1 '!G320=2021,'приложение 1.1 '!E320,"-")</f>
        <v>-</v>
      </c>
      <c r="J318" s="447" t="str">
        <f>IF('приложение 1.1 '!G320=2021,'приложение 1.1 '!D320,"-")</f>
        <v>-</v>
      </c>
      <c r="K318" s="447">
        <f>IF('приложение 1.1 '!G320=2022,'приложение 1.1 '!E320,"-")</f>
        <v>0</v>
      </c>
      <c r="L318" s="447">
        <f>IF('приложение 1.1 '!G320=2022,'приложение 1.1 '!D320,"-")</f>
        <v>0.23</v>
      </c>
      <c r="M318" s="447">
        <f t="shared" si="108"/>
        <v>0</v>
      </c>
      <c r="N318" s="447">
        <f t="shared" si="109"/>
        <v>0.23</v>
      </c>
      <c r="O318" s="447" t="str">
        <f t="shared" si="110"/>
        <v>-</v>
      </c>
      <c r="P318" s="447" t="str">
        <f t="shared" si="111"/>
        <v>-</v>
      </c>
      <c r="Q318" s="447" t="str">
        <f t="shared" si="112"/>
        <v>-</v>
      </c>
      <c r="R318" s="447" t="str">
        <f t="shared" si="113"/>
        <v>-</v>
      </c>
      <c r="S318" s="447" t="str">
        <f t="shared" si="114"/>
        <v>-</v>
      </c>
      <c r="T318" s="447" t="str">
        <f t="shared" si="115"/>
        <v>-</v>
      </c>
      <c r="U318" s="447" t="str">
        <f t="shared" si="116"/>
        <v>-</v>
      </c>
      <c r="V318" s="447" t="str">
        <f t="shared" si="117"/>
        <v>-</v>
      </c>
      <c r="W318" s="447">
        <f t="shared" si="118"/>
        <v>0</v>
      </c>
      <c r="X318" s="447">
        <f t="shared" si="119"/>
        <v>0.23</v>
      </c>
      <c r="Y318" s="447">
        <f t="shared" si="120"/>
        <v>0</v>
      </c>
      <c r="Z318" s="464">
        <f t="shared" si="121"/>
        <v>0.23</v>
      </c>
      <c r="AA318" s="472">
        <f>'приложение 1.1 '!H320</f>
        <v>0.41399999999999998</v>
      </c>
      <c r="AB318" s="472" t="str">
        <f t="shared" si="122"/>
        <v>0</v>
      </c>
      <c r="AC318" s="472" t="str">
        <f t="shared" si="123"/>
        <v>0</v>
      </c>
      <c r="AD318" s="472" t="str">
        <f t="shared" si="124"/>
        <v>0</v>
      </c>
      <c r="AE318" s="472" t="str">
        <f t="shared" si="125"/>
        <v>0</v>
      </c>
      <c r="AF318" s="472" t="str">
        <f t="shared" si="126"/>
        <v>0</v>
      </c>
      <c r="AG318" s="472" t="str">
        <f t="shared" si="127"/>
        <v>0</v>
      </c>
      <c r="AH318" s="472" t="str">
        <f t="shared" si="128"/>
        <v>0</v>
      </c>
      <c r="AI318" s="472" t="str">
        <f t="shared" si="129"/>
        <v>0</v>
      </c>
      <c r="AJ318" s="472" t="str">
        <f t="shared" si="130"/>
        <v>-</v>
      </c>
      <c r="AK318" s="472" t="str">
        <f t="shared" si="131"/>
        <v>-</v>
      </c>
      <c r="AL318" s="472">
        <f>'приложение 1.1 '!X320</f>
        <v>0</v>
      </c>
      <c r="AM318" s="472">
        <f>'приложение 1.1 '!Y320</f>
        <v>0</v>
      </c>
      <c r="AN318" s="472">
        <f>'приложение 1.1 '!Z320</f>
        <v>0</v>
      </c>
      <c r="AO318" s="472">
        <f>'приложение 1.1 '!AA320</f>
        <v>0.41399999999999998</v>
      </c>
      <c r="AP318" s="472"/>
      <c r="AQ318" s="472"/>
      <c r="AR318" s="472"/>
      <c r="AS318" s="472"/>
      <c r="AT318" s="472">
        <f>'приложение 1.1 '!W320</f>
        <v>0</v>
      </c>
      <c r="AU318" s="472">
        <f t="shared" si="132"/>
        <v>0.41399999999999998</v>
      </c>
    </row>
    <row r="319" spans="1:47" s="53" customFormat="1" ht="31.5">
      <c r="A319" s="369" t="str">
        <f>'приложение 1.1 '!A321</f>
        <v>1.1.5.130</v>
      </c>
      <c r="B319" s="431" t="str">
        <f>'приложение 1.1 '!B321</f>
        <v>Реконструкция КЛ-0,4 кВ ТП-378 - ул. Энергетиков, 5</v>
      </c>
      <c r="C319" s="447" t="str">
        <f>IF('приложение 1.1 '!G321=2018,'приложение 1.1 '!E321,"-")</f>
        <v>-</v>
      </c>
      <c r="D319" s="447" t="str">
        <f>IF('приложение 1.1 '!G321=2018,'приложение 1.1 '!D321,"-")</f>
        <v>-</v>
      </c>
      <c r="E319" s="447" t="str">
        <f>IF('приложение 1.1 '!G321=2019,'приложение 1.1 '!E321,"-")</f>
        <v>-</v>
      </c>
      <c r="F319" s="447" t="str">
        <f>IF('приложение 1.1 '!G321=2019,'приложение 1.1 '!D321,"-")</f>
        <v>-</v>
      </c>
      <c r="G319" s="447" t="str">
        <f>IF('приложение 1.1 '!G321=2020,'приложение 1.1 '!E321,"-")</f>
        <v>-</v>
      </c>
      <c r="H319" s="447" t="str">
        <f>IF('приложение 1.1 '!G321=2020,'приложение 1.1 '!D321,"-")</f>
        <v>-</v>
      </c>
      <c r="I319" s="447" t="str">
        <f>IF('приложение 1.1 '!G321=2021,'приложение 1.1 '!E321,"-")</f>
        <v>-</v>
      </c>
      <c r="J319" s="447" t="str">
        <f>IF('приложение 1.1 '!G321=2021,'приложение 1.1 '!D321,"-")</f>
        <v>-</v>
      </c>
      <c r="K319" s="447">
        <f>IF('приложение 1.1 '!G321=2022,'приложение 1.1 '!E321,"-")</f>
        <v>0</v>
      </c>
      <c r="L319" s="447">
        <f>IF('приложение 1.1 '!G321=2022,'приложение 1.1 '!D321,"-")</f>
        <v>0.23</v>
      </c>
      <c r="M319" s="447">
        <f t="shared" si="108"/>
        <v>0</v>
      </c>
      <c r="N319" s="447">
        <f t="shared" si="109"/>
        <v>0.23</v>
      </c>
      <c r="O319" s="447" t="str">
        <f t="shared" si="110"/>
        <v>-</v>
      </c>
      <c r="P319" s="447" t="str">
        <f t="shared" si="111"/>
        <v>-</v>
      </c>
      <c r="Q319" s="447" t="str">
        <f t="shared" si="112"/>
        <v>-</v>
      </c>
      <c r="R319" s="447" t="str">
        <f t="shared" si="113"/>
        <v>-</v>
      </c>
      <c r="S319" s="447" t="str">
        <f t="shared" si="114"/>
        <v>-</v>
      </c>
      <c r="T319" s="447" t="str">
        <f t="shared" si="115"/>
        <v>-</v>
      </c>
      <c r="U319" s="447" t="str">
        <f t="shared" si="116"/>
        <v>-</v>
      </c>
      <c r="V319" s="447" t="str">
        <f t="shared" si="117"/>
        <v>-</v>
      </c>
      <c r="W319" s="447">
        <f t="shared" si="118"/>
        <v>0</v>
      </c>
      <c r="X319" s="447">
        <f t="shared" si="119"/>
        <v>0.23</v>
      </c>
      <c r="Y319" s="447">
        <f t="shared" si="120"/>
        <v>0</v>
      </c>
      <c r="Z319" s="464">
        <f t="shared" si="121"/>
        <v>0.23</v>
      </c>
      <c r="AA319" s="472">
        <f>'приложение 1.1 '!H321</f>
        <v>0.41399999999999998</v>
      </c>
      <c r="AB319" s="472" t="str">
        <f t="shared" si="122"/>
        <v>0</v>
      </c>
      <c r="AC319" s="472" t="str">
        <f t="shared" si="123"/>
        <v>0</v>
      </c>
      <c r="AD319" s="472" t="str">
        <f t="shared" si="124"/>
        <v>0</v>
      </c>
      <c r="AE319" s="472" t="str">
        <f t="shared" si="125"/>
        <v>0</v>
      </c>
      <c r="AF319" s="472" t="str">
        <f t="shared" si="126"/>
        <v>0</v>
      </c>
      <c r="AG319" s="472" t="str">
        <f t="shared" si="127"/>
        <v>0</v>
      </c>
      <c r="AH319" s="472" t="str">
        <f t="shared" si="128"/>
        <v>0</v>
      </c>
      <c r="AI319" s="472" t="str">
        <f t="shared" si="129"/>
        <v>0</v>
      </c>
      <c r="AJ319" s="472" t="str">
        <f t="shared" si="130"/>
        <v>-</v>
      </c>
      <c r="AK319" s="472" t="str">
        <f t="shared" si="131"/>
        <v>-</v>
      </c>
      <c r="AL319" s="472">
        <f>'приложение 1.1 '!X321</f>
        <v>0</v>
      </c>
      <c r="AM319" s="472">
        <f>'приложение 1.1 '!Y321</f>
        <v>0</v>
      </c>
      <c r="AN319" s="472">
        <f>'приложение 1.1 '!Z321</f>
        <v>0</v>
      </c>
      <c r="AO319" s="472">
        <f>'приложение 1.1 '!AA321</f>
        <v>0.41399999999999998</v>
      </c>
      <c r="AP319" s="472"/>
      <c r="AQ319" s="472"/>
      <c r="AR319" s="472"/>
      <c r="AS319" s="472"/>
      <c r="AT319" s="472">
        <f>'приложение 1.1 '!W321</f>
        <v>0</v>
      </c>
      <c r="AU319" s="472">
        <f t="shared" si="132"/>
        <v>0.41399999999999998</v>
      </c>
    </row>
    <row r="320" spans="1:47" s="53" customFormat="1" ht="31.5">
      <c r="A320" s="369" t="str">
        <f>'приложение 1.1 '!A322</f>
        <v>1.1.5.131</v>
      </c>
      <c r="B320" s="431" t="str">
        <f>'приложение 1.1 '!B322</f>
        <v>Реконструкция КЛ-0,4 кВ ТП-382 - ул. Энергетиков, 29;29А;29В</v>
      </c>
      <c r="C320" s="447" t="str">
        <f>IF('приложение 1.1 '!G322=2018,'приложение 1.1 '!E322,"-")</f>
        <v>-</v>
      </c>
      <c r="D320" s="447" t="str">
        <f>IF('приложение 1.1 '!G322=2018,'приложение 1.1 '!D322,"-")</f>
        <v>-</v>
      </c>
      <c r="E320" s="447" t="str">
        <f>IF('приложение 1.1 '!G322=2019,'приложение 1.1 '!E322,"-")</f>
        <v>-</v>
      </c>
      <c r="F320" s="447" t="str">
        <f>IF('приложение 1.1 '!G322=2019,'приложение 1.1 '!D322,"-")</f>
        <v>-</v>
      </c>
      <c r="G320" s="447" t="str">
        <f>IF('приложение 1.1 '!G322=2020,'приложение 1.1 '!E322,"-")</f>
        <v>-</v>
      </c>
      <c r="H320" s="447" t="str">
        <f>IF('приложение 1.1 '!G322=2020,'приложение 1.1 '!D322,"-")</f>
        <v>-</v>
      </c>
      <c r="I320" s="447" t="str">
        <f>IF('приложение 1.1 '!G322=2021,'приложение 1.1 '!E322,"-")</f>
        <v>-</v>
      </c>
      <c r="J320" s="447" t="str">
        <f>IF('приложение 1.1 '!G322=2021,'приложение 1.1 '!D322,"-")</f>
        <v>-</v>
      </c>
      <c r="K320" s="447">
        <f>IF('приложение 1.1 '!G322=2022,'приложение 1.1 '!E322,"-")</f>
        <v>0</v>
      </c>
      <c r="L320" s="447">
        <f>IF('приложение 1.1 '!G322=2022,'приложение 1.1 '!D322,"-")</f>
        <v>0.4899</v>
      </c>
      <c r="M320" s="447">
        <f t="shared" si="108"/>
        <v>0</v>
      </c>
      <c r="N320" s="447">
        <f t="shared" si="109"/>
        <v>0.4899</v>
      </c>
      <c r="O320" s="447" t="str">
        <f t="shared" si="110"/>
        <v>-</v>
      </c>
      <c r="P320" s="447" t="str">
        <f t="shared" si="111"/>
        <v>-</v>
      </c>
      <c r="Q320" s="447" t="str">
        <f t="shared" si="112"/>
        <v>-</v>
      </c>
      <c r="R320" s="447" t="str">
        <f t="shared" si="113"/>
        <v>-</v>
      </c>
      <c r="S320" s="447" t="str">
        <f t="shared" si="114"/>
        <v>-</v>
      </c>
      <c r="T320" s="447" t="str">
        <f t="shared" si="115"/>
        <v>-</v>
      </c>
      <c r="U320" s="447" t="str">
        <f t="shared" si="116"/>
        <v>-</v>
      </c>
      <c r="V320" s="447" t="str">
        <f t="shared" si="117"/>
        <v>-</v>
      </c>
      <c r="W320" s="447">
        <f t="shared" si="118"/>
        <v>0</v>
      </c>
      <c r="X320" s="447">
        <f t="shared" si="119"/>
        <v>0.4899</v>
      </c>
      <c r="Y320" s="447">
        <f t="shared" si="120"/>
        <v>0</v>
      </c>
      <c r="Z320" s="464">
        <f t="shared" si="121"/>
        <v>0.4899</v>
      </c>
      <c r="AA320" s="472">
        <f>'приложение 1.1 '!H322</f>
        <v>0.88182000000000016</v>
      </c>
      <c r="AB320" s="472" t="str">
        <f t="shared" si="122"/>
        <v>0</v>
      </c>
      <c r="AC320" s="472" t="str">
        <f t="shared" si="123"/>
        <v>0</v>
      </c>
      <c r="AD320" s="472" t="str">
        <f t="shared" si="124"/>
        <v>0</v>
      </c>
      <c r="AE320" s="472" t="str">
        <f t="shared" si="125"/>
        <v>0</v>
      </c>
      <c r="AF320" s="472" t="str">
        <f t="shared" si="126"/>
        <v>0</v>
      </c>
      <c r="AG320" s="472" t="str">
        <f t="shared" si="127"/>
        <v>0</v>
      </c>
      <c r="AH320" s="472" t="str">
        <f t="shared" si="128"/>
        <v>0</v>
      </c>
      <c r="AI320" s="472" t="str">
        <f t="shared" si="129"/>
        <v>0</v>
      </c>
      <c r="AJ320" s="472" t="str">
        <f t="shared" si="130"/>
        <v>-</v>
      </c>
      <c r="AK320" s="472" t="str">
        <f t="shared" si="131"/>
        <v>-</v>
      </c>
      <c r="AL320" s="472">
        <f>'приложение 1.1 '!X322</f>
        <v>0</v>
      </c>
      <c r="AM320" s="472">
        <f>'приложение 1.1 '!Y322</f>
        <v>0</v>
      </c>
      <c r="AN320" s="472">
        <f>'приложение 1.1 '!Z322</f>
        <v>0</v>
      </c>
      <c r="AO320" s="472">
        <f>'приложение 1.1 '!AA322</f>
        <v>0.88182000000000016</v>
      </c>
      <c r="AP320" s="472"/>
      <c r="AQ320" s="472"/>
      <c r="AR320" s="472"/>
      <c r="AS320" s="472"/>
      <c r="AT320" s="472">
        <f>'приложение 1.1 '!W322</f>
        <v>0</v>
      </c>
      <c r="AU320" s="472">
        <f t="shared" si="132"/>
        <v>0.88182000000000016</v>
      </c>
    </row>
    <row r="321" spans="1:47" s="53" customFormat="1" ht="31.5">
      <c r="A321" s="369" t="str">
        <f>'приложение 1.1 '!A323</f>
        <v>1.1.5.132</v>
      </c>
      <c r="B321" s="431" t="str">
        <f>'приложение 1.1 '!B323</f>
        <v>Реконструкция КЛ-0,4 кВ ТП-389 - ул. 30 лет Победы, 28</v>
      </c>
      <c r="C321" s="447" t="str">
        <f>IF('приложение 1.1 '!G323=2018,'приложение 1.1 '!E323,"-")</f>
        <v>-</v>
      </c>
      <c r="D321" s="447" t="str">
        <f>IF('приложение 1.1 '!G323=2018,'приложение 1.1 '!D323,"-")</f>
        <v>-</v>
      </c>
      <c r="E321" s="447" t="str">
        <f>IF('приложение 1.1 '!G323=2019,'приложение 1.1 '!E323,"-")</f>
        <v>-</v>
      </c>
      <c r="F321" s="447" t="str">
        <f>IF('приложение 1.1 '!G323=2019,'приложение 1.1 '!D323,"-")</f>
        <v>-</v>
      </c>
      <c r="G321" s="447" t="str">
        <f>IF('приложение 1.1 '!G323=2020,'приложение 1.1 '!E323,"-")</f>
        <v>-</v>
      </c>
      <c r="H321" s="447" t="str">
        <f>IF('приложение 1.1 '!G323=2020,'приложение 1.1 '!D323,"-")</f>
        <v>-</v>
      </c>
      <c r="I321" s="447" t="str">
        <f>IF('приложение 1.1 '!G323=2021,'приложение 1.1 '!E323,"-")</f>
        <v>-</v>
      </c>
      <c r="J321" s="447" t="str">
        <f>IF('приложение 1.1 '!G323=2021,'приложение 1.1 '!D323,"-")</f>
        <v>-</v>
      </c>
      <c r="K321" s="447">
        <f>IF('приложение 1.1 '!G323=2022,'приложение 1.1 '!E323,"-")</f>
        <v>0</v>
      </c>
      <c r="L321" s="447">
        <f>IF('приложение 1.1 '!G323=2022,'приложение 1.1 '!D323,"-")</f>
        <v>0.36</v>
      </c>
      <c r="M321" s="447">
        <f t="shared" si="108"/>
        <v>0</v>
      </c>
      <c r="N321" s="447">
        <f t="shared" si="109"/>
        <v>0.36</v>
      </c>
      <c r="O321" s="447" t="str">
        <f t="shared" si="110"/>
        <v>-</v>
      </c>
      <c r="P321" s="447" t="str">
        <f t="shared" si="111"/>
        <v>-</v>
      </c>
      <c r="Q321" s="447" t="str">
        <f t="shared" si="112"/>
        <v>-</v>
      </c>
      <c r="R321" s="447" t="str">
        <f t="shared" si="113"/>
        <v>-</v>
      </c>
      <c r="S321" s="447" t="str">
        <f t="shared" si="114"/>
        <v>-</v>
      </c>
      <c r="T321" s="447" t="str">
        <f t="shared" si="115"/>
        <v>-</v>
      </c>
      <c r="U321" s="447" t="str">
        <f t="shared" si="116"/>
        <v>-</v>
      </c>
      <c r="V321" s="447" t="str">
        <f t="shared" si="117"/>
        <v>-</v>
      </c>
      <c r="W321" s="447">
        <f t="shared" si="118"/>
        <v>0</v>
      </c>
      <c r="X321" s="447">
        <f t="shared" si="119"/>
        <v>0.36</v>
      </c>
      <c r="Y321" s="447">
        <f t="shared" si="120"/>
        <v>0</v>
      </c>
      <c r="Z321" s="464">
        <f t="shared" si="121"/>
        <v>0.36</v>
      </c>
      <c r="AA321" s="472">
        <f>'приложение 1.1 '!H323</f>
        <v>0.64800000000000002</v>
      </c>
      <c r="AB321" s="472" t="str">
        <f t="shared" si="122"/>
        <v>0</v>
      </c>
      <c r="AC321" s="472" t="str">
        <f t="shared" si="123"/>
        <v>0</v>
      </c>
      <c r="AD321" s="472" t="str">
        <f t="shared" si="124"/>
        <v>0</v>
      </c>
      <c r="AE321" s="472" t="str">
        <f t="shared" si="125"/>
        <v>0</v>
      </c>
      <c r="AF321" s="472" t="str">
        <f t="shared" si="126"/>
        <v>0</v>
      </c>
      <c r="AG321" s="472" t="str">
        <f t="shared" si="127"/>
        <v>0</v>
      </c>
      <c r="AH321" s="472" t="str">
        <f t="shared" si="128"/>
        <v>0</v>
      </c>
      <c r="AI321" s="472" t="str">
        <f t="shared" si="129"/>
        <v>0</v>
      </c>
      <c r="AJ321" s="472" t="str">
        <f t="shared" si="130"/>
        <v>-</v>
      </c>
      <c r="AK321" s="472" t="str">
        <f t="shared" si="131"/>
        <v>-</v>
      </c>
      <c r="AL321" s="472">
        <f>'приложение 1.1 '!X323</f>
        <v>0</v>
      </c>
      <c r="AM321" s="472">
        <f>'приложение 1.1 '!Y323</f>
        <v>0</v>
      </c>
      <c r="AN321" s="472">
        <f>'приложение 1.1 '!Z323</f>
        <v>0</v>
      </c>
      <c r="AO321" s="472">
        <f>'приложение 1.1 '!AA323</f>
        <v>0.64800000000000002</v>
      </c>
      <c r="AP321" s="472"/>
      <c r="AQ321" s="472"/>
      <c r="AR321" s="472"/>
      <c r="AS321" s="472"/>
      <c r="AT321" s="472">
        <f>'приложение 1.1 '!W323</f>
        <v>0</v>
      </c>
      <c r="AU321" s="472">
        <f t="shared" si="132"/>
        <v>0.64800000000000002</v>
      </c>
    </row>
    <row r="322" spans="1:47" s="53" customFormat="1" ht="31.5">
      <c r="A322" s="369" t="str">
        <f>'приложение 1.1 '!A324</f>
        <v>1.1.5.133</v>
      </c>
      <c r="B322" s="431" t="str">
        <f>'приложение 1.1 '!B324</f>
        <v>Реконструкция КЛ-0,4 кВ ТП-391 - пр-д. Дружбы, 6</v>
      </c>
      <c r="C322" s="447" t="str">
        <f>IF('приложение 1.1 '!G324=2018,'приложение 1.1 '!E324,"-")</f>
        <v>-</v>
      </c>
      <c r="D322" s="447" t="str">
        <f>IF('приложение 1.1 '!G324=2018,'приложение 1.1 '!D324,"-")</f>
        <v>-</v>
      </c>
      <c r="E322" s="447" t="str">
        <f>IF('приложение 1.1 '!G324=2019,'приложение 1.1 '!E324,"-")</f>
        <v>-</v>
      </c>
      <c r="F322" s="447" t="str">
        <f>IF('приложение 1.1 '!G324=2019,'приложение 1.1 '!D324,"-")</f>
        <v>-</v>
      </c>
      <c r="G322" s="447" t="str">
        <f>IF('приложение 1.1 '!G324=2020,'приложение 1.1 '!E324,"-")</f>
        <v>-</v>
      </c>
      <c r="H322" s="447" t="str">
        <f>IF('приложение 1.1 '!G324=2020,'приложение 1.1 '!D324,"-")</f>
        <v>-</v>
      </c>
      <c r="I322" s="447" t="str">
        <f>IF('приложение 1.1 '!G324=2021,'приложение 1.1 '!E324,"-")</f>
        <v>-</v>
      </c>
      <c r="J322" s="447" t="str">
        <f>IF('приложение 1.1 '!G324=2021,'приложение 1.1 '!D324,"-")</f>
        <v>-</v>
      </c>
      <c r="K322" s="447">
        <f>IF('приложение 1.1 '!G324=2022,'приложение 1.1 '!E324,"-")</f>
        <v>0</v>
      </c>
      <c r="L322" s="447">
        <f>IF('приложение 1.1 '!G324=2022,'приложение 1.1 '!D324,"-")</f>
        <v>0.16800000000000001</v>
      </c>
      <c r="M322" s="447">
        <f t="shared" si="108"/>
        <v>0</v>
      </c>
      <c r="N322" s="447">
        <f t="shared" si="109"/>
        <v>0.16800000000000001</v>
      </c>
      <c r="O322" s="447" t="str">
        <f t="shared" si="110"/>
        <v>-</v>
      </c>
      <c r="P322" s="447" t="str">
        <f t="shared" si="111"/>
        <v>-</v>
      </c>
      <c r="Q322" s="447" t="str">
        <f t="shared" si="112"/>
        <v>-</v>
      </c>
      <c r="R322" s="447" t="str">
        <f t="shared" si="113"/>
        <v>-</v>
      </c>
      <c r="S322" s="447" t="str">
        <f t="shared" si="114"/>
        <v>-</v>
      </c>
      <c r="T322" s="447" t="str">
        <f t="shared" si="115"/>
        <v>-</v>
      </c>
      <c r="U322" s="447" t="str">
        <f t="shared" si="116"/>
        <v>-</v>
      </c>
      <c r="V322" s="447" t="str">
        <f t="shared" si="117"/>
        <v>-</v>
      </c>
      <c r="W322" s="447">
        <f t="shared" si="118"/>
        <v>0</v>
      </c>
      <c r="X322" s="447">
        <f t="shared" si="119"/>
        <v>0.16800000000000001</v>
      </c>
      <c r="Y322" s="447">
        <f t="shared" si="120"/>
        <v>0</v>
      </c>
      <c r="Z322" s="464">
        <f t="shared" si="121"/>
        <v>0.16800000000000001</v>
      </c>
      <c r="AA322" s="472">
        <f>'приложение 1.1 '!H324</f>
        <v>0.3024</v>
      </c>
      <c r="AB322" s="472" t="str">
        <f t="shared" si="122"/>
        <v>0</v>
      </c>
      <c r="AC322" s="472" t="str">
        <f t="shared" si="123"/>
        <v>0</v>
      </c>
      <c r="AD322" s="472" t="str">
        <f t="shared" si="124"/>
        <v>0</v>
      </c>
      <c r="AE322" s="472" t="str">
        <f t="shared" si="125"/>
        <v>0</v>
      </c>
      <c r="AF322" s="472" t="str">
        <f t="shared" si="126"/>
        <v>0</v>
      </c>
      <c r="AG322" s="472" t="str">
        <f t="shared" si="127"/>
        <v>0</v>
      </c>
      <c r="AH322" s="472" t="str">
        <f t="shared" si="128"/>
        <v>0</v>
      </c>
      <c r="AI322" s="472" t="str">
        <f t="shared" si="129"/>
        <v>0</v>
      </c>
      <c r="AJ322" s="472" t="str">
        <f t="shared" si="130"/>
        <v>-</v>
      </c>
      <c r="AK322" s="472" t="str">
        <f t="shared" si="131"/>
        <v>-</v>
      </c>
      <c r="AL322" s="472">
        <f>'приложение 1.1 '!X324</f>
        <v>0</v>
      </c>
      <c r="AM322" s="472">
        <f>'приложение 1.1 '!Y324</f>
        <v>0</v>
      </c>
      <c r="AN322" s="472">
        <f>'приложение 1.1 '!Z324</f>
        <v>0</v>
      </c>
      <c r="AO322" s="472">
        <f>'приложение 1.1 '!AA324</f>
        <v>0.3024</v>
      </c>
      <c r="AP322" s="472"/>
      <c r="AQ322" s="472"/>
      <c r="AR322" s="472"/>
      <c r="AS322" s="472"/>
      <c r="AT322" s="472">
        <f>'приложение 1.1 '!W324</f>
        <v>0</v>
      </c>
      <c r="AU322" s="472">
        <f t="shared" si="132"/>
        <v>0.3024</v>
      </c>
    </row>
    <row r="323" spans="1:47" s="53" customFormat="1" ht="31.5">
      <c r="A323" s="369" t="str">
        <f>'приложение 1.1 '!A325</f>
        <v>1.1.5.134</v>
      </c>
      <c r="B323" s="431" t="str">
        <f>'приложение 1.1 '!B325</f>
        <v>Реконструкция КЛ-0,4 кВ ТП-392 - ул. 30 лет Победы, 5</v>
      </c>
      <c r="C323" s="447" t="str">
        <f>IF('приложение 1.1 '!G325=2018,'приложение 1.1 '!E325,"-")</f>
        <v>-</v>
      </c>
      <c r="D323" s="447" t="str">
        <f>IF('приложение 1.1 '!G325=2018,'приложение 1.1 '!D325,"-")</f>
        <v>-</v>
      </c>
      <c r="E323" s="447" t="str">
        <f>IF('приложение 1.1 '!G325=2019,'приложение 1.1 '!E325,"-")</f>
        <v>-</v>
      </c>
      <c r="F323" s="447" t="str">
        <f>IF('приложение 1.1 '!G325=2019,'приложение 1.1 '!D325,"-")</f>
        <v>-</v>
      </c>
      <c r="G323" s="447" t="str">
        <f>IF('приложение 1.1 '!G325=2020,'приложение 1.1 '!E325,"-")</f>
        <v>-</v>
      </c>
      <c r="H323" s="447" t="str">
        <f>IF('приложение 1.1 '!G325=2020,'приложение 1.1 '!D325,"-")</f>
        <v>-</v>
      </c>
      <c r="I323" s="447">
        <f>IF('приложение 1.1 '!G325=2021,'приложение 1.1 '!E325,"-")</f>
        <v>0</v>
      </c>
      <c r="J323" s="447">
        <f>IF('приложение 1.1 '!G325=2021,'приложение 1.1 '!D325,"-")</f>
        <v>0.26</v>
      </c>
      <c r="K323" s="447" t="str">
        <f>IF('приложение 1.1 '!G325=2022,'приложение 1.1 '!E325,"-")</f>
        <v>-</v>
      </c>
      <c r="L323" s="447" t="str">
        <f>IF('приложение 1.1 '!G325=2022,'приложение 1.1 '!D325,"-")</f>
        <v>-</v>
      </c>
      <c r="M323" s="447">
        <f t="shared" si="108"/>
        <v>0</v>
      </c>
      <c r="N323" s="447">
        <f t="shared" si="109"/>
        <v>0.26</v>
      </c>
      <c r="O323" s="447" t="str">
        <f t="shared" si="110"/>
        <v>-</v>
      </c>
      <c r="P323" s="447" t="str">
        <f t="shared" si="111"/>
        <v>-</v>
      </c>
      <c r="Q323" s="447" t="str">
        <f t="shared" si="112"/>
        <v>-</v>
      </c>
      <c r="R323" s="447" t="str">
        <f t="shared" si="113"/>
        <v>-</v>
      </c>
      <c r="S323" s="447" t="str">
        <f t="shared" si="114"/>
        <v>-</v>
      </c>
      <c r="T323" s="447" t="str">
        <f t="shared" si="115"/>
        <v>-</v>
      </c>
      <c r="U323" s="447">
        <f t="shared" si="116"/>
        <v>0</v>
      </c>
      <c r="V323" s="447">
        <f t="shared" si="117"/>
        <v>0.26</v>
      </c>
      <c r="W323" s="447" t="str">
        <f t="shared" si="118"/>
        <v>-</v>
      </c>
      <c r="X323" s="447" t="str">
        <f t="shared" si="119"/>
        <v>-</v>
      </c>
      <c r="Y323" s="447">
        <f t="shared" si="120"/>
        <v>0</v>
      </c>
      <c r="Z323" s="464">
        <f t="shared" si="121"/>
        <v>0.26</v>
      </c>
      <c r="AA323" s="472">
        <f>'приложение 1.1 '!H325</f>
        <v>0.46800000000000003</v>
      </c>
      <c r="AB323" s="472" t="str">
        <f t="shared" si="122"/>
        <v>0</v>
      </c>
      <c r="AC323" s="472" t="str">
        <f t="shared" si="123"/>
        <v>0</v>
      </c>
      <c r="AD323" s="472" t="str">
        <f t="shared" si="124"/>
        <v>0</v>
      </c>
      <c r="AE323" s="472" t="str">
        <f t="shared" si="125"/>
        <v>0</v>
      </c>
      <c r="AF323" s="472" t="str">
        <f t="shared" si="126"/>
        <v>0</v>
      </c>
      <c r="AG323" s="472" t="str">
        <f t="shared" si="127"/>
        <v>0</v>
      </c>
      <c r="AH323" s="472" t="str">
        <f t="shared" si="128"/>
        <v>0</v>
      </c>
      <c r="AI323" s="472" t="str">
        <f t="shared" si="129"/>
        <v>0</v>
      </c>
      <c r="AJ323" s="472" t="str">
        <f t="shared" si="130"/>
        <v>-</v>
      </c>
      <c r="AK323" s="472" t="str">
        <f t="shared" si="131"/>
        <v>-</v>
      </c>
      <c r="AL323" s="472">
        <f>'приложение 1.1 '!X325</f>
        <v>0</v>
      </c>
      <c r="AM323" s="472">
        <f>'приложение 1.1 '!Y325</f>
        <v>0</v>
      </c>
      <c r="AN323" s="472">
        <f>'приложение 1.1 '!Z325</f>
        <v>0.46800000000000003</v>
      </c>
      <c r="AO323" s="472">
        <f>'приложение 1.1 '!AA325</f>
        <v>0</v>
      </c>
      <c r="AP323" s="472"/>
      <c r="AQ323" s="472"/>
      <c r="AR323" s="472"/>
      <c r="AS323" s="472"/>
      <c r="AT323" s="472">
        <f>'приложение 1.1 '!W325</f>
        <v>0</v>
      </c>
      <c r="AU323" s="472">
        <f t="shared" si="132"/>
        <v>0.46800000000000003</v>
      </c>
    </row>
    <row r="324" spans="1:47" s="53" customFormat="1" ht="31.5">
      <c r="A324" s="369" t="str">
        <f>'приложение 1.1 '!A326</f>
        <v>1.1.5.135</v>
      </c>
      <c r="B324" s="431" t="str">
        <f>'приложение 1.1 '!B326</f>
        <v>Реконструкция КЛ-0,4 кВ ТП-392 - ул. Северная, 70</v>
      </c>
      <c r="C324" s="447" t="str">
        <f>IF('приложение 1.1 '!G326=2018,'приложение 1.1 '!E326,"-")</f>
        <v>-</v>
      </c>
      <c r="D324" s="447" t="str">
        <f>IF('приложение 1.1 '!G326=2018,'приложение 1.1 '!D326,"-")</f>
        <v>-</v>
      </c>
      <c r="E324" s="447" t="str">
        <f>IF('приложение 1.1 '!G326=2019,'приложение 1.1 '!E326,"-")</f>
        <v>-</v>
      </c>
      <c r="F324" s="447" t="str">
        <f>IF('приложение 1.1 '!G326=2019,'приложение 1.1 '!D326,"-")</f>
        <v>-</v>
      </c>
      <c r="G324" s="447" t="str">
        <f>IF('приложение 1.1 '!G326=2020,'приложение 1.1 '!E326,"-")</f>
        <v>-</v>
      </c>
      <c r="H324" s="447" t="str">
        <f>IF('приложение 1.1 '!G326=2020,'приложение 1.1 '!D326,"-")</f>
        <v>-</v>
      </c>
      <c r="I324" s="447">
        <f>IF('приложение 1.1 '!G326=2021,'приложение 1.1 '!E326,"-")</f>
        <v>0</v>
      </c>
      <c r="J324" s="447">
        <f>IF('приложение 1.1 '!G326=2021,'приложение 1.1 '!D326,"-")</f>
        <v>0.16800000000000001</v>
      </c>
      <c r="K324" s="447" t="str">
        <f>IF('приложение 1.1 '!G326=2022,'приложение 1.1 '!E326,"-")</f>
        <v>-</v>
      </c>
      <c r="L324" s="447" t="str">
        <f>IF('приложение 1.1 '!G326=2022,'приложение 1.1 '!D326,"-")</f>
        <v>-</v>
      </c>
      <c r="M324" s="447">
        <f t="shared" si="108"/>
        <v>0</v>
      </c>
      <c r="N324" s="447">
        <f t="shared" si="109"/>
        <v>0.16800000000000001</v>
      </c>
      <c r="O324" s="447" t="str">
        <f t="shared" si="110"/>
        <v>-</v>
      </c>
      <c r="P324" s="447" t="str">
        <f t="shared" si="111"/>
        <v>-</v>
      </c>
      <c r="Q324" s="447" t="str">
        <f t="shared" si="112"/>
        <v>-</v>
      </c>
      <c r="R324" s="447" t="str">
        <f t="shared" si="113"/>
        <v>-</v>
      </c>
      <c r="S324" s="447" t="str">
        <f t="shared" si="114"/>
        <v>-</v>
      </c>
      <c r="T324" s="447" t="str">
        <f t="shared" si="115"/>
        <v>-</v>
      </c>
      <c r="U324" s="447">
        <f t="shared" si="116"/>
        <v>0</v>
      </c>
      <c r="V324" s="447">
        <f t="shared" si="117"/>
        <v>0.16800000000000001</v>
      </c>
      <c r="W324" s="447" t="str">
        <f t="shared" si="118"/>
        <v>-</v>
      </c>
      <c r="X324" s="447" t="str">
        <f t="shared" si="119"/>
        <v>-</v>
      </c>
      <c r="Y324" s="447">
        <f t="shared" si="120"/>
        <v>0</v>
      </c>
      <c r="Z324" s="464">
        <f t="shared" si="121"/>
        <v>0.16800000000000001</v>
      </c>
      <c r="AA324" s="472">
        <f>'приложение 1.1 '!H326</f>
        <v>0.3024</v>
      </c>
      <c r="AB324" s="472" t="str">
        <f t="shared" si="122"/>
        <v>0</v>
      </c>
      <c r="AC324" s="472" t="str">
        <f t="shared" si="123"/>
        <v>0</v>
      </c>
      <c r="AD324" s="472" t="str">
        <f t="shared" si="124"/>
        <v>0</v>
      </c>
      <c r="AE324" s="472" t="str">
        <f t="shared" si="125"/>
        <v>0</v>
      </c>
      <c r="AF324" s="472" t="str">
        <f t="shared" si="126"/>
        <v>0</v>
      </c>
      <c r="AG324" s="472" t="str">
        <f t="shared" si="127"/>
        <v>0</v>
      </c>
      <c r="AH324" s="472" t="str">
        <f t="shared" si="128"/>
        <v>0</v>
      </c>
      <c r="AI324" s="472" t="str">
        <f t="shared" si="129"/>
        <v>0</v>
      </c>
      <c r="AJ324" s="472" t="str">
        <f t="shared" si="130"/>
        <v>-</v>
      </c>
      <c r="AK324" s="472" t="str">
        <f t="shared" si="131"/>
        <v>-</v>
      </c>
      <c r="AL324" s="472">
        <f>'приложение 1.1 '!X326</f>
        <v>0</v>
      </c>
      <c r="AM324" s="472">
        <f>'приложение 1.1 '!Y326</f>
        <v>0</v>
      </c>
      <c r="AN324" s="472">
        <f>'приложение 1.1 '!Z326</f>
        <v>0.3024</v>
      </c>
      <c r="AO324" s="472">
        <f>'приложение 1.1 '!AA326</f>
        <v>0</v>
      </c>
      <c r="AP324" s="472"/>
      <c r="AQ324" s="472"/>
      <c r="AR324" s="472"/>
      <c r="AS324" s="472"/>
      <c r="AT324" s="472">
        <f>'приложение 1.1 '!W326</f>
        <v>0</v>
      </c>
      <c r="AU324" s="472">
        <f t="shared" si="132"/>
        <v>0.3024</v>
      </c>
    </row>
    <row r="325" spans="1:47" s="53" customFormat="1" ht="31.5">
      <c r="A325" s="369" t="str">
        <f>'приложение 1.1 '!A327</f>
        <v>1.1.5.136</v>
      </c>
      <c r="B325" s="431" t="str">
        <f>'приложение 1.1 '!B327</f>
        <v>Реконструкция КЛ-0,4 кВ ТП-393 - ул. 50 лет ВЛКСМ, 11А</v>
      </c>
      <c r="C325" s="447" t="str">
        <f>IF('приложение 1.1 '!G327=2018,'приложение 1.1 '!E327,"-")</f>
        <v>-</v>
      </c>
      <c r="D325" s="447" t="str">
        <f>IF('приложение 1.1 '!G327=2018,'приложение 1.1 '!D327,"-")</f>
        <v>-</v>
      </c>
      <c r="E325" s="447" t="str">
        <f>IF('приложение 1.1 '!G327=2019,'приложение 1.1 '!E327,"-")</f>
        <v>-</v>
      </c>
      <c r="F325" s="447" t="str">
        <f>IF('приложение 1.1 '!G327=2019,'приложение 1.1 '!D327,"-")</f>
        <v>-</v>
      </c>
      <c r="G325" s="447" t="str">
        <f>IF('приложение 1.1 '!G327=2020,'приложение 1.1 '!E327,"-")</f>
        <v>-</v>
      </c>
      <c r="H325" s="447" t="str">
        <f>IF('приложение 1.1 '!G327=2020,'приложение 1.1 '!D327,"-")</f>
        <v>-</v>
      </c>
      <c r="I325" s="447">
        <f>IF('приложение 1.1 '!G327=2021,'приложение 1.1 '!E327,"-")</f>
        <v>0</v>
      </c>
      <c r="J325" s="447">
        <f>IF('приложение 1.1 '!G327=2021,'приложение 1.1 '!D327,"-")</f>
        <v>0.51600000000000001</v>
      </c>
      <c r="K325" s="447" t="str">
        <f>IF('приложение 1.1 '!G327=2022,'приложение 1.1 '!E327,"-")</f>
        <v>-</v>
      </c>
      <c r="L325" s="447" t="str">
        <f>IF('приложение 1.1 '!G327=2022,'приложение 1.1 '!D327,"-")</f>
        <v>-</v>
      </c>
      <c r="M325" s="447">
        <f t="shared" si="108"/>
        <v>0</v>
      </c>
      <c r="N325" s="447">
        <f t="shared" si="109"/>
        <v>0.51600000000000001</v>
      </c>
      <c r="O325" s="447" t="str">
        <f t="shared" si="110"/>
        <v>-</v>
      </c>
      <c r="P325" s="447" t="str">
        <f t="shared" si="111"/>
        <v>-</v>
      </c>
      <c r="Q325" s="447" t="str">
        <f t="shared" si="112"/>
        <v>-</v>
      </c>
      <c r="R325" s="447" t="str">
        <f t="shared" si="113"/>
        <v>-</v>
      </c>
      <c r="S325" s="447" t="str">
        <f t="shared" si="114"/>
        <v>-</v>
      </c>
      <c r="T325" s="447" t="str">
        <f t="shared" si="115"/>
        <v>-</v>
      </c>
      <c r="U325" s="447">
        <f t="shared" si="116"/>
        <v>0</v>
      </c>
      <c r="V325" s="447">
        <f t="shared" si="117"/>
        <v>0.51600000000000001</v>
      </c>
      <c r="W325" s="447" t="str">
        <f t="shared" si="118"/>
        <v>-</v>
      </c>
      <c r="X325" s="447" t="str">
        <f t="shared" si="119"/>
        <v>-</v>
      </c>
      <c r="Y325" s="447">
        <f t="shared" si="120"/>
        <v>0</v>
      </c>
      <c r="Z325" s="464">
        <f t="shared" si="121"/>
        <v>0.51600000000000001</v>
      </c>
      <c r="AA325" s="472">
        <f>'приложение 1.1 '!H327</f>
        <v>0.92879999999999996</v>
      </c>
      <c r="AB325" s="472" t="str">
        <f t="shared" si="122"/>
        <v>0</v>
      </c>
      <c r="AC325" s="472" t="str">
        <f t="shared" si="123"/>
        <v>0</v>
      </c>
      <c r="AD325" s="472" t="str">
        <f t="shared" si="124"/>
        <v>0</v>
      </c>
      <c r="AE325" s="472" t="str">
        <f t="shared" si="125"/>
        <v>0</v>
      </c>
      <c r="AF325" s="472" t="str">
        <f t="shared" si="126"/>
        <v>0</v>
      </c>
      <c r="AG325" s="472" t="str">
        <f t="shared" si="127"/>
        <v>0</v>
      </c>
      <c r="AH325" s="472" t="str">
        <f t="shared" si="128"/>
        <v>0</v>
      </c>
      <c r="AI325" s="472" t="str">
        <f t="shared" si="129"/>
        <v>0</v>
      </c>
      <c r="AJ325" s="472" t="str">
        <f t="shared" si="130"/>
        <v>-</v>
      </c>
      <c r="AK325" s="472" t="str">
        <f t="shared" si="131"/>
        <v>-</v>
      </c>
      <c r="AL325" s="472">
        <f>'приложение 1.1 '!X327</f>
        <v>0</v>
      </c>
      <c r="AM325" s="472">
        <f>'приложение 1.1 '!Y327</f>
        <v>0</v>
      </c>
      <c r="AN325" s="472">
        <f>'приложение 1.1 '!Z327</f>
        <v>0.92879999999999996</v>
      </c>
      <c r="AO325" s="472">
        <f>'приложение 1.1 '!AA327</f>
        <v>0</v>
      </c>
      <c r="AP325" s="472"/>
      <c r="AQ325" s="472"/>
      <c r="AR325" s="472"/>
      <c r="AS325" s="472"/>
      <c r="AT325" s="472">
        <f>'приложение 1.1 '!W327</f>
        <v>0</v>
      </c>
      <c r="AU325" s="472">
        <f t="shared" si="132"/>
        <v>0.92879999999999996</v>
      </c>
    </row>
    <row r="326" spans="1:47" s="53" customFormat="1" ht="31.5">
      <c r="A326" s="369" t="str">
        <f>'приложение 1.1 '!A328</f>
        <v>1.1.5.137</v>
      </c>
      <c r="B326" s="431" t="str">
        <f>'приложение 1.1 '!B328</f>
        <v>Реконструкция КЛ-0,4 кВ ТП-395 - пр-д. Дружбы, 13</v>
      </c>
      <c r="C326" s="447" t="str">
        <f>IF('приложение 1.1 '!G328=2018,'приложение 1.1 '!E328,"-")</f>
        <v>-</v>
      </c>
      <c r="D326" s="447" t="str">
        <f>IF('приложение 1.1 '!G328=2018,'приложение 1.1 '!D328,"-")</f>
        <v>-</v>
      </c>
      <c r="E326" s="447" t="str">
        <f>IF('приложение 1.1 '!G328=2019,'приложение 1.1 '!E328,"-")</f>
        <v>-</v>
      </c>
      <c r="F326" s="447" t="str">
        <f>IF('приложение 1.1 '!G328=2019,'приложение 1.1 '!D328,"-")</f>
        <v>-</v>
      </c>
      <c r="G326" s="447" t="str">
        <f>IF('приложение 1.1 '!G328=2020,'приложение 1.1 '!E328,"-")</f>
        <v>-</v>
      </c>
      <c r="H326" s="447" t="str">
        <f>IF('приложение 1.1 '!G328=2020,'приложение 1.1 '!D328,"-")</f>
        <v>-</v>
      </c>
      <c r="I326" s="447">
        <f>IF('приложение 1.1 '!G328=2021,'приложение 1.1 '!E328,"-")</f>
        <v>0</v>
      </c>
      <c r="J326" s="447">
        <f>IF('приложение 1.1 '!G328=2021,'приложение 1.1 '!D328,"-")</f>
        <v>0.23599999999999999</v>
      </c>
      <c r="K326" s="447" t="str">
        <f>IF('приложение 1.1 '!G328=2022,'приложение 1.1 '!E328,"-")</f>
        <v>-</v>
      </c>
      <c r="L326" s="447" t="str">
        <f>IF('приложение 1.1 '!G328=2022,'приложение 1.1 '!D328,"-")</f>
        <v>-</v>
      </c>
      <c r="M326" s="447">
        <f t="shared" si="108"/>
        <v>0</v>
      </c>
      <c r="N326" s="447">
        <f t="shared" si="109"/>
        <v>0.23599999999999999</v>
      </c>
      <c r="O326" s="447" t="str">
        <f t="shared" si="110"/>
        <v>-</v>
      </c>
      <c r="P326" s="447" t="str">
        <f t="shared" si="111"/>
        <v>-</v>
      </c>
      <c r="Q326" s="447" t="str">
        <f t="shared" si="112"/>
        <v>-</v>
      </c>
      <c r="R326" s="447" t="str">
        <f t="shared" si="113"/>
        <v>-</v>
      </c>
      <c r="S326" s="447" t="str">
        <f t="shared" si="114"/>
        <v>-</v>
      </c>
      <c r="T326" s="447" t="str">
        <f t="shared" si="115"/>
        <v>-</v>
      </c>
      <c r="U326" s="447">
        <f t="shared" si="116"/>
        <v>0</v>
      </c>
      <c r="V326" s="447">
        <f t="shared" si="117"/>
        <v>0.23599999999999999</v>
      </c>
      <c r="W326" s="447" t="str">
        <f t="shared" si="118"/>
        <v>-</v>
      </c>
      <c r="X326" s="447" t="str">
        <f t="shared" si="119"/>
        <v>-</v>
      </c>
      <c r="Y326" s="447">
        <f t="shared" si="120"/>
        <v>0</v>
      </c>
      <c r="Z326" s="464">
        <f t="shared" si="121"/>
        <v>0.23599999999999999</v>
      </c>
      <c r="AA326" s="472">
        <f>'приложение 1.1 '!H328</f>
        <v>0.42480000000000001</v>
      </c>
      <c r="AB326" s="472" t="str">
        <f t="shared" si="122"/>
        <v>0</v>
      </c>
      <c r="AC326" s="472" t="str">
        <f t="shared" si="123"/>
        <v>0</v>
      </c>
      <c r="AD326" s="472" t="str">
        <f t="shared" si="124"/>
        <v>0</v>
      </c>
      <c r="AE326" s="472" t="str">
        <f t="shared" si="125"/>
        <v>0</v>
      </c>
      <c r="AF326" s="472" t="str">
        <f t="shared" si="126"/>
        <v>0</v>
      </c>
      <c r="AG326" s="472" t="str">
        <f t="shared" si="127"/>
        <v>0</v>
      </c>
      <c r="AH326" s="472" t="str">
        <f t="shared" si="128"/>
        <v>0</v>
      </c>
      <c r="AI326" s="472" t="str">
        <f t="shared" si="129"/>
        <v>0</v>
      </c>
      <c r="AJ326" s="472" t="str">
        <f t="shared" si="130"/>
        <v>-</v>
      </c>
      <c r="AK326" s="472" t="str">
        <f t="shared" si="131"/>
        <v>-</v>
      </c>
      <c r="AL326" s="472">
        <f>'приложение 1.1 '!X328</f>
        <v>0</v>
      </c>
      <c r="AM326" s="472">
        <f>'приложение 1.1 '!Y328</f>
        <v>0</v>
      </c>
      <c r="AN326" s="472">
        <f>'приложение 1.1 '!Z328</f>
        <v>0.42480000000000001</v>
      </c>
      <c r="AO326" s="472">
        <f>'приложение 1.1 '!AA328</f>
        <v>0</v>
      </c>
      <c r="AP326" s="472"/>
      <c r="AQ326" s="472"/>
      <c r="AR326" s="472"/>
      <c r="AS326" s="472"/>
      <c r="AT326" s="472">
        <f>'приложение 1.1 '!W328</f>
        <v>0</v>
      </c>
      <c r="AU326" s="472">
        <f t="shared" si="132"/>
        <v>0.42480000000000001</v>
      </c>
    </row>
    <row r="327" spans="1:47" s="53" customFormat="1" ht="31.5">
      <c r="A327" s="369" t="str">
        <f>'приложение 1.1 '!A329</f>
        <v>1.1.5.138</v>
      </c>
      <c r="B327" s="431" t="str">
        <f>'приложение 1.1 '!B329</f>
        <v>Реконструкция КЛ-0,4 кВ ТП-395 - пр-д. Дружбы, 15</v>
      </c>
      <c r="C327" s="447" t="str">
        <f>IF('приложение 1.1 '!G329=2018,'приложение 1.1 '!E329,"-")</f>
        <v>-</v>
      </c>
      <c r="D327" s="447" t="str">
        <f>IF('приложение 1.1 '!G329=2018,'приложение 1.1 '!D329,"-")</f>
        <v>-</v>
      </c>
      <c r="E327" s="447" t="str">
        <f>IF('приложение 1.1 '!G329=2019,'приложение 1.1 '!E329,"-")</f>
        <v>-</v>
      </c>
      <c r="F327" s="447" t="str">
        <f>IF('приложение 1.1 '!G329=2019,'приложение 1.1 '!D329,"-")</f>
        <v>-</v>
      </c>
      <c r="G327" s="447" t="str">
        <f>IF('приложение 1.1 '!G329=2020,'приложение 1.1 '!E329,"-")</f>
        <v>-</v>
      </c>
      <c r="H327" s="447" t="str">
        <f>IF('приложение 1.1 '!G329=2020,'приложение 1.1 '!D329,"-")</f>
        <v>-</v>
      </c>
      <c r="I327" s="447">
        <f>IF('приложение 1.1 '!G329=2021,'приложение 1.1 '!E329,"-")</f>
        <v>0</v>
      </c>
      <c r="J327" s="447">
        <f>IF('приложение 1.1 '!G329=2021,'приложение 1.1 '!D329,"-")</f>
        <v>0.3</v>
      </c>
      <c r="K327" s="447" t="str">
        <f>IF('приложение 1.1 '!G329=2022,'приложение 1.1 '!E329,"-")</f>
        <v>-</v>
      </c>
      <c r="L327" s="447" t="str">
        <f>IF('приложение 1.1 '!G329=2022,'приложение 1.1 '!D329,"-")</f>
        <v>-</v>
      </c>
      <c r="M327" s="447">
        <f t="shared" si="108"/>
        <v>0</v>
      </c>
      <c r="N327" s="447">
        <f t="shared" si="109"/>
        <v>0.3</v>
      </c>
      <c r="O327" s="447" t="str">
        <f t="shared" si="110"/>
        <v>-</v>
      </c>
      <c r="P327" s="447" t="str">
        <f t="shared" si="111"/>
        <v>-</v>
      </c>
      <c r="Q327" s="447" t="str">
        <f t="shared" si="112"/>
        <v>-</v>
      </c>
      <c r="R327" s="447" t="str">
        <f t="shared" si="113"/>
        <v>-</v>
      </c>
      <c r="S327" s="447" t="str">
        <f t="shared" si="114"/>
        <v>-</v>
      </c>
      <c r="T327" s="447" t="str">
        <f t="shared" si="115"/>
        <v>-</v>
      </c>
      <c r="U327" s="447">
        <f t="shared" si="116"/>
        <v>0</v>
      </c>
      <c r="V327" s="447">
        <f t="shared" si="117"/>
        <v>0.3</v>
      </c>
      <c r="W327" s="447" t="str">
        <f t="shared" si="118"/>
        <v>-</v>
      </c>
      <c r="X327" s="447" t="str">
        <f t="shared" si="119"/>
        <v>-</v>
      </c>
      <c r="Y327" s="447">
        <f t="shared" si="120"/>
        <v>0</v>
      </c>
      <c r="Z327" s="464">
        <f t="shared" si="121"/>
        <v>0.3</v>
      </c>
      <c r="AA327" s="472">
        <f>'приложение 1.1 '!H329</f>
        <v>0.54</v>
      </c>
      <c r="AB327" s="472" t="str">
        <f t="shared" si="122"/>
        <v>0</v>
      </c>
      <c r="AC327" s="472" t="str">
        <f t="shared" si="123"/>
        <v>0</v>
      </c>
      <c r="AD327" s="472" t="str">
        <f t="shared" si="124"/>
        <v>0</v>
      </c>
      <c r="AE327" s="472" t="str">
        <f t="shared" si="125"/>
        <v>0</v>
      </c>
      <c r="AF327" s="472" t="str">
        <f t="shared" si="126"/>
        <v>0</v>
      </c>
      <c r="AG327" s="472" t="str">
        <f t="shared" si="127"/>
        <v>0</v>
      </c>
      <c r="AH327" s="472" t="str">
        <f t="shared" si="128"/>
        <v>0</v>
      </c>
      <c r="AI327" s="472" t="str">
        <f t="shared" si="129"/>
        <v>0</v>
      </c>
      <c r="AJ327" s="472" t="str">
        <f t="shared" si="130"/>
        <v>-</v>
      </c>
      <c r="AK327" s="472" t="str">
        <f t="shared" si="131"/>
        <v>-</v>
      </c>
      <c r="AL327" s="472">
        <f>'приложение 1.1 '!X329</f>
        <v>0</v>
      </c>
      <c r="AM327" s="472">
        <f>'приложение 1.1 '!Y329</f>
        <v>0</v>
      </c>
      <c r="AN327" s="472">
        <f>'приложение 1.1 '!Z329</f>
        <v>0.54</v>
      </c>
      <c r="AO327" s="472">
        <f>'приложение 1.1 '!AA329</f>
        <v>0</v>
      </c>
      <c r="AP327" s="472"/>
      <c r="AQ327" s="472"/>
      <c r="AR327" s="472"/>
      <c r="AS327" s="472"/>
      <c r="AT327" s="472">
        <f>'приложение 1.1 '!W329</f>
        <v>0</v>
      </c>
      <c r="AU327" s="472">
        <f t="shared" si="132"/>
        <v>0.54</v>
      </c>
    </row>
    <row r="328" spans="1:47" s="53" customFormat="1" ht="31.5">
      <c r="A328" s="369" t="str">
        <f>'приложение 1.1 '!A330</f>
        <v>1.1.5.139</v>
      </c>
      <c r="B328" s="431" t="str">
        <f>'приложение 1.1 '!B330</f>
        <v>Реконструкция КЛ-0,4 кВ ТП-448 - пр-д. Первопроходцев, 10</v>
      </c>
      <c r="C328" s="447" t="str">
        <f>IF('приложение 1.1 '!G330=2018,'приложение 1.1 '!E330,"-")</f>
        <v>-</v>
      </c>
      <c r="D328" s="447" t="str">
        <f>IF('приложение 1.1 '!G330=2018,'приложение 1.1 '!D330,"-")</f>
        <v>-</v>
      </c>
      <c r="E328" s="447" t="str">
        <f>IF('приложение 1.1 '!G330=2019,'приложение 1.1 '!E330,"-")</f>
        <v>-</v>
      </c>
      <c r="F328" s="447" t="str">
        <f>IF('приложение 1.1 '!G330=2019,'приложение 1.1 '!D330,"-")</f>
        <v>-</v>
      </c>
      <c r="G328" s="447" t="str">
        <f>IF('приложение 1.1 '!G330=2020,'приложение 1.1 '!E330,"-")</f>
        <v>-</v>
      </c>
      <c r="H328" s="447" t="str">
        <f>IF('приложение 1.1 '!G330=2020,'приложение 1.1 '!D330,"-")</f>
        <v>-</v>
      </c>
      <c r="I328" s="447">
        <f>IF('приложение 1.1 '!G330=2021,'приложение 1.1 '!E330,"-")</f>
        <v>0</v>
      </c>
      <c r="J328" s="447">
        <f>IF('приложение 1.1 '!G330=2021,'приложение 1.1 '!D330,"-")</f>
        <v>1.98</v>
      </c>
      <c r="K328" s="447" t="str">
        <f>IF('приложение 1.1 '!G330=2022,'приложение 1.1 '!E330,"-")</f>
        <v>-</v>
      </c>
      <c r="L328" s="447" t="str">
        <f>IF('приложение 1.1 '!G330=2022,'приложение 1.1 '!D330,"-")</f>
        <v>-</v>
      </c>
      <c r="M328" s="447">
        <f t="shared" si="108"/>
        <v>0</v>
      </c>
      <c r="N328" s="447">
        <f t="shared" si="109"/>
        <v>1.98</v>
      </c>
      <c r="O328" s="447" t="str">
        <f t="shared" si="110"/>
        <v>-</v>
      </c>
      <c r="P328" s="447" t="str">
        <f t="shared" si="111"/>
        <v>-</v>
      </c>
      <c r="Q328" s="447" t="str">
        <f t="shared" si="112"/>
        <v>-</v>
      </c>
      <c r="R328" s="447" t="str">
        <f t="shared" si="113"/>
        <v>-</v>
      </c>
      <c r="S328" s="447" t="str">
        <f t="shared" si="114"/>
        <v>-</v>
      </c>
      <c r="T328" s="447" t="str">
        <f t="shared" si="115"/>
        <v>-</v>
      </c>
      <c r="U328" s="447">
        <f t="shared" si="116"/>
        <v>0</v>
      </c>
      <c r="V328" s="447">
        <f t="shared" si="117"/>
        <v>1.98</v>
      </c>
      <c r="W328" s="447" t="str">
        <f t="shared" si="118"/>
        <v>-</v>
      </c>
      <c r="X328" s="447" t="str">
        <f t="shared" si="119"/>
        <v>-</v>
      </c>
      <c r="Y328" s="447">
        <f t="shared" si="120"/>
        <v>0</v>
      </c>
      <c r="Z328" s="464">
        <f t="shared" si="121"/>
        <v>1.98</v>
      </c>
      <c r="AA328" s="472">
        <f>'приложение 1.1 '!H330</f>
        <v>3.5640000000000001</v>
      </c>
      <c r="AB328" s="472" t="str">
        <f t="shared" si="122"/>
        <v>0</v>
      </c>
      <c r="AC328" s="472" t="str">
        <f t="shared" si="123"/>
        <v>0</v>
      </c>
      <c r="AD328" s="472" t="str">
        <f t="shared" si="124"/>
        <v>0</v>
      </c>
      <c r="AE328" s="472" t="str">
        <f t="shared" si="125"/>
        <v>0</v>
      </c>
      <c r="AF328" s="472" t="str">
        <f t="shared" si="126"/>
        <v>0</v>
      </c>
      <c r="AG328" s="472" t="str">
        <f t="shared" si="127"/>
        <v>0</v>
      </c>
      <c r="AH328" s="472" t="str">
        <f t="shared" si="128"/>
        <v>0</v>
      </c>
      <c r="AI328" s="472" t="str">
        <f t="shared" si="129"/>
        <v>0</v>
      </c>
      <c r="AJ328" s="472" t="str">
        <f t="shared" si="130"/>
        <v>-</v>
      </c>
      <c r="AK328" s="472" t="str">
        <f t="shared" si="131"/>
        <v>-</v>
      </c>
      <c r="AL328" s="472">
        <f>'приложение 1.1 '!X330</f>
        <v>0</v>
      </c>
      <c r="AM328" s="472">
        <f>'приложение 1.1 '!Y330</f>
        <v>0</v>
      </c>
      <c r="AN328" s="472">
        <f>'приложение 1.1 '!Z330</f>
        <v>3.5640000000000001</v>
      </c>
      <c r="AO328" s="472">
        <f>'приложение 1.1 '!AA330</f>
        <v>0</v>
      </c>
      <c r="AP328" s="472"/>
      <c r="AQ328" s="472"/>
      <c r="AR328" s="472"/>
      <c r="AS328" s="472"/>
      <c r="AT328" s="472">
        <f>'приложение 1.1 '!W330</f>
        <v>0</v>
      </c>
      <c r="AU328" s="472">
        <f t="shared" si="132"/>
        <v>3.5640000000000001</v>
      </c>
    </row>
    <row r="329" spans="1:47" s="53" customFormat="1" ht="31.5">
      <c r="A329" s="369" t="str">
        <f>'приложение 1.1 '!A331</f>
        <v>1.1.5.140</v>
      </c>
      <c r="B329" s="431" t="str">
        <f>'приложение 1.1 '!B331</f>
        <v>Реконструкция КЛ-0,4 кВ ТП-502 - ул. Грибоедова, 5</v>
      </c>
      <c r="C329" s="447" t="str">
        <f>IF('приложение 1.1 '!G331=2018,'приложение 1.1 '!E331,"-")</f>
        <v>-</v>
      </c>
      <c r="D329" s="447" t="str">
        <f>IF('приложение 1.1 '!G331=2018,'приложение 1.1 '!D331,"-")</f>
        <v>-</v>
      </c>
      <c r="E329" s="447" t="str">
        <f>IF('приложение 1.1 '!G331=2019,'приложение 1.1 '!E331,"-")</f>
        <v>-</v>
      </c>
      <c r="F329" s="447" t="str">
        <f>IF('приложение 1.1 '!G331=2019,'приложение 1.1 '!D331,"-")</f>
        <v>-</v>
      </c>
      <c r="G329" s="447" t="str">
        <f>IF('приложение 1.1 '!G331=2020,'приложение 1.1 '!E331,"-")</f>
        <v>-</v>
      </c>
      <c r="H329" s="447" t="str">
        <f>IF('приложение 1.1 '!G331=2020,'приложение 1.1 '!D331,"-")</f>
        <v>-</v>
      </c>
      <c r="I329" s="447">
        <f>IF('приложение 1.1 '!G331=2021,'приложение 1.1 '!E331,"-")</f>
        <v>0</v>
      </c>
      <c r="J329" s="447">
        <f>IF('приложение 1.1 '!G331=2021,'приложение 1.1 '!D331,"-")</f>
        <v>0.24</v>
      </c>
      <c r="K329" s="447" t="str">
        <f>IF('приложение 1.1 '!G331=2022,'приложение 1.1 '!E331,"-")</f>
        <v>-</v>
      </c>
      <c r="L329" s="447" t="str">
        <f>IF('приложение 1.1 '!G331=2022,'приложение 1.1 '!D331,"-")</f>
        <v>-</v>
      </c>
      <c r="M329" s="447">
        <f t="shared" si="108"/>
        <v>0</v>
      </c>
      <c r="N329" s="447">
        <f t="shared" si="109"/>
        <v>0.24</v>
      </c>
      <c r="O329" s="447" t="str">
        <f t="shared" si="110"/>
        <v>-</v>
      </c>
      <c r="P329" s="447" t="str">
        <f t="shared" si="111"/>
        <v>-</v>
      </c>
      <c r="Q329" s="447" t="str">
        <f t="shared" si="112"/>
        <v>-</v>
      </c>
      <c r="R329" s="447" t="str">
        <f t="shared" si="113"/>
        <v>-</v>
      </c>
      <c r="S329" s="447" t="str">
        <f t="shared" si="114"/>
        <v>-</v>
      </c>
      <c r="T329" s="447" t="str">
        <f t="shared" si="115"/>
        <v>-</v>
      </c>
      <c r="U329" s="447">
        <f t="shared" si="116"/>
        <v>0</v>
      </c>
      <c r="V329" s="447">
        <f t="shared" si="117"/>
        <v>0.24</v>
      </c>
      <c r="W329" s="447" t="str">
        <f t="shared" si="118"/>
        <v>-</v>
      </c>
      <c r="X329" s="447" t="str">
        <f t="shared" si="119"/>
        <v>-</v>
      </c>
      <c r="Y329" s="447">
        <f t="shared" si="120"/>
        <v>0</v>
      </c>
      <c r="Z329" s="464">
        <f t="shared" si="121"/>
        <v>0.24</v>
      </c>
      <c r="AA329" s="472">
        <f>'приложение 1.1 '!H331</f>
        <v>0.432</v>
      </c>
      <c r="AB329" s="472" t="str">
        <f t="shared" si="122"/>
        <v>0</v>
      </c>
      <c r="AC329" s="472" t="str">
        <f t="shared" si="123"/>
        <v>0</v>
      </c>
      <c r="AD329" s="472" t="str">
        <f t="shared" si="124"/>
        <v>0</v>
      </c>
      <c r="AE329" s="472" t="str">
        <f t="shared" si="125"/>
        <v>0</v>
      </c>
      <c r="AF329" s="472" t="str">
        <f t="shared" si="126"/>
        <v>0</v>
      </c>
      <c r="AG329" s="472" t="str">
        <f t="shared" si="127"/>
        <v>0</v>
      </c>
      <c r="AH329" s="472" t="str">
        <f t="shared" si="128"/>
        <v>0</v>
      </c>
      <c r="AI329" s="472" t="str">
        <f t="shared" si="129"/>
        <v>0</v>
      </c>
      <c r="AJ329" s="472" t="str">
        <f t="shared" si="130"/>
        <v>-</v>
      </c>
      <c r="AK329" s="472" t="str">
        <f t="shared" si="131"/>
        <v>-</v>
      </c>
      <c r="AL329" s="472">
        <f>'приложение 1.1 '!X331</f>
        <v>0</v>
      </c>
      <c r="AM329" s="472">
        <f>'приложение 1.1 '!Y331</f>
        <v>0</v>
      </c>
      <c r="AN329" s="472">
        <f>'приложение 1.1 '!Z331</f>
        <v>0.432</v>
      </c>
      <c r="AO329" s="472">
        <f>'приложение 1.1 '!AA331</f>
        <v>0</v>
      </c>
      <c r="AP329" s="472"/>
      <c r="AQ329" s="472"/>
      <c r="AR329" s="472"/>
      <c r="AS329" s="472"/>
      <c r="AT329" s="472">
        <f>'приложение 1.1 '!W331</f>
        <v>0</v>
      </c>
      <c r="AU329" s="472">
        <f t="shared" si="132"/>
        <v>0.432</v>
      </c>
    </row>
    <row r="330" spans="1:47" s="53" customFormat="1" ht="31.5">
      <c r="A330" s="369" t="str">
        <f>'приложение 1.1 '!A332</f>
        <v>1.1.5.141</v>
      </c>
      <c r="B330" s="431" t="str">
        <f>'приложение 1.1 '!B332</f>
        <v>Реконструкция КЛ-0,4 кВ ТП-502 - ул. Грибоедова, 9</v>
      </c>
      <c r="C330" s="447" t="str">
        <f>IF('приложение 1.1 '!G332=2018,'приложение 1.1 '!E332,"-")</f>
        <v>-</v>
      </c>
      <c r="D330" s="447" t="str">
        <f>IF('приложение 1.1 '!G332=2018,'приложение 1.1 '!D332,"-")</f>
        <v>-</v>
      </c>
      <c r="E330" s="447" t="str">
        <f>IF('приложение 1.1 '!G332=2019,'приложение 1.1 '!E332,"-")</f>
        <v>-</v>
      </c>
      <c r="F330" s="447" t="str">
        <f>IF('приложение 1.1 '!G332=2019,'приложение 1.1 '!D332,"-")</f>
        <v>-</v>
      </c>
      <c r="G330" s="447" t="str">
        <f>IF('приложение 1.1 '!G332=2020,'приложение 1.1 '!E332,"-")</f>
        <v>-</v>
      </c>
      <c r="H330" s="447" t="str">
        <f>IF('приложение 1.1 '!G332=2020,'приложение 1.1 '!D332,"-")</f>
        <v>-</v>
      </c>
      <c r="I330" s="447">
        <f>IF('приложение 1.1 '!G332=2021,'приложение 1.1 '!E332,"-")</f>
        <v>0</v>
      </c>
      <c r="J330" s="447">
        <f>IF('приложение 1.1 '!G332=2021,'приложение 1.1 '!D332,"-")</f>
        <v>0.16</v>
      </c>
      <c r="K330" s="447" t="str">
        <f>IF('приложение 1.1 '!G332=2022,'приложение 1.1 '!E332,"-")</f>
        <v>-</v>
      </c>
      <c r="L330" s="447" t="str">
        <f>IF('приложение 1.1 '!G332=2022,'приложение 1.1 '!D332,"-")</f>
        <v>-</v>
      </c>
      <c r="M330" s="447">
        <f t="shared" si="108"/>
        <v>0</v>
      </c>
      <c r="N330" s="447">
        <f t="shared" si="109"/>
        <v>0.16</v>
      </c>
      <c r="O330" s="447" t="str">
        <f t="shared" si="110"/>
        <v>-</v>
      </c>
      <c r="P330" s="447" t="str">
        <f t="shared" si="111"/>
        <v>-</v>
      </c>
      <c r="Q330" s="447" t="str">
        <f t="shared" si="112"/>
        <v>-</v>
      </c>
      <c r="R330" s="447" t="str">
        <f t="shared" si="113"/>
        <v>-</v>
      </c>
      <c r="S330" s="447" t="str">
        <f t="shared" si="114"/>
        <v>-</v>
      </c>
      <c r="T330" s="447" t="str">
        <f t="shared" si="115"/>
        <v>-</v>
      </c>
      <c r="U330" s="447">
        <f t="shared" si="116"/>
        <v>0</v>
      </c>
      <c r="V330" s="447">
        <f t="shared" si="117"/>
        <v>0.16</v>
      </c>
      <c r="W330" s="447" t="str">
        <f t="shared" si="118"/>
        <v>-</v>
      </c>
      <c r="X330" s="447" t="str">
        <f t="shared" si="119"/>
        <v>-</v>
      </c>
      <c r="Y330" s="447">
        <f t="shared" si="120"/>
        <v>0</v>
      </c>
      <c r="Z330" s="464">
        <f t="shared" si="121"/>
        <v>0.16</v>
      </c>
      <c r="AA330" s="472">
        <f>'приложение 1.1 '!H332</f>
        <v>0.28799999999999998</v>
      </c>
      <c r="AB330" s="472" t="str">
        <f t="shared" si="122"/>
        <v>0</v>
      </c>
      <c r="AC330" s="472" t="str">
        <f t="shared" si="123"/>
        <v>0</v>
      </c>
      <c r="AD330" s="472" t="str">
        <f t="shared" si="124"/>
        <v>0</v>
      </c>
      <c r="AE330" s="472" t="str">
        <f t="shared" si="125"/>
        <v>0</v>
      </c>
      <c r="AF330" s="472" t="str">
        <f t="shared" si="126"/>
        <v>0</v>
      </c>
      <c r="AG330" s="472" t="str">
        <f t="shared" si="127"/>
        <v>0</v>
      </c>
      <c r="AH330" s="472" t="str">
        <f t="shared" si="128"/>
        <v>0</v>
      </c>
      <c r="AI330" s="472" t="str">
        <f t="shared" si="129"/>
        <v>0</v>
      </c>
      <c r="AJ330" s="472" t="str">
        <f t="shared" si="130"/>
        <v>-</v>
      </c>
      <c r="AK330" s="472" t="str">
        <f t="shared" si="131"/>
        <v>-</v>
      </c>
      <c r="AL330" s="472">
        <f>'приложение 1.1 '!X332</f>
        <v>0</v>
      </c>
      <c r="AM330" s="472">
        <f>'приложение 1.1 '!Y332</f>
        <v>0</v>
      </c>
      <c r="AN330" s="472">
        <f>'приложение 1.1 '!Z332</f>
        <v>0.28799999999999998</v>
      </c>
      <c r="AO330" s="472">
        <f>'приложение 1.1 '!AA332</f>
        <v>0</v>
      </c>
      <c r="AP330" s="472"/>
      <c r="AQ330" s="472"/>
      <c r="AR330" s="472"/>
      <c r="AS330" s="472"/>
      <c r="AT330" s="472">
        <f>'приложение 1.1 '!W332</f>
        <v>0</v>
      </c>
      <c r="AU330" s="472">
        <f t="shared" si="132"/>
        <v>0.28799999999999998</v>
      </c>
    </row>
    <row r="331" spans="1:47" s="53" customFormat="1" ht="31.5">
      <c r="A331" s="369" t="str">
        <f>'приложение 1.1 '!A333</f>
        <v>1.1.5.142</v>
      </c>
      <c r="B331" s="431" t="str">
        <f>'приложение 1.1 '!B333</f>
        <v>Реконструкция КЛ-0,4 кВ ТП-504 - ул. Грибоедова, 11</v>
      </c>
      <c r="C331" s="447" t="str">
        <f>IF('приложение 1.1 '!G333=2018,'приложение 1.1 '!E333,"-")</f>
        <v>-</v>
      </c>
      <c r="D331" s="447" t="str">
        <f>IF('приложение 1.1 '!G333=2018,'приложение 1.1 '!D333,"-")</f>
        <v>-</v>
      </c>
      <c r="E331" s="447" t="str">
        <f>IF('приложение 1.1 '!G333=2019,'приложение 1.1 '!E333,"-")</f>
        <v>-</v>
      </c>
      <c r="F331" s="447" t="str">
        <f>IF('приложение 1.1 '!G333=2019,'приложение 1.1 '!D333,"-")</f>
        <v>-</v>
      </c>
      <c r="G331" s="447" t="str">
        <f>IF('приложение 1.1 '!G333=2020,'приложение 1.1 '!E333,"-")</f>
        <v>-</v>
      </c>
      <c r="H331" s="447" t="str">
        <f>IF('приложение 1.1 '!G333=2020,'приложение 1.1 '!D333,"-")</f>
        <v>-</v>
      </c>
      <c r="I331" s="447">
        <f>IF('приложение 1.1 '!G333=2021,'приложение 1.1 '!E333,"-")</f>
        <v>0</v>
      </c>
      <c r="J331" s="447">
        <f>IF('приложение 1.1 '!G333=2021,'приложение 1.1 '!D333,"-")</f>
        <v>0.2</v>
      </c>
      <c r="K331" s="447" t="str">
        <f>IF('приложение 1.1 '!G333=2022,'приложение 1.1 '!E333,"-")</f>
        <v>-</v>
      </c>
      <c r="L331" s="447" t="str">
        <f>IF('приложение 1.1 '!G333=2022,'приложение 1.1 '!D333,"-")</f>
        <v>-</v>
      </c>
      <c r="M331" s="447">
        <f t="shared" si="108"/>
        <v>0</v>
      </c>
      <c r="N331" s="447">
        <f t="shared" si="109"/>
        <v>0.2</v>
      </c>
      <c r="O331" s="447" t="str">
        <f t="shared" si="110"/>
        <v>-</v>
      </c>
      <c r="P331" s="447" t="str">
        <f t="shared" si="111"/>
        <v>-</v>
      </c>
      <c r="Q331" s="447" t="str">
        <f t="shared" si="112"/>
        <v>-</v>
      </c>
      <c r="R331" s="447" t="str">
        <f t="shared" si="113"/>
        <v>-</v>
      </c>
      <c r="S331" s="447" t="str">
        <f t="shared" si="114"/>
        <v>-</v>
      </c>
      <c r="T331" s="447" t="str">
        <f t="shared" si="115"/>
        <v>-</v>
      </c>
      <c r="U331" s="447">
        <f t="shared" si="116"/>
        <v>0</v>
      </c>
      <c r="V331" s="447">
        <f t="shared" si="117"/>
        <v>0.2</v>
      </c>
      <c r="W331" s="447" t="str">
        <f t="shared" si="118"/>
        <v>-</v>
      </c>
      <c r="X331" s="447" t="str">
        <f t="shared" si="119"/>
        <v>-</v>
      </c>
      <c r="Y331" s="447">
        <f t="shared" si="120"/>
        <v>0</v>
      </c>
      <c r="Z331" s="464">
        <f t="shared" si="121"/>
        <v>0.2</v>
      </c>
      <c r="AA331" s="472">
        <f>'приложение 1.1 '!H333</f>
        <v>0.36</v>
      </c>
      <c r="AB331" s="472" t="str">
        <f t="shared" si="122"/>
        <v>0</v>
      </c>
      <c r="AC331" s="472" t="str">
        <f t="shared" si="123"/>
        <v>0</v>
      </c>
      <c r="AD331" s="472" t="str">
        <f t="shared" si="124"/>
        <v>0</v>
      </c>
      <c r="AE331" s="472" t="str">
        <f t="shared" si="125"/>
        <v>0</v>
      </c>
      <c r="AF331" s="472" t="str">
        <f t="shared" si="126"/>
        <v>0</v>
      </c>
      <c r="AG331" s="472" t="str">
        <f t="shared" si="127"/>
        <v>0</v>
      </c>
      <c r="AH331" s="472" t="str">
        <f t="shared" si="128"/>
        <v>0</v>
      </c>
      <c r="AI331" s="472" t="str">
        <f t="shared" si="129"/>
        <v>0</v>
      </c>
      <c r="AJ331" s="472" t="str">
        <f t="shared" si="130"/>
        <v>-</v>
      </c>
      <c r="AK331" s="472" t="str">
        <f t="shared" si="131"/>
        <v>-</v>
      </c>
      <c r="AL331" s="472">
        <f>'приложение 1.1 '!X333</f>
        <v>0</v>
      </c>
      <c r="AM331" s="472">
        <f>'приложение 1.1 '!Y333</f>
        <v>0</v>
      </c>
      <c r="AN331" s="472">
        <f>'приложение 1.1 '!Z333</f>
        <v>0.36</v>
      </c>
      <c r="AO331" s="472">
        <f>'приложение 1.1 '!AA333</f>
        <v>0</v>
      </c>
      <c r="AP331" s="472"/>
      <c r="AQ331" s="472"/>
      <c r="AR331" s="472"/>
      <c r="AS331" s="472"/>
      <c r="AT331" s="472">
        <f>'приложение 1.1 '!W333</f>
        <v>0</v>
      </c>
      <c r="AU331" s="472">
        <f t="shared" si="132"/>
        <v>0.36</v>
      </c>
    </row>
    <row r="332" spans="1:47" s="53" customFormat="1" ht="31.5">
      <c r="A332" s="369" t="str">
        <f>'приложение 1.1 '!A334</f>
        <v>1.1.5.143</v>
      </c>
      <c r="B332" s="431" t="str">
        <f>'приложение 1.1 '!B334</f>
        <v>Реконструкция КЛ-0,4 кВ ТП-505 - ул. Толстого, 18</v>
      </c>
      <c r="C332" s="447" t="str">
        <f>IF('приложение 1.1 '!G334=2018,'приложение 1.1 '!E334,"-")</f>
        <v>-</v>
      </c>
      <c r="D332" s="447" t="str">
        <f>IF('приложение 1.1 '!G334=2018,'приложение 1.1 '!D334,"-")</f>
        <v>-</v>
      </c>
      <c r="E332" s="447" t="str">
        <f>IF('приложение 1.1 '!G334=2019,'приложение 1.1 '!E334,"-")</f>
        <v>-</v>
      </c>
      <c r="F332" s="447" t="str">
        <f>IF('приложение 1.1 '!G334=2019,'приложение 1.1 '!D334,"-")</f>
        <v>-</v>
      </c>
      <c r="G332" s="447" t="str">
        <f>IF('приложение 1.1 '!G334=2020,'приложение 1.1 '!E334,"-")</f>
        <v>-</v>
      </c>
      <c r="H332" s="447" t="str">
        <f>IF('приложение 1.1 '!G334=2020,'приложение 1.1 '!D334,"-")</f>
        <v>-</v>
      </c>
      <c r="I332" s="447">
        <f>IF('приложение 1.1 '!G334=2021,'приложение 1.1 '!E334,"-")</f>
        <v>0</v>
      </c>
      <c r="J332" s="447">
        <f>IF('приложение 1.1 '!G334=2021,'приложение 1.1 '!D334,"-")</f>
        <v>0.21</v>
      </c>
      <c r="K332" s="447" t="str">
        <f>IF('приложение 1.1 '!G334=2022,'приложение 1.1 '!E334,"-")</f>
        <v>-</v>
      </c>
      <c r="L332" s="447" t="str">
        <f>IF('приложение 1.1 '!G334=2022,'приложение 1.1 '!D334,"-")</f>
        <v>-</v>
      </c>
      <c r="M332" s="447">
        <f t="shared" si="108"/>
        <v>0</v>
      </c>
      <c r="N332" s="447">
        <f t="shared" si="109"/>
        <v>0.21</v>
      </c>
      <c r="O332" s="447" t="str">
        <f t="shared" si="110"/>
        <v>-</v>
      </c>
      <c r="P332" s="447" t="str">
        <f t="shared" si="111"/>
        <v>-</v>
      </c>
      <c r="Q332" s="447" t="str">
        <f t="shared" si="112"/>
        <v>-</v>
      </c>
      <c r="R332" s="447" t="str">
        <f t="shared" si="113"/>
        <v>-</v>
      </c>
      <c r="S332" s="447" t="str">
        <f t="shared" si="114"/>
        <v>-</v>
      </c>
      <c r="T332" s="447" t="str">
        <f t="shared" si="115"/>
        <v>-</v>
      </c>
      <c r="U332" s="447">
        <f t="shared" si="116"/>
        <v>0</v>
      </c>
      <c r="V332" s="447">
        <f t="shared" si="117"/>
        <v>0.21</v>
      </c>
      <c r="W332" s="447" t="str">
        <f t="shared" si="118"/>
        <v>-</v>
      </c>
      <c r="X332" s="447" t="str">
        <f t="shared" si="119"/>
        <v>-</v>
      </c>
      <c r="Y332" s="447">
        <f t="shared" si="120"/>
        <v>0</v>
      </c>
      <c r="Z332" s="464">
        <f t="shared" si="121"/>
        <v>0.21</v>
      </c>
      <c r="AA332" s="472">
        <f>'приложение 1.1 '!H334</f>
        <v>0.378</v>
      </c>
      <c r="AB332" s="472" t="str">
        <f t="shared" si="122"/>
        <v>0</v>
      </c>
      <c r="AC332" s="472" t="str">
        <f t="shared" si="123"/>
        <v>0</v>
      </c>
      <c r="AD332" s="472" t="str">
        <f t="shared" si="124"/>
        <v>0</v>
      </c>
      <c r="AE332" s="472" t="str">
        <f t="shared" si="125"/>
        <v>0</v>
      </c>
      <c r="AF332" s="472" t="str">
        <f t="shared" si="126"/>
        <v>0</v>
      </c>
      <c r="AG332" s="472" t="str">
        <f t="shared" si="127"/>
        <v>0</v>
      </c>
      <c r="AH332" s="472" t="str">
        <f t="shared" si="128"/>
        <v>0</v>
      </c>
      <c r="AI332" s="472" t="str">
        <f t="shared" si="129"/>
        <v>0</v>
      </c>
      <c r="AJ332" s="472" t="str">
        <f t="shared" si="130"/>
        <v>-</v>
      </c>
      <c r="AK332" s="472" t="str">
        <f t="shared" si="131"/>
        <v>-</v>
      </c>
      <c r="AL332" s="472">
        <f>'приложение 1.1 '!X334</f>
        <v>0</v>
      </c>
      <c r="AM332" s="472">
        <f>'приложение 1.1 '!Y334</f>
        <v>0</v>
      </c>
      <c r="AN332" s="472">
        <f>'приложение 1.1 '!Z334</f>
        <v>0.378</v>
      </c>
      <c r="AO332" s="472">
        <f>'приложение 1.1 '!AA334</f>
        <v>0</v>
      </c>
      <c r="AP332" s="472"/>
      <c r="AQ332" s="472"/>
      <c r="AR332" s="472"/>
      <c r="AS332" s="472"/>
      <c r="AT332" s="472">
        <f>'приложение 1.1 '!W334</f>
        <v>0</v>
      </c>
      <c r="AU332" s="472">
        <f t="shared" si="132"/>
        <v>0.378</v>
      </c>
    </row>
    <row r="333" spans="1:47" s="53" customFormat="1" ht="31.5">
      <c r="A333" s="369" t="str">
        <f>'приложение 1.1 '!A335</f>
        <v>1.1.5.144</v>
      </c>
      <c r="B333" s="431" t="str">
        <f>'приложение 1.1 '!B335</f>
        <v>Реконструкция КЛ-0,4 кВ ТП-505 - ул. Толстого, 24</v>
      </c>
      <c r="C333" s="447" t="str">
        <f>IF('приложение 1.1 '!G335=2018,'приложение 1.1 '!E335,"-")</f>
        <v>-</v>
      </c>
      <c r="D333" s="447" t="str">
        <f>IF('приложение 1.1 '!G335=2018,'приложение 1.1 '!D335,"-")</f>
        <v>-</v>
      </c>
      <c r="E333" s="447" t="str">
        <f>IF('приложение 1.1 '!G335=2019,'приложение 1.1 '!E335,"-")</f>
        <v>-</v>
      </c>
      <c r="F333" s="447" t="str">
        <f>IF('приложение 1.1 '!G335=2019,'приложение 1.1 '!D335,"-")</f>
        <v>-</v>
      </c>
      <c r="G333" s="447" t="str">
        <f>IF('приложение 1.1 '!G335=2020,'приложение 1.1 '!E335,"-")</f>
        <v>-</v>
      </c>
      <c r="H333" s="447" t="str">
        <f>IF('приложение 1.1 '!G335=2020,'приложение 1.1 '!D335,"-")</f>
        <v>-</v>
      </c>
      <c r="I333" s="447">
        <f>IF('приложение 1.1 '!G335=2021,'приложение 1.1 '!E335,"-")</f>
        <v>0</v>
      </c>
      <c r="J333" s="447">
        <f>IF('приложение 1.1 '!G335=2021,'приложение 1.1 '!D335,"-")</f>
        <v>0.24</v>
      </c>
      <c r="K333" s="447" t="str">
        <f>IF('приложение 1.1 '!G335=2022,'приложение 1.1 '!E335,"-")</f>
        <v>-</v>
      </c>
      <c r="L333" s="447" t="str">
        <f>IF('приложение 1.1 '!G335=2022,'приложение 1.1 '!D335,"-")</f>
        <v>-</v>
      </c>
      <c r="M333" s="447">
        <f t="shared" si="108"/>
        <v>0</v>
      </c>
      <c r="N333" s="447">
        <f t="shared" si="109"/>
        <v>0.24</v>
      </c>
      <c r="O333" s="447" t="str">
        <f t="shared" si="110"/>
        <v>-</v>
      </c>
      <c r="P333" s="447" t="str">
        <f t="shared" si="111"/>
        <v>-</v>
      </c>
      <c r="Q333" s="447" t="str">
        <f t="shared" si="112"/>
        <v>-</v>
      </c>
      <c r="R333" s="447" t="str">
        <f t="shared" si="113"/>
        <v>-</v>
      </c>
      <c r="S333" s="447" t="str">
        <f t="shared" si="114"/>
        <v>-</v>
      </c>
      <c r="T333" s="447" t="str">
        <f t="shared" si="115"/>
        <v>-</v>
      </c>
      <c r="U333" s="447">
        <f t="shared" si="116"/>
        <v>0</v>
      </c>
      <c r="V333" s="447">
        <f t="shared" si="117"/>
        <v>0.24</v>
      </c>
      <c r="W333" s="447" t="str">
        <f t="shared" si="118"/>
        <v>-</v>
      </c>
      <c r="X333" s="447" t="str">
        <f t="shared" si="119"/>
        <v>-</v>
      </c>
      <c r="Y333" s="447">
        <f t="shared" si="120"/>
        <v>0</v>
      </c>
      <c r="Z333" s="464">
        <f t="shared" si="121"/>
        <v>0.24</v>
      </c>
      <c r="AA333" s="472">
        <f>'приложение 1.1 '!H335</f>
        <v>0.432</v>
      </c>
      <c r="AB333" s="472" t="str">
        <f t="shared" si="122"/>
        <v>0</v>
      </c>
      <c r="AC333" s="472" t="str">
        <f t="shared" si="123"/>
        <v>0</v>
      </c>
      <c r="AD333" s="472" t="str">
        <f t="shared" si="124"/>
        <v>0</v>
      </c>
      <c r="AE333" s="472" t="str">
        <f t="shared" si="125"/>
        <v>0</v>
      </c>
      <c r="AF333" s="472" t="str">
        <f t="shared" si="126"/>
        <v>0</v>
      </c>
      <c r="AG333" s="472" t="str">
        <f t="shared" si="127"/>
        <v>0</v>
      </c>
      <c r="AH333" s="472" t="str">
        <f t="shared" si="128"/>
        <v>0</v>
      </c>
      <c r="AI333" s="472" t="str">
        <f t="shared" si="129"/>
        <v>0</v>
      </c>
      <c r="AJ333" s="472" t="str">
        <f t="shared" si="130"/>
        <v>-</v>
      </c>
      <c r="AK333" s="472" t="str">
        <f t="shared" si="131"/>
        <v>-</v>
      </c>
      <c r="AL333" s="472">
        <f>'приложение 1.1 '!X335</f>
        <v>0</v>
      </c>
      <c r="AM333" s="472">
        <f>'приложение 1.1 '!Y335</f>
        <v>0</v>
      </c>
      <c r="AN333" s="472">
        <f>'приложение 1.1 '!Z335</f>
        <v>0.432</v>
      </c>
      <c r="AO333" s="472">
        <f>'приложение 1.1 '!AA335</f>
        <v>0</v>
      </c>
      <c r="AP333" s="472"/>
      <c r="AQ333" s="472"/>
      <c r="AR333" s="472"/>
      <c r="AS333" s="472"/>
      <c r="AT333" s="472">
        <f>'приложение 1.1 '!W335</f>
        <v>0</v>
      </c>
      <c r="AU333" s="472">
        <f t="shared" si="132"/>
        <v>0.432</v>
      </c>
    </row>
    <row r="334" spans="1:47" s="53" customFormat="1" ht="31.5">
      <c r="A334" s="369" t="str">
        <f>'приложение 1.1 '!A336</f>
        <v>1.1.5.145</v>
      </c>
      <c r="B334" s="431" t="str">
        <f>'приложение 1.1 '!B336</f>
        <v>Реконструкция КЛ-0,4 кВ ТП-508 - ул. Грибоедова, 1</v>
      </c>
      <c r="C334" s="447" t="str">
        <f>IF('приложение 1.1 '!G336=2018,'приложение 1.1 '!E336,"-")</f>
        <v>-</v>
      </c>
      <c r="D334" s="447" t="str">
        <f>IF('приложение 1.1 '!G336=2018,'приложение 1.1 '!D336,"-")</f>
        <v>-</v>
      </c>
      <c r="E334" s="447" t="str">
        <f>IF('приложение 1.1 '!G336=2019,'приложение 1.1 '!E336,"-")</f>
        <v>-</v>
      </c>
      <c r="F334" s="447" t="str">
        <f>IF('приложение 1.1 '!G336=2019,'приложение 1.1 '!D336,"-")</f>
        <v>-</v>
      </c>
      <c r="G334" s="447" t="str">
        <f>IF('приложение 1.1 '!G336=2020,'приложение 1.1 '!E336,"-")</f>
        <v>-</v>
      </c>
      <c r="H334" s="447" t="str">
        <f>IF('приложение 1.1 '!G336=2020,'приложение 1.1 '!D336,"-")</f>
        <v>-</v>
      </c>
      <c r="I334" s="447">
        <f>IF('приложение 1.1 '!G336=2021,'приложение 1.1 '!E336,"-")</f>
        <v>0</v>
      </c>
      <c r="J334" s="447">
        <f>IF('приложение 1.1 '!G336=2021,'приложение 1.1 '!D336,"-")</f>
        <v>0.4</v>
      </c>
      <c r="K334" s="447" t="str">
        <f>IF('приложение 1.1 '!G336=2022,'приложение 1.1 '!E336,"-")</f>
        <v>-</v>
      </c>
      <c r="L334" s="447" t="str">
        <f>IF('приложение 1.1 '!G336=2022,'приложение 1.1 '!D336,"-")</f>
        <v>-</v>
      </c>
      <c r="M334" s="447">
        <f t="shared" si="108"/>
        <v>0</v>
      </c>
      <c r="N334" s="447">
        <f t="shared" si="109"/>
        <v>0.4</v>
      </c>
      <c r="O334" s="447" t="str">
        <f t="shared" si="110"/>
        <v>-</v>
      </c>
      <c r="P334" s="447" t="str">
        <f t="shared" si="111"/>
        <v>-</v>
      </c>
      <c r="Q334" s="447" t="str">
        <f t="shared" si="112"/>
        <v>-</v>
      </c>
      <c r="R334" s="447" t="str">
        <f t="shared" si="113"/>
        <v>-</v>
      </c>
      <c r="S334" s="447" t="str">
        <f t="shared" si="114"/>
        <v>-</v>
      </c>
      <c r="T334" s="447" t="str">
        <f t="shared" si="115"/>
        <v>-</v>
      </c>
      <c r="U334" s="447">
        <f t="shared" si="116"/>
        <v>0</v>
      </c>
      <c r="V334" s="447">
        <f t="shared" si="117"/>
        <v>0.4</v>
      </c>
      <c r="W334" s="447" t="str">
        <f t="shared" si="118"/>
        <v>-</v>
      </c>
      <c r="X334" s="447" t="str">
        <f t="shared" si="119"/>
        <v>-</v>
      </c>
      <c r="Y334" s="447">
        <f t="shared" si="120"/>
        <v>0</v>
      </c>
      <c r="Z334" s="464">
        <f t="shared" si="121"/>
        <v>0.4</v>
      </c>
      <c r="AA334" s="472">
        <f>'приложение 1.1 '!H336</f>
        <v>0.72</v>
      </c>
      <c r="AB334" s="472" t="str">
        <f t="shared" si="122"/>
        <v>0</v>
      </c>
      <c r="AC334" s="472" t="str">
        <f t="shared" si="123"/>
        <v>0</v>
      </c>
      <c r="AD334" s="472" t="str">
        <f t="shared" si="124"/>
        <v>0</v>
      </c>
      <c r="AE334" s="472" t="str">
        <f t="shared" si="125"/>
        <v>0</v>
      </c>
      <c r="AF334" s="472" t="str">
        <f t="shared" si="126"/>
        <v>0</v>
      </c>
      <c r="AG334" s="472" t="str">
        <f t="shared" si="127"/>
        <v>0</v>
      </c>
      <c r="AH334" s="472" t="str">
        <f t="shared" si="128"/>
        <v>0</v>
      </c>
      <c r="AI334" s="472" t="str">
        <f t="shared" si="129"/>
        <v>0</v>
      </c>
      <c r="AJ334" s="472" t="str">
        <f t="shared" si="130"/>
        <v>-</v>
      </c>
      <c r="AK334" s="472" t="str">
        <f t="shared" si="131"/>
        <v>-</v>
      </c>
      <c r="AL334" s="472">
        <f>'приложение 1.1 '!X336</f>
        <v>0</v>
      </c>
      <c r="AM334" s="472">
        <f>'приложение 1.1 '!Y336</f>
        <v>0</v>
      </c>
      <c r="AN334" s="472">
        <f>'приложение 1.1 '!Z336</f>
        <v>0.72</v>
      </c>
      <c r="AO334" s="472">
        <f>'приложение 1.1 '!AA336</f>
        <v>0</v>
      </c>
      <c r="AP334" s="472"/>
      <c r="AQ334" s="472"/>
      <c r="AR334" s="472"/>
      <c r="AS334" s="472"/>
      <c r="AT334" s="472">
        <f>'приложение 1.1 '!W336</f>
        <v>0</v>
      </c>
      <c r="AU334" s="472">
        <f t="shared" si="132"/>
        <v>0.72</v>
      </c>
    </row>
    <row r="335" spans="1:47" s="53" customFormat="1" ht="31.5">
      <c r="A335" s="369" t="str">
        <f>'приложение 1.1 '!A337</f>
        <v>1.1.5.146</v>
      </c>
      <c r="B335" s="431" t="str">
        <f>'приложение 1.1 '!B337</f>
        <v>Реконструкция КЛ-0,4 кВ ТП-508 - ул. Крылова, 13</v>
      </c>
      <c r="C335" s="447" t="str">
        <f>IF('приложение 1.1 '!G337=2018,'приложение 1.1 '!E337,"-")</f>
        <v>-</v>
      </c>
      <c r="D335" s="447" t="str">
        <f>IF('приложение 1.1 '!G337=2018,'приложение 1.1 '!D337,"-")</f>
        <v>-</v>
      </c>
      <c r="E335" s="447" t="str">
        <f>IF('приложение 1.1 '!G337=2019,'приложение 1.1 '!E337,"-")</f>
        <v>-</v>
      </c>
      <c r="F335" s="447" t="str">
        <f>IF('приложение 1.1 '!G337=2019,'приложение 1.1 '!D337,"-")</f>
        <v>-</v>
      </c>
      <c r="G335" s="447" t="str">
        <f>IF('приложение 1.1 '!G337=2020,'приложение 1.1 '!E337,"-")</f>
        <v>-</v>
      </c>
      <c r="H335" s="447" t="str">
        <f>IF('приложение 1.1 '!G337=2020,'приложение 1.1 '!D337,"-")</f>
        <v>-</v>
      </c>
      <c r="I335" s="447">
        <f>IF('приложение 1.1 '!G337=2021,'приложение 1.1 '!E337,"-")</f>
        <v>0</v>
      </c>
      <c r="J335" s="447">
        <f>IF('приложение 1.1 '!G337=2021,'приложение 1.1 '!D337,"-")</f>
        <v>0.6</v>
      </c>
      <c r="K335" s="447" t="str">
        <f>IF('приложение 1.1 '!G337=2022,'приложение 1.1 '!E337,"-")</f>
        <v>-</v>
      </c>
      <c r="L335" s="447" t="str">
        <f>IF('приложение 1.1 '!G337=2022,'приложение 1.1 '!D337,"-")</f>
        <v>-</v>
      </c>
      <c r="M335" s="447">
        <f t="shared" si="108"/>
        <v>0</v>
      </c>
      <c r="N335" s="447">
        <f t="shared" si="109"/>
        <v>0.6</v>
      </c>
      <c r="O335" s="447" t="str">
        <f t="shared" si="110"/>
        <v>-</v>
      </c>
      <c r="P335" s="447" t="str">
        <f t="shared" si="111"/>
        <v>-</v>
      </c>
      <c r="Q335" s="447" t="str">
        <f t="shared" si="112"/>
        <v>-</v>
      </c>
      <c r="R335" s="447" t="str">
        <f t="shared" si="113"/>
        <v>-</v>
      </c>
      <c r="S335" s="447" t="str">
        <f t="shared" si="114"/>
        <v>-</v>
      </c>
      <c r="T335" s="447" t="str">
        <f t="shared" si="115"/>
        <v>-</v>
      </c>
      <c r="U335" s="447">
        <f t="shared" si="116"/>
        <v>0</v>
      </c>
      <c r="V335" s="447">
        <f t="shared" si="117"/>
        <v>0.6</v>
      </c>
      <c r="W335" s="447" t="str">
        <f t="shared" si="118"/>
        <v>-</v>
      </c>
      <c r="X335" s="447" t="str">
        <f t="shared" si="119"/>
        <v>-</v>
      </c>
      <c r="Y335" s="447">
        <f t="shared" si="120"/>
        <v>0</v>
      </c>
      <c r="Z335" s="464">
        <f t="shared" si="121"/>
        <v>0.6</v>
      </c>
      <c r="AA335" s="472">
        <f>'приложение 1.1 '!H337</f>
        <v>1.08</v>
      </c>
      <c r="AB335" s="472" t="str">
        <f t="shared" si="122"/>
        <v>0</v>
      </c>
      <c r="AC335" s="472" t="str">
        <f t="shared" si="123"/>
        <v>0</v>
      </c>
      <c r="AD335" s="472" t="str">
        <f t="shared" si="124"/>
        <v>0</v>
      </c>
      <c r="AE335" s="472" t="str">
        <f t="shared" si="125"/>
        <v>0</v>
      </c>
      <c r="AF335" s="472" t="str">
        <f t="shared" si="126"/>
        <v>0</v>
      </c>
      <c r="AG335" s="472" t="str">
        <f t="shared" si="127"/>
        <v>0</v>
      </c>
      <c r="AH335" s="472" t="str">
        <f t="shared" si="128"/>
        <v>0</v>
      </c>
      <c r="AI335" s="472" t="str">
        <f t="shared" si="129"/>
        <v>0</v>
      </c>
      <c r="AJ335" s="472" t="str">
        <f t="shared" si="130"/>
        <v>-</v>
      </c>
      <c r="AK335" s="472" t="str">
        <f t="shared" si="131"/>
        <v>-</v>
      </c>
      <c r="AL335" s="472">
        <f>'приложение 1.1 '!X337</f>
        <v>0</v>
      </c>
      <c r="AM335" s="472">
        <f>'приложение 1.1 '!Y337</f>
        <v>0</v>
      </c>
      <c r="AN335" s="472">
        <f>'приложение 1.1 '!Z337</f>
        <v>1.08</v>
      </c>
      <c r="AO335" s="472">
        <f>'приложение 1.1 '!AA337</f>
        <v>0</v>
      </c>
      <c r="AP335" s="472"/>
      <c r="AQ335" s="472"/>
      <c r="AR335" s="472"/>
      <c r="AS335" s="472"/>
      <c r="AT335" s="472">
        <f>'приложение 1.1 '!W337</f>
        <v>0</v>
      </c>
      <c r="AU335" s="472">
        <f t="shared" si="132"/>
        <v>1.08</v>
      </c>
    </row>
    <row r="336" spans="1:47" s="53" customFormat="1" ht="31.5">
      <c r="A336" s="369" t="str">
        <f>'приложение 1.1 '!A338</f>
        <v>1.1.5.147</v>
      </c>
      <c r="B336" s="431" t="str">
        <f>'приложение 1.1 '!B338</f>
        <v>Реконструкция КЛ-0,4 кВ ТП-508 - ул. Крылова, 15</v>
      </c>
      <c r="C336" s="447" t="str">
        <f>IF('приложение 1.1 '!G338=2018,'приложение 1.1 '!E338,"-")</f>
        <v>-</v>
      </c>
      <c r="D336" s="447" t="str">
        <f>IF('приложение 1.1 '!G338=2018,'приложение 1.1 '!D338,"-")</f>
        <v>-</v>
      </c>
      <c r="E336" s="447" t="str">
        <f>IF('приложение 1.1 '!G338=2019,'приложение 1.1 '!E338,"-")</f>
        <v>-</v>
      </c>
      <c r="F336" s="447" t="str">
        <f>IF('приложение 1.1 '!G338=2019,'приложение 1.1 '!D338,"-")</f>
        <v>-</v>
      </c>
      <c r="G336" s="447" t="str">
        <f>IF('приложение 1.1 '!G338=2020,'приложение 1.1 '!E338,"-")</f>
        <v>-</v>
      </c>
      <c r="H336" s="447" t="str">
        <f>IF('приложение 1.1 '!G338=2020,'приложение 1.1 '!D338,"-")</f>
        <v>-</v>
      </c>
      <c r="I336" s="447">
        <f>IF('приложение 1.1 '!G338=2021,'приложение 1.1 '!E338,"-")</f>
        <v>0</v>
      </c>
      <c r="J336" s="447">
        <f>IF('приложение 1.1 '!G338=2021,'приложение 1.1 '!D338,"-")</f>
        <v>0.24</v>
      </c>
      <c r="K336" s="447" t="str">
        <f>IF('приложение 1.1 '!G338=2022,'приложение 1.1 '!E338,"-")</f>
        <v>-</v>
      </c>
      <c r="L336" s="447" t="str">
        <f>IF('приложение 1.1 '!G338=2022,'приложение 1.1 '!D338,"-")</f>
        <v>-</v>
      </c>
      <c r="M336" s="447">
        <f t="shared" si="108"/>
        <v>0</v>
      </c>
      <c r="N336" s="447">
        <f t="shared" si="109"/>
        <v>0.24</v>
      </c>
      <c r="O336" s="447" t="str">
        <f t="shared" si="110"/>
        <v>-</v>
      </c>
      <c r="P336" s="447" t="str">
        <f t="shared" si="111"/>
        <v>-</v>
      </c>
      <c r="Q336" s="447" t="str">
        <f t="shared" si="112"/>
        <v>-</v>
      </c>
      <c r="R336" s="447" t="str">
        <f t="shared" si="113"/>
        <v>-</v>
      </c>
      <c r="S336" s="447" t="str">
        <f t="shared" si="114"/>
        <v>-</v>
      </c>
      <c r="T336" s="447" t="str">
        <f t="shared" si="115"/>
        <v>-</v>
      </c>
      <c r="U336" s="447">
        <f t="shared" si="116"/>
        <v>0</v>
      </c>
      <c r="V336" s="447">
        <f t="shared" si="117"/>
        <v>0.24</v>
      </c>
      <c r="W336" s="447" t="str">
        <f t="shared" si="118"/>
        <v>-</v>
      </c>
      <c r="X336" s="447" t="str">
        <f t="shared" si="119"/>
        <v>-</v>
      </c>
      <c r="Y336" s="447">
        <f t="shared" si="120"/>
        <v>0</v>
      </c>
      <c r="Z336" s="464">
        <f t="shared" si="121"/>
        <v>0.24</v>
      </c>
      <c r="AA336" s="472">
        <f>'приложение 1.1 '!H338</f>
        <v>0.432</v>
      </c>
      <c r="AB336" s="472" t="str">
        <f t="shared" si="122"/>
        <v>0</v>
      </c>
      <c r="AC336" s="472" t="str">
        <f t="shared" si="123"/>
        <v>0</v>
      </c>
      <c r="AD336" s="472" t="str">
        <f t="shared" si="124"/>
        <v>0</v>
      </c>
      <c r="AE336" s="472" t="str">
        <f t="shared" si="125"/>
        <v>0</v>
      </c>
      <c r="AF336" s="472" t="str">
        <f t="shared" si="126"/>
        <v>0</v>
      </c>
      <c r="AG336" s="472" t="str">
        <f t="shared" si="127"/>
        <v>0</v>
      </c>
      <c r="AH336" s="472" t="str">
        <f t="shared" si="128"/>
        <v>0</v>
      </c>
      <c r="AI336" s="472" t="str">
        <f t="shared" si="129"/>
        <v>0</v>
      </c>
      <c r="AJ336" s="472" t="str">
        <f t="shared" si="130"/>
        <v>-</v>
      </c>
      <c r="AK336" s="472" t="str">
        <f t="shared" si="131"/>
        <v>-</v>
      </c>
      <c r="AL336" s="472">
        <f>'приложение 1.1 '!X338</f>
        <v>0</v>
      </c>
      <c r="AM336" s="472">
        <f>'приложение 1.1 '!Y338</f>
        <v>0</v>
      </c>
      <c r="AN336" s="472">
        <f>'приложение 1.1 '!Z338</f>
        <v>0.432</v>
      </c>
      <c r="AO336" s="472">
        <f>'приложение 1.1 '!AA338</f>
        <v>0</v>
      </c>
      <c r="AP336" s="472"/>
      <c r="AQ336" s="472"/>
      <c r="AR336" s="472"/>
      <c r="AS336" s="472"/>
      <c r="AT336" s="472">
        <f>'приложение 1.1 '!W338</f>
        <v>0</v>
      </c>
      <c r="AU336" s="472">
        <f t="shared" si="132"/>
        <v>0.432</v>
      </c>
    </row>
    <row r="337" spans="1:47" s="53" customFormat="1">
      <c r="A337" s="369" t="str">
        <f>'приложение 1.1 '!A339</f>
        <v>1.1.5.148</v>
      </c>
      <c r="B337" s="431" t="str">
        <f>'приложение 1.1 '!B339</f>
        <v>Реконструкция КЛ-0,4 кВ ТП-473 - ЦТП-61</v>
      </c>
      <c r="C337" s="447" t="str">
        <f>IF('приложение 1.1 '!G339=2018,'приложение 1.1 '!E339,"-")</f>
        <v>-</v>
      </c>
      <c r="D337" s="447" t="str">
        <f>IF('приложение 1.1 '!G339=2018,'приложение 1.1 '!D339,"-")</f>
        <v>-</v>
      </c>
      <c r="E337" s="447" t="str">
        <f>IF('приложение 1.1 '!G339=2019,'приложение 1.1 '!E339,"-")</f>
        <v>-</v>
      </c>
      <c r="F337" s="447" t="str">
        <f>IF('приложение 1.1 '!G339=2019,'приложение 1.1 '!D339,"-")</f>
        <v>-</v>
      </c>
      <c r="G337" s="447" t="str">
        <f>IF('приложение 1.1 '!G339=2020,'приложение 1.1 '!E339,"-")</f>
        <v>-</v>
      </c>
      <c r="H337" s="447" t="str">
        <f>IF('приложение 1.1 '!G339=2020,'приложение 1.1 '!D339,"-")</f>
        <v>-</v>
      </c>
      <c r="I337" s="447">
        <f>IF('приложение 1.1 '!G339=2021,'приложение 1.1 '!E339,"-")</f>
        <v>0</v>
      </c>
      <c r="J337" s="447">
        <f>IF('приложение 1.1 '!G339=2021,'приложение 1.1 '!D339,"-")</f>
        <v>0.22</v>
      </c>
      <c r="K337" s="447" t="str">
        <f>IF('приложение 1.1 '!G339=2022,'приложение 1.1 '!E339,"-")</f>
        <v>-</v>
      </c>
      <c r="L337" s="447" t="str">
        <f>IF('приложение 1.1 '!G339=2022,'приложение 1.1 '!D339,"-")</f>
        <v>-</v>
      </c>
      <c r="M337" s="447">
        <f t="shared" si="108"/>
        <v>0</v>
      </c>
      <c r="N337" s="447">
        <f t="shared" si="109"/>
        <v>0.22</v>
      </c>
      <c r="O337" s="447" t="str">
        <f t="shared" si="110"/>
        <v>-</v>
      </c>
      <c r="P337" s="447" t="str">
        <f t="shared" si="111"/>
        <v>-</v>
      </c>
      <c r="Q337" s="447" t="str">
        <f t="shared" si="112"/>
        <v>-</v>
      </c>
      <c r="R337" s="447" t="str">
        <f t="shared" si="113"/>
        <v>-</v>
      </c>
      <c r="S337" s="447" t="str">
        <f t="shared" si="114"/>
        <v>-</v>
      </c>
      <c r="T337" s="447" t="str">
        <f t="shared" si="115"/>
        <v>-</v>
      </c>
      <c r="U337" s="447">
        <f t="shared" si="116"/>
        <v>0</v>
      </c>
      <c r="V337" s="447">
        <f t="shared" si="117"/>
        <v>0.22</v>
      </c>
      <c r="W337" s="447" t="str">
        <f t="shared" si="118"/>
        <v>-</v>
      </c>
      <c r="X337" s="447" t="str">
        <f t="shared" si="119"/>
        <v>-</v>
      </c>
      <c r="Y337" s="447">
        <f t="shared" si="120"/>
        <v>0</v>
      </c>
      <c r="Z337" s="464">
        <f t="shared" si="121"/>
        <v>0.22</v>
      </c>
      <c r="AA337" s="472">
        <f>'приложение 1.1 '!H339</f>
        <v>0.39600000000000002</v>
      </c>
      <c r="AB337" s="472" t="str">
        <f t="shared" si="122"/>
        <v>0</v>
      </c>
      <c r="AC337" s="472" t="str">
        <f t="shared" si="123"/>
        <v>0</v>
      </c>
      <c r="AD337" s="472" t="str">
        <f t="shared" si="124"/>
        <v>0</v>
      </c>
      <c r="AE337" s="472" t="str">
        <f t="shared" si="125"/>
        <v>0</v>
      </c>
      <c r="AF337" s="472" t="str">
        <f t="shared" si="126"/>
        <v>0</v>
      </c>
      <c r="AG337" s="472" t="str">
        <f t="shared" si="127"/>
        <v>0</v>
      </c>
      <c r="AH337" s="472" t="str">
        <f t="shared" si="128"/>
        <v>0</v>
      </c>
      <c r="AI337" s="472" t="str">
        <f t="shared" si="129"/>
        <v>0</v>
      </c>
      <c r="AJ337" s="472" t="str">
        <f t="shared" si="130"/>
        <v>-</v>
      </c>
      <c r="AK337" s="472" t="str">
        <f t="shared" si="131"/>
        <v>-</v>
      </c>
      <c r="AL337" s="472">
        <f>'приложение 1.1 '!X339</f>
        <v>0</v>
      </c>
      <c r="AM337" s="472">
        <f>'приложение 1.1 '!Y339</f>
        <v>0</v>
      </c>
      <c r="AN337" s="472">
        <f>'приложение 1.1 '!Z339</f>
        <v>0.39600000000000002</v>
      </c>
      <c r="AO337" s="472">
        <f>'приложение 1.1 '!AA339</f>
        <v>0</v>
      </c>
      <c r="AP337" s="472"/>
      <c r="AQ337" s="472"/>
      <c r="AR337" s="472"/>
      <c r="AS337" s="472"/>
      <c r="AT337" s="472">
        <f>'приложение 1.1 '!W339</f>
        <v>0</v>
      </c>
      <c r="AU337" s="472">
        <f t="shared" si="132"/>
        <v>0.39600000000000002</v>
      </c>
    </row>
    <row r="338" spans="1:47" s="53" customFormat="1">
      <c r="A338" s="369" t="str">
        <f>'приложение 1.1 '!A340</f>
        <v>1.1.6.</v>
      </c>
      <c r="B338" s="431" t="str">
        <f>'приложение 1.1 '!B340</f>
        <v>Воздушные линии 6/10кВ</v>
      </c>
      <c r="C338" s="447" t="str">
        <f>IF('приложение 1.1 '!G340=2018,'приложение 1.1 '!E340,"-")</f>
        <v>-</v>
      </c>
      <c r="D338" s="447" t="str">
        <f>IF('приложение 1.1 '!G340=2018,'приложение 1.1 '!D340,"-")</f>
        <v>-</v>
      </c>
      <c r="E338" s="447" t="str">
        <f>IF('приложение 1.1 '!G340=2019,'приложение 1.1 '!E340,"-")</f>
        <v>-</v>
      </c>
      <c r="F338" s="447" t="str">
        <f>IF('приложение 1.1 '!G340=2019,'приложение 1.1 '!D340,"-")</f>
        <v>-</v>
      </c>
      <c r="G338" s="447" t="str">
        <f>IF('приложение 1.1 '!G340=2020,'приложение 1.1 '!E340,"-")</f>
        <v>-</v>
      </c>
      <c r="H338" s="447" t="str">
        <f>IF('приложение 1.1 '!G340=2020,'приложение 1.1 '!D340,"-")</f>
        <v>-</v>
      </c>
      <c r="I338" s="447" t="str">
        <f>IF('приложение 1.1 '!G340=2021,'приложение 1.1 '!E340,"-")</f>
        <v>-</v>
      </c>
      <c r="J338" s="447" t="str">
        <f>IF('приложение 1.1 '!G340=2021,'приложение 1.1 '!D340,"-")</f>
        <v>-</v>
      </c>
      <c r="K338" s="447" t="str">
        <f>IF('приложение 1.1 '!G340=2022,'приложение 1.1 '!E340,"-")</f>
        <v>-</v>
      </c>
      <c r="L338" s="447" t="str">
        <f>IF('приложение 1.1 '!G340=2022,'приложение 1.1 '!D340,"-")</f>
        <v>-</v>
      </c>
      <c r="M338" s="447">
        <f t="shared" si="108"/>
        <v>0</v>
      </c>
      <c r="N338" s="447">
        <f t="shared" si="109"/>
        <v>0</v>
      </c>
      <c r="O338" s="447" t="str">
        <f t="shared" si="110"/>
        <v>-</v>
      </c>
      <c r="P338" s="447" t="str">
        <f t="shared" si="111"/>
        <v>-</v>
      </c>
      <c r="Q338" s="447" t="str">
        <f t="shared" si="112"/>
        <v>-</v>
      </c>
      <c r="R338" s="447" t="str">
        <f t="shared" si="113"/>
        <v>-</v>
      </c>
      <c r="S338" s="447" t="str">
        <f t="shared" si="114"/>
        <v>-</v>
      </c>
      <c r="T338" s="447" t="str">
        <f t="shared" si="115"/>
        <v>-</v>
      </c>
      <c r="U338" s="447" t="str">
        <f t="shared" si="116"/>
        <v>-</v>
      </c>
      <c r="V338" s="447" t="str">
        <f t="shared" si="117"/>
        <v>-</v>
      </c>
      <c r="W338" s="447" t="str">
        <f t="shared" si="118"/>
        <v>-</v>
      </c>
      <c r="X338" s="447" t="str">
        <f t="shared" si="119"/>
        <v>-</v>
      </c>
      <c r="Y338" s="447">
        <f t="shared" si="120"/>
        <v>0</v>
      </c>
      <c r="Z338" s="464">
        <f t="shared" si="121"/>
        <v>0</v>
      </c>
      <c r="AA338" s="472">
        <f>'приложение 1.1 '!H340</f>
        <v>0</v>
      </c>
      <c r="AB338" s="472" t="str">
        <f t="shared" si="122"/>
        <v>0</v>
      </c>
      <c r="AC338" s="472" t="str">
        <f t="shared" si="123"/>
        <v>0</v>
      </c>
      <c r="AD338" s="472" t="str">
        <f t="shared" si="124"/>
        <v>0</v>
      </c>
      <c r="AE338" s="472" t="str">
        <f t="shared" si="125"/>
        <v>0</v>
      </c>
      <c r="AF338" s="472" t="str">
        <f t="shared" si="126"/>
        <v>0</v>
      </c>
      <c r="AG338" s="472" t="str">
        <f t="shared" si="127"/>
        <v>0</v>
      </c>
      <c r="AH338" s="472" t="str">
        <f t="shared" si="128"/>
        <v>0</v>
      </c>
      <c r="AI338" s="472" t="str">
        <f t="shared" si="129"/>
        <v>0</v>
      </c>
      <c r="AJ338" s="472" t="str">
        <f t="shared" si="130"/>
        <v>-</v>
      </c>
      <c r="AK338" s="472" t="str">
        <f t="shared" si="131"/>
        <v>-</v>
      </c>
      <c r="AL338" s="472">
        <f>'приложение 1.1 '!X340</f>
        <v>0</v>
      </c>
      <c r="AM338" s="472">
        <f>'приложение 1.1 '!Y340</f>
        <v>0</v>
      </c>
      <c r="AN338" s="472">
        <f>'приложение 1.1 '!Z340</f>
        <v>0</v>
      </c>
      <c r="AO338" s="472">
        <f>'приложение 1.1 '!AA340</f>
        <v>0</v>
      </c>
      <c r="AP338" s="472"/>
      <c r="AQ338" s="472"/>
      <c r="AR338" s="472"/>
      <c r="AS338" s="472"/>
      <c r="AT338" s="472">
        <f>'приложение 1.1 '!W340</f>
        <v>0</v>
      </c>
      <c r="AU338" s="472">
        <f t="shared" si="132"/>
        <v>0</v>
      </c>
    </row>
    <row r="339" spans="1:47" s="53" customFormat="1">
      <c r="A339" s="369" t="str">
        <f>'приложение 1.1 '!A341</f>
        <v>1.1.6.1</v>
      </c>
      <c r="B339" s="431" t="str">
        <f>'приложение 1.1 '!B341</f>
        <v xml:space="preserve">Реконструкция ВЛ-10 кВ ПС-5-РП-137 </v>
      </c>
      <c r="C339" s="447" t="str">
        <f>IF('приложение 1.1 '!G341=2018,'приложение 1.1 '!E341,"-")</f>
        <v>-</v>
      </c>
      <c r="D339" s="447" t="str">
        <f>IF('приложение 1.1 '!G341=2018,'приложение 1.1 '!D341,"-")</f>
        <v>-</v>
      </c>
      <c r="E339" s="447">
        <f>IF('приложение 1.1 '!G341=2019,'приложение 1.1 '!E341,"-")</f>
        <v>0</v>
      </c>
      <c r="F339" s="447">
        <f>IF('приложение 1.1 '!G341=2019,'приложение 1.1 '!D341,"-")</f>
        <v>1.2</v>
      </c>
      <c r="G339" s="447" t="str">
        <f>IF('приложение 1.1 '!G341=2020,'приложение 1.1 '!E341,"-")</f>
        <v>-</v>
      </c>
      <c r="H339" s="447" t="str">
        <f>IF('приложение 1.1 '!G341=2020,'приложение 1.1 '!D341,"-")</f>
        <v>-</v>
      </c>
      <c r="I339" s="447" t="str">
        <f>IF('приложение 1.1 '!G341=2021,'приложение 1.1 '!E341,"-")</f>
        <v>-</v>
      </c>
      <c r="J339" s="447" t="str">
        <f>IF('приложение 1.1 '!G341=2021,'приложение 1.1 '!D341,"-")</f>
        <v>-</v>
      </c>
      <c r="K339" s="447" t="str">
        <f>IF('приложение 1.1 '!G341=2022,'приложение 1.1 '!E341,"-")</f>
        <v>-</v>
      </c>
      <c r="L339" s="447" t="str">
        <f>IF('приложение 1.1 '!G341=2022,'приложение 1.1 '!D341,"-")</f>
        <v>-</v>
      </c>
      <c r="M339" s="447">
        <f t="shared" si="108"/>
        <v>0</v>
      </c>
      <c r="N339" s="447">
        <f t="shared" si="109"/>
        <v>1.2</v>
      </c>
      <c r="O339" s="447" t="str">
        <f t="shared" si="110"/>
        <v>-</v>
      </c>
      <c r="P339" s="447" t="str">
        <f t="shared" si="111"/>
        <v>-</v>
      </c>
      <c r="Q339" s="447">
        <f t="shared" si="112"/>
        <v>0</v>
      </c>
      <c r="R339" s="447">
        <f t="shared" si="113"/>
        <v>1.2</v>
      </c>
      <c r="S339" s="447" t="str">
        <f t="shared" si="114"/>
        <v>-</v>
      </c>
      <c r="T339" s="447" t="str">
        <f t="shared" si="115"/>
        <v>-</v>
      </c>
      <c r="U339" s="447" t="str">
        <f t="shared" si="116"/>
        <v>-</v>
      </c>
      <c r="V339" s="447" t="str">
        <f t="shared" si="117"/>
        <v>-</v>
      </c>
      <c r="W339" s="447" t="str">
        <f t="shared" si="118"/>
        <v>-</v>
      </c>
      <c r="X339" s="447" t="str">
        <f t="shared" si="119"/>
        <v>-</v>
      </c>
      <c r="Y339" s="447">
        <f t="shared" si="120"/>
        <v>0</v>
      </c>
      <c r="Z339" s="464">
        <f t="shared" si="121"/>
        <v>1.2</v>
      </c>
      <c r="AA339" s="472">
        <f>'приложение 1.1 '!H341</f>
        <v>1.44</v>
      </c>
      <c r="AB339" s="472" t="str">
        <f t="shared" si="122"/>
        <v>0</v>
      </c>
      <c r="AC339" s="472" t="str">
        <f t="shared" si="123"/>
        <v>0</v>
      </c>
      <c r="AD339" s="472" t="str">
        <f t="shared" si="124"/>
        <v>0</v>
      </c>
      <c r="AE339" s="472" t="str">
        <f t="shared" si="125"/>
        <v>0</v>
      </c>
      <c r="AF339" s="472" t="str">
        <f t="shared" si="126"/>
        <v>0</v>
      </c>
      <c r="AG339" s="472" t="str">
        <f t="shared" si="127"/>
        <v>0</v>
      </c>
      <c r="AH339" s="472" t="str">
        <f t="shared" si="128"/>
        <v>0</v>
      </c>
      <c r="AI339" s="472" t="str">
        <f t="shared" si="129"/>
        <v>0</v>
      </c>
      <c r="AJ339" s="472" t="str">
        <f t="shared" si="130"/>
        <v>-</v>
      </c>
      <c r="AK339" s="472" t="str">
        <f t="shared" si="131"/>
        <v>-</v>
      </c>
      <c r="AL339" s="472">
        <f>'приложение 1.1 '!X341</f>
        <v>1.44</v>
      </c>
      <c r="AM339" s="472">
        <f>'приложение 1.1 '!Y341</f>
        <v>0</v>
      </c>
      <c r="AN339" s="472">
        <f>'приложение 1.1 '!Z341</f>
        <v>0</v>
      </c>
      <c r="AO339" s="472">
        <f>'приложение 1.1 '!AA341</f>
        <v>0</v>
      </c>
      <c r="AP339" s="472"/>
      <c r="AQ339" s="472"/>
      <c r="AR339" s="472"/>
      <c r="AS339" s="472"/>
      <c r="AT339" s="472">
        <f>'приложение 1.1 '!W341</f>
        <v>0</v>
      </c>
      <c r="AU339" s="472">
        <f t="shared" si="132"/>
        <v>1.44</v>
      </c>
    </row>
    <row r="340" spans="1:47" s="53" customFormat="1" ht="31.5">
      <c r="A340" s="369" t="str">
        <f>'приложение 1.1 '!A342</f>
        <v>1.1.6.2</v>
      </c>
      <c r="B340" s="431" t="str">
        <f>'приложение 1.1 '!B342</f>
        <v xml:space="preserve">Реконструкция ВЛ-10кв ПС-9 ф. 17 от п.на  КТПН-635,636 ,639  </v>
      </c>
      <c r="C340" s="447" t="str">
        <f>IF('приложение 1.1 '!G342=2018,'приложение 1.1 '!E342,"-")</f>
        <v>-</v>
      </c>
      <c r="D340" s="447" t="str">
        <f>IF('приложение 1.1 '!G342=2018,'приложение 1.1 '!D342,"-")</f>
        <v>-</v>
      </c>
      <c r="E340" s="447">
        <f>IF('приложение 1.1 '!G342=2019,'приложение 1.1 '!E342,"-")</f>
        <v>0</v>
      </c>
      <c r="F340" s="447">
        <f>IF('приложение 1.1 '!G342=2019,'приложение 1.1 '!D342,"-")</f>
        <v>0.997</v>
      </c>
      <c r="G340" s="447" t="str">
        <f>IF('приложение 1.1 '!G342=2020,'приложение 1.1 '!E342,"-")</f>
        <v>-</v>
      </c>
      <c r="H340" s="447" t="str">
        <f>IF('приложение 1.1 '!G342=2020,'приложение 1.1 '!D342,"-")</f>
        <v>-</v>
      </c>
      <c r="I340" s="447" t="str">
        <f>IF('приложение 1.1 '!G342=2021,'приложение 1.1 '!E342,"-")</f>
        <v>-</v>
      </c>
      <c r="J340" s="447" t="str">
        <f>IF('приложение 1.1 '!G342=2021,'приложение 1.1 '!D342,"-")</f>
        <v>-</v>
      </c>
      <c r="K340" s="447" t="str">
        <f>IF('приложение 1.1 '!G342=2022,'приложение 1.1 '!E342,"-")</f>
        <v>-</v>
      </c>
      <c r="L340" s="447" t="str">
        <f>IF('приложение 1.1 '!G342=2022,'приложение 1.1 '!D342,"-")</f>
        <v>-</v>
      </c>
      <c r="M340" s="447">
        <f t="shared" si="108"/>
        <v>0</v>
      </c>
      <c r="N340" s="447">
        <f t="shared" si="109"/>
        <v>0.997</v>
      </c>
      <c r="O340" s="447" t="str">
        <f t="shared" si="110"/>
        <v>-</v>
      </c>
      <c r="P340" s="447" t="str">
        <f t="shared" si="111"/>
        <v>-</v>
      </c>
      <c r="Q340" s="447">
        <f t="shared" si="112"/>
        <v>0</v>
      </c>
      <c r="R340" s="447">
        <f t="shared" si="113"/>
        <v>0.997</v>
      </c>
      <c r="S340" s="447" t="str">
        <f t="shared" si="114"/>
        <v>-</v>
      </c>
      <c r="T340" s="447" t="str">
        <f t="shared" si="115"/>
        <v>-</v>
      </c>
      <c r="U340" s="447" t="str">
        <f t="shared" si="116"/>
        <v>-</v>
      </c>
      <c r="V340" s="447" t="str">
        <f t="shared" si="117"/>
        <v>-</v>
      </c>
      <c r="W340" s="447" t="str">
        <f t="shared" si="118"/>
        <v>-</v>
      </c>
      <c r="X340" s="447" t="str">
        <f t="shared" si="119"/>
        <v>-</v>
      </c>
      <c r="Y340" s="447">
        <f t="shared" si="120"/>
        <v>0</v>
      </c>
      <c r="Z340" s="464">
        <f t="shared" si="121"/>
        <v>0.997</v>
      </c>
      <c r="AA340" s="472">
        <f>'приложение 1.1 '!H342</f>
        <v>1.1964000000000001</v>
      </c>
      <c r="AB340" s="472" t="str">
        <f t="shared" si="122"/>
        <v>0</v>
      </c>
      <c r="AC340" s="472" t="str">
        <f t="shared" si="123"/>
        <v>0</v>
      </c>
      <c r="AD340" s="472" t="str">
        <f t="shared" si="124"/>
        <v>0</v>
      </c>
      <c r="AE340" s="472" t="str">
        <f t="shared" si="125"/>
        <v>0</v>
      </c>
      <c r="AF340" s="472" t="str">
        <f t="shared" si="126"/>
        <v>0</v>
      </c>
      <c r="AG340" s="472" t="str">
        <f t="shared" si="127"/>
        <v>0</v>
      </c>
      <c r="AH340" s="472" t="str">
        <f t="shared" si="128"/>
        <v>0</v>
      </c>
      <c r="AI340" s="472" t="str">
        <f t="shared" si="129"/>
        <v>0</v>
      </c>
      <c r="AJ340" s="472" t="str">
        <f t="shared" si="130"/>
        <v>-</v>
      </c>
      <c r="AK340" s="472" t="str">
        <f t="shared" si="131"/>
        <v>-</v>
      </c>
      <c r="AL340" s="472">
        <f>'приложение 1.1 '!X342</f>
        <v>1.1964000000000001</v>
      </c>
      <c r="AM340" s="472">
        <f>'приложение 1.1 '!Y342</f>
        <v>0</v>
      </c>
      <c r="AN340" s="472">
        <f>'приложение 1.1 '!Z342</f>
        <v>0</v>
      </c>
      <c r="AO340" s="472">
        <f>'приложение 1.1 '!AA342</f>
        <v>0</v>
      </c>
      <c r="AP340" s="472"/>
      <c r="AQ340" s="472"/>
      <c r="AR340" s="472"/>
      <c r="AS340" s="472"/>
      <c r="AT340" s="472">
        <f>'приложение 1.1 '!W342</f>
        <v>0</v>
      </c>
      <c r="AU340" s="472">
        <f t="shared" si="132"/>
        <v>1.1964000000000001</v>
      </c>
    </row>
    <row r="341" spans="1:47" s="53" customFormat="1" ht="31.5">
      <c r="A341" s="369" t="str">
        <f>'приложение 1.1 '!A343</f>
        <v>1.1.6.3</v>
      </c>
      <c r="B341" s="431" t="str">
        <f>'приложение 1.1 '!B343</f>
        <v>Реконструкция ВЛ-10кв  от ПС-9  ф.17 РП-124   эск-16 (ВЛ-10 кВ ф. Черный Мыс-307 до оп. №9)</v>
      </c>
      <c r="C341" s="447" t="str">
        <f>IF('приложение 1.1 '!G343=2018,'приложение 1.1 '!E343,"-")</f>
        <v>-</v>
      </c>
      <c r="D341" s="447" t="str">
        <f>IF('приложение 1.1 '!G343=2018,'приложение 1.1 '!D343,"-")</f>
        <v>-</v>
      </c>
      <c r="E341" s="447">
        <f>IF('приложение 1.1 '!G343=2019,'приложение 1.1 '!E343,"-")</f>
        <v>0</v>
      </c>
      <c r="F341" s="447">
        <f>IF('приложение 1.1 '!G343=2019,'приложение 1.1 '!D343,"-")</f>
        <v>3.2</v>
      </c>
      <c r="G341" s="447" t="str">
        <f>IF('приложение 1.1 '!G343=2020,'приложение 1.1 '!E343,"-")</f>
        <v>-</v>
      </c>
      <c r="H341" s="447" t="str">
        <f>IF('приложение 1.1 '!G343=2020,'приложение 1.1 '!D343,"-")</f>
        <v>-</v>
      </c>
      <c r="I341" s="447" t="str">
        <f>IF('приложение 1.1 '!G343=2021,'приложение 1.1 '!E343,"-")</f>
        <v>-</v>
      </c>
      <c r="J341" s="447" t="str">
        <f>IF('приложение 1.1 '!G343=2021,'приложение 1.1 '!D343,"-")</f>
        <v>-</v>
      </c>
      <c r="K341" s="447" t="str">
        <f>IF('приложение 1.1 '!G343=2022,'приложение 1.1 '!E343,"-")</f>
        <v>-</v>
      </c>
      <c r="L341" s="447" t="str">
        <f>IF('приложение 1.1 '!G343=2022,'приложение 1.1 '!D343,"-")</f>
        <v>-</v>
      </c>
      <c r="M341" s="447">
        <f t="shared" si="108"/>
        <v>0</v>
      </c>
      <c r="N341" s="447">
        <f t="shared" si="109"/>
        <v>3.2</v>
      </c>
      <c r="O341" s="447" t="str">
        <f t="shared" si="110"/>
        <v>-</v>
      </c>
      <c r="P341" s="447" t="str">
        <f t="shared" si="111"/>
        <v>-</v>
      </c>
      <c r="Q341" s="447">
        <f t="shared" si="112"/>
        <v>0</v>
      </c>
      <c r="R341" s="447">
        <f t="shared" si="113"/>
        <v>3.2</v>
      </c>
      <c r="S341" s="447" t="str">
        <f t="shared" si="114"/>
        <v>-</v>
      </c>
      <c r="T341" s="447" t="str">
        <f t="shared" si="115"/>
        <v>-</v>
      </c>
      <c r="U341" s="447" t="str">
        <f t="shared" si="116"/>
        <v>-</v>
      </c>
      <c r="V341" s="447" t="str">
        <f t="shared" si="117"/>
        <v>-</v>
      </c>
      <c r="W341" s="447" t="str">
        <f t="shared" si="118"/>
        <v>-</v>
      </c>
      <c r="X341" s="447" t="str">
        <f t="shared" si="119"/>
        <v>-</v>
      </c>
      <c r="Y341" s="447">
        <f t="shared" si="120"/>
        <v>0</v>
      </c>
      <c r="Z341" s="464">
        <f t="shared" si="121"/>
        <v>3.2</v>
      </c>
      <c r="AA341" s="472">
        <f>'приложение 1.1 '!H343</f>
        <v>3.84</v>
      </c>
      <c r="AB341" s="472" t="str">
        <f t="shared" si="122"/>
        <v>0</v>
      </c>
      <c r="AC341" s="472" t="str">
        <f t="shared" si="123"/>
        <v>0</v>
      </c>
      <c r="AD341" s="472" t="str">
        <f t="shared" si="124"/>
        <v>0</v>
      </c>
      <c r="AE341" s="472" t="str">
        <f t="shared" si="125"/>
        <v>0</v>
      </c>
      <c r="AF341" s="472" t="str">
        <f t="shared" si="126"/>
        <v>0</v>
      </c>
      <c r="AG341" s="472" t="str">
        <f t="shared" si="127"/>
        <v>0</v>
      </c>
      <c r="AH341" s="472" t="str">
        <f t="shared" si="128"/>
        <v>0</v>
      </c>
      <c r="AI341" s="472" t="str">
        <f t="shared" si="129"/>
        <v>0</v>
      </c>
      <c r="AJ341" s="472" t="str">
        <f t="shared" si="130"/>
        <v>-</v>
      </c>
      <c r="AK341" s="472" t="str">
        <f t="shared" si="131"/>
        <v>-</v>
      </c>
      <c r="AL341" s="472">
        <f>'приложение 1.1 '!X343</f>
        <v>3.84</v>
      </c>
      <c r="AM341" s="472">
        <f>'приложение 1.1 '!Y343</f>
        <v>0</v>
      </c>
      <c r="AN341" s="472">
        <f>'приложение 1.1 '!Z343</f>
        <v>0</v>
      </c>
      <c r="AO341" s="472">
        <f>'приложение 1.1 '!AA343</f>
        <v>0</v>
      </c>
      <c r="AP341" s="472"/>
      <c r="AQ341" s="472"/>
      <c r="AR341" s="472"/>
      <c r="AS341" s="472"/>
      <c r="AT341" s="472">
        <f>'приложение 1.1 '!W343</f>
        <v>0</v>
      </c>
      <c r="AU341" s="472">
        <f t="shared" si="132"/>
        <v>3.84</v>
      </c>
    </row>
    <row r="342" spans="1:47" s="53" customFormat="1">
      <c r="A342" s="369" t="str">
        <f>'приложение 1.1 '!A344</f>
        <v>1.1.6.4</v>
      </c>
      <c r="B342" s="431" t="str">
        <f>'приложение 1.1 '!B344</f>
        <v xml:space="preserve">Реконструкция ВЛ-10кв   ТП-384  КТПН-633 </v>
      </c>
      <c r="C342" s="447" t="str">
        <f>IF('приложение 1.1 '!G344=2018,'приложение 1.1 '!E344,"-")</f>
        <v>-</v>
      </c>
      <c r="D342" s="447" t="str">
        <f>IF('приложение 1.1 '!G344=2018,'приложение 1.1 '!D344,"-")</f>
        <v>-</v>
      </c>
      <c r="E342" s="447">
        <f>IF('приложение 1.1 '!G344=2019,'приложение 1.1 '!E344,"-")</f>
        <v>0</v>
      </c>
      <c r="F342" s="447">
        <f>IF('приложение 1.1 '!G344=2019,'приложение 1.1 '!D344,"-")</f>
        <v>0.89900000000000002</v>
      </c>
      <c r="G342" s="447" t="str">
        <f>IF('приложение 1.1 '!G344=2020,'приложение 1.1 '!E344,"-")</f>
        <v>-</v>
      </c>
      <c r="H342" s="447" t="str">
        <f>IF('приложение 1.1 '!G344=2020,'приложение 1.1 '!D344,"-")</f>
        <v>-</v>
      </c>
      <c r="I342" s="447" t="str">
        <f>IF('приложение 1.1 '!G344=2021,'приложение 1.1 '!E344,"-")</f>
        <v>-</v>
      </c>
      <c r="J342" s="447" t="str">
        <f>IF('приложение 1.1 '!G344=2021,'приложение 1.1 '!D344,"-")</f>
        <v>-</v>
      </c>
      <c r="K342" s="447" t="str">
        <f>IF('приложение 1.1 '!G344=2022,'приложение 1.1 '!E344,"-")</f>
        <v>-</v>
      </c>
      <c r="L342" s="447" t="str">
        <f>IF('приложение 1.1 '!G344=2022,'приложение 1.1 '!D344,"-")</f>
        <v>-</v>
      </c>
      <c r="M342" s="447">
        <f t="shared" ref="M342:M355" si="134">SUM(C342,E342,G342,I342,K342,)</f>
        <v>0</v>
      </c>
      <c r="N342" s="447">
        <f t="shared" ref="N342:N355" si="135">SUM(D342,F342,H342,J342,L342,)</f>
        <v>0.89900000000000002</v>
      </c>
      <c r="O342" s="447" t="str">
        <f t="shared" ref="O342:O355" si="136">C342</f>
        <v>-</v>
      </c>
      <c r="P342" s="447" t="str">
        <f t="shared" ref="P342:P355" si="137">D342</f>
        <v>-</v>
      </c>
      <c r="Q342" s="447">
        <f t="shared" ref="Q342:Q355" si="138">E342</f>
        <v>0</v>
      </c>
      <c r="R342" s="447">
        <f t="shared" ref="R342:R355" si="139">F342</f>
        <v>0.89900000000000002</v>
      </c>
      <c r="S342" s="447" t="str">
        <f t="shared" ref="S342:S355" si="140">G342</f>
        <v>-</v>
      </c>
      <c r="T342" s="447" t="str">
        <f t="shared" ref="T342:T355" si="141">H342</f>
        <v>-</v>
      </c>
      <c r="U342" s="447" t="str">
        <f t="shared" ref="U342:U355" si="142">I342</f>
        <v>-</v>
      </c>
      <c r="V342" s="447" t="str">
        <f t="shared" ref="V342:V355" si="143">J342</f>
        <v>-</v>
      </c>
      <c r="W342" s="447" t="str">
        <f t="shared" ref="W342:W355" si="144">K342</f>
        <v>-</v>
      </c>
      <c r="X342" s="447" t="str">
        <f t="shared" ref="X342:X355" si="145">L342</f>
        <v>-</v>
      </c>
      <c r="Y342" s="447">
        <f t="shared" ref="Y342:Y355" si="146">SUM(O342,Q342,S342,U342,W342,)</f>
        <v>0</v>
      </c>
      <c r="Z342" s="464">
        <f t="shared" ref="Z342:Z355" si="147">SUM(P342,R342,T342,V342,X342,)</f>
        <v>0.89900000000000002</v>
      </c>
      <c r="AA342" s="472">
        <f>'приложение 1.1 '!H344</f>
        <v>1.0788</v>
      </c>
      <c r="AB342" s="472" t="str">
        <f t="shared" ref="AB342:AB355" si="148">IF(AP342&gt;0,AJ342,"0")</f>
        <v>0</v>
      </c>
      <c r="AC342" s="472" t="str">
        <f t="shared" ref="AC342:AC355" si="149">IF(AP342&gt;0,AK342,"0")</f>
        <v>0</v>
      </c>
      <c r="AD342" s="472" t="str">
        <f t="shared" ref="AD342:AD355" si="150">IF(AQ342&gt;0,AJ342,"0")</f>
        <v>0</v>
      </c>
      <c r="AE342" s="472" t="str">
        <f t="shared" ref="AE342:AE355" si="151">IF(AQ342&gt;0,AK342,"0")</f>
        <v>0</v>
      </c>
      <c r="AF342" s="472" t="str">
        <f t="shared" ref="AF342:AF355" si="152">IF(AR342&gt;0,AJ342,"0")</f>
        <v>0</v>
      </c>
      <c r="AG342" s="472" t="str">
        <f t="shared" ref="AG342:AG355" si="153">IF(AR342&gt;0,AK342,"0")</f>
        <v>0</v>
      </c>
      <c r="AH342" s="472" t="str">
        <f t="shared" ref="AH342:AH355" si="154">IF(AS342&gt;0,AJ342,"0")</f>
        <v>0</v>
      </c>
      <c r="AI342" s="472" t="str">
        <f t="shared" ref="AI342:AI355" si="155">IF(AS342&gt;0,AK342,"0")</f>
        <v>0</v>
      </c>
      <c r="AJ342" s="472" t="str">
        <f t="shared" ref="AJ342:AJ355" si="156">C342</f>
        <v>-</v>
      </c>
      <c r="AK342" s="472" t="str">
        <f t="shared" ref="AK342:AK355" si="157">D342</f>
        <v>-</v>
      </c>
      <c r="AL342" s="472">
        <f>'приложение 1.1 '!X344</f>
        <v>1.0788</v>
      </c>
      <c r="AM342" s="472">
        <f>'приложение 1.1 '!Y344</f>
        <v>0</v>
      </c>
      <c r="AN342" s="472">
        <f>'приложение 1.1 '!Z344</f>
        <v>0</v>
      </c>
      <c r="AO342" s="472">
        <f>'приложение 1.1 '!AA344</f>
        <v>0</v>
      </c>
      <c r="AP342" s="472"/>
      <c r="AQ342" s="472"/>
      <c r="AR342" s="472"/>
      <c r="AS342" s="472"/>
      <c r="AT342" s="472">
        <f>'приложение 1.1 '!W344</f>
        <v>0</v>
      </c>
      <c r="AU342" s="472">
        <f t="shared" ref="AU342:AU355" si="158">AO342+AN342+AM342+AL342+AT342</f>
        <v>1.0788</v>
      </c>
    </row>
    <row r="343" spans="1:47" s="53" customFormat="1">
      <c r="A343" s="369" t="str">
        <f>'приложение 1.1 '!A345</f>
        <v>1.1.6.5</v>
      </c>
      <c r="B343" s="431" t="str">
        <f>'приложение 1.1 '!B345</f>
        <v>Реконструкция ВЛ-10кв  ПС-5  ф. Х.завод -I,II</v>
      </c>
      <c r="C343" s="447" t="str">
        <f>IF('приложение 1.1 '!G345=2018,'приложение 1.1 '!E345,"-")</f>
        <v>-</v>
      </c>
      <c r="D343" s="447" t="str">
        <f>IF('приложение 1.1 '!G345=2018,'приложение 1.1 '!D345,"-")</f>
        <v>-</v>
      </c>
      <c r="E343" s="447">
        <f>IF('приложение 1.1 '!G345=2019,'приложение 1.1 '!E345,"-")</f>
        <v>0</v>
      </c>
      <c r="F343" s="447">
        <f>IF('приложение 1.1 '!G345=2019,'приложение 1.1 '!D345,"-")</f>
        <v>5.6</v>
      </c>
      <c r="G343" s="447" t="str">
        <f>IF('приложение 1.1 '!G345=2020,'приложение 1.1 '!E345,"-")</f>
        <v>-</v>
      </c>
      <c r="H343" s="447" t="str">
        <f>IF('приложение 1.1 '!G345=2020,'приложение 1.1 '!D345,"-")</f>
        <v>-</v>
      </c>
      <c r="I343" s="447" t="str">
        <f>IF('приложение 1.1 '!G345=2021,'приложение 1.1 '!E345,"-")</f>
        <v>-</v>
      </c>
      <c r="J343" s="447" t="str">
        <f>IF('приложение 1.1 '!G345=2021,'приложение 1.1 '!D345,"-")</f>
        <v>-</v>
      </c>
      <c r="K343" s="447" t="str">
        <f>IF('приложение 1.1 '!G345=2022,'приложение 1.1 '!E345,"-")</f>
        <v>-</v>
      </c>
      <c r="L343" s="447" t="str">
        <f>IF('приложение 1.1 '!G345=2022,'приложение 1.1 '!D345,"-")</f>
        <v>-</v>
      </c>
      <c r="M343" s="447">
        <f t="shared" si="134"/>
        <v>0</v>
      </c>
      <c r="N343" s="447">
        <f t="shared" si="135"/>
        <v>5.6</v>
      </c>
      <c r="O343" s="447" t="str">
        <f t="shared" si="136"/>
        <v>-</v>
      </c>
      <c r="P343" s="447" t="str">
        <f t="shared" si="137"/>
        <v>-</v>
      </c>
      <c r="Q343" s="447">
        <f t="shared" si="138"/>
        <v>0</v>
      </c>
      <c r="R343" s="447">
        <f t="shared" si="139"/>
        <v>5.6</v>
      </c>
      <c r="S343" s="447" t="str">
        <f t="shared" si="140"/>
        <v>-</v>
      </c>
      <c r="T343" s="447" t="str">
        <f t="shared" si="141"/>
        <v>-</v>
      </c>
      <c r="U343" s="447" t="str">
        <f t="shared" si="142"/>
        <v>-</v>
      </c>
      <c r="V343" s="447" t="str">
        <f t="shared" si="143"/>
        <v>-</v>
      </c>
      <c r="W343" s="447" t="str">
        <f t="shared" si="144"/>
        <v>-</v>
      </c>
      <c r="X343" s="447" t="str">
        <f t="shared" si="145"/>
        <v>-</v>
      </c>
      <c r="Y343" s="447">
        <f t="shared" si="146"/>
        <v>0</v>
      </c>
      <c r="Z343" s="464">
        <f t="shared" si="147"/>
        <v>5.6</v>
      </c>
      <c r="AA343" s="472">
        <f>'приложение 1.1 '!H345</f>
        <v>6.72</v>
      </c>
      <c r="AB343" s="472" t="str">
        <f t="shared" si="148"/>
        <v>0</v>
      </c>
      <c r="AC343" s="472" t="str">
        <f t="shared" si="149"/>
        <v>0</v>
      </c>
      <c r="AD343" s="472" t="str">
        <f t="shared" si="150"/>
        <v>0</v>
      </c>
      <c r="AE343" s="472" t="str">
        <f t="shared" si="151"/>
        <v>0</v>
      </c>
      <c r="AF343" s="472" t="str">
        <f t="shared" si="152"/>
        <v>0</v>
      </c>
      <c r="AG343" s="472" t="str">
        <f t="shared" si="153"/>
        <v>0</v>
      </c>
      <c r="AH343" s="472" t="str">
        <f t="shared" si="154"/>
        <v>0</v>
      </c>
      <c r="AI343" s="472" t="str">
        <f t="shared" si="155"/>
        <v>0</v>
      </c>
      <c r="AJ343" s="472" t="str">
        <f t="shared" si="156"/>
        <v>-</v>
      </c>
      <c r="AK343" s="472" t="str">
        <f t="shared" si="157"/>
        <v>-</v>
      </c>
      <c r="AL343" s="472">
        <f>'приложение 1.1 '!X345</f>
        <v>6.72</v>
      </c>
      <c r="AM343" s="472">
        <f>'приложение 1.1 '!Y345</f>
        <v>0</v>
      </c>
      <c r="AN343" s="472">
        <f>'приложение 1.1 '!Z345</f>
        <v>0</v>
      </c>
      <c r="AO343" s="472">
        <f>'приложение 1.1 '!AA345</f>
        <v>0</v>
      </c>
      <c r="AP343" s="472"/>
      <c r="AQ343" s="472"/>
      <c r="AR343" s="472"/>
      <c r="AS343" s="472"/>
      <c r="AT343" s="472">
        <f>'приложение 1.1 '!W345</f>
        <v>0</v>
      </c>
      <c r="AU343" s="472">
        <f t="shared" si="158"/>
        <v>6.72</v>
      </c>
    </row>
    <row r="344" spans="1:47" s="53" customFormat="1" ht="31.5">
      <c r="A344" s="369" t="str">
        <f>'приложение 1.1 '!A346</f>
        <v>1.1.6.6</v>
      </c>
      <c r="B344" s="431" t="str">
        <f>'приложение 1.1 '!B346</f>
        <v xml:space="preserve">Реконструкция ВЛ-10 кВ ПС-5  ф.Чернореченский отп.  </v>
      </c>
      <c r="C344" s="447" t="str">
        <f>IF('приложение 1.1 '!G346=2018,'приложение 1.1 '!E346,"-")</f>
        <v>-</v>
      </c>
      <c r="D344" s="447" t="str">
        <f>IF('приложение 1.1 '!G346=2018,'приложение 1.1 '!D346,"-")</f>
        <v>-</v>
      </c>
      <c r="E344" s="447" t="str">
        <f>IF('приложение 1.1 '!G346=2019,'приложение 1.1 '!E346,"-")</f>
        <v>-</v>
      </c>
      <c r="F344" s="447" t="str">
        <f>IF('приложение 1.1 '!G346=2019,'приложение 1.1 '!D346,"-")</f>
        <v>-</v>
      </c>
      <c r="G344" s="447">
        <f>IF('приложение 1.1 '!G346=2020,'приложение 1.1 '!E346,"-")</f>
        <v>0</v>
      </c>
      <c r="H344" s="447">
        <f>IF('приложение 1.1 '!G346=2020,'приложение 1.1 '!D346,"-")</f>
        <v>4.7</v>
      </c>
      <c r="I344" s="447" t="str">
        <f>IF('приложение 1.1 '!G346=2021,'приложение 1.1 '!E346,"-")</f>
        <v>-</v>
      </c>
      <c r="J344" s="447" t="str">
        <f>IF('приложение 1.1 '!G346=2021,'приложение 1.1 '!D346,"-")</f>
        <v>-</v>
      </c>
      <c r="K344" s="447" t="str">
        <f>IF('приложение 1.1 '!G346=2022,'приложение 1.1 '!E346,"-")</f>
        <v>-</v>
      </c>
      <c r="L344" s="447" t="str">
        <f>IF('приложение 1.1 '!G346=2022,'приложение 1.1 '!D346,"-")</f>
        <v>-</v>
      </c>
      <c r="M344" s="447">
        <f t="shared" si="134"/>
        <v>0</v>
      </c>
      <c r="N344" s="447">
        <f t="shared" si="135"/>
        <v>4.7</v>
      </c>
      <c r="O344" s="447" t="str">
        <f t="shared" si="136"/>
        <v>-</v>
      </c>
      <c r="P344" s="447" t="str">
        <f t="shared" si="137"/>
        <v>-</v>
      </c>
      <c r="Q344" s="447" t="str">
        <f t="shared" si="138"/>
        <v>-</v>
      </c>
      <c r="R344" s="447" t="str">
        <f t="shared" si="139"/>
        <v>-</v>
      </c>
      <c r="S344" s="447">
        <f t="shared" si="140"/>
        <v>0</v>
      </c>
      <c r="T344" s="447">
        <f t="shared" si="141"/>
        <v>4.7</v>
      </c>
      <c r="U344" s="447" t="str">
        <f t="shared" si="142"/>
        <v>-</v>
      </c>
      <c r="V344" s="447" t="str">
        <f t="shared" si="143"/>
        <v>-</v>
      </c>
      <c r="W344" s="447" t="str">
        <f t="shared" si="144"/>
        <v>-</v>
      </c>
      <c r="X344" s="447" t="str">
        <f t="shared" si="145"/>
        <v>-</v>
      </c>
      <c r="Y344" s="447">
        <f t="shared" si="146"/>
        <v>0</v>
      </c>
      <c r="Z344" s="464">
        <f t="shared" si="147"/>
        <v>4.7</v>
      </c>
      <c r="AA344" s="472">
        <f>'приложение 1.1 '!H346</f>
        <v>5.64</v>
      </c>
      <c r="AB344" s="472" t="str">
        <f t="shared" si="148"/>
        <v>0</v>
      </c>
      <c r="AC344" s="472" t="str">
        <f t="shared" si="149"/>
        <v>0</v>
      </c>
      <c r="AD344" s="472" t="str">
        <f t="shared" si="150"/>
        <v>0</v>
      </c>
      <c r="AE344" s="472" t="str">
        <f t="shared" si="151"/>
        <v>0</v>
      </c>
      <c r="AF344" s="472" t="str">
        <f t="shared" si="152"/>
        <v>0</v>
      </c>
      <c r="AG344" s="472" t="str">
        <f t="shared" si="153"/>
        <v>0</v>
      </c>
      <c r="AH344" s="472" t="str">
        <f t="shared" si="154"/>
        <v>0</v>
      </c>
      <c r="AI344" s="472" t="str">
        <f t="shared" si="155"/>
        <v>0</v>
      </c>
      <c r="AJ344" s="472" t="str">
        <f t="shared" si="156"/>
        <v>-</v>
      </c>
      <c r="AK344" s="472" t="str">
        <f t="shared" si="157"/>
        <v>-</v>
      </c>
      <c r="AL344" s="472">
        <f>'приложение 1.1 '!X346</f>
        <v>0</v>
      </c>
      <c r="AM344" s="472">
        <f>'приложение 1.1 '!Y346</f>
        <v>5.64</v>
      </c>
      <c r="AN344" s="472">
        <f>'приложение 1.1 '!Z346</f>
        <v>0</v>
      </c>
      <c r="AO344" s="472">
        <f>'приложение 1.1 '!AA346</f>
        <v>0</v>
      </c>
      <c r="AP344" s="472"/>
      <c r="AQ344" s="472"/>
      <c r="AR344" s="472"/>
      <c r="AS344" s="472"/>
      <c r="AT344" s="472">
        <f>'приложение 1.1 '!W346</f>
        <v>0</v>
      </c>
      <c r="AU344" s="472">
        <f t="shared" si="158"/>
        <v>5.64</v>
      </c>
    </row>
    <row r="345" spans="1:47" s="53" customFormat="1">
      <c r="A345" s="369" t="str">
        <f>'приложение 1.1 '!A347</f>
        <v>1.1.6.7</v>
      </c>
      <c r="B345" s="431" t="str">
        <f>'приложение 1.1 '!B347</f>
        <v xml:space="preserve">Реконструкция ВЛ- 6кв РП-100 яч. 18 </v>
      </c>
      <c r="C345" s="447" t="str">
        <f>IF('приложение 1.1 '!G347=2018,'приложение 1.1 '!E347,"-")</f>
        <v>-</v>
      </c>
      <c r="D345" s="447" t="str">
        <f>IF('приложение 1.1 '!G347=2018,'приложение 1.1 '!D347,"-")</f>
        <v>-</v>
      </c>
      <c r="E345" s="447" t="str">
        <f>IF('приложение 1.1 '!G347=2019,'приложение 1.1 '!E347,"-")</f>
        <v>-</v>
      </c>
      <c r="F345" s="447" t="str">
        <f>IF('приложение 1.1 '!G347=2019,'приложение 1.1 '!D347,"-")</f>
        <v>-</v>
      </c>
      <c r="G345" s="447">
        <f>IF('приложение 1.1 '!G347=2020,'приложение 1.1 '!E347,"-")</f>
        <v>0</v>
      </c>
      <c r="H345" s="447">
        <f>IF('приложение 1.1 '!G347=2020,'приложение 1.1 '!D347,"-")</f>
        <v>0.44</v>
      </c>
      <c r="I345" s="447" t="str">
        <f>IF('приложение 1.1 '!G347=2021,'приложение 1.1 '!E347,"-")</f>
        <v>-</v>
      </c>
      <c r="J345" s="447" t="str">
        <f>IF('приложение 1.1 '!G347=2021,'приложение 1.1 '!D347,"-")</f>
        <v>-</v>
      </c>
      <c r="K345" s="447" t="str">
        <f>IF('приложение 1.1 '!G347=2022,'приложение 1.1 '!E347,"-")</f>
        <v>-</v>
      </c>
      <c r="L345" s="447" t="str">
        <f>IF('приложение 1.1 '!G347=2022,'приложение 1.1 '!D347,"-")</f>
        <v>-</v>
      </c>
      <c r="M345" s="447">
        <f t="shared" si="134"/>
        <v>0</v>
      </c>
      <c r="N345" s="447">
        <f t="shared" si="135"/>
        <v>0.44</v>
      </c>
      <c r="O345" s="447" t="str">
        <f t="shared" si="136"/>
        <v>-</v>
      </c>
      <c r="P345" s="447" t="str">
        <f t="shared" si="137"/>
        <v>-</v>
      </c>
      <c r="Q345" s="447" t="str">
        <f t="shared" si="138"/>
        <v>-</v>
      </c>
      <c r="R345" s="447" t="str">
        <f t="shared" si="139"/>
        <v>-</v>
      </c>
      <c r="S345" s="447">
        <f t="shared" si="140"/>
        <v>0</v>
      </c>
      <c r="T345" s="447">
        <f t="shared" si="141"/>
        <v>0.44</v>
      </c>
      <c r="U345" s="447" t="str">
        <f t="shared" si="142"/>
        <v>-</v>
      </c>
      <c r="V345" s="447" t="str">
        <f t="shared" si="143"/>
        <v>-</v>
      </c>
      <c r="W345" s="447" t="str">
        <f t="shared" si="144"/>
        <v>-</v>
      </c>
      <c r="X345" s="447" t="str">
        <f t="shared" si="145"/>
        <v>-</v>
      </c>
      <c r="Y345" s="447">
        <f t="shared" si="146"/>
        <v>0</v>
      </c>
      <c r="Z345" s="464">
        <f t="shared" si="147"/>
        <v>0.44</v>
      </c>
      <c r="AA345" s="472">
        <f>'приложение 1.1 '!H347</f>
        <v>0.52800000000000002</v>
      </c>
      <c r="AB345" s="472" t="str">
        <f t="shared" si="148"/>
        <v>0</v>
      </c>
      <c r="AC345" s="472" t="str">
        <f t="shared" si="149"/>
        <v>0</v>
      </c>
      <c r="AD345" s="472" t="str">
        <f t="shared" si="150"/>
        <v>0</v>
      </c>
      <c r="AE345" s="472" t="str">
        <f t="shared" si="151"/>
        <v>0</v>
      </c>
      <c r="AF345" s="472" t="str">
        <f t="shared" si="152"/>
        <v>0</v>
      </c>
      <c r="AG345" s="472" t="str">
        <f t="shared" si="153"/>
        <v>0</v>
      </c>
      <c r="AH345" s="472" t="str">
        <f t="shared" si="154"/>
        <v>0</v>
      </c>
      <c r="AI345" s="472" t="str">
        <f t="shared" si="155"/>
        <v>0</v>
      </c>
      <c r="AJ345" s="472" t="str">
        <f t="shared" si="156"/>
        <v>-</v>
      </c>
      <c r="AK345" s="472" t="str">
        <f t="shared" si="157"/>
        <v>-</v>
      </c>
      <c r="AL345" s="472">
        <f>'приложение 1.1 '!X347</f>
        <v>0</v>
      </c>
      <c r="AM345" s="472">
        <f>'приложение 1.1 '!Y347</f>
        <v>0.52800000000000002</v>
      </c>
      <c r="AN345" s="472">
        <f>'приложение 1.1 '!Z347</f>
        <v>0</v>
      </c>
      <c r="AO345" s="472">
        <f>'приложение 1.1 '!AA347</f>
        <v>0</v>
      </c>
      <c r="AP345" s="472"/>
      <c r="AQ345" s="472"/>
      <c r="AR345" s="472"/>
      <c r="AS345" s="472"/>
      <c r="AT345" s="472">
        <f>'приложение 1.1 '!W347</f>
        <v>0</v>
      </c>
      <c r="AU345" s="472">
        <f t="shared" si="158"/>
        <v>0.52800000000000002</v>
      </c>
    </row>
    <row r="346" spans="1:47" s="53" customFormat="1" ht="31.5">
      <c r="A346" s="369" t="str">
        <f>'приложение 1.1 '!A348</f>
        <v>1.1.6.8</v>
      </c>
      <c r="B346" s="431" t="str">
        <f>'приложение 1.1 '!B348</f>
        <v xml:space="preserve">Реконструкция ВЛ-10кв  РП-138  ф.Вост. гр. скажин. </v>
      </c>
      <c r="C346" s="447" t="str">
        <f>IF('приложение 1.1 '!G348=2018,'приложение 1.1 '!E348,"-")</f>
        <v>-</v>
      </c>
      <c r="D346" s="447" t="str">
        <f>IF('приложение 1.1 '!G348=2018,'приложение 1.1 '!D348,"-")</f>
        <v>-</v>
      </c>
      <c r="E346" s="447" t="str">
        <f>IF('приложение 1.1 '!G348=2019,'приложение 1.1 '!E348,"-")</f>
        <v>-</v>
      </c>
      <c r="F346" s="447" t="str">
        <f>IF('приложение 1.1 '!G348=2019,'приложение 1.1 '!D348,"-")</f>
        <v>-</v>
      </c>
      <c r="G346" s="447">
        <f>IF('приложение 1.1 '!G348=2020,'приложение 1.1 '!E348,"-")</f>
        <v>0</v>
      </c>
      <c r="H346" s="447">
        <f>IF('приложение 1.1 '!G348=2020,'приложение 1.1 '!D348,"-")</f>
        <v>0.1</v>
      </c>
      <c r="I346" s="447" t="str">
        <f>IF('приложение 1.1 '!G348=2021,'приложение 1.1 '!E348,"-")</f>
        <v>-</v>
      </c>
      <c r="J346" s="447" t="str">
        <f>IF('приложение 1.1 '!G348=2021,'приложение 1.1 '!D348,"-")</f>
        <v>-</v>
      </c>
      <c r="K346" s="447" t="str">
        <f>IF('приложение 1.1 '!G348=2022,'приложение 1.1 '!E348,"-")</f>
        <v>-</v>
      </c>
      <c r="L346" s="447" t="str">
        <f>IF('приложение 1.1 '!G348=2022,'приложение 1.1 '!D348,"-")</f>
        <v>-</v>
      </c>
      <c r="M346" s="447">
        <f t="shared" si="134"/>
        <v>0</v>
      </c>
      <c r="N346" s="447">
        <f t="shared" si="135"/>
        <v>0.1</v>
      </c>
      <c r="O346" s="447" t="str">
        <f t="shared" si="136"/>
        <v>-</v>
      </c>
      <c r="P346" s="447" t="str">
        <f t="shared" si="137"/>
        <v>-</v>
      </c>
      <c r="Q346" s="447" t="str">
        <f t="shared" si="138"/>
        <v>-</v>
      </c>
      <c r="R346" s="447" t="str">
        <f t="shared" si="139"/>
        <v>-</v>
      </c>
      <c r="S346" s="447">
        <f t="shared" si="140"/>
        <v>0</v>
      </c>
      <c r="T346" s="447">
        <f t="shared" si="141"/>
        <v>0.1</v>
      </c>
      <c r="U346" s="447" t="str">
        <f t="shared" si="142"/>
        <v>-</v>
      </c>
      <c r="V346" s="447" t="str">
        <f t="shared" si="143"/>
        <v>-</v>
      </c>
      <c r="W346" s="447" t="str">
        <f t="shared" si="144"/>
        <v>-</v>
      </c>
      <c r="X346" s="447" t="str">
        <f t="shared" si="145"/>
        <v>-</v>
      </c>
      <c r="Y346" s="447">
        <f t="shared" si="146"/>
        <v>0</v>
      </c>
      <c r="Z346" s="464">
        <f t="shared" si="147"/>
        <v>0.1</v>
      </c>
      <c r="AA346" s="472">
        <f>'приложение 1.1 '!H348</f>
        <v>0.12</v>
      </c>
      <c r="AB346" s="472" t="str">
        <f t="shared" si="148"/>
        <v>0</v>
      </c>
      <c r="AC346" s="472" t="str">
        <f t="shared" si="149"/>
        <v>0</v>
      </c>
      <c r="AD346" s="472" t="str">
        <f t="shared" si="150"/>
        <v>0</v>
      </c>
      <c r="AE346" s="472" t="str">
        <f t="shared" si="151"/>
        <v>0</v>
      </c>
      <c r="AF346" s="472" t="str">
        <f t="shared" si="152"/>
        <v>0</v>
      </c>
      <c r="AG346" s="472" t="str">
        <f t="shared" si="153"/>
        <v>0</v>
      </c>
      <c r="AH346" s="472" t="str">
        <f t="shared" si="154"/>
        <v>0</v>
      </c>
      <c r="AI346" s="472" t="str">
        <f t="shared" si="155"/>
        <v>0</v>
      </c>
      <c r="AJ346" s="472" t="str">
        <f t="shared" si="156"/>
        <v>-</v>
      </c>
      <c r="AK346" s="472" t="str">
        <f t="shared" si="157"/>
        <v>-</v>
      </c>
      <c r="AL346" s="472">
        <f>'приложение 1.1 '!X348</f>
        <v>0</v>
      </c>
      <c r="AM346" s="472">
        <f>'приложение 1.1 '!Y348</f>
        <v>0.12</v>
      </c>
      <c r="AN346" s="472">
        <f>'приложение 1.1 '!Z348</f>
        <v>0</v>
      </c>
      <c r="AO346" s="472">
        <f>'приложение 1.1 '!AA348</f>
        <v>0</v>
      </c>
      <c r="AP346" s="472"/>
      <c r="AQ346" s="472"/>
      <c r="AR346" s="472"/>
      <c r="AS346" s="472"/>
      <c r="AT346" s="472">
        <f>'приложение 1.1 '!W348</f>
        <v>0</v>
      </c>
      <c r="AU346" s="472">
        <f t="shared" si="158"/>
        <v>0.12</v>
      </c>
    </row>
    <row r="347" spans="1:47" s="53" customFormat="1">
      <c r="A347" s="369" t="str">
        <f>'приложение 1.1 '!A349</f>
        <v>1.1.6.9</v>
      </c>
      <c r="B347" s="431" t="str">
        <f>'приложение 1.1 '!B349</f>
        <v>Реконструкция ВЛ-6кв п/ст 46 яч. 20</v>
      </c>
      <c r="C347" s="447" t="str">
        <f>IF('приложение 1.1 '!G349=2018,'приложение 1.1 '!E349,"-")</f>
        <v>-</v>
      </c>
      <c r="D347" s="447" t="str">
        <f>IF('приложение 1.1 '!G349=2018,'приложение 1.1 '!D349,"-")</f>
        <v>-</v>
      </c>
      <c r="E347" s="447" t="str">
        <f>IF('приложение 1.1 '!G349=2019,'приложение 1.1 '!E349,"-")</f>
        <v>-</v>
      </c>
      <c r="F347" s="447" t="str">
        <f>IF('приложение 1.1 '!G349=2019,'приложение 1.1 '!D349,"-")</f>
        <v>-</v>
      </c>
      <c r="G347" s="447" t="str">
        <f>IF('приложение 1.1 '!G349=2020,'приложение 1.1 '!E349,"-")</f>
        <v>-</v>
      </c>
      <c r="H347" s="447" t="str">
        <f>IF('приложение 1.1 '!G349=2020,'приложение 1.1 '!D349,"-")</f>
        <v>-</v>
      </c>
      <c r="I347" s="447">
        <f>IF('приложение 1.1 '!G349=2021,'приложение 1.1 '!E349,"-")</f>
        <v>0</v>
      </c>
      <c r="J347" s="447">
        <f>IF('приложение 1.1 '!G349=2021,'приложение 1.1 '!D349,"-")</f>
        <v>4.0359999999999996</v>
      </c>
      <c r="K347" s="447" t="str">
        <f>IF('приложение 1.1 '!G349=2022,'приложение 1.1 '!E349,"-")</f>
        <v>-</v>
      </c>
      <c r="L347" s="447" t="str">
        <f>IF('приложение 1.1 '!G349=2022,'приложение 1.1 '!D349,"-")</f>
        <v>-</v>
      </c>
      <c r="M347" s="447">
        <f t="shared" si="134"/>
        <v>0</v>
      </c>
      <c r="N347" s="447">
        <f t="shared" si="135"/>
        <v>4.0359999999999996</v>
      </c>
      <c r="O347" s="447" t="str">
        <f t="shared" si="136"/>
        <v>-</v>
      </c>
      <c r="P347" s="447" t="str">
        <f t="shared" si="137"/>
        <v>-</v>
      </c>
      <c r="Q347" s="447" t="str">
        <f t="shared" si="138"/>
        <v>-</v>
      </c>
      <c r="R347" s="447" t="str">
        <f t="shared" si="139"/>
        <v>-</v>
      </c>
      <c r="S347" s="447" t="str">
        <f t="shared" si="140"/>
        <v>-</v>
      </c>
      <c r="T347" s="447" t="str">
        <f t="shared" si="141"/>
        <v>-</v>
      </c>
      <c r="U347" s="447">
        <f t="shared" si="142"/>
        <v>0</v>
      </c>
      <c r="V347" s="447">
        <f t="shared" si="143"/>
        <v>4.0359999999999996</v>
      </c>
      <c r="W347" s="447" t="str">
        <f t="shared" si="144"/>
        <v>-</v>
      </c>
      <c r="X347" s="447" t="str">
        <f t="shared" si="145"/>
        <v>-</v>
      </c>
      <c r="Y347" s="447">
        <f t="shared" si="146"/>
        <v>0</v>
      </c>
      <c r="Z347" s="464">
        <f t="shared" si="147"/>
        <v>4.0359999999999996</v>
      </c>
      <c r="AA347" s="472">
        <f>'приложение 1.1 '!H349</f>
        <v>4.8431999999999995</v>
      </c>
      <c r="AB347" s="472" t="str">
        <f t="shared" si="148"/>
        <v>0</v>
      </c>
      <c r="AC347" s="472" t="str">
        <f t="shared" si="149"/>
        <v>0</v>
      </c>
      <c r="AD347" s="472" t="str">
        <f t="shared" si="150"/>
        <v>0</v>
      </c>
      <c r="AE347" s="472" t="str">
        <f t="shared" si="151"/>
        <v>0</v>
      </c>
      <c r="AF347" s="472" t="str">
        <f t="shared" si="152"/>
        <v>0</v>
      </c>
      <c r="AG347" s="472" t="str">
        <f t="shared" si="153"/>
        <v>0</v>
      </c>
      <c r="AH347" s="472" t="str">
        <f t="shared" si="154"/>
        <v>0</v>
      </c>
      <c r="AI347" s="472" t="str">
        <f t="shared" si="155"/>
        <v>0</v>
      </c>
      <c r="AJ347" s="472" t="str">
        <f t="shared" si="156"/>
        <v>-</v>
      </c>
      <c r="AK347" s="472" t="str">
        <f t="shared" si="157"/>
        <v>-</v>
      </c>
      <c r="AL347" s="472">
        <f>'приложение 1.1 '!X349</f>
        <v>0</v>
      </c>
      <c r="AM347" s="472">
        <f>'приложение 1.1 '!Y349</f>
        <v>0</v>
      </c>
      <c r="AN347" s="472">
        <f>'приложение 1.1 '!Z349</f>
        <v>4.8431999999999995</v>
      </c>
      <c r="AO347" s="472">
        <f>'приложение 1.1 '!AA349</f>
        <v>0</v>
      </c>
      <c r="AP347" s="472"/>
      <c r="AQ347" s="472"/>
      <c r="AR347" s="472"/>
      <c r="AS347" s="472"/>
      <c r="AT347" s="472">
        <f>'приложение 1.1 '!W349</f>
        <v>0</v>
      </c>
      <c r="AU347" s="472">
        <f t="shared" si="158"/>
        <v>4.8431999999999995</v>
      </c>
    </row>
    <row r="348" spans="1:47" s="53" customFormat="1">
      <c r="A348" s="369" t="str">
        <f>'приложение 1.1 '!A350</f>
        <v>1.1.6.10</v>
      </c>
      <c r="B348" s="431" t="str">
        <f>'приложение 1.1 '!B350</f>
        <v>Реконструкция КВЛ-6кв  от КРУПЭ до ТП-489</v>
      </c>
      <c r="C348" s="447" t="str">
        <f>IF('приложение 1.1 '!G350=2018,'приложение 1.1 '!E350,"-")</f>
        <v>-</v>
      </c>
      <c r="D348" s="447" t="str">
        <f>IF('приложение 1.1 '!G350=2018,'приложение 1.1 '!D350,"-")</f>
        <v>-</v>
      </c>
      <c r="E348" s="447" t="str">
        <f>IF('приложение 1.1 '!G350=2019,'приложение 1.1 '!E350,"-")</f>
        <v>-</v>
      </c>
      <c r="F348" s="447" t="str">
        <f>IF('приложение 1.1 '!G350=2019,'приложение 1.1 '!D350,"-")</f>
        <v>-</v>
      </c>
      <c r="G348" s="447" t="str">
        <f>IF('приложение 1.1 '!G350=2020,'приложение 1.1 '!E350,"-")</f>
        <v>-</v>
      </c>
      <c r="H348" s="447" t="str">
        <f>IF('приложение 1.1 '!G350=2020,'приложение 1.1 '!D350,"-")</f>
        <v>-</v>
      </c>
      <c r="I348" s="447">
        <f>IF('приложение 1.1 '!G350=2021,'приложение 1.1 '!E350,"-")</f>
        <v>0</v>
      </c>
      <c r="J348" s="447">
        <f>IF('приложение 1.1 '!G350=2021,'приложение 1.1 '!D350,"-")</f>
        <v>2.4</v>
      </c>
      <c r="K348" s="447" t="str">
        <f>IF('приложение 1.1 '!G350=2022,'приложение 1.1 '!E350,"-")</f>
        <v>-</v>
      </c>
      <c r="L348" s="447" t="str">
        <f>IF('приложение 1.1 '!G350=2022,'приложение 1.1 '!D350,"-")</f>
        <v>-</v>
      </c>
      <c r="M348" s="447">
        <f t="shared" si="134"/>
        <v>0</v>
      </c>
      <c r="N348" s="447">
        <f t="shared" si="135"/>
        <v>2.4</v>
      </c>
      <c r="O348" s="447" t="str">
        <f t="shared" si="136"/>
        <v>-</v>
      </c>
      <c r="P348" s="447" t="str">
        <f t="shared" si="137"/>
        <v>-</v>
      </c>
      <c r="Q348" s="447" t="str">
        <f t="shared" si="138"/>
        <v>-</v>
      </c>
      <c r="R348" s="447" t="str">
        <f t="shared" si="139"/>
        <v>-</v>
      </c>
      <c r="S348" s="447" t="str">
        <f t="shared" si="140"/>
        <v>-</v>
      </c>
      <c r="T348" s="447" t="str">
        <f t="shared" si="141"/>
        <v>-</v>
      </c>
      <c r="U348" s="447">
        <f t="shared" si="142"/>
        <v>0</v>
      </c>
      <c r="V348" s="447">
        <f t="shared" si="143"/>
        <v>2.4</v>
      </c>
      <c r="W348" s="447" t="str">
        <f t="shared" si="144"/>
        <v>-</v>
      </c>
      <c r="X348" s="447" t="str">
        <f t="shared" si="145"/>
        <v>-</v>
      </c>
      <c r="Y348" s="447">
        <f t="shared" si="146"/>
        <v>0</v>
      </c>
      <c r="Z348" s="464">
        <f t="shared" si="147"/>
        <v>2.4</v>
      </c>
      <c r="AA348" s="472">
        <f>'приложение 1.1 '!H350</f>
        <v>2.88</v>
      </c>
      <c r="AB348" s="472" t="str">
        <f t="shared" si="148"/>
        <v>0</v>
      </c>
      <c r="AC348" s="472" t="str">
        <f t="shared" si="149"/>
        <v>0</v>
      </c>
      <c r="AD348" s="472" t="str">
        <f t="shared" si="150"/>
        <v>0</v>
      </c>
      <c r="AE348" s="472" t="str">
        <f t="shared" si="151"/>
        <v>0</v>
      </c>
      <c r="AF348" s="472" t="str">
        <f t="shared" si="152"/>
        <v>0</v>
      </c>
      <c r="AG348" s="472" t="str">
        <f t="shared" si="153"/>
        <v>0</v>
      </c>
      <c r="AH348" s="472" t="str">
        <f t="shared" si="154"/>
        <v>0</v>
      </c>
      <c r="AI348" s="472" t="str">
        <f t="shared" si="155"/>
        <v>0</v>
      </c>
      <c r="AJ348" s="472" t="str">
        <f t="shared" si="156"/>
        <v>-</v>
      </c>
      <c r="AK348" s="472" t="str">
        <f t="shared" si="157"/>
        <v>-</v>
      </c>
      <c r="AL348" s="472">
        <f>'приложение 1.1 '!X350</f>
        <v>0</v>
      </c>
      <c r="AM348" s="472">
        <f>'приложение 1.1 '!Y350</f>
        <v>0</v>
      </c>
      <c r="AN348" s="472">
        <f>'приложение 1.1 '!Z350</f>
        <v>2.88</v>
      </c>
      <c r="AO348" s="472">
        <f>'приложение 1.1 '!AA350</f>
        <v>0</v>
      </c>
      <c r="AP348" s="472"/>
      <c r="AQ348" s="472"/>
      <c r="AR348" s="472"/>
      <c r="AS348" s="472"/>
      <c r="AT348" s="472">
        <f>'приложение 1.1 '!W350</f>
        <v>0</v>
      </c>
      <c r="AU348" s="472">
        <f t="shared" si="158"/>
        <v>2.88</v>
      </c>
    </row>
    <row r="349" spans="1:47" s="53" customFormat="1">
      <c r="A349" s="369" t="str">
        <f>'приложение 1.1 '!A351</f>
        <v>1.1.7.</v>
      </c>
      <c r="B349" s="431" t="str">
        <f>'приложение 1.1 '!B351</f>
        <v>Воздушные линии 0,4кВ</v>
      </c>
      <c r="C349" s="447" t="str">
        <f>IF('приложение 1.1 '!G351=2018,'приложение 1.1 '!E351,"-")</f>
        <v>-</v>
      </c>
      <c r="D349" s="447" t="str">
        <f>IF('приложение 1.1 '!G351=2018,'приложение 1.1 '!D351,"-")</f>
        <v>-</v>
      </c>
      <c r="E349" s="447" t="str">
        <f>IF('приложение 1.1 '!G351=2019,'приложение 1.1 '!E351,"-")</f>
        <v>-</v>
      </c>
      <c r="F349" s="447" t="str">
        <f>IF('приложение 1.1 '!G351=2019,'приложение 1.1 '!D351,"-")</f>
        <v>-</v>
      </c>
      <c r="G349" s="447" t="str">
        <f>IF('приложение 1.1 '!G351=2020,'приложение 1.1 '!E351,"-")</f>
        <v>-</v>
      </c>
      <c r="H349" s="447" t="str">
        <f>IF('приложение 1.1 '!G351=2020,'приложение 1.1 '!D351,"-")</f>
        <v>-</v>
      </c>
      <c r="I349" s="447" t="str">
        <f>IF('приложение 1.1 '!G351=2021,'приложение 1.1 '!E351,"-")</f>
        <v>-</v>
      </c>
      <c r="J349" s="447" t="str">
        <f>IF('приложение 1.1 '!G351=2021,'приложение 1.1 '!D351,"-")</f>
        <v>-</v>
      </c>
      <c r="K349" s="447" t="str">
        <f>IF('приложение 1.1 '!G351=2022,'приложение 1.1 '!E351,"-")</f>
        <v>-</v>
      </c>
      <c r="L349" s="447" t="str">
        <f>IF('приложение 1.1 '!G351=2022,'приложение 1.1 '!D351,"-")</f>
        <v>-</v>
      </c>
      <c r="M349" s="447">
        <f t="shared" si="134"/>
        <v>0</v>
      </c>
      <c r="N349" s="447">
        <f t="shared" si="135"/>
        <v>0</v>
      </c>
      <c r="O349" s="447" t="str">
        <f t="shared" si="136"/>
        <v>-</v>
      </c>
      <c r="P349" s="447" t="str">
        <f t="shared" si="137"/>
        <v>-</v>
      </c>
      <c r="Q349" s="447" t="str">
        <f t="shared" si="138"/>
        <v>-</v>
      </c>
      <c r="R349" s="447" t="str">
        <f t="shared" si="139"/>
        <v>-</v>
      </c>
      <c r="S349" s="447" t="str">
        <f t="shared" si="140"/>
        <v>-</v>
      </c>
      <c r="T349" s="447" t="str">
        <f t="shared" si="141"/>
        <v>-</v>
      </c>
      <c r="U349" s="447" t="str">
        <f t="shared" si="142"/>
        <v>-</v>
      </c>
      <c r="V349" s="447" t="str">
        <f t="shared" si="143"/>
        <v>-</v>
      </c>
      <c r="W349" s="447" t="str">
        <f t="shared" si="144"/>
        <v>-</v>
      </c>
      <c r="X349" s="447" t="str">
        <f t="shared" si="145"/>
        <v>-</v>
      </c>
      <c r="Y349" s="447">
        <f t="shared" si="146"/>
        <v>0</v>
      </c>
      <c r="Z349" s="464">
        <f t="shared" si="147"/>
        <v>0</v>
      </c>
      <c r="AA349" s="472">
        <f>'приложение 1.1 '!H351</f>
        <v>0</v>
      </c>
      <c r="AB349" s="472" t="str">
        <f t="shared" si="148"/>
        <v>0</v>
      </c>
      <c r="AC349" s="472" t="str">
        <f t="shared" si="149"/>
        <v>0</v>
      </c>
      <c r="AD349" s="472" t="str">
        <f t="shared" si="150"/>
        <v>0</v>
      </c>
      <c r="AE349" s="472" t="str">
        <f t="shared" si="151"/>
        <v>0</v>
      </c>
      <c r="AF349" s="472" t="str">
        <f t="shared" si="152"/>
        <v>0</v>
      </c>
      <c r="AG349" s="472" t="str">
        <f t="shared" si="153"/>
        <v>0</v>
      </c>
      <c r="AH349" s="472" t="str">
        <f t="shared" si="154"/>
        <v>0</v>
      </c>
      <c r="AI349" s="472" t="str">
        <f t="shared" si="155"/>
        <v>0</v>
      </c>
      <c r="AJ349" s="472" t="str">
        <f t="shared" si="156"/>
        <v>-</v>
      </c>
      <c r="AK349" s="472" t="str">
        <f t="shared" si="157"/>
        <v>-</v>
      </c>
      <c r="AL349" s="472">
        <f>'приложение 1.1 '!X351</f>
        <v>0</v>
      </c>
      <c r="AM349" s="472">
        <f>'приложение 1.1 '!Y351</f>
        <v>0</v>
      </c>
      <c r="AN349" s="472">
        <f>'приложение 1.1 '!Z351</f>
        <v>0</v>
      </c>
      <c r="AO349" s="472">
        <f>'приложение 1.1 '!AA351</f>
        <v>0</v>
      </c>
      <c r="AP349" s="472"/>
      <c r="AQ349" s="472"/>
      <c r="AR349" s="472"/>
      <c r="AS349" s="472"/>
      <c r="AT349" s="472">
        <f>'приложение 1.1 '!W351</f>
        <v>0</v>
      </c>
      <c r="AU349" s="472">
        <f t="shared" si="158"/>
        <v>0</v>
      </c>
    </row>
    <row r="350" spans="1:47" s="53" customFormat="1">
      <c r="A350" s="369" t="str">
        <f>'приложение 1.1 '!A352</f>
        <v>1.1.8.</v>
      </c>
      <c r="B350" s="431" t="str">
        <f>'приложение 1.1 '!B352</f>
        <v>Прочие электросетевые объекты</v>
      </c>
      <c r="C350" s="447" t="str">
        <f>IF('приложение 1.1 '!G352=2018,'приложение 1.1 '!E352,"-")</f>
        <v>-</v>
      </c>
      <c r="D350" s="447" t="str">
        <f>IF('приложение 1.1 '!G352=2018,'приложение 1.1 '!D352,"-")</f>
        <v>-</v>
      </c>
      <c r="E350" s="447" t="str">
        <f>IF('приложение 1.1 '!G352=2019,'приложение 1.1 '!E352,"-")</f>
        <v>-</v>
      </c>
      <c r="F350" s="447" t="str">
        <f>IF('приложение 1.1 '!G352=2019,'приложение 1.1 '!D352,"-")</f>
        <v>-</v>
      </c>
      <c r="G350" s="447" t="str">
        <f>IF('приложение 1.1 '!G352=2020,'приложение 1.1 '!E352,"-")</f>
        <v>-</v>
      </c>
      <c r="H350" s="447" t="str">
        <f>IF('приложение 1.1 '!G352=2020,'приложение 1.1 '!D352,"-")</f>
        <v>-</v>
      </c>
      <c r="I350" s="447" t="str">
        <f>IF('приложение 1.1 '!G352=2021,'приложение 1.1 '!E352,"-")</f>
        <v>-</v>
      </c>
      <c r="J350" s="447" t="str">
        <f>IF('приложение 1.1 '!G352=2021,'приложение 1.1 '!D352,"-")</f>
        <v>-</v>
      </c>
      <c r="K350" s="447" t="str">
        <f>IF('приложение 1.1 '!G352=2022,'приложение 1.1 '!E352,"-")</f>
        <v>-</v>
      </c>
      <c r="L350" s="447" t="str">
        <f>IF('приложение 1.1 '!G352=2022,'приложение 1.1 '!D352,"-")</f>
        <v>-</v>
      </c>
      <c r="M350" s="447">
        <f t="shared" si="134"/>
        <v>0</v>
      </c>
      <c r="N350" s="447">
        <f t="shared" si="135"/>
        <v>0</v>
      </c>
      <c r="O350" s="447" t="str">
        <f t="shared" si="136"/>
        <v>-</v>
      </c>
      <c r="P350" s="447" t="str">
        <f t="shared" si="137"/>
        <v>-</v>
      </c>
      <c r="Q350" s="447" t="str">
        <f t="shared" si="138"/>
        <v>-</v>
      </c>
      <c r="R350" s="447" t="str">
        <f t="shared" si="139"/>
        <v>-</v>
      </c>
      <c r="S350" s="447" t="str">
        <f t="shared" si="140"/>
        <v>-</v>
      </c>
      <c r="T350" s="447" t="str">
        <f t="shared" si="141"/>
        <v>-</v>
      </c>
      <c r="U350" s="447" t="str">
        <f t="shared" si="142"/>
        <v>-</v>
      </c>
      <c r="V350" s="447" t="str">
        <f t="shared" si="143"/>
        <v>-</v>
      </c>
      <c r="W350" s="447" t="str">
        <f t="shared" si="144"/>
        <v>-</v>
      </c>
      <c r="X350" s="447" t="str">
        <f t="shared" si="145"/>
        <v>-</v>
      </c>
      <c r="Y350" s="447">
        <f t="shared" si="146"/>
        <v>0</v>
      </c>
      <c r="Z350" s="464">
        <f t="shared" si="147"/>
        <v>0</v>
      </c>
      <c r="AA350" s="472">
        <f>'приложение 1.1 '!H352</f>
        <v>0</v>
      </c>
      <c r="AB350" s="472" t="str">
        <f t="shared" si="148"/>
        <v>0</v>
      </c>
      <c r="AC350" s="472" t="str">
        <f t="shared" si="149"/>
        <v>0</v>
      </c>
      <c r="AD350" s="472" t="str">
        <f t="shared" si="150"/>
        <v>0</v>
      </c>
      <c r="AE350" s="472" t="str">
        <f t="shared" si="151"/>
        <v>0</v>
      </c>
      <c r="AF350" s="472" t="str">
        <f t="shared" si="152"/>
        <v>0</v>
      </c>
      <c r="AG350" s="472" t="str">
        <f t="shared" si="153"/>
        <v>0</v>
      </c>
      <c r="AH350" s="472" t="str">
        <f t="shared" si="154"/>
        <v>0</v>
      </c>
      <c r="AI350" s="472" t="str">
        <f t="shared" si="155"/>
        <v>0</v>
      </c>
      <c r="AJ350" s="472" t="str">
        <f t="shared" si="156"/>
        <v>-</v>
      </c>
      <c r="AK350" s="472" t="str">
        <f t="shared" si="157"/>
        <v>-</v>
      </c>
      <c r="AL350" s="472">
        <f>'приложение 1.1 '!X352</f>
        <v>0</v>
      </c>
      <c r="AM350" s="472">
        <f>'приложение 1.1 '!Y352</f>
        <v>0</v>
      </c>
      <c r="AN350" s="472">
        <f>'приложение 1.1 '!Z352</f>
        <v>0</v>
      </c>
      <c r="AO350" s="472">
        <f>'приложение 1.1 '!AA352</f>
        <v>0</v>
      </c>
      <c r="AP350" s="472"/>
      <c r="AQ350" s="472"/>
      <c r="AR350" s="472"/>
      <c r="AS350" s="472"/>
      <c r="AT350" s="472">
        <f>'приложение 1.1 '!W352</f>
        <v>0</v>
      </c>
      <c r="AU350" s="472">
        <f t="shared" si="158"/>
        <v>0</v>
      </c>
    </row>
    <row r="351" spans="1:47" s="53" customFormat="1">
      <c r="A351" s="369" t="str">
        <f>'приложение 1.1 '!A353</f>
        <v>1.1.8.1</v>
      </c>
      <c r="B351" s="431" t="str">
        <f>'приложение 1.1 '!B353</f>
        <v>Монтаж системы АИИС КУЭ ВРУ жилых домов</v>
      </c>
      <c r="C351" s="447" t="str">
        <f>IF('приложение 1.1 '!G353=2018,'приложение 1.1 '!E353,"-")</f>
        <v>-</v>
      </c>
      <c r="D351" s="447" t="str">
        <f>IF('приложение 1.1 '!G353=2018,'приложение 1.1 '!D353,"-")</f>
        <v>-</v>
      </c>
      <c r="E351" s="447" t="str">
        <f>IF('приложение 1.1 '!G353=2019,'приложение 1.1 '!E353,"-")</f>
        <v>-</v>
      </c>
      <c r="F351" s="447" t="str">
        <f>IF('приложение 1.1 '!G353=2019,'приложение 1.1 '!D353,"-")</f>
        <v>-</v>
      </c>
      <c r="G351" s="447" t="str">
        <f>IF('приложение 1.1 '!G353=2020,'приложение 1.1 '!E353,"-")</f>
        <v>-</v>
      </c>
      <c r="H351" s="447" t="str">
        <f>IF('приложение 1.1 '!G353=2020,'приложение 1.1 '!D353,"-")</f>
        <v>-</v>
      </c>
      <c r="I351" s="447" t="str">
        <f>IF('приложение 1.1 '!G353=2021,'приложение 1.1 '!E353,"-")</f>
        <v>-</v>
      </c>
      <c r="J351" s="447" t="str">
        <f>IF('приложение 1.1 '!G353=2021,'приложение 1.1 '!D353,"-")</f>
        <v>-</v>
      </c>
      <c r="K351" s="447">
        <f>IF('приложение 1.1 '!G353=2022,'приложение 1.1 '!E353,"-")</f>
        <v>0</v>
      </c>
      <c r="L351" s="447">
        <f>IF('приложение 1.1 '!G353=2022,'приложение 1.1 '!D353,"-")</f>
        <v>0</v>
      </c>
      <c r="M351" s="447">
        <f t="shared" si="134"/>
        <v>0</v>
      </c>
      <c r="N351" s="447">
        <f t="shared" si="135"/>
        <v>0</v>
      </c>
      <c r="O351" s="447" t="str">
        <f t="shared" si="136"/>
        <v>-</v>
      </c>
      <c r="P351" s="447" t="str">
        <f t="shared" si="137"/>
        <v>-</v>
      </c>
      <c r="Q351" s="447" t="str">
        <f t="shared" si="138"/>
        <v>-</v>
      </c>
      <c r="R351" s="447" t="str">
        <f t="shared" si="139"/>
        <v>-</v>
      </c>
      <c r="S351" s="447" t="str">
        <f t="shared" si="140"/>
        <v>-</v>
      </c>
      <c r="T351" s="447" t="str">
        <f t="shared" si="141"/>
        <v>-</v>
      </c>
      <c r="U351" s="447" t="str">
        <f t="shared" si="142"/>
        <v>-</v>
      </c>
      <c r="V351" s="447" t="str">
        <f t="shared" si="143"/>
        <v>-</v>
      </c>
      <c r="W351" s="447">
        <f t="shared" si="144"/>
        <v>0</v>
      </c>
      <c r="X351" s="447">
        <f t="shared" si="145"/>
        <v>0</v>
      </c>
      <c r="Y351" s="447">
        <f t="shared" si="146"/>
        <v>0</v>
      </c>
      <c r="Z351" s="464">
        <f t="shared" si="147"/>
        <v>0</v>
      </c>
      <c r="AA351" s="472">
        <f>'приложение 1.1 '!H353</f>
        <v>322</v>
      </c>
      <c r="AB351" s="472" t="str">
        <f t="shared" si="148"/>
        <v>0</v>
      </c>
      <c r="AC351" s="472" t="str">
        <f t="shared" si="149"/>
        <v>0</v>
      </c>
      <c r="AD351" s="472" t="str">
        <f t="shared" si="150"/>
        <v>-</v>
      </c>
      <c r="AE351" s="472" t="str">
        <f t="shared" si="151"/>
        <v>-</v>
      </c>
      <c r="AF351" s="472" t="str">
        <f t="shared" si="152"/>
        <v>-</v>
      </c>
      <c r="AG351" s="472" t="str">
        <f t="shared" si="153"/>
        <v>-</v>
      </c>
      <c r="AH351" s="472" t="str">
        <f t="shared" si="154"/>
        <v>-</v>
      </c>
      <c r="AI351" s="472" t="str">
        <f t="shared" si="155"/>
        <v>-</v>
      </c>
      <c r="AJ351" s="472" t="str">
        <f t="shared" si="156"/>
        <v>-</v>
      </c>
      <c r="AK351" s="472" t="str">
        <f t="shared" si="157"/>
        <v>-</v>
      </c>
      <c r="AL351" s="472">
        <f>'приложение 1.1 '!X353</f>
        <v>64.400000000000006</v>
      </c>
      <c r="AM351" s="472">
        <f>'приложение 1.1 '!Y353</f>
        <v>64.400000000000006</v>
      </c>
      <c r="AN351" s="472">
        <f>'приложение 1.1 '!Z353</f>
        <v>64.400000000000006</v>
      </c>
      <c r="AO351" s="472">
        <f>'приложение 1.1 '!AA353</f>
        <v>64.400000000000006</v>
      </c>
      <c r="AP351" s="472"/>
      <c r="AQ351" s="472">
        <f>AT351/3</f>
        <v>21.466666666666669</v>
      </c>
      <c r="AR351" s="472">
        <f>AT351/3</f>
        <v>21.466666666666669</v>
      </c>
      <c r="AS351" s="472">
        <f>AT351/3</f>
        <v>21.466666666666669</v>
      </c>
      <c r="AT351" s="472">
        <f>'приложение 1.1 '!W353</f>
        <v>64.400000000000006</v>
      </c>
      <c r="AU351" s="472">
        <f t="shared" si="158"/>
        <v>322</v>
      </c>
    </row>
    <row r="352" spans="1:47" s="53" customFormat="1">
      <c r="A352" s="369" t="str">
        <f>'приложение 1.1 '!A354</f>
        <v>1.1.8.2</v>
      </c>
      <c r="B352" s="431" t="str">
        <f>'приложение 1.1 '!B354</f>
        <v>Монтаж системы АИИС КУЭ РП; ТП; КТПН</v>
      </c>
      <c r="C352" s="447" t="str">
        <f>IF('приложение 1.1 '!G354=2018,'приложение 1.1 '!E354,"-")</f>
        <v>-</v>
      </c>
      <c r="D352" s="447" t="str">
        <f>IF('приложение 1.1 '!G354=2018,'приложение 1.1 '!D354,"-")</f>
        <v>-</v>
      </c>
      <c r="E352" s="447" t="str">
        <f>IF('приложение 1.1 '!G354=2019,'приложение 1.1 '!E354,"-")</f>
        <v>-</v>
      </c>
      <c r="F352" s="447" t="str">
        <f>IF('приложение 1.1 '!G354=2019,'приложение 1.1 '!D354,"-")</f>
        <v>-</v>
      </c>
      <c r="G352" s="447" t="str">
        <f>IF('приложение 1.1 '!G354=2020,'приложение 1.1 '!E354,"-")</f>
        <v>-</v>
      </c>
      <c r="H352" s="447" t="str">
        <f>IF('приложение 1.1 '!G354=2020,'приложение 1.1 '!D354,"-")</f>
        <v>-</v>
      </c>
      <c r="I352" s="447" t="str">
        <f>IF('приложение 1.1 '!G354=2021,'приложение 1.1 '!E354,"-")</f>
        <v>-</v>
      </c>
      <c r="J352" s="447" t="str">
        <f>IF('приложение 1.1 '!G354=2021,'приложение 1.1 '!D354,"-")</f>
        <v>-</v>
      </c>
      <c r="K352" s="447">
        <f>IF('приложение 1.1 '!G354=2022,'приложение 1.1 '!E354,"-")</f>
        <v>0</v>
      </c>
      <c r="L352" s="447">
        <f>IF('приложение 1.1 '!G354=2022,'приложение 1.1 '!D354,"-")</f>
        <v>0</v>
      </c>
      <c r="M352" s="447">
        <f t="shared" si="134"/>
        <v>0</v>
      </c>
      <c r="N352" s="447">
        <f t="shared" si="135"/>
        <v>0</v>
      </c>
      <c r="O352" s="447" t="str">
        <f t="shared" si="136"/>
        <v>-</v>
      </c>
      <c r="P352" s="447" t="str">
        <f t="shared" si="137"/>
        <v>-</v>
      </c>
      <c r="Q352" s="447" t="str">
        <f t="shared" si="138"/>
        <v>-</v>
      </c>
      <c r="R352" s="447" t="str">
        <f t="shared" si="139"/>
        <v>-</v>
      </c>
      <c r="S352" s="447" t="str">
        <f t="shared" si="140"/>
        <v>-</v>
      </c>
      <c r="T352" s="447" t="str">
        <f t="shared" si="141"/>
        <v>-</v>
      </c>
      <c r="U352" s="447" t="str">
        <f t="shared" si="142"/>
        <v>-</v>
      </c>
      <c r="V352" s="447" t="str">
        <f t="shared" si="143"/>
        <v>-</v>
      </c>
      <c r="W352" s="447">
        <f t="shared" si="144"/>
        <v>0</v>
      </c>
      <c r="X352" s="447">
        <f t="shared" si="145"/>
        <v>0</v>
      </c>
      <c r="Y352" s="447">
        <f t="shared" si="146"/>
        <v>0</v>
      </c>
      <c r="Z352" s="464">
        <f t="shared" si="147"/>
        <v>0</v>
      </c>
      <c r="AA352" s="472">
        <f>'приложение 1.1 '!H354</f>
        <v>14.388000000000002</v>
      </c>
      <c r="AB352" s="472" t="str">
        <f t="shared" si="148"/>
        <v>0</v>
      </c>
      <c r="AC352" s="472" t="str">
        <f t="shared" si="149"/>
        <v>0</v>
      </c>
      <c r="AD352" s="472" t="str">
        <f t="shared" si="150"/>
        <v>0</v>
      </c>
      <c r="AE352" s="472" t="str">
        <f t="shared" si="151"/>
        <v>0</v>
      </c>
      <c r="AF352" s="472" t="str">
        <f t="shared" si="152"/>
        <v>-</v>
      </c>
      <c r="AG352" s="472" t="str">
        <f t="shared" si="153"/>
        <v>-</v>
      </c>
      <c r="AH352" s="472" t="str">
        <f t="shared" si="154"/>
        <v>0</v>
      </c>
      <c r="AI352" s="472" t="str">
        <f t="shared" si="155"/>
        <v>0</v>
      </c>
      <c r="AJ352" s="472" t="str">
        <f t="shared" si="156"/>
        <v>-</v>
      </c>
      <c r="AK352" s="472" t="str">
        <f t="shared" si="157"/>
        <v>-</v>
      </c>
      <c r="AL352" s="472">
        <f>'приложение 1.1 '!X354</f>
        <v>2.8776000000000002</v>
      </c>
      <c r="AM352" s="472">
        <f>'приложение 1.1 '!Y354</f>
        <v>2.8776000000000002</v>
      </c>
      <c r="AN352" s="472">
        <f>'приложение 1.1 '!Z354</f>
        <v>2.8776000000000002</v>
      </c>
      <c r="AO352" s="472">
        <f>'приложение 1.1 '!AA354</f>
        <v>2.8776000000000002</v>
      </c>
      <c r="AP352" s="472"/>
      <c r="AQ352" s="472"/>
      <c r="AR352" s="472">
        <f>AT352</f>
        <v>2.8776000000000002</v>
      </c>
      <c r="AS352" s="472"/>
      <c r="AT352" s="472">
        <f>'приложение 1.1 '!W354</f>
        <v>2.8776000000000002</v>
      </c>
      <c r="AU352" s="472">
        <f>AO352+AN352+AM352+AL352+AT352</f>
        <v>14.388000000000002</v>
      </c>
    </row>
    <row r="353" spans="1:50" s="53" customFormat="1" ht="47.25">
      <c r="A353" s="369" t="str">
        <f>'приложение 1.1 '!A355</f>
        <v>1.1.8.3</v>
      </c>
      <c r="B353" s="431" t="str">
        <f>'приложение 1.1 '!B355</f>
        <v xml:space="preserve">Энергоаудит сетей ООО "СГЭС" с административными и производственными помещениями </v>
      </c>
      <c r="C353" s="447" t="str">
        <f>IF('приложение 1.1 '!G355=2018,'приложение 1.1 '!E355,"-")</f>
        <v>-</v>
      </c>
      <c r="D353" s="447" t="str">
        <f>IF('приложение 1.1 '!G355=2018,'приложение 1.1 '!D355,"-")</f>
        <v>-</v>
      </c>
      <c r="E353" s="447" t="str">
        <f>IF('приложение 1.1 '!G355=2019,'приложение 1.1 '!E355,"-")</f>
        <v>-</v>
      </c>
      <c r="F353" s="447" t="str">
        <f>IF('приложение 1.1 '!G355=2019,'приложение 1.1 '!D355,"-")</f>
        <v>-</v>
      </c>
      <c r="G353" s="447" t="str">
        <f>IF('приложение 1.1 '!G355=2020,'приложение 1.1 '!E355,"-")</f>
        <v>-</v>
      </c>
      <c r="H353" s="447" t="str">
        <f>IF('приложение 1.1 '!G355=2020,'приложение 1.1 '!D355,"-")</f>
        <v>-</v>
      </c>
      <c r="I353" s="447" t="str">
        <f>IF('приложение 1.1 '!G355=2021,'приложение 1.1 '!E355,"-")</f>
        <v>-</v>
      </c>
      <c r="J353" s="447" t="str">
        <f>IF('приложение 1.1 '!G355=2021,'приложение 1.1 '!D355,"-")</f>
        <v>-</v>
      </c>
      <c r="K353" s="447">
        <f>IF('приложение 1.1 '!G355=2022,'приложение 1.1 '!E355,"-")</f>
        <v>0</v>
      </c>
      <c r="L353" s="447">
        <f>IF('приложение 1.1 '!G355=2022,'приложение 1.1 '!D355,"-")</f>
        <v>0</v>
      </c>
      <c r="M353" s="447">
        <f t="shared" si="134"/>
        <v>0</v>
      </c>
      <c r="N353" s="447">
        <f t="shared" si="135"/>
        <v>0</v>
      </c>
      <c r="O353" s="447" t="str">
        <f>C353</f>
        <v>-</v>
      </c>
      <c r="P353" s="447" t="str">
        <f t="shared" si="137"/>
        <v>-</v>
      </c>
      <c r="Q353" s="447" t="str">
        <f t="shared" si="138"/>
        <v>-</v>
      </c>
      <c r="R353" s="447" t="str">
        <f t="shared" si="139"/>
        <v>-</v>
      </c>
      <c r="S353" s="447" t="str">
        <f t="shared" si="140"/>
        <v>-</v>
      </c>
      <c r="T353" s="447" t="str">
        <f t="shared" si="141"/>
        <v>-</v>
      </c>
      <c r="U353" s="447" t="str">
        <f t="shared" si="142"/>
        <v>-</v>
      </c>
      <c r="V353" s="447" t="str">
        <f t="shared" si="143"/>
        <v>-</v>
      </c>
      <c r="W353" s="447">
        <f t="shared" si="144"/>
        <v>0</v>
      </c>
      <c r="X353" s="447">
        <f t="shared" si="145"/>
        <v>0</v>
      </c>
      <c r="Y353" s="447">
        <f t="shared" si="146"/>
        <v>0</v>
      </c>
      <c r="Z353" s="464">
        <f t="shared" si="147"/>
        <v>0</v>
      </c>
      <c r="AA353" s="472">
        <f>'приложение 1.1 '!H355</f>
        <v>3.5</v>
      </c>
      <c r="AB353" s="472" t="str">
        <f t="shared" si="148"/>
        <v>0</v>
      </c>
      <c r="AC353" s="472" t="str">
        <f t="shared" si="149"/>
        <v>0</v>
      </c>
      <c r="AD353" s="472" t="str">
        <f t="shared" si="150"/>
        <v>0</v>
      </c>
      <c r="AE353" s="472" t="str">
        <f t="shared" si="151"/>
        <v>0</v>
      </c>
      <c r="AF353" s="472" t="str">
        <f t="shared" si="152"/>
        <v>0</v>
      </c>
      <c r="AG353" s="472" t="str">
        <f t="shared" si="153"/>
        <v>0</v>
      </c>
      <c r="AH353" s="472" t="str">
        <f t="shared" si="154"/>
        <v>0</v>
      </c>
      <c r="AI353" s="472" t="str">
        <f t="shared" si="155"/>
        <v>0</v>
      </c>
      <c r="AJ353" s="472" t="str">
        <f t="shared" si="156"/>
        <v>-</v>
      </c>
      <c r="AK353" s="472" t="str">
        <f t="shared" si="157"/>
        <v>-</v>
      </c>
      <c r="AL353" s="472">
        <f>'приложение 1.1 '!X355</f>
        <v>0</v>
      </c>
      <c r="AM353" s="472">
        <f>'приложение 1.1 '!Y355</f>
        <v>0</v>
      </c>
      <c r="AN353" s="472">
        <f>'приложение 1.1 '!Z355</f>
        <v>0</v>
      </c>
      <c r="AO353" s="472">
        <f>'приложение 1.1 '!AA355</f>
        <v>3.5</v>
      </c>
      <c r="AP353" s="472"/>
      <c r="AQ353" s="472"/>
      <c r="AR353" s="472"/>
      <c r="AS353" s="472"/>
      <c r="AT353" s="472">
        <f>'приложение 1.1 '!W355</f>
        <v>0</v>
      </c>
      <c r="AU353" s="472">
        <f t="shared" si="158"/>
        <v>3.5</v>
      </c>
    </row>
    <row r="354" spans="1:50" s="53" customFormat="1" ht="31.5">
      <c r="A354" s="369" t="str">
        <f>'приложение 1.1 '!A356</f>
        <v>1.1.8.4</v>
      </c>
      <c r="B354" s="431" t="str">
        <f>'приложение 1.1 '!B356</f>
        <v>Сертификация качества электроэнергии  сетей ООО "СГЭС" от центров питания (ПС-110/10кВ)</v>
      </c>
      <c r="C354" s="447" t="str">
        <f>IF('приложение 1.1 '!G356=2018,'приложение 1.1 '!E356,"-")</f>
        <v>-</v>
      </c>
      <c r="D354" s="447" t="str">
        <f>IF('приложение 1.1 '!G356=2018,'приложение 1.1 '!D356,"-")</f>
        <v>-</v>
      </c>
      <c r="E354" s="447" t="str">
        <f>IF('приложение 1.1 '!G356=2019,'приложение 1.1 '!E356,"-")</f>
        <v>-</v>
      </c>
      <c r="F354" s="447" t="str">
        <f>IF('приложение 1.1 '!G356=2019,'приложение 1.1 '!D356,"-")</f>
        <v>-</v>
      </c>
      <c r="G354" s="447" t="str">
        <f>IF('приложение 1.1 '!G356=2020,'приложение 1.1 '!E356,"-")</f>
        <v>-</v>
      </c>
      <c r="H354" s="447" t="str">
        <f>IF('приложение 1.1 '!G356=2020,'приложение 1.1 '!D356,"-")</f>
        <v>-</v>
      </c>
      <c r="I354" s="447" t="str">
        <f>IF('приложение 1.1 '!G356=2021,'приложение 1.1 '!E356,"-")</f>
        <v>-</v>
      </c>
      <c r="J354" s="447" t="str">
        <f>IF('приложение 1.1 '!G356=2021,'приложение 1.1 '!D356,"-")</f>
        <v>-</v>
      </c>
      <c r="K354" s="447">
        <f>IF('приложение 1.1 '!G356=2022,'приложение 1.1 '!E356,"-")</f>
        <v>0</v>
      </c>
      <c r="L354" s="447">
        <f>IF('приложение 1.1 '!G356=2022,'приложение 1.1 '!D356,"-")</f>
        <v>0</v>
      </c>
      <c r="M354" s="447">
        <f t="shared" si="134"/>
        <v>0</v>
      </c>
      <c r="N354" s="447">
        <f t="shared" si="135"/>
        <v>0</v>
      </c>
      <c r="O354" s="447" t="str">
        <f t="shared" si="136"/>
        <v>-</v>
      </c>
      <c r="P354" s="447" t="str">
        <f t="shared" si="137"/>
        <v>-</v>
      </c>
      <c r="Q354" s="447" t="str">
        <f t="shared" si="138"/>
        <v>-</v>
      </c>
      <c r="R354" s="447" t="str">
        <f t="shared" si="139"/>
        <v>-</v>
      </c>
      <c r="S354" s="447" t="str">
        <f t="shared" si="140"/>
        <v>-</v>
      </c>
      <c r="T354" s="447" t="str">
        <f t="shared" si="141"/>
        <v>-</v>
      </c>
      <c r="U354" s="447" t="str">
        <f t="shared" si="142"/>
        <v>-</v>
      </c>
      <c r="V354" s="447" t="str">
        <f t="shared" si="143"/>
        <v>-</v>
      </c>
      <c r="W354" s="447">
        <f t="shared" si="144"/>
        <v>0</v>
      </c>
      <c r="X354" s="447">
        <f t="shared" si="145"/>
        <v>0</v>
      </c>
      <c r="Y354" s="447">
        <f t="shared" si="146"/>
        <v>0</v>
      </c>
      <c r="Z354" s="464">
        <f t="shared" si="147"/>
        <v>0</v>
      </c>
      <c r="AA354" s="472">
        <f>'приложение 1.1 '!H356</f>
        <v>7.5</v>
      </c>
      <c r="AB354" s="472" t="str">
        <f t="shared" si="148"/>
        <v>0</v>
      </c>
      <c r="AC354" s="472" t="str">
        <f t="shared" si="149"/>
        <v>0</v>
      </c>
      <c r="AD354" s="472" t="str">
        <f t="shared" si="150"/>
        <v>0</v>
      </c>
      <c r="AE354" s="472" t="str">
        <f t="shared" si="151"/>
        <v>0</v>
      </c>
      <c r="AF354" s="472" t="str">
        <f t="shared" si="152"/>
        <v>0</v>
      </c>
      <c r="AG354" s="472" t="str">
        <f t="shared" si="153"/>
        <v>0</v>
      </c>
      <c r="AH354" s="472" t="str">
        <f t="shared" si="154"/>
        <v>-</v>
      </c>
      <c r="AI354" s="472" t="str">
        <f t="shared" si="155"/>
        <v>-</v>
      </c>
      <c r="AJ354" s="472" t="str">
        <f t="shared" si="156"/>
        <v>-</v>
      </c>
      <c r="AK354" s="472" t="str">
        <f t="shared" si="157"/>
        <v>-</v>
      </c>
      <c r="AL354" s="472">
        <f>'приложение 1.1 '!X356</f>
        <v>1.5</v>
      </c>
      <c r="AM354" s="472">
        <f>'приложение 1.1 '!Y356</f>
        <v>1.5</v>
      </c>
      <c r="AN354" s="472">
        <f>'приложение 1.1 '!Z356</f>
        <v>1.5</v>
      </c>
      <c r="AO354" s="472">
        <f>'приложение 1.1 '!AA356</f>
        <v>1.5</v>
      </c>
      <c r="AP354" s="472"/>
      <c r="AQ354" s="472"/>
      <c r="AR354" s="472"/>
      <c r="AS354" s="472">
        <f>AT354</f>
        <v>1.5</v>
      </c>
      <c r="AT354" s="472">
        <f>'приложение 1.1 '!W356</f>
        <v>1.5</v>
      </c>
      <c r="AU354" s="472">
        <f>AO354+AN354+AM354+AL354+AT354</f>
        <v>7.5</v>
      </c>
    </row>
    <row r="355" spans="1:50" s="53" customFormat="1" ht="31.5">
      <c r="A355" s="369" t="str">
        <f>'приложение 1.1 '!A357</f>
        <v>1.1.8.5</v>
      </c>
      <c r="B355" s="431" t="str">
        <f>'приложение 1.1 '!B357</f>
        <v>Техническое освидетельствование объектов с истекшим сроком эксплуатации</v>
      </c>
      <c r="C355" s="447" t="str">
        <f>IF('приложение 1.1 '!G357=2018,'приложение 1.1 '!E357,"-")</f>
        <v>-</v>
      </c>
      <c r="D355" s="447" t="str">
        <f>IF('приложение 1.1 '!G357=2018,'приложение 1.1 '!D357,"-")</f>
        <v>-</v>
      </c>
      <c r="E355" s="447" t="str">
        <f>IF('приложение 1.1 '!G357=2019,'приложение 1.1 '!E357,"-")</f>
        <v>-</v>
      </c>
      <c r="F355" s="447" t="str">
        <f>IF('приложение 1.1 '!G357=2019,'приложение 1.1 '!D357,"-")</f>
        <v>-</v>
      </c>
      <c r="G355" s="447" t="str">
        <f>IF('приложение 1.1 '!G357=2020,'приложение 1.1 '!E357,"-")</f>
        <v>-</v>
      </c>
      <c r="H355" s="447" t="str">
        <f>IF('приложение 1.1 '!G357=2020,'приложение 1.1 '!D357,"-")</f>
        <v>-</v>
      </c>
      <c r="I355" s="447" t="str">
        <f>IF('приложение 1.1 '!G357=2021,'приложение 1.1 '!E357,"-")</f>
        <v>-</v>
      </c>
      <c r="J355" s="447" t="str">
        <f>IF('приложение 1.1 '!G357=2021,'приложение 1.1 '!D357,"-")</f>
        <v>-</v>
      </c>
      <c r="K355" s="447">
        <f>IF('приложение 1.1 '!G357=2022,'приложение 1.1 '!E357,"-")</f>
        <v>0</v>
      </c>
      <c r="L355" s="447">
        <f>IF('приложение 1.1 '!G357=2022,'приложение 1.1 '!D357,"-")</f>
        <v>0</v>
      </c>
      <c r="M355" s="447">
        <f t="shared" si="134"/>
        <v>0</v>
      </c>
      <c r="N355" s="447">
        <f t="shared" si="135"/>
        <v>0</v>
      </c>
      <c r="O355" s="447" t="str">
        <f t="shared" si="136"/>
        <v>-</v>
      </c>
      <c r="P355" s="447" t="str">
        <f t="shared" si="137"/>
        <v>-</v>
      </c>
      <c r="Q355" s="447" t="str">
        <f t="shared" si="138"/>
        <v>-</v>
      </c>
      <c r="R355" s="447" t="str">
        <f t="shared" si="139"/>
        <v>-</v>
      </c>
      <c r="S355" s="447" t="str">
        <f t="shared" si="140"/>
        <v>-</v>
      </c>
      <c r="T355" s="447" t="str">
        <f t="shared" si="141"/>
        <v>-</v>
      </c>
      <c r="U355" s="447" t="str">
        <f t="shared" si="142"/>
        <v>-</v>
      </c>
      <c r="V355" s="447" t="str">
        <f t="shared" si="143"/>
        <v>-</v>
      </c>
      <c r="W355" s="447">
        <f t="shared" si="144"/>
        <v>0</v>
      </c>
      <c r="X355" s="447">
        <f t="shared" si="145"/>
        <v>0</v>
      </c>
      <c r="Y355" s="447">
        <f t="shared" si="146"/>
        <v>0</v>
      </c>
      <c r="Z355" s="464">
        <f t="shared" si="147"/>
        <v>0</v>
      </c>
      <c r="AA355" s="472">
        <f>'приложение 1.1 '!H357</f>
        <v>10</v>
      </c>
      <c r="AB355" s="472" t="str">
        <f t="shared" si="148"/>
        <v>0</v>
      </c>
      <c r="AC355" s="472" t="str">
        <f t="shared" si="149"/>
        <v>0</v>
      </c>
      <c r="AD355" s="472" t="str">
        <f t="shared" si="150"/>
        <v>0</v>
      </c>
      <c r="AE355" s="472" t="str">
        <f t="shared" si="151"/>
        <v>0</v>
      </c>
      <c r="AF355" s="472" t="str">
        <f t="shared" si="152"/>
        <v>0</v>
      </c>
      <c r="AG355" s="472" t="str">
        <f t="shared" si="153"/>
        <v>0</v>
      </c>
      <c r="AH355" s="472" t="str">
        <f t="shared" si="154"/>
        <v>-</v>
      </c>
      <c r="AI355" s="472" t="str">
        <f t="shared" si="155"/>
        <v>-</v>
      </c>
      <c r="AJ355" s="472" t="str">
        <f t="shared" si="156"/>
        <v>-</v>
      </c>
      <c r="AK355" s="472" t="str">
        <f t="shared" si="157"/>
        <v>-</v>
      </c>
      <c r="AL355" s="472">
        <f>'приложение 1.1 '!X357</f>
        <v>2</v>
      </c>
      <c r="AM355" s="472">
        <f>'приложение 1.1 '!Y357</f>
        <v>2</v>
      </c>
      <c r="AN355" s="472">
        <f>'приложение 1.1 '!Z357</f>
        <v>2</v>
      </c>
      <c r="AO355" s="472">
        <f>'приложение 1.1 '!AA357</f>
        <v>2</v>
      </c>
      <c r="AP355" s="472"/>
      <c r="AQ355" s="472"/>
      <c r="AR355" s="472"/>
      <c r="AS355" s="472">
        <f>AT355</f>
        <v>2</v>
      </c>
      <c r="AT355" s="472">
        <f>'приложение 1.1 '!W357</f>
        <v>2</v>
      </c>
      <c r="AU355" s="472">
        <f t="shared" si="158"/>
        <v>10</v>
      </c>
    </row>
    <row r="356" spans="1:50" s="53" customFormat="1">
      <c r="A356" s="369"/>
      <c r="B356" s="183" t="s">
        <v>306</v>
      </c>
      <c r="C356" s="465">
        <f t="shared" ref="C356:AU356" si="159">SUM(C20:C355)</f>
        <v>31.260000000000016</v>
      </c>
      <c r="D356" s="465">
        <f t="shared" si="159"/>
        <v>11.240400000000001</v>
      </c>
      <c r="E356" s="465">
        <f t="shared" si="159"/>
        <v>27.820000000000014</v>
      </c>
      <c r="F356" s="465">
        <f t="shared" si="159"/>
        <v>23.661000000000001</v>
      </c>
      <c r="G356" s="465">
        <f t="shared" si="159"/>
        <v>32.120000000000019</v>
      </c>
      <c r="H356" s="465">
        <f t="shared" si="159"/>
        <v>25.816000000000003</v>
      </c>
      <c r="I356" s="465">
        <f t="shared" si="159"/>
        <v>34.950000000000003</v>
      </c>
      <c r="J356" s="465">
        <f t="shared" si="159"/>
        <v>21.741199999999999</v>
      </c>
      <c r="K356" s="465">
        <f t="shared" si="159"/>
        <v>31.420000000000012</v>
      </c>
      <c r="L356" s="465">
        <f t="shared" si="159"/>
        <v>21.013899999999996</v>
      </c>
      <c r="M356" s="465">
        <f t="shared" si="159"/>
        <v>157.57</v>
      </c>
      <c r="N356" s="465">
        <f t="shared" si="159"/>
        <v>103.47249999999997</v>
      </c>
      <c r="O356" s="465">
        <f t="shared" si="159"/>
        <v>31.260000000000016</v>
      </c>
      <c r="P356" s="465">
        <f t="shared" si="159"/>
        <v>11.240400000000001</v>
      </c>
      <c r="Q356" s="465">
        <f t="shared" si="159"/>
        <v>27.820000000000014</v>
      </c>
      <c r="R356" s="465">
        <f t="shared" si="159"/>
        <v>23.661000000000001</v>
      </c>
      <c r="S356" s="465">
        <f t="shared" si="159"/>
        <v>32.120000000000019</v>
      </c>
      <c r="T356" s="465">
        <f t="shared" si="159"/>
        <v>25.816000000000003</v>
      </c>
      <c r="U356" s="465">
        <f t="shared" si="159"/>
        <v>34.950000000000003</v>
      </c>
      <c r="V356" s="465">
        <f t="shared" si="159"/>
        <v>21.741199999999999</v>
      </c>
      <c r="W356" s="465">
        <f t="shared" si="159"/>
        <v>31.420000000000012</v>
      </c>
      <c r="X356" s="465">
        <f t="shared" si="159"/>
        <v>21.013899999999996</v>
      </c>
      <c r="Y356" s="465">
        <f t="shared" si="159"/>
        <v>157.57</v>
      </c>
      <c r="Z356" s="466">
        <f t="shared" si="159"/>
        <v>103.47249999999997</v>
      </c>
      <c r="AA356" s="466">
        <f t="shared" si="159"/>
        <v>982.27274699999975</v>
      </c>
      <c r="AB356" s="466">
        <f t="shared" si="159"/>
        <v>0</v>
      </c>
      <c r="AC356" s="466">
        <f t="shared" si="159"/>
        <v>0</v>
      </c>
      <c r="AD356" s="466">
        <f t="shared" si="159"/>
        <v>15.399999999999999</v>
      </c>
      <c r="AE356" s="466">
        <f t="shared" si="159"/>
        <v>1.77</v>
      </c>
      <c r="AF356" s="466">
        <f t="shared" si="159"/>
        <v>1.26</v>
      </c>
      <c r="AG356" s="466">
        <f t="shared" si="159"/>
        <v>0</v>
      </c>
      <c r="AH356" s="466">
        <f t="shared" si="159"/>
        <v>14.6</v>
      </c>
      <c r="AI356" s="466">
        <f t="shared" si="159"/>
        <v>9.4704000000000033</v>
      </c>
      <c r="AJ356" s="466">
        <f t="shared" si="159"/>
        <v>31.260000000000016</v>
      </c>
      <c r="AK356" s="466">
        <f t="shared" si="159"/>
        <v>11.240400000000001</v>
      </c>
      <c r="AL356" s="466">
        <f t="shared" si="159"/>
        <v>189.02767599999999</v>
      </c>
      <c r="AM356" s="466">
        <f t="shared" si="159"/>
        <v>196.61436200000009</v>
      </c>
      <c r="AN356" s="466">
        <f t="shared" si="159"/>
        <v>201.84495699999999</v>
      </c>
      <c r="AO356" s="466">
        <f t="shared" si="159"/>
        <v>206.14668299999997</v>
      </c>
      <c r="AP356" s="466">
        <f t="shared" si="159"/>
        <v>0</v>
      </c>
      <c r="AQ356" s="466">
        <f t="shared" si="159"/>
        <v>64.885819666666663</v>
      </c>
      <c r="AR356" s="466">
        <f t="shared" si="159"/>
        <v>37.562764666666666</v>
      </c>
      <c r="AS356" s="466">
        <f t="shared" si="159"/>
        <v>86.190484666666663</v>
      </c>
      <c r="AT356" s="466">
        <f t="shared" si="159"/>
        <v>188.63906899999995</v>
      </c>
      <c r="AU356" s="466">
        <f t="shared" si="159"/>
        <v>982.27274699999975</v>
      </c>
    </row>
    <row r="357" spans="1:50" s="53" customFormat="1">
      <c r="A357" s="173" t="s">
        <v>265</v>
      </c>
      <c r="B357" s="183" t="s">
        <v>230</v>
      </c>
      <c r="C357" s="467"/>
      <c r="D357" s="474"/>
      <c r="E357" s="467"/>
      <c r="F357" s="467"/>
      <c r="G357" s="467"/>
      <c r="H357" s="467"/>
      <c r="I357" s="467"/>
      <c r="J357" s="467"/>
      <c r="K357" s="467"/>
      <c r="L357" s="467"/>
      <c r="M357" s="467"/>
      <c r="N357" s="467"/>
      <c r="O357" s="467"/>
      <c r="P357" s="447"/>
      <c r="Q357" s="467"/>
      <c r="R357" s="467"/>
      <c r="S357" s="467"/>
      <c r="T357" s="467"/>
      <c r="U357" s="467"/>
      <c r="V357" s="467"/>
      <c r="W357" s="467"/>
      <c r="X357" s="467"/>
      <c r="Y357" s="178"/>
      <c r="Z357" s="178"/>
      <c r="AA357" s="477"/>
      <c r="AB357" s="472"/>
      <c r="AC357" s="472"/>
      <c r="AD357" s="472"/>
      <c r="AE357" s="472"/>
      <c r="AF357" s="472"/>
      <c r="AG357" s="472"/>
      <c r="AH357" s="472"/>
      <c r="AI357" s="472"/>
      <c r="AJ357" s="472"/>
      <c r="AK357" s="472"/>
      <c r="AL357" s="477"/>
      <c r="AM357" s="477"/>
      <c r="AN357" s="477"/>
      <c r="AO357" s="477"/>
      <c r="AP357" s="472"/>
      <c r="AQ357" s="472"/>
      <c r="AR357" s="472"/>
      <c r="AS357" s="472"/>
      <c r="AT357" s="477"/>
      <c r="AU357" s="473"/>
    </row>
    <row r="358" spans="1:50" s="53" customFormat="1">
      <c r="A358" s="672">
        <v>1</v>
      </c>
      <c r="B358" s="431" t="s">
        <v>148</v>
      </c>
      <c r="C358" s="713">
        <v>0</v>
      </c>
      <c r="D358" s="714">
        <v>0</v>
      </c>
      <c r="E358" s="713">
        <v>0</v>
      </c>
      <c r="F358" s="713">
        <v>0</v>
      </c>
      <c r="G358" s="713">
        <v>0</v>
      </c>
      <c r="H358" s="713">
        <v>0</v>
      </c>
      <c r="I358" s="713">
        <v>0</v>
      </c>
      <c r="J358" s="713">
        <v>0</v>
      </c>
      <c r="K358" s="713">
        <v>0</v>
      </c>
      <c r="L358" s="713">
        <v>0</v>
      </c>
      <c r="M358" s="467">
        <v>0</v>
      </c>
      <c r="N358" s="467">
        <v>0</v>
      </c>
      <c r="O358" s="467">
        <v>0</v>
      </c>
      <c r="P358" s="447">
        <v>0</v>
      </c>
      <c r="Q358" s="467">
        <v>0</v>
      </c>
      <c r="R358" s="467">
        <v>0</v>
      </c>
      <c r="S358" s="467">
        <v>0</v>
      </c>
      <c r="T358" s="467">
        <v>0</v>
      </c>
      <c r="U358" s="467">
        <v>0</v>
      </c>
      <c r="V358" s="467">
        <v>0</v>
      </c>
      <c r="W358" s="467">
        <v>0</v>
      </c>
      <c r="X358" s="467">
        <v>0</v>
      </c>
      <c r="Y358" s="447">
        <f>SUM(O358,Q358,S358,U358,W358,)</f>
        <v>0</v>
      </c>
      <c r="Z358" s="464">
        <f>SUM(P358,R358,T358,V358,X358,)</f>
        <v>0</v>
      </c>
      <c r="AA358" s="472">
        <f>'приложение 1.1 '!H360</f>
        <v>125.94</v>
      </c>
      <c r="AB358" s="472" t="str">
        <f t="shared" ref="AB358" si="160">IF(AP358&gt;0,AJ358,"0")</f>
        <v>0</v>
      </c>
      <c r="AC358" s="472" t="str">
        <f t="shared" ref="AC358" si="161">IF(AP358&gt;0,AK358,"0")</f>
        <v>0</v>
      </c>
      <c r="AD358" s="472">
        <f t="shared" ref="AD358" si="162">IF(AQ358&gt;0,AJ358,"0")</f>
        <v>0</v>
      </c>
      <c r="AE358" s="472">
        <f t="shared" ref="AE358" si="163">IF(AQ358&gt;0,AK358,"0")</f>
        <v>0</v>
      </c>
      <c r="AF358" s="472">
        <f t="shared" ref="AF358" si="164">IF(AR358&gt;0,AJ358,"0")</f>
        <v>0</v>
      </c>
      <c r="AG358" s="472">
        <f t="shared" ref="AG358" si="165">IF(AR358&gt;0,AK358,"0")</f>
        <v>0</v>
      </c>
      <c r="AH358" s="472">
        <f t="shared" ref="AH358" si="166">IF(AS358&gt;0,AJ358,"0")</f>
        <v>0</v>
      </c>
      <c r="AI358" s="472">
        <f t="shared" ref="AI358" si="167">IF(AS358&gt;0,AK358,"0")</f>
        <v>0</v>
      </c>
      <c r="AJ358" s="472">
        <v>0</v>
      </c>
      <c r="AK358" s="472">
        <v>0</v>
      </c>
      <c r="AL358" s="472">
        <f>'приложение 1.1 '!X360</f>
        <v>25.187999999999999</v>
      </c>
      <c r="AM358" s="472">
        <f>'приложение 1.1 '!Y360</f>
        <v>25.187999999999999</v>
      </c>
      <c r="AN358" s="472">
        <f>'приложение 1.1 '!Z360</f>
        <v>25.187999999999999</v>
      </c>
      <c r="AO358" s="472">
        <f>'приложение 1.1 '!AA360</f>
        <v>25.187999999999999</v>
      </c>
      <c r="AP358" s="472"/>
      <c r="AQ358" s="472">
        <f>AT358/3</f>
        <v>8.395999999999999</v>
      </c>
      <c r="AR358" s="472">
        <f>AT358/3</f>
        <v>8.395999999999999</v>
      </c>
      <c r="AS358" s="472">
        <f>AT358/3</f>
        <v>8.395999999999999</v>
      </c>
      <c r="AT358" s="472">
        <f>'приложение 1.1 '!W360</f>
        <v>25.187999999999999</v>
      </c>
      <c r="AU358" s="472">
        <f>AO358+AN358+AM358+AL358+AT358</f>
        <v>125.94</v>
      </c>
    </row>
    <row r="359" spans="1:50" s="53" customFormat="1">
      <c r="A359" s="672"/>
      <c r="B359" s="183" t="s">
        <v>229</v>
      </c>
      <c r="C359" s="715">
        <f>C358</f>
        <v>0</v>
      </c>
      <c r="D359" s="715">
        <f t="shared" ref="D359:X359" si="168">D358</f>
        <v>0</v>
      </c>
      <c r="E359" s="715">
        <f t="shared" si="168"/>
        <v>0</v>
      </c>
      <c r="F359" s="715">
        <f t="shared" si="168"/>
        <v>0</v>
      </c>
      <c r="G359" s="715">
        <f t="shared" si="168"/>
        <v>0</v>
      </c>
      <c r="H359" s="715">
        <f t="shared" si="168"/>
        <v>0</v>
      </c>
      <c r="I359" s="715">
        <f t="shared" si="168"/>
        <v>0</v>
      </c>
      <c r="J359" s="715">
        <f t="shared" si="168"/>
        <v>0</v>
      </c>
      <c r="K359" s="715">
        <f t="shared" si="168"/>
        <v>0</v>
      </c>
      <c r="L359" s="715">
        <f t="shared" si="168"/>
        <v>0</v>
      </c>
      <c r="M359" s="715">
        <f t="shared" si="168"/>
        <v>0</v>
      </c>
      <c r="N359" s="715">
        <f t="shared" si="168"/>
        <v>0</v>
      </c>
      <c r="O359" s="475">
        <f t="shared" si="168"/>
        <v>0</v>
      </c>
      <c r="P359" s="475">
        <f t="shared" si="168"/>
        <v>0</v>
      </c>
      <c r="Q359" s="475">
        <f t="shared" si="168"/>
        <v>0</v>
      </c>
      <c r="R359" s="475">
        <f t="shared" si="168"/>
        <v>0</v>
      </c>
      <c r="S359" s="475">
        <f t="shared" si="168"/>
        <v>0</v>
      </c>
      <c r="T359" s="475">
        <f t="shared" si="168"/>
        <v>0</v>
      </c>
      <c r="U359" s="475">
        <f t="shared" si="168"/>
        <v>0</v>
      </c>
      <c r="V359" s="475">
        <f t="shared" si="168"/>
        <v>0</v>
      </c>
      <c r="W359" s="475">
        <f t="shared" si="168"/>
        <v>0</v>
      </c>
      <c r="X359" s="475">
        <f t="shared" si="168"/>
        <v>0</v>
      </c>
      <c r="Y359" s="475">
        <f>Y358</f>
        <v>0</v>
      </c>
      <c r="Z359" s="476">
        <f>Z358</f>
        <v>0</v>
      </c>
      <c r="AA359" s="476">
        <f t="shared" ref="AA359:AU359" si="169">AA358</f>
        <v>125.94</v>
      </c>
      <c r="AB359" s="476" t="str">
        <f t="shared" si="169"/>
        <v>0</v>
      </c>
      <c r="AC359" s="476" t="str">
        <f t="shared" si="169"/>
        <v>0</v>
      </c>
      <c r="AD359" s="476">
        <f t="shared" si="169"/>
        <v>0</v>
      </c>
      <c r="AE359" s="476">
        <f t="shared" si="169"/>
        <v>0</v>
      </c>
      <c r="AF359" s="476">
        <f t="shared" si="169"/>
        <v>0</v>
      </c>
      <c r="AG359" s="476">
        <f t="shared" si="169"/>
        <v>0</v>
      </c>
      <c r="AH359" s="476">
        <f t="shared" si="169"/>
        <v>0</v>
      </c>
      <c r="AI359" s="476">
        <f t="shared" si="169"/>
        <v>0</v>
      </c>
      <c r="AJ359" s="476">
        <f t="shared" si="169"/>
        <v>0</v>
      </c>
      <c r="AK359" s="476">
        <f t="shared" si="169"/>
        <v>0</v>
      </c>
      <c r="AL359" s="476">
        <f t="shared" si="169"/>
        <v>25.187999999999999</v>
      </c>
      <c r="AM359" s="476">
        <f t="shared" si="169"/>
        <v>25.187999999999999</v>
      </c>
      <c r="AN359" s="476">
        <f t="shared" si="169"/>
        <v>25.187999999999999</v>
      </c>
      <c r="AO359" s="476">
        <f t="shared" si="169"/>
        <v>25.187999999999999</v>
      </c>
      <c r="AP359" s="476">
        <f t="shared" si="169"/>
        <v>0</v>
      </c>
      <c r="AQ359" s="476">
        <f t="shared" si="169"/>
        <v>8.395999999999999</v>
      </c>
      <c r="AR359" s="476">
        <f t="shared" si="169"/>
        <v>8.395999999999999</v>
      </c>
      <c r="AS359" s="476">
        <f t="shared" si="169"/>
        <v>8.395999999999999</v>
      </c>
      <c r="AT359" s="476">
        <f t="shared" si="169"/>
        <v>25.187999999999999</v>
      </c>
      <c r="AU359" s="476">
        <f t="shared" si="169"/>
        <v>125.94</v>
      </c>
    </row>
    <row r="360" spans="1:50" s="53" customFormat="1" ht="47.25">
      <c r="A360" s="173" t="s">
        <v>276</v>
      </c>
      <c r="B360" s="183" t="s">
        <v>166</v>
      </c>
      <c r="C360" s="467"/>
      <c r="D360" s="477"/>
      <c r="E360" s="472"/>
      <c r="F360" s="447"/>
      <c r="G360" s="467"/>
      <c r="H360" s="467"/>
      <c r="I360" s="467"/>
      <c r="J360" s="467"/>
      <c r="K360" s="467"/>
      <c r="L360" s="467"/>
      <c r="M360" s="467"/>
      <c r="N360" s="467"/>
      <c r="O360" s="467"/>
      <c r="P360" s="447"/>
      <c r="Q360" s="467"/>
      <c r="R360" s="467"/>
      <c r="S360" s="467"/>
      <c r="T360" s="467"/>
      <c r="U360" s="467"/>
      <c r="V360" s="467"/>
      <c r="W360" s="467"/>
      <c r="X360" s="467"/>
      <c r="Y360" s="467"/>
      <c r="Z360" s="468"/>
      <c r="AA360" s="477"/>
      <c r="AB360" s="472"/>
      <c r="AC360" s="472"/>
      <c r="AD360" s="472"/>
      <c r="AE360" s="472"/>
      <c r="AF360" s="472"/>
      <c r="AG360" s="472"/>
      <c r="AH360" s="472"/>
      <c r="AI360" s="472"/>
      <c r="AJ360" s="472"/>
      <c r="AK360" s="472"/>
      <c r="AL360" s="477"/>
      <c r="AM360" s="477"/>
      <c r="AN360" s="477"/>
      <c r="AO360" s="477"/>
      <c r="AP360" s="472"/>
      <c r="AQ360" s="472"/>
      <c r="AR360" s="472"/>
      <c r="AS360" s="472"/>
      <c r="AT360" s="477"/>
      <c r="AU360" s="472"/>
    </row>
    <row r="361" spans="1:50" s="53" customFormat="1" ht="31.5">
      <c r="A361" s="672">
        <v>1</v>
      </c>
      <c r="B361" s="431" t="s">
        <v>149</v>
      </c>
      <c r="C361" s="467">
        <v>0</v>
      </c>
      <c r="D361" s="447">
        <v>0</v>
      </c>
      <c r="E361" s="467">
        <v>0</v>
      </c>
      <c r="F361" s="467">
        <v>0</v>
      </c>
      <c r="G361" s="467">
        <v>0</v>
      </c>
      <c r="H361" s="467">
        <v>0</v>
      </c>
      <c r="I361" s="467">
        <v>0</v>
      </c>
      <c r="J361" s="467">
        <v>0</v>
      </c>
      <c r="K361" s="467">
        <v>0</v>
      </c>
      <c r="L361" s="467">
        <v>0</v>
      </c>
      <c r="M361" s="467">
        <v>0</v>
      </c>
      <c r="N361" s="467">
        <v>0</v>
      </c>
      <c r="O361" s="467">
        <v>0</v>
      </c>
      <c r="P361" s="447">
        <v>0</v>
      </c>
      <c r="Q361" s="467">
        <v>0</v>
      </c>
      <c r="R361" s="467">
        <v>0</v>
      </c>
      <c r="S361" s="467">
        <v>0</v>
      </c>
      <c r="T361" s="467">
        <v>0</v>
      </c>
      <c r="U361" s="467">
        <v>0</v>
      </c>
      <c r="V361" s="467">
        <v>0</v>
      </c>
      <c r="W361" s="467">
        <v>0</v>
      </c>
      <c r="X361" s="467">
        <v>0</v>
      </c>
      <c r="Y361" s="447">
        <f>SUM(O361,Q361,S361,U361,W361,)</f>
        <v>0</v>
      </c>
      <c r="Z361" s="464">
        <f>SUM(P361,R361,T361,V361,X361,)</f>
        <v>0</v>
      </c>
      <c r="AA361" s="472">
        <f>'приложение 1.1 '!H363</f>
        <v>46</v>
      </c>
      <c r="AB361" s="472" t="str">
        <f t="shared" ref="AB361" si="170">IF(AP361&gt;0,AJ361,"0")</f>
        <v>0</v>
      </c>
      <c r="AC361" s="472" t="str">
        <f t="shared" ref="AC361" si="171">IF(AP361&gt;0,AK361,"0")</f>
        <v>0</v>
      </c>
      <c r="AD361" s="472">
        <f t="shared" ref="AD361" si="172">IF(AQ361&gt;0,AJ361,"0")</f>
        <v>0</v>
      </c>
      <c r="AE361" s="472">
        <f t="shared" ref="AE361" si="173">IF(AQ361&gt;0,AK361,"0")</f>
        <v>0</v>
      </c>
      <c r="AF361" s="472">
        <f t="shared" ref="AF361" si="174">IF(AR361&gt;0,AJ361,"0")</f>
        <v>0</v>
      </c>
      <c r="AG361" s="472">
        <f t="shared" ref="AG361" si="175">IF(AR361&gt;0,AK361,"0")</f>
        <v>0</v>
      </c>
      <c r="AH361" s="472">
        <f t="shared" ref="AH361" si="176">IF(AS361&gt;0,AJ361,"0")</f>
        <v>0</v>
      </c>
      <c r="AI361" s="472">
        <f t="shared" ref="AI361" si="177">IF(AS361&gt;0,AK361,"0")</f>
        <v>0</v>
      </c>
      <c r="AJ361" s="472">
        <v>0</v>
      </c>
      <c r="AK361" s="472">
        <v>0</v>
      </c>
      <c r="AL361" s="472">
        <f>'приложение 1.1 '!X363</f>
        <v>10</v>
      </c>
      <c r="AM361" s="472">
        <f>'приложение 1.1 '!Y363</f>
        <v>10</v>
      </c>
      <c r="AN361" s="472">
        <f>'приложение 1.1 '!Z363</f>
        <v>8</v>
      </c>
      <c r="AO361" s="472">
        <f>'приложение 1.1 '!AA363</f>
        <v>8</v>
      </c>
      <c r="AP361" s="472"/>
      <c r="AQ361" s="472">
        <f>AT361/3</f>
        <v>3.3333333333333335</v>
      </c>
      <c r="AR361" s="472">
        <f>AT361/3</f>
        <v>3.3333333333333335</v>
      </c>
      <c r="AS361" s="472">
        <f>AT361/3</f>
        <v>3.3333333333333335</v>
      </c>
      <c r="AT361" s="472">
        <f>'приложение 1.1 '!W363</f>
        <v>10</v>
      </c>
      <c r="AU361" s="472">
        <f t="shared" ref="AU361" si="178">AO361+AN361+AM361+AL361+AT361</f>
        <v>46</v>
      </c>
    </row>
    <row r="362" spans="1:50" s="53" customFormat="1">
      <c r="A362" s="672"/>
      <c r="B362" s="183" t="s">
        <v>231</v>
      </c>
      <c r="C362" s="475">
        <f>C361</f>
        <v>0</v>
      </c>
      <c r="D362" s="475">
        <f t="shared" ref="D362:X362" si="179">D361</f>
        <v>0</v>
      </c>
      <c r="E362" s="475">
        <f t="shared" si="179"/>
        <v>0</v>
      </c>
      <c r="F362" s="475">
        <f t="shared" si="179"/>
        <v>0</v>
      </c>
      <c r="G362" s="475">
        <f t="shared" si="179"/>
        <v>0</v>
      </c>
      <c r="H362" s="475">
        <f t="shared" si="179"/>
        <v>0</v>
      </c>
      <c r="I362" s="475">
        <f t="shared" si="179"/>
        <v>0</v>
      </c>
      <c r="J362" s="475">
        <f t="shared" si="179"/>
        <v>0</v>
      </c>
      <c r="K362" s="475">
        <f t="shared" si="179"/>
        <v>0</v>
      </c>
      <c r="L362" s="475">
        <f t="shared" si="179"/>
        <v>0</v>
      </c>
      <c r="M362" s="475">
        <f t="shared" si="179"/>
        <v>0</v>
      </c>
      <c r="N362" s="475">
        <f t="shared" si="179"/>
        <v>0</v>
      </c>
      <c r="O362" s="475">
        <f t="shared" si="179"/>
        <v>0</v>
      </c>
      <c r="P362" s="475">
        <f t="shared" si="179"/>
        <v>0</v>
      </c>
      <c r="Q362" s="475">
        <f t="shared" si="179"/>
        <v>0</v>
      </c>
      <c r="R362" s="475">
        <f t="shared" si="179"/>
        <v>0</v>
      </c>
      <c r="S362" s="475">
        <f t="shared" si="179"/>
        <v>0</v>
      </c>
      <c r="T362" s="475">
        <f t="shared" si="179"/>
        <v>0</v>
      </c>
      <c r="U362" s="475">
        <f t="shared" si="179"/>
        <v>0</v>
      </c>
      <c r="V362" s="475">
        <f t="shared" si="179"/>
        <v>0</v>
      </c>
      <c r="W362" s="475">
        <f t="shared" si="179"/>
        <v>0</v>
      </c>
      <c r="X362" s="475">
        <f t="shared" si="179"/>
        <v>0</v>
      </c>
      <c r="Y362" s="475">
        <f>Y361</f>
        <v>0</v>
      </c>
      <c r="Z362" s="476">
        <f>Z361</f>
        <v>0</v>
      </c>
      <c r="AA362" s="476">
        <f t="shared" ref="AA362:AU362" si="180">AA361</f>
        <v>46</v>
      </c>
      <c r="AB362" s="476" t="str">
        <f t="shared" si="180"/>
        <v>0</v>
      </c>
      <c r="AC362" s="476" t="str">
        <f t="shared" si="180"/>
        <v>0</v>
      </c>
      <c r="AD362" s="476">
        <f t="shared" si="180"/>
        <v>0</v>
      </c>
      <c r="AE362" s="476">
        <f t="shared" si="180"/>
        <v>0</v>
      </c>
      <c r="AF362" s="476">
        <f t="shared" si="180"/>
        <v>0</v>
      </c>
      <c r="AG362" s="476">
        <f t="shared" si="180"/>
        <v>0</v>
      </c>
      <c r="AH362" s="476">
        <f t="shared" si="180"/>
        <v>0</v>
      </c>
      <c r="AI362" s="476">
        <f t="shared" si="180"/>
        <v>0</v>
      </c>
      <c r="AJ362" s="476">
        <f t="shared" si="180"/>
        <v>0</v>
      </c>
      <c r="AK362" s="476">
        <f t="shared" si="180"/>
        <v>0</v>
      </c>
      <c r="AL362" s="476">
        <f t="shared" si="180"/>
        <v>10</v>
      </c>
      <c r="AM362" s="476">
        <f t="shared" si="180"/>
        <v>10</v>
      </c>
      <c r="AN362" s="476">
        <f t="shared" si="180"/>
        <v>8</v>
      </c>
      <c r="AO362" s="476">
        <f t="shared" si="180"/>
        <v>8</v>
      </c>
      <c r="AP362" s="476">
        <f t="shared" si="180"/>
        <v>0</v>
      </c>
      <c r="AQ362" s="476">
        <f t="shared" si="180"/>
        <v>3.3333333333333335</v>
      </c>
      <c r="AR362" s="476">
        <f t="shared" si="180"/>
        <v>3.3333333333333335</v>
      </c>
      <c r="AS362" s="476">
        <f t="shared" si="180"/>
        <v>3.3333333333333335</v>
      </c>
      <c r="AT362" s="476">
        <f t="shared" si="180"/>
        <v>10</v>
      </c>
      <c r="AU362" s="476">
        <f t="shared" si="180"/>
        <v>46</v>
      </c>
    </row>
    <row r="363" spans="1:50" s="53" customFormat="1">
      <c r="A363" s="673">
        <v>2</v>
      </c>
      <c r="B363" s="184" t="s">
        <v>92</v>
      </c>
      <c r="C363" s="469">
        <f t="shared" ref="C363:AA363" si="181">C608</f>
        <v>42.600000000000009</v>
      </c>
      <c r="D363" s="469">
        <f t="shared" si="181"/>
        <v>62.881999999999998</v>
      </c>
      <c r="E363" s="469">
        <f t="shared" si="181"/>
        <v>42.400000000000006</v>
      </c>
      <c r="F363" s="469">
        <f t="shared" si="181"/>
        <v>67.918000000000006</v>
      </c>
      <c r="G363" s="469">
        <f t="shared" si="181"/>
        <v>55.70000000000001</v>
      </c>
      <c r="H363" s="469">
        <f t="shared" si="181"/>
        <v>40.617000000000004</v>
      </c>
      <c r="I363" s="469">
        <f t="shared" si="181"/>
        <v>3.5999999999999996</v>
      </c>
      <c r="J363" s="469">
        <f t="shared" si="181"/>
        <v>25.3</v>
      </c>
      <c r="K363" s="469">
        <f t="shared" si="181"/>
        <v>6.700000000000002</v>
      </c>
      <c r="L363" s="469">
        <f t="shared" si="181"/>
        <v>50.35</v>
      </c>
      <c r="M363" s="469">
        <f t="shared" si="181"/>
        <v>150.99999999999989</v>
      </c>
      <c r="N363" s="469">
        <f t="shared" si="181"/>
        <v>247.06700000000001</v>
      </c>
      <c r="O363" s="469">
        <f t="shared" si="181"/>
        <v>0</v>
      </c>
      <c r="P363" s="469">
        <f t="shared" si="181"/>
        <v>0</v>
      </c>
      <c r="Q363" s="469">
        <f t="shared" si="181"/>
        <v>0</v>
      </c>
      <c r="R363" s="469">
        <f t="shared" si="181"/>
        <v>0</v>
      </c>
      <c r="S363" s="469">
        <f t="shared" si="181"/>
        <v>0</v>
      </c>
      <c r="T363" s="469">
        <f t="shared" si="181"/>
        <v>0</v>
      </c>
      <c r="U363" s="469">
        <f t="shared" si="181"/>
        <v>0</v>
      </c>
      <c r="V363" s="469">
        <f t="shared" si="181"/>
        <v>0</v>
      </c>
      <c r="W363" s="469">
        <f t="shared" si="181"/>
        <v>0</v>
      </c>
      <c r="X363" s="469">
        <f t="shared" si="181"/>
        <v>0</v>
      </c>
      <c r="Y363" s="469">
        <f t="shared" si="181"/>
        <v>0</v>
      </c>
      <c r="Z363" s="470">
        <f t="shared" si="181"/>
        <v>0</v>
      </c>
      <c r="AA363" s="470">
        <f t="shared" si="181"/>
        <v>1806.4524999999983</v>
      </c>
      <c r="AB363" s="470">
        <f t="shared" ref="AB363:AT363" si="182">AB608</f>
        <v>0</v>
      </c>
      <c r="AC363" s="470">
        <f t="shared" si="182"/>
        <v>0</v>
      </c>
      <c r="AD363" s="470">
        <f t="shared" si="182"/>
        <v>0</v>
      </c>
      <c r="AE363" s="470">
        <f t="shared" si="182"/>
        <v>0</v>
      </c>
      <c r="AF363" s="470">
        <f t="shared" si="182"/>
        <v>12.400000000000006</v>
      </c>
      <c r="AG363" s="470">
        <f t="shared" si="182"/>
        <v>52.5</v>
      </c>
      <c r="AH363" s="470">
        <f t="shared" si="182"/>
        <v>30.2</v>
      </c>
      <c r="AI363" s="470">
        <f t="shared" si="182"/>
        <v>10.382</v>
      </c>
      <c r="AJ363" s="470">
        <f t="shared" si="182"/>
        <v>42.600000000000009</v>
      </c>
      <c r="AK363" s="470">
        <f t="shared" si="182"/>
        <v>62.881999999999998</v>
      </c>
      <c r="AL363" s="470">
        <f t="shared" si="182"/>
        <v>368.36500000000012</v>
      </c>
      <c r="AM363" s="470">
        <f t="shared" si="182"/>
        <v>359.7625000000001</v>
      </c>
      <c r="AN363" s="470">
        <f t="shared" si="182"/>
        <v>357.88999999999993</v>
      </c>
      <c r="AO363" s="470">
        <f t="shared" si="182"/>
        <v>352.20499999999998</v>
      </c>
      <c r="AP363" s="470">
        <f t="shared" si="182"/>
        <v>0</v>
      </c>
      <c r="AQ363" s="470">
        <f t="shared" si="182"/>
        <v>0</v>
      </c>
      <c r="AR363" s="470">
        <f t="shared" si="182"/>
        <v>202.80000000000007</v>
      </c>
      <c r="AS363" s="470">
        <f t="shared" si="182"/>
        <v>165.42999999999992</v>
      </c>
      <c r="AT363" s="470">
        <f t="shared" si="182"/>
        <v>368.23000000000013</v>
      </c>
      <c r="AU363" s="470">
        <f>AU608</f>
        <v>1806.4524999999983</v>
      </c>
      <c r="AX363" s="456"/>
    </row>
    <row r="364" spans="1:50" s="53" customFormat="1" ht="31.5">
      <c r="A364" s="502" t="s">
        <v>267</v>
      </c>
      <c r="B364" s="183" t="s">
        <v>164</v>
      </c>
      <c r="C364" s="467"/>
      <c r="D364" s="478"/>
      <c r="E364" s="467"/>
      <c r="F364" s="467"/>
      <c r="G364" s="467"/>
      <c r="H364" s="467"/>
      <c r="I364" s="467"/>
      <c r="J364" s="467"/>
      <c r="K364" s="467"/>
      <c r="L364" s="467"/>
      <c r="M364" s="467"/>
      <c r="N364" s="467"/>
      <c r="O364" s="467"/>
      <c r="P364" s="471"/>
      <c r="Q364" s="467"/>
      <c r="R364" s="467"/>
      <c r="S364" s="467"/>
      <c r="T364" s="467"/>
      <c r="U364" s="467"/>
      <c r="V364" s="467"/>
      <c r="W364" s="467"/>
      <c r="X364" s="467"/>
      <c r="Y364" s="477"/>
      <c r="Z364" s="479"/>
      <c r="AA364" s="472"/>
      <c r="AB364" s="472"/>
      <c r="AC364" s="472"/>
      <c r="AD364" s="472"/>
      <c r="AE364" s="472"/>
      <c r="AF364" s="472"/>
      <c r="AG364" s="472"/>
      <c r="AH364" s="472"/>
      <c r="AI364" s="472"/>
      <c r="AJ364" s="472"/>
      <c r="AK364" s="472"/>
      <c r="AL364" s="472"/>
      <c r="AM364" s="472"/>
      <c r="AN364" s="472"/>
      <c r="AO364" s="472"/>
      <c r="AP364" s="472"/>
      <c r="AQ364" s="472"/>
      <c r="AR364" s="472"/>
      <c r="AS364" s="472"/>
      <c r="AT364" s="472"/>
      <c r="AU364" s="472"/>
      <c r="AX364" s="456"/>
    </row>
    <row r="365" spans="1:50" s="53" customFormat="1">
      <c r="A365" s="502" t="s">
        <v>517</v>
      </c>
      <c r="B365" s="183" t="str">
        <f>'приложение 1.1 '!B367</f>
        <v>Подстанции БКТП 6/10кВ</v>
      </c>
      <c r="C365" s="447"/>
      <c r="D365" s="447"/>
      <c r="E365" s="447"/>
      <c r="F365" s="447"/>
      <c r="G365" s="447"/>
      <c r="H365" s="447"/>
      <c r="I365" s="447"/>
      <c r="J365" s="447"/>
      <c r="K365" s="447"/>
      <c r="L365" s="447"/>
      <c r="M365" s="447"/>
      <c r="N365" s="447"/>
      <c r="O365" s="467"/>
      <c r="P365" s="467"/>
      <c r="Q365" s="467"/>
      <c r="R365" s="467"/>
      <c r="S365" s="467"/>
      <c r="T365" s="467"/>
      <c r="U365" s="467"/>
      <c r="V365" s="467"/>
      <c r="W365" s="467"/>
      <c r="X365" s="467"/>
      <c r="Y365" s="447"/>
      <c r="Z365" s="464"/>
      <c r="AA365" s="472"/>
      <c r="AB365" s="472"/>
      <c r="AC365" s="472"/>
      <c r="AD365" s="472"/>
      <c r="AE365" s="472"/>
      <c r="AF365" s="472"/>
      <c r="AG365" s="472"/>
      <c r="AH365" s="472"/>
      <c r="AI365" s="472"/>
      <c r="AJ365" s="472"/>
      <c r="AK365" s="472"/>
      <c r="AL365" s="472"/>
      <c r="AM365" s="472"/>
      <c r="AN365" s="472"/>
      <c r="AO365" s="472"/>
      <c r="AP365" s="472"/>
      <c r="AQ365" s="472"/>
      <c r="AR365" s="472"/>
      <c r="AS365" s="472"/>
      <c r="AT365" s="472"/>
      <c r="AU365" s="472"/>
      <c r="AX365" s="456"/>
    </row>
    <row r="366" spans="1:50" s="53" customFormat="1">
      <c r="A366" s="673" t="s">
        <v>517</v>
      </c>
      <c r="B366" s="183" t="str">
        <f>'приложение 1.1 '!B368</f>
        <v>Подстанции КТПН 6/10кВ</v>
      </c>
      <c r="C366" s="447" t="str">
        <f>IF('приложение 1.1 '!G368=2018,'приложение 1.1 '!E368,"-")</f>
        <v>-</v>
      </c>
      <c r="D366" s="447" t="str">
        <f>IF('приложение 1.1 '!G368=2018,'приложение 1.1 '!D368,"-")</f>
        <v>-</v>
      </c>
      <c r="E366" s="447" t="str">
        <f>IF('приложение 1.1 '!G368=2019,'приложение 1.1 '!E368,"-")</f>
        <v>-</v>
      </c>
      <c r="F366" s="447" t="str">
        <f>IF('приложение 1.1 '!G368=2019,'приложение 1.1 '!D368,"-")</f>
        <v>-</v>
      </c>
      <c r="G366" s="447" t="str">
        <f>IF('приложение 1.1 '!G368=2020,'приложение 1.1 '!E368,"-")</f>
        <v>-</v>
      </c>
      <c r="H366" s="447" t="str">
        <f>IF('приложение 1.1 '!G368=2020,'приложение 1.1 '!D368,"-")</f>
        <v>-</v>
      </c>
      <c r="I366" s="447" t="str">
        <f>IF('приложение 1.1 '!G368=2021,'приложение 1.1 '!E368,"-")</f>
        <v>-</v>
      </c>
      <c r="J366" s="447" t="str">
        <f>IF('приложение 1.1 '!G368=2021,'приложение 1.1 '!D368,"-")</f>
        <v>-</v>
      </c>
      <c r="K366" s="447" t="str">
        <f>IF('приложение 1.1 '!G368=2022,'приложение 1.1 '!E368,"-")</f>
        <v>-</v>
      </c>
      <c r="L366" s="447" t="str">
        <f>IF('приложение 1.1 '!G368=2022,'приложение 1.1 '!D368,"-")</f>
        <v>-</v>
      </c>
      <c r="M366" s="447">
        <f t="shared" ref="M366" si="183">SUM(C366,E366,G366,I366,K366,)</f>
        <v>0</v>
      </c>
      <c r="N366" s="447">
        <f t="shared" ref="N366" si="184">SUM(D366,F366,H366,J366,L366,)</f>
        <v>0</v>
      </c>
      <c r="O366" s="447">
        <v>0</v>
      </c>
      <c r="P366" s="447">
        <v>0</v>
      </c>
      <c r="Q366" s="447">
        <v>0</v>
      </c>
      <c r="R366" s="447">
        <v>0</v>
      </c>
      <c r="S366" s="447">
        <v>0</v>
      </c>
      <c r="T366" s="447">
        <v>0</v>
      </c>
      <c r="U366" s="447">
        <v>0</v>
      </c>
      <c r="V366" s="447">
        <v>0</v>
      </c>
      <c r="W366" s="447">
        <v>0</v>
      </c>
      <c r="X366" s="447">
        <v>0</v>
      </c>
      <c r="Y366" s="447">
        <f>SUM(O366,Q366,S366,U366,W366,)</f>
        <v>0</v>
      </c>
      <c r="Z366" s="464">
        <f>SUM(P366,R366,T366,V366,X366,)</f>
        <v>0</v>
      </c>
      <c r="AA366" s="472">
        <f>'приложение 1.1 '!H368</f>
        <v>0</v>
      </c>
      <c r="AB366" s="472" t="str">
        <f>IF(AP366&gt;0,AJ366,"0")</f>
        <v>0</v>
      </c>
      <c r="AC366" s="472" t="str">
        <f t="shared" ref="AC366" si="185">IF(AP366&gt;0,AK366,"0")</f>
        <v>0</v>
      </c>
      <c r="AD366" s="472" t="str">
        <f t="shared" ref="AD366" si="186">IF(AQ366&gt;0,AJ366,"0")</f>
        <v>0</v>
      </c>
      <c r="AE366" s="472" t="str">
        <f t="shared" ref="AE366" si="187">IF(AQ366&gt;0,AK366,"0")</f>
        <v>0</v>
      </c>
      <c r="AF366" s="472" t="str">
        <f t="shared" ref="AF366" si="188">IF(AR366&gt;0,AJ366,"0")</f>
        <v>0</v>
      </c>
      <c r="AG366" s="472" t="str">
        <f t="shared" ref="AG366" si="189">IF(AR366&gt;0,AK366,"0")</f>
        <v>0</v>
      </c>
      <c r="AH366" s="472" t="str">
        <f t="shared" ref="AH366" si="190">IF(AS366&gt;0,AJ366,"0")</f>
        <v>0</v>
      </c>
      <c r="AI366" s="472" t="str">
        <f t="shared" ref="AI366" si="191">IF(AS366&gt;0,AK366,"0")</f>
        <v>0</v>
      </c>
      <c r="AJ366" s="472" t="str">
        <f t="shared" ref="AJ366" si="192">C366</f>
        <v>-</v>
      </c>
      <c r="AK366" s="472" t="str">
        <f t="shared" ref="AK366" si="193">D366</f>
        <v>-</v>
      </c>
      <c r="AL366" s="472">
        <f>'приложение 1.1 '!X368</f>
        <v>0</v>
      </c>
      <c r="AM366" s="472">
        <f>'приложение 1.1 '!Y368</f>
        <v>0</v>
      </c>
      <c r="AN366" s="472">
        <f>'приложение 1.1 '!Z368</f>
        <v>0</v>
      </c>
      <c r="AO366" s="472">
        <f>'приложение 1.1 '!AA368</f>
        <v>0</v>
      </c>
      <c r="AP366" s="472"/>
      <c r="AQ366" s="472"/>
      <c r="AR366" s="472"/>
      <c r="AS366" s="472"/>
      <c r="AT366" s="472">
        <f>'приложение 1.1 '!W368</f>
        <v>0</v>
      </c>
      <c r="AU366" s="472">
        <f>AO366+AN366+AM366+AL366+AT366</f>
        <v>0</v>
      </c>
      <c r="AX366" s="456"/>
    </row>
    <row r="367" spans="1:50" s="53" customFormat="1" ht="31.5">
      <c r="A367" s="125" t="s">
        <v>517</v>
      </c>
      <c r="B367" s="431" t="str">
        <f>'приложение 1.1 '!B369</f>
        <v>Строительство КТПН№1 2х250кВА, для электроснабжения п.Лунный</v>
      </c>
      <c r="C367" s="447" t="str">
        <f>IF('приложение 1.1 '!G369=2018,'приложение 1.1 '!E369,"-")</f>
        <v>-</v>
      </c>
      <c r="D367" s="447" t="str">
        <f>IF('приложение 1.1 '!G369=2018,'приложение 1.1 '!D369,"-")</f>
        <v>-</v>
      </c>
      <c r="E367" s="447" t="str">
        <f>IF('приложение 1.1 '!G369=2019,'приложение 1.1 '!E369,"-")</f>
        <v>-</v>
      </c>
      <c r="F367" s="447" t="str">
        <f>IF('приложение 1.1 '!G369=2019,'приложение 1.1 '!D369,"-")</f>
        <v>-</v>
      </c>
      <c r="G367" s="447" t="str">
        <f>IF('приложение 1.1 '!G369=2020,'приложение 1.1 '!E369,"-")</f>
        <v>-</v>
      </c>
      <c r="H367" s="447" t="str">
        <f>IF('приложение 1.1 '!G369=2020,'приложение 1.1 '!D369,"-")</f>
        <v>-</v>
      </c>
      <c r="I367" s="447" t="str">
        <f>IF('приложение 1.1 '!G369=2021,'приложение 1.1 '!E369,"-")</f>
        <v>-</v>
      </c>
      <c r="J367" s="447" t="str">
        <f>IF('приложение 1.1 '!G369=2021,'приложение 1.1 '!D369,"-")</f>
        <v>-</v>
      </c>
      <c r="K367" s="447">
        <f>IF('приложение 1.1 '!G369=2022,'приложение 1.1 '!E369,"-")</f>
        <v>0.5</v>
      </c>
      <c r="L367" s="447">
        <f>IF('приложение 1.1 '!G369=2022,'приложение 1.1 '!D369,"-")</f>
        <v>0</v>
      </c>
      <c r="M367" s="447">
        <f t="shared" ref="M367:M430" si="194">SUM(C367,E367,G367,I367,K367,)</f>
        <v>0.5</v>
      </c>
      <c r="N367" s="447">
        <f t="shared" ref="N367:N430" si="195">SUM(D367,F367,H367,J367,L367,)</f>
        <v>0</v>
      </c>
      <c r="O367" s="447">
        <v>0</v>
      </c>
      <c r="P367" s="447">
        <v>0</v>
      </c>
      <c r="Q367" s="447">
        <v>0</v>
      </c>
      <c r="R367" s="447">
        <v>0</v>
      </c>
      <c r="S367" s="447">
        <v>0</v>
      </c>
      <c r="T367" s="447">
        <v>0</v>
      </c>
      <c r="U367" s="447">
        <v>0</v>
      </c>
      <c r="V367" s="447">
        <v>0</v>
      </c>
      <c r="W367" s="447">
        <v>0</v>
      </c>
      <c r="X367" s="447">
        <v>0</v>
      </c>
      <c r="Y367" s="447">
        <f t="shared" ref="Y367:Y430" si="196">SUM(O367,Q367,S367,U367,W367,)</f>
        <v>0</v>
      </c>
      <c r="Z367" s="464">
        <f t="shared" ref="Z367:Z430" si="197">SUM(P367,R367,T367,V367,X367,)</f>
        <v>0</v>
      </c>
      <c r="AA367" s="472">
        <f>'приложение 1.1 '!H369</f>
        <v>2</v>
      </c>
      <c r="AB367" s="472" t="str">
        <f t="shared" ref="AB367:AB430" si="198">IF(AP367&gt;0,AJ367,"0")</f>
        <v>0</v>
      </c>
      <c r="AC367" s="472" t="str">
        <f t="shared" ref="AC367:AC430" si="199">IF(AP367&gt;0,AK367,"0")</f>
        <v>0</v>
      </c>
      <c r="AD367" s="472" t="str">
        <f t="shared" ref="AD367:AD430" si="200">IF(AQ367&gt;0,AJ367,"0")</f>
        <v>0</v>
      </c>
      <c r="AE367" s="472" t="str">
        <f t="shared" ref="AE367:AE430" si="201">IF(AQ367&gt;0,AK367,"0")</f>
        <v>0</v>
      </c>
      <c r="AF367" s="472" t="str">
        <f t="shared" ref="AF367:AF430" si="202">IF(AR367&gt;0,AJ367,"0")</f>
        <v>0</v>
      </c>
      <c r="AG367" s="472" t="str">
        <f t="shared" ref="AG367:AG430" si="203">IF(AR367&gt;0,AK367,"0")</f>
        <v>0</v>
      </c>
      <c r="AH367" s="472" t="str">
        <f t="shared" ref="AH367:AH430" si="204">IF(AS367&gt;0,AJ367,"0")</f>
        <v>0</v>
      </c>
      <c r="AI367" s="472" t="str">
        <f t="shared" ref="AI367:AI430" si="205">IF(AS367&gt;0,AK367,"0")</f>
        <v>0</v>
      </c>
      <c r="AJ367" s="472" t="str">
        <f t="shared" ref="AJ367:AJ430" si="206">C367</f>
        <v>-</v>
      </c>
      <c r="AK367" s="472" t="str">
        <f t="shared" ref="AK367:AK430" si="207">D367</f>
        <v>-</v>
      </c>
      <c r="AL367" s="472">
        <f>'приложение 1.1 '!X369</f>
        <v>0</v>
      </c>
      <c r="AM367" s="472">
        <f>'приложение 1.1 '!Y369</f>
        <v>0</v>
      </c>
      <c r="AN367" s="472">
        <f>'приложение 1.1 '!Z369</f>
        <v>0</v>
      </c>
      <c r="AO367" s="472">
        <f>'приложение 1.1 '!AA369</f>
        <v>2</v>
      </c>
      <c r="AP367" s="472"/>
      <c r="AQ367" s="472"/>
      <c r="AR367" s="472"/>
      <c r="AS367" s="472"/>
      <c r="AT367" s="472">
        <f>'приложение 1.1 '!W369</f>
        <v>0</v>
      </c>
      <c r="AU367" s="472">
        <f t="shared" ref="AU367:AU430" si="208">AO367+AN367+AM367+AL367+AT367</f>
        <v>2</v>
      </c>
      <c r="AX367" s="456"/>
    </row>
    <row r="368" spans="1:50" s="53" customFormat="1" ht="31.5">
      <c r="A368" s="125" t="s">
        <v>517</v>
      </c>
      <c r="B368" s="431" t="str">
        <f>'приложение 1.1 '!B370</f>
        <v>Строительство КТПН№2 2х250кВА, для электроснабжения п.Лунный</v>
      </c>
      <c r="C368" s="447" t="str">
        <f>IF('приложение 1.1 '!G370=2018,'приложение 1.1 '!E370,"-")</f>
        <v>-</v>
      </c>
      <c r="D368" s="447" t="str">
        <f>IF('приложение 1.1 '!G370=2018,'приложение 1.1 '!D370,"-")</f>
        <v>-</v>
      </c>
      <c r="E368" s="447" t="str">
        <f>IF('приложение 1.1 '!G370=2019,'приложение 1.1 '!E370,"-")</f>
        <v>-</v>
      </c>
      <c r="F368" s="447" t="str">
        <f>IF('приложение 1.1 '!G370=2019,'приложение 1.1 '!D370,"-")</f>
        <v>-</v>
      </c>
      <c r="G368" s="447" t="str">
        <f>IF('приложение 1.1 '!G370=2020,'приложение 1.1 '!E370,"-")</f>
        <v>-</v>
      </c>
      <c r="H368" s="447" t="str">
        <f>IF('приложение 1.1 '!G370=2020,'приложение 1.1 '!D370,"-")</f>
        <v>-</v>
      </c>
      <c r="I368" s="447" t="str">
        <f>IF('приложение 1.1 '!G370=2021,'приложение 1.1 '!E370,"-")</f>
        <v>-</v>
      </c>
      <c r="J368" s="447" t="str">
        <f>IF('приложение 1.1 '!G370=2021,'приложение 1.1 '!D370,"-")</f>
        <v>-</v>
      </c>
      <c r="K368" s="447">
        <f>IF('приложение 1.1 '!G370=2022,'приложение 1.1 '!E370,"-")</f>
        <v>0.5</v>
      </c>
      <c r="L368" s="447">
        <f>IF('приложение 1.1 '!G370=2022,'приложение 1.1 '!D370,"-")</f>
        <v>0</v>
      </c>
      <c r="M368" s="447">
        <f t="shared" si="194"/>
        <v>0.5</v>
      </c>
      <c r="N368" s="447">
        <f t="shared" si="195"/>
        <v>0</v>
      </c>
      <c r="O368" s="447">
        <v>0</v>
      </c>
      <c r="P368" s="447">
        <v>0</v>
      </c>
      <c r="Q368" s="447">
        <v>0</v>
      </c>
      <c r="R368" s="447">
        <v>0</v>
      </c>
      <c r="S368" s="447">
        <v>0</v>
      </c>
      <c r="T368" s="447">
        <v>0</v>
      </c>
      <c r="U368" s="447">
        <v>0</v>
      </c>
      <c r="V368" s="447">
        <v>0</v>
      </c>
      <c r="W368" s="447">
        <v>0</v>
      </c>
      <c r="X368" s="447">
        <v>0</v>
      </c>
      <c r="Y368" s="447">
        <f t="shared" si="196"/>
        <v>0</v>
      </c>
      <c r="Z368" s="464">
        <f t="shared" si="197"/>
        <v>0</v>
      </c>
      <c r="AA368" s="472">
        <f>'приложение 1.1 '!H370</f>
        <v>2</v>
      </c>
      <c r="AB368" s="472" t="str">
        <f t="shared" si="198"/>
        <v>0</v>
      </c>
      <c r="AC368" s="472" t="str">
        <f t="shared" si="199"/>
        <v>0</v>
      </c>
      <c r="AD368" s="472" t="str">
        <f t="shared" si="200"/>
        <v>0</v>
      </c>
      <c r="AE368" s="472" t="str">
        <f t="shared" si="201"/>
        <v>0</v>
      </c>
      <c r="AF368" s="472" t="str">
        <f t="shared" si="202"/>
        <v>0</v>
      </c>
      <c r="AG368" s="472" t="str">
        <f t="shared" si="203"/>
        <v>0</v>
      </c>
      <c r="AH368" s="472" t="str">
        <f t="shared" si="204"/>
        <v>0</v>
      </c>
      <c r="AI368" s="472" t="str">
        <f t="shared" si="205"/>
        <v>0</v>
      </c>
      <c r="AJ368" s="472" t="str">
        <f t="shared" si="206"/>
        <v>-</v>
      </c>
      <c r="AK368" s="472" t="str">
        <f t="shared" si="207"/>
        <v>-</v>
      </c>
      <c r="AL368" s="472">
        <f>'приложение 1.1 '!X370</f>
        <v>0</v>
      </c>
      <c r="AM368" s="472">
        <f>'приложение 1.1 '!Y370</f>
        <v>0</v>
      </c>
      <c r="AN368" s="472">
        <f>'приложение 1.1 '!Z370</f>
        <v>0</v>
      </c>
      <c r="AO368" s="472">
        <f>'приложение 1.1 '!AA370</f>
        <v>2</v>
      </c>
      <c r="AP368" s="472"/>
      <c r="AQ368" s="472"/>
      <c r="AR368" s="472"/>
      <c r="AS368" s="472"/>
      <c r="AT368" s="472">
        <f>'приложение 1.1 '!W370</f>
        <v>0</v>
      </c>
      <c r="AU368" s="472">
        <f t="shared" si="208"/>
        <v>2</v>
      </c>
      <c r="AX368" s="456"/>
    </row>
    <row r="369" spans="1:50" s="53" customFormat="1" ht="31.5">
      <c r="A369" s="125" t="s">
        <v>517</v>
      </c>
      <c r="B369" s="431" t="str">
        <f>'приложение 1.1 '!B371</f>
        <v>Строительство КТПН-2х400кВА, для электроснабжения п.Кедровый-1</v>
      </c>
      <c r="C369" s="447" t="str">
        <f>IF('приложение 1.1 '!G371=2018,'приложение 1.1 '!E371,"-")</f>
        <v>-</v>
      </c>
      <c r="D369" s="447" t="str">
        <f>IF('приложение 1.1 '!G371=2018,'приложение 1.1 '!D371,"-")</f>
        <v>-</v>
      </c>
      <c r="E369" s="447" t="str">
        <f>IF('приложение 1.1 '!G371=2019,'приложение 1.1 '!E371,"-")</f>
        <v>-</v>
      </c>
      <c r="F369" s="447" t="str">
        <f>IF('приложение 1.1 '!G371=2019,'приложение 1.1 '!D371,"-")</f>
        <v>-</v>
      </c>
      <c r="G369" s="447" t="str">
        <f>IF('приложение 1.1 '!G371=2020,'приложение 1.1 '!E371,"-")</f>
        <v>-</v>
      </c>
      <c r="H369" s="447" t="str">
        <f>IF('приложение 1.1 '!G371=2020,'приложение 1.1 '!D371,"-")</f>
        <v>-</v>
      </c>
      <c r="I369" s="447" t="str">
        <f>IF('приложение 1.1 '!G371=2021,'приложение 1.1 '!E371,"-")</f>
        <v>-</v>
      </c>
      <c r="J369" s="447" t="str">
        <f>IF('приложение 1.1 '!G371=2021,'приложение 1.1 '!D371,"-")</f>
        <v>-</v>
      </c>
      <c r="K369" s="447">
        <f>IF('приложение 1.1 '!G371=2022,'приложение 1.1 '!E371,"-")</f>
        <v>0.8</v>
      </c>
      <c r="L369" s="447">
        <f>IF('приложение 1.1 '!G371=2022,'приложение 1.1 '!D371,"-")</f>
        <v>0</v>
      </c>
      <c r="M369" s="447">
        <f t="shared" si="194"/>
        <v>0.8</v>
      </c>
      <c r="N369" s="447">
        <f t="shared" si="195"/>
        <v>0</v>
      </c>
      <c r="O369" s="447">
        <v>0</v>
      </c>
      <c r="P369" s="447">
        <v>0</v>
      </c>
      <c r="Q369" s="447">
        <v>0</v>
      </c>
      <c r="R369" s="447">
        <v>0</v>
      </c>
      <c r="S369" s="447">
        <v>0</v>
      </c>
      <c r="T369" s="447">
        <v>0</v>
      </c>
      <c r="U369" s="447">
        <v>0</v>
      </c>
      <c r="V369" s="447">
        <v>0</v>
      </c>
      <c r="W369" s="447">
        <v>0</v>
      </c>
      <c r="X369" s="447">
        <v>0</v>
      </c>
      <c r="Y369" s="447">
        <f t="shared" si="196"/>
        <v>0</v>
      </c>
      <c r="Z369" s="464">
        <f t="shared" si="197"/>
        <v>0</v>
      </c>
      <c r="AA369" s="472">
        <f>'приложение 1.1 '!H371</f>
        <v>3.8</v>
      </c>
      <c r="AB369" s="472" t="str">
        <f t="shared" si="198"/>
        <v>0</v>
      </c>
      <c r="AC369" s="472" t="str">
        <f t="shared" si="199"/>
        <v>0</v>
      </c>
      <c r="AD369" s="472" t="str">
        <f t="shared" si="200"/>
        <v>0</v>
      </c>
      <c r="AE369" s="472" t="str">
        <f t="shared" si="201"/>
        <v>0</v>
      </c>
      <c r="AF369" s="472" t="str">
        <f t="shared" si="202"/>
        <v>0</v>
      </c>
      <c r="AG369" s="472" t="str">
        <f t="shared" si="203"/>
        <v>0</v>
      </c>
      <c r="AH369" s="472" t="str">
        <f t="shared" si="204"/>
        <v>0</v>
      </c>
      <c r="AI369" s="472" t="str">
        <f t="shared" si="205"/>
        <v>0</v>
      </c>
      <c r="AJ369" s="472" t="str">
        <f t="shared" si="206"/>
        <v>-</v>
      </c>
      <c r="AK369" s="472" t="str">
        <f t="shared" si="207"/>
        <v>-</v>
      </c>
      <c r="AL369" s="472">
        <f>'приложение 1.1 '!X371</f>
        <v>0</v>
      </c>
      <c r="AM369" s="472">
        <f>'приложение 1.1 '!Y371</f>
        <v>0</v>
      </c>
      <c r="AN369" s="472">
        <f>'приложение 1.1 '!Z371</f>
        <v>0</v>
      </c>
      <c r="AO369" s="472">
        <f>'приложение 1.1 '!AA371</f>
        <v>3.8</v>
      </c>
      <c r="AP369" s="472"/>
      <c r="AQ369" s="472"/>
      <c r="AR369" s="472"/>
      <c r="AS369" s="472"/>
      <c r="AT369" s="472">
        <f>'приложение 1.1 '!W371</f>
        <v>0</v>
      </c>
      <c r="AU369" s="472">
        <f t="shared" si="208"/>
        <v>3.8</v>
      </c>
      <c r="AX369" s="456"/>
    </row>
    <row r="370" spans="1:50" s="53" customFormat="1" ht="31.5">
      <c r="A370" s="125" t="s">
        <v>517</v>
      </c>
      <c r="B370" s="431" t="str">
        <f>'приложение 1.1 '!B372</f>
        <v>Строительство КТПН-2х250кВА, для электроснабжения п.Кедровый-1</v>
      </c>
      <c r="C370" s="447" t="str">
        <f>IF('приложение 1.1 '!G372=2018,'приложение 1.1 '!E372,"-")</f>
        <v>-</v>
      </c>
      <c r="D370" s="447" t="str">
        <f>IF('приложение 1.1 '!G372=2018,'приложение 1.1 '!D372,"-")</f>
        <v>-</v>
      </c>
      <c r="E370" s="447" t="str">
        <f>IF('приложение 1.1 '!G372=2019,'приложение 1.1 '!E372,"-")</f>
        <v>-</v>
      </c>
      <c r="F370" s="447" t="str">
        <f>IF('приложение 1.1 '!G372=2019,'приложение 1.1 '!D372,"-")</f>
        <v>-</v>
      </c>
      <c r="G370" s="447" t="str">
        <f>IF('приложение 1.1 '!G372=2020,'приложение 1.1 '!E372,"-")</f>
        <v>-</v>
      </c>
      <c r="H370" s="447" t="str">
        <f>IF('приложение 1.1 '!G372=2020,'приложение 1.1 '!D372,"-")</f>
        <v>-</v>
      </c>
      <c r="I370" s="447" t="str">
        <f>IF('приложение 1.1 '!G372=2021,'приложение 1.1 '!E372,"-")</f>
        <v>-</v>
      </c>
      <c r="J370" s="447" t="str">
        <f>IF('приложение 1.1 '!G372=2021,'приложение 1.1 '!D372,"-")</f>
        <v>-</v>
      </c>
      <c r="K370" s="447">
        <f>IF('приложение 1.1 '!G372=2022,'приложение 1.1 '!E372,"-")</f>
        <v>0.5</v>
      </c>
      <c r="L370" s="447">
        <f>IF('приложение 1.1 '!G372=2022,'приложение 1.1 '!D372,"-")</f>
        <v>0</v>
      </c>
      <c r="M370" s="447">
        <f t="shared" si="194"/>
        <v>0.5</v>
      </c>
      <c r="N370" s="447">
        <f t="shared" si="195"/>
        <v>0</v>
      </c>
      <c r="O370" s="447">
        <v>0</v>
      </c>
      <c r="P370" s="447">
        <v>0</v>
      </c>
      <c r="Q370" s="447">
        <v>0</v>
      </c>
      <c r="R370" s="447">
        <v>0</v>
      </c>
      <c r="S370" s="447">
        <v>0</v>
      </c>
      <c r="T370" s="447">
        <v>0</v>
      </c>
      <c r="U370" s="447">
        <v>0</v>
      </c>
      <c r="V370" s="447">
        <v>0</v>
      </c>
      <c r="W370" s="447">
        <v>0</v>
      </c>
      <c r="X370" s="447">
        <v>0</v>
      </c>
      <c r="Y370" s="447">
        <f t="shared" si="196"/>
        <v>0</v>
      </c>
      <c r="Z370" s="464">
        <f t="shared" si="197"/>
        <v>0</v>
      </c>
      <c r="AA370" s="472">
        <f>'приложение 1.1 '!H372</f>
        <v>2</v>
      </c>
      <c r="AB370" s="472" t="str">
        <f t="shared" si="198"/>
        <v>0</v>
      </c>
      <c r="AC370" s="472" t="str">
        <f t="shared" si="199"/>
        <v>0</v>
      </c>
      <c r="AD370" s="472" t="str">
        <f t="shared" si="200"/>
        <v>0</v>
      </c>
      <c r="AE370" s="472" t="str">
        <f t="shared" si="201"/>
        <v>0</v>
      </c>
      <c r="AF370" s="472" t="str">
        <f t="shared" si="202"/>
        <v>0</v>
      </c>
      <c r="AG370" s="472" t="str">
        <f t="shared" si="203"/>
        <v>0</v>
      </c>
      <c r="AH370" s="472" t="str">
        <f t="shared" si="204"/>
        <v>0</v>
      </c>
      <c r="AI370" s="472" t="str">
        <f t="shared" si="205"/>
        <v>0</v>
      </c>
      <c r="AJ370" s="472" t="str">
        <f t="shared" si="206"/>
        <v>-</v>
      </c>
      <c r="AK370" s="472" t="str">
        <f t="shared" si="207"/>
        <v>-</v>
      </c>
      <c r="AL370" s="472">
        <f>'приложение 1.1 '!X372</f>
        <v>0</v>
      </c>
      <c r="AM370" s="472">
        <f>'приложение 1.1 '!Y372</f>
        <v>0</v>
      </c>
      <c r="AN370" s="472">
        <f>'приложение 1.1 '!Z372</f>
        <v>0</v>
      </c>
      <c r="AO370" s="472">
        <f>'приложение 1.1 '!AA372</f>
        <v>2</v>
      </c>
      <c r="AP370" s="472"/>
      <c r="AQ370" s="472"/>
      <c r="AR370" s="472"/>
      <c r="AS370" s="472"/>
      <c r="AT370" s="472">
        <f>'приложение 1.1 '!W372</f>
        <v>0</v>
      </c>
      <c r="AU370" s="472">
        <f t="shared" si="208"/>
        <v>2</v>
      </c>
      <c r="AX370" s="456"/>
    </row>
    <row r="371" spans="1:50" s="53" customFormat="1" ht="31.5">
      <c r="A371" s="125" t="s">
        <v>517</v>
      </c>
      <c r="B371" s="431" t="str">
        <f>'приложение 1.1 '!B373</f>
        <v>Строительство КРУН1, для электроснабжения п.Кедровый-1</v>
      </c>
      <c r="C371" s="447" t="str">
        <f>IF('приложение 1.1 '!G373=2018,'приложение 1.1 '!E373,"-")</f>
        <v>-</v>
      </c>
      <c r="D371" s="447" t="str">
        <f>IF('приложение 1.1 '!G373=2018,'приложение 1.1 '!D373,"-")</f>
        <v>-</v>
      </c>
      <c r="E371" s="447" t="str">
        <f>IF('приложение 1.1 '!G373=2019,'приложение 1.1 '!E373,"-")</f>
        <v>-</v>
      </c>
      <c r="F371" s="447" t="str">
        <f>IF('приложение 1.1 '!G373=2019,'приложение 1.1 '!D373,"-")</f>
        <v>-</v>
      </c>
      <c r="G371" s="447" t="str">
        <f>IF('приложение 1.1 '!G373=2020,'приложение 1.1 '!E373,"-")</f>
        <v>-</v>
      </c>
      <c r="H371" s="447" t="str">
        <f>IF('приложение 1.1 '!G373=2020,'приложение 1.1 '!D373,"-")</f>
        <v>-</v>
      </c>
      <c r="I371" s="447" t="str">
        <f>IF('приложение 1.1 '!G373=2021,'приложение 1.1 '!E373,"-")</f>
        <v>-</v>
      </c>
      <c r="J371" s="447" t="str">
        <f>IF('приложение 1.1 '!G373=2021,'приложение 1.1 '!D373,"-")</f>
        <v>-</v>
      </c>
      <c r="K371" s="447">
        <f>IF('приложение 1.1 '!G373=2022,'приложение 1.1 '!E373,"-")</f>
        <v>0</v>
      </c>
      <c r="L371" s="447">
        <f>IF('приложение 1.1 '!G373=2022,'приложение 1.1 '!D373,"-")</f>
        <v>0</v>
      </c>
      <c r="M371" s="447">
        <f t="shared" si="194"/>
        <v>0</v>
      </c>
      <c r="N371" s="447">
        <f t="shared" si="195"/>
        <v>0</v>
      </c>
      <c r="O371" s="447">
        <v>0</v>
      </c>
      <c r="P371" s="447">
        <v>0</v>
      </c>
      <c r="Q371" s="447">
        <v>0</v>
      </c>
      <c r="R371" s="447">
        <v>0</v>
      </c>
      <c r="S371" s="447">
        <v>0</v>
      </c>
      <c r="T371" s="447">
        <v>0</v>
      </c>
      <c r="U371" s="447">
        <v>0</v>
      </c>
      <c r="V371" s="447">
        <v>0</v>
      </c>
      <c r="W371" s="447">
        <v>0</v>
      </c>
      <c r="X371" s="447">
        <v>0</v>
      </c>
      <c r="Y371" s="447">
        <f t="shared" si="196"/>
        <v>0</v>
      </c>
      <c r="Z371" s="464">
        <f t="shared" si="197"/>
        <v>0</v>
      </c>
      <c r="AA371" s="472">
        <f>'приложение 1.1 '!H373</f>
        <v>1.8</v>
      </c>
      <c r="AB371" s="472" t="str">
        <f t="shared" si="198"/>
        <v>0</v>
      </c>
      <c r="AC371" s="472" t="str">
        <f t="shared" si="199"/>
        <v>0</v>
      </c>
      <c r="AD371" s="472" t="str">
        <f t="shared" si="200"/>
        <v>0</v>
      </c>
      <c r="AE371" s="472" t="str">
        <f t="shared" si="201"/>
        <v>0</v>
      </c>
      <c r="AF371" s="472" t="str">
        <f t="shared" si="202"/>
        <v>0</v>
      </c>
      <c r="AG371" s="472" t="str">
        <f t="shared" si="203"/>
        <v>0</v>
      </c>
      <c r="AH371" s="472" t="str">
        <f t="shared" si="204"/>
        <v>0</v>
      </c>
      <c r="AI371" s="472" t="str">
        <f t="shared" si="205"/>
        <v>0</v>
      </c>
      <c r="AJ371" s="472" t="str">
        <f t="shared" si="206"/>
        <v>-</v>
      </c>
      <c r="AK371" s="472" t="str">
        <f t="shared" si="207"/>
        <v>-</v>
      </c>
      <c r="AL371" s="472">
        <f>'приложение 1.1 '!X373</f>
        <v>0</v>
      </c>
      <c r="AM371" s="472">
        <f>'приложение 1.1 '!Y373</f>
        <v>0</v>
      </c>
      <c r="AN371" s="472">
        <f>'приложение 1.1 '!Z373</f>
        <v>0</v>
      </c>
      <c r="AO371" s="472">
        <f>'приложение 1.1 '!AA373</f>
        <v>1.8</v>
      </c>
      <c r="AP371" s="472"/>
      <c r="AQ371" s="472"/>
      <c r="AR371" s="472"/>
      <c r="AS371" s="472"/>
      <c r="AT371" s="472">
        <f>'приложение 1.1 '!W373</f>
        <v>0</v>
      </c>
      <c r="AU371" s="472">
        <f t="shared" si="208"/>
        <v>1.8</v>
      </c>
      <c r="AX371" s="456"/>
    </row>
    <row r="372" spans="1:50" s="53" customFormat="1" ht="31.5">
      <c r="A372" s="125" t="s">
        <v>517</v>
      </c>
      <c r="B372" s="431" t="str">
        <f>'приложение 1.1 '!B374</f>
        <v>Строительство КРУН2, для электроснабжения п.Кедровый-1</v>
      </c>
      <c r="C372" s="447" t="str">
        <f>IF('приложение 1.1 '!G374=2018,'приложение 1.1 '!E374,"-")</f>
        <v>-</v>
      </c>
      <c r="D372" s="447" t="str">
        <f>IF('приложение 1.1 '!G374=2018,'приложение 1.1 '!D374,"-")</f>
        <v>-</v>
      </c>
      <c r="E372" s="447" t="str">
        <f>IF('приложение 1.1 '!G374=2019,'приложение 1.1 '!E374,"-")</f>
        <v>-</v>
      </c>
      <c r="F372" s="447" t="str">
        <f>IF('приложение 1.1 '!G374=2019,'приложение 1.1 '!D374,"-")</f>
        <v>-</v>
      </c>
      <c r="G372" s="447" t="str">
        <f>IF('приложение 1.1 '!G374=2020,'приложение 1.1 '!E374,"-")</f>
        <v>-</v>
      </c>
      <c r="H372" s="447" t="str">
        <f>IF('приложение 1.1 '!G374=2020,'приложение 1.1 '!D374,"-")</f>
        <v>-</v>
      </c>
      <c r="I372" s="447" t="str">
        <f>IF('приложение 1.1 '!G374=2021,'приложение 1.1 '!E374,"-")</f>
        <v>-</v>
      </c>
      <c r="J372" s="447" t="str">
        <f>IF('приложение 1.1 '!G374=2021,'приложение 1.1 '!D374,"-")</f>
        <v>-</v>
      </c>
      <c r="K372" s="447">
        <f>IF('приложение 1.1 '!G374=2022,'приложение 1.1 '!E374,"-")</f>
        <v>0</v>
      </c>
      <c r="L372" s="447">
        <f>IF('приложение 1.1 '!G374=2022,'приложение 1.1 '!D374,"-")</f>
        <v>0</v>
      </c>
      <c r="M372" s="447">
        <f t="shared" si="194"/>
        <v>0</v>
      </c>
      <c r="N372" s="447">
        <f t="shared" si="195"/>
        <v>0</v>
      </c>
      <c r="O372" s="447">
        <v>0</v>
      </c>
      <c r="P372" s="447">
        <v>0</v>
      </c>
      <c r="Q372" s="447">
        <v>0</v>
      </c>
      <c r="R372" s="447">
        <v>0</v>
      </c>
      <c r="S372" s="447">
        <v>0</v>
      </c>
      <c r="T372" s="447">
        <v>0</v>
      </c>
      <c r="U372" s="447">
        <v>0</v>
      </c>
      <c r="V372" s="447">
        <v>0</v>
      </c>
      <c r="W372" s="447">
        <v>0</v>
      </c>
      <c r="X372" s="447">
        <v>0</v>
      </c>
      <c r="Y372" s="447">
        <f t="shared" si="196"/>
        <v>0</v>
      </c>
      <c r="Z372" s="464">
        <f t="shared" si="197"/>
        <v>0</v>
      </c>
      <c r="AA372" s="472">
        <f>'приложение 1.1 '!H374</f>
        <v>1.8</v>
      </c>
      <c r="AB372" s="472" t="str">
        <f t="shared" si="198"/>
        <v>0</v>
      </c>
      <c r="AC372" s="472" t="str">
        <f t="shared" si="199"/>
        <v>0</v>
      </c>
      <c r="AD372" s="472" t="str">
        <f t="shared" si="200"/>
        <v>0</v>
      </c>
      <c r="AE372" s="472" t="str">
        <f t="shared" si="201"/>
        <v>0</v>
      </c>
      <c r="AF372" s="472" t="str">
        <f t="shared" si="202"/>
        <v>0</v>
      </c>
      <c r="AG372" s="472" t="str">
        <f t="shared" si="203"/>
        <v>0</v>
      </c>
      <c r="AH372" s="472" t="str">
        <f t="shared" si="204"/>
        <v>0</v>
      </c>
      <c r="AI372" s="472" t="str">
        <f t="shared" si="205"/>
        <v>0</v>
      </c>
      <c r="AJ372" s="472" t="str">
        <f t="shared" si="206"/>
        <v>-</v>
      </c>
      <c r="AK372" s="472" t="str">
        <f t="shared" si="207"/>
        <v>-</v>
      </c>
      <c r="AL372" s="472">
        <f>'приложение 1.1 '!X374</f>
        <v>0</v>
      </c>
      <c r="AM372" s="472">
        <f>'приложение 1.1 '!Y374</f>
        <v>0</v>
      </c>
      <c r="AN372" s="472">
        <f>'приложение 1.1 '!Z374</f>
        <v>0</v>
      </c>
      <c r="AO372" s="472">
        <f>'приложение 1.1 '!AA374</f>
        <v>1.8</v>
      </c>
      <c r="AP372" s="472"/>
      <c r="AQ372" s="472"/>
      <c r="AR372" s="472"/>
      <c r="AS372" s="472"/>
      <c r="AT372" s="472">
        <f>'приложение 1.1 '!W374</f>
        <v>0</v>
      </c>
      <c r="AU372" s="472">
        <f t="shared" si="208"/>
        <v>1.8</v>
      </c>
      <c r="AX372" s="456"/>
    </row>
    <row r="373" spans="1:50" s="53" customFormat="1" ht="31.5">
      <c r="A373" s="125" t="s">
        <v>517</v>
      </c>
      <c r="B373" s="431" t="str">
        <f>'приложение 1.1 '!B375</f>
        <v>Строительство КТПН№1 2х400кВА ДНТ "Барсовское"</v>
      </c>
      <c r="C373" s="447">
        <f>IF('приложение 1.1 '!G375=2018,'приложение 1.1 '!E375,"-")</f>
        <v>0.8</v>
      </c>
      <c r="D373" s="447">
        <f>IF('приложение 1.1 '!G375=2018,'приложение 1.1 '!D375,"-")</f>
        <v>0</v>
      </c>
      <c r="E373" s="447" t="str">
        <f>IF('приложение 1.1 '!G375=2019,'приложение 1.1 '!E375,"-")</f>
        <v>-</v>
      </c>
      <c r="F373" s="447" t="str">
        <f>IF('приложение 1.1 '!G375=2019,'приложение 1.1 '!D375,"-")</f>
        <v>-</v>
      </c>
      <c r="G373" s="447" t="str">
        <f>IF('приложение 1.1 '!G375=2020,'приложение 1.1 '!E375,"-")</f>
        <v>-</v>
      </c>
      <c r="H373" s="447" t="str">
        <f>IF('приложение 1.1 '!G375=2020,'приложение 1.1 '!D375,"-")</f>
        <v>-</v>
      </c>
      <c r="I373" s="447" t="str">
        <f>IF('приложение 1.1 '!G375=2021,'приложение 1.1 '!E375,"-")</f>
        <v>-</v>
      </c>
      <c r="J373" s="447" t="str">
        <f>IF('приложение 1.1 '!G375=2021,'приложение 1.1 '!D375,"-")</f>
        <v>-</v>
      </c>
      <c r="K373" s="447" t="str">
        <f>IF('приложение 1.1 '!G375=2022,'приложение 1.1 '!E375,"-")</f>
        <v>-</v>
      </c>
      <c r="L373" s="447" t="str">
        <f>IF('приложение 1.1 '!G375=2022,'приложение 1.1 '!D375,"-")</f>
        <v>-</v>
      </c>
      <c r="M373" s="447">
        <f t="shared" si="194"/>
        <v>0.8</v>
      </c>
      <c r="N373" s="447">
        <f t="shared" si="195"/>
        <v>0</v>
      </c>
      <c r="O373" s="447">
        <v>0</v>
      </c>
      <c r="P373" s="447">
        <v>0</v>
      </c>
      <c r="Q373" s="447">
        <v>0</v>
      </c>
      <c r="R373" s="447">
        <v>0</v>
      </c>
      <c r="S373" s="447">
        <v>0</v>
      </c>
      <c r="T373" s="447">
        <v>0</v>
      </c>
      <c r="U373" s="447">
        <v>0</v>
      </c>
      <c r="V373" s="447">
        <v>0</v>
      </c>
      <c r="W373" s="447">
        <v>0</v>
      </c>
      <c r="X373" s="447">
        <v>0</v>
      </c>
      <c r="Y373" s="447">
        <f t="shared" si="196"/>
        <v>0</v>
      </c>
      <c r="Z373" s="464">
        <f t="shared" si="197"/>
        <v>0</v>
      </c>
      <c r="AA373" s="472">
        <f>'приложение 1.1 '!H375</f>
        <v>3.8</v>
      </c>
      <c r="AB373" s="472" t="str">
        <f t="shared" si="198"/>
        <v>0</v>
      </c>
      <c r="AC373" s="472" t="str">
        <f t="shared" si="199"/>
        <v>0</v>
      </c>
      <c r="AD373" s="472" t="str">
        <f t="shared" si="200"/>
        <v>0</v>
      </c>
      <c r="AE373" s="472" t="str">
        <f t="shared" si="201"/>
        <v>0</v>
      </c>
      <c r="AF373" s="472">
        <f t="shared" si="202"/>
        <v>0.8</v>
      </c>
      <c r="AG373" s="472">
        <f t="shared" si="203"/>
        <v>0</v>
      </c>
      <c r="AH373" s="472" t="str">
        <f t="shared" si="204"/>
        <v>0</v>
      </c>
      <c r="AI373" s="472" t="str">
        <f t="shared" si="205"/>
        <v>0</v>
      </c>
      <c r="AJ373" s="472">
        <f t="shared" si="206"/>
        <v>0.8</v>
      </c>
      <c r="AK373" s="472">
        <f t="shared" si="207"/>
        <v>0</v>
      </c>
      <c r="AL373" s="472">
        <f>'приложение 1.1 '!X375</f>
        <v>0</v>
      </c>
      <c r="AM373" s="472">
        <f>'приложение 1.1 '!Y375</f>
        <v>0</v>
      </c>
      <c r="AN373" s="472">
        <f>'приложение 1.1 '!Z375</f>
        <v>0</v>
      </c>
      <c r="AO373" s="472">
        <f>'приложение 1.1 '!AA375</f>
        <v>0</v>
      </c>
      <c r="AP373" s="472"/>
      <c r="AQ373" s="472"/>
      <c r="AR373" s="472">
        <f>AT373</f>
        <v>3.8</v>
      </c>
      <c r="AS373" s="472"/>
      <c r="AT373" s="472">
        <f>'приложение 1.1 '!W375</f>
        <v>3.8</v>
      </c>
      <c r="AU373" s="472">
        <f t="shared" si="208"/>
        <v>3.8</v>
      </c>
      <c r="AX373" s="456"/>
    </row>
    <row r="374" spans="1:50" s="53" customFormat="1" ht="31.5">
      <c r="A374" s="125" t="s">
        <v>517</v>
      </c>
      <c r="B374" s="431" t="str">
        <f>'приложение 1.1 '!B376</f>
        <v>Строительство КТПН№2 2х400кВА ДНТ "Барсовское"</v>
      </c>
      <c r="C374" s="447">
        <f>IF('приложение 1.1 '!G376=2018,'приложение 1.1 '!E376,"-")</f>
        <v>0.8</v>
      </c>
      <c r="D374" s="447">
        <f>IF('приложение 1.1 '!G376=2018,'приложение 1.1 '!D376,"-")</f>
        <v>0</v>
      </c>
      <c r="E374" s="447" t="str">
        <f>IF('приложение 1.1 '!G376=2019,'приложение 1.1 '!E376,"-")</f>
        <v>-</v>
      </c>
      <c r="F374" s="447" t="str">
        <f>IF('приложение 1.1 '!G376=2019,'приложение 1.1 '!D376,"-")</f>
        <v>-</v>
      </c>
      <c r="G374" s="447" t="str">
        <f>IF('приложение 1.1 '!G376=2020,'приложение 1.1 '!E376,"-")</f>
        <v>-</v>
      </c>
      <c r="H374" s="447" t="str">
        <f>IF('приложение 1.1 '!G376=2020,'приложение 1.1 '!D376,"-")</f>
        <v>-</v>
      </c>
      <c r="I374" s="447" t="str">
        <f>IF('приложение 1.1 '!G376=2021,'приложение 1.1 '!E376,"-")</f>
        <v>-</v>
      </c>
      <c r="J374" s="447" t="str">
        <f>IF('приложение 1.1 '!G376=2021,'приложение 1.1 '!D376,"-")</f>
        <v>-</v>
      </c>
      <c r="K374" s="447" t="str">
        <f>IF('приложение 1.1 '!G376=2022,'приложение 1.1 '!E376,"-")</f>
        <v>-</v>
      </c>
      <c r="L374" s="447" t="str">
        <f>IF('приложение 1.1 '!G376=2022,'приложение 1.1 '!D376,"-")</f>
        <v>-</v>
      </c>
      <c r="M374" s="447">
        <f t="shared" si="194"/>
        <v>0.8</v>
      </c>
      <c r="N374" s="447">
        <f t="shared" si="195"/>
        <v>0</v>
      </c>
      <c r="O374" s="447">
        <v>0</v>
      </c>
      <c r="P374" s="447">
        <v>0</v>
      </c>
      <c r="Q374" s="447">
        <v>0</v>
      </c>
      <c r="R374" s="447">
        <v>0</v>
      </c>
      <c r="S374" s="447">
        <v>0</v>
      </c>
      <c r="T374" s="447">
        <v>0</v>
      </c>
      <c r="U374" s="447">
        <v>0</v>
      </c>
      <c r="V374" s="447">
        <v>0</v>
      </c>
      <c r="W374" s="447">
        <v>0</v>
      </c>
      <c r="X374" s="447">
        <v>0</v>
      </c>
      <c r="Y374" s="447">
        <f t="shared" si="196"/>
        <v>0</v>
      </c>
      <c r="Z374" s="464">
        <f t="shared" si="197"/>
        <v>0</v>
      </c>
      <c r="AA374" s="472">
        <f>'приложение 1.1 '!H376</f>
        <v>3.8</v>
      </c>
      <c r="AB374" s="472" t="str">
        <f t="shared" si="198"/>
        <v>0</v>
      </c>
      <c r="AC374" s="472" t="str">
        <f t="shared" si="199"/>
        <v>0</v>
      </c>
      <c r="AD374" s="472" t="str">
        <f t="shared" si="200"/>
        <v>0</v>
      </c>
      <c r="AE374" s="472" t="str">
        <f t="shared" si="201"/>
        <v>0</v>
      </c>
      <c r="AF374" s="472">
        <f t="shared" si="202"/>
        <v>0.8</v>
      </c>
      <c r="AG374" s="472">
        <f t="shared" si="203"/>
        <v>0</v>
      </c>
      <c r="AH374" s="472" t="str">
        <f t="shared" si="204"/>
        <v>0</v>
      </c>
      <c r="AI374" s="472" t="str">
        <f t="shared" si="205"/>
        <v>0</v>
      </c>
      <c r="AJ374" s="472">
        <f t="shared" si="206"/>
        <v>0.8</v>
      </c>
      <c r="AK374" s="472">
        <f t="shared" si="207"/>
        <v>0</v>
      </c>
      <c r="AL374" s="472">
        <f>'приложение 1.1 '!X376</f>
        <v>0</v>
      </c>
      <c r="AM374" s="472">
        <f>'приложение 1.1 '!Y376</f>
        <v>0</v>
      </c>
      <c r="AN374" s="472">
        <f>'приложение 1.1 '!Z376</f>
        <v>0</v>
      </c>
      <c r="AO374" s="472">
        <f>'приложение 1.1 '!AA376</f>
        <v>0</v>
      </c>
      <c r="AP374" s="472"/>
      <c r="AQ374" s="472"/>
      <c r="AR374" s="472">
        <f>AT374</f>
        <v>3.8</v>
      </c>
      <c r="AS374" s="472"/>
      <c r="AT374" s="472">
        <f>'приложение 1.1 '!W376</f>
        <v>3.8</v>
      </c>
      <c r="AU374" s="472">
        <f t="shared" si="208"/>
        <v>3.8</v>
      </c>
      <c r="AX374" s="456"/>
    </row>
    <row r="375" spans="1:50" s="53" customFormat="1" ht="31.5">
      <c r="A375" s="125" t="s">
        <v>517</v>
      </c>
      <c r="B375" s="431" t="str">
        <f>'приложение 1.1 '!B377</f>
        <v>Строительство КТПН-400кВА ДНТ "Чистые пруды"</v>
      </c>
      <c r="C375" s="447">
        <f>IF('приложение 1.1 '!G377=2018,'приложение 1.1 '!E377,"-")</f>
        <v>0.4</v>
      </c>
      <c r="D375" s="447">
        <f>IF('приложение 1.1 '!G377=2018,'приложение 1.1 '!D377,"-")</f>
        <v>0</v>
      </c>
      <c r="E375" s="447" t="str">
        <f>IF('приложение 1.1 '!G377=2019,'приложение 1.1 '!E377,"-")</f>
        <v>-</v>
      </c>
      <c r="F375" s="447" t="str">
        <f>IF('приложение 1.1 '!G377=2019,'приложение 1.1 '!D377,"-")</f>
        <v>-</v>
      </c>
      <c r="G375" s="447" t="str">
        <f>IF('приложение 1.1 '!G377=2020,'приложение 1.1 '!E377,"-")</f>
        <v>-</v>
      </c>
      <c r="H375" s="447" t="str">
        <f>IF('приложение 1.1 '!G377=2020,'приложение 1.1 '!D377,"-")</f>
        <v>-</v>
      </c>
      <c r="I375" s="447" t="str">
        <f>IF('приложение 1.1 '!G377=2021,'приложение 1.1 '!E377,"-")</f>
        <v>-</v>
      </c>
      <c r="J375" s="447" t="str">
        <f>IF('приложение 1.1 '!G377=2021,'приложение 1.1 '!D377,"-")</f>
        <v>-</v>
      </c>
      <c r="K375" s="447" t="str">
        <f>IF('приложение 1.1 '!G377=2022,'приложение 1.1 '!E377,"-")</f>
        <v>-</v>
      </c>
      <c r="L375" s="447" t="str">
        <f>IF('приложение 1.1 '!G377=2022,'приложение 1.1 '!D377,"-")</f>
        <v>-</v>
      </c>
      <c r="M375" s="447">
        <f t="shared" si="194"/>
        <v>0.4</v>
      </c>
      <c r="N375" s="447">
        <f t="shared" si="195"/>
        <v>0</v>
      </c>
      <c r="O375" s="447">
        <v>0</v>
      </c>
      <c r="P375" s="447">
        <v>0</v>
      </c>
      <c r="Q375" s="447">
        <v>0</v>
      </c>
      <c r="R375" s="447">
        <v>0</v>
      </c>
      <c r="S375" s="447">
        <v>0</v>
      </c>
      <c r="T375" s="447">
        <v>0</v>
      </c>
      <c r="U375" s="447">
        <v>0</v>
      </c>
      <c r="V375" s="447">
        <v>0</v>
      </c>
      <c r="W375" s="447">
        <v>0</v>
      </c>
      <c r="X375" s="447">
        <v>0</v>
      </c>
      <c r="Y375" s="447">
        <f t="shared" si="196"/>
        <v>0</v>
      </c>
      <c r="Z375" s="464">
        <f t="shared" si="197"/>
        <v>0</v>
      </c>
      <c r="AA375" s="472">
        <f>'приложение 1.1 '!H377</f>
        <v>1.9</v>
      </c>
      <c r="AB375" s="472" t="str">
        <f t="shared" si="198"/>
        <v>0</v>
      </c>
      <c r="AC375" s="472" t="str">
        <f t="shared" si="199"/>
        <v>0</v>
      </c>
      <c r="AD375" s="472" t="str">
        <f t="shared" si="200"/>
        <v>0</v>
      </c>
      <c r="AE375" s="472" t="str">
        <f t="shared" si="201"/>
        <v>0</v>
      </c>
      <c r="AF375" s="472">
        <f t="shared" si="202"/>
        <v>0.4</v>
      </c>
      <c r="AG375" s="472">
        <f t="shared" si="203"/>
        <v>0</v>
      </c>
      <c r="AH375" s="472" t="str">
        <f t="shared" si="204"/>
        <v>0</v>
      </c>
      <c r="AI375" s="472" t="str">
        <f t="shared" si="205"/>
        <v>0</v>
      </c>
      <c r="AJ375" s="472">
        <f t="shared" si="206"/>
        <v>0.4</v>
      </c>
      <c r="AK375" s="472">
        <f t="shared" si="207"/>
        <v>0</v>
      </c>
      <c r="AL375" s="472">
        <f>'приложение 1.1 '!X377</f>
        <v>0</v>
      </c>
      <c r="AM375" s="472">
        <f>'приложение 1.1 '!Y377</f>
        <v>0</v>
      </c>
      <c r="AN375" s="472">
        <f>'приложение 1.1 '!Z377</f>
        <v>0</v>
      </c>
      <c r="AO375" s="472">
        <f>'приложение 1.1 '!AA377</f>
        <v>0</v>
      </c>
      <c r="AP375" s="472"/>
      <c r="AQ375" s="472"/>
      <c r="AR375" s="472">
        <f>AT375</f>
        <v>1.9</v>
      </c>
      <c r="AS375" s="472"/>
      <c r="AT375" s="472">
        <f>'приложение 1.1 '!W377</f>
        <v>1.9</v>
      </c>
      <c r="AU375" s="472">
        <f t="shared" si="208"/>
        <v>1.9</v>
      </c>
      <c r="AX375" s="456"/>
    </row>
    <row r="376" spans="1:50" s="53" customFormat="1" ht="47.25">
      <c r="A376" s="125" t="s">
        <v>517</v>
      </c>
      <c r="B376" s="431" t="str">
        <f>'приложение 1.1 '!B378</f>
        <v>Строительство КТПН-400кВА Садоводческое товарищество "Энергетик-2" рабочих и служащих Сургутской ГРЭС-1</v>
      </c>
      <c r="C376" s="447" t="str">
        <f>IF('приложение 1.1 '!G378=2018,'приложение 1.1 '!E378,"-")</f>
        <v>-</v>
      </c>
      <c r="D376" s="447" t="str">
        <f>IF('приложение 1.1 '!G378=2018,'приложение 1.1 '!D378,"-")</f>
        <v>-</v>
      </c>
      <c r="E376" s="447" t="str">
        <f>IF('приложение 1.1 '!G378=2019,'приложение 1.1 '!E378,"-")</f>
        <v>-</v>
      </c>
      <c r="F376" s="447" t="str">
        <f>IF('приложение 1.1 '!G378=2019,'приложение 1.1 '!D378,"-")</f>
        <v>-</v>
      </c>
      <c r="G376" s="447">
        <f>IF('приложение 1.1 '!G378=2020,'приложение 1.1 '!E378,"-")</f>
        <v>0.4</v>
      </c>
      <c r="H376" s="447">
        <f>IF('приложение 1.1 '!G378=2020,'приложение 1.1 '!D378,"-")</f>
        <v>0</v>
      </c>
      <c r="I376" s="447" t="str">
        <f>IF('приложение 1.1 '!G378=2021,'приложение 1.1 '!E378,"-")</f>
        <v>-</v>
      </c>
      <c r="J376" s="447" t="str">
        <f>IF('приложение 1.1 '!G378=2021,'приложение 1.1 '!D378,"-")</f>
        <v>-</v>
      </c>
      <c r="K376" s="447" t="str">
        <f>IF('приложение 1.1 '!G378=2022,'приложение 1.1 '!E378,"-")</f>
        <v>-</v>
      </c>
      <c r="L376" s="447" t="str">
        <f>IF('приложение 1.1 '!G378=2022,'приложение 1.1 '!D378,"-")</f>
        <v>-</v>
      </c>
      <c r="M376" s="447">
        <f t="shared" si="194"/>
        <v>0.4</v>
      </c>
      <c r="N376" s="447">
        <f t="shared" si="195"/>
        <v>0</v>
      </c>
      <c r="O376" s="447">
        <v>0</v>
      </c>
      <c r="P376" s="447">
        <v>0</v>
      </c>
      <c r="Q376" s="447">
        <v>0</v>
      </c>
      <c r="R376" s="447">
        <v>0</v>
      </c>
      <c r="S376" s="447">
        <v>0</v>
      </c>
      <c r="T376" s="447">
        <v>0</v>
      </c>
      <c r="U376" s="447">
        <v>0</v>
      </c>
      <c r="V376" s="447">
        <v>0</v>
      </c>
      <c r="W376" s="447">
        <v>0</v>
      </c>
      <c r="X376" s="447">
        <v>0</v>
      </c>
      <c r="Y376" s="447">
        <f t="shared" si="196"/>
        <v>0</v>
      </c>
      <c r="Z376" s="464">
        <f t="shared" si="197"/>
        <v>0</v>
      </c>
      <c r="AA376" s="472">
        <f>'приложение 1.1 '!H378</f>
        <v>3.8</v>
      </c>
      <c r="AB376" s="472" t="str">
        <f t="shared" si="198"/>
        <v>0</v>
      </c>
      <c r="AC376" s="472" t="str">
        <f t="shared" si="199"/>
        <v>0</v>
      </c>
      <c r="AD376" s="472" t="str">
        <f t="shared" si="200"/>
        <v>0</v>
      </c>
      <c r="AE376" s="472" t="str">
        <f t="shared" si="201"/>
        <v>0</v>
      </c>
      <c r="AF376" s="472" t="str">
        <f t="shared" si="202"/>
        <v>0</v>
      </c>
      <c r="AG376" s="472" t="str">
        <f t="shared" si="203"/>
        <v>0</v>
      </c>
      <c r="AH376" s="472" t="str">
        <f t="shared" si="204"/>
        <v>0</v>
      </c>
      <c r="AI376" s="472" t="str">
        <f t="shared" si="205"/>
        <v>0</v>
      </c>
      <c r="AJ376" s="472" t="str">
        <f t="shared" si="206"/>
        <v>-</v>
      </c>
      <c r="AK376" s="472" t="str">
        <f t="shared" si="207"/>
        <v>-</v>
      </c>
      <c r="AL376" s="472">
        <f>'приложение 1.1 '!X378</f>
        <v>0</v>
      </c>
      <c r="AM376" s="472">
        <f>'приложение 1.1 '!Y378</f>
        <v>3.8</v>
      </c>
      <c r="AN376" s="472">
        <f>'приложение 1.1 '!Z378</f>
        <v>0</v>
      </c>
      <c r="AO376" s="472">
        <f>'приложение 1.1 '!AA378</f>
        <v>0</v>
      </c>
      <c r="AP376" s="472"/>
      <c r="AQ376" s="472"/>
      <c r="AR376" s="472"/>
      <c r="AS376" s="472"/>
      <c r="AT376" s="472">
        <f>'приложение 1.1 '!W378</f>
        <v>0</v>
      </c>
      <c r="AU376" s="472">
        <f t="shared" si="208"/>
        <v>3.8</v>
      </c>
      <c r="AX376" s="456"/>
    </row>
    <row r="377" spans="1:50" s="53" customFormat="1" ht="31.5">
      <c r="A377" s="125" t="s">
        <v>517</v>
      </c>
      <c r="B377" s="431" t="str">
        <f>'приложение 1.1 '!B379</f>
        <v>Строительство КТПН-400кВА ПСТ  "№30 Дорожник"</v>
      </c>
      <c r="C377" s="447" t="str">
        <f>IF('приложение 1.1 '!G379=2018,'приложение 1.1 '!E379,"-")</f>
        <v>-</v>
      </c>
      <c r="D377" s="447" t="str">
        <f>IF('приложение 1.1 '!G379=2018,'приложение 1.1 '!D379,"-")</f>
        <v>-</v>
      </c>
      <c r="E377" s="447" t="str">
        <f>IF('приложение 1.1 '!G379=2019,'приложение 1.1 '!E379,"-")</f>
        <v>-</v>
      </c>
      <c r="F377" s="447" t="str">
        <f>IF('приложение 1.1 '!G379=2019,'приложение 1.1 '!D379,"-")</f>
        <v>-</v>
      </c>
      <c r="G377" s="447">
        <f>IF('приложение 1.1 '!G379=2020,'приложение 1.1 '!E379,"-")</f>
        <v>0.4</v>
      </c>
      <c r="H377" s="447">
        <f>IF('приложение 1.1 '!G379=2020,'приложение 1.1 '!D379,"-")</f>
        <v>0</v>
      </c>
      <c r="I377" s="447" t="str">
        <f>IF('приложение 1.1 '!G379=2021,'приложение 1.1 '!E379,"-")</f>
        <v>-</v>
      </c>
      <c r="J377" s="447" t="str">
        <f>IF('приложение 1.1 '!G379=2021,'приложение 1.1 '!D379,"-")</f>
        <v>-</v>
      </c>
      <c r="K377" s="447" t="str">
        <f>IF('приложение 1.1 '!G379=2022,'приложение 1.1 '!E379,"-")</f>
        <v>-</v>
      </c>
      <c r="L377" s="447" t="str">
        <f>IF('приложение 1.1 '!G379=2022,'приложение 1.1 '!D379,"-")</f>
        <v>-</v>
      </c>
      <c r="M377" s="447">
        <f t="shared" si="194"/>
        <v>0.4</v>
      </c>
      <c r="N377" s="447">
        <f t="shared" si="195"/>
        <v>0</v>
      </c>
      <c r="O377" s="447">
        <v>0</v>
      </c>
      <c r="P377" s="447">
        <v>0</v>
      </c>
      <c r="Q377" s="447">
        <v>0</v>
      </c>
      <c r="R377" s="447">
        <v>0</v>
      </c>
      <c r="S377" s="447">
        <v>0</v>
      </c>
      <c r="T377" s="447">
        <v>0</v>
      </c>
      <c r="U377" s="447">
        <v>0</v>
      </c>
      <c r="V377" s="447">
        <v>0</v>
      </c>
      <c r="W377" s="447">
        <v>0</v>
      </c>
      <c r="X377" s="447">
        <v>0</v>
      </c>
      <c r="Y377" s="447">
        <f t="shared" si="196"/>
        <v>0</v>
      </c>
      <c r="Z377" s="464">
        <f t="shared" si="197"/>
        <v>0</v>
      </c>
      <c r="AA377" s="472">
        <f>'приложение 1.1 '!H379</f>
        <v>3.8</v>
      </c>
      <c r="AB377" s="472" t="str">
        <f t="shared" si="198"/>
        <v>0</v>
      </c>
      <c r="AC377" s="472" t="str">
        <f t="shared" si="199"/>
        <v>0</v>
      </c>
      <c r="AD377" s="472" t="str">
        <f t="shared" si="200"/>
        <v>0</v>
      </c>
      <c r="AE377" s="472" t="str">
        <f t="shared" si="201"/>
        <v>0</v>
      </c>
      <c r="AF377" s="472" t="str">
        <f t="shared" si="202"/>
        <v>0</v>
      </c>
      <c r="AG377" s="472" t="str">
        <f t="shared" si="203"/>
        <v>0</v>
      </c>
      <c r="AH377" s="472" t="str">
        <f t="shared" si="204"/>
        <v>0</v>
      </c>
      <c r="AI377" s="472" t="str">
        <f t="shared" si="205"/>
        <v>0</v>
      </c>
      <c r="AJ377" s="472" t="str">
        <f t="shared" si="206"/>
        <v>-</v>
      </c>
      <c r="AK377" s="472" t="str">
        <f t="shared" si="207"/>
        <v>-</v>
      </c>
      <c r="AL377" s="472">
        <f>'приложение 1.1 '!X379</f>
        <v>0</v>
      </c>
      <c r="AM377" s="472">
        <f>'приложение 1.1 '!Y379</f>
        <v>3.8</v>
      </c>
      <c r="AN377" s="472">
        <f>'приложение 1.1 '!Z379</f>
        <v>0</v>
      </c>
      <c r="AO377" s="472">
        <f>'приложение 1.1 '!AA379</f>
        <v>0</v>
      </c>
      <c r="AP377" s="472"/>
      <c r="AQ377" s="472"/>
      <c r="AR377" s="472"/>
      <c r="AS377" s="472"/>
      <c r="AT377" s="472">
        <f>'приложение 1.1 '!W379</f>
        <v>0</v>
      </c>
      <c r="AU377" s="472">
        <f t="shared" si="208"/>
        <v>3.8</v>
      </c>
      <c r="AX377" s="456"/>
    </row>
    <row r="378" spans="1:50" s="53" customFormat="1">
      <c r="A378" s="125" t="s">
        <v>517</v>
      </c>
      <c r="B378" s="431" t="str">
        <f>'приложение 1.1 '!B380</f>
        <v>Строительство КТПН-400кВА ДНТ  "ДРУЖБА"</v>
      </c>
      <c r="C378" s="447" t="str">
        <f>IF('приложение 1.1 '!G380=2018,'приложение 1.1 '!E380,"-")</f>
        <v>-</v>
      </c>
      <c r="D378" s="447" t="str">
        <f>IF('приложение 1.1 '!G380=2018,'приложение 1.1 '!D380,"-")</f>
        <v>-</v>
      </c>
      <c r="E378" s="447" t="str">
        <f>IF('приложение 1.1 '!G380=2019,'приложение 1.1 '!E380,"-")</f>
        <v>-</v>
      </c>
      <c r="F378" s="447" t="str">
        <f>IF('приложение 1.1 '!G380=2019,'приложение 1.1 '!D380,"-")</f>
        <v>-</v>
      </c>
      <c r="G378" s="447">
        <f>IF('приложение 1.1 '!G380=2020,'приложение 1.1 '!E380,"-")</f>
        <v>0.4</v>
      </c>
      <c r="H378" s="447">
        <f>IF('приложение 1.1 '!G380=2020,'приложение 1.1 '!D380,"-")</f>
        <v>0</v>
      </c>
      <c r="I378" s="447" t="str">
        <f>IF('приложение 1.1 '!G380=2021,'приложение 1.1 '!E380,"-")</f>
        <v>-</v>
      </c>
      <c r="J378" s="447" t="str">
        <f>IF('приложение 1.1 '!G380=2021,'приложение 1.1 '!D380,"-")</f>
        <v>-</v>
      </c>
      <c r="K378" s="447" t="str">
        <f>IF('приложение 1.1 '!G380=2022,'приложение 1.1 '!E380,"-")</f>
        <v>-</v>
      </c>
      <c r="L378" s="447" t="str">
        <f>IF('приложение 1.1 '!G380=2022,'приложение 1.1 '!D380,"-")</f>
        <v>-</v>
      </c>
      <c r="M378" s="447">
        <f t="shared" si="194"/>
        <v>0.4</v>
      </c>
      <c r="N378" s="447">
        <f t="shared" si="195"/>
        <v>0</v>
      </c>
      <c r="O378" s="447">
        <v>0</v>
      </c>
      <c r="P378" s="447">
        <v>0</v>
      </c>
      <c r="Q378" s="447">
        <v>0</v>
      </c>
      <c r="R378" s="447">
        <v>0</v>
      </c>
      <c r="S378" s="447">
        <v>0</v>
      </c>
      <c r="T378" s="447">
        <v>0</v>
      </c>
      <c r="U378" s="447">
        <v>0</v>
      </c>
      <c r="V378" s="447">
        <v>0</v>
      </c>
      <c r="W378" s="447">
        <v>0</v>
      </c>
      <c r="X378" s="447">
        <v>0</v>
      </c>
      <c r="Y378" s="447">
        <f t="shared" si="196"/>
        <v>0</v>
      </c>
      <c r="Z378" s="464">
        <f t="shared" si="197"/>
        <v>0</v>
      </c>
      <c r="AA378" s="472">
        <f>'приложение 1.1 '!H380</f>
        <v>3.8</v>
      </c>
      <c r="AB378" s="472" t="str">
        <f t="shared" si="198"/>
        <v>0</v>
      </c>
      <c r="AC378" s="472" t="str">
        <f t="shared" si="199"/>
        <v>0</v>
      </c>
      <c r="AD378" s="472" t="str">
        <f t="shared" si="200"/>
        <v>0</v>
      </c>
      <c r="AE378" s="472" t="str">
        <f t="shared" si="201"/>
        <v>0</v>
      </c>
      <c r="AF378" s="472" t="str">
        <f t="shared" si="202"/>
        <v>0</v>
      </c>
      <c r="AG378" s="472" t="str">
        <f t="shared" si="203"/>
        <v>0</v>
      </c>
      <c r="AH378" s="472" t="str">
        <f t="shared" si="204"/>
        <v>0</v>
      </c>
      <c r="AI378" s="472" t="str">
        <f t="shared" si="205"/>
        <v>0</v>
      </c>
      <c r="AJ378" s="472" t="str">
        <f t="shared" si="206"/>
        <v>-</v>
      </c>
      <c r="AK378" s="472" t="str">
        <f t="shared" si="207"/>
        <v>-</v>
      </c>
      <c r="AL378" s="472">
        <f>'приложение 1.1 '!X380</f>
        <v>0</v>
      </c>
      <c r="AM378" s="472">
        <f>'приложение 1.1 '!Y380</f>
        <v>3.8</v>
      </c>
      <c r="AN378" s="472">
        <f>'приложение 1.1 '!Z380</f>
        <v>0</v>
      </c>
      <c r="AO378" s="472">
        <f>'приложение 1.1 '!AA380</f>
        <v>0</v>
      </c>
      <c r="AP378" s="472"/>
      <c r="AQ378" s="472"/>
      <c r="AR378" s="472"/>
      <c r="AS378" s="472"/>
      <c r="AT378" s="472">
        <f>'приложение 1.1 '!W380</f>
        <v>0</v>
      </c>
      <c r="AU378" s="472">
        <f t="shared" si="208"/>
        <v>3.8</v>
      </c>
      <c r="AX378" s="456"/>
    </row>
    <row r="379" spans="1:50" s="53" customFormat="1" ht="31.5">
      <c r="A379" s="125" t="s">
        <v>517</v>
      </c>
      <c r="B379" s="431" t="str">
        <f>'приложение 1.1 '!B381</f>
        <v>Строительство КТПН-400кВА ПКС "Крылья Сургута",</v>
      </c>
      <c r="C379" s="447" t="str">
        <f>IF('приложение 1.1 '!G381=2018,'приложение 1.1 '!E381,"-")</f>
        <v>-</v>
      </c>
      <c r="D379" s="447" t="str">
        <f>IF('приложение 1.1 '!G381=2018,'приложение 1.1 '!D381,"-")</f>
        <v>-</v>
      </c>
      <c r="E379" s="447" t="str">
        <f>IF('приложение 1.1 '!G381=2019,'приложение 1.1 '!E381,"-")</f>
        <v>-</v>
      </c>
      <c r="F379" s="447" t="str">
        <f>IF('приложение 1.1 '!G381=2019,'приложение 1.1 '!D381,"-")</f>
        <v>-</v>
      </c>
      <c r="G379" s="447">
        <f>IF('приложение 1.1 '!G381=2020,'приложение 1.1 '!E381,"-")</f>
        <v>0.4</v>
      </c>
      <c r="H379" s="447">
        <f>IF('приложение 1.1 '!G381=2020,'приложение 1.1 '!D381,"-")</f>
        <v>0</v>
      </c>
      <c r="I379" s="447" t="str">
        <f>IF('приложение 1.1 '!G381=2021,'приложение 1.1 '!E381,"-")</f>
        <v>-</v>
      </c>
      <c r="J379" s="447" t="str">
        <f>IF('приложение 1.1 '!G381=2021,'приложение 1.1 '!D381,"-")</f>
        <v>-</v>
      </c>
      <c r="K379" s="447" t="str">
        <f>IF('приложение 1.1 '!G381=2022,'приложение 1.1 '!E381,"-")</f>
        <v>-</v>
      </c>
      <c r="L379" s="447" t="str">
        <f>IF('приложение 1.1 '!G381=2022,'приложение 1.1 '!D381,"-")</f>
        <v>-</v>
      </c>
      <c r="M379" s="447">
        <f t="shared" si="194"/>
        <v>0.4</v>
      </c>
      <c r="N379" s="447">
        <f t="shared" si="195"/>
        <v>0</v>
      </c>
      <c r="O379" s="447">
        <v>0</v>
      </c>
      <c r="P379" s="447">
        <v>0</v>
      </c>
      <c r="Q379" s="447">
        <v>0</v>
      </c>
      <c r="R379" s="447">
        <v>0</v>
      </c>
      <c r="S379" s="447">
        <v>0</v>
      </c>
      <c r="T379" s="447">
        <v>0</v>
      </c>
      <c r="U379" s="447">
        <v>0</v>
      </c>
      <c r="V379" s="447">
        <v>0</v>
      </c>
      <c r="W379" s="447">
        <v>0</v>
      </c>
      <c r="X379" s="447">
        <v>0</v>
      </c>
      <c r="Y379" s="447">
        <f t="shared" si="196"/>
        <v>0</v>
      </c>
      <c r="Z379" s="464">
        <f t="shared" si="197"/>
        <v>0</v>
      </c>
      <c r="AA379" s="472">
        <f>'приложение 1.1 '!H381</f>
        <v>3.8</v>
      </c>
      <c r="AB379" s="472" t="str">
        <f t="shared" si="198"/>
        <v>0</v>
      </c>
      <c r="AC379" s="472" t="str">
        <f t="shared" si="199"/>
        <v>0</v>
      </c>
      <c r="AD379" s="472" t="str">
        <f t="shared" si="200"/>
        <v>0</v>
      </c>
      <c r="AE379" s="472" t="str">
        <f t="shared" si="201"/>
        <v>0</v>
      </c>
      <c r="AF379" s="472" t="str">
        <f t="shared" si="202"/>
        <v>0</v>
      </c>
      <c r="AG379" s="472" t="str">
        <f t="shared" si="203"/>
        <v>0</v>
      </c>
      <c r="AH379" s="472" t="str">
        <f t="shared" si="204"/>
        <v>0</v>
      </c>
      <c r="AI379" s="472" t="str">
        <f t="shared" si="205"/>
        <v>0</v>
      </c>
      <c r="AJ379" s="472" t="str">
        <f t="shared" si="206"/>
        <v>-</v>
      </c>
      <c r="AK379" s="472" t="str">
        <f t="shared" si="207"/>
        <v>-</v>
      </c>
      <c r="AL379" s="472">
        <f>'приложение 1.1 '!X381</f>
        <v>0</v>
      </c>
      <c r="AM379" s="472">
        <f>'приложение 1.1 '!Y381</f>
        <v>3.8</v>
      </c>
      <c r="AN379" s="472">
        <f>'приложение 1.1 '!Z381</f>
        <v>0</v>
      </c>
      <c r="AO379" s="472">
        <f>'приложение 1.1 '!AA381</f>
        <v>0</v>
      </c>
      <c r="AP379" s="472"/>
      <c r="AQ379" s="472"/>
      <c r="AR379" s="472"/>
      <c r="AS379" s="472"/>
      <c r="AT379" s="472">
        <f>'приложение 1.1 '!W381</f>
        <v>0</v>
      </c>
      <c r="AU379" s="472">
        <f t="shared" si="208"/>
        <v>3.8</v>
      </c>
      <c r="AX379" s="456"/>
    </row>
    <row r="380" spans="1:50" s="53" customFormat="1">
      <c r="A380" s="125" t="s">
        <v>517</v>
      </c>
      <c r="B380" s="431" t="str">
        <f>'приложение 1.1 '!B382</f>
        <v>Строительство КТПН-400кВА СТ № 52 "Лесное"</v>
      </c>
      <c r="C380" s="447" t="str">
        <f>IF('приложение 1.1 '!G382=2018,'приложение 1.1 '!E382,"-")</f>
        <v>-</v>
      </c>
      <c r="D380" s="447" t="str">
        <f>IF('приложение 1.1 '!G382=2018,'приложение 1.1 '!D382,"-")</f>
        <v>-</v>
      </c>
      <c r="E380" s="447" t="str">
        <f>IF('приложение 1.1 '!G382=2019,'приложение 1.1 '!E382,"-")</f>
        <v>-</v>
      </c>
      <c r="F380" s="447" t="str">
        <f>IF('приложение 1.1 '!G382=2019,'приложение 1.1 '!D382,"-")</f>
        <v>-</v>
      </c>
      <c r="G380" s="447">
        <f>IF('приложение 1.1 '!G382=2020,'приложение 1.1 '!E382,"-")</f>
        <v>0.4</v>
      </c>
      <c r="H380" s="447">
        <f>IF('приложение 1.1 '!G382=2020,'приложение 1.1 '!D382,"-")</f>
        <v>0</v>
      </c>
      <c r="I380" s="447" t="str">
        <f>IF('приложение 1.1 '!G382=2021,'приложение 1.1 '!E382,"-")</f>
        <v>-</v>
      </c>
      <c r="J380" s="447" t="str">
        <f>IF('приложение 1.1 '!G382=2021,'приложение 1.1 '!D382,"-")</f>
        <v>-</v>
      </c>
      <c r="K380" s="447" t="str">
        <f>IF('приложение 1.1 '!G382=2022,'приложение 1.1 '!E382,"-")</f>
        <v>-</v>
      </c>
      <c r="L380" s="447" t="str">
        <f>IF('приложение 1.1 '!G382=2022,'приложение 1.1 '!D382,"-")</f>
        <v>-</v>
      </c>
      <c r="M380" s="447">
        <f t="shared" si="194"/>
        <v>0.4</v>
      </c>
      <c r="N380" s="447">
        <f t="shared" si="195"/>
        <v>0</v>
      </c>
      <c r="O380" s="447">
        <v>0</v>
      </c>
      <c r="P380" s="447">
        <v>0</v>
      </c>
      <c r="Q380" s="447">
        <v>0</v>
      </c>
      <c r="R380" s="447">
        <v>0</v>
      </c>
      <c r="S380" s="447">
        <v>0</v>
      </c>
      <c r="T380" s="447">
        <v>0</v>
      </c>
      <c r="U380" s="447">
        <v>0</v>
      </c>
      <c r="V380" s="447">
        <v>0</v>
      </c>
      <c r="W380" s="447">
        <v>0</v>
      </c>
      <c r="X380" s="447">
        <v>0</v>
      </c>
      <c r="Y380" s="447">
        <f t="shared" si="196"/>
        <v>0</v>
      </c>
      <c r="Z380" s="464">
        <f t="shared" si="197"/>
        <v>0</v>
      </c>
      <c r="AA380" s="472">
        <f>'приложение 1.1 '!H382</f>
        <v>3.8</v>
      </c>
      <c r="AB380" s="472" t="str">
        <f t="shared" si="198"/>
        <v>0</v>
      </c>
      <c r="AC380" s="472" t="str">
        <f t="shared" si="199"/>
        <v>0</v>
      </c>
      <c r="AD380" s="472" t="str">
        <f t="shared" si="200"/>
        <v>0</v>
      </c>
      <c r="AE380" s="472" t="str">
        <f t="shared" si="201"/>
        <v>0</v>
      </c>
      <c r="AF380" s="472" t="str">
        <f t="shared" si="202"/>
        <v>0</v>
      </c>
      <c r="AG380" s="472" t="str">
        <f t="shared" si="203"/>
        <v>0</v>
      </c>
      <c r="AH380" s="472" t="str">
        <f t="shared" si="204"/>
        <v>0</v>
      </c>
      <c r="AI380" s="472" t="str">
        <f t="shared" si="205"/>
        <v>0</v>
      </c>
      <c r="AJ380" s="472" t="str">
        <f t="shared" si="206"/>
        <v>-</v>
      </c>
      <c r="AK380" s="472" t="str">
        <f t="shared" si="207"/>
        <v>-</v>
      </c>
      <c r="AL380" s="472">
        <f>'приложение 1.1 '!X382</f>
        <v>0</v>
      </c>
      <c r="AM380" s="472">
        <f>'приложение 1.1 '!Y382</f>
        <v>3.8</v>
      </c>
      <c r="AN380" s="472">
        <f>'приложение 1.1 '!Z382</f>
        <v>0</v>
      </c>
      <c r="AO380" s="472">
        <f>'приложение 1.1 '!AA382</f>
        <v>0</v>
      </c>
      <c r="AP380" s="472"/>
      <c r="AQ380" s="472"/>
      <c r="AR380" s="472"/>
      <c r="AS380" s="472"/>
      <c r="AT380" s="472">
        <f>'приложение 1.1 '!W382</f>
        <v>0</v>
      </c>
      <c r="AU380" s="472">
        <f t="shared" si="208"/>
        <v>3.8</v>
      </c>
      <c r="AX380" s="456"/>
    </row>
    <row r="381" spans="1:50" s="53" customFormat="1" ht="31.5">
      <c r="A381" s="125" t="s">
        <v>517</v>
      </c>
      <c r="B381" s="431" t="str">
        <f>'приложение 1.1 '!B383</f>
        <v>Строительство КТПН-400кВА СНТ  "Чистые пруды"</v>
      </c>
      <c r="C381" s="447" t="str">
        <f>IF('приложение 1.1 '!G383=2018,'приложение 1.1 '!E383,"-")</f>
        <v>-</v>
      </c>
      <c r="D381" s="447" t="str">
        <f>IF('приложение 1.1 '!G383=2018,'приложение 1.1 '!D383,"-")</f>
        <v>-</v>
      </c>
      <c r="E381" s="447" t="str">
        <f>IF('приложение 1.1 '!G383=2019,'приложение 1.1 '!E383,"-")</f>
        <v>-</v>
      </c>
      <c r="F381" s="447" t="str">
        <f>IF('приложение 1.1 '!G383=2019,'приложение 1.1 '!D383,"-")</f>
        <v>-</v>
      </c>
      <c r="G381" s="447" t="str">
        <f>IF('приложение 1.1 '!G383=2020,'приложение 1.1 '!E383,"-")</f>
        <v>-</v>
      </c>
      <c r="H381" s="447" t="str">
        <f>IF('приложение 1.1 '!G383=2020,'приложение 1.1 '!D383,"-")</f>
        <v>-</v>
      </c>
      <c r="I381" s="447" t="str">
        <f>IF('приложение 1.1 '!G383=2021,'приложение 1.1 '!E383,"-")</f>
        <v>-</v>
      </c>
      <c r="J381" s="447" t="str">
        <f>IF('приложение 1.1 '!G383=2021,'приложение 1.1 '!D383,"-")</f>
        <v>-</v>
      </c>
      <c r="K381" s="447">
        <f>IF('приложение 1.1 '!G383=2022,'приложение 1.1 '!E383,"-")</f>
        <v>0.4</v>
      </c>
      <c r="L381" s="447">
        <f>IF('приложение 1.1 '!G383=2022,'приложение 1.1 '!D383,"-")</f>
        <v>0</v>
      </c>
      <c r="M381" s="447">
        <f t="shared" si="194"/>
        <v>0.4</v>
      </c>
      <c r="N381" s="447">
        <f t="shared" si="195"/>
        <v>0</v>
      </c>
      <c r="O381" s="447">
        <v>0</v>
      </c>
      <c r="P381" s="447">
        <v>0</v>
      </c>
      <c r="Q381" s="447">
        <v>0</v>
      </c>
      <c r="R381" s="447">
        <v>0</v>
      </c>
      <c r="S381" s="447">
        <v>0</v>
      </c>
      <c r="T381" s="447">
        <v>0</v>
      </c>
      <c r="U381" s="447">
        <v>0</v>
      </c>
      <c r="V381" s="447">
        <v>0</v>
      </c>
      <c r="W381" s="447">
        <v>0</v>
      </c>
      <c r="X381" s="447">
        <v>0</v>
      </c>
      <c r="Y381" s="447">
        <f t="shared" si="196"/>
        <v>0</v>
      </c>
      <c r="Z381" s="464">
        <f t="shared" si="197"/>
        <v>0</v>
      </c>
      <c r="AA381" s="472">
        <f>'приложение 1.1 '!H383</f>
        <v>3.8</v>
      </c>
      <c r="AB381" s="472" t="str">
        <f t="shared" si="198"/>
        <v>0</v>
      </c>
      <c r="AC381" s="472" t="str">
        <f t="shared" si="199"/>
        <v>0</v>
      </c>
      <c r="AD381" s="472" t="str">
        <f t="shared" si="200"/>
        <v>0</v>
      </c>
      <c r="AE381" s="472" t="str">
        <f t="shared" si="201"/>
        <v>0</v>
      </c>
      <c r="AF381" s="472" t="str">
        <f t="shared" si="202"/>
        <v>0</v>
      </c>
      <c r="AG381" s="472" t="str">
        <f t="shared" si="203"/>
        <v>0</v>
      </c>
      <c r="AH381" s="472" t="str">
        <f t="shared" si="204"/>
        <v>0</v>
      </c>
      <c r="AI381" s="472" t="str">
        <f t="shared" si="205"/>
        <v>0</v>
      </c>
      <c r="AJ381" s="472" t="str">
        <f t="shared" si="206"/>
        <v>-</v>
      </c>
      <c r="AK381" s="472" t="str">
        <f t="shared" si="207"/>
        <v>-</v>
      </c>
      <c r="AL381" s="472">
        <f>'приложение 1.1 '!X383</f>
        <v>0</v>
      </c>
      <c r="AM381" s="472">
        <f>'приложение 1.1 '!Y383</f>
        <v>0</v>
      </c>
      <c r="AN381" s="472">
        <f>'приложение 1.1 '!Z383</f>
        <v>0</v>
      </c>
      <c r="AO381" s="472">
        <f>'приложение 1.1 '!AA383</f>
        <v>3.8</v>
      </c>
      <c r="AP381" s="472"/>
      <c r="AQ381" s="472"/>
      <c r="AR381" s="472"/>
      <c r="AS381" s="472"/>
      <c r="AT381" s="472">
        <f>'приложение 1.1 '!W383</f>
        <v>0</v>
      </c>
      <c r="AU381" s="472">
        <f t="shared" si="208"/>
        <v>3.8</v>
      </c>
      <c r="AX381" s="456"/>
    </row>
    <row r="382" spans="1:50" s="53" customFormat="1" ht="31.5">
      <c r="A382" s="125" t="s">
        <v>517</v>
      </c>
      <c r="B382" s="431" t="str">
        <f>'приложение 1.1 '!B384</f>
        <v>Строительство КТПН-400кВА ПССК "Чернореченский"</v>
      </c>
      <c r="C382" s="447" t="str">
        <f>IF('приложение 1.1 '!G384=2018,'приложение 1.1 '!E384,"-")</f>
        <v>-</v>
      </c>
      <c r="D382" s="447" t="str">
        <f>IF('приложение 1.1 '!G384=2018,'приложение 1.1 '!D384,"-")</f>
        <v>-</v>
      </c>
      <c r="E382" s="447" t="str">
        <f>IF('приложение 1.1 '!G384=2019,'приложение 1.1 '!E384,"-")</f>
        <v>-</v>
      </c>
      <c r="F382" s="447" t="str">
        <f>IF('приложение 1.1 '!G384=2019,'приложение 1.1 '!D384,"-")</f>
        <v>-</v>
      </c>
      <c r="G382" s="447" t="str">
        <f>IF('приложение 1.1 '!G384=2020,'приложение 1.1 '!E384,"-")</f>
        <v>-</v>
      </c>
      <c r="H382" s="447" t="str">
        <f>IF('приложение 1.1 '!G384=2020,'приложение 1.1 '!D384,"-")</f>
        <v>-</v>
      </c>
      <c r="I382" s="447" t="str">
        <f>IF('приложение 1.1 '!G384=2021,'приложение 1.1 '!E384,"-")</f>
        <v>-</v>
      </c>
      <c r="J382" s="447" t="str">
        <f>IF('приложение 1.1 '!G384=2021,'приложение 1.1 '!D384,"-")</f>
        <v>-</v>
      </c>
      <c r="K382" s="447">
        <f>IF('приложение 1.1 '!G384=2022,'приложение 1.1 '!E384,"-")</f>
        <v>0.4</v>
      </c>
      <c r="L382" s="447">
        <f>IF('приложение 1.1 '!G384=2022,'приложение 1.1 '!D384,"-")</f>
        <v>0</v>
      </c>
      <c r="M382" s="447">
        <f t="shared" si="194"/>
        <v>0.4</v>
      </c>
      <c r="N382" s="447">
        <f t="shared" si="195"/>
        <v>0</v>
      </c>
      <c r="O382" s="447">
        <v>0</v>
      </c>
      <c r="P382" s="447">
        <v>0</v>
      </c>
      <c r="Q382" s="447">
        <v>0</v>
      </c>
      <c r="R382" s="447">
        <v>0</v>
      </c>
      <c r="S382" s="447">
        <v>0</v>
      </c>
      <c r="T382" s="447">
        <v>0</v>
      </c>
      <c r="U382" s="447">
        <v>0</v>
      </c>
      <c r="V382" s="447">
        <v>0</v>
      </c>
      <c r="W382" s="447">
        <v>0</v>
      </c>
      <c r="X382" s="447">
        <v>0</v>
      </c>
      <c r="Y382" s="447">
        <f t="shared" si="196"/>
        <v>0</v>
      </c>
      <c r="Z382" s="464">
        <f t="shared" si="197"/>
        <v>0</v>
      </c>
      <c r="AA382" s="472">
        <f>'приложение 1.1 '!H384</f>
        <v>3.8</v>
      </c>
      <c r="AB382" s="472" t="str">
        <f t="shared" si="198"/>
        <v>0</v>
      </c>
      <c r="AC382" s="472" t="str">
        <f t="shared" si="199"/>
        <v>0</v>
      </c>
      <c r="AD382" s="472" t="str">
        <f t="shared" si="200"/>
        <v>0</v>
      </c>
      <c r="AE382" s="472" t="str">
        <f t="shared" si="201"/>
        <v>0</v>
      </c>
      <c r="AF382" s="472" t="str">
        <f t="shared" si="202"/>
        <v>0</v>
      </c>
      <c r="AG382" s="472" t="str">
        <f t="shared" si="203"/>
        <v>0</v>
      </c>
      <c r="AH382" s="472" t="str">
        <f t="shared" si="204"/>
        <v>0</v>
      </c>
      <c r="AI382" s="472" t="str">
        <f t="shared" si="205"/>
        <v>0</v>
      </c>
      <c r="AJ382" s="472" t="str">
        <f t="shared" si="206"/>
        <v>-</v>
      </c>
      <c r="AK382" s="472" t="str">
        <f t="shared" si="207"/>
        <v>-</v>
      </c>
      <c r="AL382" s="472">
        <f>'приложение 1.1 '!X384</f>
        <v>0</v>
      </c>
      <c r="AM382" s="472">
        <f>'приложение 1.1 '!Y384</f>
        <v>0</v>
      </c>
      <c r="AN382" s="472">
        <f>'приложение 1.1 '!Z384</f>
        <v>0</v>
      </c>
      <c r="AO382" s="472">
        <f>'приложение 1.1 '!AA384</f>
        <v>3.8</v>
      </c>
      <c r="AP382" s="472"/>
      <c r="AQ382" s="472"/>
      <c r="AR382" s="472"/>
      <c r="AS382" s="472"/>
      <c r="AT382" s="472">
        <f>'приложение 1.1 '!W384</f>
        <v>0</v>
      </c>
      <c r="AU382" s="472">
        <f t="shared" si="208"/>
        <v>3.8</v>
      </c>
      <c r="AX382" s="456"/>
    </row>
    <row r="383" spans="1:50" s="53" customFormat="1" ht="31.5">
      <c r="A383" s="125" t="s">
        <v>517</v>
      </c>
      <c r="B383" s="431" t="str">
        <f>'приложение 1.1 '!B385</f>
        <v>Строительство КТПН-400кВА ПСДСК    "ПОДВОДНИК"</v>
      </c>
      <c r="C383" s="447" t="str">
        <f>IF('приложение 1.1 '!G385=2018,'приложение 1.1 '!E385,"-")</f>
        <v>-</v>
      </c>
      <c r="D383" s="447" t="str">
        <f>IF('приложение 1.1 '!G385=2018,'приложение 1.1 '!D385,"-")</f>
        <v>-</v>
      </c>
      <c r="E383" s="447" t="str">
        <f>IF('приложение 1.1 '!G385=2019,'приложение 1.1 '!E385,"-")</f>
        <v>-</v>
      </c>
      <c r="F383" s="447" t="str">
        <f>IF('приложение 1.1 '!G385=2019,'приложение 1.1 '!D385,"-")</f>
        <v>-</v>
      </c>
      <c r="G383" s="447" t="str">
        <f>IF('приложение 1.1 '!G385=2020,'приложение 1.1 '!E385,"-")</f>
        <v>-</v>
      </c>
      <c r="H383" s="447" t="str">
        <f>IF('приложение 1.1 '!G385=2020,'приложение 1.1 '!D385,"-")</f>
        <v>-</v>
      </c>
      <c r="I383" s="447" t="str">
        <f>IF('приложение 1.1 '!G385=2021,'приложение 1.1 '!E385,"-")</f>
        <v>-</v>
      </c>
      <c r="J383" s="447" t="str">
        <f>IF('приложение 1.1 '!G385=2021,'приложение 1.1 '!D385,"-")</f>
        <v>-</v>
      </c>
      <c r="K383" s="447">
        <f>IF('приложение 1.1 '!G385=2022,'приложение 1.1 '!E385,"-")</f>
        <v>0.4</v>
      </c>
      <c r="L383" s="447">
        <f>IF('приложение 1.1 '!G385=2022,'приложение 1.1 '!D385,"-")</f>
        <v>0</v>
      </c>
      <c r="M383" s="447">
        <f t="shared" si="194"/>
        <v>0.4</v>
      </c>
      <c r="N383" s="447">
        <f t="shared" si="195"/>
        <v>0</v>
      </c>
      <c r="O383" s="447">
        <v>0</v>
      </c>
      <c r="P383" s="447">
        <v>0</v>
      </c>
      <c r="Q383" s="447">
        <v>0</v>
      </c>
      <c r="R383" s="447">
        <v>0</v>
      </c>
      <c r="S383" s="447">
        <v>0</v>
      </c>
      <c r="T383" s="447">
        <v>0</v>
      </c>
      <c r="U383" s="447">
        <v>0</v>
      </c>
      <c r="V383" s="447">
        <v>0</v>
      </c>
      <c r="W383" s="447">
        <v>0</v>
      </c>
      <c r="X383" s="447">
        <v>0</v>
      </c>
      <c r="Y383" s="447">
        <f t="shared" si="196"/>
        <v>0</v>
      </c>
      <c r="Z383" s="464">
        <f t="shared" si="197"/>
        <v>0</v>
      </c>
      <c r="AA383" s="472">
        <f>'приложение 1.1 '!H385</f>
        <v>3.8</v>
      </c>
      <c r="AB383" s="472" t="str">
        <f t="shared" si="198"/>
        <v>0</v>
      </c>
      <c r="AC383" s="472" t="str">
        <f t="shared" si="199"/>
        <v>0</v>
      </c>
      <c r="AD383" s="472" t="str">
        <f t="shared" si="200"/>
        <v>0</v>
      </c>
      <c r="AE383" s="472" t="str">
        <f t="shared" si="201"/>
        <v>0</v>
      </c>
      <c r="AF383" s="472" t="str">
        <f t="shared" si="202"/>
        <v>0</v>
      </c>
      <c r="AG383" s="472" t="str">
        <f t="shared" si="203"/>
        <v>0</v>
      </c>
      <c r="AH383" s="472" t="str">
        <f t="shared" si="204"/>
        <v>0</v>
      </c>
      <c r="AI383" s="472" t="str">
        <f t="shared" si="205"/>
        <v>0</v>
      </c>
      <c r="AJ383" s="472" t="str">
        <f t="shared" si="206"/>
        <v>-</v>
      </c>
      <c r="AK383" s="472" t="str">
        <f t="shared" si="207"/>
        <v>-</v>
      </c>
      <c r="AL383" s="472">
        <f>'приложение 1.1 '!X385</f>
        <v>0</v>
      </c>
      <c r="AM383" s="472">
        <f>'приложение 1.1 '!Y385</f>
        <v>0</v>
      </c>
      <c r="AN383" s="472">
        <f>'приложение 1.1 '!Z385</f>
        <v>0</v>
      </c>
      <c r="AO383" s="472">
        <f>'приложение 1.1 '!AA385</f>
        <v>3.8</v>
      </c>
      <c r="AP383" s="472"/>
      <c r="AQ383" s="472"/>
      <c r="AR383" s="472"/>
      <c r="AS383" s="472"/>
      <c r="AT383" s="472">
        <f>'приложение 1.1 '!W385</f>
        <v>0</v>
      </c>
      <c r="AU383" s="472">
        <f t="shared" si="208"/>
        <v>3.8</v>
      </c>
      <c r="AX383" s="456"/>
    </row>
    <row r="384" spans="1:50" s="53" customFormat="1" ht="31.5">
      <c r="A384" s="125" t="s">
        <v>517</v>
      </c>
      <c r="B384" s="431" t="str">
        <f>'приложение 1.1 '!B386</f>
        <v>Строительство КТПН-400кВА СОПК "Родничок" № 61</v>
      </c>
      <c r="C384" s="447" t="str">
        <f>IF('приложение 1.1 '!G386=2018,'приложение 1.1 '!E386,"-")</f>
        <v>-</v>
      </c>
      <c r="D384" s="447" t="str">
        <f>IF('приложение 1.1 '!G386=2018,'приложение 1.1 '!D386,"-")</f>
        <v>-</v>
      </c>
      <c r="E384" s="447" t="str">
        <f>IF('приложение 1.1 '!G386=2019,'приложение 1.1 '!E386,"-")</f>
        <v>-</v>
      </c>
      <c r="F384" s="447" t="str">
        <f>IF('приложение 1.1 '!G386=2019,'приложение 1.1 '!D386,"-")</f>
        <v>-</v>
      </c>
      <c r="G384" s="447" t="str">
        <f>IF('приложение 1.1 '!G386=2020,'приложение 1.1 '!E386,"-")</f>
        <v>-</v>
      </c>
      <c r="H384" s="447" t="str">
        <f>IF('приложение 1.1 '!G386=2020,'приложение 1.1 '!D386,"-")</f>
        <v>-</v>
      </c>
      <c r="I384" s="447" t="str">
        <f>IF('приложение 1.1 '!G386=2021,'приложение 1.1 '!E386,"-")</f>
        <v>-</v>
      </c>
      <c r="J384" s="447" t="str">
        <f>IF('приложение 1.1 '!G386=2021,'приложение 1.1 '!D386,"-")</f>
        <v>-</v>
      </c>
      <c r="K384" s="447">
        <f>IF('приложение 1.1 '!G386=2022,'приложение 1.1 '!E386,"-")</f>
        <v>0.4</v>
      </c>
      <c r="L384" s="447">
        <f>IF('приложение 1.1 '!G386=2022,'приложение 1.1 '!D386,"-")</f>
        <v>0</v>
      </c>
      <c r="M384" s="447">
        <f t="shared" si="194"/>
        <v>0.4</v>
      </c>
      <c r="N384" s="447">
        <f t="shared" si="195"/>
        <v>0</v>
      </c>
      <c r="O384" s="447">
        <v>0</v>
      </c>
      <c r="P384" s="447">
        <v>0</v>
      </c>
      <c r="Q384" s="447">
        <v>0</v>
      </c>
      <c r="R384" s="447">
        <v>0</v>
      </c>
      <c r="S384" s="447">
        <v>0</v>
      </c>
      <c r="T384" s="447">
        <v>0</v>
      </c>
      <c r="U384" s="447">
        <v>0</v>
      </c>
      <c r="V384" s="447">
        <v>0</v>
      </c>
      <c r="W384" s="447">
        <v>0</v>
      </c>
      <c r="X384" s="447">
        <v>0</v>
      </c>
      <c r="Y384" s="447">
        <f t="shared" si="196"/>
        <v>0</v>
      </c>
      <c r="Z384" s="464">
        <f t="shared" si="197"/>
        <v>0</v>
      </c>
      <c r="AA384" s="472">
        <f>'приложение 1.1 '!H386</f>
        <v>3.8</v>
      </c>
      <c r="AB384" s="472" t="str">
        <f t="shared" si="198"/>
        <v>0</v>
      </c>
      <c r="AC384" s="472" t="str">
        <f t="shared" si="199"/>
        <v>0</v>
      </c>
      <c r="AD384" s="472" t="str">
        <f t="shared" si="200"/>
        <v>0</v>
      </c>
      <c r="AE384" s="472" t="str">
        <f t="shared" si="201"/>
        <v>0</v>
      </c>
      <c r="AF384" s="472" t="str">
        <f t="shared" si="202"/>
        <v>0</v>
      </c>
      <c r="AG384" s="472" t="str">
        <f t="shared" si="203"/>
        <v>0</v>
      </c>
      <c r="AH384" s="472" t="str">
        <f t="shared" si="204"/>
        <v>0</v>
      </c>
      <c r="AI384" s="472" t="str">
        <f t="shared" si="205"/>
        <v>0</v>
      </c>
      <c r="AJ384" s="472" t="str">
        <f t="shared" si="206"/>
        <v>-</v>
      </c>
      <c r="AK384" s="472" t="str">
        <f t="shared" si="207"/>
        <v>-</v>
      </c>
      <c r="AL384" s="472">
        <f>'приложение 1.1 '!X386</f>
        <v>0</v>
      </c>
      <c r="AM384" s="472">
        <f>'приложение 1.1 '!Y386</f>
        <v>0</v>
      </c>
      <c r="AN384" s="472">
        <f>'приложение 1.1 '!Z386</f>
        <v>0</v>
      </c>
      <c r="AO384" s="472">
        <f>'приложение 1.1 '!AA386</f>
        <v>3.8</v>
      </c>
      <c r="AP384" s="472"/>
      <c r="AQ384" s="472"/>
      <c r="AR384" s="472"/>
      <c r="AS384" s="472"/>
      <c r="AT384" s="472">
        <f>'приложение 1.1 '!W386</f>
        <v>0</v>
      </c>
      <c r="AU384" s="472">
        <f t="shared" si="208"/>
        <v>3.8</v>
      </c>
      <c r="AX384" s="456"/>
    </row>
    <row r="385" spans="1:50" s="53" customFormat="1">
      <c r="A385" s="125" t="s">
        <v>517</v>
      </c>
      <c r="B385" s="431" t="str">
        <f>'приложение 1.1 '!B387</f>
        <v>Строительство КТПН-400кВА СНТ "Газовик"</v>
      </c>
      <c r="C385" s="447" t="str">
        <f>IF('приложение 1.1 '!G387=2018,'приложение 1.1 '!E387,"-")</f>
        <v>-</v>
      </c>
      <c r="D385" s="447" t="str">
        <f>IF('приложение 1.1 '!G387=2018,'приложение 1.1 '!D387,"-")</f>
        <v>-</v>
      </c>
      <c r="E385" s="447" t="str">
        <f>IF('приложение 1.1 '!G387=2019,'приложение 1.1 '!E387,"-")</f>
        <v>-</v>
      </c>
      <c r="F385" s="447" t="str">
        <f>IF('приложение 1.1 '!G387=2019,'приложение 1.1 '!D387,"-")</f>
        <v>-</v>
      </c>
      <c r="G385" s="447" t="str">
        <f>IF('приложение 1.1 '!G387=2020,'приложение 1.1 '!E387,"-")</f>
        <v>-</v>
      </c>
      <c r="H385" s="447" t="str">
        <f>IF('приложение 1.1 '!G387=2020,'приложение 1.1 '!D387,"-")</f>
        <v>-</v>
      </c>
      <c r="I385" s="447" t="str">
        <f>IF('приложение 1.1 '!G387=2021,'приложение 1.1 '!E387,"-")</f>
        <v>-</v>
      </c>
      <c r="J385" s="447" t="str">
        <f>IF('приложение 1.1 '!G387=2021,'приложение 1.1 '!D387,"-")</f>
        <v>-</v>
      </c>
      <c r="K385" s="447">
        <f>IF('приложение 1.1 '!G387=2022,'приложение 1.1 '!E387,"-")</f>
        <v>0.4</v>
      </c>
      <c r="L385" s="447">
        <f>IF('приложение 1.1 '!G387=2022,'приложение 1.1 '!D387,"-")</f>
        <v>0</v>
      </c>
      <c r="M385" s="447">
        <f t="shared" si="194"/>
        <v>0.4</v>
      </c>
      <c r="N385" s="447">
        <f t="shared" si="195"/>
        <v>0</v>
      </c>
      <c r="O385" s="447">
        <v>0</v>
      </c>
      <c r="P385" s="447">
        <v>0</v>
      </c>
      <c r="Q385" s="447">
        <v>0</v>
      </c>
      <c r="R385" s="447">
        <v>0</v>
      </c>
      <c r="S385" s="447">
        <v>0</v>
      </c>
      <c r="T385" s="447">
        <v>0</v>
      </c>
      <c r="U385" s="447">
        <v>0</v>
      </c>
      <c r="V385" s="447">
        <v>0</v>
      </c>
      <c r="W385" s="447">
        <v>0</v>
      </c>
      <c r="X385" s="447">
        <v>0</v>
      </c>
      <c r="Y385" s="447">
        <f t="shared" si="196"/>
        <v>0</v>
      </c>
      <c r="Z385" s="464">
        <f t="shared" si="197"/>
        <v>0</v>
      </c>
      <c r="AA385" s="472">
        <f>'приложение 1.1 '!H387</f>
        <v>3.8</v>
      </c>
      <c r="AB385" s="472" t="str">
        <f t="shared" si="198"/>
        <v>0</v>
      </c>
      <c r="AC385" s="472" t="str">
        <f t="shared" si="199"/>
        <v>0</v>
      </c>
      <c r="AD385" s="472" t="str">
        <f t="shared" si="200"/>
        <v>0</v>
      </c>
      <c r="AE385" s="472" t="str">
        <f t="shared" si="201"/>
        <v>0</v>
      </c>
      <c r="AF385" s="472" t="str">
        <f t="shared" si="202"/>
        <v>0</v>
      </c>
      <c r="AG385" s="472" t="str">
        <f t="shared" si="203"/>
        <v>0</v>
      </c>
      <c r="AH385" s="472" t="str">
        <f t="shared" si="204"/>
        <v>0</v>
      </c>
      <c r="AI385" s="472" t="str">
        <f t="shared" si="205"/>
        <v>0</v>
      </c>
      <c r="AJ385" s="472" t="str">
        <f t="shared" si="206"/>
        <v>-</v>
      </c>
      <c r="AK385" s="472" t="str">
        <f t="shared" si="207"/>
        <v>-</v>
      </c>
      <c r="AL385" s="472">
        <f>'приложение 1.1 '!X387</f>
        <v>0</v>
      </c>
      <c r="AM385" s="472">
        <f>'приложение 1.1 '!Y387</f>
        <v>0</v>
      </c>
      <c r="AN385" s="472">
        <f>'приложение 1.1 '!Z387</f>
        <v>0</v>
      </c>
      <c r="AO385" s="472">
        <f>'приложение 1.1 '!AA387</f>
        <v>3.8</v>
      </c>
      <c r="AP385" s="472"/>
      <c r="AQ385" s="472"/>
      <c r="AR385" s="472"/>
      <c r="AS385" s="472"/>
      <c r="AT385" s="472">
        <f>'приложение 1.1 '!W387</f>
        <v>0</v>
      </c>
      <c r="AU385" s="472">
        <f t="shared" si="208"/>
        <v>3.8</v>
      </c>
      <c r="AX385" s="456"/>
    </row>
    <row r="386" spans="1:50" s="53" customFormat="1">
      <c r="A386" s="125" t="s">
        <v>517</v>
      </c>
      <c r="B386" s="431" t="str">
        <f>'приложение 1.1 '!B388</f>
        <v>Строительство КТПН-400кВА СТ  № 13 "МАЙ"</v>
      </c>
      <c r="C386" s="447" t="str">
        <f>IF('приложение 1.1 '!G388=2018,'приложение 1.1 '!E388,"-")</f>
        <v>-</v>
      </c>
      <c r="D386" s="447" t="str">
        <f>IF('приложение 1.1 '!G388=2018,'приложение 1.1 '!D388,"-")</f>
        <v>-</v>
      </c>
      <c r="E386" s="447" t="str">
        <f>IF('приложение 1.1 '!G388=2019,'приложение 1.1 '!E388,"-")</f>
        <v>-</v>
      </c>
      <c r="F386" s="447" t="str">
        <f>IF('приложение 1.1 '!G388=2019,'приложение 1.1 '!D388,"-")</f>
        <v>-</v>
      </c>
      <c r="G386" s="447" t="str">
        <f>IF('приложение 1.1 '!G388=2020,'приложение 1.1 '!E388,"-")</f>
        <v>-</v>
      </c>
      <c r="H386" s="447" t="str">
        <f>IF('приложение 1.1 '!G388=2020,'приложение 1.1 '!D388,"-")</f>
        <v>-</v>
      </c>
      <c r="I386" s="447" t="str">
        <f>IF('приложение 1.1 '!G388=2021,'приложение 1.1 '!E388,"-")</f>
        <v>-</v>
      </c>
      <c r="J386" s="447" t="str">
        <f>IF('приложение 1.1 '!G388=2021,'приложение 1.1 '!D388,"-")</f>
        <v>-</v>
      </c>
      <c r="K386" s="447">
        <f>IF('приложение 1.1 '!G388=2022,'приложение 1.1 '!E388,"-")</f>
        <v>0.4</v>
      </c>
      <c r="L386" s="447">
        <f>IF('приложение 1.1 '!G388=2022,'приложение 1.1 '!D388,"-")</f>
        <v>0</v>
      </c>
      <c r="M386" s="447">
        <f t="shared" si="194"/>
        <v>0.4</v>
      </c>
      <c r="N386" s="447">
        <f t="shared" si="195"/>
        <v>0</v>
      </c>
      <c r="O386" s="447">
        <v>0</v>
      </c>
      <c r="P386" s="447">
        <v>0</v>
      </c>
      <c r="Q386" s="447">
        <v>0</v>
      </c>
      <c r="R386" s="447">
        <v>0</v>
      </c>
      <c r="S386" s="447">
        <v>0</v>
      </c>
      <c r="T386" s="447">
        <v>0</v>
      </c>
      <c r="U386" s="447">
        <v>0</v>
      </c>
      <c r="V386" s="447">
        <v>0</v>
      </c>
      <c r="W386" s="447">
        <v>0</v>
      </c>
      <c r="X386" s="447">
        <v>0</v>
      </c>
      <c r="Y386" s="447">
        <f t="shared" si="196"/>
        <v>0</v>
      </c>
      <c r="Z386" s="464">
        <f t="shared" si="197"/>
        <v>0</v>
      </c>
      <c r="AA386" s="472">
        <f>'приложение 1.1 '!H388</f>
        <v>3.8</v>
      </c>
      <c r="AB386" s="472" t="str">
        <f t="shared" si="198"/>
        <v>0</v>
      </c>
      <c r="AC386" s="472" t="str">
        <f t="shared" si="199"/>
        <v>0</v>
      </c>
      <c r="AD386" s="472" t="str">
        <f t="shared" si="200"/>
        <v>0</v>
      </c>
      <c r="AE386" s="472" t="str">
        <f t="shared" si="201"/>
        <v>0</v>
      </c>
      <c r="AF386" s="472" t="str">
        <f t="shared" si="202"/>
        <v>0</v>
      </c>
      <c r="AG386" s="472" t="str">
        <f t="shared" si="203"/>
        <v>0</v>
      </c>
      <c r="AH386" s="472" t="str">
        <f t="shared" si="204"/>
        <v>0</v>
      </c>
      <c r="AI386" s="472" t="str">
        <f t="shared" si="205"/>
        <v>0</v>
      </c>
      <c r="AJ386" s="472" t="str">
        <f t="shared" si="206"/>
        <v>-</v>
      </c>
      <c r="AK386" s="472" t="str">
        <f t="shared" si="207"/>
        <v>-</v>
      </c>
      <c r="AL386" s="472">
        <f>'приложение 1.1 '!X388</f>
        <v>0</v>
      </c>
      <c r="AM386" s="472">
        <f>'приложение 1.1 '!Y388</f>
        <v>0</v>
      </c>
      <c r="AN386" s="472">
        <f>'приложение 1.1 '!Z388</f>
        <v>0</v>
      </c>
      <c r="AO386" s="472">
        <f>'приложение 1.1 '!AA388</f>
        <v>3.8</v>
      </c>
      <c r="AP386" s="472"/>
      <c r="AQ386" s="472"/>
      <c r="AR386" s="472"/>
      <c r="AS386" s="472"/>
      <c r="AT386" s="472">
        <f>'приложение 1.1 '!W388</f>
        <v>0</v>
      </c>
      <c r="AU386" s="472">
        <f t="shared" si="208"/>
        <v>3.8</v>
      </c>
      <c r="AX386" s="456"/>
    </row>
    <row r="387" spans="1:50" s="53" customFormat="1" ht="31.5">
      <c r="A387" s="125" t="s">
        <v>517</v>
      </c>
      <c r="B387" s="431" t="str">
        <f>'приложение 1.1 '!B389</f>
        <v>Строительство КТПН-400кВА ПДК "Крылья Сургута"-2</v>
      </c>
      <c r="C387" s="447" t="str">
        <f>IF('приложение 1.1 '!G389=2018,'приложение 1.1 '!E389,"-")</f>
        <v>-</v>
      </c>
      <c r="D387" s="447" t="str">
        <f>IF('приложение 1.1 '!G389=2018,'приложение 1.1 '!D389,"-")</f>
        <v>-</v>
      </c>
      <c r="E387" s="447" t="str">
        <f>IF('приложение 1.1 '!G389=2019,'приложение 1.1 '!E389,"-")</f>
        <v>-</v>
      </c>
      <c r="F387" s="447" t="str">
        <f>IF('приложение 1.1 '!G389=2019,'приложение 1.1 '!D389,"-")</f>
        <v>-</v>
      </c>
      <c r="G387" s="447" t="str">
        <f>IF('приложение 1.1 '!G389=2020,'приложение 1.1 '!E389,"-")</f>
        <v>-</v>
      </c>
      <c r="H387" s="447" t="str">
        <f>IF('приложение 1.1 '!G389=2020,'приложение 1.1 '!D389,"-")</f>
        <v>-</v>
      </c>
      <c r="I387" s="447" t="str">
        <f>IF('приложение 1.1 '!G389=2021,'приложение 1.1 '!E389,"-")</f>
        <v>-</v>
      </c>
      <c r="J387" s="447" t="str">
        <f>IF('приложение 1.1 '!G389=2021,'приложение 1.1 '!D389,"-")</f>
        <v>-</v>
      </c>
      <c r="K387" s="447">
        <f>IF('приложение 1.1 '!G389=2022,'приложение 1.1 '!E389,"-")</f>
        <v>0.4</v>
      </c>
      <c r="L387" s="447">
        <f>IF('приложение 1.1 '!G389=2022,'приложение 1.1 '!D389,"-")</f>
        <v>0</v>
      </c>
      <c r="M387" s="447">
        <f t="shared" si="194"/>
        <v>0.4</v>
      </c>
      <c r="N387" s="447">
        <f t="shared" si="195"/>
        <v>0</v>
      </c>
      <c r="O387" s="447">
        <v>0</v>
      </c>
      <c r="P387" s="447">
        <v>0</v>
      </c>
      <c r="Q387" s="447">
        <v>0</v>
      </c>
      <c r="R387" s="447">
        <v>0</v>
      </c>
      <c r="S387" s="447">
        <v>0</v>
      </c>
      <c r="T387" s="447">
        <v>0</v>
      </c>
      <c r="U387" s="447">
        <v>0</v>
      </c>
      <c r="V387" s="447">
        <v>0</v>
      </c>
      <c r="W387" s="447">
        <v>0</v>
      </c>
      <c r="X387" s="447">
        <v>0</v>
      </c>
      <c r="Y387" s="447">
        <f t="shared" si="196"/>
        <v>0</v>
      </c>
      <c r="Z387" s="464">
        <f t="shared" si="197"/>
        <v>0</v>
      </c>
      <c r="AA387" s="472">
        <f>'приложение 1.1 '!H389</f>
        <v>3.8</v>
      </c>
      <c r="AB387" s="472" t="str">
        <f t="shared" si="198"/>
        <v>0</v>
      </c>
      <c r="AC387" s="472" t="str">
        <f t="shared" si="199"/>
        <v>0</v>
      </c>
      <c r="AD387" s="472" t="str">
        <f t="shared" si="200"/>
        <v>0</v>
      </c>
      <c r="AE387" s="472" t="str">
        <f t="shared" si="201"/>
        <v>0</v>
      </c>
      <c r="AF387" s="472" t="str">
        <f t="shared" si="202"/>
        <v>0</v>
      </c>
      <c r="AG387" s="472" t="str">
        <f t="shared" si="203"/>
        <v>0</v>
      </c>
      <c r="AH387" s="472" t="str">
        <f t="shared" si="204"/>
        <v>0</v>
      </c>
      <c r="AI387" s="472" t="str">
        <f t="shared" si="205"/>
        <v>0</v>
      </c>
      <c r="AJ387" s="472" t="str">
        <f t="shared" si="206"/>
        <v>-</v>
      </c>
      <c r="AK387" s="472" t="str">
        <f t="shared" si="207"/>
        <v>-</v>
      </c>
      <c r="AL387" s="472">
        <f>'приложение 1.1 '!X389</f>
        <v>0</v>
      </c>
      <c r="AM387" s="472">
        <f>'приложение 1.1 '!Y389</f>
        <v>0</v>
      </c>
      <c r="AN387" s="472">
        <f>'приложение 1.1 '!Z389</f>
        <v>0</v>
      </c>
      <c r="AO387" s="472">
        <f>'приложение 1.1 '!AA389</f>
        <v>3.8</v>
      </c>
      <c r="AP387" s="472"/>
      <c r="AQ387" s="472"/>
      <c r="AR387" s="472"/>
      <c r="AS387" s="472"/>
      <c r="AT387" s="472">
        <f>'приложение 1.1 '!W389</f>
        <v>0</v>
      </c>
      <c r="AU387" s="472">
        <f t="shared" si="208"/>
        <v>3.8</v>
      </c>
      <c r="AX387" s="456"/>
    </row>
    <row r="388" spans="1:50" s="53" customFormat="1" ht="31.5">
      <c r="A388" s="125" t="s">
        <v>517</v>
      </c>
      <c r="B388" s="431" t="str">
        <f>'приложение 1.1 '!B390</f>
        <v>Строительство КТПН-400кВА ПДК "Крылья Сургута - Кафт"</v>
      </c>
      <c r="C388" s="447" t="str">
        <f>IF('приложение 1.1 '!G390=2018,'приложение 1.1 '!E390,"-")</f>
        <v>-</v>
      </c>
      <c r="D388" s="447" t="str">
        <f>IF('приложение 1.1 '!G390=2018,'приложение 1.1 '!D390,"-")</f>
        <v>-</v>
      </c>
      <c r="E388" s="447">
        <f>IF('приложение 1.1 '!G390=2019,'приложение 1.1 '!E390,"-")</f>
        <v>0.4</v>
      </c>
      <c r="F388" s="447">
        <f>IF('приложение 1.1 '!G390=2019,'приложение 1.1 '!D390,"-")</f>
        <v>0</v>
      </c>
      <c r="G388" s="447" t="str">
        <f>IF('приложение 1.1 '!G390=2020,'приложение 1.1 '!E390,"-")</f>
        <v>-</v>
      </c>
      <c r="H388" s="447" t="str">
        <f>IF('приложение 1.1 '!G390=2020,'приложение 1.1 '!D390,"-")</f>
        <v>-</v>
      </c>
      <c r="I388" s="447" t="str">
        <f>IF('приложение 1.1 '!G390=2021,'приложение 1.1 '!E390,"-")</f>
        <v>-</v>
      </c>
      <c r="J388" s="447" t="str">
        <f>IF('приложение 1.1 '!G390=2021,'приложение 1.1 '!D390,"-")</f>
        <v>-</v>
      </c>
      <c r="K388" s="447" t="str">
        <f>IF('приложение 1.1 '!G390=2022,'приложение 1.1 '!E390,"-")</f>
        <v>-</v>
      </c>
      <c r="L388" s="447" t="str">
        <f>IF('приложение 1.1 '!G390=2022,'приложение 1.1 '!D390,"-")</f>
        <v>-</v>
      </c>
      <c r="M388" s="447">
        <f t="shared" si="194"/>
        <v>0.4</v>
      </c>
      <c r="N388" s="447">
        <f t="shared" si="195"/>
        <v>0</v>
      </c>
      <c r="O388" s="447">
        <v>0</v>
      </c>
      <c r="P388" s="447">
        <v>0</v>
      </c>
      <c r="Q388" s="447">
        <v>0</v>
      </c>
      <c r="R388" s="447">
        <v>0</v>
      </c>
      <c r="S388" s="447">
        <v>0</v>
      </c>
      <c r="T388" s="447">
        <v>0</v>
      </c>
      <c r="U388" s="447">
        <v>0</v>
      </c>
      <c r="V388" s="447">
        <v>0</v>
      </c>
      <c r="W388" s="447">
        <v>0</v>
      </c>
      <c r="X388" s="447">
        <v>0</v>
      </c>
      <c r="Y388" s="447">
        <f t="shared" si="196"/>
        <v>0</v>
      </c>
      <c r="Z388" s="464">
        <f t="shared" si="197"/>
        <v>0</v>
      </c>
      <c r="AA388" s="472">
        <f>'приложение 1.1 '!H390</f>
        <v>3.8</v>
      </c>
      <c r="AB388" s="472" t="str">
        <f t="shared" si="198"/>
        <v>0</v>
      </c>
      <c r="AC388" s="472" t="str">
        <f t="shared" si="199"/>
        <v>0</v>
      </c>
      <c r="AD388" s="472" t="str">
        <f t="shared" si="200"/>
        <v>0</v>
      </c>
      <c r="AE388" s="472" t="str">
        <f t="shared" si="201"/>
        <v>0</v>
      </c>
      <c r="AF388" s="472" t="str">
        <f t="shared" si="202"/>
        <v>0</v>
      </c>
      <c r="AG388" s="472" t="str">
        <f t="shared" si="203"/>
        <v>0</v>
      </c>
      <c r="AH388" s="472" t="str">
        <f t="shared" si="204"/>
        <v>0</v>
      </c>
      <c r="AI388" s="472" t="str">
        <f t="shared" si="205"/>
        <v>0</v>
      </c>
      <c r="AJ388" s="472" t="str">
        <f t="shared" si="206"/>
        <v>-</v>
      </c>
      <c r="AK388" s="472" t="str">
        <f t="shared" si="207"/>
        <v>-</v>
      </c>
      <c r="AL388" s="472">
        <f>'приложение 1.1 '!X390</f>
        <v>3.8</v>
      </c>
      <c r="AM388" s="472">
        <f>'приложение 1.1 '!Y390</f>
        <v>0</v>
      </c>
      <c r="AN388" s="472">
        <f>'приложение 1.1 '!Z390</f>
        <v>0</v>
      </c>
      <c r="AO388" s="472">
        <f>'приложение 1.1 '!AA390</f>
        <v>0</v>
      </c>
      <c r="AP388" s="472"/>
      <c r="AQ388" s="472"/>
      <c r="AR388" s="472"/>
      <c r="AS388" s="472"/>
      <c r="AT388" s="472">
        <f>'приложение 1.1 '!W390</f>
        <v>0</v>
      </c>
      <c r="AU388" s="472">
        <f t="shared" si="208"/>
        <v>3.8</v>
      </c>
      <c r="AX388" s="456"/>
    </row>
    <row r="389" spans="1:50" s="53" customFormat="1">
      <c r="A389" s="125" t="s">
        <v>517</v>
      </c>
      <c r="B389" s="431" t="str">
        <f>'приложение 1.1 '!B391</f>
        <v>Строительство КТПН-400кВА ДНТ "Тихий Бор"</v>
      </c>
      <c r="C389" s="447" t="str">
        <f>IF('приложение 1.1 '!G391=2018,'приложение 1.1 '!E391,"-")</f>
        <v>-</v>
      </c>
      <c r="D389" s="447" t="str">
        <f>IF('приложение 1.1 '!G391=2018,'приложение 1.1 '!D391,"-")</f>
        <v>-</v>
      </c>
      <c r="E389" s="447">
        <f>IF('приложение 1.1 '!G391=2019,'приложение 1.1 '!E391,"-")</f>
        <v>0.4</v>
      </c>
      <c r="F389" s="447">
        <f>IF('приложение 1.1 '!G391=2019,'приложение 1.1 '!D391,"-")</f>
        <v>0</v>
      </c>
      <c r="G389" s="447" t="str">
        <f>IF('приложение 1.1 '!G391=2020,'приложение 1.1 '!E391,"-")</f>
        <v>-</v>
      </c>
      <c r="H389" s="447" t="str">
        <f>IF('приложение 1.1 '!G391=2020,'приложение 1.1 '!D391,"-")</f>
        <v>-</v>
      </c>
      <c r="I389" s="447" t="str">
        <f>IF('приложение 1.1 '!G391=2021,'приложение 1.1 '!E391,"-")</f>
        <v>-</v>
      </c>
      <c r="J389" s="447" t="str">
        <f>IF('приложение 1.1 '!G391=2021,'приложение 1.1 '!D391,"-")</f>
        <v>-</v>
      </c>
      <c r="K389" s="447" t="str">
        <f>IF('приложение 1.1 '!G391=2022,'приложение 1.1 '!E391,"-")</f>
        <v>-</v>
      </c>
      <c r="L389" s="447" t="str">
        <f>IF('приложение 1.1 '!G391=2022,'приложение 1.1 '!D391,"-")</f>
        <v>-</v>
      </c>
      <c r="M389" s="447">
        <f t="shared" si="194"/>
        <v>0.4</v>
      </c>
      <c r="N389" s="447">
        <f t="shared" si="195"/>
        <v>0</v>
      </c>
      <c r="O389" s="447">
        <v>0</v>
      </c>
      <c r="P389" s="447">
        <v>0</v>
      </c>
      <c r="Q389" s="447">
        <v>0</v>
      </c>
      <c r="R389" s="447">
        <v>0</v>
      </c>
      <c r="S389" s="447">
        <v>0</v>
      </c>
      <c r="T389" s="447">
        <v>0</v>
      </c>
      <c r="U389" s="447">
        <v>0</v>
      </c>
      <c r="V389" s="447">
        <v>0</v>
      </c>
      <c r="W389" s="447">
        <v>0</v>
      </c>
      <c r="X389" s="447">
        <v>0</v>
      </c>
      <c r="Y389" s="447">
        <f t="shared" si="196"/>
        <v>0</v>
      </c>
      <c r="Z389" s="464">
        <f t="shared" si="197"/>
        <v>0</v>
      </c>
      <c r="AA389" s="472">
        <f>'приложение 1.1 '!H391</f>
        <v>3.8</v>
      </c>
      <c r="AB389" s="472" t="str">
        <f t="shared" si="198"/>
        <v>0</v>
      </c>
      <c r="AC389" s="472" t="str">
        <f t="shared" si="199"/>
        <v>0</v>
      </c>
      <c r="AD389" s="472" t="str">
        <f t="shared" si="200"/>
        <v>0</v>
      </c>
      <c r="AE389" s="472" t="str">
        <f t="shared" si="201"/>
        <v>0</v>
      </c>
      <c r="AF389" s="472" t="str">
        <f t="shared" si="202"/>
        <v>0</v>
      </c>
      <c r="AG389" s="472" t="str">
        <f t="shared" si="203"/>
        <v>0</v>
      </c>
      <c r="AH389" s="472" t="str">
        <f t="shared" si="204"/>
        <v>0</v>
      </c>
      <c r="AI389" s="472" t="str">
        <f t="shared" si="205"/>
        <v>0</v>
      </c>
      <c r="AJ389" s="472" t="str">
        <f t="shared" si="206"/>
        <v>-</v>
      </c>
      <c r="AK389" s="472" t="str">
        <f t="shared" si="207"/>
        <v>-</v>
      </c>
      <c r="AL389" s="472">
        <f>'приложение 1.1 '!X391</f>
        <v>3.8</v>
      </c>
      <c r="AM389" s="472">
        <f>'приложение 1.1 '!Y391</f>
        <v>0</v>
      </c>
      <c r="AN389" s="472">
        <f>'приложение 1.1 '!Z391</f>
        <v>0</v>
      </c>
      <c r="AO389" s="472">
        <f>'приложение 1.1 '!AA391</f>
        <v>0</v>
      </c>
      <c r="AP389" s="472"/>
      <c r="AQ389" s="472"/>
      <c r="AR389" s="472"/>
      <c r="AS389" s="472"/>
      <c r="AT389" s="472">
        <f>'приложение 1.1 '!W391</f>
        <v>0</v>
      </c>
      <c r="AU389" s="472">
        <f t="shared" si="208"/>
        <v>3.8</v>
      </c>
      <c r="AX389" s="456"/>
    </row>
    <row r="390" spans="1:50" s="53" customFormat="1" ht="31.5">
      <c r="A390" s="125" t="s">
        <v>517</v>
      </c>
      <c r="B390" s="431" t="str">
        <f>'приложение 1.1 '!B392</f>
        <v>Строительство КТПН-400кВА ДПК "Жемчужина"</v>
      </c>
      <c r="C390" s="447" t="str">
        <f>IF('приложение 1.1 '!G392=2018,'приложение 1.1 '!E392,"-")</f>
        <v>-</v>
      </c>
      <c r="D390" s="447" t="str">
        <f>IF('приложение 1.1 '!G392=2018,'приложение 1.1 '!D392,"-")</f>
        <v>-</v>
      </c>
      <c r="E390" s="447">
        <f>IF('приложение 1.1 '!G392=2019,'приложение 1.1 '!E392,"-")</f>
        <v>0.4</v>
      </c>
      <c r="F390" s="447">
        <f>IF('приложение 1.1 '!G392=2019,'приложение 1.1 '!D392,"-")</f>
        <v>0</v>
      </c>
      <c r="G390" s="447" t="str">
        <f>IF('приложение 1.1 '!G392=2020,'приложение 1.1 '!E392,"-")</f>
        <v>-</v>
      </c>
      <c r="H390" s="447" t="str">
        <f>IF('приложение 1.1 '!G392=2020,'приложение 1.1 '!D392,"-")</f>
        <v>-</v>
      </c>
      <c r="I390" s="447" t="str">
        <f>IF('приложение 1.1 '!G392=2021,'приложение 1.1 '!E392,"-")</f>
        <v>-</v>
      </c>
      <c r="J390" s="447" t="str">
        <f>IF('приложение 1.1 '!G392=2021,'приложение 1.1 '!D392,"-")</f>
        <v>-</v>
      </c>
      <c r="K390" s="447" t="str">
        <f>IF('приложение 1.1 '!G392=2022,'приложение 1.1 '!E392,"-")</f>
        <v>-</v>
      </c>
      <c r="L390" s="447" t="str">
        <f>IF('приложение 1.1 '!G392=2022,'приложение 1.1 '!D392,"-")</f>
        <v>-</v>
      </c>
      <c r="M390" s="447">
        <f t="shared" si="194"/>
        <v>0.4</v>
      </c>
      <c r="N390" s="447">
        <f t="shared" si="195"/>
        <v>0</v>
      </c>
      <c r="O390" s="447">
        <v>0</v>
      </c>
      <c r="P390" s="447">
        <v>0</v>
      </c>
      <c r="Q390" s="447">
        <v>0</v>
      </c>
      <c r="R390" s="447">
        <v>0</v>
      </c>
      <c r="S390" s="447">
        <v>0</v>
      </c>
      <c r="T390" s="447">
        <v>0</v>
      </c>
      <c r="U390" s="447">
        <v>0</v>
      </c>
      <c r="V390" s="447">
        <v>0</v>
      </c>
      <c r="W390" s="447">
        <v>0</v>
      </c>
      <c r="X390" s="447">
        <v>0</v>
      </c>
      <c r="Y390" s="447">
        <f t="shared" si="196"/>
        <v>0</v>
      </c>
      <c r="Z390" s="464">
        <f t="shared" si="197"/>
        <v>0</v>
      </c>
      <c r="AA390" s="472">
        <f>'приложение 1.1 '!H392</f>
        <v>3.8</v>
      </c>
      <c r="AB390" s="472" t="str">
        <f t="shared" si="198"/>
        <v>0</v>
      </c>
      <c r="AC390" s="472" t="str">
        <f t="shared" si="199"/>
        <v>0</v>
      </c>
      <c r="AD390" s="472" t="str">
        <f t="shared" si="200"/>
        <v>0</v>
      </c>
      <c r="AE390" s="472" t="str">
        <f t="shared" si="201"/>
        <v>0</v>
      </c>
      <c r="AF390" s="472" t="str">
        <f t="shared" si="202"/>
        <v>0</v>
      </c>
      <c r="AG390" s="472" t="str">
        <f t="shared" si="203"/>
        <v>0</v>
      </c>
      <c r="AH390" s="472" t="str">
        <f t="shared" si="204"/>
        <v>0</v>
      </c>
      <c r="AI390" s="472" t="str">
        <f t="shared" si="205"/>
        <v>0</v>
      </c>
      <c r="AJ390" s="472" t="str">
        <f t="shared" si="206"/>
        <v>-</v>
      </c>
      <c r="AK390" s="472" t="str">
        <f t="shared" si="207"/>
        <v>-</v>
      </c>
      <c r="AL390" s="472">
        <f>'приложение 1.1 '!X392</f>
        <v>3.8</v>
      </c>
      <c r="AM390" s="472">
        <f>'приложение 1.1 '!Y392</f>
        <v>0</v>
      </c>
      <c r="AN390" s="472">
        <f>'приложение 1.1 '!Z392</f>
        <v>0</v>
      </c>
      <c r="AO390" s="472">
        <f>'приложение 1.1 '!AA392</f>
        <v>0</v>
      </c>
      <c r="AP390" s="472"/>
      <c r="AQ390" s="472"/>
      <c r="AR390" s="472"/>
      <c r="AS390" s="472"/>
      <c r="AT390" s="472">
        <f>'приложение 1.1 '!W392</f>
        <v>0</v>
      </c>
      <c r="AU390" s="472">
        <f t="shared" si="208"/>
        <v>3.8</v>
      </c>
      <c r="AX390" s="456"/>
    </row>
    <row r="391" spans="1:50" s="53" customFormat="1">
      <c r="A391" s="125" t="s">
        <v>517</v>
      </c>
      <c r="B391" s="431" t="str">
        <f>'приложение 1.1 '!B393</f>
        <v>Строительство КТПН-400кВА ПСК Искра</v>
      </c>
      <c r="C391" s="447" t="str">
        <f>IF('приложение 1.1 '!G393=2018,'приложение 1.1 '!E393,"-")</f>
        <v>-</v>
      </c>
      <c r="D391" s="447" t="str">
        <f>IF('приложение 1.1 '!G393=2018,'приложение 1.1 '!D393,"-")</f>
        <v>-</v>
      </c>
      <c r="E391" s="447">
        <f>IF('приложение 1.1 '!G393=2019,'приложение 1.1 '!E393,"-")</f>
        <v>0.4</v>
      </c>
      <c r="F391" s="447">
        <f>IF('приложение 1.1 '!G393=2019,'приложение 1.1 '!D393,"-")</f>
        <v>0</v>
      </c>
      <c r="G391" s="447" t="str">
        <f>IF('приложение 1.1 '!G393=2020,'приложение 1.1 '!E393,"-")</f>
        <v>-</v>
      </c>
      <c r="H391" s="447" t="str">
        <f>IF('приложение 1.1 '!G393=2020,'приложение 1.1 '!D393,"-")</f>
        <v>-</v>
      </c>
      <c r="I391" s="447" t="str">
        <f>IF('приложение 1.1 '!G393=2021,'приложение 1.1 '!E393,"-")</f>
        <v>-</v>
      </c>
      <c r="J391" s="447" t="str">
        <f>IF('приложение 1.1 '!G393=2021,'приложение 1.1 '!D393,"-")</f>
        <v>-</v>
      </c>
      <c r="K391" s="447" t="str">
        <f>IF('приложение 1.1 '!G393=2022,'приложение 1.1 '!E393,"-")</f>
        <v>-</v>
      </c>
      <c r="L391" s="447" t="str">
        <f>IF('приложение 1.1 '!G393=2022,'приложение 1.1 '!D393,"-")</f>
        <v>-</v>
      </c>
      <c r="M391" s="447">
        <f t="shared" si="194"/>
        <v>0.4</v>
      </c>
      <c r="N391" s="447">
        <f t="shared" si="195"/>
        <v>0</v>
      </c>
      <c r="O391" s="447">
        <v>0</v>
      </c>
      <c r="P391" s="447">
        <v>0</v>
      </c>
      <c r="Q391" s="447">
        <v>0</v>
      </c>
      <c r="R391" s="447">
        <v>0</v>
      </c>
      <c r="S391" s="447">
        <v>0</v>
      </c>
      <c r="T391" s="447">
        <v>0</v>
      </c>
      <c r="U391" s="447">
        <v>0</v>
      </c>
      <c r="V391" s="447">
        <v>0</v>
      </c>
      <c r="W391" s="447">
        <v>0</v>
      </c>
      <c r="X391" s="447">
        <v>0</v>
      </c>
      <c r="Y391" s="447">
        <f t="shared" si="196"/>
        <v>0</v>
      </c>
      <c r="Z391" s="464">
        <f t="shared" si="197"/>
        <v>0</v>
      </c>
      <c r="AA391" s="472">
        <f>'приложение 1.1 '!H393</f>
        <v>3.8</v>
      </c>
      <c r="AB391" s="472" t="str">
        <f t="shared" si="198"/>
        <v>0</v>
      </c>
      <c r="AC391" s="472" t="str">
        <f t="shared" si="199"/>
        <v>0</v>
      </c>
      <c r="AD391" s="472" t="str">
        <f t="shared" si="200"/>
        <v>0</v>
      </c>
      <c r="AE391" s="472" t="str">
        <f t="shared" si="201"/>
        <v>0</v>
      </c>
      <c r="AF391" s="472" t="str">
        <f t="shared" si="202"/>
        <v>0</v>
      </c>
      <c r="AG391" s="472" t="str">
        <f t="shared" si="203"/>
        <v>0</v>
      </c>
      <c r="AH391" s="472" t="str">
        <f t="shared" si="204"/>
        <v>0</v>
      </c>
      <c r="AI391" s="472" t="str">
        <f t="shared" si="205"/>
        <v>0</v>
      </c>
      <c r="AJ391" s="472" t="str">
        <f t="shared" si="206"/>
        <v>-</v>
      </c>
      <c r="AK391" s="472" t="str">
        <f t="shared" si="207"/>
        <v>-</v>
      </c>
      <c r="AL391" s="472">
        <f>'приложение 1.1 '!X393</f>
        <v>3.8</v>
      </c>
      <c r="AM391" s="472">
        <f>'приложение 1.1 '!Y393</f>
        <v>0</v>
      </c>
      <c r="AN391" s="472">
        <f>'приложение 1.1 '!Z393</f>
        <v>0</v>
      </c>
      <c r="AO391" s="472">
        <f>'приложение 1.1 '!AA393</f>
        <v>0</v>
      </c>
      <c r="AP391" s="472"/>
      <c r="AQ391" s="472"/>
      <c r="AR391" s="472"/>
      <c r="AS391" s="472"/>
      <c r="AT391" s="472">
        <f>'приложение 1.1 '!W393</f>
        <v>0</v>
      </c>
      <c r="AU391" s="472">
        <f t="shared" si="208"/>
        <v>3.8</v>
      </c>
      <c r="AX391" s="456"/>
    </row>
    <row r="392" spans="1:50" s="53" customFormat="1" ht="31.5">
      <c r="A392" s="125" t="s">
        <v>517</v>
      </c>
      <c r="B392" s="431" t="str">
        <f>'приложение 1.1 '!B394</f>
        <v>Строительство КТПН-400кВА ПК Садовое товарищество № 7</v>
      </c>
      <c r="C392" s="447" t="str">
        <f>IF('приложение 1.1 '!G394=2018,'приложение 1.1 '!E394,"-")</f>
        <v>-</v>
      </c>
      <c r="D392" s="447" t="str">
        <f>IF('приложение 1.1 '!G394=2018,'приложение 1.1 '!D394,"-")</f>
        <v>-</v>
      </c>
      <c r="E392" s="447">
        <f>IF('приложение 1.1 '!G394=2019,'приложение 1.1 '!E394,"-")</f>
        <v>0.4</v>
      </c>
      <c r="F392" s="447">
        <f>IF('приложение 1.1 '!G394=2019,'приложение 1.1 '!D394,"-")</f>
        <v>0</v>
      </c>
      <c r="G392" s="447" t="str">
        <f>IF('приложение 1.1 '!G394=2020,'приложение 1.1 '!E394,"-")</f>
        <v>-</v>
      </c>
      <c r="H392" s="447" t="str">
        <f>IF('приложение 1.1 '!G394=2020,'приложение 1.1 '!D394,"-")</f>
        <v>-</v>
      </c>
      <c r="I392" s="447" t="str">
        <f>IF('приложение 1.1 '!G394=2021,'приложение 1.1 '!E394,"-")</f>
        <v>-</v>
      </c>
      <c r="J392" s="447" t="str">
        <f>IF('приложение 1.1 '!G394=2021,'приложение 1.1 '!D394,"-")</f>
        <v>-</v>
      </c>
      <c r="K392" s="447" t="str">
        <f>IF('приложение 1.1 '!G394=2022,'приложение 1.1 '!E394,"-")</f>
        <v>-</v>
      </c>
      <c r="L392" s="447" t="str">
        <f>IF('приложение 1.1 '!G394=2022,'приложение 1.1 '!D394,"-")</f>
        <v>-</v>
      </c>
      <c r="M392" s="447">
        <f t="shared" si="194"/>
        <v>0.4</v>
      </c>
      <c r="N392" s="447">
        <f t="shared" si="195"/>
        <v>0</v>
      </c>
      <c r="O392" s="447">
        <v>0</v>
      </c>
      <c r="P392" s="447">
        <v>0</v>
      </c>
      <c r="Q392" s="447">
        <v>0</v>
      </c>
      <c r="R392" s="447">
        <v>0</v>
      </c>
      <c r="S392" s="447">
        <v>0</v>
      </c>
      <c r="T392" s="447">
        <v>0</v>
      </c>
      <c r="U392" s="447">
        <v>0</v>
      </c>
      <c r="V392" s="447">
        <v>0</v>
      </c>
      <c r="W392" s="447">
        <v>0</v>
      </c>
      <c r="X392" s="447">
        <v>0</v>
      </c>
      <c r="Y392" s="447">
        <f t="shared" si="196"/>
        <v>0</v>
      </c>
      <c r="Z392" s="464">
        <f t="shared" si="197"/>
        <v>0</v>
      </c>
      <c r="AA392" s="472">
        <f>'приложение 1.1 '!H394</f>
        <v>3.8</v>
      </c>
      <c r="AB392" s="472" t="str">
        <f t="shared" si="198"/>
        <v>0</v>
      </c>
      <c r="AC392" s="472" t="str">
        <f t="shared" si="199"/>
        <v>0</v>
      </c>
      <c r="AD392" s="472" t="str">
        <f t="shared" si="200"/>
        <v>0</v>
      </c>
      <c r="AE392" s="472" t="str">
        <f t="shared" si="201"/>
        <v>0</v>
      </c>
      <c r="AF392" s="472" t="str">
        <f t="shared" si="202"/>
        <v>0</v>
      </c>
      <c r="AG392" s="472" t="str">
        <f t="shared" si="203"/>
        <v>0</v>
      </c>
      <c r="AH392" s="472" t="str">
        <f t="shared" si="204"/>
        <v>0</v>
      </c>
      <c r="AI392" s="472" t="str">
        <f t="shared" si="205"/>
        <v>0</v>
      </c>
      <c r="AJ392" s="472" t="str">
        <f t="shared" si="206"/>
        <v>-</v>
      </c>
      <c r="AK392" s="472" t="str">
        <f t="shared" si="207"/>
        <v>-</v>
      </c>
      <c r="AL392" s="472">
        <f>'приложение 1.1 '!X394</f>
        <v>3.8</v>
      </c>
      <c r="AM392" s="472">
        <f>'приложение 1.1 '!Y394</f>
        <v>0</v>
      </c>
      <c r="AN392" s="472">
        <f>'приложение 1.1 '!Z394</f>
        <v>0</v>
      </c>
      <c r="AO392" s="472">
        <f>'приложение 1.1 '!AA394</f>
        <v>0</v>
      </c>
      <c r="AP392" s="472"/>
      <c r="AQ392" s="472"/>
      <c r="AR392" s="472"/>
      <c r="AS392" s="472"/>
      <c r="AT392" s="472">
        <f>'приложение 1.1 '!W394</f>
        <v>0</v>
      </c>
      <c r="AU392" s="472">
        <f t="shared" si="208"/>
        <v>3.8</v>
      </c>
      <c r="AX392" s="456"/>
    </row>
    <row r="393" spans="1:50" s="53" customFormat="1" ht="31.5">
      <c r="A393" s="125" t="s">
        <v>517</v>
      </c>
      <c r="B393" s="431" t="str">
        <f>'приложение 1.1 '!B395</f>
        <v>Строительство КТПН-400кВА ПСК № 71 Зеленое</v>
      </c>
      <c r="C393" s="447" t="str">
        <f>IF('приложение 1.1 '!G395=2018,'приложение 1.1 '!E395,"-")</f>
        <v>-</v>
      </c>
      <c r="D393" s="447" t="str">
        <f>IF('приложение 1.1 '!G395=2018,'приложение 1.1 '!D395,"-")</f>
        <v>-</v>
      </c>
      <c r="E393" s="447">
        <f>IF('приложение 1.1 '!G395=2019,'приложение 1.1 '!E395,"-")</f>
        <v>0.4</v>
      </c>
      <c r="F393" s="447">
        <f>IF('приложение 1.1 '!G395=2019,'приложение 1.1 '!D395,"-")</f>
        <v>0</v>
      </c>
      <c r="G393" s="447" t="str">
        <f>IF('приложение 1.1 '!G395=2020,'приложение 1.1 '!E395,"-")</f>
        <v>-</v>
      </c>
      <c r="H393" s="447" t="str">
        <f>IF('приложение 1.1 '!G395=2020,'приложение 1.1 '!D395,"-")</f>
        <v>-</v>
      </c>
      <c r="I393" s="447" t="str">
        <f>IF('приложение 1.1 '!G395=2021,'приложение 1.1 '!E395,"-")</f>
        <v>-</v>
      </c>
      <c r="J393" s="447" t="str">
        <f>IF('приложение 1.1 '!G395=2021,'приложение 1.1 '!D395,"-")</f>
        <v>-</v>
      </c>
      <c r="K393" s="447" t="str">
        <f>IF('приложение 1.1 '!G395=2022,'приложение 1.1 '!E395,"-")</f>
        <v>-</v>
      </c>
      <c r="L393" s="447" t="str">
        <f>IF('приложение 1.1 '!G395=2022,'приложение 1.1 '!D395,"-")</f>
        <v>-</v>
      </c>
      <c r="M393" s="447">
        <f t="shared" si="194"/>
        <v>0.4</v>
      </c>
      <c r="N393" s="447">
        <f t="shared" si="195"/>
        <v>0</v>
      </c>
      <c r="O393" s="447">
        <v>0</v>
      </c>
      <c r="P393" s="447">
        <v>0</v>
      </c>
      <c r="Q393" s="447">
        <v>0</v>
      </c>
      <c r="R393" s="447">
        <v>0</v>
      </c>
      <c r="S393" s="447">
        <v>0</v>
      </c>
      <c r="T393" s="447">
        <v>0</v>
      </c>
      <c r="U393" s="447">
        <v>0</v>
      </c>
      <c r="V393" s="447">
        <v>0</v>
      </c>
      <c r="W393" s="447">
        <v>0</v>
      </c>
      <c r="X393" s="447">
        <v>0</v>
      </c>
      <c r="Y393" s="447">
        <f t="shared" si="196"/>
        <v>0</v>
      </c>
      <c r="Z393" s="464">
        <f t="shared" si="197"/>
        <v>0</v>
      </c>
      <c r="AA393" s="472">
        <f>'приложение 1.1 '!H395</f>
        <v>3.8</v>
      </c>
      <c r="AB393" s="472" t="str">
        <f t="shared" si="198"/>
        <v>0</v>
      </c>
      <c r="AC393" s="472" t="str">
        <f t="shared" si="199"/>
        <v>0</v>
      </c>
      <c r="AD393" s="472" t="str">
        <f t="shared" si="200"/>
        <v>0</v>
      </c>
      <c r="AE393" s="472" t="str">
        <f t="shared" si="201"/>
        <v>0</v>
      </c>
      <c r="AF393" s="472" t="str">
        <f t="shared" si="202"/>
        <v>0</v>
      </c>
      <c r="AG393" s="472" t="str">
        <f t="shared" si="203"/>
        <v>0</v>
      </c>
      <c r="AH393" s="472" t="str">
        <f t="shared" si="204"/>
        <v>0</v>
      </c>
      <c r="AI393" s="472" t="str">
        <f t="shared" si="205"/>
        <v>0</v>
      </c>
      <c r="AJ393" s="472" t="str">
        <f t="shared" si="206"/>
        <v>-</v>
      </c>
      <c r="AK393" s="472" t="str">
        <f t="shared" si="207"/>
        <v>-</v>
      </c>
      <c r="AL393" s="472">
        <f>'приложение 1.1 '!X395</f>
        <v>3.8</v>
      </c>
      <c r="AM393" s="472">
        <f>'приложение 1.1 '!Y395</f>
        <v>0</v>
      </c>
      <c r="AN393" s="472">
        <f>'приложение 1.1 '!Z395</f>
        <v>0</v>
      </c>
      <c r="AO393" s="472">
        <f>'приложение 1.1 '!AA395</f>
        <v>0</v>
      </c>
      <c r="AP393" s="472"/>
      <c r="AQ393" s="472"/>
      <c r="AR393" s="472"/>
      <c r="AS393" s="472"/>
      <c r="AT393" s="472">
        <f>'приложение 1.1 '!W395</f>
        <v>0</v>
      </c>
      <c r="AU393" s="472">
        <f t="shared" si="208"/>
        <v>3.8</v>
      </c>
      <c r="AX393" s="456"/>
    </row>
    <row r="394" spans="1:50" s="53" customFormat="1" ht="31.5">
      <c r="A394" s="125" t="s">
        <v>517</v>
      </c>
      <c r="B394" s="431" t="str">
        <f>'приложение 1.1 '!B396</f>
        <v>Строительство КТПН-400кВА ПДК Сосновый бор</v>
      </c>
      <c r="C394" s="447" t="str">
        <f>IF('приложение 1.1 '!G396=2018,'приложение 1.1 '!E396,"-")</f>
        <v>-</v>
      </c>
      <c r="D394" s="447" t="str">
        <f>IF('приложение 1.1 '!G396=2018,'приложение 1.1 '!D396,"-")</f>
        <v>-</v>
      </c>
      <c r="E394" s="447">
        <f>IF('приложение 1.1 '!G396=2019,'приложение 1.1 '!E396,"-")</f>
        <v>0.4</v>
      </c>
      <c r="F394" s="447">
        <f>IF('приложение 1.1 '!G396=2019,'приложение 1.1 '!D396,"-")</f>
        <v>0</v>
      </c>
      <c r="G394" s="447" t="str">
        <f>IF('приложение 1.1 '!G396=2020,'приложение 1.1 '!E396,"-")</f>
        <v>-</v>
      </c>
      <c r="H394" s="447" t="str">
        <f>IF('приложение 1.1 '!G396=2020,'приложение 1.1 '!D396,"-")</f>
        <v>-</v>
      </c>
      <c r="I394" s="447" t="str">
        <f>IF('приложение 1.1 '!G396=2021,'приложение 1.1 '!E396,"-")</f>
        <v>-</v>
      </c>
      <c r="J394" s="447" t="str">
        <f>IF('приложение 1.1 '!G396=2021,'приложение 1.1 '!D396,"-")</f>
        <v>-</v>
      </c>
      <c r="K394" s="447" t="str">
        <f>IF('приложение 1.1 '!G396=2022,'приложение 1.1 '!E396,"-")</f>
        <v>-</v>
      </c>
      <c r="L394" s="447" t="str">
        <f>IF('приложение 1.1 '!G396=2022,'приложение 1.1 '!D396,"-")</f>
        <v>-</v>
      </c>
      <c r="M394" s="447">
        <f t="shared" si="194"/>
        <v>0.4</v>
      </c>
      <c r="N394" s="447">
        <f t="shared" si="195"/>
        <v>0</v>
      </c>
      <c r="O394" s="447">
        <v>0</v>
      </c>
      <c r="P394" s="447">
        <v>0</v>
      </c>
      <c r="Q394" s="447">
        <v>0</v>
      </c>
      <c r="R394" s="447">
        <v>0</v>
      </c>
      <c r="S394" s="447">
        <v>0</v>
      </c>
      <c r="T394" s="447">
        <v>0</v>
      </c>
      <c r="U394" s="447">
        <v>0</v>
      </c>
      <c r="V394" s="447">
        <v>0</v>
      </c>
      <c r="W394" s="447">
        <v>0</v>
      </c>
      <c r="X394" s="447">
        <v>0</v>
      </c>
      <c r="Y394" s="447">
        <f t="shared" si="196"/>
        <v>0</v>
      </c>
      <c r="Z394" s="464">
        <f t="shared" si="197"/>
        <v>0</v>
      </c>
      <c r="AA394" s="472">
        <f>'приложение 1.1 '!H396</f>
        <v>3.8</v>
      </c>
      <c r="AB394" s="472" t="str">
        <f t="shared" si="198"/>
        <v>0</v>
      </c>
      <c r="AC394" s="472" t="str">
        <f t="shared" si="199"/>
        <v>0</v>
      </c>
      <c r="AD394" s="472" t="str">
        <f t="shared" si="200"/>
        <v>0</v>
      </c>
      <c r="AE394" s="472" t="str">
        <f t="shared" si="201"/>
        <v>0</v>
      </c>
      <c r="AF394" s="472" t="str">
        <f t="shared" si="202"/>
        <v>0</v>
      </c>
      <c r="AG394" s="472" t="str">
        <f t="shared" si="203"/>
        <v>0</v>
      </c>
      <c r="AH394" s="472" t="str">
        <f t="shared" si="204"/>
        <v>0</v>
      </c>
      <c r="AI394" s="472" t="str">
        <f t="shared" si="205"/>
        <v>0</v>
      </c>
      <c r="AJ394" s="472" t="str">
        <f t="shared" si="206"/>
        <v>-</v>
      </c>
      <c r="AK394" s="472" t="str">
        <f t="shared" si="207"/>
        <v>-</v>
      </c>
      <c r="AL394" s="472">
        <f>'приложение 1.1 '!X396</f>
        <v>3.8</v>
      </c>
      <c r="AM394" s="472">
        <f>'приложение 1.1 '!Y396</f>
        <v>0</v>
      </c>
      <c r="AN394" s="472">
        <f>'приложение 1.1 '!Z396</f>
        <v>0</v>
      </c>
      <c r="AO394" s="472">
        <f>'приложение 1.1 '!AA396</f>
        <v>0</v>
      </c>
      <c r="AP394" s="472"/>
      <c r="AQ394" s="472"/>
      <c r="AR394" s="472"/>
      <c r="AS394" s="472"/>
      <c r="AT394" s="472">
        <f>'приложение 1.1 '!W396</f>
        <v>0</v>
      </c>
      <c r="AU394" s="472">
        <f t="shared" si="208"/>
        <v>3.8</v>
      </c>
      <c r="AX394" s="456"/>
    </row>
    <row r="395" spans="1:50" s="53" customFormat="1">
      <c r="A395" s="125" t="s">
        <v>517</v>
      </c>
      <c r="B395" s="431" t="str">
        <f>'приложение 1.1 '!B397</f>
        <v>Строительство КТПН-400кВА ПСК Березовый</v>
      </c>
      <c r="C395" s="447" t="str">
        <f>IF('приложение 1.1 '!G397=2018,'приложение 1.1 '!E397,"-")</f>
        <v>-</v>
      </c>
      <c r="D395" s="447" t="str">
        <f>IF('приложение 1.1 '!G397=2018,'приложение 1.1 '!D397,"-")</f>
        <v>-</v>
      </c>
      <c r="E395" s="447">
        <f>IF('приложение 1.1 '!G397=2019,'приложение 1.1 '!E397,"-")</f>
        <v>0.4</v>
      </c>
      <c r="F395" s="447">
        <f>IF('приложение 1.1 '!G397=2019,'приложение 1.1 '!D397,"-")</f>
        <v>0</v>
      </c>
      <c r="G395" s="447" t="str">
        <f>IF('приложение 1.1 '!G397=2020,'приложение 1.1 '!E397,"-")</f>
        <v>-</v>
      </c>
      <c r="H395" s="447" t="str">
        <f>IF('приложение 1.1 '!G397=2020,'приложение 1.1 '!D397,"-")</f>
        <v>-</v>
      </c>
      <c r="I395" s="447" t="str">
        <f>IF('приложение 1.1 '!G397=2021,'приложение 1.1 '!E397,"-")</f>
        <v>-</v>
      </c>
      <c r="J395" s="447" t="str">
        <f>IF('приложение 1.1 '!G397=2021,'приложение 1.1 '!D397,"-")</f>
        <v>-</v>
      </c>
      <c r="K395" s="447" t="str">
        <f>IF('приложение 1.1 '!G397=2022,'приложение 1.1 '!E397,"-")</f>
        <v>-</v>
      </c>
      <c r="L395" s="447" t="str">
        <f>IF('приложение 1.1 '!G397=2022,'приложение 1.1 '!D397,"-")</f>
        <v>-</v>
      </c>
      <c r="M395" s="447">
        <f t="shared" si="194"/>
        <v>0.4</v>
      </c>
      <c r="N395" s="447">
        <f t="shared" si="195"/>
        <v>0</v>
      </c>
      <c r="O395" s="447">
        <v>0</v>
      </c>
      <c r="P395" s="447">
        <v>0</v>
      </c>
      <c r="Q395" s="447">
        <v>0</v>
      </c>
      <c r="R395" s="447">
        <v>0</v>
      </c>
      <c r="S395" s="447">
        <v>0</v>
      </c>
      <c r="T395" s="447">
        <v>0</v>
      </c>
      <c r="U395" s="447">
        <v>0</v>
      </c>
      <c r="V395" s="447">
        <v>0</v>
      </c>
      <c r="W395" s="447">
        <v>0</v>
      </c>
      <c r="X395" s="447">
        <v>0</v>
      </c>
      <c r="Y395" s="447">
        <f t="shared" si="196"/>
        <v>0</v>
      </c>
      <c r="Z395" s="464">
        <f t="shared" si="197"/>
        <v>0</v>
      </c>
      <c r="AA395" s="472">
        <f>'приложение 1.1 '!H397</f>
        <v>3.8</v>
      </c>
      <c r="AB395" s="472" t="str">
        <f t="shared" si="198"/>
        <v>0</v>
      </c>
      <c r="AC395" s="472" t="str">
        <f t="shared" si="199"/>
        <v>0</v>
      </c>
      <c r="AD395" s="472" t="str">
        <f t="shared" si="200"/>
        <v>0</v>
      </c>
      <c r="AE395" s="472" t="str">
        <f t="shared" si="201"/>
        <v>0</v>
      </c>
      <c r="AF395" s="472" t="str">
        <f t="shared" si="202"/>
        <v>0</v>
      </c>
      <c r="AG395" s="472" t="str">
        <f t="shared" si="203"/>
        <v>0</v>
      </c>
      <c r="AH395" s="472" t="str">
        <f t="shared" si="204"/>
        <v>0</v>
      </c>
      <c r="AI395" s="472" t="str">
        <f t="shared" si="205"/>
        <v>0</v>
      </c>
      <c r="AJ395" s="472" t="str">
        <f t="shared" si="206"/>
        <v>-</v>
      </c>
      <c r="AK395" s="472" t="str">
        <f t="shared" si="207"/>
        <v>-</v>
      </c>
      <c r="AL395" s="472">
        <f>'приложение 1.1 '!X397</f>
        <v>3.8</v>
      </c>
      <c r="AM395" s="472">
        <f>'приложение 1.1 '!Y397</f>
        <v>0</v>
      </c>
      <c r="AN395" s="472">
        <f>'приложение 1.1 '!Z397</f>
        <v>0</v>
      </c>
      <c r="AO395" s="472">
        <f>'приложение 1.1 '!AA397</f>
        <v>0</v>
      </c>
      <c r="AP395" s="472"/>
      <c r="AQ395" s="472"/>
      <c r="AR395" s="472"/>
      <c r="AS395" s="472"/>
      <c r="AT395" s="472">
        <f>'приложение 1.1 '!W397</f>
        <v>0</v>
      </c>
      <c r="AU395" s="472">
        <f t="shared" si="208"/>
        <v>3.8</v>
      </c>
      <c r="AX395" s="456"/>
    </row>
    <row r="396" spans="1:50" s="53" customFormat="1">
      <c r="A396" s="125" t="s">
        <v>517</v>
      </c>
      <c r="B396" s="431" t="str">
        <f>'приложение 1.1 '!B398</f>
        <v>Строительство КТПН-400кВА ПСК Пищевик</v>
      </c>
      <c r="C396" s="447" t="str">
        <f>IF('приложение 1.1 '!G398=2018,'приложение 1.1 '!E398,"-")</f>
        <v>-</v>
      </c>
      <c r="D396" s="447" t="str">
        <f>IF('приложение 1.1 '!G398=2018,'приложение 1.1 '!D398,"-")</f>
        <v>-</v>
      </c>
      <c r="E396" s="447">
        <f>IF('приложение 1.1 '!G398=2019,'приложение 1.1 '!E398,"-")</f>
        <v>0.4</v>
      </c>
      <c r="F396" s="447">
        <f>IF('приложение 1.1 '!G398=2019,'приложение 1.1 '!D398,"-")</f>
        <v>0</v>
      </c>
      <c r="G396" s="447" t="str">
        <f>IF('приложение 1.1 '!G398=2020,'приложение 1.1 '!E398,"-")</f>
        <v>-</v>
      </c>
      <c r="H396" s="447" t="str">
        <f>IF('приложение 1.1 '!G398=2020,'приложение 1.1 '!D398,"-")</f>
        <v>-</v>
      </c>
      <c r="I396" s="447" t="str">
        <f>IF('приложение 1.1 '!G398=2021,'приложение 1.1 '!E398,"-")</f>
        <v>-</v>
      </c>
      <c r="J396" s="447" t="str">
        <f>IF('приложение 1.1 '!G398=2021,'приложение 1.1 '!D398,"-")</f>
        <v>-</v>
      </c>
      <c r="K396" s="447" t="str">
        <f>IF('приложение 1.1 '!G398=2022,'приложение 1.1 '!E398,"-")</f>
        <v>-</v>
      </c>
      <c r="L396" s="447" t="str">
        <f>IF('приложение 1.1 '!G398=2022,'приложение 1.1 '!D398,"-")</f>
        <v>-</v>
      </c>
      <c r="M396" s="447">
        <f t="shared" si="194"/>
        <v>0.4</v>
      </c>
      <c r="N396" s="447">
        <f t="shared" si="195"/>
        <v>0</v>
      </c>
      <c r="O396" s="447">
        <v>0</v>
      </c>
      <c r="P396" s="447">
        <v>0</v>
      </c>
      <c r="Q396" s="447">
        <v>0</v>
      </c>
      <c r="R396" s="447">
        <v>0</v>
      </c>
      <c r="S396" s="447">
        <v>0</v>
      </c>
      <c r="T396" s="447">
        <v>0</v>
      </c>
      <c r="U396" s="447">
        <v>0</v>
      </c>
      <c r="V396" s="447">
        <v>0</v>
      </c>
      <c r="W396" s="447">
        <v>0</v>
      </c>
      <c r="X396" s="447">
        <v>0</v>
      </c>
      <c r="Y396" s="447">
        <f t="shared" si="196"/>
        <v>0</v>
      </c>
      <c r="Z396" s="464">
        <f t="shared" si="197"/>
        <v>0</v>
      </c>
      <c r="AA396" s="472">
        <f>'приложение 1.1 '!H398</f>
        <v>3.8</v>
      </c>
      <c r="AB396" s="472" t="str">
        <f t="shared" si="198"/>
        <v>0</v>
      </c>
      <c r="AC396" s="472" t="str">
        <f t="shared" si="199"/>
        <v>0</v>
      </c>
      <c r="AD396" s="472" t="str">
        <f t="shared" si="200"/>
        <v>0</v>
      </c>
      <c r="AE396" s="472" t="str">
        <f t="shared" si="201"/>
        <v>0</v>
      </c>
      <c r="AF396" s="472" t="str">
        <f t="shared" si="202"/>
        <v>0</v>
      </c>
      <c r="AG396" s="472" t="str">
        <f t="shared" si="203"/>
        <v>0</v>
      </c>
      <c r="AH396" s="472" t="str">
        <f t="shared" si="204"/>
        <v>0</v>
      </c>
      <c r="AI396" s="472" t="str">
        <f t="shared" si="205"/>
        <v>0</v>
      </c>
      <c r="AJ396" s="472" t="str">
        <f t="shared" si="206"/>
        <v>-</v>
      </c>
      <c r="AK396" s="472" t="str">
        <f t="shared" si="207"/>
        <v>-</v>
      </c>
      <c r="AL396" s="472">
        <f>'приложение 1.1 '!X398</f>
        <v>3.8</v>
      </c>
      <c r="AM396" s="472">
        <f>'приложение 1.1 '!Y398</f>
        <v>0</v>
      </c>
      <c r="AN396" s="472">
        <f>'приложение 1.1 '!Z398</f>
        <v>0</v>
      </c>
      <c r="AO396" s="472">
        <f>'приложение 1.1 '!AA398</f>
        <v>0</v>
      </c>
      <c r="AP396" s="472"/>
      <c r="AQ396" s="472"/>
      <c r="AR396" s="472"/>
      <c r="AS396" s="472"/>
      <c r="AT396" s="472">
        <f>'приложение 1.1 '!W398</f>
        <v>0</v>
      </c>
      <c r="AU396" s="472">
        <f t="shared" si="208"/>
        <v>3.8</v>
      </c>
      <c r="AX396" s="456"/>
    </row>
    <row r="397" spans="1:50" s="53" customFormat="1">
      <c r="A397" s="125" t="s">
        <v>517</v>
      </c>
      <c r="B397" s="431" t="str">
        <f>'приложение 1.1 '!B399</f>
        <v>Строительство КТПН-400кВА ПСК Кедровый</v>
      </c>
      <c r="C397" s="447">
        <f>IF('приложение 1.1 '!G399=2018,'приложение 1.1 '!E399,"-")</f>
        <v>0.4</v>
      </c>
      <c r="D397" s="447">
        <f>IF('приложение 1.1 '!G399=2018,'приложение 1.1 '!D399,"-")</f>
        <v>0</v>
      </c>
      <c r="E397" s="447" t="str">
        <f>IF('приложение 1.1 '!G399=2019,'приложение 1.1 '!E399,"-")</f>
        <v>-</v>
      </c>
      <c r="F397" s="447" t="str">
        <f>IF('приложение 1.1 '!G399=2019,'приложение 1.1 '!D399,"-")</f>
        <v>-</v>
      </c>
      <c r="G397" s="447" t="str">
        <f>IF('приложение 1.1 '!G399=2020,'приложение 1.1 '!E399,"-")</f>
        <v>-</v>
      </c>
      <c r="H397" s="447" t="str">
        <f>IF('приложение 1.1 '!G399=2020,'приложение 1.1 '!D399,"-")</f>
        <v>-</v>
      </c>
      <c r="I397" s="447" t="str">
        <f>IF('приложение 1.1 '!G399=2021,'приложение 1.1 '!E399,"-")</f>
        <v>-</v>
      </c>
      <c r="J397" s="447" t="str">
        <f>IF('приложение 1.1 '!G399=2021,'приложение 1.1 '!D399,"-")</f>
        <v>-</v>
      </c>
      <c r="K397" s="447" t="str">
        <f>IF('приложение 1.1 '!G399=2022,'приложение 1.1 '!E399,"-")</f>
        <v>-</v>
      </c>
      <c r="L397" s="447" t="str">
        <f>IF('приложение 1.1 '!G399=2022,'приложение 1.1 '!D399,"-")</f>
        <v>-</v>
      </c>
      <c r="M397" s="447">
        <f t="shared" si="194"/>
        <v>0.4</v>
      </c>
      <c r="N397" s="447">
        <f t="shared" si="195"/>
        <v>0</v>
      </c>
      <c r="O397" s="447">
        <v>0</v>
      </c>
      <c r="P397" s="447">
        <v>0</v>
      </c>
      <c r="Q397" s="447">
        <v>0</v>
      </c>
      <c r="R397" s="447">
        <v>0</v>
      </c>
      <c r="S397" s="447">
        <v>0</v>
      </c>
      <c r="T397" s="447">
        <v>0</v>
      </c>
      <c r="U397" s="447">
        <v>0</v>
      </c>
      <c r="V397" s="447">
        <v>0</v>
      </c>
      <c r="W397" s="447">
        <v>0</v>
      </c>
      <c r="X397" s="447">
        <v>0</v>
      </c>
      <c r="Y397" s="447">
        <f t="shared" si="196"/>
        <v>0</v>
      </c>
      <c r="Z397" s="464">
        <f t="shared" si="197"/>
        <v>0</v>
      </c>
      <c r="AA397" s="472">
        <f>'приложение 1.1 '!H399</f>
        <v>3.8</v>
      </c>
      <c r="AB397" s="472" t="str">
        <f t="shared" si="198"/>
        <v>0</v>
      </c>
      <c r="AC397" s="472" t="str">
        <f t="shared" si="199"/>
        <v>0</v>
      </c>
      <c r="AD397" s="472" t="str">
        <f t="shared" si="200"/>
        <v>0</v>
      </c>
      <c r="AE397" s="472" t="str">
        <f t="shared" si="201"/>
        <v>0</v>
      </c>
      <c r="AF397" s="472">
        <f t="shared" si="202"/>
        <v>0.4</v>
      </c>
      <c r="AG397" s="472">
        <f t="shared" si="203"/>
        <v>0</v>
      </c>
      <c r="AH397" s="472" t="str">
        <f t="shared" si="204"/>
        <v>0</v>
      </c>
      <c r="AI397" s="472" t="str">
        <f t="shared" si="205"/>
        <v>0</v>
      </c>
      <c r="AJ397" s="472">
        <f t="shared" si="206"/>
        <v>0.4</v>
      </c>
      <c r="AK397" s="472">
        <f t="shared" si="207"/>
        <v>0</v>
      </c>
      <c r="AL397" s="472">
        <f>'приложение 1.1 '!X399</f>
        <v>0</v>
      </c>
      <c r="AM397" s="472">
        <f>'приложение 1.1 '!Y399</f>
        <v>0</v>
      </c>
      <c r="AN397" s="472">
        <f>'приложение 1.1 '!Z399</f>
        <v>0</v>
      </c>
      <c r="AO397" s="472">
        <f>'приложение 1.1 '!AA399</f>
        <v>0</v>
      </c>
      <c r="AP397" s="472"/>
      <c r="AQ397" s="472"/>
      <c r="AR397" s="472">
        <f t="shared" ref="AR397:AR407" si="209">AT397</f>
        <v>3.8</v>
      </c>
      <c r="AS397" s="472"/>
      <c r="AT397" s="472">
        <f>'приложение 1.1 '!W399</f>
        <v>3.8</v>
      </c>
      <c r="AU397" s="472">
        <f t="shared" si="208"/>
        <v>3.8</v>
      </c>
      <c r="AX397" s="456"/>
    </row>
    <row r="398" spans="1:50" s="53" customFormat="1">
      <c r="A398" s="125" t="s">
        <v>517</v>
      </c>
      <c r="B398" s="431" t="str">
        <f>'приложение 1.1 '!B400</f>
        <v>Строительство КТПН-400кВА ПСК Рябиновое</v>
      </c>
      <c r="C398" s="447">
        <f>IF('приложение 1.1 '!G400=2018,'приложение 1.1 '!E400,"-")</f>
        <v>0.4</v>
      </c>
      <c r="D398" s="447">
        <f>IF('приложение 1.1 '!G400=2018,'приложение 1.1 '!D400,"-")</f>
        <v>0</v>
      </c>
      <c r="E398" s="447" t="str">
        <f>IF('приложение 1.1 '!G400=2019,'приложение 1.1 '!E400,"-")</f>
        <v>-</v>
      </c>
      <c r="F398" s="447" t="str">
        <f>IF('приложение 1.1 '!G400=2019,'приложение 1.1 '!D400,"-")</f>
        <v>-</v>
      </c>
      <c r="G398" s="447" t="str">
        <f>IF('приложение 1.1 '!G400=2020,'приложение 1.1 '!E400,"-")</f>
        <v>-</v>
      </c>
      <c r="H398" s="447" t="str">
        <f>IF('приложение 1.1 '!G400=2020,'приложение 1.1 '!D400,"-")</f>
        <v>-</v>
      </c>
      <c r="I398" s="447" t="str">
        <f>IF('приложение 1.1 '!G400=2021,'приложение 1.1 '!E400,"-")</f>
        <v>-</v>
      </c>
      <c r="J398" s="447" t="str">
        <f>IF('приложение 1.1 '!G400=2021,'приложение 1.1 '!D400,"-")</f>
        <v>-</v>
      </c>
      <c r="K398" s="447" t="str">
        <f>IF('приложение 1.1 '!G400=2022,'приложение 1.1 '!E400,"-")</f>
        <v>-</v>
      </c>
      <c r="L398" s="447" t="str">
        <f>IF('приложение 1.1 '!G400=2022,'приложение 1.1 '!D400,"-")</f>
        <v>-</v>
      </c>
      <c r="M398" s="447">
        <f t="shared" si="194"/>
        <v>0.4</v>
      </c>
      <c r="N398" s="447">
        <f t="shared" si="195"/>
        <v>0</v>
      </c>
      <c r="O398" s="447">
        <v>0</v>
      </c>
      <c r="P398" s="447">
        <v>0</v>
      </c>
      <c r="Q398" s="447">
        <v>0</v>
      </c>
      <c r="R398" s="447">
        <v>0</v>
      </c>
      <c r="S398" s="447">
        <v>0</v>
      </c>
      <c r="T398" s="447">
        <v>0</v>
      </c>
      <c r="U398" s="447">
        <v>0</v>
      </c>
      <c r="V398" s="447">
        <v>0</v>
      </c>
      <c r="W398" s="447">
        <v>0</v>
      </c>
      <c r="X398" s="447">
        <v>0</v>
      </c>
      <c r="Y398" s="447">
        <f t="shared" si="196"/>
        <v>0</v>
      </c>
      <c r="Z398" s="464">
        <f t="shared" si="197"/>
        <v>0</v>
      </c>
      <c r="AA398" s="472">
        <f>'приложение 1.1 '!H400</f>
        <v>3.8</v>
      </c>
      <c r="AB398" s="472" t="str">
        <f t="shared" si="198"/>
        <v>0</v>
      </c>
      <c r="AC398" s="472" t="str">
        <f t="shared" si="199"/>
        <v>0</v>
      </c>
      <c r="AD398" s="472" t="str">
        <f t="shared" si="200"/>
        <v>0</v>
      </c>
      <c r="AE398" s="472" t="str">
        <f t="shared" si="201"/>
        <v>0</v>
      </c>
      <c r="AF398" s="472">
        <f t="shared" si="202"/>
        <v>0.4</v>
      </c>
      <c r="AG398" s="472">
        <f t="shared" si="203"/>
        <v>0</v>
      </c>
      <c r="AH398" s="472" t="str">
        <f t="shared" si="204"/>
        <v>0</v>
      </c>
      <c r="AI398" s="472" t="str">
        <f t="shared" si="205"/>
        <v>0</v>
      </c>
      <c r="AJ398" s="472">
        <f t="shared" si="206"/>
        <v>0.4</v>
      </c>
      <c r="AK398" s="472">
        <f t="shared" si="207"/>
        <v>0</v>
      </c>
      <c r="AL398" s="472">
        <f>'приложение 1.1 '!X400</f>
        <v>0</v>
      </c>
      <c r="AM398" s="472">
        <f>'приложение 1.1 '!Y400</f>
        <v>0</v>
      </c>
      <c r="AN398" s="472">
        <f>'приложение 1.1 '!Z400</f>
        <v>0</v>
      </c>
      <c r="AO398" s="472">
        <f>'приложение 1.1 '!AA400</f>
        <v>0</v>
      </c>
      <c r="AP398" s="472"/>
      <c r="AQ398" s="472"/>
      <c r="AR398" s="472">
        <f t="shared" si="209"/>
        <v>3.8</v>
      </c>
      <c r="AS398" s="472"/>
      <c r="AT398" s="472">
        <f>'приложение 1.1 '!W400</f>
        <v>3.8</v>
      </c>
      <c r="AU398" s="472">
        <f t="shared" si="208"/>
        <v>3.8</v>
      </c>
      <c r="AX398" s="456"/>
    </row>
    <row r="399" spans="1:50" s="53" customFormat="1">
      <c r="A399" s="125" t="s">
        <v>517</v>
      </c>
      <c r="B399" s="431" t="str">
        <f>'приложение 1.1 '!B401</f>
        <v>Строительство КТПН-400кВА ПСК Виктория</v>
      </c>
      <c r="C399" s="447">
        <f>IF('приложение 1.1 '!G401=2018,'приложение 1.1 '!E401,"-")</f>
        <v>0.4</v>
      </c>
      <c r="D399" s="447">
        <f>IF('приложение 1.1 '!G401=2018,'приложение 1.1 '!D401,"-")</f>
        <v>0</v>
      </c>
      <c r="E399" s="447" t="str">
        <f>IF('приложение 1.1 '!G401=2019,'приложение 1.1 '!E401,"-")</f>
        <v>-</v>
      </c>
      <c r="F399" s="447" t="str">
        <f>IF('приложение 1.1 '!G401=2019,'приложение 1.1 '!D401,"-")</f>
        <v>-</v>
      </c>
      <c r="G399" s="447" t="str">
        <f>IF('приложение 1.1 '!G401=2020,'приложение 1.1 '!E401,"-")</f>
        <v>-</v>
      </c>
      <c r="H399" s="447" t="str">
        <f>IF('приложение 1.1 '!G401=2020,'приложение 1.1 '!D401,"-")</f>
        <v>-</v>
      </c>
      <c r="I399" s="447" t="str">
        <f>IF('приложение 1.1 '!G401=2021,'приложение 1.1 '!E401,"-")</f>
        <v>-</v>
      </c>
      <c r="J399" s="447" t="str">
        <f>IF('приложение 1.1 '!G401=2021,'приложение 1.1 '!D401,"-")</f>
        <v>-</v>
      </c>
      <c r="K399" s="447" t="str">
        <f>IF('приложение 1.1 '!G401=2022,'приложение 1.1 '!E401,"-")</f>
        <v>-</v>
      </c>
      <c r="L399" s="447" t="str">
        <f>IF('приложение 1.1 '!G401=2022,'приложение 1.1 '!D401,"-")</f>
        <v>-</v>
      </c>
      <c r="M399" s="447">
        <f t="shared" si="194"/>
        <v>0.4</v>
      </c>
      <c r="N399" s="447">
        <f t="shared" si="195"/>
        <v>0</v>
      </c>
      <c r="O399" s="447">
        <v>0</v>
      </c>
      <c r="P399" s="447">
        <v>0</v>
      </c>
      <c r="Q399" s="447">
        <v>0</v>
      </c>
      <c r="R399" s="447">
        <v>0</v>
      </c>
      <c r="S399" s="447">
        <v>0</v>
      </c>
      <c r="T399" s="447">
        <v>0</v>
      </c>
      <c r="U399" s="447">
        <v>0</v>
      </c>
      <c r="V399" s="447">
        <v>0</v>
      </c>
      <c r="W399" s="447">
        <v>0</v>
      </c>
      <c r="X399" s="447">
        <v>0</v>
      </c>
      <c r="Y399" s="447">
        <f t="shared" si="196"/>
        <v>0</v>
      </c>
      <c r="Z399" s="464">
        <f t="shared" si="197"/>
        <v>0</v>
      </c>
      <c r="AA399" s="472">
        <f>'приложение 1.1 '!H401</f>
        <v>3.8</v>
      </c>
      <c r="AB399" s="472" t="str">
        <f t="shared" si="198"/>
        <v>0</v>
      </c>
      <c r="AC399" s="472" t="str">
        <f t="shared" si="199"/>
        <v>0</v>
      </c>
      <c r="AD399" s="472" t="str">
        <f t="shared" si="200"/>
        <v>0</v>
      </c>
      <c r="AE399" s="472" t="str">
        <f t="shared" si="201"/>
        <v>0</v>
      </c>
      <c r="AF399" s="472">
        <f t="shared" si="202"/>
        <v>0.4</v>
      </c>
      <c r="AG399" s="472">
        <f t="shared" si="203"/>
        <v>0</v>
      </c>
      <c r="AH399" s="472" t="str">
        <f t="shared" si="204"/>
        <v>0</v>
      </c>
      <c r="AI399" s="472" t="str">
        <f t="shared" si="205"/>
        <v>0</v>
      </c>
      <c r="AJ399" s="472">
        <f t="shared" si="206"/>
        <v>0.4</v>
      </c>
      <c r="AK399" s="472">
        <f t="shared" si="207"/>
        <v>0</v>
      </c>
      <c r="AL399" s="472">
        <f>'приложение 1.1 '!X401</f>
        <v>0</v>
      </c>
      <c r="AM399" s="472">
        <f>'приложение 1.1 '!Y401</f>
        <v>0</v>
      </c>
      <c r="AN399" s="472">
        <f>'приложение 1.1 '!Z401</f>
        <v>0</v>
      </c>
      <c r="AO399" s="472">
        <f>'приложение 1.1 '!AA401</f>
        <v>0</v>
      </c>
      <c r="AP399" s="472"/>
      <c r="AQ399" s="472"/>
      <c r="AR399" s="472">
        <f t="shared" si="209"/>
        <v>3.8</v>
      </c>
      <c r="AS399" s="472"/>
      <c r="AT399" s="472">
        <f>'приложение 1.1 '!W401</f>
        <v>3.8</v>
      </c>
      <c r="AU399" s="472">
        <f t="shared" si="208"/>
        <v>3.8</v>
      </c>
      <c r="AX399" s="456"/>
    </row>
    <row r="400" spans="1:50" s="53" customFormat="1" ht="31.5">
      <c r="A400" s="125" t="s">
        <v>517</v>
      </c>
      <c r="B400" s="431" t="str">
        <f>'приложение 1.1 '!B402</f>
        <v>Строительство КТПН-400кВА СТСН Летние Юрты</v>
      </c>
      <c r="C400" s="447">
        <f>IF('приложение 1.1 '!G402=2018,'приложение 1.1 '!E402,"-")</f>
        <v>0.4</v>
      </c>
      <c r="D400" s="447">
        <f>IF('приложение 1.1 '!G402=2018,'приложение 1.1 '!D402,"-")</f>
        <v>0</v>
      </c>
      <c r="E400" s="447" t="str">
        <f>IF('приложение 1.1 '!G402=2019,'приложение 1.1 '!E402,"-")</f>
        <v>-</v>
      </c>
      <c r="F400" s="447" t="str">
        <f>IF('приложение 1.1 '!G402=2019,'приложение 1.1 '!D402,"-")</f>
        <v>-</v>
      </c>
      <c r="G400" s="447" t="str">
        <f>IF('приложение 1.1 '!G402=2020,'приложение 1.1 '!E402,"-")</f>
        <v>-</v>
      </c>
      <c r="H400" s="447" t="str">
        <f>IF('приложение 1.1 '!G402=2020,'приложение 1.1 '!D402,"-")</f>
        <v>-</v>
      </c>
      <c r="I400" s="447" t="str">
        <f>IF('приложение 1.1 '!G402=2021,'приложение 1.1 '!E402,"-")</f>
        <v>-</v>
      </c>
      <c r="J400" s="447" t="str">
        <f>IF('приложение 1.1 '!G402=2021,'приложение 1.1 '!D402,"-")</f>
        <v>-</v>
      </c>
      <c r="K400" s="447" t="str">
        <f>IF('приложение 1.1 '!G402=2022,'приложение 1.1 '!E402,"-")</f>
        <v>-</v>
      </c>
      <c r="L400" s="447" t="str">
        <f>IF('приложение 1.1 '!G402=2022,'приложение 1.1 '!D402,"-")</f>
        <v>-</v>
      </c>
      <c r="M400" s="447">
        <f t="shared" si="194"/>
        <v>0.4</v>
      </c>
      <c r="N400" s="447">
        <f t="shared" si="195"/>
        <v>0</v>
      </c>
      <c r="O400" s="447">
        <v>0</v>
      </c>
      <c r="P400" s="447">
        <v>0</v>
      </c>
      <c r="Q400" s="447">
        <v>0</v>
      </c>
      <c r="R400" s="447">
        <v>0</v>
      </c>
      <c r="S400" s="447">
        <v>0</v>
      </c>
      <c r="T400" s="447">
        <v>0</v>
      </c>
      <c r="U400" s="447">
        <v>0</v>
      </c>
      <c r="V400" s="447">
        <v>0</v>
      </c>
      <c r="W400" s="447">
        <v>0</v>
      </c>
      <c r="X400" s="447">
        <v>0</v>
      </c>
      <c r="Y400" s="447">
        <f t="shared" si="196"/>
        <v>0</v>
      </c>
      <c r="Z400" s="464">
        <f t="shared" si="197"/>
        <v>0</v>
      </c>
      <c r="AA400" s="472">
        <f>'приложение 1.1 '!H402</f>
        <v>3.8</v>
      </c>
      <c r="AB400" s="472" t="str">
        <f t="shared" si="198"/>
        <v>0</v>
      </c>
      <c r="AC400" s="472" t="str">
        <f t="shared" si="199"/>
        <v>0</v>
      </c>
      <c r="AD400" s="472" t="str">
        <f t="shared" si="200"/>
        <v>0</v>
      </c>
      <c r="AE400" s="472" t="str">
        <f t="shared" si="201"/>
        <v>0</v>
      </c>
      <c r="AF400" s="472">
        <f t="shared" si="202"/>
        <v>0.4</v>
      </c>
      <c r="AG400" s="472">
        <f t="shared" si="203"/>
        <v>0</v>
      </c>
      <c r="AH400" s="472" t="str">
        <f t="shared" si="204"/>
        <v>0</v>
      </c>
      <c r="AI400" s="472" t="str">
        <f t="shared" si="205"/>
        <v>0</v>
      </c>
      <c r="AJ400" s="472">
        <f t="shared" si="206"/>
        <v>0.4</v>
      </c>
      <c r="AK400" s="472">
        <f t="shared" si="207"/>
        <v>0</v>
      </c>
      <c r="AL400" s="472">
        <f>'приложение 1.1 '!X402</f>
        <v>0</v>
      </c>
      <c r="AM400" s="472">
        <f>'приложение 1.1 '!Y402</f>
        <v>0</v>
      </c>
      <c r="AN400" s="472">
        <f>'приложение 1.1 '!Z402</f>
        <v>0</v>
      </c>
      <c r="AO400" s="472">
        <f>'приложение 1.1 '!AA402</f>
        <v>0</v>
      </c>
      <c r="AP400" s="472"/>
      <c r="AQ400" s="472"/>
      <c r="AR400" s="472">
        <f t="shared" si="209"/>
        <v>3.8</v>
      </c>
      <c r="AS400" s="472"/>
      <c r="AT400" s="472">
        <f>'приложение 1.1 '!W402</f>
        <v>3.8</v>
      </c>
      <c r="AU400" s="472">
        <f t="shared" si="208"/>
        <v>3.8</v>
      </c>
      <c r="AX400" s="456"/>
    </row>
    <row r="401" spans="1:50" s="53" customFormat="1">
      <c r="A401" s="125" t="s">
        <v>517</v>
      </c>
      <c r="B401" s="431" t="str">
        <f>'приложение 1.1 '!B403</f>
        <v>Строительство КТПН-400кВА СТ Ягодное</v>
      </c>
      <c r="C401" s="447">
        <f>IF('приложение 1.1 '!G403=2018,'приложение 1.1 '!E403,"-")</f>
        <v>0.4</v>
      </c>
      <c r="D401" s="447">
        <f>IF('приложение 1.1 '!G403=2018,'приложение 1.1 '!D403,"-")</f>
        <v>0</v>
      </c>
      <c r="E401" s="447" t="str">
        <f>IF('приложение 1.1 '!G403=2019,'приложение 1.1 '!E403,"-")</f>
        <v>-</v>
      </c>
      <c r="F401" s="447" t="str">
        <f>IF('приложение 1.1 '!G403=2019,'приложение 1.1 '!D403,"-")</f>
        <v>-</v>
      </c>
      <c r="G401" s="447" t="str">
        <f>IF('приложение 1.1 '!G403=2020,'приложение 1.1 '!E403,"-")</f>
        <v>-</v>
      </c>
      <c r="H401" s="447" t="str">
        <f>IF('приложение 1.1 '!G403=2020,'приложение 1.1 '!D403,"-")</f>
        <v>-</v>
      </c>
      <c r="I401" s="447" t="str">
        <f>IF('приложение 1.1 '!G403=2021,'приложение 1.1 '!E403,"-")</f>
        <v>-</v>
      </c>
      <c r="J401" s="447" t="str">
        <f>IF('приложение 1.1 '!G403=2021,'приложение 1.1 '!D403,"-")</f>
        <v>-</v>
      </c>
      <c r="K401" s="447" t="str">
        <f>IF('приложение 1.1 '!G403=2022,'приложение 1.1 '!E403,"-")</f>
        <v>-</v>
      </c>
      <c r="L401" s="447" t="str">
        <f>IF('приложение 1.1 '!G403=2022,'приложение 1.1 '!D403,"-")</f>
        <v>-</v>
      </c>
      <c r="M401" s="447">
        <f t="shared" si="194"/>
        <v>0.4</v>
      </c>
      <c r="N401" s="447">
        <f t="shared" si="195"/>
        <v>0</v>
      </c>
      <c r="O401" s="447">
        <v>0</v>
      </c>
      <c r="P401" s="447">
        <v>0</v>
      </c>
      <c r="Q401" s="447">
        <v>0</v>
      </c>
      <c r="R401" s="447">
        <v>0</v>
      </c>
      <c r="S401" s="447">
        <v>0</v>
      </c>
      <c r="T401" s="447">
        <v>0</v>
      </c>
      <c r="U401" s="447">
        <v>0</v>
      </c>
      <c r="V401" s="447">
        <v>0</v>
      </c>
      <c r="W401" s="447">
        <v>0</v>
      </c>
      <c r="X401" s="447">
        <v>0</v>
      </c>
      <c r="Y401" s="447">
        <f t="shared" si="196"/>
        <v>0</v>
      </c>
      <c r="Z401" s="464">
        <f t="shared" si="197"/>
        <v>0</v>
      </c>
      <c r="AA401" s="472">
        <f>'приложение 1.1 '!H403</f>
        <v>3.8</v>
      </c>
      <c r="AB401" s="472" t="str">
        <f t="shared" si="198"/>
        <v>0</v>
      </c>
      <c r="AC401" s="472" t="str">
        <f t="shared" si="199"/>
        <v>0</v>
      </c>
      <c r="AD401" s="472" t="str">
        <f t="shared" si="200"/>
        <v>0</v>
      </c>
      <c r="AE401" s="472" t="str">
        <f t="shared" si="201"/>
        <v>0</v>
      </c>
      <c r="AF401" s="472">
        <f t="shared" si="202"/>
        <v>0.4</v>
      </c>
      <c r="AG401" s="472">
        <f t="shared" si="203"/>
        <v>0</v>
      </c>
      <c r="AH401" s="472" t="str">
        <f t="shared" si="204"/>
        <v>0</v>
      </c>
      <c r="AI401" s="472" t="str">
        <f t="shared" si="205"/>
        <v>0</v>
      </c>
      <c r="AJ401" s="472">
        <f t="shared" si="206"/>
        <v>0.4</v>
      </c>
      <c r="AK401" s="472">
        <f t="shared" si="207"/>
        <v>0</v>
      </c>
      <c r="AL401" s="472">
        <f>'приложение 1.1 '!X403</f>
        <v>0</v>
      </c>
      <c r="AM401" s="472">
        <f>'приложение 1.1 '!Y403</f>
        <v>0</v>
      </c>
      <c r="AN401" s="472">
        <f>'приложение 1.1 '!Z403</f>
        <v>0</v>
      </c>
      <c r="AO401" s="472">
        <f>'приложение 1.1 '!AA403</f>
        <v>0</v>
      </c>
      <c r="AP401" s="472"/>
      <c r="AQ401" s="472"/>
      <c r="AR401" s="472">
        <f t="shared" si="209"/>
        <v>3.8</v>
      </c>
      <c r="AS401" s="472"/>
      <c r="AT401" s="472">
        <f>'приложение 1.1 '!W403</f>
        <v>3.8</v>
      </c>
      <c r="AU401" s="472">
        <f t="shared" si="208"/>
        <v>3.8</v>
      </c>
      <c r="AX401" s="456"/>
    </row>
    <row r="402" spans="1:50" s="53" customFormat="1">
      <c r="A402" s="125" t="s">
        <v>517</v>
      </c>
      <c r="B402" s="431" t="str">
        <f>'приложение 1.1 '!B404</f>
        <v>Строительство КТПН-400кВА СТ Сириус</v>
      </c>
      <c r="C402" s="447">
        <f>IF('приложение 1.1 '!G404=2018,'приложение 1.1 '!E404,"-")</f>
        <v>0.4</v>
      </c>
      <c r="D402" s="447">
        <f>IF('приложение 1.1 '!G404=2018,'приложение 1.1 '!D404,"-")</f>
        <v>0</v>
      </c>
      <c r="E402" s="447" t="str">
        <f>IF('приложение 1.1 '!G404=2019,'приложение 1.1 '!E404,"-")</f>
        <v>-</v>
      </c>
      <c r="F402" s="447" t="str">
        <f>IF('приложение 1.1 '!G404=2019,'приложение 1.1 '!D404,"-")</f>
        <v>-</v>
      </c>
      <c r="G402" s="447" t="str">
        <f>IF('приложение 1.1 '!G404=2020,'приложение 1.1 '!E404,"-")</f>
        <v>-</v>
      </c>
      <c r="H402" s="447" t="str">
        <f>IF('приложение 1.1 '!G404=2020,'приложение 1.1 '!D404,"-")</f>
        <v>-</v>
      </c>
      <c r="I402" s="447" t="str">
        <f>IF('приложение 1.1 '!G404=2021,'приложение 1.1 '!E404,"-")</f>
        <v>-</v>
      </c>
      <c r="J402" s="447" t="str">
        <f>IF('приложение 1.1 '!G404=2021,'приложение 1.1 '!D404,"-")</f>
        <v>-</v>
      </c>
      <c r="K402" s="447" t="str">
        <f>IF('приложение 1.1 '!G404=2022,'приложение 1.1 '!E404,"-")</f>
        <v>-</v>
      </c>
      <c r="L402" s="447" t="str">
        <f>IF('приложение 1.1 '!G404=2022,'приложение 1.1 '!D404,"-")</f>
        <v>-</v>
      </c>
      <c r="M402" s="447">
        <f t="shared" si="194"/>
        <v>0.4</v>
      </c>
      <c r="N402" s="447">
        <f t="shared" si="195"/>
        <v>0</v>
      </c>
      <c r="O402" s="447">
        <v>0</v>
      </c>
      <c r="P402" s="447">
        <v>0</v>
      </c>
      <c r="Q402" s="447">
        <v>0</v>
      </c>
      <c r="R402" s="447">
        <v>0</v>
      </c>
      <c r="S402" s="447">
        <v>0</v>
      </c>
      <c r="T402" s="447">
        <v>0</v>
      </c>
      <c r="U402" s="447">
        <v>0</v>
      </c>
      <c r="V402" s="447">
        <v>0</v>
      </c>
      <c r="W402" s="447">
        <v>0</v>
      </c>
      <c r="X402" s="447">
        <v>0</v>
      </c>
      <c r="Y402" s="447">
        <f t="shared" si="196"/>
        <v>0</v>
      </c>
      <c r="Z402" s="464">
        <f t="shared" si="197"/>
        <v>0</v>
      </c>
      <c r="AA402" s="472">
        <f>'приложение 1.1 '!H404</f>
        <v>3.8</v>
      </c>
      <c r="AB402" s="472" t="str">
        <f t="shared" si="198"/>
        <v>0</v>
      </c>
      <c r="AC402" s="472" t="str">
        <f t="shared" si="199"/>
        <v>0</v>
      </c>
      <c r="AD402" s="472" t="str">
        <f t="shared" si="200"/>
        <v>0</v>
      </c>
      <c r="AE402" s="472" t="str">
        <f t="shared" si="201"/>
        <v>0</v>
      </c>
      <c r="AF402" s="472">
        <f t="shared" si="202"/>
        <v>0.4</v>
      </c>
      <c r="AG402" s="472">
        <f t="shared" si="203"/>
        <v>0</v>
      </c>
      <c r="AH402" s="472" t="str">
        <f t="shared" si="204"/>
        <v>0</v>
      </c>
      <c r="AI402" s="472" t="str">
        <f t="shared" si="205"/>
        <v>0</v>
      </c>
      <c r="AJ402" s="472">
        <f t="shared" si="206"/>
        <v>0.4</v>
      </c>
      <c r="AK402" s="472">
        <f t="shared" si="207"/>
        <v>0</v>
      </c>
      <c r="AL402" s="472">
        <f>'приложение 1.1 '!X404</f>
        <v>0</v>
      </c>
      <c r="AM402" s="472">
        <f>'приложение 1.1 '!Y404</f>
        <v>0</v>
      </c>
      <c r="AN402" s="472">
        <f>'приложение 1.1 '!Z404</f>
        <v>0</v>
      </c>
      <c r="AO402" s="472">
        <f>'приложение 1.1 '!AA404</f>
        <v>0</v>
      </c>
      <c r="AP402" s="472"/>
      <c r="AQ402" s="472"/>
      <c r="AR402" s="472">
        <f t="shared" si="209"/>
        <v>3.8</v>
      </c>
      <c r="AS402" s="472"/>
      <c r="AT402" s="472">
        <f>'приложение 1.1 '!W404</f>
        <v>3.8</v>
      </c>
      <c r="AU402" s="472">
        <f t="shared" si="208"/>
        <v>3.8</v>
      </c>
      <c r="AX402" s="456"/>
    </row>
    <row r="403" spans="1:50" s="53" customFormat="1">
      <c r="A403" s="125" t="s">
        <v>517</v>
      </c>
      <c r="B403" s="431" t="str">
        <f>'приложение 1.1 '!B405</f>
        <v>Строительство КТПН-400кВА СТ Берендей</v>
      </c>
      <c r="C403" s="447">
        <f>IF('приложение 1.1 '!G405=2018,'приложение 1.1 '!E405,"-")</f>
        <v>0.4</v>
      </c>
      <c r="D403" s="447">
        <f>IF('приложение 1.1 '!G405=2018,'приложение 1.1 '!D405,"-")</f>
        <v>0</v>
      </c>
      <c r="E403" s="447" t="str">
        <f>IF('приложение 1.1 '!G405=2019,'приложение 1.1 '!E405,"-")</f>
        <v>-</v>
      </c>
      <c r="F403" s="447" t="str">
        <f>IF('приложение 1.1 '!G405=2019,'приложение 1.1 '!D405,"-")</f>
        <v>-</v>
      </c>
      <c r="G403" s="447" t="str">
        <f>IF('приложение 1.1 '!G405=2020,'приложение 1.1 '!E405,"-")</f>
        <v>-</v>
      </c>
      <c r="H403" s="447" t="str">
        <f>IF('приложение 1.1 '!G405=2020,'приложение 1.1 '!D405,"-")</f>
        <v>-</v>
      </c>
      <c r="I403" s="447" t="str">
        <f>IF('приложение 1.1 '!G405=2021,'приложение 1.1 '!E405,"-")</f>
        <v>-</v>
      </c>
      <c r="J403" s="447" t="str">
        <f>IF('приложение 1.1 '!G405=2021,'приложение 1.1 '!D405,"-")</f>
        <v>-</v>
      </c>
      <c r="K403" s="447" t="str">
        <f>IF('приложение 1.1 '!G405=2022,'приложение 1.1 '!E405,"-")</f>
        <v>-</v>
      </c>
      <c r="L403" s="447" t="str">
        <f>IF('приложение 1.1 '!G405=2022,'приложение 1.1 '!D405,"-")</f>
        <v>-</v>
      </c>
      <c r="M403" s="447">
        <f t="shared" si="194"/>
        <v>0.4</v>
      </c>
      <c r="N403" s="447">
        <f t="shared" si="195"/>
        <v>0</v>
      </c>
      <c r="O403" s="447">
        <v>0</v>
      </c>
      <c r="P403" s="447">
        <v>0</v>
      </c>
      <c r="Q403" s="447">
        <v>0</v>
      </c>
      <c r="R403" s="447">
        <v>0</v>
      </c>
      <c r="S403" s="447">
        <v>0</v>
      </c>
      <c r="T403" s="447">
        <v>0</v>
      </c>
      <c r="U403" s="447">
        <v>0</v>
      </c>
      <c r="V403" s="447">
        <v>0</v>
      </c>
      <c r="W403" s="447">
        <v>0</v>
      </c>
      <c r="X403" s="447">
        <v>0</v>
      </c>
      <c r="Y403" s="447">
        <f t="shared" si="196"/>
        <v>0</v>
      </c>
      <c r="Z403" s="464">
        <f t="shared" si="197"/>
        <v>0</v>
      </c>
      <c r="AA403" s="472">
        <f>'приложение 1.1 '!H405</f>
        <v>3.8</v>
      </c>
      <c r="AB403" s="472" t="str">
        <f t="shared" si="198"/>
        <v>0</v>
      </c>
      <c r="AC403" s="472" t="str">
        <f t="shared" si="199"/>
        <v>0</v>
      </c>
      <c r="AD403" s="472" t="str">
        <f t="shared" si="200"/>
        <v>0</v>
      </c>
      <c r="AE403" s="472" t="str">
        <f t="shared" si="201"/>
        <v>0</v>
      </c>
      <c r="AF403" s="472">
        <f t="shared" si="202"/>
        <v>0.4</v>
      </c>
      <c r="AG403" s="472">
        <f t="shared" si="203"/>
        <v>0</v>
      </c>
      <c r="AH403" s="472" t="str">
        <f t="shared" si="204"/>
        <v>0</v>
      </c>
      <c r="AI403" s="472" t="str">
        <f t="shared" si="205"/>
        <v>0</v>
      </c>
      <c r="AJ403" s="472">
        <f t="shared" si="206"/>
        <v>0.4</v>
      </c>
      <c r="AK403" s="472">
        <f t="shared" si="207"/>
        <v>0</v>
      </c>
      <c r="AL403" s="472">
        <f>'приложение 1.1 '!X405</f>
        <v>0</v>
      </c>
      <c r="AM403" s="472">
        <f>'приложение 1.1 '!Y405</f>
        <v>0</v>
      </c>
      <c r="AN403" s="472">
        <f>'приложение 1.1 '!Z405</f>
        <v>0</v>
      </c>
      <c r="AO403" s="472">
        <f>'приложение 1.1 '!AA405</f>
        <v>0</v>
      </c>
      <c r="AP403" s="472"/>
      <c r="AQ403" s="472"/>
      <c r="AR403" s="472">
        <f t="shared" si="209"/>
        <v>3.8</v>
      </c>
      <c r="AS403" s="472"/>
      <c r="AT403" s="472">
        <f>'приложение 1.1 '!W405</f>
        <v>3.8</v>
      </c>
      <c r="AU403" s="472">
        <f t="shared" si="208"/>
        <v>3.8</v>
      </c>
      <c r="AX403" s="456"/>
    </row>
    <row r="404" spans="1:50" s="53" customFormat="1">
      <c r="A404" s="125" t="s">
        <v>517</v>
      </c>
      <c r="B404" s="431" t="str">
        <f>'приложение 1.1 '!B406</f>
        <v>Строительство КТПН-400кВА СТ Тюльпан</v>
      </c>
      <c r="C404" s="447">
        <f>IF('приложение 1.1 '!G406=2018,'приложение 1.1 '!E406,"-")</f>
        <v>0.4</v>
      </c>
      <c r="D404" s="447">
        <f>IF('приложение 1.1 '!G406=2018,'приложение 1.1 '!D406,"-")</f>
        <v>0</v>
      </c>
      <c r="E404" s="447" t="str">
        <f>IF('приложение 1.1 '!G406=2019,'приложение 1.1 '!E406,"-")</f>
        <v>-</v>
      </c>
      <c r="F404" s="447" t="str">
        <f>IF('приложение 1.1 '!G406=2019,'приложение 1.1 '!D406,"-")</f>
        <v>-</v>
      </c>
      <c r="G404" s="447" t="str">
        <f>IF('приложение 1.1 '!G406=2020,'приложение 1.1 '!E406,"-")</f>
        <v>-</v>
      </c>
      <c r="H404" s="447" t="str">
        <f>IF('приложение 1.1 '!G406=2020,'приложение 1.1 '!D406,"-")</f>
        <v>-</v>
      </c>
      <c r="I404" s="447" t="str">
        <f>IF('приложение 1.1 '!G406=2021,'приложение 1.1 '!E406,"-")</f>
        <v>-</v>
      </c>
      <c r="J404" s="447" t="str">
        <f>IF('приложение 1.1 '!G406=2021,'приложение 1.1 '!D406,"-")</f>
        <v>-</v>
      </c>
      <c r="K404" s="447" t="str">
        <f>IF('приложение 1.1 '!G406=2022,'приложение 1.1 '!E406,"-")</f>
        <v>-</v>
      </c>
      <c r="L404" s="447" t="str">
        <f>IF('приложение 1.1 '!G406=2022,'приложение 1.1 '!D406,"-")</f>
        <v>-</v>
      </c>
      <c r="M404" s="447">
        <f t="shared" si="194"/>
        <v>0.4</v>
      </c>
      <c r="N404" s="447">
        <f t="shared" si="195"/>
        <v>0</v>
      </c>
      <c r="O404" s="447">
        <v>0</v>
      </c>
      <c r="P404" s="447">
        <v>0</v>
      </c>
      <c r="Q404" s="447">
        <v>0</v>
      </c>
      <c r="R404" s="447">
        <v>0</v>
      </c>
      <c r="S404" s="447">
        <v>0</v>
      </c>
      <c r="T404" s="447">
        <v>0</v>
      </c>
      <c r="U404" s="447">
        <v>0</v>
      </c>
      <c r="V404" s="447">
        <v>0</v>
      </c>
      <c r="W404" s="447">
        <v>0</v>
      </c>
      <c r="X404" s="447">
        <v>0</v>
      </c>
      <c r="Y404" s="447">
        <f t="shared" si="196"/>
        <v>0</v>
      </c>
      <c r="Z404" s="464">
        <f t="shared" si="197"/>
        <v>0</v>
      </c>
      <c r="AA404" s="472">
        <f>'приложение 1.1 '!H406</f>
        <v>3.8</v>
      </c>
      <c r="AB404" s="472" t="str">
        <f t="shared" si="198"/>
        <v>0</v>
      </c>
      <c r="AC404" s="472" t="str">
        <f t="shared" si="199"/>
        <v>0</v>
      </c>
      <c r="AD404" s="472" t="str">
        <f t="shared" si="200"/>
        <v>0</v>
      </c>
      <c r="AE404" s="472" t="str">
        <f t="shared" si="201"/>
        <v>0</v>
      </c>
      <c r="AF404" s="472">
        <f t="shared" si="202"/>
        <v>0.4</v>
      </c>
      <c r="AG404" s="472">
        <f t="shared" si="203"/>
        <v>0</v>
      </c>
      <c r="AH404" s="472" t="str">
        <f t="shared" si="204"/>
        <v>0</v>
      </c>
      <c r="AI404" s="472" t="str">
        <f t="shared" si="205"/>
        <v>0</v>
      </c>
      <c r="AJ404" s="472">
        <f t="shared" si="206"/>
        <v>0.4</v>
      </c>
      <c r="AK404" s="472">
        <f t="shared" si="207"/>
        <v>0</v>
      </c>
      <c r="AL404" s="472">
        <f>'приложение 1.1 '!X406</f>
        <v>0</v>
      </c>
      <c r="AM404" s="472">
        <f>'приложение 1.1 '!Y406</f>
        <v>0</v>
      </c>
      <c r="AN404" s="472">
        <f>'приложение 1.1 '!Z406</f>
        <v>0</v>
      </c>
      <c r="AO404" s="472">
        <f>'приложение 1.1 '!AA406</f>
        <v>0</v>
      </c>
      <c r="AP404" s="472"/>
      <c r="AQ404" s="472"/>
      <c r="AR404" s="472">
        <f t="shared" si="209"/>
        <v>3.8</v>
      </c>
      <c r="AS404" s="472"/>
      <c r="AT404" s="472">
        <f>'приложение 1.1 '!W406</f>
        <v>3.8</v>
      </c>
      <c r="AU404" s="472">
        <f t="shared" si="208"/>
        <v>3.8</v>
      </c>
      <c r="AX404" s="456"/>
    </row>
    <row r="405" spans="1:50" s="53" customFormat="1" ht="31.5">
      <c r="A405" s="125" t="s">
        <v>517</v>
      </c>
      <c r="B405" s="431" t="str">
        <f>'приложение 1.1 '!B407</f>
        <v>Строительство КТПН-400кВА СОТ Энергостроитель</v>
      </c>
      <c r="C405" s="447">
        <f>IF('приложение 1.1 '!G407=2018,'приложение 1.1 '!E407,"-")</f>
        <v>0.4</v>
      </c>
      <c r="D405" s="447">
        <f>IF('приложение 1.1 '!G407=2018,'приложение 1.1 '!D407,"-")</f>
        <v>0</v>
      </c>
      <c r="E405" s="447" t="str">
        <f>IF('приложение 1.1 '!G407=2019,'приложение 1.1 '!E407,"-")</f>
        <v>-</v>
      </c>
      <c r="F405" s="447" t="str">
        <f>IF('приложение 1.1 '!G407=2019,'приложение 1.1 '!D407,"-")</f>
        <v>-</v>
      </c>
      <c r="G405" s="447" t="str">
        <f>IF('приложение 1.1 '!G407=2020,'приложение 1.1 '!E407,"-")</f>
        <v>-</v>
      </c>
      <c r="H405" s="447" t="str">
        <f>IF('приложение 1.1 '!G407=2020,'приложение 1.1 '!D407,"-")</f>
        <v>-</v>
      </c>
      <c r="I405" s="447" t="str">
        <f>IF('приложение 1.1 '!G407=2021,'приложение 1.1 '!E407,"-")</f>
        <v>-</v>
      </c>
      <c r="J405" s="447" t="str">
        <f>IF('приложение 1.1 '!G407=2021,'приложение 1.1 '!D407,"-")</f>
        <v>-</v>
      </c>
      <c r="K405" s="447" t="str">
        <f>IF('приложение 1.1 '!G407=2022,'приложение 1.1 '!E407,"-")</f>
        <v>-</v>
      </c>
      <c r="L405" s="447" t="str">
        <f>IF('приложение 1.1 '!G407=2022,'приложение 1.1 '!D407,"-")</f>
        <v>-</v>
      </c>
      <c r="M405" s="447">
        <f t="shared" si="194"/>
        <v>0.4</v>
      </c>
      <c r="N405" s="447">
        <f t="shared" si="195"/>
        <v>0</v>
      </c>
      <c r="O405" s="447">
        <v>0</v>
      </c>
      <c r="P405" s="447">
        <v>0</v>
      </c>
      <c r="Q405" s="447">
        <v>0</v>
      </c>
      <c r="R405" s="447">
        <v>0</v>
      </c>
      <c r="S405" s="447">
        <v>0</v>
      </c>
      <c r="T405" s="447">
        <v>0</v>
      </c>
      <c r="U405" s="447">
        <v>0</v>
      </c>
      <c r="V405" s="447">
        <v>0</v>
      </c>
      <c r="W405" s="447">
        <v>0</v>
      </c>
      <c r="X405" s="447">
        <v>0</v>
      </c>
      <c r="Y405" s="447">
        <f t="shared" si="196"/>
        <v>0</v>
      </c>
      <c r="Z405" s="464">
        <f t="shared" si="197"/>
        <v>0</v>
      </c>
      <c r="AA405" s="472">
        <f>'приложение 1.1 '!H407</f>
        <v>3.8</v>
      </c>
      <c r="AB405" s="472" t="str">
        <f t="shared" si="198"/>
        <v>0</v>
      </c>
      <c r="AC405" s="472" t="str">
        <f t="shared" si="199"/>
        <v>0</v>
      </c>
      <c r="AD405" s="472" t="str">
        <f t="shared" si="200"/>
        <v>0</v>
      </c>
      <c r="AE405" s="472" t="str">
        <f t="shared" si="201"/>
        <v>0</v>
      </c>
      <c r="AF405" s="472">
        <f t="shared" si="202"/>
        <v>0.4</v>
      </c>
      <c r="AG405" s="472">
        <f t="shared" si="203"/>
        <v>0</v>
      </c>
      <c r="AH405" s="472" t="str">
        <f t="shared" si="204"/>
        <v>0</v>
      </c>
      <c r="AI405" s="472" t="str">
        <f t="shared" si="205"/>
        <v>0</v>
      </c>
      <c r="AJ405" s="472">
        <f t="shared" si="206"/>
        <v>0.4</v>
      </c>
      <c r="AK405" s="472">
        <f t="shared" si="207"/>
        <v>0</v>
      </c>
      <c r="AL405" s="472">
        <f>'приложение 1.1 '!X407</f>
        <v>0</v>
      </c>
      <c r="AM405" s="472">
        <f>'приложение 1.1 '!Y407</f>
        <v>0</v>
      </c>
      <c r="AN405" s="472">
        <f>'приложение 1.1 '!Z407</f>
        <v>0</v>
      </c>
      <c r="AO405" s="472">
        <f>'приложение 1.1 '!AA407</f>
        <v>0</v>
      </c>
      <c r="AP405" s="472"/>
      <c r="AQ405" s="472"/>
      <c r="AR405" s="472">
        <f t="shared" si="209"/>
        <v>3.8</v>
      </c>
      <c r="AS405" s="472"/>
      <c r="AT405" s="472">
        <f>'приложение 1.1 '!W407</f>
        <v>3.8</v>
      </c>
      <c r="AU405" s="472">
        <f t="shared" si="208"/>
        <v>3.8</v>
      </c>
      <c r="AX405" s="456"/>
    </row>
    <row r="406" spans="1:50" s="53" customFormat="1" ht="31.5">
      <c r="A406" s="125" t="s">
        <v>517</v>
      </c>
      <c r="B406" s="431" t="str">
        <f>'приложение 1.1 '!B408</f>
        <v>Строительство КТПН-400кВА СОТ Прибрежный</v>
      </c>
      <c r="C406" s="447">
        <f>IF('приложение 1.1 '!G408=2018,'приложение 1.1 '!E408,"-")</f>
        <v>0.4</v>
      </c>
      <c r="D406" s="447">
        <f>IF('приложение 1.1 '!G408=2018,'приложение 1.1 '!D408,"-")</f>
        <v>0</v>
      </c>
      <c r="E406" s="447" t="str">
        <f>IF('приложение 1.1 '!G408=2019,'приложение 1.1 '!E408,"-")</f>
        <v>-</v>
      </c>
      <c r="F406" s="447" t="str">
        <f>IF('приложение 1.1 '!G408=2019,'приложение 1.1 '!D408,"-")</f>
        <v>-</v>
      </c>
      <c r="G406" s="447" t="str">
        <f>IF('приложение 1.1 '!G408=2020,'приложение 1.1 '!E408,"-")</f>
        <v>-</v>
      </c>
      <c r="H406" s="447" t="str">
        <f>IF('приложение 1.1 '!G408=2020,'приложение 1.1 '!D408,"-")</f>
        <v>-</v>
      </c>
      <c r="I406" s="447" t="str">
        <f>IF('приложение 1.1 '!G408=2021,'приложение 1.1 '!E408,"-")</f>
        <v>-</v>
      </c>
      <c r="J406" s="447" t="str">
        <f>IF('приложение 1.1 '!G408=2021,'приложение 1.1 '!D408,"-")</f>
        <v>-</v>
      </c>
      <c r="K406" s="447" t="str">
        <f>IF('приложение 1.1 '!G408=2022,'приложение 1.1 '!E408,"-")</f>
        <v>-</v>
      </c>
      <c r="L406" s="447" t="str">
        <f>IF('приложение 1.1 '!G408=2022,'приложение 1.1 '!D408,"-")</f>
        <v>-</v>
      </c>
      <c r="M406" s="447">
        <f t="shared" si="194"/>
        <v>0.4</v>
      </c>
      <c r="N406" s="447">
        <f t="shared" si="195"/>
        <v>0</v>
      </c>
      <c r="O406" s="447">
        <v>0</v>
      </c>
      <c r="P406" s="447">
        <v>0</v>
      </c>
      <c r="Q406" s="447">
        <v>0</v>
      </c>
      <c r="R406" s="447">
        <v>0</v>
      </c>
      <c r="S406" s="447">
        <v>0</v>
      </c>
      <c r="T406" s="447">
        <v>0</v>
      </c>
      <c r="U406" s="447">
        <v>0</v>
      </c>
      <c r="V406" s="447">
        <v>0</v>
      </c>
      <c r="W406" s="447">
        <v>0</v>
      </c>
      <c r="X406" s="447">
        <v>0</v>
      </c>
      <c r="Y406" s="447">
        <f t="shared" si="196"/>
        <v>0</v>
      </c>
      <c r="Z406" s="464">
        <f t="shared" si="197"/>
        <v>0</v>
      </c>
      <c r="AA406" s="472">
        <f>'приложение 1.1 '!H408</f>
        <v>3.8</v>
      </c>
      <c r="AB406" s="472" t="str">
        <f t="shared" si="198"/>
        <v>0</v>
      </c>
      <c r="AC406" s="472" t="str">
        <f t="shared" si="199"/>
        <v>0</v>
      </c>
      <c r="AD406" s="472" t="str">
        <f t="shared" si="200"/>
        <v>0</v>
      </c>
      <c r="AE406" s="472" t="str">
        <f t="shared" si="201"/>
        <v>0</v>
      </c>
      <c r="AF406" s="472">
        <f t="shared" si="202"/>
        <v>0.4</v>
      </c>
      <c r="AG406" s="472">
        <f t="shared" si="203"/>
        <v>0</v>
      </c>
      <c r="AH406" s="472" t="str">
        <f t="shared" si="204"/>
        <v>0</v>
      </c>
      <c r="AI406" s="472" t="str">
        <f t="shared" si="205"/>
        <v>0</v>
      </c>
      <c r="AJ406" s="472">
        <f t="shared" si="206"/>
        <v>0.4</v>
      </c>
      <c r="AK406" s="472">
        <f t="shared" si="207"/>
        <v>0</v>
      </c>
      <c r="AL406" s="472">
        <f>'приложение 1.1 '!X408</f>
        <v>0</v>
      </c>
      <c r="AM406" s="472">
        <f>'приложение 1.1 '!Y408</f>
        <v>0</v>
      </c>
      <c r="AN406" s="472">
        <f>'приложение 1.1 '!Z408</f>
        <v>0</v>
      </c>
      <c r="AO406" s="472">
        <f>'приложение 1.1 '!AA408</f>
        <v>0</v>
      </c>
      <c r="AP406" s="472"/>
      <c r="AQ406" s="472"/>
      <c r="AR406" s="472">
        <f t="shared" si="209"/>
        <v>3.8</v>
      </c>
      <c r="AS406" s="472"/>
      <c r="AT406" s="472">
        <f>'приложение 1.1 '!W408</f>
        <v>3.8</v>
      </c>
      <c r="AU406" s="472">
        <f t="shared" si="208"/>
        <v>3.8</v>
      </c>
      <c r="AX406" s="456"/>
    </row>
    <row r="407" spans="1:50" s="53" customFormat="1" ht="31.5">
      <c r="A407" s="125" t="s">
        <v>517</v>
      </c>
      <c r="B407" s="431" t="str">
        <f>'приложение 1.1 '!B409</f>
        <v>Строительство КТПН-400кВА СОТ Прибрежный-2</v>
      </c>
      <c r="C407" s="447">
        <f>IF('приложение 1.1 '!G409=2018,'приложение 1.1 '!E409,"-")</f>
        <v>0.4</v>
      </c>
      <c r="D407" s="447">
        <f>IF('приложение 1.1 '!G409=2018,'приложение 1.1 '!D409,"-")</f>
        <v>0</v>
      </c>
      <c r="E407" s="447" t="str">
        <f>IF('приложение 1.1 '!G409=2019,'приложение 1.1 '!E409,"-")</f>
        <v>-</v>
      </c>
      <c r="F407" s="447" t="str">
        <f>IF('приложение 1.1 '!G409=2019,'приложение 1.1 '!D409,"-")</f>
        <v>-</v>
      </c>
      <c r="G407" s="447" t="str">
        <f>IF('приложение 1.1 '!G409=2020,'приложение 1.1 '!E409,"-")</f>
        <v>-</v>
      </c>
      <c r="H407" s="447" t="str">
        <f>IF('приложение 1.1 '!G409=2020,'приложение 1.1 '!D409,"-")</f>
        <v>-</v>
      </c>
      <c r="I407" s="447" t="str">
        <f>IF('приложение 1.1 '!G409=2021,'приложение 1.1 '!E409,"-")</f>
        <v>-</v>
      </c>
      <c r="J407" s="447" t="str">
        <f>IF('приложение 1.1 '!G409=2021,'приложение 1.1 '!D409,"-")</f>
        <v>-</v>
      </c>
      <c r="K407" s="447" t="str">
        <f>IF('приложение 1.1 '!G409=2022,'приложение 1.1 '!E409,"-")</f>
        <v>-</v>
      </c>
      <c r="L407" s="447" t="str">
        <f>IF('приложение 1.1 '!G409=2022,'приложение 1.1 '!D409,"-")</f>
        <v>-</v>
      </c>
      <c r="M407" s="447">
        <f t="shared" si="194"/>
        <v>0.4</v>
      </c>
      <c r="N407" s="447">
        <f t="shared" si="195"/>
        <v>0</v>
      </c>
      <c r="O407" s="447">
        <v>0</v>
      </c>
      <c r="P407" s="447">
        <v>0</v>
      </c>
      <c r="Q407" s="447">
        <v>0</v>
      </c>
      <c r="R407" s="447">
        <v>0</v>
      </c>
      <c r="S407" s="447">
        <v>0</v>
      </c>
      <c r="T407" s="447">
        <v>0</v>
      </c>
      <c r="U407" s="447">
        <v>0</v>
      </c>
      <c r="V407" s="447">
        <v>0</v>
      </c>
      <c r="W407" s="447">
        <v>0</v>
      </c>
      <c r="X407" s="447">
        <v>0</v>
      </c>
      <c r="Y407" s="447">
        <f t="shared" si="196"/>
        <v>0</v>
      </c>
      <c r="Z407" s="464">
        <f t="shared" si="197"/>
        <v>0</v>
      </c>
      <c r="AA407" s="472">
        <f>'приложение 1.1 '!H409</f>
        <v>3.8</v>
      </c>
      <c r="AB407" s="472" t="str">
        <f t="shared" si="198"/>
        <v>0</v>
      </c>
      <c r="AC407" s="472" t="str">
        <f t="shared" si="199"/>
        <v>0</v>
      </c>
      <c r="AD407" s="472" t="str">
        <f t="shared" si="200"/>
        <v>0</v>
      </c>
      <c r="AE407" s="472" t="str">
        <f t="shared" si="201"/>
        <v>0</v>
      </c>
      <c r="AF407" s="472">
        <f t="shared" si="202"/>
        <v>0.4</v>
      </c>
      <c r="AG407" s="472">
        <f t="shared" si="203"/>
        <v>0</v>
      </c>
      <c r="AH407" s="472" t="str">
        <f t="shared" si="204"/>
        <v>0</v>
      </c>
      <c r="AI407" s="472" t="str">
        <f t="shared" si="205"/>
        <v>0</v>
      </c>
      <c r="AJ407" s="472">
        <f t="shared" si="206"/>
        <v>0.4</v>
      </c>
      <c r="AK407" s="472">
        <f t="shared" si="207"/>
        <v>0</v>
      </c>
      <c r="AL407" s="472">
        <f>'приложение 1.1 '!X409</f>
        <v>0</v>
      </c>
      <c r="AM407" s="472">
        <f>'приложение 1.1 '!Y409</f>
        <v>0</v>
      </c>
      <c r="AN407" s="472">
        <f>'приложение 1.1 '!Z409</f>
        <v>0</v>
      </c>
      <c r="AO407" s="472">
        <f>'приложение 1.1 '!AA409</f>
        <v>0</v>
      </c>
      <c r="AP407" s="472"/>
      <c r="AQ407" s="472"/>
      <c r="AR407" s="472">
        <f t="shared" si="209"/>
        <v>3.8</v>
      </c>
      <c r="AS407" s="472"/>
      <c r="AT407" s="472">
        <f>'приложение 1.1 '!W409</f>
        <v>3.8</v>
      </c>
      <c r="AU407" s="472">
        <f t="shared" si="208"/>
        <v>3.8</v>
      </c>
      <c r="AX407" s="456"/>
    </row>
    <row r="408" spans="1:50" s="53" customFormat="1" ht="31.5">
      <c r="A408" s="125" t="s">
        <v>517</v>
      </c>
      <c r="B408" s="431" t="str">
        <f>'приложение 1.1 '!B410</f>
        <v>Строительство КТПН-400кВА СОТ Прибрежный-3</v>
      </c>
      <c r="C408" s="447" t="str">
        <f>IF('приложение 1.1 '!G410=2018,'приложение 1.1 '!E410,"-")</f>
        <v>-</v>
      </c>
      <c r="D408" s="447" t="str">
        <f>IF('приложение 1.1 '!G410=2018,'приложение 1.1 '!D410,"-")</f>
        <v>-</v>
      </c>
      <c r="E408" s="447" t="str">
        <f>IF('приложение 1.1 '!G410=2019,'приложение 1.1 '!E410,"-")</f>
        <v>-</v>
      </c>
      <c r="F408" s="447" t="str">
        <f>IF('приложение 1.1 '!G410=2019,'приложение 1.1 '!D410,"-")</f>
        <v>-</v>
      </c>
      <c r="G408" s="447" t="str">
        <f>IF('приложение 1.1 '!G410=2020,'приложение 1.1 '!E410,"-")</f>
        <v>-</v>
      </c>
      <c r="H408" s="447" t="str">
        <f>IF('приложение 1.1 '!G410=2020,'приложение 1.1 '!D410,"-")</f>
        <v>-</v>
      </c>
      <c r="I408" s="447">
        <f>IF('приложение 1.1 '!G410=2021,'приложение 1.1 '!E410,"-")</f>
        <v>0.4</v>
      </c>
      <c r="J408" s="447">
        <f>IF('приложение 1.1 '!G410=2021,'приложение 1.1 '!D410,"-")</f>
        <v>0</v>
      </c>
      <c r="K408" s="447" t="str">
        <f>IF('приложение 1.1 '!G410=2022,'приложение 1.1 '!E410,"-")</f>
        <v>-</v>
      </c>
      <c r="L408" s="447" t="str">
        <f>IF('приложение 1.1 '!G410=2022,'приложение 1.1 '!D410,"-")</f>
        <v>-</v>
      </c>
      <c r="M408" s="447">
        <f t="shared" si="194"/>
        <v>0.4</v>
      </c>
      <c r="N408" s="447">
        <f t="shared" si="195"/>
        <v>0</v>
      </c>
      <c r="O408" s="447">
        <v>0</v>
      </c>
      <c r="P408" s="447">
        <v>0</v>
      </c>
      <c r="Q408" s="447">
        <v>0</v>
      </c>
      <c r="R408" s="447">
        <v>0</v>
      </c>
      <c r="S408" s="447">
        <v>0</v>
      </c>
      <c r="T408" s="447">
        <v>0</v>
      </c>
      <c r="U408" s="447">
        <v>0</v>
      </c>
      <c r="V408" s="447">
        <v>0</v>
      </c>
      <c r="W408" s="447">
        <v>0</v>
      </c>
      <c r="X408" s="447">
        <v>0</v>
      </c>
      <c r="Y408" s="447">
        <f t="shared" si="196"/>
        <v>0</v>
      </c>
      <c r="Z408" s="464">
        <f t="shared" si="197"/>
        <v>0</v>
      </c>
      <c r="AA408" s="472">
        <f>'приложение 1.1 '!H410</f>
        <v>3.8</v>
      </c>
      <c r="AB408" s="472" t="str">
        <f t="shared" si="198"/>
        <v>0</v>
      </c>
      <c r="AC408" s="472" t="str">
        <f t="shared" si="199"/>
        <v>0</v>
      </c>
      <c r="AD408" s="472" t="str">
        <f t="shared" si="200"/>
        <v>0</v>
      </c>
      <c r="AE408" s="472" t="str">
        <f t="shared" si="201"/>
        <v>0</v>
      </c>
      <c r="AF408" s="472" t="str">
        <f t="shared" si="202"/>
        <v>0</v>
      </c>
      <c r="AG408" s="472" t="str">
        <f t="shared" si="203"/>
        <v>0</v>
      </c>
      <c r="AH408" s="472" t="str">
        <f t="shared" si="204"/>
        <v>0</v>
      </c>
      <c r="AI408" s="472" t="str">
        <f t="shared" si="205"/>
        <v>0</v>
      </c>
      <c r="AJ408" s="472" t="str">
        <f t="shared" si="206"/>
        <v>-</v>
      </c>
      <c r="AK408" s="472" t="str">
        <f t="shared" si="207"/>
        <v>-</v>
      </c>
      <c r="AL408" s="472">
        <f>'приложение 1.1 '!X410</f>
        <v>0</v>
      </c>
      <c r="AM408" s="472">
        <f>'приложение 1.1 '!Y410</f>
        <v>0</v>
      </c>
      <c r="AN408" s="472">
        <f>'приложение 1.1 '!Z410</f>
        <v>3.8</v>
      </c>
      <c r="AO408" s="472">
        <f>'приложение 1.1 '!AA410</f>
        <v>0</v>
      </c>
      <c r="AP408" s="472"/>
      <c r="AQ408" s="472"/>
      <c r="AR408" s="472"/>
      <c r="AS408" s="472"/>
      <c r="AT408" s="472">
        <f>'приложение 1.1 '!W410</f>
        <v>0</v>
      </c>
      <c r="AU408" s="472">
        <f t="shared" si="208"/>
        <v>3.8</v>
      </c>
      <c r="AX408" s="456"/>
    </row>
    <row r="409" spans="1:50" s="53" customFormat="1">
      <c r="A409" s="125" t="s">
        <v>517</v>
      </c>
      <c r="B409" s="431" t="str">
        <f>'приложение 1.1 '!B411</f>
        <v>Строительство КТПН-400кВА СТ Полимер</v>
      </c>
      <c r="C409" s="447" t="str">
        <f>IF('приложение 1.1 '!G411=2018,'приложение 1.1 '!E411,"-")</f>
        <v>-</v>
      </c>
      <c r="D409" s="447" t="str">
        <f>IF('приложение 1.1 '!G411=2018,'приложение 1.1 '!D411,"-")</f>
        <v>-</v>
      </c>
      <c r="E409" s="447" t="str">
        <f>IF('приложение 1.1 '!G411=2019,'приложение 1.1 '!E411,"-")</f>
        <v>-</v>
      </c>
      <c r="F409" s="447" t="str">
        <f>IF('приложение 1.1 '!G411=2019,'приложение 1.1 '!D411,"-")</f>
        <v>-</v>
      </c>
      <c r="G409" s="447" t="str">
        <f>IF('приложение 1.1 '!G411=2020,'приложение 1.1 '!E411,"-")</f>
        <v>-</v>
      </c>
      <c r="H409" s="447" t="str">
        <f>IF('приложение 1.1 '!G411=2020,'приложение 1.1 '!D411,"-")</f>
        <v>-</v>
      </c>
      <c r="I409" s="447">
        <f>IF('приложение 1.1 '!G411=2021,'приложение 1.1 '!E411,"-")</f>
        <v>0.4</v>
      </c>
      <c r="J409" s="447">
        <f>IF('приложение 1.1 '!G411=2021,'приложение 1.1 '!D411,"-")</f>
        <v>0</v>
      </c>
      <c r="K409" s="447" t="str">
        <f>IF('приложение 1.1 '!G411=2022,'приложение 1.1 '!E411,"-")</f>
        <v>-</v>
      </c>
      <c r="L409" s="447" t="str">
        <f>IF('приложение 1.1 '!G411=2022,'приложение 1.1 '!D411,"-")</f>
        <v>-</v>
      </c>
      <c r="M409" s="447">
        <f t="shared" si="194"/>
        <v>0.4</v>
      </c>
      <c r="N409" s="447">
        <f t="shared" si="195"/>
        <v>0</v>
      </c>
      <c r="O409" s="447">
        <v>0</v>
      </c>
      <c r="P409" s="447">
        <v>0</v>
      </c>
      <c r="Q409" s="447">
        <v>0</v>
      </c>
      <c r="R409" s="447">
        <v>0</v>
      </c>
      <c r="S409" s="447">
        <v>0</v>
      </c>
      <c r="T409" s="447">
        <v>0</v>
      </c>
      <c r="U409" s="447">
        <v>0</v>
      </c>
      <c r="V409" s="447">
        <v>0</v>
      </c>
      <c r="W409" s="447">
        <v>0</v>
      </c>
      <c r="X409" s="447">
        <v>0</v>
      </c>
      <c r="Y409" s="447">
        <f t="shared" si="196"/>
        <v>0</v>
      </c>
      <c r="Z409" s="464">
        <f t="shared" si="197"/>
        <v>0</v>
      </c>
      <c r="AA409" s="472">
        <f>'приложение 1.1 '!H411</f>
        <v>3.8</v>
      </c>
      <c r="AB409" s="472" t="str">
        <f t="shared" si="198"/>
        <v>0</v>
      </c>
      <c r="AC409" s="472" t="str">
        <f t="shared" si="199"/>
        <v>0</v>
      </c>
      <c r="AD409" s="472" t="str">
        <f t="shared" si="200"/>
        <v>0</v>
      </c>
      <c r="AE409" s="472" t="str">
        <f t="shared" si="201"/>
        <v>0</v>
      </c>
      <c r="AF409" s="472" t="str">
        <f t="shared" si="202"/>
        <v>0</v>
      </c>
      <c r="AG409" s="472" t="str">
        <f t="shared" si="203"/>
        <v>0</v>
      </c>
      <c r="AH409" s="472" t="str">
        <f t="shared" si="204"/>
        <v>0</v>
      </c>
      <c r="AI409" s="472" t="str">
        <f t="shared" si="205"/>
        <v>0</v>
      </c>
      <c r="AJ409" s="472" t="str">
        <f t="shared" si="206"/>
        <v>-</v>
      </c>
      <c r="AK409" s="472" t="str">
        <f t="shared" si="207"/>
        <v>-</v>
      </c>
      <c r="AL409" s="472">
        <f>'приложение 1.1 '!X411</f>
        <v>0</v>
      </c>
      <c r="AM409" s="472">
        <f>'приложение 1.1 '!Y411</f>
        <v>0</v>
      </c>
      <c r="AN409" s="472">
        <f>'приложение 1.1 '!Z411</f>
        <v>3.8</v>
      </c>
      <c r="AO409" s="472">
        <f>'приложение 1.1 '!AA411</f>
        <v>0</v>
      </c>
      <c r="AP409" s="472"/>
      <c r="AQ409" s="472"/>
      <c r="AR409" s="472"/>
      <c r="AS409" s="472"/>
      <c r="AT409" s="472">
        <f>'приложение 1.1 '!W411</f>
        <v>0</v>
      </c>
      <c r="AU409" s="472">
        <f t="shared" si="208"/>
        <v>3.8</v>
      </c>
      <c r="AX409" s="456"/>
    </row>
    <row r="410" spans="1:50" s="53" customFormat="1">
      <c r="A410" s="125" t="s">
        <v>517</v>
      </c>
      <c r="B410" s="431" t="str">
        <f>'приложение 1.1 '!B412</f>
        <v>Строительство КТПН-400кВА СОТ Заречный</v>
      </c>
      <c r="C410" s="447" t="str">
        <f>IF('приложение 1.1 '!G412=2018,'приложение 1.1 '!E412,"-")</f>
        <v>-</v>
      </c>
      <c r="D410" s="447" t="str">
        <f>IF('приложение 1.1 '!G412=2018,'приложение 1.1 '!D412,"-")</f>
        <v>-</v>
      </c>
      <c r="E410" s="447" t="str">
        <f>IF('приложение 1.1 '!G412=2019,'приложение 1.1 '!E412,"-")</f>
        <v>-</v>
      </c>
      <c r="F410" s="447" t="str">
        <f>IF('приложение 1.1 '!G412=2019,'приложение 1.1 '!D412,"-")</f>
        <v>-</v>
      </c>
      <c r="G410" s="447" t="str">
        <f>IF('приложение 1.1 '!G412=2020,'приложение 1.1 '!E412,"-")</f>
        <v>-</v>
      </c>
      <c r="H410" s="447" t="str">
        <f>IF('приложение 1.1 '!G412=2020,'приложение 1.1 '!D412,"-")</f>
        <v>-</v>
      </c>
      <c r="I410" s="447">
        <f>IF('приложение 1.1 '!G412=2021,'приложение 1.1 '!E412,"-")</f>
        <v>0.4</v>
      </c>
      <c r="J410" s="447">
        <f>IF('приложение 1.1 '!G412=2021,'приложение 1.1 '!D412,"-")</f>
        <v>0</v>
      </c>
      <c r="K410" s="447" t="str">
        <f>IF('приложение 1.1 '!G412=2022,'приложение 1.1 '!E412,"-")</f>
        <v>-</v>
      </c>
      <c r="L410" s="447" t="str">
        <f>IF('приложение 1.1 '!G412=2022,'приложение 1.1 '!D412,"-")</f>
        <v>-</v>
      </c>
      <c r="M410" s="447">
        <f t="shared" si="194"/>
        <v>0.4</v>
      </c>
      <c r="N410" s="447">
        <f t="shared" si="195"/>
        <v>0</v>
      </c>
      <c r="O410" s="447">
        <v>0</v>
      </c>
      <c r="P410" s="447">
        <v>0</v>
      </c>
      <c r="Q410" s="447">
        <v>0</v>
      </c>
      <c r="R410" s="447">
        <v>0</v>
      </c>
      <c r="S410" s="447">
        <v>0</v>
      </c>
      <c r="T410" s="447">
        <v>0</v>
      </c>
      <c r="U410" s="447">
        <v>0</v>
      </c>
      <c r="V410" s="447">
        <v>0</v>
      </c>
      <c r="W410" s="447">
        <v>0</v>
      </c>
      <c r="X410" s="447">
        <v>0</v>
      </c>
      <c r="Y410" s="447">
        <f t="shared" si="196"/>
        <v>0</v>
      </c>
      <c r="Z410" s="464">
        <f t="shared" si="197"/>
        <v>0</v>
      </c>
      <c r="AA410" s="472">
        <f>'приложение 1.1 '!H412</f>
        <v>3.8</v>
      </c>
      <c r="AB410" s="472" t="str">
        <f t="shared" si="198"/>
        <v>0</v>
      </c>
      <c r="AC410" s="472" t="str">
        <f t="shared" si="199"/>
        <v>0</v>
      </c>
      <c r="AD410" s="472" t="str">
        <f t="shared" si="200"/>
        <v>0</v>
      </c>
      <c r="AE410" s="472" t="str">
        <f t="shared" si="201"/>
        <v>0</v>
      </c>
      <c r="AF410" s="472" t="str">
        <f t="shared" si="202"/>
        <v>0</v>
      </c>
      <c r="AG410" s="472" t="str">
        <f t="shared" si="203"/>
        <v>0</v>
      </c>
      <c r="AH410" s="472" t="str">
        <f t="shared" si="204"/>
        <v>0</v>
      </c>
      <c r="AI410" s="472" t="str">
        <f t="shared" si="205"/>
        <v>0</v>
      </c>
      <c r="AJ410" s="472" t="str">
        <f t="shared" si="206"/>
        <v>-</v>
      </c>
      <c r="AK410" s="472" t="str">
        <f t="shared" si="207"/>
        <v>-</v>
      </c>
      <c r="AL410" s="472">
        <f>'приложение 1.1 '!X412</f>
        <v>0</v>
      </c>
      <c r="AM410" s="472">
        <f>'приложение 1.1 '!Y412</f>
        <v>0</v>
      </c>
      <c r="AN410" s="472">
        <f>'приложение 1.1 '!Z412</f>
        <v>3.8</v>
      </c>
      <c r="AO410" s="472">
        <f>'приложение 1.1 '!AA412</f>
        <v>0</v>
      </c>
      <c r="AP410" s="472"/>
      <c r="AQ410" s="472"/>
      <c r="AR410" s="472"/>
      <c r="AS410" s="472"/>
      <c r="AT410" s="472">
        <f>'приложение 1.1 '!W412</f>
        <v>0</v>
      </c>
      <c r="AU410" s="472">
        <f t="shared" si="208"/>
        <v>3.8</v>
      </c>
      <c r="AX410" s="456"/>
    </row>
    <row r="411" spans="1:50" s="53" customFormat="1">
      <c r="A411" s="125" t="s">
        <v>517</v>
      </c>
      <c r="B411" s="431" t="str">
        <f>'приложение 1.1 '!B413</f>
        <v>Строительство КТПН-400кВА СОТ Север</v>
      </c>
      <c r="C411" s="447" t="str">
        <f>IF('приложение 1.1 '!G413=2018,'приложение 1.1 '!E413,"-")</f>
        <v>-</v>
      </c>
      <c r="D411" s="447" t="str">
        <f>IF('приложение 1.1 '!G413=2018,'приложение 1.1 '!D413,"-")</f>
        <v>-</v>
      </c>
      <c r="E411" s="447" t="str">
        <f>IF('приложение 1.1 '!G413=2019,'приложение 1.1 '!E413,"-")</f>
        <v>-</v>
      </c>
      <c r="F411" s="447" t="str">
        <f>IF('приложение 1.1 '!G413=2019,'приложение 1.1 '!D413,"-")</f>
        <v>-</v>
      </c>
      <c r="G411" s="447" t="str">
        <f>IF('приложение 1.1 '!G413=2020,'приложение 1.1 '!E413,"-")</f>
        <v>-</v>
      </c>
      <c r="H411" s="447" t="str">
        <f>IF('приложение 1.1 '!G413=2020,'приложение 1.1 '!D413,"-")</f>
        <v>-</v>
      </c>
      <c r="I411" s="447">
        <f>IF('приложение 1.1 '!G413=2021,'приложение 1.1 '!E413,"-")</f>
        <v>0.4</v>
      </c>
      <c r="J411" s="447">
        <f>IF('приложение 1.1 '!G413=2021,'приложение 1.1 '!D413,"-")</f>
        <v>0</v>
      </c>
      <c r="K411" s="447" t="str">
        <f>IF('приложение 1.1 '!G413=2022,'приложение 1.1 '!E413,"-")</f>
        <v>-</v>
      </c>
      <c r="L411" s="447" t="str">
        <f>IF('приложение 1.1 '!G413=2022,'приложение 1.1 '!D413,"-")</f>
        <v>-</v>
      </c>
      <c r="M411" s="447">
        <f t="shared" si="194"/>
        <v>0.4</v>
      </c>
      <c r="N411" s="447">
        <f t="shared" si="195"/>
        <v>0</v>
      </c>
      <c r="O411" s="447">
        <v>0</v>
      </c>
      <c r="P411" s="447">
        <v>0</v>
      </c>
      <c r="Q411" s="447">
        <v>0</v>
      </c>
      <c r="R411" s="447">
        <v>0</v>
      </c>
      <c r="S411" s="447">
        <v>0</v>
      </c>
      <c r="T411" s="447">
        <v>0</v>
      </c>
      <c r="U411" s="447">
        <v>0</v>
      </c>
      <c r="V411" s="447">
        <v>0</v>
      </c>
      <c r="W411" s="447">
        <v>0</v>
      </c>
      <c r="X411" s="447">
        <v>0</v>
      </c>
      <c r="Y411" s="447">
        <f t="shared" si="196"/>
        <v>0</v>
      </c>
      <c r="Z411" s="464">
        <f t="shared" si="197"/>
        <v>0</v>
      </c>
      <c r="AA411" s="472">
        <f>'приложение 1.1 '!H413</f>
        <v>3.8</v>
      </c>
      <c r="AB411" s="472" t="str">
        <f t="shared" si="198"/>
        <v>0</v>
      </c>
      <c r="AC411" s="472" t="str">
        <f t="shared" si="199"/>
        <v>0</v>
      </c>
      <c r="AD411" s="472" t="str">
        <f t="shared" si="200"/>
        <v>0</v>
      </c>
      <c r="AE411" s="472" t="str">
        <f t="shared" si="201"/>
        <v>0</v>
      </c>
      <c r="AF411" s="472" t="str">
        <f t="shared" si="202"/>
        <v>0</v>
      </c>
      <c r="AG411" s="472" t="str">
        <f t="shared" si="203"/>
        <v>0</v>
      </c>
      <c r="AH411" s="472" t="str">
        <f t="shared" si="204"/>
        <v>0</v>
      </c>
      <c r="AI411" s="472" t="str">
        <f t="shared" si="205"/>
        <v>0</v>
      </c>
      <c r="AJ411" s="472" t="str">
        <f t="shared" si="206"/>
        <v>-</v>
      </c>
      <c r="AK411" s="472" t="str">
        <f t="shared" si="207"/>
        <v>-</v>
      </c>
      <c r="AL411" s="472">
        <f>'приложение 1.1 '!X413</f>
        <v>0</v>
      </c>
      <c r="AM411" s="472">
        <f>'приложение 1.1 '!Y413</f>
        <v>0</v>
      </c>
      <c r="AN411" s="472">
        <f>'приложение 1.1 '!Z413</f>
        <v>3.8</v>
      </c>
      <c r="AO411" s="472">
        <f>'приложение 1.1 '!AA413</f>
        <v>0</v>
      </c>
      <c r="AP411" s="472"/>
      <c r="AQ411" s="472"/>
      <c r="AR411" s="472"/>
      <c r="AS411" s="472"/>
      <c r="AT411" s="472">
        <f>'приложение 1.1 '!W413</f>
        <v>0</v>
      </c>
      <c r="AU411" s="472">
        <f t="shared" si="208"/>
        <v>3.8</v>
      </c>
      <c r="AX411" s="456"/>
    </row>
    <row r="412" spans="1:50" s="53" customFormat="1">
      <c r="A412" s="125" t="s">
        <v>517</v>
      </c>
      <c r="B412" s="431" t="str">
        <f>'приложение 1.1 '!B414</f>
        <v>Строительство КТПН-400кВА СОТ Север-1</v>
      </c>
      <c r="C412" s="447" t="str">
        <f>IF('приложение 1.1 '!G414=2018,'приложение 1.1 '!E414,"-")</f>
        <v>-</v>
      </c>
      <c r="D412" s="447" t="str">
        <f>IF('приложение 1.1 '!G414=2018,'приложение 1.1 '!D414,"-")</f>
        <v>-</v>
      </c>
      <c r="E412" s="447" t="str">
        <f>IF('приложение 1.1 '!G414=2019,'приложение 1.1 '!E414,"-")</f>
        <v>-</v>
      </c>
      <c r="F412" s="447" t="str">
        <f>IF('приложение 1.1 '!G414=2019,'приложение 1.1 '!D414,"-")</f>
        <v>-</v>
      </c>
      <c r="G412" s="447" t="str">
        <f>IF('приложение 1.1 '!G414=2020,'приложение 1.1 '!E414,"-")</f>
        <v>-</v>
      </c>
      <c r="H412" s="447" t="str">
        <f>IF('приложение 1.1 '!G414=2020,'приложение 1.1 '!D414,"-")</f>
        <v>-</v>
      </c>
      <c r="I412" s="447">
        <f>IF('приложение 1.1 '!G414=2021,'приложение 1.1 '!E414,"-")</f>
        <v>0.4</v>
      </c>
      <c r="J412" s="447">
        <f>IF('приложение 1.1 '!G414=2021,'приложение 1.1 '!D414,"-")</f>
        <v>0</v>
      </c>
      <c r="K412" s="447" t="str">
        <f>IF('приложение 1.1 '!G414=2022,'приложение 1.1 '!E414,"-")</f>
        <v>-</v>
      </c>
      <c r="L412" s="447" t="str">
        <f>IF('приложение 1.1 '!G414=2022,'приложение 1.1 '!D414,"-")</f>
        <v>-</v>
      </c>
      <c r="M412" s="447">
        <f t="shared" si="194"/>
        <v>0.4</v>
      </c>
      <c r="N412" s="447">
        <f t="shared" si="195"/>
        <v>0</v>
      </c>
      <c r="O412" s="447">
        <v>0</v>
      </c>
      <c r="P412" s="447">
        <v>0</v>
      </c>
      <c r="Q412" s="447">
        <v>0</v>
      </c>
      <c r="R412" s="447">
        <v>0</v>
      </c>
      <c r="S412" s="447">
        <v>0</v>
      </c>
      <c r="T412" s="447">
        <v>0</v>
      </c>
      <c r="U412" s="447">
        <v>0</v>
      </c>
      <c r="V412" s="447">
        <v>0</v>
      </c>
      <c r="W412" s="447">
        <v>0</v>
      </c>
      <c r="X412" s="447">
        <v>0</v>
      </c>
      <c r="Y412" s="447">
        <f t="shared" si="196"/>
        <v>0</v>
      </c>
      <c r="Z412" s="464">
        <f t="shared" si="197"/>
        <v>0</v>
      </c>
      <c r="AA412" s="472">
        <f>'приложение 1.1 '!H414</f>
        <v>3.8</v>
      </c>
      <c r="AB412" s="472" t="str">
        <f t="shared" si="198"/>
        <v>0</v>
      </c>
      <c r="AC412" s="472" t="str">
        <f t="shared" si="199"/>
        <v>0</v>
      </c>
      <c r="AD412" s="472" t="str">
        <f t="shared" si="200"/>
        <v>0</v>
      </c>
      <c r="AE412" s="472" t="str">
        <f t="shared" si="201"/>
        <v>0</v>
      </c>
      <c r="AF412" s="472" t="str">
        <f t="shared" si="202"/>
        <v>0</v>
      </c>
      <c r="AG412" s="472" t="str">
        <f t="shared" si="203"/>
        <v>0</v>
      </c>
      <c r="AH412" s="472" t="str">
        <f t="shared" si="204"/>
        <v>0</v>
      </c>
      <c r="AI412" s="472" t="str">
        <f t="shared" si="205"/>
        <v>0</v>
      </c>
      <c r="AJ412" s="472" t="str">
        <f t="shared" si="206"/>
        <v>-</v>
      </c>
      <c r="AK412" s="472" t="str">
        <f t="shared" si="207"/>
        <v>-</v>
      </c>
      <c r="AL412" s="472">
        <f>'приложение 1.1 '!X414</f>
        <v>0</v>
      </c>
      <c r="AM412" s="472">
        <f>'приложение 1.1 '!Y414</f>
        <v>0</v>
      </c>
      <c r="AN412" s="472">
        <f>'приложение 1.1 '!Z414</f>
        <v>3.8</v>
      </c>
      <c r="AO412" s="472">
        <f>'приложение 1.1 '!AA414</f>
        <v>0</v>
      </c>
      <c r="AP412" s="472"/>
      <c r="AQ412" s="472"/>
      <c r="AR412" s="472"/>
      <c r="AS412" s="472"/>
      <c r="AT412" s="472">
        <f>'приложение 1.1 '!W414</f>
        <v>0</v>
      </c>
      <c r="AU412" s="472">
        <f t="shared" si="208"/>
        <v>3.8</v>
      </c>
      <c r="AX412" s="456"/>
    </row>
    <row r="413" spans="1:50" s="53" customFormat="1">
      <c r="A413" s="125" t="s">
        <v>517</v>
      </c>
      <c r="B413" s="431" t="str">
        <f>'приложение 1.1 '!B415</f>
        <v>Строительство КТПН-400кВА СОТ Черемушки</v>
      </c>
      <c r="C413" s="447" t="str">
        <f>IF('приложение 1.1 '!G415=2018,'приложение 1.1 '!E415,"-")</f>
        <v>-</v>
      </c>
      <c r="D413" s="447" t="str">
        <f>IF('приложение 1.1 '!G415=2018,'приложение 1.1 '!D415,"-")</f>
        <v>-</v>
      </c>
      <c r="E413" s="447" t="str">
        <f>IF('приложение 1.1 '!G415=2019,'приложение 1.1 '!E415,"-")</f>
        <v>-</v>
      </c>
      <c r="F413" s="447" t="str">
        <f>IF('приложение 1.1 '!G415=2019,'приложение 1.1 '!D415,"-")</f>
        <v>-</v>
      </c>
      <c r="G413" s="447" t="str">
        <f>IF('приложение 1.1 '!G415=2020,'приложение 1.1 '!E415,"-")</f>
        <v>-</v>
      </c>
      <c r="H413" s="447" t="str">
        <f>IF('приложение 1.1 '!G415=2020,'приложение 1.1 '!D415,"-")</f>
        <v>-</v>
      </c>
      <c r="I413" s="447">
        <f>IF('приложение 1.1 '!G415=2021,'приложение 1.1 '!E415,"-")</f>
        <v>0.4</v>
      </c>
      <c r="J413" s="447">
        <f>IF('приложение 1.1 '!G415=2021,'приложение 1.1 '!D415,"-")</f>
        <v>0</v>
      </c>
      <c r="K413" s="447" t="str">
        <f>IF('приложение 1.1 '!G415=2022,'приложение 1.1 '!E415,"-")</f>
        <v>-</v>
      </c>
      <c r="L413" s="447" t="str">
        <f>IF('приложение 1.1 '!G415=2022,'приложение 1.1 '!D415,"-")</f>
        <v>-</v>
      </c>
      <c r="M413" s="447">
        <f t="shared" si="194"/>
        <v>0.4</v>
      </c>
      <c r="N413" s="447">
        <f t="shared" si="195"/>
        <v>0</v>
      </c>
      <c r="O413" s="447">
        <v>0</v>
      </c>
      <c r="P413" s="447">
        <v>0</v>
      </c>
      <c r="Q413" s="447">
        <v>0</v>
      </c>
      <c r="R413" s="447">
        <v>0</v>
      </c>
      <c r="S413" s="447">
        <v>0</v>
      </c>
      <c r="T413" s="447">
        <v>0</v>
      </c>
      <c r="U413" s="447">
        <v>0</v>
      </c>
      <c r="V413" s="447">
        <v>0</v>
      </c>
      <c r="W413" s="447">
        <v>0</v>
      </c>
      <c r="X413" s="447">
        <v>0</v>
      </c>
      <c r="Y413" s="447">
        <f t="shared" si="196"/>
        <v>0</v>
      </c>
      <c r="Z413" s="464">
        <f t="shared" si="197"/>
        <v>0</v>
      </c>
      <c r="AA413" s="472">
        <f>'приложение 1.1 '!H415</f>
        <v>3.8</v>
      </c>
      <c r="AB413" s="472" t="str">
        <f t="shared" si="198"/>
        <v>0</v>
      </c>
      <c r="AC413" s="472" t="str">
        <f t="shared" si="199"/>
        <v>0</v>
      </c>
      <c r="AD413" s="472" t="str">
        <f t="shared" si="200"/>
        <v>0</v>
      </c>
      <c r="AE413" s="472" t="str">
        <f t="shared" si="201"/>
        <v>0</v>
      </c>
      <c r="AF413" s="472" t="str">
        <f t="shared" si="202"/>
        <v>0</v>
      </c>
      <c r="AG413" s="472" t="str">
        <f t="shared" si="203"/>
        <v>0</v>
      </c>
      <c r="AH413" s="472" t="str">
        <f t="shared" si="204"/>
        <v>0</v>
      </c>
      <c r="AI413" s="472" t="str">
        <f t="shared" si="205"/>
        <v>0</v>
      </c>
      <c r="AJ413" s="472" t="str">
        <f t="shared" si="206"/>
        <v>-</v>
      </c>
      <c r="AK413" s="472" t="str">
        <f t="shared" si="207"/>
        <v>-</v>
      </c>
      <c r="AL413" s="472">
        <f>'приложение 1.1 '!X415</f>
        <v>0</v>
      </c>
      <c r="AM413" s="472">
        <f>'приложение 1.1 '!Y415</f>
        <v>0</v>
      </c>
      <c r="AN413" s="472">
        <f>'приложение 1.1 '!Z415</f>
        <v>3.8</v>
      </c>
      <c r="AO413" s="472">
        <f>'приложение 1.1 '!AA415</f>
        <v>0</v>
      </c>
      <c r="AP413" s="472"/>
      <c r="AQ413" s="472"/>
      <c r="AR413" s="472"/>
      <c r="AS413" s="472"/>
      <c r="AT413" s="472">
        <f>'приложение 1.1 '!W415</f>
        <v>0</v>
      </c>
      <c r="AU413" s="472">
        <f t="shared" si="208"/>
        <v>3.8</v>
      </c>
      <c r="AX413" s="456"/>
    </row>
    <row r="414" spans="1:50" s="53" customFormat="1" ht="31.5">
      <c r="A414" s="125" t="s">
        <v>517</v>
      </c>
      <c r="B414" s="431" t="str">
        <f>'приложение 1.1 '!B416</f>
        <v>Строительство КТПН-400кВА ПДК Черемушки-2</v>
      </c>
      <c r="C414" s="447" t="str">
        <f>IF('приложение 1.1 '!G416=2018,'приложение 1.1 '!E416,"-")</f>
        <v>-</v>
      </c>
      <c r="D414" s="447" t="str">
        <f>IF('приложение 1.1 '!G416=2018,'приложение 1.1 '!D416,"-")</f>
        <v>-</v>
      </c>
      <c r="E414" s="447" t="str">
        <f>IF('приложение 1.1 '!G416=2019,'приложение 1.1 '!E416,"-")</f>
        <v>-</v>
      </c>
      <c r="F414" s="447" t="str">
        <f>IF('приложение 1.1 '!G416=2019,'приложение 1.1 '!D416,"-")</f>
        <v>-</v>
      </c>
      <c r="G414" s="447" t="str">
        <f>IF('приложение 1.1 '!G416=2020,'приложение 1.1 '!E416,"-")</f>
        <v>-</v>
      </c>
      <c r="H414" s="447" t="str">
        <f>IF('приложение 1.1 '!G416=2020,'приложение 1.1 '!D416,"-")</f>
        <v>-</v>
      </c>
      <c r="I414" s="447">
        <f>IF('приложение 1.1 '!G416=2021,'приложение 1.1 '!E416,"-")</f>
        <v>0.4</v>
      </c>
      <c r="J414" s="447">
        <f>IF('приложение 1.1 '!G416=2021,'приложение 1.1 '!D416,"-")</f>
        <v>0</v>
      </c>
      <c r="K414" s="447" t="str">
        <f>IF('приложение 1.1 '!G416=2022,'приложение 1.1 '!E416,"-")</f>
        <v>-</v>
      </c>
      <c r="L414" s="447" t="str">
        <f>IF('приложение 1.1 '!G416=2022,'приложение 1.1 '!D416,"-")</f>
        <v>-</v>
      </c>
      <c r="M414" s="447">
        <f t="shared" si="194"/>
        <v>0.4</v>
      </c>
      <c r="N414" s="447">
        <f t="shared" si="195"/>
        <v>0</v>
      </c>
      <c r="O414" s="447">
        <v>0</v>
      </c>
      <c r="P414" s="447">
        <v>0</v>
      </c>
      <c r="Q414" s="447">
        <v>0</v>
      </c>
      <c r="R414" s="447">
        <v>0</v>
      </c>
      <c r="S414" s="447">
        <v>0</v>
      </c>
      <c r="T414" s="447">
        <v>0</v>
      </c>
      <c r="U414" s="447">
        <v>0</v>
      </c>
      <c r="V414" s="447">
        <v>0</v>
      </c>
      <c r="W414" s="447">
        <v>0</v>
      </c>
      <c r="X414" s="447">
        <v>0</v>
      </c>
      <c r="Y414" s="447">
        <f t="shared" si="196"/>
        <v>0</v>
      </c>
      <c r="Z414" s="464">
        <f t="shared" si="197"/>
        <v>0</v>
      </c>
      <c r="AA414" s="472">
        <f>'приложение 1.1 '!H416</f>
        <v>3.8</v>
      </c>
      <c r="AB414" s="472" t="str">
        <f t="shared" si="198"/>
        <v>0</v>
      </c>
      <c r="AC414" s="472" t="str">
        <f t="shared" si="199"/>
        <v>0</v>
      </c>
      <c r="AD414" s="472" t="str">
        <f t="shared" si="200"/>
        <v>0</v>
      </c>
      <c r="AE414" s="472" t="str">
        <f t="shared" si="201"/>
        <v>0</v>
      </c>
      <c r="AF414" s="472" t="str">
        <f t="shared" si="202"/>
        <v>0</v>
      </c>
      <c r="AG414" s="472" t="str">
        <f t="shared" si="203"/>
        <v>0</v>
      </c>
      <c r="AH414" s="472" t="str">
        <f t="shared" si="204"/>
        <v>0</v>
      </c>
      <c r="AI414" s="472" t="str">
        <f t="shared" si="205"/>
        <v>0</v>
      </c>
      <c r="AJ414" s="472" t="str">
        <f t="shared" si="206"/>
        <v>-</v>
      </c>
      <c r="AK414" s="472" t="str">
        <f t="shared" si="207"/>
        <v>-</v>
      </c>
      <c r="AL414" s="472">
        <f>'приложение 1.1 '!X416</f>
        <v>0</v>
      </c>
      <c r="AM414" s="472">
        <f>'приложение 1.1 '!Y416</f>
        <v>0</v>
      </c>
      <c r="AN414" s="472">
        <f>'приложение 1.1 '!Z416</f>
        <v>3.8</v>
      </c>
      <c r="AO414" s="472">
        <f>'приложение 1.1 '!AA416</f>
        <v>0</v>
      </c>
      <c r="AP414" s="472"/>
      <c r="AQ414" s="472"/>
      <c r="AR414" s="472"/>
      <c r="AS414" s="472"/>
      <c r="AT414" s="472">
        <f>'приложение 1.1 '!W416</f>
        <v>0</v>
      </c>
      <c r="AU414" s="472">
        <f t="shared" si="208"/>
        <v>3.8</v>
      </c>
      <c r="AX414" s="456"/>
    </row>
    <row r="415" spans="1:50" s="53" customFormat="1">
      <c r="A415" s="125" t="s">
        <v>517</v>
      </c>
      <c r="B415" s="431" t="str">
        <f>'приложение 1.1 '!B417</f>
        <v>Строительство КТПН-400кВА СПК Авиатор-34</v>
      </c>
      <c r="C415" s="447" t="str">
        <f>IF('приложение 1.1 '!G417=2018,'приложение 1.1 '!E417,"-")</f>
        <v>-</v>
      </c>
      <c r="D415" s="447" t="str">
        <f>IF('приложение 1.1 '!G417=2018,'приложение 1.1 '!D417,"-")</f>
        <v>-</v>
      </c>
      <c r="E415" s="447" t="str">
        <f>IF('приложение 1.1 '!G417=2019,'приложение 1.1 '!E417,"-")</f>
        <v>-</v>
      </c>
      <c r="F415" s="447" t="str">
        <f>IF('приложение 1.1 '!G417=2019,'приложение 1.1 '!D417,"-")</f>
        <v>-</v>
      </c>
      <c r="G415" s="447" t="str">
        <f>IF('приложение 1.1 '!G417=2020,'приложение 1.1 '!E417,"-")</f>
        <v>-</v>
      </c>
      <c r="H415" s="447" t="str">
        <f>IF('приложение 1.1 '!G417=2020,'приложение 1.1 '!D417,"-")</f>
        <v>-</v>
      </c>
      <c r="I415" s="447">
        <f>IF('приложение 1.1 '!G417=2021,'приложение 1.1 '!E417,"-")</f>
        <v>0.4</v>
      </c>
      <c r="J415" s="447">
        <f>IF('приложение 1.1 '!G417=2021,'приложение 1.1 '!D417,"-")</f>
        <v>0</v>
      </c>
      <c r="K415" s="447" t="str">
        <f>IF('приложение 1.1 '!G417=2022,'приложение 1.1 '!E417,"-")</f>
        <v>-</v>
      </c>
      <c r="L415" s="447" t="str">
        <f>IF('приложение 1.1 '!G417=2022,'приложение 1.1 '!D417,"-")</f>
        <v>-</v>
      </c>
      <c r="M415" s="447">
        <f t="shared" si="194"/>
        <v>0.4</v>
      </c>
      <c r="N415" s="447">
        <f t="shared" si="195"/>
        <v>0</v>
      </c>
      <c r="O415" s="447">
        <v>0</v>
      </c>
      <c r="P415" s="447">
        <v>0</v>
      </c>
      <c r="Q415" s="447">
        <v>0</v>
      </c>
      <c r="R415" s="447">
        <v>0</v>
      </c>
      <c r="S415" s="447">
        <v>0</v>
      </c>
      <c r="T415" s="447">
        <v>0</v>
      </c>
      <c r="U415" s="447">
        <v>0</v>
      </c>
      <c r="V415" s="447">
        <v>0</v>
      </c>
      <c r="W415" s="447">
        <v>0</v>
      </c>
      <c r="X415" s="447">
        <v>0</v>
      </c>
      <c r="Y415" s="447">
        <f t="shared" si="196"/>
        <v>0</v>
      </c>
      <c r="Z415" s="464">
        <f t="shared" si="197"/>
        <v>0</v>
      </c>
      <c r="AA415" s="472">
        <f>'приложение 1.1 '!H417</f>
        <v>3.8</v>
      </c>
      <c r="AB415" s="472" t="str">
        <f t="shared" si="198"/>
        <v>0</v>
      </c>
      <c r="AC415" s="472" t="str">
        <f t="shared" si="199"/>
        <v>0</v>
      </c>
      <c r="AD415" s="472" t="str">
        <f t="shared" si="200"/>
        <v>0</v>
      </c>
      <c r="AE415" s="472" t="str">
        <f t="shared" si="201"/>
        <v>0</v>
      </c>
      <c r="AF415" s="472" t="str">
        <f t="shared" si="202"/>
        <v>0</v>
      </c>
      <c r="AG415" s="472" t="str">
        <f t="shared" si="203"/>
        <v>0</v>
      </c>
      <c r="AH415" s="472" t="str">
        <f t="shared" si="204"/>
        <v>0</v>
      </c>
      <c r="AI415" s="472" t="str">
        <f t="shared" si="205"/>
        <v>0</v>
      </c>
      <c r="AJ415" s="472" t="str">
        <f t="shared" si="206"/>
        <v>-</v>
      </c>
      <c r="AK415" s="472" t="str">
        <f t="shared" si="207"/>
        <v>-</v>
      </c>
      <c r="AL415" s="472">
        <f>'приложение 1.1 '!X417</f>
        <v>0</v>
      </c>
      <c r="AM415" s="472">
        <f>'приложение 1.1 '!Y417</f>
        <v>0</v>
      </c>
      <c r="AN415" s="472">
        <f>'приложение 1.1 '!Z417</f>
        <v>3.8</v>
      </c>
      <c r="AO415" s="472">
        <f>'приложение 1.1 '!AA417</f>
        <v>0</v>
      </c>
      <c r="AP415" s="472"/>
      <c r="AQ415" s="472"/>
      <c r="AR415" s="472"/>
      <c r="AS415" s="472"/>
      <c r="AT415" s="472">
        <f>'приложение 1.1 '!W417</f>
        <v>0</v>
      </c>
      <c r="AU415" s="472">
        <f t="shared" si="208"/>
        <v>3.8</v>
      </c>
      <c r="AX415" s="456"/>
    </row>
    <row r="416" spans="1:50" s="53" customFormat="1">
      <c r="A416" s="125" t="s">
        <v>517</v>
      </c>
      <c r="B416" s="431" t="str">
        <f>'приложение 1.1 '!B418</f>
        <v>Строительство КТПН-400кВА СНТ Дзержинец</v>
      </c>
      <c r="C416" s="447" t="str">
        <f>IF('приложение 1.1 '!G418=2018,'приложение 1.1 '!E418,"-")</f>
        <v>-</v>
      </c>
      <c r="D416" s="447" t="str">
        <f>IF('приложение 1.1 '!G418=2018,'приложение 1.1 '!D418,"-")</f>
        <v>-</v>
      </c>
      <c r="E416" s="447" t="str">
        <f>IF('приложение 1.1 '!G418=2019,'приложение 1.1 '!E418,"-")</f>
        <v>-</v>
      </c>
      <c r="F416" s="447" t="str">
        <f>IF('приложение 1.1 '!G418=2019,'приложение 1.1 '!D418,"-")</f>
        <v>-</v>
      </c>
      <c r="G416" s="447" t="str">
        <f>IF('приложение 1.1 '!G418=2020,'приложение 1.1 '!E418,"-")</f>
        <v>-</v>
      </c>
      <c r="H416" s="447" t="str">
        <f>IF('приложение 1.1 '!G418=2020,'приложение 1.1 '!D418,"-")</f>
        <v>-</v>
      </c>
      <c r="I416" s="447">
        <f>IF('приложение 1.1 '!G418=2021,'приложение 1.1 '!E418,"-")</f>
        <v>0.4</v>
      </c>
      <c r="J416" s="447">
        <f>IF('приложение 1.1 '!G418=2021,'приложение 1.1 '!D418,"-")</f>
        <v>0</v>
      </c>
      <c r="K416" s="447" t="str">
        <f>IF('приложение 1.1 '!G418=2022,'приложение 1.1 '!E418,"-")</f>
        <v>-</v>
      </c>
      <c r="L416" s="447" t="str">
        <f>IF('приложение 1.1 '!G418=2022,'приложение 1.1 '!D418,"-")</f>
        <v>-</v>
      </c>
      <c r="M416" s="447">
        <f t="shared" si="194"/>
        <v>0.4</v>
      </c>
      <c r="N416" s="447">
        <f t="shared" si="195"/>
        <v>0</v>
      </c>
      <c r="O416" s="447">
        <v>0</v>
      </c>
      <c r="P416" s="447">
        <v>0</v>
      </c>
      <c r="Q416" s="447">
        <v>0</v>
      </c>
      <c r="R416" s="447">
        <v>0</v>
      </c>
      <c r="S416" s="447">
        <v>0</v>
      </c>
      <c r="T416" s="447">
        <v>0</v>
      </c>
      <c r="U416" s="447">
        <v>0</v>
      </c>
      <c r="V416" s="447">
        <v>0</v>
      </c>
      <c r="W416" s="447">
        <v>0</v>
      </c>
      <c r="X416" s="447">
        <v>0</v>
      </c>
      <c r="Y416" s="447">
        <f t="shared" si="196"/>
        <v>0</v>
      </c>
      <c r="Z416" s="464">
        <f t="shared" si="197"/>
        <v>0</v>
      </c>
      <c r="AA416" s="472">
        <f>'приложение 1.1 '!H418</f>
        <v>3.8</v>
      </c>
      <c r="AB416" s="472" t="str">
        <f t="shared" si="198"/>
        <v>0</v>
      </c>
      <c r="AC416" s="472" t="str">
        <f t="shared" si="199"/>
        <v>0</v>
      </c>
      <c r="AD416" s="472" t="str">
        <f t="shared" si="200"/>
        <v>0</v>
      </c>
      <c r="AE416" s="472" t="str">
        <f t="shared" si="201"/>
        <v>0</v>
      </c>
      <c r="AF416" s="472" t="str">
        <f t="shared" si="202"/>
        <v>0</v>
      </c>
      <c r="AG416" s="472" t="str">
        <f t="shared" si="203"/>
        <v>0</v>
      </c>
      <c r="AH416" s="472" t="str">
        <f t="shared" si="204"/>
        <v>0</v>
      </c>
      <c r="AI416" s="472" t="str">
        <f t="shared" si="205"/>
        <v>0</v>
      </c>
      <c r="AJ416" s="472" t="str">
        <f t="shared" si="206"/>
        <v>-</v>
      </c>
      <c r="AK416" s="472" t="str">
        <f t="shared" si="207"/>
        <v>-</v>
      </c>
      <c r="AL416" s="472">
        <f>'приложение 1.1 '!X418</f>
        <v>0</v>
      </c>
      <c r="AM416" s="472">
        <f>'приложение 1.1 '!Y418</f>
        <v>0</v>
      </c>
      <c r="AN416" s="472">
        <f>'приложение 1.1 '!Z418</f>
        <v>3.8</v>
      </c>
      <c r="AO416" s="472">
        <f>'приложение 1.1 '!AA418</f>
        <v>0</v>
      </c>
      <c r="AP416" s="472"/>
      <c r="AQ416" s="472"/>
      <c r="AR416" s="472"/>
      <c r="AS416" s="472"/>
      <c r="AT416" s="472">
        <f>'приложение 1.1 '!W418</f>
        <v>0</v>
      </c>
      <c r="AU416" s="472">
        <f t="shared" si="208"/>
        <v>3.8</v>
      </c>
      <c r="AX416" s="456"/>
    </row>
    <row r="417" spans="1:50" s="53" customFormat="1">
      <c r="A417" s="125" t="s">
        <v>517</v>
      </c>
      <c r="B417" s="431" t="str">
        <f>'приложение 1.1 '!B419</f>
        <v>Строительство КТПН-400кВА ПСОК №8</v>
      </c>
      <c r="C417" s="447">
        <f>IF('приложение 1.1 '!G419=2018,'приложение 1.1 '!E419,"-")</f>
        <v>0.4</v>
      </c>
      <c r="D417" s="447">
        <f>IF('приложение 1.1 '!G419=2018,'приложение 1.1 '!D419,"-")</f>
        <v>0</v>
      </c>
      <c r="E417" s="447" t="str">
        <f>IF('приложение 1.1 '!G419=2019,'приложение 1.1 '!E419,"-")</f>
        <v>-</v>
      </c>
      <c r="F417" s="447" t="str">
        <f>IF('приложение 1.1 '!G419=2019,'приложение 1.1 '!D419,"-")</f>
        <v>-</v>
      </c>
      <c r="G417" s="447" t="str">
        <f>IF('приложение 1.1 '!G419=2020,'приложение 1.1 '!E419,"-")</f>
        <v>-</v>
      </c>
      <c r="H417" s="447" t="str">
        <f>IF('приложение 1.1 '!G419=2020,'приложение 1.1 '!D419,"-")</f>
        <v>-</v>
      </c>
      <c r="I417" s="447" t="str">
        <f>IF('приложение 1.1 '!G419=2021,'приложение 1.1 '!E419,"-")</f>
        <v>-</v>
      </c>
      <c r="J417" s="447" t="str">
        <f>IF('приложение 1.1 '!G419=2021,'приложение 1.1 '!D419,"-")</f>
        <v>-</v>
      </c>
      <c r="K417" s="447" t="str">
        <f>IF('приложение 1.1 '!G419=2022,'приложение 1.1 '!E419,"-")</f>
        <v>-</v>
      </c>
      <c r="L417" s="447" t="str">
        <f>IF('приложение 1.1 '!G419=2022,'приложение 1.1 '!D419,"-")</f>
        <v>-</v>
      </c>
      <c r="M417" s="447">
        <f t="shared" si="194"/>
        <v>0.4</v>
      </c>
      <c r="N417" s="447">
        <f t="shared" si="195"/>
        <v>0</v>
      </c>
      <c r="O417" s="447">
        <v>0</v>
      </c>
      <c r="P417" s="447">
        <v>0</v>
      </c>
      <c r="Q417" s="447">
        <v>0</v>
      </c>
      <c r="R417" s="447">
        <v>0</v>
      </c>
      <c r="S417" s="447">
        <v>0</v>
      </c>
      <c r="T417" s="447">
        <v>0</v>
      </c>
      <c r="U417" s="447">
        <v>0</v>
      </c>
      <c r="V417" s="447">
        <v>0</v>
      </c>
      <c r="W417" s="447">
        <v>0</v>
      </c>
      <c r="X417" s="447">
        <v>0</v>
      </c>
      <c r="Y417" s="447">
        <f t="shared" si="196"/>
        <v>0</v>
      </c>
      <c r="Z417" s="464">
        <f t="shared" si="197"/>
        <v>0</v>
      </c>
      <c r="AA417" s="472">
        <f>'приложение 1.1 '!H419</f>
        <v>3.8</v>
      </c>
      <c r="AB417" s="472" t="str">
        <f t="shared" si="198"/>
        <v>0</v>
      </c>
      <c r="AC417" s="472" t="str">
        <f t="shared" si="199"/>
        <v>0</v>
      </c>
      <c r="AD417" s="472" t="str">
        <f t="shared" si="200"/>
        <v>0</v>
      </c>
      <c r="AE417" s="472" t="str">
        <f t="shared" si="201"/>
        <v>0</v>
      </c>
      <c r="AF417" s="472">
        <f t="shared" si="202"/>
        <v>0.4</v>
      </c>
      <c r="AG417" s="472">
        <f t="shared" si="203"/>
        <v>0</v>
      </c>
      <c r="AH417" s="472" t="str">
        <f t="shared" si="204"/>
        <v>0</v>
      </c>
      <c r="AI417" s="472" t="str">
        <f t="shared" si="205"/>
        <v>0</v>
      </c>
      <c r="AJ417" s="472">
        <f t="shared" si="206"/>
        <v>0.4</v>
      </c>
      <c r="AK417" s="472">
        <f t="shared" si="207"/>
        <v>0</v>
      </c>
      <c r="AL417" s="472">
        <f>'приложение 1.1 '!X419</f>
        <v>0</v>
      </c>
      <c r="AM417" s="472">
        <f>'приложение 1.1 '!Y419</f>
        <v>0</v>
      </c>
      <c r="AN417" s="472">
        <f>'приложение 1.1 '!Z419</f>
        <v>0</v>
      </c>
      <c r="AO417" s="472">
        <f>'приложение 1.1 '!AA419</f>
        <v>0</v>
      </c>
      <c r="AP417" s="472"/>
      <c r="AQ417" s="472"/>
      <c r="AR417" s="472">
        <f t="shared" ref="AR417:AR431" si="210">AT417</f>
        <v>3.8</v>
      </c>
      <c r="AS417" s="472"/>
      <c r="AT417" s="472">
        <f>'приложение 1.1 '!W419</f>
        <v>3.8</v>
      </c>
      <c r="AU417" s="472">
        <f t="shared" si="208"/>
        <v>3.8</v>
      </c>
      <c r="AX417" s="456"/>
    </row>
    <row r="418" spans="1:50" s="53" customFormat="1">
      <c r="A418" s="125" t="s">
        <v>517</v>
      </c>
      <c r="B418" s="431" t="str">
        <f>'приложение 1.1 '!B420</f>
        <v>Строительство КТПН-400кВА СТ № 4</v>
      </c>
      <c r="C418" s="447">
        <f>IF('приложение 1.1 '!G420=2018,'приложение 1.1 '!E420,"-")</f>
        <v>0.4</v>
      </c>
      <c r="D418" s="447">
        <f>IF('приложение 1.1 '!G420=2018,'приложение 1.1 '!D420,"-")</f>
        <v>0</v>
      </c>
      <c r="E418" s="447" t="str">
        <f>IF('приложение 1.1 '!G420=2019,'приложение 1.1 '!E420,"-")</f>
        <v>-</v>
      </c>
      <c r="F418" s="447" t="str">
        <f>IF('приложение 1.1 '!G420=2019,'приложение 1.1 '!D420,"-")</f>
        <v>-</v>
      </c>
      <c r="G418" s="447" t="str">
        <f>IF('приложение 1.1 '!G420=2020,'приложение 1.1 '!E420,"-")</f>
        <v>-</v>
      </c>
      <c r="H418" s="447" t="str">
        <f>IF('приложение 1.1 '!G420=2020,'приложение 1.1 '!D420,"-")</f>
        <v>-</v>
      </c>
      <c r="I418" s="447" t="str">
        <f>IF('приложение 1.1 '!G420=2021,'приложение 1.1 '!E420,"-")</f>
        <v>-</v>
      </c>
      <c r="J418" s="447" t="str">
        <f>IF('приложение 1.1 '!G420=2021,'приложение 1.1 '!D420,"-")</f>
        <v>-</v>
      </c>
      <c r="K418" s="447" t="str">
        <f>IF('приложение 1.1 '!G420=2022,'приложение 1.1 '!E420,"-")</f>
        <v>-</v>
      </c>
      <c r="L418" s="447" t="str">
        <f>IF('приложение 1.1 '!G420=2022,'приложение 1.1 '!D420,"-")</f>
        <v>-</v>
      </c>
      <c r="M418" s="447">
        <f t="shared" si="194"/>
        <v>0.4</v>
      </c>
      <c r="N418" s="447">
        <f t="shared" si="195"/>
        <v>0</v>
      </c>
      <c r="O418" s="447">
        <v>0</v>
      </c>
      <c r="P418" s="447">
        <v>0</v>
      </c>
      <c r="Q418" s="447">
        <v>0</v>
      </c>
      <c r="R418" s="447">
        <v>0</v>
      </c>
      <c r="S418" s="447">
        <v>0</v>
      </c>
      <c r="T418" s="447">
        <v>0</v>
      </c>
      <c r="U418" s="447">
        <v>0</v>
      </c>
      <c r="V418" s="447">
        <v>0</v>
      </c>
      <c r="W418" s="447">
        <v>0</v>
      </c>
      <c r="X418" s="447">
        <v>0</v>
      </c>
      <c r="Y418" s="447">
        <f t="shared" si="196"/>
        <v>0</v>
      </c>
      <c r="Z418" s="464">
        <f t="shared" si="197"/>
        <v>0</v>
      </c>
      <c r="AA418" s="472">
        <f>'приложение 1.1 '!H420</f>
        <v>3.8</v>
      </c>
      <c r="AB418" s="472" t="str">
        <f t="shared" si="198"/>
        <v>0</v>
      </c>
      <c r="AC418" s="472" t="str">
        <f t="shared" si="199"/>
        <v>0</v>
      </c>
      <c r="AD418" s="472" t="str">
        <f t="shared" si="200"/>
        <v>0</v>
      </c>
      <c r="AE418" s="472" t="str">
        <f t="shared" si="201"/>
        <v>0</v>
      </c>
      <c r="AF418" s="472">
        <f t="shared" si="202"/>
        <v>0.4</v>
      </c>
      <c r="AG418" s="472">
        <f t="shared" si="203"/>
        <v>0</v>
      </c>
      <c r="AH418" s="472" t="str">
        <f t="shared" si="204"/>
        <v>0</v>
      </c>
      <c r="AI418" s="472" t="str">
        <f t="shared" si="205"/>
        <v>0</v>
      </c>
      <c r="AJ418" s="472">
        <f t="shared" si="206"/>
        <v>0.4</v>
      </c>
      <c r="AK418" s="472">
        <f t="shared" si="207"/>
        <v>0</v>
      </c>
      <c r="AL418" s="472">
        <f>'приложение 1.1 '!X420</f>
        <v>0</v>
      </c>
      <c r="AM418" s="472">
        <f>'приложение 1.1 '!Y420</f>
        <v>0</v>
      </c>
      <c r="AN418" s="472">
        <f>'приложение 1.1 '!Z420</f>
        <v>0</v>
      </c>
      <c r="AO418" s="472">
        <f>'приложение 1.1 '!AA420</f>
        <v>0</v>
      </c>
      <c r="AP418" s="472"/>
      <c r="AQ418" s="472"/>
      <c r="AR418" s="472">
        <f t="shared" si="210"/>
        <v>3.8</v>
      </c>
      <c r="AS418" s="472"/>
      <c r="AT418" s="472">
        <f>'приложение 1.1 '!W420</f>
        <v>3.8</v>
      </c>
      <c r="AU418" s="472">
        <f t="shared" si="208"/>
        <v>3.8</v>
      </c>
      <c r="AX418" s="456"/>
    </row>
    <row r="419" spans="1:50" s="53" customFormat="1">
      <c r="A419" s="125" t="s">
        <v>517</v>
      </c>
      <c r="B419" s="431" t="str">
        <f>'приложение 1.1 '!B421</f>
        <v>Строительство КТПН-400кВА СТ № 5</v>
      </c>
      <c r="C419" s="447">
        <f>IF('приложение 1.1 '!G421=2018,'приложение 1.1 '!E421,"-")</f>
        <v>0.4</v>
      </c>
      <c r="D419" s="447">
        <f>IF('приложение 1.1 '!G421=2018,'приложение 1.1 '!D421,"-")</f>
        <v>0</v>
      </c>
      <c r="E419" s="447" t="str">
        <f>IF('приложение 1.1 '!G421=2019,'приложение 1.1 '!E421,"-")</f>
        <v>-</v>
      </c>
      <c r="F419" s="447" t="str">
        <f>IF('приложение 1.1 '!G421=2019,'приложение 1.1 '!D421,"-")</f>
        <v>-</v>
      </c>
      <c r="G419" s="447" t="str">
        <f>IF('приложение 1.1 '!G421=2020,'приложение 1.1 '!E421,"-")</f>
        <v>-</v>
      </c>
      <c r="H419" s="447" t="str">
        <f>IF('приложение 1.1 '!G421=2020,'приложение 1.1 '!D421,"-")</f>
        <v>-</v>
      </c>
      <c r="I419" s="447" t="str">
        <f>IF('приложение 1.1 '!G421=2021,'приложение 1.1 '!E421,"-")</f>
        <v>-</v>
      </c>
      <c r="J419" s="447" t="str">
        <f>IF('приложение 1.1 '!G421=2021,'приложение 1.1 '!D421,"-")</f>
        <v>-</v>
      </c>
      <c r="K419" s="447" t="str">
        <f>IF('приложение 1.1 '!G421=2022,'приложение 1.1 '!E421,"-")</f>
        <v>-</v>
      </c>
      <c r="L419" s="447" t="str">
        <f>IF('приложение 1.1 '!G421=2022,'приложение 1.1 '!D421,"-")</f>
        <v>-</v>
      </c>
      <c r="M419" s="447">
        <f t="shared" si="194"/>
        <v>0.4</v>
      </c>
      <c r="N419" s="447">
        <f t="shared" si="195"/>
        <v>0</v>
      </c>
      <c r="O419" s="447">
        <v>0</v>
      </c>
      <c r="P419" s="447">
        <v>0</v>
      </c>
      <c r="Q419" s="447">
        <v>0</v>
      </c>
      <c r="R419" s="447">
        <v>0</v>
      </c>
      <c r="S419" s="447">
        <v>0</v>
      </c>
      <c r="T419" s="447">
        <v>0</v>
      </c>
      <c r="U419" s="447">
        <v>0</v>
      </c>
      <c r="V419" s="447">
        <v>0</v>
      </c>
      <c r="W419" s="447">
        <v>0</v>
      </c>
      <c r="X419" s="447">
        <v>0</v>
      </c>
      <c r="Y419" s="447">
        <f t="shared" si="196"/>
        <v>0</v>
      </c>
      <c r="Z419" s="464">
        <f t="shared" si="197"/>
        <v>0</v>
      </c>
      <c r="AA419" s="472">
        <f>'приложение 1.1 '!H421</f>
        <v>3.8</v>
      </c>
      <c r="AB419" s="472" t="str">
        <f t="shared" si="198"/>
        <v>0</v>
      </c>
      <c r="AC419" s="472" t="str">
        <f t="shared" si="199"/>
        <v>0</v>
      </c>
      <c r="AD419" s="472" t="str">
        <f t="shared" si="200"/>
        <v>0</v>
      </c>
      <c r="AE419" s="472" t="str">
        <f t="shared" si="201"/>
        <v>0</v>
      </c>
      <c r="AF419" s="472">
        <f t="shared" si="202"/>
        <v>0.4</v>
      </c>
      <c r="AG419" s="472">
        <f t="shared" si="203"/>
        <v>0</v>
      </c>
      <c r="AH419" s="472" t="str">
        <f t="shared" si="204"/>
        <v>0</v>
      </c>
      <c r="AI419" s="472" t="str">
        <f t="shared" si="205"/>
        <v>0</v>
      </c>
      <c r="AJ419" s="472">
        <f t="shared" si="206"/>
        <v>0.4</v>
      </c>
      <c r="AK419" s="472">
        <f t="shared" si="207"/>
        <v>0</v>
      </c>
      <c r="AL419" s="472">
        <f>'приложение 1.1 '!X421</f>
        <v>0</v>
      </c>
      <c r="AM419" s="472">
        <f>'приложение 1.1 '!Y421</f>
        <v>0</v>
      </c>
      <c r="AN419" s="472">
        <f>'приложение 1.1 '!Z421</f>
        <v>0</v>
      </c>
      <c r="AO419" s="472">
        <f>'приложение 1.1 '!AA421</f>
        <v>0</v>
      </c>
      <c r="AP419" s="472"/>
      <c r="AQ419" s="472"/>
      <c r="AR419" s="472">
        <f t="shared" si="210"/>
        <v>3.8</v>
      </c>
      <c r="AS419" s="472"/>
      <c r="AT419" s="472">
        <f>'приложение 1.1 '!W421</f>
        <v>3.8</v>
      </c>
      <c r="AU419" s="472">
        <f t="shared" si="208"/>
        <v>3.8</v>
      </c>
      <c r="AX419" s="456"/>
    </row>
    <row r="420" spans="1:50" s="53" customFormat="1">
      <c r="A420" s="125" t="s">
        <v>517</v>
      </c>
      <c r="B420" s="431" t="str">
        <f>'приложение 1.1 '!B422</f>
        <v>Строительство КТПН-400кВА СТ № 3</v>
      </c>
      <c r="C420" s="447">
        <f>IF('приложение 1.1 '!G422=2018,'приложение 1.1 '!E422,"-")</f>
        <v>0.4</v>
      </c>
      <c r="D420" s="447">
        <f>IF('приложение 1.1 '!G422=2018,'приложение 1.1 '!D422,"-")</f>
        <v>0</v>
      </c>
      <c r="E420" s="447" t="str">
        <f>IF('приложение 1.1 '!G422=2019,'приложение 1.1 '!E422,"-")</f>
        <v>-</v>
      </c>
      <c r="F420" s="447" t="str">
        <f>IF('приложение 1.1 '!G422=2019,'приложение 1.1 '!D422,"-")</f>
        <v>-</v>
      </c>
      <c r="G420" s="447" t="str">
        <f>IF('приложение 1.1 '!G422=2020,'приложение 1.1 '!E422,"-")</f>
        <v>-</v>
      </c>
      <c r="H420" s="447" t="str">
        <f>IF('приложение 1.1 '!G422=2020,'приложение 1.1 '!D422,"-")</f>
        <v>-</v>
      </c>
      <c r="I420" s="447" t="str">
        <f>IF('приложение 1.1 '!G422=2021,'приложение 1.1 '!E422,"-")</f>
        <v>-</v>
      </c>
      <c r="J420" s="447" t="str">
        <f>IF('приложение 1.1 '!G422=2021,'приложение 1.1 '!D422,"-")</f>
        <v>-</v>
      </c>
      <c r="K420" s="447" t="str">
        <f>IF('приложение 1.1 '!G422=2022,'приложение 1.1 '!E422,"-")</f>
        <v>-</v>
      </c>
      <c r="L420" s="447" t="str">
        <f>IF('приложение 1.1 '!G422=2022,'приложение 1.1 '!D422,"-")</f>
        <v>-</v>
      </c>
      <c r="M420" s="447">
        <f t="shared" si="194"/>
        <v>0.4</v>
      </c>
      <c r="N420" s="447">
        <f t="shared" si="195"/>
        <v>0</v>
      </c>
      <c r="O420" s="447">
        <v>0</v>
      </c>
      <c r="P420" s="447">
        <v>0</v>
      </c>
      <c r="Q420" s="447">
        <v>0</v>
      </c>
      <c r="R420" s="447">
        <v>0</v>
      </c>
      <c r="S420" s="447">
        <v>0</v>
      </c>
      <c r="T420" s="447">
        <v>0</v>
      </c>
      <c r="U420" s="447">
        <v>0</v>
      </c>
      <c r="V420" s="447">
        <v>0</v>
      </c>
      <c r="W420" s="447">
        <v>0</v>
      </c>
      <c r="X420" s="447">
        <v>0</v>
      </c>
      <c r="Y420" s="447">
        <f t="shared" si="196"/>
        <v>0</v>
      </c>
      <c r="Z420" s="464">
        <f t="shared" si="197"/>
        <v>0</v>
      </c>
      <c r="AA420" s="472">
        <f>'приложение 1.1 '!H422</f>
        <v>3.8</v>
      </c>
      <c r="AB420" s="472" t="str">
        <f t="shared" si="198"/>
        <v>0</v>
      </c>
      <c r="AC420" s="472" t="str">
        <f t="shared" si="199"/>
        <v>0</v>
      </c>
      <c r="AD420" s="472" t="str">
        <f t="shared" si="200"/>
        <v>0</v>
      </c>
      <c r="AE420" s="472" t="str">
        <f t="shared" si="201"/>
        <v>0</v>
      </c>
      <c r="AF420" s="472">
        <f t="shared" si="202"/>
        <v>0.4</v>
      </c>
      <c r="AG420" s="472">
        <f t="shared" si="203"/>
        <v>0</v>
      </c>
      <c r="AH420" s="472" t="str">
        <f t="shared" si="204"/>
        <v>0</v>
      </c>
      <c r="AI420" s="472" t="str">
        <f t="shared" si="205"/>
        <v>0</v>
      </c>
      <c r="AJ420" s="472">
        <f t="shared" si="206"/>
        <v>0.4</v>
      </c>
      <c r="AK420" s="472">
        <f t="shared" si="207"/>
        <v>0</v>
      </c>
      <c r="AL420" s="472">
        <f>'приложение 1.1 '!X422</f>
        <v>0</v>
      </c>
      <c r="AM420" s="472">
        <f>'приложение 1.1 '!Y422</f>
        <v>0</v>
      </c>
      <c r="AN420" s="472">
        <f>'приложение 1.1 '!Z422</f>
        <v>0</v>
      </c>
      <c r="AO420" s="472">
        <f>'приложение 1.1 '!AA422</f>
        <v>0</v>
      </c>
      <c r="AP420" s="472"/>
      <c r="AQ420" s="472"/>
      <c r="AR420" s="472">
        <f t="shared" si="210"/>
        <v>3.8</v>
      </c>
      <c r="AS420" s="472"/>
      <c r="AT420" s="472">
        <f>'приложение 1.1 '!W422</f>
        <v>3.8</v>
      </c>
      <c r="AU420" s="472">
        <f t="shared" si="208"/>
        <v>3.8</v>
      </c>
      <c r="AX420" s="456"/>
    </row>
    <row r="421" spans="1:50" s="53" customFormat="1">
      <c r="A421" s="125" t="s">
        <v>517</v>
      </c>
      <c r="B421" s="431" t="str">
        <f>'приложение 1.1 '!B423</f>
        <v>Строительство КТПН-400кВА СТ № 2</v>
      </c>
      <c r="C421" s="447">
        <f>IF('приложение 1.1 '!G423=2018,'приложение 1.1 '!E423,"-")</f>
        <v>0.4</v>
      </c>
      <c r="D421" s="447">
        <f>IF('приложение 1.1 '!G423=2018,'приложение 1.1 '!D423,"-")</f>
        <v>0</v>
      </c>
      <c r="E421" s="447" t="str">
        <f>IF('приложение 1.1 '!G423=2019,'приложение 1.1 '!E423,"-")</f>
        <v>-</v>
      </c>
      <c r="F421" s="447" t="str">
        <f>IF('приложение 1.1 '!G423=2019,'приложение 1.1 '!D423,"-")</f>
        <v>-</v>
      </c>
      <c r="G421" s="447" t="str">
        <f>IF('приложение 1.1 '!G423=2020,'приложение 1.1 '!E423,"-")</f>
        <v>-</v>
      </c>
      <c r="H421" s="447" t="str">
        <f>IF('приложение 1.1 '!G423=2020,'приложение 1.1 '!D423,"-")</f>
        <v>-</v>
      </c>
      <c r="I421" s="447" t="str">
        <f>IF('приложение 1.1 '!G423=2021,'приложение 1.1 '!E423,"-")</f>
        <v>-</v>
      </c>
      <c r="J421" s="447" t="str">
        <f>IF('приложение 1.1 '!G423=2021,'приложение 1.1 '!D423,"-")</f>
        <v>-</v>
      </c>
      <c r="K421" s="447" t="str">
        <f>IF('приложение 1.1 '!G423=2022,'приложение 1.1 '!E423,"-")</f>
        <v>-</v>
      </c>
      <c r="L421" s="447" t="str">
        <f>IF('приложение 1.1 '!G423=2022,'приложение 1.1 '!D423,"-")</f>
        <v>-</v>
      </c>
      <c r="M421" s="447">
        <f t="shared" si="194"/>
        <v>0.4</v>
      </c>
      <c r="N421" s="447">
        <f t="shared" si="195"/>
        <v>0</v>
      </c>
      <c r="O421" s="447">
        <v>0</v>
      </c>
      <c r="P421" s="447">
        <v>0</v>
      </c>
      <c r="Q421" s="447">
        <v>0</v>
      </c>
      <c r="R421" s="447">
        <v>0</v>
      </c>
      <c r="S421" s="447">
        <v>0</v>
      </c>
      <c r="T421" s="447">
        <v>0</v>
      </c>
      <c r="U421" s="447">
        <v>0</v>
      </c>
      <c r="V421" s="447">
        <v>0</v>
      </c>
      <c r="W421" s="447">
        <v>0</v>
      </c>
      <c r="X421" s="447">
        <v>0</v>
      </c>
      <c r="Y421" s="447">
        <f t="shared" si="196"/>
        <v>0</v>
      </c>
      <c r="Z421" s="464">
        <f t="shared" si="197"/>
        <v>0</v>
      </c>
      <c r="AA421" s="472">
        <f>'приложение 1.1 '!H423</f>
        <v>3.8</v>
      </c>
      <c r="AB421" s="472" t="str">
        <f t="shared" si="198"/>
        <v>0</v>
      </c>
      <c r="AC421" s="472" t="str">
        <f t="shared" si="199"/>
        <v>0</v>
      </c>
      <c r="AD421" s="472" t="str">
        <f t="shared" si="200"/>
        <v>0</v>
      </c>
      <c r="AE421" s="472" t="str">
        <f t="shared" si="201"/>
        <v>0</v>
      </c>
      <c r="AF421" s="472">
        <f t="shared" si="202"/>
        <v>0.4</v>
      </c>
      <c r="AG421" s="472">
        <f t="shared" si="203"/>
        <v>0</v>
      </c>
      <c r="AH421" s="472" t="str">
        <f t="shared" si="204"/>
        <v>0</v>
      </c>
      <c r="AI421" s="472" t="str">
        <f t="shared" si="205"/>
        <v>0</v>
      </c>
      <c r="AJ421" s="472">
        <f t="shared" si="206"/>
        <v>0.4</v>
      </c>
      <c r="AK421" s="472">
        <f t="shared" si="207"/>
        <v>0</v>
      </c>
      <c r="AL421" s="472">
        <f>'приложение 1.1 '!X423</f>
        <v>0</v>
      </c>
      <c r="AM421" s="472">
        <f>'приложение 1.1 '!Y423</f>
        <v>0</v>
      </c>
      <c r="AN421" s="472">
        <f>'приложение 1.1 '!Z423</f>
        <v>0</v>
      </c>
      <c r="AO421" s="472">
        <f>'приложение 1.1 '!AA423</f>
        <v>0</v>
      </c>
      <c r="AP421" s="472"/>
      <c r="AQ421" s="472"/>
      <c r="AR421" s="472">
        <f t="shared" si="210"/>
        <v>3.8</v>
      </c>
      <c r="AS421" s="472"/>
      <c r="AT421" s="472">
        <f>'приложение 1.1 '!W423</f>
        <v>3.8</v>
      </c>
      <c r="AU421" s="472">
        <f t="shared" si="208"/>
        <v>3.8</v>
      </c>
      <c r="AX421" s="456"/>
    </row>
    <row r="422" spans="1:50" s="53" customFormat="1">
      <c r="A422" s="125" t="s">
        <v>517</v>
      </c>
      <c r="B422" s="431" t="str">
        <f>'приложение 1.1 '!B424</f>
        <v>Строительство КТПН-400кВА СТ Ручеек</v>
      </c>
      <c r="C422" s="447">
        <f>IF('приложение 1.1 '!G424=2018,'приложение 1.1 '!E424,"-")</f>
        <v>0.4</v>
      </c>
      <c r="D422" s="447">
        <f>IF('приложение 1.1 '!G424=2018,'приложение 1.1 '!D424,"-")</f>
        <v>0</v>
      </c>
      <c r="E422" s="447" t="str">
        <f>IF('приложение 1.1 '!G424=2019,'приложение 1.1 '!E424,"-")</f>
        <v>-</v>
      </c>
      <c r="F422" s="447" t="str">
        <f>IF('приложение 1.1 '!G424=2019,'приложение 1.1 '!D424,"-")</f>
        <v>-</v>
      </c>
      <c r="G422" s="447" t="str">
        <f>IF('приложение 1.1 '!G424=2020,'приложение 1.1 '!E424,"-")</f>
        <v>-</v>
      </c>
      <c r="H422" s="447" t="str">
        <f>IF('приложение 1.1 '!G424=2020,'приложение 1.1 '!D424,"-")</f>
        <v>-</v>
      </c>
      <c r="I422" s="447" t="str">
        <f>IF('приложение 1.1 '!G424=2021,'приложение 1.1 '!E424,"-")</f>
        <v>-</v>
      </c>
      <c r="J422" s="447" t="str">
        <f>IF('приложение 1.1 '!G424=2021,'приложение 1.1 '!D424,"-")</f>
        <v>-</v>
      </c>
      <c r="K422" s="447" t="str">
        <f>IF('приложение 1.1 '!G424=2022,'приложение 1.1 '!E424,"-")</f>
        <v>-</v>
      </c>
      <c r="L422" s="447" t="str">
        <f>IF('приложение 1.1 '!G424=2022,'приложение 1.1 '!D424,"-")</f>
        <v>-</v>
      </c>
      <c r="M422" s="447">
        <f t="shared" si="194"/>
        <v>0.4</v>
      </c>
      <c r="N422" s="447">
        <f t="shared" si="195"/>
        <v>0</v>
      </c>
      <c r="O422" s="447">
        <v>0</v>
      </c>
      <c r="P422" s="447">
        <v>0</v>
      </c>
      <c r="Q422" s="447">
        <v>0</v>
      </c>
      <c r="R422" s="447">
        <v>0</v>
      </c>
      <c r="S422" s="447">
        <v>0</v>
      </c>
      <c r="T422" s="447">
        <v>0</v>
      </c>
      <c r="U422" s="447">
        <v>0</v>
      </c>
      <c r="V422" s="447">
        <v>0</v>
      </c>
      <c r="W422" s="447">
        <v>0</v>
      </c>
      <c r="X422" s="447">
        <v>0</v>
      </c>
      <c r="Y422" s="447">
        <f t="shared" si="196"/>
        <v>0</v>
      </c>
      <c r="Z422" s="464">
        <f t="shared" si="197"/>
        <v>0</v>
      </c>
      <c r="AA422" s="472">
        <f>'приложение 1.1 '!H424</f>
        <v>3.8</v>
      </c>
      <c r="AB422" s="472" t="str">
        <f t="shared" si="198"/>
        <v>0</v>
      </c>
      <c r="AC422" s="472" t="str">
        <f t="shared" si="199"/>
        <v>0</v>
      </c>
      <c r="AD422" s="472" t="str">
        <f t="shared" si="200"/>
        <v>0</v>
      </c>
      <c r="AE422" s="472" t="str">
        <f t="shared" si="201"/>
        <v>0</v>
      </c>
      <c r="AF422" s="472">
        <f t="shared" si="202"/>
        <v>0.4</v>
      </c>
      <c r="AG422" s="472">
        <f t="shared" si="203"/>
        <v>0</v>
      </c>
      <c r="AH422" s="472" t="str">
        <f t="shared" si="204"/>
        <v>0</v>
      </c>
      <c r="AI422" s="472" t="str">
        <f t="shared" si="205"/>
        <v>0</v>
      </c>
      <c r="AJ422" s="472">
        <f t="shared" si="206"/>
        <v>0.4</v>
      </c>
      <c r="AK422" s="472">
        <f t="shared" si="207"/>
        <v>0</v>
      </c>
      <c r="AL422" s="472">
        <f>'приложение 1.1 '!X424</f>
        <v>0</v>
      </c>
      <c r="AM422" s="472">
        <f>'приложение 1.1 '!Y424</f>
        <v>0</v>
      </c>
      <c r="AN422" s="472">
        <f>'приложение 1.1 '!Z424</f>
        <v>0</v>
      </c>
      <c r="AO422" s="472">
        <f>'приложение 1.1 '!AA424</f>
        <v>0</v>
      </c>
      <c r="AP422" s="472"/>
      <c r="AQ422" s="472"/>
      <c r="AR422" s="472">
        <f t="shared" si="210"/>
        <v>3.8</v>
      </c>
      <c r="AS422" s="472"/>
      <c r="AT422" s="472">
        <f>'приложение 1.1 '!W424</f>
        <v>3.8</v>
      </c>
      <c r="AU422" s="472">
        <f t="shared" si="208"/>
        <v>3.8</v>
      </c>
      <c r="AX422" s="456"/>
    </row>
    <row r="423" spans="1:50" s="53" customFormat="1">
      <c r="A423" s="125" t="s">
        <v>517</v>
      </c>
      <c r="B423" s="431" t="str">
        <f>'приложение 1.1 '!B425</f>
        <v>Строительство КТПН-400кВА СОТ Кооператор</v>
      </c>
      <c r="C423" s="447">
        <f>IF('приложение 1.1 '!G425=2018,'приложение 1.1 '!E425,"-")</f>
        <v>0.4</v>
      </c>
      <c r="D423" s="447">
        <f>IF('приложение 1.1 '!G425=2018,'приложение 1.1 '!D425,"-")</f>
        <v>0</v>
      </c>
      <c r="E423" s="447" t="str">
        <f>IF('приложение 1.1 '!G425=2019,'приложение 1.1 '!E425,"-")</f>
        <v>-</v>
      </c>
      <c r="F423" s="447" t="str">
        <f>IF('приложение 1.1 '!G425=2019,'приложение 1.1 '!D425,"-")</f>
        <v>-</v>
      </c>
      <c r="G423" s="447" t="str">
        <f>IF('приложение 1.1 '!G425=2020,'приложение 1.1 '!E425,"-")</f>
        <v>-</v>
      </c>
      <c r="H423" s="447" t="str">
        <f>IF('приложение 1.1 '!G425=2020,'приложение 1.1 '!D425,"-")</f>
        <v>-</v>
      </c>
      <c r="I423" s="447" t="str">
        <f>IF('приложение 1.1 '!G425=2021,'приложение 1.1 '!E425,"-")</f>
        <v>-</v>
      </c>
      <c r="J423" s="447" t="str">
        <f>IF('приложение 1.1 '!G425=2021,'приложение 1.1 '!D425,"-")</f>
        <v>-</v>
      </c>
      <c r="K423" s="447" t="str">
        <f>IF('приложение 1.1 '!G425=2022,'приложение 1.1 '!E425,"-")</f>
        <v>-</v>
      </c>
      <c r="L423" s="447" t="str">
        <f>IF('приложение 1.1 '!G425=2022,'приложение 1.1 '!D425,"-")</f>
        <v>-</v>
      </c>
      <c r="M423" s="447">
        <f t="shared" si="194"/>
        <v>0.4</v>
      </c>
      <c r="N423" s="447">
        <f t="shared" si="195"/>
        <v>0</v>
      </c>
      <c r="O423" s="447">
        <v>0</v>
      </c>
      <c r="P423" s="447">
        <v>0</v>
      </c>
      <c r="Q423" s="447">
        <v>0</v>
      </c>
      <c r="R423" s="447">
        <v>0</v>
      </c>
      <c r="S423" s="447">
        <v>0</v>
      </c>
      <c r="T423" s="447">
        <v>0</v>
      </c>
      <c r="U423" s="447">
        <v>0</v>
      </c>
      <c r="V423" s="447">
        <v>0</v>
      </c>
      <c r="W423" s="447">
        <v>0</v>
      </c>
      <c r="X423" s="447">
        <v>0</v>
      </c>
      <c r="Y423" s="447">
        <f t="shared" si="196"/>
        <v>0</v>
      </c>
      <c r="Z423" s="464">
        <f t="shared" si="197"/>
        <v>0</v>
      </c>
      <c r="AA423" s="472">
        <f>'приложение 1.1 '!H425</f>
        <v>3.8</v>
      </c>
      <c r="AB423" s="472" t="str">
        <f t="shared" si="198"/>
        <v>0</v>
      </c>
      <c r="AC423" s="472" t="str">
        <f t="shared" si="199"/>
        <v>0</v>
      </c>
      <c r="AD423" s="472" t="str">
        <f t="shared" si="200"/>
        <v>0</v>
      </c>
      <c r="AE423" s="472" t="str">
        <f t="shared" si="201"/>
        <v>0</v>
      </c>
      <c r="AF423" s="472">
        <f t="shared" si="202"/>
        <v>0.4</v>
      </c>
      <c r="AG423" s="472">
        <f t="shared" si="203"/>
        <v>0</v>
      </c>
      <c r="AH423" s="472" t="str">
        <f t="shared" si="204"/>
        <v>0</v>
      </c>
      <c r="AI423" s="472" t="str">
        <f t="shared" si="205"/>
        <v>0</v>
      </c>
      <c r="AJ423" s="472">
        <f t="shared" si="206"/>
        <v>0.4</v>
      </c>
      <c r="AK423" s="472">
        <f t="shared" si="207"/>
        <v>0</v>
      </c>
      <c r="AL423" s="472">
        <f>'приложение 1.1 '!X425</f>
        <v>0</v>
      </c>
      <c r="AM423" s="472">
        <f>'приложение 1.1 '!Y425</f>
        <v>0</v>
      </c>
      <c r="AN423" s="472">
        <f>'приложение 1.1 '!Z425</f>
        <v>0</v>
      </c>
      <c r="AO423" s="472">
        <f>'приложение 1.1 '!AA425</f>
        <v>0</v>
      </c>
      <c r="AP423" s="472"/>
      <c r="AQ423" s="472"/>
      <c r="AR423" s="472">
        <f t="shared" si="210"/>
        <v>3.8</v>
      </c>
      <c r="AS423" s="472"/>
      <c r="AT423" s="472">
        <f>'приложение 1.1 '!W425</f>
        <v>3.8</v>
      </c>
      <c r="AU423" s="472">
        <f t="shared" si="208"/>
        <v>3.8</v>
      </c>
      <c r="AX423" s="456"/>
    </row>
    <row r="424" spans="1:50" s="53" customFormat="1" ht="31.5">
      <c r="A424" s="125" t="s">
        <v>517</v>
      </c>
      <c r="B424" s="431" t="str">
        <f>'приложение 1.1 '!B426</f>
        <v>Строительство КТПН-400кВА СОТ Монтажник-40</v>
      </c>
      <c r="C424" s="447">
        <f>IF('приложение 1.1 '!G426=2018,'приложение 1.1 '!E426,"-")</f>
        <v>0.4</v>
      </c>
      <c r="D424" s="447">
        <f>IF('приложение 1.1 '!G426=2018,'приложение 1.1 '!D426,"-")</f>
        <v>0</v>
      </c>
      <c r="E424" s="447" t="str">
        <f>IF('приложение 1.1 '!G426=2019,'приложение 1.1 '!E426,"-")</f>
        <v>-</v>
      </c>
      <c r="F424" s="447" t="str">
        <f>IF('приложение 1.1 '!G426=2019,'приложение 1.1 '!D426,"-")</f>
        <v>-</v>
      </c>
      <c r="G424" s="447" t="str">
        <f>IF('приложение 1.1 '!G426=2020,'приложение 1.1 '!E426,"-")</f>
        <v>-</v>
      </c>
      <c r="H424" s="447" t="str">
        <f>IF('приложение 1.1 '!G426=2020,'приложение 1.1 '!D426,"-")</f>
        <v>-</v>
      </c>
      <c r="I424" s="447" t="str">
        <f>IF('приложение 1.1 '!G426=2021,'приложение 1.1 '!E426,"-")</f>
        <v>-</v>
      </c>
      <c r="J424" s="447" t="str">
        <f>IF('приложение 1.1 '!G426=2021,'приложение 1.1 '!D426,"-")</f>
        <v>-</v>
      </c>
      <c r="K424" s="447" t="str">
        <f>IF('приложение 1.1 '!G426=2022,'приложение 1.1 '!E426,"-")</f>
        <v>-</v>
      </c>
      <c r="L424" s="447" t="str">
        <f>IF('приложение 1.1 '!G426=2022,'приложение 1.1 '!D426,"-")</f>
        <v>-</v>
      </c>
      <c r="M424" s="447">
        <f t="shared" si="194"/>
        <v>0.4</v>
      </c>
      <c r="N424" s="447">
        <f t="shared" si="195"/>
        <v>0</v>
      </c>
      <c r="O424" s="447">
        <v>0</v>
      </c>
      <c r="P424" s="447">
        <v>0</v>
      </c>
      <c r="Q424" s="447">
        <v>0</v>
      </c>
      <c r="R424" s="447">
        <v>0</v>
      </c>
      <c r="S424" s="447">
        <v>0</v>
      </c>
      <c r="T424" s="447">
        <v>0</v>
      </c>
      <c r="U424" s="447">
        <v>0</v>
      </c>
      <c r="V424" s="447">
        <v>0</v>
      </c>
      <c r="W424" s="447">
        <v>0</v>
      </c>
      <c r="X424" s="447">
        <v>0</v>
      </c>
      <c r="Y424" s="447">
        <f t="shared" si="196"/>
        <v>0</v>
      </c>
      <c r="Z424" s="464">
        <f t="shared" si="197"/>
        <v>0</v>
      </c>
      <c r="AA424" s="472">
        <f>'приложение 1.1 '!H426</f>
        <v>3.8</v>
      </c>
      <c r="AB424" s="472" t="str">
        <f t="shared" si="198"/>
        <v>0</v>
      </c>
      <c r="AC424" s="472" t="str">
        <f t="shared" si="199"/>
        <v>0</v>
      </c>
      <c r="AD424" s="472" t="str">
        <f t="shared" si="200"/>
        <v>0</v>
      </c>
      <c r="AE424" s="472" t="str">
        <f t="shared" si="201"/>
        <v>0</v>
      </c>
      <c r="AF424" s="472">
        <f t="shared" si="202"/>
        <v>0.4</v>
      </c>
      <c r="AG424" s="472">
        <f t="shared" si="203"/>
        <v>0</v>
      </c>
      <c r="AH424" s="472" t="str">
        <f t="shared" si="204"/>
        <v>0</v>
      </c>
      <c r="AI424" s="472" t="str">
        <f t="shared" si="205"/>
        <v>0</v>
      </c>
      <c r="AJ424" s="472">
        <f t="shared" si="206"/>
        <v>0.4</v>
      </c>
      <c r="AK424" s="472">
        <f t="shared" si="207"/>
        <v>0</v>
      </c>
      <c r="AL424" s="472">
        <f>'приложение 1.1 '!X426</f>
        <v>0</v>
      </c>
      <c r="AM424" s="472">
        <f>'приложение 1.1 '!Y426</f>
        <v>0</v>
      </c>
      <c r="AN424" s="472">
        <f>'приложение 1.1 '!Z426</f>
        <v>0</v>
      </c>
      <c r="AO424" s="472">
        <f>'приложение 1.1 '!AA426</f>
        <v>0</v>
      </c>
      <c r="AP424" s="472"/>
      <c r="AQ424" s="472"/>
      <c r="AR424" s="472">
        <f t="shared" si="210"/>
        <v>3.8</v>
      </c>
      <c r="AS424" s="472"/>
      <c r="AT424" s="472">
        <f>'приложение 1.1 '!W426</f>
        <v>3.8</v>
      </c>
      <c r="AU424" s="472">
        <f t="shared" si="208"/>
        <v>3.8</v>
      </c>
      <c r="AX424" s="456"/>
    </row>
    <row r="425" spans="1:50" s="53" customFormat="1">
      <c r="A425" s="125" t="s">
        <v>517</v>
      </c>
      <c r="B425" s="431" t="str">
        <f>'приложение 1.1 '!B427</f>
        <v>Строительство КТПН-400кВА СОТ Магистраль</v>
      </c>
      <c r="C425" s="447">
        <f>IF('приложение 1.1 '!G427=2018,'приложение 1.1 '!E427,"-")</f>
        <v>0.4</v>
      </c>
      <c r="D425" s="447">
        <f>IF('приложение 1.1 '!G427=2018,'приложение 1.1 '!D427,"-")</f>
        <v>0</v>
      </c>
      <c r="E425" s="447" t="str">
        <f>IF('приложение 1.1 '!G427=2019,'приложение 1.1 '!E427,"-")</f>
        <v>-</v>
      </c>
      <c r="F425" s="447" t="str">
        <f>IF('приложение 1.1 '!G427=2019,'приложение 1.1 '!D427,"-")</f>
        <v>-</v>
      </c>
      <c r="G425" s="447" t="str">
        <f>IF('приложение 1.1 '!G427=2020,'приложение 1.1 '!E427,"-")</f>
        <v>-</v>
      </c>
      <c r="H425" s="447" t="str">
        <f>IF('приложение 1.1 '!G427=2020,'приложение 1.1 '!D427,"-")</f>
        <v>-</v>
      </c>
      <c r="I425" s="447" t="str">
        <f>IF('приложение 1.1 '!G427=2021,'приложение 1.1 '!E427,"-")</f>
        <v>-</v>
      </c>
      <c r="J425" s="447" t="str">
        <f>IF('приложение 1.1 '!G427=2021,'приложение 1.1 '!D427,"-")</f>
        <v>-</v>
      </c>
      <c r="K425" s="447" t="str">
        <f>IF('приложение 1.1 '!G427=2022,'приложение 1.1 '!E427,"-")</f>
        <v>-</v>
      </c>
      <c r="L425" s="447" t="str">
        <f>IF('приложение 1.1 '!G427=2022,'приложение 1.1 '!D427,"-")</f>
        <v>-</v>
      </c>
      <c r="M425" s="447">
        <f t="shared" si="194"/>
        <v>0.4</v>
      </c>
      <c r="N425" s="447">
        <f t="shared" si="195"/>
        <v>0</v>
      </c>
      <c r="O425" s="447">
        <v>0</v>
      </c>
      <c r="P425" s="447">
        <v>0</v>
      </c>
      <c r="Q425" s="447">
        <v>0</v>
      </c>
      <c r="R425" s="447">
        <v>0</v>
      </c>
      <c r="S425" s="447">
        <v>0</v>
      </c>
      <c r="T425" s="447">
        <v>0</v>
      </c>
      <c r="U425" s="447">
        <v>0</v>
      </c>
      <c r="V425" s="447">
        <v>0</v>
      </c>
      <c r="W425" s="447">
        <v>0</v>
      </c>
      <c r="X425" s="447">
        <v>0</v>
      </c>
      <c r="Y425" s="447">
        <f t="shared" si="196"/>
        <v>0</v>
      </c>
      <c r="Z425" s="464">
        <f t="shared" si="197"/>
        <v>0</v>
      </c>
      <c r="AA425" s="472">
        <f>'приложение 1.1 '!H427</f>
        <v>3.8</v>
      </c>
      <c r="AB425" s="472" t="str">
        <f t="shared" si="198"/>
        <v>0</v>
      </c>
      <c r="AC425" s="472" t="str">
        <f t="shared" si="199"/>
        <v>0</v>
      </c>
      <c r="AD425" s="472" t="str">
        <f t="shared" si="200"/>
        <v>0</v>
      </c>
      <c r="AE425" s="472" t="str">
        <f t="shared" si="201"/>
        <v>0</v>
      </c>
      <c r="AF425" s="472">
        <f t="shared" si="202"/>
        <v>0.4</v>
      </c>
      <c r="AG425" s="472">
        <f t="shared" si="203"/>
        <v>0</v>
      </c>
      <c r="AH425" s="472" t="str">
        <f t="shared" si="204"/>
        <v>0</v>
      </c>
      <c r="AI425" s="472" t="str">
        <f t="shared" si="205"/>
        <v>0</v>
      </c>
      <c r="AJ425" s="472">
        <f t="shared" si="206"/>
        <v>0.4</v>
      </c>
      <c r="AK425" s="472">
        <f t="shared" si="207"/>
        <v>0</v>
      </c>
      <c r="AL425" s="472">
        <f>'приложение 1.1 '!X427</f>
        <v>0</v>
      </c>
      <c r="AM425" s="472">
        <f>'приложение 1.1 '!Y427</f>
        <v>0</v>
      </c>
      <c r="AN425" s="472">
        <f>'приложение 1.1 '!Z427</f>
        <v>0</v>
      </c>
      <c r="AO425" s="472">
        <f>'приложение 1.1 '!AA427</f>
        <v>0</v>
      </c>
      <c r="AP425" s="472"/>
      <c r="AQ425" s="472"/>
      <c r="AR425" s="472">
        <f t="shared" si="210"/>
        <v>3.8</v>
      </c>
      <c r="AS425" s="472"/>
      <c r="AT425" s="472">
        <f>'приложение 1.1 '!W427</f>
        <v>3.8</v>
      </c>
      <c r="AU425" s="472">
        <f t="shared" si="208"/>
        <v>3.8</v>
      </c>
      <c r="AX425" s="456"/>
    </row>
    <row r="426" spans="1:50" s="53" customFormat="1">
      <c r="A426" s="125" t="s">
        <v>517</v>
      </c>
      <c r="B426" s="431" t="str">
        <f>'приложение 1.1 '!B428</f>
        <v>Строительство КТПН-400кВА СОТ Кедр</v>
      </c>
      <c r="C426" s="447">
        <f>IF('приложение 1.1 '!G428=2018,'приложение 1.1 '!E428,"-")</f>
        <v>0.4</v>
      </c>
      <c r="D426" s="447">
        <f>IF('приложение 1.1 '!G428=2018,'приложение 1.1 '!D428,"-")</f>
        <v>0</v>
      </c>
      <c r="E426" s="447" t="str">
        <f>IF('приложение 1.1 '!G428=2019,'приложение 1.1 '!E428,"-")</f>
        <v>-</v>
      </c>
      <c r="F426" s="447" t="str">
        <f>IF('приложение 1.1 '!G428=2019,'приложение 1.1 '!D428,"-")</f>
        <v>-</v>
      </c>
      <c r="G426" s="447" t="str">
        <f>IF('приложение 1.1 '!G428=2020,'приложение 1.1 '!E428,"-")</f>
        <v>-</v>
      </c>
      <c r="H426" s="447" t="str">
        <f>IF('приложение 1.1 '!G428=2020,'приложение 1.1 '!D428,"-")</f>
        <v>-</v>
      </c>
      <c r="I426" s="447" t="str">
        <f>IF('приложение 1.1 '!G428=2021,'приложение 1.1 '!E428,"-")</f>
        <v>-</v>
      </c>
      <c r="J426" s="447" t="str">
        <f>IF('приложение 1.1 '!G428=2021,'приложение 1.1 '!D428,"-")</f>
        <v>-</v>
      </c>
      <c r="K426" s="447" t="str">
        <f>IF('приложение 1.1 '!G428=2022,'приложение 1.1 '!E428,"-")</f>
        <v>-</v>
      </c>
      <c r="L426" s="447" t="str">
        <f>IF('приложение 1.1 '!G428=2022,'приложение 1.1 '!D428,"-")</f>
        <v>-</v>
      </c>
      <c r="M426" s="447">
        <f t="shared" si="194"/>
        <v>0.4</v>
      </c>
      <c r="N426" s="447">
        <f t="shared" si="195"/>
        <v>0</v>
      </c>
      <c r="O426" s="447">
        <v>0</v>
      </c>
      <c r="P426" s="447">
        <v>0</v>
      </c>
      <c r="Q426" s="447">
        <v>0</v>
      </c>
      <c r="R426" s="447">
        <v>0</v>
      </c>
      <c r="S426" s="447">
        <v>0</v>
      </c>
      <c r="T426" s="447">
        <v>0</v>
      </c>
      <c r="U426" s="447">
        <v>0</v>
      </c>
      <c r="V426" s="447">
        <v>0</v>
      </c>
      <c r="W426" s="447">
        <v>0</v>
      </c>
      <c r="X426" s="447">
        <v>0</v>
      </c>
      <c r="Y426" s="447">
        <f t="shared" si="196"/>
        <v>0</v>
      </c>
      <c r="Z426" s="464">
        <f t="shared" si="197"/>
        <v>0</v>
      </c>
      <c r="AA426" s="472">
        <f>'приложение 1.1 '!H428</f>
        <v>3.8</v>
      </c>
      <c r="AB426" s="472" t="str">
        <f t="shared" si="198"/>
        <v>0</v>
      </c>
      <c r="AC426" s="472" t="str">
        <f t="shared" si="199"/>
        <v>0</v>
      </c>
      <c r="AD426" s="472" t="str">
        <f t="shared" si="200"/>
        <v>0</v>
      </c>
      <c r="AE426" s="472" t="str">
        <f t="shared" si="201"/>
        <v>0</v>
      </c>
      <c r="AF426" s="472">
        <f t="shared" si="202"/>
        <v>0.4</v>
      </c>
      <c r="AG426" s="472">
        <f t="shared" si="203"/>
        <v>0</v>
      </c>
      <c r="AH426" s="472" t="str">
        <f t="shared" si="204"/>
        <v>0</v>
      </c>
      <c r="AI426" s="472" t="str">
        <f t="shared" si="205"/>
        <v>0</v>
      </c>
      <c r="AJ426" s="472">
        <f t="shared" si="206"/>
        <v>0.4</v>
      </c>
      <c r="AK426" s="472">
        <f t="shared" si="207"/>
        <v>0</v>
      </c>
      <c r="AL426" s="472">
        <f>'приложение 1.1 '!X428</f>
        <v>0</v>
      </c>
      <c r="AM426" s="472">
        <f>'приложение 1.1 '!Y428</f>
        <v>0</v>
      </c>
      <c r="AN426" s="472">
        <f>'приложение 1.1 '!Z428</f>
        <v>0</v>
      </c>
      <c r="AO426" s="472">
        <f>'приложение 1.1 '!AA428</f>
        <v>0</v>
      </c>
      <c r="AP426" s="472"/>
      <c r="AQ426" s="472"/>
      <c r="AR426" s="472">
        <f t="shared" si="210"/>
        <v>3.8</v>
      </c>
      <c r="AS426" s="472"/>
      <c r="AT426" s="472">
        <f>'приложение 1.1 '!W428</f>
        <v>3.8</v>
      </c>
      <c r="AU426" s="472">
        <f t="shared" si="208"/>
        <v>3.8</v>
      </c>
      <c r="AX426" s="456"/>
    </row>
    <row r="427" spans="1:50" s="53" customFormat="1">
      <c r="A427" s="125" t="s">
        <v>517</v>
      </c>
      <c r="B427" s="431" t="str">
        <f>'приложение 1.1 '!B429</f>
        <v>Строительство КТПН-400кВА СОТ Мостовик-1</v>
      </c>
      <c r="C427" s="447">
        <f>IF('приложение 1.1 '!G429=2018,'приложение 1.1 '!E429,"-")</f>
        <v>0.4</v>
      </c>
      <c r="D427" s="447">
        <f>IF('приложение 1.1 '!G429=2018,'приложение 1.1 '!D429,"-")</f>
        <v>0</v>
      </c>
      <c r="E427" s="447" t="str">
        <f>IF('приложение 1.1 '!G429=2019,'приложение 1.1 '!E429,"-")</f>
        <v>-</v>
      </c>
      <c r="F427" s="447" t="str">
        <f>IF('приложение 1.1 '!G429=2019,'приложение 1.1 '!D429,"-")</f>
        <v>-</v>
      </c>
      <c r="G427" s="447" t="str">
        <f>IF('приложение 1.1 '!G429=2020,'приложение 1.1 '!E429,"-")</f>
        <v>-</v>
      </c>
      <c r="H427" s="447" t="str">
        <f>IF('приложение 1.1 '!G429=2020,'приложение 1.1 '!D429,"-")</f>
        <v>-</v>
      </c>
      <c r="I427" s="447" t="str">
        <f>IF('приложение 1.1 '!G429=2021,'приложение 1.1 '!E429,"-")</f>
        <v>-</v>
      </c>
      <c r="J427" s="447" t="str">
        <f>IF('приложение 1.1 '!G429=2021,'приложение 1.1 '!D429,"-")</f>
        <v>-</v>
      </c>
      <c r="K427" s="447" t="str">
        <f>IF('приложение 1.1 '!G429=2022,'приложение 1.1 '!E429,"-")</f>
        <v>-</v>
      </c>
      <c r="L427" s="447" t="str">
        <f>IF('приложение 1.1 '!G429=2022,'приложение 1.1 '!D429,"-")</f>
        <v>-</v>
      </c>
      <c r="M427" s="447">
        <f t="shared" si="194"/>
        <v>0.4</v>
      </c>
      <c r="N427" s="447">
        <f t="shared" si="195"/>
        <v>0</v>
      </c>
      <c r="O427" s="447">
        <v>0</v>
      </c>
      <c r="P427" s="447">
        <v>0</v>
      </c>
      <c r="Q427" s="447">
        <v>0</v>
      </c>
      <c r="R427" s="447">
        <v>0</v>
      </c>
      <c r="S427" s="447">
        <v>0</v>
      </c>
      <c r="T427" s="447">
        <v>0</v>
      </c>
      <c r="U427" s="447">
        <v>0</v>
      </c>
      <c r="V427" s="447">
        <v>0</v>
      </c>
      <c r="W427" s="447">
        <v>0</v>
      </c>
      <c r="X427" s="447">
        <v>0</v>
      </c>
      <c r="Y427" s="447">
        <f t="shared" si="196"/>
        <v>0</v>
      </c>
      <c r="Z427" s="464">
        <f t="shared" si="197"/>
        <v>0</v>
      </c>
      <c r="AA427" s="472">
        <f>'приложение 1.1 '!H429</f>
        <v>3.8</v>
      </c>
      <c r="AB427" s="472" t="str">
        <f t="shared" si="198"/>
        <v>0</v>
      </c>
      <c r="AC427" s="472" t="str">
        <f t="shared" si="199"/>
        <v>0</v>
      </c>
      <c r="AD427" s="472" t="str">
        <f t="shared" si="200"/>
        <v>0</v>
      </c>
      <c r="AE427" s="472" t="str">
        <f t="shared" si="201"/>
        <v>0</v>
      </c>
      <c r="AF427" s="472">
        <f t="shared" si="202"/>
        <v>0.4</v>
      </c>
      <c r="AG427" s="472">
        <f t="shared" si="203"/>
        <v>0</v>
      </c>
      <c r="AH427" s="472" t="str">
        <f t="shared" si="204"/>
        <v>0</v>
      </c>
      <c r="AI427" s="472" t="str">
        <f t="shared" si="205"/>
        <v>0</v>
      </c>
      <c r="AJ427" s="472">
        <f t="shared" si="206"/>
        <v>0.4</v>
      </c>
      <c r="AK427" s="472">
        <f t="shared" si="207"/>
        <v>0</v>
      </c>
      <c r="AL427" s="472">
        <f>'приложение 1.1 '!X429</f>
        <v>0</v>
      </c>
      <c r="AM427" s="472">
        <f>'приложение 1.1 '!Y429</f>
        <v>0</v>
      </c>
      <c r="AN427" s="472">
        <f>'приложение 1.1 '!Z429</f>
        <v>0</v>
      </c>
      <c r="AO427" s="472">
        <f>'приложение 1.1 '!AA429</f>
        <v>0</v>
      </c>
      <c r="AP427" s="472"/>
      <c r="AQ427" s="472"/>
      <c r="AR427" s="472">
        <f t="shared" si="210"/>
        <v>3.8</v>
      </c>
      <c r="AS427" s="472"/>
      <c r="AT427" s="472">
        <f>'приложение 1.1 '!W429</f>
        <v>3.8</v>
      </c>
      <c r="AU427" s="472">
        <f t="shared" si="208"/>
        <v>3.8</v>
      </c>
      <c r="AX427" s="456"/>
    </row>
    <row r="428" spans="1:50" s="53" customFormat="1">
      <c r="A428" s="125" t="s">
        <v>517</v>
      </c>
      <c r="B428" s="431" t="str">
        <f>'приложение 1.1 '!B430</f>
        <v>Строительство КТПН-400кВА ДНТ Калинка</v>
      </c>
      <c r="C428" s="447">
        <f>IF('приложение 1.1 '!G430=2018,'приложение 1.1 '!E430,"-")</f>
        <v>0.4</v>
      </c>
      <c r="D428" s="447">
        <f>IF('приложение 1.1 '!G430=2018,'приложение 1.1 '!D430,"-")</f>
        <v>0</v>
      </c>
      <c r="E428" s="447" t="str">
        <f>IF('приложение 1.1 '!G430=2019,'приложение 1.1 '!E430,"-")</f>
        <v>-</v>
      </c>
      <c r="F428" s="447" t="str">
        <f>IF('приложение 1.1 '!G430=2019,'приложение 1.1 '!D430,"-")</f>
        <v>-</v>
      </c>
      <c r="G428" s="447" t="str">
        <f>IF('приложение 1.1 '!G430=2020,'приложение 1.1 '!E430,"-")</f>
        <v>-</v>
      </c>
      <c r="H428" s="447" t="str">
        <f>IF('приложение 1.1 '!G430=2020,'приложение 1.1 '!D430,"-")</f>
        <v>-</v>
      </c>
      <c r="I428" s="447" t="str">
        <f>IF('приложение 1.1 '!G430=2021,'приложение 1.1 '!E430,"-")</f>
        <v>-</v>
      </c>
      <c r="J428" s="447" t="str">
        <f>IF('приложение 1.1 '!G430=2021,'приложение 1.1 '!D430,"-")</f>
        <v>-</v>
      </c>
      <c r="K428" s="447" t="str">
        <f>IF('приложение 1.1 '!G430=2022,'приложение 1.1 '!E430,"-")</f>
        <v>-</v>
      </c>
      <c r="L428" s="447" t="str">
        <f>IF('приложение 1.1 '!G430=2022,'приложение 1.1 '!D430,"-")</f>
        <v>-</v>
      </c>
      <c r="M428" s="447">
        <f t="shared" si="194"/>
        <v>0.4</v>
      </c>
      <c r="N428" s="447">
        <f t="shared" si="195"/>
        <v>0</v>
      </c>
      <c r="O428" s="447">
        <v>0</v>
      </c>
      <c r="P428" s="447">
        <v>0</v>
      </c>
      <c r="Q428" s="447">
        <v>0</v>
      </c>
      <c r="R428" s="447">
        <v>0</v>
      </c>
      <c r="S428" s="447">
        <v>0</v>
      </c>
      <c r="T428" s="447">
        <v>0</v>
      </c>
      <c r="U428" s="447">
        <v>0</v>
      </c>
      <c r="V428" s="447">
        <v>0</v>
      </c>
      <c r="W428" s="447">
        <v>0</v>
      </c>
      <c r="X428" s="447">
        <v>0</v>
      </c>
      <c r="Y428" s="447">
        <f t="shared" si="196"/>
        <v>0</v>
      </c>
      <c r="Z428" s="464">
        <f t="shared" si="197"/>
        <v>0</v>
      </c>
      <c r="AA428" s="472">
        <f>'приложение 1.1 '!H430</f>
        <v>3.8</v>
      </c>
      <c r="AB428" s="472" t="str">
        <f t="shared" si="198"/>
        <v>0</v>
      </c>
      <c r="AC428" s="472" t="str">
        <f t="shared" si="199"/>
        <v>0</v>
      </c>
      <c r="AD428" s="472" t="str">
        <f t="shared" si="200"/>
        <v>0</v>
      </c>
      <c r="AE428" s="472" t="str">
        <f t="shared" si="201"/>
        <v>0</v>
      </c>
      <c r="AF428" s="472">
        <f t="shared" si="202"/>
        <v>0.4</v>
      </c>
      <c r="AG428" s="472">
        <f t="shared" si="203"/>
        <v>0</v>
      </c>
      <c r="AH428" s="472" t="str">
        <f t="shared" si="204"/>
        <v>0</v>
      </c>
      <c r="AI428" s="472" t="str">
        <f t="shared" si="205"/>
        <v>0</v>
      </c>
      <c r="AJ428" s="472">
        <f t="shared" si="206"/>
        <v>0.4</v>
      </c>
      <c r="AK428" s="472">
        <f t="shared" si="207"/>
        <v>0</v>
      </c>
      <c r="AL428" s="472">
        <f>'приложение 1.1 '!X430</f>
        <v>0</v>
      </c>
      <c r="AM428" s="472">
        <f>'приложение 1.1 '!Y430</f>
        <v>0</v>
      </c>
      <c r="AN428" s="472">
        <f>'приложение 1.1 '!Z430</f>
        <v>0</v>
      </c>
      <c r="AO428" s="472">
        <f>'приложение 1.1 '!AA430</f>
        <v>0</v>
      </c>
      <c r="AP428" s="472"/>
      <c r="AQ428" s="472"/>
      <c r="AR428" s="472">
        <f t="shared" si="210"/>
        <v>3.8</v>
      </c>
      <c r="AS428" s="472"/>
      <c r="AT428" s="472">
        <f>'приложение 1.1 '!W430</f>
        <v>3.8</v>
      </c>
      <c r="AU428" s="472">
        <f t="shared" si="208"/>
        <v>3.8</v>
      </c>
      <c r="AX428" s="456"/>
    </row>
    <row r="429" spans="1:50" s="53" customFormat="1">
      <c r="A429" s="125" t="s">
        <v>517</v>
      </c>
      <c r="B429" s="431" t="str">
        <f>'приложение 1.1 '!B431</f>
        <v>Строительство КТПН-400кВА ДНТ Тихое</v>
      </c>
      <c r="C429" s="447">
        <f>IF('приложение 1.1 '!G431=2018,'приложение 1.1 '!E431,"-")</f>
        <v>0.4</v>
      </c>
      <c r="D429" s="447">
        <f>IF('приложение 1.1 '!G431=2018,'приложение 1.1 '!D431,"-")</f>
        <v>0</v>
      </c>
      <c r="E429" s="447" t="str">
        <f>IF('приложение 1.1 '!G431=2019,'приложение 1.1 '!E431,"-")</f>
        <v>-</v>
      </c>
      <c r="F429" s="447" t="str">
        <f>IF('приложение 1.1 '!G431=2019,'приложение 1.1 '!D431,"-")</f>
        <v>-</v>
      </c>
      <c r="G429" s="447" t="str">
        <f>IF('приложение 1.1 '!G431=2020,'приложение 1.1 '!E431,"-")</f>
        <v>-</v>
      </c>
      <c r="H429" s="447" t="str">
        <f>IF('приложение 1.1 '!G431=2020,'приложение 1.1 '!D431,"-")</f>
        <v>-</v>
      </c>
      <c r="I429" s="447" t="str">
        <f>IF('приложение 1.1 '!G431=2021,'приложение 1.1 '!E431,"-")</f>
        <v>-</v>
      </c>
      <c r="J429" s="447" t="str">
        <f>IF('приложение 1.1 '!G431=2021,'приложение 1.1 '!D431,"-")</f>
        <v>-</v>
      </c>
      <c r="K429" s="447" t="str">
        <f>IF('приложение 1.1 '!G431=2022,'приложение 1.1 '!E431,"-")</f>
        <v>-</v>
      </c>
      <c r="L429" s="447" t="str">
        <f>IF('приложение 1.1 '!G431=2022,'приложение 1.1 '!D431,"-")</f>
        <v>-</v>
      </c>
      <c r="M429" s="447">
        <f t="shared" si="194"/>
        <v>0.4</v>
      </c>
      <c r="N429" s="447">
        <f t="shared" si="195"/>
        <v>0</v>
      </c>
      <c r="O429" s="447">
        <v>0</v>
      </c>
      <c r="P429" s="447">
        <v>0</v>
      </c>
      <c r="Q429" s="447">
        <v>0</v>
      </c>
      <c r="R429" s="447">
        <v>0</v>
      </c>
      <c r="S429" s="447">
        <v>0</v>
      </c>
      <c r="T429" s="447">
        <v>0</v>
      </c>
      <c r="U429" s="447">
        <v>0</v>
      </c>
      <c r="V429" s="447">
        <v>0</v>
      </c>
      <c r="W429" s="447">
        <v>0</v>
      </c>
      <c r="X429" s="447">
        <v>0</v>
      </c>
      <c r="Y429" s="447">
        <f t="shared" si="196"/>
        <v>0</v>
      </c>
      <c r="Z429" s="464">
        <f t="shared" si="197"/>
        <v>0</v>
      </c>
      <c r="AA429" s="472">
        <f>'приложение 1.1 '!H431</f>
        <v>3.8</v>
      </c>
      <c r="AB429" s="472" t="str">
        <f t="shared" si="198"/>
        <v>0</v>
      </c>
      <c r="AC429" s="472" t="str">
        <f t="shared" si="199"/>
        <v>0</v>
      </c>
      <c r="AD429" s="472" t="str">
        <f t="shared" si="200"/>
        <v>0</v>
      </c>
      <c r="AE429" s="472" t="str">
        <f t="shared" si="201"/>
        <v>0</v>
      </c>
      <c r="AF429" s="472">
        <f t="shared" si="202"/>
        <v>0.4</v>
      </c>
      <c r="AG429" s="472">
        <f t="shared" si="203"/>
        <v>0</v>
      </c>
      <c r="AH429" s="472" t="str">
        <f t="shared" si="204"/>
        <v>0</v>
      </c>
      <c r="AI429" s="472" t="str">
        <f t="shared" si="205"/>
        <v>0</v>
      </c>
      <c r="AJ429" s="472">
        <f t="shared" si="206"/>
        <v>0.4</v>
      </c>
      <c r="AK429" s="472">
        <f t="shared" si="207"/>
        <v>0</v>
      </c>
      <c r="AL429" s="472">
        <f>'приложение 1.1 '!X431</f>
        <v>0</v>
      </c>
      <c r="AM429" s="472">
        <f>'приложение 1.1 '!Y431</f>
        <v>0</v>
      </c>
      <c r="AN429" s="472">
        <f>'приложение 1.1 '!Z431</f>
        <v>0</v>
      </c>
      <c r="AO429" s="472">
        <f>'приложение 1.1 '!AA431</f>
        <v>0</v>
      </c>
      <c r="AP429" s="472"/>
      <c r="AQ429" s="472"/>
      <c r="AR429" s="472">
        <f t="shared" si="210"/>
        <v>3.8</v>
      </c>
      <c r="AS429" s="472"/>
      <c r="AT429" s="472">
        <f>'приложение 1.1 '!W431</f>
        <v>3.8</v>
      </c>
      <c r="AU429" s="472">
        <f t="shared" si="208"/>
        <v>3.8</v>
      </c>
      <c r="AX429" s="456"/>
    </row>
    <row r="430" spans="1:50" s="53" customFormat="1">
      <c r="A430" s="125" t="s">
        <v>517</v>
      </c>
      <c r="B430" s="431" t="str">
        <f>'приложение 1.1 '!B432</f>
        <v>Строительство КТПН-400кВА СТ Зори Сургута</v>
      </c>
      <c r="C430" s="447">
        <f>IF('приложение 1.1 '!G432=2018,'приложение 1.1 '!E432,"-")</f>
        <v>0.4</v>
      </c>
      <c r="D430" s="447">
        <f>IF('приложение 1.1 '!G432=2018,'приложение 1.1 '!D432,"-")</f>
        <v>0</v>
      </c>
      <c r="E430" s="447" t="str">
        <f>IF('приложение 1.1 '!G432=2019,'приложение 1.1 '!E432,"-")</f>
        <v>-</v>
      </c>
      <c r="F430" s="447" t="str">
        <f>IF('приложение 1.1 '!G432=2019,'приложение 1.1 '!D432,"-")</f>
        <v>-</v>
      </c>
      <c r="G430" s="447" t="str">
        <f>IF('приложение 1.1 '!G432=2020,'приложение 1.1 '!E432,"-")</f>
        <v>-</v>
      </c>
      <c r="H430" s="447" t="str">
        <f>IF('приложение 1.1 '!G432=2020,'приложение 1.1 '!D432,"-")</f>
        <v>-</v>
      </c>
      <c r="I430" s="447" t="str">
        <f>IF('приложение 1.1 '!G432=2021,'приложение 1.1 '!E432,"-")</f>
        <v>-</v>
      </c>
      <c r="J430" s="447" t="str">
        <f>IF('приложение 1.1 '!G432=2021,'приложение 1.1 '!D432,"-")</f>
        <v>-</v>
      </c>
      <c r="K430" s="447" t="str">
        <f>IF('приложение 1.1 '!G432=2022,'приложение 1.1 '!E432,"-")</f>
        <v>-</v>
      </c>
      <c r="L430" s="447" t="str">
        <f>IF('приложение 1.1 '!G432=2022,'приложение 1.1 '!D432,"-")</f>
        <v>-</v>
      </c>
      <c r="M430" s="447">
        <f t="shared" si="194"/>
        <v>0.4</v>
      </c>
      <c r="N430" s="447">
        <f t="shared" si="195"/>
        <v>0</v>
      </c>
      <c r="O430" s="447">
        <v>0</v>
      </c>
      <c r="P430" s="447">
        <v>0</v>
      </c>
      <c r="Q430" s="447">
        <v>0</v>
      </c>
      <c r="R430" s="447">
        <v>0</v>
      </c>
      <c r="S430" s="447">
        <v>0</v>
      </c>
      <c r="T430" s="447">
        <v>0</v>
      </c>
      <c r="U430" s="447">
        <v>0</v>
      </c>
      <c r="V430" s="447">
        <v>0</v>
      </c>
      <c r="W430" s="447">
        <v>0</v>
      </c>
      <c r="X430" s="447">
        <v>0</v>
      </c>
      <c r="Y430" s="447">
        <f t="shared" si="196"/>
        <v>0</v>
      </c>
      <c r="Z430" s="464">
        <f t="shared" si="197"/>
        <v>0</v>
      </c>
      <c r="AA430" s="472">
        <f>'приложение 1.1 '!H432</f>
        <v>3.8</v>
      </c>
      <c r="AB430" s="472" t="str">
        <f t="shared" si="198"/>
        <v>0</v>
      </c>
      <c r="AC430" s="472" t="str">
        <f t="shared" si="199"/>
        <v>0</v>
      </c>
      <c r="AD430" s="472" t="str">
        <f t="shared" si="200"/>
        <v>0</v>
      </c>
      <c r="AE430" s="472" t="str">
        <f t="shared" si="201"/>
        <v>0</v>
      </c>
      <c r="AF430" s="472">
        <f t="shared" si="202"/>
        <v>0.4</v>
      </c>
      <c r="AG430" s="472">
        <f t="shared" si="203"/>
        <v>0</v>
      </c>
      <c r="AH430" s="472" t="str">
        <f t="shared" si="204"/>
        <v>0</v>
      </c>
      <c r="AI430" s="472" t="str">
        <f t="shared" si="205"/>
        <v>0</v>
      </c>
      <c r="AJ430" s="472">
        <f t="shared" si="206"/>
        <v>0.4</v>
      </c>
      <c r="AK430" s="472">
        <f t="shared" si="207"/>
        <v>0</v>
      </c>
      <c r="AL430" s="472">
        <f>'приложение 1.1 '!X432</f>
        <v>0</v>
      </c>
      <c r="AM430" s="472">
        <f>'приложение 1.1 '!Y432</f>
        <v>0</v>
      </c>
      <c r="AN430" s="472">
        <f>'приложение 1.1 '!Z432</f>
        <v>0</v>
      </c>
      <c r="AO430" s="472">
        <f>'приложение 1.1 '!AA432</f>
        <v>0</v>
      </c>
      <c r="AP430" s="472"/>
      <c r="AQ430" s="472"/>
      <c r="AR430" s="472">
        <f t="shared" si="210"/>
        <v>3.8</v>
      </c>
      <c r="AS430" s="472"/>
      <c r="AT430" s="472">
        <f>'приложение 1.1 '!W432</f>
        <v>3.8</v>
      </c>
      <c r="AU430" s="472">
        <f t="shared" si="208"/>
        <v>3.8</v>
      </c>
      <c r="AX430" s="456"/>
    </row>
    <row r="431" spans="1:50" s="53" customFormat="1" ht="31.5">
      <c r="A431" s="125" t="s">
        <v>517</v>
      </c>
      <c r="B431" s="431" t="str">
        <f>'приложение 1.1 '!B433</f>
        <v>Строительство КТПН-400кВА ДНТ Птицевод Севера</v>
      </c>
      <c r="C431" s="447">
        <f>IF('приложение 1.1 '!G433=2018,'приложение 1.1 '!E433,"-")</f>
        <v>0.4</v>
      </c>
      <c r="D431" s="447">
        <f>IF('приложение 1.1 '!G433=2018,'приложение 1.1 '!D433,"-")</f>
        <v>0</v>
      </c>
      <c r="E431" s="447" t="str">
        <f>IF('приложение 1.1 '!G433=2019,'приложение 1.1 '!E433,"-")</f>
        <v>-</v>
      </c>
      <c r="F431" s="447" t="str">
        <f>IF('приложение 1.1 '!G433=2019,'приложение 1.1 '!D433,"-")</f>
        <v>-</v>
      </c>
      <c r="G431" s="447" t="str">
        <f>IF('приложение 1.1 '!G433=2020,'приложение 1.1 '!E433,"-")</f>
        <v>-</v>
      </c>
      <c r="H431" s="447" t="str">
        <f>IF('приложение 1.1 '!G433=2020,'приложение 1.1 '!D433,"-")</f>
        <v>-</v>
      </c>
      <c r="I431" s="447" t="str">
        <f>IF('приложение 1.1 '!G433=2021,'приложение 1.1 '!E433,"-")</f>
        <v>-</v>
      </c>
      <c r="J431" s="447" t="str">
        <f>IF('приложение 1.1 '!G433=2021,'приложение 1.1 '!D433,"-")</f>
        <v>-</v>
      </c>
      <c r="K431" s="447" t="str">
        <f>IF('приложение 1.1 '!G433=2022,'приложение 1.1 '!E433,"-")</f>
        <v>-</v>
      </c>
      <c r="L431" s="447" t="str">
        <f>IF('приложение 1.1 '!G433=2022,'приложение 1.1 '!D433,"-")</f>
        <v>-</v>
      </c>
      <c r="M431" s="447">
        <f t="shared" ref="M431:M494" si="211">SUM(C431,E431,G431,I431,K431,)</f>
        <v>0.4</v>
      </c>
      <c r="N431" s="447">
        <f t="shared" ref="N431:N494" si="212">SUM(D431,F431,H431,J431,L431,)</f>
        <v>0</v>
      </c>
      <c r="O431" s="447">
        <v>0</v>
      </c>
      <c r="P431" s="447">
        <v>0</v>
      </c>
      <c r="Q431" s="447">
        <v>0</v>
      </c>
      <c r="R431" s="447">
        <v>0</v>
      </c>
      <c r="S431" s="447">
        <v>0</v>
      </c>
      <c r="T431" s="447">
        <v>0</v>
      </c>
      <c r="U431" s="447">
        <v>0</v>
      </c>
      <c r="V431" s="447">
        <v>0</v>
      </c>
      <c r="W431" s="447">
        <v>0</v>
      </c>
      <c r="X431" s="447">
        <v>0</v>
      </c>
      <c r="Y431" s="447">
        <f t="shared" ref="Y431:Y494" si="213">SUM(O431,Q431,S431,U431,W431,)</f>
        <v>0</v>
      </c>
      <c r="Z431" s="464">
        <f t="shared" ref="Z431:Z494" si="214">SUM(P431,R431,T431,V431,X431,)</f>
        <v>0</v>
      </c>
      <c r="AA431" s="472">
        <f>'приложение 1.1 '!H433</f>
        <v>3.8</v>
      </c>
      <c r="AB431" s="472" t="str">
        <f t="shared" ref="AB431:AB494" si="215">IF(AP431&gt;0,AJ431,"0")</f>
        <v>0</v>
      </c>
      <c r="AC431" s="472" t="str">
        <f t="shared" ref="AC431:AC494" si="216">IF(AP431&gt;0,AK431,"0")</f>
        <v>0</v>
      </c>
      <c r="AD431" s="472" t="str">
        <f t="shared" ref="AD431:AD494" si="217">IF(AQ431&gt;0,AJ431,"0")</f>
        <v>0</v>
      </c>
      <c r="AE431" s="472" t="str">
        <f t="shared" ref="AE431:AE494" si="218">IF(AQ431&gt;0,AK431,"0")</f>
        <v>0</v>
      </c>
      <c r="AF431" s="472">
        <f t="shared" ref="AF431:AF494" si="219">IF(AR431&gt;0,AJ431,"0")</f>
        <v>0.4</v>
      </c>
      <c r="AG431" s="472">
        <f t="shared" ref="AG431:AG494" si="220">IF(AR431&gt;0,AK431,"0")</f>
        <v>0</v>
      </c>
      <c r="AH431" s="472" t="str">
        <f t="shared" ref="AH431:AH494" si="221">IF(AS431&gt;0,AJ431,"0")</f>
        <v>0</v>
      </c>
      <c r="AI431" s="472" t="str">
        <f t="shared" ref="AI431:AI494" si="222">IF(AS431&gt;0,AK431,"0")</f>
        <v>0</v>
      </c>
      <c r="AJ431" s="472">
        <f t="shared" ref="AJ431:AJ494" si="223">C431</f>
        <v>0.4</v>
      </c>
      <c r="AK431" s="472">
        <f t="shared" ref="AK431:AK494" si="224">D431</f>
        <v>0</v>
      </c>
      <c r="AL431" s="472">
        <f>'приложение 1.1 '!X433</f>
        <v>0</v>
      </c>
      <c r="AM431" s="472">
        <f>'приложение 1.1 '!Y433</f>
        <v>0</v>
      </c>
      <c r="AN431" s="472">
        <f>'приложение 1.1 '!Z433</f>
        <v>0</v>
      </c>
      <c r="AO431" s="472">
        <f>'приложение 1.1 '!AA433</f>
        <v>0</v>
      </c>
      <c r="AP431" s="472"/>
      <c r="AQ431" s="472"/>
      <c r="AR431" s="472">
        <f t="shared" si="210"/>
        <v>3.8</v>
      </c>
      <c r="AS431" s="472"/>
      <c r="AT431" s="472">
        <f>'приложение 1.1 '!W433</f>
        <v>3.8</v>
      </c>
      <c r="AU431" s="472">
        <f t="shared" ref="AU431:AU494" si="225">AO431+AN431+AM431+AL431+AT431</f>
        <v>3.8</v>
      </c>
      <c r="AX431" s="456"/>
    </row>
    <row r="432" spans="1:50" s="53" customFormat="1">
      <c r="A432" s="125" t="s">
        <v>517</v>
      </c>
      <c r="B432" s="431" t="str">
        <f>'приложение 1.1 '!B434</f>
        <v>Строительство КТПН-400кВА СОТ Энергетик-4</v>
      </c>
      <c r="C432" s="447" t="str">
        <f>IF('приложение 1.1 '!G434=2018,'приложение 1.1 '!E434,"-")</f>
        <v>-</v>
      </c>
      <c r="D432" s="447" t="str">
        <f>IF('приложение 1.1 '!G434=2018,'приложение 1.1 '!D434,"-")</f>
        <v>-</v>
      </c>
      <c r="E432" s="447">
        <f>IF('приложение 1.1 '!G434=2019,'приложение 1.1 '!E434,"-")</f>
        <v>0.4</v>
      </c>
      <c r="F432" s="447">
        <f>IF('приложение 1.1 '!G434=2019,'приложение 1.1 '!D434,"-")</f>
        <v>0</v>
      </c>
      <c r="G432" s="447" t="str">
        <f>IF('приложение 1.1 '!G434=2020,'приложение 1.1 '!E434,"-")</f>
        <v>-</v>
      </c>
      <c r="H432" s="447" t="str">
        <f>IF('приложение 1.1 '!G434=2020,'приложение 1.1 '!D434,"-")</f>
        <v>-</v>
      </c>
      <c r="I432" s="447" t="str">
        <f>IF('приложение 1.1 '!G434=2021,'приложение 1.1 '!E434,"-")</f>
        <v>-</v>
      </c>
      <c r="J432" s="447" t="str">
        <f>IF('приложение 1.1 '!G434=2021,'приложение 1.1 '!D434,"-")</f>
        <v>-</v>
      </c>
      <c r="K432" s="447" t="str">
        <f>IF('приложение 1.1 '!G434=2022,'приложение 1.1 '!E434,"-")</f>
        <v>-</v>
      </c>
      <c r="L432" s="447" t="str">
        <f>IF('приложение 1.1 '!G434=2022,'приложение 1.1 '!D434,"-")</f>
        <v>-</v>
      </c>
      <c r="M432" s="447">
        <f t="shared" si="211"/>
        <v>0.4</v>
      </c>
      <c r="N432" s="447">
        <f t="shared" si="212"/>
        <v>0</v>
      </c>
      <c r="O432" s="447">
        <v>0</v>
      </c>
      <c r="P432" s="447">
        <v>0</v>
      </c>
      <c r="Q432" s="447">
        <v>0</v>
      </c>
      <c r="R432" s="447">
        <v>0</v>
      </c>
      <c r="S432" s="447">
        <v>0</v>
      </c>
      <c r="T432" s="447">
        <v>0</v>
      </c>
      <c r="U432" s="447">
        <v>0</v>
      </c>
      <c r="V432" s="447">
        <v>0</v>
      </c>
      <c r="W432" s="447">
        <v>0</v>
      </c>
      <c r="X432" s="447">
        <v>0</v>
      </c>
      <c r="Y432" s="447">
        <f t="shared" si="213"/>
        <v>0</v>
      </c>
      <c r="Z432" s="464">
        <f t="shared" si="214"/>
        <v>0</v>
      </c>
      <c r="AA432" s="472">
        <f>'приложение 1.1 '!H434</f>
        <v>3.8</v>
      </c>
      <c r="AB432" s="472" t="str">
        <f t="shared" si="215"/>
        <v>0</v>
      </c>
      <c r="AC432" s="472" t="str">
        <f t="shared" si="216"/>
        <v>0</v>
      </c>
      <c r="AD432" s="472" t="str">
        <f t="shared" si="217"/>
        <v>0</v>
      </c>
      <c r="AE432" s="472" t="str">
        <f t="shared" si="218"/>
        <v>0</v>
      </c>
      <c r="AF432" s="472" t="str">
        <f t="shared" si="219"/>
        <v>0</v>
      </c>
      <c r="AG432" s="472" t="str">
        <f t="shared" si="220"/>
        <v>0</v>
      </c>
      <c r="AH432" s="472" t="str">
        <f t="shared" si="221"/>
        <v>0</v>
      </c>
      <c r="AI432" s="472" t="str">
        <f t="shared" si="222"/>
        <v>0</v>
      </c>
      <c r="AJ432" s="472" t="str">
        <f t="shared" si="223"/>
        <v>-</v>
      </c>
      <c r="AK432" s="472" t="str">
        <f t="shared" si="224"/>
        <v>-</v>
      </c>
      <c r="AL432" s="472">
        <f>'приложение 1.1 '!X434</f>
        <v>3.8</v>
      </c>
      <c r="AM432" s="472">
        <f>'приложение 1.1 '!Y434</f>
        <v>0</v>
      </c>
      <c r="AN432" s="472">
        <f>'приложение 1.1 '!Z434</f>
        <v>0</v>
      </c>
      <c r="AO432" s="472">
        <f>'приложение 1.1 '!AA434</f>
        <v>0</v>
      </c>
      <c r="AP432" s="472"/>
      <c r="AQ432" s="472"/>
      <c r="AR432" s="472"/>
      <c r="AS432" s="472"/>
      <c r="AT432" s="472">
        <f>'приложение 1.1 '!W434</f>
        <v>0</v>
      </c>
      <c r="AU432" s="472">
        <f t="shared" si="225"/>
        <v>3.8</v>
      </c>
      <c r="AX432" s="456"/>
    </row>
    <row r="433" spans="1:50" s="53" customFormat="1">
      <c r="A433" s="125" t="s">
        <v>517</v>
      </c>
      <c r="B433" s="431" t="str">
        <f>'приложение 1.1 '!B435</f>
        <v>Строительство КТПН-400кВА СОТ Хвойный</v>
      </c>
      <c r="C433" s="447" t="str">
        <f>IF('приложение 1.1 '!G435=2018,'приложение 1.1 '!E435,"-")</f>
        <v>-</v>
      </c>
      <c r="D433" s="447" t="str">
        <f>IF('приложение 1.1 '!G435=2018,'приложение 1.1 '!D435,"-")</f>
        <v>-</v>
      </c>
      <c r="E433" s="447">
        <f>IF('приложение 1.1 '!G435=2019,'приложение 1.1 '!E435,"-")</f>
        <v>0.4</v>
      </c>
      <c r="F433" s="447">
        <f>IF('приложение 1.1 '!G435=2019,'приложение 1.1 '!D435,"-")</f>
        <v>0</v>
      </c>
      <c r="G433" s="447" t="str">
        <f>IF('приложение 1.1 '!G435=2020,'приложение 1.1 '!E435,"-")</f>
        <v>-</v>
      </c>
      <c r="H433" s="447" t="str">
        <f>IF('приложение 1.1 '!G435=2020,'приложение 1.1 '!D435,"-")</f>
        <v>-</v>
      </c>
      <c r="I433" s="447" t="str">
        <f>IF('приложение 1.1 '!G435=2021,'приложение 1.1 '!E435,"-")</f>
        <v>-</v>
      </c>
      <c r="J433" s="447" t="str">
        <f>IF('приложение 1.1 '!G435=2021,'приложение 1.1 '!D435,"-")</f>
        <v>-</v>
      </c>
      <c r="K433" s="447" t="str">
        <f>IF('приложение 1.1 '!G435=2022,'приложение 1.1 '!E435,"-")</f>
        <v>-</v>
      </c>
      <c r="L433" s="447" t="str">
        <f>IF('приложение 1.1 '!G435=2022,'приложение 1.1 '!D435,"-")</f>
        <v>-</v>
      </c>
      <c r="M433" s="447">
        <f t="shared" si="211"/>
        <v>0.4</v>
      </c>
      <c r="N433" s="447">
        <f t="shared" si="212"/>
        <v>0</v>
      </c>
      <c r="O433" s="447">
        <v>0</v>
      </c>
      <c r="P433" s="447">
        <v>0</v>
      </c>
      <c r="Q433" s="447">
        <v>0</v>
      </c>
      <c r="R433" s="447">
        <v>0</v>
      </c>
      <c r="S433" s="447">
        <v>0</v>
      </c>
      <c r="T433" s="447">
        <v>0</v>
      </c>
      <c r="U433" s="447">
        <v>0</v>
      </c>
      <c r="V433" s="447">
        <v>0</v>
      </c>
      <c r="W433" s="447">
        <v>0</v>
      </c>
      <c r="X433" s="447">
        <v>0</v>
      </c>
      <c r="Y433" s="447">
        <f t="shared" si="213"/>
        <v>0</v>
      </c>
      <c r="Z433" s="464">
        <f t="shared" si="214"/>
        <v>0</v>
      </c>
      <c r="AA433" s="472">
        <f>'приложение 1.1 '!H435</f>
        <v>3.8</v>
      </c>
      <c r="AB433" s="472" t="str">
        <f t="shared" si="215"/>
        <v>0</v>
      </c>
      <c r="AC433" s="472" t="str">
        <f t="shared" si="216"/>
        <v>0</v>
      </c>
      <c r="AD433" s="472" t="str">
        <f t="shared" si="217"/>
        <v>0</v>
      </c>
      <c r="AE433" s="472" t="str">
        <f t="shared" si="218"/>
        <v>0</v>
      </c>
      <c r="AF433" s="472" t="str">
        <f t="shared" si="219"/>
        <v>0</v>
      </c>
      <c r="AG433" s="472" t="str">
        <f t="shared" si="220"/>
        <v>0</v>
      </c>
      <c r="AH433" s="472" t="str">
        <f t="shared" si="221"/>
        <v>0</v>
      </c>
      <c r="AI433" s="472" t="str">
        <f t="shared" si="222"/>
        <v>0</v>
      </c>
      <c r="AJ433" s="472" t="str">
        <f t="shared" si="223"/>
        <v>-</v>
      </c>
      <c r="AK433" s="472" t="str">
        <f t="shared" si="224"/>
        <v>-</v>
      </c>
      <c r="AL433" s="472">
        <f>'приложение 1.1 '!X435</f>
        <v>3.8</v>
      </c>
      <c r="AM433" s="472">
        <f>'приложение 1.1 '!Y435</f>
        <v>0</v>
      </c>
      <c r="AN433" s="472">
        <f>'приложение 1.1 '!Z435</f>
        <v>0</v>
      </c>
      <c r="AO433" s="472">
        <f>'приложение 1.1 '!AA435</f>
        <v>0</v>
      </c>
      <c r="AP433" s="472"/>
      <c r="AQ433" s="472"/>
      <c r="AR433" s="472"/>
      <c r="AS433" s="472"/>
      <c r="AT433" s="472">
        <f>'приложение 1.1 '!W435</f>
        <v>0</v>
      </c>
      <c r="AU433" s="472">
        <f t="shared" si="225"/>
        <v>3.8</v>
      </c>
      <c r="AX433" s="456"/>
    </row>
    <row r="434" spans="1:50" s="53" customFormat="1">
      <c r="A434" s="125" t="s">
        <v>517</v>
      </c>
      <c r="B434" s="431" t="str">
        <f>'приложение 1.1 '!B436</f>
        <v>Строительство КТПН-400кВА ДК Солнечное</v>
      </c>
      <c r="C434" s="447" t="str">
        <f>IF('приложение 1.1 '!G436=2018,'приложение 1.1 '!E436,"-")</f>
        <v>-</v>
      </c>
      <c r="D434" s="447" t="str">
        <f>IF('приложение 1.1 '!G436=2018,'приложение 1.1 '!D436,"-")</f>
        <v>-</v>
      </c>
      <c r="E434" s="447" t="str">
        <f>IF('приложение 1.1 '!G436=2019,'приложение 1.1 '!E436,"-")</f>
        <v>-</v>
      </c>
      <c r="F434" s="447" t="str">
        <f>IF('приложение 1.1 '!G436=2019,'приложение 1.1 '!D436,"-")</f>
        <v>-</v>
      </c>
      <c r="G434" s="447" t="str">
        <f>IF('приложение 1.1 '!G436=2020,'приложение 1.1 '!E436,"-")</f>
        <v>-</v>
      </c>
      <c r="H434" s="447" t="str">
        <f>IF('приложение 1.1 '!G436=2020,'приложение 1.1 '!D436,"-")</f>
        <v>-</v>
      </c>
      <c r="I434" s="447" t="str">
        <f>IF('приложение 1.1 '!G436=2021,'приложение 1.1 '!E436,"-")</f>
        <v>-</v>
      </c>
      <c r="J434" s="447" t="str">
        <f>IF('приложение 1.1 '!G436=2021,'приложение 1.1 '!D436,"-")</f>
        <v>-</v>
      </c>
      <c r="K434" s="447">
        <f>IF('приложение 1.1 '!G436=2022,'приложение 1.1 '!E436,"-")</f>
        <v>0.4</v>
      </c>
      <c r="L434" s="447">
        <f>IF('приложение 1.1 '!G436=2022,'приложение 1.1 '!D436,"-")</f>
        <v>0</v>
      </c>
      <c r="M434" s="447">
        <f t="shared" si="211"/>
        <v>0.4</v>
      </c>
      <c r="N434" s="447">
        <f t="shared" si="212"/>
        <v>0</v>
      </c>
      <c r="O434" s="447">
        <v>0</v>
      </c>
      <c r="P434" s="447">
        <v>0</v>
      </c>
      <c r="Q434" s="447">
        <v>0</v>
      </c>
      <c r="R434" s="447">
        <v>0</v>
      </c>
      <c r="S434" s="447">
        <v>0</v>
      </c>
      <c r="T434" s="447">
        <v>0</v>
      </c>
      <c r="U434" s="447">
        <v>0</v>
      </c>
      <c r="V434" s="447">
        <v>0</v>
      </c>
      <c r="W434" s="447">
        <v>0</v>
      </c>
      <c r="X434" s="447">
        <v>0</v>
      </c>
      <c r="Y434" s="447">
        <f t="shared" si="213"/>
        <v>0</v>
      </c>
      <c r="Z434" s="464">
        <f t="shared" si="214"/>
        <v>0</v>
      </c>
      <c r="AA434" s="472">
        <f>'приложение 1.1 '!H436</f>
        <v>3.8</v>
      </c>
      <c r="AB434" s="472" t="str">
        <f t="shared" si="215"/>
        <v>0</v>
      </c>
      <c r="AC434" s="472" t="str">
        <f t="shared" si="216"/>
        <v>0</v>
      </c>
      <c r="AD434" s="472" t="str">
        <f t="shared" si="217"/>
        <v>0</v>
      </c>
      <c r="AE434" s="472" t="str">
        <f t="shared" si="218"/>
        <v>0</v>
      </c>
      <c r="AF434" s="472" t="str">
        <f t="shared" si="219"/>
        <v>0</v>
      </c>
      <c r="AG434" s="472" t="str">
        <f t="shared" si="220"/>
        <v>0</v>
      </c>
      <c r="AH434" s="472" t="str">
        <f t="shared" si="221"/>
        <v>0</v>
      </c>
      <c r="AI434" s="472" t="str">
        <f t="shared" si="222"/>
        <v>0</v>
      </c>
      <c r="AJ434" s="472" t="str">
        <f t="shared" si="223"/>
        <v>-</v>
      </c>
      <c r="AK434" s="472" t="str">
        <f t="shared" si="224"/>
        <v>-</v>
      </c>
      <c r="AL434" s="472">
        <f>'приложение 1.1 '!X436</f>
        <v>0</v>
      </c>
      <c r="AM434" s="472">
        <f>'приложение 1.1 '!Y436</f>
        <v>0</v>
      </c>
      <c r="AN434" s="472">
        <f>'приложение 1.1 '!Z436</f>
        <v>0</v>
      </c>
      <c r="AO434" s="472">
        <f>'приложение 1.1 '!AA436</f>
        <v>3.8</v>
      </c>
      <c r="AP434" s="472"/>
      <c r="AQ434" s="472"/>
      <c r="AR434" s="472"/>
      <c r="AS434" s="472"/>
      <c r="AT434" s="472">
        <f>'приложение 1.1 '!W436</f>
        <v>0</v>
      </c>
      <c r="AU434" s="472">
        <f t="shared" si="225"/>
        <v>3.8</v>
      </c>
      <c r="AX434" s="456"/>
    </row>
    <row r="435" spans="1:50" s="53" customFormat="1">
      <c r="A435" s="125" t="s">
        <v>517</v>
      </c>
      <c r="B435" s="431" t="str">
        <f>'приложение 1.1 '!B437</f>
        <v>Строительство КТПН-400кВА СОТ Рассвет</v>
      </c>
      <c r="C435" s="447" t="str">
        <f>IF('приложение 1.1 '!G437=2018,'приложение 1.1 '!E437,"-")</f>
        <v>-</v>
      </c>
      <c r="D435" s="447" t="str">
        <f>IF('приложение 1.1 '!G437=2018,'приложение 1.1 '!D437,"-")</f>
        <v>-</v>
      </c>
      <c r="E435" s="447" t="str">
        <f>IF('приложение 1.1 '!G437=2019,'приложение 1.1 '!E437,"-")</f>
        <v>-</v>
      </c>
      <c r="F435" s="447" t="str">
        <f>IF('приложение 1.1 '!G437=2019,'приложение 1.1 '!D437,"-")</f>
        <v>-</v>
      </c>
      <c r="G435" s="447" t="str">
        <f>IF('приложение 1.1 '!G437=2020,'приложение 1.1 '!E437,"-")</f>
        <v>-</v>
      </c>
      <c r="H435" s="447" t="str">
        <f>IF('приложение 1.1 '!G437=2020,'приложение 1.1 '!D437,"-")</f>
        <v>-</v>
      </c>
      <c r="I435" s="447" t="str">
        <f>IF('приложение 1.1 '!G437=2021,'приложение 1.1 '!E437,"-")</f>
        <v>-</v>
      </c>
      <c r="J435" s="447" t="str">
        <f>IF('приложение 1.1 '!G437=2021,'приложение 1.1 '!D437,"-")</f>
        <v>-</v>
      </c>
      <c r="K435" s="447">
        <f>IF('приложение 1.1 '!G437=2022,'приложение 1.1 '!E437,"-")</f>
        <v>0.4</v>
      </c>
      <c r="L435" s="447">
        <f>IF('приложение 1.1 '!G437=2022,'приложение 1.1 '!D437,"-")</f>
        <v>0</v>
      </c>
      <c r="M435" s="447">
        <f t="shared" si="211"/>
        <v>0.4</v>
      </c>
      <c r="N435" s="447">
        <f t="shared" si="212"/>
        <v>0</v>
      </c>
      <c r="O435" s="447">
        <v>0</v>
      </c>
      <c r="P435" s="447">
        <v>0</v>
      </c>
      <c r="Q435" s="447">
        <v>0</v>
      </c>
      <c r="R435" s="447">
        <v>0</v>
      </c>
      <c r="S435" s="447">
        <v>0</v>
      </c>
      <c r="T435" s="447">
        <v>0</v>
      </c>
      <c r="U435" s="447">
        <v>0</v>
      </c>
      <c r="V435" s="447">
        <v>0</v>
      </c>
      <c r="W435" s="447">
        <v>0</v>
      </c>
      <c r="X435" s="447">
        <v>0</v>
      </c>
      <c r="Y435" s="447">
        <f t="shared" si="213"/>
        <v>0</v>
      </c>
      <c r="Z435" s="464">
        <f t="shared" si="214"/>
        <v>0</v>
      </c>
      <c r="AA435" s="472">
        <f>'приложение 1.1 '!H437</f>
        <v>3.8</v>
      </c>
      <c r="AB435" s="472" t="str">
        <f t="shared" si="215"/>
        <v>0</v>
      </c>
      <c r="AC435" s="472" t="str">
        <f t="shared" si="216"/>
        <v>0</v>
      </c>
      <c r="AD435" s="472" t="str">
        <f t="shared" si="217"/>
        <v>0</v>
      </c>
      <c r="AE435" s="472" t="str">
        <f t="shared" si="218"/>
        <v>0</v>
      </c>
      <c r="AF435" s="472" t="str">
        <f t="shared" si="219"/>
        <v>0</v>
      </c>
      <c r="AG435" s="472" t="str">
        <f t="shared" si="220"/>
        <v>0</v>
      </c>
      <c r="AH435" s="472" t="str">
        <f t="shared" si="221"/>
        <v>0</v>
      </c>
      <c r="AI435" s="472" t="str">
        <f t="shared" si="222"/>
        <v>0</v>
      </c>
      <c r="AJ435" s="472" t="str">
        <f t="shared" si="223"/>
        <v>-</v>
      </c>
      <c r="AK435" s="472" t="str">
        <f t="shared" si="224"/>
        <v>-</v>
      </c>
      <c r="AL435" s="472">
        <f>'приложение 1.1 '!X437</f>
        <v>0</v>
      </c>
      <c r="AM435" s="472">
        <f>'приложение 1.1 '!Y437</f>
        <v>0</v>
      </c>
      <c r="AN435" s="472">
        <f>'приложение 1.1 '!Z437</f>
        <v>0</v>
      </c>
      <c r="AO435" s="472">
        <f>'приложение 1.1 '!AA437</f>
        <v>3.8</v>
      </c>
      <c r="AP435" s="472"/>
      <c r="AQ435" s="472"/>
      <c r="AR435" s="472"/>
      <c r="AS435" s="472"/>
      <c r="AT435" s="472">
        <f>'приложение 1.1 '!W437</f>
        <v>0</v>
      </c>
      <c r="AU435" s="472">
        <f t="shared" si="225"/>
        <v>3.8</v>
      </c>
      <c r="AX435" s="456"/>
    </row>
    <row r="436" spans="1:50" s="53" customFormat="1">
      <c r="A436" s="125" t="s">
        <v>517</v>
      </c>
      <c r="B436" s="431" t="str">
        <f>'приложение 1.1 '!B438</f>
        <v>Строительство КТПН-400кВА СОТ Локомотив</v>
      </c>
      <c r="C436" s="447" t="str">
        <f>IF('приложение 1.1 '!G438=2018,'приложение 1.1 '!E438,"-")</f>
        <v>-</v>
      </c>
      <c r="D436" s="447" t="str">
        <f>IF('приложение 1.1 '!G438=2018,'приложение 1.1 '!D438,"-")</f>
        <v>-</v>
      </c>
      <c r="E436" s="447" t="str">
        <f>IF('приложение 1.1 '!G438=2019,'приложение 1.1 '!E438,"-")</f>
        <v>-</v>
      </c>
      <c r="F436" s="447" t="str">
        <f>IF('приложение 1.1 '!G438=2019,'приложение 1.1 '!D438,"-")</f>
        <v>-</v>
      </c>
      <c r="G436" s="447" t="str">
        <f>IF('приложение 1.1 '!G438=2020,'приложение 1.1 '!E438,"-")</f>
        <v>-</v>
      </c>
      <c r="H436" s="447" t="str">
        <f>IF('приложение 1.1 '!G438=2020,'приложение 1.1 '!D438,"-")</f>
        <v>-</v>
      </c>
      <c r="I436" s="447" t="str">
        <f>IF('приложение 1.1 '!G438=2021,'приложение 1.1 '!E438,"-")</f>
        <v>-</v>
      </c>
      <c r="J436" s="447" t="str">
        <f>IF('приложение 1.1 '!G438=2021,'приложение 1.1 '!D438,"-")</f>
        <v>-</v>
      </c>
      <c r="K436" s="447">
        <f>IF('приложение 1.1 '!G438=2022,'приложение 1.1 '!E438,"-")</f>
        <v>0.4</v>
      </c>
      <c r="L436" s="447">
        <f>IF('приложение 1.1 '!G438=2022,'приложение 1.1 '!D438,"-")</f>
        <v>0</v>
      </c>
      <c r="M436" s="447">
        <f t="shared" si="211"/>
        <v>0.4</v>
      </c>
      <c r="N436" s="447">
        <f t="shared" si="212"/>
        <v>0</v>
      </c>
      <c r="O436" s="447">
        <v>0</v>
      </c>
      <c r="P436" s="447">
        <v>0</v>
      </c>
      <c r="Q436" s="447">
        <v>0</v>
      </c>
      <c r="R436" s="447">
        <v>0</v>
      </c>
      <c r="S436" s="447">
        <v>0</v>
      </c>
      <c r="T436" s="447">
        <v>0</v>
      </c>
      <c r="U436" s="447">
        <v>0</v>
      </c>
      <c r="V436" s="447">
        <v>0</v>
      </c>
      <c r="W436" s="447">
        <v>0</v>
      </c>
      <c r="X436" s="447">
        <v>0</v>
      </c>
      <c r="Y436" s="447">
        <f t="shared" si="213"/>
        <v>0</v>
      </c>
      <c r="Z436" s="464">
        <f t="shared" si="214"/>
        <v>0</v>
      </c>
      <c r="AA436" s="472">
        <f>'приложение 1.1 '!H438</f>
        <v>3.8</v>
      </c>
      <c r="AB436" s="472" t="str">
        <f t="shared" si="215"/>
        <v>0</v>
      </c>
      <c r="AC436" s="472" t="str">
        <f t="shared" si="216"/>
        <v>0</v>
      </c>
      <c r="AD436" s="472" t="str">
        <f t="shared" si="217"/>
        <v>0</v>
      </c>
      <c r="AE436" s="472" t="str">
        <f t="shared" si="218"/>
        <v>0</v>
      </c>
      <c r="AF436" s="472" t="str">
        <f t="shared" si="219"/>
        <v>0</v>
      </c>
      <c r="AG436" s="472" t="str">
        <f t="shared" si="220"/>
        <v>0</v>
      </c>
      <c r="AH436" s="472" t="str">
        <f t="shared" si="221"/>
        <v>0</v>
      </c>
      <c r="AI436" s="472" t="str">
        <f t="shared" si="222"/>
        <v>0</v>
      </c>
      <c r="AJ436" s="472" t="str">
        <f t="shared" si="223"/>
        <v>-</v>
      </c>
      <c r="AK436" s="472" t="str">
        <f t="shared" si="224"/>
        <v>-</v>
      </c>
      <c r="AL436" s="472">
        <f>'приложение 1.1 '!X438</f>
        <v>0</v>
      </c>
      <c r="AM436" s="472">
        <f>'приложение 1.1 '!Y438</f>
        <v>0</v>
      </c>
      <c r="AN436" s="472">
        <f>'приложение 1.1 '!Z438</f>
        <v>0</v>
      </c>
      <c r="AO436" s="472">
        <f>'приложение 1.1 '!AA438</f>
        <v>3.8</v>
      </c>
      <c r="AP436" s="472"/>
      <c r="AQ436" s="472"/>
      <c r="AR436" s="472"/>
      <c r="AS436" s="472"/>
      <c r="AT436" s="472">
        <f>'приложение 1.1 '!W438</f>
        <v>0</v>
      </c>
      <c r="AU436" s="472">
        <f t="shared" si="225"/>
        <v>3.8</v>
      </c>
      <c r="AX436" s="456"/>
    </row>
    <row r="437" spans="1:50" s="53" customFormat="1">
      <c r="A437" s="125" t="s">
        <v>517</v>
      </c>
      <c r="B437" s="431" t="str">
        <f>'приложение 1.1 '!B439</f>
        <v>Строительство КТПН-400кВА СОТ Речник</v>
      </c>
      <c r="C437" s="447" t="str">
        <f>IF('приложение 1.1 '!G439=2018,'приложение 1.1 '!E439,"-")</f>
        <v>-</v>
      </c>
      <c r="D437" s="447" t="str">
        <f>IF('приложение 1.1 '!G439=2018,'приложение 1.1 '!D439,"-")</f>
        <v>-</v>
      </c>
      <c r="E437" s="447" t="str">
        <f>IF('приложение 1.1 '!G439=2019,'приложение 1.1 '!E439,"-")</f>
        <v>-</v>
      </c>
      <c r="F437" s="447" t="str">
        <f>IF('приложение 1.1 '!G439=2019,'приложение 1.1 '!D439,"-")</f>
        <v>-</v>
      </c>
      <c r="G437" s="447" t="str">
        <f>IF('приложение 1.1 '!G439=2020,'приложение 1.1 '!E439,"-")</f>
        <v>-</v>
      </c>
      <c r="H437" s="447" t="str">
        <f>IF('приложение 1.1 '!G439=2020,'приложение 1.1 '!D439,"-")</f>
        <v>-</v>
      </c>
      <c r="I437" s="447" t="str">
        <f>IF('приложение 1.1 '!G439=2021,'приложение 1.1 '!E439,"-")</f>
        <v>-</v>
      </c>
      <c r="J437" s="447" t="str">
        <f>IF('приложение 1.1 '!G439=2021,'приложение 1.1 '!D439,"-")</f>
        <v>-</v>
      </c>
      <c r="K437" s="447">
        <f>IF('приложение 1.1 '!G439=2022,'приложение 1.1 '!E439,"-")</f>
        <v>0.4</v>
      </c>
      <c r="L437" s="447">
        <f>IF('приложение 1.1 '!G439=2022,'приложение 1.1 '!D439,"-")</f>
        <v>0</v>
      </c>
      <c r="M437" s="447">
        <f t="shared" si="211"/>
        <v>0.4</v>
      </c>
      <c r="N437" s="447">
        <f t="shared" si="212"/>
        <v>0</v>
      </c>
      <c r="O437" s="447">
        <v>0</v>
      </c>
      <c r="P437" s="447">
        <v>0</v>
      </c>
      <c r="Q437" s="447">
        <v>0</v>
      </c>
      <c r="R437" s="447">
        <v>0</v>
      </c>
      <c r="S437" s="447">
        <v>0</v>
      </c>
      <c r="T437" s="447">
        <v>0</v>
      </c>
      <c r="U437" s="447">
        <v>0</v>
      </c>
      <c r="V437" s="447">
        <v>0</v>
      </c>
      <c r="W437" s="447">
        <v>0</v>
      </c>
      <c r="X437" s="447">
        <v>0</v>
      </c>
      <c r="Y437" s="447">
        <f t="shared" si="213"/>
        <v>0</v>
      </c>
      <c r="Z437" s="464">
        <f t="shared" si="214"/>
        <v>0</v>
      </c>
      <c r="AA437" s="472">
        <f>'приложение 1.1 '!H439</f>
        <v>3.8</v>
      </c>
      <c r="AB437" s="472" t="str">
        <f t="shared" si="215"/>
        <v>0</v>
      </c>
      <c r="AC437" s="472" t="str">
        <f t="shared" si="216"/>
        <v>0</v>
      </c>
      <c r="AD437" s="472" t="str">
        <f t="shared" si="217"/>
        <v>0</v>
      </c>
      <c r="AE437" s="472" t="str">
        <f t="shared" si="218"/>
        <v>0</v>
      </c>
      <c r="AF437" s="472" t="str">
        <f t="shared" si="219"/>
        <v>0</v>
      </c>
      <c r="AG437" s="472" t="str">
        <f t="shared" si="220"/>
        <v>0</v>
      </c>
      <c r="AH437" s="472" t="str">
        <f t="shared" si="221"/>
        <v>0</v>
      </c>
      <c r="AI437" s="472" t="str">
        <f t="shared" si="222"/>
        <v>0</v>
      </c>
      <c r="AJ437" s="472" t="str">
        <f t="shared" si="223"/>
        <v>-</v>
      </c>
      <c r="AK437" s="472" t="str">
        <f t="shared" si="224"/>
        <v>-</v>
      </c>
      <c r="AL437" s="472">
        <f>'приложение 1.1 '!X439</f>
        <v>0</v>
      </c>
      <c r="AM437" s="472">
        <f>'приложение 1.1 '!Y439</f>
        <v>0</v>
      </c>
      <c r="AN437" s="472">
        <f>'приложение 1.1 '!Z439</f>
        <v>0</v>
      </c>
      <c r="AO437" s="472">
        <f>'приложение 1.1 '!AA439</f>
        <v>3.8</v>
      </c>
      <c r="AP437" s="472"/>
      <c r="AQ437" s="472"/>
      <c r="AR437" s="472"/>
      <c r="AS437" s="472"/>
      <c r="AT437" s="472">
        <f>'приложение 1.1 '!W439</f>
        <v>0</v>
      </c>
      <c r="AU437" s="472">
        <f t="shared" si="225"/>
        <v>3.8</v>
      </c>
      <c r="AX437" s="456"/>
    </row>
    <row r="438" spans="1:50" s="53" customFormat="1">
      <c r="A438" s="125" t="s">
        <v>517</v>
      </c>
      <c r="B438" s="431" t="str">
        <f>'приложение 1.1 '!B440</f>
        <v>Подстанции РП;ТП 6/10кВ</v>
      </c>
      <c r="C438" s="447" t="str">
        <f>IF('приложение 1.1 '!G440=2018,'приложение 1.1 '!E440,"-")</f>
        <v>-</v>
      </c>
      <c r="D438" s="447" t="str">
        <f>IF('приложение 1.1 '!G440=2018,'приложение 1.1 '!D440,"-")</f>
        <v>-</v>
      </c>
      <c r="E438" s="447" t="str">
        <f>IF('приложение 1.1 '!G440=2019,'приложение 1.1 '!E440,"-")</f>
        <v>-</v>
      </c>
      <c r="F438" s="447" t="str">
        <f>IF('приложение 1.1 '!G440=2019,'приложение 1.1 '!D440,"-")</f>
        <v>-</v>
      </c>
      <c r="G438" s="447" t="str">
        <f>IF('приложение 1.1 '!G440=2020,'приложение 1.1 '!E440,"-")</f>
        <v>-</v>
      </c>
      <c r="H438" s="447" t="str">
        <f>IF('приложение 1.1 '!G440=2020,'приложение 1.1 '!D440,"-")</f>
        <v>-</v>
      </c>
      <c r="I438" s="447" t="str">
        <f>IF('приложение 1.1 '!G440=2021,'приложение 1.1 '!E440,"-")</f>
        <v>-</v>
      </c>
      <c r="J438" s="447" t="str">
        <f>IF('приложение 1.1 '!G440=2021,'приложение 1.1 '!D440,"-")</f>
        <v>-</v>
      </c>
      <c r="K438" s="447" t="str">
        <f>IF('приложение 1.1 '!G440=2022,'приложение 1.1 '!E440,"-")</f>
        <v>-</v>
      </c>
      <c r="L438" s="447" t="str">
        <f>IF('приложение 1.1 '!G440=2022,'приложение 1.1 '!D440,"-")</f>
        <v>-</v>
      </c>
      <c r="M438" s="447">
        <f t="shared" si="211"/>
        <v>0</v>
      </c>
      <c r="N438" s="447">
        <f t="shared" si="212"/>
        <v>0</v>
      </c>
      <c r="O438" s="447">
        <v>0</v>
      </c>
      <c r="P438" s="447">
        <v>0</v>
      </c>
      <c r="Q438" s="447">
        <v>0</v>
      </c>
      <c r="R438" s="447">
        <v>0</v>
      </c>
      <c r="S438" s="447">
        <v>0</v>
      </c>
      <c r="T438" s="447">
        <v>0</v>
      </c>
      <c r="U438" s="447">
        <v>0</v>
      </c>
      <c r="V438" s="447">
        <v>0</v>
      </c>
      <c r="W438" s="447">
        <v>0</v>
      </c>
      <c r="X438" s="447">
        <v>0</v>
      </c>
      <c r="Y438" s="447">
        <f t="shared" si="213"/>
        <v>0</v>
      </c>
      <c r="Z438" s="464">
        <f t="shared" si="214"/>
        <v>0</v>
      </c>
      <c r="AA438" s="472">
        <f>'приложение 1.1 '!H440</f>
        <v>0</v>
      </c>
      <c r="AB438" s="472" t="str">
        <f t="shared" si="215"/>
        <v>0</v>
      </c>
      <c r="AC438" s="472" t="str">
        <f t="shared" si="216"/>
        <v>0</v>
      </c>
      <c r="AD438" s="472" t="str">
        <f t="shared" si="217"/>
        <v>0</v>
      </c>
      <c r="AE438" s="472" t="str">
        <f t="shared" si="218"/>
        <v>0</v>
      </c>
      <c r="AF438" s="472" t="str">
        <f t="shared" si="219"/>
        <v>0</v>
      </c>
      <c r="AG438" s="472" t="str">
        <f t="shared" si="220"/>
        <v>0</v>
      </c>
      <c r="AH438" s="472" t="str">
        <f t="shared" si="221"/>
        <v>0</v>
      </c>
      <c r="AI438" s="472" t="str">
        <f t="shared" si="222"/>
        <v>0</v>
      </c>
      <c r="AJ438" s="472" t="str">
        <f t="shared" si="223"/>
        <v>-</v>
      </c>
      <c r="AK438" s="472" t="str">
        <f t="shared" si="224"/>
        <v>-</v>
      </c>
      <c r="AL438" s="472">
        <f>'приложение 1.1 '!X440</f>
        <v>0</v>
      </c>
      <c r="AM438" s="472">
        <f>'приложение 1.1 '!Y440</f>
        <v>0</v>
      </c>
      <c r="AN438" s="472">
        <f>'приложение 1.1 '!Z440</f>
        <v>0</v>
      </c>
      <c r="AO438" s="472">
        <f>'приложение 1.1 '!AA440</f>
        <v>0</v>
      </c>
      <c r="AP438" s="472"/>
      <c r="AQ438" s="472"/>
      <c r="AR438" s="472"/>
      <c r="AS438" s="472"/>
      <c r="AT438" s="472">
        <f>'приложение 1.1 '!W440</f>
        <v>0</v>
      </c>
      <c r="AU438" s="472">
        <f t="shared" si="225"/>
        <v>0</v>
      </c>
      <c r="AX438" s="456"/>
    </row>
    <row r="439" spans="1:50" s="53" customFormat="1" ht="31.5">
      <c r="A439" s="125" t="s">
        <v>517</v>
      </c>
      <c r="B439" s="431" t="str">
        <f>'приложение 1.1 '!B441</f>
        <v>Строительство РП(ТП)11 2х2500кВА, для электроснабжения ж/д в мкр.21-22</v>
      </c>
      <c r="C439" s="447">
        <f>IF('приложение 1.1 '!G441=2018,'приложение 1.1 '!E441,"-")</f>
        <v>5</v>
      </c>
      <c r="D439" s="447">
        <f>IF('приложение 1.1 '!G441=2018,'приложение 1.1 '!D441,"-")</f>
        <v>0</v>
      </c>
      <c r="E439" s="447" t="str">
        <f>IF('приложение 1.1 '!G441=2019,'приложение 1.1 '!E441,"-")</f>
        <v>-</v>
      </c>
      <c r="F439" s="447" t="str">
        <f>IF('приложение 1.1 '!G441=2019,'приложение 1.1 '!D441,"-")</f>
        <v>-</v>
      </c>
      <c r="G439" s="447" t="str">
        <f>IF('приложение 1.1 '!G441=2020,'приложение 1.1 '!E441,"-")</f>
        <v>-</v>
      </c>
      <c r="H439" s="447" t="str">
        <f>IF('приложение 1.1 '!G441=2020,'приложение 1.1 '!D441,"-")</f>
        <v>-</v>
      </c>
      <c r="I439" s="447" t="str">
        <f>IF('приложение 1.1 '!G441=2021,'приложение 1.1 '!E441,"-")</f>
        <v>-</v>
      </c>
      <c r="J439" s="447" t="str">
        <f>IF('приложение 1.1 '!G441=2021,'приложение 1.1 '!D441,"-")</f>
        <v>-</v>
      </c>
      <c r="K439" s="447" t="str">
        <f>IF('приложение 1.1 '!G441=2022,'приложение 1.1 '!E441,"-")</f>
        <v>-</v>
      </c>
      <c r="L439" s="447" t="str">
        <f>IF('приложение 1.1 '!G441=2022,'приложение 1.1 '!D441,"-")</f>
        <v>-</v>
      </c>
      <c r="M439" s="447">
        <f t="shared" si="211"/>
        <v>5</v>
      </c>
      <c r="N439" s="447">
        <f t="shared" si="212"/>
        <v>0</v>
      </c>
      <c r="O439" s="447">
        <v>0</v>
      </c>
      <c r="P439" s="447">
        <v>0</v>
      </c>
      <c r="Q439" s="447">
        <v>0</v>
      </c>
      <c r="R439" s="447">
        <v>0</v>
      </c>
      <c r="S439" s="447">
        <v>0</v>
      </c>
      <c r="T439" s="447">
        <v>0</v>
      </c>
      <c r="U439" s="447">
        <v>0</v>
      </c>
      <c r="V439" s="447">
        <v>0</v>
      </c>
      <c r="W439" s="447">
        <v>0</v>
      </c>
      <c r="X439" s="447">
        <v>0</v>
      </c>
      <c r="Y439" s="447">
        <f t="shared" si="213"/>
        <v>0</v>
      </c>
      <c r="Z439" s="464">
        <f t="shared" si="214"/>
        <v>0</v>
      </c>
      <c r="AA439" s="472">
        <f>'приложение 1.1 '!H441</f>
        <v>21</v>
      </c>
      <c r="AB439" s="472" t="str">
        <f t="shared" si="215"/>
        <v>0</v>
      </c>
      <c r="AC439" s="472" t="str">
        <f t="shared" si="216"/>
        <v>0</v>
      </c>
      <c r="AD439" s="472" t="str">
        <f t="shared" si="217"/>
        <v>0</v>
      </c>
      <c r="AE439" s="472" t="str">
        <f t="shared" si="218"/>
        <v>0</v>
      </c>
      <c r="AF439" s="472" t="str">
        <f t="shared" si="219"/>
        <v>0</v>
      </c>
      <c r="AG439" s="472" t="str">
        <f t="shared" si="220"/>
        <v>0</v>
      </c>
      <c r="AH439" s="472">
        <f t="shared" si="221"/>
        <v>5</v>
      </c>
      <c r="AI439" s="472">
        <f t="shared" si="222"/>
        <v>0</v>
      </c>
      <c r="AJ439" s="472">
        <f t="shared" si="223"/>
        <v>5</v>
      </c>
      <c r="AK439" s="472">
        <f t="shared" si="224"/>
        <v>0</v>
      </c>
      <c r="AL439" s="472">
        <f>'приложение 1.1 '!X441</f>
        <v>0</v>
      </c>
      <c r="AM439" s="472">
        <f>'приложение 1.1 '!Y441</f>
        <v>0</v>
      </c>
      <c r="AN439" s="472">
        <f>'приложение 1.1 '!Z441</f>
        <v>0</v>
      </c>
      <c r="AO439" s="472">
        <f>'приложение 1.1 '!AA441</f>
        <v>0</v>
      </c>
      <c r="AP439" s="472"/>
      <c r="AQ439" s="472"/>
      <c r="AR439" s="472"/>
      <c r="AS439" s="472">
        <f>AT439</f>
        <v>21</v>
      </c>
      <c r="AT439" s="472">
        <f>'приложение 1.1 '!W441</f>
        <v>21</v>
      </c>
      <c r="AU439" s="472">
        <f t="shared" si="225"/>
        <v>21</v>
      </c>
      <c r="AX439" s="456"/>
    </row>
    <row r="440" spans="1:50" s="53" customFormat="1" ht="31.5">
      <c r="A440" s="125" t="s">
        <v>517</v>
      </c>
      <c r="B440" s="431" t="str">
        <f>'приложение 1.1 '!B442</f>
        <v>Строительство ТП12 2х1000кВА, для электроснабжения ж/д в мкр.21-22</v>
      </c>
      <c r="C440" s="447">
        <f>IF('приложение 1.1 '!G442=2018,'приложение 1.1 '!E442,"-")</f>
        <v>2</v>
      </c>
      <c r="D440" s="447">
        <f>IF('приложение 1.1 '!G442=2018,'приложение 1.1 '!D442,"-")</f>
        <v>0</v>
      </c>
      <c r="E440" s="447" t="str">
        <f>IF('приложение 1.1 '!G442=2019,'приложение 1.1 '!E442,"-")</f>
        <v>-</v>
      </c>
      <c r="F440" s="447" t="str">
        <f>IF('приложение 1.1 '!G442=2019,'приложение 1.1 '!D442,"-")</f>
        <v>-</v>
      </c>
      <c r="G440" s="447" t="str">
        <f>IF('приложение 1.1 '!G442=2020,'приложение 1.1 '!E442,"-")</f>
        <v>-</v>
      </c>
      <c r="H440" s="447" t="str">
        <f>IF('приложение 1.1 '!G442=2020,'приложение 1.1 '!D442,"-")</f>
        <v>-</v>
      </c>
      <c r="I440" s="447" t="str">
        <f>IF('приложение 1.1 '!G442=2021,'приложение 1.1 '!E442,"-")</f>
        <v>-</v>
      </c>
      <c r="J440" s="447" t="str">
        <f>IF('приложение 1.1 '!G442=2021,'приложение 1.1 '!D442,"-")</f>
        <v>-</v>
      </c>
      <c r="K440" s="447" t="str">
        <f>IF('приложение 1.1 '!G442=2022,'приложение 1.1 '!E442,"-")</f>
        <v>-</v>
      </c>
      <c r="L440" s="447" t="str">
        <f>IF('приложение 1.1 '!G442=2022,'приложение 1.1 '!D442,"-")</f>
        <v>-</v>
      </c>
      <c r="M440" s="447">
        <f t="shared" si="211"/>
        <v>2</v>
      </c>
      <c r="N440" s="447">
        <f t="shared" si="212"/>
        <v>0</v>
      </c>
      <c r="O440" s="447">
        <v>0</v>
      </c>
      <c r="P440" s="447">
        <v>0</v>
      </c>
      <c r="Q440" s="447">
        <v>0</v>
      </c>
      <c r="R440" s="447">
        <v>0</v>
      </c>
      <c r="S440" s="447">
        <v>0</v>
      </c>
      <c r="T440" s="447">
        <v>0</v>
      </c>
      <c r="U440" s="447">
        <v>0</v>
      </c>
      <c r="V440" s="447">
        <v>0</v>
      </c>
      <c r="W440" s="447">
        <v>0</v>
      </c>
      <c r="X440" s="447">
        <v>0</v>
      </c>
      <c r="Y440" s="447">
        <f t="shared" si="213"/>
        <v>0</v>
      </c>
      <c r="Z440" s="464">
        <f t="shared" si="214"/>
        <v>0</v>
      </c>
      <c r="AA440" s="472">
        <f>'приложение 1.1 '!H442</f>
        <v>12.5</v>
      </c>
      <c r="AB440" s="472" t="str">
        <f t="shared" si="215"/>
        <v>0</v>
      </c>
      <c r="AC440" s="472" t="str">
        <f t="shared" si="216"/>
        <v>0</v>
      </c>
      <c r="AD440" s="472" t="str">
        <f t="shared" si="217"/>
        <v>0</v>
      </c>
      <c r="AE440" s="472" t="str">
        <f t="shared" si="218"/>
        <v>0</v>
      </c>
      <c r="AF440" s="472" t="str">
        <f t="shared" si="219"/>
        <v>0</v>
      </c>
      <c r="AG440" s="472" t="str">
        <f t="shared" si="220"/>
        <v>0</v>
      </c>
      <c r="AH440" s="472">
        <f t="shared" si="221"/>
        <v>2</v>
      </c>
      <c r="AI440" s="472">
        <f t="shared" si="222"/>
        <v>0</v>
      </c>
      <c r="AJ440" s="472">
        <f t="shared" si="223"/>
        <v>2</v>
      </c>
      <c r="AK440" s="472">
        <f t="shared" si="224"/>
        <v>0</v>
      </c>
      <c r="AL440" s="472">
        <f>'приложение 1.1 '!X442</f>
        <v>0</v>
      </c>
      <c r="AM440" s="472">
        <f>'приложение 1.1 '!Y442</f>
        <v>0</v>
      </c>
      <c r="AN440" s="472">
        <f>'приложение 1.1 '!Z442</f>
        <v>0</v>
      </c>
      <c r="AO440" s="472">
        <f>'приложение 1.1 '!AA442</f>
        <v>0</v>
      </c>
      <c r="AP440" s="472"/>
      <c r="AQ440" s="472"/>
      <c r="AR440" s="472"/>
      <c r="AS440" s="472">
        <f>AT440</f>
        <v>12.5</v>
      </c>
      <c r="AT440" s="472">
        <f>'приложение 1.1 '!W442</f>
        <v>12.5</v>
      </c>
      <c r="AU440" s="472">
        <f t="shared" si="225"/>
        <v>12.5</v>
      </c>
      <c r="AX440" s="456"/>
    </row>
    <row r="441" spans="1:50" s="53" customFormat="1" ht="31.5">
      <c r="A441" s="125" t="s">
        <v>517</v>
      </c>
      <c r="B441" s="431" t="str">
        <f>'приложение 1.1 '!B443</f>
        <v>Строительство ТП13 2х1000кВА, для электроснабжения ж/д в мкр.21-22</v>
      </c>
      <c r="C441" s="447" t="str">
        <f>IF('приложение 1.1 '!G443=2018,'приложение 1.1 '!E443,"-")</f>
        <v>-</v>
      </c>
      <c r="D441" s="447" t="str">
        <f>IF('приложение 1.1 '!G443=2018,'приложение 1.1 '!D443,"-")</f>
        <v>-</v>
      </c>
      <c r="E441" s="447">
        <f>IF('приложение 1.1 '!G443=2019,'приложение 1.1 '!E443,"-")</f>
        <v>2</v>
      </c>
      <c r="F441" s="447">
        <f>IF('приложение 1.1 '!G443=2019,'приложение 1.1 '!D443,"-")</f>
        <v>0</v>
      </c>
      <c r="G441" s="447" t="str">
        <f>IF('приложение 1.1 '!G443=2020,'приложение 1.1 '!E443,"-")</f>
        <v>-</v>
      </c>
      <c r="H441" s="447" t="str">
        <f>IF('приложение 1.1 '!G443=2020,'приложение 1.1 '!D443,"-")</f>
        <v>-</v>
      </c>
      <c r="I441" s="447" t="str">
        <f>IF('приложение 1.1 '!G443=2021,'приложение 1.1 '!E443,"-")</f>
        <v>-</v>
      </c>
      <c r="J441" s="447" t="str">
        <f>IF('приложение 1.1 '!G443=2021,'приложение 1.1 '!D443,"-")</f>
        <v>-</v>
      </c>
      <c r="K441" s="447" t="str">
        <f>IF('приложение 1.1 '!G443=2022,'приложение 1.1 '!E443,"-")</f>
        <v>-</v>
      </c>
      <c r="L441" s="447" t="str">
        <f>IF('приложение 1.1 '!G443=2022,'приложение 1.1 '!D443,"-")</f>
        <v>-</v>
      </c>
      <c r="M441" s="447">
        <f t="shared" si="211"/>
        <v>2</v>
      </c>
      <c r="N441" s="447">
        <f t="shared" si="212"/>
        <v>0</v>
      </c>
      <c r="O441" s="447">
        <v>0</v>
      </c>
      <c r="P441" s="447">
        <v>0</v>
      </c>
      <c r="Q441" s="447">
        <v>0</v>
      </c>
      <c r="R441" s="447">
        <v>0</v>
      </c>
      <c r="S441" s="447">
        <v>0</v>
      </c>
      <c r="T441" s="447">
        <v>0</v>
      </c>
      <c r="U441" s="447">
        <v>0</v>
      </c>
      <c r="V441" s="447">
        <v>0</v>
      </c>
      <c r="W441" s="447">
        <v>0</v>
      </c>
      <c r="X441" s="447">
        <v>0</v>
      </c>
      <c r="Y441" s="447">
        <f t="shared" si="213"/>
        <v>0</v>
      </c>
      <c r="Z441" s="464">
        <f t="shared" si="214"/>
        <v>0</v>
      </c>
      <c r="AA441" s="472">
        <f>'приложение 1.1 '!H443</f>
        <v>12.5</v>
      </c>
      <c r="AB441" s="472" t="str">
        <f t="shared" si="215"/>
        <v>0</v>
      </c>
      <c r="AC441" s="472" t="str">
        <f t="shared" si="216"/>
        <v>0</v>
      </c>
      <c r="AD441" s="472" t="str">
        <f t="shared" si="217"/>
        <v>0</v>
      </c>
      <c r="AE441" s="472" t="str">
        <f t="shared" si="218"/>
        <v>0</v>
      </c>
      <c r="AF441" s="472" t="str">
        <f t="shared" si="219"/>
        <v>0</v>
      </c>
      <c r="AG441" s="472" t="str">
        <f t="shared" si="220"/>
        <v>0</v>
      </c>
      <c r="AH441" s="472" t="str">
        <f t="shared" si="221"/>
        <v>0</v>
      </c>
      <c r="AI441" s="472" t="str">
        <f t="shared" si="222"/>
        <v>0</v>
      </c>
      <c r="AJ441" s="472" t="str">
        <f t="shared" si="223"/>
        <v>-</v>
      </c>
      <c r="AK441" s="472" t="str">
        <f t="shared" si="224"/>
        <v>-</v>
      </c>
      <c r="AL441" s="472">
        <f>'приложение 1.1 '!X443</f>
        <v>12.5</v>
      </c>
      <c r="AM441" s="472">
        <f>'приложение 1.1 '!Y443</f>
        <v>0</v>
      </c>
      <c r="AN441" s="472">
        <f>'приложение 1.1 '!Z443</f>
        <v>0</v>
      </c>
      <c r="AO441" s="472">
        <f>'приложение 1.1 '!AA443</f>
        <v>0</v>
      </c>
      <c r="AP441" s="472"/>
      <c r="AQ441" s="472"/>
      <c r="AR441" s="472"/>
      <c r="AS441" s="472"/>
      <c r="AT441" s="472">
        <f>'приложение 1.1 '!W443</f>
        <v>0</v>
      </c>
      <c r="AU441" s="472">
        <f t="shared" si="225"/>
        <v>12.5</v>
      </c>
      <c r="AX441" s="456"/>
    </row>
    <row r="442" spans="1:50" s="53" customFormat="1" ht="47.25">
      <c r="A442" s="125" t="s">
        <v>517</v>
      </c>
      <c r="B442" s="431" t="str">
        <f>'приложение 1.1 '!B444</f>
        <v>Строительство ТП-2х1600кВА, для электроснабжения Регионального центра спорта инвалидов мкр.31А</v>
      </c>
      <c r="C442" s="447" t="str">
        <f>IF('приложение 1.1 '!G444=2018,'приложение 1.1 '!E444,"-")</f>
        <v>-</v>
      </c>
      <c r="D442" s="447" t="str">
        <f>IF('приложение 1.1 '!G444=2018,'приложение 1.1 '!D444,"-")</f>
        <v>-</v>
      </c>
      <c r="E442" s="447" t="str">
        <f>IF('приложение 1.1 '!G444=2019,'приложение 1.1 '!E444,"-")</f>
        <v>-</v>
      </c>
      <c r="F442" s="447" t="str">
        <f>IF('приложение 1.1 '!G444=2019,'приложение 1.1 '!D444,"-")</f>
        <v>-</v>
      </c>
      <c r="G442" s="447">
        <f>IF('приложение 1.1 '!G444=2020,'приложение 1.1 '!E444,"-")</f>
        <v>3.2</v>
      </c>
      <c r="H442" s="447">
        <f>IF('приложение 1.1 '!G444=2020,'приложение 1.1 '!D444,"-")</f>
        <v>0</v>
      </c>
      <c r="I442" s="447" t="str">
        <f>IF('приложение 1.1 '!G444=2021,'приложение 1.1 '!E444,"-")</f>
        <v>-</v>
      </c>
      <c r="J442" s="447" t="str">
        <f>IF('приложение 1.1 '!G444=2021,'приложение 1.1 '!D444,"-")</f>
        <v>-</v>
      </c>
      <c r="K442" s="447" t="str">
        <f>IF('приложение 1.1 '!G444=2022,'приложение 1.1 '!E444,"-")</f>
        <v>-</v>
      </c>
      <c r="L442" s="447" t="str">
        <f>IF('приложение 1.1 '!G444=2022,'приложение 1.1 '!D444,"-")</f>
        <v>-</v>
      </c>
      <c r="M442" s="447">
        <f t="shared" si="211"/>
        <v>3.2</v>
      </c>
      <c r="N442" s="447">
        <f t="shared" si="212"/>
        <v>0</v>
      </c>
      <c r="O442" s="447">
        <v>0</v>
      </c>
      <c r="P442" s="447">
        <v>0</v>
      </c>
      <c r="Q442" s="447">
        <v>0</v>
      </c>
      <c r="R442" s="447">
        <v>0</v>
      </c>
      <c r="S442" s="447">
        <v>0</v>
      </c>
      <c r="T442" s="447">
        <v>0</v>
      </c>
      <c r="U442" s="447">
        <v>0</v>
      </c>
      <c r="V442" s="447">
        <v>0</v>
      </c>
      <c r="W442" s="447">
        <v>0</v>
      </c>
      <c r="X442" s="447">
        <v>0</v>
      </c>
      <c r="Y442" s="447">
        <f t="shared" si="213"/>
        <v>0</v>
      </c>
      <c r="Z442" s="464">
        <f t="shared" si="214"/>
        <v>0</v>
      </c>
      <c r="AA442" s="472">
        <f>'приложение 1.1 '!H444</f>
        <v>17</v>
      </c>
      <c r="AB442" s="472" t="str">
        <f t="shared" si="215"/>
        <v>0</v>
      </c>
      <c r="AC442" s="472" t="str">
        <f t="shared" si="216"/>
        <v>0</v>
      </c>
      <c r="AD442" s="472" t="str">
        <f t="shared" si="217"/>
        <v>0</v>
      </c>
      <c r="AE442" s="472" t="str">
        <f t="shared" si="218"/>
        <v>0</v>
      </c>
      <c r="AF442" s="472" t="str">
        <f t="shared" si="219"/>
        <v>0</v>
      </c>
      <c r="AG442" s="472" t="str">
        <f t="shared" si="220"/>
        <v>0</v>
      </c>
      <c r="AH442" s="472" t="str">
        <f t="shared" si="221"/>
        <v>0</v>
      </c>
      <c r="AI442" s="472" t="str">
        <f t="shared" si="222"/>
        <v>0</v>
      </c>
      <c r="AJ442" s="472" t="str">
        <f t="shared" si="223"/>
        <v>-</v>
      </c>
      <c r="AK442" s="472" t="str">
        <f t="shared" si="224"/>
        <v>-</v>
      </c>
      <c r="AL442" s="472">
        <f>'приложение 1.1 '!X444</f>
        <v>0</v>
      </c>
      <c r="AM442" s="472">
        <f>'приложение 1.1 '!Y444</f>
        <v>17</v>
      </c>
      <c r="AN442" s="472">
        <f>'приложение 1.1 '!Z444</f>
        <v>0</v>
      </c>
      <c r="AO442" s="472">
        <f>'приложение 1.1 '!AA444</f>
        <v>0</v>
      </c>
      <c r="AP442" s="472"/>
      <c r="AQ442" s="472"/>
      <c r="AR442" s="472"/>
      <c r="AS442" s="472"/>
      <c r="AT442" s="472">
        <f>'приложение 1.1 '!W444</f>
        <v>0</v>
      </c>
      <c r="AU442" s="472">
        <f t="shared" si="225"/>
        <v>17</v>
      </c>
      <c r="AX442" s="456"/>
    </row>
    <row r="443" spans="1:50" s="53" customFormat="1" ht="47.25">
      <c r="A443" s="125" t="s">
        <v>517</v>
      </c>
      <c r="B443" s="431" t="str">
        <f>'приложение 1.1 '!B445</f>
        <v>Строительство ТП 2х1250кВА, для электроснабжения ж/д по ул.Энгельса, Югорский тракт</v>
      </c>
      <c r="C443" s="447" t="str">
        <f>IF('приложение 1.1 '!G445=2018,'приложение 1.1 '!E445,"-")</f>
        <v>-</v>
      </c>
      <c r="D443" s="447" t="str">
        <f>IF('приложение 1.1 '!G445=2018,'приложение 1.1 '!D445,"-")</f>
        <v>-</v>
      </c>
      <c r="E443" s="447" t="str">
        <f>IF('приложение 1.1 '!G445=2019,'приложение 1.1 '!E445,"-")</f>
        <v>-</v>
      </c>
      <c r="F443" s="447" t="str">
        <f>IF('приложение 1.1 '!G445=2019,'приложение 1.1 '!D445,"-")</f>
        <v>-</v>
      </c>
      <c r="G443" s="447">
        <f>IF('приложение 1.1 '!G445=2020,'приложение 1.1 '!E445,"-")</f>
        <v>2.5</v>
      </c>
      <c r="H443" s="447">
        <f>IF('приложение 1.1 '!G445=2020,'приложение 1.1 '!D445,"-")</f>
        <v>0</v>
      </c>
      <c r="I443" s="447" t="str">
        <f>IF('приложение 1.1 '!G445=2021,'приложение 1.1 '!E445,"-")</f>
        <v>-</v>
      </c>
      <c r="J443" s="447" t="str">
        <f>IF('приложение 1.1 '!G445=2021,'приложение 1.1 '!D445,"-")</f>
        <v>-</v>
      </c>
      <c r="K443" s="447" t="str">
        <f>IF('приложение 1.1 '!G445=2022,'приложение 1.1 '!E445,"-")</f>
        <v>-</v>
      </c>
      <c r="L443" s="447" t="str">
        <f>IF('приложение 1.1 '!G445=2022,'приложение 1.1 '!D445,"-")</f>
        <v>-</v>
      </c>
      <c r="M443" s="447">
        <f t="shared" si="211"/>
        <v>2.5</v>
      </c>
      <c r="N443" s="447">
        <f t="shared" si="212"/>
        <v>0</v>
      </c>
      <c r="O443" s="447">
        <v>0</v>
      </c>
      <c r="P443" s="447">
        <v>0</v>
      </c>
      <c r="Q443" s="447">
        <v>0</v>
      </c>
      <c r="R443" s="447">
        <v>0</v>
      </c>
      <c r="S443" s="447">
        <v>0</v>
      </c>
      <c r="T443" s="447">
        <v>0</v>
      </c>
      <c r="U443" s="447">
        <v>0</v>
      </c>
      <c r="V443" s="447">
        <v>0</v>
      </c>
      <c r="W443" s="447">
        <v>0</v>
      </c>
      <c r="X443" s="447">
        <v>0</v>
      </c>
      <c r="Y443" s="447">
        <f t="shared" si="213"/>
        <v>0</v>
      </c>
      <c r="Z443" s="464">
        <f t="shared" si="214"/>
        <v>0</v>
      </c>
      <c r="AA443" s="472">
        <f>'приложение 1.1 '!H445</f>
        <v>15.5</v>
      </c>
      <c r="AB443" s="472" t="str">
        <f t="shared" si="215"/>
        <v>0</v>
      </c>
      <c r="AC443" s="472" t="str">
        <f t="shared" si="216"/>
        <v>0</v>
      </c>
      <c r="AD443" s="472" t="str">
        <f t="shared" si="217"/>
        <v>0</v>
      </c>
      <c r="AE443" s="472" t="str">
        <f t="shared" si="218"/>
        <v>0</v>
      </c>
      <c r="AF443" s="472" t="str">
        <f t="shared" si="219"/>
        <v>0</v>
      </c>
      <c r="AG443" s="472" t="str">
        <f t="shared" si="220"/>
        <v>0</v>
      </c>
      <c r="AH443" s="472" t="str">
        <f t="shared" si="221"/>
        <v>0</v>
      </c>
      <c r="AI443" s="472" t="str">
        <f t="shared" si="222"/>
        <v>0</v>
      </c>
      <c r="AJ443" s="472" t="str">
        <f t="shared" si="223"/>
        <v>-</v>
      </c>
      <c r="AK443" s="472" t="str">
        <f t="shared" si="224"/>
        <v>-</v>
      </c>
      <c r="AL443" s="472">
        <f>'приложение 1.1 '!X445</f>
        <v>0</v>
      </c>
      <c r="AM443" s="472">
        <f>'приложение 1.1 '!Y445</f>
        <v>15.5</v>
      </c>
      <c r="AN443" s="472">
        <f>'приложение 1.1 '!Z445</f>
        <v>0</v>
      </c>
      <c r="AO443" s="472">
        <f>'приложение 1.1 '!AA445</f>
        <v>0</v>
      </c>
      <c r="AP443" s="472"/>
      <c r="AQ443" s="472"/>
      <c r="AR443" s="472"/>
      <c r="AS443" s="472"/>
      <c r="AT443" s="472">
        <f>'приложение 1.1 '!W445</f>
        <v>0</v>
      </c>
      <c r="AU443" s="472">
        <f t="shared" si="225"/>
        <v>15.5</v>
      </c>
      <c r="AX443" s="456"/>
    </row>
    <row r="444" spans="1:50" s="53" customFormat="1" ht="31.5">
      <c r="A444" s="125" t="s">
        <v>517</v>
      </c>
      <c r="B444" s="431" t="str">
        <f>'приложение 1.1 '!B446</f>
        <v>Строительство ТП 2х2500кВА, для электроснабжения Храма по ул.Мира</v>
      </c>
      <c r="C444" s="447">
        <f>IF('приложение 1.1 '!G446=2018,'приложение 1.1 '!E446,"-")</f>
        <v>5</v>
      </c>
      <c r="D444" s="447">
        <f>IF('приложение 1.1 '!G446=2018,'приложение 1.1 '!D446,"-")</f>
        <v>0</v>
      </c>
      <c r="E444" s="447" t="str">
        <f>IF('приложение 1.1 '!G446=2019,'приложение 1.1 '!E446,"-")</f>
        <v>-</v>
      </c>
      <c r="F444" s="447" t="str">
        <f>IF('приложение 1.1 '!G446=2019,'приложение 1.1 '!D446,"-")</f>
        <v>-</v>
      </c>
      <c r="G444" s="447" t="str">
        <f>IF('приложение 1.1 '!G446=2020,'приложение 1.1 '!E446,"-")</f>
        <v>-</v>
      </c>
      <c r="H444" s="447" t="str">
        <f>IF('приложение 1.1 '!G446=2020,'приложение 1.1 '!D446,"-")</f>
        <v>-</v>
      </c>
      <c r="I444" s="447" t="str">
        <f>IF('приложение 1.1 '!G446=2021,'приложение 1.1 '!E446,"-")</f>
        <v>-</v>
      </c>
      <c r="J444" s="447" t="str">
        <f>IF('приложение 1.1 '!G446=2021,'приложение 1.1 '!D446,"-")</f>
        <v>-</v>
      </c>
      <c r="K444" s="447" t="str">
        <f>IF('приложение 1.1 '!G446=2022,'приложение 1.1 '!E446,"-")</f>
        <v>-</v>
      </c>
      <c r="L444" s="447" t="str">
        <f>IF('приложение 1.1 '!G446=2022,'приложение 1.1 '!D446,"-")</f>
        <v>-</v>
      </c>
      <c r="M444" s="447">
        <f t="shared" si="211"/>
        <v>5</v>
      </c>
      <c r="N444" s="447">
        <f t="shared" si="212"/>
        <v>0</v>
      </c>
      <c r="O444" s="447">
        <v>0</v>
      </c>
      <c r="P444" s="447">
        <v>0</v>
      </c>
      <c r="Q444" s="447">
        <v>0</v>
      </c>
      <c r="R444" s="447">
        <v>0</v>
      </c>
      <c r="S444" s="447">
        <v>0</v>
      </c>
      <c r="T444" s="447">
        <v>0</v>
      </c>
      <c r="U444" s="447">
        <v>0</v>
      </c>
      <c r="V444" s="447">
        <v>0</v>
      </c>
      <c r="W444" s="447">
        <v>0</v>
      </c>
      <c r="X444" s="447">
        <v>0</v>
      </c>
      <c r="Y444" s="447">
        <f t="shared" si="213"/>
        <v>0</v>
      </c>
      <c r="Z444" s="464">
        <f t="shared" si="214"/>
        <v>0</v>
      </c>
      <c r="AA444" s="472">
        <f>'приложение 1.1 '!H446</f>
        <v>21</v>
      </c>
      <c r="AB444" s="472" t="str">
        <f t="shared" si="215"/>
        <v>0</v>
      </c>
      <c r="AC444" s="472" t="str">
        <f t="shared" si="216"/>
        <v>0</v>
      </c>
      <c r="AD444" s="472" t="str">
        <f t="shared" si="217"/>
        <v>0</v>
      </c>
      <c r="AE444" s="472" t="str">
        <f t="shared" si="218"/>
        <v>0</v>
      </c>
      <c r="AF444" s="472" t="str">
        <f t="shared" si="219"/>
        <v>0</v>
      </c>
      <c r="AG444" s="472" t="str">
        <f t="shared" si="220"/>
        <v>0</v>
      </c>
      <c r="AH444" s="472">
        <f t="shared" si="221"/>
        <v>5</v>
      </c>
      <c r="AI444" s="472">
        <f t="shared" si="222"/>
        <v>0</v>
      </c>
      <c r="AJ444" s="472">
        <f t="shared" si="223"/>
        <v>5</v>
      </c>
      <c r="AK444" s="472">
        <f t="shared" si="224"/>
        <v>0</v>
      </c>
      <c r="AL444" s="472">
        <f>'приложение 1.1 '!X446</f>
        <v>0</v>
      </c>
      <c r="AM444" s="472">
        <f>'приложение 1.1 '!Y446</f>
        <v>0</v>
      </c>
      <c r="AN444" s="472">
        <f>'приложение 1.1 '!Z446</f>
        <v>0</v>
      </c>
      <c r="AO444" s="472">
        <f>'приложение 1.1 '!AA446</f>
        <v>0</v>
      </c>
      <c r="AP444" s="472"/>
      <c r="AQ444" s="472"/>
      <c r="AR444" s="472"/>
      <c r="AS444" s="472">
        <f>AT444</f>
        <v>21</v>
      </c>
      <c r="AT444" s="472">
        <f>'приложение 1.1 '!W446</f>
        <v>21</v>
      </c>
      <c r="AU444" s="472">
        <f t="shared" si="225"/>
        <v>21</v>
      </c>
      <c r="AX444" s="456"/>
    </row>
    <row r="445" spans="1:50" s="53" customFormat="1" ht="31.5">
      <c r="A445" s="125" t="s">
        <v>517</v>
      </c>
      <c r="B445" s="431" t="str">
        <f>'приложение 1.1 '!B447</f>
        <v xml:space="preserve">Строительство ТП2 2х2500кВА мкр.35, для электроснабжения Детского сада </v>
      </c>
      <c r="C445" s="447">
        <f>IF('приложение 1.1 '!G447=2018,'приложение 1.1 '!E447,"-")</f>
        <v>5</v>
      </c>
      <c r="D445" s="447">
        <f>IF('приложение 1.1 '!G447=2018,'приложение 1.1 '!D447,"-")</f>
        <v>0</v>
      </c>
      <c r="E445" s="447" t="str">
        <f>IF('приложение 1.1 '!G447=2019,'приложение 1.1 '!E447,"-")</f>
        <v>-</v>
      </c>
      <c r="F445" s="447" t="str">
        <f>IF('приложение 1.1 '!G447=2019,'приложение 1.1 '!D447,"-")</f>
        <v>-</v>
      </c>
      <c r="G445" s="447" t="str">
        <f>IF('приложение 1.1 '!G447=2020,'приложение 1.1 '!E447,"-")</f>
        <v>-</v>
      </c>
      <c r="H445" s="447" t="str">
        <f>IF('приложение 1.1 '!G447=2020,'приложение 1.1 '!D447,"-")</f>
        <v>-</v>
      </c>
      <c r="I445" s="447" t="str">
        <f>IF('приложение 1.1 '!G447=2021,'приложение 1.1 '!E447,"-")</f>
        <v>-</v>
      </c>
      <c r="J445" s="447" t="str">
        <f>IF('приложение 1.1 '!G447=2021,'приложение 1.1 '!D447,"-")</f>
        <v>-</v>
      </c>
      <c r="K445" s="447" t="str">
        <f>IF('приложение 1.1 '!G447=2022,'приложение 1.1 '!E447,"-")</f>
        <v>-</v>
      </c>
      <c r="L445" s="447" t="str">
        <f>IF('приложение 1.1 '!G447=2022,'приложение 1.1 '!D447,"-")</f>
        <v>-</v>
      </c>
      <c r="M445" s="447">
        <f t="shared" si="211"/>
        <v>5</v>
      </c>
      <c r="N445" s="447">
        <f t="shared" si="212"/>
        <v>0</v>
      </c>
      <c r="O445" s="447">
        <v>0</v>
      </c>
      <c r="P445" s="447">
        <v>0</v>
      </c>
      <c r="Q445" s="447">
        <v>0</v>
      </c>
      <c r="R445" s="447">
        <v>0</v>
      </c>
      <c r="S445" s="447">
        <v>0</v>
      </c>
      <c r="T445" s="447">
        <v>0</v>
      </c>
      <c r="U445" s="447">
        <v>0</v>
      </c>
      <c r="V445" s="447">
        <v>0</v>
      </c>
      <c r="W445" s="447">
        <v>0</v>
      </c>
      <c r="X445" s="447">
        <v>0</v>
      </c>
      <c r="Y445" s="447">
        <f t="shared" si="213"/>
        <v>0</v>
      </c>
      <c r="Z445" s="464">
        <f t="shared" si="214"/>
        <v>0</v>
      </c>
      <c r="AA445" s="472">
        <f>'приложение 1.1 '!H447</f>
        <v>21</v>
      </c>
      <c r="AB445" s="472" t="str">
        <f t="shared" si="215"/>
        <v>0</v>
      </c>
      <c r="AC445" s="472" t="str">
        <f t="shared" si="216"/>
        <v>0</v>
      </c>
      <c r="AD445" s="472" t="str">
        <f t="shared" si="217"/>
        <v>0</v>
      </c>
      <c r="AE445" s="472" t="str">
        <f t="shared" si="218"/>
        <v>0</v>
      </c>
      <c r="AF445" s="472" t="str">
        <f t="shared" si="219"/>
        <v>0</v>
      </c>
      <c r="AG445" s="472" t="str">
        <f t="shared" si="220"/>
        <v>0</v>
      </c>
      <c r="AH445" s="472">
        <f t="shared" si="221"/>
        <v>5</v>
      </c>
      <c r="AI445" s="472">
        <f t="shared" si="222"/>
        <v>0</v>
      </c>
      <c r="AJ445" s="472">
        <f t="shared" si="223"/>
        <v>5</v>
      </c>
      <c r="AK445" s="472">
        <f t="shared" si="224"/>
        <v>0</v>
      </c>
      <c r="AL445" s="472">
        <f>'приложение 1.1 '!X447</f>
        <v>0</v>
      </c>
      <c r="AM445" s="472">
        <f>'приложение 1.1 '!Y447</f>
        <v>0</v>
      </c>
      <c r="AN445" s="472">
        <f>'приложение 1.1 '!Z447</f>
        <v>0</v>
      </c>
      <c r="AO445" s="472">
        <f>'приложение 1.1 '!AA447</f>
        <v>0</v>
      </c>
      <c r="AP445" s="472"/>
      <c r="AQ445" s="472"/>
      <c r="AR445" s="472"/>
      <c r="AS445" s="472">
        <f>AT445</f>
        <v>21</v>
      </c>
      <c r="AT445" s="472">
        <f>'приложение 1.1 '!W447</f>
        <v>21</v>
      </c>
      <c r="AU445" s="472">
        <f t="shared" si="225"/>
        <v>21</v>
      </c>
      <c r="AX445" s="456"/>
    </row>
    <row r="446" spans="1:50" s="53" customFormat="1" ht="31.5">
      <c r="A446" s="125" t="s">
        <v>517</v>
      </c>
      <c r="B446" s="431" t="str">
        <f>'приложение 1.1 '!B448</f>
        <v>Строительство ТП3 2х2500кВА мкр.35, для электроснабжения школы</v>
      </c>
      <c r="C446" s="447">
        <f>IF('приложение 1.1 '!G448=2018,'приложение 1.1 '!E448,"-")</f>
        <v>5</v>
      </c>
      <c r="D446" s="447">
        <f>IF('приложение 1.1 '!G448=2018,'приложение 1.1 '!D448,"-")</f>
        <v>0</v>
      </c>
      <c r="E446" s="447" t="str">
        <f>IF('приложение 1.1 '!G448=2019,'приложение 1.1 '!E448,"-")</f>
        <v>-</v>
      </c>
      <c r="F446" s="447" t="str">
        <f>IF('приложение 1.1 '!G448=2019,'приложение 1.1 '!D448,"-")</f>
        <v>-</v>
      </c>
      <c r="G446" s="447" t="str">
        <f>IF('приложение 1.1 '!G448=2020,'приложение 1.1 '!E448,"-")</f>
        <v>-</v>
      </c>
      <c r="H446" s="447" t="str">
        <f>IF('приложение 1.1 '!G448=2020,'приложение 1.1 '!D448,"-")</f>
        <v>-</v>
      </c>
      <c r="I446" s="447" t="str">
        <f>IF('приложение 1.1 '!G448=2021,'приложение 1.1 '!E448,"-")</f>
        <v>-</v>
      </c>
      <c r="J446" s="447" t="str">
        <f>IF('приложение 1.1 '!G448=2021,'приложение 1.1 '!D448,"-")</f>
        <v>-</v>
      </c>
      <c r="K446" s="447" t="str">
        <f>IF('приложение 1.1 '!G448=2022,'приложение 1.1 '!E448,"-")</f>
        <v>-</v>
      </c>
      <c r="L446" s="447" t="str">
        <f>IF('приложение 1.1 '!G448=2022,'приложение 1.1 '!D448,"-")</f>
        <v>-</v>
      </c>
      <c r="M446" s="447">
        <f t="shared" si="211"/>
        <v>5</v>
      </c>
      <c r="N446" s="447">
        <f t="shared" si="212"/>
        <v>0</v>
      </c>
      <c r="O446" s="447">
        <v>0</v>
      </c>
      <c r="P446" s="447">
        <v>0</v>
      </c>
      <c r="Q446" s="447">
        <v>0</v>
      </c>
      <c r="R446" s="447">
        <v>0</v>
      </c>
      <c r="S446" s="447">
        <v>0</v>
      </c>
      <c r="T446" s="447">
        <v>0</v>
      </c>
      <c r="U446" s="447">
        <v>0</v>
      </c>
      <c r="V446" s="447">
        <v>0</v>
      </c>
      <c r="W446" s="447">
        <v>0</v>
      </c>
      <c r="X446" s="447">
        <v>0</v>
      </c>
      <c r="Y446" s="447">
        <f t="shared" si="213"/>
        <v>0</v>
      </c>
      <c r="Z446" s="464">
        <f t="shared" si="214"/>
        <v>0</v>
      </c>
      <c r="AA446" s="472">
        <f>'приложение 1.1 '!H448</f>
        <v>21</v>
      </c>
      <c r="AB446" s="472" t="str">
        <f t="shared" si="215"/>
        <v>0</v>
      </c>
      <c r="AC446" s="472" t="str">
        <f t="shared" si="216"/>
        <v>0</v>
      </c>
      <c r="AD446" s="472" t="str">
        <f t="shared" si="217"/>
        <v>0</v>
      </c>
      <c r="AE446" s="472" t="str">
        <f t="shared" si="218"/>
        <v>0</v>
      </c>
      <c r="AF446" s="472" t="str">
        <f t="shared" si="219"/>
        <v>0</v>
      </c>
      <c r="AG446" s="472" t="str">
        <f t="shared" si="220"/>
        <v>0</v>
      </c>
      <c r="AH446" s="472">
        <f t="shared" si="221"/>
        <v>5</v>
      </c>
      <c r="AI446" s="472">
        <f t="shared" si="222"/>
        <v>0</v>
      </c>
      <c r="AJ446" s="472">
        <f t="shared" si="223"/>
        <v>5</v>
      </c>
      <c r="AK446" s="472">
        <f t="shared" si="224"/>
        <v>0</v>
      </c>
      <c r="AL446" s="472">
        <f>'приложение 1.1 '!X448</f>
        <v>0</v>
      </c>
      <c r="AM446" s="472">
        <f>'приложение 1.1 '!Y448</f>
        <v>0</v>
      </c>
      <c r="AN446" s="472">
        <f>'приложение 1.1 '!Z448</f>
        <v>0</v>
      </c>
      <c r="AO446" s="472">
        <f>'приложение 1.1 '!AA448</f>
        <v>0</v>
      </c>
      <c r="AP446" s="472"/>
      <c r="AQ446" s="472"/>
      <c r="AR446" s="472"/>
      <c r="AS446" s="472">
        <f>AT446</f>
        <v>21</v>
      </c>
      <c r="AT446" s="472">
        <f>'приложение 1.1 '!W448</f>
        <v>21</v>
      </c>
      <c r="AU446" s="472">
        <f t="shared" si="225"/>
        <v>21</v>
      </c>
      <c r="AX446" s="456"/>
    </row>
    <row r="447" spans="1:50" s="53" customFormat="1" ht="31.5">
      <c r="A447" s="125" t="s">
        <v>517</v>
      </c>
      <c r="B447" s="431" t="str">
        <f>'приложение 1.1 '!B449</f>
        <v>Строительство ТП№20 2х1600кВА мкр.44, для электроснабжения Детского сада на 350мест</v>
      </c>
      <c r="C447" s="447" t="str">
        <f>IF('приложение 1.1 '!G449=2018,'приложение 1.1 '!E449,"-")</f>
        <v>-</v>
      </c>
      <c r="D447" s="447" t="str">
        <f>IF('приложение 1.1 '!G449=2018,'приложение 1.1 '!D449,"-")</f>
        <v>-</v>
      </c>
      <c r="E447" s="447" t="str">
        <f>IF('приложение 1.1 '!G449=2019,'приложение 1.1 '!E449,"-")</f>
        <v>-</v>
      </c>
      <c r="F447" s="447" t="str">
        <f>IF('приложение 1.1 '!G449=2019,'приложение 1.1 '!D449,"-")</f>
        <v>-</v>
      </c>
      <c r="G447" s="447">
        <f>IF('приложение 1.1 '!G449=2020,'приложение 1.1 '!E449,"-")</f>
        <v>3.2</v>
      </c>
      <c r="H447" s="447">
        <f>IF('приложение 1.1 '!G449=2020,'приложение 1.1 '!D449,"-")</f>
        <v>0</v>
      </c>
      <c r="I447" s="447" t="str">
        <f>IF('приложение 1.1 '!G449=2021,'приложение 1.1 '!E449,"-")</f>
        <v>-</v>
      </c>
      <c r="J447" s="447" t="str">
        <f>IF('приложение 1.1 '!G449=2021,'приложение 1.1 '!D449,"-")</f>
        <v>-</v>
      </c>
      <c r="K447" s="447" t="str">
        <f>IF('приложение 1.1 '!G449=2022,'приложение 1.1 '!E449,"-")</f>
        <v>-</v>
      </c>
      <c r="L447" s="447" t="str">
        <f>IF('приложение 1.1 '!G449=2022,'приложение 1.1 '!D449,"-")</f>
        <v>-</v>
      </c>
      <c r="M447" s="447">
        <f t="shared" si="211"/>
        <v>3.2</v>
      </c>
      <c r="N447" s="447">
        <f t="shared" si="212"/>
        <v>0</v>
      </c>
      <c r="O447" s="447">
        <v>0</v>
      </c>
      <c r="P447" s="447">
        <v>0</v>
      </c>
      <c r="Q447" s="447">
        <v>0</v>
      </c>
      <c r="R447" s="447">
        <v>0</v>
      </c>
      <c r="S447" s="447">
        <v>0</v>
      </c>
      <c r="T447" s="447">
        <v>0</v>
      </c>
      <c r="U447" s="447">
        <v>0</v>
      </c>
      <c r="V447" s="447">
        <v>0</v>
      </c>
      <c r="W447" s="447">
        <v>0</v>
      </c>
      <c r="X447" s="447">
        <v>0</v>
      </c>
      <c r="Y447" s="447">
        <f t="shared" si="213"/>
        <v>0</v>
      </c>
      <c r="Z447" s="464">
        <f t="shared" si="214"/>
        <v>0</v>
      </c>
      <c r="AA447" s="472">
        <f>'приложение 1.1 '!H449</f>
        <v>17</v>
      </c>
      <c r="AB447" s="472" t="str">
        <f t="shared" si="215"/>
        <v>0</v>
      </c>
      <c r="AC447" s="472" t="str">
        <f t="shared" si="216"/>
        <v>0</v>
      </c>
      <c r="AD447" s="472" t="str">
        <f t="shared" si="217"/>
        <v>0</v>
      </c>
      <c r="AE447" s="472" t="str">
        <f t="shared" si="218"/>
        <v>0</v>
      </c>
      <c r="AF447" s="472" t="str">
        <f t="shared" si="219"/>
        <v>0</v>
      </c>
      <c r="AG447" s="472" t="str">
        <f t="shared" si="220"/>
        <v>0</v>
      </c>
      <c r="AH447" s="472" t="str">
        <f t="shared" si="221"/>
        <v>0</v>
      </c>
      <c r="AI447" s="472" t="str">
        <f t="shared" si="222"/>
        <v>0</v>
      </c>
      <c r="AJ447" s="472" t="str">
        <f t="shared" si="223"/>
        <v>-</v>
      </c>
      <c r="AK447" s="472" t="str">
        <f t="shared" si="224"/>
        <v>-</v>
      </c>
      <c r="AL447" s="472">
        <f>'приложение 1.1 '!X449</f>
        <v>0</v>
      </c>
      <c r="AM447" s="472">
        <f>'приложение 1.1 '!Y449</f>
        <v>17</v>
      </c>
      <c r="AN447" s="472">
        <f>'приложение 1.1 '!Z449</f>
        <v>0</v>
      </c>
      <c r="AO447" s="472">
        <f>'приложение 1.1 '!AA449</f>
        <v>0</v>
      </c>
      <c r="AP447" s="472"/>
      <c r="AQ447" s="472"/>
      <c r="AR447" s="472"/>
      <c r="AS447" s="472"/>
      <c r="AT447" s="472">
        <f>'приложение 1.1 '!W449</f>
        <v>0</v>
      </c>
      <c r="AU447" s="472">
        <f t="shared" si="225"/>
        <v>17</v>
      </c>
      <c r="AX447" s="456"/>
    </row>
    <row r="448" spans="1:50" s="53" customFormat="1" ht="31.5">
      <c r="A448" s="125" t="s">
        <v>517</v>
      </c>
      <c r="B448" s="431" t="str">
        <f>'приложение 1.1 '!B450</f>
        <v>Строительство ТП№21 2х2500кВА мкр.44, для электроснабжения Школы на 1200 учащихся</v>
      </c>
      <c r="C448" s="447" t="str">
        <f>IF('приложение 1.1 '!G450=2018,'приложение 1.1 '!E450,"-")</f>
        <v>-</v>
      </c>
      <c r="D448" s="447" t="str">
        <f>IF('приложение 1.1 '!G450=2018,'приложение 1.1 '!D450,"-")</f>
        <v>-</v>
      </c>
      <c r="E448" s="447" t="str">
        <f>IF('приложение 1.1 '!G450=2019,'приложение 1.1 '!E450,"-")</f>
        <v>-</v>
      </c>
      <c r="F448" s="447" t="str">
        <f>IF('приложение 1.1 '!G450=2019,'приложение 1.1 '!D450,"-")</f>
        <v>-</v>
      </c>
      <c r="G448" s="447">
        <f>IF('приложение 1.1 '!G450=2020,'приложение 1.1 '!E450,"-")</f>
        <v>5</v>
      </c>
      <c r="H448" s="447">
        <f>IF('приложение 1.1 '!G450=2020,'приложение 1.1 '!D450,"-")</f>
        <v>0</v>
      </c>
      <c r="I448" s="447" t="str">
        <f>IF('приложение 1.1 '!G450=2021,'приложение 1.1 '!E450,"-")</f>
        <v>-</v>
      </c>
      <c r="J448" s="447" t="str">
        <f>IF('приложение 1.1 '!G450=2021,'приложение 1.1 '!D450,"-")</f>
        <v>-</v>
      </c>
      <c r="K448" s="447" t="str">
        <f>IF('приложение 1.1 '!G450=2022,'приложение 1.1 '!E450,"-")</f>
        <v>-</v>
      </c>
      <c r="L448" s="447" t="str">
        <f>IF('приложение 1.1 '!G450=2022,'приложение 1.1 '!D450,"-")</f>
        <v>-</v>
      </c>
      <c r="M448" s="447">
        <f t="shared" si="211"/>
        <v>5</v>
      </c>
      <c r="N448" s="447">
        <f t="shared" si="212"/>
        <v>0</v>
      </c>
      <c r="O448" s="447">
        <v>0</v>
      </c>
      <c r="P448" s="447">
        <v>0</v>
      </c>
      <c r="Q448" s="447">
        <v>0</v>
      </c>
      <c r="R448" s="447">
        <v>0</v>
      </c>
      <c r="S448" s="447">
        <v>0</v>
      </c>
      <c r="T448" s="447">
        <v>0</v>
      </c>
      <c r="U448" s="447">
        <v>0</v>
      </c>
      <c r="V448" s="447">
        <v>0</v>
      </c>
      <c r="W448" s="447">
        <v>0</v>
      </c>
      <c r="X448" s="447">
        <v>0</v>
      </c>
      <c r="Y448" s="447">
        <f t="shared" si="213"/>
        <v>0</v>
      </c>
      <c r="Z448" s="464">
        <f t="shared" si="214"/>
        <v>0</v>
      </c>
      <c r="AA448" s="472">
        <f>'приложение 1.1 '!H450</f>
        <v>21</v>
      </c>
      <c r="AB448" s="472" t="str">
        <f t="shared" si="215"/>
        <v>0</v>
      </c>
      <c r="AC448" s="472" t="str">
        <f t="shared" si="216"/>
        <v>0</v>
      </c>
      <c r="AD448" s="472" t="str">
        <f t="shared" si="217"/>
        <v>0</v>
      </c>
      <c r="AE448" s="472" t="str">
        <f t="shared" si="218"/>
        <v>0</v>
      </c>
      <c r="AF448" s="472" t="str">
        <f t="shared" si="219"/>
        <v>0</v>
      </c>
      <c r="AG448" s="472" t="str">
        <f t="shared" si="220"/>
        <v>0</v>
      </c>
      <c r="AH448" s="472" t="str">
        <f t="shared" si="221"/>
        <v>0</v>
      </c>
      <c r="AI448" s="472" t="str">
        <f t="shared" si="222"/>
        <v>0</v>
      </c>
      <c r="AJ448" s="472" t="str">
        <f t="shared" si="223"/>
        <v>-</v>
      </c>
      <c r="AK448" s="472" t="str">
        <f t="shared" si="224"/>
        <v>-</v>
      </c>
      <c r="AL448" s="472">
        <f>'приложение 1.1 '!X450</f>
        <v>0</v>
      </c>
      <c r="AM448" s="472">
        <f>'приложение 1.1 '!Y450</f>
        <v>21</v>
      </c>
      <c r="AN448" s="472">
        <f>'приложение 1.1 '!Z450</f>
        <v>0</v>
      </c>
      <c r="AO448" s="472">
        <f>'приложение 1.1 '!AA450</f>
        <v>0</v>
      </c>
      <c r="AP448" s="472"/>
      <c r="AQ448" s="472"/>
      <c r="AR448" s="472"/>
      <c r="AS448" s="472"/>
      <c r="AT448" s="472">
        <f>'приложение 1.1 '!W450</f>
        <v>0</v>
      </c>
      <c r="AU448" s="472">
        <f t="shared" si="225"/>
        <v>21</v>
      </c>
      <c r="AX448" s="456"/>
    </row>
    <row r="449" spans="1:50" s="53" customFormat="1" ht="31.5">
      <c r="A449" s="125" t="s">
        <v>517</v>
      </c>
      <c r="B449" s="431" t="str">
        <f>'приложение 1.1 '!B451</f>
        <v>Строительство ТП№16 2х2500кВА мкр.27А, Жилая застройка</v>
      </c>
      <c r="C449" s="447" t="str">
        <f>IF('приложение 1.1 '!G451=2018,'приложение 1.1 '!E451,"-")</f>
        <v>-</v>
      </c>
      <c r="D449" s="447" t="str">
        <f>IF('приложение 1.1 '!G451=2018,'приложение 1.1 '!D451,"-")</f>
        <v>-</v>
      </c>
      <c r="E449" s="447">
        <f>IF('приложение 1.1 '!G451=2019,'приложение 1.1 '!E451,"-")</f>
        <v>5</v>
      </c>
      <c r="F449" s="447">
        <f>IF('приложение 1.1 '!G451=2019,'приложение 1.1 '!D451,"-")</f>
        <v>0</v>
      </c>
      <c r="G449" s="447" t="str">
        <f>IF('приложение 1.1 '!G451=2020,'приложение 1.1 '!E451,"-")</f>
        <v>-</v>
      </c>
      <c r="H449" s="447" t="str">
        <f>IF('приложение 1.1 '!G451=2020,'приложение 1.1 '!D451,"-")</f>
        <v>-</v>
      </c>
      <c r="I449" s="447" t="str">
        <f>IF('приложение 1.1 '!G451=2021,'приложение 1.1 '!E451,"-")</f>
        <v>-</v>
      </c>
      <c r="J449" s="447" t="str">
        <f>IF('приложение 1.1 '!G451=2021,'приложение 1.1 '!D451,"-")</f>
        <v>-</v>
      </c>
      <c r="K449" s="447" t="str">
        <f>IF('приложение 1.1 '!G451=2022,'приложение 1.1 '!E451,"-")</f>
        <v>-</v>
      </c>
      <c r="L449" s="447" t="str">
        <f>IF('приложение 1.1 '!G451=2022,'приложение 1.1 '!D451,"-")</f>
        <v>-</v>
      </c>
      <c r="M449" s="447">
        <f t="shared" si="211"/>
        <v>5</v>
      </c>
      <c r="N449" s="447">
        <f t="shared" si="212"/>
        <v>0</v>
      </c>
      <c r="O449" s="447">
        <v>0</v>
      </c>
      <c r="P449" s="447">
        <v>0</v>
      </c>
      <c r="Q449" s="447">
        <v>0</v>
      </c>
      <c r="R449" s="447">
        <v>0</v>
      </c>
      <c r="S449" s="447">
        <v>0</v>
      </c>
      <c r="T449" s="447">
        <v>0</v>
      </c>
      <c r="U449" s="447">
        <v>0</v>
      </c>
      <c r="V449" s="447">
        <v>0</v>
      </c>
      <c r="W449" s="447">
        <v>0</v>
      </c>
      <c r="X449" s="447">
        <v>0</v>
      </c>
      <c r="Y449" s="447">
        <f t="shared" si="213"/>
        <v>0</v>
      </c>
      <c r="Z449" s="464">
        <f t="shared" si="214"/>
        <v>0</v>
      </c>
      <c r="AA449" s="472">
        <f>'приложение 1.1 '!H451</f>
        <v>21</v>
      </c>
      <c r="AB449" s="472" t="str">
        <f t="shared" si="215"/>
        <v>0</v>
      </c>
      <c r="AC449" s="472" t="str">
        <f t="shared" si="216"/>
        <v>0</v>
      </c>
      <c r="AD449" s="472" t="str">
        <f t="shared" si="217"/>
        <v>0</v>
      </c>
      <c r="AE449" s="472" t="str">
        <f t="shared" si="218"/>
        <v>0</v>
      </c>
      <c r="AF449" s="472" t="str">
        <f t="shared" si="219"/>
        <v>0</v>
      </c>
      <c r="AG449" s="472" t="str">
        <f t="shared" si="220"/>
        <v>0</v>
      </c>
      <c r="AH449" s="472" t="str">
        <f t="shared" si="221"/>
        <v>0</v>
      </c>
      <c r="AI449" s="472" t="str">
        <f t="shared" si="222"/>
        <v>0</v>
      </c>
      <c r="AJ449" s="472" t="str">
        <f t="shared" si="223"/>
        <v>-</v>
      </c>
      <c r="AK449" s="472" t="str">
        <f t="shared" si="224"/>
        <v>-</v>
      </c>
      <c r="AL449" s="472">
        <f>'приложение 1.1 '!X451</f>
        <v>21</v>
      </c>
      <c r="AM449" s="472">
        <f>'приложение 1.1 '!Y451</f>
        <v>0</v>
      </c>
      <c r="AN449" s="472">
        <f>'приложение 1.1 '!Z451</f>
        <v>0</v>
      </c>
      <c r="AO449" s="472">
        <f>'приложение 1.1 '!AA451</f>
        <v>0</v>
      </c>
      <c r="AP449" s="472"/>
      <c r="AQ449" s="472"/>
      <c r="AR449" s="472"/>
      <c r="AS449" s="472"/>
      <c r="AT449" s="472">
        <f>'приложение 1.1 '!W451</f>
        <v>0</v>
      </c>
      <c r="AU449" s="472">
        <f t="shared" si="225"/>
        <v>21</v>
      </c>
      <c r="AX449" s="456"/>
    </row>
    <row r="450" spans="1:50" s="53" customFormat="1" ht="47.25">
      <c r="A450" s="125" t="s">
        <v>517</v>
      </c>
      <c r="B450" s="431" t="str">
        <f>'приложение 1.1 '!B452</f>
        <v>Строительство ТП№17 2х2500кВА мкр.27А, для электроснабжения средней общеобразовательной школы</v>
      </c>
      <c r="C450" s="447" t="str">
        <f>IF('приложение 1.1 '!G452=2018,'приложение 1.1 '!E452,"-")</f>
        <v>-</v>
      </c>
      <c r="D450" s="447" t="str">
        <f>IF('приложение 1.1 '!G452=2018,'приложение 1.1 '!D452,"-")</f>
        <v>-</v>
      </c>
      <c r="E450" s="447" t="str">
        <f>IF('приложение 1.1 '!G452=2019,'приложение 1.1 '!E452,"-")</f>
        <v>-</v>
      </c>
      <c r="F450" s="447" t="str">
        <f>IF('приложение 1.1 '!G452=2019,'приложение 1.1 '!D452,"-")</f>
        <v>-</v>
      </c>
      <c r="G450" s="447">
        <f>IF('приложение 1.1 '!G452=2020,'приложение 1.1 '!E452,"-")</f>
        <v>5</v>
      </c>
      <c r="H450" s="447">
        <f>IF('приложение 1.1 '!G452=2020,'приложение 1.1 '!D452,"-")</f>
        <v>0</v>
      </c>
      <c r="I450" s="447" t="str">
        <f>IF('приложение 1.1 '!G452=2021,'приложение 1.1 '!E452,"-")</f>
        <v>-</v>
      </c>
      <c r="J450" s="447" t="str">
        <f>IF('приложение 1.1 '!G452=2021,'приложение 1.1 '!D452,"-")</f>
        <v>-</v>
      </c>
      <c r="K450" s="447" t="str">
        <f>IF('приложение 1.1 '!G452=2022,'приложение 1.1 '!E452,"-")</f>
        <v>-</v>
      </c>
      <c r="L450" s="447" t="str">
        <f>IF('приложение 1.1 '!G452=2022,'приложение 1.1 '!D452,"-")</f>
        <v>-</v>
      </c>
      <c r="M450" s="447">
        <f t="shared" si="211"/>
        <v>5</v>
      </c>
      <c r="N450" s="447">
        <f t="shared" si="212"/>
        <v>0</v>
      </c>
      <c r="O450" s="447">
        <v>0</v>
      </c>
      <c r="P450" s="447">
        <v>0</v>
      </c>
      <c r="Q450" s="447">
        <v>0</v>
      </c>
      <c r="R450" s="447">
        <v>0</v>
      </c>
      <c r="S450" s="447">
        <v>0</v>
      </c>
      <c r="T450" s="447">
        <v>0</v>
      </c>
      <c r="U450" s="447">
        <v>0</v>
      </c>
      <c r="V450" s="447">
        <v>0</v>
      </c>
      <c r="W450" s="447">
        <v>0</v>
      </c>
      <c r="X450" s="447">
        <v>0</v>
      </c>
      <c r="Y450" s="447">
        <f t="shared" si="213"/>
        <v>0</v>
      </c>
      <c r="Z450" s="464">
        <f t="shared" si="214"/>
        <v>0</v>
      </c>
      <c r="AA450" s="472">
        <f>'приложение 1.1 '!H452</f>
        <v>21</v>
      </c>
      <c r="AB450" s="472" t="str">
        <f t="shared" si="215"/>
        <v>0</v>
      </c>
      <c r="AC450" s="472" t="str">
        <f t="shared" si="216"/>
        <v>0</v>
      </c>
      <c r="AD450" s="472" t="str">
        <f t="shared" si="217"/>
        <v>0</v>
      </c>
      <c r="AE450" s="472" t="str">
        <f t="shared" si="218"/>
        <v>0</v>
      </c>
      <c r="AF450" s="472" t="str">
        <f t="shared" si="219"/>
        <v>0</v>
      </c>
      <c r="AG450" s="472" t="str">
        <f t="shared" si="220"/>
        <v>0</v>
      </c>
      <c r="AH450" s="472" t="str">
        <f t="shared" si="221"/>
        <v>0</v>
      </c>
      <c r="AI450" s="472" t="str">
        <f t="shared" si="222"/>
        <v>0</v>
      </c>
      <c r="AJ450" s="472" t="str">
        <f t="shared" si="223"/>
        <v>-</v>
      </c>
      <c r="AK450" s="472" t="str">
        <f t="shared" si="224"/>
        <v>-</v>
      </c>
      <c r="AL450" s="472">
        <f>'приложение 1.1 '!X452</f>
        <v>0</v>
      </c>
      <c r="AM450" s="472">
        <f>'приложение 1.1 '!Y452</f>
        <v>21</v>
      </c>
      <c r="AN450" s="472">
        <f>'приложение 1.1 '!Z452</f>
        <v>0</v>
      </c>
      <c r="AO450" s="472">
        <f>'приложение 1.1 '!AA452</f>
        <v>0</v>
      </c>
      <c r="AP450" s="472"/>
      <c r="AQ450" s="472"/>
      <c r="AR450" s="472"/>
      <c r="AS450" s="472"/>
      <c r="AT450" s="472">
        <f>'приложение 1.1 '!W452</f>
        <v>0</v>
      </c>
      <c r="AU450" s="472">
        <f t="shared" si="225"/>
        <v>21</v>
      </c>
      <c r="AX450" s="456"/>
    </row>
    <row r="451" spans="1:50" s="53" customFormat="1" ht="31.5">
      <c r="A451" s="125" t="s">
        <v>517</v>
      </c>
      <c r="B451" s="431" t="str">
        <f>'приложение 1.1 '!B453</f>
        <v>Строительство ТП№18 2х2500кВА мкр.27А, Жилая застройка</v>
      </c>
      <c r="C451" s="447" t="str">
        <f>IF('приложение 1.1 '!G453=2018,'приложение 1.1 '!E453,"-")</f>
        <v>-</v>
      </c>
      <c r="D451" s="447" t="str">
        <f>IF('приложение 1.1 '!G453=2018,'приложение 1.1 '!D453,"-")</f>
        <v>-</v>
      </c>
      <c r="E451" s="447" t="str">
        <f>IF('приложение 1.1 '!G453=2019,'приложение 1.1 '!E453,"-")</f>
        <v>-</v>
      </c>
      <c r="F451" s="447" t="str">
        <f>IF('приложение 1.1 '!G453=2019,'приложение 1.1 '!D453,"-")</f>
        <v>-</v>
      </c>
      <c r="G451" s="447">
        <f>IF('приложение 1.1 '!G453=2020,'приложение 1.1 '!E453,"-")</f>
        <v>5</v>
      </c>
      <c r="H451" s="447">
        <f>IF('приложение 1.1 '!G453=2020,'приложение 1.1 '!D453,"-")</f>
        <v>0</v>
      </c>
      <c r="I451" s="447" t="str">
        <f>IF('приложение 1.1 '!G453=2021,'приложение 1.1 '!E453,"-")</f>
        <v>-</v>
      </c>
      <c r="J451" s="447" t="str">
        <f>IF('приложение 1.1 '!G453=2021,'приложение 1.1 '!D453,"-")</f>
        <v>-</v>
      </c>
      <c r="K451" s="447" t="str">
        <f>IF('приложение 1.1 '!G453=2022,'приложение 1.1 '!E453,"-")</f>
        <v>-</v>
      </c>
      <c r="L451" s="447" t="str">
        <f>IF('приложение 1.1 '!G453=2022,'приложение 1.1 '!D453,"-")</f>
        <v>-</v>
      </c>
      <c r="M451" s="447">
        <f t="shared" si="211"/>
        <v>5</v>
      </c>
      <c r="N451" s="447">
        <f t="shared" si="212"/>
        <v>0</v>
      </c>
      <c r="O451" s="447">
        <v>0</v>
      </c>
      <c r="P451" s="447">
        <v>0</v>
      </c>
      <c r="Q451" s="447">
        <v>0</v>
      </c>
      <c r="R451" s="447">
        <v>0</v>
      </c>
      <c r="S451" s="447">
        <v>0</v>
      </c>
      <c r="T451" s="447">
        <v>0</v>
      </c>
      <c r="U451" s="447">
        <v>0</v>
      </c>
      <c r="V451" s="447">
        <v>0</v>
      </c>
      <c r="W451" s="447">
        <v>0</v>
      </c>
      <c r="X451" s="447">
        <v>0</v>
      </c>
      <c r="Y451" s="447">
        <f t="shared" si="213"/>
        <v>0</v>
      </c>
      <c r="Z451" s="464">
        <f t="shared" si="214"/>
        <v>0</v>
      </c>
      <c r="AA451" s="472">
        <f>'приложение 1.1 '!H453</f>
        <v>21</v>
      </c>
      <c r="AB451" s="472" t="str">
        <f t="shared" si="215"/>
        <v>0</v>
      </c>
      <c r="AC451" s="472" t="str">
        <f t="shared" si="216"/>
        <v>0</v>
      </c>
      <c r="AD451" s="472" t="str">
        <f t="shared" si="217"/>
        <v>0</v>
      </c>
      <c r="AE451" s="472" t="str">
        <f t="shared" si="218"/>
        <v>0</v>
      </c>
      <c r="AF451" s="472" t="str">
        <f t="shared" si="219"/>
        <v>0</v>
      </c>
      <c r="AG451" s="472" t="str">
        <f t="shared" si="220"/>
        <v>0</v>
      </c>
      <c r="AH451" s="472" t="str">
        <f t="shared" si="221"/>
        <v>0</v>
      </c>
      <c r="AI451" s="472" t="str">
        <f t="shared" si="222"/>
        <v>0</v>
      </c>
      <c r="AJ451" s="472" t="str">
        <f t="shared" si="223"/>
        <v>-</v>
      </c>
      <c r="AK451" s="472" t="str">
        <f t="shared" si="224"/>
        <v>-</v>
      </c>
      <c r="AL451" s="472">
        <f>'приложение 1.1 '!X453</f>
        <v>0</v>
      </c>
      <c r="AM451" s="472">
        <f>'приложение 1.1 '!Y453</f>
        <v>21</v>
      </c>
      <c r="AN451" s="472">
        <f>'приложение 1.1 '!Z453</f>
        <v>0</v>
      </c>
      <c r="AO451" s="472">
        <f>'приложение 1.1 '!AA453</f>
        <v>0</v>
      </c>
      <c r="AP451" s="472"/>
      <c r="AQ451" s="472"/>
      <c r="AR451" s="472"/>
      <c r="AS451" s="472"/>
      <c r="AT451" s="472">
        <f>'приложение 1.1 '!W453</f>
        <v>0</v>
      </c>
      <c r="AU451" s="472">
        <f t="shared" si="225"/>
        <v>21</v>
      </c>
      <c r="AX451" s="456"/>
    </row>
    <row r="452" spans="1:50" s="53" customFormat="1" ht="31.5">
      <c r="A452" s="125" t="s">
        <v>517</v>
      </c>
      <c r="B452" s="431" t="str">
        <f>'приложение 1.1 '!B454</f>
        <v>Строительство ТП№19 2х2500кВА мкр.27А, Жилая застройка</v>
      </c>
      <c r="C452" s="447" t="str">
        <f>IF('приложение 1.1 '!G454=2018,'приложение 1.1 '!E454,"-")</f>
        <v>-</v>
      </c>
      <c r="D452" s="447" t="str">
        <f>IF('приложение 1.1 '!G454=2018,'приложение 1.1 '!D454,"-")</f>
        <v>-</v>
      </c>
      <c r="E452" s="447" t="str">
        <f>IF('приложение 1.1 '!G454=2019,'приложение 1.1 '!E454,"-")</f>
        <v>-</v>
      </c>
      <c r="F452" s="447" t="str">
        <f>IF('приложение 1.1 '!G454=2019,'приложение 1.1 '!D454,"-")</f>
        <v>-</v>
      </c>
      <c r="G452" s="447">
        <f>IF('приложение 1.1 '!G454=2020,'приложение 1.1 '!E454,"-")</f>
        <v>5</v>
      </c>
      <c r="H452" s="447">
        <f>IF('приложение 1.1 '!G454=2020,'приложение 1.1 '!D454,"-")</f>
        <v>0</v>
      </c>
      <c r="I452" s="447" t="str">
        <f>IF('приложение 1.1 '!G454=2021,'приложение 1.1 '!E454,"-")</f>
        <v>-</v>
      </c>
      <c r="J452" s="447" t="str">
        <f>IF('приложение 1.1 '!G454=2021,'приложение 1.1 '!D454,"-")</f>
        <v>-</v>
      </c>
      <c r="K452" s="447" t="str">
        <f>IF('приложение 1.1 '!G454=2022,'приложение 1.1 '!E454,"-")</f>
        <v>-</v>
      </c>
      <c r="L452" s="447" t="str">
        <f>IF('приложение 1.1 '!G454=2022,'приложение 1.1 '!D454,"-")</f>
        <v>-</v>
      </c>
      <c r="M452" s="447">
        <f t="shared" si="211"/>
        <v>5</v>
      </c>
      <c r="N452" s="447">
        <f t="shared" si="212"/>
        <v>0</v>
      </c>
      <c r="O452" s="447">
        <v>0</v>
      </c>
      <c r="P452" s="447">
        <v>0</v>
      </c>
      <c r="Q452" s="447">
        <v>0</v>
      </c>
      <c r="R452" s="447">
        <v>0</v>
      </c>
      <c r="S452" s="447">
        <v>0</v>
      </c>
      <c r="T452" s="447">
        <v>0</v>
      </c>
      <c r="U452" s="447">
        <v>0</v>
      </c>
      <c r="V452" s="447">
        <v>0</v>
      </c>
      <c r="W452" s="447">
        <v>0</v>
      </c>
      <c r="X452" s="447">
        <v>0</v>
      </c>
      <c r="Y452" s="447">
        <f t="shared" si="213"/>
        <v>0</v>
      </c>
      <c r="Z452" s="464">
        <f t="shared" si="214"/>
        <v>0</v>
      </c>
      <c r="AA452" s="472">
        <f>'приложение 1.1 '!H454</f>
        <v>21</v>
      </c>
      <c r="AB452" s="472" t="str">
        <f t="shared" si="215"/>
        <v>0</v>
      </c>
      <c r="AC452" s="472" t="str">
        <f t="shared" si="216"/>
        <v>0</v>
      </c>
      <c r="AD452" s="472" t="str">
        <f t="shared" si="217"/>
        <v>0</v>
      </c>
      <c r="AE452" s="472" t="str">
        <f t="shared" si="218"/>
        <v>0</v>
      </c>
      <c r="AF452" s="472" t="str">
        <f t="shared" si="219"/>
        <v>0</v>
      </c>
      <c r="AG452" s="472" t="str">
        <f t="shared" si="220"/>
        <v>0</v>
      </c>
      <c r="AH452" s="472" t="str">
        <f t="shared" si="221"/>
        <v>0</v>
      </c>
      <c r="AI452" s="472" t="str">
        <f t="shared" si="222"/>
        <v>0</v>
      </c>
      <c r="AJ452" s="472" t="str">
        <f t="shared" si="223"/>
        <v>-</v>
      </c>
      <c r="AK452" s="472" t="str">
        <f t="shared" si="224"/>
        <v>-</v>
      </c>
      <c r="AL452" s="472">
        <f>'приложение 1.1 '!X454</f>
        <v>0</v>
      </c>
      <c r="AM452" s="472">
        <f>'приложение 1.1 '!Y454</f>
        <v>21</v>
      </c>
      <c r="AN452" s="472">
        <f>'приложение 1.1 '!Z454</f>
        <v>0</v>
      </c>
      <c r="AO452" s="472">
        <f>'приложение 1.1 '!AA454</f>
        <v>0</v>
      </c>
      <c r="AP452" s="472"/>
      <c r="AQ452" s="472"/>
      <c r="AR452" s="472"/>
      <c r="AS452" s="472"/>
      <c r="AT452" s="472">
        <f>'приложение 1.1 '!W454</f>
        <v>0</v>
      </c>
      <c r="AU452" s="472">
        <f t="shared" si="225"/>
        <v>21</v>
      </c>
      <c r="AX452" s="456"/>
    </row>
    <row r="453" spans="1:50" s="53" customFormat="1" ht="31.5">
      <c r="A453" s="125" t="s">
        <v>517</v>
      </c>
      <c r="B453" s="431" t="str">
        <f>'приложение 1.1 '!B455</f>
        <v>Строительство ТП№20 2х2500кВА мкр.27А, Жилая застройка</v>
      </c>
      <c r="C453" s="447" t="str">
        <f>IF('приложение 1.1 '!G455=2018,'приложение 1.1 '!E455,"-")</f>
        <v>-</v>
      </c>
      <c r="D453" s="447" t="str">
        <f>IF('приложение 1.1 '!G455=2018,'приложение 1.1 '!D455,"-")</f>
        <v>-</v>
      </c>
      <c r="E453" s="447">
        <f>IF('приложение 1.1 '!G455=2019,'приложение 1.1 '!E455,"-")</f>
        <v>5</v>
      </c>
      <c r="F453" s="447">
        <f>IF('приложение 1.1 '!G455=2019,'приложение 1.1 '!D455,"-")</f>
        <v>0</v>
      </c>
      <c r="G453" s="447" t="str">
        <f>IF('приложение 1.1 '!G455=2020,'приложение 1.1 '!E455,"-")</f>
        <v>-</v>
      </c>
      <c r="H453" s="447" t="str">
        <f>IF('приложение 1.1 '!G455=2020,'приложение 1.1 '!D455,"-")</f>
        <v>-</v>
      </c>
      <c r="I453" s="447" t="str">
        <f>IF('приложение 1.1 '!G455=2021,'приложение 1.1 '!E455,"-")</f>
        <v>-</v>
      </c>
      <c r="J453" s="447" t="str">
        <f>IF('приложение 1.1 '!G455=2021,'приложение 1.1 '!D455,"-")</f>
        <v>-</v>
      </c>
      <c r="K453" s="447" t="str">
        <f>IF('приложение 1.1 '!G455=2022,'приложение 1.1 '!E455,"-")</f>
        <v>-</v>
      </c>
      <c r="L453" s="447" t="str">
        <f>IF('приложение 1.1 '!G455=2022,'приложение 1.1 '!D455,"-")</f>
        <v>-</v>
      </c>
      <c r="M453" s="447">
        <f t="shared" si="211"/>
        <v>5</v>
      </c>
      <c r="N453" s="447">
        <f t="shared" si="212"/>
        <v>0</v>
      </c>
      <c r="O453" s="447">
        <v>0</v>
      </c>
      <c r="P453" s="447">
        <v>0</v>
      </c>
      <c r="Q453" s="447">
        <v>0</v>
      </c>
      <c r="R453" s="447">
        <v>0</v>
      </c>
      <c r="S453" s="447">
        <v>0</v>
      </c>
      <c r="T453" s="447">
        <v>0</v>
      </c>
      <c r="U453" s="447">
        <v>0</v>
      </c>
      <c r="V453" s="447">
        <v>0</v>
      </c>
      <c r="W453" s="447">
        <v>0</v>
      </c>
      <c r="X453" s="447">
        <v>0</v>
      </c>
      <c r="Y453" s="447">
        <f t="shared" si="213"/>
        <v>0</v>
      </c>
      <c r="Z453" s="464">
        <f t="shared" si="214"/>
        <v>0</v>
      </c>
      <c r="AA453" s="472">
        <f>'приложение 1.1 '!H455</f>
        <v>21</v>
      </c>
      <c r="AB453" s="472" t="str">
        <f t="shared" si="215"/>
        <v>0</v>
      </c>
      <c r="AC453" s="472" t="str">
        <f t="shared" si="216"/>
        <v>0</v>
      </c>
      <c r="AD453" s="472" t="str">
        <f t="shared" si="217"/>
        <v>0</v>
      </c>
      <c r="AE453" s="472" t="str">
        <f t="shared" si="218"/>
        <v>0</v>
      </c>
      <c r="AF453" s="472" t="str">
        <f t="shared" si="219"/>
        <v>0</v>
      </c>
      <c r="AG453" s="472" t="str">
        <f t="shared" si="220"/>
        <v>0</v>
      </c>
      <c r="AH453" s="472" t="str">
        <f t="shared" si="221"/>
        <v>0</v>
      </c>
      <c r="AI453" s="472" t="str">
        <f t="shared" si="222"/>
        <v>0</v>
      </c>
      <c r="AJ453" s="472" t="str">
        <f t="shared" si="223"/>
        <v>-</v>
      </c>
      <c r="AK453" s="472" t="str">
        <f t="shared" si="224"/>
        <v>-</v>
      </c>
      <c r="AL453" s="472">
        <f>'приложение 1.1 '!X455</f>
        <v>21</v>
      </c>
      <c r="AM453" s="472">
        <f>'приложение 1.1 '!Y455</f>
        <v>0</v>
      </c>
      <c r="AN453" s="472">
        <f>'приложение 1.1 '!Z455</f>
        <v>0</v>
      </c>
      <c r="AO453" s="472">
        <f>'приложение 1.1 '!AA455</f>
        <v>0</v>
      </c>
      <c r="AP453" s="472"/>
      <c r="AQ453" s="472"/>
      <c r="AR453" s="472"/>
      <c r="AS453" s="472"/>
      <c r="AT453" s="472">
        <f>'приложение 1.1 '!W455</f>
        <v>0</v>
      </c>
      <c r="AU453" s="472">
        <f t="shared" si="225"/>
        <v>21</v>
      </c>
      <c r="AX453" s="456"/>
    </row>
    <row r="454" spans="1:50" s="53" customFormat="1" ht="31.5">
      <c r="A454" s="125" t="s">
        <v>517</v>
      </c>
      <c r="B454" s="431" t="str">
        <f>'приложение 1.1 '!B456</f>
        <v>Строительство ТП№21 2х2500кВА мкр.27А, для электроснабжения детского сада</v>
      </c>
      <c r="C454" s="447" t="str">
        <f>IF('приложение 1.1 '!G456=2018,'приложение 1.1 '!E456,"-")</f>
        <v>-</v>
      </c>
      <c r="D454" s="447" t="str">
        <f>IF('приложение 1.1 '!G456=2018,'приложение 1.1 '!D456,"-")</f>
        <v>-</v>
      </c>
      <c r="E454" s="447">
        <f>IF('приложение 1.1 '!G456=2019,'приложение 1.1 '!E456,"-")</f>
        <v>5</v>
      </c>
      <c r="F454" s="447">
        <f>IF('приложение 1.1 '!G456=2019,'приложение 1.1 '!D456,"-")</f>
        <v>0</v>
      </c>
      <c r="G454" s="447" t="str">
        <f>IF('приложение 1.1 '!G456=2020,'приложение 1.1 '!E456,"-")</f>
        <v>-</v>
      </c>
      <c r="H454" s="447" t="str">
        <f>IF('приложение 1.1 '!G456=2020,'приложение 1.1 '!D456,"-")</f>
        <v>-</v>
      </c>
      <c r="I454" s="447" t="str">
        <f>IF('приложение 1.1 '!G456=2021,'приложение 1.1 '!E456,"-")</f>
        <v>-</v>
      </c>
      <c r="J454" s="447" t="str">
        <f>IF('приложение 1.1 '!G456=2021,'приложение 1.1 '!D456,"-")</f>
        <v>-</v>
      </c>
      <c r="K454" s="447" t="str">
        <f>IF('приложение 1.1 '!G456=2022,'приложение 1.1 '!E456,"-")</f>
        <v>-</v>
      </c>
      <c r="L454" s="447" t="str">
        <f>IF('приложение 1.1 '!G456=2022,'приложение 1.1 '!D456,"-")</f>
        <v>-</v>
      </c>
      <c r="M454" s="447">
        <f t="shared" si="211"/>
        <v>5</v>
      </c>
      <c r="N454" s="447">
        <f t="shared" si="212"/>
        <v>0</v>
      </c>
      <c r="O454" s="447">
        <v>0</v>
      </c>
      <c r="P454" s="447">
        <v>0</v>
      </c>
      <c r="Q454" s="447">
        <v>0</v>
      </c>
      <c r="R454" s="447">
        <v>0</v>
      </c>
      <c r="S454" s="447">
        <v>0</v>
      </c>
      <c r="T454" s="447">
        <v>0</v>
      </c>
      <c r="U454" s="447">
        <v>0</v>
      </c>
      <c r="V454" s="447">
        <v>0</v>
      </c>
      <c r="W454" s="447">
        <v>0</v>
      </c>
      <c r="X454" s="447">
        <v>0</v>
      </c>
      <c r="Y454" s="447">
        <f t="shared" si="213"/>
        <v>0</v>
      </c>
      <c r="Z454" s="464">
        <f t="shared" si="214"/>
        <v>0</v>
      </c>
      <c r="AA454" s="472">
        <f>'приложение 1.1 '!H456</f>
        <v>21</v>
      </c>
      <c r="AB454" s="472" t="str">
        <f t="shared" si="215"/>
        <v>0</v>
      </c>
      <c r="AC454" s="472" t="str">
        <f t="shared" si="216"/>
        <v>0</v>
      </c>
      <c r="AD454" s="472" t="str">
        <f t="shared" si="217"/>
        <v>0</v>
      </c>
      <c r="AE454" s="472" t="str">
        <f t="shared" si="218"/>
        <v>0</v>
      </c>
      <c r="AF454" s="472" t="str">
        <f t="shared" si="219"/>
        <v>0</v>
      </c>
      <c r="AG454" s="472" t="str">
        <f t="shared" si="220"/>
        <v>0</v>
      </c>
      <c r="AH454" s="472" t="str">
        <f t="shared" si="221"/>
        <v>0</v>
      </c>
      <c r="AI454" s="472" t="str">
        <f t="shared" si="222"/>
        <v>0</v>
      </c>
      <c r="AJ454" s="472" t="str">
        <f t="shared" si="223"/>
        <v>-</v>
      </c>
      <c r="AK454" s="472" t="str">
        <f t="shared" si="224"/>
        <v>-</v>
      </c>
      <c r="AL454" s="472">
        <f>'приложение 1.1 '!X456</f>
        <v>21</v>
      </c>
      <c r="AM454" s="472">
        <f>'приложение 1.1 '!Y456</f>
        <v>0</v>
      </c>
      <c r="AN454" s="472">
        <f>'приложение 1.1 '!Z456</f>
        <v>0</v>
      </c>
      <c r="AO454" s="472">
        <f>'приложение 1.1 '!AA456</f>
        <v>0</v>
      </c>
      <c r="AP454" s="472"/>
      <c r="AQ454" s="472"/>
      <c r="AR454" s="472"/>
      <c r="AS454" s="472"/>
      <c r="AT454" s="472">
        <f>'приложение 1.1 '!W456</f>
        <v>0</v>
      </c>
      <c r="AU454" s="472">
        <f t="shared" si="225"/>
        <v>21</v>
      </c>
      <c r="AX454" s="456"/>
    </row>
    <row r="455" spans="1:50" s="53" customFormat="1" ht="31.5">
      <c r="A455" s="125" t="s">
        <v>517</v>
      </c>
      <c r="B455" s="431" t="str">
        <f>'приложение 1.1 '!B457</f>
        <v>Строительство ТП№22 2х2500кВА мкр.27А, Жилая застройка</v>
      </c>
      <c r="C455" s="447" t="str">
        <f>IF('приложение 1.1 '!G457=2018,'приложение 1.1 '!E457,"-")</f>
        <v>-</v>
      </c>
      <c r="D455" s="447" t="str">
        <f>IF('приложение 1.1 '!G457=2018,'приложение 1.1 '!D457,"-")</f>
        <v>-</v>
      </c>
      <c r="E455" s="447">
        <f>IF('приложение 1.1 '!G457=2019,'приложение 1.1 '!E457,"-")</f>
        <v>5</v>
      </c>
      <c r="F455" s="447">
        <f>IF('приложение 1.1 '!G457=2019,'приложение 1.1 '!D457,"-")</f>
        <v>0</v>
      </c>
      <c r="G455" s="447" t="str">
        <f>IF('приложение 1.1 '!G457=2020,'приложение 1.1 '!E457,"-")</f>
        <v>-</v>
      </c>
      <c r="H455" s="447" t="str">
        <f>IF('приложение 1.1 '!G457=2020,'приложение 1.1 '!D457,"-")</f>
        <v>-</v>
      </c>
      <c r="I455" s="447" t="str">
        <f>IF('приложение 1.1 '!G457=2021,'приложение 1.1 '!E457,"-")</f>
        <v>-</v>
      </c>
      <c r="J455" s="447" t="str">
        <f>IF('приложение 1.1 '!G457=2021,'приложение 1.1 '!D457,"-")</f>
        <v>-</v>
      </c>
      <c r="K455" s="447" t="str">
        <f>IF('приложение 1.1 '!G457=2022,'приложение 1.1 '!E457,"-")</f>
        <v>-</v>
      </c>
      <c r="L455" s="447" t="str">
        <f>IF('приложение 1.1 '!G457=2022,'приложение 1.1 '!D457,"-")</f>
        <v>-</v>
      </c>
      <c r="M455" s="447">
        <f t="shared" si="211"/>
        <v>5</v>
      </c>
      <c r="N455" s="447">
        <f t="shared" si="212"/>
        <v>0</v>
      </c>
      <c r="O455" s="447">
        <v>0</v>
      </c>
      <c r="P455" s="447">
        <v>0</v>
      </c>
      <c r="Q455" s="447">
        <v>0</v>
      </c>
      <c r="R455" s="447">
        <v>0</v>
      </c>
      <c r="S455" s="447">
        <v>0</v>
      </c>
      <c r="T455" s="447">
        <v>0</v>
      </c>
      <c r="U455" s="447">
        <v>0</v>
      </c>
      <c r="V455" s="447">
        <v>0</v>
      </c>
      <c r="W455" s="447">
        <v>0</v>
      </c>
      <c r="X455" s="447">
        <v>0</v>
      </c>
      <c r="Y455" s="447">
        <f t="shared" si="213"/>
        <v>0</v>
      </c>
      <c r="Z455" s="464">
        <f t="shared" si="214"/>
        <v>0</v>
      </c>
      <c r="AA455" s="472">
        <f>'приложение 1.1 '!H457</f>
        <v>21</v>
      </c>
      <c r="AB455" s="472" t="str">
        <f t="shared" si="215"/>
        <v>0</v>
      </c>
      <c r="AC455" s="472" t="str">
        <f t="shared" si="216"/>
        <v>0</v>
      </c>
      <c r="AD455" s="472" t="str">
        <f t="shared" si="217"/>
        <v>0</v>
      </c>
      <c r="AE455" s="472" t="str">
        <f t="shared" si="218"/>
        <v>0</v>
      </c>
      <c r="AF455" s="472" t="str">
        <f t="shared" si="219"/>
        <v>0</v>
      </c>
      <c r="AG455" s="472" t="str">
        <f t="shared" si="220"/>
        <v>0</v>
      </c>
      <c r="AH455" s="472" t="str">
        <f t="shared" si="221"/>
        <v>0</v>
      </c>
      <c r="AI455" s="472" t="str">
        <f t="shared" si="222"/>
        <v>0</v>
      </c>
      <c r="AJ455" s="472" t="str">
        <f t="shared" si="223"/>
        <v>-</v>
      </c>
      <c r="AK455" s="472" t="str">
        <f t="shared" si="224"/>
        <v>-</v>
      </c>
      <c r="AL455" s="472">
        <f>'приложение 1.1 '!X457</f>
        <v>21</v>
      </c>
      <c r="AM455" s="472">
        <f>'приложение 1.1 '!Y457</f>
        <v>0</v>
      </c>
      <c r="AN455" s="472">
        <f>'приложение 1.1 '!Z457</f>
        <v>0</v>
      </c>
      <c r="AO455" s="472">
        <f>'приложение 1.1 '!AA457</f>
        <v>0</v>
      </c>
      <c r="AP455" s="472"/>
      <c r="AQ455" s="472"/>
      <c r="AR455" s="472"/>
      <c r="AS455" s="472"/>
      <c r="AT455" s="472">
        <f>'приложение 1.1 '!W457</f>
        <v>0</v>
      </c>
      <c r="AU455" s="472">
        <f t="shared" si="225"/>
        <v>21</v>
      </c>
      <c r="AX455" s="456"/>
    </row>
    <row r="456" spans="1:50" s="53" customFormat="1" ht="31.5">
      <c r="A456" s="125" t="s">
        <v>517</v>
      </c>
      <c r="B456" s="431" t="str">
        <f>'приложение 1.1 '!B458</f>
        <v>Строительство ТП№23 2х2500кВА мкр.27А, Жилая застройка</v>
      </c>
      <c r="C456" s="447" t="str">
        <f>IF('приложение 1.1 '!G458=2018,'приложение 1.1 '!E458,"-")</f>
        <v>-</v>
      </c>
      <c r="D456" s="447" t="str">
        <f>IF('приложение 1.1 '!G458=2018,'приложение 1.1 '!D458,"-")</f>
        <v>-</v>
      </c>
      <c r="E456" s="447" t="str">
        <f>IF('приложение 1.1 '!G458=2019,'приложение 1.1 '!E458,"-")</f>
        <v>-</v>
      </c>
      <c r="F456" s="447" t="str">
        <f>IF('приложение 1.1 '!G458=2019,'приложение 1.1 '!D458,"-")</f>
        <v>-</v>
      </c>
      <c r="G456" s="447">
        <f>IF('приложение 1.1 '!G458=2020,'приложение 1.1 '!E458,"-")</f>
        <v>5</v>
      </c>
      <c r="H456" s="447">
        <f>IF('приложение 1.1 '!G458=2020,'приложение 1.1 '!D458,"-")</f>
        <v>0</v>
      </c>
      <c r="I456" s="447" t="str">
        <f>IF('приложение 1.1 '!G458=2021,'приложение 1.1 '!E458,"-")</f>
        <v>-</v>
      </c>
      <c r="J456" s="447" t="str">
        <f>IF('приложение 1.1 '!G458=2021,'приложение 1.1 '!D458,"-")</f>
        <v>-</v>
      </c>
      <c r="K456" s="447" t="str">
        <f>IF('приложение 1.1 '!G458=2022,'приложение 1.1 '!E458,"-")</f>
        <v>-</v>
      </c>
      <c r="L456" s="447" t="str">
        <f>IF('приложение 1.1 '!G458=2022,'приложение 1.1 '!D458,"-")</f>
        <v>-</v>
      </c>
      <c r="M456" s="447">
        <f t="shared" si="211"/>
        <v>5</v>
      </c>
      <c r="N456" s="447">
        <f t="shared" si="212"/>
        <v>0</v>
      </c>
      <c r="O456" s="447">
        <v>0</v>
      </c>
      <c r="P456" s="447">
        <v>0</v>
      </c>
      <c r="Q456" s="447">
        <v>0</v>
      </c>
      <c r="R456" s="447">
        <v>0</v>
      </c>
      <c r="S456" s="447">
        <v>0</v>
      </c>
      <c r="T456" s="447">
        <v>0</v>
      </c>
      <c r="U456" s="447">
        <v>0</v>
      </c>
      <c r="V456" s="447">
        <v>0</v>
      </c>
      <c r="W456" s="447">
        <v>0</v>
      </c>
      <c r="X456" s="447">
        <v>0</v>
      </c>
      <c r="Y456" s="447">
        <f t="shared" si="213"/>
        <v>0</v>
      </c>
      <c r="Z456" s="464">
        <f t="shared" si="214"/>
        <v>0</v>
      </c>
      <c r="AA456" s="472">
        <f>'приложение 1.1 '!H458</f>
        <v>21</v>
      </c>
      <c r="AB456" s="472" t="str">
        <f t="shared" si="215"/>
        <v>0</v>
      </c>
      <c r="AC456" s="472" t="str">
        <f t="shared" si="216"/>
        <v>0</v>
      </c>
      <c r="AD456" s="472" t="str">
        <f t="shared" si="217"/>
        <v>0</v>
      </c>
      <c r="AE456" s="472" t="str">
        <f t="shared" si="218"/>
        <v>0</v>
      </c>
      <c r="AF456" s="472" t="str">
        <f t="shared" si="219"/>
        <v>0</v>
      </c>
      <c r="AG456" s="472" t="str">
        <f t="shared" si="220"/>
        <v>0</v>
      </c>
      <c r="AH456" s="472" t="str">
        <f t="shared" si="221"/>
        <v>0</v>
      </c>
      <c r="AI456" s="472" t="str">
        <f t="shared" si="222"/>
        <v>0</v>
      </c>
      <c r="AJ456" s="472" t="str">
        <f t="shared" si="223"/>
        <v>-</v>
      </c>
      <c r="AK456" s="472" t="str">
        <f t="shared" si="224"/>
        <v>-</v>
      </c>
      <c r="AL456" s="472">
        <f>'приложение 1.1 '!X458</f>
        <v>0</v>
      </c>
      <c r="AM456" s="472">
        <f>'приложение 1.1 '!Y458</f>
        <v>21</v>
      </c>
      <c r="AN456" s="472">
        <f>'приложение 1.1 '!Z458</f>
        <v>0</v>
      </c>
      <c r="AO456" s="472">
        <f>'приложение 1.1 '!AA458</f>
        <v>0</v>
      </c>
      <c r="AP456" s="472"/>
      <c r="AQ456" s="472"/>
      <c r="AR456" s="472"/>
      <c r="AS456" s="472"/>
      <c r="AT456" s="472">
        <f>'приложение 1.1 '!W458</f>
        <v>0</v>
      </c>
      <c r="AU456" s="472">
        <f t="shared" si="225"/>
        <v>21</v>
      </c>
      <c r="AX456" s="456"/>
    </row>
    <row r="457" spans="1:50" s="53" customFormat="1" ht="31.5">
      <c r="A457" s="125" t="s">
        <v>517</v>
      </c>
      <c r="B457" s="431" t="str">
        <f>'приложение 1.1 '!B459</f>
        <v>Строительство ТП-2х1600кВА мкр.28, для электроснабжения Детского сада мкр.28</v>
      </c>
      <c r="C457" s="447">
        <f>IF('приложение 1.1 '!G459=2018,'приложение 1.1 '!E459,"-")</f>
        <v>3.2</v>
      </c>
      <c r="D457" s="447">
        <f>IF('приложение 1.1 '!G459=2018,'приложение 1.1 '!D459,"-")</f>
        <v>0</v>
      </c>
      <c r="E457" s="447" t="str">
        <f>IF('приложение 1.1 '!G459=2019,'приложение 1.1 '!E459,"-")</f>
        <v>-</v>
      </c>
      <c r="F457" s="447" t="str">
        <f>IF('приложение 1.1 '!G459=2019,'приложение 1.1 '!D459,"-")</f>
        <v>-</v>
      </c>
      <c r="G457" s="447" t="str">
        <f>IF('приложение 1.1 '!G459=2020,'приложение 1.1 '!E459,"-")</f>
        <v>-</v>
      </c>
      <c r="H457" s="447" t="str">
        <f>IF('приложение 1.1 '!G459=2020,'приложение 1.1 '!D459,"-")</f>
        <v>-</v>
      </c>
      <c r="I457" s="447" t="str">
        <f>IF('приложение 1.1 '!G459=2021,'приложение 1.1 '!E459,"-")</f>
        <v>-</v>
      </c>
      <c r="J457" s="447" t="str">
        <f>IF('приложение 1.1 '!G459=2021,'приложение 1.1 '!D459,"-")</f>
        <v>-</v>
      </c>
      <c r="K457" s="447" t="str">
        <f>IF('приложение 1.1 '!G459=2022,'приложение 1.1 '!E459,"-")</f>
        <v>-</v>
      </c>
      <c r="L457" s="447" t="str">
        <f>IF('приложение 1.1 '!G459=2022,'приложение 1.1 '!D459,"-")</f>
        <v>-</v>
      </c>
      <c r="M457" s="447">
        <f t="shared" si="211"/>
        <v>3.2</v>
      </c>
      <c r="N457" s="447">
        <f t="shared" si="212"/>
        <v>0</v>
      </c>
      <c r="O457" s="447">
        <v>0</v>
      </c>
      <c r="P457" s="447">
        <v>0</v>
      </c>
      <c r="Q457" s="447">
        <v>0</v>
      </c>
      <c r="R457" s="447">
        <v>0</v>
      </c>
      <c r="S457" s="447">
        <v>0</v>
      </c>
      <c r="T457" s="447">
        <v>0</v>
      </c>
      <c r="U457" s="447">
        <v>0</v>
      </c>
      <c r="V457" s="447">
        <v>0</v>
      </c>
      <c r="W457" s="447">
        <v>0</v>
      </c>
      <c r="X457" s="447">
        <v>0</v>
      </c>
      <c r="Y457" s="447">
        <f t="shared" si="213"/>
        <v>0</v>
      </c>
      <c r="Z457" s="464">
        <f t="shared" si="214"/>
        <v>0</v>
      </c>
      <c r="AA457" s="472">
        <f>'приложение 1.1 '!H459</f>
        <v>17</v>
      </c>
      <c r="AB457" s="472" t="str">
        <f t="shared" si="215"/>
        <v>0</v>
      </c>
      <c r="AC457" s="472" t="str">
        <f t="shared" si="216"/>
        <v>0</v>
      </c>
      <c r="AD457" s="472" t="str">
        <f t="shared" si="217"/>
        <v>0</v>
      </c>
      <c r="AE457" s="472" t="str">
        <f t="shared" si="218"/>
        <v>0</v>
      </c>
      <c r="AF457" s="472" t="str">
        <f t="shared" si="219"/>
        <v>0</v>
      </c>
      <c r="AG457" s="472" t="str">
        <f t="shared" si="220"/>
        <v>0</v>
      </c>
      <c r="AH457" s="472">
        <f t="shared" si="221"/>
        <v>3.2</v>
      </c>
      <c r="AI457" s="472">
        <f t="shared" si="222"/>
        <v>0</v>
      </c>
      <c r="AJ457" s="472">
        <f t="shared" si="223"/>
        <v>3.2</v>
      </c>
      <c r="AK457" s="472">
        <f t="shared" si="224"/>
        <v>0</v>
      </c>
      <c r="AL457" s="472">
        <f>'приложение 1.1 '!X459</f>
        <v>0</v>
      </c>
      <c r="AM457" s="472">
        <f>'приложение 1.1 '!Y459</f>
        <v>0</v>
      </c>
      <c r="AN457" s="472">
        <f>'приложение 1.1 '!Z459</f>
        <v>0</v>
      </c>
      <c r="AO457" s="472">
        <f>'приложение 1.1 '!AA459</f>
        <v>0</v>
      </c>
      <c r="AP457" s="472"/>
      <c r="AQ457" s="472"/>
      <c r="AR457" s="472"/>
      <c r="AS457" s="472">
        <f>AT457</f>
        <v>17</v>
      </c>
      <c r="AT457" s="472">
        <f>'приложение 1.1 '!W459</f>
        <v>17</v>
      </c>
      <c r="AU457" s="472">
        <f t="shared" si="225"/>
        <v>17</v>
      </c>
      <c r="AX457" s="456"/>
    </row>
    <row r="458" spans="1:50" s="53" customFormat="1">
      <c r="A458" s="125" t="s">
        <v>517</v>
      </c>
      <c r="B458" s="431" t="str">
        <f>'приложение 1.1 '!B460</f>
        <v>Строительство РП-2х2500кВА мкр.28</v>
      </c>
      <c r="C458" s="447">
        <f>IF('приложение 1.1 '!G460=2018,'приложение 1.1 '!E460,"-")</f>
        <v>5</v>
      </c>
      <c r="D458" s="447">
        <f>IF('приложение 1.1 '!G460=2018,'приложение 1.1 '!D460,"-")</f>
        <v>0</v>
      </c>
      <c r="E458" s="447" t="str">
        <f>IF('приложение 1.1 '!G460=2019,'приложение 1.1 '!E460,"-")</f>
        <v>-</v>
      </c>
      <c r="F458" s="447" t="str">
        <f>IF('приложение 1.1 '!G460=2019,'приложение 1.1 '!D460,"-")</f>
        <v>-</v>
      </c>
      <c r="G458" s="447" t="str">
        <f>IF('приложение 1.1 '!G460=2020,'приложение 1.1 '!E460,"-")</f>
        <v>-</v>
      </c>
      <c r="H458" s="447" t="str">
        <f>IF('приложение 1.1 '!G460=2020,'приложение 1.1 '!D460,"-")</f>
        <v>-</v>
      </c>
      <c r="I458" s="447" t="str">
        <f>IF('приложение 1.1 '!G460=2021,'приложение 1.1 '!E460,"-")</f>
        <v>-</v>
      </c>
      <c r="J458" s="447" t="str">
        <f>IF('приложение 1.1 '!G460=2021,'приложение 1.1 '!D460,"-")</f>
        <v>-</v>
      </c>
      <c r="K458" s="447" t="str">
        <f>IF('приложение 1.1 '!G460=2022,'приложение 1.1 '!E460,"-")</f>
        <v>-</v>
      </c>
      <c r="L458" s="447" t="str">
        <f>IF('приложение 1.1 '!G460=2022,'приложение 1.1 '!D460,"-")</f>
        <v>-</v>
      </c>
      <c r="M458" s="447">
        <f t="shared" si="211"/>
        <v>5</v>
      </c>
      <c r="N458" s="447">
        <f t="shared" si="212"/>
        <v>0</v>
      </c>
      <c r="O458" s="447">
        <v>0</v>
      </c>
      <c r="P458" s="447">
        <v>0</v>
      </c>
      <c r="Q458" s="447">
        <v>0</v>
      </c>
      <c r="R458" s="447">
        <v>0</v>
      </c>
      <c r="S458" s="447">
        <v>0</v>
      </c>
      <c r="T458" s="447">
        <v>0</v>
      </c>
      <c r="U458" s="447">
        <v>0</v>
      </c>
      <c r="V458" s="447">
        <v>0</v>
      </c>
      <c r="W458" s="447">
        <v>0</v>
      </c>
      <c r="X458" s="447">
        <v>0</v>
      </c>
      <c r="Y458" s="447">
        <f t="shared" si="213"/>
        <v>0</v>
      </c>
      <c r="Z458" s="464">
        <f t="shared" si="214"/>
        <v>0</v>
      </c>
      <c r="AA458" s="472">
        <f>'приложение 1.1 '!H460</f>
        <v>21</v>
      </c>
      <c r="AB458" s="472" t="str">
        <f t="shared" si="215"/>
        <v>0</v>
      </c>
      <c r="AC458" s="472" t="str">
        <f t="shared" si="216"/>
        <v>0</v>
      </c>
      <c r="AD458" s="472" t="str">
        <f t="shared" si="217"/>
        <v>0</v>
      </c>
      <c r="AE458" s="472" t="str">
        <f t="shared" si="218"/>
        <v>0</v>
      </c>
      <c r="AF458" s="472" t="str">
        <f t="shared" si="219"/>
        <v>0</v>
      </c>
      <c r="AG458" s="472" t="str">
        <f t="shared" si="220"/>
        <v>0</v>
      </c>
      <c r="AH458" s="472">
        <f t="shared" si="221"/>
        <v>5</v>
      </c>
      <c r="AI458" s="472">
        <f t="shared" si="222"/>
        <v>0</v>
      </c>
      <c r="AJ458" s="472">
        <f t="shared" si="223"/>
        <v>5</v>
      </c>
      <c r="AK458" s="472">
        <f t="shared" si="224"/>
        <v>0</v>
      </c>
      <c r="AL458" s="472">
        <f>'приложение 1.1 '!X460</f>
        <v>0</v>
      </c>
      <c r="AM458" s="472">
        <f>'приложение 1.1 '!Y460</f>
        <v>0</v>
      </c>
      <c r="AN458" s="472">
        <f>'приложение 1.1 '!Z460</f>
        <v>0</v>
      </c>
      <c r="AO458" s="472">
        <f>'приложение 1.1 '!AA460</f>
        <v>0</v>
      </c>
      <c r="AP458" s="472"/>
      <c r="AQ458" s="472"/>
      <c r="AR458" s="472"/>
      <c r="AS458" s="472">
        <f>AT458</f>
        <v>21</v>
      </c>
      <c r="AT458" s="472">
        <f>'приложение 1.1 '!W460</f>
        <v>21</v>
      </c>
      <c r="AU458" s="472">
        <f t="shared" si="225"/>
        <v>21</v>
      </c>
      <c r="AX458" s="456"/>
    </row>
    <row r="459" spans="1:50" s="53" customFormat="1">
      <c r="A459" s="125" t="s">
        <v>517</v>
      </c>
      <c r="B459" s="431" t="str">
        <f>'приложение 1.1 '!B461</f>
        <v>Строительство РП 2х2500кВА п.Дорожный</v>
      </c>
      <c r="C459" s="447" t="str">
        <f>IF('приложение 1.1 '!G461=2018,'приложение 1.1 '!E461,"-")</f>
        <v>-</v>
      </c>
      <c r="D459" s="447" t="str">
        <f>IF('приложение 1.1 '!G461=2018,'приложение 1.1 '!D461,"-")</f>
        <v>-</v>
      </c>
      <c r="E459" s="447" t="str">
        <f>IF('приложение 1.1 '!G461=2019,'приложение 1.1 '!E461,"-")</f>
        <v>-</v>
      </c>
      <c r="F459" s="447" t="str">
        <f>IF('приложение 1.1 '!G461=2019,'приложение 1.1 '!D461,"-")</f>
        <v>-</v>
      </c>
      <c r="G459" s="447">
        <f>IF('приложение 1.1 '!G461=2020,'приложение 1.1 '!E461,"-")</f>
        <v>5</v>
      </c>
      <c r="H459" s="447">
        <f>IF('приложение 1.1 '!G461=2020,'приложение 1.1 '!D461,"-")</f>
        <v>0</v>
      </c>
      <c r="I459" s="447" t="str">
        <f>IF('приложение 1.1 '!G461=2021,'приложение 1.1 '!E461,"-")</f>
        <v>-</v>
      </c>
      <c r="J459" s="447" t="str">
        <f>IF('приложение 1.1 '!G461=2021,'приложение 1.1 '!D461,"-")</f>
        <v>-</v>
      </c>
      <c r="K459" s="447" t="str">
        <f>IF('приложение 1.1 '!G461=2022,'приложение 1.1 '!E461,"-")</f>
        <v>-</v>
      </c>
      <c r="L459" s="447" t="str">
        <f>IF('приложение 1.1 '!G461=2022,'приложение 1.1 '!D461,"-")</f>
        <v>-</v>
      </c>
      <c r="M459" s="447">
        <f t="shared" si="211"/>
        <v>5</v>
      </c>
      <c r="N459" s="447">
        <f t="shared" si="212"/>
        <v>0</v>
      </c>
      <c r="O459" s="447">
        <v>0</v>
      </c>
      <c r="P459" s="447">
        <v>0</v>
      </c>
      <c r="Q459" s="447">
        <v>0</v>
      </c>
      <c r="R459" s="447">
        <v>0</v>
      </c>
      <c r="S459" s="447">
        <v>0</v>
      </c>
      <c r="T459" s="447">
        <v>0</v>
      </c>
      <c r="U459" s="447">
        <v>0</v>
      </c>
      <c r="V459" s="447">
        <v>0</v>
      </c>
      <c r="W459" s="447">
        <v>0</v>
      </c>
      <c r="X459" s="447">
        <v>0</v>
      </c>
      <c r="Y459" s="447">
        <f t="shared" si="213"/>
        <v>0</v>
      </c>
      <c r="Z459" s="464">
        <f t="shared" si="214"/>
        <v>0</v>
      </c>
      <c r="AA459" s="472">
        <f>'приложение 1.1 '!H461</f>
        <v>21</v>
      </c>
      <c r="AB459" s="472" t="str">
        <f t="shared" si="215"/>
        <v>0</v>
      </c>
      <c r="AC459" s="472" t="str">
        <f t="shared" si="216"/>
        <v>0</v>
      </c>
      <c r="AD459" s="472" t="str">
        <f t="shared" si="217"/>
        <v>0</v>
      </c>
      <c r="AE459" s="472" t="str">
        <f t="shared" si="218"/>
        <v>0</v>
      </c>
      <c r="AF459" s="472" t="str">
        <f t="shared" si="219"/>
        <v>0</v>
      </c>
      <c r="AG459" s="472" t="str">
        <f t="shared" si="220"/>
        <v>0</v>
      </c>
      <c r="AH459" s="472" t="str">
        <f t="shared" si="221"/>
        <v>0</v>
      </c>
      <c r="AI459" s="472" t="str">
        <f t="shared" si="222"/>
        <v>0</v>
      </c>
      <c r="AJ459" s="472" t="str">
        <f t="shared" si="223"/>
        <v>-</v>
      </c>
      <c r="AK459" s="472" t="str">
        <f t="shared" si="224"/>
        <v>-</v>
      </c>
      <c r="AL459" s="472">
        <f>'приложение 1.1 '!X461</f>
        <v>0</v>
      </c>
      <c r="AM459" s="472">
        <f>'приложение 1.1 '!Y461</f>
        <v>21</v>
      </c>
      <c r="AN459" s="472">
        <f>'приложение 1.1 '!Z461</f>
        <v>0</v>
      </c>
      <c r="AO459" s="472">
        <f>'приложение 1.1 '!AA461</f>
        <v>0</v>
      </c>
      <c r="AP459" s="472"/>
      <c r="AQ459" s="472"/>
      <c r="AR459" s="472"/>
      <c r="AS459" s="472"/>
      <c r="AT459" s="472">
        <f>'приложение 1.1 '!W461</f>
        <v>0</v>
      </c>
      <c r="AU459" s="472">
        <f t="shared" si="225"/>
        <v>21</v>
      </c>
      <c r="AX459" s="456"/>
    </row>
    <row r="460" spans="1:50" s="53" customFormat="1">
      <c r="A460" s="125" t="s">
        <v>517</v>
      </c>
      <c r="B460" s="431" t="str">
        <f>'приложение 1.1 '!B462</f>
        <v>Строительство ТП 2х1000кВА п.Дорожный</v>
      </c>
      <c r="C460" s="447" t="str">
        <f>IF('приложение 1.1 '!G462=2018,'приложение 1.1 '!E462,"-")</f>
        <v>-</v>
      </c>
      <c r="D460" s="447" t="str">
        <f>IF('приложение 1.1 '!G462=2018,'приложение 1.1 '!D462,"-")</f>
        <v>-</v>
      </c>
      <c r="E460" s="447" t="str">
        <f>IF('приложение 1.1 '!G462=2019,'приложение 1.1 '!E462,"-")</f>
        <v>-</v>
      </c>
      <c r="F460" s="447" t="str">
        <f>IF('приложение 1.1 '!G462=2019,'приложение 1.1 '!D462,"-")</f>
        <v>-</v>
      </c>
      <c r="G460" s="447">
        <f>IF('приложение 1.1 '!G462=2020,'приложение 1.1 '!E462,"-")</f>
        <v>2</v>
      </c>
      <c r="H460" s="447">
        <f>IF('приложение 1.1 '!G462=2020,'приложение 1.1 '!D462,"-")</f>
        <v>0</v>
      </c>
      <c r="I460" s="447" t="str">
        <f>IF('приложение 1.1 '!G462=2021,'приложение 1.1 '!E462,"-")</f>
        <v>-</v>
      </c>
      <c r="J460" s="447" t="str">
        <f>IF('приложение 1.1 '!G462=2021,'приложение 1.1 '!D462,"-")</f>
        <v>-</v>
      </c>
      <c r="K460" s="447" t="str">
        <f>IF('приложение 1.1 '!G462=2022,'приложение 1.1 '!E462,"-")</f>
        <v>-</v>
      </c>
      <c r="L460" s="447" t="str">
        <f>IF('приложение 1.1 '!G462=2022,'приложение 1.1 '!D462,"-")</f>
        <v>-</v>
      </c>
      <c r="M460" s="447">
        <f t="shared" si="211"/>
        <v>2</v>
      </c>
      <c r="N460" s="447">
        <f t="shared" si="212"/>
        <v>0</v>
      </c>
      <c r="O460" s="447">
        <v>0</v>
      </c>
      <c r="P460" s="447">
        <v>0</v>
      </c>
      <c r="Q460" s="447">
        <v>0</v>
      </c>
      <c r="R460" s="447">
        <v>0</v>
      </c>
      <c r="S460" s="447">
        <v>0</v>
      </c>
      <c r="T460" s="447">
        <v>0</v>
      </c>
      <c r="U460" s="447">
        <v>0</v>
      </c>
      <c r="V460" s="447">
        <v>0</v>
      </c>
      <c r="W460" s="447">
        <v>0</v>
      </c>
      <c r="X460" s="447">
        <v>0</v>
      </c>
      <c r="Y460" s="447">
        <f t="shared" si="213"/>
        <v>0</v>
      </c>
      <c r="Z460" s="464">
        <f t="shared" si="214"/>
        <v>0</v>
      </c>
      <c r="AA460" s="472">
        <f>'приложение 1.1 '!H462</f>
        <v>12.5</v>
      </c>
      <c r="AB460" s="472" t="str">
        <f t="shared" si="215"/>
        <v>0</v>
      </c>
      <c r="AC460" s="472" t="str">
        <f t="shared" si="216"/>
        <v>0</v>
      </c>
      <c r="AD460" s="472" t="str">
        <f t="shared" si="217"/>
        <v>0</v>
      </c>
      <c r="AE460" s="472" t="str">
        <f t="shared" si="218"/>
        <v>0</v>
      </c>
      <c r="AF460" s="472" t="str">
        <f t="shared" si="219"/>
        <v>0</v>
      </c>
      <c r="AG460" s="472" t="str">
        <f t="shared" si="220"/>
        <v>0</v>
      </c>
      <c r="AH460" s="472" t="str">
        <f t="shared" si="221"/>
        <v>0</v>
      </c>
      <c r="AI460" s="472" t="str">
        <f t="shared" si="222"/>
        <v>0</v>
      </c>
      <c r="AJ460" s="472" t="str">
        <f t="shared" si="223"/>
        <v>-</v>
      </c>
      <c r="AK460" s="472" t="str">
        <f t="shared" si="224"/>
        <v>-</v>
      </c>
      <c r="AL460" s="472">
        <f>'приложение 1.1 '!X462</f>
        <v>0</v>
      </c>
      <c r="AM460" s="472">
        <f>'приложение 1.1 '!Y462</f>
        <v>12.5</v>
      </c>
      <c r="AN460" s="472">
        <f>'приложение 1.1 '!Z462</f>
        <v>0</v>
      </c>
      <c r="AO460" s="472">
        <f>'приложение 1.1 '!AA462</f>
        <v>0</v>
      </c>
      <c r="AP460" s="472"/>
      <c r="AQ460" s="472"/>
      <c r="AR460" s="472"/>
      <c r="AS460" s="472"/>
      <c r="AT460" s="472">
        <f>'приложение 1.1 '!W462</f>
        <v>0</v>
      </c>
      <c r="AU460" s="472">
        <f t="shared" si="225"/>
        <v>12.5</v>
      </c>
      <c r="AX460" s="456"/>
    </row>
    <row r="461" spans="1:50" s="53" customFormat="1" ht="31.5">
      <c r="A461" s="125" t="s">
        <v>517</v>
      </c>
      <c r="B461" s="431" t="str">
        <f>'приложение 1.1 '!B463</f>
        <v>Строительство ТП-4 2х1600кВА мкр.42, для электроснабжения детского сада</v>
      </c>
      <c r="C461" s="447" t="str">
        <f>IF('приложение 1.1 '!G463=2018,'приложение 1.1 '!E463,"-")</f>
        <v>-</v>
      </c>
      <c r="D461" s="447" t="str">
        <f>IF('приложение 1.1 '!G463=2018,'приложение 1.1 '!D463,"-")</f>
        <v>-</v>
      </c>
      <c r="E461" s="447" t="str">
        <f>IF('приложение 1.1 '!G463=2019,'приложение 1.1 '!E463,"-")</f>
        <v>-</v>
      </c>
      <c r="F461" s="447" t="str">
        <f>IF('приложение 1.1 '!G463=2019,'приложение 1.1 '!D463,"-")</f>
        <v>-</v>
      </c>
      <c r="G461" s="447">
        <f>IF('приложение 1.1 '!G463=2020,'приложение 1.1 '!E463,"-")</f>
        <v>3.2</v>
      </c>
      <c r="H461" s="447">
        <f>IF('приложение 1.1 '!G463=2020,'приложение 1.1 '!D463,"-")</f>
        <v>0</v>
      </c>
      <c r="I461" s="447" t="str">
        <f>IF('приложение 1.1 '!G463=2021,'приложение 1.1 '!E463,"-")</f>
        <v>-</v>
      </c>
      <c r="J461" s="447" t="str">
        <f>IF('приложение 1.1 '!G463=2021,'приложение 1.1 '!D463,"-")</f>
        <v>-</v>
      </c>
      <c r="K461" s="447" t="str">
        <f>IF('приложение 1.1 '!G463=2022,'приложение 1.1 '!E463,"-")</f>
        <v>-</v>
      </c>
      <c r="L461" s="447" t="str">
        <f>IF('приложение 1.1 '!G463=2022,'приложение 1.1 '!D463,"-")</f>
        <v>-</v>
      </c>
      <c r="M461" s="447">
        <f t="shared" si="211"/>
        <v>3.2</v>
      </c>
      <c r="N461" s="447">
        <f t="shared" si="212"/>
        <v>0</v>
      </c>
      <c r="O461" s="447">
        <v>0</v>
      </c>
      <c r="P461" s="447">
        <v>0</v>
      </c>
      <c r="Q461" s="447">
        <v>0</v>
      </c>
      <c r="R461" s="447">
        <v>0</v>
      </c>
      <c r="S461" s="447">
        <v>0</v>
      </c>
      <c r="T461" s="447">
        <v>0</v>
      </c>
      <c r="U461" s="447">
        <v>0</v>
      </c>
      <c r="V461" s="447">
        <v>0</v>
      </c>
      <c r="W461" s="447">
        <v>0</v>
      </c>
      <c r="X461" s="447">
        <v>0</v>
      </c>
      <c r="Y461" s="447">
        <f t="shared" si="213"/>
        <v>0</v>
      </c>
      <c r="Z461" s="464">
        <f t="shared" si="214"/>
        <v>0</v>
      </c>
      <c r="AA461" s="472">
        <f>'приложение 1.1 '!H463</f>
        <v>17</v>
      </c>
      <c r="AB461" s="472" t="str">
        <f t="shared" si="215"/>
        <v>0</v>
      </c>
      <c r="AC461" s="472" t="str">
        <f t="shared" si="216"/>
        <v>0</v>
      </c>
      <c r="AD461" s="472" t="str">
        <f t="shared" si="217"/>
        <v>0</v>
      </c>
      <c r="AE461" s="472" t="str">
        <f t="shared" si="218"/>
        <v>0</v>
      </c>
      <c r="AF461" s="472" t="str">
        <f t="shared" si="219"/>
        <v>0</v>
      </c>
      <c r="AG461" s="472" t="str">
        <f t="shared" si="220"/>
        <v>0</v>
      </c>
      <c r="AH461" s="472" t="str">
        <f t="shared" si="221"/>
        <v>0</v>
      </c>
      <c r="AI461" s="472" t="str">
        <f t="shared" si="222"/>
        <v>0</v>
      </c>
      <c r="AJ461" s="472" t="str">
        <f t="shared" si="223"/>
        <v>-</v>
      </c>
      <c r="AK461" s="472" t="str">
        <f t="shared" si="224"/>
        <v>-</v>
      </c>
      <c r="AL461" s="472">
        <f>'приложение 1.1 '!X463</f>
        <v>0</v>
      </c>
      <c r="AM461" s="472">
        <f>'приложение 1.1 '!Y463</f>
        <v>17</v>
      </c>
      <c r="AN461" s="472">
        <f>'приложение 1.1 '!Z463</f>
        <v>0</v>
      </c>
      <c r="AO461" s="472">
        <f>'приложение 1.1 '!AA463</f>
        <v>0</v>
      </c>
      <c r="AP461" s="472"/>
      <c r="AQ461" s="472"/>
      <c r="AR461" s="472"/>
      <c r="AS461" s="472"/>
      <c r="AT461" s="472">
        <f>'приложение 1.1 '!W463</f>
        <v>0</v>
      </c>
      <c r="AU461" s="472">
        <f t="shared" si="225"/>
        <v>17</v>
      </c>
      <c r="AX461" s="456"/>
    </row>
    <row r="462" spans="1:50" s="53" customFormat="1" ht="47.25">
      <c r="A462" s="125" t="s">
        <v>517</v>
      </c>
      <c r="B462" s="431" t="str">
        <f>'приложение 1.1 '!B464</f>
        <v>Строительство ТП№1 2х1600кВА мкр.51, для электроснабжения Психо-наркологического диспансера, мкр.51</v>
      </c>
      <c r="C462" s="447" t="str">
        <f>IF('приложение 1.1 '!G464=2018,'приложение 1.1 '!E464,"-")</f>
        <v>-</v>
      </c>
      <c r="D462" s="447" t="str">
        <f>IF('приложение 1.1 '!G464=2018,'приложение 1.1 '!D464,"-")</f>
        <v>-</v>
      </c>
      <c r="E462" s="447">
        <f>IF('приложение 1.1 '!G464=2019,'приложение 1.1 '!E464,"-")</f>
        <v>3.2</v>
      </c>
      <c r="F462" s="447">
        <f>IF('приложение 1.1 '!G464=2019,'приложение 1.1 '!D464,"-")</f>
        <v>0</v>
      </c>
      <c r="G462" s="447" t="str">
        <f>IF('приложение 1.1 '!G464=2020,'приложение 1.1 '!E464,"-")</f>
        <v>-</v>
      </c>
      <c r="H462" s="447" t="str">
        <f>IF('приложение 1.1 '!G464=2020,'приложение 1.1 '!D464,"-")</f>
        <v>-</v>
      </c>
      <c r="I462" s="447" t="str">
        <f>IF('приложение 1.1 '!G464=2021,'приложение 1.1 '!E464,"-")</f>
        <v>-</v>
      </c>
      <c r="J462" s="447" t="str">
        <f>IF('приложение 1.1 '!G464=2021,'приложение 1.1 '!D464,"-")</f>
        <v>-</v>
      </c>
      <c r="K462" s="447" t="str">
        <f>IF('приложение 1.1 '!G464=2022,'приложение 1.1 '!E464,"-")</f>
        <v>-</v>
      </c>
      <c r="L462" s="447" t="str">
        <f>IF('приложение 1.1 '!G464=2022,'приложение 1.1 '!D464,"-")</f>
        <v>-</v>
      </c>
      <c r="M462" s="447">
        <f t="shared" si="211"/>
        <v>3.2</v>
      </c>
      <c r="N462" s="447">
        <f t="shared" si="212"/>
        <v>0</v>
      </c>
      <c r="O462" s="447">
        <v>0</v>
      </c>
      <c r="P462" s="447">
        <v>0</v>
      </c>
      <c r="Q462" s="447">
        <v>0</v>
      </c>
      <c r="R462" s="447">
        <v>0</v>
      </c>
      <c r="S462" s="447">
        <v>0</v>
      </c>
      <c r="T462" s="447">
        <v>0</v>
      </c>
      <c r="U462" s="447">
        <v>0</v>
      </c>
      <c r="V462" s="447">
        <v>0</v>
      </c>
      <c r="W462" s="447">
        <v>0</v>
      </c>
      <c r="X462" s="447">
        <v>0</v>
      </c>
      <c r="Y462" s="447">
        <f t="shared" si="213"/>
        <v>0</v>
      </c>
      <c r="Z462" s="464">
        <f t="shared" si="214"/>
        <v>0</v>
      </c>
      <c r="AA462" s="472">
        <f>'приложение 1.1 '!H464</f>
        <v>17</v>
      </c>
      <c r="AB462" s="472" t="str">
        <f t="shared" si="215"/>
        <v>0</v>
      </c>
      <c r="AC462" s="472" t="str">
        <f t="shared" si="216"/>
        <v>0</v>
      </c>
      <c r="AD462" s="472" t="str">
        <f t="shared" si="217"/>
        <v>0</v>
      </c>
      <c r="AE462" s="472" t="str">
        <f t="shared" si="218"/>
        <v>0</v>
      </c>
      <c r="AF462" s="472" t="str">
        <f t="shared" si="219"/>
        <v>0</v>
      </c>
      <c r="AG462" s="472" t="str">
        <f t="shared" si="220"/>
        <v>0</v>
      </c>
      <c r="AH462" s="472" t="str">
        <f t="shared" si="221"/>
        <v>0</v>
      </c>
      <c r="AI462" s="472" t="str">
        <f t="shared" si="222"/>
        <v>0</v>
      </c>
      <c r="AJ462" s="472" t="str">
        <f t="shared" si="223"/>
        <v>-</v>
      </c>
      <c r="AK462" s="472" t="str">
        <f t="shared" si="224"/>
        <v>-</v>
      </c>
      <c r="AL462" s="472">
        <f>'приложение 1.1 '!X464</f>
        <v>17</v>
      </c>
      <c r="AM462" s="472">
        <f>'приложение 1.1 '!Y464</f>
        <v>0</v>
      </c>
      <c r="AN462" s="472">
        <f>'приложение 1.1 '!Z464</f>
        <v>0</v>
      </c>
      <c r="AO462" s="472">
        <f>'приложение 1.1 '!AA464</f>
        <v>0</v>
      </c>
      <c r="AP462" s="472"/>
      <c r="AQ462" s="472"/>
      <c r="AR462" s="472"/>
      <c r="AS462" s="472"/>
      <c r="AT462" s="472">
        <f>'приложение 1.1 '!W464</f>
        <v>0</v>
      </c>
      <c r="AU462" s="472">
        <f t="shared" si="225"/>
        <v>17</v>
      </c>
      <c r="AX462" s="456"/>
    </row>
    <row r="463" spans="1:50" s="53" customFormat="1" ht="31.5">
      <c r="A463" s="125" t="s">
        <v>517</v>
      </c>
      <c r="B463" s="431" t="str">
        <f>'приложение 1.1 '!B465</f>
        <v>Строительство ТП№2 2х1600кВА мкр.51, для электроснабжения Поликлиники мкр.51</v>
      </c>
      <c r="C463" s="447" t="str">
        <f>IF('приложение 1.1 '!G465=2018,'приложение 1.1 '!E465,"-")</f>
        <v>-</v>
      </c>
      <c r="D463" s="447" t="str">
        <f>IF('приложение 1.1 '!G465=2018,'приложение 1.1 '!D465,"-")</f>
        <v>-</v>
      </c>
      <c r="E463" s="447">
        <f>IF('приложение 1.1 '!G465=2019,'приложение 1.1 '!E465,"-")</f>
        <v>3.2</v>
      </c>
      <c r="F463" s="447">
        <f>IF('приложение 1.1 '!G465=2019,'приложение 1.1 '!D465,"-")</f>
        <v>0</v>
      </c>
      <c r="G463" s="447" t="str">
        <f>IF('приложение 1.1 '!G465=2020,'приложение 1.1 '!E465,"-")</f>
        <v>-</v>
      </c>
      <c r="H463" s="447" t="str">
        <f>IF('приложение 1.1 '!G465=2020,'приложение 1.1 '!D465,"-")</f>
        <v>-</v>
      </c>
      <c r="I463" s="447" t="str">
        <f>IF('приложение 1.1 '!G465=2021,'приложение 1.1 '!E465,"-")</f>
        <v>-</v>
      </c>
      <c r="J463" s="447" t="str">
        <f>IF('приложение 1.1 '!G465=2021,'приложение 1.1 '!D465,"-")</f>
        <v>-</v>
      </c>
      <c r="K463" s="447" t="str">
        <f>IF('приложение 1.1 '!G465=2022,'приложение 1.1 '!E465,"-")</f>
        <v>-</v>
      </c>
      <c r="L463" s="447" t="str">
        <f>IF('приложение 1.1 '!G465=2022,'приложение 1.1 '!D465,"-")</f>
        <v>-</v>
      </c>
      <c r="M463" s="447">
        <f t="shared" si="211"/>
        <v>3.2</v>
      </c>
      <c r="N463" s="447">
        <f t="shared" si="212"/>
        <v>0</v>
      </c>
      <c r="O463" s="447">
        <v>0</v>
      </c>
      <c r="P463" s="447">
        <v>0</v>
      </c>
      <c r="Q463" s="447">
        <v>0</v>
      </c>
      <c r="R463" s="447">
        <v>0</v>
      </c>
      <c r="S463" s="447">
        <v>0</v>
      </c>
      <c r="T463" s="447">
        <v>0</v>
      </c>
      <c r="U463" s="447">
        <v>0</v>
      </c>
      <c r="V463" s="447">
        <v>0</v>
      </c>
      <c r="W463" s="447">
        <v>0</v>
      </c>
      <c r="X463" s="447">
        <v>0</v>
      </c>
      <c r="Y463" s="447">
        <f t="shared" si="213"/>
        <v>0</v>
      </c>
      <c r="Z463" s="464">
        <f t="shared" si="214"/>
        <v>0</v>
      </c>
      <c r="AA463" s="472">
        <f>'приложение 1.1 '!H465</f>
        <v>17</v>
      </c>
      <c r="AB463" s="472" t="str">
        <f t="shared" si="215"/>
        <v>0</v>
      </c>
      <c r="AC463" s="472" t="str">
        <f t="shared" si="216"/>
        <v>0</v>
      </c>
      <c r="AD463" s="472" t="str">
        <f t="shared" si="217"/>
        <v>0</v>
      </c>
      <c r="AE463" s="472" t="str">
        <f t="shared" si="218"/>
        <v>0</v>
      </c>
      <c r="AF463" s="472" t="str">
        <f t="shared" si="219"/>
        <v>0</v>
      </c>
      <c r="AG463" s="472" t="str">
        <f t="shared" si="220"/>
        <v>0</v>
      </c>
      <c r="AH463" s="472" t="str">
        <f t="shared" si="221"/>
        <v>0</v>
      </c>
      <c r="AI463" s="472" t="str">
        <f t="shared" si="222"/>
        <v>0</v>
      </c>
      <c r="AJ463" s="472" t="str">
        <f t="shared" si="223"/>
        <v>-</v>
      </c>
      <c r="AK463" s="472" t="str">
        <f t="shared" si="224"/>
        <v>-</v>
      </c>
      <c r="AL463" s="472">
        <f>'приложение 1.1 '!X465</f>
        <v>17</v>
      </c>
      <c r="AM463" s="472">
        <f>'приложение 1.1 '!Y465</f>
        <v>0</v>
      </c>
      <c r="AN463" s="472">
        <f>'приложение 1.1 '!Z465</f>
        <v>0</v>
      </c>
      <c r="AO463" s="472">
        <f>'приложение 1.1 '!AA465</f>
        <v>0</v>
      </c>
      <c r="AP463" s="472"/>
      <c r="AQ463" s="472"/>
      <c r="AR463" s="472"/>
      <c r="AS463" s="472"/>
      <c r="AT463" s="472">
        <f>'приложение 1.1 '!W465</f>
        <v>0</v>
      </c>
      <c r="AU463" s="472">
        <f t="shared" si="225"/>
        <v>17</v>
      </c>
      <c r="AX463" s="456"/>
    </row>
    <row r="464" spans="1:50" s="53" customFormat="1" ht="31.5">
      <c r="A464" s="125" t="s">
        <v>517</v>
      </c>
      <c r="B464" s="431" t="str">
        <f>'приложение 1.1 '!B466</f>
        <v>Строительство ТП№3 2х1600кВА мкр.51, для электроснабжения Многоэтажных жилых домов</v>
      </c>
      <c r="C464" s="447" t="str">
        <f>IF('приложение 1.1 '!G466=2018,'приложение 1.1 '!E466,"-")</f>
        <v>-</v>
      </c>
      <c r="D464" s="447" t="str">
        <f>IF('приложение 1.1 '!G466=2018,'приложение 1.1 '!D466,"-")</f>
        <v>-</v>
      </c>
      <c r="E464" s="447">
        <f>IF('приложение 1.1 '!G466=2019,'приложение 1.1 '!E466,"-")</f>
        <v>3.2</v>
      </c>
      <c r="F464" s="447">
        <f>IF('приложение 1.1 '!G466=2019,'приложение 1.1 '!D466,"-")</f>
        <v>0</v>
      </c>
      <c r="G464" s="447" t="str">
        <f>IF('приложение 1.1 '!G466=2020,'приложение 1.1 '!E466,"-")</f>
        <v>-</v>
      </c>
      <c r="H464" s="447" t="str">
        <f>IF('приложение 1.1 '!G466=2020,'приложение 1.1 '!D466,"-")</f>
        <v>-</v>
      </c>
      <c r="I464" s="447" t="str">
        <f>IF('приложение 1.1 '!G466=2021,'приложение 1.1 '!E466,"-")</f>
        <v>-</v>
      </c>
      <c r="J464" s="447" t="str">
        <f>IF('приложение 1.1 '!G466=2021,'приложение 1.1 '!D466,"-")</f>
        <v>-</v>
      </c>
      <c r="K464" s="447" t="str">
        <f>IF('приложение 1.1 '!G466=2022,'приложение 1.1 '!E466,"-")</f>
        <v>-</v>
      </c>
      <c r="L464" s="447" t="str">
        <f>IF('приложение 1.1 '!G466=2022,'приложение 1.1 '!D466,"-")</f>
        <v>-</v>
      </c>
      <c r="M464" s="447">
        <f t="shared" si="211"/>
        <v>3.2</v>
      </c>
      <c r="N464" s="447">
        <f t="shared" si="212"/>
        <v>0</v>
      </c>
      <c r="O464" s="447">
        <v>0</v>
      </c>
      <c r="P464" s="447">
        <v>0</v>
      </c>
      <c r="Q464" s="447">
        <v>0</v>
      </c>
      <c r="R464" s="447">
        <v>0</v>
      </c>
      <c r="S464" s="447">
        <v>0</v>
      </c>
      <c r="T464" s="447">
        <v>0</v>
      </c>
      <c r="U464" s="447">
        <v>0</v>
      </c>
      <c r="V464" s="447">
        <v>0</v>
      </c>
      <c r="W464" s="447">
        <v>0</v>
      </c>
      <c r="X464" s="447">
        <v>0</v>
      </c>
      <c r="Y464" s="447">
        <f t="shared" si="213"/>
        <v>0</v>
      </c>
      <c r="Z464" s="464">
        <f t="shared" si="214"/>
        <v>0</v>
      </c>
      <c r="AA464" s="472">
        <f>'приложение 1.1 '!H466</f>
        <v>17</v>
      </c>
      <c r="AB464" s="472" t="str">
        <f t="shared" si="215"/>
        <v>0</v>
      </c>
      <c r="AC464" s="472" t="str">
        <f t="shared" si="216"/>
        <v>0</v>
      </c>
      <c r="AD464" s="472" t="str">
        <f t="shared" si="217"/>
        <v>0</v>
      </c>
      <c r="AE464" s="472" t="str">
        <f t="shared" si="218"/>
        <v>0</v>
      </c>
      <c r="AF464" s="472" t="str">
        <f t="shared" si="219"/>
        <v>0</v>
      </c>
      <c r="AG464" s="472" t="str">
        <f t="shared" si="220"/>
        <v>0</v>
      </c>
      <c r="AH464" s="472" t="str">
        <f t="shared" si="221"/>
        <v>0</v>
      </c>
      <c r="AI464" s="472" t="str">
        <f t="shared" si="222"/>
        <v>0</v>
      </c>
      <c r="AJ464" s="472" t="str">
        <f t="shared" si="223"/>
        <v>-</v>
      </c>
      <c r="AK464" s="472" t="str">
        <f t="shared" si="224"/>
        <v>-</v>
      </c>
      <c r="AL464" s="472">
        <f>'приложение 1.1 '!X466</f>
        <v>17</v>
      </c>
      <c r="AM464" s="472">
        <f>'приложение 1.1 '!Y466</f>
        <v>0</v>
      </c>
      <c r="AN464" s="472">
        <f>'приложение 1.1 '!Z466</f>
        <v>0</v>
      </c>
      <c r="AO464" s="472">
        <f>'приложение 1.1 '!AA466</f>
        <v>0</v>
      </c>
      <c r="AP464" s="472"/>
      <c r="AQ464" s="472"/>
      <c r="AR464" s="472"/>
      <c r="AS464" s="472"/>
      <c r="AT464" s="472">
        <f>'приложение 1.1 '!W466</f>
        <v>0</v>
      </c>
      <c r="AU464" s="472">
        <f t="shared" si="225"/>
        <v>17</v>
      </c>
      <c r="AX464" s="456"/>
    </row>
    <row r="465" spans="1:50" s="53" customFormat="1" ht="31.5">
      <c r="A465" s="125" t="s">
        <v>517</v>
      </c>
      <c r="B465" s="431" t="str">
        <f>'приложение 1.1 '!B467</f>
        <v>Строительство ТП№4 2х1600кВА мкр.51, для электроснабжения Многоэтажных жилых домов</v>
      </c>
      <c r="C465" s="447" t="str">
        <f>IF('приложение 1.1 '!G467=2018,'приложение 1.1 '!E467,"-")</f>
        <v>-</v>
      </c>
      <c r="D465" s="447" t="str">
        <f>IF('приложение 1.1 '!G467=2018,'приложение 1.1 '!D467,"-")</f>
        <v>-</v>
      </c>
      <c r="E465" s="447">
        <f>IF('приложение 1.1 '!G467=2019,'приложение 1.1 '!E467,"-")</f>
        <v>3.2</v>
      </c>
      <c r="F465" s="447">
        <f>IF('приложение 1.1 '!G467=2019,'приложение 1.1 '!D467,"-")</f>
        <v>0</v>
      </c>
      <c r="G465" s="447" t="str">
        <f>IF('приложение 1.1 '!G467=2020,'приложение 1.1 '!E467,"-")</f>
        <v>-</v>
      </c>
      <c r="H465" s="447" t="str">
        <f>IF('приложение 1.1 '!G467=2020,'приложение 1.1 '!D467,"-")</f>
        <v>-</v>
      </c>
      <c r="I465" s="447" t="str">
        <f>IF('приложение 1.1 '!G467=2021,'приложение 1.1 '!E467,"-")</f>
        <v>-</v>
      </c>
      <c r="J465" s="447" t="str">
        <f>IF('приложение 1.1 '!G467=2021,'приложение 1.1 '!D467,"-")</f>
        <v>-</v>
      </c>
      <c r="K465" s="447" t="str">
        <f>IF('приложение 1.1 '!G467=2022,'приложение 1.1 '!E467,"-")</f>
        <v>-</v>
      </c>
      <c r="L465" s="447" t="str">
        <f>IF('приложение 1.1 '!G467=2022,'приложение 1.1 '!D467,"-")</f>
        <v>-</v>
      </c>
      <c r="M465" s="447">
        <f t="shared" si="211"/>
        <v>3.2</v>
      </c>
      <c r="N465" s="447">
        <f t="shared" si="212"/>
        <v>0</v>
      </c>
      <c r="O465" s="447">
        <v>0</v>
      </c>
      <c r="P465" s="447">
        <v>0</v>
      </c>
      <c r="Q465" s="447">
        <v>0</v>
      </c>
      <c r="R465" s="447">
        <v>0</v>
      </c>
      <c r="S465" s="447">
        <v>0</v>
      </c>
      <c r="T465" s="447">
        <v>0</v>
      </c>
      <c r="U465" s="447">
        <v>0</v>
      </c>
      <c r="V465" s="447">
        <v>0</v>
      </c>
      <c r="W465" s="447">
        <v>0</v>
      </c>
      <c r="X465" s="447">
        <v>0</v>
      </c>
      <c r="Y465" s="447">
        <f t="shared" si="213"/>
        <v>0</v>
      </c>
      <c r="Z465" s="464">
        <f t="shared" si="214"/>
        <v>0</v>
      </c>
      <c r="AA465" s="472">
        <f>'приложение 1.1 '!H467</f>
        <v>17</v>
      </c>
      <c r="AB465" s="472" t="str">
        <f t="shared" si="215"/>
        <v>0</v>
      </c>
      <c r="AC465" s="472" t="str">
        <f t="shared" si="216"/>
        <v>0</v>
      </c>
      <c r="AD465" s="472" t="str">
        <f t="shared" si="217"/>
        <v>0</v>
      </c>
      <c r="AE465" s="472" t="str">
        <f t="shared" si="218"/>
        <v>0</v>
      </c>
      <c r="AF465" s="472" t="str">
        <f t="shared" si="219"/>
        <v>0</v>
      </c>
      <c r="AG465" s="472" t="str">
        <f t="shared" si="220"/>
        <v>0</v>
      </c>
      <c r="AH465" s="472" t="str">
        <f t="shared" si="221"/>
        <v>0</v>
      </c>
      <c r="AI465" s="472" t="str">
        <f t="shared" si="222"/>
        <v>0</v>
      </c>
      <c r="AJ465" s="472" t="str">
        <f t="shared" si="223"/>
        <v>-</v>
      </c>
      <c r="AK465" s="472" t="str">
        <f t="shared" si="224"/>
        <v>-</v>
      </c>
      <c r="AL465" s="472">
        <f>'приложение 1.1 '!X467</f>
        <v>17</v>
      </c>
      <c r="AM465" s="472">
        <f>'приложение 1.1 '!Y467</f>
        <v>0</v>
      </c>
      <c r="AN465" s="472">
        <f>'приложение 1.1 '!Z467</f>
        <v>0</v>
      </c>
      <c r="AO465" s="472">
        <f>'приложение 1.1 '!AA467</f>
        <v>0</v>
      </c>
      <c r="AP465" s="472"/>
      <c r="AQ465" s="472"/>
      <c r="AR465" s="472"/>
      <c r="AS465" s="472"/>
      <c r="AT465" s="472">
        <f>'приложение 1.1 '!W467</f>
        <v>0</v>
      </c>
      <c r="AU465" s="472">
        <f t="shared" si="225"/>
        <v>17</v>
      </c>
      <c r="AX465" s="456"/>
    </row>
    <row r="466" spans="1:50" s="53" customFormat="1" ht="31.5">
      <c r="A466" s="125" t="s">
        <v>517</v>
      </c>
      <c r="B466" s="431" t="str">
        <f>'приложение 1.1 '!B468</f>
        <v>Строительство ТП№5 2х1600кВА мкр.51, для электроснабжения Многоэтажных жилых домов</v>
      </c>
      <c r="C466" s="447" t="str">
        <f>IF('приложение 1.1 '!G468=2018,'приложение 1.1 '!E468,"-")</f>
        <v>-</v>
      </c>
      <c r="D466" s="447" t="str">
        <f>IF('приложение 1.1 '!G468=2018,'приложение 1.1 '!D468,"-")</f>
        <v>-</v>
      </c>
      <c r="E466" s="447">
        <f>IF('приложение 1.1 '!G468=2019,'приложение 1.1 '!E468,"-")</f>
        <v>3.2</v>
      </c>
      <c r="F466" s="447">
        <f>IF('приложение 1.1 '!G468=2019,'приложение 1.1 '!D468,"-")</f>
        <v>0</v>
      </c>
      <c r="G466" s="447" t="str">
        <f>IF('приложение 1.1 '!G468=2020,'приложение 1.1 '!E468,"-")</f>
        <v>-</v>
      </c>
      <c r="H466" s="447" t="str">
        <f>IF('приложение 1.1 '!G468=2020,'приложение 1.1 '!D468,"-")</f>
        <v>-</v>
      </c>
      <c r="I466" s="447" t="str">
        <f>IF('приложение 1.1 '!G468=2021,'приложение 1.1 '!E468,"-")</f>
        <v>-</v>
      </c>
      <c r="J466" s="447" t="str">
        <f>IF('приложение 1.1 '!G468=2021,'приложение 1.1 '!D468,"-")</f>
        <v>-</v>
      </c>
      <c r="K466" s="447" t="str">
        <f>IF('приложение 1.1 '!G468=2022,'приложение 1.1 '!E468,"-")</f>
        <v>-</v>
      </c>
      <c r="L466" s="447" t="str">
        <f>IF('приложение 1.1 '!G468=2022,'приложение 1.1 '!D468,"-")</f>
        <v>-</v>
      </c>
      <c r="M466" s="447">
        <f t="shared" si="211"/>
        <v>3.2</v>
      </c>
      <c r="N466" s="447">
        <f t="shared" si="212"/>
        <v>0</v>
      </c>
      <c r="O466" s="447">
        <v>0</v>
      </c>
      <c r="P466" s="447">
        <v>0</v>
      </c>
      <c r="Q466" s="447">
        <v>0</v>
      </c>
      <c r="R466" s="447">
        <v>0</v>
      </c>
      <c r="S466" s="447">
        <v>0</v>
      </c>
      <c r="T466" s="447">
        <v>0</v>
      </c>
      <c r="U466" s="447">
        <v>0</v>
      </c>
      <c r="V466" s="447">
        <v>0</v>
      </c>
      <c r="W466" s="447">
        <v>0</v>
      </c>
      <c r="X466" s="447">
        <v>0</v>
      </c>
      <c r="Y466" s="447">
        <f t="shared" si="213"/>
        <v>0</v>
      </c>
      <c r="Z466" s="464">
        <f t="shared" si="214"/>
        <v>0</v>
      </c>
      <c r="AA466" s="472">
        <f>'приложение 1.1 '!H468</f>
        <v>17</v>
      </c>
      <c r="AB466" s="472" t="str">
        <f t="shared" si="215"/>
        <v>0</v>
      </c>
      <c r="AC466" s="472" t="str">
        <f t="shared" si="216"/>
        <v>0</v>
      </c>
      <c r="AD466" s="472" t="str">
        <f t="shared" si="217"/>
        <v>0</v>
      </c>
      <c r="AE466" s="472" t="str">
        <f t="shared" si="218"/>
        <v>0</v>
      </c>
      <c r="AF466" s="472" t="str">
        <f t="shared" si="219"/>
        <v>0</v>
      </c>
      <c r="AG466" s="472" t="str">
        <f t="shared" si="220"/>
        <v>0</v>
      </c>
      <c r="AH466" s="472" t="str">
        <f t="shared" si="221"/>
        <v>0</v>
      </c>
      <c r="AI466" s="472" t="str">
        <f t="shared" si="222"/>
        <v>0</v>
      </c>
      <c r="AJ466" s="472" t="str">
        <f t="shared" si="223"/>
        <v>-</v>
      </c>
      <c r="AK466" s="472" t="str">
        <f t="shared" si="224"/>
        <v>-</v>
      </c>
      <c r="AL466" s="472">
        <f>'приложение 1.1 '!X468</f>
        <v>17</v>
      </c>
      <c r="AM466" s="472">
        <f>'приложение 1.1 '!Y468</f>
        <v>0</v>
      </c>
      <c r="AN466" s="472">
        <f>'приложение 1.1 '!Z468</f>
        <v>0</v>
      </c>
      <c r="AO466" s="472">
        <f>'приложение 1.1 '!AA468</f>
        <v>0</v>
      </c>
      <c r="AP466" s="472"/>
      <c r="AQ466" s="472"/>
      <c r="AR466" s="472"/>
      <c r="AS466" s="472"/>
      <c r="AT466" s="472">
        <f>'приложение 1.1 '!W468</f>
        <v>0</v>
      </c>
      <c r="AU466" s="472">
        <f t="shared" si="225"/>
        <v>17</v>
      </c>
      <c r="AX466" s="456"/>
    </row>
    <row r="467" spans="1:50" s="53" customFormat="1" ht="47.25">
      <c r="A467" s="125" t="s">
        <v>517</v>
      </c>
      <c r="B467" s="431" t="str">
        <f>'приложение 1.1 '!B469</f>
        <v>Строительство ТП№6 2х1600кВА мкр.51, для электроснабжения общеобразовательной школы на 800 мест</v>
      </c>
      <c r="C467" s="447" t="str">
        <f>IF('приложение 1.1 '!G469=2018,'приложение 1.1 '!E469,"-")</f>
        <v>-</v>
      </c>
      <c r="D467" s="447" t="str">
        <f>IF('приложение 1.1 '!G469=2018,'приложение 1.1 '!D469,"-")</f>
        <v>-</v>
      </c>
      <c r="E467" s="447" t="str">
        <f>IF('приложение 1.1 '!G469=2019,'приложение 1.1 '!E469,"-")</f>
        <v>-</v>
      </c>
      <c r="F467" s="447" t="str">
        <f>IF('приложение 1.1 '!G469=2019,'приложение 1.1 '!D469,"-")</f>
        <v>-</v>
      </c>
      <c r="G467" s="447">
        <f>IF('приложение 1.1 '!G469=2020,'приложение 1.1 '!E469,"-")</f>
        <v>3.2</v>
      </c>
      <c r="H467" s="447">
        <f>IF('приложение 1.1 '!G469=2020,'приложение 1.1 '!D469,"-")</f>
        <v>0</v>
      </c>
      <c r="I467" s="447" t="str">
        <f>IF('приложение 1.1 '!G469=2021,'приложение 1.1 '!E469,"-")</f>
        <v>-</v>
      </c>
      <c r="J467" s="447" t="str">
        <f>IF('приложение 1.1 '!G469=2021,'приложение 1.1 '!D469,"-")</f>
        <v>-</v>
      </c>
      <c r="K467" s="447" t="str">
        <f>IF('приложение 1.1 '!G469=2022,'приложение 1.1 '!E469,"-")</f>
        <v>-</v>
      </c>
      <c r="L467" s="447" t="str">
        <f>IF('приложение 1.1 '!G469=2022,'приложение 1.1 '!D469,"-")</f>
        <v>-</v>
      </c>
      <c r="M467" s="447">
        <f t="shared" si="211"/>
        <v>3.2</v>
      </c>
      <c r="N467" s="447">
        <f t="shared" si="212"/>
        <v>0</v>
      </c>
      <c r="O467" s="447">
        <v>0</v>
      </c>
      <c r="P467" s="447">
        <v>0</v>
      </c>
      <c r="Q467" s="447">
        <v>0</v>
      </c>
      <c r="R467" s="447">
        <v>0</v>
      </c>
      <c r="S467" s="447">
        <v>0</v>
      </c>
      <c r="T467" s="447">
        <v>0</v>
      </c>
      <c r="U467" s="447">
        <v>0</v>
      </c>
      <c r="V467" s="447">
        <v>0</v>
      </c>
      <c r="W467" s="447">
        <v>0</v>
      </c>
      <c r="X467" s="447">
        <v>0</v>
      </c>
      <c r="Y467" s="447">
        <f t="shared" si="213"/>
        <v>0</v>
      </c>
      <c r="Z467" s="464">
        <f t="shared" si="214"/>
        <v>0</v>
      </c>
      <c r="AA467" s="472">
        <f>'приложение 1.1 '!H469</f>
        <v>17</v>
      </c>
      <c r="AB467" s="472" t="str">
        <f t="shared" si="215"/>
        <v>0</v>
      </c>
      <c r="AC467" s="472" t="str">
        <f t="shared" si="216"/>
        <v>0</v>
      </c>
      <c r="AD467" s="472" t="str">
        <f t="shared" si="217"/>
        <v>0</v>
      </c>
      <c r="AE467" s="472" t="str">
        <f t="shared" si="218"/>
        <v>0</v>
      </c>
      <c r="AF467" s="472" t="str">
        <f t="shared" si="219"/>
        <v>0</v>
      </c>
      <c r="AG467" s="472" t="str">
        <f t="shared" si="220"/>
        <v>0</v>
      </c>
      <c r="AH467" s="472" t="str">
        <f t="shared" si="221"/>
        <v>0</v>
      </c>
      <c r="AI467" s="472" t="str">
        <f t="shared" si="222"/>
        <v>0</v>
      </c>
      <c r="AJ467" s="472" t="str">
        <f t="shared" si="223"/>
        <v>-</v>
      </c>
      <c r="AK467" s="472" t="str">
        <f t="shared" si="224"/>
        <v>-</v>
      </c>
      <c r="AL467" s="472">
        <f>'приложение 1.1 '!X469</f>
        <v>0</v>
      </c>
      <c r="AM467" s="472">
        <f>'приложение 1.1 '!Y469</f>
        <v>17</v>
      </c>
      <c r="AN467" s="472">
        <f>'приложение 1.1 '!Z469</f>
        <v>0</v>
      </c>
      <c r="AO467" s="472">
        <f>'приложение 1.1 '!AA469</f>
        <v>0</v>
      </c>
      <c r="AP467" s="472"/>
      <c r="AQ467" s="472"/>
      <c r="AR467" s="472"/>
      <c r="AS467" s="472"/>
      <c r="AT467" s="472">
        <f>'приложение 1.1 '!W469</f>
        <v>0</v>
      </c>
      <c r="AU467" s="472">
        <f t="shared" si="225"/>
        <v>17</v>
      </c>
      <c r="AX467" s="456"/>
    </row>
    <row r="468" spans="1:50" s="53" customFormat="1" ht="31.5">
      <c r="A468" s="125" t="s">
        <v>517</v>
      </c>
      <c r="B468" s="431" t="str">
        <f>'приложение 1.1 '!B470</f>
        <v>Строительство ТП№7 2х1600кВА мкр.51, для электроснабжения Многоэтажных жилых домов</v>
      </c>
      <c r="C468" s="447" t="str">
        <f>IF('приложение 1.1 '!G470=2018,'приложение 1.1 '!E470,"-")</f>
        <v>-</v>
      </c>
      <c r="D468" s="447" t="str">
        <f>IF('приложение 1.1 '!G470=2018,'приложение 1.1 '!D470,"-")</f>
        <v>-</v>
      </c>
      <c r="E468" s="447" t="str">
        <f>IF('приложение 1.1 '!G470=2019,'приложение 1.1 '!E470,"-")</f>
        <v>-</v>
      </c>
      <c r="F468" s="447" t="str">
        <f>IF('приложение 1.1 '!G470=2019,'приложение 1.1 '!D470,"-")</f>
        <v>-</v>
      </c>
      <c r="G468" s="447">
        <f>IF('приложение 1.1 '!G470=2020,'приложение 1.1 '!E470,"-")</f>
        <v>3.2</v>
      </c>
      <c r="H468" s="447">
        <f>IF('приложение 1.1 '!G470=2020,'приложение 1.1 '!D470,"-")</f>
        <v>0</v>
      </c>
      <c r="I468" s="447" t="str">
        <f>IF('приложение 1.1 '!G470=2021,'приложение 1.1 '!E470,"-")</f>
        <v>-</v>
      </c>
      <c r="J468" s="447" t="str">
        <f>IF('приложение 1.1 '!G470=2021,'приложение 1.1 '!D470,"-")</f>
        <v>-</v>
      </c>
      <c r="K468" s="447" t="str">
        <f>IF('приложение 1.1 '!G470=2022,'приложение 1.1 '!E470,"-")</f>
        <v>-</v>
      </c>
      <c r="L468" s="447" t="str">
        <f>IF('приложение 1.1 '!G470=2022,'приложение 1.1 '!D470,"-")</f>
        <v>-</v>
      </c>
      <c r="M468" s="447">
        <f t="shared" si="211"/>
        <v>3.2</v>
      </c>
      <c r="N468" s="447">
        <f t="shared" si="212"/>
        <v>0</v>
      </c>
      <c r="O468" s="447">
        <v>0</v>
      </c>
      <c r="P468" s="447">
        <v>0</v>
      </c>
      <c r="Q468" s="447">
        <v>0</v>
      </c>
      <c r="R468" s="447">
        <v>0</v>
      </c>
      <c r="S468" s="447">
        <v>0</v>
      </c>
      <c r="T468" s="447">
        <v>0</v>
      </c>
      <c r="U468" s="447">
        <v>0</v>
      </c>
      <c r="V468" s="447">
        <v>0</v>
      </c>
      <c r="W468" s="447">
        <v>0</v>
      </c>
      <c r="X468" s="447">
        <v>0</v>
      </c>
      <c r="Y468" s="447">
        <f t="shared" si="213"/>
        <v>0</v>
      </c>
      <c r="Z468" s="464">
        <f t="shared" si="214"/>
        <v>0</v>
      </c>
      <c r="AA468" s="472">
        <f>'приложение 1.1 '!H470</f>
        <v>17</v>
      </c>
      <c r="AB468" s="472" t="str">
        <f t="shared" si="215"/>
        <v>0</v>
      </c>
      <c r="AC468" s="472" t="str">
        <f t="shared" si="216"/>
        <v>0</v>
      </c>
      <c r="AD468" s="472" t="str">
        <f t="shared" si="217"/>
        <v>0</v>
      </c>
      <c r="AE468" s="472" t="str">
        <f t="shared" si="218"/>
        <v>0</v>
      </c>
      <c r="AF468" s="472" t="str">
        <f t="shared" si="219"/>
        <v>0</v>
      </c>
      <c r="AG468" s="472" t="str">
        <f t="shared" si="220"/>
        <v>0</v>
      </c>
      <c r="AH468" s="472" t="str">
        <f t="shared" si="221"/>
        <v>0</v>
      </c>
      <c r="AI468" s="472" t="str">
        <f t="shared" si="222"/>
        <v>0</v>
      </c>
      <c r="AJ468" s="472" t="str">
        <f t="shared" si="223"/>
        <v>-</v>
      </c>
      <c r="AK468" s="472" t="str">
        <f t="shared" si="224"/>
        <v>-</v>
      </c>
      <c r="AL468" s="472">
        <f>'приложение 1.1 '!X470</f>
        <v>0</v>
      </c>
      <c r="AM468" s="472">
        <f>'приложение 1.1 '!Y470</f>
        <v>17</v>
      </c>
      <c r="AN468" s="472">
        <f>'приложение 1.1 '!Z470</f>
        <v>0</v>
      </c>
      <c r="AO468" s="472">
        <f>'приложение 1.1 '!AA470</f>
        <v>0</v>
      </c>
      <c r="AP468" s="472"/>
      <c r="AQ468" s="472"/>
      <c r="AR468" s="472"/>
      <c r="AS468" s="472"/>
      <c r="AT468" s="472">
        <f>'приложение 1.1 '!W470</f>
        <v>0</v>
      </c>
      <c r="AU468" s="472">
        <f t="shared" si="225"/>
        <v>17</v>
      </c>
      <c r="AX468" s="456"/>
    </row>
    <row r="469" spans="1:50" s="53" customFormat="1" ht="47.25">
      <c r="A469" s="125" t="s">
        <v>517</v>
      </c>
      <c r="B469" s="431" t="str">
        <f>'приложение 1.1 '!B471</f>
        <v>Строительство ТП№8 2х1600кВА мкр.51, для электроснабжения Детского сада на 310 мест мкр.51</v>
      </c>
      <c r="C469" s="447" t="str">
        <f>IF('приложение 1.1 '!G471=2018,'приложение 1.1 '!E471,"-")</f>
        <v>-</v>
      </c>
      <c r="D469" s="447" t="str">
        <f>IF('приложение 1.1 '!G471=2018,'приложение 1.1 '!D471,"-")</f>
        <v>-</v>
      </c>
      <c r="E469" s="447" t="str">
        <f>IF('приложение 1.1 '!G471=2019,'приложение 1.1 '!E471,"-")</f>
        <v>-</v>
      </c>
      <c r="F469" s="447" t="str">
        <f>IF('приложение 1.1 '!G471=2019,'приложение 1.1 '!D471,"-")</f>
        <v>-</v>
      </c>
      <c r="G469" s="447">
        <f>IF('приложение 1.1 '!G471=2020,'приложение 1.1 '!E471,"-")</f>
        <v>3.2</v>
      </c>
      <c r="H469" s="447">
        <f>IF('приложение 1.1 '!G471=2020,'приложение 1.1 '!D471,"-")</f>
        <v>0</v>
      </c>
      <c r="I469" s="447" t="str">
        <f>IF('приложение 1.1 '!G471=2021,'приложение 1.1 '!E471,"-")</f>
        <v>-</v>
      </c>
      <c r="J469" s="447" t="str">
        <f>IF('приложение 1.1 '!G471=2021,'приложение 1.1 '!D471,"-")</f>
        <v>-</v>
      </c>
      <c r="K469" s="447" t="str">
        <f>IF('приложение 1.1 '!G471=2022,'приложение 1.1 '!E471,"-")</f>
        <v>-</v>
      </c>
      <c r="L469" s="447" t="str">
        <f>IF('приложение 1.1 '!G471=2022,'приложение 1.1 '!D471,"-")</f>
        <v>-</v>
      </c>
      <c r="M469" s="447">
        <f t="shared" si="211"/>
        <v>3.2</v>
      </c>
      <c r="N469" s="447">
        <f t="shared" si="212"/>
        <v>0</v>
      </c>
      <c r="O469" s="447">
        <v>0</v>
      </c>
      <c r="P469" s="447">
        <v>0</v>
      </c>
      <c r="Q469" s="447">
        <v>0</v>
      </c>
      <c r="R469" s="447">
        <v>0</v>
      </c>
      <c r="S469" s="447">
        <v>0</v>
      </c>
      <c r="T469" s="447">
        <v>0</v>
      </c>
      <c r="U469" s="447">
        <v>0</v>
      </c>
      <c r="V469" s="447">
        <v>0</v>
      </c>
      <c r="W469" s="447">
        <v>0</v>
      </c>
      <c r="X469" s="447">
        <v>0</v>
      </c>
      <c r="Y469" s="447">
        <f t="shared" si="213"/>
        <v>0</v>
      </c>
      <c r="Z469" s="464">
        <f t="shared" si="214"/>
        <v>0</v>
      </c>
      <c r="AA469" s="472">
        <f>'приложение 1.1 '!H471</f>
        <v>17</v>
      </c>
      <c r="AB469" s="472" t="str">
        <f t="shared" si="215"/>
        <v>0</v>
      </c>
      <c r="AC469" s="472" t="str">
        <f t="shared" si="216"/>
        <v>0</v>
      </c>
      <c r="AD469" s="472" t="str">
        <f t="shared" si="217"/>
        <v>0</v>
      </c>
      <c r="AE469" s="472" t="str">
        <f t="shared" si="218"/>
        <v>0</v>
      </c>
      <c r="AF469" s="472" t="str">
        <f t="shared" si="219"/>
        <v>0</v>
      </c>
      <c r="AG469" s="472" t="str">
        <f t="shared" si="220"/>
        <v>0</v>
      </c>
      <c r="AH469" s="472" t="str">
        <f t="shared" si="221"/>
        <v>0</v>
      </c>
      <c r="AI469" s="472" t="str">
        <f t="shared" si="222"/>
        <v>0</v>
      </c>
      <c r="AJ469" s="472" t="str">
        <f t="shared" si="223"/>
        <v>-</v>
      </c>
      <c r="AK469" s="472" t="str">
        <f t="shared" si="224"/>
        <v>-</v>
      </c>
      <c r="AL469" s="472">
        <f>'приложение 1.1 '!X471</f>
        <v>0</v>
      </c>
      <c r="AM469" s="472">
        <f>'приложение 1.1 '!Y471</f>
        <v>17</v>
      </c>
      <c r="AN469" s="472">
        <f>'приложение 1.1 '!Z471</f>
        <v>0</v>
      </c>
      <c r="AO469" s="472">
        <f>'приложение 1.1 '!AA471</f>
        <v>0</v>
      </c>
      <c r="AP469" s="472"/>
      <c r="AQ469" s="472"/>
      <c r="AR469" s="472"/>
      <c r="AS469" s="472"/>
      <c r="AT469" s="472">
        <f>'приложение 1.1 '!W471</f>
        <v>0</v>
      </c>
      <c r="AU469" s="472">
        <f t="shared" si="225"/>
        <v>17</v>
      </c>
      <c r="AX469" s="456"/>
    </row>
    <row r="470" spans="1:50" s="53" customFormat="1">
      <c r="A470" s="125" t="s">
        <v>517</v>
      </c>
      <c r="B470" s="431" t="str">
        <f>'приложение 1.1 '!B472</f>
        <v>Кабельные линии 6/10кВ</v>
      </c>
      <c r="C470" s="447" t="str">
        <f>IF('приложение 1.1 '!G472=2018,'приложение 1.1 '!E472,"-")</f>
        <v>-</v>
      </c>
      <c r="D470" s="447" t="str">
        <f>IF('приложение 1.1 '!G472=2018,'приложение 1.1 '!D472,"-")</f>
        <v>-</v>
      </c>
      <c r="E470" s="447" t="str">
        <f>IF('приложение 1.1 '!G472=2019,'приложение 1.1 '!E472,"-")</f>
        <v>-</v>
      </c>
      <c r="F470" s="447" t="str">
        <f>IF('приложение 1.1 '!G472=2019,'приложение 1.1 '!D472,"-")</f>
        <v>-</v>
      </c>
      <c r="G470" s="447" t="str">
        <f>IF('приложение 1.1 '!G472=2020,'приложение 1.1 '!E472,"-")</f>
        <v>-</v>
      </c>
      <c r="H470" s="447" t="str">
        <f>IF('приложение 1.1 '!G472=2020,'приложение 1.1 '!D472,"-")</f>
        <v>-</v>
      </c>
      <c r="I470" s="447" t="str">
        <f>IF('приложение 1.1 '!G472=2021,'приложение 1.1 '!E472,"-")</f>
        <v>-</v>
      </c>
      <c r="J470" s="447" t="str">
        <f>IF('приложение 1.1 '!G472=2021,'приложение 1.1 '!D472,"-")</f>
        <v>-</v>
      </c>
      <c r="K470" s="447" t="str">
        <f>IF('приложение 1.1 '!G472=2022,'приложение 1.1 '!E472,"-")</f>
        <v>-</v>
      </c>
      <c r="L470" s="447" t="str">
        <f>IF('приложение 1.1 '!G472=2022,'приложение 1.1 '!D472,"-")</f>
        <v>-</v>
      </c>
      <c r="M470" s="447">
        <f t="shared" si="211"/>
        <v>0</v>
      </c>
      <c r="N470" s="447">
        <f t="shared" si="212"/>
        <v>0</v>
      </c>
      <c r="O470" s="447">
        <v>0</v>
      </c>
      <c r="P470" s="447">
        <v>0</v>
      </c>
      <c r="Q470" s="447">
        <v>0</v>
      </c>
      <c r="R470" s="447">
        <v>0</v>
      </c>
      <c r="S470" s="447">
        <v>0</v>
      </c>
      <c r="T470" s="447">
        <v>0</v>
      </c>
      <c r="U470" s="447">
        <v>0</v>
      </c>
      <c r="V470" s="447">
        <v>0</v>
      </c>
      <c r="W470" s="447">
        <v>0</v>
      </c>
      <c r="X470" s="447">
        <v>0</v>
      </c>
      <c r="Y470" s="447">
        <f t="shared" si="213"/>
        <v>0</v>
      </c>
      <c r="Z470" s="464">
        <f t="shared" si="214"/>
        <v>0</v>
      </c>
      <c r="AA470" s="472">
        <f>'приложение 1.1 '!H472</f>
        <v>0</v>
      </c>
      <c r="AB470" s="472" t="str">
        <f t="shared" si="215"/>
        <v>0</v>
      </c>
      <c r="AC470" s="472" t="str">
        <f t="shared" si="216"/>
        <v>0</v>
      </c>
      <c r="AD470" s="472" t="str">
        <f t="shared" si="217"/>
        <v>0</v>
      </c>
      <c r="AE470" s="472" t="str">
        <f t="shared" si="218"/>
        <v>0</v>
      </c>
      <c r="AF470" s="472" t="str">
        <f t="shared" si="219"/>
        <v>0</v>
      </c>
      <c r="AG470" s="472" t="str">
        <f t="shared" si="220"/>
        <v>0</v>
      </c>
      <c r="AH470" s="472" t="str">
        <f t="shared" si="221"/>
        <v>0</v>
      </c>
      <c r="AI470" s="472" t="str">
        <f t="shared" si="222"/>
        <v>0</v>
      </c>
      <c r="AJ470" s="472" t="str">
        <f t="shared" si="223"/>
        <v>-</v>
      </c>
      <c r="AK470" s="472" t="str">
        <f t="shared" si="224"/>
        <v>-</v>
      </c>
      <c r="AL470" s="472">
        <f>'приложение 1.1 '!X472</f>
        <v>0</v>
      </c>
      <c r="AM470" s="472">
        <f>'приложение 1.1 '!Y472</f>
        <v>0</v>
      </c>
      <c r="AN470" s="472">
        <f>'приложение 1.1 '!Z472</f>
        <v>0</v>
      </c>
      <c r="AO470" s="472">
        <f>'приложение 1.1 '!AA472</f>
        <v>0</v>
      </c>
      <c r="AP470" s="472"/>
      <c r="AQ470" s="472"/>
      <c r="AR470" s="472"/>
      <c r="AS470" s="472"/>
      <c r="AT470" s="472">
        <f>'приложение 1.1 '!W472</f>
        <v>0</v>
      </c>
      <c r="AU470" s="472">
        <f t="shared" si="225"/>
        <v>0</v>
      </c>
      <c r="AX470" s="456"/>
    </row>
    <row r="471" spans="1:50" s="53" customFormat="1" ht="47.25">
      <c r="A471" s="125" t="s">
        <v>517</v>
      </c>
      <c r="B471" s="431" t="str">
        <f>'приложение 1.1 '!B473</f>
        <v>Строительство КЛ-10кВ от РП-117 до РП(ТП)11 2х2500кВА, для электроснабжения ж/д в мкр.21-22</v>
      </c>
      <c r="C471" s="447">
        <f>IF('приложение 1.1 '!G473=2018,'приложение 1.1 '!E473,"-")</f>
        <v>0</v>
      </c>
      <c r="D471" s="447">
        <f>IF('приложение 1.1 '!G473=2018,'приложение 1.1 '!D473,"-")</f>
        <v>0.57599999999999996</v>
      </c>
      <c r="E471" s="447" t="str">
        <f>IF('приложение 1.1 '!G473=2019,'приложение 1.1 '!E473,"-")</f>
        <v>-</v>
      </c>
      <c r="F471" s="447" t="str">
        <f>IF('приложение 1.1 '!G473=2019,'приложение 1.1 '!D473,"-")</f>
        <v>-</v>
      </c>
      <c r="G471" s="447" t="str">
        <f>IF('приложение 1.1 '!G473=2020,'приложение 1.1 '!E473,"-")</f>
        <v>-</v>
      </c>
      <c r="H471" s="447" t="str">
        <f>IF('приложение 1.1 '!G473=2020,'приложение 1.1 '!D473,"-")</f>
        <v>-</v>
      </c>
      <c r="I471" s="447" t="str">
        <f>IF('приложение 1.1 '!G473=2021,'приложение 1.1 '!E473,"-")</f>
        <v>-</v>
      </c>
      <c r="J471" s="447" t="str">
        <f>IF('приложение 1.1 '!G473=2021,'приложение 1.1 '!D473,"-")</f>
        <v>-</v>
      </c>
      <c r="K471" s="447" t="str">
        <f>IF('приложение 1.1 '!G473=2022,'приложение 1.1 '!E473,"-")</f>
        <v>-</v>
      </c>
      <c r="L471" s="447" t="str">
        <f>IF('приложение 1.1 '!G473=2022,'приложение 1.1 '!D473,"-")</f>
        <v>-</v>
      </c>
      <c r="M471" s="447">
        <f t="shared" si="211"/>
        <v>0</v>
      </c>
      <c r="N471" s="447">
        <f t="shared" si="212"/>
        <v>0.57599999999999996</v>
      </c>
      <c r="O471" s="447">
        <v>0</v>
      </c>
      <c r="P471" s="447">
        <v>0</v>
      </c>
      <c r="Q471" s="447">
        <v>0</v>
      </c>
      <c r="R471" s="447">
        <v>0</v>
      </c>
      <c r="S471" s="447">
        <v>0</v>
      </c>
      <c r="T471" s="447">
        <v>0</v>
      </c>
      <c r="U471" s="447">
        <v>0</v>
      </c>
      <c r="V471" s="447">
        <v>0</v>
      </c>
      <c r="W471" s="447">
        <v>0</v>
      </c>
      <c r="X471" s="447">
        <v>0</v>
      </c>
      <c r="Y471" s="447">
        <f t="shared" si="213"/>
        <v>0</v>
      </c>
      <c r="Z471" s="464">
        <f t="shared" si="214"/>
        <v>0</v>
      </c>
      <c r="AA471" s="472">
        <f>'приложение 1.1 '!H473</f>
        <v>1.44</v>
      </c>
      <c r="AB471" s="472" t="str">
        <f t="shared" si="215"/>
        <v>0</v>
      </c>
      <c r="AC471" s="472" t="str">
        <f t="shared" si="216"/>
        <v>0</v>
      </c>
      <c r="AD471" s="472" t="str">
        <f t="shared" si="217"/>
        <v>0</v>
      </c>
      <c r="AE471" s="472" t="str">
        <f t="shared" si="218"/>
        <v>0</v>
      </c>
      <c r="AF471" s="472" t="str">
        <f t="shared" si="219"/>
        <v>0</v>
      </c>
      <c r="AG471" s="472" t="str">
        <f t="shared" si="220"/>
        <v>0</v>
      </c>
      <c r="AH471" s="472">
        <f t="shared" si="221"/>
        <v>0</v>
      </c>
      <c r="AI471" s="472">
        <f t="shared" si="222"/>
        <v>0.57599999999999996</v>
      </c>
      <c r="AJ471" s="472">
        <f t="shared" si="223"/>
        <v>0</v>
      </c>
      <c r="AK471" s="472">
        <f t="shared" si="224"/>
        <v>0.57599999999999996</v>
      </c>
      <c r="AL471" s="472">
        <f>'приложение 1.1 '!X473</f>
        <v>0</v>
      </c>
      <c r="AM471" s="472">
        <f>'приложение 1.1 '!Y473</f>
        <v>0</v>
      </c>
      <c r="AN471" s="472">
        <f>'приложение 1.1 '!Z473</f>
        <v>0</v>
      </c>
      <c r="AO471" s="472">
        <f>'приложение 1.1 '!AA473</f>
        <v>0</v>
      </c>
      <c r="AP471" s="472"/>
      <c r="AQ471" s="472"/>
      <c r="AR471" s="472"/>
      <c r="AS471" s="472">
        <f>AT471</f>
        <v>1.44</v>
      </c>
      <c r="AT471" s="472">
        <f>'приложение 1.1 '!W473</f>
        <v>1.44</v>
      </c>
      <c r="AU471" s="472">
        <f t="shared" si="225"/>
        <v>1.44</v>
      </c>
      <c r="AX471" s="456"/>
    </row>
    <row r="472" spans="1:50" s="53" customFormat="1" ht="47.25">
      <c r="A472" s="125" t="s">
        <v>517</v>
      </c>
      <c r="B472" s="431" t="str">
        <f>'приложение 1.1 '!B474</f>
        <v>Строительство КЛ-10кВ от РП(ТП)11 2х1000кВА  до ТП12 2х1000кВА, для электроснабжения ж/д в мкр.21-22</v>
      </c>
      <c r="C472" s="447">
        <f>IF('приложение 1.1 '!G474=2018,'приложение 1.1 '!E474,"-")</f>
        <v>0</v>
      </c>
      <c r="D472" s="447">
        <f>IF('приложение 1.1 '!G474=2018,'приложение 1.1 '!D474,"-")</f>
        <v>0.69</v>
      </c>
      <c r="E472" s="447" t="str">
        <f>IF('приложение 1.1 '!G474=2019,'приложение 1.1 '!E474,"-")</f>
        <v>-</v>
      </c>
      <c r="F472" s="447" t="str">
        <f>IF('приложение 1.1 '!G474=2019,'приложение 1.1 '!D474,"-")</f>
        <v>-</v>
      </c>
      <c r="G472" s="447" t="str">
        <f>IF('приложение 1.1 '!G474=2020,'приложение 1.1 '!E474,"-")</f>
        <v>-</v>
      </c>
      <c r="H472" s="447" t="str">
        <f>IF('приложение 1.1 '!G474=2020,'приложение 1.1 '!D474,"-")</f>
        <v>-</v>
      </c>
      <c r="I472" s="447" t="str">
        <f>IF('приложение 1.1 '!G474=2021,'приложение 1.1 '!E474,"-")</f>
        <v>-</v>
      </c>
      <c r="J472" s="447" t="str">
        <f>IF('приложение 1.1 '!G474=2021,'приложение 1.1 '!D474,"-")</f>
        <v>-</v>
      </c>
      <c r="K472" s="447" t="str">
        <f>IF('приложение 1.1 '!G474=2022,'приложение 1.1 '!E474,"-")</f>
        <v>-</v>
      </c>
      <c r="L472" s="447" t="str">
        <f>IF('приложение 1.1 '!G474=2022,'приложение 1.1 '!D474,"-")</f>
        <v>-</v>
      </c>
      <c r="M472" s="447">
        <f t="shared" si="211"/>
        <v>0</v>
      </c>
      <c r="N472" s="447">
        <f t="shared" si="212"/>
        <v>0.69</v>
      </c>
      <c r="O472" s="447">
        <v>0</v>
      </c>
      <c r="P472" s="447">
        <v>0</v>
      </c>
      <c r="Q472" s="447">
        <v>0</v>
      </c>
      <c r="R472" s="447">
        <v>0</v>
      </c>
      <c r="S472" s="447">
        <v>0</v>
      </c>
      <c r="T472" s="447">
        <v>0</v>
      </c>
      <c r="U472" s="447">
        <v>0</v>
      </c>
      <c r="V472" s="447">
        <v>0</v>
      </c>
      <c r="W472" s="447">
        <v>0</v>
      </c>
      <c r="X472" s="447">
        <v>0</v>
      </c>
      <c r="Y472" s="447">
        <f t="shared" si="213"/>
        <v>0</v>
      </c>
      <c r="Z472" s="464">
        <f t="shared" si="214"/>
        <v>0</v>
      </c>
      <c r="AA472" s="472">
        <f>'приложение 1.1 '!H474</f>
        <v>1.7249999999999999</v>
      </c>
      <c r="AB472" s="472" t="str">
        <f t="shared" si="215"/>
        <v>0</v>
      </c>
      <c r="AC472" s="472" t="str">
        <f t="shared" si="216"/>
        <v>0</v>
      </c>
      <c r="AD472" s="472" t="str">
        <f t="shared" si="217"/>
        <v>0</v>
      </c>
      <c r="AE472" s="472" t="str">
        <f t="shared" si="218"/>
        <v>0</v>
      </c>
      <c r="AF472" s="472" t="str">
        <f t="shared" si="219"/>
        <v>0</v>
      </c>
      <c r="AG472" s="472" t="str">
        <f t="shared" si="220"/>
        <v>0</v>
      </c>
      <c r="AH472" s="472">
        <f t="shared" si="221"/>
        <v>0</v>
      </c>
      <c r="AI472" s="472">
        <f t="shared" si="222"/>
        <v>0.69</v>
      </c>
      <c r="AJ472" s="472">
        <f t="shared" si="223"/>
        <v>0</v>
      </c>
      <c r="AK472" s="472">
        <f t="shared" si="224"/>
        <v>0.69</v>
      </c>
      <c r="AL472" s="472">
        <f>'приложение 1.1 '!X474</f>
        <v>0</v>
      </c>
      <c r="AM472" s="472">
        <f>'приложение 1.1 '!Y474</f>
        <v>0</v>
      </c>
      <c r="AN472" s="472">
        <f>'приложение 1.1 '!Z474</f>
        <v>0</v>
      </c>
      <c r="AO472" s="472">
        <f>'приложение 1.1 '!AA474</f>
        <v>0</v>
      </c>
      <c r="AP472" s="472"/>
      <c r="AQ472" s="472"/>
      <c r="AR472" s="472"/>
      <c r="AS472" s="472">
        <f>AT472</f>
        <v>1.7249999999999999</v>
      </c>
      <c r="AT472" s="472">
        <f>'приложение 1.1 '!W474</f>
        <v>1.7249999999999999</v>
      </c>
      <c r="AU472" s="472">
        <f t="shared" si="225"/>
        <v>1.7249999999999999</v>
      </c>
      <c r="AX472" s="456"/>
    </row>
    <row r="473" spans="1:50" s="53" customFormat="1" ht="47.25">
      <c r="A473" s="125" t="s">
        <v>517</v>
      </c>
      <c r="B473" s="431" t="str">
        <f>'приложение 1.1 '!B475</f>
        <v>Строительство КЛ-10кВ от ТП12 2х1000кВА  до ТП13 2х1000кВА, для электроснабжения ж/д в мкр.21-22</v>
      </c>
      <c r="C473" s="447" t="str">
        <f>IF('приложение 1.1 '!G475=2018,'приложение 1.1 '!E475,"-")</f>
        <v>-</v>
      </c>
      <c r="D473" s="447" t="str">
        <f>IF('приложение 1.1 '!G475=2018,'приложение 1.1 '!D475,"-")</f>
        <v>-</v>
      </c>
      <c r="E473" s="447">
        <f>IF('приложение 1.1 '!G475=2019,'приложение 1.1 '!E475,"-")</f>
        <v>0</v>
      </c>
      <c r="F473" s="447">
        <f>IF('приложение 1.1 '!G475=2019,'приложение 1.1 '!D475,"-")</f>
        <v>0.53</v>
      </c>
      <c r="G473" s="447" t="str">
        <f>IF('приложение 1.1 '!G475=2020,'приложение 1.1 '!E475,"-")</f>
        <v>-</v>
      </c>
      <c r="H473" s="447" t="str">
        <f>IF('приложение 1.1 '!G475=2020,'приложение 1.1 '!D475,"-")</f>
        <v>-</v>
      </c>
      <c r="I473" s="447" t="str">
        <f>IF('приложение 1.1 '!G475=2021,'приложение 1.1 '!E475,"-")</f>
        <v>-</v>
      </c>
      <c r="J473" s="447" t="str">
        <f>IF('приложение 1.1 '!G475=2021,'приложение 1.1 '!D475,"-")</f>
        <v>-</v>
      </c>
      <c r="K473" s="447" t="str">
        <f>IF('приложение 1.1 '!G475=2022,'приложение 1.1 '!E475,"-")</f>
        <v>-</v>
      </c>
      <c r="L473" s="447" t="str">
        <f>IF('приложение 1.1 '!G475=2022,'приложение 1.1 '!D475,"-")</f>
        <v>-</v>
      </c>
      <c r="M473" s="447">
        <f t="shared" si="211"/>
        <v>0</v>
      </c>
      <c r="N473" s="447">
        <f t="shared" si="212"/>
        <v>0.53</v>
      </c>
      <c r="O473" s="447">
        <v>0</v>
      </c>
      <c r="P473" s="447">
        <v>0</v>
      </c>
      <c r="Q473" s="447">
        <v>0</v>
      </c>
      <c r="R473" s="447">
        <v>0</v>
      </c>
      <c r="S473" s="447">
        <v>0</v>
      </c>
      <c r="T473" s="447">
        <v>0</v>
      </c>
      <c r="U473" s="447">
        <v>0</v>
      </c>
      <c r="V473" s="447">
        <v>0</v>
      </c>
      <c r="W473" s="447">
        <v>0</v>
      </c>
      <c r="X473" s="447">
        <v>0</v>
      </c>
      <c r="Y473" s="447">
        <f t="shared" si="213"/>
        <v>0</v>
      </c>
      <c r="Z473" s="464">
        <f t="shared" si="214"/>
        <v>0</v>
      </c>
      <c r="AA473" s="472">
        <f>'приложение 1.1 '!H475</f>
        <v>1.3250000000000002</v>
      </c>
      <c r="AB473" s="472" t="str">
        <f t="shared" si="215"/>
        <v>0</v>
      </c>
      <c r="AC473" s="472" t="str">
        <f t="shared" si="216"/>
        <v>0</v>
      </c>
      <c r="AD473" s="472" t="str">
        <f t="shared" si="217"/>
        <v>0</v>
      </c>
      <c r="AE473" s="472" t="str">
        <f t="shared" si="218"/>
        <v>0</v>
      </c>
      <c r="AF473" s="472" t="str">
        <f t="shared" si="219"/>
        <v>0</v>
      </c>
      <c r="AG473" s="472" t="str">
        <f t="shared" si="220"/>
        <v>0</v>
      </c>
      <c r="AH473" s="472" t="str">
        <f t="shared" si="221"/>
        <v>0</v>
      </c>
      <c r="AI473" s="472" t="str">
        <f t="shared" si="222"/>
        <v>0</v>
      </c>
      <c r="AJ473" s="472" t="str">
        <f t="shared" si="223"/>
        <v>-</v>
      </c>
      <c r="AK473" s="472" t="str">
        <f t="shared" si="224"/>
        <v>-</v>
      </c>
      <c r="AL473" s="472">
        <f>'приложение 1.1 '!X475</f>
        <v>1.3250000000000002</v>
      </c>
      <c r="AM473" s="472">
        <f>'приложение 1.1 '!Y475</f>
        <v>0</v>
      </c>
      <c r="AN473" s="472">
        <f>'приложение 1.1 '!Z475</f>
        <v>0</v>
      </c>
      <c r="AO473" s="472">
        <f>'приложение 1.1 '!AA475</f>
        <v>0</v>
      </c>
      <c r="AP473" s="472"/>
      <c r="AQ473" s="472"/>
      <c r="AR473" s="472"/>
      <c r="AS473" s="472"/>
      <c r="AT473" s="472">
        <f>'приложение 1.1 '!W475</f>
        <v>0</v>
      </c>
      <c r="AU473" s="472">
        <f t="shared" si="225"/>
        <v>1.3250000000000002</v>
      </c>
      <c r="AX473" s="456"/>
    </row>
    <row r="474" spans="1:50" s="53" customFormat="1" ht="47.25">
      <c r="A474" s="125" t="s">
        <v>517</v>
      </c>
      <c r="B474" s="431" t="str">
        <f>'приложение 1.1 '!B476</f>
        <v>Строительство КЛ-10кВ от ТП13 2х1000кВА  до РП(ТП)11 2х2500кВА, для электроснабжения ж/д в мкр.21-22</v>
      </c>
      <c r="C474" s="447" t="str">
        <f>IF('приложение 1.1 '!G476=2018,'приложение 1.1 '!E476,"-")</f>
        <v>-</v>
      </c>
      <c r="D474" s="447" t="str">
        <f>IF('приложение 1.1 '!G476=2018,'приложение 1.1 '!D476,"-")</f>
        <v>-</v>
      </c>
      <c r="E474" s="447">
        <f>IF('приложение 1.1 '!G476=2019,'приложение 1.1 '!E476,"-")</f>
        <v>0</v>
      </c>
      <c r="F474" s="447">
        <f>IF('приложение 1.1 '!G476=2019,'приложение 1.1 '!D476,"-")</f>
        <v>0.72399999999999998</v>
      </c>
      <c r="G474" s="447" t="str">
        <f>IF('приложение 1.1 '!G476=2020,'приложение 1.1 '!E476,"-")</f>
        <v>-</v>
      </c>
      <c r="H474" s="447" t="str">
        <f>IF('приложение 1.1 '!G476=2020,'приложение 1.1 '!D476,"-")</f>
        <v>-</v>
      </c>
      <c r="I474" s="447" t="str">
        <f>IF('приложение 1.1 '!G476=2021,'приложение 1.1 '!E476,"-")</f>
        <v>-</v>
      </c>
      <c r="J474" s="447" t="str">
        <f>IF('приложение 1.1 '!G476=2021,'приложение 1.1 '!D476,"-")</f>
        <v>-</v>
      </c>
      <c r="K474" s="447" t="str">
        <f>IF('приложение 1.1 '!G476=2022,'приложение 1.1 '!E476,"-")</f>
        <v>-</v>
      </c>
      <c r="L474" s="447" t="str">
        <f>IF('приложение 1.1 '!G476=2022,'приложение 1.1 '!D476,"-")</f>
        <v>-</v>
      </c>
      <c r="M474" s="447">
        <f t="shared" si="211"/>
        <v>0</v>
      </c>
      <c r="N474" s="447">
        <f t="shared" si="212"/>
        <v>0.72399999999999998</v>
      </c>
      <c r="O474" s="447">
        <v>0</v>
      </c>
      <c r="P474" s="447">
        <v>0</v>
      </c>
      <c r="Q474" s="447">
        <v>0</v>
      </c>
      <c r="R474" s="447">
        <v>0</v>
      </c>
      <c r="S474" s="447">
        <v>0</v>
      </c>
      <c r="T474" s="447">
        <v>0</v>
      </c>
      <c r="U474" s="447">
        <v>0</v>
      </c>
      <c r="V474" s="447">
        <v>0</v>
      </c>
      <c r="W474" s="447">
        <v>0</v>
      </c>
      <c r="X474" s="447">
        <v>0</v>
      </c>
      <c r="Y474" s="447">
        <f t="shared" si="213"/>
        <v>0</v>
      </c>
      <c r="Z474" s="464">
        <f t="shared" si="214"/>
        <v>0</v>
      </c>
      <c r="AA474" s="472">
        <f>'приложение 1.1 '!H476</f>
        <v>1.81</v>
      </c>
      <c r="AB474" s="472" t="str">
        <f t="shared" si="215"/>
        <v>0</v>
      </c>
      <c r="AC474" s="472" t="str">
        <f t="shared" si="216"/>
        <v>0</v>
      </c>
      <c r="AD474" s="472" t="str">
        <f t="shared" si="217"/>
        <v>0</v>
      </c>
      <c r="AE474" s="472" t="str">
        <f t="shared" si="218"/>
        <v>0</v>
      </c>
      <c r="AF474" s="472" t="str">
        <f t="shared" si="219"/>
        <v>0</v>
      </c>
      <c r="AG474" s="472" t="str">
        <f t="shared" si="220"/>
        <v>0</v>
      </c>
      <c r="AH474" s="472" t="str">
        <f t="shared" si="221"/>
        <v>0</v>
      </c>
      <c r="AI474" s="472" t="str">
        <f t="shared" si="222"/>
        <v>0</v>
      </c>
      <c r="AJ474" s="472" t="str">
        <f t="shared" si="223"/>
        <v>-</v>
      </c>
      <c r="AK474" s="472" t="str">
        <f t="shared" si="224"/>
        <v>-</v>
      </c>
      <c r="AL474" s="472">
        <f>'приложение 1.1 '!X476</f>
        <v>1.81</v>
      </c>
      <c r="AM474" s="472">
        <f>'приложение 1.1 '!Y476</f>
        <v>0</v>
      </c>
      <c r="AN474" s="472">
        <f>'приложение 1.1 '!Z476</f>
        <v>0</v>
      </c>
      <c r="AO474" s="472">
        <f>'приложение 1.1 '!AA476</f>
        <v>0</v>
      </c>
      <c r="AP474" s="472"/>
      <c r="AQ474" s="472"/>
      <c r="AR474" s="472"/>
      <c r="AS474" s="472"/>
      <c r="AT474" s="472">
        <f>'приложение 1.1 '!W476</f>
        <v>0</v>
      </c>
      <c r="AU474" s="472">
        <f t="shared" si="225"/>
        <v>1.81</v>
      </c>
      <c r="AX474" s="456"/>
    </row>
    <row r="475" spans="1:50" s="53" customFormat="1" ht="63">
      <c r="A475" s="125" t="s">
        <v>517</v>
      </c>
      <c r="B475" s="431" t="str">
        <f>'приложение 1.1 '!B477</f>
        <v>Строительство КЛ-10кВ ПС "Геолог" до ТП-2х1600кВА, для электроснабжения Регионального центра спорта инвалидов мкр.31А</v>
      </c>
      <c r="C475" s="447" t="str">
        <f>IF('приложение 1.1 '!G477=2018,'приложение 1.1 '!E477,"-")</f>
        <v>-</v>
      </c>
      <c r="D475" s="447" t="str">
        <f>IF('приложение 1.1 '!G477=2018,'приложение 1.1 '!D477,"-")</f>
        <v>-</v>
      </c>
      <c r="E475" s="447" t="str">
        <f>IF('приложение 1.1 '!G477=2019,'приложение 1.1 '!E477,"-")</f>
        <v>-</v>
      </c>
      <c r="F475" s="447" t="str">
        <f>IF('приложение 1.1 '!G477=2019,'приложение 1.1 '!D477,"-")</f>
        <v>-</v>
      </c>
      <c r="G475" s="447">
        <f>IF('приложение 1.1 '!G477=2020,'приложение 1.1 '!E477,"-")</f>
        <v>0</v>
      </c>
      <c r="H475" s="447">
        <f>IF('приложение 1.1 '!G477=2020,'приложение 1.1 '!D477,"-")</f>
        <v>0.34</v>
      </c>
      <c r="I475" s="447" t="str">
        <f>IF('приложение 1.1 '!G477=2021,'приложение 1.1 '!E477,"-")</f>
        <v>-</v>
      </c>
      <c r="J475" s="447" t="str">
        <f>IF('приложение 1.1 '!G477=2021,'приложение 1.1 '!D477,"-")</f>
        <v>-</v>
      </c>
      <c r="K475" s="447" t="str">
        <f>IF('приложение 1.1 '!G477=2022,'приложение 1.1 '!E477,"-")</f>
        <v>-</v>
      </c>
      <c r="L475" s="447" t="str">
        <f>IF('приложение 1.1 '!G477=2022,'приложение 1.1 '!D477,"-")</f>
        <v>-</v>
      </c>
      <c r="M475" s="447">
        <f t="shared" si="211"/>
        <v>0</v>
      </c>
      <c r="N475" s="447">
        <f t="shared" si="212"/>
        <v>0.34</v>
      </c>
      <c r="O475" s="447">
        <v>0</v>
      </c>
      <c r="P475" s="447">
        <v>0</v>
      </c>
      <c r="Q475" s="447">
        <v>0</v>
      </c>
      <c r="R475" s="447">
        <v>0</v>
      </c>
      <c r="S475" s="447">
        <v>0</v>
      </c>
      <c r="T475" s="447">
        <v>0</v>
      </c>
      <c r="U475" s="447">
        <v>0</v>
      </c>
      <c r="V475" s="447">
        <v>0</v>
      </c>
      <c r="W475" s="447">
        <v>0</v>
      </c>
      <c r="X475" s="447">
        <v>0</v>
      </c>
      <c r="Y475" s="447">
        <f t="shared" si="213"/>
        <v>0</v>
      </c>
      <c r="Z475" s="464">
        <f t="shared" si="214"/>
        <v>0</v>
      </c>
      <c r="AA475" s="472">
        <f>'приложение 1.1 '!H477</f>
        <v>0.85000000000000009</v>
      </c>
      <c r="AB475" s="472" t="str">
        <f t="shared" si="215"/>
        <v>0</v>
      </c>
      <c r="AC475" s="472" t="str">
        <f t="shared" si="216"/>
        <v>0</v>
      </c>
      <c r="AD475" s="472" t="str">
        <f t="shared" si="217"/>
        <v>0</v>
      </c>
      <c r="AE475" s="472" t="str">
        <f t="shared" si="218"/>
        <v>0</v>
      </c>
      <c r="AF475" s="472" t="str">
        <f t="shared" si="219"/>
        <v>0</v>
      </c>
      <c r="AG475" s="472" t="str">
        <f t="shared" si="220"/>
        <v>0</v>
      </c>
      <c r="AH475" s="472" t="str">
        <f t="shared" si="221"/>
        <v>0</v>
      </c>
      <c r="AI475" s="472" t="str">
        <f t="shared" si="222"/>
        <v>0</v>
      </c>
      <c r="AJ475" s="472" t="str">
        <f t="shared" si="223"/>
        <v>-</v>
      </c>
      <c r="AK475" s="472" t="str">
        <f t="shared" si="224"/>
        <v>-</v>
      </c>
      <c r="AL475" s="472">
        <f>'приложение 1.1 '!X477</f>
        <v>0</v>
      </c>
      <c r="AM475" s="472">
        <f>'приложение 1.1 '!Y477</f>
        <v>0.85000000000000009</v>
      </c>
      <c r="AN475" s="472">
        <f>'приложение 1.1 '!Z477</f>
        <v>0</v>
      </c>
      <c r="AO475" s="472">
        <f>'приложение 1.1 '!AA477</f>
        <v>0</v>
      </c>
      <c r="AP475" s="472"/>
      <c r="AQ475" s="472"/>
      <c r="AR475" s="472"/>
      <c r="AS475" s="472"/>
      <c r="AT475" s="472">
        <f>'приложение 1.1 '!W477</f>
        <v>0</v>
      </c>
      <c r="AU475" s="472">
        <f t="shared" si="225"/>
        <v>0.85000000000000009</v>
      </c>
      <c r="AX475" s="456"/>
    </row>
    <row r="476" spans="1:50" s="53" customFormat="1" ht="47.25">
      <c r="A476" s="125" t="s">
        <v>517</v>
      </c>
      <c r="B476" s="431" t="str">
        <f>'приложение 1.1 '!B478</f>
        <v>Строительство КЛ-10кВ от КТПН-736 до КТПН№1 2х250кВА, для электроснабжения п.Лунный</v>
      </c>
      <c r="C476" s="447" t="str">
        <f>IF('приложение 1.1 '!G478=2018,'приложение 1.1 '!E478,"-")</f>
        <v>-</v>
      </c>
      <c r="D476" s="447" t="str">
        <f>IF('приложение 1.1 '!G478=2018,'приложение 1.1 '!D478,"-")</f>
        <v>-</v>
      </c>
      <c r="E476" s="447" t="str">
        <f>IF('приложение 1.1 '!G478=2019,'приложение 1.1 '!E478,"-")</f>
        <v>-</v>
      </c>
      <c r="F476" s="447" t="str">
        <f>IF('приложение 1.1 '!G478=2019,'приложение 1.1 '!D478,"-")</f>
        <v>-</v>
      </c>
      <c r="G476" s="447" t="str">
        <f>IF('приложение 1.1 '!G478=2020,'приложение 1.1 '!E478,"-")</f>
        <v>-</v>
      </c>
      <c r="H476" s="447" t="str">
        <f>IF('приложение 1.1 '!G478=2020,'приложение 1.1 '!D478,"-")</f>
        <v>-</v>
      </c>
      <c r="I476" s="447" t="str">
        <f>IF('приложение 1.1 '!G478=2021,'приложение 1.1 '!E478,"-")</f>
        <v>-</v>
      </c>
      <c r="J476" s="447" t="str">
        <f>IF('приложение 1.1 '!G478=2021,'приложение 1.1 '!D478,"-")</f>
        <v>-</v>
      </c>
      <c r="K476" s="447">
        <f>IF('приложение 1.1 '!G478=2022,'приложение 1.1 '!E478,"-")</f>
        <v>0</v>
      </c>
      <c r="L476" s="447">
        <f>IF('приложение 1.1 '!G478=2022,'приложение 1.1 '!D478,"-")</f>
        <v>0.35</v>
      </c>
      <c r="M476" s="447">
        <f t="shared" si="211"/>
        <v>0</v>
      </c>
      <c r="N476" s="447">
        <f t="shared" si="212"/>
        <v>0.35</v>
      </c>
      <c r="O476" s="447">
        <v>0</v>
      </c>
      <c r="P476" s="447">
        <v>0</v>
      </c>
      <c r="Q476" s="447">
        <v>0</v>
      </c>
      <c r="R476" s="447">
        <v>0</v>
      </c>
      <c r="S476" s="447">
        <v>0</v>
      </c>
      <c r="T476" s="447">
        <v>0</v>
      </c>
      <c r="U476" s="447">
        <v>0</v>
      </c>
      <c r="V476" s="447">
        <v>0</v>
      </c>
      <c r="W476" s="447">
        <v>0</v>
      </c>
      <c r="X476" s="447">
        <v>0</v>
      </c>
      <c r="Y476" s="447">
        <f t="shared" si="213"/>
        <v>0</v>
      </c>
      <c r="Z476" s="464">
        <f t="shared" si="214"/>
        <v>0</v>
      </c>
      <c r="AA476" s="472">
        <f>'приложение 1.1 '!H478</f>
        <v>0.875</v>
      </c>
      <c r="AB476" s="472" t="str">
        <f t="shared" si="215"/>
        <v>0</v>
      </c>
      <c r="AC476" s="472" t="str">
        <f t="shared" si="216"/>
        <v>0</v>
      </c>
      <c r="AD476" s="472" t="str">
        <f t="shared" si="217"/>
        <v>0</v>
      </c>
      <c r="AE476" s="472" t="str">
        <f t="shared" si="218"/>
        <v>0</v>
      </c>
      <c r="AF476" s="472" t="str">
        <f t="shared" si="219"/>
        <v>0</v>
      </c>
      <c r="AG476" s="472" t="str">
        <f t="shared" si="220"/>
        <v>0</v>
      </c>
      <c r="AH476" s="472" t="str">
        <f t="shared" si="221"/>
        <v>0</v>
      </c>
      <c r="AI476" s="472" t="str">
        <f t="shared" si="222"/>
        <v>0</v>
      </c>
      <c r="AJ476" s="472" t="str">
        <f t="shared" si="223"/>
        <v>-</v>
      </c>
      <c r="AK476" s="472" t="str">
        <f t="shared" si="224"/>
        <v>-</v>
      </c>
      <c r="AL476" s="472">
        <f>'приложение 1.1 '!X478</f>
        <v>0</v>
      </c>
      <c r="AM476" s="472">
        <f>'приложение 1.1 '!Y478</f>
        <v>0</v>
      </c>
      <c r="AN476" s="472">
        <f>'приложение 1.1 '!Z478</f>
        <v>0</v>
      </c>
      <c r="AO476" s="472">
        <f>'приложение 1.1 '!AA478</f>
        <v>0.875</v>
      </c>
      <c r="AP476" s="472"/>
      <c r="AQ476" s="472"/>
      <c r="AR476" s="472"/>
      <c r="AS476" s="472"/>
      <c r="AT476" s="472">
        <f>'приложение 1.1 '!W478</f>
        <v>0</v>
      </c>
      <c r="AU476" s="472">
        <f t="shared" si="225"/>
        <v>0.875</v>
      </c>
      <c r="AX476" s="456"/>
    </row>
    <row r="477" spans="1:50" s="53" customFormat="1" ht="47.25">
      <c r="A477" s="125" t="s">
        <v>517</v>
      </c>
      <c r="B477" s="431" t="str">
        <f>'приложение 1.1 '!B479</f>
        <v>Строительство КЛ-10кВ от КТПН№1 2х250кВА до КТПН№2 2х250кВА, для электроснабжения п.Лунный</v>
      </c>
      <c r="C477" s="447" t="str">
        <f>IF('приложение 1.1 '!G479=2018,'приложение 1.1 '!E479,"-")</f>
        <v>-</v>
      </c>
      <c r="D477" s="447" t="str">
        <f>IF('приложение 1.1 '!G479=2018,'приложение 1.1 '!D479,"-")</f>
        <v>-</v>
      </c>
      <c r="E477" s="447" t="str">
        <f>IF('приложение 1.1 '!G479=2019,'приложение 1.1 '!E479,"-")</f>
        <v>-</v>
      </c>
      <c r="F477" s="447" t="str">
        <f>IF('приложение 1.1 '!G479=2019,'приложение 1.1 '!D479,"-")</f>
        <v>-</v>
      </c>
      <c r="G477" s="447" t="str">
        <f>IF('приложение 1.1 '!G479=2020,'приложение 1.1 '!E479,"-")</f>
        <v>-</v>
      </c>
      <c r="H477" s="447" t="str">
        <f>IF('приложение 1.1 '!G479=2020,'приложение 1.1 '!D479,"-")</f>
        <v>-</v>
      </c>
      <c r="I477" s="447" t="str">
        <f>IF('приложение 1.1 '!G479=2021,'приложение 1.1 '!E479,"-")</f>
        <v>-</v>
      </c>
      <c r="J477" s="447" t="str">
        <f>IF('приложение 1.1 '!G479=2021,'приложение 1.1 '!D479,"-")</f>
        <v>-</v>
      </c>
      <c r="K477" s="447">
        <f>IF('приложение 1.1 '!G479=2022,'приложение 1.1 '!E479,"-")</f>
        <v>0</v>
      </c>
      <c r="L477" s="447">
        <f>IF('приложение 1.1 '!G479=2022,'приложение 1.1 '!D479,"-")</f>
        <v>0.4</v>
      </c>
      <c r="M477" s="447">
        <f t="shared" si="211"/>
        <v>0</v>
      </c>
      <c r="N477" s="447">
        <f t="shared" si="212"/>
        <v>0.4</v>
      </c>
      <c r="O477" s="447">
        <v>0</v>
      </c>
      <c r="P477" s="447">
        <v>0</v>
      </c>
      <c r="Q477" s="447">
        <v>0</v>
      </c>
      <c r="R477" s="447">
        <v>0</v>
      </c>
      <c r="S477" s="447">
        <v>0</v>
      </c>
      <c r="T477" s="447">
        <v>0</v>
      </c>
      <c r="U477" s="447">
        <v>0</v>
      </c>
      <c r="V477" s="447">
        <v>0</v>
      </c>
      <c r="W477" s="447">
        <v>0</v>
      </c>
      <c r="X477" s="447">
        <v>0</v>
      </c>
      <c r="Y477" s="447">
        <f t="shared" si="213"/>
        <v>0</v>
      </c>
      <c r="Z477" s="464">
        <f t="shared" si="214"/>
        <v>0</v>
      </c>
      <c r="AA477" s="472">
        <f>'приложение 1.1 '!H479</f>
        <v>1</v>
      </c>
      <c r="AB477" s="472" t="str">
        <f t="shared" si="215"/>
        <v>0</v>
      </c>
      <c r="AC477" s="472" t="str">
        <f t="shared" si="216"/>
        <v>0</v>
      </c>
      <c r="AD477" s="472" t="str">
        <f t="shared" si="217"/>
        <v>0</v>
      </c>
      <c r="AE477" s="472" t="str">
        <f t="shared" si="218"/>
        <v>0</v>
      </c>
      <c r="AF477" s="472" t="str">
        <f t="shared" si="219"/>
        <v>0</v>
      </c>
      <c r="AG477" s="472" t="str">
        <f t="shared" si="220"/>
        <v>0</v>
      </c>
      <c r="AH477" s="472" t="str">
        <f t="shared" si="221"/>
        <v>0</v>
      </c>
      <c r="AI477" s="472" t="str">
        <f t="shared" si="222"/>
        <v>0</v>
      </c>
      <c r="AJ477" s="472" t="str">
        <f t="shared" si="223"/>
        <v>-</v>
      </c>
      <c r="AK477" s="472" t="str">
        <f t="shared" si="224"/>
        <v>-</v>
      </c>
      <c r="AL477" s="472">
        <f>'приложение 1.1 '!X479</f>
        <v>0</v>
      </c>
      <c r="AM477" s="472">
        <f>'приложение 1.1 '!Y479</f>
        <v>0</v>
      </c>
      <c r="AN477" s="472">
        <f>'приложение 1.1 '!Z479</f>
        <v>0</v>
      </c>
      <c r="AO477" s="472">
        <f>'приложение 1.1 '!AA479</f>
        <v>1</v>
      </c>
      <c r="AP477" s="472"/>
      <c r="AQ477" s="472"/>
      <c r="AR477" s="472"/>
      <c r="AS477" s="472"/>
      <c r="AT477" s="472">
        <f>'приложение 1.1 '!W479</f>
        <v>0</v>
      </c>
      <c r="AU477" s="472">
        <f t="shared" si="225"/>
        <v>1</v>
      </c>
      <c r="AX477" s="456"/>
    </row>
    <row r="478" spans="1:50" s="53" customFormat="1" ht="31.5">
      <c r="A478" s="125" t="s">
        <v>517</v>
      </c>
      <c r="B478" s="431" t="str">
        <f>'приложение 1.1 '!B480</f>
        <v>Строительство КЛ-10кВ от КТПН№2 2х250кВА до КТПН-735, для электроснабжения п.Лунный</v>
      </c>
      <c r="C478" s="447" t="str">
        <f>IF('приложение 1.1 '!G480=2018,'приложение 1.1 '!E480,"-")</f>
        <v>-</v>
      </c>
      <c r="D478" s="447" t="str">
        <f>IF('приложение 1.1 '!G480=2018,'приложение 1.1 '!D480,"-")</f>
        <v>-</v>
      </c>
      <c r="E478" s="447" t="str">
        <f>IF('приложение 1.1 '!G480=2019,'приложение 1.1 '!E480,"-")</f>
        <v>-</v>
      </c>
      <c r="F478" s="447" t="str">
        <f>IF('приложение 1.1 '!G480=2019,'приложение 1.1 '!D480,"-")</f>
        <v>-</v>
      </c>
      <c r="G478" s="447" t="str">
        <f>IF('приложение 1.1 '!G480=2020,'приложение 1.1 '!E480,"-")</f>
        <v>-</v>
      </c>
      <c r="H478" s="447" t="str">
        <f>IF('приложение 1.1 '!G480=2020,'приложение 1.1 '!D480,"-")</f>
        <v>-</v>
      </c>
      <c r="I478" s="447" t="str">
        <f>IF('приложение 1.1 '!G480=2021,'приложение 1.1 '!E480,"-")</f>
        <v>-</v>
      </c>
      <c r="J478" s="447" t="str">
        <f>IF('приложение 1.1 '!G480=2021,'приложение 1.1 '!D480,"-")</f>
        <v>-</v>
      </c>
      <c r="K478" s="447">
        <f>IF('приложение 1.1 '!G480=2022,'приложение 1.1 '!E480,"-")</f>
        <v>0</v>
      </c>
      <c r="L478" s="447">
        <f>IF('приложение 1.1 '!G480=2022,'приложение 1.1 '!D480,"-")</f>
        <v>0.8</v>
      </c>
      <c r="M478" s="447">
        <f t="shared" si="211"/>
        <v>0</v>
      </c>
      <c r="N478" s="447">
        <f t="shared" si="212"/>
        <v>0.8</v>
      </c>
      <c r="O478" s="447">
        <v>0</v>
      </c>
      <c r="P478" s="447">
        <v>0</v>
      </c>
      <c r="Q478" s="447">
        <v>0</v>
      </c>
      <c r="R478" s="447">
        <v>0</v>
      </c>
      <c r="S478" s="447">
        <v>0</v>
      </c>
      <c r="T478" s="447">
        <v>0</v>
      </c>
      <c r="U478" s="447">
        <v>0</v>
      </c>
      <c r="V478" s="447">
        <v>0</v>
      </c>
      <c r="W478" s="447">
        <v>0</v>
      </c>
      <c r="X478" s="447">
        <v>0</v>
      </c>
      <c r="Y478" s="447">
        <f t="shared" si="213"/>
        <v>0</v>
      </c>
      <c r="Z478" s="464">
        <f t="shared" si="214"/>
        <v>0</v>
      </c>
      <c r="AA478" s="472">
        <f>'приложение 1.1 '!H480</f>
        <v>2</v>
      </c>
      <c r="AB478" s="472" t="str">
        <f t="shared" si="215"/>
        <v>0</v>
      </c>
      <c r="AC478" s="472" t="str">
        <f t="shared" si="216"/>
        <v>0</v>
      </c>
      <c r="AD478" s="472" t="str">
        <f t="shared" si="217"/>
        <v>0</v>
      </c>
      <c r="AE478" s="472" t="str">
        <f t="shared" si="218"/>
        <v>0</v>
      </c>
      <c r="AF478" s="472" t="str">
        <f t="shared" si="219"/>
        <v>0</v>
      </c>
      <c r="AG478" s="472" t="str">
        <f t="shared" si="220"/>
        <v>0</v>
      </c>
      <c r="AH478" s="472" t="str">
        <f t="shared" si="221"/>
        <v>0</v>
      </c>
      <c r="AI478" s="472" t="str">
        <f t="shared" si="222"/>
        <v>0</v>
      </c>
      <c r="AJ478" s="472" t="str">
        <f t="shared" si="223"/>
        <v>-</v>
      </c>
      <c r="AK478" s="472" t="str">
        <f t="shared" si="224"/>
        <v>-</v>
      </c>
      <c r="AL478" s="472">
        <f>'приложение 1.1 '!X480</f>
        <v>0</v>
      </c>
      <c r="AM478" s="472">
        <f>'приложение 1.1 '!Y480</f>
        <v>0</v>
      </c>
      <c r="AN478" s="472">
        <f>'приложение 1.1 '!Z480</f>
        <v>0</v>
      </c>
      <c r="AO478" s="472">
        <f>'приложение 1.1 '!AA480</f>
        <v>2</v>
      </c>
      <c r="AP478" s="472"/>
      <c r="AQ478" s="472"/>
      <c r="AR478" s="472"/>
      <c r="AS478" s="472"/>
      <c r="AT478" s="472">
        <f>'приложение 1.1 '!W480</f>
        <v>0</v>
      </c>
      <c r="AU478" s="472">
        <f t="shared" si="225"/>
        <v>2</v>
      </c>
      <c r="AX478" s="456"/>
    </row>
    <row r="479" spans="1:50" s="53" customFormat="1" ht="31.5">
      <c r="A479" s="125" t="s">
        <v>517</v>
      </c>
      <c r="B479" s="431" t="str">
        <f>'приложение 1.1 '!B481</f>
        <v>Строительство КЛ-6кВ от ПС"Строительная-24" до КРУН1, для электроснабжения п.Кедровый-1</v>
      </c>
      <c r="C479" s="447" t="str">
        <f>IF('приложение 1.1 '!G481=2018,'приложение 1.1 '!E481,"-")</f>
        <v>-</v>
      </c>
      <c r="D479" s="447" t="str">
        <f>IF('приложение 1.1 '!G481=2018,'приложение 1.1 '!D481,"-")</f>
        <v>-</v>
      </c>
      <c r="E479" s="447" t="str">
        <f>IF('приложение 1.1 '!G481=2019,'приложение 1.1 '!E481,"-")</f>
        <v>-</v>
      </c>
      <c r="F479" s="447" t="str">
        <f>IF('приложение 1.1 '!G481=2019,'приложение 1.1 '!D481,"-")</f>
        <v>-</v>
      </c>
      <c r="G479" s="447" t="str">
        <f>IF('приложение 1.1 '!G481=2020,'приложение 1.1 '!E481,"-")</f>
        <v>-</v>
      </c>
      <c r="H479" s="447" t="str">
        <f>IF('приложение 1.1 '!G481=2020,'приложение 1.1 '!D481,"-")</f>
        <v>-</v>
      </c>
      <c r="I479" s="447" t="str">
        <f>IF('приложение 1.1 '!G481=2021,'приложение 1.1 '!E481,"-")</f>
        <v>-</v>
      </c>
      <c r="J479" s="447" t="str">
        <f>IF('приложение 1.1 '!G481=2021,'приложение 1.1 '!D481,"-")</f>
        <v>-</v>
      </c>
      <c r="K479" s="447">
        <f>IF('приложение 1.1 '!G481=2022,'приложение 1.1 '!E481,"-")</f>
        <v>0</v>
      </c>
      <c r="L479" s="447">
        <f>IF('приложение 1.1 '!G481=2022,'приложение 1.1 '!D481,"-")</f>
        <v>0.6</v>
      </c>
      <c r="M479" s="447">
        <f t="shared" si="211"/>
        <v>0</v>
      </c>
      <c r="N479" s="447">
        <f t="shared" si="212"/>
        <v>0.6</v>
      </c>
      <c r="O479" s="447">
        <v>0</v>
      </c>
      <c r="P479" s="447">
        <v>0</v>
      </c>
      <c r="Q479" s="447">
        <v>0</v>
      </c>
      <c r="R479" s="447">
        <v>0</v>
      </c>
      <c r="S479" s="447">
        <v>0</v>
      </c>
      <c r="T479" s="447">
        <v>0</v>
      </c>
      <c r="U479" s="447">
        <v>0</v>
      </c>
      <c r="V479" s="447">
        <v>0</v>
      </c>
      <c r="W479" s="447">
        <v>0</v>
      </c>
      <c r="X479" s="447">
        <v>0</v>
      </c>
      <c r="Y479" s="447">
        <f t="shared" si="213"/>
        <v>0</v>
      </c>
      <c r="Z479" s="464">
        <f t="shared" si="214"/>
        <v>0</v>
      </c>
      <c r="AA479" s="472">
        <f>'приложение 1.1 '!H481</f>
        <v>1.5</v>
      </c>
      <c r="AB479" s="472" t="str">
        <f t="shared" si="215"/>
        <v>0</v>
      </c>
      <c r="AC479" s="472" t="str">
        <f t="shared" si="216"/>
        <v>0</v>
      </c>
      <c r="AD479" s="472" t="str">
        <f t="shared" si="217"/>
        <v>0</v>
      </c>
      <c r="AE479" s="472" t="str">
        <f t="shared" si="218"/>
        <v>0</v>
      </c>
      <c r="AF479" s="472" t="str">
        <f t="shared" si="219"/>
        <v>0</v>
      </c>
      <c r="AG479" s="472" t="str">
        <f t="shared" si="220"/>
        <v>0</v>
      </c>
      <c r="AH479" s="472" t="str">
        <f t="shared" si="221"/>
        <v>0</v>
      </c>
      <c r="AI479" s="472" t="str">
        <f t="shared" si="222"/>
        <v>0</v>
      </c>
      <c r="AJ479" s="472" t="str">
        <f t="shared" si="223"/>
        <v>-</v>
      </c>
      <c r="AK479" s="472" t="str">
        <f t="shared" si="224"/>
        <v>-</v>
      </c>
      <c r="AL479" s="472">
        <f>'приложение 1.1 '!X481</f>
        <v>0</v>
      </c>
      <c r="AM479" s="472">
        <f>'приложение 1.1 '!Y481</f>
        <v>0</v>
      </c>
      <c r="AN479" s="472">
        <f>'приложение 1.1 '!Z481</f>
        <v>0</v>
      </c>
      <c r="AO479" s="472">
        <f>'приложение 1.1 '!AA481</f>
        <v>1.5</v>
      </c>
      <c r="AP479" s="472"/>
      <c r="AQ479" s="472"/>
      <c r="AR479" s="472"/>
      <c r="AS479" s="472"/>
      <c r="AT479" s="472">
        <f>'приложение 1.1 '!W481</f>
        <v>0</v>
      </c>
      <c r="AU479" s="472">
        <f t="shared" si="225"/>
        <v>1.5</v>
      </c>
      <c r="AX479" s="456"/>
    </row>
    <row r="480" spans="1:50" s="53" customFormat="1" ht="31.5">
      <c r="A480" s="125" t="s">
        <v>517</v>
      </c>
      <c r="B480" s="431" t="str">
        <f>'приложение 1.1 '!B482</f>
        <v>Строительство КЛ-6кВ от ПС"Строительная-25" до КРУН2, для электроснабжения п.Кедровый-1</v>
      </c>
      <c r="C480" s="447" t="str">
        <f>IF('приложение 1.1 '!G482=2018,'приложение 1.1 '!E482,"-")</f>
        <v>-</v>
      </c>
      <c r="D480" s="447" t="str">
        <f>IF('приложение 1.1 '!G482=2018,'приложение 1.1 '!D482,"-")</f>
        <v>-</v>
      </c>
      <c r="E480" s="447" t="str">
        <f>IF('приложение 1.1 '!G482=2019,'приложение 1.1 '!E482,"-")</f>
        <v>-</v>
      </c>
      <c r="F480" s="447" t="str">
        <f>IF('приложение 1.1 '!G482=2019,'приложение 1.1 '!D482,"-")</f>
        <v>-</v>
      </c>
      <c r="G480" s="447" t="str">
        <f>IF('приложение 1.1 '!G482=2020,'приложение 1.1 '!E482,"-")</f>
        <v>-</v>
      </c>
      <c r="H480" s="447" t="str">
        <f>IF('приложение 1.1 '!G482=2020,'приложение 1.1 '!D482,"-")</f>
        <v>-</v>
      </c>
      <c r="I480" s="447" t="str">
        <f>IF('приложение 1.1 '!G482=2021,'приложение 1.1 '!E482,"-")</f>
        <v>-</v>
      </c>
      <c r="J480" s="447" t="str">
        <f>IF('приложение 1.1 '!G482=2021,'приложение 1.1 '!D482,"-")</f>
        <v>-</v>
      </c>
      <c r="K480" s="447">
        <f>IF('приложение 1.1 '!G482=2022,'приложение 1.1 '!E482,"-")</f>
        <v>0</v>
      </c>
      <c r="L480" s="447">
        <f>IF('приложение 1.1 '!G482=2022,'приложение 1.1 '!D482,"-")</f>
        <v>0.35</v>
      </c>
      <c r="M480" s="447">
        <f t="shared" si="211"/>
        <v>0</v>
      </c>
      <c r="N480" s="447">
        <f t="shared" si="212"/>
        <v>0.35</v>
      </c>
      <c r="O480" s="447">
        <v>0</v>
      </c>
      <c r="P480" s="447">
        <v>0</v>
      </c>
      <c r="Q480" s="447">
        <v>0</v>
      </c>
      <c r="R480" s="447">
        <v>0</v>
      </c>
      <c r="S480" s="447">
        <v>0</v>
      </c>
      <c r="T480" s="447">
        <v>0</v>
      </c>
      <c r="U480" s="447">
        <v>0</v>
      </c>
      <c r="V480" s="447">
        <v>0</v>
      </c>
      <c r="W480" s="447">
        <v>0</v>
      </c>
      <c r="X480" s="447">
        <v>0</v>
      </c>
      <c r="Y480" s="447">
        <f t="shared" si="213"/>
        <v>0</v>
      </c>
      <c r="Z480" s="464">
        <f t="shared" si="214"/>
        <v>0</v>
      </c>
      <c r="AA480" s="472">
        <f>'приложение 1.1 '!H482</f>
        <v>0.875</v>
      </c>
      <c r="AB480" s="472" t="str">
        <f t="shared" si="215"/>
        <v>0</v>
      </c>
      <c r="AC480" s="472" t="str">
        <f t="shared" si="216"/>
        <v>0</v>
      </c>
      <c r="AD480" s="472" t="str">
        <f t="shared" si="217"/>
        <v>0</v>
      </c>
      <c r="AE480" s="472" t="str">
        <f t="shared" si="218"/>
        <v>0</v>
      </c>
      <c r="AF480" s="472" t="str">
        <f t="shared" si="219"/>
        <v>0</v>
      </c>
      <c r="AG480" s="472" t="str">
        <f t="shared" si="220"/>
        <v>0</v>
      </c>
      <c r="AH480" s="472" t="str">
        <f t="shared" si="221"/>
        <v>0</v>
      </c>
      <c r="AI480" s="472" t="str">
        <f t="shared" si="222"/>
        <v>0</v>
      </c>
      <c r="AJ480" s="472" t="str">
        <f t="shared" si="223"/>
        <v>-</v>
      </c>
      <c r="AK480" s="472" t="str">
        <f t="shared" si="224"/>
        <v>-</v>
      </c>
      <c r="AL480" s="472">
        <f>'приложение 1.1 '!X482</f>
        <v>0</v>
      </c>
      <c r="AM480" s="472">
        <f>'приложение 1.1 '!Y482</f>
        <v>0</v>
      </c>
      <c r="AN480" s="472">
        <f>'приложение 1.1 '!Z482</f>
        <v>0</v>
      </c>
      <c r="AO480" s="472">
        <f>'приложение 1.1 '!AA482</f>
        <v>0.875</v>
      </c>
      <c r="AP480" s="472"/>
      <c r="AQ480" s="472"/>
      <c r="AR480" s="472"/>
      <c r="AS480" s="472"/>
      <c r="AT480" s="472">
        <f>'приложение 1.1 '!W482</f>
        <v>0</v>
      </c>
      <c r="AU480" s="472">
        <f t="shared" si="225"/>
        <v>0.875</v>
      </c>
      <c r="AX480" s="456"/>
    </row>
    <row r="481" spans="1:50" s="53" customFormat="1" ht="31.5">
      <c r="A481" s="125" t="s">
        <v>517</v>
      </c>
      <c r="B481" s="431" t="str">
        <f>'приложение 1.1 '!B483</f>
        <v>Строительство КЛ-6кВ от КРУН1 до КТПН-2х400кВА, для электроснабжения п.Кедровый-1</v>
      </c>
      <c r="C481" s="447" t="str">
        <f>IF('приложение 1.1 '!G483=2018,'приложение 1.1 '!E483,"-")</f>
        <v>-</v>
      </c>
      <c r="D481" s="447" t="str">
        <f>IF('приложение 1.1 '!G483=2018,'приложение 1.1 '!D483,"-")</f>
        <v>-</v>
      </c>
      <c r="E481" s="447" t="str">
        <f>IF('приложение 1.1 '!G483=2019,'приложение 1.1 '!E483,"-")</f>
        <v>-</v>
      </c>
      <c r="F481" s="447" t="str">
        <f>IF('приложение 1.1 '!G483=2019,'приложение 1.1 '!D483,"-")</f>
        <v>-</v>
      </c>
      <c r="G481" s="447" t="str">
        <f>IF('приложение 1.1 '!G483=2020,'приложение 1.1 '!E483,"-")</f>
        <v>-</v>
      </c>
      <c r="H481" s="447" t="str">
        <f>IF('приложение 1.1 '!G483=2020,'приложение 1.1 '!D483,"-")</f>
        <v>-</v>
      </c>
      <c r="I481" s="447" t="str">
        <f>IF('приложение 1.1 '!G483=2021,'приложение 1.1 '!E483,"-")</f>
        <v>-</v>
      </c>
      <c r="J481" s="447" t="str">
        <f>IF('приложение 1.1 '!G483=2021,'приложение 1.1 '!D483,"-")</f>
        <v>-</v>
      </c>
      <c r="K481" s="447">
        <f>IF('приложение 1.1 '!G483=2022,'приложение 1.1 '!E483,"-")</f>
        <v>0</v>
      </c>
      <c r="L481" s="447">
        <f>IF('приложение 1.1 '!G483=2022,'приложение 1.1 '!D483,"-")</f>
        <v>0.55000000000000004</v>
      </c>
      <c r="M481" s="447">
        <f t="shared" si="211"/>
        <v>0</v>
      </c>
      <c r="N481" s="447">
        <f t="shared" si="212"/>
        <v>0.55000000000000004</v>
      </c>
      <c r="O481" s="447">
        <v>0</v>
      </c>
      <c r="P481" s="447">
        <v>0</v>
      </c>
      <c r="Q481" s="447">
        <v>0</v>
      </c>
      <c r="R481" s="447">
        <v>0</v>
      </c>
      <c r="S481" s="447">
        <v>0</v>
      </c>
      <c r="T481" s="447">
        <v>0</v>
      </c>
      <c r="U481" s="447">
        <v>0</v>
      </c>
      <c r="V481" s="447">
        <v>0</v>
      </c>
      <c r="W481" s="447">
        <v>0</v>
      </c>
      <c r="X481" s="447">
        <v>0</v>
      </c>
      <c r="Y481" s="447">
        <f t="shared" si="213"/>
        <v>0</v>
      </c>
      <c r="Z481" s="464">
        <f t="shared" si="214"/>
        <v>0</v>
      </c>
      <c r="AA481" s="472">
        <f>'приложение 1.1 '!H483</f>
        <v>1.375</v>
      </c>
      <c r="AB481" s="472" t="str">
        <f t="shared" si="215"/>
        <v>0</v>
      </c>
      <c r="AC481" s="472" t="str">
        <f t="shared" si="216"/>
        <v>0</v>
      </c>
      <c r="AD481" s="472" t="str">
        <f t="shared" si="217"/>
        <v>0</v>
      </c>
      <c r="AE481" s="472" t="str">
        <f t="shared" si="218"/>
        <v>0</v>
      </c>
      <c r="AF481" s="472" t="str">
        <f t="shared" si="219"/>
        <v>0</v>
      </c>
      <c r="AG481" s="472" t="str">
        <f t="shared" si="220"/>
        <v>0</v>
      </c>
      <c r="AH481" s="472" t="str">
        <f t="shared" si="221"/>
        <v>0</v>
      </c>
      <c r="AI481" s="472" t="str">
        <f t="shared" si="222"/>
        <v>0</v>
      </c>
      <c r="AJ481" s="472" t="str">
        <f t="shared" si="223"/>
        <v>-</v>
      </c>
      <c r="AK481" s="472" t="str">
        <f t="shared" si="224"/>
        <v>-</v>
      </c>
      <c r="AL481" s="472">
        <f>'приложение 1.1 '!X483</f>
        <v>0</v>
      </c>
      <c r="AM481" s="472">
        <f>'приложение 1.1 '!Y483</f>
        <v>0</v>
      </c>
      <c r="AN481" s="472">
        <f>'приложение 1.1 '!Z483</f>
        <v>0</v>
      </c>
      <c r="AO481" s="472">
        <f>'приложение 1.1 '!AA483</f>
        <v>1.375</v>
      </c>
      <c r="AP481" s="472"/>
      <c r="AQ481" s="472"/>
      <c r="AR481" s="472"/>
      <c r="AS481" s="472"/>
      <c r="AT481" s="472">
        <f>'приложение 1.1 '!W483</f>
        <v>0</v>
      </c>
      <c r="AU481" s="472">
        <f t="shared" si="225"/>
        <v>1.375</v>
      </c>
      <c r="AX481" s="456"/>
    </row>
    <row r="482" spans="1:50" s="53" customFormat="1" ht="31.5">
      <c r="A482" s="125" t="s">
        <v>517</v>
      </c>
      <c r="B482" s="431" t="str">
        <f>'приложение 1.1 '!B484</f>
        <v>Строительство КЛ-6кВ от КРУН2 до КТПН-2х400кВА, для электроснабжения п.Кедровый-1</v>
      </c>
      <c r="C482" s="447" t="str">
        <f>IF('приложение 1.1 '!G484=2018,'приложение 1.1 '!E484,"-")</f>
        <v>-</v>
      </c>
      <c r="D482" s="447" t="str">
        <f>IF('приложение 1.1 '!G484=2018,'приложение 1.1 '!D484,"-")</f>
        <v>-</v>
      </c>
      <c r="E482" s="447" t="str">
        <f>IF('приложение 1.1 '!G484=2019,'приложение 1.1 '!E484,"-")</f>
        <v>-</v>
      </c>
      <c r="F482" s="447" t="str">
        <f>IF('приложение 1.1 '!G484=2019,'приложение 1.1 '!D484,"-")</f>
        <v>-</v>
      </c>
      <c r="G482" s="447" t="str">
        <f>IF('приложение 1.1 '!G484=2020,'приложение 1.1 '!E484,"-")</f>
        <v>-</v>
      </c>
      <c r="H482" s="447" t="str">
        <f>IF('приложение 1.1 '!G484=2020,'приложение 1.1 '!D484,"-")</f>
        <v>-</v>
      </c>
      <c r="I482" s="447" t="str">
        <f>IF('приложение 1.1 '!G484=2021,'приложение 1.1 '!E484,"-")</f>
        <v>-</v>
      </c>
      <c r="J482" s="447" t="str">
        <f>IF('приложение 1.1 '!G484=2021,'приложение 1.1 '!D484,"-")</f>
        <v>-</v>
      </c>
      <c r="K482" s="447">
        <f>IF('приложение 1.1 '!G484=2022,'приложение 1.1 '!E484,"-")</f>
        <v>0</v>
      </c>
      <c r="L482" s="447">
        <f>IF('приложение 1.1 '!G484=2022,'приложение 1.1 '!D484,"-")</f>
        <v>1.2</v>
      </c>
      <c r="M482" s="447">
        <f t="shared" si="211"/>
        <v>0</v>
      </c>
      <c r="N482" s="447">
        <f t="shared" si="212"/>
        <v>1.2</v>
      </c>
      <c r="O482" s="447">
        <v>0</v>
      </c>
      <c r="P482" s="447">
        <v>0</v>
      </c>
      <c r="Q482" s="447">
        <v>0</v>
      </c>
      <c r="R482" s="447">
        <v>0</v>
      </c>
      <c r="S482" s="447">
        <v>0</v>
      </c>
      <c r="T482" s="447">
        <v>0</v>
      </c>
      <c r="U482" s="447">
        <v>0</v>
      </c>
      <c r="V482" s="447">
        <v>0</v>
      </c>
      <c r="W482" s="447">
        <v>0</v>
      </c>
      <c r="X482" s="447">
        <v>0</v>
      </c>
      <c r="Y482" s="447">
        <f t="shared" si="213"/>
        <v>0</v>
      </c>
      <c r="Z482" s="464">
        <f t="shared" si="214"/>
        <v>0</v>
      </c>
      <c r="AA482" s="472">
        <f>'приложение 1.1 '!H484</f>
        <v>3</v>
      </c>
      <c r="AB482" s="472" t="str">
        <f t="shared" si="215"/>
        <v>0</v>
      </c>
      <c r="AC482" s="472" t="str">
        <f t="shared" si="216"/>
        <v>0</v>
      </c>
      <c r="AD482" s="472" t="str">
        <f t="shared" si="217"/>
        <v>0</v>
      </c>
      <c r="AE482" s="472" t="str">
        <f t="shared" si="218"/>
        <v>0</v>
      </c>
      <c r="AF482" s="472" t="str">
        <f t="shared" si="219"/>
        <v>0</v>
      </c>
      <c r="AG482" s="472" t="str">
        <f t="shared" si="220"/>
        <v>0</v>
      </c>
      <c r="AH482" s="472" t="str">
        <f t="shared" si="221"/>
        <v>0</v>
      </c>
      <c r="AI482" s="472" t="str">
        <f t="shared" si="222"/>
        <v>0</v>
      </c>
      <c r="AJ482" s="472" t="str">
        <f t="shared" si="223"/>
        <v>-</v>
      </c>
      <c r="AK482" s="472" t="str">
        <f t="shared" si="224"/>
        <v>-</v>
      </c>
      <c r="AL482" s="472">
        <f>'приложение 1.1 '!X484</f>
        <v>0</v>
      </c>
      <c r="AM482" s="472">
        <f>'приложение 1.1 '!Y484</f>
        <v>0</v>
      </c>
      <c r="AN482" s="472">
        <f>'приложение 1.1 '!Z484</f>
        <v>0</v>
      </c>
      <c r="AO482" s="472">
        <f>'приложение 1.1 '!AA484</f>
        <v>3</v>
      </c>
      <c r="AP482" s="472"/>
      <c r="AQ482" s="472"/>
      <c r="AR482" s="472"/>
      <c r="AS482" s="472"/>
      <c r="AT482" s="472">
        <f>'приложение 1.1 '!W484</f>
        <v>0</v>
      </c>
      <c r="AU482" s="472">
        <f t="shared" si="225"/>
        <v>3</v>
      </c>
      <c r="AX482" s="456"/>
    </row>
    <row r="483" spans="1:50" s="53" customFormat="1" ht="47.25">
      <c r="A483" s="125" t="s">
        <v>517</v>
      </c>
      <c r="B483" s="431" t="str">
        <f>'приложение 1.1 '!B485</f>
        <v>Строительство КЛ-6кВ от КТПН-2х400кВА до КТПН-2х250кВА, для электроснабжения п.Кедровый-1</v>
      </c>
      <c r="C483" s="447" t="str">
        <f>IF('приложение 1.1 '!G485=2018,'приложение 1.1 '!E485,"-")</f>
        <v>-</v>
      </c>
      <c r="D483" s="447" t="str">
        <f>IF('приложение 1.1 '!G485=2018,'приложение 1.1 '!D485,"-")</f>
        <v>-</v>
      </c>
      <c r="E483" s="447" t="str">
        <f>IF('приложение 1.1 '!G485=2019,'приложение 1.1 '!E485,"-")</f>
        <v>-</v>
      </c>
      <c r="F483" s="447" t="str">
        <f>IF('приложение 1.1 '!G485=2019,'приложение 1.1 '!D485,"-")</f>
        <v>-</v>
      </c>
      <c r="G483" s="447" t="str">
        <f>IF('приложение 1.1 '!G485=2020,'приложение 1.1 '!E485,"-")</f>
        <v>-</v>
      </c>
      <c r="H483" s="447" t="str">
        <f>IF('приложение 1.1 '!G485=2020,'приложение 1.1 '!D485,"-")</f>
        <v>-</v>
      </c>
      <c r="I483" s="447" t="str">
        <f>IF('приложение 1.1 '!G485=2021,'приложение 1.1 '!E485,"-")</f>
        <v>-</v>
      </c>
      <c r="J483" s="447" t="str">
        <f>IF('приложение 1.1 '!G485=2021,'приложение 1.1 '!D485,"-")</f>
        <v>-</v>
      </c>
      <c r="K483" s="447">
        <f>IF('приложение 1.1 '!G485=2022,'приложение 1.1 '!E485,"-")</f>
        <v>0</v>
      </c>
      <c r="L483" s="447">
        <f>IF('приложение 1.1 '!G485=2022,'приложение 1.1 '!D485,"-")</f>
        <v>0.6</v>
      </c>
      <c r="M483" s="447">
        <f t="shared" si="211"/>
        <v>0</v>
      </c>
      <c r="N483" s="447">
        <f t="shared" si="212"/>
        <v>0.6</v>
      </c>
      <c r="O483" s="447">
        <v>0</v>
      </c>
      <c r="P483" s="447">
        <v>0</v>
      </c>
      <c r="Q483" s="447">
        <v>0</v>
      </c>
      <c r="R483" s="447">
        <v>0</v>
      </c>
      <c r="S483" s="447">
        <v>0</v>
      </c>
      <c r="T483" s="447">
        <v>0</v>
      </c>
      <c r="U483" s="447">
        <v>0</v>
      </c>
      <c r="V483" s="447">
        <v>0</v>
      </c>
      <c r="W483" s="447">
        <v>0</v>
      </c>
      <c r="X483" s="447">
        <v>0</v>
      </c>
      <c r="Y483" s="447">
        <f t="shared" si="213"/>
        <v>0</v>
      </c>
      <c r="Z483" s="464">
        <f t="shared" si="214"/>
        <v>0</v>
      </c>
      <c r="AA483" s="472">
        <f>'приложение 1.1 '!H485</f>
        <v>1.5</v>
      </c>
      <c r="AB483" s="472" t="str">
        <f t="shared" si="215"/>
        <v>0</v>
      </c>
      <c r="AC483" s="472" t="str">
        <f t="shared" si="216"/>
        <v>0</v>
      </c>
      <c r="AD483" s="472" t="str">
        <f t="shared" si="217"/>
        <v>0</v>
      </c>
      <c r="AE483" s="472" t="str">
        <f t="shared" si="218"/>
        <v>0</v>
      </c>
      <c r="AF483" s="472" t="str">
        <f t="shared" si="219"/>
        <v>0</v>
      </c>
      <c r="AG483" s="472" t="str">
        <f t="shared" si="220"/>
        <v>0</v>
      </c>
      <c r="AH483" s="472" t="str">
        <f t="shared" si="221"/>
        <v>0</v>
      </c>
      <c r="AI483" s="472" t="str">
        <f t="shared" si="222"/>
        <v>0</v>
      </c>
      <c r="AJ483" s="472" t="str">
        <f t="shared" si="223"/>
        <v>-</v>
      </c>
      <c r="AK483" s="472" t="str">
        <f t="shared" si="224"/>
        <v>-</v>
      </c>
      <c r="AL483" s="472">
        <f>'приложение 1.1 '!X485</f>
        <v>0</v>
      </c>
      <c r="AM483" s="472">
        <f>'приложение 1.1 '!Y485</f>
        <v>0</v>
      </c>
      <c r="AN483" s="472">
        <f>'приложение 1.1 '!Z485</f>
        <v>0</v>
      </c>
      <c r="AO483" s="472">
        <f>'приложение 1.1 '!AA485</f>
        <v>1.5</v>
      </c>
      <c r="AP483" s="472"/>
      <c r="AQ483" s="472"/>
      <c r="AR483" s="472"/>
      <c r="AS483" s="472"/>
      <c r="AT483" s="472">
        <f>'приложение 1.1 '!W485</f>
        <v>0</v>
      </c>
      <c r="AU483" s="472">
        <f t="shared" si="225"/>
        <v>1.5</v>
      </c>
      <c r="AX483" s="456"/>
    </row>
    <row r="484" spans="1:50" s="53" customFormat="1" ht="47.25">
      <c r="A484" s="125" t="s">
        <v>517</v>
      </c>
      <c r="B484" s="431" t="str">
        <f>'приложение 1.1 '!B486</f>
        <v>Строительство КЛ-10кВ до ТП 2х1250кВА, для электроснабжения ж/д по ул.Энгельса, Югорский тракт</v>
      </c>
      <c r="C484" s="447" t="str">
        <f>IF('приложение 1.1 '!G486=2018,'приложение 1.1 '!E486,"-")</f>
        <v>-</v>
      </c>
      <c r="D484" s="447" t="str">
        <f>IF('приложение 1.1 '!G486=2018,'приложение 1.1 '!D486,"-")</f>
        <v>-</v>
      </c>
      <c r="E484" s="447" t="str">
        <f>IF('приложение 1.1 '!G486=2019,'приложение 1.1 '!E486,"-")</f>
        <v>-</v>
      </c>
      <c r="F484" s="447" t="str">
        <f>IF('приложение 1.1 '!G486=2019,'приложение 1.1 '!D486,"-")</f>
        <v>-</v>
      </c>
      <c r="G484" s="447" t="str">
        <f>IF('приложение 1.1 '!G486=2020,'приложение 1.1 '!E486,"-")</f>
        <v>-</v>
      </c>
      <c r="H484" s="447" t="str">
        <f>IF('приложение 1.1 '!G486=2020,'приложение 1.1 '!D486,"-")</f>
        <v>-</v>
      </c>
      <c r="I484" s="447">
        <f>IF('приложение 1.1 '!G486=2021,'приложение 1.1 '!E486,"-")</f>
        <v>0</v>
      </c>
      <c r="J484" s="447">
        <f>IF('приложение 1.1 '!G486=2021,'приложение 1.1 '!D486,"-")</f>
        <v>0.8</v>
      </c>
      <c r="K484" s="447" t="str">
        <f>IF('приложение 1.1 '!G486=2022,'приложение 1.1 '!E486,"-")</f>
        <v>-</v>
      </c>
      <c r="L484" s="447" t="str">
        <f>IF('приложение 1.1 '!G486=2022,'приложение 1.1 '!D486,"-")</f>
        <v>-</v>
      </c>
      <c r="M484" s="447">
        <f t="shared" si="211"/>
        <v>0</v>
      </c>
      <c r="N484" s="447">
        <f t="shared" si="212"/>
        <v>0.8</v>
      </c>
      <c r="O484" s="447">
        <v>0</v>
      </c>
      <c r="P484" s="447">
        <v>0</v>
      </c>
      <c r="Q484" s="447">
        <v>0</v>
      </c>
      <c r="R484" s="447">
        <v>0</v>
      </c>
      <c r="S484" s="447">
        <v>0</v>
      </c>
      <c r="T484" s="447">
        <v>0</v>
      </c>
      <c r="U484" s="447">
        <v>0</v>
      </c>
      <c r="V484" s="447">
        <v>0</v>
      </c>
      <c r="W484" s="447">
        <v>0</v>
      </c>
      <c r="X484" s="447">
        <v>0</v>
      </c>
      <c r="Y484" s="447">
        <f t="shared" si="213"/>
        <v>0</v>
      </c>
      <c r="Z484" s="464">
        <f t="shared" si="214"/>
        <v>0</v>
      </c>
      <c r="AA484" s="472">
        <f>'приложение 1.1 '!H486</f>
        <v>2</v>
      </c>
      <c r="AB484" s="472" t="str">
        <f t="shared" si="215"/>
        <v>0</v>
      </c>
      <c r="AC484" s="472" t="str">
        <f t="shared" si="216"/>
        <v>0</v>
      </c>
      <c r="AD484" s="472" t="str">
        <f t="shared" si="217"/>
        <v>0</v>
      </c>
      <c r="AE484" s="472" t="str">
        <f t="shared" si="218"/>
        <v>0</v>
      </c>
      <c r="AF484" s="472" t="str">
        <f t="shared" si="219"/>
        <v>0</v>
      </c>
      <c r="AG484" s="472" t="str">
        <f t="shared" si="220"/>
        <v>0</v>
      </c>
      <c r="AH484" s="472" t="str">
        <f t="shared" si="221"/>
        <v>0</v>
      </c>
      <c r="AI484" s="472" t="str">
        <f t="shared" si="222"/>
        <v>0</v>
      </c>
      <c r="AJ484" s="472" t="str">
        <f t="shared" si="223"/>
        <v>-</v>
      </c>
      <c r="AK484" s="472" t="str">
        <f t="shared" si="224"/>
        <v>-</v>
      </c>
      <c r="AL484" s="472">
        <f>'приложение 1.1 '!X486</f>
        <v>0</v>
      </c>
      <c r="AM484" s="472">
        <f>'приложение 1.1 '!Y486</f>
        <v>0</v>
      </c>
      <c r="AN484" s="472">
        <f>'приложение 1.1 '!Z486</f>
        <v>2</v>
      </c>
      <c r="AO484" s="472">
        <f>'приложение 1.1 '!AA486</f>
        <v>0</v>
      </c>
      <c r="AP484" s="472"/>
      <c r="AQ484" s="472"/>
      <c r="AR484" s="472"/>
      <c r="AS484" s="472"/>
      <c r="AT484" s="472">
        <f>'приложение 1.1 '!W486</f>
        <v>0</v>
      </c>
      <c r="AU484" s="472">
        <f t="shared" si="225"/>
        <v>2</v>
      </c>
      <c r="AX484" s="456"/>
    </row>
    <row r="485" spans="1:50" s="53" customFormat="1" ht="47.25">
      <c r="A485" s="125" t="s">
        <v>517</v>
      </c>
      <c r="B485" s="431" t="str">
        <f>'приложение 1.1 '!B487</f>
        <v>Строительство КЛ-10кВ от РП-110 до ТП 2х2500кВА, для электроснабжения Храма по ул.Мира</v>
      </c>
      <c r="C485" s="447">
        <f>IF('приложение 1.1 '!G487=2018,'приложение 1.1 '!E487,"-")</f>
        <v>0</v>
      </c>
      <c r="D485" s="447">
        <f>IF('приложение 1.1 '!G487=2018,'приложение 1.1 '!D487,"-")</f>
        <v>0.73199999999999998</v>
      </c>
      <c r="E485" s="447" t="str">
        <f>IF('приложение 1.1 '!G487=2019,'приложение 1.1 '!E487,"-")</f>
        <v>-</v>
      </c>
      <c r="F485" s="447" t="str">
        <f>IF('приложение 1.1 '!G487=2019,'приложение 1.1 '!D487,"-")</f>
        <v>-</v>
      </c>
      <c r="G485" s="447" t="str">
        <f>IF('приложение 1.1 '!G487=2020,'приложение 1.1 '!E487,"-")</f>
        <v>-</v>
      </c>
      <c r="H485" s="447" t="str">
        <f>IF('приложение 1.1 '!G487=2020,'приложение 1.1 '!D487,"-")</f>
        <v>-</v>
      </c>
      <c r="I485" s="447" t="str">
        <f>IF('приложение 1.1 '!G487=2021,'приложение 1.1 '!E487,"-")</f>
        <v>-</v>
      </c>
      <c r="J485" s="447" t="str">
        <f>IF('приложение 1.1 '!G487=2021,'приложение 1.1 '!D487,"-")</f>
        <v>-</v>
      </c>
      <c r="K485" s="447" t="str">
        <f>IF('приложение 1.1 '!G487=2022,'приложение 1.1 '!E487,"-")</f>
        <v>-</v>
      </c>
      <c r="L485" s="447" t="str">
        <f>IF('приложение 1.1 '!G487=2022,'приложение 1.1 '!D487,"-")</f>
        <v>-</v>
      </c>
      <c r="M485" s="447">
        <f t="shared" si="211"/>
        <v>0</v>
      </c>
      <c r="N485" s="447">
        <f t="shared" si="212"/>
        <v>0.73199999999999998</v>
      </c>
      <c r="O485" s="447">
        <v>0</v>
      </c>
      <c r="P485" s="447">
        <v>0</v>
      </c>
      <c r="Q485" s="447">
        <v>0</v>
      </c>
      <c r="R485" s="447">
        <v>0</v>
      </c>
      <c r="S485" s="447">
        <v>0</v>
      </c>
      <c r="T485" s="447">
        <v>0</v>
      </c>
      <c r="U485" s="447">
        <v>0</v>
      </c>
      <c r="V485" s="447">
        <v>0</v>
      </c>
      <c r="W485" s="447">
        <v>0</v>
      </c>
      <c r="X485" s="447">
        <v>0</v>
      </c>
      <c r="Y485" s="447">
        <f t="shared" si="213"/>
        <v>0</v>
      </c>
      <c r="Z485" s="464">
        <f t="shared" si="214"/>
        <v>0</v>
      </c>
      <c r="AA485" s="472">
        <f>'приложение 1.1 '!H487</f>
        <v>1.83</v>
      </c>
      <c r="AB485" s="472" t="str">
        <f t="shared" si="215"/>
        <v>0</v>
      </c>
      <c r="AC485" s="472" t="str">
        <f t="shared" si="216"/>
        <v>0</v>
      </c>
      <c r="AD485" s="472" t="str">
        <f t="shared" si="217"/>
        <v>0</v>
      </c>
      <c r="AE485" s="472" t="str">
        <f t="shared" si="218"/>
        <v>0</v>
      </c>
      <c r="AF485" s="472" t="str">
        <f t="shared" si="219"/>
        <v>0</v>
      </c>
      <c r="AG485" s="472" t="str">
        <f t="shared" si="220"/>
        <v>0</v>
      </c>
      <c r="AH485" s="472">
        <f t="shared" si="221"/>
        <v>0</v>
      </c>
      <c r="AI485" s="472">
        <f t="shared" si="222"/>
        <v>0.73199999999999998</v>
      </c>
      <c r="AJ485" s="472">
        <f t="shared" si="223"/>
        <v>0</v>
      </c>
      <c r="AK485" s="472">
        <f t="shared" si="224"/>
        <v>0.73199999999999998</v>
      </c>
      <c r="AL485" s="472">
        <f>'приложение 1.1 '!X487</f>
        <v>0</v>
      </c>
      <c r="AM485" s="472">
        <f>'приложение 1.1 '!Y487</f>
        <v>0</v>
      </c>
      <c r="AN485" s="472">
        <f>'приложение 1.1 '!Z487</f>
        <v>0</v>
      </c>
      <c r="AO485" s="472">
        <f>'приложение 1.1 '!AA487</f>
        <v>0</v>
      </c>
      <c r="AP485" s="472"/>
      <c r="AQ485" s="472"/>
      <c r="AR485" s="472"/>
      <c r="AS485" s="472">
        <f>AT485</f>
        <v>1.83</v>
      </c>
      <c r="AT485" s="472">
        <f>'приложение 1.1 '!W487</f>
        <v>1.83</v>
      </c>
      <c r="AU485" s="472">
        <f t="shared" si="225"/>
        <v>1.83</v>
      </c>
      <c r="AX485" s="456"/>
    </row>
    <row r="486" spans="1:50" s="53" customFormat="1" ht="31.5">
      <c r="A486" s="125" t="s">
        <v>517</v>
      </c>
      <c r="B486" s="431" t="str">
        <f>'приложение 1.1 '!B488</f>
        <v>Строительство КЛ-10кВ от РП-164 до ТП2 2х2500кВА мкр.35</v>
      </c>
      <c r="C486" s="447">
        <f>IF('приложение 1.1 '!G488=2018,'приложение 1.1 '!E488,"-")</f>
        <v>0</v>
      </c>
      <c r="D486" s="447">
        <f>IF('приложение 1.1 '!G488=2018,'приложение 1.1 '!D488,"-")</f>
        <v>0.46800000000000003</v>
      </c>
      <c r="E486" s="447" t="str">
        <f>IF('приложение 1.1 '!G488=2019,'приложение 1.1 '!E488,"-")</f>
        <v>-</v>
      </c>
      <c r="F486" s="447" t="str">
        <f>IF('приложение 1.1 '!G488=2019,'приложение 1.1 '!D488,"-")</f>
        <v>-</v>
      </c>
      <c r="G486" s="447" t="str">
        <f>IF('приложение 1.1 '!G488=2020,'приложение 1.1 '!E488,"-")</f>
        <v>-</v>
      </c>
      <c r="H486" s="447" t="str">
        <f>IF('приложение 1.1 '!G488=2020,'приложение 1.1 '!D488,"-")</f>
        <v>-</v>
      </c>
      <c r="I486" s="447" t="str">
        <f>IF('приложение 1.1 '!G488=2021,'приложение 1.1 '!E488,"-")</f>
        <v>-</v>
      </c>
      <c r="J486" s="447" t="str">
        <f>IF('приложение 1.1 '!G488=2021,'приложение 1.1 '!D488,"-")</f>
        <v>-</v>
      </c>
      <c r="K486" s="447" t="str">
        <f>IF('приложение 1.1 '!G488=2022,'приложение 1.1 '!E488,"-")</f>
        <v>-</v>
      </c>
      <c r="L486" s="447" t="str">
        <f>IF('приложение 1.1 '!G488=2022,'приложение 1.1 '!D488,"-")</f>
        <v>-</v>
      </c>
      <c r="M486" s="447">
        <f t="shared" si="211"/>
        <v>0</v>
      </c>
      <c r="N486" s="447">
        <f t="shared" si="212"/>
        <v>0.46800000000000003</v>
      </c>
      <c r="O486" s="447">
        <v>0</v>
      </c>
      <c r="P486" s="447">
        <v>0</v>
      </c>
      <c r="Q486" s="447">
        <v>0</v>
      </c>
      <c r="R486" s="447">
        <v>0</v>
      </c>
      <c r="S486" s="447">
        <v>0</v>
      </c>
      <c r="T486" s="447">
        <v>0</v>
      </c>
      <c r="U486" s="447">
        <v>0</v>
      </c>
      <c r="V486" s="447">
        <v>0</v>
      </c>
      <c r="W486" s="447">
        <v>0</v>
      </c>
      <c r="X486" s="447">
        <v>0</v>
      </c>
      <c r="Y486" s="447">
        <f t="shared" si="213"/>
        <v>0</v>
      </c>
      <c r="Z486" s="464">
        <f t="shared" si="214"/>
        <v>0</v>
      </c>
      <c r="AA486" s="472">
        <f>'приложение 1.1 '!H488</f>
        <v>1.1700000000000002</v>
      </c>
      <c r="AB486" s="472" t="str">
        <f t="shared" si="215"/>
        <v>0</v>
      </c>
      <c r="AC486" s="472" t="str">
        <f t="shared" si="216"/>
        <v>0</v>
      </c>
      <c r="AD486" s="472" t="str">
        <f t="shared" si="217"/>
        <v>0</v>
      </c>
      <c r="AE486" s="472" t="str">
        <f t="shared" si="218"/>
        <v>0</v>
      </c>
      <c r="AF486" s="472" t="str">
        <f t="shared" si="219"/>
        <v>0</v>
      </c>
      <c r="AG486" s="472" t="str">
        <f t="shared" si="220"/>
        <v>0</v>
      </c>
      <c r="AH486" s="472">
        <f t="shared" si="221"/>
        <v>0</v>
      </c>
      <c r="AI486" s="472">
        <f t="shared" si="222"/>
        <v>0.46800000000000003</v>
      </c>
      <c r="AJ486" s="472">
        <f t="shared" si="223"/>
        <v>0</v>
      </c>
      <c r="AK486" s="472">
        <f t="shared" si="224"/>
        <v>0.46800000000000003</v>
      </c>
      <c r="AL486" s="472">
        <f>'приложение 1.1 '!X488</f>
        <v>0</v>
      </c>
      <c r="AM486" s="472">
        <f>'приложение 1.1 '!Y488</f>
        <v>0</v>
      </c>
      <c r="AN486" s="472">
        <f>'приложение 1.1 '!Z488</f>
        <v>0</v>
      </c>
      <c r="AO486" s="472">
        <f>'приложение 1.1 '!AA488</f>
        <v>0</v>
      </c>
      <c r="AP486" s="472"/>
      <c r="AQ486" s="472"/>
      <c r="AR486" s="472"/>
      <c r="AS486" s="472">
        <f>AT486</f>
        <v>1.1700000000000002</v>
      </c>
      <c r="AT486" s="472">
        <f>'приложение 1.1 '!W488</f>
        <v>1.1700000000000002</v>
      </c>
      <c r="AU486" s="472">
        <f t="shared" si="225"/>
        <v>1.1700000000000002</v>
      </c>
      <c r="AX486" s="456"/>
    </row>
    <row r="487" spans="1:50" s="53" customFormat="1" ht="31.5">
      <c r="A487" s="125" t="s">
        <v>517</v>
      </c>
      <c r="B487" s="431" t="str">
        <f>'приложение 1.1 '!B489</f>
        <v>Строительство КЛ-10кВ от ТП2 2х2500кВА до ТП3 2х2500кВА мкр.35</v>
      </c>
      <c r="C487" s="447">
        <f>IF('приложение 1.1 '!G489=2018,'приложение 1.1 '!E489,"-")</f>
        <v>0</v>
      </c>
      <c r="D487" s="447">
        <f>IF('приложение 1.1 '!G489=2018,'приложение 1.1 '!D489,"-")</f>
        <v>0.78600000000000003</v>
      </c>
      <c r="E487" s="447" t="str">
        <f>IF('приложение 1.1 '!G489=2019,'приложение 1.1 '!E489,"-")</f>
        <v>-</v>
      </c>
      <c r="F487" s="447" t="str">
        <f>IF('приложение 1.1 '!G489=2019,'приложение 1.1 '!D489,"-")</f>
        <v>-</v>
      </c>
      <c r="G487" s="447" t="str">
        <f>IF('приложение 1.1 '!G489=2020,'приложение 1.1 '!E489,"-")</f>
        <v>-</v>
      </c>
      <c r="H487" s="447" t="str">
        <f>IF('приложение 1.1 '!G489=2020,'приложение 1.1 '!D489,"-")</f>
        <v>-</v>
      </c>
      <c r="I487" s="447" t="str">
        <f>IF('приложение 1.1 '!G489=2021,'приложение 1.1 '!E489,"-")</f>
        <v>-</v>
      </c>
      <c r="J487" s="447" t="str">
        <f>IF('приложение 1.1 '!G489=2021,'приложение 1.1 '!D489,"-")</f>
        <v>-</v>
      </c>
      <c r="K487" s="447" t="str">
        <f>IF('приложение 1.1 '!G489=2022,'приложение 1.1 '!E489,"-")</f>
        <v>-</v>
      </c>
      <c r="L487" s="447" t="str">
        <f>IF('приложение 1.1 '!G489=2022,'приложение 1.1 '!D489,"-")</f>
        <v>-</v>
      </c>
      <c r="M487" s="447">
        <f t="shared" si="211"/>
        <v>0</v>
      </c>
      <c r="N487" s="447">
        <f t="shared" si="212"/>
        <v>0.78600000000000003</v>
      </c>
      <c r="O487" s="447">
        <v>0</v>
      </c>
      <c r="P487" s="447">
        <v>0</v>
      </c>
      <c r="Q487" s="447">
        <v>0</v>
      </c>
      <c r="R487" s="447">
        <v>0</v>
      </c>
      <c r="S487" s="447">
        <v>0</v>
      </c>
      <c r="T487" s="447">
        <v>0</v>
      </c>
      <c r="U487" s="447">
        <v>0</v>
      </c>
      <c r="V487" s="447">
        <v>0</v>
      </c>
      <c r="W487" s="447">
        <v>0</v>
      </c>
      <c r="X487" s="447">
        <v>0</v>
      </c>
      <c r="Y487" s="447">
        <f t="shared" si="213"/>
        <v>0</v>
      </c>
      <c r="Z487" s="464">
        <f t="shared" si="214"/>
        <v>0</v>
      </c>
      <c r="AA487" s="472">
        <f>'приложение 1.1 '!H489</f>
        <v>1.9650000000000001</v>
      </c>
      <c r="AB487" s="472" t="str">
        <f t="shared" si="215"/>
        <v>0</v>
      </c>
      <c r="AC487" s="472" t="str">
        <f t="shared" si="216"/>
        <v>0</v>
      </c>
      <c r="AD487" s="472" t="str">
        <f t="shared" si="217"/>
        <v>0</v>
      </c>
      <c r="AE487" s="472" t="str">
        <f t="shared" si="218"/>
        <v>0</v>
      </c>
      <c r="AF487" s="472" t="str">
        <f t="shared" si="219"/>
        <v>0</v>
      </c>
      <c r="AG487" s="472" t="str">
        <f t="shared" si="220"/>
        <v>0</v>
      </c>
      <c r="AH487" s="472">
        <f t="shared" si="221"/>
        <v>0</v>
      </c>
      <c r="AI487" s="472">
        <f t="shared" si="222"/>
        <v>0.78600000000000003</v>
      </c>
      <c r="AJ487" s="472">
        <f t="shared" si="223"/>
        <v>0</v>
      </c>
      <c r="AK487" s="472">
        <f t="shared" si="224"/>
        <v>0.78600000000000003</v>
      </c>
      <c r="AL487" s="472">
        <f>'приложение 1.1 '!X489</f>
        <v>0</v>
      </c>
      <c r="AM487" s="472">
        <f>'приложение 1.1 '!Y489</f>
        <v>0</v>
      </c>
      <c r="AN487" s="472">
        <f>'приложение 1.1 '!Z489</f>
        <v>0</v>
      </c>
      <c r="AO487" s="472">
        <f>'приложение 1.1 '!AA489</f>
        <v>0</v>
      </c>
      <c r="AP487" s="472"/>
      <c r="AQ487" s="472"/>
      <c r="AR487" s="472"/>
      <c r="AS487" s="472">
        <f>AT487</f>
        <v>1.9650000000000001</v>
      </c>
      <c r="AT487" s="472">
        <f>'приложение 1.1 '!W489</f>
        <v>1.9650000000000001</v>
      </c>
      <c r="AU487" s="472">
        <f t="shared" si="225"/>
        <v>1.9650000000000001</v>
      </c>
      <c r="AX487" s="456"/>
    </row>
    <row r="488" spans="1:50" s="53" customFormat="1" ht="31.5">
      <c r="A488" s="125" t="s">
        <v>517</v>
      </c>
      <c r="B488" s="431" t="str">
        <f>'приложение 1.1 '!B490</f>
        <v>Строительство КЛ-10кВ от ТП-18 2х2500кВА до ТП№20 2х1600кВА мкр.44</v>
      </c>
      <c r="C488" s="447" t="str">
        <f>IF('приложение 1.1 '!G490=2018,'приложение 1.1 '!E490,"-")</f>
        <v>-</v>
      </c>
      <c r="D488" s="447" t="str">
        <f>IF('приложение 1.1 '!G490=2018,'приложение 1.1 '!D490,"-")</f>
        <v>-</v>
      </c>
      <c r="E488" s="447" t="str">
        <f>IF('приложение 1.1 '!G490=2019,'приложение 1.1 '!E490,"-")</f>
        <v>-</v>
      </c>
      <c r="F488" s="447" t="str">
        <f>IF('приложение 1.1 '!G490=2019,'приложение 1.1 '!D490,"-")</f>
        <v>-</v>
      </c>
      <c r="G488" s="447">
        <f>IF('приложение 1.1 '!G490=2020,'приложение 1.1 '!E490,"-")</f>
        <v>0</v>
      </c>
      <c r="H488" s="447">
        <f>IF('приложение 1.1 '!G490=2020,'приложение 1.1 '!D490,"-")</f>
        <v>0.72</v>
      </c>
      <c r="I488" s="447" t="str">
        <f>IF('приложение 1.1 '!G490=2021,'приложение 1.1 '!E490,"-")</f>
        <v>-</v>
      </c>
      <c r="J488" s="447" t="str">
        <f>IF('приложение 1.1 '!G490=2021,'приложение 1.1 '!D490,"-")</f>
        <v>-</v>
      </c>
      <c r="K488" s="447" t="str">
        <f>IF('приложение 1.1 '!G490=2022,'приложение 1.1 '!E490,"-")</f>
        <v>-</v>
      </c>
      <c r="L488" s="447" t="str">
        <f>IF('приложение 1.1 '!G490=2022,'приложение 1.1 '!D490,"-")</f>
        <v>-</v>
      </c>
      <c r="M488" s="447">
        <f t="shared" si="211"/>
        <v>0</v>
      </c>
      <c r="N488" s="447">
        <f t="shared" si="212"/>
        <v>0.72</v>
      </c>
      <c r="O488" s="447">
        <v>0</v>
      </c>
      <c r="P488" s="447">
        <v>0</v>
      </c>
      <c r="Q488" s="447">
        <v>0</v>
      </c>
      <c r="R488" s="447">
        <v>0</v>
      </c>
      <c r="S488" s="447">
        <v>0</v>
      </c>
      <c r="T488" s="447">
        <v>0</v>
      </c>
      <c r="U488" s="447">
        <v>0</v>
      </c>
      <c r="V488" s="447">
        <v>0</v>
      </c>
      <c r="W488" s="447">
        <v>0</v>
      </c>
      <c r="X488" s="447">
        <v>0</v>
      </c>
      <c r="Y488" s="447">
        <f t="shared" si="213"/>
        <v>0</v>
      </c>
      <c r="Z488" s="464">
        <f t="shared" si="214"/>
        <v>0</v>
      </c>
      <c r="AA488" s="472">
        <f>'приложение 1.1 '!H490</f>
        <v>1.7999999999999998</v>
      </c>
      <c r="AB488" s="472" t="str">
        <f t="shared" si="215"/>
        <v>0</v>
      </c>
      <c r="AC488" s="472" t="str">
        <f t="shared" si="216"/>
        <v>0</v>
      </c>
      <c r="AD488" s="472" t="str">
        <f t="shared" si="217"/>
        <v>0</v>
      </c>
      <c r="AE488" s="472" t="str">
        <f t="shared" si="218"/>
        <v>0</v>
      </c>
      <c r="AF488" s="472" t="str">
        <f t="shared" si="219"/>
        <v>0</v>
      </c>
      <c r="AG488" s="472" t="str">
        <f t="shared" si="220"/>
        <v>0</v>
      </c>
      <c r="AH488" s="472" t="str">
        <f t="shared" si="221"/>
        <v>0</v>
      </c>
      <c r="AI488" s="472" t="str">
        <f t="shared" si="222"/>
        <v>0</v>
      </c>
      <c r="AJ488" s="472" t="str">
        <f t="shared" si="223"/>
        <v>-</v>
      </c>
      <c r="AK488" s="472" t="str">
        <f t="shared" si="224"/>
        <v>-</v>
      </c>
      <c r="AL488" s="472">
        <f>'приложение 1.1 '!X490</f>
        <v>0</v>
      </c>
      <c r="AM488" s="472">
        <f>'приложение 1.1 '!Y490</f>
        <v>1.7999999999999998</v>
      </c>
      <c r="AN488" s="472">
        <f>'приложение 1.1 '!Z490</f>
        <v>0</v>
      </c>
      <c r="AO488" s="472">
        <f>'приложение 1.1 '!AA490</f>
        <v>0</v>
      </c>
      <c r="AP488" s="472"/>
      <c r="AQ488" s="472"/>
      <c r="AR488" s="472"/>
      <c r="AS488" s="472"/>
      <c r="AT488" s="472">
        <f>'приложение 1.1 '!W490</f>
        <v>0</v>
      </c>
      <c r="AU488" s="472">
        <f t="shared" si="225"/>
        <v>1.7999999999999998</v>
      </c>
      <c r="AX488" s="456"/>
    </row>
    <row r="489" spans="1:50" s="53" customFormat="1" ht="31.5">
      <c r="A489" s="125" t="s">
        <v>517</v>
      </c>
      <c r="B489" s="431" t="str">
        <f>'приложение 1.1 '!B491</f>
        <v>Строительство КЛ-10кВ от ТП№20 2х1600кВА до ТП№21 2х2500кВА мкр.44</v>
      </c>
      <c r="C489" s="447" t="str">
        <f>IF('приложение 1.1 '!G491=2018,'приложение 1.1 '!E491,"-")</f>
        <v>-</v>
      </c>
      <c r="D489" s="447" t="str">
        <f>IF('приложение 1.1 '!G491=2018,'приложение 1.1 '!D491,"-")</f>
        <v>-</v>
      </c>
      <c r="E489" s="447" t="str">
        <f>IF('приложение 1.1 '!G491=2019,'приложение 1.1 '!E491,"-")</f>
        <v>-</v>
      </c>
      <c r="F489" s="447" t="str">
        <f>IF('приложение 1.1 '!G491=2019,'приложение 1.1 '!D491,"-")</f>
        <v>-</v>
      </c>
      <c r="G489" s="447">
        <f>IF('приложение 1.1 '!G491=2020,'приложение 1.1 '!E491,"-")</f>
        <v>0</v>
      </c>
      <c r="H489" s="447">
        <f>IF('приложение 1.1 '!G491=2020,'приложение 1.1 '!D491,"-")</f>
        <v>0.51400000000000001</v>
      </c>
      <c r="I489" s="447" t="str">
        <f>IF('приложение 1.1 '!G491=2021,'приложение 1.1 '!E491,"-")</f>
        <v>-</v>
      </c>
      <c r="J489" s="447" t="str">
        <f>IF('приложение 1.1 '!G491=2021,'приложение 1.1 '!D491,"-")</f>
        <v>-</v>
      </c>
      <c r="K489" s="447" t="str">
        <f>IF('приложение 1.1 '!G491=2022,'приложение 1.1 '!E491,"-")</f>
        <v>-</v>
      </c>
      <c r="L489" s="447" t="str">
        <f>IF('приложение 1.1 '!G491=2022,'приложение 1.1 '!D491,"-")</f>
        <v>-</v>
      </c>
      <c r="M489" s="447">
        <f t="shared" si="211"/>
        <v>0</v>
      </c>
      <c r="N489" s="447">
        <f t="shared" si="212"/>
        <v>0.51400000000000001</v>
      </c>
      <c r="O489" s="447">
        <v>0</v>
      </c>
      <c r="P489" s="447">
        <v>0</v>
      </c>
      <c r="Q489" s="447">
        <v>0</v>
      </c>
      <c r="R489" s="447">
        <v>0</v>
      </c>
      <c r="S489" s="447">
        <v>0</v>
      </c>
      <c r="T489" s="447">
        <v>0</v>
      </c>
      <c r="U489" s="447">
        <v>0</v>
      </c>
      <c r="V489" s="447">
        <v>0</v>
      </c>
      <c r="W489" s="447">
        <v>0</v>
      </c>
      <c r="X489" s="447">
        <v>0</v>
      </c>
      <c r="Y489" s="447">
        <f t="shared" si="213"/>
        <v>0</v>
      </c>
      <c r="Z489" s="464">
        <f t="shared" si="214"/>
        <v>0</v>
      </c>
      <c r="AA489" s="472">
        <f>'приложение 1.1 '!H491</f>
        <v>1.2850000000000001</v>
      </c>
      <c r="AB489" s="472" t="str">
        <f t="shared" si="215"/>
        <v>0</v>
      </c>
      <c r="AC489" s="472" t="str">
        <f t="shared" si="216"/>
        <v>0</v>
      </c>
      <c r="AD489" s="472" t="str">
        <f t="shared" si="217"/>
        <v>0</v>
      </c>
      <c r="AE489" s="472" t="str">
        <f t="shared" si="218"/>
        <v>0</v>
      </c>
      <c r="AF489" s="472" t="str">
        <f t="shared" si="219"/>
        <v>0</v>
      </c>
      <c r="AG489" s="472" t="str">
        <f t="shared" si="220"/>
        <v>0</v>
      </c>
      <c r="AH489" s="472" t="str">
        <f t="shared" si="221"/>
        <v>0</v>
      </c>
      <c r="AI489" s="472" t="str">
        <f t="shared" si="222"/>
        <v>0</v>
      </c>
      <c r="AJ489" s="472" t="str">
        <f t="shared" si="223"/>
        <v>-</v>
      </c>
      <c r="AK489" s="472" t="str">
        <f t="shared" si="224"/>
        <v>-</v>
      </c>
      <c r="AL489" s="472">
        <f>'приложение 1.1 '!X491</f>
        <v>0</v>
      </c>
      <c r="AM489" s="472">
        <f>'приложение 1.1 '!Y491</f>
        <v>1.2850000000000001</v>
      </c>
      <c r="AN489" s="472">
        <f>'приложение 1.1 '!Z491</f>
        <v>0</v>
      </c>
      <c r="AO489" s="472">
        <f>'приложение 1.1 '!AA491</f>
        <v>0</v>
      </c>
      <c r="AP489" s="472"/>
      <c r="AQ489" s="472"/>
      <c r="AR489" s="472"/>
      <c r="AS489" s="472"/>
      <c r="AT489" s="472">
        <f>'приложение 1.1 '!W491</f>
        <v>0</v>
      </c>
      <c r="AU489" s="472">
        <f t="shared" si="225"/>
        <v>1.2850000000000001</v>
      </c>
      <c r="AX489" s="456"/>
    </row>
    <row r="490" spans="1:50" s="53" customFormat="1" ht="31.5">
      <c r="A490" s="125" t="s">
        <v>517</v>
      </c>
      <c r="B490" s="431" t="str">
        <f>'приложение 1.1 '!B492</f>
        <v>Строительство КЛ-10кВ от ТП№21 2х2500кВА мкр.44 до БКТП-830</v>
      </c>
      <c r="C490" s="447" t="str">
        <f>IF('приложение 1.1 '!G492=2018,'приложение 1.1 '!E492,"-")</f>
        <v>-</v>
      </c>
      <c r="D490" s="447" t="str">
        <f>IF('приложение 1.1 '!G492=2018,'приложение 1.1 '!D492,"-")</f>
        <v>-</v>
      </c>
      <c r="E490" s="447" t="str">
        <f>IF('приложение 1.1 '!G492=2019,'приложение 1.1 '!E492,"-")</f>
        <v>-</v>
      </c>
      <c r="F490" s="447" t="str">
        <f>IF('приложение 1.1 '!G492=2019,'приложение 1.1 '!D492,"-")</f>
        <v>-</v>
      </c>
      <c r="G490" s="447">
        <f>IF('приложение 1.1 '!G492=2020,'приложение 1.1 '!E492,"-")</f>
        <v>0</v>
      </c>
      <c r="H490" s="447">
        <f>IF('приложение 1.1 '!G492=2020,'приложение 1.1 '!D492,"-")</f>
        <v>0.98399999999999999</v>
      </c>
      <c r="I490" s="447" t="str">
        <f>IF('приложение 1.1 '!G492=2021,'приложение 1.1 '!E492,"-")</f>
        <v>-</v>
      </c>
      <c r="J490" s="447" t="str">
        <f>IF('приложение 1.1 '!G492=2021,'приложение 1.1 '!D492,"-")</f>
        <v>-</v>
      </c>
      <c r="K490" s="447" t="str">
        <f>IF('приложение 1.1 '!G492=2022,'приложение 1.1 '!E492,"-")</f>
        <v>-</v>
      </c>
      <c r="L490" s="447" t="str">
        <f>IF('приложение 1.1 '!G492=2022,'приложение 1.1 '!D492,"-")</f>
        <v>-</v>
      </c>
      <c r="M490" s="447">
        <f t="shared" si="211"/>
        <v>0</v>
      </c>
      <c r="N490" s="447">
        <f t="shared" si="212"/>
        <v>0.98399999999999999</v>
      </c>
      <c r="O490" s="447">
        <v>0</v>
      </c>
      <c r="P490" s="447">
        <v>0</v>
      </c>
      <c r="Q490" s="447">
        <v>0</v>
      </c>
      <c r="R490" s="447">
        <v>0</v>
      </c>
      <c r="S490" s="447">
        <v>0</v>
      </c>
      <c r="T490" s="447">
        <v>0</v>
      </c>
      <c r="U490" s="447">
        <v>0</v>
      </c>
      <c r="V490" s="447">
        <v>0</v>
      </c>
      <c r="W490" s="447">
        <v>0</v>
      </c>
      <c r="X490" s="447">
        <v>0</v>
      </c>
      <c r="Y490" s="447">
        <f t="shared" si="213"/>
        <v>0</v>
      </c>
      <c r="Z490" s="464">
        <f t="shared" si="214"/>
        <v>0</v>
      </c>
      <c r="AA490" s="472">
        <f>'приложение 1.1 '!H492</f>
        <v>2.46</v>
      </c>
      <c r="AB490" s="472" t="str">
        <f t="shared" si="215"/>
        <v>0</v>
      </c>
      <c r="AC490" s="472" t="str">
        <f t="shared" si="216"/>
        <v>0</v>
      </c>
      <c r="AD490" s="472" t="str">
        <f t="shared" si="217"/>
        <v>0</v>
      </c>
      <c r="AE490" s="472" t="str">
        <f t="shared" si="218"/>
        <v>0</v>
      </c>
      <c r="AF490" s="472" t="str">
        <f t="shared" si="219"/>
        <v>0</v>
      </c>
      <c r="AG490" s="472" t="str">
        <f t="shared" si="220"/>
        <v>0</v>
      </c>
      <c r="AH490" s="472" t="str">
        <f t="shared" si="221"/>
        <v>0</v>
      </c>
      <c r="AI490" s="472" t="str">
        <f t="shared" si="222"/>
        <v>0</v>
      </c>
      <c r="AJ490" s="472" t="str">
        <f t="shared" si="223"/>
        <v>-</v>
      </c>
      <c r="AK490" s="472" t="str">
        <f t="shared" si="224"/>
        <v>-</v>
      </c>
      <c r="AL490" s="472">
        <f>'приложение 1.1 '!X492</f>
        <v>0</v>
      </c>
      <c r="AM490" s="472">
        <f>'приложение 1.1 '!Y492</f>
        <v>2.46</v>
      </c>
      <c r="AN490" s="472">
        <f>'приложение 1.1 '!Z492</f>
        <v>0</v>
      </c>
      <c r="AO490" s="472">
        <f>'приложение 1.1 '!AA492</f>
        <v>0</v>
      </c>
      <c r="AP490" s="472"/>
      <c r="AQ490" s="472"/>
      <c r="AR490" s="472"/>
      <c r="AS490" s="472"/>
      <c r="AT490" s="472">
        <f>'приложение 1.1 '!W492</f>
        <v>0</v>
      </c>
      <c r="AU490" s="472">
        <f t="shared" si="225"/>
        <v>2.46</v>
      </c>
      <c r="AX490" s="456"/>
    </row>
    <row r="491" spans="1:50" s="53" customFormat="1" ht="31.5">
      <c r="A491" s="125" t="s">
        <v>517</v>
      </c>
      <c r="B491" s="431" t="str">
        <f>'приложение 1.1 '!B493</f>
        <v>Строительство КЛ-10кВ от ТП№16 2х2500кВА до ТП№17 2х2500 кВА мкр.27А</v>
      </c>
      <c r="C491" s="447" t="str">
        <f>IF('приложение 1.1 '!G493=2018,'приложение 1.1 '!E493,"-")</f>
        <v>-</v>
      </c>
      <c r="D491" s="447" t="str">
        <f>IF('приложение 1.1 '!G493=2018,'приложение 1.1 '!D493,"-")</f>
        <v>-</v>
      </c>
      <c r="E491" s="447">
        <f>IF('приложение 1.1 '!G493=2019,'приложение 1.1 '!E493,"-")</f>
        <v>0</v>
      </c>
      <c r="F491" s="447">
        <f>IF('приложение 1.1 '!G493=2019,'приложение 1.1 '!D493,"-")</f>
        <v>0.434</v>
      </c>
      <c r="G491" s="447" t="str">
        <f>IF('приложение 1.1 '!G493=2020,'приложение 1.1 '!E493,"-")</f>
        <v>-</v>
      </c>
      <c r="H491" s="447" t="str">
        <f>IF('приложение 1.1 '!G493=2020,'приложение 1.1 '!D493,"-")</f>
        <v>-</v>
      </c>
      <c r="I491" s="447" t="str">
        <f>IF('приложение 1.1 '!G493=2021,'приложение 1.1 '!E493,"-")</f>
        <v>-</v>
      </c>
      <c r="J491" s="447" t="str">
        <f>IF('приложение 1.1 '!G493=2021,'приложение 1.1 '!D493,"-")</f>
        <v>-</v>
      </c>
      <c r="K491" s="447" t="str">
        <f>IF('приложение 1.1 '!G493=2022,'приложение 1.1 '!E493,"-")</f>
        <v>-</v>
      </c>
      <c r="L491" s="447" t="str">
        <f>IF('приложение 1.1 '!G493=2022,'приложение 1.1 '!D493,"-")</f>
        <v>-</v>
      </c>
      <c r="M491" s="447">
        <f t="shared" si="211"/>
        <v>0</v>
      </c>
      <c r="N491" s="447">
        <f t="shared" si="212"/>
        <v>0.434</v>
      </c>
      <c r="O491" s="447">
        <v>0</v>
      </c>
      <c r="P491" s="447">
        <v>0</v>
      </c>
      <c r="Q491" s="447">
        <v>0</v>
      </c>
      <c r="R491" s="447">
        <v>0</v>
      </c>
      <c r="S491" s="447">
        <v>0</v>
      </c>
      <c r="T491" s="447">
        <v>0</v>
      </c>
      <c r="U491" s="447">
        <v>0</v>
      </c>
      <c r="V491" s="447">
        <v>0</v>
      </c>
      <c r="W491" s="447">
        <v>0</v>
      </c>
      <c r="X491" s="447">
        <v>0</v>
      </c>
      <c r="Y491" s="447">
        <f t="shared" si="213"/>
        <v>0</v>
      </c>
      <c r="Z491" s="464">
        <f t="shared" si="214"/>
        <v>0</v>
      </c>
      <c r="AA491" s="472">
        <f>'приложение 1.1 '!H493</f>
        <v>1.085</v>
      </c>
      <c r="AB491" s="472" t="str">
        <f t="shared" si="215"/>
        <v>0</v>
      </c>
      <c r="AC491" s="472" t="str">
        <f t="shared" si="216"/>
        <v>0</v>
      </c>
      <c r="AD491" s="472" t="str">
        <f t="shared" si="217"/>
        <v>0</v>
      </c>
      <c r="AE491" s="472" t="str">
        <f t="shared" si="218"/>
        <v>0</v>
      </c>
      <c r="AF491" s="472" t="str">
        <f t="shared" si="219"/>
        <v>0</v>
      </c>
      <c r="AG491" s="472" t="str">
        <f t="shared" si="220"/>
        <v>0</v>
      </c>
      <c r="AH491" s="472" t="str">
        <f t="shared" si="221"/>
        <v>0</v>
      </c>
      <c r="AI491" s="472" t="str">
        <f t="shared" si="222"/>
        <v>0</v>
      </c>
      <c r="AJ491" s="472" t="str">
        <f t="shared" si="223"/>
        <v>-</v>
      </c>
      <c r="AK491" s="472" t="str">
        <f t="shared" si="224"/>
        <v>-</v>
      </c>
      <c r="AL491" s="472">
        <f>'приложение 1.1 '!X493</f>
        <v>1.085</v>
      </c>
      <c r="AM491" s="472">
        <f>'приложение 1.1 '!Y493</f>
        <v>0</v>
      </c>
      <c r="AN491" s="472">
        <f>'приложение 1.1 '!Z493</f>
        <v>0</v>
      </c>
      <c r="AO491" s="472">
        <f>'приложение 1.1 '!AA493</f>
        <v>0</v>
      </c>
      <c r="AP491" s="472"/>
      <c r="AQ491" s="472"/>
      <c r="AR491" s="472"/>
      <c r="AS491" s="472"/>
      <c r="AT491" s="472">
        <f>'приложение 1.1 '!W493</f>
        <v>0</v>
      </c>
      <c r="AU491" s="472">
        <f t="shared" si="225"/>
        <v>1.085</v>
      </c>
      <c r="AX491" s="456"/>
    </row>
    <row r="492" spans="1:50" s="53" customFormat="1" ht="31.5">
      <c r="A492" s="125" t="s">
        <v>517</v>
      </c>
      <c r="B492" s="431" t="str">
        <f>'приложение 1.1 '!B494</f>
        <v>Строительство КЛ-10кВ от ТП№17 2х2500кВА до ТП№18 2х2500 кВА мкр.27А</v>
      </c>
      <c r="C492" s="447" t="str">
        <f>IF('приложение 1.1 '!G494=2018,'приложение 1.1 '!E494,"-")</f>
        <v>-</v>
      </c>
      <c r="D492" s="447" t="str">
        <f>IF('приложение 1.1 '!G494=2018,'приложение 1.1 '!D494,"-")</f>
        <v>-</v>
      </c>
      <c r="E492" s="447" t="str">
        <f>IF('приложение 1.1 '!G494=2019,'приложение 1.1 '!E494,"-")</f>
        <v>-</v>
      </c>
      <c r="F492" s="447" t="str">
        <f>IF('приложение 1.1 '!G494=2019,'приложение 1.1 '!D494,"-")</f>
        <v>-</v>
      </c>
      <c r="G492" s="447">
        <f>IF('приложение 1.1 '!G494=2020,'приложение 1.1 '!E494,"-")</f>
        <v>0</v>
      </c>
      <c r="H492" s="447">
        <f>IF('приложение 1.1 '!G494=2020,'приложение 1.1 '!D494,"-")</f>
        <v>0.504</v>
      </c>
      <c r="I492" s="447" t="str">
        <f>IF('приложение 1.1 '!G494=2021,'приложение 1.1 '!E494,"-")</f>
        <v>-</v>
      </c>
      <c r="J492" s="447" t="str">
        <f>IF('приложение 1.1 '!G494=2021,'приложение 1.1 '!D494,"-")</f>
        <v>-</v>
      </c>
      <c r="K492" s="447" t="str">
        <f>IF('приложение 1.1 '!G494=2022,'приложение 1.1 '!E494,"-")</f>
        <v>-</v>
      </c>
      <c r="L492" s="447" t="str">
        <f>IF('приложение 1.1 '!G494=2022,'приложение 1.1 '!D494,"-")</f>
        <v>-</v>
      </c>
      <c r="M492" s="447">
        <f t="shared" si="211"/>
        <v>0</v>
      </c>
      <c r="N492" s="447">
        <f t="shared" si="212"/>
        <v>0.504</v>
      </c>
      <c r="O492" s="447">
        <v>0</v>
      </c>
      <c r="P492" s="447">
        <v>0</v>
      </c>
      <c r="Q492" s="447">
        <v>0</v>
      </c>
      <c r="R492" s="447">
        <v>0</v>
      </c>
      <c r="S492" s="447">
        <v>0</v>
      </c>
      <c r="T492" s="447">
        <v>0</v>
      </c>
      <c r="U492" s="447">
        <v>0</v>
      </c>
      <c r="V492" s="447">
        <v>0</v>
      </c>
      <c r="W492" s="447">
        <v>0</v>
      </c>
      <c r="X492" s="447">
        <v>0</v>
      </c>
      <c r="Y492" s="447">
        <f t="shared" si="213"/>
        <v>0</v>
      </c>
      <c r="Z492" s="464">
        <f t="shared" si="214"/>
        <v>0</v>
      </c>
      <c r="AA492" s="472">
        <f>'приложение 1.1 '!H494</f>
        <v>1.26</v>
      </c>
      <c r="AB492" s="472" t="str">
        <f t="shared" si="215"/>
        <v>0</v>
      </c>
      <c r="AC492" s="472" t="str">
        <f t="shared" si="216"/>
        <v>0</v>
      </c>
      <c r="AD492" s="472" t="str">
        <f t="shared" si="217"/>
        <v>0</v>
      </c>
      <c r="AE492" s="472" t="str">
        <f t="shared" si="218"/>
        <v>0</v>
      </c>
      <c r="AF492" s="472" t="str">
        <f t="shared" si="219"/>
        <v>0</v>
      </c>
      <c r="AG492" s="472" t="str">
        <f t="shared" si="220"/>
        <v>0</v>
      </c>
      <c r="AH492" s="472" t="str">
        <f t="shared" si="221"/>
        <v>0</v>
      </c>
      <c r="AI492" s="472" t="str">
        <f t="shared" si="222"/>
        <v>0</v>
      </c>
      <c r="AJ492" s="472" t="str">
        <f t="shared" si="223"/>
        <v>-</v>
      </c>
      <c r="AK492" s="472" t="str">
        <f t="shared" si="224"/>
        <v>-</v>
      </c>
      <c r="AL492" s="472">
        <f>'приложение 1.1 '!X494</f>
        <v>0</v>
      </c>
      <c r="AM492" s="472">
        <f>'приложение 1.1 '!Y494</f>
        <v>1.26</v>
      </c>
      <c r="AN492" s="472">
        <f>'приложение 1.1 '!Z494</f>
        <v>0</v>
      </c>
      <c r="AO492" s="472">
        <f>'приложение 1.1 '!AA494</f>
        <v>0</v>
      </c>
      <c r="AP492" s="472"/>
      <c r="AQ492" s="472"/>
      <c r="AR492" s="472"/>
      <c r="AS492" s="472"/>
      <c r="AT492" s="472">
        <f>'приложение 1.1 '!W494</f>
        <v>0</v>
      </c>
      <c r="AU492" s="472">
        <f t="shared" si="225"/>
        <v>1.26</v>
      </c>
      <c r="AX492" s="456"/>
    </row>
    <row r="493" spans="1:50" s="53" customFormat="1" ht="31.5">
      <c r="A493" s="125" t="s">
        <v>517</v>
      </c>
      <c r="B493" s="431" t="str">
        <f>'приложение 1.1 '!B495</f>
        <v>Строительство КЛ-10кВ от ТП№18 2х2500кВА до ТП№19 2х2500 кВА мкр.27А</v>
      </c>
      <c r="C493" s="447" t="str">
        <f>IF('приложение 1.1 '!G495=2018,'приложение 1.1 '!E495,"-")</f>
        <v>-</v>
      </c>
      <c r="D493" s="447" t="str">
        <f>IF('приложение 1.1 '!G495=2018,'приложение 1.1 '!D495,"-")</f>
        <v>-</v>
      </c>
      <c r="E493" s="447" t="str">
        <f>IF('приложение 1.1 '!G495=2019,'приложение 1.1 '!E495,"-")</f>
        <v>-</v>
      </c>
      <c r="F493" s="447" t="str">
        <f>IF('приложение 1.1 '!G495=2019,'приложение 1.1 '!D495,"-")</f>
        <v>-</v>
      </c>
      <c r="G493" s="447">
        <f>IF('приложение 1.1 '!G495=2020,'приложение 1.1 '!E495,"-")</f>
        <v>0</v>
      </c>
      <c r="H493" s="447">
        <f>IF('приложение 1.1 '!G495=2020,'приложение 1.1 '!D495,"-")</f>
        <v>0.46200000000000002</v>
      </c>
      <c r="I493" s="447" t="str">
        <f>IF('приложение 1.1 '!G495=2021,'приложение 1.1 '!E495,"-")</f>
        <v>-</v>
      </c>
      <c r="J493" s="447" t="str">
        <f>IF('приложение 1.1 '!G495=2021,'приложение 1.1 '!D495,"-")</f>
        <v>-</v>
      </c>
      <c r="K493" s="447" t="str">
        <f>IF('приложение 1.1 '!G495=2022,'приложение 1.1 '!E495,"-")</f>
        <v>-</v>
      </c>
      <c r="L493" s="447" t="str">
        <f>IF('приложение 1.1 '!G495=2022,'приложение 1.1 '!D495,"-")</f>
        <v>-</v>
      </c>
      <c r="M493" s="447">
        <f t="shared" si="211"/>
        <v>0</v>
      </c>
      <c r="N493" s="447">
        <f t="shared" si="212"/>
        <v>0.46200000000000002</v>
      </c>
      <c r="O493" s="447">
        <v>0</v>
      </c>
      <c r="P493" s="447">
        <v>0</v>
      </c>
      <c r="Q493" s="447">
        <v>0</v>
      </c>
      <c r="R493" s="447">
        <v>0</v>
      </c>
      <c r="S493" s="447">
        <v>0</v>
      </c>
      <c r="T493" s="447">
        <v>0</v>
      </c>
      <c r="U493" s="447">
        <v>0</v>
      </c>
      <c r="V493" s="447">
        <v>0</v>
      </c>
      <c r="W493" s="447">
        <v>0</v>
      </c>
      <c r="X493" s="447">
        <v>0</v>
      </c>
      <c r="Y493" s="447">
        <f t="shared" si="213"/>
        <v>0</v>
      </c>
      <c r="Z493" s="464">
        <f t="shared" si="214"/>
        <v>0</v>
      </c>
      <c r="AA493" s="472">
        <f>'приложение 1.1 '!H495</f>
        <v>1.155</v>
      </c>
      <c r="AB493" s="472" t="str">
        <f t="shared" si="215"/>
        <v>0</v>
      </c>
      <c r="AC493" s="472" t="str">
        <f t="shared" si="216"/>
        <v>0</v>
      </c>
      <c r="AD493" s="472" t="str">
        <f t="shared" si="217"/>
        <v>0</v>
      </c>
      <c r="AE493" s="472" t="str">
        <f t="shared" si="218"/>
        <v>0</v>
      </c>
      <c r="AF493" s="472" t="str">
        <f t="shared" si="219"/>
        <v>0</v>
      </c>
      <c r="AG493" s="472" t="str">
        <f t="shared" si="220"/>
        <v>0</v>
      </c>
      <c r="AH493" s="472" t="str">
        <f t="shared" si="221"/>
        <v>0</v>
      </c>
      <c r="AI493" s="472" t="str">
        <f t="shared" si="222"/>
        <v>0</v>
      </c>
      <c r="AJ493" s="472" t="str">
        <f t="shared" si="223"/>
        <v>-</v>
      </c>
      <c r="AK493" s="472" t="str">
        <f t="shared" si="224"/>
        <v>-</v>
      </c>
      <c r="AL493" s="472">
        <f>'приложение 1.1 '!X495</f>
        <v>0</v>
      </c>
      <c r="AM493" s="472">
        <f>'приложение 1.1 '!Y495</f>
        <v>1.155</v>
      </c>
      <c r="AN493" s="472">
        <f>'приложение 1.1 '!Z495</f>
        <v>0</v>
      </c>
      <c r="AO493" s="472">
        <f>'приложение 1.1 '!AA495</f>
        <v>0</v>
      </c>
      <c r="AP493" s="472"/>
      <c r="AQ493" s="472"/>
      <c r="AR493" s="472"/>
      <c r="AS493" s="472"/>
      <c r="AT493" s="472">
        <f>'приложение 1.1 '!W495</f>
        <v>0</v>
      </c>
      <c r="AU493" s="472">
        <f t="shared" si="225"/>
        <v>1.155</v>
      </c>
      <c r="AX493" s="456"/>
    </row>
    <row r="494" spans="1:50" s="53" customFormat="1" ht="31.5">
      <c r="A494" s="125" t="s">
        <v>517</v>
      </c>
      <c r="B494" s="431" t="str">
        <f>'приложение 1.1 '!B496</f>
        <v>Строительство КЛ-10кВ от ТП№19 2х2500кВА до ТП№22 2х2500 кВА мкр.27А</v>
      </c>
      <c r="C494" s="447" t="str">
        <f>IF('приложение 1.1 '!G496=2018,'приложение 1.1 '!E496,"-")</f>
        <v>-</v>
      </c>
      <c r="D494" s="447" t="str">
        <f>IF('приложение 1.1 '!G496=2018,'приложение 1.1 '!D496,"-")</f>
        <v>-</v>
      </c>
      <c r="E494" s="447" t="str">
        <f>IF('приложение 1.1 '!G496=2019,'приложение 1.1 '!E496,"-")</f>
        <v>-</v>
      </c>
      <c r="F494" s="447" t="str">
        <f>IF('приложение 1.1 '!G496=2019,'приложение 1.1 '!D496,"-")</f>
        <v>-</v>
      </c>
      <c r="G494" s="447">
        <f>IF('приложение 1.1 '!G496=2020,'приложение 1.1 '!E496,"-")</f>
        <v>0</v>
      </c>
      <c r="H494" s="447">
        <f>IF('приложение 1.1 '!G496=2020,'приложение 1.1 '!D496,"-")</f>
        <v>0.53400000000000003</v>
      </c>
      <c r="I494" s="447" t="str">
        <f>IF('приложение 1.1 '!G496=2021,'приложение 1.1 '!E496,"-")</f>
        <v>-</v>
      </c>
      <c r="J494" s="447" t="str">
        <f>IF('приложение 1.1 '!G496=2021,'приложение 1.1 '!D496,"-")</f>
        <v>-</v>
      </c>
      <c r="K494" s="447" t="str">
        <f>IF('приложение 1.1 '!G496=2022,'приложение 1.1 '!E496,"-")</f>
        <v>-</v>
      </c>
      <c r="L494" s="447" t="str">
        <f>IF('приложение 1.1 '!G496=2022,'приложение 1.1 '!D496,"-")</f>
        <v>-</v>
      </c>
      <c r="M494" s="447">
        <f t="shared" si="211"/>
        <v>0</v>
      </c>
      <c r="N494" s="447">
        <f t="shared" si="212"/>
        <v>0.53400000000000003</v>
      </c>
      <c r="O494" s="447">
        <v>0</v>
      </c>
      <c r="P494" s="447">
        <v>0</v>
      </c>
      <c r="Q494" s="447">
        <v>0</v>
      </c>
      <c r="R494" s="447">
        <v>0</v>
      </c>
      <c r="S494" s="447">
        <v>0</v>
      </c>
      <c r="T494" s="447">
        <v>0</v>
      </c>
      <c r="U494" s="447">
        <v>0</v>
      </c>
      <c r="V494" s="447">
        <v>0</v>
      </c>
      <c r="W494" s="447">
        <v>0</v>
      </c>
      <c r="X494" s="447">
        <v>0</v>
      </c>
      <c r="Y494" s="447">
        <f t="shared" si="213"/>
        <v>0</v>
      </c>
      <c r="Z494" s="464">
        <f t="shared" si="214"/>
        <v>0</v>
      </c>
      <c r="AA494" s="472">
        <f>'приложение 1.1 '!H496</f>
        <v>1.335</v>
      </c>
      <c r="AB494" s="472" t="str">
        <f t="shared" si="215"/>
        <v>0</v>
      </c>
      <c r="AC494" s="472" t="str">
        <f t="shared" si="216"/>
        <v>0</v>
      </c>
      <c r="AD494" s="472" t="str">
        <f t="shared" si="217"/>
        <v>0</v>
      </c>
      <c r="AE494" s="472" t="str">
        <f t="shared" si="218"/>
        <v>0</v>
      </c>
      <c r="AF494" s="472" t="str">
        <f t="shared" si="219"/>
        <v>0</v>
      </c>
      <c r="AG494" s="472" t="str">
        <f t="shared" si="220"/>
        <v>0</v>
      </c>
      <c r="AH494" s="472" t="str">
        <f t="shared" si="221"/>
        <v>0</v>
      </c>
      <c r="AI494" s="472" t="str">
        <f t="shared" si="222"/>
        <v>0</v>
      </c>
      <c r="AJ494" s="472" t="str">
        <f t="shared" si="223"/>
        <v>-</v>
      </c>
      <c r="AK494" s="472" t="str">
        <f t="shared" si="224"/>
        <v>-</v>
      </c>
      <c r="AL494" s="472">
        <f>'приложение 1.1 '!X496</f>
        <v>0</v>
      </c>
      <c r="AM494" s="472">
        <f>'приложение 1.1 '!Y496</f>
        <v>1.335</v>
      </c>
      <c r="AN494" s="472">
        <f>'приложение 1.1 '!Z496</f>
        <v>0</v>
      </c>
      <c r="AO494" s="472">
        <f>'приложение 1.1 '!AA496</f>
        <v>0</v>
      </c>
      <c r="AP494" s="472"/>
      <c r="AQ494" s="472"/>
      <c r="AR494" s="472"/>
      <c r="AS494" s="472"/>
      <c r="AT494" s="472">
        <f>'приложение 1.1 '!W496</f>
        <v>0</v>
      </c>
      <c r="AU494" s="472">
        <f t="shared" si="225"/>
        <v>1.335</v>
      </c>
      <c r="AX494" s="456"/>
    </row>
    <row r="495" spans="1:50" s="53" customFormat="1" ht="31.5">
      <c r="A495" s="125" t="s">
        <v>517</v>
      </c>
      <c r="B495" s="431" t="str">
        <f>'приложение 1.1 '!B497</f>
        <v>Строительство КЛ-10кВ от ТП№22 2х2500кВА до ТП№23 2х2500 кВА мкр.27А</v>
      </c>
      <c r="C495" s="447" t="str">
        <f>IF('приложение 1.1 '!G497=2018,'приложение 1.1 '!E497,"-")</f>
        <v>-</v>
      </c>
      <c r="D495" s="447" t="str">
        <f>IF('приложение 1.1 '!G497=2018,'приложение 1.1 '!D497,"-")</f>
        <v>-</v>
      </c>
      <c r="E495" s="447" t="str">
        <f>IF('приложение 1.1 '!G497=2019,'приложение 1.1 '!E497,"-")</f>
        <v>-</v>
      </c>
      <c r="F495" s="447" t="str">
        <f>IF('приложение 1.1 '!G497=2019,'приложение 1.1 '!D497,"-")</f>
        <v>-</v>
      </c>
      <c r="G495" s="447">
        <f>IF('приложение 1.1 '!G497=2020,'приложение 1.1 '!E497,"-")</f>
        <v>0</v>
      </c>
      <c r="H495" s="447">
        <f>IF('приложение 1.1 '!G497=2020,'приложение 1.1 '!D497,"-")</f>
        <v>0.26500000000000001</v>
      </c>
      <c r="I495" s="447" t="str">
        <f>IF('приложение 1.1 '!G497=2021,'приложение 1.1 '!E497,"-")</f>
        <v>-</v>
      </c>
      <c r="J495" s="447" t="str">
        <f>IF('приложение 1.1 '!G497=2021,'приложение 1.1 '!D497,"-")</f>
        <v>-</v>
      </c>
      <c r="K495" s="447" t="str">
        <f>IF('приложение 1.1 '!G497=2022,'приложение 1.1 '!E497,"-")</f>
        <v>-</v>
      </c>
      <c r="L495" s="447" t="str">
        <f>IF('приложение 1.1 '!G497=2022,'приложение 1.1 '!D497,"-")</f>
        <v>-</v>
      </c>
      <c r="M495" s="447">
        <f t="shared" ref="M495:M558" si="226">SUM(C495,E495,G495,I495,K495,)</f>
        <v>0</v>
      </c>
      <c r="N495" s="447">
        <f t="shared" ref="N495:N558" si="227">SUM(D495,F495,H495,J495,L495,)</f>
        <v>0.26500000000000001</v>
      </c>
      <c r="O495" s="447">
        <v>0</v>
      </c>
      <c r="P495" s="447">
        <v>0</v>
      </c>
      <c r="Q495" s="447">
        <v>0</v>
      </c>
      <c r="R495" s="447">
        <v>0</v>
      </c>
      <c r="S495" s="447">
        <v>0</v>
      </c>
      <c r="T495" s="447">
        <v>0</v>
      </c>
      <c r="U495" s="447">
        <v>0</v>
      </c>
      <c r="V495" s="447">
        <v>0</v>
      </c>
      <c r="W495" s="447">
        <v>0</v>
      </c>
      <c r="X495" s="447">
        <v>0</v>
      </c>
      <c r="Y495" s="447">
        <f t="shared" ref="Y495:Y558" si="228">SUM(O495,Q495,S495,U495,W495,)</f>
        <v>0</v>
      </c>
      <c r="Z495" s="464">
        <f t="shared" ref="Z495:Z558" si="229">SUM(P495,R495,T495,V495,X495,)</f>
        <v>0</v>
      </c>
      <c r="AA495" s="472">
        <f>'приложение 1.1 '!H497</f>
        <v>0.66250000000000009</v>
      </c>
      <c r="AB495" s="472" t="str">
        <f t="shared" ref="AB495:AB558" si="230">IF(AP495&gt;0,AJ495,"0")</f>
        <v>0</v>
      </c>
      <c r="AC495" s="472" t="str">
        <f t="shared" ref="AC495:AC558" si="231">IF(AP495&gt;0,AK495,"0")</f>
        <v>0</v>
      </c>
      <c r="AD495" s="472" t="str">
        <f t="shared" ref="AD495:AD558" si="232">IF(AQ495&gt;0,AJ495,"0")</f>
        <v>0</v>
      </c>
      <c r="AE495" s="472" t="str">
        <f t="shared" ref="AE495:AE558" si="233">IF(AQ495&gt;0,AK495,"0")</f>
        <v>0</v>
      </c>
      <c r="AF495" s="472" t="str">
        <f t="shared" ref="AF495:AF558" si="234">IF(AR495&gt;0,AJ495,"0")</f>
        <v>0</v>
      </c>
      <c r="AG495" s="472" t="str">
        <f t="shared" ref="AG495:AG558" si="235">IF(AR495&gt;0,AK495,"0")</f>
        <v>0</v>
      </c>
      <c r="AH495" s="472" t="str">
        <f t="shared" ref="AH495:AH558" si="236">IF(AS495&gt;0,AJ495,"0")</f>
        <v>0</v>
      </c>
      <c r="AI495" s="472" t="str">
        <f t="shared" ref="AI495:AI558" si="237">IF(AS495&gt;0,AK495,"0")</f>
        <v>0</v>
      </c>
      <c r="AJ495" s="472" t="str">
        <f t="shared" ref="AJ495:AJ558" si="238">C495</f>
        <v>-</v>
      </c>
      <c r="AK495" s="472" t="str">
        <f t="shared" ref="AK495:AK558" si="239">D495</f>
        <v>-</v>
      </c>
      <c r="AL495" s="472">
        <f>'приложение 1.1 '!X497</f>
        <v>0</v>
      </c>
      <c r="AM495" s="472">
        <f>'приложение 1.1 '!Y497</f>
        <v>0.66250000000000009</v>
      </c>
      <c r="AN495" s="472">
        <f>'приложение 1.1 '!Z497</f>
        <v>0</v>
      </c>
      <c r="AO495" s="472">
        <f>'приложение 1.1 '!AA497</f>
        <v>0</v>
      </c>
      <c r="AP495" s="472"/>
      <c r="AQ495" s="472"/>
      <c r="AR495" s="472"/>
      <c r="AS495" s="472"/>
      <c r="AT495" s="472">
        <f>'приложение 1.1 '!W497</f>
        <v>0</v>
      </c>
      <c r="AU495" s="472">
        <f t="shared" ref="AU495:AU558" si="240">AO495+AN495+AM495+AL495+AT495</f>
        <v>0.66250000000000009</v>
      </c>
      <c r="AX495" s="456"/>
    </row>
    <row r="496" spans="1:50" s="53" customFormat="1" ht="31.5">
      <c r="A496" s="125" t="s">
        <v>517</v>
      </c>
      <c r="B496" s="431" t="str">
        <f>'приложение 1.1 '!B498</f>
        <v>Строительство КЛ-10кВ от ТП№23 2х2500кВА до ТП№20 2х2500 кВА мкр.27А</v>
      </c>
      <c r="C496" s="447" t="str">
        <f>IF('приложение 1.1 '!G498=2018,'приложение 1.1 '!E498,"-")</f>
        <v>-</v>
      </c>
      <c r="D496" s="447" t="str">
        <f>IF('приложение 1.1 '!G498=2018,'приложение 1.1 '!D498,"-")</f>
        <v>-</v>
      </c>
      <c r="E496" s="447" t="str">
        <f>IF('приложение 1.1 '!G498=2019,'приложение 1.1 '!E498,"-")</f>
        <v>-</v>
      </c>
      <c r="F496" s="447" t="str">
        <f>IF('приложение 1.1 '!G498=2019,'приложение 1.1 '!D498,"-")</f>
        <v>-</v>
      </c>
      <c r="G496" s="447">
        <f>IF('приложение 1.1 '!G498=2020,'приложение 1.1 '!E498,"-")</f>
        <v>0</v>
      </c>
      <c r="H496" s="447">
        <f>IF('приложение 1.1 '!G498=2020,'приложение 1.1 '!D498,"-")</f>
        <v>0.17</v>
      </c>
      <c r="I496" s="447" t="str">
        <f>IF('приложение 1.1 '!G498=2021,'приложение 1.1 '!E498,"-")</f>
        <v>-</v>
      </c>
      <c r="J496" s="447" t="str">
        <f>IF('приложение 1.1 '!G498=2021,'приложение 1.1 '!D498,"-")</f>
        <v>-</v>
      </c>
      <c r="K496" s="447" t="str">
        <f>IF('приложение 1.1 '!G498=2022,'приложение 1.1 '!E498,"-")</f>
        <v>-</v>
      </c>
      <c r="L496" s="447" t="str">
        <f>IF('приложение 1.1 '!G498=2022,'приложение 1.1 '!D498,"-")</f>
        <v>-</v>
      </c>
      <c r="M496" s="447">
        <f t="shared" si="226"/>
        <v>0</v>
      </c>
      <c r="N496" s="447">
        <f t="shared" si="227"/>
        <v>0.17</v>
      </c>
      <c r="O496" s="447">
        <v>0</v>
      </c>
      <c r="P496" s="447">
        <v>0</v>
      </c>
      <c r="Q496" s="447">
        <v>0</v>
      </c>
      <c r="R496" s="447">
        <v>0</v>
      </c>
      <c r="S496" s="447">
        <v>0</v>
      </c>
      <c r="T496" s="447">
        <v>0</v>
      </c>
      <c r="U496" s="447">
        <v>0</v>
      </c>
      <c r="V496" s="447">
        <v>0</v>
      </c>
      <c r="W496" s="447">
        <v>0</v>
      </c>
      <c r="X496" s="447">
        <v>0</v>
      </c>
      <c r="Y496" s="447">
        <f t="shared" si="228"/>
        <v>0</v>
      </c>
      <c r="Z496" s="464">
        <f t="shared" si="229"/>
        <v>0</v>
      </c>
      <c r="AA496" s="472">
        <f>'приложение 1.1 '!H498</f>
        <v>0.42500000000000004</v>
      </c>
      <c r="AB496" s="472" t="str">
        <f t="shared" si="230"/>
        <v>0</v>
      </c>
      <c r="AC496" s="472" t="str">
        <f t="shared" si="231"/>
        <v>0</v>
      </c>
      <c r="AD496" s="472" t="str">
        <f t="shared" si="232"/>
        <v>0</v>
      </c>
      <c r="AE496" s="472" t="str">
        <f t="shared" si="233"/>
        <v>0</v>
      </c>
      <c r="AF496" s="472" t="str">
        <f t="shared" si="234"/>
        <v>0</v>
      </c>
      <c r="AG496" s="472" t="str">
        <f t="shared" si="235"/>
        <v>0</v>
      </c>
      <c r="AH496" s="472" t="str">
        <f t="shared" si="236"/>
        <v>0</v>
      </c>
      <c r="AI496" s="472" t="str">
        <f t="shared" si="237"/>
        <v>0</v>
      </c>
      <c r="AJ496" s="472" t="str">
        <f t="shared" si="238"/>
        <v>-</v>
      </c>
      <c r="AK496" s="472" t="str">
        <f t="shared" si="239"/>
        <v>-</v>
      </c>
      <c r="AL496" s="472">
        <f>'приложение 1.1 '!X498</f>
        <v>0</v>
      </c>
      <c r="AM496" s="472">
        <f>'приложение 1.1 '!Y498</f>
        <v>0.42500000000000004</v>
      </c>
      <c r="AN496" s="472">
        <f>'приложение 1.1 '!Z498</f>
        <v>0</v>
      </c>
      <c r="AO496" s="472">
        <f>'приложение 1.1 '!AA498</f>
        <v>0</v>
      </c>
      <c r="AP496" s="472"/>
      <c r="AQ496" s="472"/>
      <c r="AR496" s="472"/>
      <c r="AS496" s="472"/>
      <c r="AT496" s="472">
        <f>'приложение 1.1 '!W498</f>
        <v>0</v>
      </c>
      <c r="AU496" s="472">
        <f t="shared" si="240"/>
        <v>0.42500000000000004</v>
      </c>
      <c r="AX496" s="456"/>
    </row>
    <row r="497" spans="1:50" s="53" customFormat="1" ht="31.5">
      <c r="A497" s="125" t="s">
        <v>517</v>
      </c>
      <c r="B497" s="431" t="str">
        <f>'приложение 1.1 '!B499</f>
        <v>Строительство КЛ-10кВ от ТП№20 2х2500кВА до ТП№21 2х2500 кВА мкр.27А</v>
      </c>
      <c r="C497" s="447" t="str">
        <f>IF('приложение 1.1 '!G499=2018,'приложение 1.1 '!E499,"-")</f>
        <v>-</v>
      </c>
      <c r="D497" s="447" t="str">
        <f>IF('приложение 1.1 '!G499=2018,'приложение 1.1 '!D499,"-")</f>
        <v>-</v>
      </c>
      <c r="E497" s="447" t="str">
        <f>IF('приложение 1.1 '!G499=2019,'приложение 1.1 '!E499,"-")</f>
        <v>-</v>
      </c>
      <c r="F497" s="447" t="str">
        <f>IF('приложение 1.1 '!G499=2019,'приложение 1.1 '!D499,"-")</f>
        <v>-</v>
      </c>
      <c r="G497" s="447">
        <f>IF('приложение 1.1 '!G499=2020,'приложение 1.1 '!E499,"-")</f>
        <v>0</v>
      </c>
      <c r="H497" s="447">
        <f>IF('приложение 1.1 '!G499=2020,'приложение 1.1 '!D499,"-")</f>
        <v>0.44600000000000001</v>
      </c>
      <c r="I497" s="447" t="str">
        <f>IF('приложение 1.1 '!G499=2021,'приложение 1.1 '!E499,"-")</f>
        <v>-</v>
      </c>
      <c r="J497" s="447" t="str">
        <f>IF('приложение 1.1 '!G499=2021,'приложение 1.1 '!D499,"-")</f>
        <v>-</v>
      </c>
      <c r="K497" s="447" t="str">
        <f>IF('приложение 1.1 '!G499=2022,'приложение 1.1 '!E499,"-")</f>
        <v>-</v>
      </c>
      <c r="L497" s="447" t="str">
        <f>IF('приложение 1.1 '!G499=2022,'приложение 1.1 '!D499,"-")</f>
        <v>-</v>
      </c>
      <c r="M497" s="447">
        <f t="shared" si="226"/>
        <v>0</v>
      </c>
      <c r="N497" s="447">
        <f t="shared" si="227"/>
        <v>0.44600000000000001</v>
      </c>
      <c r="O497" s="447">
        <v>0</v>
      </c>
      <c r="P497" s="447">
        <v>0</v>
      </c>
      <c r="Q497" s="447">
        <v>0</v>
      </c>
      <c r="R497" s="447">
        <v>0</v>
      </c>
      <c r="S497" s="447">
        <v>0</v>
      </c>
      <c r="T497" s="447">
        <v>0</v>
      </c>
      <c r="U497" s="447">
        <v>0</v>
      </c>
      <c r="V497" s="447">
        <v>0</v>
      </c>
      <c r="W497" s="447">
        <v>0</v>
      </c>
      <c r="X497" s="447">
        <v>0</v>
      </c>
      <c r="Y497" s="447">
        <f t="shared" si="228"/>
        <v>0</v>
      </c>
      <c r="Z497" s="464">
        <f t="shared" si="229"/>
        <v>0</v>
      </c>
      <c r="AA497" s="472">
        <f>'приложение 1.1 '!H499</f>
        <v>1.115</v>
      </c>
      <c r="AB497" s="472" t="str">
        <f t="shared" si="230"/>
        <v>0</v>
      </c>
      <c r="AC497" s="472" t="str">
        <f t="shared" si="231"/>
        <v>0</v>
      </c>
      <c r="AD497" s="472" t="str">
        <f t="shared" si="232"/>
        <v>0</v>
      </c>
      <c r="AE497" s="472" t="str">
        <f t="shared" si="233"/>
        <v>0</v>
      </c>
      <c r="AF497" s="472" t="str">
        <f t="shared" si="234"/>
        <v>0</v>
      </c>
      <c r="AG497" s="472" t="str">
        <f t="shared" si="235"/>
        <v>0</v>
      </c>
      <c r="AH497" s="472" t="str">
        <f t="shared" si="236"/>
        <v>0</v>
      </c>
      <c r="AI497" s="472" t="str">
        <f t="shared" si="237"/>
        <v>0</v>
      </c>
      <c r="AJ497" s="472" t="str">
        <f t="shared" si="238"/>
        <v>-</v>
      </c>
      <c r="AK497" s="472" t="str">
        <f t="shared" si="239"/>
        <v>-</v>
      </c>
      <c r="AL497" s="472">
        <f>'приложение 1.1 '!X499</f>
        <v>0</v>
      </c>
      <c r="AM497" s="472">
        <f>'приложение 1.1 '!Y499</f>
        <v>1.115</v>
      </c>
      <c r="AN497" s="472">
        <f>'приложение 1.1 '!Z499</f>
        <v>0</v>
      </c>
      <c r="AO497" s="472">
        <f>'приложение 1.1 '!AA499</f>
        <v>0</v>
      </c>
      <c r="AP497" s="472"/>
      <c r="AQ497" s="472"/>
      <c r="AR497" s="472"/>
      <c r="AS497" s="472"/>
      <c r="AT497" s="472">
        <f>'приложение 1.1 '!W499</f>
        <v>0</v>
      </c>
      <c r="AU497" s="472">
        <f t="shared" si="240"/>
        <v>1.115</v>
      </c>
      <c r="AX497" s="456"/>
    </row>
    <row r="498" spans="1:50" s="53" customFormat="1" ht="31.5">
      <c r="A498" s="125" t="s">
        <v>517</v>
      </c>
      <c r="B498" s="431" t="str">
        <f>'приложение 1.1 '!B500</f>
        <v>Строительство КЛ-10кВ от ТП№21 2х2500 кВА мкр.27А до РП-147</v>
      </c>
      <c r="C498" s="447" t="str">
        <f>IF('приложение 1.1 '!G500=2018,'приложение 1.1 '!E500,"-")</f>
        <v>-</v>
      </c>
      <c r="D498" s="447" t="str">
        <f>IF('приложение 1.1 '!G500=2018,'приложение 1.1 '!D500,"-")</f>
        <v>-</v>
      </c>
      <c r="E498" s="447" t="str">
        <f>IF('приложение 1.1 '!G500=2019,'приложение 1.1 '!E500,"-")</f>
        <v>-</v>
      </c>
      <c r="F498" s="447" t="str">
        <f>IF('приложение 1.1 '!G500=2019,'приложение 1.1 '!D500,"-")</f>
        <v>-</v>
      </c>
      <c r="G498" s="447">
        <f>IF('приложение 1.1 '!G500=2020,'приложение 1.1 '!E500,"-")</f>
        <v>0</v>
      </c>
      <c r="H498" s="447">
        <f>IF('приложение 1.1 '!G500=2020,'приложение 1.1 '!D500,"-")</f>
        <v>0.98399999999999999</v>
      </c>
      <c r="I498" s="447" t="str">
        <f>IF('приложение 1.1 '!G500=2021,'приложение 1.1 '!E500,"-")</f>
        <v>-</v>
      </c>
      <c r="J498" s="447" t="str">
        <f>IF('приложение 1.1 '!G500=2021,'приложение 1.1 '!D500,"-")</f>
        <v>-</v>
      </c>
      <c r="K498" s="447" t="str">
        <f>IF('приложение 1.1 '!G500=2022,'приложение 1.1 '!E500,"-")</f>
        <v>-</v>
      </c>
      <c r="L498" s="447" t="str">
        <f>IF('приложение 1.1 '!G500=2022,'приложение 1.1 '!D500,"-")</f>
        <v>-</v>
      </c>
      <c r="M498" s="447">
        <f t="shared" si="226"/>
        <v>0</v>
      </c>
      <c r="N498" s="447">
        <f t="shared" si="227"/>
        <v>0.98399999999999999</v>
      </c>
      <c r="O498" s="447">
        <v>0</v>
      </c>
      <c r="P498" s="447">
        <v>0</v>
      </c>
      <c r="Q498" s="447">
        <v>0</v>
      </c>
      <c r="R498" s="447">
        <v>0</v>
      </c>
      <c r="S498" s="447">
        <v>0</v>
      </c>
      <c r="T498" s="447">
        <v>0</v>
      </c>
      <c r="U498" s="447">
        <v>0</v>
      </c>
      <c r="V498" s="447">
        <v>0</v>
      </c>
      <c r="W498" s="447">
        <v>0</v>
      </c>
      <c r="X498" s="447">
        <v>0</v>
      </c>
      <c r="Y498" s="447">
        <f t="shared" si="228"/>
        <v>0</v>
      </c>
      <c r="Z498" s="464">
        <f t="shared" si="229"/>
        <v>0</v>
      </c>
      <c r="AA498" s="472">
        <f>'приложение 1.1 '!H500</f>
        <v>2.46</v>
      </c>
      <c r="AB498" s="472" t="str">
        <f t="shared" si="230"/>
        <v>0</v>
      </c>
      <c r="AC498" s="472" t="str">
        <f t="shared" si="231"/>
        <v>0</v>
      </c>
      <c r="AD498" s="472" t="str">
        <f t="shared" si="232"/>
        <v>0</v>
      </c>
      <c r="AE498" s="472" t="str">
        <f t="shared" si="233"/>
        <v>0</v>
      </c>
      <c r="AF498" s="472" t="str">
        <f t="shared" si="234"/>
        <v>0</v>
      </c>
      <c r="AG498" s="472" t="str">
        <f t="shared" si="235"/>
        <v>0</v>
      </c>
      <c r="AH498" s="472" t="str">
        <f t="shared" si="236"/>
        <v>0</v>
      </c>
      <c r="AI498" s="472" t="str">
        <f t="shared" si="237"/>
        <v>0</v>
      </c>
      <c r="AJ498" s="472" t="str">
        <f t="shared" si="238"/>
        <v>-</v>
      </c>
      <c r="AK498" s="472" t="str">
        <f t="shared" si="239"/>
        <v>-</v>
      </c>
      <c r="AL498" s="472">
        <f>'приложение 1.1 '!X500</f>
        <v>0</v>
      </c>
      <c r="AM498" s="472">
        <f>'приложение 1.1 '!Y500</f>
        <v>2.46</v>
      </c>
      <c r="AN498" s="472">
        <f>'приложение 1.1 '!Z500</f>
        <v>0</v>
      </c>
      <c r="AO498" s="472">
        <f>'приложение 1.1 '!AA500</f>
        <v>0</v>
      </c>
      <c r="AP498" s="472"/>
      <c r="AQ498" s="472"/>
      <c r="AR498" s="472"/>
      <c r="AS498" s="472"/>
      <c r="AT498" s="472">
        <f>'приложение 1.1 '!W500</f>
        <v>0</v>
      </c>
      <c r="AU498" s="472">
        <f t="shared" si="240"/>
        <v>2.46</v>
      </c>
      <c r="AX498" s="456"/>
    </row>
    <row r="499" spans="1:50" s="53" customFormat="1" ht="31.5">
      <c r="A499" s="125" t="s">
        <v>517</v>
      </c>
      <c r="B499" s="431" t="str">
        <f>'приложение 1.1 '!B501</f>
        <v>Строительство КЛ-10кВ от РП-147 до ТП№16 2х2500кВА  мкр.27А</v>
      </c>
      <c r="C499" s="447" t="str">
        <f>IF('приложение 1.1 '!G501=2018,'приложение 1.1 '!E501,"-")</f>
        <v>-</v>
      </c>
      <c r="D499" s="447" t="str">
        <f>IF('приложение 1.1 '!G501=2018,'приложение 1.1 '!D501,"-")</f>
        <v>-</v>
      </c>
      <c r="E499" s="447">
        <f>IF('приложение 1.1 '!G501=2019,'приложение 1.1 '!E501,"-")</f>
        <v>0</v>
      </c>
      <c r="F499" s="447">
        <f>IF('приложение 1.1 '!G501=2019,'приложение 1.1 '!D501,"-")</f>
        <v>0.43</v>
      </c>
      <c r="G499" s="447" t="str">
        <f>IF('приложение 1.1 '!G501=2020,'приложение 1.1 '!E501,"-")</f>
        <v>-</v>
      </c>
      <c r="H499" s="447" t="str">
        <f>IF('приложение 1.1 '!G501=2020,'приложение 1.1 '!D501,"-")</f>
        <v>-</v>
      </c>
      <c r="I499" s="447" t="str">
        <f>IF('приложение 1.1 '!G501=2021,'приложение 1.1 '!E501,"-")</f>
        <v>-</v>
      </c>
      <c r="J499" s="447" t="str">
        <f>IF('приложение 1.1 '!G501=2021,'приложение 1.1 '!D501,"-")</f>
        <v>-</v>
      </c>
      <c r="K499" s="447" t="str">
        <f>IF('приложение 1.1 '!G501=2022,'приложение 1.1 '!E501,"-")</f>
        <v>-</v>
      </c>
      <c r="L499" s="447" t="str">
        <f>IF('приложение 1.1 '!G501=2022,'приложение 1.1 '!D501,"-")</f>
        <v>-</v>
      </c>
      <c r="M499" s="447">
        <f t="shared" si="226"/>
        <v>0</v>
      </c>
      <c r="N499" s="447">
        <f t="shared" si="227"/>
        <v>0.43</v>
      </c>
      <c r="O499" s="447">
        <v>0</v>
      </c>
      <c r="P499" s="447">
        <v>0</v>
      </c>
      <c r="Q499" s="447">
        <v>0</v>
      </c>
      <c r="R499" s="447">
        <v>0</v>
      </c>
      <c r="S499" s="447">
        <v>0</v>
      </c>
      <c r="T499" s="447">
        <v>0</v>
      </c>
      <c r="U499" s="447">
        <v>0</v>
      </c>
      <c r="V499" s="447">
        <v>0</v>
      </c>
      <c r="W499" s="447">
        <v>0</v>
      </c>
      <c r="X499" s="447">
        <v>0</v>
      </c>
      <c r="Y499" s="447">
        <f t="shared" si="228"/>
        <v>0</v>
      </c>
      <c r="Z499" s="464">
        <f t="shared" si="229"/>
        <v>0</v>
      </c>
      <c r="AA499" s="472">
        <f>'приложение 1.1 '!H501</f>
        <v>1.075</v>
      </c>
      <c r="AB499" s="472" t="str">
        <f t="shared" si="230"/>
        <v>0</v>
      </c>
      <c r="AC499" s="472" t="str">
        <f t="shared" si="231"/>
        <v>0</v>
      </c>
      <c r="AD499" s="472" t="str">
        <f t="shared" si="232"/>
        <v>0</v>
      </c>
      <c r="AE499" s="472" t="str">
        <f t="shared" si="233"/>
        <v>0</v>
      </c>
      <c r="AF499" s="472" t="str">
        <f t="shared" si="234"/>
        <v>0</v>
      </c>
      <c r="AG499" s="472" t="str">
        <f t="shared" si="235"/>
        <v>0</v>
      </c>
      <c r="AH499" s="472" t="str">
        <f t="shared" si="236"/>
        <v>0</v>
      </c>
      <c r="AI499" s="472" t="str">
        <f t="shared" si="237"/>
        <v>0</v>
      </c>
      <c r="AJ499" s="472" t="str">
        <f t="shared" si="238"/>
        <v>-</v>
      </c>
      <c r="AK499" s="472" t="str">
        <f t="shared" si="239"/>
        <v>-</v>
      </c>
      <c r="AL499" s="472">
        <f>'приложение 1.1 '!X501</f>
        <v>1.075</v>
      </c>
      <c r="AM499" s="472">
        <f>'приложение 1.1 '!Y501</f>
        <v>0</v>
      </c>
      <c r="AN499" s="472">
        <f>'приложение 1.1 '!Z501</f>
        <v>0</v>
      </c>
      <c r="AO499" s="472">
        <f>'приложение 1.1 '!AA501</f>
        <v>0</v>
      </c>
      <c r="AP499" s="472"/>
      <c r="AQ499" s="472"/>
      <c r="AR499" s="472"/>
      <c r="AS499" s="472"/>
      <c r="AT499" s="472">
        <f>'приложение 1.1 '!W501</f>
        <v>0</v>
      </c>
      <c r="AU499" s="472">
        <f t="shared" si="240"/>
        <v>1.075</v>
      </c>
      <c r="AX499" s="456"/>
    </row>
    <row r="500" spans="1:50" s="53" customFormat="1" ht="31.5">
      <c r="A500" s="125" t="s">
        <v>517</v>
      </c>
      <c r="B500" s="431" t="str">
        <f>'приложение 1.1 '!B502</f>
        <v>Строительство КЛ-10кВ от РП-2х2500кВА мкр.28 до ТП-2х1600кВА мкр.28</v>
      </c>
      <c r="C500" s="447">
        <f>IF('приложение 1.1 '!G502=2018,'приложение 1.1 '!E502,"-")</f>
        <v>0</v>
      </c>
      <c r="D500" s="447">
        <f>IF('приложение 1.1 '!G502=2018,'приложение 1.1 '!D502,"-")</f>
        <v>0.27</v>
      </c>
      <c r="E500" s="447" t="str">
        <f>IF('приложение 1.1 '!G502=2019,'приложение 1.1 '!E502,"-")</f>
        <v>-</v>
      </c>
      <c r="F500" s="447" t="str">
        <f>IF('приложение 1.1 '!G502=2019,'приложение 1.1 '!D502,"-")</f>
        <v>-</v>
      </c>
      <c r="G500" s="447" t="str">
        <f>IF('приложение 1.1 '!G502=2020,'приложение 1.1 '!E502,"-")</f>
        <v>-</v>
      </c>
      <c r="H500" s="447" t="str">
        <f>IF('приложение 1.1 '!G502=2020,'приложение 1.1 '!D502,"-")</f>
        <v>-</v>
      </c>
      <c r="I500" s="447" t="str">
        <f>IF('приложение 1.1 '!G502=2021,'приложение 1.1 '!E502,"-")</f>
        <v>-</v>
      </c>
      <c r="J500" s="447" t="str">
        <f>IF('приложение 1.1 '!G502=2021,'приложение 1.1 '!D502,"-")</f>
        <v>-</v>
      </c>
      <c r="K500" s="447" t="str">
        <f>IF('приложение 1.1 '!G502=2022,'приложение 1.1 '!E502,"-")</f>
        <v>-</v>
      </c>
      <c r="L500" s="447" t="str">
        <f>IF('приложение 1.1 '!G502=2022,'приложение 1.1 '!D502,"-")</f>
        <v>-</v>
      </c>
      <c r="M500" s="447">
        <f t="shared" si="226"/>
        <v>0</v>
      </c>
      <c r="N500" s="447">
        <f t="shared" si="227"/>
        <v>0.27</v>
      </c>
      <c r="O500" s="447">
        <v>0</v>
      </c>
      <c r="P500" s="447">
        <v>0</v>
      </c>
      <c r="Q500" s="447">
        <v>0</v>
      </c>
      <c r="R500" s="447">
        <v>0</v>
      </c>
      <c r="S500" s="447">
        <v>0</v>
      </c>
      <c r="T500" s="447">
        <v>0</v>
      </c>
      <c r="U500" s="447">
        <v>0</v>
      </c>
      <c r="V500" s="447">
        <v>0</v>
      </c>
      <c r="W500" s="447">
        <v>0</v>
      </c>
      <c r="X500" s="447">
        <v>0</v>
      </c>
      <c r="Y500" s="447">
        <f t="shared" si="228"/>
        <v>0</v>
      </c>
      <c r="Z500" s="464">
        <f t="shared" si="229"/>
        <v>0</v>
      </c>
      <c r="AA500" s="472">
        <f>'приложение 1.1 '!H502</f>
        <v>0.67500000000000004</v>
      </c>
      <c r="AB500" s="472" t="str">
        <f t="shared" si="230"/>
        <v>0</v>
      </c>
      <c r="AC500" s="472" t="str">
        <f t="shared" si="231"/>
        <v>0</v>
      </c>
      <c r="AD500" s="472" t="str">
        <f t="shared" si="232"/>
        <v>0</v>
      </c>
      <c r="AE500" s="472" t="str">
        <f t="shared" si="233"/>
        <v>0</v>
      </c>
      <c r="AF500" s="472" t="str">
        <f t="shared" si="234"/>
        <v>0</v>
      </c>
      <c r="AG500" s="472" t="str">
        <f t="shared" si="235"/>
        <v>0</v>
      </c>
      <c r="AH500" s="472">
        <f t="shared" si="236"/>
        <v>0</v>
      </c>
      <c r="AI500" s="472">
        <f t="shared" si="237"/>
        <v>0.27</v>
      </c>
      <c r="AJ500" s="472">
        <f t="shared" si="238"/>
        <v>0</v>
      </c>
      <c r="AK500" s="472">
        <f t="shared" si="239"/>
        <v>0.27</v>
      </c>
      <c r="AL500" s="472">
        <f>'приложение 1.1 '!X502</f>
        <v>0</v>
      </c>
      <c r="AM500" s="472">
        <f>'приложение 1.1 '!Y502</f>
        <v>0</v>
      </c>
      <c r="AN500" s="472">
        <f>'приложение 1.1 '!Z502</f>
        <v>0</v>
      </c>
      <c r="AO500" s="472">
        <f>'приложение 1.1 '!AA502</f>
        <v>0</v>
      </c>
      <c r="AP500" s="472"/>
      <c r="AQ500" s="472"/>
      <c r="AR500" s="472"/>
      <c r="AS500" s="472">
        <f>AT500</f>
        <v>0.67500000000000004</v>
      </c>
      <c r="AT500" s="472">
        <f>'приложение 1.1 '!W502</f>
        <v>0.67500000000000004</v>
      </c>
      <c r="AU500" s="472">
        <f t="shared" si="240"/>
        <v>0.67500000000000004</v>
      </c>
      <c r="AX500" s="456"/>
    </row>
    <row r="501" spans="1:50" s="53" customFormat="1" ht="31.5">
      <c r="A501" s="125" t="s">
        <v>517</v>
      </c>
      <c r="B501" s="431" t="str">
        <f>'приложение 1.1 '!B503</f>
        <v>Строительство КЛ-10кВ от ТП-2х1600кВА мкр.28 до места врезки в КЛ-10кВ</v>
      </c>
      <c r="C501" s="447">
        <f>IF('приложение 1.1 '!G503=2018,'приложение 1.1 '!E503,"-")</f>
        <v>0</v>
      </c>
      <c r="D501" s="447">
        <f>IF('приложение 1.1 '!G503=2018,'приложение 1.1 '!D503,"-")</f>
        <v>0.32400000000000001</v>
      </c>
      <c r="E501" s="447" t="str">
        <f>IF('приложение 1.1 '!G503=2019,'приложение 1.1 '!E503,"-")</f>
        <v>-</v>
      </c>
      <c r="F501" s="447" t="str">
        <f>IF('приложение 1.1 '!G503=2019,'приложение 1.1 '!D503,"-")</f>
        <v>-</v>
      </c>
      <c r="G501" s="447" t="str">
        <f>IF('приложение 1.1 '!G503=2020,'приложение 1.1 '!E503,"-")</f>
        <v>-</v>
      </c>
      <c r="H501" s="447" t="str">
        <f>IF('приложение 1.1 '!G503=2020,'приложение 1.1 '!D503,"-")</f>
        <v>-</v>
      </c>
      <c r="I501" s="447" t="str">
        <f>IF('приложение 1.1 '!G503=2021,'приложение 1.1 '!E503,"-")</f>
        <v>-</v>
      </c>
      <c r="J501" s="447" t="str">
        <f>IF('приложение 1.1 '!G503=2021,'приложение 1.1 '!D503,"-")</f>
        <v>-</v>
      </c>
      <c r="K501" s="447" t="str">
        <f>IF('приложение 1.1 '!G503=2022,'приложение 1.1 '!E503,"-")</f>
        <v>-</v>
      </c>
      <c r="L501" s="447" t="str">
        <f>IF('приложение 1.1 '!G503=2022,'приложение 1.1 '!D503,"-")</f>
        <v>-</v>
      </c>
      <c r="M501" s="447">
        <f t="shared" si="226"/>
        <v>0</v>
      </c>
      <c r="N501" s="447">
        <f t="shared" si="227"/>
        <v>0.32400000000000001</v>
      </c>
      <c r="O501" s="447">
        <v>0</v>
      </c>
      <c r="P501" s="447">
        <v>0</v>
      </c>
      <c r="Q501" s="447">
        <v>0</v>
      </c>
      <c r="R501" s="447">
        <v>0</v>
      </c>
      <c r="S501" s="447">
        <v>0</v>
      </c>
      <c r="T501" s="447">
        <v>0</v>
      </c>
      <c r="U501" s="447">
        <v>0</v>
      </c>
      <c r="V501" s="447">
        <v>0</v>
      </c>
      <c r="W501" s="447">
        <v>0</v>
      </c>
      <c r="X501" s="447">
        <v>0</v>
      </c>
      <c r="Y501" s="447">
        <f t="shared" si="228"/>
        <v>0</v>
      </c>
      <c r="Z501" s="464">
        <f t="shared" si="229"/>
        <v>0</v>
      </c>
      <c r="AA501" s="472">
        <f>'приложение 1.1 '!H503</f>
        <v>0.81</v>
      </c>
      <c r="AB501" s="472" t="str">
        <f t="shared" si="230"/>
        <v>0</v>
      </c>
      <c r="AC501" s="472" t="str">
        <f t="shared" si="231"/>
        <v>0</v>
      </c>
      <c r="AD501" s="472" t="str">
        <f t="shared" si="232"/>
        <v>0</v>
      </c>
      <c r="AE501" s="472" t="str">
        <f t="shared" si="233"/>
        <v>0</v>
      </c>
      <c r="AF501" s="472" t="str">
        <f t="shared" si="234"/>
        <v>0</v>
      </c>
      <c r="AG501" s="472" t="str">
        <f t="shared" si="235"/>
        <v>0</v>
      </c>
      <c r="AH501" s="472">
        <f t="shared" si="236"/>
        <v>0</v>
      </c>
      <c r="AI501" s="472">
        <f t="shared" si="237"/>
        <v>0.32400000000000001</v>
      </c>
      <c r="AJ501" s="472">
        <f t="shared" si="238"/>
        <v>0</v>
      </c>
      <c r="AK501" s="472">
        <f t="shared" si="239"/>
        <v>0.32400000000000001</v>
      </c>
      <c r="AL501" s="472">
        <f>'приложение 1.1 '!X503</f>
        <v>0</v>
      </c>
      <c r="AM501" s="472">
        <f>'приложение 1.1 '!Y503</f>
        <v>0</v>
      </c>
      <c r="AN501" s="472">
        <f>'приложение 1.1 '!Z503</f>
        <v>0</v>
      </c>
      <c r="AO501" s="472">
        <f>'приложение 1.1 '!AA503</f>
        <v>0</v>
      </c>
      <c r="AP501" s="472"/>
      <c r="AQ501" s="472"/>
      <c r="AR501" s="472"/>
      <c r="AS501" s="472">
        <f>AT501</f>
        <v>0.81</v>
      </c>
      <c r="AT501" s="472">
        <f>'приложение 1.1 '!W503</f>
        <v>0.81</v>
      </c>
      <c r="AU501" s="472">
        <f t="shared" si="240"/>
        <v>0.81</v>
      </c>
      <c r="AX501" s="456"/>
    </row>
    <row r="502" spans="1:50" s="53" customFormat="1" ht="31.5">
      <c r="A502" s="125" t="s">
        <v>517</v>
      </c>
      <c r="B502" s="431" t="str">
        <f>'приложение 1.1 '!B504</f>
        <v>Строительство КЛ-10кВ от РП-2х2500кВА мкр.28 до места врезки в КЛ-10кВ</v>
      </c>
      <c r="C502" s="447">
        <f>IF('приложение 1.1 '!G504=2018,'приложение 1.1 '!E504,"-")</f>
        <v>0</v>
      </c>
      <c r="D502" s="447">
        <f>IF('приложение 1.1 '!G504=2018,'приложение 1.1 '!D504,"-")</f>
        <v>0.53600000000000003</v>
      </c>
      <c r="E502" s="447" t="str">
        <f>IF('приложение 1.1 '!G504=2019,'приложение 1.1 '!E504,"-")</f>
        <v>-</v>
      </c>
      <c r="F502" s="447" t="str">
        <f>IF('приложение 1.1 '!G504=2019,'приложение 1.1 '!D504,"-")</f>
        <v>-</v>
      </c>
      <c r="G502" s="447" t="str">
        <f>IF('приложение 1.1 '!G504=2020,'приложение 1.1 '!E504,"-")</f>
        <v>-</v>
      </c>
      <c r="H502" s="447" t="str">
        <f>IF('приложение 1.1 '!G504=2020,'приложение 1.1 '!D504,"-")</f>
        <v>-</v>
      </c>
      <c r="I502" s="447" t="str">
        <f>IF('приложение 1.1 '!G504=2021,'приложение 1.1 '!E504,"-")</f>
        <v>-</v>
      </c>
      <c r="J502" s="447" t="str">
        <f>IF('приложение 1.1 '!G504=2021,'приложение 1.1 '!D504,"-")</f>
        <v>-</v>
      </c>
      <c r="K502" s="447" t="str">
        <f>IF('приложение 1.1 '!G504=2022,'приложение 1.1 '!E504,"-")</f>
        <v>-</v>
      </c>
      <c r="L502" s="447" t="str">
        <f>IF('приложение 1.1 '!G504=2022,'приложение 1.1 '!D504,"-")</f>
        <v>-</v>
      </c>
      <c r="M502" s="447">
        <f t="shared" si="226"/>
        <v>0</v>
      </c>
      <c r="N502" s="447">
        <f t="shared" si="227"/>
        <v>0.53600000000000003</v>
      </c>
      <c r="O502" s="447">
        <v>0</v>
      </c>
      <c r="P502" s="447">
        <v>0</v>
      </c>
      <c r="Q502" s="447">
        <v>0</v>
      </c>
      <c r="R502" s="447">
        <v>0</v>
      </c>
      <c r="S502" s="447">
        <v>0</v>
      </c>
      <c r="T502" s="447">
        <v>0</v>
      </c>
      <c r="U502" s="447">
        <v>0</v>
      </c>
      <c r="V502" s="447">
        <v>0</v>
      </c>
      <c r="W502" s="447">
        <v>0</v>
      </c>
      <c r="X502" s="447">
        <v>0</v>
      </c>
      <c r="Y502" s="447">
        <f t="shared" si="228"/>
        <v>0</v>
      </c>
      <c r="Z502" s="464">
        <f t="shared" si="229"/>
        <v>0</v>
      </c>
      <c r="AA502" s="472">
        <f>'приложение 1.1 '!H504</f>
        <v>1.34</v>
      </c>
      <c r="AB502" s="472" t="str">
        <f t="shared" si="230"/>
        <v>0</v>
      </c>
      <c r="AC502" s="472" t="str">
        <f t="shared" si="231"/>
        <v>0</v>
      </c>
      <c r="AD502" s="472" t="str">
        <f t="shared" si="232"/>
        <v>0</v>
      </c>
      <c r="AE502" s="472" t="str">
        <f t="shared" si="233"/>
        <v>0</v>
      </c>
      <c r="AF502" s="472" t="str">
        <f t="shared" si="234"/>
        <v>0</v>
      </c>
      <c r="AG502" s="472" t="str">
        <f t="shared" si="235"/>
        <v>0</v>
      </c>
      <c r="AH502" s="472">
        <f t="shared" si="236"/>
        <v>0</v>
      </c>
      <c r="AI502" s="472">
        <f t="shared" si="237"/>
        <v>0.53600000000000003</v>
      </c>
      <c r="AJ502" s="472">
        <f t="shared" si="238"/>
        <v>0</v>
      </c>
      <c r="AK502" s="472">
        <f t="shared" si="239"/>
        <v>0.53600000000000003</v>
      </c>
      <c r="AL502" s="472">
        <f>'приложение 1.1 '!X504</f>
        <v>0</v>
      </c>
      <c r="AM502" s="472">
        <f>'приложение 1.1 '!Y504</f>
        <v>0</v>
      </c>
      <c r="AN502" s="472">
        <f>'приложение 1.1 '!Z504</f>
        <v>0</v>
      </c>
      <c r="AO502" s="472">
        <f>'приложение 1.1 '!AA504</f>
        <v>0</v>
      </c>
      <c r="AP502" s="472"/>
      <c r="AQ502" s="472"/>
      <c r="AR502" s="472"/>
      <c r="AS502" s="472">
        <f>AT502</f>
        <v>1.34</v>
      </c>
      <c r="AT502" s="472">
        <f>'приложение 1.1 '!W504</f>
        <v>1.34</v>
      </c>
      <c r="AU502" s="472">
        <f t="shared" si="240"/>
        <v>1.34</v>
      </c>
      <c r="AX502" s="456"/>
    </row>
    <row r="503" spans="1:50" s="53" customFormat="1" ht="31.5">
      <c r="A503" s="125" t="s">
        <v>517</v>
      </c>
      <c r="B503" s="431" t="str">
        <f>'приложение 1.1 '!B505</f>
        <v>Строительство КЛ-10кВ от РП-2х2500кВА до ТП-2х1000кВА п.Дорожный</v>
      </c>
      <c r="C503" s="447" t="str">
        <f>IF('приложение 1.1 '!G505=2018,'приложение 1.1 '!E505,"-")</f>
        <v>-</v>
      </c>
      <c r="D503" s="447" t="str">
        <f>IF('приложение 1.1 '!G505=2018,'приложение 1.1 '!D505,"-")</f>
        <v>-</v>
      </c>
      <c r="E503" s="447" t="str">
        <f>IF('приложение 1.1 '!G505=2019,'приложение 1.1 '!E505,"-")</f>
        <v>-</v>
      </c>
      <c r="F503" s="447" t="str">
        <f>IF('приложение 1.1 '!G505=2019,'приложение 1.1 '!D505,"-")</f>
        <v>-</v>
      </c>
      <c r="G503" s="447">
        <f>IF('приложение 1.1 '!G505=2020,'приложение 1.1 '!E505,"-")</f>
        <v>0</v>
      </c>
      <c r="H503" s="447">
        <f>IF('приложение 1.1 '!G505=2020,'приложение 1.1 '!D505,"-")</f>
        <v>0.372</v>
      </c>
      <c r="I503" s="447" t="str">
        <f>IF('приложение 1.1 '!G505=2021,'приложение 1.1 '!E505,"-")</f>
        <v>-</v>
      </c>
      <c r="J503" s="447" t="str">
        <f>IF('приложение 1.1 '!G505=2021,'приложение 1.1 '!D505,"-")</f>
        <v>-</v>
      </c>
      <c r="K503" s="447" t="str">
        <f>IF('приложение 1.1 '!G505=2022,'приложение 1.1 '!E505,"-")</f>
        <v>-</v>
      </c>
      <c r="L503" s="447" t="str">
        <f>IF('приложение 1.1 '!G505=2022,'приложение 1.1 '!D505,"-")</f>
        <v>-</v>
      </c>
      <c r="M503" s="447">
        <f t="shared" si="226"/>
        <v>0</v>
      </c>
      <c r="N503" s="447">
        <f t="shared" si="227"/>
        <v>0.372</v>
      </c>
      <c r="O503" s="447">
        <v>0</v>
      </c>
      <c r="P503" s="447">
        <v>0</v>
      </c>
      <c r="Q503" s="447">
        <v>0</v>
      </c>
      <c r="R503" s="447">
        <v>0</v>
      </c>
      <c r="S503" s="447">
        <v>0</v>
      </c>
      <c r="T503" s="447">
        <v>0</v>
      </c>
      <c r="U503" s="447">
        <v>0</v>
      </c>
      <c r="V503" s="447">
        <v>0</v>
      </c>
      <c r="W503" s="447">
        <v>0</v>
      </c>
      <c r="X503" s="447">
        <v>0</v>
      </c>
      <c r="Y503" s="447">
        <f t="shared" si="228"/>
        <v>0</v>
      </c>
      <c r="Z503" s="464">
        <f t="shared" si="229"/>
        <v>0</v>
      </c>
      <c r="AA503" s="472">
        <f>'приложение 1.1 '!H505</f>
        <v>0.92999999999999994</v>
      </c>
      <c r="AB503" s="472" t="str">
        <f t="shared" si="230"/>
        <v>0</v>
      </c>
      <c r="AC503" s="472" t="str">
        <f t="shared" si="231"/>
        <v>0</v>
      </c>
      <c r="AD503" s="472" t="str">
        <f t="shared" si="232"/>
        <v>0</v>
      </c>
      <c r="AE503" s="472" t="str">
        <f t="shared" si="233"/>
        <v>0</v>
      </c>
      <c r="AF503" s="472" t="str">
        <f t="shared" si="234"/>
        <v>0</v>
      </c>
      <c r="AG503" s="472" t="str">
        <f t="shared" si="235"/>
        <v>0</v>
      </c>
      <c r="AH503" s="472" t="str">
        <f t="shared" si="236"/>
        <v>0</v>
      </c>
      <c r="AI503" s="472" t="str">
        <f t="shared" si="237"/>
        <v>0</v>
      </c>
      <c r="AJ503" s="472" t="str">
        <f t="shared" si="238"/>
        <v>-</v>
      </c>
      <c r="AK503" s="472" t="str">
        <f t="shared" si="239"/>
        <v>-</v>
      </c>
      <c r="AL503" s="472">
        <f>'приложение 1.1 '!X505</f>
        <v>0</v>
      </c>
      <c r="AM503" s="472">
        <f>'приложение 1.1 '!Y505</f>
        <v>0.92999999999999994</v>
      </c>
      <c r="AN503" s="472">
        <f>'приложение 1.1 '!Z505</f>
        <v>0</v>
      </c>
      <c r="AO503" s="472">
        <f>'приложение 1.1 '!AA505</f>
        <v>0</v>
      </c>
      <c r="AP503" s="472"/>
      <c r="AQ503" s="472"/>
      <c r="AR503" s="472"/>
      <c r="AS503" s="472"/>
      <c r="AT503" s="472">
        <f>'приложение 1.1 '!W505</f>
        <v>0</v>
      </c>
      <c r="AU503" s="472">
        <f t="shared" si="240"/>
        <v>0.92999999999999994</v>
      </c>
      <c r="AX503" s="456"/>
    </row>
    <row r="504" spans="1:50" s="53" customFormat="1" ht="31.5">
      <c r="A504" s="125" t="s">
        <v>517</v>
      </c>
      <c r="B504" s="431" t="str">
        <f>'приложение 1.1 '!B506</f>
        <v>Строительство КЛ-10кВ от ТП-2х1000кВА до места врезки в КЛ-10кВ п.Дорожный</v>
      </c>
      <c r="C504" s="447" t="str">
        <f>IF('приложение 1.1 '!G506=2018,'приложение 1.1 '!E506,"-")</f>
        <v>-</v>
      </c>
      <c r="D504" s="447" t="str">
        <f>IF('приложение 1.1 '!G506=2018,'приложение 1.1 '!D506,"-")</f>
        <v>-</v>
      </c>
      <c r="E504" s="447" t="str">
        <f>IF('приложение 1.1 '!G506=2019,'приложение 1.1 '!E506,"-")</f>
        <v>-</v>
      </c>
      <c r="F504" s="447" t="str">
        <f>IF('приложение 1.1 '!G506=2019,'приложение 1.1 '!D506,"-")</f>
        <v>-</v>
      </c>
      <c r="G504" s="447">
        <f>IF('приложение 1.1 '!G506=2020,'приложение 1.1 '!E506,"-")</f>
        <v>0</v>
      </c>
      <c r="H504" s="447">
        <f>IF('приложение 1.1 '!G506=2020,'приложение 1.1 '!D506,"-")</f>
        <v>0.628</v>
      </c>
      <c r="I504" s="447" t="str">
        <f>IF('приложение 1.1 '!G506=2021,'приложение 1.1 '!E506,"-")</f>
        <v>-</v>
      </c>
      <c r="J504" s="447" t="str">
        <f>IF('приложение 1.1 '!G506=2021,'приложение 1.1 '!D506,"-")</f>
        <v>-</v>
      </c>
      <c r="K504" s="447" t="str">
        <f>IF('приложение 1.1 '!G506=2022,'приложение 1.1 '!E506,"-")</f>
        <v>-</v>
      </c>
      <c r="L504" s="447" t="str">
        <f>IF('приложение 1.1 '!G506=2022,'приложение 1.1 '!D506,"-")</f>
        <v>-</v>
      </c>
      <c r="M504" s="447">
        <f t="shared" si="226"/>
        <v>0</v>
      </c>
      <c r="N504" s="447">
        <f t="shared" si="227"/>
        <v>0.628</v>
      </c>
      <c r="O504" s="447">
        <v>0</v>
      </c>
      <c r="P504" s="447">
        <v>0</v>
      </c>
      <c r="Q504" s="447">
        <v>0</v>
      </c>
      <c r="R504" s="447">
        <v>0</v>
      </c>
      <c r="S504" s="447">
        <v>0</v>
      </c>
      <c r="T504" s="447">
        <v>0</v>
      </c>
      <c r="U504" s="447">
        <v>0</v>
      </c>
      <c r="V504" s="447">
        <v>0</v>
      </c>
      <c r="W504" s="447">
        <v>0</v>
      </c>
      <c r="X504" s="447">
        <v>0</v>
      </c>
      <c r="Y504" s="447">
        <f t="shared" si="228"/>
        <v>0</v>
      </c>
      <c r="Z504" s="464">
        <f t="shared" si="229"/>
        <v>0</v>
      </c>
      <c r="AA504" s="472">
        <f>'приложение 1.1 '!H506</f>
        <v>1.57</v>
      </c>
      <c r="AB504" s="472" t="str">
        <f t="shared" si="230"/>
        <v>0</v>
      </c>
      <c r="AC504" s="472" t="str">
        <f t="shared" si="231"/>
        <v>0</v>
      </c>
      <c r="AD504" s="472" t="str">
        <f t="shared" si="232"/>
        <v>0</v>
      </c>
      <c r="AE504" s="472" t="str">
        <f t="shared" si="233"/>
        <v>0</v>
      </c>
      <c r="AF504" s="472" t="str">
        <f t="shared" si="234"/>
        <v>0</v>
      </c>
      <c r="AG504" s="472" t="str">
        <f t="shared" si="235"/>
        <v>0</v>
      </c>
      <c r="AH504" s="472" t="str">
        <f t="shared" si="236"/>
        <v>0</v>
      </c>
      <c r="AI504" s="472" t="str">
        <f t="shared" si="237"/>
        <v>0</v>
      </c>
      <c r="AJ504" s="472" t="str">
        <f t="shared" si="238"/>
        <v>-</v>
      </c>
      <c r="AK504" s="472" t="str">
        <f t="shared" si="239"/>
        <v>-</v>
      </c>
      <c r="AL504" s="472">
        <f>'приложение 1.1 '!X506</f>
        <v>0</v>
      </c>
      <c r="AM504" s="472">
        <f>'приложение 1.1 '!Y506</f>
        <v>1.57</v>
      </c>
      <c r="AN504" s="472">
        <f>'приложение 1.1 '!Z506</f>
        <v>0</v>
      </c>
      <c r="AO504" s="472">
        <f>'приложение 1.1 '!AA506</f>
        <v>0</v>
      </c>
      <c r="AP504" s="472"/>
      <c r="AQ504" s="472"/>
      <c r="AR504" s="472"/>
      <c r="AS504" s="472"/>
      <c r="AT504" s="472">
        <f>'приложение 1.1 '!W506</f>
        <v>0</v>
      </c>
      <c r="AU504" s="472">
        <f t="shared" si="240"/>
        <v>1.57</v>
      </c>
      <c r="AX504" s="456"/>
    </row>
    <row r="505" spans="1:50" s="53" customFormat="1" ht="47.25">
      <c r="A505" s="125" t="s">
        <v>517</v>
      </c>
      <c r="B505" s="431" t="str">
        <f>'приложение 1.1 '!B507</f>
        <v>Строительство КЛ-10кВ от ТП3 до ТП-4 2х1600кВА мкр.42, для электроснабжения детского сада</v>
      </c>
      <c r="C505" s="447" t="str">
        <f>IF('приложение 1.1 '!G507=2018,'приложение 1.1 '!E507,"-")</f>
        <v>-</v>
      </c>
      <c r="D505" s="447" t="str">
        <f>IF('приложение 1.1 '!G507=2018,'приложение 1.1 '!D507,"-")</f>
        <v>-</v>
      </c>
      <c r="E505" s="447" t="str">
        <f>IF('приложение 1.1 '!G507=2019,'приложение 1.1 '!E507,"-")</f>
        <v>-</v>
      </c>
      <c r="F505" s="447" t="str">
        <f>IF('приложение 1.1 '!G507=2019,'приложение 1.1 '!D507,"-")</f>
        <v>-</v>
      </c>
      <c r="G505" s="447">
        <f>IF('приложение 1.1 '!G507=2020,'приложение 1.1 '!E507,"-")</f>
        <v>0</v>
      </c>
      <c r="H505" s="447">
        <f>IF('приложение 1.1 '!G507=2020,'приложение 1.1 '!D507,"-")</f>
        <v>0.54400000000000004</v>
      </c>
      <c r="I505" s="447" t="str">
        <f>IF('приложение 1.1 '!G507=2021,'приложение 1.1 '!E507,"-")</f>
        <v>-</v>
      </c>
      <c r="J505" s="447" t="str">
        <f>IF('приложение 1.1 '!G507=2021,'приложение 1.1 '!D507,"-")</f>
        <v>-</v>
      </c>
      <c r="K505" s="447" t="str">
        <f>IF('приложение 1.1 '!G507=2022,'приложение 1.1 '!E507,"-")</f>
        <v>-</v>
      </c>
      <c r="L505" s="447" t="str">
        <f>IF('приложение 1.1 '!G507=2022,'приложение 1.1 '!D507,"-")</f>
        <v>-</v>
      </c>
      <c r="M505" s="447">
        <f t="shared" si="226"/>
        <v>0</v>
      </c>
      <c r="N505" s="447">
        <f t="shared" si="227"/>
        <v>0.54400000000000004</v>
      </c>
      <c r="O505" s="447">
        <v>0</v>
      </c>
      <c r="P505" s="447">
        <v>0</v>
      </c>
      <c r="Q505" s="447">
        <v>0</v>
      </c>
      <c r="R505" s="447">
        <v>0</v>
      </c>
      <c r="S505" s="447">
        <v>0</v>
      </c>
      <c r="T505" s="447">
        <v>0</v>
      </c>
      <c r="U505" s="447">
        <v>0</v>
      </c>
      <c r="V505" s="447">
        <v>0</v>
      </c>
      <c r="W505" s="447">
        <v>0</v>
      </c>
      <c r="X505" s="447">
        <v>0</v>
      </c>
      <c r="Y505" s="447">
        <f t="shared" si="228"/>
        <v>0</v>
      </c>
      <c r="Z505" s="464">
        <f t="shared" si="229"/>
        <v>0</v>
      </c>
      <c r="AA505" s="472">
        <f>'приложение 1.1 '!H507</f>
        <v>1.36</v>
      </c>
      <c r="AB505" s="472" t="str">
        <f t="shared" si="230"/>
        <v>0</v>
      </c>
      <c r="AC505" s="472" t="str">
        <f t="shared" si="231"/>
        <v>0</v>
      </c>
      <c r="AD505" s="472" t="str">
        <f t="shared" si="232"/>
        <v>0</v>
      </c>
      <c r="AE505" s="472" t="str">
        <f t="shared" si="233"/>
        <v>0</v>
      </c>
      <c r="AF505" s="472" t="str">
        <f t="shared" si="234"/>
        <v>0</v>
      </c>
      <c r="AG505" s="472" t="str">
        <f t="shared" si="235"/>
        <v>0</v>
      </c>
      <c r="AH505" s="472" t="str">
        <f t="shared" si="236"/>
        <v>0</v>
      </c>
      <c r="AI505" s="472" t="str">
        <f t="shared" si="237"/>
        <v>0</v>
      </c>
      <c r="AJ505" s="472" t="str">
        <f t="shared" si="238"/>
        <v>-</v>
      </c>
      <c r="AK505" s="472" t="str">
        <f t="shared" si="239"/>
        <v>-</v>
      </c>
      <c r="AL505" s="472">
        <f>'приложение 1.1 '!X507</f>
        <v>0</v>
      </c>
      <c r="AM505" s="472">
        <f>'приложение 1.1 '!Y507</f>
        <v>1.36</v>
      </c>
      <c r="AN505" s="472">
        <f>'приложение 1.1 '!Z507</f>
        <v>0</v>
      </c>
      <c r="AO505" s="472">
        <f>'приложение 1.1 '!AA507</f>
        <v>0</v>
      </c>
      <c r="AP505" s="472"/>
      <c r="AQ505" s="472"/>
      <c r="AR505" s="472"/>
      <c r="AS505" s="472"/>
      <c r="AT505" s="472">
        <f>'приложение 1.1 '!W507</f>
        <v>0</v>
      </c>
      <c r="AU505" s="472">
        <f t="shared" si="240"/>
        <v>1.36</v>
      </c>
      <c r="AX505" s="456"/>
    </row>
    <row r="506" spans="1:50" s="53" customFormat="1" ht="31.5">
      <c r="A506" s="125" t="s">
        <v>517</v>
      </c>
      <c r="B506" s="431" t="str">
        <f>'приложение 1.1 '!B508</f>
        <v>Строительство КЛ-10кВ от ТП№1 2х1600кВА до ТП№2 2х1600кВА мкр.51</v>
      </c>
      <c r="C506" s="447" t="str">
        <f>IF('приложение 1.1 '!G508=2018,'приложение 1.1 '!E508,"-")</f>
        <v>-</v>
      </c>
      <c r="D506" s="447" t="str">
        <f>IF('приложение 1.1 '!G508=2018,'приложение 1.1 '!D508,"-")</f>
        <v>-</v>
      </c>
      <c r="E506" s="447">
        <f>IF('приложение 1.1 '!G508=2019,'приложение 1.1 '!E508,"-")</f>
        <v>0</v>
      </c>
      <c r="F506" s="447">
        <f>IF('приложение 1.1 '!G508=2019,'приложение 1.1 '!D508,"-")</f>
        <v>0.6</v>
      </c>
      <c r="G506" s="447" t="str">
        <f>IF('приложение 1.1 '!G508=2020,'приложение 1.1 '!E508,"-")</f>
        <v>-</v>
      </c>
      <c r="H506" s="447" t="str">
        <f>IF('приложение 1.1 '!G508=2020,'приложение 1.1 '!D508,"-")</f>
        <v>-</v>
      </c>
      <c r="I506" s="447" t="str">
        <f>IF('приложение 1.1 '!G508=2021,'приложение 1.1 '!E508,"-")</f>
        <v>-</v>
      </c>
      <c r="J506" s="447" t="str">
        <f>IF('приложение 1.1 '!G508=2021,'приложение 1.1 '!D508,"-")</f>
        <v>-</v>
      </c>
      <c r="K506" s="447" t="str">
        <f>IF('приложение 1.1 '!G508=2022,'приложение 1.1 '!E508,"-")</f>
        <v>-</v>
      </c>
      <c r="L506" s="447" t="str">
        <f>IF('приложение 1.1 '!G508=2022,'приложение 1.1 '!D508,"-")</f>
        <v>-</v>
      </c>
      <c r="M506" s="447">
        <f t="shared" si="226"/>
        <v>0</v>
      </c>
      <c r="N506" s="447">
        <f t="shared" si="227"/>
        <v>0.6</v>
      </c>
      <c r="O506" s="447">
        <v>0</v>
      </c>
      <c r="P506" s="447">
        <v>0</v>
      </c>
      <c r="Q506" s="447">
        <v>0</v>
      </c>
      <c r="R506" s="447">
        <v>0</v>
      </c>
      <c r="S506" s="447">
        <v>0</v>
      </c>
      <c r="T506" s="447">
        <v>0</v>
      </c>
      <c r="U506" s="447">
        <v>0</v>
      </c>
      <c r="V506" s="447">
        <v>0</v>
      </c>
      <c r="W506" s="447">
        <v>0</v>
      </c>
      <c r="X506" s="447">
        <v>0</v>
      </c>
      <c r="Y506" s="447">
        <f t="shared" si="228"/>
        <v>0</v>
      </c>
      <c r="Z506" s="464">
        <f t="shared" si="229"/>
        <v>0</v>
      </c>
      <c r="AA506" s="472">
        <f>'приложение 1.1 '!H508</f>
        <v>1.5</v>
      </c>
      <c r="AB506" s="472" t="str">
        <f t="shared" si="230"/>
        <v>0</v>
      </c>
      <c r="AC506" s="472" t="str">
        <f t="shared" si="231"/>
        <v>0</v>
      </c>
      <c r="AD506" s="472" t="str">
        <f t="shared" si="232"/>
        <v>0</v>
      </c>
      <c r="AE506" s="472" t="str">
        <f t="shared" si="233"/>
        <v>0</v>
      </c>
      <c r="AF506" s="472" t="str">
        <f t="shared" si="234"/>
        <v>0</v>
      </c>
      <c r="AG506" s="472" t="str">
        <f t="shared" si="235"/>
        <v>0</v>
      </c>
      <c r="AH506" s="472" t="str">
        <f t="shared" si="236"/>
        <v>0</v>
      </c>
      <c r="AI506" s="472" t="str">
        <f t="shared" si="237"/>
        <v>0</v>
      </c>
      <c r="AJ506" s="472" t="str">
        <f t="shared" si="238"/>
        <v>-</v>
      </c>
      <c r="AK506" s="472" t="str">
        <f t="shared" si="239"/>
        <v>-</v>
      </c>
      <c r="AL506" s="472">
        <f>'приложение 1.1 '!X508</f>
        <v>1.5</v>
      </c>
      <c r="AM506" s="472">
        <f>'приложение 1.1 '!Y508</f>
        <v>0</v>
      </c>
      <c r="AN506" s="472">
        <f>'приложение 1.1 '!Z508</f>
        <v>0</v>
      </c>
      <c r="AO506" s="472">
        <f>'приложение 1.1 '!AA508</f>
        <v>0</v>
      </c>
      <c r="AP506" s="472"/>
      <c r="AQ506" s="472"/>
      <c r="AR506" s="472"/>
      <c r="AS506" s="472"/>
      <c r="AT506" s="472">
        <f>'приложение 1.1 '!W508</f>
        <v>0</v>
      </c>
      <c r="AU506" s="472">
        <f t="shared" si="240"/>
        <v>1.5</v>
      </c>
      <c r="AX506" s="456"/>
    </row>
    <row r="507" spans="1:50" s="53" customFormat="1" ht="31.5">
      <c r="A507" s="125" t="s">
        <v>517</v>
      </c>
      <c r="B507" s="431" t="str">
        <f>'приложение 1.1 '!B509</f>
        <v>Строительство КЛ-10кВ от ТП№2 2х1600кВА до ТП№3 2х1600кВА мкр.51</v>
      </c>
      <c r="C507" s="447" t="str">
        <f>IF('приложение 1.1 '!G509=2018,'приложение 1.1 '!E509,"-")</f>
        <v>-</v>
      </c>
      <c r="D507" s="447" t="str">
        <f>IF('приложение 1.1 '!G509=2018,'приложение 1.1 '!D509,"-")</f>
        <v>-</v>
      </c>
      <c r="E507" s="447">
        <f>IF('приложение 1.1 '!G509=2019,'приложение 1.1 '!E509,"-")</f>
        <v>0</v>
      </c>
      <c r="F507" s="447">
        <f>IF('приложение 1.1 '!G509=2019,'приложение 1.1 '!D509,"-")</f>
        <v>0.55000000000000004</v>
      </c>
      <c r="G507" s="447" t="str">
        <f>IF('приложение 1.1 '!G509=2020,'приложение 1.1 '!E509,"-")</f>
        <v>-</v>
      </c>
      <c r="H507" s="447" t="str">
        <f>IF('приложение 1.1 '!G509=2020,'приложение 1.1 '!D509,"-")</f>
        <v>-</v>
      </c>
      <c r="I507" s="447" t="str">
        <f>IF('приложение 1.1 '!G509=2021,'приложение 1.1 '!E509,"-")</f>
        <v>-</v>
      </c>
      <c r="J507" s="447" t="str">
        <f>IF('приложение 1.1 '!G509=2021,'приложение 1.1 '!D509,"-")</f>
        <v>-</v>
      </c>
      <c r="K507" s="447" t="str">
        <f>IF('приложение 1.1 '!G509=2022,'приложение 1.1 '!E509,"-")</f>
        <v>-</v>
      </c>
      <c r="L507" s="447" t="str">
        <f>IF('приложение 1.1 '!G509=2022,'приложение 1.1 '!D509,"-")</f>
        <v>-</v>
      </c>
      <c r="M507" s="447">
        <f t="shared" si="226"/>
        <v>0</v>
      </c>
      <c r="N507" s="447">
        <f t="shared" si="227"/>
        <v>0.55000000000000004</v>
      </c>
      <c r="O507" s="447">
        <v>0</v>
      </c>
      <c r="P507" s="447">
        <v>0</v>
      </c>
      <c r="Q507" s="447">
        <v>0</v>
      </c>
      <c r="R507" s="447">
        <v>0</v>
      </c>
      <c r="S507" s="447">
        <v>0</v>
      </c>
      <c r="T507" s="447">
        <v>0</v>
      </c>
      <c r="U507" s="447">
        <v>0</v>
      </c>
      <c r="V507" s="447">
        <v>0</v>
      </c>
      <c r="W507" s="447">
        <v>0</v>
      </c>
      <c r="X507" s="447">
        <v>0</v>
      </c>
      <c r="Y507" s="447">
        <f t="shared" si="228"/>
        <v>0</v>
      </c>
      <c r="Z507" s="464">
        <f t="shared" si="229"/>
        <v>0</v>
      </c>
      <c r="AA507" s="472">
        <f>'приложение 1.1 '!H509</f>
        <v>1.375</v>
      </c>
      <c r="AB507" s="472" t="str">
        <f t="shared" si="230"/>
        <v>0</v>
      </c>
      <c r="AC507" s="472" t="str">
        <f t="shared" si="231"/>
        <v>0</v>
      </c>
      <c r="AD507" s="472" t="str">
        <f t="shared" si="232"/>
        <v>0</v>
      </c>
      <c r="AE507" s="472" t="str">
        <f t="shared" si="233"/>
        <v>0</v>
      </c>
      <c r="AF507" s="472" t="str">
        <f t="shared" si="234"/>
        <v>0</v>
      </c>
      <c r="AG507" s="472" t="str">
        <f t="shared" si="235"/>
        <v>0</v>
      </c>
      <c r="AH507" s="472" t="str">
        <f t="shared" si="236"/>
        <v>0</v>
      </c>
      <c r="AI507" s="472" t="str">
        <f t="shared" si="237"/>
        <v>0</v>
      </c>
      <c r="AJ507" s="472" t="str">
        <f t="shared" si="238"/>
        <v>-</v>
      </c>
      <c r="AK507" s="472" t="str">
        <f t="shared" si="239"/>
        <v>-</v>
      </c>
      <c r="AL507" s="472">
        <f>'приложение 1.1 '!X509</f>
        <v>1.375</v>
      </c>
      <c r="AM507" s="472">
        <f>'приложение 1.1 '!Y509</f>
        <v>0</v>
      </c>
      <c r="AN507" s="472">
        <f>'приложение 1.1 '!Z509</f>
        <v>0</v>
      </c>
      <c r="AO507" s="472">
        <f>'приложение 1.1 '!AA509</f>
        <v>0</v>
      </c>
      <c r="AP507" s="472"/>
      <c r="AQ507" s="472"/>
      <c r="AR507" s="472"/>
      <c r="AS507" s="472"/>
      <c r="AT507" s="472">
        <f>'приложение 1.1 '!W509</f>
        <v>0</v>
      </c>
      <c r="AU507" s="472">
        <f t="shared" si="240"/>
        <v>1.375</v>
      </c>
      <c r="AX507" s="456"/>
    </row>
    <row r="508" spans="1:50" s="53" customFormat="1" ht="31.5">
      <c r="A508" s="125" t="s">
        <v>517</v>
      </c>
      <c r="B508" s="431" t="str">
        <f>'приложение 1.1 '!B510</f>
        <v>Строительство КЛ-10кВ от ТП№3 2х1600кВА до ТП№4 2х1600кВА мкр.51</v>
      </c>
      <c r="C508" s="447" t="str">
        <f>IF('приложение 1.1 '!G510=2018,'приложение 1.1 '!E510,"-")</f>
        <v>-</v>
      </c>
      <c r="D508" s="447" t="str">
        <f>IF('приложение 1.1 '!G510=2018,'приложение 1.1 '!D510,"-")</f>
        <v>-</v>
      </c>
      <c r="E508" s="447">
        <f>IF('приложение 1.1 '!G510=2019,'приложение 1.1 '!E510,"-")</f>
        <v>0</v>
      </c>
      <c r="F508" s="447">
        <f>IF('приложение 1.1 '!G510=2019,'приложение 1.1 '!D510,"-")</f>
        <v>0.55000000000000004</v>
      </c>
      <c r="G508" s="447" t="str">
        <f>IF('приложение 1.1 '!G510=2020,'приложение 1.1 '!E510,"-")</f>
        <v>-</v>
      </c>
      <c r="H508" s="447" t="str">
        <f>IF('приложение 1.1 '!G510=2020,'приложение 1.1 '!D510,"-")</f>
        <v>-</v>
      </c>
      <c r="I508" s="447" t="str">
        <f>IF('приложение 1.1 '!G510=2021,'приложение 1.1 '!E510,"-")</f>
        <v>-</v>
      </c>
      <c r="J508" s="447" t="str">
        <f>IF('приложение 1.1 '!G510=2021,'приложение 1.1 '!D510,"-")</f>
        <v>-</v>
      </c>
      <c r="K508" s="447" t="str">
        <f>IF('приложение 1.1 '!G510=2022,'приложение 1.1 '!E510,"-")</f>
        <v>-</v>
      </c>
      <c r="L508" s="447" t="str">
        <f>IF('приложение 1.1 '!G510=2022,'приложение 1.1 '!D510,"-")</f>
        <v>-</v>
      </c>
      <c r="M508" s="447">
        <f t="shared" si="226"/>
        <v>0</v>
      </c>
      <c r="N508" s="447">
        <f t="shared" si="227"/>
        <v>0.55000000000000004</v>
      </c>
      <c r="O508" s="447">
        <v>0</v>
      </c>
      <c r="P508" s="447">
        <v>0</v>
      </c>
      <c r="Q508" s="447">
        <v>0</v>
      </c>
      <c r="R508" s="447">
        <v>0</v>
      </c>
      <c r="S508" s="447">
        <v>0</v>
      </c>
      <c r="T508" s="447">
        <v>0</v>
      </c>
      <c r="U508" s="447">
        <v>0</v>
      </c>
      <c r="V508" s="447">
        <v>0</v>
      </c>
      <c r="W508" s="447">
        <v>0</v>
      </c>
      <c r="X508" s="447">
        <v>0</v>
      </c>
      <c r="Y508" s="447">
        <f t="shared" si="228"/>
        <v>0</v>
      </c>
      <c r="Z508" s="464">
        <f t="shared" si="229"/>
        <v>0</v>
      </c>
      <c r="AA508" s="472">
        <f>'приложение 1.1 '!H510</f>
        <v>1.375</v>
      </c>
      <c r="AB508" s="472" t="str">
        <f t="shared" si="230"/>
        <v>0</v>
      </c>
      <c r="AC508" s="472" t="str">
        <f t="shared" si="231"/>
        <v>0</v>
      </c>
      <c r="AD508" s="472" t="str">
        <f t="shared" si="232"/>
        <v>0</v>
      </c>
      <c r="AE508" s="472" t="str">
        <f t="shared" si="233"/>
        <v>0</v>
      </c>
      <c r="AF508" s="472" t="str">
        <f t="shared" si="234"/>
        <v>0</v>
      </c>
      <c r="AG508" s="472" t="str">
        <f t="shared" si="235"/>
        <v>0</v>
      </c>
      <c r="AH508" s="472" t="str">
        <f t="shared" si="236"/>
        <v>0</v>
      </c>
      <c r="AI508" s="472" t="str">
        <f t="shared" si="237"/>
        <v>0</v>
      </c>
      <c r="AJ508" s="472" t="str">
        <f t="shared" si="238"/>
        <v>-</v>
      </c>
      <c r="AK508" s="472" t="str">
        <f t="shared" si="239"/>
        <v>-</v>
      </c>
      <c r="AL508" s="472">
        <f>'приложение 1.1 '!X510</f>
        <v>1.375</v>
      </c>
      <c r="AM508" s="472">
        <f>'приложение 1.1 '!Y510</f>
        <v>0</v>
      </c>
      <c r="AN508" s="472">
        <f>'приложение 1.1 '!Z510</f>
        <v>0</v>
      </c>
      <c r="AO508" s="472">
        <f>'приложение 1.1 '!AA510</f>
        <v>0</v>
      </c>
      <c r="AP508" s="472"/>
      <c r="AQ508" s="472"/>
      <c r="AR508" s="472"/>
      <c r="AS508" s="472"/>
      <c r="AT508" s="472">
        <f>'приложение 1.1 '!W510</f>
        <v>0</v>
      </c>
      <c r="AU508" s="472">
        <f t="shared" si="240"/>
        <v>1.375</v>
      </c>
      <c r="AX508" s="456"/>
    </row>
    <row r="509" spans="1:50" s="53" customFormat="1" ht="31.5">
      <c r="A509" s="125" t="s">
        <v>517</v>
      </c>
      <c r="B509" s="431" t="str">
        <f>'приложение 1.1 '!B511</f>
        <v>Строительство КЛ-10кВ от ТП№4 2х1600кВА до ТП№5 2х1600кВА мкр.51</v>
      </c>
      <c r="C509" s="447" t="str">
        <f>IF('приложение 1.1 '!G511=2018,'приложение 1.1 '!E511,"-")</f>
        <v>-</v>
      </c>
      <c r="D509" s="447" t="str">
        <f>IF('приложение 1.1 '!G511=2018,'приложение 1.1 '!D511,"-")</f>
        <v>-</v>
      </c>
      <c r="E509" s="447">
        <f>IF('приложение 1.1 '!G511=2019,'приложение 1.1 '!E511,"-")</f>
        <v>0</v>
      </c>
      <c r="F509" s="447">
        <f>IF('приложение 1.1 '!G511=2019,'приложение 1.1 '!D511,"-")</f>
        <v>0.55000000000000004</v>
      </c>
      <c r="G509" s="447" t="str">
        <f>IF('приложение 1.1 '!G511=2020,'приложение 1.1 '!E511,"-")</f>
        <v>-</v>
      </c>
      <c r="H509" s="447" t="str">
        <f>IF('приложение 1.1 '!G511=2020,'приложение 1.1 '!D511,"-")</f>
        <v>-</v>
      </c>
      <c r="I509" s="447" t="str">
        <f>IF('приложение 1.1 '!G511=2021,'приложение 1.1 '!E511,"-")</f>
        <v>-</v>
      </c>
      <c r="J509" s="447" t="str">
        <f>IF('приложение 1.1 '!G511=2021,'приложение 1.1 '!D511,"-")</f>
        <v>-</v>
      </c>
      <c r="K509" s="447" t="str">
        <f>IF('приложение 1.1 '!G511=2022,'приложение 1.1 '!E511,"-")</f>
        <v>-</v>
      </c>
      <c r="L509" s="447" t="str">
        <f>IF('приложение 1.1 '!G511=2022,'приложение 1.1 '!D511,"-")</f>
        <v>-</v>
      </c>
      <c r="M509" s="447">
        <f t="shared" si="226"/>
        <v>0</v>
      </c>
      <c r="N509" s="447">
        <f t="shared" si="227"/>
        <v>0.55000000000000004</v>
      </c>
      <c r="O509" s="447">
        <v>0</v>
      </c>
      <c r="P509" s="447">
        <v>0</v>
      </c>
      <c r="Q509" s="447">
        <v>0</v>
      </c>
      <c r="R509" s="447">
        <v>0</v>
      </c>
      <c r="S509" s="447">
        <v>0</v>
      </c>
      <c r="T509" s="447">
        <v>0</v>
      </c>
      <c r="U509" s="447">
        <v>0</v>
      </c>
      <c r="V509" s="447">
        <v>0</v>
      </c>
      <c r="W509" s="447">
        <v>0</v>
      </c>
      <c r="X509" s="447">
        <v>0</v>
      </c>
      <c r="Y509" s="447">
        <f t="shared" si="228"/>
        <v>0</v>
      </c>
      <c r="Z509" s="464">
        <f t="shared" si="229"/>
        <v>0</v>
      </c>
      <c r="AA509" s="472">
        <f>'приложение 1.1 '!H511</f>
        <v>1.375</v>
      </c>
      <c r="AB509" s="472" t="str">
        <f t="shared" si="230"/>
        <v>0</v>
      </c>
      <c r="AC509" s="472" t="str">
        <f t="shared" si="231"/>
        <v>0</v>
      </c>
      <c r="AD509" s="472" t="str">
        <f t="shared" si="232"/>
        <v>0</v>
      </c>
      <c r="AE509" s="472" t="str">
        <f t="shared" si="233"/>
        <v>0</v>
      </c>
      <c r="AF509" s="472" t="str">
        <f t="shared" si="234"/>
        <v>0</v>
      </c>
      <c r="AG509" s="472" t="str">
        <f t="shared" si="235"/>
        <v>0</v>
      </c>
      <c r="AH509" s="472" t="str">
        <f t="shared" si="236"/>
        <v>0</v>
      </c>
      <c r="AI509" s="472" t="str">
        <f t="shared" si="237"/>
        <v>0</v>
      </c>
      <c r="AJ509" s="472" t="str">
        <f t="shared" si="238"/>
        <v>-</v>
      </c>
      <c r="AK509" s="472" t="str">
        <f t="shared" si="239"/>
        <v>-</v>
      </c>
      <c r="AL509" s="472">
        <f>'приложение 1.1 '!X511</f>
        <v>1.375</v>
      </c>
      <c r="AM509" s="472">
        <f>'приложение 1.1 '!Y511</f>
        <v>0</v>
      </c>
      <c r="AN509" s="472">
        <f>'приложение 1.1 '!Z511</f>
        <v>0</v>
      </c>
      <c r="AO509" s="472">
        <f>'приложение 1.1 '!AA511</f>
        <v>0</v>
      </c>
      <c r="AP509" s="472"/>
      <c r="AQ509" s="472"/>
      <c r="AR509" s="472"/>
      <c r="AS509" s="472"/>
      <c r="AT509" s="472">
        <f>'приложение 1.1 '!W511</f>
        <v>0</v>
      </c>
      <c r="AU509" s="472">
        <f t="shared" si="240"/>
        <v>1.375</v>
      </c>
      <c r="AX509" s="456"/>
    </row>
    <row r="510" spans="1:50" s="53" customFormat="1" ht="31.5">
      <c r="A510" s="125" t="s">
        <v>517</v>
      </c>
      <c r="B510" s="431" t="str">
        <f>'приложение 1.1 '!B512</f>
        <v>Строительство КЛ-10кВ от ТП№5 2х1600кВА до ТП№6 2х1600кВА мкр.51</v>
      </c>
      <c r="C510" s="447" t="str">
        <f>IF('приложение 1.1 '!G512=2018,'приложение 1.1 '!E512,"-")</f>
        <v>-</v>
      </c>
      <c r="D510" s="447" t="str">
        <f>IF('приложение 1.1 '!G512=2018,'приложение 1.1 '!D512,"-")</f>
        <v>-</v>
      </c>
      <c r="E510" s="447">
        <f>IF('приложение 1.1 '!G512=2019,'приложение 1.1 '!E512,"-")</f>
        <v>0</v>
      </c>
      <c r="F510" s="447">
        <f>IF('приложение 1.1 '!G512=2019,'приложение 1.1 '!D512,"-")</f>
        <v>0.55000000000000004</v>
      </c>
      <c r="G510" s="447" t="str">
        <f>IF('приложение 1.1 '!G512=2020,'приложение 1.1 '!E512,"-")</f>
        <v>-</v>
      </c>
      <c r="H510" s="447" t="str">
        <f>IF('приложение 1.1 '!G512=2020,'приложение 1.1 '!D512,"-")</f>
        <v>-</v>
      </c>
      <c r="I510" s="447" t="str">
        <f>IF('приложение 1.1 '!G512=2021,'приложение 1.1 '!E512,"-")</f>
        <v>-</v>
      </c>
      <c r="J510" s="447" t="str">
        <f>IF('приложение 1.1 '!G512=2021,'приложение 1.1 '!D512,"-")</f>
        <v>-</v>
      </c>
      <c r="K510" s="447" t="str">
        <f>IF('приложение 1.1 '!G512=2022,'приложение 1.1 '!E512,"-")</f>
        <v>-</v>
      </c>
      <c r="L510" s="447" t="str">
        <f>IF('приложение 1.1 '!G512=2022,'приложение 1.1 '!D512,"-")</f>
        <v>-</v>
      </c>
      <c r="M510" s="447">
        <f t="shared" si="226"/>
        <v>0</v>
      </c>
      <c r="N510" s="447">
        <f t="shared" si="227"/>
        <v>0.55000000000000004</v>
      </c>
      <c r="O510" s="447">
        <v>0</v>
      </c>
      <c r="P510" s="447">
        <v>0</v>
      </c>
      <c r="Q510" s="447">
        <v>0</v>
      </c>
      <c r="R510" s="447">
        <v>0</v>
      </c>
      <c r="S510" s="447">
        <v>0</v>
      </c>
      <c r="T510" s="447">
        <v>0</v>
      </c>
      <c r="U510" s="447">
        <v>0</v>
      </c>
      <c r="V510" s="447">
        <v>0</v>
      </c>
      <c r="W510" s="447">
        <v>0</v>
      </c>
      <c r="X510" s="447">
        <v>0</v>
      </c>
      <c r="Y510" s="447">
        <f t="shared" si="228"/>
        <v>0</v>
      </c>
      <c r="Z510" s="464">
        <f t="shared" si="229"/>
        <v>0</v>
      </c>
      <c r="AA510" s="472">
        <f>'приложение 1.1 '!H512</f>
        <v>1.375</v>
      </c>
      <c r="AB510" s="472" t="str">
        <f t="shared" si="230"/>
        <v>0</v>
      </c>
      <c r="AC510" s="472" t="str">
        <f t="shared" si="231"/>
        <v>0</v>
      </c>
      <c r="AD510" s="472" t="str">
        <f t="shared" si="232"/>
        <v>0</v>
      </c>
      <c r="AE510" s="472" t="str">
        <f t="shared" si="233"/>
        <v>0</v>
      </c>
      <c r="AF510" s="472" t="str">
        <f t="shared" si="234"/>
        <v>0</v>
      </c>
      <c r="AG510" s="472" t="str">
        <f t="shared" si="235"/>
        <v>0</v>
      </c>
      <c r="AH510" s="472" t="str">
        <f t="shared" si="236"/>
        <v>0</v>
      </c>
      <c r="AI510" s="472" t="str">
        <f t="shared" si="237"/>
        <v>0</v>
      </c>
      <c r="AJ510" s="472" t="str">
        <f t="shared" si="238"/>
        <v>-</v>
      </c>
      <c r="AK510" s="472" t="str">
        <f t="shared" si="239"/>
        <v>-</v>
      </c>
      <c r="AL510" s="472">
        <f>'приложение 1.1 '!X512</f>
        <v>1.375</v>
      </c>
      <c r="AM510" s="472">
        <f>'приложение 1.1 '!Y512</f>
        <v>0</v>
      </c>
      <c r="AN510" s="472">
        <f>'приложение 1.1 '!Z512</f>
        <v>0</v>
      </c>
      <c r="AO510" s="472">
        <f>'приложение 1.1 '!AA512</f>
        <v>0</v>
      </c>
      <c r="AP510" s="472"/>
      <c r="AQ510" s="472"/>
      <c r="AR510" s="472"/>
      <c r="AS510" s="472"/>
      <c r="AT510" s="472">
        <f>'приложение 1.1 '!W512</f>
        <v>0</v>
      </c>
      <c r="AU510" s="472">
        <f t="shared" si="240"/>
        <v>1.375</v>
      </c>
      <c r="AX510" s="456"/>
    </row>
    <row r="511" spans="1:50" s="53" customFormat="1" ht="31.5">
      <c r="A511" s="125" t="s">
        <v>517</v>
      </c>
      <c r="B511" s="431" t="str">
        <f>'приложение 1.1 '!B513</f>
        <v>Строительство КЛ-10кВ от ТП№6 2х1600кВА до ТП№7 2х1600кВА мкр.51</v>
      </c>
      <c r="C511" s="447" t="str">
        <f>IF('приложение 1.1 '!G513=2018,'приложение 1.1 '!E513,"-")</f>
        <v>-</v>
      </c>
      <c r="D511" s="447" t="str">
        <f>IF('приложение 1.1 '!G513=2018,'приложение 1.1 '!D513,"-")</f>
        <v>-</v>
      </c>
      <c r="E511" s="447" t="str">
        <f>IF('приложение 1.1 '!G513=2019,'приложение 1.1 '!E513,"-")</f>
        <v>-</v>
      </c>
      <c r="F511" s="447" t="str">
        <f>IF('приложение 1.1 '!G513=2019,'приложение 1.1 '!D513,"-")</f>
        <v>-</v>
      </c>
      <c r="G511" s="447">
        <f>IF('приложение 1.1 '!G513=2020,'приложение 1.1 '!E513,"-")</f>
        <v>0</v>
      </c>
      <c r="H511" s="447">
        <f>IF('приложение 1.1 '!G513=2020,'приложение 1.1 '!D513,"-")</f>
        <v>0.55000000000000004</v>
      </c>
      <c r="I511" s="447" t="str">
        <f>IF('приложение 1.1 '!G513=2021,'приложение 1.1 '!E513,"-")</f>
        <v>-</v>
      </c>
      <c r="J511" s="447" t="str">
        <f>IF('приложение 1.1 '!G513=2021,'приложение 1.1 '!D513,"-")</f>
        <v>-</v>
      </c>
      <c r="K511" s="447" t="str">
        <f>IF('приложение 1.1 '!G513=2022,'приложение 1.1 '!E513,"-")</f>
        <v>-</v>
      </c>
      <c r="L511" s="447" t="str">
        <f>IF('приложение 1.1 '!G513=2022,'приложение 1.1 '!D513,"-")</f>
        <v>-</v>
      </c>
      <c r="M511" s="447">
        <f t="shared" si="226"/>
        <v>0</v>
      </c>
      <c r="N511" s="447">
        <f t="shared" si="227"/>
        <v>0.55000000000000004</v>
      </c>
      <c r="O511" s="447">
        <v>0</v>
      </c>
      <c r="P511" s="447">
        <v>0</v>
      </c>
      <c r="Q511" s="447">
        <v>0</v>
      </c>
      <c r="R511" s="447">
        <v>0</v>
      </c>
      <c r="S511" s="447">
        <v>0</v>
      </c>
      <c r="T511" s="447">
        <v>0</v>
      </c>
      <c r="U511" s="447">
        <v>0</v>
      </c>
      <c r="V511" s="447">
        <v>0</v>
      </c>
      <c r="W511" s="447">
        <v>0</v>
      </c>
      <c r="X511" s="447">
        <v>0</v>
      </c>
      <c r="Y511" s="447">
        <f t="shared" si="228"/>
        <v>0</v>
      </c>
      <c r="Z511" s="464">
        <f t="shared" si="229"/>
        <v>0</v>
      </c>
      <c r="AA511" s="472">
        <f>'приложение 1.1 '!H513</f>
        <v>1.375</v>
      </c>
      <c r="AB511" s="472" t="str">
        <f t="shared" si="230"/>
        <v>0</v>
      </c>
      <c r="AC511" s="472" t="str">
        <f t="shared" si="231"/>
        <v>0</v>
      </c>
      <c r="AD511" s="472" t="str">
        <f t="shared" si="232"/>
        <v>0</v>
      </c>
      <c r="AE511" s="472" t="str">
        <f t="shared" si="233"/>
        <v>0</v>
      </c>
      <c r="AF511" s="472" t="str">
        <f t="shared" si="234"/>
        <v>0</v>
      </c>
      <c r="AG511" s="472" t="str">
        <f t="shared" si="235"/>
        <v>0</v>
      </c>
      <c r="AH511" s="472" t="str">
        <f t="shared" si="236"/>
        <v>0</v>
      </c>
      <c r="AI511" s="472" t="str">
        <f t="shared" si="237"/>
        <v>0</v>
      </c>
      <c r="AJ511" s="472" t="str">
        <f t="shared" si="238"/>
        <v>-</v>
      </c>
      <c r="AK511" s="472" t="str">
        <f t="shared" si="239"/>
        <v>-</v>
      </c>
      <c r="AL511" s="472">
        <f>'приложение 1.1 '!X513</f>
        <v>0</v>
      </c>
      <c r="AM511" s="472">
        <f>'приложение 1.1 '!Y513</f>
        <v>1.375</v>
      </c>
      <c r="AN511" s="472">
        <f>'приложение 1.1 '!Z513</f>
        <v>0</v>
      </c>
      <c r="AO511" s="472">
        <f>'приложение 1.1 '!AA513</f>
        <v>0</v>
      </c>
      <c r="AP511" s="472"/>
      <c r="AQ511" s="472"/>
      <c r="AR511" s="472"/>
      <c r="AS511" s="472"/>
      <c r="AT511" s="472">
        <f>'приложение 1.1 '!W513</f>
        <v>0</v>
      </c>
      <c r="AU511" s="472">
        <f t="shared" si="240"/>
        <v>1.375</v>
      </c>
      <c r="AX511" s="456"/>
    </row>
    <row r="512" spans="1:50" s="53" customFormat="1" ht="31.5">
      <c r="A512" s="125" t="s">
        <v>517</v>
      </c>
      <c r="B512" s="431" t="str">
        <f>'приложение 1.1 '!B514</f>
        <v>Строительство КЛ-10кВ от ТП№7 2х1600кВА до ТП№8 2х1600кВА мкр.51</v>
      </c>
      <c r="C512" s="447" t="str">
        <f>IF('приложение 1.1 '!G514=2018,'приложение 1.1 '!E514,"-")</f>
        <v>-</v>
      </c>
      <c r="D512" s="447" t="str">
        <f>IF('приложение 1.1 '!G514=2018,'приложение 1.1 '!D514,"-")</f>
        <v>-</v>
      </c>
      <c r="E512" s="447" t="str">
        <f>IF('приложение 1.1 '!G514=2019,'приложение 1.1 '!E514,"-")</f>
        <v>-</v>
      </c>
      <c r="F512" s="447" t="str">
        <f>IF('приложение 1.1 '!G514=2019,'приложение 1.1 '!D514,"-")</f>
        <v>-</v>
      </c>
      <c r="G512" s="447">
        <f>IF('приложение 1.1 '!G514=2020,'приложение 1.1 '!E514,"-")</f>
        <v>0</v>
      </c>
      <c r="H512" s="447">
        <f>IF('приложение 1.1 '!G514=2020,'приложение 1.1 '!D514,"-")</f>
        <v>0.55000000000000004</v>
      </c>
      <c r="I512" s="447" t="str">
        <f>IF('приложение 1.1 '!G514=2021,'приложение 1.1 '!E514,"-")</f>
        <v>-</v>
      </c>
      <c r="J512" s="447" t="str">
        <f>IF('приложение 1.1 '!G514=2021,'приложение 1.1 '!D514,"-")</f>
        <v>-</v>
      </c>
      <c r="K512" s="447" t="str">
        <f>IF('приложение 1.1 '!G514=2022,'приложение 1.1 '!E514,"-")</f>
        <v>-</v>
      </c>
      <c r="L512" s="447" t="str">
        <f>IF('приложение 1.1 '!G514=2022,'приложение 1.1 '!D514,"-")</f>
        <v>-</v>
      </c>
      <c r="M512" s="447">
        <f t="shared" si="226"/>
        <v>0</v>
      </c>
      <c r="N512" s="447">
        <f t="shared" si="227"/>
        <v>0.55000000000000004</v>
      </c>
      <c r="O512" s="447">
        <v>0</v>
      </c>
      <c r="P512" s="447">
        <v>0</v>
      </c>
      <c r="Q512" s="447">
        <v>0</v>
      </c>
      <c r="R512" s="447">
        <v>0</v>
      </c>
      <c r="S512" s="447">
        <v>0</v>
      </c>
      <c r="T512" s="447">
        <v>0</v>
      </c>
      <c r="U512" s="447">
        <v>0</v>
      </c>
      <c r="V512" s="447">
        <v>0</v>
      </c>
      <c r="W512" s="447">
        <v>0</v>
      </c>
      <c r="X512" s="447">
        <v>0</v>
      </c>
      <c r="Y512" s="447">
        <f t="shared" si="228"/>
        <v>0</v>
      </c>
      <c r="Z512" s="464">
        <f t="shared" si="229"/>
        <v>0</v>
      </c>
      <c r="AA512" s="472">
        <f>'приложение 1.1 '!H514</f>
        <v>1.375</v>
      </c>
      <c r="AB512" s="472" t="str">
        <f t="shared" si="230"/>
        <v>0</v>
      </c>
      <c r="AC512" s="472" t="str">
        <f t="shared" si="231"/>
        <v>0</v>
      </c>
      <c r="AD512" s="472" t="str">
        <f t="shared" si="232"/>
        <v>0</v>
      </c>
      <c r="AE512" s="472" t="str">
        <f t="shared" si="233"/>
        <v>0</v>
      </c>
      <c r="AF512" s="472" t="str">
        <f t="shared" si="234"/>
        <v>0</v>
      </c>
      <c r="AG512" s="472" t="str">
        <f t="shared" si="235"/>
        <v>0</v>
      </c>
      <c r="AH512" s="472" t="str">
        <f t="shared" si="236"/>
        <v>0</v>
      </c>
      <c r="AI512" s="472" t="str">
        <f t="shared" si="237"/>
        <v>0</v>
      </c>
      <c r="AJ512" s="472" t="str">
        <f t="shared" si="238"/>
        <v>-</v>
      </c>
      <c r="AK512" s="472" t="str">
        <f t="shared" si="239"/>
        <v>-</v>
      </c>
      <c r="AL512" s="472">
        <f>'приложение 1.1 '!X514</f>
        <v>0</v>
      </c>
      <c r="AM512" s="472">
        <f>'приложение 1.1 '!Y514</f>
        <v>1.375</v>
      </c>
      <c r="AN512" s="472">
        <f>'приложение 1.1 '!Z514</f>
        <v>0</v>
      </c>
      <c r="AO512" s="472">
        <f>'приложение 1.1 '!AA514</f>
        <v>0</v>
      </c>
      <c r="AP512" s="472"/>
      <c r="AQ512" s="472"/>
      <c r="AR512" s="472"/>
      <c r="AS512" s="472"/>
      <c r="AT512" s="472">
        <f>'приложение 1.1 '!W514</f>
        <v>0</v>
      </c>
      <c r="AU512" s="472">
        <f t="shared" si="240"/>
        <v>1.375</v>
      </c>
      <c r="AX512" s="456"/>
    </row>
    <row r="513" spans="1:50" s="53" customFormat="1" ht="31.5">
      <c r="A513" s="125" t="s">
        <v>517</v>
      </c>
      <c r="B513" s="431" t="str">
        <f>'приложение 1.1 '!B515</f>
        <v>Строительство КЛ-10кВ до ТП№1 2х1600кВА мкр.51</v>
      </c>
      <c r="C513" s="447" t="str">
        <f>IF('приложение 1.1 '!G515=2018,'приложение 1.1 '!E515,"-")</f>
        <v>-</v>
      </c>
      <c r="D513" s="447" t="str">
        <f>IF('приложение 1.1 '!G515=2018,'приложение 1.1 '!D515,"-")</f>
        <v>-</v>
      </c>
      <c r="E513" s="447" t="str">
        <f>IF('приложение 1.1 '!G515=2019,'приложение 1.1 '!E515,"-")</f>
        <v>-</v>
      </c>
      <c r="F513" s="447" t="str">
        <f>IF('приложение 1.1 '!G515=2019,'приложение 1.1 '!D515,"-")</f>
        <v>-</v>
      </c>
      <c r="G513" s="447">
        <f>IF('приложение 1.1 '!G515=2020,'приложение 1.1 '!E515,"-")</f>
        <v>0</v>
      </c>
      <c r="H513" s="447">
        <f>IF('приложение 1.1 '!G515=2020,'приложение 1.1 '!D515,"-")</f>
        <v>0.55000000000000004</v>
      </c>
      <c r="I513" s="447" t="str">
        <f>IF('приложение 1.1 '!G515=2021,'приложение 1.1 '!E515,"-")</f>
        <v>-</v>
      </c>
      <c r="J513" s="447" t="str">
        <f>IF('приложение 1.1 '!G515=2021,'приложение 1.1 '!D515,"-")</f>
        <v>-</v>
      </c>
      <c r="K513" s="447" t="str">
        <f>IF('приложение 1.1 '!G515=2022,'приложение 1.1 '!E515,"-")</f>
        <v>-</v>
      </c>
      <c r="L513" s="447" t="str">
        <f>IF('приложение 1.1 '!G515=2022,'приложение 1.1 '!D515,"-")</f>
        <v>-</v>
      </c>
      <c r="M513" s="447">
        <f t="shared" si="226"/>
        <v>0</v>
      </c>
      <c r="N513" s="447">
        <f t="shared" si="227"/>
        <v>0.55000000000000004</v>
      </c>
      <c r="O513" s="447">
        <v>0</v>
      </c>
      <c r="P513" s="447">
        <v>0</v>
      </c>
      <c r="Q513" s="447">
        <v>0</v>
      </c>
      <c r="R513" s="447">
        <v>0</v>
      </c>
      <c r="S513" s="447">
        <v>0</v>
      </c>
      <c r="T513" s="447">
        <v>0</v>
      </c>
      <c r="U513" s="447">
        <v>0</v>
      </c>
      <c r="V513" s="447">
        <v>0</v>
      </c>
      <c r="W513" s="447">
        <v>0</v>
      </c>
      <c r="X513" s="447">
        <v>0</v>
      </c>
      <c r="Y513" s="447">
        <f t="shared" si="228"/>
        <v>0</v>
      </c>
      <c r="Z513" s="464">
        <f t="shared" si="229"/>
        <v>0</v>
      </c>
      <c r="AA513" s="472">
        <f>'приложение 1.1 '!H515</f>
        <v>1.375</v>
      </c>
      <c r="AB513" s="472" t="str">
        <f t="shared" si="230"/>
        <v>0</v>
      </c>
      <c r="AC513" s="472" t="str">
        <f t="shared" si="231"/>
        <v>0</v>
      </c>
      <c r="AD513" s="472" t="str">
        <f t="shared" si="232"/>
        <v>0</v>
      </c>
      <c r="AE513" s="472" t="str">
        <f t="shared" si="233"/>
        <v>0</v>
      </c>
      <c r="AF513" s="472" t="str">
        <f t="shared" si="234"/>
        <v>0</v>
      </c>
      <c r="AG513" s="472" t="str">
        <f t="shared" si="235"/>
        <v>0</v>
      </c>
      <c r="AH513" s="472" t="str">
        <f t="shared" si="236"/>
        <v>0</v>
      </c>
      <c r="AI513" s="472" t="str">
        <f t="shared" si="237"/>
        <v>0</v>
      </c>
      <c r="AJ513" s="472" t="str">
        <f t="shared" si="238"/>
        <v>-</v>
      </c>
      <c r="AK513" s="472" t="str">
        <f t="shared" si="239"/>
        <v>-</v>
      </c>
      <c r="AL513" s="472">
        <f>'приложение 1.1 '!X515</f>
        <v>0</v>
      </c>
      <c r="AM513" s="472">
        <f>'приложение 1.1 '!Y515</f>
        <v>1.375</v>
      </c>
      <c r="AN513" s="472">
        <f>'приложение 1.1 '!Z515</f>
        <v>0</v>
      </c>
      <c r="AO513" s="472">
        <f>'приложение 1.1 '!AA515</f>
        <v>0</v>
      </c>
      <c r="AP513" s="472"/>
      <c r="AQ513" s="472"/>
      <c r="AR513" s="472"/>
      <c r="AS513" s="472"/>
      <c r="AT513" s="472">
        <f>'приложение 1.1 '!W515</f>
        <v>0</v>
      </c>
      <c r="AU513" s="472">
        <f t="shared" si="240"/>
        <v>1.375</v>
      </c>
      <c r="AX513" s="456"/>
    </row>
    <row r="514" spans="1:50" s="53" customFormat="1">
      <c r="A514" s="125" t="s">
        <v>517</v>
      </c>
      <c r="B514" s="431" t="str">
        <f>'приложение 1.1 '!B516</f>
        <v>Кабельные линии 0,4кВ</v>
      </c>
      <c r="C514" s="447" t="str">
        <f>IF('приложение 1.1 '!G516=2018,'приложение 1.1 '!E516,"-")</f>
        <v>-</v>
      </c>
      <c r="D514" s="447" t="str">
        <f>IF('приложение 1.1 '!G516=2018,'приложение 1.1 '!D516,"-")</f>
        <v>-</v>
      </c>
      <c r="E514" s="447" t="str">
        <f>IF('приложение 1.1 '!G516=2019,'приложение 1.1 '!E516,"-")</f>
        <v>-</v>
      </c>
      <c r="F514" s="447" t="str">
        <f>IF('приложение 1.1 '!G516=2019,'приложение 1.1 '!D516,"-")</f>
        <v>-</v>
      </c>
      <c r="G514" s="447" t="str">
        <f>IF('приложение 1.1 '!G516=2020,'приложение 1.1 '!E516,"-")</f>
        <v>-</v>
      </c>
      <c r="H514" s="447" t="str">
        <f>IF('приложение 1.1 '!G516=2020,'приложение 1.1 '!D516,"-")</f>
        <v>-</v>
      </c>
      <c r="I514" s="447" t="str">
        <f>IF('приложение 1.1 '!G516=2021,'приложение 1.1 '!E516,"-")</f>
        <v>-</v>
      </c>
      <c r="J514" s="447" t="str">
        <f>IF('приложение 1.1 '!G516=2021,'приложение 1.1 '!D516,"-")</f>
        <v>-</v>
      </c>
      <c r="K514" s="447" t="str">
        <f>IF('приложение 1.1 '!G516=2022,'приложение 1.1 '!E516,"-")</f>
        <v>-</v>
      </c>
      <c r="L514" s="447" t="str">
        <f>IF('приложение 1.1 '!G516=2022,'приложение 1.1 '!D516,"-")</f>
        <v>-</v>
      </c>
      <c r="M514" s="447">
        <f t="shared" si="226"/>
        <v>0</v>
      </c>
      <c r="N514" s="447">
        <f t="shared" si="227"/>
        <v>0</v>
      </c>
      <c r="O514" s="447">
        <v>0</v>
      </c>
      <c r="P514" s="447">
        <v>0</v>
      </c>
      <c r="Q514" s="447">
        <v>0</v>
      </c>
      <c r="R514" s="447">
        <v>0</v>
      </c>
      <c r="S514" s="447">
        <v>0</v>
      </c>
      <c r="T514" s="447">
        <v>0</v>
      </c>
      <c r="U514" s="447">
        <v>0</v>
      </c>
      <c r="V514" s="447">
        <v>0</v>
      </c>
      <c r="W514" s="447">
        <v>0</v>
      </c>
      <c r="X514" s="447">
        <v>0</v>
      </c>
      <c r="Y514" s="447">
        <f t="shared" si="228"/>
        <v>0</v>
      </c>
      <c r="Z514" s="464">
        <f t="shared" si="229"/>
        <v>0</v>
      </c>
      <c r="AA514" s="472">
        <f>'приложение 1.1 '!H516</f>
        <v>0</v>
      </c>
      <c r="AB514" s="472" t="str">
        <f t="shared" si="230"/>
        <v>0</v>
      </c>
      <c r="AC514" s="472" t="str">
        <f t="shared" si="231"/>
        <v>0</v>
      </c>
      <c r="AD514" s="472" t="str">
        <f t="shared" si="232"/>
        <v>0</v>
      </c>
      <c r="AE514" s="472" t="str">
        <f t="shared" si="233"/>
        <v>0</v>
      </c>
      <c r="AF514" s="472" t="str">
        <f t="shared" si="234"/>
        <v>0</v>
      </c>
      <c r="AG514" s="472" t="str">
        <f t="shared" si="235"/>
        <v>0</v>
      </c>
      <c r="AH514" s="472" t="str">
        <f t="shared" si="236"/>
        <v>0</v>
      </c>
      <c r="AI514" s="472" t="str">
        <f t="shared" si="237"/>
        <v>0</v>
      </c>
      <c r="AJ514" s="472" t="str">
        <f t="shared" si="238"/>
        <v>-</v>
      </c>
      <c r="AK514" s="472" t="str">
        <f t="shared" si="239"/>
        <v>-</v>
      </c>
      <c r="AL514" s="472">
        <f>'приложение 1.1 '!X516</f>
        <v>0</v>
      </c>
      <c r="AM514" s="472">
        <f>'приложение 1.1 '!Y516</f>
        <v>0</v>
      </c>
      <c r="AN514" s="472">
        <f>'приложение 1.1 '!Z516</f>
        <v>0</v>
      </c>
      <c r="AO514" s="472">
        <f>'приложение 1.1 '!AA516</f>
        <v>0</v>
      </c>
      <c r="AP514" s="472"/>
      <c r="AQ514" s="472"/>
      <c r="AR514" s="472"/>
      <c r="AS514" s="472"/>
      <c r="AT514" s="472">
        <f>'приложение 1.1 '!W516</f>
        <v>0</v>
      </c>
      <c r="AU514" s="472">
        <f t="shared" si="240"/>
        <v>0</v>
      </c>
      <c r="AX514" s="456"/>
    </row>
    <row r="515" spans="1:50" s="53" customFormat="1" ht="31.5">
      <c r="A515" s="125" t="s">
        <v>517</v>
      </c>
      <c r="B515" s="431" t="str">
        <f>'приложение 1.1 '!B517</f>
        <v>Строительство ВЛ-0,4кВ от КТПН№1 ДНТ "Барсовское"</v>
      </c>
      <c r="C515" s="447">
        <f>IF('приложение 1.1 '!G517=2018,'приложение 1.1 '!E517,"-")</f>
        <v>0</v>
      </c>
      <c r="D515" s="447">
        <f>IF('приложение 1.1 '!G517=2018,'приложение 1.1 '!D517,"-")</f>
        <v>2</v>
      </c>
      <c r="E515" s="447" t="str">
        <f>IF('приложение 1.1 '!G517=2019,'приложение 1.1 '!E517,"-")</f>
        <v>-</v>
      </c>
      <c r="F515" s="447" t="str">
        <f>IF('приложение 1.1 '!G517=2019,'приложение 1.1 '!D517,"-")</f>
        <v>-</v>
      </c>
      <c r="G515" s="447" t="str">
        <f>IF('приложение 1.1 '!G517=2020,'приложение 1.1 '!E517,"-")</f>
        <v>-</v>
      </c>
      <c r="H515" s="447" t="str">
        <f>IF('приложение 1.1 '!G517=2020,'приложение 1.1 '!D517,"-")</f>
        <v>-</v>
      </c>
      <c r="I515" s="447" t="str">
        <f>IF('приложение 1.1 '!G517=2021,'приложение 1.1 '!E517,"-")</f>
        <v>-</v>
      </c>
      <c r="J515" s="447" t="str">
        <f>IF('приложение 1.1 '!G517=2021,'приложение 1.1 '!D517,"-")</f>
        <v>-</v>
      </c>
      <c r="K515" s="447" t="str">
        <f>IF('приложение 1.1 '!G517=2022,'приложение 1.1 '!E517,"-")</f>
        <v>-</v>
      </c>
      <c r="L515" s="447" t="str">
        <f>IF('приложение 1.1 '!G517=2022,'приложение 1.1 '!D517,"-")</f>
        <v>-</v>
      </c>
      <c r="M515" s="447">
        <f t="shared" si="226"/>
        <v>0</v>
      </c>
      <c r="N515" s="447">
        <f t="shared" si="227"/>
        <v>2</v>
      </c>
      <c r="O515" s="447">
        <v>0</v>
      </c>
      <c r="P515" s="447">
        <v>0</v>
      </c>
      <c r="Q515" s="447">
        <v>0</v>
      </c>
      <c r="R515" s="447">
        <v>0</v>
      </c>
      <c r="S515" s="447">
        <v>0</v>
      </c>
      <c r="T515" s="447">
        <v>0</v>
      </c>
      <c r="U515" s="447">
        <v>0</v>
      </c>
      <c r="V515" s="447">
        <v>0</v>
      </c>
      <c r="W515" s="447">
        <v>0</v>
      </c>
      <c r="X515" s="447">
        <v>0</v>
      </c>
      <c r="Y515" s="447">
        <f t="shared" si="228"/>
        <v>0</v>
      </c>
      <c r="Z515" s="464">
        <f t="shared" si="229"/>
        <v>0</v>
      </c>
      <c r="AA515" s="472">
        <f>'приложение 1.1 '!H517</f>
        <v>3.6</v>
      </c>
      <c r="AB515" s="472" t="str">
        <f t="shared" si="230"/>
        <v>0</v>
      </c>
      <c r="AC515" s="472" t="str">
        <f t="shared" si="231"/>
        <v>0</v>
      </c>
      <c r="AD515" s="472" t="str">
        <f t="shared" si="232"/>
        <v>0</v>
      </c>
      <c r="AE515" s="472" t="str">
        <f t="shared" si="233"/>
        <v>0</v>
      </c>
      <c r="AF515" s="472" t="str">
        <f t="shared" si="234"/>
        <v>0</v>
      </c>
      <c r="AG515" s="472" t="str">
        <f t="shared" si="235"/>
        <v>0</v>
      </c>
      <c r="AH515" s="472">
        <f t="shared" si="236"/>
        <v>0</v>
      </c>
      <c r="AI515" s="472">
        <f t="shared" si="237"/>
        <v>2</v>
      </c>
      <c r="AJ515" s="472">
        <f t="shared" si="238"/>
        <v>0</v>
      </c>
      <c r="AK515" s="472">
        <f t="shared" si="239"/>
        <v>2</v>
      </c>
      <c r="AL515" s="472">
        <f>'приложение 1.1 '!X517</f>
        <v>0</v>
      </c>
      <c r="AM515" s="472">
        <f>'приложение 1.1 '!Y517</f>
        <v>0</v>
      </c>
      <c r="AN515" s="472">
        <f>'приложение 1.1 '!Z517</f>
        <v>0</v>
      </c>
      <c r="AO515" s="472">
        <f>'приложение 1.1 '!AA517</f>
        <v>0</v>
      </c>
      <c r="AP515" s="472"/>
      <c r="AQ515" s="472"/>
      <c r="AR515" s="472"/>
      <c r="AS515" s="472">
        <f>AT515</f>
        <v>3.6</v>
      </c>
      <c r="AT515" s="472">
        <f>'приложение 1.1 '!W517</f>
        <v>3.6</v>
      </c>
      <c r="AU515" s="472">
        <f t="shared" si="240"/>
        <v>3.6</v>
      </c>
      <c r="AX515" s="456"/>
    </row>
    <row r="516" spans="1:50" s="53" customFormat="1" ht="31.5">
      <c r="A516" s="125" t="s">
        <v>517</v>
      </c>
      <c r="B516" s="431" t="str">
        <f>'приложение 1.1 '!B518</f>
        <v>Строительство ВЛ-0,4кВ от КТПН№2 ДНТ "Барсовское"</v>
      </c>
      <c r="C516" s="447">
        <f>IF('приложение 1.1 '!G518=2018,'приложение 1.1 '!E518,"-")</f>
        <v>0</v>
      </c>
      <c r="D516" s="447">
        <f>IF('приложение 1.1 '!G518=2018,'приложение 1.1 '!D518,"-")</f>
        <v>2</v>
      </c>
      <c r="E516" s="447" t="str">
        <f>IF('приложение 1.1 '!G518=2019,'приложение 1.1 '!E518,"-")</f>
        <v>-</v>
      </c>
      <c r="F516" s="447" t="str">
        <f>IF('приложение 1.1 '!G518=2019,'приложение 1.1 '!D518,"-")</f>
        <v>-</v>
      </c>
      <c r="G516" s="447" t="str">
        <f>IF('приложение 1.1 '!G518=2020,'приложение 1.1 '!E518,"-")</f>
        <v>-</v>
      </c>
      <c r="H516" s="447" t="str">
        <f>IF('приложение 1.1 '!G518=2020,'приложение 1.1 '!D518,"-")</f>
        <v>-</v>
      </c>
      <c r="I516" s="447" t="str">
        <f>IF('приложение 1.1 '!G518=2021,'приложение 1.1 '!E518,"-")</f>
        <v>-</v>
      </c>
      <c r="J516" s="447" t="str">
        <f>IF('приложение 1.1 '!G518=2021,'приложение 1.1 '!D518,"-")</f>
        <v>-</v>
      </c>
      <c r="K516" s="447" t="str">
        <f>IF('приложение 1.1 '!G518=2022,'приложение 1.1 '!E518,"-")</f>
        <v>-</v>
      </c>
      <c r="L516" s="447" t="str">
        <f>IF('приложение 1.1 '!G518=2022,'приложение 1.1 '!D518,"-")</f>
        <v>-</v>
      </c>
      <c r="M516" s="447">
        <f t="shared" si="226"/>
        <v>0</v>
      </c>
      <c r="N516" s="447">
        <f t="shared" si="227"/>
        <v>2</v>
      </c>
      <c r="O516" s="447">
        <v>0</v>
      </c>
      <c r="P516" s="447">
        <v>0</v>
      </c>
      <c r="Q516" s="447">
        <v>0</v>
      </c>
      <c r="R516" s="447">
        <v>0</v>
      </c>
      <c r="S516" s="447">
        <v>0</v>
      </c>
      <c r="T516" s="447">
        <v>0</v>
      </c>
      <c r="U516" s="447">
        <v>0</v>
      </c>
      <c r="V516" s="447">
        <v>0</v>
      </c>
      <c r="W516" s="447">
        <v>0</v>
      </c>
      <c r="X516" s="447">
        <v>0</v>
      </c>
      <c r="Y516" s="447">
        <f t="shared" si="228"/>
        <v>0</v>
      </c>
      <c r="Z516" s="464">
        <f t="shared" si="229"/>
        <v>0</v>
      </c>
      <c r="AA516" s="472">
        <f>'приложение 1.1 '!H518</f>
        <v>3.6</v>
      </c>
      <c r="AB516" s="472" t="str">
        <f t="shared" si="230"/>
        <v>0</v>
      </c>
      <c r="AC516" s="472" t="str">
        <f t="shared" si="231"/>
        <v>0</v>
      </c>
      <c r="AD516" s="472" t="str">
        <f t="shared" si="232"/>
        <v>0</v>
      </c>
      <c r="AE516" s="472" t="str">
        <f t="shared" si="233"/>
        <v>0</v>
      </c>
      <c r="AF516" s="472" t="str">
        <f t="shared" si="234"/>
        <v>0</v>
      </c>
      <c r="AG516" s="472" t="str">
        <f t="shared" si="235"/>
        <v>0</v>
      </c>
      <c r="AH516" s="472">
        <f t="shared" si="236"/>
        <v>0</v>
      </c>
      <c r="AI516" s="472">
        <f t="shared" si="237"/>
        <v>2</v>
      </c>
      <c r="AJ516" s="472">
        <f t="shared" si="238"/>
        <v>0</v>
      </c>
      <c r="AK516" s="472">
        <f t="shared" si="239"/>
        <v>2</v>
      </c>
      <c r="AL516" s="472">
        <f>'приложение 1.1 '!X518</f>
        <v>0</v>
      </c>
      <c r="AM516" s="472">
        <f>'приложение 1.1 '!Y518</f>
        <v>0</v>
      </c>
      <c r="AN516" s="472">
        <f>'приложение 1.1 '!Z518</f>
        <v>0</v>
      </c>
      <c r="AO516" s="472">
        <f>'приложение 1.1 '!AA518</f>
        <v>0</v>
      </c>
      <c r="AP516" s="472"/>
      <c r="AQ516" s="472"/>
      <c r="AR516" s="472"/>
      <c r="AS516" s="472">
        <f>AT516</f>
        <v>3.6</v>
      </c>
      <c r="AT516" s="472">
        <f>'приложение 1.1 '!W518</f>
        <v>3.6</v>
      </c>
      <c r="AU516" s="472">
        <f t="shared" si="240"/>
        <v>3.6</v>
      </c>
      <c r="AX516" s="456"/>
    </row>
    <row r="517" spans="1:50" s="53" customFormat="1" ht="31.5">
      <c r="A517" s="125" t="s">
        <v>517</v>
      </c>
      <c r="B517" s="431" t="str">
        <f>'приложение 1.1 '!B519</f>
        <v>Строительство ВЛ-0,4кВ от КТПН-400кВА ДНТ "Чистые пруды"</v>
      </c>
      <c r="C517" s="447">
        <f>IF('приложение 1.1 '!G519=2018,'приложение 1.1 '!E519,"-")</f>
        <v>0</v>
      </c>
      <c r="D517" s="447">
        <f>IF('приложение 1.1 '!G519=2018,'приложение 1.1 '!D519,"-")</f>
        <v>2</v>
      </c>
      <c r="E517" s="447" t="str">
        <f>IF('приложение 1.1 '!G519=2019,'приложение 1.1 '!E519,"-")</f>
        <v>-</v>
      </c>
      <c r="F517" s="447" t="str">
        <f>IF('приложение 1.1 '!G519=2019,'приложение 1.1 '!D519,"-")</f>
        <v>-</v>
      </c>
      <c r="G517" s="447" t="str">
        <f>IF('приложение 1.1 '!G519=2020,'приложение 1.1 '!E519,"-")</f>
        <v>-</v>
      </c>
      <c r="H517" s="447" t="str">
        <f>IF('приложение 1.1 '!G519=2020,'приложение 1.1 '!D519,"-")</f>
        <v>-</v>
      </c>
      <c r="I517" s="447" t="str">
        <f>IF('приложение 1.1 '!G519=2021,'приложение 1.1 '!E519,"-")</f>
        <v>-</v>
      </c>
      <c r="J517" s="447" t="str">
        <f>IF('приложение 1.1 '!G519=2021,'приложение 1.1 '!D519,"-")</f>
        <v>-</v>
      </c>
      <c r="K517" s="447" t="str">
        <f>IF('приложение 1.1 '!G519=2022,'приложение 1.1 '!E519,"-")</f>
        <v>-</v>
      </c>
      <c r="L517" s="447" t="str">
        <f>IF('приложение 1.1 '!G519=2022,'приложение 1.1 '!D519,"-")</f>
        <v>-</v>
      </c>
      <c r="M517" s="447">
        <f t="shared" si="226"/>
        <v>0</v>
      </c>
      <c r="N517" s="447">
        <f t="shared" si="227"/>
        <v>2</v>
      </c>
      <c r="O517" s="447">
        <v>0</v>
      </c>
      <c r="P517" s="447">
        <v>0</v>
      </c>
      <c r="Q517" s="447">
        <v>0</v>
      </c>
      <c r="R517" s="447">
        <v>0</v>
      </c>
      <c r="S517" s="447">
        <v>0</v>
      </c>
      <c r="T517" s="447">
        <v>0</v>
      </c>
      <c r="U517" s="447">
        <v>0</v>
      </c>
      <c r="V517" s="447">
        <v>0</v>
      </c>
      <c r="W517" s="447">
        <v>0</v>
      </c>
      <c r="X517" s="447">
        <v>0</v>
      </c>
      <c r="Y517" s="447">
        <f t="shared" si="228"/>
        <v>0</v>
      </c>
      <c r="Z517" s="464">
        <f t="shared" si="229"/>
        <v>0</v>
      </c>
      <c r="AA517" s="472">
        <f>'приложение 1.1 '!H519</f>
        <v>3.6</v>
      </c>
      <c r="AB517" s="472" t="str">
        <f t="shared" si="230"/>
        <v>0</v>
      </c>
      <c r="AC517" s="472" t="str">
        <f t="shared" si="231"/>
        <v>0</v>
      </c>
      <c r="AD517" s="472" t="str">
        <f t="shared" si="232"/>
        <v>0</v>
      </c>
      <c r="AE517" s="472" t="str">
        <f t="shared" si="233"/>
        <v>0</v>
      </c>
      <c r="AF517" s="472" t="str">
        <f t="shared" si="234"/>
        <v>0</v>
      </c>
      <c r="AG517" s="472" t="str">
        <f t="shared" si="235"/>
        <v>0</v>
      </c>
      <c r="AH517" s="472">
        <f t="shared" si="236"/>
        <v>0</v>
      </c>
      <c r="AI517" s="472">
        <f t="shared" si="237"/>
        <v>2</v>
      </c>
      <c r="AJ517" s="472">
        <f t="shared" si="238"/>
        <v>0</v>
      </c>
      <c r="AK517" s="472">
        <f t="shared" si="239"/>
        <v>2</v>
      </c>
      <c r="AL517" s="472">
        <f>'приложение 1.1 '!X519</f>
        <v>0</v>
      </c>
      <c r="AM517" s="472">
        <f>'приложение 1.1 '!Y519</f>
        <v>0</v>
      </c>
      <c r="AN517" s="472">
        <f>'приложение 1.1 '!Z519</f>
        <v>0</v>
      </c>
      <c r="AO517" s="472">
        <f>'приложение 1.1 '!AA519</f>
        <v>0</v>
      </c>
      <c r="AP517" s="472"/>
      <c r="AQ517" s="472"/>
      <c r="AR517" s="472"/>
      <c r="AS517" s="472">
        <f>AT517</f>
        <v>3.6</v>
      </c>
      <c r="AT517" s="472">
        <f>'приложение 1.1 '!W519</f>
        <v>3.6</v>
      </c>
      <c r="AU517" s="472">
        <f t="shared" si="240"/>
        <v>3.6</v>
      </c>
      <c r="AX517" s="456"/>
    </row>
    <row r="518" spans="1:50" s="53" customFormat="1" ht="47.25">
      <c r="A518" s="125" t="s">
        <v>517</v>
      </c>
      <c r="B518" s="431" t="str">
        <f>'приложение 1.1 '!B520</f>
        <v>Строительство ВЛ-0,4кВ Садоводческое товарищество "Энергетик-2" рабочих и служащих Сургутской ГРЭС-1</v>
      </c>
      <c r="C518" s="447" t="str">
        <f>IF('приложение 1.1 '!G520=2018,'приложение 1.1 '!E520,"-")</f>
        <v>-</v>
      </c>
      <c r="D518" s="447" t="str">
        <f>IF('приложение 1.1 '!G520=2018,'приложение 1.1 '!D520,"-")</f>
        <v>-</v>
      </c>
      <c r="E518" s="447" t="str">
        <f>IF('приложение 1.1 '!G520=2019,'приложение 1.1 '!E520,"-")</f>
        <v>-</v>
      </c>
      <c r="F518" s="447" t="str">
        <f>IF('приложение 1.1 '!G520=2019,'приложение 1.1 '!D520,"-")</f>
        <v>-</v>
      </c>
      <c r="G518" s="447">
        <f>IF('приложение 1.1 '!G520=2020,'приложение 1.1 '!E520,"-")</f>
        <v>0</v>
      </c>
      <c r="H518" s="447">
        <f>IF('приложение 1.1 '!G520=2020,'приложение 1.1 '!D520,"-")</f>
        <v>3.5</v>
      </c>
      <c r="I518" s="447" t="str">
        <f>IF('приложение 1.1 '!G520=2021,'приложение 1.1 '!E520,"-")</f>
        <v>-</v>
      </c>
      <c r="J518" s="447" t="str">
        <f>IF('приложение 1.1 '!G520=2021,'приложение 1.1 '!D520,"-")</f>
        <v>-</v>
      </c>
      <c r="K518" s="447" t="str">
        <f>IF('приложение 1.1 '!G520=2022,'приложение 1.1 '!E520,"-")</f>
        <v>-</v>
      </c>
      <c r="L518" s="447" t="str">
        <f>IF('приложение 1.1 '!G520=2022,'приложение 1.1 '!D520,"-")</f>
        <v>-</v>
      </c>
      <c r="M518" s="447">
        <f t="shared" si="226"/>
        <v>0</v>
      </c>
      <c r="N518" s="447">
        <f t="shared" si="227"/>
        <v>3.5</v>
      </c>
      <c r="O518" s="447">
        <v>0</v>
      </c>
      <c r="P518" s="447">
        <v>0</v>
      </c>
      <c r="Q518" s="447">
        <v>0</v>
      </c>
      <c r="R518" s="447">
        <v>0</v>
      </c>
      <c r="S518" s="447">
        <v>0</v>
      </c>
      <c r="T518" s="447">
        <v>0</v>
      </c>
      <c r="U518" s="447">
        <v>0</v>
      </c>
      <c r="V518" s="447">
        <v>0</v>
      </c>
      <c r="W518" s="447">
        <v>0</v>
      </c>
      <c r="X518" s="447">
        <v>0</v>
      </c>
      <c r="Y518" s="447">
        <f t="shared" si="228"/>
        <v>0</v>
      </c>
      <c r="Z518" s="464">
        <f t="shared" si="229"/>
        <v>0</v>
      </c>
      <c r="AA518" s="472">
        <f>'приложение 1.1 '!H520</f>
        <v>6.3</v>
      </c>
      <c r="AB518" s="472" t="str">
        <f t="shared" si="230"/>
        <v>0</v>
      </c>
      <c r="AC518" s="472" t="str">
        <f t="shared" si="231"/>
        <v>0</v>
      </c>
      <c r="AD518" s="472" t="str">
        <f t="shared" si="232"/>
        <v>0</v>
      </c>
      <c r="AE518" s="472" t="str">
        <f t="shared" si="233"/>
        <v>0</v>
      </c>
      <c r="AF518" s="472" t="str">
        <f t="shared" si="234"/>
        <v>0</v>
      </c>
      <c r="AG518" s="472" t="str">
        <f t="shared" si="235"/>
        <v>0</v>
      </c>
      <c r="AH518" s="472" t="str">
        <f t="shared" si="236"/>
        <v>0</v>
      </c>
      <c r="AI518" s="472" t="str">
        <f t="shared" si="237"/>
        <v>0</v>
      </c>
      <c r="AJ518" s="472" t="str">
        <f t="shared" si="238"/>
        <v>-</v>
      </c>
      <c r="AK518" s="472" t="str">
        <f t="shared" si="239"/>
        <v>-</v>
      </c>
      <c r="AL518" s="472">
        <f>'приложение 1.1 '!X520</f>
        <v>0</v>
      </c>
      <c r="AM518" s="472">
        <f>'приложение 1.1 '!Y520</f>
        <v>6.3</v>
      </c>
      <c r="AN518" s="472">
        <f>'приложение 1.1 '!Z520</f>
        <v>0</v>
      </c>
      <c r="AO518" s="472">
        <f>'приложение 1.1 '!AA520</f>
        <v>0</v>
      </c>
      <c r="AP518" s="472"/>
      <c r="AQ518" s="472"/>
      <c r="AR518" s="472"/>
      <c r="AS518" s="472"/>
      <c r="AT518" s="472">
        <f>'приложение 1.1 '!W520</f>
        <v>0</v>
      </c>
      <c r="AU518" s="472">
        <f t="shared" si="240"/>
        <v>6.3</v>
      </c>
      <c r="AX518" s="456"/>
    </row>
    <row r="519" spans="1:50" s="53" customFormat="1">
      <c r="A519" s="125" t="s">
        <v>517</v>
      </c>
      <c r="B519" s="431" t="str">
        <f>'приложение 1.1 '!B521</f>
        <v>Строительство ВЛ-0,4кВ ПСТ  "№30 Дорожник"</v>
      </c>
      <c r="C519" s="447" t="str">
        <f>IF('приложение 1.1 '!G521=2018,'приложение 1.1 '!E521,"-")</f>
        <v>-</v>
      </c>
      <c r="D519" s="447" t="str">
        <f>IF('приложение 1.1 '!G521=2018,'приложение 1.1 '!D521,"-")</f>
        <v>-</v>
      </c>
      <c r="E519" s="447" t="str">
        <f>IF('приложение 1.1 '!G521=2019,'приложение 1.1 '!E521,"-")</f>
        <v>-</v>
      </c>
      <c r="F519" s="447" t="str">
        <f>IF('приложение 1.1 '!G521=2019,'приложение 1.1 '!D521,"-")</f>
        <v>-</v>
      </c>
      <c r="G519" s="447">
        <f>IF('приложение 1.1 '!G521=2020,'приложение 1.1 '!E521,"-")</f>
        <v>0</v>
      </c>
      <c r="H519" s="447">
        <f>IF('приложение 1.1 '!G521=2020,'приложение 1.1 '!D521,"-")</f>
        <v>3.5</v>
      </c>
      <c r="I519" s="447" t="str">
        <f>IF('приложение 1.1 '!G521=2021,'приложение 1.1 '!E521,"-")</f>
        <v>-</v>
      </c>
      <c r="J519" s="447" t="str">
        <f>IF('приложение 1.1 '!G521=2021,'приложение 1.1 '!D521,"-")</f>
        <v>-</v>
      </c>
      <c r="K519" s="447" t="str">
        <f>IF('приложение 1.1 '!G521=2022,'приложение 1.1 '!E521,"-")</f>
        <v>-</v>
      </c>
      <c r="L519" s="447" t="str">
        <f>IF('приложение 1.1 '!G521=2022,'приложение 1.1 '!D521,"-")</f>
        <v>-</v>
      </c>
      <c r="M519" s="447">
        <f t="shared" si="226"/>
        <v>0</v>
      </c>
      <c r="N519" s="447">
        <f t="shared" si="227"/>
        <v>3.5</v>
      </c>
      <c r="O519" s="447">
        <v>0</v>
      </c>
      <c r="P519" s="447">
        <v>0</v>
      </c>
      <c r="Q519" s="447">
        <v>0</v>
      </c>
      <c r="R519" s="447">
        <v>0</v>
      </c>
      <c r="S519" s="447">
        <v>0</v>
      </c>
      <c r="T519" s="447">
        <v>0</v>
      </c>
      <c r="U519" s="447">
        <v>0</v>
      </c>
      <c r="V519" s="447">
        <v>0</v>
      </c>
      <c r="W519" s="447">
        <v>0</v>
      </c>
      <c r="X519" s="447">
        <v>0</v>
      </c>
      <c r="Y519" s="447">
        <f t="shared" si="228"/>
        <v>0</v>
      </c>
      <c r="Z519" s="464">
        <f t="shared" si="229"/>
        <v>0</v>
      </c>
      <c r="AA519" s="472">
        <f>'приложение 1.1 '!H521</f>
        <v>6.3</v>
      </c>
      <c r="AB519" s="472" t="str">
        <f t="shared" si="230"/>
        <v>0</v>
      </c>
      <c r="AC519" s="472" t="str">
        <f t="shared" si="231"/>
        <v>0</v>
      </c>
      <c r="AD519" s="472" t="str">
        <f t="shared" si="232"/>
        <v>0</v>
      </c>
      <c r="AE519" s="472" t="str">
        <f t="shared" si="233"/>
        <v>0</v>
      </c>
      <c r="AF519" s="472" t="str">
        <f t="shared" si="234"/>
        <v>0</v>
      </c>
      <c r="AG519" s="472" t="str">
        <f t="shared" si="235"/>
        <v>0</v>
      </c>
      <c r="AH519" s="472" t="str">
        <f t="shared" si="236"/>
        <v>0</v>
      </c>
      <c r="AI519" s="472" t="str">
        <f t="shared" si="237"/>
        <v>0</v>
      </c>
      <c r="AJ519" s="472" t="str">
        <f t="shared" si="238"/>
        <v>-</v>
      </c>
      <c r="AK519" s="472" t="str">
        <f t="shared" si="239"/>
        <v>-</v>
      </c>
      <c r="AL519" s="472">
        <f>'приложение 1.1 '!X521</f>
        <v>0</v>
      </c>
      <c r="AM519" s="472">
        <f>'приложение 1.1 '!Y521</f>
        <v>6.3</v>
      </c>
      <c r="AN519" s="472">
        <f>'приложение 1.1 '!Z521</f>
        <v>0</v>
      </c>
      <c r="AO519" s="472">
        <f>'приложение 1.1 '!AA521</f>
        <v>0</v>
      </c>
      <c r="AP519" s="472"/>
      <c r="AQ519" s="472"/>
      <c r="AR519" s="472"/>
      <c r="AS519" s="472"/>
      <c r="AT519" s="472">
        <f>'приложение 1.1 '!W521</f>
        <v>0</v>
      </c>
      <c r="AU519" s="472">
        <f t="shared" si="240"/>
        <v>6.3</v>
      </c>
      <c r="AX519" s="456"/>
    </row>
    <row r="520" spans="1:50" s="53" customFormat="1">
      <c r="A520" s="125" t="s">
        <v>517</v>
      </c>
      <c r="B520" s="431" t="str">
        <f>'приложение 1.1 '!B522</f>
        <v>Строительство ВЛ-0,4кВ ДНТ  "ДРУЖБА"</v>
      </c>
      <c r="C520" s="447" t="str">
        <f>IF('приложение 1.1 '!G522=2018,'приложение 1.1 '!E522,"-")</f>
        <v>-</v>
      </c>
      <c r="D520" s="447" t="str">
        <f>IF('приложение 1.1 '!G522=2018,'приложение 1.1 '!D522,"-")</f>
        <v>-</v>
      </c>
      <c r="E520" s="447" t="str">
        <f>IF('приложение 1.1 '!G522=2019,'приложение 1.1 '!E522,"-")</f>
        <v>-</v>
      </c>
      <c r="F520" s="447" t="str">
        <f>IF('приложение 1.1 '!G522=2019,'приложение 1.1 '!D522,"-")</f>
        <v>-</v>
      </c>
      <c r="G520" s="447">
        <f>IF('приложение 1.1 '!G522=2020,'приложение 1.1 '!E522,"-")</f>
        <v>0</v>
      </c>
      <c r="H520" s="447">
        <f>IF('приложение 1.1 '!G522=2020,'приложение 1.1 '!D522,"-")</f>
        <v>3.5</v>
      </c>
      <c r="I520" s="447" t="str">
        <f>IF('приложение 1.1 '!G522=2021,'приложение 1.1 '!E522,"-")</f>
        <v>-</v>
      </c>
      <c r="J520" s="447" t="str">
        <f>IF('приложение 1.1 '!G522=2021,'приложение 1.1 '!D522,"-")</f>
        <v>-</v>
      </c>
      <c r="K520" s="447" t="str">
        <f>IF('приложение 1.1 '!G522=2022,'приложение 1.1 '!E522,"-")</f>
        <v>-</v>
      </c>
      <c r="L520" s="447" t="str">
        <f>IF('приложение 1.1 '!G522=2022,'приложение 1.1 '!D522,"-")</f>
        <v>-</v>
      </c>
      <c r="M520" s="447">
        <f t="shared" si="226"/>
        <v>0</v>
      </c>
      <c r="N520" s="447">
        <f t="shared" si="227"/>
        <v>3.5</v>
      </c>
      <c r="O520" s="447">
        <v>0</v>
      </c>
      <c r="P520" s="447">
        <v>0</v>
      </c>
      <c r="Q520" s="447">
        <v>0</v>
      </c>
      <c r="R520" s="447">
        <v>0</v>
      </c>
      <c r="S520" s="447">
        <v>0</v>
      </c>
      <c r="T520" s="447">
        <v>0</v>
      </c>
      <c r="U520" s="447">
        <v>0</v>
      </c>
      <c r="V520" s="447">
        <v>0</v>
      </c>
      <c r="W520" s="447">
        <v>0</v>
      </c>
      <c r="X520" s="447">
        <v>0</v>
      </c>
      <c r="Y520" s="447">
        <f t="shared" si="228"/>
        <v>0</v>
      </c>
      <c r="Z520" s="464">
        <f t="shared" si="229"/>
        <v>0</v>
      </c>
      <c r="AA520" s="472">
        <f>'приложение 1.1 '!H522</f>
        <v>6.3</v>
      </c>
      <c r="AB520" s="472" t="str">
        <f t="shared" si="230"/>
        <v>0</v>
      </c>
      <c r="AC520" s="472" t="str">
        <f t="shared" si="231"/>
        <v>0</v>
      </c>
      <c r="AD520" s="472" t="str">
        <f t="shared" si="232"/>
        <v>0</v>
      </c>
      <c r="AE520" s="472" t="str">
        <f t="shared" si="233"/>
        <v>0</v>
      </c>
      <c r="AF520" s="472" t="str">
        <f t="shared" si="234"/>
        <v>0</v>
      </c>
      <c r="AG520" s="472" t="str">
        <f t="shared" si="235"/>
        <v>0</v>
      </c>
      <c r="AH520" s="472" t="str">
        <f t="shared" si="236"/>
        <v>0</v>
      </c>
      <c r="AI520" s="472" t="str">
        <f t="shared" si="237"/>
        <v>0</v>
      </c>
      <c r="AJ520" s="472" t="str">
        <f t="shared" si="238"/>
        <v>-</v>
      </c>
      <c r="AK520" s="472" t="str">
        <f t="shared" si="239"/>
        <v>-</v>
      </c>
      <c r="AL520" s="472">
        <f>'приложение 1.1 '!X522</f>
        <v>0</v>
      </c>
      <c r="AM520" s="472">
        <f>'приложение 1.1 '!Y522</f>
        <v>6.3</v>
      </c>
      <c r="AN520" s="472">
        <f>'приложение 1.1 '!Z522</f>
        <v>0</v>
      </c>
      <c r="AO520" s="472">
        <f>'приложение 1.1 '!AA522</f>
        <v>0</v>
      </c>
      <c r="AP520" s="472"/>
      <c r="AQ520" s="472"/>
      <c r="AR520" s="472"/>
      <c r="AS520" s="472"/>
      <c r="AT520" s="472">
        <f>'приложение 1.1 '!W522</f>
        <v>0</v>
      </c>
      <c r="AU520" s="472">
        <f t="shared" si="240"/>
        <v>6.3</v>
      </c>
      <c r="AX520" s="456"/>
    </row>
    <row r="521" spans="1:50" s="53" customFormat="1">
      <c r="A521" s="125" t="s">
        <v>517</v>
      </c>
      <c r="B521" s="431" t="str">
        <f>'приложение 1.1 '!B523</f>
        <v>Строительство ВЛ-0,4кВ ПКС "Крылья Сургута",</v>
      </c>
      <c r="C521" s="447" t="str">
        <f>IF('приложение 1.1 '!G523=2018,'приложение 1.1 '!E523,"-")</f>
        <v>-</v>
      </c>
      <c r="D521" s="447" t="str">
        <f>IF('приложение 1.1 '!G523=2018,'приложение 1.1 '!D523,"-")</f>
        <v>-</v>
      </c>
      <c r="E521" s="447" t="str">
        <f>IF('приложение 1.1 '!G523=2019,'приложение 1.1 '!E523,"-")</f>
        <v>-</v>
      </c>
      <c r="F521" s="447" t="str">
        <f>IF('приложение 1.1 '!G523=2019,'приложение 1.1 '!D523,"-")</f>
        <v>-</v>
      </c>
      <c r="G521" s="447">
        <f>IF('приложение 1.1 '!G523=2020,'приложение 1.1 '!E523,"-")</f>
        <v>0</v>
      </c>
      <c r="H521" s="447">
        <f>IF('приложение 1.1 '!G523=2020,'приложение 1.1 '!D523,"-")</f>
        <v>3.5</v>
      </c>
      <c r="I521" s="447" t="str">
        <f>IF('приложение 1.1 '!G523=2021,'приложение 1.1 '!E523,"-")</f>
        <v>-</v>
      </c>
      <c r="J521" s="447" t="str">
        <f>IF('приложение 1.1 '!G523=2021,'приложение 1.1 '!D523,"-")</f>
        <v>-</v>
      </c>
      <c r="K521" s="447" t="str">
        <f>IF('приложение 1.1 '!G523=2022,'приложение 1.1 '!E523,"-")</f>
        <v>-</v>
      </c>
      <c r="L521" s="447" t="str">
        <f>IF('приложение 1.1 '!G523=2022,'приложение 1.1 '!D523,"-")</f>
        <v>-</v>
      </c>
      <c r="M521" s="447">
        <f t="shared" si="226"/>
        <v>0</v>
      </c>
      <c r="N521" s="447">
        <f t="shared" si="227"/>
        <v>3.5</v>
      </c>
      <c r="O521" s="447">
        <v>0</v>
      </c>
      <c r="P521" s="447">
        <v>0</v>
      </c>
      <c r="Q521" s="447">
        <v>0</v>
      </c>
      <c r="R521" s="447">
        <v>0</v>
      </c>
      <c r="S521" s="447">
        <v>0</v>
      </c>
      <c r="T521" s="447">
        <v>0</v>
      </c>
      <c r="U521" s="447">
        <v>0</v>
      </c>
      <c r="V521" s="447">
        <v>0</v>
      </c>
      <c r="W521" s="447">
        <v>0</v>
      </c>
      <c r="X521" s="447">
        <v>0</v>
      </c>
      <c r="Y521" s="447">
        <f t="shared" si="228"/>
        <v>0</v>
      </c>
      <c r="Z521" s="464">
        <f t="shared" si="229"/>
        <v>0</v>
      </c>
      <c r="AA521" s="472">
        <f>'приложение 1.1 '!H523</f>
        <v>6.3</v>
      </c>
      <c r="AB521" s="472" t="str">
        <f t="shared" si="230"/>
        <v>0</v>
      </c>
      <c r="AC521" s="472" t="str">
        <f t="shared" si="231"/>
        <v>0</v>
      </c>
      <c r="AD521" s="472" t="str">
        <f t="shared" si="232"/>
        <v>0</v>
      </c>
      <c r="AE521" s="472" t="str">
        <f t="shared" si="233"/>
        <v>0</v>
      </c>
      <c r="AF521" s="472" t="str">
        <f t="shared" si="234"/>
        <v>0</v>
      </c>
      <c r="AG521" s="472" t="str">
        <f t="shared" si="235"/>
        <v>0</v>
      </c>
      <c r="AH521" s="472" t="str">
        <f t="shared" si="236"/>
        <v>0</v>
      </c>
      <c r="AI521" s="472" t="str">
        <f t="shared" si="237"/>
        <v>0</v>
      </c>
      <c r="AJ521" s="472" t="str">
        <f t="shared" si="238"/>
        <v>-</v>
      </c>
      <c r="AK521" s="472" t="str">
        <f t="shared" si="239"/>
        <v>-</v>
      </c>
      <c r="AL521" s="472">
        <f>'приложение 1.1 '!X523</f>
        <v>0</v>
      </c>
      <c r="AM521" s="472">
        <f>'приложение 1.1 '!Y523</f>
        <v>6.3</v>
      </c>
      <c r="AN521" s="472">
        <f>'приложение 1.1 '!Z523</f>
        <v>0</v>
      </c>
      <c r="AO521" s="472">
        <f>'приложение 1.1 '!AA523</f>
        <v>0</v>
      </c>
      <c r="AP521" s="472"/>
      <c r="AQ521" s="472"/>
      <c r="AR521" s="472"/>
      <c r="AS521" s="472"/>
      <c r="AT521" s="472">
        <f>'приложение 1.1 '!W523</f>
        <v>0</v>
      </c>
      <c r="AU521" s="472">
        <f t="shared" si="240"/>
        <v>6.3</v>
      </c>
      <c r="AX521" s="456"/>
    </row>
    <row r="522" spans="1:50" s="53" customFormat="1">
      <c r="A522" s="125" t="s">
        <v>517</v>
      </c>
      <c r="B522" s="431" t="str">
        <f>'приложение 1.1 '!B524</f>
        <v>Строительство ВЛ-0,4кВ СТ № 52 "Лесное"</v>
      </c>
      <c r="C522" s="447" t="str">
        <f>IF('приложение 1.1 '!G524=2018,'приложение 1.1 '!E524,"-")</f>
        <v>-</v>
      </c>
      <c r="D522" s="447" t="str">
        <f>IF('приложение 1.1 '!G524=2018,'приложение 1.1 '!D524,"-")</f>
        <v>-</v>
      </c>
      <c r="E522" s="447" t="str">
        <f>IF('приложение 1.1 '!G524=2019,'приложение 1.1 '!E524,"-")</f>
        <v>-</v>
      </c>
      <c r="F522" s="447" t="str">
        <f>IF('приложение 1.1 '!G524=2019,'приложение 1.1 '!D524,"-")</f>
        <v>-</v>
      </c>
      <c r="G522" s="447">
        <f>IF('приложение 1.1 '!G524=2020,'приложение 1.1 '!E524,"-")</f>
        <v>0</v>
      </c>
      <c r="H522" s="447">
        <f>IF('приложение 1.1 '!G524=2020,'приложение 1.1 '!D524,"-")</f>
        <v>3.5</v>
      </c>
      <c r="I522" s="447" t="str">
        <f>IF('приложение 1.1 '!G524=2021,'приложение 1.1 '!E524,"-")</f>
        <v>-</v>
      </c>
      <c r="J522" s="447" t="str">
        <f>IF('приложение 1.1 '!G524=2021,'приложение 1.1 '!D524,"-")</f>
        <v>-</v>
      </c>
      <c r="K522" s="447" t="str">
        <f>IF('приложение 1.1 '!G524=2022,'приложение 1.1 '!E524,"-")</f>
        <v>-</v>
      </c>
      <c r="L522" s="447" t="str">
        <f>IF('приложение 1.1 '!G524=2022,'приложение 1.1 '!D524,"-")</f>
        <v>-</v>
      </c>
      <c r="M522" s="447">
        <f t="shared" si="226"/>
        <v>0</v>
      </c>
      <c r="N522" s="447">
        <f t="shared" si="227"/>
        <v>3.5</v>
      </c>
      <c r="O522" s="447">
        <v>0</v>
      </c>
      <c r="P522" s="447">
        <v>0</v>
      </c>
      <c r="Q522" s="447">
        <v>0</v>
      </c>
      <c r="R522" s="447">
        <v>0</v>
      </c>
      <c r="S522" s="447">
        <v>0</v>
      </c>
      <c r="T522" s="447">
        <v>0</v>
      </c>
      <c r="U522" s="447">
        <v>0</v>
      </c>
      <c r="V522" s="447">
        <v>0</v>
      </c>
      <c r="W522" s="447">
        <v>0</v>
      </c>
      <c r="X522" s="447">
        <v>0</v>
      </c>
      <c r="Y522" s="447">
        <f t="shared" si="228"/>
        <v>0</v>
      </c>
      <c r="Z522" s="464">
        <f t="shared" si="229"/>
        <v>0</v>
      </c>
      <c r="AA522" s="472">
        <f>'приложение 1.1 '!H524</f>
        <v>6.3</v>
      </c>
      <c r="AB522" s="472" t="str">
        <f t="shared" si="230"/>
        <v>0</v>
      </c>
      <c r="AC522" s="472" t="str">
        <f t="shared" si="231"/>
        <v>0</v>
      </c>
      <c r="AD522" s="472" t="str">
        <f t="shared" si="232"/>
        <v>0</v>
      </c>
      <c r="AE522" s="472" t="str">
        <f t="shared" si="233"/>
        <v>0</v>
      </c>
      <c r="AF522" s="472" t="str">
        <f t="shared" si="234"/>
        <v>0</v>
      </c>
      <c r="AG522" s="472" t="str">
        <f t="shared" si="235"/>
        <v>0</v>
      </c>
      <c r="AH522" s="472" t="str">
        <f t="shared" si="236"/>
        <v>0</v>
      </c>
      <c r="AI522" s="472" t="str">
        <f t="shared" si="237"/>
        <v>0</v>
      </c>
      <c r="AJ522" s="472" t="str">
        <f t="shared" si="238"/>
        <v>-</v>
      </c>
      <c r="AK522" s="472" t="str">
        <f t="shared" si="239"/>
        <v>-</v>
      </c>
      <c r="AL522" s="472">
        <f>'приложение 1.1 '!X524</f>
        <v>0</v>
      </c>
      <c r="AM522" s="472">
        <f>'приложение 1.1 '!Y524</f>
        <v>6.3</v>
      </c>
      <c r="AN522" s="472">
        <f>'приложение 1.1 '!Z524</f>
        <v>0</v>
      </c>
      <c r="AO522" s="472">
        <f>'приложение 1.1 '!AA524</f>
        <v>0</v>
      </c>
      <c r="AP522" s="472"/>
      <c r="AQ522" s="472"/>
      <c r="AR522" s="472"/>
      <c r="AS522" s="472"/>
      <c r="AT522" s="472">
        <f>'приложение 1.1 '!W524</f>
        <v>0</v>
      </c>
      <c r="AU522" s="472">
        <f t="shared" si="240"/>
        <v>6.3</v>
      </c>
      <c r="AX522" s="456"/>
    </row>
    <row r="523" spans="1:50" s="53" customFormat="1">
      <c r="A523" s="125" t="s">
        <v>517</v>
      </c>
      <c r="B523" s="431" t="str">
        <f>'приложение 1.1 '!B525</f>
        <v>Строительство ВЛ-0,4кВ СНТ  "Чистые пруды"</v>
      </c>
      <c r="C523" s="447" t="str">
        <f>IF('приложение 1.1 '!G525=2018,'приложение 1.1 '!E525,"-")</f>
        <v>-</v>
      </c>
      <c r="D523" s="447" t="str">
        <f>IF('приложение 1.1 '!G525=2018,'приложение 1.1 '!D525,"-")</f>
        <v>-</v>
      </c>
      <c r="E523" s="447" t="str">
        <f>IF('приложение 1.1 '!G525=2019,'приложение 1.1 '!E525,"-")</f>
        <v>-</v>
      </c>
      <c r="F523" s="447" t="str">
        <f>IF('приложение 1.1 '!G525=2019,'приложение 1.1 '!D525,"-")</f>
        <v>-</v>
      </c>
      <c r="G523" s="447" t="str">
        <f>IF('приложение 1.1 '!G525=2020,'приложение 1.1 '!E525,"-")</f>
        <v>-</v>
      </c>
      <c r="H523" s="447" t="str">
        <f>IF('приложение 1.1 '!G525=2020,'приложение 1.1 '!D525,"-")</f>
        <v>-</v>
      </c>
      <c r="I523" s="447" t="str">
        <f>IF('приложение 1.1 '!G525=2021,'приложение 1.1 '!E525,"-")</f>
        <v>-</v>
      </c>
      <c r="J523" s="447" t="str">
        <f>IF('приложение 1.1 '!G525=2021,'приложение 1.1 '!D525,"-")</f>
        <v>-</v>
      </c>
      <c r="K523" s="447">
        <f>IF('приложение 1.1 '!G525=2022,'приложение 1.1 '!E525,"-")</f>
        <v>0</v>
      </c>
      <c r="L523" s="447">
        <f>IF('приложение 1.1 '!G525=2022,'приложение 1.1 '!D525,"-")</f>
        <v>3.5</v>
      </c>
      <c r="M523" s="447">
        <f t="shared" si="226"/>
        <v>0</v>
      </c>
      <c r="N523" s="447">
        <f t="shared" si="227"/>
        <v>3.5</v>
      </c>
      <c r="O523" s="447">
        <v>0</v>
      </c>
      <c r="P523" s="447">
        <v>0</v>
      </c>
      <c r="Q523" s="447">
        <v>0</v>
      </c>
      <c r="R523" s="447">
        <v>0</v>
      </c>
      <c r="S523" s="447">
        <v>0</v>
      </c>
      <c r="T523" s="447">
        <v>0</v>
      </c>
      <c r="U523" s="447">
        <v>0</v>
      </c>
      <c r="V523" s="447">
        <v>0</v>
      </c>
      <c r="W523" s="447">
        <v>0</v>
      </c>
      <c r="X523" s="447">
        <v>0</v>
      </c>
      <c r="Y523" s="447">
        <f t="shared" si="228"/>
        <v>0</v>
      </c>
      <c r="Z523" s="464">
        <f t="shared" si="229"/>
        <v>0</v>
      </c>
      <c r="AA523" s="472">
        <f>'приложение 1.1 '!H525</f>
        <v>6.3</v>
      </c>
      <c r="AB523" s="472" t="str">
        <f t="shared" si="230"/>
        <v>0</v>
      </c>
      <c r="AC523" s="472" t="str">
        <f t="shared" si="231"/>
        <v>0</v>
      </c>
      <c r="AD523" s="472" t="str">
        <f t="shared" si="232"/>
        <v>0</v>
      </c>
      <c r="AE523" s="472" t="str">
        <f t="shared" si="233"/>
        <v>0</v>
      </c>
      <c r="AF523" s="472" t="str">
        <f t="shared" si="234"/>
        <v>0</v>
      </c>
      <c r="AG523" s="472" t="str">
        <f t="shared" si="235"/>
        <v>0</v>
      </c>
      <c r="AH523" s="472" t="str">
        <f t="shared" si="236"/>
        <v>0</v>
      </c>
      <c r="AI523" s="472" t="str">
        <f t="shared" si="237"/>
        <v>0</v>
      </c>
      <c r="AJ523" s="472" t="str">
        <f t="shared" si="238"/>
        <v>-</v>
      </c>
      <c r="AK523" s="472" t="str">
        <f t="shared" si="239"/>
        <v>-</v>
      </c>
      <c r="AL523" s="472">
        <f>'приложение 1.1 '!X525</f>
        <v>0</v>
      </c>
      <c r="AM523" s="472">
        <f>'приложение 1.1 '!Y525</f>
        <v>0</v>
      </c>
      <c r="AN523" s="472">
        <f>'приложение 1.1 '!Z525</f>
        <v>0</v>
      </c>
      <c r="AO523" s="472">
        <f>'приложение 1.1 '!AA525</f>
        <v>6.3</v>
      </c>
      <c r="AP523" s="472"/>
      <c r="AQ523" s="472"/>
      <c r="AR523" s="472"/>
      <c r="AS523" s="472"/>
      <c r="AT523" s="472">
        <f>'приложение 1.1 '!W525</f>
        <v>0</v>
      </c>
      <c r="AU523" s="472">
        <f t="shared" si="240"/>
        <v>6.3</v>
      </c>
      <c r="AX523" s="456"/>
    </row>
    <row r="524" spans="1:50" s="53" customFormat="1" ht="31.5">
      <c r="A524" s="125" t="s">
        <v>517</v>
      </c>
      <c r="B524" s="431" t="str">
        <f>'приложение 1.1 '!B526</f>
        <v>Строительство ВЛ-0,4кВ ПССК "Чернореченский"</v>
      </c>
      <c r="C524" s="447" t="str">
        <f>IF('приложение 1.1 '!G526=2018,'приложение 1.1 '!E526,"-")</f>
        <v>-</v>
      </c>
      <c r="D524" s="447" t="str">
        <f>IF('приложение 1.1 '!G526=2018,'приложение 1.1 '!D526,"-")</f>
        <v>-</v>
      </c>
      <c r="E524" s="447" t="str">
        <f>IF('приложение 1.1 '!G526=2019,'приложение 1.1 '!E526,"-")</f>
        <v>-</v>
      </c>
      <c r="F524" s="447" t="str">
        <f>IF('приложение 1.1 '!G526=2019,'приложение 1.1 '!D526,"-")</f>
        <v>-</v>
      </c>
      <c r="G524" s="447" t="str">
        <f>IF('приложение 1.1 '!G526=2020,'приложение 1.1 '!E526,"-")</f>
        <v>-</v>
      </c>
      <c r="H524" s="447" t="str">
        <f>IF('приложение 1.1 '!G526=2020,'приложение 1.1 '!D526,"-")</f>
        <v>-</v>
      </c>
      <c r="I524" s="447" t="str">
        <f>IF('приложение 1.1 '!G526=2021,'приложение 1.1 '!E526,"-")</f>
        <v>-</v>
      </c>
      <c r="J524" s="447" t="str">
        <f>IF('приложение 1.1 '!G526=2021,'приложение 1.1 '!D526,"-")</f>
        <v>-</v>
      </c>
      <c r="K524" s="447">
        <f>IF('приложение 1.1 '!G526=2022,'приложение 1.1 '!E526,"-")</f>
        <v>0</v>
      </c>
      <c r="L524" s="447">
        <f>IF('приложение 1.1 '!G526=2022,'приложение 1.1 '!D526,"-")</f>
        <v>3.5</v>
      </c>
      <c r="M524" s="447">
        <f t="shared" si="226"/>
        <v>0</v>
      </c>
      <c r="N524" s="447">
        <f t="shared" si="227"/>
        <v>3.5</v>
      </c>
      <c r="O524" s="447">
        <v>0</v>
      </c>
      <c r="P524" s="447">
        <v>0</v>
      </c>
      <c r="Q524" s="447">
        <v>0</v>
      </c>
      <c r="R524" s="447">
        <v>0</v>
      </c>
      <c r="S524" s="447">
        <v>0</v>
      </c>
      <c r="T524" s="447">
        <v>0</v>
      </c>
      <c r="U524" s="447">
        <v>0</v>
      </c>
      <c r="V524" s="447">
        <v>0</v>
      </c>
      <c r="W524" s="447">
        <v>0</v>
      </c>
      <c r="X524" s="447">
        <v>0</v>
      </c>
      <c r="Y524" s="447">
        <f t="shared" si="228"/>
        <v>0</v>
      </c>
      <c r="Z524" s="464">
        <f t="shared" si="229"/>
        <v>0</v>
      </c>
      <c r="AA524" s="472">
        <f>'приложение 1.1 '!H526</f>
        <v>6.3</v>
      </c>
      <c r="AB524" s="472" t="str">
        <f t="shared" si="230"/>
        <v>0</v>
      </c>
      <c r="AC524" s="472" t="str">
        <f t="shared" si="231"/>
        <v>0</v>
      </c>
      <c r="AD524" s="472" t="str">
        <f t="shared" si="232"/>
        <v>0</v>
      </c>
      <c r="AE524" s="472" t="str">
        <f t="shared" si="233"/>
        <v>0</v>
      </c>
      <c r="AF524" s="472" t="str">
        <f t="shared" si="234"/>
        <v>0</v>
      </c>
      <c r="AG524" s="472" t="str">
        <f t="shared" si="235"/>
        <v>0</v>
      </c>
      <c r="AH524" s="472" t="str">
        <f t="shared" si="236"/>
        <v>0</v>
      </c>
      <c r="AI524" s="472" t="str">
        <f t="shared" si="237"/>
        <v>0</v>
      </c>
      <c r="AJ524" s="472" t="str">
        <f t="shared" si="238"/>
        <v>-</v>
      </c>
      <c r="AK524" s="472" t="str">
        <f t="shared" si="239"/>
        <v>-</v>
      </c>
      <c r="AL524" s="472">
        <f>'приложение 1.1 '!X526</f>
        <v>0</v>
      </c>
      <c r="AM524" s="472">
        <f>'приложение 1.1 '!Y526</f>
        <v>0</v>
      </c>
      <c r="AN524" s="472">
        <f>'приложение 1.1 '!Z526</f>
        <v>0</v>
      </c>
      <c r="AO524" s="472">
        <f>'приложение 1.1 '!AA526</f>
        <v>6.3</v>
      </c>
      <c r="AP524" s="472"/>
      <c r="AQ524" s="472"/>
      <c r="AR524" s="472"/>
      <c r="AS524" s="472"/>
      <c r="AT524" s="472">
        <f>'приложение 1.1 '!W526</f>
        <v>0</v>
      </c>
      <c r="AU524" s="472">
        <f t="shared" si="240"/>
        <v>6.3</v>
      </c>
      <c r="AX524" s="456"/>
    </row>
    <row r="525" spans="1:50" s="53" customFormat="1" ht="31.5">
      <c r="A525" s="125" t="s">
        <v>517</v>
      </c>
      <c r="B525" s="431" t="str">
        <f>'приложение 1.1 '!B527</f>
        <v>Строительство ВЛ-0,4кВ ПСДСК    "ПОДВОДНИК"</v>
      </c>
      <c r="C525" s="447" t="str">
        <f>IF('приложение 1.1 '!G527=2018,'приложение 1.1 '!E527,"-")</f>
        <v>-</v>
      </c>
      <c r="D525" s="447" t="str">
        <f>IF('приложение 1.1 '!G527=2018,'приложение 1.1 '!D527,"-")</f>
        <v>-</v>
      </c>
      <c r="E525" s="447" t="str">
        <f>IF('приложение 1.1 '!G527=2019,'приложение 1.1 '!E527,"-")</f>
        <v>-</v>
      </c>
      <c r="F525" s="447" t="str">
        <f>IF('приложение 1.1 '!G527=2019,'приложение 1.1 '!D527,"-")</f>
        <v>-</v>
      </c>
      <c r="G525" s="447" t="str">
        <f>IF('приложение 1.1 '!G527=2020,'приложение 1.1 '!E527,"-")</f>
        <v>-</v>
      </c>
      <c r="H525" s="447" t="str">
        <f>IF('приложение 1.1 '!G527=2020,'приложение 1.1 '!D527,"-")</f>
        <v>-</v>
      </c>
      <c r="I525" s="447" t="str">
        <f>IF('приложение 1.1 '!G527=2021,'приложение 1.1 '!E527,"-")</f>
        <v>-</v>
      </c>
      <c r="J525" s="447" t="str">
        <f>IF('приложение 1.1 '!G527=2021,'приложение 1.1 '!D527,"-")</f>
        <v>-</v>
      </c>
      <c r="K525" s="447">
        <f>IF('приложение 1.1 '!G527=2022,'приложение 1.1 '!E527,"-")</f>
        <v>0</v>
      </c>
      <c r="L525" s="447">
        <f>IF('приложение 1.1 '!G527=2022,'приложение 1.1 '!D527,"-")</f>
        <v>3.5</v>
      </c>
      <c r="M525" s="447">
        <f t="shared" si="226"/>
        <v>0</v>
      </c>
      <c r="N525" s="447">
        <f t="shared" si="227"/>
        <v>3.5</v>
      </c>
      <c r="O525" s="447">
        <v>0</v>
      </c>
      <c r="P525" s="447">
        <v>0</v>
      </c>
      <c r="Q525" s="447">
        <v>0</v>
      </c>
      <c r="R525" s="447">
        <v>0</v>
      </c>
      <c r="S525" s="447">
        <v>0</v>
      </c>
      <c r="T525" s="447">
        <v>0</v>
      </c>
      <c r="U525" s="447">
        <v>0</v>
      </c>
      <c r="V525" s="447">
        <v>0</v>
      </c>
      <c r="W525" s="447">
        <v>0</v>
      </c>
      <c r="X525" s="447">
        <v>0</v>
      </c>
      <c r="Y525" s="447">
        <f t="shared" si="228"/>
        <v>0</v>
      </c>
      <c r="Z525" s="464">
        <f t="shared" si="229"/>
        <v>0</v>
      </c>
      <c r="AA525" s="472">
        <f>'приложение 1.1 '!H527</f>
        <v>6.3</v>
      </c>
      <c r="AB525" s="472" t="str">
        <f t="shared" si="230"/>
        <v>0</v>
      </c>
      <c r="AC525" s="472" t="str">
        <f t="shared" si="231"/>
        <v>0</v>
      </c>
      <c r="AD525" s="472" t="str">
        <f t="shared" si="232"/>
        <v>0</v>
      </c>
      <c r="AE525" s="472" t="str">
        <f t="shared" si="233"/>
        <v>0</v>
      </c>
      <c r="AF525" s="472" t="str">
        <f t="shared" si="234"/>
        <v>0</v>
      </c>
      <c r="AG525" s="472" t="str">
        <f t="shared" si="235"/>
        <v>0</v>
      </c>
      <c r="AH525" s="472" t="str">
        <f t="shared" si="236"/>
        <v>0</v>
      </c>
      <c r="AI525" s="472" t="str">
        <f t="shared" si="237"/>
        <v>0</v>
      </c>
      <c r="AJ525" s="472" t="str">
        <f t="shared" si="238"/>
        <v>-</v>
      </c>
      <c r="AK525" s="472" t="str">
        <f t="shared" si="239"/>
        <v>-</v>
      </c>
      <c r="AL525" s="472">
        <f>'приложение 1.1 '!X527</f>
        <v>0</v>
      </c>
      <c r="AM525" s="472">
        <f>'приложение 1.1 '!Y527</f>
        <v>0</v>
      </c>
      <c r="AN525" s="472">
        <f>'приложение 1.1 '!Z527</f>
        <v>0</v>
      </c>
      <c r="AO525" s="472">
        <f>'приложение 1.1 '!AA527</f>
        <v>6.3</v>
      </c>
      <c r="AP525" s="472"/>
      <c r="AQ525" s="472"/>
      <c r="AR525" s="472"/>
      <c r="AS525" s="472"/>
      <c r="AT525" s="472">
        <f>'приложение 1.1 '!W527</f>
        <v>0</v>
      </c>
      <c r="AU525" s="472">
        <f t="shared" si="240"/>
        <v>6.3</v>
      </c>
      <c r="AX525" s="456"/>
    </row>
    <row r="526" spans="1:50" s="53" customFormat="1" ht="31.5">
      <c r="A526" s="125" t="s">
        <v>517</v>
      </c>
      <c r="B526" s="431" t="str">
        <f>'приложение 1.1 '!B528</f>
        <v>Строительство ВЛ-0,4кВ СОПК "Родничок" № 61</v>
      </c>
      <c r="C526" s="447" t="str">
        <f>IF('приложение 1.1 '!G528=2018,'приложение 1.1 '!E528,"-")</f>
        <v>-</v>
      </c>
      <c r="D526" s="447" t="str">
        <f>IF('приложение 1.1 '!G528=2018,'приложение 1.1 '!D528,"-")</f>
        <v>-</v>
      </c>
      <c r="E526" s="447" t="str">
        <f>IF('приложение 1.1 '!G528=2019,'приложение 1.1 '!E528,"-")</f>
        <v>-</v>
      </c>
      <c r="F526" s="447" t="str">
        <f>IF('приложение 1.1 '!G528=2019,'приложение 1.1 '!D528,"-")</f>
        <v>-</v>
      </c>
      <c r="G526" s="447" t="str">
        <f>IF('приложение 1.1 '!G528=2020,'приложение 1.1 '!E528,"-")</f>
        <v>-</v>
      </c>
      <c r="H526" s="447" t="str">
        <f>IF('приложение 1.1 '!G528=2020,'приложение 1.1 '!D528,"-")</f>
        <v>-</v>
      </c>
      <c r="I526" s="447" t="str">
        <f>IF('приложение 1.1 '!G528=2021,'приложение 1.1 '!E528,"-")</f>
        <v>-</v>
      </c>
      <c r="J526" s="447" t="str">
        <f>IF('приложение 1.1 '!G528=2021,'приложение 1.1 '!D528,"-")</f>
        <v>-</v>
      </c>
      <c r="K526" s="447">
        <f>IF('приложение 1.1 '!G528=2022,'приложение 1.1 '!E528,"-")</f>
        <v>0</v>
      </c>
      <c r="L526" s="447">
        <f>IF('приложение 1.1 '!G528=2022,'приложение 1.1 '!D528,"-")</f>
        <v>3.5</v>
      </c>
      <c r="M526" s="447">
        <f t="shared" si="226"/>
        <v>0</v>
      </c>
      <c r="N526" s="447">
        <f t="shared" si="227"/>
        <v>3.5</v>
      </c>
      <c r="O526" s="447">
        <v>0</v>
      </c>
      <c r="P526" s="447">
        <v>0</v>
      </c>
      <c r="Q526" s="447">
        <v>0</v>
      </c>
      <c r="R526" s="447">
        <v>0</v>
      </c>
      <c r="S526" s="447">
        <v>0</v>
      </c>
      <c r="T526" s="447">
        <v>0</v>
      </c>
      <c r="U526" s="447">
        <v>0</v>
      </c>
      <c r="V526" s="447">
        <v>0</v>
      </c>
      <c r="W526" s="447">
        <v>0</v>
      </c>
      <c r="X526" s="447">
        <v>0</v>
      </c>
      <c r="Y526" s="447">
        <f t="shared" si="228"/>
        <v>0</v>
      </c>
      <c r="Z526" s="464">
        <f t="shared" si="229"/>
        <v>0</v>
      </c>
      <c r="AA526" s="472">
        <f>'приложение 1.1 '!H528</f>
        <v>6.3</v>
      </c>
      <c r="AB526" s="472" t="str">
        <f t="shared" si="230"/>
        <v>0</v>
      </c>
      <c r="AC526" s="472" t="str">
        <f t="shared" si="231"/>
        <v>0</v>
      </c>
      <c r="AD526" s="472" t="str">
        <f t="shared" si="232"/>
        <v>0</v>
      </c>
      <c r="AE526" s="472" t="str">
        <f t="shared" si="233"/>
        <v>0</v>
      </c>
      <c r="AF526" s="472" t="str">
        <f t="shared" si="234"/>
        <v>0</v>
      </c>
      <c r="AG526" s="472" t="str">
        <f t="shared" si="235"/>
        <v>0</v>
      </c>
      <c r="AH526" s="472" t="str">
        <f t="shared" si="236"/>
        <v>0</v>
      </c>
      <c r="AI526" s="472" t="str">
        <f t="shared" si="237"/>
        <v>0</v>
      </c>
      <c r="AJ526" s="472" t="str">
        <f t="shared" si="238"/>
        <v>-</v>
      </c>
      <c r="AK526" s="472" t="str">
        <f t="shared" si="239"/>
        <v>-</v>
      </c>
      <c r="AL526" s="472">
        <f>'приложение 1.1 '!X528</f>
        <v>0</v>
      </c>
      <c r="AM526" s="472">
        <f>'приложение 1.1 '!Y528</f>
        <v>0</v>
      </c>
      <c r="AN526" s="472">
        <f>'приложение 1.1 '!Z528</f>
        <v>0</v>
      </c>
      <c r="AO526" s="472">
        <f>'приложение 1.1 '!AA528</f>
        <v>6.3</v>
      </c>
      <c r="AP526" s="472"/>
      <c r="AQ526" s="472"/>
      <c r="AR526" s="472"/>
      <c r="AS526" s="472"/>
      <c r="AT526" s="472">
        <f>'приложение 1.1 '!W528</f>
        <v>0</v>
      </c>
      <c r="AU526" s="472">
        <f t="shared" si="240"/>
        <v>6.3</v>
      </c>
      <c r="AX526" s="456"/>
    </row>
    <row r="527" spans="1:50" s="53" customFormat="1">
      <c r="A527" s="125" t="s">
        <v>517</v>
      </c>
      <c r="B527" s="431" t="str">
        <f>'приложение 1.1 '!B529</f>
        <v>Строительство ВЛ-0,4кВ СНТ "Газовик"</v>
      </c>
      <c r="C527" s="447" t="str">
        <f>IF('приложение 1.1 '!G529=2018,'приложение 1.1 '!E529,"-")</f>
        <v>-</v>
      </c>
      <c r="D527" s="447" t="str">
        <f>IF('приложение 1.1 '!G529=2018,'приложение 1.1 '!D529,"-")</f>
        <v>-</v>
      </c>
      <c r="E527" s="447" t="str">
        <f>IF('приложение 1.1 '!G529=2019,'приложение 1.1 '!E529,"-")</f>
        <v>-</v>
      </c>
      <c r="F527" s="447" t="str">
        <f>IF('приложение 1.1 '!G529=2019,'приложение 1.1 '!D529,"-")</f>
        <v>-</v>
      </c>
      <c r="G527" s="447" t="str">
        <f>IF('приложение 1.1 '!G529=2020,'приложение 1.1 '!E529,"-")</f>
        <v>-</v>
      </c>
      <c r="H527" s="447" t="str">
        <f>IF('приложение 1.1 '!G529=2020,'приложение 1.1 '!D529,"-")</f>
        <v>-</v>
      </c>
      <c r="I527" s="447" t="str">
        <f>IF('приложение 1.1 '!G529=2021,'приложение 1.1 '!E529,"-")</f>
        <v>-</v>
      </c>
      <c r="J527" s="447" t="str">
        <f>IF('приложение 1.1 '!G529=2021,'приложение 1.1 '!D529,"-")</f>
        <v>-</v>
      </c>
      <c r="K527" s="447">
        <f>IF('приложение 1.1 '!G529=2022,'приложение 1.1 '!E529,"-")</f>
        <v>0</v>
      </c>
      <c r="L527" s="447">
        <f>IF('приложение 1.1 '!G529=2022,'приложение 1.1 '!D529,"-")</f>
        <v>3.5</v>
      </c>
      <c r="M527" s="447">
        <f t="shared" si="226"/>
        <v>0</v>
      </c>
      <c r="N527" s="447">
        <f t="shared" si="227"/>
        <v>3.5</v>
      </c>
      <c r="O527" s="447">
        <v>0</v>
      </c>
      <c r="P527" s="447">
        <v>0</v>
      </c>
      <c r="Q527" s="447">
        <v>0</v>
      </c>
      <c r="R527" s="447">
        <v>0</v>
      </c>
      <c r="S527" s="447">
        <v>0</v>
      </c>
      <c r="T527" s="447">
        <v>0</v>
      </c>
      <c r="U527" s="447">
        <v>0</v>
      </c>
      <c r="V527" s="447">
        <v>0</v>
      </c>
      <c r="W527" s="447">
        <v>0</v>
      </c>
      <c r="X527" s="447">
        <v>0</v>
      </c>
      <c r="Y527" s="447">
        <f t="shared" si="228"/>
        <v>0</v>
      </c>
      <c r="Z527" s="464">
        <f t="shared" si="229"/>
        <v>0</v>
      </c>
      <c r="AA527" s="472">
        <f>'приложение 1.1 '!H529</f>
        <v>6.3</v>
      </c>
      <c r="AB527" s="472" t="str">
        <f t="shared" si="230"/>
        <v>0</v>
      </c>
      <c r="AC527" s="472" t="str">
        <f t="shared" si="231"/>
        <v>0</v>
      </c>
      <c r="AD527" s="472" t="str">
        <f t="shared" si="232"/>
        <v>0</v>
      </c>
      <c r="AE527" s="472" t="str">
        <f t="shared" si="233"/>
        <v>0</v>
      </c>
      <c r="AF527" s="472" t="str">
        <f t="shared" si="234"/>
        <v>0</v>
      </c>
      <c r="AG527" s="472" t="str">
        <f t="shared" si="235"/>
        <v>0</v>
      </c>
      <c r="AH527" s="472" t="str">
        <f t="shared" si="236"/>
        <v>0</v>
      </c>
      <c r="AI527" s="472" t="str">
        <f t="shared" si="237"/>
        <v>0</v>
      </c>
      <c r="AJ527" s="472" t="str">
        <f t="shared" si="238"/>
        <v>-</v>
      </c>
      <c r="AK527" s="472" t="str">
        <f t="shared" si="239"/>
        <v>-</v>
      </c>
      <c r="AL527" s="472">
        <f>'приложение 1.1 '!X529</f>
        <v>0</v>
      </c>
      <c r="AM527" s="472">
        <f>'приложение 1.1 '!Y529</f>
        <v>0</v>
      </c>
      <c r="AN527" s="472">
        <f>'приложение 1.1 '!Z529</f>
        <v>0</v>
      </c>
      <c r="AO527" s="472">
        <f>'приложение 1.1 '!AA529</f>
        <v>6.3</v>
      </c>
      <c r="AP527" s="472"/>
      <c r="AQ527" s="472"/>
      <c r="AR527" s="472"/>
      <c r="AS527" s="472"/>
      <c r="AT527" s="472">
        <f>'приложение 1.1 '!W529</f>
        <v>0</v>
      </c>
      <c r="AU527" s="472">
        <f t="shared" si="240"/>
        <v>6.3</v>
      </c>
      <c r="AX527" s="456"/>
    </row>
    <row r="528" spans="1:50" s="53" customFormat="1">
      <c r="A528" s="125" t="s">
        <v>517</v>
      </c>
      <c r="B528" s="431" t="str">
        <f>'приложение 1.1 '!B530</f>
        <v>Строительство ВЛ-0,4кВ СТ  № 13 "МАЙ"</v>
      </c>
      <c r="C528" s="447" t="str">
        <f>IF('приложение 1.1 '!G530=2018,'приложение 1.1 '!E530,"-")</f>
        <v>-</v>
      </c>
      <c r="D528" s="447" t="str">
        <f>IF('приложение 1.1 '!G530=2018,'приложение 1.1 '!D530,"-")</f>
        <v>-</v>
      </c>
      <c r="E528" s="447" t="str">
        <f>IF('приложение 1.1 '!G530=2019,'приложение 1.1 '!E530,"-")</f>
        <v>-</v>
      </c>
      <c r="F528" s="447" t="str">
        <f>IF('приложение 1.1 '!G530=2019,'приложение 1.1 '!D530,"-")</f>
        <v>-</v>
      </c>
      <c r="G528" s="447" t="str">
        <f>IF('приложение 1.1 '!G530=2020,'приложение 1.1 '!E530,"-")</f>
        <v>-</v>
      </c>
      <c r="H528" s="447" t="str">
        <f>IF('приложение 1.1 '!G530=2020,'приложение 1.1 '!D530,"-")</f>
        <v>-</v>
      </c>
      <c r="I528" s="447" t="str">
        <f>IF('приложение 1.1 '!G530=2021,'приложение 1.1 '!E530,"-")</f>
        <v>-</v>
      </c>
      <c r="J528" s="447" t="str">
        <f>IF('приложение 1.1 '!G530=2021,'приложение 1.1 '!D530,"-")</f>
        <v>-</v>
      </c>
      <c r="K528" s="447">
        <f>IF('приложение 1.1 '!G530=2022,'приложение 1.1 '!E530,"-")</f>
        <v>0</v>
      </c>
      <c r="L528" s="447">
        <f>IF('приложение 1.1 '!G530=2022,'приложение 1.1 '!D530,"-")</f>
        <v>3.5</v>
      </c>
      <c r="M528" s="447">
        <f t="shared" si="226"/>
        <v>0</v>
      </c>
      <c r="N528" s="447">
        <f t="shared" si="227"/>
        <v>3.5</v>
      </c>
      <c r="O528" s="447">
        <v>0</v>
      </c>
      <c r="P528" s="447">
        <v>0</v>
      </c>
      <c r="Q528" s="447">
        <v>0</v>
      </c>
      <c r="R528" s="447">
        <v>0</v>
      </c>
      <c r="S528" s="447">
        <v>0</v>
      </c>
      <c r="T528" s="447">
        <v>0</v>
      </c>
      <c r="U528" s="447">
        <v>0</v>
      </c>
      <c r="V528" s="447">
        <v>0</v>
      </c>
      <c r="W528" s="447">
        <v>0</v>
      </c>
      <c r="X528" s="447">
        <v>0</v>
      </c>
      <c r="Y528" s="447">
        <f t="shared" si="228"/>
        <v>0</v>
      </c>
      <c r="Z528" s="464">
        <f t="shared" si="229"/>
        <v>0</v>
      </c>
      <c r="AA528" s="472">
        <f>'приложение 1.1 '!H530</f>
        <v>6.3</v>
      </c>
      <c r="AB528" s="472" t="str">
        <f t="shared" si="230"/>
        <v>0</v>
      </c>
      <c r="AC528" s="472" t="str">
        <f t="shared" si="231"/>
        <v>0</v>
      </c>
      <c r="AD528" s="472" t="str">
        <f t="shared" si="232"/>
        <v>0</v>
      </c>
      <c r="AE528" s="472" t="str">
        <f t="shared" si="233"/>
        <v>0</v>
      </c>
      <c r="AF528" s="472" t="str">
        <f t="shared" si="234"/>
        <v>0</v>
      </c>
      <c r="AG528" s="472" t="str">
        <f t="shared" si="235"/>
        <v>0</v>
      </c>
      <c r="AH528" s="472" t="str">
        <f t="shared" si="236"/>
        <v>0</v>
      </c>
      <c r="AI528" s="472" t="str">
        <f t="shared" si="237"/>
        <v>0</v>
      </c>
      <c r="AJ528" s="472" t="str">
        <f t="shared" si="238"/>
        <v>-</v>
      </c>
      <c r="AK528" s="472" t="str">
        <f t="shared" si="239"/>
        <v>-</v>
      </c>
      <c r="AL528" s="472">
        <f>'приложение 1.1 '!X530</f>
        <v>0</v>
      </c>
      <c r="AM528" s="472">
        <f>'приложение 1.1 '!Y530</f>
        <v>0</v>
      </c>
      <c r="AN528" s="472">
        <f>'приложение 1.1 '!Z530</f>
        <v>0</v>
      </c>
      <c r="AO528" s="472">
        <f>'приложение 1.1 '!AA530</f>
        <v>6.3</v>
      </c>
      <c r="AP528" s="472"/>
      <c r="AQ528" s="472"/>
      <c r="AR528" s="472"/>
      <c r="AS528" s="472"/>
      <c r="AT528" s="472">
        <f>'приложение 1.1 '!W530</f>
        <v>0</v>
      </c>
      <c r="AU528" s="472">
        <f t="shared" si="240"/>
        <v>6.3</v>
      </c>
      <c r="AX528" s="456"/>
    </row>
    <row r="529" spans="1:50" s="53" customFormat="1" ht="31.5">
      <c r="A529" s="125" t="s">
        <v>517</v>
      </c>
      <c r="B529" s="431" t="str">
        <f>'приложение 1.1 '!B531</f>
        <v>Строительство ВЛ-0,4кВ ПДК "Крылья Сургута"-2</v>
      </c>
      <c r="C529" s="447" t="str">
        <f>IF('приложение 1.1 '!G531=2018,'приложение 1.1 '!E531,"-")</f>
        <v>-</v>
      </c>
      <c r="D529" s="447" t="str">
        <f>IF('приложение 1.1 '!G531=2018,'приложение 1.1 '!D531,"-")</f>
        <v>-</v>
      </c>
      <c r="E529" s="447" t="str">
        <f>IF('приложение 1.1 '!G531=2019,'приложение 1.1 '!E531,"-")</f>
        <v>-</v>
      </c>
      <c r="F529" s="447" t="str">
        <f>IF('приложение 1.1 '!G531=2019,'приложение 1.1 '!D531,"-")</f>
        <v>-</v>
      </c>
      <c r="G529" s="447" t="str">
        <f>IF('приложение 1.1 '!G531=2020,'приложение 1.1 '!E531,"-")</f>
        <v>-</v>
      </c>
      <c r="H529" s="447" t="str">
        <f>IF('приложение 1.1 '!G531=2020,'приложение 1.1 '!D531,"-")</f>
        <v>-</v>
      </c>
      <c r="I529" s="447" t="str">
        <f>IF('приложение 1.1 '!G531=2021,'приложение 1.1 '!E531,"-")</f>
        <v>-</v>
      </c>
      <c r="J529" s="447" t="str">
        <f>IF('приложение 1.1 '!G531=2021,'приложение 1.1 '!D531,"-")</f>
        <v>-</v>
      </c>
      <c r="K529" s="447">
        <f>IF('приложение 1.1 '!G531=2022,'приложение 1.1 '!E531,"-")</f>
        <v>0</v>
      </c>
      <c r="L529" s="447">
        <f>IF('приложение 1.1 '!G531=2022,'приложение 1.1 '!D531,"-")</f>
        <v>3.5</v>
      </c>
      <c r="M529" s="447">
        <f t="shared" si="226"/>
        <v>0</v>
      </c>
      <c r="N529" s="447">
        <f t="shared" si="227"/>
        <v>3.5</v>
      </c>
      <c r="O529" s="447">
        <v>0</v>
      </c>
      <c r="P529" s="447">
        <v>0</v>
      </c>
      <c r="Q529" s="447">
        <v>0</v>
      </c>
      <c r="R529" s="447">
        <v>0</v>
      </c>
      <c r="S529" s="447">
        <v>0</v>
      </c>
      <c r="T529" s="447">
        <v>0</v>
      </c>
      <c r="U529" s="447">
        <v>0</v>
      </c>
      <c r="V529" s="447">
        <v>0</v>
      </c>
      <c r="W529" s="447">
        <v>0</v>
      </c>
      <c r="X529" s="447">
        <v>0</v>
      </c>
      <c r="Y529" s="447">
        <f t="shared" si="228"/>
        <v>0</v>
      </c>
      <c r="Z529" s="464">
        <f t="shared" si="229"/>
        <v>0</v>
      </c>
      <c r="AA529" s="472">
        <f>'приложение 1.1 '!H531</f>
        <v>6.3</v>
      </c>
      <c r="AB529" s="472" t="str">
        <f t="shared" si="230"/>
        <v>0</v>
      </c>
      <c r="AC529" s="472" t="str">
        <f t="shared" si="231"/>
        <v>0</v>
      </c>
      <c r="AD529" s="472" t="str">
        <f t="shared" si="232"/>
        <v>0</v>
      </c>
      <c r="AE529" s="472" t="str">
        <f t="shared" si="233"/>
        <v>0</v>
      </c>
      <c r="AF529" s="472" t="str">
        <f t="shared" si="234"/>
        <v>0</v>
      </c>
      <c r="AG529" s="472" t="str">
        <f t="shared" si="235"/>
        <v>0</v>
      </c>
      <c r="AH529" s="472" t="str">
        <f t="shared" si="236"/>
        <v>0</v>
      </c>
      <c r="AI529" s="472" t="str">
        <f t="shared" si="237"/>
        <v>0</v>
      </c>
      <c r="AJ529" s="472" t="str">
        <f t="shared" si="238"/>
        <v>-</v>
      </c>
      <c r="AK529" s="472" t="str">
        <f t="shared" si="239"/>
        <v>-</v>
      </c>
      <c r="AL529" s="472">
        <f>'приложение 1.1 '!X531</f>
        <v>0</v>
      </c>
      <c r="AM529" s="472">
        <f>'приложение 1.1 '!Y531</f>
        <v>0</v>
      </c>
      <c r="AN529" s="472">
        <f>'приложение 1.1 '!Z531</f>
        <v>0</v>
      </c>
      <c r="AO529" s="472">
        <f>'приложение 1.1 '!AA531</f>
        <v>6.3</v>
      </c>
      <c r="AP529" s="472"/>
      <c r="AQ529" s="472"/>
      <c r="AR529" s="472"/>
      <c r="AS529" s="472"/>
      <c r="AT529" s="472">
        <f>'приложение 1.1 '!W531</f>
        <v>0</v>
      </c>
      <c r="AU529" s="472">
        <f t="shared" si="240"/>
        <v>6.3</v>
      </c>
      <c r="AX529" s="456"/>
    </row>
    <row r="530" spans="1:50" s="53" customFormat="1" ht="31.5">
      <c r="A530" s="125" t="s">
        <v>517</v>
      </c>
      <c r="B530" s="431" t="str">
        <f>'приложение 1.1 '!B532</f>
        <v>Строительство ВЛ-0,4кВ ПДК "Крылья Сургута - Кафт"</v>
      </c>
      <c r="C530" s="447" t="str">
        <f>IF('приложение 1.1 '!G532=2018,'приложение 1.1 '!E532,"-")</f>
        <v>-</v>
      </c>
      <c r="D530" s="447" t="str">
        <f>IF('приложение 1.1 '!G532=2018,'приложение 1.1 '!D532,"-")</f>
        <v>-</v>
      </c>
      <c r="E530" s="447">
        <f>IF('приложение 1.1 '!G532=2019,'приложение 1.1 '!E532,"-")</f>
        <v>0</v>
      </c>
      <c r="F530" s="447">
        <f>IF('приложение 1.1 '!G532=2019,'приложение 1.1 '!D532,"-")</f>
        <v>3.5</v>
      </c>
      <c r="G530" s="447" t="str">
        <f>IF('приложение 1.1 '!G532=2020,'приложение 1.1 '!E532,"-")</f>
        <v>-</v>
      </c>
      <c r="H530" s="447" t="str">
        <f>IF('приложение 1.1 '!G532=2020,'приложение 1.1 '!D532,"-")</f>
        <v>-</v>
      </c>
      <c r="I530" s="447" t="str">
        <f>IF('приложение 1.1 '!G532=2021,'приложение 1.1 '!E532,"-")</f>
        <v>-</v>
      </c>
      <c r="J530" s="447" t="str">
        <f>IF('приложение 1.1 '!G532=2021,'приложение 1.1 '!D532,"-")</f>
        <v>-</v>
      </c>
      <c r="K530" s="447" t="str">
        <f>IF('приложение 1.1 '!G532=2022,'приложение 1.1 '!E532,"-")</f>
        <v>-</v>
      </c>
      <c r="L530" s="447" t="str">
        <f>IF('приложение 1.1 '!G532=2022,'приложение 1.1 '!D532,"-")</f>
        <v>-</v>
      </c>
      <c r="M530" s="447">
        <f t="shared" si="226"/>
        <v>0</v>
      </c>
      <c r="N530" s="447">
        <f t="shared" si="227"/>
        <v>3.5</v>
      </c>
      <c r="O530" s="447">
        <v>0</v>
      </c>
      <c r="P530" s="447">
        <v>0</v>
      </c>
      <c r="Q530" s="447">
        <v>0</v>
      </c>
      <c r="R530" s="447">
        <v>0</v>
      </c>
      <c r="S530" s="447">
        <v>0</v>
      </c>
      <c r="T530" s="447">
        <v>0</v>
      </c>
      <c r="U530" s="447">
        <v>0</v>
      </c>
      <c r="V530" s="447">
        <v>0</v>
      </c>
      <c r="W530" s="447">
        <v>0</v>
      </c>
      <c r="X530" s="447">
        <v>0</v>
      </c>
      <c r="Y530" s="447">
        <f t="shared" si="228"/>
        <v>0</v>
      </c>
      <c r="Z530" s="464">
        <f t="shared" si="229"/>
        <v>0</v>
      </c>
      <c r="AA530" s="472">
        <f>'приложение 1.1 '!H532</f>
        <v>6.3</v>
      </c>
      <c r="AB530" s="472" t="str">
        <f t="shared" si="230"/>
        <v>0</v>
      </c>
      <c r="AC530" s="472" t="str">
        <f t="shared" si="231"/>
        <v>0</v>
      </c>
      <c r="AD530" s="472" t="str">
        <f t="shared" si="232"/>
        <v>0</v>
      </c>
      <c r="AE530" s="472" t="str">
        <f t="shared" si="233"/>
        <v>0</v>
      </c>
      <c r="AF530" s="472" t="str">
        <f t="shared" si="234"/>
        <v>0</v>
      </c>
      <c r="AG530" s="472" t="str">
        <f t="shared" si="235"/>
        <v>0</v>
      </c>
      <c r="AH530" s="472" t="str">
        <f t="shared" si="236"/>
        <v>0</v>
      </c>
      <c r="AI530" s="472" t="str">
        <f t="shared" si="237"/>
        <v>0</v>
      </c>
      <c r="AJ530" s="472" t="str">
        <f t="shared" si="238"/>
        <v>-</v>
      </c>
      <c r="AK530" s="472" t="str">
        <f t="shared" si="239"/>
        <v>-</v>
      </c>
      <c r="AL530" s="472">
        <f>'приложение 1.1 '!X532</f>
        <v>6.3</v>
      </c>
      <c r="AM530" s="472">
        <f>'приложение 1.1 '!Y532</f>
        <v>0</v>
      </c>
      <c r="AN530" s="472">
        <f>'приложение 1.1 '!Z532</f>
        <v>0</v>
      </c>
      <c r="AO530" s="472">
        <f>'приложение 1.1 '!AA532</f>
        <v>0</v>
      </c>
      <c r="AP530" s="472"/>
      <c r="AQ530" s="472"/>
      <c r="AR530" s="472"/>
      <c r="AS530" s="472"/>
      <c r="AT530" s="472">
        <f>'приложение 1.1 '!W532</f>
        <v>0</v>
      </c>
      <c r="AU530" s="472">
        <f t="shared" si="240"/>
        <v>6.3</v>
      </c>
      <c r="AX530" s="456"/>
    </row>
    <row r="531" spans="1:50" s="53" customFormat="1">
      <c r="A531" s="125" t="s">
        <v>517</v>
      </c>
      <c r="B531" s="431" t="str">
        <f>'приложение 1.1 '!B533</f>
        <v>Строительство ВЛ-0,4кВ ДНТ "Тихий Бор"</v>
      </c>
      <c r="C531" s="447" t="str">
        <f>IF('приложение 1.1 '!G533=2018,'приложение 1.1 '!E533,"-")</f>
        <v>-</v>
      </c>
      <c r="D531" s="447" t="str">
        <f>IF('приложение 1.1 '!G533=2018,'приложение 1.1 '!D533,"-")</f>
        <v>-</v>
      </c>
      <c r="E531" s="447">
        <f>IF('приложение 1.1 '!G533=2019,'приложение 1.1 '!E533,"-")</f>
        <v>0</v>
      </c>
      <c r="F531" s="447">
        <f>IF('приложение 1.1 '!G533=2019,'приложение 1.1 '!D533,"-")</f>
        <v>3.5</v>
      </c>
      <c r="G531" s="447" t="str">
        <f>IF('приложение 1.1 '!G533=2020,'приложение 1.1 '!E533,"-")</f>
        <v>-</v>
      </c>
      <c r="H531" s="447" t="str">
        <f>IF('приложение 1.1 '!G533=2020,'приложение 1.1 '!D533,"-")</f>
        <v>-</v>
      </c>
      <c r="I531" s="447" t="str">
        <f>IF('приложение 1.1 '!G533=2021,'приложение 1.1 '!E533,"-")</f>
        <v>-</v>
      </c>
      <c r="J531" s="447" t="str">
        <f>IF('приложение 1.1 '!G533=2021,'приложение 1.1 '!D533,"-")</f>
        <v>-</v>
      </c>
      <c r="K531" s="447" t="str">
        <f>IF('приложение 1.1 '!G533=2022,'приложение 1.1 '!E533,"-")</f>
        <v>-</v>
      </c>
      <c r="L531" s="447" t="str">
        <f>IF('приложение 1.1 '!G533=2022,'приложение 1.1 '!D533,"-")</f>
        <v>-</v>
      </c>
      <c r="M531" s="447">
        <f t="shared" si="226"/>
        <v>0</v>
      </c>
      <c r="N531" s="447">
        <f t="shared" si="227"/>
        <v>3.5</v>
      </c>
      <c r="O531" s="447">
        <v>0</v>
      </c>
      <c r="P531" s="447">
        <v>0</v>
      </c>
      <c r="Q531" s="447">
        <v>0</v>
      </c>
      <c r="R531" s="447">
        <v>0</v>
      </c>
      <c r="S531" s="447">
        <v>0</v>
      </c>
      <c r="T531" s="447">
        <v>0</v>
      </c>
      <c r="U531" s="447">
        <v>0</v>
      </c>
      <c r="V531" s="447">
        <v>0</v>
      </c>
      <c r="W531" s="447">
        <v>0</v>
      </c>
      <c r="X531" s="447">
        <v>0</v>
      </c>
      <c r="Y531" s="447">
        <f t="shared" si="228"/>
        <v>0</v>
      </c>
      <c r="Z531" s="464">
        <f t="shared" si="229"/>
        <v>0</v>
      </c>
      <c r="AA531" s="472">
        <f>'приложение 1.1 '!H533</f>
        <v>6.3</v>
      </c>
      <c r="AB531" s="472" t="str">
        <f t="shared" si="230"/>
        <v>0</v>
      </c>
      <c r="AC531" s="472" t="str">
        <f t="shared" si="231"/>
        <v>0</v>
      </c>
      <c r="AD531" s="472" t="str">
        <f t="shared" si="232"/>
        <v>0</v>
      </c>
      <c r="AE531" s="472" t="str">
        <f t="shared" si="233"/>
        <v>0</v>
      </c>
      <c r="AF531" s="472" t="str">
        <f t="shared" si="234"/>
        <v>0</v>
      </c>
      <c r="AG531" s="472" t="str">
        <f t="shared" si="235"/>
        <v>0</v>
      </c>
      <c r="AH531" s="472" t="str">
        <f t="shared" si="236"/>
        <v>0</v>
      </c>
      <c r="AI531" s="472" t="str">
        <f t="shared" si="237"/>
        <v>0</v>
      </c>
      <c r="AJ531" s="472" t="str">
        <f t="shared" si="238"/>
        <v>-</v>
      </c>
      <c r="AK531" s="472" t="str">
        <f t="shared" si="239"/>
        <v>-</v>
      </c>
      <c r="AL531" s="472">
        <f>'приложение 1.1 '!X533</f>
        <v>6.3</v>
      </c>
      <c r="AM531" s="472">
        <f>'приложение 1.1 '!Y533</f>
        <v>0</v>
      </c>
      <c r="AN531" s="472">
        <f>'приложение 1.1 '!Z533</f>
        <v>0</v>
      </c>
      <c r="AO531" s="472">
        <f>'приложение 1.1 '!AA533</f>
        <v>0</v>
      </c>
      <c r="AP531" s="472"/>
      <c r="AQ531" s="472"/>
      <c r="AR531" s="472"/>
      <c r="AS531" s="472"/>
      <c r="AT531" s="472">
        <f>'приложение 1.1 '!W533</f>
        <v>0</v>
      </c>
      <c r="AU531" s="472">
        <f t="shared" si="240"/>
        <v>6.3</v>
      </c>
      <c r="AX531" s="456"/>
    </row>
    <row r="532" spans="1:50" s="53" customFormat="1">
      <c r="A532" s="125" t="s">
        <v>517</v>
      </c>
      <c r="B532" s="431" t="str">
        <f>'приложение 1.1 '!B534</f>
        <v>Строительство ВЛ-0,4кВ ДПК "Жемчужина"</v>
      </c>
      <c r="C532" s="447" t="str">
        <f>IF('приложение 1.1 '!G534=2018,'приложение 1.1 '!E534,"-")</f>
        <v>-</v>
      </c>
      <c r="D532" s="447" t="str">
        <f>IF('приложение 1.1 '!G534=2018,'приложение 1.1 '!D534,"-")</f>
        <v>-</v>
      </c>
      <c r="E532" s="447">
        <f>IF('приложение 1.1 '!G534=2019,'приложение 1.1 '!E534,"-")</f>
        <v>0</v>
      </c>
      <c r="F532" s="447">
        <f>IF('приложение 1.1 '!G534=2019,'приложение 1.1 '!D534,"-")</f>
        <v>3.5</v>
      </c>
      <c r="G532" s="447" t="str">
        <f>IF('приложение 1.1 '!G534=2020,'приложение 1.1 '!E534,"-")</f>
        <v>-</v>
      </c>
      <c r="H532" s="447" t="str">
        <f>IF('приложение 1.1 '!G534=2020,'приложение 1.1 '!D534,"-")</f>
        <v>-</v>
      </c>
      <c r="I532" s="447" t="str">
        <f>IF('приложение 1.1 '!G534=2021,'приложение 1.1 '!E534,"-")</f>
        <v>-</v>
      </c>
      <c r="J532" s="447" t="str">
        <f>IF('приложение 1.1 '!G534=2021,'приложение 1.1 '!D534,"-")</f>
        <v>-</v>
      </c>
      <c r="K532" s="447" t="str">
        <f>IF('приложение 1.1 '!G534=2022,'приложение 1.1 '!E534,"-")</f>
        <v>-</v>
      </c>
      <c r="L532" s="447" t="str">
        <f>IF('приложение 1.1 '!G534=2022,'приложение 1.1 '!D534,"-")</f>
        <v>-</v>
      </c>
      <c r="M532" s="447">
        <f t="shared" si="226"/>
        <v>0</v>
      </c>
      <c r="N532" s="447">
        <f t="shared" si="227"/>
        <v>3.5</v>
      </c>
      <c r="O532" s="447">
        <v>0</v>
      </c>
      <c r="P532" s="447">
        <v>0</v>
      </c>
      <c r="Q532" s="447">
        <v>0</v>
      </c>
      <c r="R532" s="447">
        <v>0</v>
      </c>
      <c r="S532" s="447">
        <v>0</v>
      </c>
      <c r="T532" s="447">
        <v>0</v>
      </c>
      <c r="U532" s="447">
        <v>0</v>
      </c>
      <c r="V532" s="447">
        <v>0</v>
      </c>
      <c r="W532" s="447">
        <v>0</v>
      </c>
      <c r="X532" s="447">
        <v>0</v>
      </c>
      <c r="Y532" s="447">
        <f t="shared" si="228"/>
        <v>0</v>
      </c>
      <c r="Z532" s="464">
        <f t="shared" si="229"/>
        <v>0</v>
      </c>
      <c r="AA532" s="472">
        <f>'приложение 1.1 '!H534</f>
        <v>6.3</v>
      </c>
      <c r="AB532" s="472" t="str">
        <f t="shared" si="230"/>
        <v>0</v>
      </c>
      <c r="AC532" s="472" t="str">
        <f t="shared" si="231"/>
        <v>0</v>
      </c>
      <c r="AD532" s="472" t="str">
        <f t="shared" si="232"/>
        <v>0</v>
      </c>
      <c r="AE532" s="472" t="str">
        <f t="shared" si="233"/>
        <v>0</v>
      </c>
      <c r="AF532" s="472" t="str">
        <f t="shared" si="234"/>
        <v>0</v>
      </c>
      <c r="AG532" s="472" t="str">
        <f t="shared" si="235"/>
        <v>0</v>
      </c>
      <c r="AH532" s="472" t="str">
        <f t="shared" si="236"/>
        <v>0</v>
      </c>
      <c r="AI532" s="472" t="str">
        <f t="shared" si="237"/>
        <v>0</v>
      </c>
      <c r="AJ532" s="472" t="str">
        <f t="shared" si="238"/>
        <v>-</v>
      </c>
      <c r="AK532" s="472" t="str">
        <f t="shared" si="239"/>
        <v>-</v>
      </c>
      <c r="AL532" s="472">
        <f>'приложение 1.1 '!X534</f>
        <v>6.3</v>
      </c>
      <c r="AM532" s="472">
        <f>'приложение 1.1 '!Y534</f>
        <v>0</v>
      </c>
      <c r="AN532" s="472">
        <f>'приложение 1.1 '!Z534</f>
        <v>0</v>
      </c>
      <c r="AO532" s="472">
        <f>'приложение 1.1 '!AA534</f>
        <v>0</v>
      </c>
      <c r="AP532" s="472"/>
      <c r="AQ532" s="472"/>
      <c r="AR532" s="472"/>
      <c r="AS532" s="472"/>
      <c r="AT532" s="472">
        <f>'приложение 1.1 '!W534</f>
        <v>0</v>
      </c>
      <c r="AU532" s="472">
        <f t="shared" si="240"/>
        <v>6.3</v>
      </c>
      <c r="AX532" s="456"/>
    </row>
    <row r="533" spans="1:50" s="53" customFormat="1">
      <c r="A533" s="125" t="s">
        <v>517</v>
      </c>
      <c r="B533" s="431" t="str">
        <f>'приложение 1.1 '!B535</f>
        <v>Строительство ВЛ-0,4кВ ПСК Искра</v>
      </c>
      <c r="C533" s="447" t="str">
        <f>IF('приложение 1.1 '!G535=2018,'приложение 1.1 '!E535,"-")</f>
        <v>-</v>
      </c>
      <c r="D533" s="447" t="str">
        <f>IF('приложение 1.1 '!G535=2018,'приложение 1.1 '!D535,"-")</f>
        <v>-</v>
      </c>
      <c r="E533" s="447">
        <f>IF('приложение 1.1 '!G535=2019,'приложение 1.1 '!E535,"-")</f>
        <v>0</v>
      </c>
      <c r="F533" s="447">
        <f>IF('приложение 1.1 '!G535=2019,'приложение 1.1 '!D535,"-")</f>
        <v>3.5</v>
      </c>
      <c r="G533" s="447" t="str">
        <f>IF('приложение 1.1 '!G535=2020,'приложение 1.1 '!E535,"-")</f>
        <v>-</v>
      </c>
      <c r="H533" s="447" t="str">
        <f>IF('приложение 1.1 '!G535=2020,'приложение 1.1 '!D535,"-")</f>
        <v>-</v>
      </c>
      <c r="I533" s="447" t="str">
        <f>IF('приложение 1.1 '!G535=2021,'приложение 1.1 '!E535,"-")</f>
        <v>-</v>
      </c>
      <c r="J533" s="447" t="str">
        <f>IF('приложение 1.1 '!G535=2021,'приложение 1.1 '!D535,"-")</f>
        <v>-</v>
      </c>
      <c r="K533" s="447" t="str">
        <f>IF('приложение 1.1 '!G535=2022,'приложение 1.1 '!E535,"-")</f>
        <v>-</v>
      </c>
      <c r="L533" s="447" t="str">
        <f>IF('приложение 1.1 '!G535=2022,'приложение 1.1 '!D535,"-")</f>
        <v>-</v>
      </c>
      <c r="M533" s="447">
        <f t="shared" si="226"/>
        <v>0</v>
      </c>
      <c r="N533" s="447">
        <f t="shared" si="227"/>
        <v>3.5</v>
      </c>
      <c r="O533" s="447">
        <v>0</v>
      </c>
      <c r="P533" s="447">
        <v>0</v>
      </c>
      <c r="Q533" s="447">
        <v>0</v>
      </c>
      <c r="R533" s="447">
        <v>0</v>
      </c>
      <c r="S533" s="447">
        <v>0</v>
      </c>
      <c r="T533" s="447">
        <v>0</v>
      </c>
      <c r="U533" s="447">
        <v>0</v>
      </c>
      <c r="V533" s="447">
        <v>0</v>
      </c>
      <c r="W533" s="447">
        <v>0</v>
      </c>
      <c r="X533" s="447">
        <v>0</v>
      </c>
      <c r="Y533" s="447">
        <f t="shared" si="228"/>
        <v>0</v>
      </c>
      <c r="Z533" s="464">
        <f t="shared" si="229"/>
        <v>0</v>
      </c>
      <c r="AA533" s="472">
        <f>'приложение 1.1 '!H535</f>
        <v>6.3</v>
      </c>
      <c r="AB533" s="472" t="str">
        <f t="shared" si="230"/>
        <v>0</v>
      </c>
      <c r="AC533" s="472" t="str">
        <f t="shared" si="231"/>
        <v>0</v>
      </c>
      <c r="AD533" s="472" t="str">
        <f t="shared" si="232"/>
        <v>0</v>
      </c>
      <c r="AE533" s="472" t="str">
        <f t="shared" si="233"/>
        <v>0</v>
      </c>
      <c r="AF533" s="472" t="str">
        <f t="shared" si="234"/>
        <v>0</v>
      </c>
      <c r="AG533" s="472" t="str">
        <f t="shared" si="235"/>
        <v>0</v>
      </c>
      <c r="AH533" s="472" t="str">
        <f t="shared" si="236"/>
        <v>0</v>
      </c>
      <c r="AI533" s="472" t="str">
        <f t="shared" si="237"/>
        <v>0</v>
      </c>
      <c r="AJ533" s="472" t="str">
        <f t="shared" si="238"/>
        <v>-</v>
      </c>
      <c r="AK533" s="472" t="str">
        <f t="shared" si="239"/>
        <v>-</v>
      </c>
      <c r="AL533" s="472">
        <f>'приложение 1.1 '!X535</f>
        <v>6.3</v>
      </c>
      <c r="AM533" s="472">
        <f>'приложение 1.1 '!Y535</f>
        <v>0</v>
      </c>
      <c r="AN533" s="472">
        <f>'приложение 1.1 '!Z535</f>
        <v>0</v>
      </c>
      <c r="AO533" s="472">
        <f>'приложение 1.1 '!AA535</f>
        <v>0</v>
      </c>
      <c r="AP533" s="472"/>
      <c r="AQ533" s="472"/>
      <c r="AR533" s="472"/>
      <c r="AS533" s="472"/>
      <c r="AT533" s="472">
        <f>'приложение 1.1 '!W535</f>
        <v>0</v>
      </c>
      <c r="AU533" s="472">
        <f t="shared" si="240"/>
        <v>6.3</v>
      </c>
      <c r="AX533" s="456"/>
    </row>
    <row r="534" spans="1:50" s="53" customFormat="1" ht="31.5">
      <c r="A534" s="125" t="s">
        <v>517</v>
      </c>
      <c r="B534" s="431" t="str">
        <f>'приложение 1.1 '!B536</f>
        <v>Строительство ВЛ-0,4кВ ПК Садовое товарищество № 7</v>
      </c>
      <c r="C534" s="447" t="str">
        <f>IF('приложение 1.1 '!G536=2018,'приложение 1.1 '!E536,"-")</f>
        <v>-</v>
      </c>
      <c r="D534" s="447" t="str">
        <f>IF('приложение 1.1 '!G536=2018,'приложение 1.1 '!D536,"-")</f>
        <v>-</v>
      </c>
      <c r="E534" s="447">
        <f>IF('приложение 1.1 '!G536=2019,'приложение 1.1 '!E536,"-")</f>
        <v>0</v>
      </c>
      <c r="F534" s="447">
        <f>IF('приложение 1.1 '!G536=2019,'приложение 1.1 '!D536,"-")</f>
        <v>3.5</v>
      </c>
      <c r="G534" s="447" t="str">
        <f>IF('приложение 1.1 '!G536=2020,'приложение 1.1 '!E536,"-")</f>
        <v>-</v>
      </c>
      <c r="H534" s="447" t="str">
        <f>IF('приложение 1.1 '!G536=2020,'приложение 1.1 '!D536,"-")</f>
        <v>-</v>
      </c>
      <c r="I534" s="447" t="str">
        <f>IF('приложение 1.1 '!G536=2021,'приложение 1.1 '!E536,"-")</f>
        <v>-</v>
      </c>
      <c r="J534" s="447" t="str">
        <f>IF('приложение 1.1 '!G536=2021,'приложение 1.1 '!D536,"-")</f>
        <v>-</v>
      </c>
      <c r="K534" s="447" t="str">
        <f>IF('приложение 1.1 '!G536=2022,'приложение 1.1 '!E536,"-")</f>
        <v>-</v>
      </c>
      <c r="L534" s="447" t="str">
        <f>IF('приложение 1.1 '!G536=2022,'приложение 1.1 '!D536,"-")</f>
        <v>-</v>
      </c>
      <c r="M534" s="447">
        <f t="shared" si="226"/>
        <v>0</v>
      </c>
      <c r="N534" s="447">
        <f t="shared" si="227"/>
        <v>3.5</v>
      </c>
      <c r="O534" s="447">
        <v>0</v>
      </c>
      <c r="P534" s="447">
        <v>0</v>
      </c>
      <c r="Q534" s="447">
        <v>0</v>
      </c>
      <c r="R534" s="447">
        <v>0</v>
      </c>
      <c r="S534" s="447">
        <v>0</v>
      </c>
      <c r="T534" s="447">
        <v>0</v>
      </c>
      <c r="U534" s="447">
        <v>0</v>
      </c>
      <c r="V534" s="447">
        <v>0</v>
      </c>
      <c r="W534" s="447">
        <v>0</v>
      </c>
      <c r="X534" s="447">
        <v>0</v>
      </c>
      <c r="Y534" s="447">
        <f t="shared" si="228"/>
        <v>0</v>
      </c>
      <c r="Z534" s="464">
        <f t="shared" si="229"/>
        <v>0</v>
      </c>
      <c r="AA534" s="472">
        <f>'приложение 1.1 '!H536</f>
        <v>6.3</v>
      </c>
      <c r="AB534" s="472" t="str">
        <f t="shared" si="230"/>
        <v>0</v>
      </c>
      <c r="AC534" s="472" t="str">
        <f t="shared" si="231"/>
        <v>0</v>
      </c>
      <c r="AD534" s="472" t="str">
        <f t="shared" si="232"/>
        <v>0</v>
      </c>
      <c r="AE534" s="472" t="str">
        <f t="shared" si="233"/>
        <v>0</v>
      </c>
      <c r="AF534" s="472" t="str">
        <f t="shared" si="234"/>
        <v>0</v>
      </c>
      <c r="AG534" s="472" t="str">
        <f t="shared" si="235"/>
        <v>0</v>
      </c>
      <c r="AH534" s="472" t="str">
        <f t="shared" si="236"/>
        <v>0</v>
      </c>
      <c r="AI534" s="472" t="str">
        <f t="shared" si="237"/>
        <v>0</v>
      </c>
      <c r="AJ534" s="472" t="str">
        <f t="shared" si="238"/>
        <v>-</v>
      </c>
      <c r="AK534" s="472" t="str">
        <f t="shared" si="239"/>
        <v>-</v>
      </c>
      <c r="AL534" s="472">
        <f>'приложение 1.1 '!X536</f>
        <v>6.3</v>
      </c>
      <c r="AM534" s="472">
        <f>'приложение 1.1 '!Y536</f>
        <v>0</v>
      </c>
      <c r="AN534" s="472">
        <f>'приложение 1.1 '!Z536</f>
        <v>0</v>
      </c>
      <c r="AO534" s="472">
        <f>'приложение 1.1 '!AA536</f>
        <v>0</v>
      </c>
      <c r="AP534" s="472"/>
      <c r="AQ534" s="472"/>
      <c r="AR534" s="472"/>
      <c r="AS534" s="472"/>
      <c r="AT534" s="472">
        <f>'приложение 1.1 '!W536</f>
        <v>0</v>
      </c>
      <c r="AU534" s="472">
        <f t="shared" si="240"/>
        <v>6.3</v>
      </c>
      <c r="AX534" s="456"/>
    </row>
    <row r="535" spans="1:50" s="53" customFormat="1">
      <c r="A535" s="125" t="s">
        <v>517</v>
      </c>
      <c r="B535" s="431" t="str">
        <f>'приложение 1.1 '!B537</f>
        <v>Строительство ВЛ-0,4кВ ПСК № 71 Зеленое</v>
      </c>
      <c r="C535" s="447" t="str">
        <f>IF('приложение 1.1 '!G537=2018,'приложение 1.1 '!E537,"-")</f>
        <v>-</v>
      </c>
      <c r="D535" s="447" t="str">
        <f>IF('приложение 1.1 '!G537=2018,'приложение 1.1 '!D537,"-")</f>
        <v>-</v>
      </c>
      <c r="E535" s="447">
        <f>IF('приложение 1.1 '!G537=2019,'приложение 1.1 '!E537,"-")</f>
        <v>0</v>
      </c>
      <c r="F535" s="447">
        <f>IF('приложение 1.1 '!G537=2019,'приложение 1.1 '!D537,"-")</f>
        <v>3.5</v>
      </c>
      <c r="G535" s="447" t="str">
        <f>IF('приложение 1.1 '!G537=2020,'приложение 1.1 '!E537,"-")</f>
        <v>-</v>
      </c>
      <c r="H535" s="447" t="str">
        <f>IF('приложение 1.1 '!G537=2020,'приложение 1.1 '!D537,"-")</f>
        <v>-</v>
      </c>
      <c r="I535" s="447" t="str">
        <f>IF('приложение 1.1 '!G537=2021,'приложение 1.1 '!E537,"-")</f>
        <v>-</v>
      </c>
      <c r="J535" s="447" t="str">
        <f>IF('приложение 1.1 '!G537=2021,'приложение 1.1 '!D537,"-")</f>
        <v>-</v>
      </c>
      <c r="K535" s="447" t="str">
        <f>IF('приложение 1.1 '!G537=2022,'приложение 1.1 '!E537,"-")</f>
        <v>-</v>
      </c>
      <c r="L535" s="447" t="str">
        <f>IF('приложение 1.1 '!G537=2022,'приложение 1.1 '!D537,"-")</f>
        <v>-</v>
      </c>
      <c r="M535" s="447">
        <f t="shared" si="226"/>
        <v>0</v>
      </c>
      <c r="N535" s="447">
        <f t="shared" si="227"/>
        <v>3.5</v>
      </c>
      <c r="O535" s="447">
        <v>0</v>
      </c>
      <c r="P535" s="447">
        <v>0</v>
      </c>
      <c r="Q535" s="447">
        <v>0</v>
      </c>
      <c r="R535" s="447">
        <v>0</v>
      </c>
      <c r="S535" s="447">
        <v>0</v>
      </c>
      <c r="T535" s="447">
        <v>0</v>
      </c>
      <c r="U535" s="447">
        <v>0</v>
      </c>
      <c r="V535" s="447">
        <v>0</v>
      </c>
      <c r="W535" s="447">
        <v>0</v>
      </c>
      <c r="X535" s="447">
        <v>0</v>
      </c>
      <c r="Y535" s="447">
        <f t="shared" si="228"/>
        <v>0</v>
      </c>
      <c r="Z535" s="464">
        <f t="shared" si="229"/>
        <v>0</v>
      </c>
      <c r="AA535" s="472">
        <f>'приложение 1.1 '!H537</f>
        <v>6.3</v>
      </c>
      <c r="AB535" s="472" t="str">
        <f t="shared" si="230"/>
        <v>0</v>
      </c>
      <c r="AC535" s="472" t="str">
        <f t="shared" si="231"/>
        <v>0</v>
      </c>
      <c r="AD535" s="472" t="str">
        <f t="shared" si="232"/>
        <v>0</v>
      </c>
      <c r="AE535" s="472" t="str">
        <f t="shared" si="233"/>
        <v>0</v>
      </c>
      <c r="AF535" s="472" t="str">
        <f t="shared" si="234"/>
        <v>0</v>
      </c>
      <c r="AG535" s="472" t="str">
        <f t="shared" si="235"/>
        <v>0</v>
      </c>
      <c r="AH535" s="472" t="str">
        <f t="shared" si="236"/>
        <v>0</v>
      </c>
      <c r="AI535" s="472" t="str">
        <f t="shared" si="237"/>
        <v>0</v>
      </c>
      <c r="AJ535" s="472" t="str">
        <f t="shared" si="238"/>
        <v>-</v>
      </c>
      <c r="AK535" s="472" t="str">
        <f t="shared" si="239"/>
        <v>-</v>
      </c>
      <c r="AL535" s="472">
        <f>'приложение 1.1 '!X537</f>
        <v>6.3</v>
      </c>
      <c r="AM535" s="472">
        <f>'приложение 1.1 '!Y537</f>
        <v>0</v>
      </c>
      <c r="AN535" s="472">
        <f>'приложение 1.1 '!Z537</f>
        <v>0</v>
      </c>
      <c r="AO535" s="472">
        <f>'приложение 1.1 '!AA537</f>
        <v>0</v>
      </c>
      <c r="AP535" s="472"/>
      <c r="AQ535" s="472"/>
      <c r="AR535" s="472"/>
      <c r="AS535" s="472"/>
      <c r="AT535" s="472">
        <f>'приложение 1.1 '!W537</f>
        <v>0</v>
      </c>
      <c r="AU535" s="472">
        <f t="shared" si="240"/>
        <v>6.3</v>
      </c>
      <c r="AX535" s="456"/>
    </row>
    <row r="536" spans="1:50" s="53" customFormat="1">
      <c r="A536" s="125" t="s">
        <v>517</v>
      </c>
      <c r="B536" s="431" t="str">
        <f>'приложение 1.1 '!B538</f>
        <v>Строительство ВЛ-0,4кВ ПДК Сосновый бор</v>
      </c>
      <c r="C536" s="447" t="str">
        <f>IF('приложение 1.1 '!G538=2018,'приложение 1.1 '!E538,"-")</f>
        <v>-</v>
      </c>
      <c r="D536" s="447" t="str">
        <f>IF('приложение 1.1 '!G538=2018,'приложение 1.1 '!D538,"-")</f>
        <v>-</v>
      </c>
      <c r="E536" s="447">
        <f>IF('приложение 1.1 '!G538=2019,'приложение 1.1 '!E538,"-")</f>
        <v>0</v>
      </c>
      <c r="F536" s="447">
        <f>IF('приложение 1.1 '!G538=2019,'приложение 1.1 '!D538,"-")</f>
        <v>3.5</v>
      </c>
      <c r="G536" s="447" t="str">
        <f>IF('приложение 1.1 '!G538=2020,'приложение 1.1 '!E538,"-")</f>
        <v>-</v>
      </c>
      <c r="H536" s="447" t="str">
        <f>IF('приложение 1.1 '!G538=2020,'приложение 1.1 '!D538,"-")</f>
        <v>-</v>
      </c>
      <c r="I536" s="447" t="str">
        <f>IF('приложение 1.1 '!G538=2021,'приложение 1.1 '!E538,"-")</f>
        <v>-</v>
      </c>
      <c r="J536" s="447" t="str">
        <f>IF('приложение 1.1 '!G538=2021,'приложение 1.1 '!D538,"-")</f>
        <v>-</v>
      </c>
      <c r="K536" s="447" t="str">
        <f>IF('приложение 1.1 '!G538=2022,'приложение 1.1 '!E538,"-")</f>
        <v>-</v>
      </c>
      <c r="L536" s="447" t="str">
        <f>IF('приложение 1.1 '!G538=2022,'приложение 1.1 '!D538,"-")</f>
        <v>-</v>
      </c>
      <c r="M536" s="447">
        <f t="shared" si="226"/>
        <v>0</v>
      </c>
      <c r="N536" s="447">
        <f t="shared" si="227"/>
        <v>3.5</v>
      </c>
      <c r="O536" s="447">
        <v>0</v>
      </c>
      <c r="P536" s="447">
        <v>0</v>
      </c>
      <c r="Q536" s="447">
        <v>0</v>
      </c>
      <c r="R536" s="447">
        <v>0</v>
      </c>
      <c r="S536" s="447">
        <v>0</v>
      </c>
      <c r="T536" s="447">
        <v>0</v>
      </c>
      <c r="U536" s="447">
        <v>0</v>
      </c>
      <c r="V536" s="447">
        <v>0</v>
      </c>
      <c r="W536" s="447">
        <v>0</v>
      </c>
      <c r="X536" s="447">
        <v>0</v>
      </c>
      <c r="Y536" s="447">
        <f t="shared" si="228"/>
        <v>0</v>
      </c>
      <c r="Z536" s="464">
        <f t="shared" si="229"/>
        <v>0</v>
      </c>
      <c r="AA536" s="472">
        <f>'приложение 1.1 '!H538</f>
        <v>6.3</v>
      </c>
      <c r="AB536" s="472" t="str">
        <f t="shared" si="230"/>
        <v>0</v>
      </c>
      <c r="AC536" s="472" t="str">
        <f t="shared" si="231"/>
        <v>0</v>
      </c>
      <c r="AD536" s="472" t="str">
        <f t="shared" si="232"/>
        <v>0</v>
      </c>
      <c r="AE536" s="472" t="str">
        <f t="shared" si="233"/>
        <v>0</v>
      </c>
      <c r="AF536" s="472" t="str">
        <f t="shared" si="234"/>
        <v>0</v>
      </c>
      <c r="AG536" s="472" t="str">
        <f t="shared" si="235"/>
        <v>0</v>
      </c>
      <c r="AH536" s="472" t="str">
        <f t="shared" si="236"/>
        <v>0</v>
      </c>
      <c r="AI536" s="472" t="str">
        <f t="shared" si="237"/>
        <v>0</v>
      </c>
      <c r="AJ536" s="472" t="str">
        <f t="shared" si="238"/>
        <v>-</v>
      </c>
      <c r="AK536" s="472" t="str">
        <f t="shared" si="239"/>
        <v>-</v>
      </c>
      <c r="AL536" s="472">
        <f>'приложение 1.1 '!X538</f>
        <v>6.3</v>
      </c>
      <c r="AM536" s="472">
        <f>'приложение 1.1 '!Y538</f>
        <v>0</v>
      </c>
      <c r="AN536" s="472">
        <f>'приложение 1.1 '!Z538</f>
        <v>0</v>
      </c>
      <c r="AO536" s="472">
        <f>'приложение 1.1 '!AA538</f>
        <v>0</v>
      </c>
      <c r="AP536" s="472"/>
      <c r="AQ536" s="472"/>
      <c r="AR536" s="472"/>
      <c r="AS536" s="472"/>
      <c r="AT536" s="472">
        <f>'приложение 1.1 '!W538</f>
        <v>0</v>
      </c>
      <c r="AU536" s="472">
        <f t="shared" si="240"/>
        <v>6.3</v>
      </c>
      <c r="AX536" s="456"/>
    </row>
    <row r="537" spans="1:50" s="53" customFormat="1">
      <c r="A537" s="125" t="s">
        <v>517</v>
      </c>
      <c r="B537" s="431" t="str">
        <f>'приложение 1.1 '!B539</f>
        <v>Строительство ВЛ-0,4кВ ПСК Березовый</v>
      </c>
      <c r="C537" s="447" t="str">
        <f>IF('приложение 1.1 '!G539=2018,'приложение 1.1 '!E539,"-")</f>
        <v>-</v>
      </c>
      <c r="D537" s="447" t="str">
        <f>IF('приложение 1.1 '!G539=2018,'приложение 1.1 '!D539,"-")</f>
        <v>-</v>
      </c>
      <c r="E537" s="447">
        <f>IF('приложение 1.1 '!G539=2019,'приложение 1.1 '!E539,"-")</f>
        <v>0</v>
      </c>
      <c r="F537" s="447">
        <f>IF('приложение 1.1 '!G539=2019,'приложение 1.1 '!D539,"-")</f>
        <v>3.5</v>
      </c>
      <c r="G537" s="447" t="str">
        <f>IF('приложение 1.1 '!G539=2020,'приложение 1.1 '!E539,"-")</f>
        <v>-</v>
      </c>
      <c r="H537" s="447" t="str">
        <f>IF('приложение 1.1 '!G539=2020,'приложение 1.1 '!D539,"-")</f>
        <v>-</v>
      </c>
      <c r="I537" s="447" t="str">
        <f>IF('приложение 1.1 '!G539=2021,'приложение 1.1 '!E539,"-")</f>
        <v>-</v>
      </c>
      <c r="J537" s="447" t="str">
        <f>IF('приложение 1.1 '!G539=2021,'приложение 1.1 '!D539,"-")</f>
        <v>-</v>
      </c>
      <c r="K537" s="447" t="str">
        <f>IF('приложение 1.1 '!G539=2022,'приложение 1.1 '!E539,"-")</f>
        <v>-</v>
      </c>
      <c r="L537" s="447" t="str">
        <f>IF('приложение 1.1 '!G539=2022,'приложение 1.1 '!D539,"-")</f>
        <v>-</v>
      </c>
      <c r="M537" s="447">
        <f t="shared" si="226"/>
        <v>0</v>
      </c>
      <c r="N537" s="447">
        <f t="shared" si="227"/>
        <v>3.5</v>
      </c>
      <c r="O537" s="447">
        <v>0</v>
      </c>
      <c r="P537" s="447">
        <v>0</v>
      </c>
      <c r="Q537" s="447">
        <v>0</v>
      </c>
      <c r="R537" s="447">
        <v>0</v>
      </c>
      <c r="S537" s="447">
        <v>0</v>
      </c>
      <c r="T537" s="447">
        <v>0</v>
      </c>
      <c r="U537" s="447">
        <v>0</v>
      </c>
      <c r="V537" s="447">
        <v>0</v>
      </c>
      <c r="W537" s="447">
        <v>0</v>
      </c>
      <c r="X537" s="447">
        <v>0</v>
      </c>
      <c r="Y537" s="447">
        <f t="shared" si="228"/>
        <v>0</v>
      </c>
      <c r="Z537" s="464">
        <f t="shared" si="229"/>
        <v>0</v>
      </c>
      <c r="AA537" s="472">
        <f>'приложение 1.1 '!H539</f>
        <v>6.3</v>
      </c>
      <c r="AB537" s="472" t="str">
        <f t="shared" si="230"/>
        <v>0</v>
      </c>
      <c r="AC537" s="472" t="str">
        <f t="shared" si="231"/>
        <v>0</v>
      </c>
      <c r="AD537" s="472" t="str">
        <f t="shared" si="232"/>
        <v>0</v>
      </c>
      <c r="AE537" s="472" t="str">
        <f t="shared" si="233"/>
        <v>0</v>
      </c>
      <c r="AF537" s="472" t="str">
        <f t="shared" si="234"/>
        <v>0</v>
      </c>
      <c r="AG537" s="472" t="str">
        <f t="shared" si="235"/>
        <v>0</v>
      </c>
      <c r="AH537" s="472" t="str">
        <f t="shared" si="236"/>
        <v>0</v>
      </c>
      <c r="AI537" s="472" t="str">
        <f t="shared" si="237"/>
        <v>0</v>
      </c>
      <c r="AJ537" s="472" t="str">
        <f t="shared" si="238"/>
        <v>-</v>
      </c>
      <c r="AK537" s="472" t="str">
        <f t="shared" si="239"/>
        <v>-</v>
      </c>
      <c r="AL537" s="472">
        <f>'приложение 1.1 '!X539</f>
        <v>6.3</v>
      </c>
      <c r="AM537" s="472">
        <f>'приложение 1.1 '!Y539</f>
        <v>0</v>
      </c>
      <c r="AN537" s="472">
        <f>'приложение 1.1 '!Z539</f>
        <v>0</v>
      </c>
      <c r="AO537" s="472">
        <f>'приложение 1.1 '!AA539</f>
        <v>0</v>
      </c>
      <c r="AP537" s="472"/>
      <c r="AQ537" s="472"/>
      <c r="AR537" s="472"/>
      <c r="AS537" s="472"/>
      <c r="AT537" s="472">
        <f>'приложение 1.1 '!W539</f>
        <v>0</v>
      </c>
      <c r="AU537" s="472">
        <f t="shared" si="240"/>
        <v>6.3</v>
      </c>
      <c r="AX537" s="456"/>
    </row>
    <row r="538" spans="1:50" s="53" customFormat="1">
      <c r="A538" s="125" t="s">
        <v>517</v>
      </c>
      <c r="B538" s="431" t="str">
        <f>'приложение 1.1 '!B540</f>
        <v>Строительство ВЛ-0,4кВ ПСК Пищевик</v>
      </c>
      <c r="C538" s="447" t="str">
        <f>IF('приложение 1.1 '!G540=2018,'приложение 1.1 '!E540,"-")</f>
        <v>-</v>
      </c>
      <c r="D538" s="447" t="str">
        <f>IF('приложение 1.1 '!G540=2018,'приложение 1.1 '!D540,"-")</f>
        <v>-</v>
      </c>
      <c r="E538" s="447">
        <f>IF('приложение 1.1 '!G540=2019,'приложение 1.1 '!E540,"-")</f>
        <v>0</v>
      </c>
      <c r="F538" s="447">
        <f>IF('приложение 1.1 '!G540=2019,'приложение 1.1 '!D540,"-")</f>
        <v>3.5</v>
      </c>
      <c r="G538" s="447" t="str">
        <f>IF('приложение 1.1 '!G540=2020,'приложение 1.1 '!E540,"-")</f>
        <v>-</v>
      </c>
      <c r="H538" s="447" t="str">
        <f>IF('приложение 1.1 '!G540=2020,'приложение 1.1 '!D540,"-")</f>
        <v>-</v>
      </c>
      <c r="I538" s="447" t="str">
        <f>IF('приложение 1.1 '!G540=2021,'приложение 1.1 '!E540,"-")</f>
        <v>-</v>
      </c>
      <c r="J538" s="447" t="str">
        <f>IF('приложение 1.1 '!G540=2021,'приложение 1.1 '!D540,"-")</f>
        <v>-</v>
      </c>
      <c r="K538" s="447" t="str">
        <f>IF('приложение 1.1 '!G540=2022,'приложение 1.1 '!E540,"-")</f>
        <v>-</v>
      </c>
      <c r="L538" s="447" t="str">
        <f>IF('приложение 1.1 '!G540=2022,'приложение 1.1 '!D540,"-")</f>
        <v>-</v>
      </c>
      <c r="M538" s="447">
        <f t="shared" si="226"/>
        <v>0</v>
      </c>
      <c r="N538" s="447">
        <f t="shared" si="227"/>
        <v>3.5</v>
      </c>
      <c r="O538" s="447">
        <v>0</v>
      </c>
      <c r="P538" s="447">
        <v>0</v>
      </c>
      <c r="Q538" s="447">
        <v>0</v>
      </c>
      <c r="R538" s="447">
        <v>0</v>
      </c>
      <c r="S538" s="447">
        <v>0</v>
      </c>
      <c r="T538" s="447">
        <v>0</v>
      </c>
      <c r="U538" s="447">
        <v>0</v>
      </c>
      <c r="V538" s="447">
        <v>0</v>
      </c>
      <c r="W538" s="447">
        <v>0</v>
      </c>
      <c r="X538" s="447">
        <v>0</v>
      </c>
      <c r="Y538" s="447">
        <f t="shared" si="228"/>
        <v>0</v>
      </c>
      <c r="Z538" s="464">
        <f t="shared" si="229"/>
        <v>0</v>
      </c>
      <c r="AA538" s="472">
        <f>'приложение 1.1 '!H540</f>
        <v>6.3</v>
      </c>
      <c r="AB538" s="472" t="str">
        <f t="shared" si="230"/>
        <v>0</v>
      </c>
      <c r="AC538" s="472" t="str">
        <f t="shared" si="231"/>
        <v>0</v>
      </c>
      <c r="AD538" s="472" t="str">
        <f t="shared" si="232"/>
        <v>0</v>
      </c>
      <c r="AE538" s="472" t="str">
        <f t="shared" si="233"/>
        <v>0</v>
      </c>
      <c r="AF538" s="472" t="str">
        <f t="shared" si="234"/>
        <v>0</v>
      </c>
      <c r="AG538" s="472" t="str">
        <f t="shared" si="235"/>
        <v>0</v>
      </c>
      <c r="AH538" s="472" t="str">
        <f t="shared" si="236"/>
        <v>0</v>
      </c>
      <c r="AI538" s="472" t="str">
        <f t="shared" si="237"/>
        <v>0</v>
      </c>
      <c r="AJ538" s="472" t="str">
        <f t="shared" si="238"/>
        <v>-</v>
      </c>
      <c r="AK538" s="472" t="str">
        <f t="shared" si="239"/>
        <v>-</v>
      </c>
      <c r="AL538" s="472">
        <f>'приложение 1.1 '!X540</f>
        <v>6.3</v>
      </c>
      <c r="AM538" s="472">
        <f>'приложение 1.1 '!Y540</f>
        <v>0</v>
      </c>
      <c r="AN538" s="472">
        <f>'приложение 1.1 '!Z540</f>
        <v>0</v>
      </c>
      <c r="AO538" s="472">
        <f>'приложение 1.1 '!AA540</f>
        <v>0</v>
      </c>
      <c r="AP538" s="472"/>
      <c r="AQ538" s="472"/>
      <c r="AR538" s="472"/>
      <c r="AS538" s="472"/>
      <c r="AT538" s="472">
        <f>'приложение 1.1 '!W540</f>
        <v>0</v>
      </c>
      <c r="AU538" s="472">
        <f t="shared" si="240"/>
        <v>6.3</v>
      </c>
      <c r="AX538" s="456"/>
    </row>
    <row r="539" spans="1:50" s="53" customFormat="1">
      <c r="A539" s="125" t="s">
        <v>517</v>
      </c>
      <c r="B539" s="431" t="str">
        <f>'приложение 1.1 '!B541</f>
        <v>Строительство ВЛ-0,4кВ ПСК Кедровый</v>
      </c>
      <c r="C539" s="447" t="str">
        <f>IF('приложение 1.1 '!G541=2018,'приложение 1.1 '!E541,"-")</f>
        <v>-</v>
      </c>
      <c r="D539" s="447" t="str">
        <f>IF('приложение 1.1 '!G541=2018,'приложение 1.1 '!D541,"-")</f>
        <v>-</v>
      </c>
      <c r="E539" s="447" t="str">
        <f>IF('приложение 1.1 '!G541=2019,'приложение 1.1 '!E541,"-")</f>
        <v>-</v>
      </c>
      <c r="F539" s="447" t="str">
        <f>IF('приложение 1.1 '!G541=2019,'приложение 1.1 '!D541,"-")</f>
        <v>-</v>
      </c>
      <c r="G539" s="447">
        <f>IF('приложение 1.1 '!G541=2020,'приложение 1.1 '!E541,"-")</f>
        <v>0</v>
      </c>
      <c r="H539" s="447">
        <f>IF('приложение 1.1 '!G541=2020,'приложение 1.1 '!D541,"-")</f>
        <v>3.5</v>
      </c>
      <c r="I539" s="447" t="str">
        <f>IF('приложение 1.1 '!G541=2021,'приложение 1.1 '!E541,"-")</f>
        <v>-</v>
      </c>
      <c r="J539" s="447" t="str">
        <f>IF('приложение 1.1 '!G541=2021,'приложение 1.1 '!D541,"-")</f>
        <v>-</v>
      </c>
      <c r="K539" s="447" t="str">
        <f>IF('приложение 1.1 '!G541=2022,'приложение 1.1 '!E541,"-")</f>
        <v>-</v>
      </c>
      <c r="L539" s="447" t="str">
        <f>IF('приложение 1.1 '!G541=2022,'приложение 1.1 '!D541,"-")</f>
        <v>-</v>
      </c>
      <c r="M539" s="447">
        <f t="shared" si="226"/>
        <v>0</v>
      </c>
      <c r="N539" s="447">
        <f t="shared" si="227"/>
        <v>3.5</v>
      </c>
      <c r="O539" s="447">
        <v>0</v>
      </c>
      <c r="P539" s="447">
        <v>0</v>
      </c>
      <c r="Q539" s="447">
        <v>0</v>
      </c>
      <c r="R539" s="447">
        <v>0</v>
      </c>
      <c r="S539" s="447">
        <v>0</v>
      </c>
      <c r="T539" s="447">
        <v>0</v>
      </c>
      <c r="U539" s="447">
        <v>0</v>
      </c>
      <c r="V539" s="447">
        <v>0</v>
      </c>
      <c r="W539" s="447">
        <v>0</v>
      </c>
      <c r="X539" s="447">
        <v>0</v>
      </c>
      <c r="Y539" s="447">
        <f t="shared" si="228"/>
        <v>0</v>
      </c>
      <c r="Z539" s="464">
        <f t="shared" si="229"/>
        <v>0</v>
      </c>
      <c r="AA539" s="472">
        <f>'приложение 1.1 '!H541</f>
        <v>6.3</v>
      </c>
      <c r="AB539" s="472" t="str">
        <f t="shared" si="230"/>
        <v>0</v>
      </c>
      <c r="AC539" s="472" t="str">
        <f t="shared" si="231"/>
        <v>0</v>
      </c>
      <c r="AD539" s="472" t="str">
        <f t="shared" si="232"/>
        <v>0</v>
      </c>
      <c r="AE539" s="472" t="str">
        <f t="shared" si="233"/>
        <v>0</v>
      </c>
      <c r="AF539" s="472" t="str">
        <f t="shared" si="234"/>
        <v>0</v>
      </c>
      <c r="AG539" s="472" t="str">
        <f t="shared" si="235"/>
        <v>0</v>
      </c>
      <c r="AH539" s="472" t="str">
        <f t="shared" si="236"/>
        <v>0</v>
      </c>
      <c r="AI539" s="472" t="str">
        <f t="shared" si="237"/>
        <v>0</v>
      </c>
      <c r="AJ539" s="472" t="str">
        <f t="shared" si="238"/>
        <v>-</v>
      </c>
      <c r="AK539" s="472" t="str">
        <f t="shared" si="239"/>
        <v>-</v>
      </c>
      <c r="AL539" s="472">
        <f>'приложение 1.1 '!X541</f>
        <v>0</v>
      </c>
      <c r="AM539" s="472">
        <f>'приложение 1.1 '!Y541</f>
        <v>6.3</v>
      </c>
      <c r="AN539" s="472">
        <f>'приложение 1.1 '!Z541</f>
        <v>0</v>
      </c>
      <c r="AO539" s="472">
        <f>'приложение 1.1 '!AA541</f>
        <v>0</v>
      </c>
      <c r="AP539" s="472"/>
      <c r="AQ539" s="472"/>
      <c r="AR539" s="472"/>
      <c r="AS539" s="472"/>
      <c r="AT539" s="472">
        <f>'приложение 1.1 '!W541</f>
        <v>0</v>
      </c>
      <c r="AU539" s="472">
        <f t="shared" si="240"/>
        <v>6.3</v>
      </c>
      <c r="AX539" s="456"/>
    </row>
    <row r="540" spans="1:50" s="53" customFormat="1">
      <c r="A540" s="125" t="s">
        <v>517</v>
      </c>
      <c r="B540" s="431" t="str">
        <f>'приложение 1.1 '!B542</f>
        <v>Строительство ВЛ-0,4кВ ПСК Рябиновое</v>
      </c>
      <c r="C540" s="447" t="str">
        <f>IF('приложение 1.1 '!G542=2018,'приложение 1.1 '!E542,"-")</f>
        <v>-</v>
      </c>
      <c r="D540" s="447" t="str">
        <f>IF('приложение 1.1 '!G542=2018,'приложение 1.1 '!D542,"-")</f>
        <v>-</v>
      </c>
      <c r="E540" s="447" t="str">
        <f>IF('приложение 1.1 '!G542=2019,'приложение 1.1 '!E542,"-")</f>
        <v>-</v>
      </c>
      <c r="F540" s="447" t="str">
        <f>IF('приложение 1.1 '!G542=2019,'приложение 1.1 '!D542,"-")</f>
        <v>-</v>
      </c>
      <c r="G540" s="447">
        <f>IF('приложение 1.1 '!G542=2020,'приложение 1.1 '!E542,"-")</f>
        <v>0</v>
      </c>
      <c r="H540" s="447">
        <f>IF('приложение 1.1 '!G542=2020,'приложение 1.1 '!D542,"-")</f>
        <v>3.5</v>
      </c>
      <c r="I540" s="447" t="str">
        <f>IF('приложение 1.1 '!G542=2021,'приложение 1.1 '!E542,"-")</f>
        <v>-</v>
      </c>
      <c r="J540" s="447" t="str">
        <f>IF('приложение 1.1 '!G542=2021,'приложение 1.1 '!D542,"-")</f>
        <v>-</v>
      </c>
      <c r="K540" s="447" t="str">
        <f>IF('приложение 1.1 '!G542=2022,'приложение 1.1 '!E542,"-")</f>
        <v>-</v>
      </c>
      <c r="L540" s="447" t="str">
        <f>IF('приложение 1.1 '!G542=2022,'приложение 1.1 '!D542,"-")</f>
        <v>-</v>
      </c>
      <c r="M540" s="447">
        <f t="shared" si="226"/>
        <v>0</v>
      </c>
      <c r="N540" s="447">
        <f t="shared" si="227"/>
        <v>3.5</v>
      </c>
      <c r="O540" s="447">
        <v>0</v>
      </c>
      <c r="P540" s="447">
        <v>0</v>
      </c>
      <c r="Q540" s="447">
        <v>0</v>
      </c>
      <c r="R540" s="447">
        <v>0</v>
      </c>
      <c r="S540" s="447">
        <v>0</v>
      </c>
      <c r="T540" s="447">
        <v>0</v>
      </c>
      <c r="U540" s="447">
        <v>0</v>
      </c>
      <c r="V540" s="447">
        <v>0</v>
      </c>
      <c r="W540" s="447">
        <v>0</v>
      </c>
      <c r="X540" s="447">
        <v>0</v>
      </c>
      <c r="Y540" s="447">
        <f t="shared" si="228"/>
        <v>0</v>
      </c>
      <c r="Z540" s="464">
        <f t="shared" si="229"/>
        <v>0</v>
      </c>
      <c r="AA540" s="472">
        <f>'приложение 1.1 '!H542</f>
        <v>6.3</v>
      </c>
      <c r="AB540" s="472" t="str">
        <f t="shared" si="230"/>
        <v>0</v>
      </c>
      <c r="AC540" s="472" t="str">
        <f t="shared" si="231"/>
        <v>0</v>
      </c>
      <c r="AD540" s="472" t="str">
        <f t="shared" si="232"/>
        <v>0</v>
      </c>
      <c r="AE540" s="472" t="str">
        <f t="shared" si="233"/>
        <v>0</v>
      </c>
      <c r="AF540" s="472" t="str">
        <f t="shared" si="234"/>
        <v>0</v>
      </c>
      <c r="AG540" s="472" t="str">
        <f t="shared" si="235"/>
        <v>0</v>
      </c>
      <c r="AH540" s="472" t="str">
        <f t="shared" si="236"/>
        <v>0</v>
      </c>
      <c r="AI540" s="472" t="str">
        <f t="shared" si="237"/>
        <v>0</v>
      </c>
      <c r="AJ540" s="472" t="str">
        <f t="shared" si="238"/>
        <v>-</v>
      </c>
      <c r="AK540" s="472" t="str">
        <f t="shared" si="239"/>
        <v>-</v>
      </c>
      <c r="AL540" s="472">
        <f>'приложение 1.1 '!X542</f>
        <v>0</v>
      </c>
      <c r="AM540" s="472">
        <f>'приложение 1.1 '!Y542</f>
        <v>6.3</v>
      </c>
      <c r="AN540" s="472">
        <f>'приложение 1.1 '!Z542</f>
        <v>0</v>
      </c>
      <c r="AO540" s="472">
        <f>'приложение 1.1 '!AA542</f>
        <v>0</v>
      </c>
      <c r="AP540" s="472"/>
      <c r="AQ540" s="472"/>
      <c r="AR540" s="472"/>
      <c r="AS540" s="472"/>
      <c r="AT540" s="472">
        <f>'приложение 1.1 '!W542</f>
        <v>0</v>
      </c>
      <c r="AU540" s="472">
        <f t="shared" si="240"/>
        <v>6.3</v>
      </c>
      <c r="AX540" s="456"/>
    </row>
    <row r="541" spans="1:50" s="53" customFormat="1">
      <c r="A541" s="125" t="s">
        <v>517</v>
      </c>
      <c r="B541" s="431" t="str">
        <f>'приложение 1.1 '!B543</f>
        <v>Строительство ВЛ-0,4кВ ПСК Виктория</v>
      </c>
      <c r="C541" s="447" t="str">
        <f>IF('приложение 1.1 '!G543=2018,'приложение 1.1 '!E543,"-")</f>
        <v>-</v>
      </c>
      <c r="D541" s="447" t="str">
        <f>IF('приложение 1.1 '!G543=2018,'приложение 1.1 '!D543,"-")</f>
        <v>-</v>
      </c>
      <c r="E541" s="447" t="str">
        <f>IF('приложение 1.1 '!G543=2019,'приложение 1.1 '!E543,"-")</f>
        <v>-</v>
      </c>
      <c r="F541" s="447" t="str">
        <f>IF('приложение 1.1 '!G543=2019,'приложение 1.1 '!D543,"-")</f>
        <v>-</v>
      </c>
      <c r="G541" s="447">
        <f>IF('приложение 1.1 '!G543=2020,'приложение 1.1 '!E543,"-")</f>
        <v>0</v>
      </c>
      <c r="H541" s="447">
        <f>IF('приложение 1.1 '!G543=2020,'приложение 1.1 '!D543,"-")</f>
        <v>3.5</v>
      </c>
      <c r="I541" s="447" t="str">
        <f>IF('приложение 1.1 '!G543=2021,'приложение 1.1 '!E543,"-")</f>
        <v>-</v>
      </c>
      <c r="J541" s="447" t="str">
        <f>IF('приложение 1.1 '!G543=2021,'приложение 1.1 '!D543,"-")</f>
        <v>-</v>
      </c>
      <c r="K541" s="447" t="str">
        <f>IF('приложение 1.1 '!G543=2022,'приложение 1.1 '!E543,"-")</f>
        <v>-</v>
      </c>
      <c r="L541" s="447" t="str">
        <f>IF('приложение 1.1 '!G543=2022,'приложение 1.1 '!D543,"-")</f>
        <v>-</v>
      </c>
      <c r="M541" s="447">
        <f t="shared" si="226"/>
        <v>0</v>
      </c>
      <c r="N541" s="447">
        <f t="shared" si="227"/>
        <v>3.5</v>
      </c>
      <c r="O541" s="447">
        <v>0</v>
      </c>
      <c r="P541" s="447">
        <v>0</v>
      </c>
      <c r="Q541" s="447">
        <v>0</v>
      </c>
      <c r="R541" s="447">
        <v>0</v>
      </c>
      <c r="S541" s="447">
        <v>0</v>
      </c>
      <c r="T541" s="447">
        <v>0</v>
      </c>
      <c r="U541" s="447">
        <v>0</v>
      </c>
      <c r="V541" s="447">
        <v>0</v>
      </c>
      <c r="W541" s="447">
        <v>0</v>
      </c>
      <c r="X541" s="447">
        <v>0</v>
      </c>
      <c r="Y541" s="447">
        <f t="shared" si="228"/>
        <v>0</v>
      </c>
      <c r="Z541" s="464">
        <f t="shared" si="229"/>
        <v>0</v>
      </c>
      <c r="AA541" s="472">
        <f>'приложение 1.1 '!H543</f>
        <v>6.3</v>
      </c>
      <c r="AB541" s="472" t="str">
        <f t="shared" si="230"/>
        <v>0</v>
      </c>
      <c r="AC541" s="472" t="str">
        <f t="shared" si="231"/>
        <v>0</v>
      </c>
      <c r="AD541" s="472" t="str">
        <f t="shared" si="232"/>
        <v>0</v>
      </c>
      <c r="AE541" s="472" t="str">
        <f t="shared" si="233"/>
        <v>0</v>
      </c>
      <c r="AF541" s="472" t="str">
        <f t="shared" si="234"/>
        <v>0</v>
      </c>
      <c r="AG541" s="472" t="str">
        <f t="shared" si="235"/>
        <v>0</v>
      </c>
      <c r="AH541" s="472" t="str">
        <f t="shared" si="236"/>
        <v>0</v>
      </c>
      <c r="AI541" s="472" t="str">
        <f t="shared" si="237"/>
        <v>0</v>
      </c>
      <c r="AJ541" s="472" t="str">
        <f t="shared" si="238"/>
        <v>-</v>
      </c>
      <c r="AK541" s="472" t="str">
        <f t="shared" si="239"/>
        <v>-</v>
      </c>
      <c r="AL541" s="472">
        <f>'приложение 1.1 '!X543</f>
        <v>0</v>
      </c>
      <c r="AM541" s="472">
        <f>'приложение 1.1 '!Y543</f>
        <v>6.3</v>
      </c>
      <c r="AN541" s="472">
        <f>'приложение 1.1 '!Z543</f>
        <v>0</v>
      </c>
      <c r="AO541" s="472">
        <f>'приложение 1.1 '!AA543</f>
        <v>0</v>
      </c>
      <c r="AP541" s="472"/>
      <c r="AQ541" s="472"/>
      <c r="AR541" s="472"/>
      <c r="AS541" s="472"/>
      <c r="AT541" s="472">
        <f>'приложение 1.1 '!W543</f>
        <v>0</v>
      </c>
      <c r="AU541" s="472">
        <f t="shared" si="240"/>
        <v>6.3</v>
      </c>
      <c r="AX541" s="456"/>
    </row>
    <row r="542" spans="1:50" s="53" customFormat="1">
      <c r="A542" s="125" t="s">
        <v>517</v>
      </c>
      <c r="B542" s="431" t="str">
        <f>'приложение 1.1 '!B544</f>
        <v>Строительство ВЛ-0,4кВ СТСН Летние Юрты</v>
      </c>
      <c r="C542" s="447" t="str">
        <f>IF('приложение 1.1 '!G544=2018,'приложение 1.1 '!E544,"-")</f>
        <v>-</v>
      </c>
      <c r="D542" s="447" t="str">
        <f>IF('приложение 1.1 '!G544=2018,'приложение 1.1 '!D544,"-")</f>
        <v>-</v>
      </c>
      <c r="E542" s="447" t="str">
        <f>IF('приложение 1.1 '!G544=2019,'приложение 1.1 '!E544,"-")</f>
        <v>-</v>
      </c>
      <c r="F542" s="447" t="str">
        <f>IF('приложение 1.1 '!G544=2019,'приложение 1.1 '!D544,"-")</f>
        <v>-</v>
      </c>
      <c r="G542" s="447">
        <f>IF('приложение 1.1 '!G544=2020,'приложение 1.1 '!E544,"-")</f>
        <v>0</v>
      </c>
      <c r="H542" s="447">
        <f>IF('приложение 1.1 '!G544=2020,'приложение 1.1 '!D544,"-")</f>
        <v>3.5</v>
      </c>
      <c r="I542" s="447" t="str">
        <f>IF('приложение 1.1 '!G544=2021,'приложение 1.1 '!E544,"-")</f>
        <v>-</v>
      </c>
      <c r="J542" s="447" t="str">
        <f>IF('приложение 1.1 '!G544=2021,'приложение 1.1 '!D544,"-")</f>
        <v>-</v>
      </c>
      <c r="K542" s="447" t="str">
        <f>IF('приложение 1.1 '!G544=2022,'приложение 1.1 '!E544,"-")</f>
        <v>-</v>
      </c>
      <c r="L542" s="447" t="str">
        <f>IF('приложение 1.1 '!G544=2022,'приложение 1.1 '!D544,"-")</f>
        <v>-</v>
      </c>
      <c r="M542" s="447">
        <f t="shared" si="226"/>
        <v>0</v>
      </c>
      <c r="N542" s="447">
        <f t="shared" si="227"/>
        <v>3.5</v>
      </c>
      <c r="O542" s="447">
        <v>0</v>
      </c>
      <c r="P542" s="447">
        <v>0</v>
      </c>
      <c r="Q542" s="447">
        <v>0</v>
      </c>
      <c r="R542" s="447">
        <v>0</v>
      </c>
      <c r="S542" s="447">
        <v>0</v>
      </c>
      <c r="T542" s="447">
        <v>0</v>
      </c>
      <c r="U542" s="447">
        <v>0</v>
      </c>
      <c r="V542" s="447">
        <v>0</v>
      </c>
      <c r="W542" s="447">
        <v>0</v>
      </c>
      <c r="X542" s="447">
        <v>0</v>
      </c>
      <c r="Y542" s="447">
        <f t="shared" si="228"/>
        <v>0</v>
      </c>
      <c r="Z542" s="464">
        <f t="shared" si="229"/>
        <v>0</v>
      </c>
      <c r="AA542" s="472">
        <f>'приложение 1.1 '!H544</f>
        <v>6.3</v>
      </c>
      <c r="AB542" s="472" t="str">
        <f t="shared" si="230"/>
        <v>0</v>
      </c>
      <c r="AC542" s="472" t="str">
        <f t="shared" si="231"/>
        <v>0</v>
      </c>
      <c r="AD542" s="472" t="str">
        <f t="shared" si="232"/>
        <v>0</v>
      </c>
      <c r="AE542" s="472" t="str">
        <f t="shared" si="233"/>
        <v>0</v>
      </c>
      <c r="AF542" s="472" t="str">
        <f t="shared" si="234"/>
        <v>0</v>
      </c>
      <c r="AG542" s="472" t="str">
        <f t="shared" si="235"/>
        <v>0</v>
      </c>
      <c r="AH542" s="472" t="str">
        <f t="shared" si="236"/>
        <v>0</v>
      </c>
      <c r="AI542" s="472" t="str">
        <f t="shared" si="237"/>
        <v>0</v>
      </c>
      <c r="AJ542" s="472" t="str">
        <f t="shared" si="238"/>
        <v>-</v>
      </c>
      <c r="AK542" s="472" t="str">
        <f t="shared" si="239"/>
        <v>-</v>
      </c>
      <c r="AL542" s="472">
        <f>'приложение 1.1 '!X544</f>
        <v>0</v>
      </c>
      <c r="AM542" s="472">
        <f>'приложение 1.1 '!Y544</f>
        <v>6.3</v>
      </c>
      <c r="AN542" s="472">
        <f>'приложение 1.1 '!Z544</f>
        <v>0</v>
      </c>
      <c r="AO542" s="472">
        <f>'приложение 1.1 '!AA544</f>
        <v>0</v>
      </c>
      <c r="AP542" s="472"/>
      <c r="AQ542" s="472"/>
      <c r="AR542" s="472"/>
      <c r="AS542" s="472"/>
      <c r="AT542" s="472">
        <f>'приложение 1.1 '!W544</f>
        <v>0</v>
      </c>
      <c r="AU542" s="472">
        <f t="shared" si="240"/>
        <v>6.3</v>
      </c>
      <c r="AX542" s="456"/>
    </row>
    <row r="543" spans="1:50" s="53" customFormat="1">
      <c r="A543" s="125" t="s">
        <v>517</v>
      </c>
      <c r="B543" s="431" t="str">
        <f>'приложение 1.1 '!B545</f>
        <v>Строительство ВЛ-0,4кВ СТ Ягодное</v>
      </c>
      <c r="C543" s="447" t="str">
        <f>IF('приложение 1.1 '!G545=2018,'приложение 1.1 '!E545,"-")</f>
        <v>-</v>
      </c>
      <c r="D543" s="447" t="str">
        <f>IF('приложение 1.1 '!G545=2018,'приложение 1.1 '!D545,"-")</f>
        <v>-</v>
      </c>
      <c r="E543" s="447">
        <f>IF('приложение 1.1 '!G545=2019,'приложение 1.1 '!E545,"-")</f>
        <v>0</v>
      </c>
      <c r="F543" s="447">
        <f>IF('приложение 1.1 '!G545=2019,'приложение 1.1 '!D545,"-")</f>
        <v>3.5</v>
      </c>
      <c r="G543" s="447" t="str">
        <f>IF('приложение 1.1 '!G545=2020,'приложение 1.1 '!E545,"-")</f>
        <v>-</v>
      </c>
      <c r="H543" s="447" t="str">
        <f>IF('приложение 1.1 '!G545=2020,'приложение 1.1 '!D545,"-")</f>
        <v>-</v>
      </c>
      <c r="I543" s="447" t="str">
        <f>IF('приложение 1.1 '!G545=2021,'приложение 1.1 '!E545,"-")</f>
        <v>-</v>
      </c>
      <c r="J543" s="447" t="str">
        <f>IF('приложение 1.1 '!G545=2021,'приложение 1.1 '!D545,"-")</f>
        <v>-</v>
      </c>
      <c r="K543" s="447" t="str">
        <f>IF('приложение 1.1 '!G545=2022,'приложение 1.1 '!E545,"-")</f>
        <v>-</v>
      </c>
      <c r="L543" s="447" t="str">
        <f>IF('приложение 1.1 '!G545=2022,'приложение 1.1 '!D545,"-")</f>
        <v>-</v>
      </c>
      <c r="M543" s="447">
        <f t="shared" si="226"/>
        <v>0</v>
      </c>
      <c r="N543" s="447">
        <f t="shared" si="227"/>
        <v>3.5</v>
      </c>
      <c r="O543" s="447">
        <v>0</v>
      </c>
      <c r="P543" s="447">
        <v>0</v>
      </c>
      <c r="Q543" s="447">
        <v>0</v>
      </c>
      <c r="R543" s="447">
        <v>0</v>
      </c>
      <c r="S543" s="447">
        <v>0</v>
      </c>
      <c r="T543" s="447">
        <v>0</v>
      </c>
      <c r="U543" s="447">
        <v>0</v>
      </c>
      <c r="V543" s="447">
        <v>0</v>
      </c>
      <c r="W543" s="447">
        <v>0</v>
      </c>
      <c r="X543" s="447">
        <v>0</v>
      </c>
      <c r="Y543" s="447">
        <f t="shared" si="228"/>
        <v>0</v>
      </c>
      <c r="Z543" s="464">
        <f t="shared" si="229"/>
        <v>0</v>
      </c>
      <c r="AA543" s="472">
        <f>'приложение 1.1 '!H545</f>
        <v>6.3</v>
      </c>
      <c r="AB543" s="472" t="str">
        <f t="shared" si="230"/>
        <v>0</v>
      </c>
      <c r="AC543" s="472" t="str">
        <f t="shared" si="231"/>
        <v>0</v>
      </c>
      <c r="AD543" s="472" t="str">
        <f t="shared" si="232"/>
        <v>0</v>
      </c>
      <c r="AE543" s="472" t="str">
        <f t="shared" si="233"/>
        <v>0</v>
      </c>
      <c r="AF543" s="472" t="str">
        <f t="shared" si="234"/>
        <v>0</v>
      </c>
      <c r="AG543" s="472" t="str">
        <f t="shared" si="235"/>
        <v>0</v>
      </c>
      <c r="AH543" s="472" t="str">
        <f t="shared" si="236"/>
        <v>0</v>
      </c>
      <c r="AI543" s="472" t="str">
        <f t="shared" si="237"/>
        <v>0</v>
      </c>
      <c r="AJ543" s="472" t="str">
        <f t="shared" si="238"/>
        <v>-</v>
      </c>
      <c r="AK543" s="472" t="str">
        <f t="shared" si="239"/>
        <v>-</v>
      </c>
      <c r="AL543" s="472">
        <f>'приложение 1.1 '!X545</f>
        <v>6.3</v>
      </c>
      <c r="AM543" s="472">
        <f>'приложение 1.1 '!Y545</f>
        <v>0</v>
      </c>
      <c r="AN543" s="472">
        <f>'приложение 1.1 '!Z545</f>
        <v>0</v>
      </c>
      <c r="AO543" s="472">
        <f>'приложение 1.1 '!AA545</f>
        <v>0</v>
      </c>
      <c r="AP543" s="472"/>
      <c r="AQ543" s="472"/>
      <c r="AR543" s="472"/>
      <c r="AS543" s="472"/>
      <c r="AT543" s="472">
        <f>'приложение 1.1 '!W545</f>
        <v>0</v>
      </c>
      <c r="AU543" s="472">
        <f t="shared" si="240"/>
        <v>6.3</v>
      </c>
      <c r="AX543" s="456"/>
    </row>
    <row r="544" spans="1:50" s="53" customFormat="1">
      <c r="A544" s="125" t="s">
        <v>517</v>
      </c>
      <c r="B544" s="431" t="str">
        <f>'приложение 1.1 '!B546</f>
        <v>Строительство ВЛ-0,4кВ СТ Сириус</v>
      </c>
      <c r="C544" s="447" t="str">
        <f>IF('приложение 1.1 '!G546=2018,'приложение 1.1 '!E546,"-")</f>
        <v>-</v>
      </c>
      <c r="D544" s="447" t="str">
        <f>IF('приложение 1.1 '!G546=2018,'приложение 1.1 '!D546,"-")</f>
        <v>-</v>
      </c>
      <c r="E544" s="447">
        <f>IF('приложение 1.1 '!G546=2019,'приложение 1.1 '!E546,"-")</f>
        <v>0</v>
      </c>
      <c r="F544" s="447">
        <f>IF('приложение 1.1 '!G546=2019,'приложение 1.1 '!D546,"-")</f>
        <v>3.5</v>
      </c>
      <c r="G544" s="447" t="str">
        <f>IF('приложение 1.1 '!G546=2020,'приложение 1.1 '!E546,"-")</f>
        <v>-</v>
      </c>
      <c r="H544" s="447" t="str">
        <f>IF('приложение 1.1 '!G546=2020,'приложение 1.1 '!D546,"-")</f>
        <v>-</v>
      </c>
      <c r="I544" s="447" t="str">
        <f>IF('приложение 1.1 '!G546=2021,'приложение 1.1 '!E546,"-")</f>
        <v>-</v>
      </c>
      <c r="J544" s="447" t="str">
        <f>IF('приложение 1.1 '!G546=2021,'приложение 1.1 '!D546,"-")</f>
        <v>-</v>
      </c>
      <c r="K544" s="447" t="str">
        <f>IF('приложение 1.1 '!G546=2022,'приложение 1.1 '!E546,"-")</f>
        <v>-</v>
      </c>
      <c r="L544" s="447" t="str">
        <f>IF('приложение 1.1 '!G546=2022,'приложение 1.1 '!D546,"-")</f>
        <v>-</v>
      </c>
      <c r="M544" s="447">
        <f t="shared" si="226"/>
        <v>0</v>
      </c>
      <c r="N544" s="447">
        <f t="shared" si="227"/>
        <v>3.5</v>
      </c>
      <c r="O544" s="447">
        <v>0</v>
      </c>
      <c r="P544" s="447">
        <v>0</v>
      </c>
      <c r="Q544" s="447">
        <v>0</v>
      </c>
      <c r="R544" s="447">
        <v>0</v>
      </c>
      <c r="S544" s="447">
        <v>0</v>
      </c>
      <c r="T544" s="447">
        <v>0</v>
      </c>
      <c r="U544" s="447">
        <v>0</v>
      </c>
      <c r="V544" s="447">
        <v>0</v>
      </c>
      <c r="W544" s="447">
        <v>0</v>
      </c>
      <c r="X544" s="447">
        <v>0</v>
      </c>
      <c r="Y544" s="447">
        <f t="shared" si="228"/>
        <v>0</v>
      </c>
      <c r="Z544" s="464">
        <f t="shared" si="229"/>
        <v>0</v>
      </c>
      <c r="AA544" s="472">
        <f>'приложение 1.1 '!H546</f>
        <v>6.3</v>
      </c>
      <c r="AB544" s="472" t="str">
        <f t="shared" si="230"/>
        <v>0</v>
      </c>
      <c r="AC544" s="472" t="str">
        <f t="shared" si="231"/>
        <v>0</v>
      </c>
      <c r="AD544" s="472" t="str">
        <f t="shared" si="232"/>
        <v>0</v>
      </c>
      <c r="AE544" s="472" t="str">
        <f t="shared" si="233"/>
        <v>0</v>
      </c>
      <c r="AF544" s="472" t="str">
        <f t="shared" si="234"/>
        <v>0</v>
      </c>
      <c r="AG544" s="472" t="str">
        <f t="shared" si="235"/>
        <v>0</v>
      </c>
      <c r="AH544" s="472" t="str">
        <f t="shared" si="236"/>
        <v>0</v>
      </c>
      <c r="AI544" s="472" t="str">
        <f t="shared" si="237"/>
        <v>0</v>
      </c>
      <c r="AJ544" s="472" t="str">
        <f t="shared" si="238"/>
        <v>-</v>
      </c>
      <c r="AK544" s="472" t="str">
        <f t="shared" si="239"/>
        <v>-</v>
      </c>
      <c r="AL544" s="472">
        <f>'приложение 1.1 '!X546</f>
        <v>6.3</v>
      </c>
      <c r="AM544" s="472">
        <f>'приложение 1.1 '!Y546</f>
        <v>0</v>
      </c>
      <c r="AN544" s="472">
        <f>'приложение 1.1 '!Z546</f>
        <v>0</v>
      </c>
      <c r="AO544" s="472">
        <f>'приложение 1.1 '!AA546</f>
        <v>0</v>
      </c>
      <c r="AP544" s="472"/>
      <c r="AQ544" s="472"/>
      <c r="AR544" s="472"/>
      <c r="AS544" s="472"/>
      <c r="AT544" s="472">
        <f>'приложение 1.1 '!W546</f>
        <v>0</v>
      </c>
      <c r="AU544" s="472">
        <f t="shared" si="240"/>
        <v>6.3</v>
      </c>
      <c r="AX544" s="456"/>
    </row>
    <row r="545" spans="1:50" s="53" customFormat="1">
      <c r="A545" s="125" t="s">
        <v>517</v>
      </c>
      <c r="B545" s="431" t="str">
        <f>'приложение 1.1 '!B547</f>
        <v>Строительство ВЛ-0,4кВ СТ Берендей</v>
      </c>
      <c r="C545" s="447" t="str">
        <f>IF('приложение 1.1 '!G547=2018,'приложение 1.1 '!E547,"-")</f>
        <v>-</v>
      </c>
      <c r="D545" s="447" t="str">
        <f>IF('приложение 1.1 '!G547=2018,'приложение 1.1 '!D547,"-")</f>
        <v>-</v>
      </c>
      <c r="E545" s="447">
        <f>IF('приложение 1.1 '!G547=2019,'приложение 1.1 '!E547,"-")</f>
        <v>0</v>
      </c>
      <c r="F545" s="447">
        <f>IF('приложение 1.1 '!G547=2019,'приложение 1.1 '!D547,"-")</f>
        <v>3.5</v>
      </c>
      <c r="G545" s="447" t="str">
        <f>IF('приложение 1.1 '!G547=2020,'приложение 1.1 '!E547,"-")</f>
        <v>-</v>
      </c>
      <c r="H545" s="447" t="str">
        <f>IF('приложение 1.1 '!G547=2020,'приложение 1.1 '!D547,"-")</f>
        <v>-</v>
      </c>
      <c r="I545" s="447" t="str">
        <f>IF('приложение 1.1 '!G547=2021,'приложение 1.1 '!E547,"-")</f>
        <v>-</v>
      </c>
      <c r="J545" s="447" t="str">
        <f>IF('приложение 1.1 '!G547=2021,'приложение 1.1 '!D547,"-")</f>
        <v>-</v>
      </c>
      <c r="K545" s="447" t="str">
        <f>IF('приложение 1.1 '!G547=2022,'приложение 1.1 '!E547,"-")</f>
        <v>-</v>
      </c>
      <c r="L545" s="447" t="str">
        <f>IF('приложение 1.1 '!G547=2022,'приложение 1.1 '!D547,"-")</f>
        <v>-</v>
      </c>
      <c r="M545" s="447">
        <f t="shared" si="226"/>
        <v>0</v>
      </c>
      <c r="N545" s="447">
        <f t="shared" si="227"/>
        <v>3.5</v>
      </c>
      <c r="O545" s="447">
        <v>0</v>
      </c>
      <c r="P545" s="447">
        <v>0</v>
      </c>
      <c r="Q545" s="447">
        <v>0</v>
      </c>
      <c r="R545" s="447">
        <v>0</v>
      </c>
      <c r="S545" s="447">
        <v>0</v>
      </c>
      <c r="T545" s="447">
        <v>0</v>
      </c>
      <c r="U545" s="447">
        <v>0</v>
      </c>
      <c r="V545" s="447">
        <v>0</v>
      </c>
      <c r="W545" s="447">
        <v>0</v>
      </c>
      <c r="X545" s="447">
        <v>0</v>
      </c>
      <c r="Y545" s="447">
        <f t="shared" si="228"/>
        <v>0</v>
      </c>
      <c r="Z545" s="464">
        <f t="shared" si="229"/>
        <v>0</v>
      </c>
      <c r="AA545" s="472">
        <f>'приложение 1.1 '!H547</f>
        <v>6.3</v>
      </c>
      <c r="AB545" s="472" t="str">
        <f t="shared" si="230"/>
        <v>0</v>
      </c>
      <c r="AC545" s="472" t="str">
        <f t="shared" si="231"/>
        <v>0</v>
      </c>
      <c r="AD545" s="472" t="str">
        <f t="shared" si="232"/>
        <v>0</v>
      </c>
      <c r="AE545" s="472" t="str">
        <f t="shared" si="233"/>
        <v>0</v>
      </c>
      <c r="AF545" s="472" t="str">
        <f t="shared" si="234"/>
        <v>0</v>
      </c>
      <c r="AG545" s="472" t="str">
        <f t="shared" si="235"/>
        <v>0</v>
      </c>
      <c r="AH545" s="472" t="str">
        <f t="shared" si="236"/>
        <v>0</v>
      </c>
      <c r="AI545" s="472" t="str">
        <f t="shared" si="237"/>
        <v>0</v>
      </c>
      <c r="AJ545" s="472" t="str">
        <f t="shared" si="238"/>
        <v>-</v>
      </c>
      <c r="AK545" s="472" t="str">
        <f t="shared" si="239"/>
        <v>-</v>
      </c>
      <c r="AL545" s="472">
        <f>'приложение 1.1 '!X547</f>
        <v>6.3</v>
      </c>
      <c r="AM545" s="472">
        <f>'приложение 1.1 '!Y547</f>
        <v>0</v>
      </c>
      <c r="AN545" s="472">
        <f>'приложение 1.1 '!Z547</f>
        <v>0</v>
      </c>
      <c r="AO545" s="472">
        <f>'приложение 1.1 '!AA547</f>
        <v>0</v>
      </c>
      <c r="AP545" s="472"/>
      <c r="AQ545" s="472"/>
      <c r="AR545" s="472"/>
      <c r="AS545" s="472"/>
      <c r="AT545" s="472">
        <f>'приложение 1.1 '!W547</f>
        <v>0</v>
      </c>
      <c r="AU545" s="472">
        <f t="shared" si="240"/>
        <v>6.3</v>
      </c>
      <c r="AX545" s="456"/>
    </row>
    <row r="546" spans="1:50" s="53" customFormat="1">
      <c r="A546" s="125" t="s">
        <v>517</v>
      </c>
      <c r="B546" s="431" t="str">
        <f>'приложение 1.1 '!B548</f>
        <v>Строительство ВЛ-0,4кВ СТ Тюльпан</v>
      </c>
      <c r="C546" s="447" t="str">
        <f>IF('приложение 1.1 '!G548=2018,'приложение 1.1 '!E548,"-")</f>
        <v>-</v>
      </c>
      <c r="D546" s="447" t="str">
        <f>IF('приложение 1.1 '!G548=2018,'приложение 1.1 '!D548,"-")</f>
        <v>-</v>
      </c>
      <c r="E546" s="447">
        <f>IF('приложение 1.1 '!G548=2019,'приложение 1.1 '!E548,"-")</f>
        <v>0</v>
      </c>
      <c r="F546" s="447">
        <f>IF('приложение 1.1 '!G548=2019,'приложение 1.1 '!D548,"-")</f>
        <v>3.5</v>
      </c>
      <c r="G546" s="447" t="str">
        <f>IF('приложение 1.1 '!G548=2020,'приложение 1.1 '!E548,"-")</f>
        <v>-</v>
      </c>
      <c r="H546" s="447" t="str">
        <f>IF('приложение 1.1 '!G548=2020,'приложение 1.1 '!D548,"-")</f>
        <v>-</v>
      </c>
      <c r="I546" s="447" t="str">
        <f>IF('приложение 1.1 '!G548=2021,'приложение 1.1 '!E548,"-")</f>
        <v>-</v>
      </c>
      <c r="J546" s="447" t="str">
        <f>IF('приложение 1.1 '!G548=2021,'приложение 1.1 '!D548,"-")</f>
        <v>-</v>
      </c>
      <c r="K546" s="447" t="str">
        <f>IF('приложение 1.1 '!G548=2022,'приложение 1.1 '!E548,"-")</f>
        <v>-</v>
      </c>
      <c r="L546" s="447" t="str">
        <f>IF('приложение 1.1 '!G548=2022,'приложение 1.1 '!D548,"-")</f>
        <v>-</v>
      </c>
      <c r="M546" s="447">
        <f t="shared" si="226"/>
        <v>0</v>
      </c>
      <c r="N546" s="447">
        <f t="shared" si="227"/>
        <v>3.5</v>
      </c>
      <c r="O546" s="447">
        <v>0</v>
      </c>
      <c r="P546" s="447">
        <v>0</v>
      </c>
      <c r="Q546" s="447">
        <v>0</v>
      </c>
      <c r="R546" s="447">
        <v>0</v>
      </c>
      <c r="S546" s="447">
        <v>0</v>
      </c>
      <c r="T546" s="447">
        <v>0</v>
      </c>
      <c r="U546" s="447">
        <v>0</v>
      </c>
      <c r="V546" s="447">
        <v>0</v>
      </c>
      <c r="W546" s="447">
        <v>0</v>
      </c>
      <c r="X546" s="447">
        <v>0</v>
      </c>
      <c r="Y546" s="447">
        <f t="shared" si="228"/>
        <v>0</v>
      </c>
      <c r="Z546" s="464">
        <f t="shared" si="229"/>
        <v>0</v>
      </c>
      <c r="AA546" s="472">
        <f>'приложение 1.1 '!H548</f>
        <v>6.3</v>
      </c>
      <c r="AB546" s="472" t="str">
        <f t="shared" si="230"/>
        <v>0</v>
      </c>
      <c r="AC546" s="472" t="str">
        <f t="shared" si="231"/>
        <v>0</v>
      </c>
      <c r="AD546" s="472" t="str">
        <f t="shared" si="232"/>
        <v>0</v>
      </c>
      <c r="AE546" s="472" t="str">
        <f t="shared" si="233"/>
        <v>0</v>
      </c>
      <c r="AF546" s="472" t="str">
        <f t="shared" si="234"/>
        <v>0</v>
      </c>
      <c r="AG546" s="472" t="str">
        <f t="shared" si="235"/>
        <v>0</v>
      </c>
      <c r="AH546" s="472" t="str">
        <f t="shared" si="236"/>
        <v>0</v>
      </c>
      <c r="AI546" s="472" t="str">
        <f t="shared" si="237"/>
        <v>0</v>
      </c>
      <c r="AJ546" s="472" t="str">
        <f t="shared" si="238"/>
        <v>-</v>
      </c>
      <c r="AK546" s="472" t="str">
        <f t="shared" si="239"/>
        <v>-</v>
      </c>
      <c r="AL546" s="472">
        <f>'приложение 1.1 '!X548</f>
        <v>6.3</v>
      </c>
      <c r="AM546" s="472">
        <f>'приложение 1.1 '!Y548</f>
        <v>0</v>
      </c>
      <c r="AN546" s="472">
        <f>'приложение 1.1 '!Z548</f>
        <v>0</v>
      </c>
      <c r="AO546" s="472">
        <f>'приложение 1.1 '!AA548</f>
        <v>0</v>
      </c>
      <c r="AP546" s="472"/>
      <c r="AQ546" s="472"/>
      <c r="AR546" s="472"/>
      <c r="AS546" s="472"/>
      <c r="AT546" s="472">
        <f>'приложение 1.1 '!W548</f>
        <v>0</v>
      </c>
      <c r="AU546" s="472">
        <f t="shared" si="240"/>
        <v>6.3</v>
      </c>
      <c r="AX546" s="456"/>
    </row>
    <row r="547" spans="1:50" s="53" customFormat="1">
      <c r="A547" s="125" t="s">
        <v>517</v>
      </c>
      <c r="B547" s="431" t="str">
        <f>'приложение 1.1 '!B549</f>
        <v>Строительство ВЛ-0,4кВ СОТ Энергостроитель</v>
      </c>
      <c r="C547" s="447" t="str">
        <f>IF('приложение 1.1 '!G549=2018,'приложение 1.1 '!E549,"-")</f>
        <v>-</v>
      </c>
      <c r="D547" s="447" t="str">
        <f>IF('приложение 1.1 '!G549=2018,'приложение 1.1 '!D549,"-")</f>
        <v>-</v>
      </c>
      <c r="E547" s="447">
        <f>IF('приложение 1.1 '!G549=2019,'приложение 1.1 '!E549,"-")</f>
        <v>0</v>
      </c>
      <c r="F547" s="447">
        <f>IF('приложение 1.1 '!G549=2019,'приложение 1.1 '!D549,"-")</f>
        <v>3.5</v>
      </c>
      <c r="G547" s="447" t="str">
        <f>IF('приложение 1.1 '!G549=2020,'приложение 1.1 '!E549,"-")</f>
        <v>-</v>
      </c>
      <c r="H547" s="447" t="str">
        <f>IF('приложение 1.1 '!G549=2020,'приложение 1.1 '!D549,"-")</f>
        <v>-</v>
      </c>
      <c r="I547" s="447" t="str">
        <f>IF('приложение 1.1 '!G549=2021,'приложение 1.1 '!E549,"-")</f>
        <v>-</v>
      </c>
      <c r="J547" s="447" t="str">
        <f>IF('приложение 1.1 '!G549=2021,'приложение 1.1 '!D549,"-")</f>
        <v>-</v>
      </c>
      <c r="K547" s="447" t="str">
        <f>IF('приложение 1.1 '!G549=2022,'приложение 1.1 '!E549,"-")</f>
        <v>-</v>
      </c>
      <c r="L547" s="447" t="str">
        <f>IF('приложение 1.1 '!G549=2022,'приложение 1.1 '!D549,"-")</f>
        <v>-</v>
      </c>
      <c r="M547" s="447">
        <f t="shared" si="226"/>
        <v>0</v>
      </c>
      <c r="N547" s="447">
        <f t="shared" si="227"/>
        <v>3.5</v>
      </c>
      <c r="O547" s="447">
        <v>0</v>
      </c>
      <c r="P547" s="447">
        <v>0</v>
      </c>
      <c r="Q547" s="447">
        <v>0</v>
      </c>
      <c r="R547" s="447">
        <v>0</v>
      </c>
      <c r="S547" s="447">
        <v>0</v>
      </c>
      <c r="T547" s="447">
        <v>0</v>
      </c>
      <c r="U547" s="447">
        <v>0</v>
      </c>
      <c r="V547" s="447">
        <v>0</v>
      </c>
      <c r="W547" s="447">
        <v>0</v>
      </c>
      <c r="X547" s="447">
        <v>0</v>
      </c>
      <c r="Y547" s="447">
        <f t="shared" si="228"/>
        <v>0</v>
      </c>
      <c r="Z547" s="464">
        <f t="shared" si="229"/>
        <v>0</v>
      </c>
      <c r="AA547" s="472">
        <f>'приложение 1.1 '!H549</f>
        <v>6.3</v>
      </c>
      <c r="AB547" s="472" t="str">
        <f t="shared" si="230"/>
        <v>0</v>
      </c>
      <c r="AC547" s="472" t="str">
        <f t="shared" si="231"/>
        <v>0</v>
      </c>
      <c r="AD547" s="472" t="str">
        <f t="shared" si="232"/>
        <v>0</v>
      </c>
      <c r="AE547" s="472" t="str">
        <f t="shared" si="233"/>
        <v>0</v>
      </c>
      <c r="AF547" s="472" t="str">
        <f t="shared" si="234"/>
        <v>0</v>
      </c>
      <c r="AG547" s="472" t="str">
        <f t="shared" si="235"/>
        <v>0</v>
      </c>
      <c r="AH547" s="472" t="str">
        <f t="shared" si="236"/>
        <v>0</v>
      </c>
      <c r="AI547" s="472" t="str">
        <f t="shared" si="237"/>
        <v>0</v>
      </c>
      <c r="AJ547" s="472" t="str">
        <f t="shared" si="238"/>
        <v>-</v>
      </c>
      <c r="AK547" s="472" t="str">
        <f t="shared" si="239"/>
        <v>-</v>
      </c>
      <c r="AL547" s="472">
        <f>'приложение 1.1 '!X549</f>
        <v>6.3</v>
      </c>
      <c r="AM547" s="472">
        <f>'приложение 1.1 '!Y549</f>
        <v>0</v>
      </c>
      <c r="AN547" s="472">
        <f>'приложение 1.1 '!Z549</f>
        <v>0</v>
      </c>
      <c r="AO547" s="472">
        <f>'приложение 1.1 '!AA549</f>
        <v>0</v>
      </c>
      <c r="AP547" s="472"/>
      <c r="AQ547" s="472"/>
      <c r="AR547" s="472"/>
      <c r="AS547" s="472"/>
      <c r="AT547" s="472">
        <f>'приложение 1.1 '!W549</f>
        <v>0</v>
      </c>
      <c r="AU547" s="472">
        <f t="shared" si="240"/>
        <v>6.3</v>
      </c>
      <c r="AX547" s="456"/>
    </row>
    <row r="548" spans="1:50" s="53" customFormat="1">
      <c r="A548" s="125" t="s">
        <v>517</v>
      </c>
      <c r="B548" s="431" t="str">
        <f>'приложение 1.1 '!B550</f>
        <v>Строительство ВЛ-0,4кВ СОТ Прибрежный</v>
      </c>
      <c r="C548" s="447" t="str">
        <f>IF('приложение 1.1 '!G550=2018,'приложение 1.1 '!E550,"-")</f>
        <v>-</v>
      </c>
      <c r="D548" s="447" t="str">
        <f>IF('приложение 1.1 '!G550=2018,'приложение 1.1 '!D550,"-")</f>
        <v>-</v>
      </c>
      <c r="E548" s="447">
        <f>IF('приложение 1.1 '!G550=2019,'приложение 1.1 '!E550,"-")</f>
        <v>0</v>
      </c>
      <c r="F548" s="447">
        <f>IF('приложение 1.1 '!G550=2019,'приложение 1.1 '!D550,"-")</f>
        <v>3.5</v>
      </c>
      <c r="G548" s="447" t="str">
        <f>IF('приложение 1.1 '!G550=2020,'приложение 1.1 '!E550,"-")</f>
        <v>-</v>
      </c>
      <c r="H548" s="447" t="str">
        <f>IF('приложение 1.1 '!G550=2020,'приложение 1.1 '!D550,"-")</f>
        <v>-</v>
      </c>
      <c r="I548" s="447" t="str">
        <f>IF('приложение 1.1 '!G550=2021,'приложение 1.1 '!E550,"-")</f>
        <v>-</v>
      </c>
      <c r="J548" s="447" t="str">
        <f>IF('приложение 1.1 '!G550=2021,'приложение 1.1 '!D550,"-")</f>
        <v>-</v>
      </c>
      <c r="K548" s="447" t="str">
        <f>IF('приложение 1.1 '!G550=2022,'приложение 1.1 '!E550,"-")</f>
        <v>-</v>
      </c>
      <c r="L548" s="447" t="str">
        <f>IF('приложение 1.1 '!G550=2022,'приложение 1.1 '!D550,"-")</f>
        <v>-</v>
      </c>
      <c r="M548" s="447">
        <f t="shared" si="226"/>
        <v>0</v>
      </c>
      <c r="N548" s="447">
        <f t="shared" si="227"/>
        <v>3.5</v>
      </c>
      <c r="O548" s="447">
        <v>0</v>
      </c>
      <c r="P548" s="447">
        <v>0</v>
      </c>
      <c r="Q548" s="447">
        <v>0</v>
      </c>
      <c r="R548" s="447">
        <v>0</v>
      </c>
      <c r="S548" s="447">
        <v>0</v>
      </c>
      <c r="T548" s="447">
        <v>0</v>
      </c>
      <c r="U548" s="447">
        <v>0</v>
      </c>
      <c r="V548" s="447">
        <v>0</v>
      </c>
      <c r="W548" s="447">
        <v>0</v>
      </c>
      <c r="X548" s="447">
        <v>0</v>
      </c>
      <c r="Y548" s="447">
        <f t="shared" si="228"/>
        <v>0</v>
      </c>
      <c r="Z548" s="464">
        <f t="shared" si="229"/>
        <v>0</v>
      </c>
      <c r="AA548" s="472">
        <f>'приложение 1.1 '!H550</f>
        <v>6.3</v>
      </c>
      <c r="AB548" s="472" t="str">
        <f t="shared" si="230"/>
        <v>0</v>
      </c>
      <c r="AC548" s="472" t="str">
        <f t="shared" si="231"/>
        <v>0</v>
      </c>
      <c r="AD548" s="472" t="str">
        <f t="shared" si="232"/>
        <v>0</v>
      </c>
      <c r="AE548" s="472" t="str">
        <f t="shared" si="233"/>
        <v>0</v>
      </c>
      <c r="AF548" s="472" t="str">
        <f t="shared" si="234"/>
        <v>0</v>
      </c>
      <c r="AG548" s="472" t="str">
        <f t="shared" si="235"/>
        <v>0</v>
      </c>
      <c r="AH548" s="472" t="str">
        <f t="shared" si="236"/>
        <v>0</v>
      </c>
      <c r="AI548" s="472" t="str">
        <f t="shared" si="237"/>
        <v>0</v>
      </c>
      <c r="AJ548" s="472" t="str">
        <f t="shared" si="238"/>
        <v>-</v>
      </c>
      <c r="AK548" s="472" t="str">
        <f t="shared" si="239"/>
        <v>-</v>
      </c>
      <c r="AL548" s="472">
        <f>'приложение 1.1 '!X550</f>
        <v>6.3</v>
      </c>
      <c r="AM548" s="472">
        <f>'приложение 1.1 '!Y550</f>
        <v>0</v>
      </c>
      <c r="AN548" s="472">
        <f>'приложение 1.1 '!Z550</f>
        <v>0</v>
      </c>
      <c r="AO548" s="472">
        <f>'приложение 1.1 '!AA550</f>
        <v>0</v>
      </c>
      <c r="AP548" s="472"/>
      <c r="AQ548" s="472"/>
      <c r="AR548" s="472"/>
      <c r="AS548" s="472"/>
      <c r="AT548" s="472">
        <f>'приложение 1.1 '!W550</f>
        <v>0</v>
      </c>
      <c r="AU548" s="472">
        <f t="shared" si="240"/>
        <v>6.3</v>
      </c>
      <c r="AX548" s="456"/>
    </row>
    <row r="549" spans="1:50" s="53" customFormat="1">
      <c r="A549" s="125" t="s">
        <v>517</v>
      </c>
      <c r="B549" s="431" t="str">
        <f>'приложение 1.1 '!B551</f>
        <v>Строительство ВЛ-0,4кВ СОТ Прибрежный-2</v>
      </c>
      <c r="C549" s="447" t="str">
        <f>IF('приложение 1.1 '!G551=2018,'приложение 1.1 '!E551,"-")</f>
        <v>-</v>
      </c>
      <c r="D549" s="447" t="str">
        <f>IF('приложение 1.1 '!G551=2018,'приложение 1.1 '!D551,"-")</f>
        <v>-</v>
      </c>
      <c r="E549" s="447">
        <f>IF('приложение 1.1 '!G551=2019,'приложение 1.1 '!E551,"-")</f>
        <v>0</v>
      </c>
      <c r="F549" s="447">
        <f>IF('приложение 1.1 '!G551=2019,'приложение 1.1 '!D551,"-")</f>
        <v>3.5</v>
      </c>
      <c r="G549" s="447" t="str">
        <f>IF('приложение 1.1 '!G551=2020,'приложение 1.1 '!E551,"-")</f>
        <v>-</v>
      </c>
      <c r="H549" s="447" t="str">
        <f>IF('приложение 1.1 '!G551=2020,'приложение 1.1 '!D551,"-")</f>
        <v>-</v>
      </c>
      <c r="I549" s="447" t="str">
        <f>IF('приложение 1.1 '!G551=2021,'приложение 1.1 '!E551,"-")</f>
        <v>-</v>
      </c>
      <c r="J549" s="447" t="str">
        <f>IF('приложение 1.1 '!G551=2021,'приложение 1.1 '!D551,"-")</f>
        <v>-</v>
      </c>
      <c r="K549" s="447" t="str">
        <f>IF('приложение 1.1 '!G551=2022,'приложение 1.1 '!E551,"-")</f>
        <v>-</v>
      </c>
      <c r="L549" s="447" t="str">
        <f>IF('приложение 1.1 '!G551=2022,'приложение 1.1 '!D551,"-")</f>
        <v>-</v>
      </c>
      <c r="M549" s="447">
        <f t="shared" si="226"/>
        <v>0</v>
      </c>
      <c r="N549" s="447">
        <f t="shared" si="227"/>
        <v>3.5</v>
      </c>
      <c r="O549" s="447">
        <v>0</v>
      </c>
      <c r="P549" s="447">
        <v>0</v>
      </c>
      <c r="Q549" s="447">
        <v>0</v>
      </c>
      <c r="R549" s="447">
        <v>0</v>
      </c>
      <c r="S549" s="447">
        <v>0</v>
      </c>
      <c r="T549" s="447">
        <v>0</v>
      </c>
      <c r="U549" s="447">
        <v>0</v>
      </c>
      <c r="V549" s="447">
        <v>0</v>
      </c>
      <c r="W549" s="447">
        <v>0</v>
      </c>
      <c r="X549" s="447">
        <v>0</v>
      </c>
      <c r="Y549" s="447">
        <f t="shared" si="228"/>
        <v>0</v>
      </c>
      <c r="Z549" s="464">
        <f t="shared" si="229"/>
        <v>0</v>
      </c>
      <c r="AA549" s="472">
        <f>'приложение 1.1 '!H551</f>
        <v>6.3</v>
      </c>
      <c r="AB549" s="472" t="str">
        <f t="shared" si="230"/>
        <v>0</v>
      </c>
      <c r="AC549" s="472" t="str">
        <f t="shared" si="231"/>
        <v>0</v>
      </c>
      <c r="AD549" s="472" t="str">
        <f t="shared" si="232"/>
        <v>0</v>
      </c>
      <c r="AE549" s="472" t="str">
        <f t="shared" si="233"/>
        <v>0</v>
      </c>
      <c r="AF549" s="472" t="str">
        <f t="shared" si="234"/>
        <v>0</v>
      </c>
      <c r="AG549" s="472" t="str">
        <f t="shared" si="235"/>
        <v>0</v>
      </c>
      <c r="AH549" s="472" t="str">
        <f t="shared" si="236"/>
        <v>0</v>
      </c>
      <c r="AI549" s="472" t="str">
        <f t="shared" si="237"/>
        <v>0</v>
      </c>
      <c r="AJ549" s="472" t="str">
        <f t="shared" si="238"/>
        <v>-</v>
      </c>
      <c r="AK549" s="472" t="str">
        <f t="shared" si="239"/>
        <v>-</v>
      </c>
      <c r="AL549" s="472">
        <f>'приложение 1.1 '!X551</f>
        <v>6.3</v>
      </c>
      <c r="AM549" s="472">
        <f>'приложение 1.1 '!Y551</f>
        <v>0</v>
      </c>
      <c r="AN549" s="472">
        <f>'приложение 1.1 '!Z551</f>
        <v>0</v>
      </c>
      <c r="AO549" s="472">
        <f>'приложение 1.1 '!AA551</f>
        <v>0</v>
      </c>
      <c r="AP549" s="472"/>
      <c r="AQ549" s="472"/>
      <c r="AR549" s="472"/>
      <c r="AS549" s="472"/>
      <c r="AT549" s="472">
        <f>'приложение 1.1 '!W551</f>
        <v>0</v>
      </c>
      <c r="AU549" s="472">
        <f t="shared" si="240"/>
        <v>6.3</v>
      </c>
      <c r="AX549" s="456"/>
    </row>
    <row r="550" spans="1:50" s="53" customFormat="1">
      <c r="A550" s="125" t="s">
        <v>517</v>
      </c>
      <c r="B550" s="431" t="str">
        <f>'приложение 1.1 '!B552</f>
        <v>Строительство ВЛ-0,4кВ СОТ Прибрежный-3</v>
      </c>
      <c r="C550" s="447" t="str">
        <f>IF('приложение 1.1 '!G552=2018,'приложение 1.1 '!E552,"-")</f>
        <v>-</v>
      </c>
      <c r="D550" s="447" t="str">
        <f>IF('приложение 1.1 '!G552=2018,'приложение 1.1 '!D552,"-")</f>
        <v>-</v>
      </c>
      <c r="E550" s="447" t="str">
        <f>IF('приложение 1.1 '!G552=2019,'приложение 1.1 '!E552,"-")</f>
        <v>-</v>
      </c>
      <c r="F550" s="447" t="str">
        <f>IF('приложение 1.1 '!G552=2019,'приложение 1.1 '!D552,"-")</f>
        <v>-</v>
      </c>
      <c r="G550" s="447" t="str">
        <f>IF('приложение 1.1 '!G552=2020,'приложение 1.1 '!E552,"-")</f>
        <v>-</v>
      </c>
      <c r="H550" s="447" t="str">
        <f>IF('приложение 1.1 '!G552=2020,'приложение 1.1 '!D552,"-")</f>
        <v>-</v>
      </c>
      <c r="I550" s="447" t="str">
        <f>IF('приложение 1.1 '!G552=2021,'приложение 1.1 '!E552,"-")</f>
        <v>-</v>
      </c>
      <c r="J550" s="447" t="str">
        <f>IF('приложение 1.1 '!G552=2021,'приложение 1.1 '!D552,"-")</f>
        <v>-</v>
      </c>
      <c r="K550" s="447">
        <f>IF('приложение 1.1 '!G552=2022,'приложение 1.1 '!E552,"-")</f>
        <v>0</v>
      </c>
      <c r="L550" s="447">
        <f>IF('приложение 1.1 '!G552=2022,'приложение 1.1 '!D552,"-")</f>
        <v>3.5</v>
      </c>
      <c r="M550" s="447">
        <f t="shared" si="226"/>
        <v>0</v>
      </c>
      <c r="N550" s="447">
        <f t="shared" si="227"/>
        <v>3.5</v>
      </c>
      <c r="O550" s="447">
        <v>0</v>
      </c>
      <c r="P550" s="447">
        <v>0</v>
      </c>
      <c r="Q550" s="447">
        <v>0</v>
      </c>
      <c r="R550" s="447">
        <v>0</v>
      </c>
      <c r="S550" s="447">
        <v>0</v>
      </c>
      <c r="T550" s="447">
        <v>0</v>
      </c>
      <c r="U550" s="447">
        <v>0</v>
      </c>
      <c r="V550" s="447">
        <v>0</v>
      </c>
      <c r="W550" s="447">
        <v>0</v>
      </c>
      <c r="X550" s="447">
        <v>0</v>
      </c>
      <c r="Y550" s="447">
        <f t="shared" si="228"/>
        <v>0</v>
      </c>
      <c r="Z550" s="464">
        <f t="shared" si="229"/>
        <v>0</v>
      </c>
      <c r="AA550" s="472">
        <f>'приложение 1.1 '!H552</f>
        <v>6.3</v>
      </c>
      <c r="AB550" s="472" t="str">
        <f t="shared" si="230"/>
        <v>0</v>
      </c>
      <c r="AC550" s="472" t="str">
        <f t="shared" si="231"/>
        <v>0</v>
      </c>
      <c r="AD550" s="472" t="str">
        <f t="shared" si="232"/>
        <v>0</v>
      </c>
      <c r="AE550" s="472" t="str">
        <f t="shared" si="233"/>
        <v>0</v>
      </c>
      <c r="AF550" s="472" t="str">
        <f t="shared" si="234"/>
        <v>0</v>
      </c>
      <c r="AG550" s="472" t="str">
        <f t="shared" si="235"/>
        <v>0</v>
      </c>
      <c r="AH550" s="472" t="str">
        <f t="shared" si="236"/>
        <v>0</v>
      </c>
      <c r="AI550" s="472" t="str">
        <f t="shared" si="237"/>
        <v>0</v>
      </c>
      <c r="AJ550" s="472" t="str">
        <f t="shared" si="238"/>
        <v>-</v>
      </c>
      <c r="AK550" s="472" t="str">
        <f t="shared" si="239"/>
        <v>-</v>
      </c>
      <c r="AL550" s="472">
        <f>'приложение 1.1 '!X552</f>
        <v>0</v>
      </c>
      <c r="AM550" s="472">
        <f>'приложение 1.1 '!Y552</f>
        <v>0</v>
      </c>
      <c r="AN550" s="472">
        <f>'приложение 1.1 '!Z552</f>
        <v>0</v>
      </c>
      <c r="AO550" s="472">
        <f>'приложение 1.1 '!AA552</f>
        <v>6.3</v>
      </c>
      <c r="AP550" s="472"/>
      <c r="AQ550" s="472"/>
      <c r="AR550" s="472"/>
      <c r="AS550" s="472"/>
      <c r="AT550" s="472">
        <f>'приложение 1.1 '!W552</f>
        <v>0</v>
      </c>
      <c r="AU550" s="472">
        <f t="shared" si="240"/>
        <v>6.3</v>
      </c>
      <c r="AX550" s="456"/>
    </row>
    <row r="551" spans="1:50" s="53" customFormat="1">
      <c r="A551" s="125" t="s">
        <v>517</v>
      </c>
      <c r="B551" s="431" t="str">
        <f>'приложение 1.1 '!B553</f>
        <v>Строительство ВЛ-0,4кВ СТ Полимер</v>
      </c>
      <c r="C551" s="447" t="str">
        <f>IF('приложение 1.1 '!G553=2018,'приложение 1.1 '!E553,"-")</f>
        <v>-</v>
      </c>
      <c r="D551" s="447" t="str">
        <f>IF('приложение 1.1 '!G553=2018,'приложение 1.1 '!D553,"-")</f>
        <v>-</v>
      </c>
      <c r="E551" s="447" t="str">
        <f>IF('приложение 1.1 '!G553=2019,'приложение 1.1 '!E553,"-")</f>
        <v>-</v>
      </c>
      <c r="F551" s="447" t="str">
        <f>IF('приложение 1.1 '!G553=2019,'приложение 1.1 '!D553,"-")</f>
        <v>-</v>
      </c>
      <c r="G551" s="447" t="str">
        <f>IF('приложение 1.1 '!G553=2020,'приложение 1.1 '!E553,"-")</f>
        <v>-</v>
      </c>
      <c r="H551" s="447" t="str">
        <f>IF('приложение 1.1 '!G553=2020,'приложение 1.1 '!D553,"-")</f>
        <v>-</v>
      </c>
      <c r="I551" s="447" t="str">
        <f>IF('приложение 1.1 '!G553=2021,'приложение 1.1 '!E553,"-")</f>
        <v>-</v>
      </c>
      <c r="J551" s="447" t="str">
        <f>IF('приложение 1.1 '!G553=2021,'приложение 1.1 '!D553,"-")</f>
        <v>-</v>
      </c>
      <c r="K551" s="447">
        <f>IF('приложение 1.1 '!G553=2022,'приложение 1.1 '!E553,"-")</f>
        <v>0</v>
      </c>
      <c r="L551" s="447">
        <f>IF('приложение 1.1 '!G553=2022,'приложение 1.1 '!D553,"-")</f>
        <v>3.5</v>
      </c>
      <c r="M551" s="447">
        <f t="shared" si="226"/>
        <v>0</v>
      </c>
      <c r="N551" s="447">
        <f t="shared" si="227"/>
        <v>3.5</v>
      </c>
      <c r="O551" s="447">
        <v>0</v>
      </c>
      <c r="P551" s="447">
        <v>0</v>
      </c>
      <c r="Q551" s="447">
        <v>0</v>
      </c>
      <c r="R551" s="447">
        <v>0</v>
      </c>
      <c r="S551" s="447">
        <v>0</v>
      </c>
      <c r="T551" s="447">
        <v>0</v>
      </c>
      <c r="U551" s="447">
        <v>0</v>
      </c>
      <c r="V551" s="447">
        <v>0</v>
      </c>
      <c r="W551" s="447">
        <v>0</v>
      </c>
      <c r="X551" s="447">
        <v>0</v>
      </c>
      <c r="Y551" s="447">
        <f t="shared" si="228"/>
        <v>0</v>
      </c>
      <c r="Z551" s="464">
        <f t="shared" si="229"/>
        <v>0</v>
      </c>
      <c r="AA551" s="472">
        <f>'приложение 1.1 '!H553</f>
        <v>6.3</v>
      </c>
      <c r="AB551" s="472" t="str">
        <f t="shared" si="230"/>
        <v>0</v>
      </c>
      <c r="AC551" s="472" t="str">
        <f t="shared" si="231"/>
        <v>0</v>
      </c>
      <c r="AD551" s="472" t="str">
        <f t="shared" si="232"/>
        <v>0</v>
      </c>
      <c r="AE551" s="472" t="str">
        <f t="shared" si="233"/>
        <v>0</v>
      </c>
      <c r="AF551" s="472" t="str">
        <f t="shared" si="234"/>
        <v>0</v>
      </c>
      <c r="AG551" s="472" t="str">
        <f t="shared" si="235"/>
        <v>0</v>
      </c>
      <c r="AH551" s="472" t="str">
        <f t="shared" si="236"/>
        <v>0</v>
      </c>
      <c r="AI551" s="472" t="str">
        <f t="shared" si="237"/>
        <v>0</v>
      </c>
      <c r="AJ551" s="472" t="str">
        <f t="shared" si="238"/>
        <v>-</v>
      </c>
      <c r="AK551" s="472" t="str">
        <f t="shared" si="239"/>
        <v>-</v>
      </c>
      <c r="AL551" s="472">
        <f>'приложение 1.1 '!X553</f>
        <v>0</v>
      </c>
      <c r="AM551" s="472">
        <f>'приложение 1.1 '!Y553</f>
        <v>0</v>
      </c>
      <c r="AN551" s="472">
        <f>'приложение 1.1 '!Z553</f>
        <v>0</v>
      </c>
      <c r="AO551" s="472">
        <f>'приложение 1.1 '!AA553</f>
        <v>6.3</v>
      </c>
      <c r="AP551" s="472"/>
      <c r="AQ551" s="472"/>
      <c r="AR551" s="472"/>
      <c r="AS551" s="472"/>
      <c r="AT551" s="472">
        <f>'приложение 1.1 '!W553</f>
        <v>0</v>
      </c>
      <c r="AU551" s="472">
        <f t="shared" si="240"/>
        <v>6.3</v>
      </c>
      <c r="AX551" s="456"/>
    </row>
    <row r="552" spans="1:50" s="53" customFormat="1">
      <c r="A552" s="125" t="s">
        <v>517</v>
      </c>
      <c r="B552" s="431" t="str">
        <f>'приложение 1.1 '!B554</f>
        <v>Строительство ВЛ-0,4кВ СОТ Заречный</v>
      </c>
      <c r="C552" s="447" t="str">
        <f>IF('приложение 1.1 '!G554=2018,'приложение 1.1 '!E554,"-")</f>
        <v>-</v>
      </c>
      <c r="D552" s="447" t="str">
        <f>IF('приложение 1.1 '!G554=2018,'приложение 1.1 '!D554,"-")</f>
        <v>-</v>
      </c>
      <c r="E552" s="447" t="str">
        <f>IF('приложение 1.1 '!G554=2019,'приложение 1.1 '!E554,"-")</f>
        <v>-</v>
      </c>
      <c r="F552" s="447" t="str">
        <f>IF('приложение 1.1 '!G554=2019,'приложение 1.1 '!D554,"-")</f>
        <v>-</v>
      </c>
      <c r="G552" s="447" t="str">
        <f>IF('приложение 1.1 '!G554=2020,'приложение 1.1 '!E554,"-")</f>
        <v>-</v>
      </c>
      <c r="H552" s="447" t="str">
        <f>IF('приложение 1.1 '!G554=2020,'приложение 1.1 '!D554,"-")</f>
        <v>-</v>
      </c>
      <c r="I552" s="447">
        <f>IF('приложение 1.1 '!G554=2021,'приложение 1.1 '!E554,"-")</f>
        <v>0</v>
      </c>
      <c r="J552" s="447">
        <f>IF('приложение 1.1 '!G554=2021,'приложение 1.1 '!D554,"-")</f>
        <v>3.5</v>
      </c>
      <c r="K552" s="447" t="str">
        <f>IF('приложение 1.1 '!G554=2022,'приложение 1.1 '!E554,"-")</f>
        <v>-</v>
      </c>
      <c r="L552" s="447" t="str">
        <f>IF('приложение 1.1 '!G554=2022,'приложение 1.1 '!D554,"-")</f>
        <v>-</v>
      </c>
      <c r="M552" s="447">
        <f t="shared" si="226"/>
        <v>0</v>
      </c>
      <c r="N552" s="447">
        <f t="shared" si="227"/>
        <v>3.5</v>
      </c>
      <c r="O552" s="447">
        <v>0</v>
      </c>
      <c r="P552" s="447">
        <v>0</v>
      </c>
      <c r="Q552" s="447">
        <v>0</v>
      </c>
      <c r="R552" s="447">
        <v>0</v>
      </c>
      <c r="S552" s="447">
        <v>0</v>
      </c>
      <c r="T552" s="447">
        <v>0</v>
      </c>
      <c r="U552" s="447">
        <v>0</v>
      </c>
      <c r="V552" s="447">
        <v>0</v>
      </c>
      <c r="W552" s="447">
        <v>0</v>
      </c>
      <c r="X552" s="447">
        <v>0</v>
      </c>
      <c r="Y552" s="447">
        <f t="shared" si="228"/>
        <v>0</v>
      </c>
      <c r="Z552" s="464">
        <f t="shared" si="229"/>
        <v>0</v>
      </c>
      <c r="AA552" s="472">
        <f>'приложение 1.1 '!H554</f>
        <v>6.3</v>
      </c>
      <c r="AB552" s="472" t="str">
        <f t="shared" si="230"/>
        <v>0</v>
      </c>
      <c r="AC552" s="472" t="str">
        <f t="shared" si="231"/>
        <v>0</v>
      </c>
      <c r="AD552" s="472" t="str">
        <f t="shared" si="232"/>
        <v>0</v>
      </c>
      <c r="AE552" s="472" t="str">
        <f t="shared" si="233"/>
        <v>0</v>
      </c>
      <c r="AF552" s="472" t="str">
        <f t="shared" si="234"/>
        <v>0</v>
      </c>
      <c r="AG552" s="472" t="str">
        <f t="shared" si="235"/>
        <v>0</v>
      </c>
      <c r="AH552" s="472" t="str">
        <f t="shared" si="236"/>
        <v>0</v>
      </c>
      <c r="AI552" s="472" t="str">
        <f t="shared" si="237"/>
        <v>0</v>
      </c>
      <c r="AJ552" s="472" t="str">
        <f t="shared" si="238"/>
        <v>-</v>
      </c>
      <c r="AK552" s="472" t="str">
        <f t="shared" si="239"/>
        <v>-</v>
      </c>
      <c r="AL552" s="472">
        <f>'приложение 1.1 '!X554</f>
        <v>0</v>
      </c>
      <c r="AM552" s="472">
        <f>'приложение 1.1 '!Y554</f>
        <v>0</v>
      </c>
      <c r="AN552" s="472">
        <f>'приложение 1.1 '!Z554</f>
        <v>6.3</v>
      </c>
      <c r="AO552" s="472">
        <f>'приложение 1.1 '!AA554</f>
        <v>0</v>
      </c>
      <c r="AP552" s="472"/>
      <c r="AQ552" s="472"/>
      <c r="AR552" s="472"/>
      <c r="AS552" s="472"/>
      <c r="AT552" s="472">
        <f>'приложение 1.1 '!W554</f>
        <v>0</v>
      </c>
      <c r="AU552" s="472">
        <f t="shared" si="240"/>
        <v>6.3</v>
      </c>
      <c r="AX552" s="456"/>
    </row>
    <row r="553" spans="1:50" s="53" customFormat="1">
      <c r="A553" s="125" t="s">
        <v>517</v>
      </c>
      <c r="B553" s="431" t="str">
        <f>'приложение 1.1 '!B555</f>
        <v>Строительство ВЛ-0,4кВ СОТ Север</v>
      </c>
      <c r="C553" s="447" t="str">
        <f>IF('приложение 1.1 '!G555=2018,'приложение 1.1 '!E555,"-")</f>
        <v>-</v>
      </c>
      <c r="D553" s="447" t="str">
        <f>IF('приложение 1.1 '!G555=2018,'приложение 1.1 '!D555,"-")</f>
        <v>-</v>
      </c>
      <c r="E553" s="447" t="str">
        <f>IF('приложение 1.1 '!G555=2019,'приложение 1.1 '!E555,"-")</f>
        <v>-</v>
      </c>
      <c r="F553" s="447" t="str">
        <f>IF('приложение 1.1 '!G555=2019,'приложение 1.1 '!D555,"-")</f>
        <v>-</v>
      </c>
      <c r="G553" s="447" t="str">
        <f>IF('приложение 1.1 '!G555=2020,'приложение 1.1 '!E555,"-")</f>
        <v>-</v>
      </c>
      <c r="H553" s="447" t="str">
        <f>IF('приложение 1.1 '!G555=2020,'приложение 1.1 '!D555,"-")</f>
        <v>-</v>
      </c>
      <c r="I553" s="447">
        <f>IF('приложение 1.1 '!G555=2021,'приложение 1.1 '!E555,"-")</f>
        <v>0</v>
      </c>
      <c r="J553" s="447">
        <f>IF('приложение 1.1 '!G555=2021,'приложение 1.1 '!D555,"-")</f>
        <v>3.5</v>
      </c>
      <c r="K553" s="447" t="str">
        <f>IF('приложение 1.1 '!G555=2022,'приложение 1.1 '!E555,"-")</f>
        <v>-</v>
      </c>
      <c r="L553" s="447" t="str">
        <f>IF('приложение 1.1 '!G555=2022,'приложение 1.1 '!D555,"-")</f>
        <v>-</v>
      </c>
      <c r="M553" s="447">
        <f t="shared" si="226"/>
        <v>0</v>
      </c>
      <c r="N553" s="447">
        <f t="shared" si="227"/>
        <v>3.5</v>
      </c>
      <c r="O553" s="447">
        <v>0</v>
      </c>
      <c r="P553" s="447">
        <v>0</v>
      </c>
      <c r="Q553" s="447">
        <v>0</v>
      </c>
      <c r="R553" s="447">
        <v>0</v>
      </c>
      <c r="S553" s="447">
        <v>0</v>
      </c>
      <c r="T553" s="447">
        <v>0</v>
      </c>
      <c r="U553" s="447">
        <v>0</v>
      </c>
      <c r="V553" s="447">
        <v>0</v>
      </c>
      <c r="W553" s="447">
        <v>0</v>
      </c>
      <c r="X553" s="447">
        <v>0</v>
      </c>
      <c r="Y553" s="447">
        <f t="shared" si="228"/>
        <v>0</v>
      </c>
      <c r="Z553" s="464">
        <f t="shared" si="229"/>
        <v>0</v>
      </c>
      <c r="AA553" s="472">
        <f>'приложение 1.1 '!H555</f>
        <v>6.3</v>
      </c>
      <c r="AB553" s="472" t="str">
        <f t="shared" si="230"/>
        <v>0</v>
      </c>
      <c r="AC553" s="472" t="str">
        <f t="shared" si="231"/>
        <v>0</v>
      </c>
      <c r="AD553" s="472" t="str">
        <f t="shared" si="232"/>
        <v>0</v>
      </c>
      <c r="AE553" s="472" t="str">
        <f t="shared" si="233"/>
        <v>0</v>
      </c>
      <c r="AF553" s="472" t="str">
        <f t="shared" si="234"/>
        <v>0</v>
      </c>
      <c r="AG553" s="472" t="str">
        <f t="shared" si="235"/>
        <v>0</v>
      </c>
      <c r="AH553" s="472" t="str">
        <f t="shared" si="236"/>
        <v>0</v>
      </c>
      <c r="AI553" s="472" t="str">
        <f t="shared" si="237"/>
        <v>0</v>
      </c>
      <c r="AJ553" s="472" t="str">
        <f t="shared" si="238"/>
        <v>-</v>
      </c>
      <c r="AK553" s="472" t="str">
        <f t="shared" si="239"/>
        <v>-</v>
      </c>
      <c r="AL553" s="472">
        <f>'приложение 1.1 '!X555</f>
        <v>0</v>
      </c>
      <c r="AM553" s="472">
        <f>'приложение 1.1 '!Y555</f>
        <v>0</v>
      </c>
      <c r="AN553" s="472">
        <f>'приложение 1.1 '!Z555</f>
        <v>6.3</v>
      </c>
      <c r="AO553" s="472">
        <f>'приложение 1.1 '!AA555</f>
        <v>0</v>
      </c>
      <c r="AP553" s="472"/>
      <c r="AQ553" s="472"/>
      <c r="AR553" s="472"/>
      <c r="AS553" s="472"/>
      <c r="AT553" s="472">
        <f>'приложение 1.1 '!W555</f>
        <v>0</v>
      </c>
      <c r="AU553" s="472">
        <f t="shared" si="240"/>
        <v>6.3</v>
      </c>
      <c r="AX553" s="456"/>
    </row>
    <row r="554" spans="1:50" s="53" customFormat="1">
      <c r="A554" s="125" t="s">
        <v>517</v>
      </c>
      <c r="B554" s="431" t="str">
        <f>'приложение 1.1 '!B556</f>
        <v>Строительство ВЛ-0,4кВ СОТ Север-1</v>
      </c>
      <c r="C554" s="447" t="str">
        <f>IF('приложение 1.1 '!G556=2018,'приложение 1.1 '!E556,"-")</f>
        <v>-</v>
      </c>
      <c r="D554" s="447" t="str">
        <f>IF('приложение 1.1 '!G556=2018,'приложение 1.1 '!D556,"-")</f>
        <v>-</v>
      </c>
      <c r="E554" s="447" t="str">
        <f>IF('приложение 1.1 '!G556=2019,'приложение 1.1 '!E556,"-")</f>
        <v>-</v>
      </c>
      <c r="F554" s="447" t="str">
        <f>IF('приложение 1.1 '!G556=2019,'приложение 1.1 '!D556,"-")</f>
        <v>-</v>
      </c>
      <c r="G554" s="447" t="str">
        <f>IF('приложение 1.1 '!G556=2020,'приложение 1.1 '!E556,"-")</f>
        <v>-</v>
      </c>
      <c r="H554" s="447" t="str">
        <f>IF('приложение 1.1 '!G556=2020,'приложение 1.1 '!D556,"-")</f>
        <v>-</v>
      </c>
      <c r="I554" s="447">
        <f>IF('приложение 1.1 '!G556=2021,'приложение 1.1 '!E556,"-")</f>
        <v>0</v>
      </c>
      <c r="J554" s="447">
        <f>IF('приложение 1.1 '!G556=2021,'приложение 1.1 '!D556,"-")</f>
        <v>3.5</v>
      </c>
      <c r="K554" s="447" t="str">
        <f>IF('приложение 1.1 '!G556=2022,'приложение 1.1 '!E556,"-")</f>
        <v>-</v>
      </c>
      <c r="L554" s="447" t="str">
        <f>IF('приложение 1.1 '!G556=2022,'приложение 1.1 '!D556,"-")</f>
        <v>-</v>
      </c>
      <c r="M554" s="447">
        <f t="shared" si="226"/>
        <v>0</v>
      </c>
      <c r="N554" s="447">
        <f t="shared" si="227"/>
        <v>3.5</v>
      </c>
      <c r="O554" s="447">
        <v>0</v>
      </c>
      <c r="P554" s="447">
        <v>0</v>
      </c>
      <c r="Q554" s="447">
        <v>0</v>
      </c>
      <c r="R554" s="447">
        <v>0</v>
      </c>
      <c r="S554" s="447">
        <v>0</v>
      </c>
      <c r="T554" s="447">
        <v>0</v>
      </c>
      <c r="U554" s="447">
        <v>0</v>
      </c>
      <c r="V554" s="447">
        <v>0</v>
      </c>
      <c r="W554" s="447">
        <v>0</v>
      </c>
      <c r="X554" s="447">
        <v>0</v>
      </c>
      <c r="Y554" s="447">
        <f t="shared" si="228"/>
        <v>0</v>
      </c>
      <c r="Z554" s="464">
        <f t="shared" si="229"/>
        <v>0</v>
      </c>
      <c r="AA554" s="472">
        <f>'приложение 1.1 '!H556</f>
        <v>6.3</v>
      </c>
      <c r="AB554" s="472" t="str">
        <f t="shared" si="230"/>
        <v>0</v>
      </c>
      <c r="AC554" s="472" t="str">
        <f t="shared" si="231"/>
        <v>0</v>
      </c>
      <c r="AD554" s="472" t="str">
        <f t="shared" si="232"/>
        <v>0</v>
      </c>
      <c r="AE554" s="472" t="str">
        <f t="shared" si="233"/>
        <v>0</v>
      </c>
      <c r="AF554" s="472" t="str">
        <f t="shared" si="234"/>
        <v>0</v>
      </c>
      <c r="AG554" s="472" t="str">
        <f t="shared" si="235"/>
        <v>0</v>
      </c>
      <c r="AH554" s="472" t="str">
        <f t="shared" si="236"/>
        <v>0</v>
      </c>
      <c r="AI554" s="472" t="str">
        <f t="shared" si="237"/>
        <v>0</v>
      </c>
      <c r="AJ554" s="472" t="str">
        <f t="shared" si="238"/>
        <v>-</v>
      </c>
      <c r="AK554" s="472" t="str">
        <f t="shared" si="239"/>
        <v>-</v>
      </c>
      <c r="AL554" s="472">
        <f>'приложение 1.1 '!X556</f>
        <v>0</v>
      </c>
      <c r="AM554" s="472">
        <f>'приложение 1.1 '!Y556</f>
        <v>0</v>
      </c>
      <c r="AN554" s="472">
        <f>'приложение 1.1 '!Z556</f>
        <v>6.3</v>
      </c>
      <c r="AO554" s="472">
        <f>'приложение 1.1 '!AA556</f>
        <v>0</v>
      </c>
      <c r="AP554" s="472"/>
      <c r="AQ554" s="472"/>
      <c r="AR554" s="472"/>
      <c r="AS554" s="472"/>
      <c r="AT554" s="472">
        <f>'приложение 1.1 '!W556</f>
        <v>0</v>
      </c>
      <c r="AU554" s="472">
        <f t="shared" si="240"/>
        <v>6.3</v>
      </c>
      <c r="AX554" s="456"/>
    </row>
    <row r="555" spans="1:50" s="53" customFormat="1">
      <c r="A555" s="125" t="s">
        <v>517</v>
      </c>
      <c r="B555" s="431" t="str">
        <f>'приложение 1.1 '!B557</f>
        <v>Строительство ВЛ-0,4кВ СОТ Черемушки</v>
      </c>
      <c r="C555" s="447" t="str">
        <f>IF('приложение 1.1 '!G557=2018,'приложение 1.1 '!E557,"-")</f>
        <v>-</v>
      </c>
      <c r="D555" s="447" t="str">
        <f>IF('приложение 1.1 '!G557=2018,'приложение 1.1 '!D557,"-")</f>
        <v>-</v>
      </c>
      <c r="E555" s="447" t="str">
        <f>IF('приложение 1.1 '!G557=2019,'приложение 1.1 '!E557,"-")</f>
        <v>-</v>
      </c>
      <c r="F555" s="447" t="str">
        <f>IF('приложение 1.1 '!G557=2019,'приложение 1.1 '!D557,"-")</f>
        <v>-</v>
      </c>
      <c r="G555" s="447" t="str">
        <f>IF('приложение 1.1 '!G557=2020,'приложение 1.1 '!E557,"-")</f>
        <v>-</v>
      </c>
      <c r="H555" s="447" t="str">
        <f>IF('приложение 1.1 '!G557=2020,'приложение 1.1 '!D557,"-")</f>
        <v>-</v>
      </c>
      <c r="I555" s="447">
        <f>IF('приложение 1.1 '!G557=2021,'приложение 1.1 '!E557,"-")</f>
        <v>0</v>
      </c>
      <c r="J555" s="447">
        <f>IF('приложение 1.1 '!G557=2021,'приложение 1.1 '!D557,"-")</f>
        <v>3.5</v>
      </c>
      <c r="K555" s="447" t="str">
        <f>IF('приложение 1.1 '!G557=2022,'приложение 1.1 '!E557,"-")</f>
        <v>-</v>
      </c>
      <c r="L555" s="447" t="str">
        <f>IF('приложение 1.1 '!G557=2022,'приложение 1.1 '!D557,"-")</f>
        <v>-</v>
      </c>
      <c r="M555" s="447">
        <f t="shared" si="226"/>
        <v>0</v>
      </c>
      <c r="N555" s="447">
        <f t="shared" si="227"/>
        <v>3.5</v>
      </c>
      <c r="O555" s="447">
        <v>0</v>
      </c>
      <c r="P555" s="447">
        <v>0</v>
      </c>
      <c r="Q555" s="447">
        <v>0</v>
      </c>
      <c r="R555" s="447">
        <v>0</v>
      </c>
      <c r="S555" s="447">
        <v>0</v>
      </c>
      <c r="T555" s="447">
        <v>0</v>
      </c>
      <c r="U555" s="447">
        <v>0</v>
      </c>
      <c r="V555" s="447">
        <v>0</v>
      </c>
      <c r="W555" s="447">
        <v>0</v>
      </c>
      <c r="X555" s="447">
        <v>0</v>
      </c>
      <c r="Y555" s="447">
        <f t="shared" si="228"/>
        <v>0</v>
      </c>
      <c r="Z555" s="464">
        <f t="shared" si="229"/>
        <v>0</v>
      </c>
      <c r="AA555" s="472">
        <f>'приложение 1.1 '!H557</f>
        <v>6.3</v>
      </c>
      <c r="AB555" s="472" t="str">
        <f t="shared" si="230"/>
        <v>0</v>
      </c>
      <c r="AC555" s="472" t="str">
        <f t="shared" si="231"/>
        <v>0</v>
      </c>
      <c r="AD555" s="472" t="str">
        <f t="shared" si="232"/>
        <v>0</v>
      </c>
      <c r="AE555" s="472" t="str">
        <f t="shared" si="233"/>
        <v>0</v>
      </c>
      <c r="AF555" s="472" t="str">
        <f t="shared" si="234"/>
        <v>0</v>
      </c>
      <c r="AG555" s="472" t="str">
        <f t="shared" si="235"/>
        <v>0</v>
      </c>
      <c r="AH555" s="472" t="str">
        <f t="shared" si="236"/>
        <v>0</v>
      </c>
      <c r="AI555" s="472" t="str">
        <f t="shared" si="237"/>
        <v>0</v>
      </c>
      <c r="AJ555" s="472" t="str">
        <f t="shared" si="238"/>
        <v>-</v>
      </c>
      <c r="AK555" s="472" t="str">
        <f t="shared" si="239"/>
        <v>-</v>
      </c>
      <c r="AL555" s="472">
        <f>'приложение 1.1 '!X557</f>
        <v>0</v>
      </c>
      <c r="AM555" s="472">
        <f>'приложение 1.1 '!Y557</f>
        <v>0</v>
      </c>
      <c r="AN555" s="472">
        <f>'приложение 1.1 '!Z557</f>
        <v>6.3</v>
      </c>
      <c r="AO555" s="472">
        <f>'приложение 1.1 '!AA557</f>
        <v>0</v>
      </c>
      <c r="AP555" s="472"/>
      <c r="AQ555" s="472"/>
      <c r="AR555" s="472"/>
      <c r="AS555" s="472"/>
      <c r="AT555" s="472">
        <f>'приложение 1.1 '!W557</f>
        <v>0</v>
      </c>
      <c r="AU555" s="472">
        <f t="shared" si="240"/>
        <v>6.3</v>
      </c>
      <c r="AX555" s="456"/>
    </row>
    <row r="556" spans="1:50" s="53" customFormat="1">
      <c r="A556" s="125" t="s">
        <v>517</v>
      </c>
      <c r="B556" s="431" t="str">
        <f>'приложение 1.1 '!B558</f>
        <v>Строительство ВЛ-0,4кВ ПДК Черемушки-2</v>
      </c>
      <c r="C556" s="447" t="str">
        <f>IF('приложение 1.1 '!G558=2018,'приложение 1.1 '!E558,"-")</f>
        <v>-</v>
      </c>
      <c r="D556" s="447" t="str">
        <f>IF('приложение 1.1 '!G558=2018,'приложение 1.1 '!D558,"-")</f>
        <v>-</v>
      </c>
      <c r="E556" s="447" t="str">
        <f>IF('приложение 1.1 '!G558=2019,'приложение 1.1 '!E558,"-")</f>
        <v>-</v>
      </c>
      <c r="F556" s="447" t="str">
        <f>IF('приложение 1.1 '!G558=2019,'приложение 1.1 '!D558,"-")</f>
        <v>-</v>
      </c>
      <c r="G556" s="447" t="str">
        <f>IF('приложение 1.1 '!G558=2020,'приложение 1.1 '!E558,"-")</f>
        <v>-</v>
      </c>
      <c r="H556" s="447" t="str">
        <f>IF('приложение 1.1 '!G558=2020,'приложение 1.1 '!D558,"-")</f>
        <v>-</v>
      </c>
      <c r="I556" s="447">
        <f>IF('приложение 1.1 '!G558=2021,'приложение 1.1 '!E558,"-")</f>
        <v>0</v>
      </c>
      <c r="J556" s="447">
        <f>IF('приложение 1.1 '!G558=2021,'приложение 1.1 '!D558,"-")</f>
        <v>3.5</v>
      </c>
      <c r="K556" s="447" t="str">
        <f>IF('приложение 1.1 '!G558=2022,'приложение 1.1 '!E558,"-")</f>
        <v>-</v>
      </c>
      <c r="L556" s="447" t="str">
        <f>IF('приложение 1.1 '!G558=2022,'приложение 1.1 '!D558,"-")</f>
        <v>-</v>
      </c>
      <c r="M556" s="447">
        <f t="shared" si="226"/>
        <v>0</v>
      </c>
      <c r="N556" s="447">
        <f t="shared" si="227"/>
        <v>3.5</v>
      </c>
      <c r="O556" s="447">
        <v>0</v>
      </c>
      <c r="P556" s="447">
        <v>0</v>
      </c>
      <c r="Q556" s="447">
        <v>0</v>
      </c>
      <c r="R556" s="447">
        <v>0</v>
      </c>
      <c r="S556" s="447">
        <v>0</v>
      </c>
      <c r="T556" s="447">
        <v>0</v>
      </c>
      <c r="U556" s="447">
        <v>0</v>
      </c>
      <c r="V556" s="447">
        <v>0</v>
      </c>
      <c r="W556" s="447">
        <v>0</v>
      </c>
      <c r="X556" s="447">
        <v>0</v>
      </c>
      <c r="Y556" s="447">
        <f t="shared" si="228"/>
        <v>0</v>
      </c>
      <c r="Z556" s="464">
        <f t="shared" si="229"/>
        <v>0</v>
      </c>
      <c r="AA556" s="472">
        <f>'приложение 1.1 '!H558</f>
        <v>6.3</v>
      </c>
      <c r="AB556" s="472" t="str">
        <f t="shared" si="230"/>
        <v>0</v>
      </c>
      <c r="AC556" s="472" t="str">
        <f t="shared" si="231"/>
        <v>0</v>
      </c>
      <c r="AD556" s="472" t="str">
        <f t="shared" si="232"/>
        <v>0</v>
      </c>
      <c r="AE556" s="472" t="str">
        <f t="shared" si="233"/>
        <v>0</v>
      </c>
      <c r="AF556" s="472" t="str">
        <f t="shared" si="234"/>
        <v>0</v>
      </c>
      <c r="AG556" s="472" t="str">
        <f t="shared" si="235"/>
        <v>0</v>
      </c>
      <c r="AH556" s="472" t="str">
        <f t="shared" si="236"/>
        <v>0</v>
      </c>
      <c r="AI556" s="472" t="str">
        <f t="shared" si="237"/>
        <v>0</v>
      </c>
      <c r="AJ556" s="472" t="str">
        <f t="shared" si="238"/>
        <v>-</v>
      </c>
      <c r="AK556" s="472" t="str">
        <f t="shared" si="239"/>
        <v>-</v>
      </c>
      <c r="AL556" s="472">
        <f>'приложение 1.1 '!X558</f>
        <v>0</v>
      </c>
      <c r="AM556" s="472">
        <f>'приложение 1.1 '!Y558</f>
        <v>0</v>
      </c>
      <c r="AN556" s="472">
        <f>'приложение 1.1 '!Z558</f>
        <v>6.3</v>
      </c>
      <c r="AO556" s="472">
        <f>'приложение 1.1 '!AA558</f>
        <v>0</v>
      </c>
      <c r="AP556" s="472"/>
      <c r="AQ556" s="472"/>
      <c r="AR556" s="472"/>
      <c r="AS556" s="472"/>
      <c r="AT556" s="472">
        <f>'приложение 1.1 '!W558</f>
        <v>0</v>
      </c>
      <c r="AU556" s="472">
        <f t="shared" si="240"/>
        <v>6.3</v>
      </c>
      <c r="AX556" s="456"/>
    </row>
    <row r="557" spans="1:50" s="53" customFormat="1">
      <c r="A557" s="125" t="s">
        <v>517</v>
      </c>
      <c r="B557" s="431" t="str">
        <f>'приложение 1.1 '!B559</f>
        <v>Строительство ВЛ-0,4кВ СПК Авиатор-34</v>
      </c>
      <c r="C557" s="447" t="str">
        <f>IF('приложение 1.1 '!G559=2018,'приложение 1.1 '!E559,"-")</f>
        <v>-</v>
      </c>
      <c r="D557" s="447" t="str">
        <f>IF('приложение 1.1 '!G559=2018,'приложение 1.1 '!D559,"-")</f>
        <v>-</v>
      </c>
      <c r="E557" s="447" t="str">
        <f>IF('приложение 1.1 '!G559=2019,'приложение 1.1 '!E559,"-")</f>
        <v>-</v>
      </c>
      <c r="F557" s="447" t="str">
        <f>IF('приложение 1.1 '!G559=2019,'приложение 1.1 '!D559,"-")</f>
        <v>-</v>
      </c>
      <c r="G557" s="447" t="str">
        <f>IF('приложение 1.1 '!G559=2020,'приложение 1.1 '!E559,"-")</f>
        <v>-</v>
      </c>
      <c r="H557" s="447" t="str">
        <f>IF('приложение 1.1 '!G559=2020,'приложение 1.1 '!D559,"-")</f>
        <v>-</v>
      </c>
      <c r="I557" s="447">
        <f>IF('приложение 1.1 '!G559=2021,'приложение 1.1 '!E559,"-")</f>
        <v>0</v>
      </c>
      <c r="J557" s="447">
        <f>IF('приложение 1.1 '!G559=2021,'приложение 1.1 '!D559,"-")</f>
        <v>3.5</v>
      </c>
      <c r="K557" s="447" t="str">
        <f>IF('приложение 1.1 '!G559=2022,'приложение 1.1 '!E559,"-")</f>
        <v>-</v>
      </c>
      <c r="L557" s="447" t="str">
        <f>IF('приложение 1.1 '!G559=2022,'приложение 1.1 '!D559,"-")</f>
        <v>-</v>
      </c>
      <c r="M557" s="447">
        <f t="shared" si="226"/>
        <v>0</v>
      </c>
      <c r="N557" s="447">
        <f t="shared" si="227"/>
        <v>3.5</v>
      </c>
      <c r="O557" s="447">
        <v>0</v>
      </c>
      <c r="P557" s="447">
        <v>0</v>
      </c>
      <c r="Q557" s="447">
        <v>0</v>
      </c>
      <c r="R557" s="447">
        <v>0</v>
      </c>
      <c r="S557" s="447">
        <v>0</v>
      </c>
      <c r="T557" s="447">
        <v>0</v>
      </c>
      <c r="U557" s="447">
        <v>0</v>
      </c>
      <c r="V557" s="447">
        <v>0</v>
      </c>
      <c r="W557" s="447">
        <v>0</v>
      </c>
      <c r="X557" s="447">
        <v>0</v>
      </c>
      <c r="Y557" s="447">
        <f t="shared" si="228"/>
        <v>0</v>
      </c>
      <c r="Z557" s="464">
        <f t="shared" si="229"/>
        <v>0</v>
      </c>
      <c r="AA557" s="472">
        <f>'приложение 1.1 '!H559</f>
        <v>6.3</v>
      </c>
      <c r="AB557" s="472" t="str">
        <f t="shared" si="230"/>
        <v>0</v>
      </c>
      <c r="AC557" s="472" t="str">
        <f t="shared" si="231"/>
        <v>0</v>
      </c>
      <c r="AD557" s="472" t="str">
        <f t="shared" si="232"/>
        <v>0</v>
      </c>
      <c r="AE557" s="472" t="str">
        <f t="shared" si="233"/>
        <v>0</v>
      </c>
      <c r="AF557" s="472" t="str">
        <f t="shared" si="234"/>
        <v>0</v>
      </c>
      <c r="AG557" s="472" t="str">
        <f t="shared" si="235"/>
        <v>0</v>
      </c>
      <c r="AH557" s="472" t="str">
        <f t="shared" si="236"/>
        <v>0</v>
      </c>
      <c r="AI557" s="472" t="str">
        <f t="shared" si="237"/>
        <v>0</v>
      </c>
      <c r="AJ557" s="472" t="str">
        <f t="shared" si="238"/>
        <v>-</v>
      </c>
      <c r="AK557" s="472" t="str">
        <f t="shared" si="239"/>
        <v>-</v>
      </c>
      <c r="AL557" s="472">
        <f>'приложение 1.1 '!X559</f>
        <v>0</v>
      </c>
      <c r="AM557" s="472">
        <f>'приложение 1.1 '!Y559</f>
        <v>0</v>
      </c>
      <c r="AN557" s="472">
        <f>'приложение 1.1 '!Z559</f>
        <v>6.3</v>
      </c>
      <c r="AO557" s="472">
        <f>'приложение 1.1 '!AA559</f>
        <v>0</v>
      </c>
      <c r="AP557" s="472"/>
      <c r="AQ557" s="472"/>
      <c r="AR557" s="472"/>
      <c r="AS557" s="472"/>
      <c r="AT557" s="472">
        <f>'приложение 1.1 '!W559</f>
        <v>0</v>
      </c>
      <c r="AU557" s="472">
        <f t="shared" si="240"/>
        <v>6.3</v>
      </c>
      <c r="AX557" s="456"/>
    </row>
    <row r="558" spans="1:50" s="53" customFormat="1">
      <c r="A558" s="125" t="s">
        <v>517</v>
      </c>
      <c r="B558" s="431" t="str">
        <f>'приложение 1.1 '!B560</f>
        <v>Строительство ВЛ-0,4кВ СНТ Дзержинец</v>
      </c>
      <c r="C558" s="447" t="str">
        <f>IF('приложение 1.1 '!G560=2018,'приложение 1.1 '!E560,"-")</f>
        <v>-</v>
      </c>
      <c r="D558" s="447" t="str">
        <f>IF('приложение 1.1 '!G560=2018,'приложение 1.1 '!D560,"-")</f>
        <v>-</v>
      </c>
      <c r="E558" s="447" t="str">
        <f>IF('приложение 1.1 '!G560=2019,'приложение 1.1 '!E560,"-")</f>
        <v>-</v>
      </c>
      <c r="F558" s="447" t="str">
        <f>IF('приложение 1.1 '!G560=2019,'приложение 1.1 '!D560,"-")</f>
        <v>-</v>
      </c>
      <c r="G558" s="447" t="str">
        <f>IF('приложение 1.1 '!G560=2020,'приложение 1.1 '!E560,"-")</f>
        <v>-</v>
      </c>
      <c r="H558" s="447" t="str">
        <f>IF('приложение 1.1 '!G560=2020,'приложение 1.1 '!D560,"-")</f>
        <v>-</v>
      </c>
      <c r="I558" s="447">
        <f>IF('приложение 1.1 '!G560=2021,'приложение 1.1 '!E560,"-")</f>
        <v>0</v>
      </c>
      <c r="J558" s="447">
        <f>IF('приложение 1.1 '!G560=2021,'приложение 1.1 '!D560,"-")</f>
        <v>3.5</v>
      </c>
      <c r="K558" s="447" t="str">
        <f>IF('приложение 1.1 '!G560=2022,'приложение 1.1 '!E560,"-")</f>
        <v>-</v>
      </c>
      <c r="L558" s="447" t="str">
        <f>IF('приложение 1.1 '!G560=2022,'приложение 1.1 '!D560,"-")</f>
        <v>-</v>
      </c>
      <c r="M558" s="447">
        <f t="shared" si="226"/>
        <v>0</v>
      </c>
      <c r="N558" s="447">
        <f t="shared" si="227"/>
        <v>3.5</v>
      </c>
      <c r="O558" s="447">
        <v>0</v>
      </c>
      <c r="P558" s="447">
        <v>0</v>
      </c>
      <c r="Q558" s="447">
        <v>0</v>
      </c>
      <c r="R558" s="447">
        <v>0</v>
      </c>
      <c r="S558" s="447">
        <v>0</v>
      </c>
      <c r="T558" s="447">
        <v>0</v>
      </c>
      <c r="U558" s="447">
        <v>0</v>
      </c>
      <c r="V558" s="447">
        <v>0</v>
      </c>
      <c r="W558" s="447">
        <v>0</v>
      </c>
      <c r="X558" s="447">
        <v>0</v>
      </c>
      <c r="Y558" s="447">
        <f t="shared" si="228"/>
        <v>0</v>
      </c>
      <c r="Z558" s="464">
        <f t="shared" si="229"/>
        <v>0</v>
      </c>
      <c r="AA558" s="472">
        <f>'приложение 1.1 '!H560</f>
        <v>6.3</v>
      </c>
      <c r="AB558" s="472" t="str">
        <f t="shared" si="230"/>
        <v>0</v>
      </c>
      <c r="AC558" s="472" t="str">
        <f t="shared" si="231"/>
        <v>0</v>
      </c>
      <c r="AD558" s="472" t="str">
        <f t="shared" si="232"/>
        <v>0</v>
      </c>
      <c r="AE558" s="472" t="str">
        <f t="shared" si="233"/>
        <v>0</v>
      </c>
      <c r="AF558" s="472" t="str">
        <f t="shared" si="234"/>
        <v>0</v>
      </c>
      <c r="AG558" s="472" t="str">
        <f t="shared" si="235"/>
        <v>0</v>
      </c>
      <c r="AH558" s="472" t="str">
        <f t="shared" si="236"/>
        <v>0</v>
      </c>
      <c r="AI558" s="472" t="str">
        <f t="shared" si="237"/>
        <v>0</v>
      </c>
      <c r="AJ558" s="472" t="str">
        <f t="shared" si="238"/>
        <v>-</v>
      </c>
      <c r="AK558" s="472" t="str">
        <f t="shared" si="239"/>
        <v>-</v>
      </c>
      <c r="AL558" s="472">
        <f>'приложение 1.1 '!X560</f>
        <v>0</v>
      </c>
      <c r="AM558" s="472">
        <f>'приложение 1.1 '!Y560</f>
        <v>0</v>
      </c>
      <c r="AN558" s="472">
        <f>'приложение 1.1 '!Z560</f>
        <v>6.3</v>
      </c>
      <c r="AO558" s="472">
        <f>'приложение 1.1 '!AA560</f>
        <v>0</v>
      </c>
      <c r="AP558" s="472"/>
      <c r="AQ558" s="472"/>
      <c r="AR558" s="472"/>
      <c r="AS558" s="472"/>
      <c r="AT558" s="472">
        <f>'приложение 1.1 '!W560</f>
        <v>0</v>
      </c>
      <c r="AU558" s="472">
        <f t="shared" si="240"/>
        <v>6.3</v>
      </c>
      <c r="AX558" s="456"/>
    </row>
    <row r="559" spans="1:50" s="53" customFormat="1">
      <c r="A559" s="125" t="s">
        <v>517</v>
      </c>
      <c r="B559" s="431" t="str">
        <f>'приложение 1.1 '!B561</f>
        <v>Строительство ВЛ-0,4кВ ПСОК №8</v>
      </c>
      <c r="C559" s="447">
        <f>IF('приложение 1.1 '!G561=2018,'приложение 1.1 '!E561,"-")</f>
        <v>0</v>
      </c>
      <c r="D559" s="447">
        <f>IF('приложение 1.1 '!G561=2018,'приложение 1.1 '!D561,"-")</f>
        <v>3.5</v>
      </c>
      <c r="E559" s="447" t="str">
        <f>IF('приложение 1.1 '!G561=2019,'приложение 1.1 '!E561,"-")</f>
        <v>-</v>
      </c>
      <c r="F559" s="447" t="str">
        <f>IF('приложение 1.1 '!G561=2019,'приложение 1.1 '!D561,"-")</f>
        <v>-</v>
      </c>
      <c r="G559" s="447" t="str">
        <f>IF('приложение 1.1 '!G561=2020,'приложение 1.1 '!E561,"-")</f>
        <v>-</v>
      </c>
      <c r="H559" s="447" t="str">
        <f>IF('приложение 1.1 '!G561=2020,'приложение 1.1 '!D561,"-")</f>
        <v>-</v>
      </c>
      <c r="I559" s="447" t="str">
        <f>IF('приложение 1.1 '!G561=2021,'приложение 1.1 '!E561,"-")</f>
        <v>-</v>
      </c>
      <c r="J559" s="447" t="str">
        <f>IF('приложение 1.1 '!G561=2021,'приложение 1.1 '!D561,"-")</f>
        <v>-</v>
      </c>
      <c r="K559" s="447" t="str">
        <f>IF('приложение 1.1 '!G561=2022,'приложение 1.1 '!E561,"-")</f>
        <v>-</v>
      </c>
      <c r="L559" s="447" t="str">
        <f>IF('приложение 1.1 '!G561=2022,'приложение 1.1 '!D561,"-")</f>
        <v>-</v>
      </c>
      <c r="M559" s="447">
        <f t="shared" ref="M559:M607" si="241">SUM(C559,E559,G559,I559,K559,)</f>
        <v>0</v>
      </c>
      <c r="N559" s="447">
        <f t="shared" ref="N559:N607" si="242">SUM(D559,F559,H559,J559,L559,)</f>
        <v>3.5</v>
      </c>
      <c r="O559" s="447">
        <v>0</v>
      </c>
      <c r="P559" s="447">
        <v>0</v>
      </c>
      <c r="Q559" s="447">
        <v>0</v>
      </c>
      <c r="R559" s="447">
        <v>0</v>
      </c>
      <c r="S559" s="447">
        <v>0</v>
      </c>
      <c r="T559" s="447">
        <v>0</v>
      </c>
      <c r="U559" s="447">
        <v>0</v>
      </c>
      <c r="V559" s="447">
        <v>0</v>
      </c>
      <c r="W559" s="447">
        <v>0</v>
      </c>
      <c r="X559" s="447">
        <v>0</v>
      </c>
      <c r="Y559" s="447">
        <f t="shared" ref="Y559:Y607" si="243">SUM(O559,Q559,S559,U559,W559,)</f>
        <v>0</v>
      </c>
      <c r="Z559" s="464">
        <f t="shared" ref="Z559:Z607" si="244">SUM(P559,R559,T559,V559,X559,)</f>
        <v>0</v>
      </c>
      <c r="AA559" s="472">
        <f>'приложение 1.1 '!H561</f>
        <v>6.3</v>
      </c>
      <c r="AB559" s="472" t="str">
        <f t="shared" ref="AB559:AB607" si="245">IF(AP559&gt;0,AJ559,"0")</f>
        <v>0</v>
      </c>
      <c r="AC559" s="472" t="str">
        <f t="shared" ref="AC559:AC607" si="246">IF(AP559&gt;0,AK559,"0")</f>
        <v>0</v>
      </c>
      <c r="AD559" s="472" t="str">
        <f t="shared" ref="AD559:AD607" si="247">IF(AQ559&gt;0,AJ559,"0")</f>
        <v>0</v>
      </c>
      <c r="AE559" s="472" t="str">
        <f t="shared" ref="AE559:AE607" si="248">IF(AQ559&gt;0,AK559,"0")</f>
        <v>0</v>
      </c>
      <c r="AF559" s="472">
        <f t="shared" ref="AF559:AF607" si="249">IF(AR559&gt;0,AJ559,"0")</f>
        <v>0</v>
      </c>
      <c r="AG559" s="472">
        <f t="shared" ref="AG559:AG607" si="250">IF(AR559&gt;0,AK559,"0")</f>
        <v>3.5</v>
      </c>
      <c r="AH559" s="472" t="str">
        <f t="shared" ref="AH559:AH607" si="251">IF(AS559&gt;0,AJ559,"0")</f>
        <v>0</v>
      </c>
      <c r="AI559" s="472" t="str">
        <f t="shared" ref="AI559:AI607" si="252">IF(AS559&gt;0,AK559,"0")</f>
        <v>0</v>
      </c>
      <c r="AJ559" s="472">
        <f t="shared" ref="AJ559:AJ607" si="253">C559</f>
        <v>0</v>
      </c>
      <c r="AK559" s="472">
        <f t="shared" ref="AK559:AK607" si="254">D559</f>
        <v>3.5</v>
      </c>
      <c r="AL559" s="472">
        <f>'приложение 1.1 '!X561</f>
        <v>0</v>
      </c>
      <c r="AM559" s="472">
        <f>'приложение 1.1 '!Y561</f>
        <v>0</v>
      </c>
      <c r="AN559" s="472">
        <f>'приложение 1.1 '!Z561</f>
        <v>0</v>
      </c>
      <c r="AO559" s="472">
        <f>'приложение 1.1 '!AA561</f>
        <v>0</v>
      </c>
      <c r="AP559" s="472"/>
      <c r="AQ559" s="472"/>
      <c r="AR559" s="472">
        <f t="shared" ref="AR559:AR573" si="255">AT559</f>
        <v>6.3</v>
      </c>
      <c r="AS559" s="472"/>
      <c r="AT559" s="472">
        <f>'приложение 1.1 '!W561</f>
        <v>6.3</v>
      </c>
      <c r="AU559" s="472">
        <f t="shared" ref="AU559:AU605" si="256">AO559+AN559+AM559+AL559+AT559</f>
        <v>6.3</v>
      </c>
      <c r="AX559" s="456"/>
    </row>
    <row r="560" spans="1:50" s="53" customFormat="1">
      <c r="A560" s="125" t="s">
        <v>517</v>
      </c>
      <c r="B560" s="431" t="str">
        <f>'приложение 1.1 '!B562</f>
        <v>Строительство ВЛ-0,4кВ СТ № 4</v>
      </c>
      <c r="C560" s="447">
        <f>IF('приложение 1.1 '!G562=2018,'приложение 1.1 '!E562,"-")</f>
        <v>0</v>
      </c>
      <c r="D560" s="447">
        <f>IF('приложение 1.1 '!G562=2018,'приложение 1.1 '!D562,"-")</f>
        <v>3.5</v>
      </c>
      <c r="E560" s="447" t="str">
        <f>IF('приложение 1.1 '!G562=2019,'приложение 1.1 '!E562,"-")</f>
        <v>-</v>
      </c>
      <c r="F560" s="447" t="str">
        <f>IF('приложение 1.1 '!G562=2019,'приложение 1.1 '!D562,"-")</f>
        <v>-</v>
      </c>
      <c r="G560" s="447" t="str">
        <f>IF('приложение 1.1 '!G562=2020,'приложение 1.1 '!E562,"-")</f>
        <v>-</v>
      </c>
      <c r="H560" s="447" t="str">
        <f>IF('приложение 1.1 '!G562=2020,'приложение 1.1 '!D562,"-")</f>
        <v>-</v>
      </c>
      <c r="I560" s="447" t="str">
        <f>IF('приложение 1.1 '!G562=2021,'приложение 1.1 '!E562,"-")</f>
        <v>-</v>
      </c>
      <c r="J560" s="447" t="str">
        <f>IF('приложение 1.1 '!G562=2021,'приложение 1.1 '!D562,"-")</f>
        <v>-</v>
      </c>
      <c r="K560" s="447" t="str">
        <f>IF('приложение 1.1 '!G562=2022,'приложение 1.1 '!E562,"-")</f>
        <v>-</v>
      </c>
      <c r="L560" s="447" t="str">
        <f>IF('приложение 1.1 '!G562=2022,'приложение 1.1 '!D562,"-")</f>
        <v>-</v>
      </c>
      <c r="M560" s="447">
        <f t="shared" si="241"/>
        <v>0</v>
      </c>
      <c r="N560" s="447">
        <f t="shared" si="242"/>
        <v>3.5</v>
      </c>
      <c r="O560" s="447">
        <v>0</v>
      </c>
      <c r="P560" s="447">
        <v>0</v>
      </c>
      <c r="Q560" s="447">
        <v>0</v>
      </c>
      <c r="R560" s="447">
        <v>0</v>
      </c>
      <c r="S560" s="447">
        <v>0</v>
      </c>
      <c r="T560" s="447">
        <v>0</v>
      </c>
      <c r="U560" s="447">
        <v>0</v>
      </c>
      <c r="V560" s="447">
        <v>0</v>
      </c>
      <c r="W560" s="447">
        <v>0</v>
      </c>
      <c r="X560" s="447">
        <v>0</v>
      </c>
      <c r="Y560" s="447">
        <f t="shared" si="243"/>
        <v>0</v>
      </c>
      <c r="Z560" s="464">
        <f t="shared" si="244"/>
        <v>0</v>
      </c>
      <c r="AA560" s="472">
        <f>'приложение 1.1 '!H562</f>
        <v>6.3</v>
      </c>
      <c r="AB560" s="472" t="str">
        <f t="shared" si="245"/>
        <v>0</v>
      </c>
      <c r="AC560" s="472" t="str">
        <f t="shared" si="246"/>
        <v>0</v>
      </c>
      <c r="AD560" s="472" t="str">
        <f t="shared" si="247"/>
        <v>0</v>
      </c>
      <c r="AE560" s="472" t="str">
        <f t="shared" si="248"/>
        <v>0</v>
      </c>
      <c r="AF560" s="472">
        <f t="shared" si="249"/>
        <v>0</v>
      </c>
      <c r="AG560" s="472">
        <f t="shared" si="250"/>
        <v>3.5</v>
      </c>
      <c r="AH560" s="472" t="str">
        <f t="shared" si="251"/>
        <v>0</v>
      </c>
      <c r="AI560" s="472" t="str">
        <f t="shared" si="252"/>
        <v>0</v>
      </c>
      <c r="AJ560" s="472">
        <f t="shared" si="253"/>
        <v>0</v>
      </c>
      <c r="AK560" s="472">
        <f t="shared" si="254"/>
        <v>3.5</v>
      </c>
      <c r="AL560" s="472">
        <f>'приложение 1.1 '!X562</f>
        <v>0</v>
      </c>
      <c r="AM560" s="472">
        <f>'приложение 1.1 '!Y562</f>
        <v>0</v>
      </c>
      <c r="AN560" s="472">
        <f>'приложение 1.1 '!Z562</f>
        <v>0</v>
      </c>
      <c r="AO560" s="472">
        <f>'приложение 1.1 '!AA562</f>
        <v>0</v>
      </c>
      <c r="AP560" s="472"/>
      <c r="AQ560" s="472"/>
      <c r="AR560" s="472">
        <f t="shared" si="255"/>
        <v>6.3</v>
      </c>
      <c r="AS560" s="472"/>
      <c r="AT560" s="472">
        <f>'приложение 1.1 '!W562</f>
        <v>6.3</v>
      </c>
      <c r="AU560" s="472">
        <f t="shared" si="256"/>
        <v>6.3</v>
      </c>
      <c r="AX560" s="456"/>
    </row>
    <row r="561" spans="1:50" s="53" customFormat="1">
      <c r="A561" s="125" t="s">
        <v>517</v>
      </c>
      <c r="B561" s="431" t="str">
        <f>'приложение 1.1 '!B563</f>
        <v>Строительство ВЛ-0,4кВ СТ № 5</v>
      </c>
      <c r="C561" s="447">
        <f>IF('приложение 1.1 '!G563=2018,'приложение 1.1 '!E563,"-")</f>
        <v>0</v>
      </c>
      <c r="D561" s="447">
        <f>IF('приложение 1.1 '!G563=2018,'приложение 1.1 '!D563,"-")</f>
        <v>3.5</v>
      </c>
      <c r="E561" s="447" t="str">
        <f>IF('приложение 1.1 '!G563=2019,'приложение 1.1 '!E563,"-")</f>
        <v>-</v>
      </c>
      <c r="F561" s="447" t="str">
        <f>IF('приложение 1.1 '!G563=2019,'приложение 1.1 '!D563,"-")</f>
        <v>-</v>
      </c>
      <c r="G561" s="447" t="str">
        <f>IF('приложение 1.1 '!G563=2020,'приложение 1.1 '!E563,"-")</f>
        <v>-</v>
      </c>
      <c r="H561" s="447" t="str">
        <f>IF('приложение 1.1 '!G563=2020,'приложение 1.1 '!D563,"-")</f>
        <v>-</v>
      </c>
      <c r="I561" s="447" t="str">
        <f>IF('приложение 1.1 '!G563=2021,'приложение 1.1 '!E563,"-")</f>
        <v>-</v>
      </c>
      <c r="J561" s="447" t="str">
        <f>IF('приложение 1.1 '!G563=2021,'приложение 1.1 '!D563,"-")</f>
        <v>-</v>
      </c>
      <c r="K561" s="447" t="str">
        <f>IF('приложение 1.1 '!G563=2022,'приложение 1.1 '!E563,"-")</f>
        <v>-</v>
      </c>
      <c r="L561" s="447" t="str">
        <f>IF('приложение 1.1 '!G563=2022,'приложение 1.1 '!D563,"-")</f>
        <v>-</v>
      </c>
      <c r="M561" s="447">
        <f t="shared" si="241"/>
        <v>0</v>
      </c>
      <c r="N561" s="447">
        <f t="shared" si="242"/>
        <v>3.5</v>
      </c>
      <c r="O561" s="447">
        <v>0</v>
      </c>
      <c r="P561" s="447">
        <v>0</v>
      </c>
      <c r="Q561" s="447">
        <v>0</v>
      </c>
      <c r="R561" s="447">
        <v>0</v>
      </c>
      <c r="S561" s="447">
        <v>0</v>
      </c>
      <c r="T561" s="447">
        <v>0</v>
      </c>
      <c r="U561" s="447">
        <v>0</v>
      </c>
      <c r="V561" s="447">
        <v>0</v>
      </c>
      <c r="W561" s="447">
        <v>0</v>
      </c>
      <c r="X561" s="447">
        <v>0</v>
      </c>
      <c r="Y561" s="447">
        <f t="shared" si="243"/>
        <v>0</v>
      </c>
      <c r="Z561" s="464">
        <f t="shared" si="244"/>
        <v>0</v>
      </c>
      <c r="AA561" s="472">
        <f>'приложение 1.1 '!H563</f>
        <v>6.3</v>
      </c>
      <c r="AB561" s="472" t="str">
        <f t="shared" si="245"/>
        <v>0</v>
      </c>
      <c r="AC561" s="472" t="str">
        <f t="shared" si="246"/>
        <v>0</v>
      </c>
      <c r="AD561" s="472" t="str">
        <f t="shared" si="247"/>
        <v>0</v>
      </c>
      <c r="AE561" s="472" t="str">
        <f t="shared" si="248"/>
        <v>0</v>
      </c>
      <c r="AF561" s="472">
        <f t="shared" si="249"/>
        <v>0</v>
      </c>
      <c r="AG561" s="472">
        <f t="shared" si="250"/>
        <v>3.5</v>
      </c>
      <c r="AH561" s="472" t="str">
        <f t="shared" si="251"/>
        <v>0</v>
      </c>
      <c r="AI561" s="472" t="str">
        <f t="shared" si="252"/>
        <v>0</v>
      </c>
      <c r="AJ561" s="472">
        <f t="shared" si="253"/>
        <v>0</v>
      </c>
      <c r="AK561" s="472">
        <f t="shared" si="254"/>
        <v>3.5</v>
      </c>
      <c r="AL561" s="472">
        <f>'приложение 1.1 '!X563</f>
        <v>0</v>
      </c>
      <c r="AM561" s="472">
        <f>'приложение 1.1 '!Y563</f>
        <v>0</v>
      </c>
      <c r="AN561" s="472">
        <f>'приложение 1.1 '!Z563</f>
        <v>0</v>
      </c>
      <c r="AO561" s="472">
        <f>'приложение 1.1 '!AA563</f>
        <v>0</v>
      </c>
      <c r="AP561" s="472"/>
      <c r="AQ561" s="472"/>
      <c r="AR561" s="472">
        <f t="shared" si="255"/>
        <v>6.3</v>
      </c>
      <c r="AS561" s="472"/>
      <c r="AT561" s="472">
        <f>'приложение 1.1 '!W563</f>
        <v>6.3</v>
      </c>
      <c r="AU561" s="472">
        <f t="shared" si="256"/>
        <v>6.3</v>
      </c>
      <c r="AX561" s="456"/>
    </row>
    <row r="562" spans="1:50" s="53" customFormat="1">
      <c r="A562" s="125" t="s">
        <v>517</v>
      </c>
      <c r="B562" s="431" t="str">
        <f>'приложение 1.1 '!B564</f>
        <v>Строительство ВЛ-0,4кВ СТ № 3</v>
      </c>
      <c r="C562" s="447">
        <f>IF('приложение 1.1 '!G564=2018,'приложение 1.1 '!E564,"-")</f>
        <v>0</v>
      </c>
      <c r="D562" s="447">
        <f>IF('приложение 1.1 '!G564=2018,'приложение 1.1 '!D564,"-")</f>
        <v>3.5</v>
      </c>
      <c r="E562" s="447" t="str">
        <f>IF('приложение 1.1 '!G564=2019,'приложение 1.1 '!E564,"-")</f>
        <v>-</v>
      </c>
      <c r="F562" s="447" t="str">
        <f>IF('приложение 1.1 '!G564=2019,'приложение 1.1 '!D564,"-")</f>
        <v>-</v>
      </c>
      <c r="G562" s="447" t="str">
        <f>IF('приложение 1.1 '!G564=2020,'приложение 1.1 '!E564,"-")</f>
        <v>-</v>
      </c>
      <c r="H562" s="447" t="str">
        <f>IF('приложение 1.1 '!G564=2020,'приложение 1.1 '!D564,"-")</f>
        <v>-</v>
      </c>
      <c r="I562" s="447" t="str">
        <f>IF('приложение 1.1 '!G564=2021,'приложение 1.1 '!E564,"-")</f>
        <v>-</v>
      </c>
      <c r="J562" s="447" t="str">
        <f>IF('приложение 1.1 '!G564=2021,'приложение 1.1 '!D564,"-")</f>
        <v>-</v>
      </c>
      <c r="K562" s="447" t="str">
        <f>IF('приложение 1.1 '!G564=2022,'приложение 1.1 '!E564,"-")</f>
        <v>-</v>
      </c>
      <c r="L562" s="447" t="str">
        <f>IF('приложение 1.1 '!G564=2022,'приложение 1.1 '!D564,"-")</f>
        <v>-</v>
      </c>
      <c r="M562" s="447">
        <f t="shared" si="241"/>
        <v>0</v>
      </c>
      <c r="N562" s="447">
        <f t="shared" si="242"/>
        <v>3.5</v>
      </c>
      <c r="O562" s="447">
        <v>0</v>
      </c>
      <c r="P562" s="447">
        <v>0</v>
      </c>
      <c r="Q562" s="447">
        <v>0</v>
      </c>
      <c r="R562" s="447">
        <v>0</v>
      </c>
      <c r="S562" s="447">
        <v>0</v>
      </c>
      <c r="T562" s="447">
        <v>0</v>
      </c>
      <c r="U562" s="447">
        <v>0</v>
      </c>
      <c r="V562" s="447">
        <v>0</v>
      </c>
      <c r="W562" s="447">
        <v>0</v>
      </c>
      <c r="X562" s="447">
        <v>0</v>
      </c>
      <c r="Y562" s="447">
        <f t="shared" si="243"/>
        <v>0</v>
      </c>
      <c r="Z562" s="464">
        <f t="shared" si="244"/>
        <v>0</v>
      </c>
      <c r="AA562" s="472">
        <f>'приложение 1.1 '!H564</f>
        <v>6.3</v>
      </c>
      <c r="AB562" s="472" t="str">
        <f t="shared" si="245"/>
        <v>0</v>
      </c>
      <c r="AC562" s="472" t="str">
        <f t="shared" si="246"/>
        <v>0</v>
      </c>
      <c r="AD562" s="472" t="str">
        <f t="shared" si="247"/>
        <v>0</v>
      </c>
      <c r="AE562" s="472" t="str">
        <f t="shared" si="248"/>
        <v>0</v>
      </c>
      <c r="AF562" s="472">
        <f t="shared" si="249"/>
        <v>0</v>
      </c>
      <c r="AG562" s="472">
        <f t="shared" si="250"/>
        <v>3.5</v>
      </c>
      <c r="AH562" s="472" t="str">
        <f t="shared" si="251"/>
        <v>0</v>
      </c>
      <c r="AI562" s="472" t="str">
        <f t="shared" si="252"/>
        <v>0</v>
      </c>
      <c r="AJ562" s="472">
        <f t="shared" si="253"/>
        <v>0</v>
      </c>
      <c r="AK562" s="472">
        <f t="shared" si="254"/>
        <v>3.5</v>
      </c>
      <c r="AL562" s="472">
        <f>'приложение 1.1 '!X564</f>
        <v>0</v>
      </c>
      <c r="AM562" s="472">
        <f>'приложение 1.1 '!Y564</f>
        <v>0</v>
      </c>
      <c r="AN562" s="472">
        <f>'приложение 1.1 '!Z564</f>
        <v>0</v>
      </c>
      <c r="AO562" s="472">
        <f>'приложение 1.1 '!AA564</f>
        <v>0</v>
      </c>
      <c r="AP562" s="472"/>
      <c r="AQ562" s="472"/>
      <c r="AR562" s="472">
        <f t="shared" si="255"/>
        <v>6.3</v>
      </c>
      <c r="AS562" s="472"/>
      <c r="AT562" s="472">
        <f>'приложение 1.1 '!W564</f>
        <v>6.3</v>
      </c>
      <c r="AU562" s="472">
        <f t="shared" si="256"/>
        <v>6.3</v>
      </c>
      <c r="AX562" s="456"/>
    </row>
    <row r="563" spans="1:50" s="53" customFormat="1">
      <c r="A563" s="125" t="s">
        <v>517</v>
      </c>
      <c r="B563" s="431" t="str">
        <f>'приложение 1.1 '!B565</f>
        <v>Строительство ВЛ-0,4кВ СТ № 2</v>
      </c>
      <c r="C563" s="447">
        <f>IF('приложение 1.1 '!G565=2018,'приложение 1.1 '!E565,"-")</f>
        <v>0</v>
      </c>
      <c r="D563" s="447">
        <f>IF('приложение 1.1 '!G565=2018,'приложение 1.1 '!D565,"-")</f>
        <v>3.5</v>
      </c>
      <c r="E563" s="447" t="str">
        <f>IF('приложение 1.1 '!G565=2019,'приложение 1.1 '!E565,"-")</f>
        <v>-</v>
      </c>
      <c r="F563" s="447" t="str">
        <f>IF('приложение 1.1 '!G565=2019,'приложение 1.1 '!D565,"-")</f>
        <v>-</v>
      </c>
      <c r="G563" s="447" t="str">
        <f>IF('приложение 1.1 '!G565=2020,'приложение 1.1 '!E565,"-")</f>
        <v>-</v>
      </c>
      <c r="H563" s="447" t="str">
        <f>IF('приложение 1.1 '!G565=2020,'приложение 1.1 '!D565,"-")</f>
        <v>-</v>
      </c>
      <c r="I563" s="447" t="str">
        <f>IF('приложение 1.1 '!G565=2021,'приложение 1.1 '!E565,"-")</f>
        <v>-</v>
      </c>
      <c r="J563" s="447" t="str">
        <f>IF('приложение 1.1 '!G565=2021,'приложение 1.1 '!D565,"-")</f>
        <v>-</v>
      </c>
      <c r="K563" s="447" t="str">
        <f>IF('приложение 1.1 '!G565=2022,'приложение 1.1 '!E565,"-")</f>
        <v>-</v>
      </c>
      <c r="L563" s="447" t="str">
        <f>IF('приложение 1.1 '!G565=2022,'приложение 1.1 '!D565,"-")</f>
        <v>-</v>
      </c>
      <c r="M563" s="447">
        <f t="shared" si="241"/>
        <v>0</v>
      </c>
      <c r="N563" s="447">
        <f t="shared" si="242"/>
        <v>3.5</v>
      </c>
      <c r="O563" s="447">
        <v>0</v>
      </c>
      <c r="P563" s="447">
        <v>0</v>
      </c>
      <c r="Q563" s="447">
        <v>0</v>
      </c>
      <c r="R563" s="447">
        <v>0</v>
      </c>
      <c r="S563" s="447">
        <v>0</v>
      </c>
      <c r="T563" s="447">
        <v>0</v>
      </c>
      <c r="U563" s="447">
        <v>0</v>
      </c>
      <c r="V563" s="447">
        <v>0</v>
      </c>
      <c r="W563" s="447">
        <v>0</v>
      </c>
      <c r="X563" s="447">
        <v>0</v>
      </c>
      <c r="Y563" s="447">
        <f t="shared" si="243"/>
        <v>0</v>
      </c>
      <c r="Z563" s="464">
        <f t="shared" si="244"/>
        <v>0</v>
      </c>
      <c r="AA563" s="472">
        <f>'приложение 1.1 '!H565</f>
        <v>6.3</v>
      </c>
      <c r="AB563" s="472" t="str">
        <f t="shared" si="245"/>
        <v>0</v>
      </c>
      <c r="AC563" s="472" t="str">
        <f t="shared" si="246"/>
        <v>0</v>
      </c>
      <c r="AD563" s="472" t="str">
        <f t="shared" si="247"/>
        <v>0</v>
      </c>
      <c r="AE563" s="472" t="str">
        <f t="shared" si="248"/>
        <v>0</v>
      </c>
      <c r="AF563" s="472">
        <f t="shared" si="249"/>
        <v>0</v>
      </c>
      <c r="AG563" s="472">
        <f t="shared" si="250"/>
        <v>3.5</v>
      </c>
      <c r="AH563" s="472" t="str">
        <f t="shared" si="251"/>
        <v>0</v>
      </c>
      <c r="AI563" s="472" t="str">
        <f t="shared" si="252"/>
        <v>0</v>
      </c>
      <c r="AJ563" s="472">
        <f t="shared" si="253"/>
        <v>0</v>
      </c>
      <c r="AK563" s="472">
        <f t="shared" si="254"/>
        <v>3.5</v>
      </c>
      <c r="AL563" s="472">
        <f>'приложение 1.1 '!X565</f>
        <v>0</v>
      </c>
      <c r="AM563" s="472">
        <f>'приложение 1.1 '!Y565</f>
        <v>0</v>
      </c>
      <c r="AN563" s="472">
        <f>'приложение 1.1 '!Z565</f>
        <v>0</v>
      </c>
      <c r="AO563" s="472">
        <f>'приложение 1.1 '!AA565</f>
        <v>0</v>
      </c>
      <c r="AP563" s="472"/>
      <c r="AQ563" s="472"/>
      <c r="AR563" s="472">
        <f t="shared" si="255"/>
        <v>6.3</v>
      </c>
      <c r="AS563" s="472"/>
      <c r="AT563" s="472">
        <f>'приложение 1.1 '!W565</f>
        <v>6.3</v>
      </c>
      <c r="AU563" s="472">
        <f t="shared" si="256"/>
        <v>6.3</v>
      </c>
      <c r="AX563" s="456"/>
    </row>
    <row r="564" spans="1:50" s="53" customFormat="1">
      <c r="A564" s="125" t="s">
        <v>517</v>
      </c>
      <c r="B564" s="431" t="str">
        <f>'приложение 1.1 '!B566</f>
        <v>Строительство ВЛ-0,4кВ СТ Ручеек</v>
      </c>
      <c r="C564" s="447">
        <f>IF('приложение 1.1 '!G566=2018,'приложение 1.1 '!E566,"-")</f>
        <v>0</v>
      </c>
      <c r="D564" s="447">
        <f>IF('приложение 1.1 '!G566=2018,'приложение 1.1 '!D566,"-")</f>
        <v>3.5</v>
      </c>
      <c r="E564" s="447" t="str">
        <f>IF('приложение 1.1 '!G566=2019,'приложение 1.1 '!E566,"-")</f>
        <v>-</v>
      </c>
      <c r="F564" s="447" t="str">
        <f>IF('приложение 1.1 '!G566=2019,'приложение 1.1 '!D566,"-")</f>
        <v>-</v>
      </c>
      <c r="G564" s="447" t="str">
        <f>IF('приложение 1.1 '!G566=2020,'приложение 1.1 '!E566,"-")</f>
        <v>-</v>
      </c>
      <c r="H564" s="447" t="str">
        <f>IF('приложение 1.1 '!G566=2020,'приложение 1.1 '!D566,"-")</f>
        <v>-</v>
      </c>
      <c r="I564" s="447" t="str">
        <f>IF('приложение 1.1 '!G566=2021,'приложение 1.1 '!E566,"-")</f>
        <v>-</v>
      </c>
      <c r="J564" s="447" t="str">
        <f>IF('приложение 1.1 '!G566=2021,'приложение 1.1 '!D566,"-")</f>
        <v>-</v>
      </c>
      <c r="K564" s="447" t="str">
        <f>IF('приложение 1.1 '!G566=2022,'приложение 1.1 '!E566,"-")</f>
        <v>-</v>
      </c>
      <c r="L564" s="447" t="str">
        <f>IF('приложение 1.1 '!G566=2022,'приложение 1.1 '!D566,"-")</f>
        <v>-</v>
      </c>
      <c r="M564" s="447">
        <f t="shared" si="241"/>
        <v>0</v>
      </c>
      <c r="N564" s="447">
        <f t="shared" si="242"/>
        <v>3.5</v>
      </c>
      <c r="O564" s="447">
        <v>0</v>
      </c>
      <c r="P564" s="447">
        <v>0</v>
      </c>
      <c r="Q564" s="447">
        <v>0</v>
      </c>
      <c r="R564" s="447">
        <v>0</v>
      </c>
      <c r="S564" s="447">
        <v>0</v>
      </c>
      <c r="T564" s="447">
        <v>0</v>
      </c>
      <c r="U564" s="447">
        <v>0</v>
      </c>
      <c r="V564" s="447">
        <v>0</v>
      </c>
      <c r="W564" s="447">
        <v>0</v>
      </c>
      <c r="X564" s="447">
        <v>0</v>
      </c>
      <c r="Y564" s="447">
        <f t="shared" si="243"/>
        <v>0</v>
      </c>
      <c r="Z564" s="464">
        <f t="shared" si="244"/>
        <v>0</v>
      </c>
      <c r="AA564" s="472">
        <f>'приложение 1.1 '!H566</f>
        <v>6.3</v>
      </c>
      <c r="AB564" s="472" t="str">
        <f t="shared" si="245"/>
        <v>0</v>
      </c>
      <c r="AC564" s="472" t="str">
        <f t="shared" si="246"/>
        <v>0</v>
      </c>
      <c r="AD564" s="472" t="str">
        <f t="shared" si="247"/>
        <v>0</v>
      </c>
      <c r="AE564" s="472" t="str">
        <f t="shared" si="248"/>
        <v>0</v>
      </c>
      <c r="AF564" s="472">
        <f t="shared" si="249"/>
        <v>0</v>
      </c>
      <c r="AG564" s="472">
        <f t="shared" si="250"/>
        <v>3.5</v>
      </c>
      <c r="AH564" s="472" t="str">
        <f t="shared" si="251"/>
        <v>0</v>
      </c>
      <c r="AI564" s="472" t="str">
        <f t="shared" si="252"/>
        <v>0</v>
      </c>
      <c r="AJ564" s="472">
        <f t="shared" si="253"/>
        <v>0</v>
      </c>
      <c r="AK564" s="472">
        <f t="shared" si="254"/>
        <v>3.5</v>
      </c>
      <c r="AL564" s="472">
        <f>'приложение 1.1 '!X566</f>
        <v>0</v>
      </c>
      <c r="AM564" s="472">
        <f>'приложение 1.1 '!Y566</f>
        <v>0</v>
      </c>
      <c r="AN564" s="472">
        <f>'приложение 1.1 '!Z566</f>
        <v>0</v>
      </c>
      <c r="AO564" s="472">
        <f>'приложение 1.1 '!AA566</f>
        <v>0</v>
      </c>
      <c r="AP564" s="472"/>
      <c r="AQ564" s="472"/>
      <c r="AR564" s="472">
        <f t="shared" si="255"/>
        <v>6.3</v>
      </c>
      <c r="AS564" s="472"/>
      <c r="AT564" s="472">
        <f>'приложение 1.1 '!W566</f>
        <v>6.3</v>
      </c>
      <c r="AU564" s="472">
        <f t="shared" si="256"/>
        <v>6.3</v>
      </c>
      <c r="AX564" s="456"/>
    </row>
    <row r="565" spans="1:50" s="53" customFormat="1">
      <c r="A565" s="125" t="s">
        <v>517</v>
      </c>
      <c r="B565" s="431" t="str">
        <f>'приложение 1.1 '!B567</f>
        <v>Строительство ВЛ-0,4кВ СОТ Кооператор</v>
      </c>
      <c r="C565" s="447">
        <f>IF('приложение 1.1 '!G567=2018,'приложение 1.1 '!E567,"-")</f>
        <v>0</v>
      </c>
      <c r="D565" s="447">
        <f>IF('приложение 1.1 '!G567=2018,'приложение 1.1 '!D567,"-")</f>
        <v>3.5</v>
      </c>
      <c r="E565" s="447" t="str">
        <f>IF('приложение 1.1 '!G567=2019,'приложение 1.1 '!E567,"-")</f>
        <v>-</v>
      </c>
      <c r="F565" s="447" t="str">
        <f>IF('приложение 1.1 '!G567=2019,'приложение 1.1 '!D567,"-")</f>
        <v>-</v>
      </c>
      <c r="G565" s="447" t="str">
        <f>IF('приложение 1.1 '!G567=2020,'приложение 1.1 '!E567,"-")</f>
        <v>-</v>
      </c>
      <c r="H565" s="447" t="str">
        <f>IF('приложение 1.1 '!G567=2020,'приложение 1.1 '!D567,"-")</f>
        <v>-</v>
      </c>
      <c r="I565" s="447" t="str">
        <f>IF('приложение 1.1 '!G567=2021,'приложение 1.1 '!E567,"-")</f>
        <v>-</v>
      </c>
      <c r="J565" s="447" t="str">
        <f>IF('приложение 1.1 '!G567=2021,'приложение 1.1 '!D567,"-")</f>
        <v>-</v>
      </c>
      <c r="K565" s="447" t="str">
        <f>IF('приложение 1.1 '!G567=2022,'приложение 1.1 '!E567,"-")</f>
        <v>-</v>
      </c>
      <c r="L565" s="447" t="str">
        <f>IF('приложение 1.1 '!G567=2022,'приложение 1.1 '!D567,"-")</f>
        <v>-</v>
      </c>
      <c r="M565" s="447">
        <f t="shared" si="241"/>
        <v>0</v>
      </c>
      <c r="N565" s="447">
        <f t="shared" si="242"/>
        <v>3.5</v>
      </c>
      <c r="O565" s="447">
        <v>0</v>
      </c>
      <c r="P565" s="447">
        <v>0</v>
      </c>
      <c r="Q565" s="447">
        <v>0</v>
      </c>
      <c r="R565" s="447">
        <v>0</v>
      </c>
      <c r="S565" s="447">
        <v>0</v>
      </c>
      <c r="T565" s="447">
        <v>0</v>
      </c>
      <c r="U565" s="447">
        <v>0</v>
      </c>
      <c r="V565" s="447">
        <v>0</v>
      </c>
      <c r="W565" s="447">
        <v>0</v>
      </c>
      <c r="X565" s="447">
        <v>0</v>
      </c>
      <c r="Y565" s="447">
        <f t="shared" si="243"/>
        <v>0</v>
      </c>
      <c r="Z565" s="464">
        <f t="shared" si="244"/>
        <v>0</v>
      </c>
      <c r="AA565" s="472">
        <f>'приложение 1.1 '!H567</f>
        <v>6.3</v>
      </c>
      <c r="AB565" s="472" t="str">
        <f t="shared" si="245"/>
        <v>0</v>
      </c>
      <c r="AC565" s="472" t="str">
        <f t="shared" si="246"/>
        <v>0</v>
      </c>
      <c r="AD565" s="472" t="str">
        <f t="shared" si="247"/>
        <v>0</v>
      </c>
      <c r="AE565" s="472" t="str">
        <f t="shared" si="248"/>
        <v>0</v>
      </c>
      <c r="AF565" s="472">
        <f t="shared" si="249"/>
        <v>0</v>
      </c>
      <c r="AG565" s="472">
        <f t="shared" si="250"/>
        <v>3.5</v>
      </c>
      <c r="AH565" s="472" t="str">
        <f t="shared" si="251"/>
        <v>0</v>
      </c>
      <c r="AI565" s="472" t="str">
        <f t="shared" si="252"/>
        <v>0</v>
      </c>
      <c r="AJ565" s="472">
        <f t="shared" si="253"/>
        <v>0</v>
      </c>
      <c r="AK565" s="472">
        <f t="shared" si="254"/>
        <v>3.5</v>
      </c>
      <c r="AL565" s="472">
        <f>'приложение 1.1 '!X567</f>
        <v>0</v>
      </c>
      <c r="AM565" s="472">
        <f>'приложение 1.1 '!Y567</f>
        <v>0</v>
      </c>
      <c r="AN565" s="472">
        <f>'приложение 1.1 '!Z567</f>
        <v>0</v>
      </c>
      <c r="AO565" s="472">
        <f>'приложение 1.1 '!AA567</f>
        <v>0</v>
      </c>
      <c r="AP565" s="472"/>
      <c r="AQ565" s="472"/>
      <c r="AR565" s="472">
        <f t="shared" si="255"/>
        <v>6.3</v>
      </c>
      <c r="AS565" s="472"/>
      <c r="AT565" s="472">
        <f>'приложение 1.1 '!W567</f>
        <v>6.3</v>
      </c>
      <c r="AU565" s="472">
        <f t="shared" si="256"/>
        <v>6.3</v>
      </c>
      <c r="AX565" s="456"/>
    </row>
    <row r="566" spans="1:50" s="53" customFormat="1">
      <c r="A566" s="125" t="s">
        <v>517</v>
      </c>
      <c r="B566" s="431" t="str">
        <f>'приложение 1.1 '!B568</f>
        <v>Строительство ВЛ-0,4кВ СОТ Монтажник-40</v>
      </c>
      <c r="C566" s="447">
        <f>IF('приложение 1.1 '!G568=2018,'приложение 1.1 '!E568,"-")</f>
        <v>0</v>
      </c>
      <c r="D566" s="447">
        <f>IF('приложение 1.1 '!G568=2018,'приложение 1.1 '!D568,"-")</f>
        <v>3.5</v>
      </c>
      <c r="E566" s="447" t="str">
        <f>IF('приложение 1.1 '!G568=2019,'приложение 1.1 '!E568,"-")</f>
        <v>-</v>
      </c>
      <c r="F566" s="447" t="str">
        <f>IF('приложение 1.1 '!G568=2019,'приложение 1.1 '!D568,"-")</f>
        <v>-</v>
      </c>
      <c r="G566" s="447" t="str">
        <f>IF('приложение 1.1 '!G568=2020,'приложение 1.1 '!E568,"-")</f>
        <v>-</v>
      </c>
      <c r="H566" s="447" t="str">
        <f>IF('приложение 1.1 '!G568=2020,'приложение 1.1 '!D568,"-")</f>
        <v>-</v>
      </c>
      <c r="I566" s="447" t="str">
        <f>IF('приложение 1.1 '!G568=2021,'приложение 1.1 '!E568,"-")</f>
        <v>-</v>
      </c>
      <c r="J566" s="447" t="str">
        <f>IF('приложение 1.1 '!G568=2021,'приложение 1.1 '!D568,"-")</f>
        <v>-</v>
      </c>
      <c r="K566" s="447" t="str">
        <f>IF('приложение 1.1 '!G568=2022,'приложение 1.1 '!E568,"-")</f>
        <v>-</v>
      </c>
      <c r="L566" s="447" t="str">
        <f>IF('приложение 1.1 '!G568=2022,'приложение 1.1 '!D568,"-")</f>
        <v>-</v>
      </c>
      <c r="M566" s="447">
        <f t="shared" si="241"/>
        <v>0</v>
      </c>
      <c r="N566" s="447">
        <f t="shared" si="242"/>
        <v>3.5</v>
      </c>
      <c r="O566" s="447">
        <v>0</v>
      </c>
      <c r="P566" s="447">
        <v>0</v>
      </c>
      <c r="Q566" s="447">
        <v>0</v>
      </c>
      <c r="R566" s="447">
        <v>0</v>
      </c>
      <c r="S566" s="447">
        <v>0</v>
      </c>
      <c r="T566" s="447">
        <v>0</v>
      </c>
      <c r="U566" s="447">
        <v>0</v>
      </c>
      <c r="V566" s="447">
        <v>0</v>
      </c>
      <c r="W566" s="447">
        <v>0</v>
      </c>
      <c r="X566" s="447">
        <v>0</v>
      </c>
      <c r="Y566" s="447">
        <f t="shared" si="243"/>
        <v>0</v>
      </c>
      <c r="Z566" s="464">
        <f t="shared" si="244"/>
        <v>0</v>
      </c>
      <c r="AA566" s="472">
        <f>'приложение 1.1 '!H568</f>
        <v>6.3</v>
      </c>
      <c r="AB566" s="472" t="str">
        <f t="shared" si="245"/>
        <v>0</v>
      </c>
      <c r="AC566" s="472" t="str">
        <f t="shared" si="246"/>
        <v>0</v>
      </c>
      <c r="AD566" s="472" t="str">
        <f t="shared" si="247"/>
        <v>0</v>
      </c>
      <c r="AE566" s="472" t="str">
        <f t="shared" si="248"/>
        <v>0</v>
      </c>
      <c r="AF566" s="472">
        <f t="shared" si="249"/>
        <v>0</v>
      </c>
      <c r="AG566" s="472">
        <f t="shared" si="250"/>
        <v>3.5</v>
      </c>
      <c r="AH566" s="472" t="str">
        <f t="shared" si="251"/>
        <v>0</v>
      </c>
      <c r="AI566" s="472" t="str">
        <f t="shared" si="252"/>
        <v>0</v>
      </c>
      <c r="AJ566" s="472">
        <f t="shared" si="253"/>
        <v>0</v>
      </c>
      <c r="AK566" s="472">
        <f t="shared" si="254"/>
        <v>3.5</v>
      </c>
      <c r="AL566" s="472">
        <f>'приложение 1.1 '!X568</f>
        <v>0</v>
      </c>
      <c r="AM566" s="472">
        <f>'приложение 1.1 '!Y568</f>
        <v>0</v>
      </c>
      <c r="AN566" s="472">
        <f>'приложение 1.1 '!Z568</f>
        <v>0</v>
      </c>
      <c r="AO566" s="472">
        <f>'приложение 1.1 '!AA568</f>
        <v>0</v>
      </c>
      <c r="AP566" s="472"/>
      <c r="AQ566" s="472"/>
      <c r="AR566" s="472">
        <f t="shared" si="255"/>
        <v>6.3</v>
      </c>
      <c r="AS566" s="472"/>
      <c r="AT566" s="472">
        <f>'приложение 1.1 '!W568</f>
        <v>6.3</v>
      </c>
      <c r="AU566" s="472">
        <f t="shared" si="256"/>
        <v>6.3</v>
      </c>
      <c r="AX566" s="456"/>
    </row>
    <row r="567" spans="1:50" s="53" customFormat="1">
      <c r="A567" s="125" t="s">
        <v>517</v>
      </c>
      <c r="B567" s="431" t="str">
        <f>'приложение 1.1 '!B569</f>
        <v>Строительство ВЛ-0,4кВ СОТ Магистраль</v>
      </c>
      <c r="C567" s="447">
        <f>IF('приложение 1.1 '!G569=2018,'приложение 1.1 '!E569,"-")</f>
        <v>0</v>
      </c>
      <c r="D567" s="447">
        <f>IF('приложение 1.1 '!G569=2018,'приложение 1.1 '!D569,"-")</f>
        <v>3.5</v>
      </c>
      <c r="E567" s="447" t="str">
        <f>IF('приложение 1.1 '!G569=2019,'приложение 1.1 '!E569,"-")</f>
        <v>-</v>
      </c>
      <c r="F567" s="447" t="str">
        <f>IF('приложение 1.1 '!G569=2019,'приложение 1.1 '!D569,"-")</f>
        <v>-</v>
      </c>
      <c r="G567" s="447" t="str">
        <f>IF('приложение 1.1 '!G569=2020,'приложение 1.1 '!E569,"-")</f>
        <v>-</v>
      </c>
      <c r="H567" s="447" t="str">
        <f>IF('приложение 1.1 '!G569=2020,'приложение 1.1 '!D569,"-")</f>
        <v>-</v>
      </c>
      <c r="I567" s="447" t="str">
        <f>IF('приложение 1.1 '!G569=2021,'приложение 1.1 '!E569,"-")</f>
        <v>-</v>
      </c>
      <c r="J567" s="447" t="str">
        <f>IF('приложение 1.1 '!G569=2021,'приложение 1.1 '!D569,"-")</f>
        <v>-</v>
      </c>
      <c r="K567" s="447" t="str">
        <f>IF('приложение 1.1 '!G569=2022,'приложение 1.1 '!E569,"-")</f>
        <v>-</v>
      </c>
      <c r="L567" s="447" t="str">
        <f>IF('приложение 1.1 '!G569=2022,'приложение 1.1 '!D569,"-")</f>
        <v>-</v>
      </c>
      <c r="M567" s="447">
        <f t="shared" si="241"/>
        <v>0</v>
      </c>
      <c r="N567" s="447">
        <f t="shared" si="242"/>
        <v>3.5</v>
      </c>
      <c r="O567" s="447">
        <v>0</v>
      </c>
      <c r="P567" s="447">
        <v>0</v>
      </c>
      <c r="Q567" s="447">
        <v>0</v>
      </c>
      <c r="R567" s="447">
        <v>0</v>
      </c>
      <c r="S567" s="447">
        <v>0</v>
      </c>
      <c r="T567" s="447">
        <v>0</v>
      </c>
      <c r="U567" s="447">
        <v>0</v>
      </c>
      <c r="V567" s="447">
        <v>0</v>
      </c>
      <c r="W567" s="447">
        <v>0</v>
      </c>
      <c r="X567" s="447">
        <v>0</v>
      </c>
      <c r="Y567" s="447">
        <f t="shared" si="243"/>
        <v>0</v>
      </c>
      <c r="Z567" s="464">
        <f t="shared" si="244"/>
        <v>0</v>
      </c>
      <c r="AA567" s="472">
        <f>'приложение 1.1 '!H569</f>
        <v>6.3</v>
      </c>
      <c r="AB567" s="472" t="str">
        <f t="shared" si="245"/>
        <v>0</v>
      </c>
      <c r="AC567" s="472" t="str">
        <f t="shared" si="246"/>
        <v>0</v>
      </c>
      <c r="AD567" s="472" t="str">
        <f t="shared" si="247"/>
        <v>0</v>
      </c>
      <c r="AE567" s="472" t="str">
        <f t="shared" si="248"/>
        <v>0</v>
      </c>
      <c r="AF567" s="472">
        <f t="shared" si="249"/>
        <v>0</v>
      </c>
      <c r="AG567" s="472">
        <f t="shared" si="250"/>
        <v>3.5</v>
      </c>
      <c r="AH567" s="472" t="str">
        <f t="shared" si="251"/>
        <v>0</v>
      </c>
      <c r="AI567" s="472" t="str">
        <f t="shared" si="252"/>
        <v>0</v>
      </c>
      <c r="AJ567" s="472">
        <f t="shared" si="253"/>
        <v>0</v>
      </c>
      <c r="AK567" s="472">
        <f t="shared" si="254"/>
        <v>3.5</v>
      </c>
      <c r="AL567" s="472">
        <f>'приложение 1.1 '!X569</f>
        <v>0</v>
      </c>
      <c r="AM567" s="472">
        <f>'приложение 1.1 '!Y569</f>
        <v>0</v>
      </c>
      <c r="AN567" s="472">
        <f>'приложение 1.1 '!Z569</f>
        <v>0</v>
      </c>
      <c r="AO567" s="472">
        <f>'приложение 1.1 '!AA569</f>
        <v>0</v>
      </c>
      <c r="AP567" s="472"/>
      <c r="AQ567" s="472"/>
      <c r="AR567" s="472">
        <f t="shared" si="255"/>
        <v>6.3</v>
      </c>
      <c r="AS567" s="472"/>
      <c r="AT567" s="472">
        <f>'приложение 1.1 '!W569</f>
        <v>6.3</v>
      </c>
      <c r="AU567" s="472">
        <f t="shared" si="256"/>
        <v>6.3</v>
      </c>
      <c r="AX567" s="456"/>
    </row>
    <row r="568" spans="1:50" s="53" customFormat="1">
      <c r="A568" s="125" t="s">
        <v>517</v>
      </c>
      <c r="B568" s="431" t="str">
        <f>'приложение 1.1 '!B570</f>
        <v>Строительство ВЛ-0,4кВ СОТ Кедр</v>
      </c>
      <c r="C568" s="447">
        <f>IF('приложение 1.1 '!G570=2018,'приложение 1.1 '!E570,"-")</f>
        <v>0</v>
      </c>
      <c r="D568" s="447">
        <f>IF('приложение 1.1 '!G570=2018,'приложение 1.1 '!D570,"-")</f>
        <v>3.5</v>
      </c>
      <c r="E568" s="447" t="str">
        <f>IF('приложение 1.1 '!G570=2019,'приложение 1.1 '!E570,"-")</f>
        <v>-</v>
      </c>
      <c r="F568" s="447" t="str">
        <f>IF('приложение 1.1 '!G570=2019,'приложение 1.1 '!D570,"-")</f>
        <v>-</v>
      </c>
      <c r="G568" s="447" t="str">
        <f>IF('приложение 1.1 '!G570=2020,'приложение 1.1 '!E570,"-")</f>
        <v>-</v>
      </c>
      <c r="H568" s="447" t="str">
        <f>IF('приложение 1.1 '!G570=2020,'приложение 1.1 '!D570,"-")</f>
        <v>-</v>
      </c>
      <c r="I568" s="447" t="str">
        <f>IF('приложение 1.1 '!G570=2021,'приложение 1.1 '!E570,"-")</f>
        <v>-</v>
      </c>
      <c r="J568" s="447" t="str">
        <f>IF('приложение 1.1 '!G570=2021,'приложение 1.1 '!D570,"-")</f>
        <v>-</v>
      </c>
      <c r="K568" s="447" t="str">
        <f>IF('приложение 1.1 '!G570=2022,'приложение 1.1 '!E570,"-")</f>
        <v>-</v>
      </c>
      <c r="L568" s="447" t="str">
        <f>IF('приложение 1.1 '!G570=2022,'приложение 1.1 '!D570,"-")</f>
        <v>-</v>
      </c>
      <c r="M568" s="447">
        <f t="shared" si="241"/>
        <v>0</v>
      </c>
      <c r="N568" s="447">
        <f t="shared" si="242"/>
        <v>3.5</v>
      </c>
      <c r="O568" s="447">
        <v>0</v>
      </c>
      <c r="P568" s="447">
        <v>0</v>
      </c>
      <c r="Q568" s="447">
        <v>0</v>
      </c>
      <c r="R568" s="447">
        <v>0</v>
      </c>
      <c r="S568" s="447">
        <v>0</v>
      </c>
      <c r="T568" s="447">
        <v>0</v>
      </c>
      <c r="U568" s="447">
        <v>0</v>
      </c>
      <c r="V568" s="447">
        <v>0</v>
      </c>
      <c r="W568" s="447">
        <v>0</v>
      </c>
      <c r="X568" s="447">
        <v>0</v>
      </c>
      <c r="Y568" s="447">
        <f t="shared" si="243"/>
        <v>0</v>
      </c>
      <c r="Z568" s="464">
        <f t="shared" si="244"/>
        <v>0</v>
      </c>
      <c r="AA568" s="472">
        <f>'приложение 1.1 '!H570</f>
        <v>6.3</v>
      </c>
      <c r="AB568" s="472" t="str">
        <f t="shared" si="245"/>
        <v>0</v>
      </c>
      <c r="AC568" s="472" t="str">
        <f t="shared" si="246"/>
        <v>0</v>
      </c>
      <c r="AD568" s="472" t="str">
        <f t="shared" si="247"/>
        <v>0</v>
      </c>
      <c r="AE568" s="472" t="str">
        <f t="shared" si="248"/>
        <v>0</v>
      </c>
      <c r="AF568" s="472">
        <f t="shared" si="249"/>
        <v>0</v>
      </c>
      <c r="AG568" s="472">
        <f t="shared" si="250"/>
        <v>3.5</v>
      </c>
      <c r="AH568" s="472" t="str">
        <f t="shared" si="251"/>
        <v>0</v>
      </c>
      <c r="AI568" s="472" t="str">
        <f t="shared" si="252"/>
        <v>0</v>
      </c>
      <c r="AJ568" s="472">
        <f t="shared" si="253"/>
        <v>0</v>
      </c>
      <c r="AK568" s="472">
        <f t="shared" si="254"/>
        <v>3.5</v>
      </c>
      <c r="AL568" s="472">
        <f>'приложение 1.1 '!X570</f>
        <v>0</v>
      </c>
      <c r="AM568" s="472">
        <f>'приложение 1.1 '!Y570</f>
        <v>0</v>
      </c>
      <c r="AN568" s="472">
        <f>'приложение 1.1 '!Z570</f>
        <v>0</v>
      </c>
      <c r="AO568" s="472">
        <f>'приложение 1.1 '!AA570</f>
        <v>0</v>
      </c>
      <c r="AP568" s="472"/>
      <c r="AQ568" s="472"/>
      <c r="AR568" s="472">
        <f t="shared" si="255"/>
        <v>6.3</v>
      </c>
      <c r="AS568" s="472"/>
      <c r="AT568" s="472">
        <f>'приложение 1.1 '!W570</f>
        <v>6.3</v>
      </c>
      <c r="AU568" s="472">
        <f t="shared" si="256"/>
        <v>6.3</v>
      </c>
      <c r="AX568" s="456"/>
    </row>
    <row r="569" spans="1:50" s="53" customFormat="1">
      <c r="A569" s="125" t="s">
        <v>517</v>
      </c>
      <c r="B569" s="431" t="str">
        <f>'приложение 1.1 '!B571</f>
        <v>Строительство ВЛ-0,4кВ СОТ Мостовик-1</v>
      </c>
      <c r="C569" s="447">
        <f>IF('приложение 1.1 '!G571=2018,'приложение 1.1 '!E571,"-")</f>
        <v>0</v>
      </c>
      <c r="D569" s="447">
        <f>IF('приложение 1.1 '!G571=2018,'приложение 1.1 '!D571,"-")</f>
        <v>3.5</v>
      </c>
      <c r="E569" s="447" t="str">
        <f>IF('приложение 1.1 '!G571=2019,'приложение 1.1 '!E571,"-")</f>
        <v>-</v>
      </c>
      <c r="F569" s="447" t="str">
        <f>IF('приложение 1.1 '!G571=2019,'приложение 1.1 '!D571,"-")</f>
        <v>-</v>
      </c>
      <c r="G569" s="447" t="str">
        <f>IF('приложение 1.1 '!G571=2020,'приложение 1.1 '!E571,"-")</f>
        <v>-</v>
      </c>
      <c r="H569" s="447" t="str">
        <f>IF('приложение 1.1 '!G571=2020,'приложение 1.1 '!D571,"-")</f>
        <v>-</v>
      </c>
      <c r="I569" s="447" t="str">
        <f>IF('приложение 1.1 '!G571=2021,'приложение 1.1 '!E571,"-")</f>
        <v>-</v>
      </c>
      <c r="J569" s="447" t="str">
        <f>IF('приложение 1.1 '!G571=2021,'приложение 1.1 '!D571,"-")</f>
        <v>-</v>
      </c>
      <c r="K569" s="447" t="str">
        <f>IF('приложение 1.1 '!G571=2022,'приложение 1.1 '!E571,"-")</f>
        <v>-</v>
      </c>
      <c r="L569" s="447" t="str">
        <f>IF('приложение 1.1 '!G571=2022,'приложение 1.1 '!D571,"-")</f>
        <v>-</v>
      </c>
      <c r="M569" s="447">
        <f t="shared" si="241"/>
        <v>0</v>
      </c>
      <c r="N569" s="447">
        <f t="shared" si="242"/>
        <v>3.5</v>
      </c>
      <c r="O569" s="447">
        <v>0</v>
      </c>
      <c r="P569" s="447">
        <v>0</v>
      </c>
      <c r="Q569" s="447">
        <v>0</v>
      </c>
      <c r="R569" s="447">
        <v>0</v>
      </c>
      <c r="S569" s="447">
        <v>0</v>
      </c>
      <c r="T569" s="447">
        <v>0</v>
      </c>
      <c r="U569" s="447">
        <v>0</v>
      </c>
      <c r="V569" s="447">
        <v>0</v>
      </c>
      <c r="W569" s="447">
        <v>0</v>
      </c>
      <c r="X569" s="447">
        <v>0</v>
      </c>
      <c r="Y569" s="447">
        <f t="shared" si="243"/>
        <v>0</v>
      </c>
      <c r="Z569" s="464">
        <f t="shared" si="244"/>
        <v>0</v>
      </c>
      <c r="AA569" s="472">
        <f>'приложение 1.1 '!H571</f>
        <v>6.3</v>
      </c>
      <c r="AB569" s="472" t="str">
        <f t="shared" si="245"/>
        <v>0</v>
      </c>
      <c r="AC569" s="472" t="str">
        <f t="shared" si="246"/>
        <v>0</v>
      </c>
      <c r="AD569" s="472" t="str">
        <f t="shared" si="247"/>
        <v>0</v>
      </c>
      <c r="AE569" s="472" t="str">
        <f t="shared" si="248"/>
        <v>0</v>
      </c>
      <c r="AF569" s="472">
        <f t="shared" si="249"/>
        <v>0</v>
      </c>
      <c r="AG569" s="472">
        <f t="shared" si="250"/>
        <v>3.5</v>
      </c>
      <c r="AH569" s="472" t="str">
        <f t="shared" si="251"/>
        <v>0</v>
      </c>
      <c r="AI569" s="472" t="str">
        <f t="shared" si="252"/>
        <v>0</v>
      </c>
      <c r="AJ569" s="472">
        <f t="shared" si="253"/>
        <v>0</v>
      </c>
      <c r="AK569" s="472">
        <f t="shared" si="254"/>
        <v>3.5</v>
      </c>
      <c r="AL569" s="472">
        <f>'приложение 1.1 '!X571</f>
        <v>0</v>
      </c>
      <c r="AM569" s="472">
        <f>'приложение 1.1 '!Y571</f>
        <v>0</v>
      </c>
      <c r="AN569" s="472">
        <f>'приложение 1.1 '!Z571</f>
        <v>0</v>
      </c>
      <c r="AO569" s="472">
        <f>'приложение 1.1 '!AA571</f>
        <v>0</v>
      </c>
      <c r="AP569" s="472"/>
      <c r="AQ569" s="472"/>
      <c r="AR569" s="472">
        <f t="shared" si="255"/>
        <v>6.3</v>
      </c>
      <c r="AS569" s="472"/>
      <c r="AT569" s="472">
        <f>'приложение 1.1 '!W571</f>
        <v>6.3</v>
      </c>
      <c r="AU569" s="472">
        <f t="shared" si="256"/>
        <v>6.3</v>
      </c>
      <c r="AX569" s="456"/>
    </row>
    <row r="570" spans="1:50" s="53" customFormat="1">
      <c r="A570" s="125" t="s">
        <v>517</v>
      </c>
      <c r="B570" s="431" t="str">
        <f>'приложение 1.1 '!B572</f>
        <v>Строительство ВЛ-0,4кВ ДНТ Калинка</v>
      </c>
      <c r="C570" s="447">
        <f>IF('приложение 1.1 '!G572=2018,'приложение 1.1 '!E572,"-")</f>
        <v>0</v>
      </c>
      <c r="D570" s="447">
        <f>IF('приложение 1.1 '!G572=2018,'приложение 1.1 '!D572,"-")</f>
        <v>3.5</v>
      </c>
      <c r="E570" s="447" t="str">
        <f>IF('приложение 1.1 '!G572=2019,'приложение 1.1 '!E572,"-")</f>
        <v>-</v>
      </c>
      <c r="F570" s="447" t="str">
        <f>IF('приложение 1.1 '!G572=2019,'приложение 1.1 '!D572,"-")</f>
        <v>-</v>
      </c>
      <c r="G570" s="447" t="str">
        <f>IF('приложение 1.1 '!G572=2020,'приложение 1.1 '!E572,"-")</f>
        <v>-</v>
      </c>
      <c r="H570" s="447" t="str">
        <f>IF('приложение 1.1 '!G572=2020,'приложение 1.1 '!D572,"-")</f>
        <v>-</v>
      </c>
      <c r="I570" s="447" t="str">
        <f>IF('приложение 1.1 '!G572=2021,'приложение 1.1 '!E572,"-")</f>
        <v>-</v>
      </c>
      <c r="J570" s="447" t="str">
        <f>IF('приложение 1.1 '!G572=2021,'приложение 1.1 '!D572,"-")</f>
        <v>-</v>
      </c>
      <c r="K570" s="447" t="str">
        <f>IF('приложение 1.1 '!G572=2022,'приложение 1.1 '!E572,"-")</f>
        <v>-</v>
      </c>
      <c r="L570" s="447" t="str">
        <f>IF('приложение 1.1 '!G572=2022,'приложение 1.1 '!D572,"-")</f>
        <v>-</v>
      </c>
      <c r="M570" s="447">
        <f t="shared" si="241"/>
        <v>0</v>
      </c>
      <c r="N570" s="447">
        <f t="shared" si="242"/>
        <v>3.5</v>
      </c>
      <c r="O570" s="447">
        <v>0</v>
      </c>
      <c r="P570" s="447">
        <v>0</v>
      </c>
      <c r="Q570" s="447">
        <v>0</v>
      </c>
      <c r="R570" s="447">
        <v>0</v>
      </c>
      <c r="S570" s="447">
        <v>0</v>
      </c>
      <c r="T570" s="447">
        <v>0</v>
      </c>
      <c r="U570" s="447">
        <v>0</v>
      </c>
      <c r="V570" s="447">
        <v>0</v>
      </c>
      <c r="W570" s="447">
        <v>0</v>
      </c>
      <c r="X570" s="447">
        <v>0</v>
      </c>
      <c r="Y570" s="447">
        <f t="shared" si="243"/>
        <v>0</v>
      </c>
      <c r="Z570" s="464">
        <f t="shared" si="244"/>
        <v>0</v>
      </c>
      <c r="AA570" s="472">
        <f>'приложение 1.1 '!H572</f>
        <v>6.3</v>
      </c>
      <c r="AB570" s="472" t="str">
        <f t="shared" si="245"/>
        <v>0</v>
      </c>
      <c r="AC570" s="472" t="str">
        <f t="shared" si="246"/>
        <v>0</v>
      </c>
      <c r="AD570" s="472" t="str">
        <f t="shared" si="247"/>
        <v>0</v>
      </c>
      <c r="AE570" s="472" t="str">
        <f t="shared" si="248"/>
        <v>0</v>
      </c>
      <c r="AF570" s="472">
        <f t="shared" si="249"/>
        <v>0</v>
      </c>
      <c r="AG570" s="472">
        <f t="shared" si="250"/>
        <v>3.5</v>
      </c>
      <c r="AH570" s="472" t="str">
        <f t="shared" si="251"/>
        <v>0</v>
      </c>
      <c r="AI570" s="472" t="str">
        <f t="shared" si="252"/>
        <v>0</v>
      </c>
      <c r="AJ570" s="472">
        <f t="shared" si="253"/>
        <v>0</v>
      </c>
      <c r="AK570" s="472">
        <f t="shared" si="254"/>
        <v>3.5</v>
      </c>
      <c r="AL570" s="472">
        <f>'приложение 1.1 '!X572</f>
        <v>0</v>
      </c>
      <c r="AM570" s="472">
        <f>'приложение 1.1 '!Y572</f>
        <v>0</v>
      </c>
      <c r="AN570" s="472">
        <f>'приложение 1.1 '!Z572</f>
        <v>0</v>
      </c>
      <c r="AO570" s="472">
        <f>'приложение 1.1 '!AA572</f>
        <v>0</v>
      </c>
      <c r="AP570" s="472"/>
      <c r="AQ570" s="472"/>
      <c r="AR570" s="472">
        <f t="shared" si="255"/>
        <v>6.3</v>
      </c>
      <c r="AS570" s="472"/>
      <c r="AT570" s="472">
        <f>'приложение 1.1 '!W572</f>
        <v>6.3</v>
      </c>
      <c r="AU570" s="472">
        <f t="shared" si="256"/>
        <v>6.3</v>
      </c>
      <c r="AX570" s="456"/>
    </row>
    <row r="571" spans="1:50" s="53" customFormat="1">
      <c r="A571" s="125" t="s">
        <v>517</v>
      </c>
      <c r="B571" s="431" t="str">
        <f>'приложение 1.1 '!B573</f>
        <v>Строительство ВЛ-0,4кВ ДНТ Тихое</v>
      </c>
      <c r="C571" s="447">
        <f>IF('приложение 1.1 '!G573=2018,'приложение 1.1 '!E573,"-")</f>
        <v>0</v>
      </c>
      <c r="D571" s="447">
        <f>IF('приложение 1.1 '!G573=2018,'приложение 1.1 '!D573,"-")</f>
        <v>3.5</v>
      </c>
      <c r="E571" s="447" t="str">
        <f>IF('приложение 1.1 '!G573=2019,'приложение 1.1 '!E573,"-")</f>
        <v>-</v>
      </c>
      <c r="F571" s="447" t="str">
        <f>IF('приложение 1.1 '!G573=2019,'приложение 1.1 '!D573,"-")</f>
        <v>-</v>
      </c>
      <c r="G571" s="447" t="str">
        <f>IF('приложение 1.1 '!G573=2020,'приложение 1.1 '!E573,"-")</f>
        <v>-</v>
      </c>
      <c r="H571" s="447" t="str">
        <f>IF('приложение 1.1 '!G573=2020,'приложение 1.1 '!D573,"-")</f>
        <v>-</v>
      </c>
      <c r="I571" s="447" t="str">
        <f>IF('приложение 1.1 '!G573=2021,'приложение 1.1 '!E573,"-")</f>
        <v>-</v>
      </c>
      <c r="J571" s="447" t="str">
        <f>IF('приложение 1.1 '!G573=2021,'приложение 1.1 '!D573,"-")</f>
        <v>-</v>
      </c>
      <c r="K571" s="447" t="str">
        <f>IF('приложение 1.1 '!G573=2022,'приложение 1.1 '!E573,"-")</f>
        <v>-</v>
      </c>
      <c r="L571" s="447" t="str">
        <f>IF('приложение 1.1 '!G573=2022,'приложение 1.1 '!D573,"-")</f>
        <v>-</v>
      </c>
      <c r="M571" s="447">
        <f t="shared" si="241"/>
        <v>0</v>
      </c>
      <c r="N571" s="447">
        <f t="shared" si="242"/>
        <v>3.5</v>
      </c>
      <c r="O571" s="447">
        <v>0</v>
      </c>
      <c r="P571" s="447">
        <v>0</v>
      </c>
      <c r="Q571" s="447">
        <v>0</v>
      </c>
      <c r="R571" s="447">
        <v>0</v>
      </c>
      <c r="S571" s="447">
        <v>0</v>
      </c>
      <c r="T571" s="447">
        <v>0</v>
      </c>
      <c r="U571" s="447">
        <v>0</v>
      </c>
      <c r="V571" s="447">
        <v>0</v>
      </c>
      <c r="W571" s="447">
        <v>0</v>
      </c>
      <c r="X571" s="447">
        <v>0</v>
      </c>
      <c r="Y571" s="447">
        <f t="shared" si="243"/>
        <v>0</v>
      </c>
      <c r="Z571" s="464">
        <f t="shared" si="244"/>
        <v>0</v>
      </c>
      <c r="AA571" s="472">
        <f>'приложение 1.1 '!H573</f>
        <v>6.3</v>
      </c>
      <c r="AB571" s="472" t="str">
        <f t="shared" si="245"/>
        <v>0</v>
      </c>
      <c r="AC571" s="472" t="str">
        <f t="shared" si="246"/>
        <v>0</v>
      </c>
      <c r="AD571" s="472" t="str">
        <f t="shared" si="247"/>
        <v>0</v>
      </c>
      <c r="AE571" s="472" t="str">
        <f t="shared" si="248"/>
        <v>0</v>
      </c>
      <c r="AF571" s="472">
        <f t="shared" si="249"/>
        <v>0</v>
      </c>
      <c r="AG571" s="472">
        <f t="shared" si="250"/>
        <v>3.5</v>
      </c>
      <c r="AH571" s="472" t="str">
        <f t="shared" si="251"/>
        <v>0</v>
      </c>
      <c r="AI571" s="472" t="str">
        <f t="shared" si="252"/>
        <v>0</v>
      </c>
      <c r="AJ571" s="472">
        <f t="shared" si="253"/>
        <v>0</v>
      </c>
      <c r="AK571" s="472">
        <f t="shared" si="254"/>
        <v>3.5</v>
      </c>
      <c r="AL571" s="472">
        <f>'приложение 1.1 '!X573</f>
        <v>0</v>
      </c>
      <c r="AM571" s="472">
        <f>'приложение 1.1 '!Y573</f>
        <v>0</v>
      </c>
      <c r="AN571" s="472">
        <f>'приложение 1.1 '!Z573</f>
        <v>0</v>
      </c>
      <c r="AO571" s="472">
        <f>'приложение 1.1 '!AA573</f>
        <v>0</v>
      </c>
      <c r="AP571" s="472"/>
      <c r="AQ571" s="472"/>
      <c r="AR571" s="472">
        <f t="shared" si="255"/>
        <v>6.3</v>
      </c>
      <c r="AS571" s="472"/>
      <c r="AT571" s="472">
        <f>'приложение 1.1 '!W573</f>
        <v>6.3</v>
      </c>
      <c r="AU571" s="472">
        <f t="shared" si="256"/>
        <v>6.3</v>
      </c>
      <c r="AX571" s="456"/>
    </row>
    <row r="572" spans="1:50" s="53" customFormat="1">
      <c r="A572" s="125" t="s">
        <v>517</v>
      </c>
      <c r="B572" s="431" t="str">
        <f>'приложение 1.1 '!B574</f>
        <v>Строительство ВЛ-0,4кВ СТ Зори Сургута</v>
      </c>
      <c r="C572" s="447">
        <f>IF('приложение 1.1 '!G574=2018,'приложение 1.1 '!E574,"-")</f>
        <v>0</v>
      </c>
      <c r="D572" s="447">
        <f>IF('приложение 1.1 '!G574=2018,'приложение 1.1 '!D574,"-")</f>
        <v>3.5</v>
      </c>
      <c r="E572" s="447" t="str">
        <f>IF('приложение 1.1 '!G574=2019,'приложение 1.1 '!E574,"-")</f>
        <v>-</v>
      </c>
      <c r="F572" s="447" t="str">
        <f>IF('приложение 1.1 '!G574=2019,'приложение 1.1 '!D574,"-")</f>
        <v>-</v>
      </c>
      <c r="G572" s="447" t="str">
        <f>IF('приложение 1.1 '!G574=2020,'приложение 1.1 '!E574,"-")</f>
        <v>-</v>
      </c>
      <c r="H572" s="447" t="str">
        <f>IF('приложение 1.1 '!G574=2020,'приложение 1.1 '!D574,"-")</f>
        <v>-</v>
      </c>
      <c r="I572" s="447" t="str">
        <f>IF('приложение 1.1 '!G574=2021,'приложение 1.1 '!E574,"-")</f>
        <v>-</v>
      </c>
      <c r="J572" s="447" t="str">
        <f>IF('приложение 1.1 '!G574=2021,'приложение 1.1 '!D574,"-")</f>
        <v>-</v>
      </c>
      <c r="K572" s="447" t="str">
        <f>IF('приложение 1.1 '!G574=2022,'приложение 1.1 '!E574,"-")</f>
        <v>-</v>
      </c>
      <c r="L572" s="447" t="str">
        <f>IF('приложение 1.1 '!G574=2022,'приложение 1.1 '!D574,"-")</f>
        <v>-</v>
      </c>
      <c r="M572" s="447">
        <f t="shared" si="241"/>
        <v>0</v>
      </c>
      <c r="N572" s="447">
        <f t="shared" si="242"/>
        <v>3.5</v>
      </c>
      <c r="O572" s="447">
        <v>0</v>
      </c>
      <c r="P572" s="447">
        <v>0</v>
      </c>
      <c r="Q572" s="447">
        <v>0</v>
      </c>
      <c r="R572" s="447">
        <v>0</v>
      </c>
      <c r="S572" s="447">
        <v>0</v>
      </c>
      <c r="T572" s="447">
        <v>0</v>
      </c>
      <c r="U572" s="447">
        <v>0</v>
      </c>
      <c r="V572" s="447">
        <v>0</v>
      </c>
      <c r="W572" s="447">
        <v>0</v>
      </c>
      <c r="X572" s="447">
        <v>0</v>
      </c>
      <c r="Y572" s="447">
        <f t="shared" si="243"/>
        <v>0</v>
      </c>
      <c r="Z572" s="464">
        <f t="shared" si="244"/>
        <v>0</v>
      </c>
      <c r="AA572" s="472">
        <f>'приложение 1.1 '!H574</f>
        <v>6.3</v>
      </c>
      <c r="AB572" s="472" t="str">
        <f t="shared" si="245"/>
        <v>0</v>
      </c>
      <c r="AC572" s="472" t="str">
        <f t="shared" si="246"/>
        <v>0</v>
      </c>
      <c r="AD572" s="472" t="str">
        <f t="shared" si="247"/>
        <v>0</v>
      </c>
      <c r="AE572" s="472" t="str">
        <f t="shared" si="248"/>
        <v>0</v>
      </c>
      <c r="AF572" s="472">
        <f t="shared" si="249"/>
        <v>0</v>
      </c>
      <c r="AG572" s="472">
        <f t="shared" si="250"/>
        <v>3.5</v>
      </c>
      <c r="AH572" s="472" t="str">
        <f t="shared" si="251"/>
        <v>0</v>
      </c>
      <c r="AI572" s="472" t="str">
        <f t="shared" si="252"/>
        <v>0</v>
      </c>
      <c r="AJ572" s="472">
        <f t="shared" si="253"/>
        <v>0</v>
      </c>
      <c r="AK572" s="472">
        <f t="shared" si="254"/>
        <v>3.5</v>
      </c>
      <c r="AL572" s="472">
        <f>'приложение 1.1 '!X574</f>
        <v>0</v>
      </c>
      <c r="AM572" s="472">
        <f>'приложение 1.1 '!Y574</f>
        <v>0</v>
      </c>
      <c r="AN572" s="472">
        <f>'приложение 1.1 '!Z574</f>
        <v>0</v>
      </c>
      <c r="AO572" s="472">
        <f>'приложение 1.1 '!AA574</f>
        <v>0</v>
      </c>
      <c r="AP572" s="472"/>
      <c r="AQ572" s="472"/>
      <c r="AR572" s="472">
        <f t="shared" si="255"/>
        <v>6.3</v>
      </c>
      <c r="AS572" s="472"/>
      <c r="AT572" s="472">
        <f>'приложение 1.1 '!W574</f>
        <v>6.3</v>
      </c>
      <c r="AU572" s="472">
        <f t="shared" si="256"/>
        <v>6.3</v>
      </c>
      <c r="AX572" s="456"/>
    </row>
    <row r="573" spans="1:50" s="53" customFormat="1">
      <c r="A573" s="125" t="s">
        <v>517</v>
      </c>
      <c r="B573" s="431" t="str">
        <f>'приложение 1.1 '!B575</f>
        <v>Строительство ВЛ-0,4кВ ДНТ Птицевод Севера</v>
      </c>
      <c r="C573" s="447">
        <f>IF('приложение 1.1 '!G575=2018,'приложение 1.1 '!E575,"-")</f>
        <v>0</v>
      </c>
      <c r="D573" s="447">
        <f>IF('приложение 1.1 '!G575=2018,'приложение 1.1 '!D575,"-")</f>
        <v>3.5</v>
      </c>
      <c r="E573" s="447" t="str">
        <f>IF('приложение 1.1 '!G575=2019,'приложение 1.1 '!E575,"-")</f>
        <v>-</v>
      </c>
      <c r="F573" s="447" t="str">
        <f>IF('приложение 1.1 '!G575=2019,'приложение 1.1 '!D575,"-")</f>
        <v>-</v>
      </c>
      <c r="G573" s="447" t="str">
        <f>IF('приложение 1.1 '!G575=2020,'приложение 1.1 '!E575,"-")</f>
        <v>-</v>
      </c>
      <c r="H573" s="447" t="str">
        <f>IF('приложение 1.1 '!G575=2020,'приложение 1.1 '!D575,"-")</f>
        <v>-</v>
      </c>
      <c r="I573" s="447" t="str">
        <f>IF('приложение 1.1 '!G575=2021,'приложение 1.1 '!E575,"-")</f>
        <v>-</v>
      </c>
      <c r="J573" s="447" t="str">
        <f>IF('приложение 1.1 '!G575=2021,'приложение 1.1 '!D575,"-")</f>
        <v>-</v>
      </c>
      <c r="K573" s="447" t="str">
        <f>IF('приложение 1.1 '!G575=2022,'приложение 1.1 '!E575,"-")</f>
        <v>-</v>
      </c>
      <c r="L573" s="447" t="str">
        <f>IF('приложение 1.1 '!G575=2022,'приложение 1.1 '!D575,"-")</f>
        <v>-</v>
      </c>
      <c r="M573" s="447">
        <f t="shared" si="241"/>
        <v>0</v>
      </c>
      <c r="N573" s="447">
        <f t="shared" si="242"/>
        <v>3.5</v>
      </c>
      <c r="O573" s="447">
        <v>0</v>
      </c>
      <c r="P573" s="447">
        <v>0</v>
      </c>
      <c r="Q573" s="447">
        <v>0</v>
      </c>
      <c r="R573" s="447">
        <v>0</v>
      </c>
      <c r="S573" s="447">
        <v>0</v>
      </c>
      <c r="T573" s="447">
        <v>0</v>
      </c>
      <c r="U573" s="447">
        <v>0</v>
      </c>
      <c r="V573" s="447">
        <v>0</v>
      </c>
      <c r="W573" s="447">
        <v>0</v>
      </c>
      <c r="X573" s="447">
        <v>0</v>
      </c>
      <c r="Y573" s="447">
        <f t="shared" si="243"/>
        <v>0</v>
      </c>
      <c r="Z573" s="464">
        <f t="shared" si="244"/>
        <v>0</v>
      </c>
      <c r="AA573" s="472">
        <f>'приложение 1.1 '!H575</f>
        <v>6.3</v>
      </c>
      <c r="AB573" s="472" t="str">
        <f t="shared" si="245"/>
        <v>0</v>
      </c>
      <c r="AC573" s="472" t="str">
        <f t="shared" si="246"/>
        <v>0</v>
      </c>
      <c r="AD573" s="472" t="str">
        <f t="shared" si="247"/>
        <v>0</v>
      </c>
      <c r="AE573" s="472" t="str">
        <f t="shared" si="248"/>
        <v>0</v>
      </c>
      <c r="AF573" s="472">
        <f t="shared" si="249"/>
        <v>0</v>
      </c>
      <c r="AG573" s="472">
        <f t="shared" si="250"/>
        <v>3.5</v>
      </c>
      <c r="AH573" s="472" t="str">
        <f t="shared" si="251"/>
        <v>0</v>
      </c>
      <c r="AI573" s="472" t="str">
        <f t="shared" si="252"/>
        <v>0</v>
      </c>
      <c r="AJ573" s="472">
        <f t="shared" si="253"/>
        <v>0</v>
      </c>
      <c r="AK573" s="472">
        <f t="shared" si="254"/>
        <v>3.5</v>
      </c>
      <c r="AL573" s="472">
        <f>'приложение 1.1 '!X575</f>
        <v>0</v>
      </c>
      <c r="AM573" s="472">
        <f>'приложение 1.1 '!Y575</f>
        <v>0</v>
      </c>
      <c r="AN573" s="472">
        <f>'приложение 1.1 '!Z575</f>
        <v>0</v>
      </c>
      <c r="AO573" s="472">
        <f>'приложение 1.1 '!AA575</f>
        <v>0</v>
      </c>
      <c r="AP573" s="472"/>
      <c r="AQ573" s="472"/>
      <c r="AR573" s="472">
        <f t="shared" si="255"/>
        <v>6.3</v>
      </c>
      <c r="AS573" s="472"/>
      <c r="AT573" s="472">
        <f>'приложение 1.1 '!W575</f>
        <v>6.3</v>
      </c>
      <c r="AU573" s="472">
        <f t="shared" si="256"/>
        <v>6.3</v>
      </c>
      <c r="AX573" s="456"/>
    </row>
    <row r="574" spans="1:50" s="53" customFormat="1">
      <c r="A574" s="125" t="s">
        <v>517</v>
      </c>
      <c r="B574" s="431" t="str">
        <f>'приложение 1.1 '!B576</f>
        <v>Строительство ВЛ-0,4кВ СОТ Энергетик-4</v>
      </c>
      <c r="C574" s="447" t="str">
        <f>IF('приложение 1.1 '!G576=2018,'приложение 1.1 '!E576,"-")</f>
        <v>-</v>
      </c>
      <c r="D574" s="447" t="str">
        <f>IF('приложение 1.1 '!G576=2018,'приложение 1.1 '!D576,"-")</f>
        <v>-</v>
      </c>
      <c r="E574" s="447">
        <f>IF('приложение 1.1 '!G576=2019,'приложение 1.1 '!E576,"-")</f>
        <v>0</v>
      </c>
      <c r="F574" s="447">
        <f>IF('приложение 1.1 '!G576=2019,'приложение 1.1 '!D576,"-")</f>
        <v>3.5</v>
      </c>
      <c r="G574" s="447" t="str">
        <f>IF('приложение 1.1 '!G576=2020,'приложение 1.1 '!E576,"-")</f>
        <v>-</v>
      </c>
      <c r="H574" s="447" t="str">
        <f>IF('приложение 1.1 '!G576=2020,'приложение 1.1 '!D576,"-")</f>
        <v>-</v>
      </c>
      <c r="I574" s="447" t="str">
        <f>IF('приложение 1.1 '!G576=2021,'приложение 1.1 '!E576,"-")</f>
        <v>-</v>
      </c>
      <c r="J574" s="447" t="str">
        <f>IF('приложение 1.1 '!G576=2021,'приложение 1.1 '!D576,"-")</f>
        <v>-</v>
      </c>
      <c r="K574" s="447" t="str">
        <f>IF('приложение 1.1 '!G576=2022,'приложение 1.1 '!E576,"-")</f>
        <v>-</v>
      </c>
      <c r="L574" s="447" t="str">
        <f>IF('приложение 1.1 '!G576=2022,'приложение 1.1 '!D576,"-")</f>
        <v>-</v>
      </c>
      <c r="M574" s="447">
        <f t="shared" si="241"/>
        <v>0</v>
      </c>
      <c r="N574" s="447">
        <f t="shared" si="242"/>
        <v>3.5</v>
      </c>
      <c r="O574" s="447">
        <v>0</v>
      </c>
      <c r="P574" s="447">
        <v>0</v>
      </c>
      <c r="Q574" s="447">
        <v>0</v>
      </c>
      <c r="R574" s="447">
        <v>0</v>
      </c>
      <c r="S574" s="447">
        <v>0</v>
      </c>
      <c r="T574" s="447">
        <v>0</v>
      </c>
      <c r="U574" s="447">
        <v>0</v>
      </c>
      <c r="V574" s="447">
        <v>0</v>
      </c>
      <c r="W574" s="447">
        <v>0</v>
      </c>
      <c r="X574" s="447">
        <v>0</v>
      </c>
      <c r="Y574" s="447">
        <f t="shared" si="243"/>
        <v>0</v>
      </c>
      <c r="Z574" s="464">
        <f t="shared" si="244"/>
        <v>0</v>
      </c>
      <c r="AA574" s="472">
        <f>'приложение 1.1 '!H576</f>
        <v>6.3</v>
      </c>
      <c r="AB574" s="472" t="str">
        <f t="shared" si="245"/>
        <v>0</v>
      </c>
      <c r="AC574" s="472" t="str">
        <f t="shared" si="246"/>
        <v>0</v>
      </c>
      <c r="AD574" s="472" t="str">
        <f t="shared" si="247"/>
        <v>0</v>
      </c>
      <c r="AE574" s="472" t="str">
        <f t="shared" si="248"/>
        <v>0</v>
      </c>
      <c r="AF574" s="472" t="str">
        <f t="shared" si="249"/>
        <v>0</v>
      </c>
      <c r="AG574" s="472" t="str">
        <f t="shared" si="250"/>
        <v>0</v>
      </c>
      <c r="AH574" s="472" t="str">
        <f t="shared" si="251"/>
        <v>0</v>
      </c>
      <c r="AI574" s="472" t="str">
        <f t="shared" si="252"/>
        <v>0</v>
      </c>
      <c r="AJ574" s="472" t="str">
        <f t="shared" si="253"/>
        <v>-</v>
      </c>
      <c r="AK574" s="472" t="str">
        <f t="shared" si="254"/>
        <v>-</v>
      </c>
      <c r="AL574" s="472">
        <f>'приложение 1.1 '!X576</f>
        <v>6.3</v>
      </c>
      <c r="AM574" s="472">
        <f>'приложение 1.1 '!Y576</f>
        <v>0</v>
      </c>
      <c r="AN574" s="472">
        <f>'приложение 1.1 '!Z576</f>
        <v>0</v>
      </c>
      <c r="AO574" s="472">
        <f>'приложение 1.1 '!AA576</f>
        <v>0</v>
      </c>
      <c r="AP574" s="472"/>
      <c r="AQ574" s="472"/>
      <c r="AR574" s="472"/>
      <c r="AS574" s="472"/>
      <c r="AT574" s="472">
        <f>'приложение 1.1 '!W576</f>
        <v>0</v>
      </c>
      <c r="AU574" s="472">
        <f t="shared" si="256"/>
        <v>6.3</v>
      </c>
      <c r="AX574" s="456"/>
    </row>
    <row r="575" spans="1:50" s="53" customFormat="1">
      <c r="A575" s="125" t="s">
        <v>517</v>
      </c>
      <c r="B575" s="431" t="str">
        <f>'приложение 1.1 '!B577</f>
        <v>Строительство ВЛ-0,4кВ СОТ Хвойный</v>
      </c>
      <c r="C575" s="447" t="str">
        <f>IF('приложение 1.1 '!G577=2018,'приложение 1.1 '!E577,"-")</f>
        <v>-</v>
      </c>
      <c r="D575" s="447" t="str">
        <f>IF('приложение 1.1 '!G577=2018,'приложение 1.1 '!D577,"-")</f>
        <v>-</v>
      </c>
      <c r="E575" s="447">
        <f>IF('приложение 1.1 '!G577=2019,'приложение 1.1 '!E577,"-")</f>
        <v>0</v>
      </c>
      <c r="F575" s="447">
        <f>IF('приложение 1.1 '!G577=2019,'приложение 1.1 '!D577,"-")</f>
        <v>3.5</v>
      </c>
      <c r="G575" s="447" t="str">
        <f>IF('приложение 1.1 '!G577=2020,'приложение 1.1 '!E577,"-")</f>
        <v>-</v>
      </c>
      <c r="H575" s="447" t="str">
        <f>IF('приложение 1.1 '!G577=2020,'приложение 1.1 '!D577,"-")</f>
        <v>-</v>
      </c>
      <c r="I575" s="447" t="str">
        <f>IF('приложение 1.1 '!G577=2021,'приложение 1.1 '!E577,"-")</f>
        <v>-</v>
      </c>
      <c r="J575" s="447" t="str">
        <f>IF('приложение 1.1 '!G577=2021,'приложение 1.1 '!D577,"-")</f>
        <v>-</v>
      </c>
      <c r="K575" s="447" t="str">
        <f>IF('приложение 1.1 '!G577=2022,'приложение 1.1 '!E577,"-")</f>
        <v>-</v>
      </c>
      <c r="L575" s="447" t="str">
        <f>IF('приложение 1.1 '!G577=2022,'приложение 1.1 '!D577,"-")</f>
        <v>-</v>
      </c>
      <c r="M575" s="447">
        <f t="shared" si="241"/>
        <v>0</v>
      </c>
      <c r="N575" s="447">
        <f t="shared" si="242"/>
        <v>3.5</v>
      </c>
      <c r="O575" s="447">
        <v>0</v>
      </c>
      <c r="P575" s="447">
        <v>0</v>
      </c>
      <c r="Q575" s="447">
        <v>0</v>
      </c>
      <c r="R575" s="447">
        <v>0</v>
      </c>
      <c r="S575" s="447">
        <v>0</v>
      </c>
      <c r="T575" s="447">
        <v>0</v>
      </c>
      <c r="U575" s="447">
        <v>0</v>
      </c>
      <c r="V575" s="447">
        <v>0</v>
      </c>
      <c r="W575" s="447">
        <v>0</v>
      </c>
      <c r="X575" s="447">
        <v>0</v>
      </c>
      <c r="Y575" s="447">
        <f t="shared" si="243"/>
        <v>0</v>
      </c>
      <c r="Z575" s="464">
        <f t="shared" si="244"/>
        <v>0</v>
      </c>
      <c r="AA575" s="472">
        <f>'приложение 1.1 '!H577</f>
        <v>6.3</v>
      </c>
      <c r="AB575" s="472" t="str">
        <f t="shared" si="245"/>
        <v>0</v>
      </c>
      <c r="AC575" s="472" t="str">
        <f t="shared" si="246"/>
        <v>0</v>
      </c>
      <c r="AD575" s="472" t="str">
        <f t="shared" si="247"/>
        <v>0</v>
      </c>
      <c r="AE575" s="472" t="str">
        <f t="shared" si="248"/>
        <v>0</v>
      </c>
      <c r="AF575" s="472" t="str">
        <f t="shared" si="249"/>
        <v>0</v>
      </c>
      <c r="AG575" s="472" t="str">
        <f t="shared" si="250"/>
        <v>0</v>
      </c>
      <c r="AH575" s="472" t="str">
        <f t="shared" si="251"/>
        <v>0</v>
      </c>
      <c r="AI575" s="472" t="str">
        <f t="shared" si="252"/>
        <v>0</v>
      </c>
      <c r="AJ575" s="472" t="str">
        <f t="shared" si="253"/>
        <v>-</v>
      </c>
      <c r="AK575" s="472" t="str">
        <f t="shared" si="254"/>
        <v>-</v>
      </c>
      <c r="AL575" s="472">
        <f>'приложение 1.1 '!X577</f>
        <v>6.3</v>
      </c>
      <c r="AM575" s="472">
        <f>'приложение 1.1 '!Y577</f>
        <v>0</v>
      </c>
      <c r="AN575" s="472">
        <f>'приложение 1.1 '!Z577</f>
        <v>0</v>
      </c>
      <c r="AO575" s="472">
        <f>'приложение 1.1 '!AA577</f>
        <v>0</v>
      </c>
      <c r="AP575" s="472"/>
      <c r="AQ575" s="472"/>
      <c r="AR575" s="472"/>
      <c r="AS575" s="472"/>
      <c r="AT575" s="472">
        <f>'приложение 1.1 '!W577</f>
        <v>0</v>
      </c>
      <c r="AU575" s="472">
        <f t="shared" si="256"/>
        <v>6.3</v>
      </c>
      <c r="AX575" s="456"/>
    </row>
    <row r="576" spans="1:50" s="53" customFormat="1">
      <c r="A576" s="125" t="s">
        <v>517</v>
      </c>
      <c r="B576" s="431" t="str">
        <f>'приложение 1.1 '!B578</f>
        <v>Строительство ВЛ-0,4кВ ДК Солнечное</v>
      </c>
      <c r="C576" s="447" t="str">
        <f>IF('приложение 1.1 '!G578=2018,'приложение 1.1 '!E578,"-")</f>
        <v>-</v>
      </c>
      <c r="D576" s="447" t="str">
        <f>IF('приложение 1.1 '!G578=2018,'приложение 1.1 '!D578,"-")</f>
        <v>-</v>
      </c>
      <c r="E576" s="447" t="str">
        <f>IF('приложение 1.1 '!G578=2019,'приложение 1.1 '!E578,"-")</f>
        <v>-</v>
      </c>
      <c r="F576" s="447" t="str">
        <f>IF('приложение 1.1 '!G578=2019,'приложение 1.1 '!D578,"-")</f>
        <v>-</v>
      </c>
      <c r="G576" s="447" t="str">
        <f>IF('приложение 1.1 '!G578=2020,'приложение 1.1 '!E578,"-")</f>
        <v>-</v>
      </c>
      <c r="H576" s="447" t="str">
        <f>IF('приложение 1.1 '!G578=2020,'приложение 1.1 '!D578,"-")</f>
        <v>-</v>
      </c>
      <c r="I576" s="447" t="str">
        <f>IF('приложение 1.1 '!G578=2021,'приложение 1.1 '!E578,"-")</f>
        <v>-</v>
      </c>
      <c r="J576" s="447" t="str">
        <f>IF('приложение 1.1 '!G578=2021,'приложение 1.1 '!D578,"-")</f>
        <v>-</v>
      </c>
      <c r="K576" s="447">
        <f>IF('приложение 1.1 '!G578=2022,'приложение 1.1 '!E578,"-")</f>
        <v>0</v>
      </c>
      <c r="L576" s="447">
        <f>IF('приложение 1.1 '!G578=2022,'приложение 1.1 '!D578,"-")</f>
        <v>3.5</v>
      </c>
      <c r="M576" s="447">
        <f t="shared" si="241"/>
        <v>0</v>
      </c>
      <c r="N576" s="447">
        <f t="shared" si="242"/>
        <v>3.5</v>
      </c>
      <c r="O576" s="447">
        <v>0</v>
      </c>
      <c r="P576" s="447">
        <v>0</v>
      </c>
      <c r="Q576" s="447">
        <v>0</v>
      </c>
      <c r="R576" s="447">
        <v>0</v>
      </c>
      <c r="S576" s="447">
        <v>0</v>
      </c>
      <c r="T576" s="447">
        <v>0</v>
      </c>
      <c r="U576" s="447">
        <v>0</v>
      </c>
      <c r="V576" s="447">
        <v>0</v>
      </c>
      <c r="W576" s="447">
        <v>0</v>
      </c>
      <c r="X576" s="447">
        <v>0</v>
      </c>
      <c r="Y576" s="447">
        <f t="shared" si="243"/>
        <v>0</v>
      </c>
      <c r="Z576" s="464">
        <f t="shared" si="244"/>
        <v>0</v>
      </c>
      <c r="AA576" s="472">
        <f>'приложение 1.1 '!H578</f>
        <v>6.3</v>
      </c>
      <c r="AB576" s="472" t="str">
        <f t="shared" si="245"/>
        <v>0</v>
      </c>
      <c r="AC576" s="472" t="str">
        <f t="shared" si="246"/>
        <v>0</v>
      </c>
      <c r="AD576" s="472" t="str">
        <f t="shared" si="247"/>
        <v>0</v>
      </c>
      <c r="AE576" s="472" t="str">
        <f t="shared" si="248"/>
        <v>0</v>
      </c>
      <c r="AF576" s="472" t="str">
        <f t="shared" si="249"/>
        <v>0</v>
      </c>
      <c r="AG576" s="472" t="str">
        <f t="shared" si="250"/>
        <v>0</v>
      </c>
      <c r="AH576" s="472" t="str">
        <f t="shared" si="251"/>
        <v>0</v>
      </c>
      <c r="AI576" s="472" t="str">
        <f t="shared" si="252"/>
        <v>0</v>
      </c>
      <c r="AJ576" s="472" t="str">
        <f t="shared" si="253"/>
        <v>-</v>
      </c>
      <c r="AK576" s="472" t="str">
        <f t="shared" si="254"/>
        <v>-</v>
      </c>
      <c r="AL576" s="472">
        <f>'приложение 1.1 '!X578</f>
        <v>0</v>
      </c>
      <c r="AM576" s="472">
        <f>'приложение 1.1 '!Y578</f>
        <v>0</v>
      </c>
      <c r="AN576" s="472">
        <f>'приложение 1.1 '!Z578</f>
        <v>0</v>
      </c>
      <c r="AO576" s="472">
        <f>'приложение 1.1 '!AA578</f>
        <v>6.3</v>
      </c>
      <c r="AP576" s="472"/>
      <c r="AQ576" s="472"/>
      <c r="AR576" s="472"/>
      <c r="AS576" s="472"/>
      <c r="AT576" s="472">
        <f>'приложение 1.1 '!W578</f>
        <v>0</v>
      </c>
      <c r="AU576" s="472">
        <f t="shared" si="256"/>
        <v>6.3</v>
      </c>
      <c r="AX576" s="456"/>
    </row>
    <row r="577" spans="1:50" s="53" customFormat="1">
      <c r="A577" s="125" t="s">
        <v>517</v>
      </c>
      <c r="B577" s="431" t="str">
        <f>'приложение 1.1 '!B579</f>
        <v>Строительство ВЛ-0,4кВ СОТ Рассвет</v>
      </c>
      <c r="C577" s="447" t="str">
        <f>IF('приложение 1.1 '!G579=2018,'приложение 1.1 '!E579,"-")</f>
        <v>-</v>
      </c>
      <c r="D577" s="447" t="str">
        <f>IF('приложение 1.1 '!G579=2018,'приложение 1.1 '!D579,"-")</f>
        <v>-</v>
      </c>
      <c r="E577" s="447" t="str">
        <f>IF('приложение 1.1 '!G579=2019,'приложение 1.1 '!E579,"-")</f>
        <v>-</v>
      </c>
      <c r="F577" s="447" t="str">
        <f>IF('приложение 1.1 '!G579=2019,'приложение 1.1 '!D579,"-")</f>
        <v>-</v>
      </c>
      <c r="G577" s="447" t="str">
        <f>IF('приложение 1.1 '!G579=2020,'приложение 1.1 '!E579,"-")</f>
        <v>-</v>
      </c>
      <c r="H577" s="447" t="str">
        <f>IF('приложение 1.1 '!G579=2020,'приложение 1.1 '!D579,"-")</f>
        <v>-</v>
      </c>
      <c r="I577" s="447" t="str">
        <f>IF('приложение 1.1 '!G579=2021,'приложение 1.1 '!E579,"-")</f>
        <v>-</v>
      </c>
      <c r="J577" s="447" t="str">
        <f>IF('приложение 1.1 '!G579=2021,'приложение 1.1 '!D579,"-")</f>
        <v>-</v>
      </c>
      <c r="K577" s="447">
        <f>IF('приложение 1.1 '!G579=2022,'приложение 1.1 '!E579,"-")</f>
        <v>0</v>
      </c>
      <c r="L577" s="447">
        <f>IF('приложение 1.1 '!G579=2022,'приложение 1.1 '!D579,"-")</f>
        <v>3.5</v>
      </c>
      <c r="M577" s="447">
        <f t="shared" si="241"/>
        <v>0</v>
      </c>
      <c r="N577" s="447">
        <f t="shared" si="242"/>
        <v>3.5</v>
      </c>
      <c r="O577" s="447">
        <v>0</v>
      </c>
      <c r="P577" s="447">
        <v>0</v>
      </c>
      <c r="Q577" s="447">
        <v>0</v>
      </c>
      <c r="R577" s="447">
        <v>0</v>
      </c>
      <c r="S577" s="447">
        <v>0</v>
      </c>
      <c r="T577" s="447">
        <v>0</v>
      </c>
      <c r="U577" s="447">
        <v>0</v>
      </c>
      <c r="V577" s="447">
        <v>0</v>
      </c>
      <c r="W577" s="447">
        <v>0</v>
      </c>
      <c r="X577" s="447">
        <v>0</v>
      </c>
      <c r="Y577" s="447">
        <f t="shared" si="243"/>
        <v>0</v>
      </c>
      <c r="Z577" s="464">
        <f t="shared" si="244"/>
        <v>0</v>
      </c>
      <c r="AA577" s="472">
        <f>'приложение 1.1 '!H579</f>
        <v>6.3</v>
      </c>
      <c r="AB577" s="472" t="str">
        <f t="shared" si="245"/>
        <v>0</v>
      </c>
      <c r="AC577" s="472" t="str">
        <f t="shared" si="246"/>
        <v>0</v>
      </c>
      <c r="AD577" s="472" t="str">
        <f t="shared" si="247"/>
        <v>0</v>
      </c>
      <c r="AE577" s="472" t="str">
        <f t="shared" si="248"/>
        <v>0</v>
      </c>
      <c r="AF577" s="472" t="str">
        <f t="shared" si="249"/>
        <v>0</v>
      </c>
      <c r="AG577" s="472" t="str">
        <f t="shared" si="250"/>
        <v>0</v>
      </c>
      <c r="AH577" s="472" t="str">
        <f t="shared" si="251"/>
        <v>0</v>
      </c>
      <c r="AI577" s="472" t="str">
        <f t="shared" si="252"/>
        <v>0</v>
      </c>
      <c r="AJ577" s="472" t="str">
        <f t="shared" si="253"/>
        <v>-</v>
      </c>
      <c r="AK577" s="472" t="str">
        <f t="shared" si="254"/>
        <v>-</v>
      </c>
      <c r="AL577" s="472">
        <f>'приложение 1.1 '!X579</f>
        <v>0</v>
      </c>
      <c r="AM577" s="472">
        <f>'приложение 1.1 '!Y579</f>
        <v>0</v>
      </c>
      <c r="AN577" s="472">
        <f>'приложение 1.1 '!Z579</f>
        <v>0</v>
      </c>
      <c r="AO577" s="472">
        <f>'приложение 1.1 '!AA579</f>
        <v>6.3</v>
      </c>
      <c r="AP577" s="472"/>
      <c r="AQ577" s="472"/>
      <c r="AR577" s="472"/>
      <c r="AS577" s="472"/>
      <c r="AT577" s="472">
        <f>'приложение 1.1 '!W579</f>
        <v>0</v>
      </c>
      <c r="AU577" s="472">
        <f t="shared" si="256"/>
        <v>6.3</v>
      </c>
      <c r="AX577" s="456"/>
    </row>
    <row r="578" spans="1:50" s="53" customFormat="1">
      <c r="A578" s="125" t="s">
        <v>517</v>
      </c>
      <c r="B578" s="431" t="str">
        <f>'приложение 1.1 '!B580</f>
        <v>Строительство ВЛ-0,4кВ СОТ Локомотив</v>
      </c>
      <c r="C578" s="447" t="str">
        <f>IF('приложение 1.1 '!G580=2018,'приложение 1.1 '!E580,"-")</f>
        <v>-</v>
      </c>
      <c r="D578" s="447" t="str">
        <f>IF('приложение 1.1 '!G580=2018,'приложение 1.1 '!D580,"-")</f>
        <v>-</v>
      </c>
      <c r="E578" s="447" t="str">
        <f>IF('приложение 1.1 '!G580=2019,'приложение 1.1 '!E580,"-")</f>
        <v>-</v>
      </c>
      <c r="F578" s="447" t="str">
        <f>IF('приложение 1.1 '!G580=2019,'приложение 1.1 '!D580,"-")</f>
        <v>-</v>
      </c>
      <c r="G578" s="447" t="str">
        <f>IF('приложение 1.1 '!G580=2020,'приложение 1.1 '!E580,"-")</f>
        <v>-</v>
      </c>
      <c r="H578" s="447" t="str">
        <f>IF('приложение 1.1 '!G580=2020,'приложение 1.1 '!D580,"-")</f>
        <v>-</v>
      </c>
      <c r="I578" s="447" t="str">
        <f>IF('приложение 1.1 '!G580=2021,'приложение 1.1 '!E580,"-")</f>
        <v>-</v>
      </c>
      <c r="J578" s="447" t="str">
        <f>IF('приложение 1.1 '!G580=2021,'приложение 1.1 '!D580,"-")</f>
        <v>-</v>
      </c>
      <c r="K578" s="447">
        <f>IF('приложение 1.1 '!G580=2022,'приложение 1.1 '!E580,"-")</f>
        <v>0</v>
      </c>
      <c r="L578" s="447">
        <f>IF('приложение 1.1 '!G580=2022,'приложение 1.1 '!D580,"-")</f>
        <v>3.5</v>
      </c>
      <c r="M578" s="447">
        <f t="shared" si="241"/>
        <v>0</v>
      </c>
      <c r="N578" s="447">
        <f t="shared" si="242"/>
        <v>3.5</v>
      </c>
      <c r="O578" s="447">
        <v>0</v>
      </c>
      <c r="P578" s="447">
        <v>0</v>
      </c>
      <c r="Q578" s="447">
        <v>0</v>
      </c>
      <c r="R578" s="447">
        <v>0</v>
      </c>
      <c r="S578" s="447">
        <v>0</v>
      </c>
      <c r="T578" s="447">
        <v>0</v>
      </c>
      <c r="U578" s="447">
        <v>0</v>
      </c>
      <c r="V578" s="447">
        <v>0</v>
      </c>
      <c r="W578" s="447">
        <v>0</v>
      </c>
      <c r="X578" s="447">
        <v>0</v>
      </c>
      <c r="Y578" s="447">
        <f t="shared" si="243"/>
        <v>0</v>
      </c>
      <c r="Z578" s="464">
        <f t="shared" si="244"/>
        <v>0</v>
      </c>
      <c r="AA578" s="472">
        <f>'приложение 1.1 '!H580</f>
        <v>6.3</v>
      </c>
      <c r="AB578" s="472" t="str">
        <f t="shared" si="245"/>
        <v>0</v>
      </c>
      <c r="AC578" s="472" t="str">
        <f t="shared" si="246"/>
        <v>0</v>
      </c>
      <c r="AD578" s="472" t="str">
        <f t="shared" si="247"/>
        <v>0</v>
      </c>
      <c r="AE578" s="472" t="str">
        <f t="shared" si="248"/>
        <v>0</v>
      </c>
      <c r="AF578" s="472" t="str">
        <f t="shared" si="249"/>
        <v>0</v>
      </c>
      <c r="AG578" s="472" t="str">
        <f t="shared" si="250"/>
        <v>0</v>
      </c>
      <c r="AH578" s="472" t="str">
        <f t="shared" si="251"/>
        <v>0</v>
      </c>
      <c r="AI578" s="472" t="str">
        <f t="shared" si="252"/>
        <v>0</v>
      </c>
      <c r="AJ578" s="472" t="str">
        <f t="shared" si="253"/>
        <v>-</v>
      </c>
      <c r="AK578" s="472" t="str">
        <f t="shared" si="254"/>
        <v>-</v>
      </c>
      <c r="AL578" s="472">
        <f>'приложение 1.1 '!X580</f>
        <v>0</v>
      </c>
      <c r="AM578" s="472">
        <f>'приложение 1.1 '!Y580</f>
        <v>0</v>
      </c>
      <c r="AN578" s="472">
        <f>'приложение 1.1 '!Z580</f>
        <v>0</v>
      </c>
      <c r="AO578" s="472">
        <f>'приложение 1.1 '!AA580</f>
        <v>6.3</v>
      </c>
      <c r="AP578" s="472"/>
      <c r="AQ578" s="472"/>
      <c r="AR578" s="472"/>
      <c r="AS578" s="472"/>
      <c r="AT578" s="472">
        <f>'приложение 1.1 '!W580</f>
        <v>0</v>
      </c>
      <c r="AU578" s="472">
        <f t="shared" si="256"/>
        <v>6.3</v>
      </c>
      <c r="AX578" s="456"/>
    </row>
    <row r="579" spans="1:50" s="53" customFormat="1">
      <c r="A579" s="125" t="s">
        <v>517</v>
      </c>
      <c r="B579" s="431" t="str">
        <f>'приложение 1.1 '!B581</f>
        <v>Строительство ВЛ-0,4кВ СОТ Речник</v>
      </c>
      <c r="C579" s="447" t="str">
        <f>IF('приложение 1.1 '!G581=2018,'приложение 1.1 '!E581,"-")</f>
        <v>-</v>
      </c>
      <c r="D579" s="447" t="str">
        <f>IF('приложение 1.1 '!G581=2018,'приложение 1.1 '!D581,"-")</f>
        <v>-</v>
      </c>
      <c r="E579" s="447" t="str">
        <f>IF('приложение 1.1 '!G581=2019,'приложение 1.1 '!E581,"-")</f>
        <v>-</v>
      </c>
      <c r="F579" s="447" t="str">
        <f>IF('приложение 1.1 '!G581=2019,'приложение 1.1 '!D581,"-")</f>
        <v>-</v>
      </c>
      <c r="G579" s="447" t="str">
        <f>IF('приложение 1.1 '!G581=2020,'приложение 1.1 '!E581,"-")</f>
        <v>-</v>
      </c>
      <c r="H579" s="447" t="str">
        <f>IF('приложение 1.1 '!G581=2020,'приложение 1.1 '!D581,"-")</f>
        <v>-</v>
      </c>
      <c r="I579" s="447" t="str">
        <f>IF('приложение 1.1 '!G581=2021,'приложение 1.1 '!E581,"-")</f>
        <v>-</v>
      </c>
      <c r="J579" s="447" t="str">
        <f>IF('приложение 1.1 '!G581=2021,'приложение 1.1 '!D581,"-")</f>
        <v>-</v>
      </c>
      <c r="K579" s="447">
        <f>IF('приложение 1.1 '!G581=2022,'приложение 1.1 '!E581,"-")</f>
        <v>0</v>
      </c>
      <c r="L579" s="447">
        <f>IF('приложение 1.1 '!G581=2022,'приложение 1.1 '!D581,"-")</f>
        <v>3.5</v>
      </c>
      <c r="M579" s="447">
        <f t="shared" si="241"/>
        <v>0</v>
      </c>
      <c r="N579" s="447">
        <f t="shared" si="242"/>
        <v>3.5</v>
      </c>
      <c r="O579" s="447">
        <v>0</v>
      </c>
      <c r="P579" s="447">
        <v>0</v>
      </c>
      <c r="Q579" s="447">
        <v>0</v>
      </c>
      <c r="R579" s="447">
        <v>0</v>
      </c>
      <c r="S579" s="447">
        <v>0</v>
      </c>
      <c r="T579" s="447">
        <v>0</v>
      </c>
      <c r="U579" s="447">
        <v>0</v>
      </c>
      <c r="V579" s="447">
        <v>0</v>
      </c>
      <c r="W579" s="447">
        <v>0</v>
      </c>
      <c r="X579" s="447">
        <v>0</v>
      </c>
      <c r="Y579" s="447">
        <f t="shared" si="243"/>
        <v>0</v>
      </c>
      <c r="Z579" s="464">
        <f t="shared" si="244"/>
        <v>0</v>
      </c>
      <c r="AA579" s="472">
        <f>'приложение 1.1 '!H581</f>
        <v>6.3</v>
      </c>
      <c r="AB579" s="472" t="str">
        <f t="shared" si="245"/>
        <v>0</v>
      </c>
      <c r="AC579" s="472" t="str">
        <f t="shared" si="246"/>
        <v>0</v>
      </c>
      <c r="AD579" s="472" t="str">
        <f t="shared" si="247"/>
        <v>0</v>
      </c>
      <c r="AE579" s="472" t="str">
        <f t="shared" si="248"/>
        <v>0</v>
      </c>
      <c r="AF579" s="472" t="str">
        <f t="shared" si="249"/>
        <v>0</v>
      </c>
      <c r="AG579" s="472" t="str">
        <f t="shared" si="250"/>
        <v>0</v>
      </c>
      <c r="AH579" s="472" t="str">
        <f t="shared" si="251"/>
        <v>0</v>
      </c>
      <c r="AI579" s="472" t="str">
        <f t="shared" si="252"/>
        <v>0</v>
      </c>
      <c r="AJ579" s="472" t="str">
        <f t="shared" si="253"/>
        <v>-</v>
      </c>
      <c r="AK579" s="472" t="str">
        <f t="shared" si="254"/>
        <v>-</v>
      </c>
      <c r="AL579" s="472">
        <f>'приложение 1.1 '!X581</f>
        <v>0</v>
      </c>
      <c r="AM579" s="472">
        <f>'приложение 1.1 '!Y581</f>
        <v>0</v>
      </c>
      <c r="AN579" s="472">
        <f>'приложение 1.1 '!Z581</f>
        <v>0</v>
      </c>
      <c r="AO579" s="472">
        <f>'приложение 1.1 '!AA581</f>
        <v>6.3</v>
      </c>
      <c r="AP579" s="472"/>
      <c r="AQ579" s="472"/>
      <c r="AR579" s="472"/>
      <c r="AS579" s="472"/>
      <c r="AT579" s="472">
        <f>'приложение 1.1 '!W581</f>
        <v>0</v>
      </c>
      <c r="AU579" s="472">
        <f t="shared" si="256"/>
        <v>6.3</v>
      </c>
      <c r="AX579" s="456"/>
    </row>
    <row r="580" spans="1:50" s="53" customFormat="1">
      <c r="A580" s="125" t="s">
        <v>517</v>
      </c>
      <c r="B580" s="431" t="str">
        <f>'приложение 1.1 '!B582</f>
        <v>Прочие электросетевые объекты</v>
      </c>
      <c r="C580" s="447" t="str">
        <f>IF('приложение 1.1 '!G582=2018,'приложение 1.1 '!E582,"-")</f>
        <v>-</v>
      </c>
      <c r="D580" s="447" t="str">
        <f>IF('приложение 1.1 '!G582=2018,'приложение 1.1 '!D582,"-")</f>
        <v>-</v>
      </c>
      <c r="E580" s="447" t="str">
        <f>IF('приложение 1.1 '!G582=2019,'приложение 1.1 '!E582,"-")</f>
        <v>-</v>
      </c>
      <c r="F580" s="447" t="str">
        <f>IF('приложение 1.1 '!G582=2019,'приложение 1.1 '!D582,"-")</f>
        <v>-</v>
      </c>
      <c r="G580" s="447" t="str">
        <f>IF('приложение 1.1 '!G582=2020,'приложение 1.1 '!E582,"-")</f>
        <v>-</v>
      </c>
      <c r="H580" s="447" t="str">
        <f>IF('приложение 1.1 '!G582=2020,'приложение 1.1 '!D582,"-")</f>
        <v>-</v>
      </c>
      <c r="I580" s="447" t="str">
        <f>IF('приложение 1.1 '!G582=2021,'приложение 1.1 '!E582,"-")</f>
        <v>-</v>
      </c>
      <c r="J580" s="447" t="str">
        <f>IF('приложение 1.1 '!G582=2021,'приложение 1.1 '!D582,"-")</f>
        <v>-</v>
      </c>
      <c r="K580" s="447" t="str">
        <f>IF('приложение 1.1 '!G582=2022,'приложение 1.1 '!E582,"-")</f>
        <v>-</v>
      </c>
      <c r="L580" s="447" t="str">
        <f>IF('приложение 1.1 '!G582=2022,'приложение 1.1 '!D582,"-")</f>
        <v>-</v>
      </c>
      <c r="M580" s="447">
        <f t="shared" si="241"/>
        <v>0</v>
      </c>
      <c r="N580" s="447">
        <f t="shared" si="242"/>
        <v>0</v>
      </c>
      <c r="O580" s="447">
        <v>0</v>
      </c>
      <c r="P580" s="447">
        <v>0</v>
      </c>
      <c r="Q580" s="447">
        <v>0</v>
      </c>
      <c r="R580" s="447">
        <v>0</v>
      </c>
      <c r="S580" s="447">
        <v>0</v>
      </c>
      <c r="T580" s="447">
        <v>0</v>
      </c>
      <c r="U580" s="447">
        <v>0</v>
      </c>
      <c r="V580" s="447">
        <v>0</v>
      </c>
      <c r="W580" s="447">
        <v>0</v>
      </c>
      <c r="X580" s="447">
        <v>0</v>
      </c>
      <c r="Y580" s="447">
        <f t="shared" si="243"/>
        <v>0</v>
      </c>
      <c r="Z580" s="464">
        <f t="shared" si="244"/>
        <v>0</v>
      </c>
      <c r="AA580" s="472">
        <f>'приложение 1.1 '!H582</f>
        <v>0</v>
      </c>
      <c r="AB580" s="472" t="str">
        <f t="shared" si="245"/>
        <v>0</v>
      </c>
      <c r="AC580" s="472" t="str">
        <f t="shared" si="246"/>
        <v>0</v>
      </c>
      <c r="AD580" s="472" t="str">
        <f t="shared" si="247"/>
        <v>0</v>
      </c>
      <c r="AE580" s="472" t="str">
        <f t="shared" si="248"/>
        <v>0</v>
      </c>
      <c r="AF580" s="472" t="str">
        <f t="shared" si="249"/>
        <v>0</v>
      </c>
      <c r="AG580" s="472" t="str">
        <f t="shared" si="250"/>
        <v>0</v>
      </c>
      <c r="AH580" s="472" t="str">
        <f t="shared" si="251"/>
        <v>0</v>
      </c>
      <c r="AI580" s="472" t="str">
        <f t="shared" si="252"/>
        <v>0</v>
      </c>
      <c r="AJ580" s="472" t="str">
        <f t="shared" si="253"/>
        <v>-</v>
      </c>
      <c r="AK580" s="472" t="str">
        <f t="shared" si="254"/>
        <v>-</v>
      </c>
      <c r="AL580" s="472">
        <f>'приложение 1.1 '!X582</f>
        <v>0</v>
      </c>
      <c r="AM580" s="472">
        <f>'приложение 1.1 '!Y582</f>
        <v>0</v>
      </c>
      <c r="AN580" s="472">
        <f>'приложение 1.1 '!Z582</f>
        <v>0</v>
      </c>
      <c r="AO580" s="472">
        <f>'приложение 1.1 '!AA582</f>
        <v>0</v>
      </c>
      <c r="AP580" s="472"/>
      <c r="AQ580" s="472"/>
      <c r="AR580" s="472"/>
      <c r="AS580" s="472"/>
      <c r="AT580" s="472">
        <f>'приложение 1.1 '!W582</f>
        <v>0</v>
      </c>
      <c r="AU580" s="472">
        <f t="shared" si="256"/>
        <v>0</v>
      </c>
      <c r="AX580" s="456"/>
    </row>
    <row r="581" spans="1:50" s="53" customFormat="1">
      <c r="A581" s="125" t="s">
        <v>517</v>
      </c>
      <c r="B581" s="431" t="str">
        <f>'приложение 1.1 '!B583</f>
        <v>Производственных помещений, г.Сургут</v>
      </c>
      <c r="C581" s="447" t="str">
        <f>IF('приложение 1.1 '!G583=2018,'приложение 1.1 '!E583,"-")</f>
        <v>-</v>
      </c>
      <c r="D581" s="447" t="str">
        <f>IF('приложение 1.1 '!G583=2018,'приложение 1.1 '!D583,"-")</f>
        <v>-</v>
      </c>
      <c r="E581" s="447" t="str">
        <f>IF('приложение 1.1 '!G583=2019,'приложение 1.1 '!E583,"-")</f>
        <v>-</v>
      </c>
      <c r="F581" s="447" t="str">
        <f>IF('приложение 1.1 '!G583=2019,'приложение 1.1 '!D583,"-")</f>
        <v>-</v>
      </c>
      <c r="G581" s="447" t="str">
        <f>IF('приложение 1.1 '!G583=2020,'приложение 1.1 '!E583,"-")</f>
        <v>-</v>
      </c>
      <c r="H581" s="447" t="str">
        <f>IF('приложение 1.1 '!G583=2020,'приложение 1.1 '!D583,"-")</f>
        <v>-</v>
      </c>
      <c r="I581" s="447" t="str">
        <f>IF('приложение 1.1 '!G583=2021,'приложение 1.1 '!E583,"-")</f>
        <v>-</v>
      </c>
      <c r="J581" s="447" t="str">
        <f>IF('приложение 1.1 '!G583=2021,'приложение 1.1 '!D583,"-")</f>
        <v>-</v>
      </c>
      <c r="K581" s="447">
        <f>IF('приложение 1.1 '!G583=2022,'приложение 1.1 '!E583,"-")</f>
        <v>0</v>
      </c>
      <c r="L581" s="447">
        <f>IF('приложение 1.1 '!G583=2022,'приложение 1.1 '!D583,"-")</f>
        <v>0</v>
      </c>
      <c r="M581" s="447">
        <f t="shared" si="241"/>
        <v>0</v>
      </c>
      <c r="N581" s="447">
        <f t="shared" si="242"/>
        <v>0</v>
      </c>
      <c r="O581" s="447">
        <v>0</v>
      </c>
      <c r="P581" s="447">
        <v>0</v>
      </c>
      <c r="Q581" s="447">
        <v>0</v>
      </c>
      <c r="R581" s="447">
        <v>0</v>
      </c>
      <c r="S581" s="447">
        <v>0</v>
      </c>
      <c r="T581" s="447">
        <v>0</v>
      </c>
      <c r="U581" s="447">
        <v>0</v>
      </c>
      <c r="V581" s="447">
        <v>0</v>
      </c>
      <c r="W581" s="447">
        <v>0</v>
      </c>
      <c r="X581" s="447">
        <v>0</v>
      </c>
      <c r="Y581" s="447">
        <f t="shared" si="243"/>
        <v>0</v>
      </c>
      <c r="Z581" s="464">
        <f t="shared" si="244"/>
        <v>0</v>
      </c>
      <c r="AA581" s="472">
        <f>'приложение 1.1 '!H583</f>
        <v>400</v>
      </c>
      <c r="AB581" s="472" t="str">
        <f t="shared" si="245"/>
        <v>0</v>
      </c>
      <c r="AC581" s="472" t="str">
        <f t="shared" si="246"/>
        <v>0</v>
      </c>
      <c r="AD581" s="472" t="str">
        <f t="shared" si="247"/>
        <v>0</v>
      </c>
      <c r="AE581" s="472" t="str">
        <f t="shared" si="248"/>
        <v>0</v>
      </c>
      <c r="AF581" s="472" t="str">
        <f t="shared" si="249"/>
        <v>0</v>
      </c>
      <c r="AG581" s="472" t="str">
        <f t="shared" si="250"/>
        <v>0</v>
      </c>
      <c r="AH581" s="472" t="str">
        <f t="shared" si="251"/>
        <v>0</v>
      </c>
      <c r="AI581" s="472" t="str">
        <f t="shared" si="252"/>
        <v>0</v>
      </c>
      <c r="AJ581" s="472" t="str">
        <f t="shared" si="253"/>
        <v>-</v>
      </c>
      <c r="AK581" s="472" t="str">
        <f t="shared" si="254"/>
        <v>-</v>
      </c>
      <c r="AL581" s="472">
        <f>'приложение 1.1 '!X583</f>
        <v>0</v>
      </c>
      <c r="AM581" s="472">
        <f>'приложение 1.1 '!Y583</f>
        <v>0</v>
      </c>
      <c r="AN581" s="472">
        <f>'приложение 1.1 '!Z583</f>
        <v>250</v>
      </c>
      <c r="AO581" s="472">
        <f>'приложение 1.1 '!AA583</f>
        <v>150</v>
      </c>
      <c r="AP581" s="472"/>
      <c r="AQ581" s="472"/>
      <c r="AR581" s="472"/>
      <c r="AS581" s="472"/>
      <c r="AT581" s="472">
        <f>'приложение 1.1 '!W583</f>
        <v>0</v>
      </c>
      <c r="AU581" s="472">
        <f t="shared" si="256"/>
        <v>400</v>
      </c>
      <c r="AX581" s="456"/>
    </row>
    <row r="582" spans="1:50" s="53" customFormat="1">
      <c r="A582" s="125" t="s">
        <v>517</v>
      </c>
      <c r="B582" s="431" t="str">
        <f>'приложение 1.1 '!B584</f>
        <v>Монтаж диспетчерского щита</v>
      </c>
      <c r="C582" s="447" t="str">
        <f>IF('приложение 1.1 '!G584=2018,'приложение 1.1 '!E584,"-")</f>
        <v>-</v>
      </c>
      <c r="D582" s="447" t="str">
        <f>IF('приложение 1.1 '!G584=2018,'приложение 1.1 '!D584,"-")</f>
        <v>-</v>
      </c>
      <c r="E582" s="447" t="str">
        <f>IF('приложение 1.1 '!G584=2019,'приложение 1.1 '!E584,"-")</f>
        <v>-</v>
      </c>
      <c r="F582" s="447" t="str">
        <f>IF('приложение 1.1 '!G584=2019,'приложение 1.1 '!D584,"-")</f>
        <v>-</v>
      </c>
      <c r="G582" s="447" t="str">
        <f>IF('приложение 1.1 '!G584=2020,'приложение 1.1 '!E584,"-")</f>
        <v>-</v>
      </c>
      <c r="H582" s="447" t="str">
        <f>IF('приложение 1.1 '!G584=2020,'приложение 1.1 '!D584,"-")</f>
        <v>-</v>
      </c>
      <c r="I582" s="447" t="str">
        <f>IF('приложение 1.1 '!G584=2021,'приложение 1.1 '!E584,"-")</f>
        <v>-</v>
      </c>
      <c r="J582" s="447" t="str">
        <f>IF('приложение 1.1 '!G584=2021,'приложение 1.1 '!D584,"-")</f>
        <v>-</v>
      </c>
      <c r="K582" s="447">
        <f>IF('приложение 1.1 '!G584=2022,'приложение 1.1 '!E584,"-")</f>
        <v>0</v>
      </c>
      <c r="L582" s="447">
        <f>IF('приложение 1.1 '!G584=2022,'приложение 1.1 '!D584,"-")</f>
        <v>0</v>
      </c>
      <c r="M582" s="447">
        <f t="shared" si="241"/>
        <v>0</v>
      </c>
      <c r="N582" s="447">
        <f t="shared" si="242"/>
        <v>0</v>
      </c>
      <c r="O582" s="447">
        <v>0</v>
      </c>
      <c r="P582" s="447">
        <v>0</v>
      </c>
      <c r="Q582" s="447">
        <v>0</v>
      </c>
      <c r="R582" s="447">
        <v>0</v>
      </c>
      <c r="S582" s="447">
        <v>0</v>
      </c>
      <c r="T582" s="447">
        <v>0</v>
      </c>
      <c r="U582" s="447">
        <v>0</v>
      </c>
      <c r="V582" s="447">
        <v>0</v>
      </c>
      <c r="W582" s="447">
        <v>0</v>
      </c>
      <c r="X582" s="447">
        <v>0</v>
      </c>
      <c r="Y582" s="447">
        <f t="shared" si="243"/>
        <v>0</v>
      </c>
      <c r="Z582" s="464">
        <f t="shared" si="244"/>
        <v>0</v>
      </c>
      <c r="AA582" s="472">
        <f>'приложение 1.1 '!H584</f>
        <v>35</v>
      </c>
      <c r="AB582" s="472" t="str">
        <f t="shared" si="245"/>
        <v>0</v>
      </c>
      <c r="AC582" s="472" t="str">
        <f t="shared" si="246"/>
        <v>0</v>
      </c>
      <c r="AD582" s="472" t="str">
        <f t="shared" si="247"/>
        <v>0</v>
      </c>
      <c r="AE582" s="472" t="str">
        <f t="shared" si="248"/>
        <v>0</v>
      </c>
      <c r="AF582" s="472" t="str">
        <f t="shared" si="249"/>
        <v>0</v>
      </c>
      <c r="AG582" s="472" t="str">
        <f t="shared" si="250"/>
        <v>0</v>
      </c>
      <c r="AH582" s="472" t="str">
        <f t="shared" si="251"/>
        <v>0</v>
      </c>
      <c r="AI582" s="472" t="str">
        <f t="shared" si="252"/>
        <v>0</v>
      </c>
      <c r="AJ582" s="472" t="str">
        <f t="shared" si="253"/>
        <v>-</v>
      </c>
      <c r="AK582" s="472" t="str">
        <f t="shared" si="254"/>
        <v>-</v>
      </c>
      <c r="AL582" s="472">
        <f>'приложение 1.1 '!X584</f>
        <v>0</v>
      </c>
      <c r="AM582" s="472">
        <f>'приложение 1.1 '!Y584</f>
        <v>0</v>
      </c>
      <c r="AN582" s="472">
        <f>'приложение 1.1 '!Z584</f>
        <v>0</v>
      </c>
      <c r="AO582" s="472">
        <f>'приложение 1.1 '!AA584</f>
        <v>35</v>
      </c>
      <c r="AP582" s="472"/>
      <c r="AQ582" s="472"/>
      <c r="AR582" s="472"/>
      <c r="AS582" s="472"/>
      <c r="AT582" s="472">
        <f>'приложение 1.1 '!W584</f>
        <v>0</v>
      </c>
      <c r="AU582" s="472">
        <f t="shared" si="256"/>
        <v>35</v>
      </c>
      <c r="AX582" s="456"/>
    </row>
    <row r="583" spans="1:50" s="53" customFormat="1">
      <c r="A583" s="125" t="s">
        <v>517</v>
      </c>
      <c r="B583" s="431" t="str">
        <f>'приложение 1.1 '!B585</f>
        <v>АГП ВС-22-06 ЭИ КАМАЗ 43502 4х4 - 2шт.</v>
      </c>
      <c r="C583" s="447" t="str">
        <f>IF('приложение 1.1 '!G585=2018,'приложение 1.1 '!E585,"-")</f>
        <v>-</v>
      </c>
      <c r="D583" s="447" t="str">
        <f>IF('приложение 1.1 '!G585=2018,'приложение 1.1 '!D585,"-")</f>
        <v>-</v>
      </c>
      <c r="E583" s="447">
        <f>IF('приложение 1.1 '!G585=2019,'приложение 1.1 '!E585,"-")</f>
        <v>0</v>
      </c>
      <c r="F583" s="447">
        <f>IF('приложение 1.1 '!G585=2019,'приложение 1.1 '!D585,"-")</f>
        <v>0</v>
      </c>
      <c r="G583" s="447" t="str">
        <f>IF('приложение 1.1 '!G585=2020,'приложение 1.1 '!E585,"-")</f>
        <v>-</v>
      </c>
      <c r="H583" s="447" t="str">
        <f>IF('приложение 1.1 '!G585=2020,'приложение 1.1 '!D585,"-")</f>
        <v>-</v>
      </c>
      <c r="I583" s="447" t="str">
        <f>IF('приложение 1.1 '!G585=2021,'приложение 1.1 '!E585,"-")</f>
        <v>-</v>
      </c>
      <c r="J583" s="447" t="str">
        <f>IF('приложение 1.1 '!G585=2021,'приложение 1.1 '!D585,"-")</f>
        <v>-</v>
      </c>
      <c r="K583" s="447" t="str">
        <f>IF('приложение 1.1 '!G585=2022,'приложение 1.1 '!E585,"-")</f>
        <v>-</v>
      </c>
      <c r="L583" s="447" t="str">
        <f>IF('приложение 1.1 '!G585=2022,'приложение 1.1 '!D585,"-")</f>
        <v>-</v>
      </c>
      <c r="M583" s="447">
        <f t="shared" si="241"/>
        <v>0</v>
      </c>
      <c r="N583" s="447">
        <f t="shared" si="242"/>
        <v>0</v>
      </c>
      <c r="O583" s="447">
        <v>0</v>
      </c>
      <c r="P583" s="447">
        <v>0</v>
      </c>
      <c r="Q583" s="447">
        <v>0</v>
      </c>
      <c r="R583" s="447">
        <v>0</v>
      </c>
      <c r="S583" s="447">
        <v>0</v>
      </c>
      <c r="T583" s="447">
        <v>0</v>
      </c>
      <c r="U583" s="447">
        <v>0</v>
      </c>
      <c r="V583" s="447">
        <v>0</v>
      </c>
      <c r="W583" s="447">
        <v>0</v>
      </c>
      <c r="X583" s="447">
        <v>0</v>
      </c>
      <c r="Y583" s="447">
        <f t="shared" si="243"/>
        <v>0</v>
      </c>
      <c r="Z583" s="464">
        <f t="shared" si="244"/>
        <v>0</v>
      </c>
      <c r="AA583" s="472">
        <f>'приложение 1.1 '!H585</f>
        <v>8.4</v>
      </c>
      <c r="AB583" s="472" t="str">
        <f t="shared" si="245"/>
        <v>0</v>
      </c>
      <c r="AC583" s="472" t="str">
        <f t="shared" si="246"/>
        <v>0</v>
      </c>
      <c r="AD583" s="472" t="str">
        <f t="shared" si="247"/>
        <v>0</v>
      </c>
      <c r="AE583" s="472" t="str">
        <f t="shared" si="248"/>
        <v>0</v>
      </c>
      <c r="AF583" s="472" t="str">
        <f t="shared" si="249"/>
        <v>0</v>
      </c>
      <c r="AG583" s="472" t="str">
        <f t="shared" si="250"/>
        <v>0</v>
      </c>
      <c r="AH583" s="472" t="str">
        <f t="shared" si="251"/>
        <v>-</v>
      </c>
      <c r="AI583" s="472" t="str">
        <f t="shared" si="252"/>
        <v>-</v>
      </c>
      <c r="AJ583" s="472" t="str">
        <f t="shared" si="253"/>
        <v>-</v>
      </c>
      <c r="AK583" s="472" t="str">
        <f t="shared" si="254"/>
        <v>-</v>
      </c>
      <c r="AL583" s="472">
        <f>'приложение 1.1 '!X585</f>
        <v>4.2</v>
      </c>
      <c r="AM583" s="472">
        <f>'приложение 1.1 '!Y585</f>
        <v>0</v>
      </c>
      <c r="AN583" s="472">
        <f>'приложение 1.1 '!Z585</f>
        <v>0</v>
      </c>
      <c r="AO583" s="472">
        <f>'приложение 1.1 '!AA585</f>
        <v>0</v>
      </c>
      <c r="AP583" s="472"/>
      <c r="AQ583" s="472"/>
      <c r="AR583" s="472"/>
      <c r="AS583" s="472">
        <f>AT583</f>
        <v>4.2</v>
      </c>
      <c r="AT583" s="472">
        <f>'приложение 1.1 '!W585</f>
        <v>4.2</v>
      </c>
      <c r="AU583" s="472">
        <f t="shared" si="256"/>
        <v>8.4</v>
      </c>
      <c r="AX583" s="456"/>
    </row>
    <row r="584" spans="1:50" s="53" customFormat="1">
      <c r="A584" s="125" t="s">
        <v>517</v>
      </c>
      <c r="B584" s="431" t="str">
        <f>'приложение 1.1 '!B586</f>
        <v>АГП ПСС121-28 КАМАЗ 5350 6х6</v>
      </c>
      <c r="C584" s="447" t="str">
        <f>IF('приложение 1.1 '!G586=2018,'приложение 1.1 '!E586,"-")</f>
        <v>-</v>
      </c>
      <c r="D584" s="447" t="str">
        <f>IF('приложение 1.1 '!G586=2018,'приложение 1.1 '!D586,"-")</f>
        <v>-</v>
      </c>
      <c r="E584" s="447" t="str">
        <f>IF('приложение 1.1 '!G586=2019,'приложение 1.1 '!E586,"-")</f>
        <v>-</v>
      </c>
      <c r="F584" s="447" t="str">
        <f>IF('приложение 1.1 '!G586=2019,'приложение 1.1 '!D586,"-")</f>
        <v>-</v>
      </c>
      <c r="G584" s="447" t="str">
        <f>IF('приложение 1.1 '!G586=2020,'приложение 1.1 '!E586,"-")</f>
        <v>-</v>
      </c>
      <c r="H584" s="447" t="str">
        <f>IF('приложение 1.1 '!G586=2020,'приложение 1.1 '!D586,"-")</f>
        <v>-</v>
      </c>
      <c r="I584" s="447">
        <f>IF('приложение 1.1 '!G586=2021,'приложение 1.1 '!E586,"-")</f>
        <v>0</v>
      </c>
      <c r="J584" s="447">
        <f>IF('приложение 1.1 '!G586=2021,'приложение 1.1 '!D586,"-")</f>
        <v>0</v>
      </c>
      <c r="K584" s="447" t="str">
        <f>IF('приложение 1.1 '!G586=2022,'приложение 1.1 '!E586,"-")</f>
        <v>-</v>
      </c>
      <c r="L584" s="447" t="str">
        <f>IF('приложение 1.1 '!G586=2022,'приложение 1.1 '!D586,"-")</f>
        <v>-</v>
      </c>
      <c r="M584" s="447">
        <f t="shared" si="241"/>
        <v>0</v>
      </c>
      <c r="N584" s="447">
        <f t="shared" si="242"/>
        <v>0</v>
      </c>
      <c r="O584" s="447">
        <v>0</v>
      </c>
      <c r="P584" s="447">
        <v>0</v>
      </c>
      <c r="Q584" s="447">
        <v>0</v>
      </c>
      <c r="R584" s="447">
        <v>0</v>
      </c>
      <c r="S584" s="447">
        <v>0</v>
      </c>
      <c r="T584" s="447">
        <v>0</v>
      </c>
      <c r="U584" s="447">
        <v>0</v>
      </c>
      <c r="V584" s="447">
        <v>0</v>
      </c>
      <c r="W584" s="447">
        <v>0</v>
      </c>
      <c r="X584" s="447">
        <v>0</v>
      </c>
      <c r="Y584" s="447">
        <f t="shared" si="243"/>
        <v>0</v>
      </c>
      <c r="Z584" s="464">
        <f t="shared" si="244"/>
        <v>0</v>
      </c>
      <c r="AA584" s="472">
        <f>'приложение 1.1 '!H586</f>
        <v>5.3</v>
      </c>
      <c r="AB584" s="472" t="str">
        <f t="shared" si="245"/>
        <v>0</v>
      </c>
      <c r="AC584" s="472" t="str">
        <f t="shared" si="246"/>
        <v>0</v>
      </c>
      <c r="AD584" s="472" t="str">
        <f t="shared" si="247"/>
        <v>0</v>
      </c>
      <c r="AE584" s="472" t="str">
        <f t="shared" si="248"/>
        <v>0</v>
      </c>
      <c r="AF584" s="472" t="str">
        <f t="shared" si="249"/>
        <v>0</v>
      </c>
      <c r="AG584" s="472" t="str">
        <f t="shared" si="250"/>
        <v>0</v>
      </c>
      <c r="AH584" s="472" t="str">
        <f t="shared" si="251"/>
        <v>0</v>
      </c>
      <c r="AI584" s="472" t="str">
        <f t="shared" si="252"/>
        <v>0</v>
      </c>
      <c r="AJ584" s="472" t="str">
        <f t="shared" si="253"/>
        <v>-</v>
      </c>
      <c r="AK584" s="472" t="str">
        <f t="shared" si="254"/>
        <v>-</v>
      </c>
      <c r="AL584" s="472">
        <f>'приложение 1.1 '!X586</f>
        <v>0</v>
      </c>
      <c r="AM584" s="472">
        <f>'приложение 1.1 '!Y586</f>
        <v>0</v>
      </c>
      <c r="AN584" s="472">
        <f>'приложение 1.1 '!Z586</f>
        <v>5.3</v>
      </c>
      <c r="AO584" s="472">
        <f>'приложение 1.1 '!AA586</f>
        <v>0</v>
      </c>
      <c r="AP584" s="472"/>
      <c r="AQ584" s="472"/>
      <c r="AR584" s="472"/>
      <c r="AS584" s="472"/>
      <c r="AT584" s="472">
        <f>'приложение 1.1 '!W586</f>
        <v>0</v>
      </c>
      <c r="AU584" s="472">
        <f t="shared" si="256"/>
        <v>5.3</v>
      </c>
      <c r="AX584" s="456"/>
    </row>
    <row r="585" spans="1:50" s="53" customFormat="1">
      <c r="A585" s="125" t="s">
        <v>517</v>
      </c>
      <c r="B585" s="431" t="str">
        <f>'приложение 1.1 '!B587</f>
        <v>Газель-Next цельнометалическая-6шт.</v>
      </c>
      <c r="C585" s="447" t="str">
        <f>IF('приложение 1.1 '!G587=2018,'приложение 1.1 '!E587,"-")</f>
        <v>-</v>
      </c>
      <c r="D585" s="447" t="str">
        <f>IF('приложение 1.1 '!G587=2018,'приложение 1.1 '!D587,"-")</f>
        <v>-</v>
      </c>
      <c r="E585" s="447" t="str">
        <f>IF('приложение 1.1 '!G587=2019,'приложение 1.1 '!E587,"-")</f>
        <v>-</v>
      </c>
      <c r="F585" s="447" t="str">
        <f>IF('приложение 1.1 '!G587=2019,'приложение 1.1 '!D587,"-")</f>
        <v>-</v>
      </c>
      <c r="G585" s="447" t="str">
        <f>IF('приложение 1.1 '!G587=2020,'приложение 1.1 '!E587,"-")</f>
        <v>-</v>
      </c>
      <c r="H585" s="447" t="str">
        <f>IF('приложение 1.1 '!G587=2020,'приложение 1.1 '!D587,"-")</f>
        <v>-</v>
      </c>
      <c r="I585" s="447" t="str">
        <f>IF('приложение 1.1 '!G587=2021,'приложение 1.1 '!E587,"-")</f>
        <v>-</v>
      </c>
      <c r="J585" s="447" t="str">
        <f>IF('приложение 1.1 '!G587=2021,'приложение 1.1 '!D587,"-")</f>
        <v>-</v>
      </c>
      <c r="K585" s="447">
        <f>IF('приложение 1.1 '!G587=2022,'приложение 1.1 '!E587,"-")</f>
        <v>0</v>
      </c>
      <c r="L585" s="447">
        <f>IF('приложение 1.1 '!G587=2022,'приложение 1.1 '!D587,"-")</f>
        <v>0</v>
      </c>
      <c r="M585" s="447">
        <f t="shared" si="241"/>
        <v>0</v>
      </c>
      <c r="N585" s="447">
        <f t="shared" si="242"/>
        <v>0</v>
      </c>
      <c r="O585" s="447">
        <v>0</v>
      </c>
      <c r="P585" s="447">
        <v>0</v>
      </c>
      <c r="Q585" s="447">
        <v>0</v>
      </c>
      <c r="R585" s="447">
        <v>0</v>
      </c>
      <c r="S585" s="447">
        <v>0</v>
      </c>
      <c r="T585" s="447">
        <v>0</v>
      </c>
      <c r="U585" s="447">
        <v>0</v>
      </c>
      <c r="V585" s="447">
        <v>0</v>
      </c>
      <c r="W585" s="447">
        <v>0</v>
      </c>
      <c r="X585" s="447">
        <v>0</v>
      </c>
      <c r="Y585" s="447">
        <f t="shared" si="243"/>
        <v>0</v>
      </c>
      <c r="Z585" s="464">
        <f t="shared" si="244"/>
        <v>0</v>
      </c>
      <c r="AA585" s="472">
        <f>'приложение 1.1 '!H587</f>
        <v>7.1999999999999993</v>
      </c>
      <c r="AB585" s="472" t="str">
        <f t="shared" si="245"/>
        <v>0</v>
      </c>
      <c r="AC585" s="472" t="str">
        <f t="shared" si="246"/>
        <v>0</v>
      </c>
      <c r="AD585" s="472" t="str">
        <f t="shared" si="247"/>
        <v>0</v>
      </c>
      <c r="AE585" s="472" t="str">
        <f t="shared" si="248"/>
        <v>0</v>
      </c>
      <c r="AF585" s="472" t="str">
        <f t="shared" si="249"/>
        <v>0</v>
      </c>
      <c r="AG585" s="472" t="str">
        <f t="shared" si="250"/>
        <v>0</v>
      </c>
      <c r="AH585" s="472" t="str">
        <f t="shared" si="251"/>
        <v>-</v>
      </c>
      <c r="AI585" s="472" t="str">
        <f t="shared" si="252"/>
        <v>-</v>
      </c>
      <c r="AJ585" s="472" t="str">
        <f t="shared" si="253"/>
        <v>-</v>
      </c>
      <c r="AK585" s="472" t="str">
        <f t="shared" si="254"/>
        <v>-</v>
      </c>
      <c r="AL585" s="472">
        <f>'приложение 1.1 '!X587</f>
        <v>1.2</v>
      </c>
      <c r="AM585" s="472">
        <f>'приложение 1.1 '!Y587</f>
        <v>1.2</v>
      </c>
      <c r="AN585" s="472">
        <f>'приложение 1.1 '!Z587</f>
        <v>1.2</v>
      </c>
      <c r="AO585" s="472">
        <f>'приложение 1.1 '!AA587</f>
        <v>2.4</v>
      </c>
      <c r="AP585" s="472"/>
      <c r="AQ585" s="472"/>
      <c r="AR585" s="472"/>
      <c r="AS585" s="472">
        <f>AT585</f>
        <v>1.2</v>
      </c>
      <c r="AT585" s="472">
        <f>'приложение 1.1 '!W587</f>
        <v>1.2</v>
      </c>
      <c r="AU585" s="472">
        <f t="shared" si="256"/>
        <v>7.2</v>
      </c>
      <c r="AX585" s="456"/>
    </row>
    <row r="586" spans="1:50" s="53" customFormat="1">
      <c r="A586" s="125" t="s">
        <v>517</v>
      </c>
      <c r="B586" s="431" t="str">
        <f>'приложение 1.1 '!B588</f>
        <v>Шевроле – Нива GLC-7шт.</v>
      </c>
      <c r="C586" s="447" t="str">
        <f>IF('приложение 1.1 '!G588=2018,'приложение 1.1 '!E588,"-")</f>
        <v>-</v>
      </c>
      <c r="D586" s="447" t="str">
        <f>IF('приложение 1.1 '!G588=2018,'приложение 1.1 '!D588,"-")</f>
        <v>-</v>
      </c>
      <c r="E586" s="447" t="str">
        <f>IF('приложение 1.1 '!G588=2019,'приложение 1.1 '!E588,"-")</f>
        <v>-</v>
      </c>
      <c r="F586" s="447" t="str">
        <f>IF('приложение 1.1 '!G588=2019,'приложение 1.1 '!D588,"-")</f>
        <v>-</v>
      </c>
      <c r="G586" s="447" t="str">
        <f>IF('приложение 1.1 '!G588=2020,'приложение 1.1 '!E588,"-")</f>
        <v>-</v>
      </c>
      <c r="H586" s="447" t="str">
        <f>IF('приложение 1.1 '!G588=2020,'приложение 1.1 '!D588,"-")</f>
        <v>-</v>
      </c>
      <c r="I586" s="447" t="str">
        <f>IF('приложение 1.1 '!G588=2021,'приложение 1.1 '!E588,"-")</f>
        <v>-</v>
      </c>
      <c r="J586" s="447" t="str">
        <f>IF('приложение 1.1 '!G588=2021,'приложение 1.1 '!D588,"-")</f>
        <v>-</v>
      </c>
      <c r="K586" s="447">
        <f>IF('приложение 1.1 '!G588=2022,'приложение 1.1 '!E588,"-")</f>
        <v>0</v>
      </c>
      <c r="L586" s="447">
        <f>IF('приложение 1.1 '!G588=2022,'приложение 1.1 '!D588,"-")</f>
        <v>0</v>
      </c>
      <c r="M586" s="447">
        <f t="shared" si="241"/>
        <v>0</v>
      </c>
      <c r="N586" s="447">
        <f t="shared" si="242"/>
        <v>0</v>
      </c>
      <c r="O586" s="447">
        <v>0</v>
      </c>
      <c r="P586" s="447">
        <v>0</v>
      </c>
      <c r="Q586" s="447">
        <v>0</v>
      </c>
      <c r="R586" s="447">
        <v>0</v>
      </c>
      <c r="S586" s="447">
        <v>0</v>
      </c>
      <c r="T586" s="447">
        <v>0</v>
      </c>
      <c r="U586" s="447">
        <v>0</v>
      </c>
      <c r="V586" s="447">
        <v>0</v>
      </c>
      <c r="W586" s="447">
        <v>0</v>
      </c>
      <c r="X586" s="447">
        <v>0</v>
      </c>
      <c r="Y586" s="447">
        <f t="shared" si="243"/>
        <v>0</v>
      </c>
      <c r="Z586" s="464">
        <f t="shared" si="244"/>
        <v>0</v>
      </c>
      <c r="AA586" s="472">
        <f>'приложение 1.1 '!H588</f>
        <v>4.6900000000000004</v>
      </c>
      <c r="AB586" s="472" t="str">
        <f t="shared" si="245"/>
        <v>0</v>
      </c>
      <c r="AC586" s="472" t="str">
        <f t="shared" si="246"/>
        <v>0</v>
      </c>
      <c r="AD586" s="472" t="str">
        <f t="shared" si="247"/>
        <v>0</v>
      </c>
      <c r="AE586" s="472" t="str">
        <f t="shared" si="248"/>
        <v>0</v>
      </c>
      <c r="AF586" s="472" t="str">
        <f t="shared" si="249"/>
        <v>0</v>
      </c>
      <c r="AG586" s="472" t="str">
        <f t="shared" si="250"/>
        <v>0</v>
      </c>
      <c r="AH586" s="472" t="str">
        <f t="shared" si="251"/>
        <v>-</v>
      </c>
      <c r="AI586" s="472" t="str">
        <f t="shared" si="252"/>
        <v>-</v>
      </c>
      <c r="AJ586" s="472" t="str">
        <f t="shared" si="253"/>
        <v>-</v>
      </c>
      <c r="AK586" s="472" t="str">
        <f t="shared" si="254"/>
        <v>-</v>
      </c>
      <c r="AL586" s="472">
        <f>'приложение 1.1 '!X588</f>
        <v>0.67</v>
      </c>
      <c r="AM586" s="472">
        <f>'приложение 1.1 '!Y588</f>
        <v>0.67</v>
      </c>
      <c r="AN586" s="472">
        <f>'приложение 1.1 '!Z588</f>
        <v>1.34</v>
      </c>
      <c r="AO586" s="472">
        <f>'приложение 1.1 '!AA588</f>
        <v>1.34</v>
      </c>
      <c r="AP586" s="472"/>
      <c r="AQ586" s="472"/>
      <c r="AR586" s="472"/>
      <c r="AS586" s="472">
        <f>AT586</f>
        <v>0.67</v>
      </c>
      <c r="AT586" s="472">
        <f>'приложение 1.1 '!W588</f>
        <v>0.67</v>
      </c>
      <c r="AU586" s="472">
        <f t="shared" si="256"/>
        <v>4.6900000000000004</v>
      </c>
      <c r="AX586" s="456"/>
    </row>
    <row r="587" spans="1:50" s="53" customFormat="1">
      <c r="A587" s="125" t="s">
        <v>517</v>
      </c>
      <c r="B587" s="431" t="str">
        <f>'приложение 1.1 '!B589</f>
        <v xml:space="preserve">Погрузчик фронтальный «Амкадор-352» г.п. 5 тн. </v>
      </c>
      <c r="C587" s="447" t="str">
        <f>IF('приложение 1.1 '!G589=2018,'приложение 1.1 '!E589,"-")</f>
        <v>-</v>
      </c>
      <c r="D587" s="447" t="str">
        <f>IF('приложение 1.1 '!G589=2018,'приложение 1.1 '!D589,"-")</f>
        <v>-</v>
      </c>
      <c r="E587" s="447">
        <f>IF('приложение 1.1 '!G589=2019,'приложение 1.1 '!E589,"-")</f>
        <v>0</v>
      </c>
      <c r="F587" s="447">
        <f>IF('приложение 1.1 '!G589=2019,'приложение 1.1 '!D589,"-")</f>
        <v>0</v>
      </c>
      <c r="G587" s="447" t="str">
        <f>IF('приложение 1.1 '!G589=2020,'приложение 1.1 '!E589,"-")</f>
        <v>-</v>
      </c>
      <c r="H587" s="447" t="str">
        <f>IF('приложение 1.1 '!G589=2020,'приложение 1.1 '!D589,"-")</f>
        <v>-</v>
      </c>
      <c r="I587" s="447" t="str">
        <f>IF('приложение 1.1 '!G589=2021,'приложение 1.1 '!E589,"-")</f>
        <v>-</v>
      </c>
      <c r="J587" s="447" t="str">
        <f>IF('приложение 1.1 '!G589=2021,'приложение 1.1 '!D589,"-")</f>
        <v>-</v>
      </c>
      <c r="K587" s="447" t="str">
        <f>IF('приложение 1.1 '!G589=2022,'приложение 1.1 '!E589,"-")</f>
        <v>-</v>
      </c>
      <c r="L587" s="447" t="str">
        <f>IF('приложение 1.1 '!G589=2022,'приложение 1.1 '!D589,"-")</f>
        <v>-</v>
      </c>
      <c r="M587" s="447">
        <f t="shared" si="241"/>
        <v>0</v>
      </c>
      <c r="N587" s="447">
        <f t="shared" si="242"/>
        <v>0</v>
      </c>
      <c r="O587" s="447">
        <v>0</v>
      </c>
      <c r="P587" s="447">
        <v>0</v>
      </c>
      <c r="Q587" s="447">
        <v>0</v>
      </c>
      <c r="R587" s="447">
        <v>0</v>
      </c>
      <c r="S587" s="447">
        <v>0</v>
      </c>
      <c r="T587" s="447">
        <v>0</v>
      </c>
      <c r="U587" s="447">
        <v>0</v>
      </c>
      <c r="V587" s="447">
        <v>0</v>
      </c>
      <c r="W587" s="447">
        <v>0</v>
      </c>
      <c r="X587" s="447">
        <v>0</v>
      </c>
      <c r="Y587" s="447">
        <f t="shared" si="243"/>
        <v>0</v>
      </c>
      <c r="Z587" s="464">
        <f t="shared" si="244"/>
        <v>0</v>
      </c>
      <c r="AA587" s="472">
        <f>'приложение 1.1 '!H589</f>
        <v>4.5999999999999996</v>
      </c>
      <c r="AB587" s="472" t="str">
        <f t="shared" si="245"/>
        <v>0</v>
      </c>
      <c r="AC587" s="472" t="str">
        <f t="shared" si="246"/>
        <v>0</v>
      </c>
      <c r="AD587" s="472" t="str">
        <f t="shared" si="247"/>
        <v>0</v>
      </c>
      <c r="AE587" s="472" t="str">
        <f t="shared" si="248"/>
        <v>0</v>
      </c>
      <c r="AF587" s="472" t="str">
        <f t="shared" si="249"/>
        <v>0</v>
      </c>
      <c r="AG587" s="472" t="str">
        <f t="shared" si="250"/>
        <v>0</v>
      </c>
      <c r="AH587" s="472" t="str">
        <f t="shared" si="251"/>
        <v>0</v>
      </c>
      <c r="AI587" s="472" t="str">
        <f t="shared" si="252"/>
        <v>0</v>
      </c>
      <c r="AJ587" s="472" t="str">
        <f t="shared" si="253"/>
        <v>-</v>
      </c>
      <c r="AK587" s="472" t="str">
        <f t="shared" si="254"/>
        <v>-</v>
      </c>
      <c r="AL587" s="472">
        <f>'приложение 1.1 '!X589</f>
        <v>4.5999999999999996</v>
      </c>
      <c r="AM587" s="472">
        <f>'приложение 1.1 '!Y589</f>
        <v>0</v>
      </c>
      <c r="AN587" s="472">
        <f>'приложение 1.1 '!Z589</f>
        <v>0</v>
      </c>
      <c r="AO587" s="472">
        <f>'приложение 1.1 '!AA589</f>
        <v>0</v>
      </c>
      <c r="AP587" s="472"/>
      <c r="AQ587" s="472"/>
      <c r="AR587" s="472"/>
      <c r="AS587" s="472"/>
      <c r="AT587" s="472">
        <f>'приложение 1.1 '!W589</f>
        <v>0</v>
      </c>
      <c r="AU587" s="472">
        <f t="shared" si="256"/>
        <v>4.5999999999999996</v>
      </c>
      <c r="AX587" s="456"/>
    </row>
    <row r="588" spans="1:50" s="53" customFormat="1">
      <c r="A588" s="125" t="s">
        <v>517</v>
      </c>
      <c r="B588" s="431" t="str">
        <f>'приложение 1.1 '!B590</f>
        <v>КС 65717-34 (50 тонн) КАМАЗ 6560 8х8</v>
      </c>
      <c r="C588" s="447" t="str">
        <f>IF('приложение 1.1 '!G590=2018,'приложение 1.1 '!E590,"-")</f>
        <v>-</v>
      </c>
      <c r="D588" s="447" t="str">
        <f>IF('приложение 1.1 '!G590=2018,'приложение 1.1 '!D590,"-")</f>
        <v>-</v>
      </c>
      <c r="E588" s="447" t="str">
        <f>IF('приложение 1.1 '!G590=2019,'приложение 1.1 '!E590,"-")</f>
        <v>-</v>
      </c>
      <c r="F588" s="447" t="str">
        <f>IF('приложение 1.1 '!G590=2019,'приложение 1.1 '!D590,"-")</f>
        <v>-</v>
      </c>
      <c r="G588" s="447" t="str">
        <f>IF('приложение 1.1 '!G590=2020,'приложение 1.1 '!E590,"-")</f>
        <v>-</v>
      </c>
      <c r="H588" s="447" t="str">
        <f>IF('приложение 1.1 '!G590=2020,'приложение 1.1 '!D590,"-")</f>
        <v>-</v>
      </c>
      <c r="I588" s="447">
        <f>IF('приложение 1.1 '!G590=2021,'приложение 1.1 '!E590,"-")</f>
        <v>0</v>
      </c>
      <c r="J588" s="447">
        <f>IF('приложение 1.1 '!G590=2021,'приложение 1.1 '!D590,"-")</f>
        <v>0</v>
      </c>
      <c r="K588" s="447" t="str">
        <f>IF('приложение 1.1 '!G590=2022,'приложение 1.1 '!E590,"-")</f>
        <v>-</v>
      </c>
      <c r="L588" s="447" t="str">
        <f>IF('приложение 1.1 '!G590=2022,'приложение 1.1 '!D590,"-")</f>
        <v>-</v>
      </c>
      <c r="M588" s="447">
        <f t="shared" si="241"/>
        <v>0</v>
      </c>
      <c r="N588" s="447">
        <f t="shared" si="242"/>
        <v>0</v>
      </c>
      <c r="O588" s="447">
        <v>0</v>
      </c>
      <c r="P588" s="447">
        <v>0</v>
      </c>
      <c r="Q588" s="447">
        <v>0</v>
      </c>
      <c r="R588" s="447">
        <v>0</v>
      </c>
      <c r="S588" s="447">
        <v>0</v>
      </c>
      <c r="T588" s="447">
        <v>0</v>
      </c>
      <c r="U588" s="447">
        <v>0</v>
      </c>
      <c r="V588" s="447">
        <v>0</v>
      </c>
      <c r="W588" s="447">
        <v>0</v>
      </c>
      <c r="X588" s="447">
        <v>0</v>
      </c>
      <c r="Y588" s="447">
        <f t="shared" si="243"/>
        <v>0</v>
      </c>
      <c r="Z588" s="464">
        <f t="shared" si="244"/>
        <v>0</v>
      </c>
      <c r="AA588" s="472">
        <f>'приложение 1.1 '!H590</f>
        <v>15.5</v>
      </c>
      <c r="AB588" s="472" t="str">
        <f t="shared" si="245"/>
        <v>0</v>
      </c>
      <c r="AC588" s="472" t="str">
        <f t="shared" si="246"/>
        <v>0</v>
      </c>
      <c r="AD588" s="472" t="str">
        <f t="shared" si="247"/>
        <v>0</v>
      </c>
      <c r="AE588" s="472" t="str">
        <f t="shared" si="248"/>
        <v>0</v>
      </c>
      <c r="AF588" s="472" t="str">
        <f t="shared" si="249"/>
        <v>0</v>
      </c>
      <c r="AG588" s="472" t="str">
        <f t="shared" si="250"/>
        <v>0</v>
      </c>
      <c r="AH588" s="472" t="str">
        <f t="shared" si="251"/>
        <v>0</v>
      </c>
      <c r="AI588" s="472" t="str">
        <f t="shared" si="252"/>
        <v>0</v>
      </c>
      <c r="AJ588" s="472" t="str">
        <f t="shared" si="253"/>
        <v>-</v>
      </c>
      <c r="AK588" s="472" t="str">
        <f t="shared" si="254"/>
        <v>-</v>
      </c>
      <c r="AL588" s="472">
        <f>'приложение 1.1 '!X590</f>
        <v>0</v>
      </c>
      <c r="AM588" s="472">
        <f>'приложение 1.1 '!Y590</f>
        <v>0</v>
      </c>
      <c r="AN588" s="472">
        <f>'приложение 1.1 '!Z590</f>
        <v>15.5</v>
      </c>
      <c r="AO588" s="472">
        <f>'приложение 1.1 '!AA590</f>
        <v>0</v>
      </c>
      <c r="AP588" s="472"/>
      <c r="AQ588" s="472"/>
      <c r="AR588" s="472"/>
      <c r="AS588" s="472"/>
      <c r="AT588" s="472">
        <f>'приложение 1.1 '!W590</f>
        <v>0</v>
      </c>
      <c r="AU588" s="472">
        <f t="shared" si="256"/>
        <v>15.5</v>
      </c>
      <c r="AX588" s="456"/>
    </row>
    <row r="589" spans="1:50" s="53" customFormat="1">
      <c r="A589" s="125" t="s">
        <v>517</v>
      </c>
      <c r="B589" s="431" t="str">
        <f>'приложение 1.1 '!B591</f>
        <v>БКМ 517 КАМАЗ 43502</v>
      </c>
      <c r="C589" s="447" t="str">
        <f>IF('приложение 1.1 '!G591=2018,'приложение 1.1 '!E591,"-")</f>
        <v>-</v>
      </c>
      <c r="D589" s="447" t="str">
        <f>IF('приложение 1.1 '!G591=2018,'приложение 1.1 '!D591,"-")</f>
        <v>-</v>
      </c>
      <c r="E589" s="447" t="str">
        <f>IF('приложение 1.1 '!G591=2019,'приложение 1.1 '!E591,"-")</f>
        <v>-</v>
      </c>
      <c r="F589" s="447" t="str">
        <f>IF('приложение 1.1 '!G591=2019,'приложение 1.1 '!D591,"-")</f>
        <v>-</v>
      </c>
      <c r="G589" s="447" t="str">
        <f>IF('приложение 1.1 '!G591=2020,'приложение 1.1 '!E591,"-")</f>
        <v>-</v>
      </c>
      <c r="H589" s="447" t="str">
        <f>IF('приложение 1.1 '!G591=2020,'приложение 1.1 '!D591,"-")</f>
        <v>-</v>
      </c>
      <c r="I589" s="447" t="str">
        <f>IF('приложение 1.1 '!G591=2021,'приложение 1.1 '!E591,"-")</f>
        <v>-</v>
      </c>
      <c r="J589" s="447" t="str">
        <f>IF('приложение 1.1 '!G591=2021,'приложение 1.1 '!D591,"-")</f>
        <v>-</v>
      </c>
      <c r="K589" s="447">
        <f>IF('приложение 1.1 '!G591=2022,'приложение 1.1 '!E591,"-")</f>
        <v>0</v>
      </c>
      <c r="L589" s="447">
        <f>IF('приложение 1.1 '!G591=2022,'приложение 1.1 '!D591,"-")</f>
        <v>0</v>
      </c>
      <c r="M589" s="447">
        <f t="shared" si="241"/>
        <v>0</v>
      </c>
      <c r="N589" s="447">
        <f t="shared" si="242"/>
        <v>0</v>
      </c>
      <c r="O589" s="447">
        <v>0</v>
      </c>
      <c r="P589" s="447">
        <v>0</v>
      </c>
      <c r="Q589" s="447">
        <v>0</v>
      </c>
      <c r="R589" s="447">
        <v>0</v>
      </c>
      <c r="S589" s="447">
        <v>0</v>
      </c>
      <c r="T589" s="447">
        <v>0</v>
      </c>
      <c r="U589" s="447">
        <v>0</v>
      </c>
      <c r="V589" s="447">
        <v>0</v>
      </c>
      <c r="W589" s="447">
        <v>0</v>
      </c>
      <c r="X589" s="447">
        <v>0</v>
      </c>
      <c r="Y589" s="447">
        <f t="shared" si="243"/>
        <v>0</v>
      </c>
      <c r="Z589" s="464">
        <f t="shared" si="244"/>
        <v>0</v>
      </c>
      <c r="AA589" s="472">
        <f>'приложение 1.1 '!H591</f>
        <v>4.3</v>
      </c>
      <c r="AB589" s="472" t="str">
        <f t="shared" si="245"/>
        <v>0</v>
      </c>
      <c r="AC589" s="472" t="str">
        <f t="shared" si="246"/>
        <v>0</v>
      </c>
      <c r="AD589" s="472" t="str">
        <f t="shared" si="247"/>
        <v>0</v>
      </c>
      <c r="AE589" s="472" t="str">
        <f t="shared" si="248"/>
        <v>0</v>
      </c>
      <c r="AF589" s="472" t="str">
        <f t="shared" si="249"/>
        <v>0</v>
      </c>
      <c r="AG589" s="472" t="str">
        <f t="shared" si="250"/>
        <v>0</v>
      </c>
      <c r="AH589" s="472" t="str">
        <f t="shared" si="251"/>
        <v>0</v>
      </c>
      <c r="AI589" s="472" t="str">
        <f t="shared" si="252"/>
        <v>0</v>
      </c>
      <c r="AJ589" s="472" t="str">
        <f t="shared" si="253"/>
        <v>-</v>
      </c>
      <c r="AK589" s="472" t="str">
        <f t="shared" si="254"/>
        <v>-</v>
      </c>
      <c r="AL589" s="472">
        <f>'приложение 1.1 '!X591</f>
        <v>0</v>
      </c>
      <c r="AM589" s="472">
        <f>'приложение 1.1 '!Y591</f>
        <v>0</v>
      </c>
      <c r="AN589" s="472">
        <f>'приложение 1.1 '!Z591</f>
        <v>0</v>
      </c>
      <c r="AO589" s="472">
        <f>'приложение 1.1 '!AA591</f>
        <v>4.3</v>
      </c>
      <c r="AP589" s="472"/>
      <c r="AQ589" s="472"/>
      <c r="AR589" s="472"/>
      <c r="AS589" s="472"/>
      <c r="AT589" s="472">
        <f>'приложение 1.1 '!W591</f>
        <v>0</v>
      </c>
      <c r="AU589" s="472">
        <f t="shared" si="256"/>
        <v>4.3</v>
      </c>
      <c r="AX589" s="456"/>
    </row>
    <row r="590" spans="1:50" s="53" customFormat="1">
      <c r="A590" s="125" t="s">
        <v>517</v>
      </c>
      <c r="B590" s="431" t="str">
        <f>'приложение 1.1 '!B592</f>
        <v>Мини погрузчик МКСМ-800-2шт.</v>
      </c>
      <c r="C590" s="447" t="str">
        <f>IF('приложение 1.1 '!G592=2018,'приложение 1.1 '!E592,"-")</f>
        <v>-</v>
      </c>
      <c r="D590" s="447" t="str">
        <f>IF('приложение 1.1 '!G592=2018,'приложение 1.1 '!D592,"-")</f>
        <v>-</v>
      </c>
      <c r="E590" s="447" t="str">
        <f>IF('приложение 1.1 '!G592=2019,'приложение 1.1 '!E592,"-")</f>
        <v>-</v>
      </c>
      <c r="F590" s="447" t="str">
        <f>IF('приложение 1.1 '!G592=2019,'приложение 1.1 '!D592,"-")</f>
        <v>-</v>
      </c>
      <c r="G590" s="447">
        <f>IF('приложение 1.1 '!G592=2020,'приложение 1.1 '!E592,"-")</f>
        <v>0</v>
      </c>
      <c r="H590" s="447">
        <f>IF('приложение 1.1 '!G592=2020,'приложение 1.1 '!D592,"-")</f>
        <v>0</v>
      </c>
      <c r="I590" s="447" t="str">
        <f>IF('приложение 1.1 '!G592=2021,'приложение 1.1 '!E592,"-")</f>
        <v>-</v>
      </c>
      <c r="J590" s="447" t="str">
        <f>IF('приложение 1.1 '!G592=2021,'приложение 1.1 '!D592,"-")</f>
        <v>-</v>
      </c>
      <c r="K590" s="447" t="str">
        <f>IF('приложение 1.1 '!G592=2022,'приложение 1.1 '!E592,"-")</f>
        <v>-</v>
      </c>
      <c r="L590" s="447" t="str">
        <f>IF('приложение 1.1 '!G592=2022,'приложение 1.1 '!D592,"-")</f>
        <v>-</v>
      </c>
      <c r="M590" s="447">
        <f t="shared" si="241"/>
        <v>0</v>
      </c>
      <c r="N590" s="447">
        <f t="shared" si="242"/>
        <v>0</v>
      </c>
      <c r="O590" s="447">
        <v>0</v>
      </c>
      <c r="P590" s="447">
        <v>0</v>
      </c>
      <c r="Q590" s="447">
        <v>0</v>
      </c>
      <c r="R590" s="447">
        <v>0</v>
      </c>
      <c r="S590" s="447">
        <v>0</v>
      </c>
      <c r="T590" s="447">
        <v>0</v>
      </c>
      <c r="U590" s="447">
        <v>0</v>
      </c>
      <c r="V590" s="447">
        <v>0</v>
      </c>
      <c r="W590" s="447">
        <v>0</v>
      </c>
      <c r="X590" s="447">
        <v>0</v>
      </c>
      <c r="Y590" s="447">
        <f t="shared" si="243"/>
        <v>0</v>
      </c>
      <c r="Z590" s="464">
        <f t="shared" si="244"/>
        <v>0</v>
      </c>
      <c r="AA590" s="472">
        <f>'приложение 1.1 '!H592</f>
        <v>3</v>
      </c>
      <c r="AB590" s="472" t="str">
        <f t="shared" si="245"/>
        <v>0</v>
      </c>
      <c r="AC590" s="472" t="str">
        <f t="shared" si="246"/>
        <v>0</v>
      </c>
      <c r="AD590" s="472" t="str">
        <f t="shared" si="247"/>
        <v>0</v>
      </c>
      <c r="AE590" s="472" t="str">
        <f t="shared" si="248"/>
        <v>0</v>
      </c>
      <c r="AF590" s="472" t="str">
        <f t="shared" si="249"/>
        <v>0</v>
      </c>
      <c r="AG590" s="472" t="str">
        <f t="shared" si="250"/>
        <v>0</v>
      </c>
      <c r="AH590" s="472" t="str">
        <f t="shared" si="251"/>
        <v>0</v>
      </c>
      <c r="AI590" s="472" t="str">
        <f t="shared" si="252"/>
        <v>0</v>
      </c>
      <c r="AJ590" s="472" t="str">
        <f t="shared" si="253"/>
        <v>-</v>
      </c>
      <c r="AK590" s="472" t="str">
        <f t="shared" si="254"/>
        <v>-</v>
      </c>
      <c r="AL590" s="472">
        <f>'приложение 1.1 '!X592</f>
        <v>1.5</v>
      </c>
      <c r="AM590" s="472">
        <f>'приложение 1.1 '!Y592</f>
        <v>1.5</v>
      </c>
      <c r="AN590" s="472">
        <f>'приложение 1.1 '!Z592</f>
        <v>0</v>
      </c>
      <c r="AO590" s="472">
        <f>'приложение 1.1 '!AA592</f>
        <v>0</v>
      </c>
      <c r="AP590" s="472"/>
      <c r="AQ590" s="472"/>
      <c r="AR590" s="472"/>
      <c r="AS590" s="472"/>
      <c r="AT590" s="472">
        <f>'приложение 1.1 '!W592</f>
        <v>0</v>
      </c>
      <c r="AU590" s="472">
        <f t="shared" si="256"/>
        <v>3</v>
      </c>
      <c r="AX590" s="456"/>
    </row>
    <row r="591" spans="1:50" s="53" customFormat="1">
      <c r="A591" s="125" t="s">
        <v>517</v>
      </c>
      <c r="B591" s="431" t="str">
        <f>'приложение 1.1 '!B593</f>
        <v>Лаборатории на базе КАМАЗ 4х4- 2шт.</v>
      </c>
      <c r="C591" s="447" t="str">
        <f>IF('приложение 1.1 '!G593=2018,'приложение 1.1 '!E593,"-")</f>
        <v>-</v>
      </c>
      <c r="D591" s="447" t="str">
        <f>IF('приложение 1.1 '!G593=2018,'приложение 1.1 '!D593,"-")</f>
        <v>-</v>
      </c>
      <c r="E591" s="447" t="str">
        <f>IF('приложение 1.1 '!G593=2019,'приложение 1.1 '!E593,"-")</f>
        <v>-</v>
      </c>
      <c r="F591" s="447" t="str">
        <f>IF('приложение 1.1 '!G593=2019,'приложение 1.1 '!D593,"-")</f>
        <v>-</v>
      </c>
      <c r="G591" s="447" t="str">
        <f>IF('приложение 1.1 '!G593=2020,'приложение 1.1 '!E593,"-")</f>
        <v>-</v>
      </c>
      <c r="H591" s="447" t="str">
        <f>IF('приложение 1.1 '!G593=2020,'приложение 1.1 '!D593,"-")</f>
        <v>-</v>
      </c>
      <c r="I591" s="447" t="str">
        <f>IF('приложение 1.1 '!G593=2021,'приложение 1.1 '!E593,"-")</f>
        <v>-</v>
      </c>
      <c r="J591" s="447" t="str">
        <f>IF('приложение 1.1 '!G593=2021,'приложение 1.1 '!D593,"-")</f>
        <v>-</v>
      </c>
      <c r="K591" s="447">
        <f>IF('приложение 1.1 '!G593=2022,'приложение 1.1 '!E593,"-")</f>
        <v>0</v>
      </c>
      <c r="L591" s="447">
        <f>IF('приложение 1.1 '!G593=2022,'приложение 1.1 '!D593,"-")</f>
        <v>0</v>
      </c>
      <c r="M591" s="447">
        <f t="shared" si="241"/>
        <v>0</v>
      </c>
      <c r="N591" s="447">
        <f t="shared" si="242"/>
        <v>0</v>
      </c>
      <c r="O591" s="447">
        <v>0</v>
      </c>
      <c r="P591" s="447">
        <v>0</v>
      </c>
      <c r="Q591" s="447">
        <v>0</v>
      </c>
      <c r="R591" s="447">
        <v>0</v>
      </c>
      <c r="S591" s="447">
        <v>0</v>
      </c>
      <c r="T591" s="447">
        <v>0</v>
      </c>
      <c r="U591" s="447">
        <v>0</v>
      </c>
      <c r="V591" s="447">
        <v>0</v>
      </c>
      <c r="W591" s="447">
        <v>0</v>
      </c>
      <c r="X591" s="447">
        <v>0</v>
      </c>
      <c r="Y591" s="447">
        <f t="shared" si="243"/>
        <v>0</v>
      </c>
      <c r="Z591" s="464">
        <f t="shared" si="244"/>
        <v>0</v>
      </c>
      <c r="AA591" s="472">
        <f>'приложение 1.1 '!H593</f>
        <v>5.2</v>
      </c>
      <c r="AB591" s="472" t="str">
        <f t="shared" si="245"/>
        <v>0</v>
      </c>
      <c r="AC591" s="472" t="str">
        <f t="shared" si="246"/>
        <v>0</v>
      </c>
      <c r="AD591" s="472" t="str">
        <f t="shared" si="247"/>
        <v>0</v>
      </c>
      <c r="AE591" s="472" t="str">
        <f t="shared" si="248"/>
        <v>0</v>
      </c>
      <c r="AF591" s="472" t="str">
        <f t="shared" si="249"/>
        <v>0</v>
      </c>
      <c r="AG591" s="472" t="str">
        <f t="shared" si="250"/>
        <v>0</v>
      </c>
      <c r="AH591" s="472" t="str">
        <f t="shared" si="251"/>
        <v>0</v>
      </c>
      <c r="AI591" s="472" t="str">
        <f t="shared" si="252"/>
        <v>0</v>
      </c>
      <c r="AJ591" s="472" t="str">
        <f t="shared" si="253"/>
        <v>-</v>
      </c>
      <c r="AK591" s="472" t="str">
        <f t="shared" si="254"/>
        <v>-</v>
      </c>
      <c r="AL591" s="472">
        <f>'приложение 1.1 '!X593</f>
        <v>0</v>
      </c>
      <c r="AM591" s="472">
        <f>'приложение 1.1 '!Y593</f>
        <v>0</v>
      </c>
      <c r="AN591" s="472">
        <f>'приложение 1.1 '!Z593</f>
        <v>2.6</v>
      </c>
      <c r="AO591" s="472">
        <f>'приложение 1.1 '!AA593</f>
        <v>2.6</v>
      </c>
      <c r="AP591" s="472"/>
      <c r="AQ591" s="472"/>
      <c r="AR591" s="472"/>
      <c r="AS591" s="472"/>
      <c r="AT591" s="472">
        <f>'приложение 1.1 '!W593</f>
        <v>0</v>
      </c>
      <c r="AU591" s="472">
        <f t="shared" si="256"/>
        <v>5.2</v>
      </c>
      <c r="AX591" s="456"/>
    </row>
    <row r="592" spans="1:50" s="53" customFormat="1">
      <c r="A592" s="125" t="s">
        <v>517</v>
      </c>
      <c r="B592" s="431" t="str">
        <f>'приложение 1.1 '!B594</f>
        <v>Газель-Next автобус 4шт.</v>
      </c>
      <c r="C592" s="447" t="str">
        <f>IF('приложение 1.1 '!G594=2018,'приложение 1.1 '!E594,"-")</f>
        <v>-</v>
      </c>
      <c r="D592" s="447" t="str">
        <f>IF('приложение 1.1 '!G594=2018,'приложение 1.1 '!D594,"-")</f>
        <v>-</v>
      </c>
      <c r="E592" s="447" t="str">
        <f>IF('приложение 1.1 '!G594=2019,'приложение 1.1 '!E594,"-")</f>
        <v>-</v>
      </c>
      <c r="F592" s="447" t="str">
        <f>IF('приложение 1.1 '!G594=2019,'приложение 1.1 '!D594,"-")</f>
        <v>-</v>
      </c>
      <c r="G592" s="447" t="str">
        <f>IF('приложение 1.1 '!G594=2020,'приложение 1.1 '!E594,"-")</f>
        <v>-</v>
      </c>
      <c r="H592" s="447" t="str">
        <f>IF('приложение 1.1 '!G594=2020,'приложение 1.1 '!D594,"-")</f>
        <v>-</v>
      </c>
      <c r="I592" s="447">
        <f>IF('приложение 1.1 '!G594=2021,'приложение 1.1 '!E594,"-")</f>
        <v>0</v>
      </c>
      <c r="J592" s="447">
        <f>IF('приложение 1.1 '!G594=2021,'приложение 1.1 '!D594,"-")</f>
        <v>0</v>
      </c>
      <c r="K592" s="447" t="str">
        <f>IF('приложение 1.1 '!G594=2022,'приложение 1.1 '!E594,"-")</f>
        <v>-</v>
      </c>
      <c r="L592" s="447" t="str">
        <f>IF('приложение 1.1 '!G594=2022,'приложение 1.1 '!D594,"-")</f>
        <v>-</v>
      </c>
      <c r="M592" s="447">
        <f t="shared" si="241"/>
        <v>0</v>
      </c>
      <c r="N592" s="447">
        <f t="shared" si="242"/>
        <v>0</v>
      </c>
      <c r="O592" s="447">
        <v>0</v>
      </c>
      <c r="P592" s="447">
        <v>0</v>
      </c>
      <c r="Q592" s="447">
        <v>0</v>
      </c>
      <c r="R592" s="447">
        <v>0</v>
      </c>
      <c r="S592" s="447">
        <v>0</v>
      </c>
      <c r="T592" s="447">
        <v>0</v>
      </c>
      <c r="U592" s="447">
        <v>0</v>
      </c>
      <c r="V592" s="447">
        <v>0</v>
      </c>
      <c r="W592" s="447">
        <v>0</v>
      </c>
      <c r="X592" s="447">
        <v>0</v>
      </c>
      <c r="Y592" s="447">
        <f t="shared" si="243"/>
        <v>0</v>
      </c>
      <c r="Z592" s="464">
        <f t="shared" si="244"/>
        <v>0</v>
      </c>
      <c r="AA592" s="472">
        <f>'приложение 1.1 '!H594</f>
        <v>6</v>
      </c>
      <c r="AB592" s="472" t="str">
        <f t="shared" si="245"/>
        <v>0</v>
      </c>
      <c r="AC592" s="472" t="str">
        <f t="shared" si="246"/>
        <v>0</v>
      </c>
      <c r="AD592" s="472" t="str">
        <f t="shared" si="247"/>
        <v>0</v>
      </c>
      <c r="AE592" s="472" t="str">
        <f t="shared" si="248"/>
        <v>0</v>
      </c>
      <c r="AF592" s="472" t="str">
        <f t="shared" si="249"/>
        <v>0</v>
      </c>
      <c r="AG592" s="472" t="str">
        <f t="shared" si="250"/>
        <v>0</v>
      </c>
      <c r="AH592" s="472" t="str">
        <f t="shared" si="251"/>
        <v>-</v>
      </c>
      <c r="AI592" s="472" t="str">
        <f t="shared" si="252"/>
        <v>-</v>
      </c>
      <c r="AJ592" s="472" t="str">
        <f t="shared" si="253"/>
        <v>-</v>
      </c>
      <c r="AK592" s="472" t="str">
        <f t="shared" si="254"/>
        <v>-</v>
      </c>
      <c r="AL592" s="472">
        <f>'приложение 1.1 '!X594</f>
        <v>1.5</v>
      </c>
      <c r="AM592" s="472">
        <f>'приложение 1.1 '!Y594</f>
        <v>1.5</v>
      </c>
      <c r="AN592" s="472">
        <f>'приложение 1.1 '!Z594</f>
        <v>1.5</v>
      </c>
      <c r="AO592" s="472">
        <f>'приложение 1.1 '!AA594</f>
        <v>0</v>
      </c>
      <c r="AP592" s="472"/>
      <c r="AQ592" s="472"/>
      <c r="AR592" s="472"/>
      <c r="AS592" s="472">
        <f>AT592</f>
        <v>1.5</v>
      </c>
      <c r="AT592" s="472">
        <f>'приложение 1.1 '!W594</f>
        <v>1.5</v>
      </c>
      <c r="AU592" s="472">
        <f t="shared" si="256"/>
        <v>6</v>
      </c>
      <c r="AX592" s="456"/>
    </row>
    <row r="593" spans="1:50" s="53" customFormat="1">
      <c r="A593" s="125" t="s">
        <v>517</v>
      </c>
      <c r="B593" s="431" t="str">
        <f>'приложение 1.1 '!B595</f>
        <v>Микроавтобус Фольцваген - Мультивен</v>
      </c>
      <c r="C593" s="447" t="str">
        <f>IF('приложение 1.1 '!G595=2018,'приложение 1.1 '!E595,"-")</f>
        <v>-</v>
      </c>
      <c r="D593" s="447" t="str">
        <f>IF('приложение 1.1 '!G595=2018,'приложение 1.1 '!D595,"-")</f>
        <v>-</v>
      </c>
      <c r="E593" s="447">
        <f>IF('приложение 1.1 '!G595=2019,'приложение 1.1 '!E595,"-")</f>
        <v>0</v>
      </c>
      <c r="F593" s="447">
        <f>IF('приложение 1.1 '!G595=2019,'приложение 1.1 '!D595,"-")</f>
        <v>0</v>
      </c>
      <c r="G593" s="447" t="str">
        <f>IF('приложение 1.1 '!G595=2020,'приложение 1.1 '!E595,"-")</f>
        <v>-</v>
      </c>
      <c r="H593" s="447" t="str">
        <f>IF('приложение 1.1 '!G595=2020,'приложение 1.1 '!D595,"-")</f>
        <v>-</v>
      </c>
      <c r="I593" s="447" t="str">
        <f>IF('приложение 1.1 '!G595=2021,'приложение 1.1 '!E595,"-")</f>
        <v>-</v>
      </c>
      <c r="J593" s="447" t="str">
        <f>IF('приложение 1.1 '!G595=2021,'приложение 1.1 '!D595,"-")</f>
        <v>-</v>
      </c>
      <c r="K593" s="447" t="str">
        <f>IF('приложение 1.1 '!G595=2022,'приложение 1.1 '!E595,"-")</f>
        <v>-</v>
      </c>
      <c r="L593" s="447" t="str">
        <f>IF('приложение 1.1 '!G595=2022,'приложение 1.1 '!D595,"-")</f>
        <v>-</v>
      </c>
      <c r="M593" s="447">
        <f t="shared" si="241"/>
        <v>0</v>
      </c>
      <c r="N593" s="447">
        <f t="shared" si="242"/>
        <v>0</v>
      </c>
      <c r="O593" s="447">
        <v>0</v>
      </c>
      <c r="P593" s="447">
        <v>0</v>
      </c>
      <c r="Q593" s="447">
        <v>0</v>
      </c>
      <c r="R593" s="447">
        <v>0</v>
      </c>
      <c r="S593" s="447">
        <v>0</v>
      </c>
      <c r="T593" s="447">
        <v>0</v>
      </c>
      <c r="U593" s="447">
        <v>0</v>
      </c>
      <c r="V593" s="447">
        <v>0</v>
      </c>
      <c r="W593" s="447">
        <v>0</v>
      </c>
      <c r="X593" s="447">
        <v>0</v>
      </c>
      <c r="Y593" s="447">
        <f t="shared" si="243"/>
        <v>0</v>
      </c>
      <c r="Z593" s="464">
        <f t="shared" si="244"/>
        <v>0</v>
      </c>
      <c r="AA593" s="472">
        <f>'приложение 1.1 '!H595</f>
        <v>4.4000000000000004</v>
      </c>
      <c r="AB593" s="472" t="str">
        <f t="shared" si="245"/>
        <v>0</v>
      </c>
      <c r="AC593" s="472" t="str">
        <f t="shared" si="246"/>
        <v>0</v>
      </c>
      <c r="AD593" s="472" t="str">
        <f t="shared" si="247"/>
        <v>0</v>
      </c>
      <c r="AE593" s="472" t="str">
        <f t="shared" si="248"/>
        <v>0</v>
      </c>
      <c r="AF593" s="472" t="str">
        <f t="shared" si="249"/>
        <v>0</v>
      </c>
      <c r="AG593" s="472" t="str">
        <f t="shared" si="250"/>
        <v>0</v>
      </c>
      <c r="AH593" s="472" t="str">
        <f t="shared" si="251"/>
        <v>0</v>
      </c>
      <c r="AI593" s="472" t="str">
        <f t="shared" si="252"/>
        <v>0</v>
      </c>
      <c r="AJ593" s="472" t="str">
        <f t="shared" si="253"/>
        <v>-</v>
      </c>
      <c r="AK593" s="472" t="str">
        <f t="shared" si="254"/>
        <v>-</v>
      </c>
      <c r="AL593" s="472">
        <f>'приложение 1.1 '!X595</f>
        <v>4.4000000000000004</v>
      </c>
      <c r="AM593" s="472">
        <f>'приложение 1.1 '!Y595</f>
        <v>0</v>
      </c>
      <c r="AN593" s="472">
        <f>'приложение 1.1 '!Z595</f>
        <v>0</v>
      </c>
      <c r="AO593" s="472">
        <f>'приложение 1.1 '!AA595</f>
        <v>0</v>
      </c>
      <c r="AP593" s="472"/>
      <c r="AQ593" s="472"/>
      <c r="AR593" s="472"/>
      <c r="AS593" s="472"/>
      <c r="AT593" s="472">
        <f>'приложение 1.1 '!W595</f>
        <v>0</v>
      </c>
      <c r="AU593" s="472">
        <f t="shared" si="256"/>
        <v>4.4000000000000004</v>
      </c>
      <c r="AX593" s="456"/>
    </row>
    <row r="594" spans="1:50" s="53" customFormat="1">
      <c r="A594" s="125" t="s">
        <v>517</v>
      </c>
      <c r="B594" s="431" t="str">
        <f>'приложение 1.1 '!B596</f>
        <v>Кран манипулятор КАМАЗ 43118 г/п 2,9т</v>
      </c>
      <c r="C594" s="447" t="str">
        <f>IF('приложение 1.1 '!G596=2018,'приложение 1.1 '!E596,"-")</f>
        <v>-</v>
      </c>
      <c r="D594" s="447" t="str">
        <f>IF('приложение 1.1 '!G596=2018,'приложение 1.1 '!D596,"-")</f>
        <v>-</v>
      </c>
      <c r="E594" s="447" t="str">
        <f>IF('приложение 1.1 '!G596=2019,'приложение 1.1 '!E596,"-")</f>
        <v>-</v>
      </c>
      <c r="F594" s="447" t="str">
        <f>IF('приложение 1.1 '!G596=2019,'приложение 1.1 '!D596,"-")</f>
        <v>-</v>
      </c>
      <c r="G594" s="447" t="str">
        <f>IF('приложение 1.1 '!G596=2020,'приложение 1.1 '!E596,"-")</f>
        <v>-</v>
      </c>
      <c r="H594" s="447" t="str">
        <f>IF('приложение 1.1 '!G596=2020,'приложение 1.1 '!D596,"-")</f>
        <v>-</v>
      </c>
      <c r="I594" s="447" t="str">
        <f>IF('приложение 1.1 '!G596=2021,'приложение 1.1 '!E596,"-")</f>
        <v>-</v>
      </c>
      <c r="J594" s="447" t="str">
        <f>IF('приложение 1.1 '!G596=2021,'приложение 1.1 '!D596,"-")</f>
        <v>-</v>
      </c>
      <c r="K594" s="447">
        <f>IF('приложение 1.1 '!G596=2022,'приложение 1.1 '!E596,"-")</f>
        <v>0</v>
      </c>
      <c r="L594" s="447">
        <f>IF('приложение 1.1 '!G596=2022,'приложение 1.1 '!D596,"-")</f>
        <v>0</v>
      </c>
      <c r="M594" s="447">
        <f t="shared" si="241"/>
        <v>0</v>
      </c>
      <c r="N594" s="447">
        <f t="shared" si="242"/>
        <v>0</v>
      </c>
      <c r="O594" s="447">
        <v>0</v>
      </c>
      <c r="P594" s="447">
        <v>0</v>
      </c>
      <c r="Q594" s="447">
        <v>0</v>
      </c>
      <c r="R594" s="447">
        <v>0</v>
      </c>
      <c r="S594" s="447">
        <v>0</v>
      </c>
      <c r="T594" s="447">
        <v>0</v>
      </c>
      <c r="U594" s="447">
        <v>0</v>
      </c>
      <c r="V594" s="447">
        <v>0</v>
      </c>
      <c r="W594" s="447">
        <v>0</v>
      </c>
      <c r="X594" s="447">
        <v>0</v>
      </c>
      <c r="Y594" s="447">
        <f t="shared" si="243"/>
        <v>0</v>
      </c>
      <c r="Z594" s="464">
        <f t="shared" si="244"/>
        <v>0</v>
      </c>
      <c r="AA594" s="472">
        <f>'приложение 1.1 '!H596</f>
        <v>5.2</v>
      </c>
      <c r="AB594" s="472" t="str">
        <f t="shared" si="245"/>
        <v>0</v>
      </c>
      <c r="AC594" s="472" t="str">
        <f t="shared" si="246"/>
        <v>0</v>
      </c>
      <c r="AD594" s="472" t="str">
        <f t="shared" si="247"/>
        <v>0</v>
      </c>
      <c r="AE594" s="472" t="str">
        <f t="shared" si="248"/>
        <v>0</v>
      </c>
      <c r="AF594" s="472" t="str">
        <f t="shared" si="249"/>
        <v>0</v>
      </c>
      <c r="AG594" s="472" t="str">
        <f t="shared" si="250"/>
        <v>0</v>
      </c>
      <c r="AH594" s="472" t="str">
        <f t="shared" si="251"/>
        <v>0</v>
      </c>
      <c r="AI594" s="472" t="str">
        <f t="shared" si="252"/>
        <v>0</v>
      </c>
      <c r="AJ594" s="472" t="str">
        <f t="shared" si="253"/>
        <v>-</v>
      </c>
      <c r="AK594" s="472" t="str">
        <f t="shared" si="254"/>
        <v>-</v>
      </c>
      <c r="AL594" s="472">
        <f>'приложение 1.1 '!X596</f>
        <v>0</v>
      </c>
      <c r="AM594" s="472">
        <f>'приложение 1.1 '!Y596</f>
        <v>0</v>
      </c>
      <c r="AN594" s="472">
        <f>'приложение 1.1 '!Z596</f>
        <v>0</v>
      </c>
      <c r="AO594" s="472">
        <f>'приложение 1.1 '!AA596</f>
        <v>5.2</v>
      </c>
      <c r="AP594" s="472"/>
      <c r="AQ594" s="472"/>
      <c r="AR594" s="472"/>
      <c r="AS594" s="472"/>
      <c r="AT594" s="472">
        <f>'приложение 1.1 '!W596</f>
        <v>0</v>
      </c>
      <c r="AU594" s="472">
        <f t="shared" si="256"/>
        <v>5.2</v>
      </c>
      <c r="AX594" s="456"/>
    </row>
    <row r="595" spans="1:50" s="53" customFormat="1">
      <c r="A595" s="125" t="s">
        <v>517</v>
      </c>
      <c r="B595" s="431" t="str">
        <f>'приложение 1.1 '!B597</f>
        <v>Гильотина</v>
      </c>
      <c r="C595" s="447">
        <f>IF('приложение 1.1 '!G597=2018,'приложение 1.1 '!E597,"-")</f>
        <v>0</v>
      </c>
      <c r="D595" s="447">
        <f>IF('приложение 1.1 '!G597=2018,'приложение 1.1 '!D597,"-")</f>
        <v>0</v>
      </c>
      <c r="E595" s="447" t="str">
        <f>IF('приложение 1.1 '!G597=2019,'приложение 1.1 '!E597,"-")</f>
        <v>-</v>
      </c>
      <c r="F595" s="447" t="str">
        <f>IF('приложение 1.1 '!G597=2019,'приложение 1.1 '!D597,"-")</f>
        <v>-</v>
      </c>
      <c r="G595" s="447" t="str">
        <f>IF('приложение 1.1 '!G597=2020,'приложение 1.1 '!E597,"-")</f>
        <v>-</v>
      </c>
      <c r="H595" s="447" t="str">
        <f>IF('приложение 1.1 '!G597=2020,'приложение 1.1 '!D597,"-")</f>
        <v>-</v>
      </c>
      <c r="I595" s="447" t="str">
        <f>IF('приложение 1.1 '!G597=2021,'приложение 1.1 '!E597,"-")</f>
        <v>-</v>
      </c>
      <c r="J595" s="447" t="str">
        <f>IF('приложение 1.1 '!G597=2021,'приложение 1.1 '!D597,"-")</f>
        <v>-</v>
      </c>
      <c r="K595" s="447" t="str">
        <f>IF('приложение 1.1 '!G597=2022,'приложение 1.1 '!E597,"-")</f>
        <v>-</v>
      </c>
      <c r="L595" s="447" t="str">
        <f>IF('приложение 1.1 '!G597=2022,'приложение 1.1 '!D597,"-")</f>
        <v>-</v>
      </c>
      <c r="M595" s="447">
        <f t="shared" si="241"/>
        <v>0</v>
      </c>
      <c r="N595" s="447">
        <f t="shared" si="242"/>
        <v>0</v>
      </c>
      <c r="O595" s="447">
        <v>0</v>
      </c>
      <c r="P595" s="447">
        <v>0</v>
      </c>
      <c r="Q595" s="447">
        <v>0</v>
      </c>
      <c r="R595" s="447">
        <v>0</v>
      </c>
      <c r="S595" s="447">
        <v>0</v>
      </c>
      <c r="T595" s="447">
        <v>0</v>
      </c>
      <c r="U595" s="447">
        <v>0</v>
      </c>
      <c r="V595" s="447">
        <v>0</v>
      </c>
      <c r="W595" s="447">
        <v>0</v>
      </c>
      <c r="X595" s="447">
        <v>0</v>
      </c>
      <c r="Y595" s="447">
        <f t="shared" si="243"/>
        <v>0</v>
      </c>
      <c r="Z595" s="464">
        <f t="shared" si="244"/>
        <v>0</v>
      </c>
      <c r="AA595" s="472">
        <f>'приложение 1.1 '!H597</f>
        <v>1.45</v>
      </c>
      <c r="AB595" s="472" t="str">
        <f t="shared" si="245"/>
        <v>0</v>
      </c>
      <c r="AC595" s="472" t="str">
        <f t="shared" si="246"/>
        <v>0</v>
      </c>
      <c r="AD595" s="472" t="str">
        <f t="shared" si="247"/>
        <v>0</v>
      </c>
      <c r="AE595" s="472" t="str">
        <f t="shared" si="248"/>
        <v>0</v>
      </c>
      <c r="AF595" s="472" t="str">
        <f t="shared" si="249"/>
        <v>0</v>
      </c>
      <c r="AG595" s="472" t="str">
        <f t="shared" si="250"/>
        <v>0</v>
      </c>
      <c r="AH595" s="472">
        <f t="shared" si="251"/>
        <v>0</v>
      </c>
      <c r="AI595" s="472">
        <f t="shared" si="252"/>
        <v>0</v>
      </c>
      <c r="AJ595" s="472">
        <f t="shared" si="253"/>
        <v>0</v>
      </c>
      <c r="AK595" s="472">
        <f t="shared" si="254"/>
        <v>0</v>
      </c>
      <c r="AL595" s="472">
        <f>'приложение 1.1 '!X597</f>
        <v>0</v>
      </c>
      <c r="AM595" s="472">
        <f>'приложение 1.1 '!Y597</f>
        <v>0</v>
      </c>
      <c r="AN595" s="472">
        <f>'приложение 1.1 '!Z597</f>
        <v>0</v>
      </c>
      <c r="AO595" s="472">
        <f>'приложение 1.1 '!AA597</f>
        <v>0</v>
      </c>
      <c r="AP595" s="472"/>
      <c r="AQ595" s="472"/>
      <c r="AR595" s="472"/>
      <c r="AS595" s="472">
        <f>AT595</f>
        <v>1.45</v>
      </c>
      <c r="AT595" s="472">
        <f>'приложение 1.1 '!W597</f>
        <v>1.45</v>
      </c>
      <c r="AU595" s="472">
        <f t="shared" si="256"/>
        <v>1.45</v>
      </c>
      <c r="AX595" s="456"/>
    </row>
    <row r="596" spans="1:50" s="53" customFormat="1">
      <c r="A596" s="125" t="s">
        <v>517</v>
      </c>
      <c r="B596" s="431" t="str">
        <f>'приложение 1.1 '!B598</f>
        <v>Пресс ножницы</v>
      </c>
      <c r="C596" s="447" t="str">
        <f>IF('приложение 1.1 '!G598=2018,'приложение 1.1 '!E598,"-")</f>
        <v>-</v>
      </c>
      <c r="D596" s="447" t="str">
        <f>IF('приложение 1.1 '!G598=2018,'приложение 1.1 '!D598,"-")</f>
        <v>-</v>
      </c>
      <c r="E596" s="447">
        <f>IF('приложение 1.1 '!G598=2019,'приложение 1.1 '!E598,"-")</f>
        <v>0</v>
      </c>
      <c r="F596" s="447">
        <f>IF('приложение 1.1 '!G598=2019,'приложение 1.1 '!D598,"-")</f>
        <v>0</v>
      </c>
      <c r="G596" s="447" t="str">
        <f>IF('приложение 1.1 '!G598=2020,'приложение 1.1 '!E598,"-")</f>
        <v>-</v>
      </c>
      <c r="H596" s="447" t="str">
        <f>IF('приложение 1.1 '!G598=2020,'приложение 1.1 '!D598,"-")</f>
        <v>-</v>
      </c>
      <c r="I596" s="447" t="str">
        <f>IF('приложение 1.1 '!G598=2021,'приложение 1.1 '!E598,"-")</f>
        <v>-</v>
      </c>
      <c r="J596" s="447" t="str">
        <f>IF('приложение 1.1 '!G598=2021,'приложение 1.1 '!D598,"-")</f>
        <v>-</v>
      </c>
      <c r="K596" s="447" t="str">
        <f>IF('приложение 1.1 '!G598=2022,'приложение 1.1 '!E598,"-")</f>
        <v>-</v>
      </c>
      <c r="L596" s="447" t="str">
        <f>IF('приложение 1.1 '!G598=2022,'приложение 1.1 '!D598,"-")</f>
        <v>-</v>
      </c>
      <c r="M596" s="447">
        <f t="shared" si="241"/>
        <v>0</v>
      </c>
      <c r="N596" s="447">
        <f t="shared" si="242"/>
        <v>0</v>
      </c>
      <c r="O596" s="447">
        <v>0</v>
      </c>
      <c r="P596" s="447">
        <v>0</v>
      </c>
      <c r="Q596" s="447">
        <v>0</v>
      </c>
      <c r="R596" s="447">
        <v>0</v>
      </c>
      <c r="S596" s="447">
        <v>0</v>
      </c>
      <c r="T596" s="447">
        <v>0</v>
      </c>
      <c r="U596" s="447">
        <v>0</v>
      </c>
      <c r="V596" s="447">
        <v>0</v>
      </c>
      <c r="W596" s="447">
        <v>0</v>
      </c>
      <c r="X596" s="447">
        <v>0</v>
      </c>
      <c r="Y596" s="447">
        <f t="shared" si="243"/>
        <v>0</v>
      </c>
      <c r="Z596" s="464">
        <f t="shared" si="244"/>
        <v>0</v>
      </c>
      <c r="AA596" s="472">
        <f>'приложение 1.1 '!H598</f>
        <v>0.65</v>
      </c>
      <c r="AB596" s="472" t="str">
        <f t="shared" si="245"/>
        <v>0</v>
      </c>
      <c r="AC596" s="472" t="str">
        <f t="shared" si="246"/>
        <v>0</v>
      </c>
      <c r="AD596" s="472" t="str">
        <f t="shared" si="247"/>
        <v>0</v>
      </c>
      <c r="AE596" s="472" t="str">
        <f t="shared" si="248"/>
        <v>0</v>
      </c>
      <c r="AF596" s="472" t="str">
        <f t="shared" si="249"/>
        <v>0</v>
      </c>
      <c r="AG596" s="472" t="str">
        <f t="shared" si="250"/>
        <v>0</v>
      </c>
      <c r="AH596" s="472" t="str">
        <f t="shared" si="251"/>
        <v>0</v>
      </c>
      <c r="AI596" s="472" t="str">
        <f t="shared" si="252"/>
        <v>0</v>
      </c>
      <c r="AJ596" s="472" t="str">
        <f t="shared" si="253"/>
        <v>-</v>
      </c>
      <c r="AK596" s="472" t="str">
        <f t="shared" si="254"/>
        <v>-</v>
      </c>
      <c r="AL596" s="472">
        <f>'приложение 1.1 '!X598</f>
        <v>0.65</v>
      </c>
      <c r="AM596" s="472">
        <f>'приложение 1.1 '!Y598</f>
        <v>0</v>
      </c>
      <c r="AN596" s="472">
        <f>'приложение 1.1 '!Z598</f>
        <v>0</v>
      </c>
      <c r="AO596" s="472">
        <f>'приложение 1.1 '!AA598</f>
        <v>0</v>
      </c>
      <c r="AP596" s="472"/>
      <c r="AQ596" s="472"/>
      <c r="AR596" s="472"/>
      <c r="AS596" s="472"/>
      <c r="AT596" s="472">
        <f>'приложение 1.1 '!W598</f>
        <v>0</v>
      </c>
      <c r="AU596" s="472">
        <f t="shared" si="256"/>
        <v>0.65</v>
      </c>
      <c r="AX596" s="456"/>
    </row>
    <row r="597" spans="1:50" s="53" customFormat="1">
      <c r="A597" s="125" t="s">
        <v>517</v>
      </c>
      <c r="B597" s="431" t="str">
        <f>'приложение 1.1 '!B599</f>
        <v>Сварочный аппарат</v>
      </c>
      <c r="C597" s="447" t="str">
        <f>IF('приложение 1.1 '!G599=2018,'приложение 1.1 '!E599,"-")</f>
        <v>-</v>
      </c>
      <c r="D597" s="447" t="str">
        <f>IF('приложение 1.1 '!G599=2018,'приложение 1.1 '!D599,"-")</f>
        <v>-</v>
      </c>
      <c r="E597" s="447" t="str">
        <f>IF('приложение 1.1 '!G599=2019,'приложение 1.1 '!E599,"-")</f>
        <v>-</v>
      </c>
      <c r="F597" s="447" t="str">
        <f>IF('приложение 1.1 '!G599=2019,'приложение 1.1 '!D599,"-")</f>
        <v>-</v>
      </c>
      <c r="G597" s="447" t="str">
        <f>IF('приложение 1.1 '!G599=2020,'приложение 1.1 '!E599,"-")</f>
        <v>-</v>
      </c>
      <c r="H597" s="447" t="str">
        <f>IF('приложение 1.1 '!G599=2020,'приложение 1.1 '!D599,"-")</f>
        <v>-</v>
      </c>
      <c r="I597" s="447" t="str">
        <f>IF('приложение 1.1 '!G599=2021,'приложение 1.1 '!E599,"-")</f>
        <v>-</v>
      </c>
      <c r="J597" s="447" t="str">
        <f>IF('приложение 1.1 '!G599=2021,'приложение 1.1 '!D599,"-")</f>
        <v>-</v>
      </c>
      <c r="K597" s="447">
        <f>IF('приложение 1.1 '!G599=2022,'приложение 1.1 '!E599,"-")</f>
        <v>0</v>
      </c>
      <c r="L597" s="447">
        <f>IF('приложение 1.1 '!G599=2022,'приложение 1.1 '!D599,"-")</f>
        <v>0</v>
      </c>
      <c r="M597" s="447">
        <f t="shared" si="241"/>
        <v>0</v>
      </c>
      <c r="N597" s="447">
        <f t="shared" si="242"/>
        <v>0</v>
      </c>
      <c r="O597" s="447">
        <v>0</v>
      </c>
      <c r="P597" s="447">
        <v>0</v>
      </c>
      <c r="Q597" s="447">
        <v>0</v>
      </c>
      <c r="R597" s="447">
        <v>0</v>
      </c>
      <c r="S597" s="447">
        <v>0</v>
      </c>
      <c r="T597" s="447">
        <v>0</v>
      </c>
      <c r="U597" s="447">
        <v>0</v>
      </c>
      <c r="V597" s="447">
        <v>0</v>
      </c>
      <c r="W597" s="447">
        <v>0</v>
      </c>
      <c r="X597" s="447">
        <v>0</v>
      </c>
      <c r="Y597" s="447">
        <f t="shared" si="243"/>
        <v>0</v>
      </c>
      <c r="Z597" s="464">
        <f t="shared" si="244"/>
        <v>0</v>
      </c>
      <c r="AA597" s="472">
        <f>'приложение 1.1 '!H599</f>
        <v>7.0000000000000007E-2</v>
      </c>
      <c r="AB597" s="472" t="str">
        <f t="shared" si="245"/>
        <v>0</v>
      </c>
      <c r="AC597" s="472" t="str">
        <f t="shared" si="246"/>
        <v>0</v>
      </c>
      <c r="AD597" s="472" t="str">
        <f t="shared" si="247"/>
        <v>0</v>
      </c>
      <c r="AE597" s="472" t="str">
        <f t="shared" si="248"/>
        <v>0</v>
      </c>
      <c r="AF597" s="472" t="str">
        <f t="shared" si="249"/>
        <v>0</v>
      </c>
      <c r="AG597" s="472" t="str">
        <f t="shared" si="250"/>
        <v>0</v>
      </c>
      <c r="AH597" s="472" t="str">
        <f t="shared" si="251"/>
        <v>0</v>
      </c>
      <c r="AI597" s="472" t="str">
        <f t="shared" si="252"/>
        <v>0</v>
      </c>
      <c r="AJ597" s="472" t="str">
        <f t="shared" si="253"/>
        <v>-</v>
      </c>
      <c r="AK597" s="472" t="str">
        <f t="shared" si="254"/>
        <v>-</v>
      </c>
      <c r="AL597" s="472">
        <f>'приложение 1.1 '!X599</f>
        <v>0</v>
      </c>
      <c r="AM597" s="472">
        <f>'приложение 1.1 '!Y599</f>
        <v>0</v>
      </c>
      <c r="AN597" s="472">
        <f>'приложение 1.1 '!Z599</f>
        <v>0</v>
      </c>
      <c r="AO597" s="472">
        <f>'приложение 1.1 '!AA599</f>
        <v>7.0000000000000007E-2</v>
      </c>
      <c r="AP597" s="472"/>
      <c r="AQ597" s="472"/>
      <c r="AR597" s="472"/>
      <c r="AS597" s="472"/>
      <c r="AT597" s="472">
        <f>'приложение 1.1 '!W599</f>
        <v>0</v>
      </c>
      <c r="AU597" s="472">
        <f t="shared" si="256"/>
        <v>7.0000000000000007E-2</v>
      </c>
      <c r="AX597" s="456"/>
    </row>
    <row r="598" spans="1:50" s="53" customFormat="1">
      <c r="A598" s="125" t="s">
        <v>517</v>
      </c>
      <c r="B598" s="431" t="str">
        <f>'приложение 1.1 '!B600</f>
        <v>Трубогибный станок универсальный</v>
      </c>
      <c r="C598" s="447" t="str">
        <f>IF('приложение 1.1 '!G600=2018,'приложение 1.1 '!E600,"-")</f>
        <v>-</v>
      </c>
      <c r="D598" s="447" t="str">
        <f>IF('приложение 1.1 '!G600=2018,'приложение 1.1 '!D600,"-")</f>
        <v>-</v>
      </c>
      <c r="E598" s="447" t="str">
        <f>IF('приложение 1.1 '!G600=2019,'приложение 1.1 '!E600,"-")</f>
        <v>-</v>
      </c>
      <c r="F598" s="447" t="str">
        <f>IF('приложение 1.1 '!G600=2019,'приложение 1.1 '!D600,"-")</f>
        <v>-</v>
      </c>
      <c r="G598" s="447">
        <f>IF('приложение 1.1 '!G600=2020,'приложение 1.1 '!E600,"-")</f>
        <v>0</v>
      </c>
      <c r="H598" s="447">
        <f>IF('приложение 1.1 '!G600=2020,'приложение 1.1 '!D600,"-")</f>
        <v>0</v>
      </c>
      <c r="I598" s="447" t="str">
        <f>IF('приложение 1.1 '!G600=2021,'приложение 1.1 '!E600,"-")</f>
        <v>-</v>
      </c>
      <c r="J598" s="447" t="str">
        <f>IF('приложение 1.1 '!G600=2021,'приложение 1.1 '!D600,"-")</f>
        <v>-</v>
      </c>
      <c r="K598" s="447" t="str">
        <f>IF('приложение 1.1 '!G600=2022,'приложение 1.1 '!E600,"-")</f>
        <v>-</v>
      </c>
      <c r="L598" s="447" t="str">
        <f>IF('приложение 1.1 '!G600=2022,'приложение 1.1 '!D600,"-")</f>
        <v>-</v>
      </c>
      <c r="M598" s="447">
        <f t="shared" si="241"/>
        <v>0</v>
      </c>
      <c r="N598" s="447">
        <f t="shared" si="242"/>
        <v>0</v>
      </c>
      <c r="O598" s="447">
        <v>0</v>
      </c>
      <c r="P598" s="447">
        <v>0</v>
      </c>
      <c r="Q598" s="447">
        <v>0</v>
      </c>
      <c r="R598" s="447">
        <v>0</v>
      </c>
      <c r="S598" s="447">
        <v>0</v>
      </c>
      <c r="T598" s="447">
        <v>0</v>
      </c>
      <c r="U598" s="447">
        <v>0</v>
      </c>
      <c r="V598" s="447">
        <v>0</v>
      </c>
      <c r="W598" s="447">
        <v>0</v>
      </c>
      <c r="X598" s="447">
        <v>0</v>
      </c>
      <c r="Y598" s="447">
        <f t="shared" si="243"/>
        <v>0</v>
      </c>
      <c r="Z598" s="464">
        <f t="shared" si="244"/>
        <v>0</v>
      </c>
      <c r="AA598" s="472">
        <f>'приложение 1.1 '!H600</f>
        <v>0.25</v>
      </c>
      <c r="AB598" s="472" t="str">
        <f t="shared" si="245"/>
        <v>0</v>
      </c>
      <c r="AC598" s="472" t="str">
        <f t="shared" si="246"/>
        <v>0</v>
      </c>
      <c r="AD598" s="472" t="str">
        <f t="shared" si="247"/>
        <v>0</v>
      </c>
      <c r="AE598" s="472" t="str">
        <f t="shared" si="248"/>
        <v>0</v>
      </c>
      <c r="AF598" s="472" t="str">
        <f t="shared" si="249"/>
        <v>0</v>
      </c>
      <c r="AG598" s="472" t="str">
        <f t="shared" si="250"/>
        <v>0</v>
      </c>
      <c r="AH598" s="472" t="str">
        <f t="shared" si="251"/>
        <v>0</v>
      </c>
      <c r="AI598" s="472" t="str">
        <f t="shared" si="252"/>
        <v>0</v>
      </c>
      <c r="AJ598" s="472" t="str">
        <f t="shared" si="253"/>
        <v>-</v>
      </c>
      <c r="AK598" s="472" t="str">
        <f t="shared" si="254"/>
        <v>-</v>
      </c>
      <c r="AL598" s="472">
        <f>'приложение 1.1 '!X600</f>
        <v>0</v>
      </c>
      <c r="AM598" s="472">
        <f>'приложение 1.1 '!Y600</f>
        <v>0.25</v>
      </c>
      <c r="AN598" s="472">
        <f>'приложение 1.1 '!Z600</f>
        <v>0</v>
      </c>
      <c r="AO598" s="472">
        <f>'приложение 1.1 '!AA600</f>
        <v>0</v>
      </c>
      <c r="AP598" s="472"/>
      <c r="AQ598" s="472"/>
      <c r="AR598" s="472"/>
      <c r="AS598" s="472"/>
      <c r="AT598" s="472">
        <f>'приложение 1.1 '!W600</f>
        <v>0</v>
      </c>
      <c r="AU598" s="472">
        <f t="shared" si="256"/>
        <v>0.25</v>
      </c>
      <c r="AX598" s="456"/>
    </row>
    <row r="599" spans="1:50" s="53" customFormat="1">
      <c r="A599" s="125" t="s">
        <v>517</v>
      </c>
      <c r="B599" s="431" t="str">
        <f>'приложение 1.1 '!B601</f>
        <v>Профессиональный алкотестер</v>
      </c>
      <c r="C599" s="447">
        <f>IF('приложение 1.1 '!G601=2018,'приложение 1.1 '!E601,"-")</f>
        <v>0</v>
      </c>
      <c r="D599" s="447">
        <f>IF('приложение 1.1 '!G601=2018,'приложение 1.1 '!D601,"-")</f>
        <v>0</v>
      </c>
      <c r="E599" s="447" t="str">
        <f>IF('приложение 1.1 '!G601=2019,'приложение 1.1 '!E601,"-")</f>
        <v>-</v>
      </c>
      <c r="F599" s="447" t="str">
        <f>IF('приложение 1.1 '!G601=2019,'приложение 1.1 '!D601,"-")</f>
        <v>-</v>
      </c>
      <c r="G599" s="447" t="str">
        <f>IF('приложение 1.1 '!G601=2020,'приложение 1.1 '!E601,"-")</f>
        <v>-</v>
      </c>
      <c r="H599" s="447" t="str">
        <f>IF('приложение 1.1 '!G601=2020,'приложение 1.1 '!D601,"-")</f>
        <v>-</v>
      </c>
      <c r="I599" s="447" t="str">
        <f>IF('приложение 1.1 '!G601=2021,'приложение 1.1 '!E601,"-")</f>
        <v>-</v>
      </c>
      <c r="J599" s="447" t="str">
        <f>IF('приложение 1.1 '!G601=2021,'приложение 1.1 '!D601,"-")</f>
        <v>-</v>
      </c>
      <c r="K599" s="447" t="str">
        <f>IF('приложение 1.1 '!G601=2022,'приложение 1.1 '!E601,"-")</f>
        <v>-</v>
      </c>
      <c r="L599" s="447" t="str">
        <f>IF('приложение 1.1 '!G601=2022,'приложение 1.1 '!D601,"-")</f>
        <v>-</v>
      </c>
      <c r="M599" s="447">
        <f t="shared" si="241"/>
        <v>0</v>
      </c>
      <c r="N599" s="447">
        <f t="shared" si="242"/>
        <v>0</v>
      </c>
      <c r="O599" s="447">
        <v>0</v>
      </c>
      <c r="P599" s="447">
        <v>0</v>
      </c>
      <c r="Q599" s="447">
        <v>0</v>
      </c>
      <c r="R599" s="447">
        <v>0</v>
      </c>
      <c r="S599" s="447">
        <v>0</v>
      </c>
      <c r="T599" s="447">
        <v>0</v>
      </c>
      <c r="U599" s="447">
        <v>0</v>
      </c>
      <c r="V599" s="447">
        <v>0</v>
      </c>
      <c r="W599" s="447">
        <v>0</v>
      </c>
      <c r="X599" s="447">
        <v>0</v>
      </c>
      <c r="Y599" s="447">
        <f t="shared" si="243"/>
        <v>0</v>
      </c>
      <c r="Z599" s="464">
        <f t="shared" si="244"/>
        <v>0</v>
      </c>
      <c r="AA599" s="472">
        <f>'приложение 1.1 '!H601</f>
        <v>0.14000000000000001</v>
      </c>
      <c r="AB599" s="472" t="str">
        <f t="shared" si="245"/>
        <v>0</v>
      </c>
      <c r="AC599" s="472" t="str">
        <f t="shared" si="246"/>
        <v>0</v>
      </c>
      <c r="AD599" s="472" t="str">
        <f t="shared" si="247"/>
        <v>0</v>
      </c>
      <c r="AE599" s="472" t="str">
        <f t="shared" si="248"/>
        <v>0</v>
      </c>
      <c r="AF599" s="472" t="str">
        <f t="shared" si="249"/>
        <v>0</v>
      </c>
      <c r="AG599" s="472" t="str">
        <f t="shared" si="250"/>
        <v>0</v>
      </c>
      <c r="AH599" s="472">
        <f t="shared" si="251"/>
        <v>0</v>
      </c>
      <c r="AI599" s="472">
        <f t="shared" si="252"/>
        <v>0</v>
      </c>
      <c r="AJ599" s="472">
        <f t="shared" si="253"/>
        <v>0</v>
      </c>
      <c r="AK599" s="472">
        <f t="shared" si="254"/>
        <v>0</v>
      </c>
      <c r="AL599" s="472">
        <f>'приложение 1.1 '!X601</f>
        <v>0</v>
      </c>
      <c r="AM599" s="472">
        <f>'приложение 1.1 '!Y601</f>
        <v>0</v>
      </c>
      <c r="AN599" s="472">
        <f>'приложение 1.1 '!Z601</f>
        <v>0</v>
      </c>
      <c r="AO599" s="472">
        <f>'приложение 1.1 '!AA601</f>
        <v>0</v>
      </c>
      <c r="AP599" s="472"/>
      <c r="AQ599" s="472"/>
      <c r="AR599" s="472"/>
      <c r="AS599" s="472">
        <f>AT599</f>
        <v>0.14000000000000001</v>
      </c>
      <c r="AT599" s="472">
        <f>'приложение 1.1 '!W601</f>
        <v>0.14000000000000001</v>
      </c>
      <c r="AU599" s="472">
        <f t="shared" si="256"/>
        <v>0.14000000000000001</v>
      </c>
      <c r="AX599" s="456"/>
    </row>
    <row r="600" spans="1:50" s="53" customFormat="1">
      <c r="A600" s="125" t="s">
        <v>517</v>
      </c>
      <c r="B600" s="431" t="str">
        <f>'приложение 1.1 '!B602</f>
        <v>Автомобильный диагностический компьютер</v>
      </c>
      <c r="C600" s="447">
        <f>IF('приложение 1.1 '!G602=2018,'приложение 1.1 '!E602,"-")</f>
        <v>0</v>
      </c>
      <c r="D600" s="447">
        <f>IF('приложение 1.1 '!G602=2018,'приложение 1.1 '!D602,"-")</f>
        <v>0</v>
      </c>
      <c r="E600" s="447" t="str">
        <f>IF('приложение 1.1 '!G602=2019,'приложение 1.1 '!E602,"-")</f>
        <v>-</v>
      </c>
      <c r="F600" s="447" t="str">
        <f>IF('приложение 1.1 '!G602=2019,'приложение 1.1 '!D602,"-")</f>
        <v>-</v>
      </c>
      <c r="G600" s="447" t="str">
        <f>IF('приложение 1.1 '!G602=2020,'приложение 1.1 '!E602,"-")</f>
        <v>-</v>
      </c>
      <c r="H600" s="447" t="str">
        <f>IF('приложение 1.1 '!G602=2020,'приложение 1.1 '!D602,"-")</f>
        <v>-</v>
      </c>
      <c r="I600" s="447" t="str">
        <f>IF('приложение 1.1 '!G602=2021,'приложение 1.1 '!E602,"-")</f>
        <v>-</v>
      </c>
      <c r="J600" s="447" t="str">
        <f>IF('приложение 1.1 '!G602=2021,'приложение 1.1 '!D602,"-")</f>
        <v>-</v>
      </c>
      <c r="K600" s="447" t="str">
        <f>IF('приложение 1.1 '!G602=2022,'приложение 1.1 '!E602,"-")</f>
        <v>-</v>
      </c>
      <c r="L600" s="447" t="str">
        <f>IF('приложение 1.1 '!G602=2022,'приложение 1.1 '!D602,"-")</f>
        <v>-</v>
      </c>
      <c r="M600" s="447">
        <f t="shared" si="241"/>
        <v>0</v>
      </c>
      <c r="N600" s="447">
        <f t="shared" si="242"/>
        <v>0</v>
      </c>
      <c r="O600" s="447">
        <v>0</v>
      </c>
      <c r="P600" s="447">
        <v>0</v>
      </c>
      <c r="Q600" s="447">
        <v>0</v>
      </c>
      <c r="R600" s="447">
        <v>0</v>
      </c>
      <c r="S600" s="447">
        <v>0</v>
      </c>
      <c r="T600" s="447">
        <v>0</v>
      </c>
      <c r="U600" s="447">
        <v>0</v>
      </c>
      <c r="V600" s="447">
        <v>0</v>
      </c>
      <c r="W600" s="447">
        <v>0</v>
      </c>
      <c r="X600" s="447">
        <v>0</v>
      </c>
      <c r="Y600" s="447">
        <f t="shared" si="243"/>
        <v>0</v>
      </c>
      <c r="Z600" s="464">
        <f t="shared" si="244"/>
        <v>0</v>
      </c>
      <c r="AA600" s="472">
        <f>'приложение 1.1 '!H602</f>
        <v>1.4999999999999999E-2</v>
      </c>
      <c r="AB600" s="472" t="str">
        <f t="shared" si="245"/>
        <v>0</v>
      </c>
      <c r="AC600" s="472" t="str">
        <f t="shared" si="246"/>
        <v>0</v>
      </c>
      <c r="AD600" s="472" t="str">
        <f t="shared" si="247"/>
        <v>0</v>
      </c>
      <c r="AE600" s="472" t="str">
        <f t="shared" si="248"/>
        <v>0</v>
      </c>
      <c r="AF600" s="472" t="str">
        <f t="shared" si="249"/>
        <v>0</v>
      </c>
      <c r="AG600" s="472" t="str">
        <f t="shared" si="250"/>
        <v>0</v>
      </c>
      <c r="AH600" s="472">
        <f t="shared" si="251"/>
        <v>0</v>
      </c>
      <c r="AI600" s="472">
        <f t="shared" si="252"/>
        <v>0</v>
      </c>
      <c r="AJ600" s="472">
        <f t="shared" si="253"/>
        <v>0</v>
      </c>
      <c r="AK600" s="472">
        <f t="shared" si="254"/>
        <v>0</v>
      </c>
      <c r="AL600" s="472">
        <f>'приложение 1.1 '!X602</f>
        <v>0</v>
      </c>
      <c r="AM600" s="472">
        <f>'приложение 1.1 '!Y602</f>
        <v>0</v>
      </c>
      <c r="AN600" s="472">
        <f>'приложение 1.1 '!Z602</f>
        <v>0</v>
      </c>
      <c r="AO600" s="472">
        <f>'приложение 1.1 '!AA602</f>
        <v>0</v>
      </c>
      <c r="AP600" s="472"/>
      <c r="AQ600" s="472"/>
      <c r="AR600" s="472"/>
      <c r="AS600" s="472">
        <f>AT600</f>
        <v>1.4999999999999999E-2</v>
      </c>
      <c r="AT600" s="472">
        <f>'приложение 1.1 '!W602</f>
        <v>1.4999999999999999E-2</v>
      </c>
      <c r="AU600" s="472">
        <f t="shared" si="256"/>
        <v>1.4999999999999999E-2</v>
      </c>
      <c r="AX600" s="456"/>
    </row>
    <row r="601" spans="1:50" s="53" customFormat="1">
      <c r="A601" s="125" t="s">
        <v>517</v>
      </c>
      <c r="B601" s="431" t="str">
        <f>'приложение 1.1 '!B603</f>
        <v>Стенд проверки генераторов стартеров</v>
      </c>
      <c r="C601" s="447" t="str">
        <f>IF('приложение 1.1 '!G603=2018,'приложение 1.1 '!E603,"-")</f>
        <v>-</v>
      </c>
      <c r="D601" s="447" t="str">
        <f>IF('приложение 1.1 '!G603=2018,'приложение 1.1 '!D603,"-")</f>
        <v>-</v>
      </c>
      <c r="E601" s="447" t="str">
        <f>IF('приложение 1.1 '!G603=2019,'приложение 1.1 '!E603,"-")</f>
        <v>-</v>
      </c>
      <c r="F601" s="447" t="str">
        <f>IF('приложение 1.1 '!G603=2019,'приложение 1.1 '!D603,"-")</f>
        <v>-</v>
      </c>
      <c r="G601" s="447" t="str">
        <f>IF('приложение 1.1 '!G603=2020,'приложение 1.1 '!E603,"-")</f>
        <v>-</v>
      </c>
      <c r="H601" s="447" t="str">
        <f>IF('приложение 1.1 '!G603=2020,'приложение 1.1 '!D603,"-")</f>
        <v>-</v>
      </c>
      <c r="I601" s="447" t="str">
        <f>IF('приложение 1.1 '!G603=2021,'приложение 1.1 '!E603,"-")</f>
        <v>-</v>
      </c>
      <c r="J601" s="447" t="str">
        <f>IF('приложение 1.1 '!G603=2021,'приложение 1.1 '!D603,"-")</f>
        <v>-</v>
      </c>
      <c r="K601" s="447">
        <f>IF('приложение 1.1 '!G603=2022,'приложение 1.1 '!E603,"-")</f>
        <v>0</v>
      </c>
      <c r="L601" s="447">
        <f>IF('приложение 1.1 '!G603=2022,'приложение 1.1 '!D603,"-")</f>
        <v>0</v>
      </c>
      <c r="M601" s="447">
        <f t="shared" si="241"/>
        <v>0</v>
      </c>
      <c r="N601" s="447">
        <f t="shared" si="242"/>
        <v>0</v>
      </c>
      <c r="O601" s="447">
        <v>0</v>
      </c>
      <c r="P601" s="447">
        <v>0</v>
      </c>
      <c r="Q601" s="447">
        <v>0</v>
      </c>
      <c r="R601" s="447">
        <v>0</v>
      </c>
      <c r="S601" s="447">
        <v>0</v>
      </c>
      <c r="T601" s="447">
        <v>0</v>
      </c>
      <c r="U601" s="447">
        <v>0</v>
      </c>
      <c r="V601" s="447">
        <v>0</v>
      </c>
      <c r="W601" s="447">
        <v>0</v>
      </c>
      <c r="X601" s="447">
        <v>0</v>
      </c>
      <c r="Y601" s="447">
        <f t="shared" si="243"/>
        <v>0</v>
      </c>
      <c r="Z601" s="464">
        <f t="shared" si="244"/>
        <v>0</v>
      </c>
      <c r="AA601" s="472">
        <f>'приложение 1.1 '!H603</f>
        <v>7.0000000000000007E-2</v>
      </c>
      <c r="AB601" s="472" t="str">
        <f t="shared" si="245"/>
        <v>0</v>
      </c>
      <c r="AC601" s="472" t="str">
        <f t="shared" si="246"/>
        <v>0</v>
      </c>
      <c r="AD601" s="472" t="str">
        <f t="shared" si="247"/>
        <v>0</v>
      </c>
      <c r="AE601" s="472" t="str">
        <f t="shared" si="248"/>
        <v>0</v>
      </c>
      <c r="AF601" s="472" t="str">
        <f t="shared" si="249"/>
        <v>0</v>
      </c>
      <c r="AG601" s="472" t="str">
        <f t="shared" si="250"/>
        <v>0</v>
      </c>
      <c r="AH601" s="472" t="str">
        <f t="shared" si="251"/>
        <v>0</v>
      </c>
      <c r="AI601" s="472" t="str">
        <f t="shared" si="252"/>
        <v>0</v>
      </c>
      <c r="AJ601" s="472" t="str">
        <f t="shared" si="253"/>
        <v>-</v>
      </c>
      <c r="AK601" s="472" t="str">
        <f t="shared" si="254"/>
        <v>-</v>
      </c>
      <c r="AL601" s="472">
        <f>'приложение 1.1 '!X603</f>
        <v>0</v>
      </c>
      <c r="AM601" s="472">
        <f>'приложение 1.1 '!Y603</f>
        <v>0</v>
      </c>
      <c r="AN601" s="472">
        <f>'приложение 1.1 '!Z603</f>
        <v>0</v>
      </c>
      <c r="AO601" s="472">
        <f>'приложение 1.1 '!AA603</f>
        <v>7.0000000000000007E-2</v>
      </c>
      <c r="AP601" s="472"/>
      <c r="AQ601" s="472"/>
      <c r="AR601" s="472"/>
      <c r="AS601" s="472"/>
      <c r="AT601" s="472">
        <f>'приложение 1.1 '!W603</f>
        <v>0</v>
      </c>
      <c r="AU601" s="472">
        <f t="shared" si="256"/>
        <v>7.0000000000000007E-2</v>
      </c>
      <c r="AX601" s="456"/>
    </row>
    <row r="602" spans="1:50" s="53" customFormat="1">
      <c r="A602" s="125" t="s">
        <v>517</v>
      </c>
      <c r="B602" s="431" t="str">
        <f>'приложение 1.1 '!B604</f>
        <v>Зарядное оборудование</v>
      </c>
      <c r="C602" s="447" t="str">
        <f>IF('приложение 1.1 '!G604=2018,'приложение 1.1 '!E604,"-")</f>
        <v>-</v>
      </c>
      <c r="D602" s="447" t="str">
        <f>IF('приложение 1.1 '!G604=2018,'приложение 1.1 '!D604,"-")</f>
        <v>-</v>
      </c>
      <c r="E602" s="447" t="str">
        <f>IF('приложение 1.1 '!G604=2019,'приложение 1.1 '!E604,"-")</f>
        <v>-</v>
      </c>
      <c r="F602" s="447" t="str">
        <f>IF('приложение 1.1 '!G604=2019,'приложение 1.1 '!D604,"-")</f>
        <v>-</v>
      </c>
      <c r="G602" s="447" t="str">
        <f>IF('приложение 1.1 '!G604=2020,'приложение 1.1 '!E604,"-")</f>
        <v>-</v>
      </c>
      <c r="H602" s="447" t="str">
        <f>IF('приложение 1.1 '!G604=2020,'приложение 1.1 '!D604,"-")</f>
        <v>-</v>
      </c>
      <c r="I602" s="447">
        <f>IF('приложение 1.1 '!G604=2021,'приложение 1.1 '!E604,"-")</f>
        <v>0</v>
      </c>
      <c r="J602" s="447">
        <f>IF('приложение 1.1 '!G604=2021,'приложение 1.1 '!D604,"-")</f>
        <v>0</v>
      </c>
      <c r="K602" s="447" t="str">
        <f>IF('приложение 1.1 '!G604=2022,'приложение 1.1 '!E604,"-")</f>
        <v>-</v>
      </c>
      <c r="L602" s="447" t="str">
        <f>IF('приложение 1.1 '!G604=2022,'приложение 1.1 '!D604,"-")</f>
        <v>-</v>
      </c>
      <c r="M602" s="447">
        <f t="shared" si="241"/>
        <v>0</v>
      </c>
      <c r="N602" s="447">
        <f t="shared" si="242"/>
        <v>0</v>
      </c>
      <c r="O602" s="447">
        <v>0</v>
      </c>
      <c r="P602" s="447">
        <v>0</v>
      </c>
      <c r="Q602" s="447">
        <v>0</v>
      </c>
      <c r="R602" s="447">
        <v>0</v>
      </c>
      <c r="S602" s="447">
        <v>0</v>
      </c>
      <c r="T602" s="447">
        <v>0</v>
      </c>
      <c r="U602" s="447">
        <v>0</v>
      </c>
      <c r="V602" s="447">
        <v>0</v>
      </c>
      <c r="W602" s="447">
        <v>0</v>
      </c>
      <c r="X602" s="447">
        <v>0</v>
      </c>
      <c r="Y602" s="447">
        <f t="shared" si="243"/>
        <v>0</v>
      </c>
      <c r="Z602" s="464">
        <f t="shared" si="244"/>
        <v>0</v>
      </c>
      <c r="AA602" s="472">
        <f>'приложение 1.1 '!H604</f>
        <v>0.08</v>
      </c>
      <c r="AB602" s="472" t="str">
        <f t="shared" si="245"/>
        <v>0</v>
      </c>
      <c r="AC602" s="472" t="str">
        <f t="shared" si="246"/>
        <v>0</v>
      </c>
      <c r="AD602" s="472" t="str">
        <f t="shared" si="247"/>
        <v>0</v>
      </c>
      <c r="AE602" s="472" t="str">
        <f t="shared" si="248"/>
        <v>0</v>
      </c>
      <c r="AF602" s="472" t="str">
        <f t="shared" si="249"/>
        <v>0</v>
      </c>
      <c r="AG602" s="472" t="str">
        <f t="shared" si="250"/>
        <v>0</v>
      </c>
      <c r="AH602" s="472" t="str">
        <f t="shared" si="251"/>
        <v>0</v>
      </c>
      <c r="AI602" s="472" t="str">
        <f t="shared" si="252"/>
        <v>0</v>
      </c>
      <c r="AJ602" s="472" t="str">
        <f t="shared" si="253"/>
        <v>-</v>
      </c>
      <c r="AK602" s="472" t="str">
        <f t="shared" si="254"/>
        <v>-</v>
      </c>
      <c r="AL602" s="472">
        <f>'приложение 1.1 '!X604</f>
        <v>0</v>
      </c>
      <c r="AM602" s="472">
        <f>'приложение 1.1 '!Y604</f>
        <v>0</v>
      </c>
      <c r="AN602" s="472">
        <f>'приложение 1.1 '!Z604</f>
        <v>0.08</v>
      </c>
      <c r="AO602" s="472">
        <f>'приложение 1.1 '!AA604</f>
        <v>0</v>
      </c>
      <c r="AP602" s="472"/>
      <c r="AQ602" s="472"/>
      <c r="AR602" s="472"/>
      <c r="AS602" s="472"/>
      <c r="AT602" s="472">
        <f>'приложение 1.1 '!W604</f>
        <v>0</v>
      </c>
      <c r="AU602" s="472">
        <f t="shared" si="256"/>
        <v>0.08</v>
      </c>
      <c r="AX602" s="456"/>
    </row>
    <row r="603" spans="1:50" s="53" customFormat="1">
      <c r="A603" s="125" t="s">
        <v>517</v>
      </c>
      <c r="B603" s="431" t="str">
        <f>'приложение 1.1 '!B605</f>
        <v>Вентиляция цеха</v>
      </c>
      <c r="C603" s="447" t="str">
        <f>IF('приложение 1.1 '!G605=2018,'приложение 1.1 '!E605,"-")</f>
        <v>-</v>
      </c>
      <c r="D603" s="447" t="str">
        <f>IF('приложение 1.1 '!G605=2018,'приложение 1.1 '!D605,"-")</f>
        <v>-</v>
      </c>
      <c r="E603" s="447" t="str">
        <f>IF('приложение 1.1 '!G605=2019,'приложение 1.1 '!E605,"-")</f>
        <v>-</v>
      </c>
      <c r="F603" s="447" t="str">
        <f>IF('приложение 1.1 '!G605=2019,'приложение 1.1 '!D605,"-")</f>
        <v>-</v>
      </c>
      <c r="G603" s="447" t="str">
        <f>IF('приложение 1.1 '!G605=2020,'приложение 1.1 '!E605,"-")</f>
        <v>-</v>
      </c>
      <c r="H603" s="447" t="str">
        <f>IF('приложение 1.1 '!G605=2020,'приложение 1.1 '!D605,"-")</f>
        <v>-</v>
      </c>
      <c r="I603" s="447" t="str">
        <f>IF('приложение 1.1 '!G605=2021,'приложение 1.1 '!E605,"-")</f>
        <v>-</v>
      </c>
      <c r="J603" s="447" t="str">
        <f>IF('приложение 1.1 '!G605=2021,'приложение 1.1 '!D605,"-")</f>
        <v>-</v>
      </c>
      <c r="K603" s="447">
        <f>IF('приложение 1.1 '!G605=2022,'приложение 1.1 '!E605,"-")</f>
        <v>0</v>
      </c>
      <c r="L603" s="447">
        <f>IF('приложение 1.1 '!G605=2022,'приложение 1.1 '!D605,"-")</f>
        <v>0</v>
      </c>
      <c r="M603" s="447">
        <f t="shared" si="241"/>
        <v>0</v>
      </c>
      <c r="N603" s="447">
        <f t="shared" si="242"/>
        <v>0</v>
      </c>
      <c r="O603" s="447">
        <v>0</v>
      </c>
      <c r="P603" s="447">
        <v>0</v>
      </c>
      <c r="Q603" s="447">
        <v>0</v>
      </c>
      <c r="R603" s="447">
        <v>0</v>
      </c>
      <c r="S603" s="447">
        <v>0</v>
      </c>
      <c r="T603" s="447">
        <v>0</v>
      </c>
      <c r="U603" s="447">
        <v>0</v>
      </c>
      <c r="V603" s="447">
        <v>0</v>
      </c>
      <c r="W603" s="447">
        <v>0</v>
      </c>
      <c r="X603" s="447">
        <v>0</v>
      </c>
      <c r="Y603" s="447">
        <f t="shared" si="243"/>
        <v>0</v>
      </c>
      <c r="Z603" s="464">
        <f t="shared" si="244"/>
        <v>0</v>
      </c>
      <c r="AA603" s="472">
        <f>'приложение 1.1 '!H605</f>
        <v>2</v>
      </c>
      <c r="AB603" s="472" t="str">
        <f t="shared" si="245"/>
        <v>0</v>
      </c>
      <c r="AC603" s="472" t="str">
        <f t="shared" si="246"/>
        <v>0</v>
      </c>
      <c r="AD603" s="472" t="str">
        <f t="shared" si="247"/>
        <v>0</v>
      </c>
      <c r="AE603" s="472" t="str">
        <f t="shared" si="248"/>
        <v>0</v>
      </c>
      <c r="AF603" s="472" t="str">
        <f t="shared" si="249"/>
        <v>0</v>
      </c>
      <c r="AG603" s="472" t="str">
        <f t="shared" si="250"/>
        <v>0</v>
      </c>
      <c r="AH603" s="472" t="str">
        <f t="shared" si="251"/>
        <v>0</v>
      </c>
      <c r="AI603" s="472" t="str">
        <f t="shared" si="252"/>
        <v>0</v>
      </c>
      <c r="AJ603" s="472" t="str">
        <f t="shared" si="253"/>
        <v>-</v>
      </c>
      <c r="AK603" s="472" t="str">
        <f t="shared" si="254"/>
        <v>-</v>
      </c>
      <c r="AL603" s="472">
        <f>'приложение 1.1 '!X605</f>
        <v>0</v>
      </c>
      <c r="AM603" s="472">
        <f>'приложение 1.1 '!Y605</f>
        <v>0</v>
      </c>
      <c r="AN603" s="472">
        <f>'приложение 1.1 '!Z605</f>
        <v>0</v>
      </c>
      <c r="AO603" s="472">
        <f>'приложение 1.1 '!AA605</f>
        <v>2</v>
      </c>
      <c r="AP603" s="472"/>
      <c r="AQ603" s="472"/>
      <c r="AR603" s="472"/>
      <c r="AS603" s="472"/>
      <c r="AT603" s="472">
        <f>'приложение 1.1 '!W605</f>
        <v>0</v>
      </c>
      <c r="AU603" s="472">
        <f t="shared" si="256"/>
        <v>2</v>
      </c>
      <c r="AX603" s="456"/>
    </row>
    <row r="604" spans="1:50" s="53" customFormat="1" ht="31.5">
      <c r="A604" s="125" t="s">
        <v>517</v>
      </c>
      <c r="B604" s="431" t="str">
        <f>'приложение 1.1 '!B606</f>
        <v>Шиномонтажный станок (для легкового транспорта)</v>
      </c>
      <c r="C604" s="447" t="str">
        <f>IF('приложение 1.1 '!G606=2018,'приложение 1.1 '!E606,"-")</f>
        <v>-</v>
      </c>
      <c r="D604" s="447" t="str">
        <f>IF('приложение 1.1 '!G606=2018,'приложение 1.1 '!D606,"-")</f>
        <v>-</v>
      </c>
      <c r="E604" s="447" t="str">
        <f>IF('приложение 1.1 '!G606=2019,'приложение 1.1 '!E606,"-")</f>
        <v>-</v>
      </c>
      <c r="F604" s="447" t="str">
        <f>IF('приложение 1.1 '!G606=2019,'приложение 1.1 '!D606,"-")</f>
        <v>-</v>
      </c>
      <c r="G604" s="447">
        <f>IF('приложение 1.1 '!G606=2020,'приложение 1.1 '!E606,"-")</f>
        <v>0</v>
      </c>
      <c r="H604" s="447">
        <f>IF('приложение 1.1 '!G606=2020,'приложение 1.1 '!D606,"-")</f>
        <v>0</v>
      </c>
      <c r="I604" s="447" t="str">
        <f>IF('приложение 1.1 '!G606=2021,'приложение 1.1 '!E606,"-")</f>
        <v>-</v>
      </c>
      <c r="J604" s="447" t="str">
        <f>IF('приложение 1.1 '!G606=2021,'приложение 1.1 '!D606,"-")</f>
        <v>-</v>
      </c>
      <c r="K604" s="447" t="str">
        <f>IF('приложение 1.1 '!G606=2022,'приложение 1.1 '!E606,"-")</f>
        <v>-</v>
      </c>
      <c r="L604" s="447" t="str">
        <f>IF('приложение 1.1 '!G606=2022,'приложение 1.1 '!D606,"-")</f>
        <v>-</v>
      </c>
      <c r="M604" s="447">
        <f t="shared" si="241"/>
        <v>0</v>
      </c>
      <c r="N604" s="447">
        <f t="shared" si="242"/>
        <v>0</v>
      </c>
      <c r="O604" s="447">
        <v>0</v>
      </c>
      <c r="P604" s="447">
        <v>0</v>
      </c>
      <c r="Q604" s="447">
        <v>0</v>
      </c>
      <c r="R604" s="447">
        <v>0</v>
      </c>
      <c r="S604" s="447">
        <v>0</v>
      </c>
      <c r="T604" s="447">
        <v>0</v>
      </c>
      <c r="U604" s="447">
        <v>0</v>
      </c>
      <c r="V604" s="447">
        <v>0</v>
      </c>
      <c r="W604" s="447">
        <v>0</v>
      </c>
      <c r="X604" s="447">
        <v>0</v>
      </c>
      <c r="Y604" s="447">
        <f t="shared" si="243"/>
        <v>0</v>
      </c>
      <c r="Z604" s="464">
        <f t="shared" si="244"/>
        <v>0</v>
      </c>
      <c r="AA604" s="472">
        <f>'приложение 1.1 '!H606</f>
        <v>0.15</v>
      </c>
      <c r="AB604" s="472" t="str">
        <f t="shared" si="245"/>
        <v>0</v>
      </c>
      <c r="AC604" s="472" t="str">
        <f t="shared" si="246"/>
        <v>0</v>
      </c>
      <c r="AD604" s="472" t="str">
        <f t="shared" si="247"/>
        <v>0</v>
      </c>
      <c r="AE604" s="472" t="str">
        <f t="shared" si="248"/>
        <v>0</v>
      </c>
      <c r="AF604" s="472" t="str">
        <f t="shared" si="249"/>
        <v>0</v>
      </c>
      <c r="AG604" s="472" t="str">
        <f t="shared" si="250"/>
        <v>0</v>
      </c>
      <c r="AH604" s="472" t="str">
        <f t="shared" si="251"/>
        <v>0</v>
      </c>
      <c r="AI604" s="472" t="str">
        <f t="shared" si="252"/>
        <v>0</v>
      </c>
      <c r="AJ604" s="472" t="str">
        <f t="shared" si="253"/>
        <v>-</v>
      </c>
      <c r="AK604" s="472" t="str">
        <f t="shared" si="254"/>
        <v>-</v>
      </c>
      <c r="AL604" s="472">
        <f>'приложение 1.1 '!X606</f>
        <v>0</v>
      </c>
      <c r="AM604" s="472">
        <f>'приложение 1.1 '!Y606</f>
        <v>0.15</v>
      </c>
      <c r="AN604" s="472">
        <f>'приложение 1.1 '!Z606</f>
        <v>0</v>
      </c>
      <c r="AO604" s="472">
        <f>'приложение 1.1 '!AA606</f>
        <v>0</v>
      </c>
      <c r="AP604" s="472"/>
      <c r="AQ604" s="472"/>
      <c r="AR604" s="472"/>
      <c r="AS604" s="472"/>
      <c r="AT604" s="472">
        <f>'приложение 1.1 '!W606</f>
        <v>0</v>
      </c>
      <c r="AU604" s="472">
        <f t="shared" si="256"/>
        <v>0.15</v>
      </c>
      <c r="AX604" s="456"/>
    </row>
    <row r="605" spans="1:50" s="53" customFormat="1" ht="31.5">
      <c r="A605" s="125" t="s">
        <v>517</v>
      </c>
      <c r="B605" s="431" t="str">
        <f>'приложение 1.1 '!B607</f>
        <v>Балансировочный станок (для легкового транспорта)</v>
      </c>
      <c r="C605" s="447" t="str">
        <f>IF('приложение 1.1 '!G607=2018,'приложение 1.1 '!E607,"-")</f>
        <v>-</v>
      </c>
      <c r="D605" s="447" t="str">
        <f>IF('приложение 1.1 '!G607=2018,'приложение 1.1 '!D607,"-")</f>
        <v>-</v>
      </c>
      <c r="E605" s="447">
        <f>IF('приложение 1.1 '!G607=2019,'приложение 1.1 '!E607,"-")</f>
        <v>0</v>
      </c>
      <c r="F605" s="447">
        <f>IF('приложение 1.1 '!G607=2019,'приложение 1.1 '!D607,"-")</f>
        <v>0</v>
      </c>
      <c r="G605" s="447" t="str">
        <f>IF('приложение 1.1 '!G607=2020,'приложение 1.1 '!E607,"-")</f>
        <v>-</v>
      </c>
      <c r="H605" s="447" t="str">
        <f>IF('приложение 1.1 '!G607=2020,'приложение 1.1 '!D607,"-")</f>
        <v>-</v>
      </c>
      <c r="I605" s="447" t="str">
        <f>IF('приложение 1.1 '!G607=2021,'приложение 1.1 '!E607,"-")</f>
        <v>-</v>
      </c>
      <c r="J605" s="447" t="str">
        <f>IF('приложение 1.1 '!G607=2021,'приложение 1.1 '!D607,"-")</f>
        <v>-</v>
      </c>
      <c r="K605" s="447" t="str">
        <f>IF('приложение 1.1 '!G607=2022,'приложение 1.1 '!E607,"-")</f>
        <v>-</v>
      </c>
      <c r="L605" s="447" t="str">
        <f>IF('приложение 1.1 '!G607=2022,'приложение 1.1 '!D607,"-")</f>
        <v>-</v>
      </c>
      <c r="M605" s="447">
        <f t="shared" si="241"/>
        <v>0</v>
      </c>
      <c r="N605" s="447">
        <f t="shared" si="242"/>
        <v>0</v>
      </c>
      <c r="O605" s="447">
        <v>0</v>
      </c>
      <c r="P605" s="447">
        <v>0</v>
      </c>
      <c r="Q605" s="447">
        <v>0</v>
      </c>
      <c r="R605" s="447">
        <v>0</v>
      </c>
      <c r="S605" s="447">
        <v>0</v>
      </c>
      <c r="T605" s="447">
        <v>0</v>
      </c>
      <c r="U605" s="447">
        <v>0</v>
      </c>
      <c r="V605" s="447">
        <v>0</v>
      </c>
      <c r="W605" s="447">
        <v>0</v>
      </c>
      <c r="X605" s="447">
        <v>0</v>
      </c>
      <c r="Y605" s="447">
        <f t="shared" si="243"/>
        <v>0</v>
      </c>
      <c r="Z605" s="464">
        <f t="shared" si="244"/>
        <v>0</v>
      </c>
      <c r="AA605" s="472">
        <f>'приложение 1.1 '!H607</f>
        <v>0.15</v>
      </c>
      <c r="AB605" s="472" t="str">
        <f t="shared" si="245"/>
        <v>0</v>
      </c>
      <c r="AC605" s="472" t="str">
        <f t="shared" si="246"/>
        <v>0</v>
      </c>
      <c r="AD605" s="472" t="str">
        <f t="shared" si="247"/>
        <v>0</v>
      </c>
      <c r="AE605" s="472" t="str">
        <f t="shared" si="248"/>
        <v>0</v>
      </c>
      <c r="AF605" s="472" t="str">
        <f t="shared" si="249"/>
        <v>0</v>
      </c>
      <c r="AG605" s="472" t="str">
        <f t="shared" si="250"/>
        <v>0</v>
      </c>
      <c r="AH605" s="472" t="str">
        <f t="shared" si="251"/>
        <v>0</v>
      </c>
      <c r="AI605" s="472" t="str">
        <f t="shared" si="252"/>
        <v>0</v>
      </c>
      <c r="AJ605" s="472" t="str">
        <f t="shared" si="253"/>
        <v>-</v>
      </c>
      <c r="AK605" s="472" t="str">
        <f t="shared" si="254"/>
        <v>-</v>
      </c>
      <c r="AL605" s="472">
        <f>'приложение 1.1 '!X607</f>
        <v>0.15</v>
      </c>
      <c r="AM605" s="472">
        <f>'приложение 1.1 '!Y607</f>
        <v>0</v>
      </c>
      <c r="AN605" s="472">
        <f>'приложение 1.1 '!Z607</f>
        <v>0</v>
      </c>
      <c r="AO605" s="472">
        <f>'приложение 1.1 '!AA607</f>
        <v>0</v>
      </c>
      <c r="AP605" s="472"/>
      <c r="AQ605" s="472"/>
      <c r="AR605" s="472"/>
      <c r="AS605" s="472"/>
      <c r="AT605" s="472">
        <f>'приложение 1.1 '!W607</f>
        <v>0</v>
      </c>
      <c r="AU605" s="472">
        <f t="shared" si="256"/>
        <v>0.15</v>
      </c>
      <c r="AX605" s="456"/>
    </row>
    <row r="606" spans="1:50" s="53" customFormat="1" ht="31.5">
      <c r="A606" s="125" t="s">
        <v>517</v>
      </c>
      <c r="B606" s="431" t="str">
        <f>'приложение 1.1 '!B608</f>
        <v>Балансировочный станок (для грузового транспорта)</v>
      </c>
      <c r="C606" s="447" t="str">
        <f>IF('приложение 1.1 '!G608=2018,'приложение 1.1 '!E608,"-")</f>
        <v>-</v>
      </c>
      <c r="D606" s="447" t="str">
        <f>IF('приложение 1.1 '!G608=2018,'приложение 1.1 '!D608,"-")</f>
        <v>-</v>
      </c>
      <c r="E606" s="447">
        <f>IF('приложение 1.1 '!G608=2019,'приложение 1.1 '!E608,"-")</f>
        <v>0</v>
      </c>
      <c r="F606" s="447">
        <f>IF('приложение 1.1 '!G608=2019,'приложение 1.1 '!D608,"-")</f>
        <v>0</v>
      </c>
      <c r="G606" s="447" t="str">
        <f>IF('приложение 1.1 '!G608=2020,'приложение 1.1 '!E608,"-")</f>
        <v>-</v>
      </c>
      <c r="H606" s="447" t="str">
        <f>IF('приложение 1.1 '!G608=2020,'приложение 1.1 '!D608,"-")</f>
        <v>-</v>
      </c>
      <c r="I606" s="447" t="str">
        <f>IF('приложение 1.1 '!G608=2021,'приложение 1.1 '!E608,"-")</f>
        <v>-</v>
      </c>
      <c r="J606" s="447" t="str">
        <f>IF('приложение 1.1 '!G608=2021,'приложение 1.1 '!D608,"-")</f>
        <v>-</v>
      </c>
      <c r="K606" s="447" t="str">
        <f>IF('приложение 1.1 '!G608=2022,'приложение 1.1 '!E608,"-")</f>
        <v>-</v>
      </c>
      <c r="L606" s="447" t="str">
        <f>IF('приложение 1.1 '!G608=2022,'приложение 1.1 '!D608,"-")</f>
        <v>-</v>
      </c>
      <c r="M606" s="447">
        <f t="shared" si="241"/>
        <v>0</v>
      </c>
      <c r="N606" s="447">
        <f t="shared" si="242"/>
        <v>0</v>
      </c>
      <c r="O606" s="447">
        <v>0</v>
      </c>
      <c r="P606" s="447">
        <v>0</v>
      </c>
      <c r="Q606" s="447">
        <v>0</v>
      </c>
      <c r="R606" s="447">
        <v>0</v>
      </c>
      <c r="S606" s="447">
        <v>0</v>
      </c>
      <c r="T606" s="447">
        <v>0</v>
      </c>
      <c r="U606" s="447">
        <v>0</v>
      </c>
      <c r="V606" s="447">
        <v>0</v>
      </c>
      <c r="W606" s="447">
        <v>0</v>
      </c>
      <c r="X606" s="447">
        <v>0</v>
      </c>
      <c r="Y606" s="447">
        <f t="shared" si="243"/>
        <v>0</v>
      </c>
      <c r="Z606" s="464">
        <f t="shared" si="244"/>
        <v>0</v>
      </c>
      <c r="AA606" s="472">
        <f>'приложение 1.1 '!H608</f>
        <v>0.5</v>
      </c>
      <c r="AB606" s="472" t="str">
        <f t="shared" si="245"/>
        <v>0</v>
      </c>
      <c r="AC606" s="472" t="str">
        <f t="shared" si="246"/>
        <v>0</v>
      </c>
      <c r="AD606" s="472" t="str">
        <f t="shared" si="247"/>
        <v>0</v>
      </c>
      <c r="AE606" s="472" t="str">
        <f t="shared" si="248"/>
        <v>0</v>
      </c>
      <c r="AF606" s="472" t="str">
        <f t="shared" si="249"/>
        <v>0</v>
      </c>
      <c r="AG606" s="472" t="str">
        <f t="shared" si="250"/>
        <v>0</v>
      </c>
      <c r="AH606" s="472" t="str">
        <f t="shared" si="251"/>
        <v>0</v>
      </c>
      <c r="AI606" s="472" t="str">
        <f t="shared" si="252"/>
        <v>0</v>
      </c>
      <c r="AJ606" s="472" t="str">
        <f t="shared" si="253"/>
        <v>-</v>
      </c>
      <c r="AK606" s="472" t="str">
        <f t="shared" si="254"/>
        <v>-</v>
      </c>
      <c r="AL606" s="472">
        <f>'приложение 1.1 '!X608</f>
        <v>0.5</v>
      </c>
      <c r="AM606" s="472">
        <f>'приложение 1.1 '!Y608</f>
        <v>0</v>
      </c>
      <c r="AN606" s="472">
        <f>'приложение 1.1 '!Z608</f>
        <v>0</v>
      </c>
      <c r="AO606" s="472">
        <f>'приложение 1.1 '!AA608</f>
        <v>0</v>
      </c>
      <c r="AP606" s="472"/>
      <c r="AQ606" s="472"/>
      <c r="AR606" s="472"/>
      <c r="AS606" s="472"/>
      <c r="AT606" s="472">
        <f>'приложение 1.1 '!W608</f>
        <v>0</v>
      </c>
      <c r="AU606" s="472">
        <f>AO606+AN606+AM606+AL606+AT606</f>
        <v>0.5</v>
      </c>
      <c r="AX606" s="456"/>
    </row>
    <row r="607" spans="1:50" s="53" customFormat="1">
      <c r="A607" s="125" t="s">
        <v>517</v>
      </c>
      <c r="B607" s="431" t="str">
        <f>'приложение 1.1 '!B609</f>
        <v>Компрессор V-110л.</v>
      </c>
      <c r="C607" s="447" t="str">
        <f>IF('приложение 1.1 '!G609=2018,'приложение 1.1 '!E609,"-")</f>
        <v>-</v>
      </c>
      <c r="D607" s="447" t="str">
        <f>IF('приложение 1.1 '!G609=2018,'приложение 1.1 '!D609,"-")</f>
        <v>-</v>
      </c>
      <c r="E607" s="447" t="str">
        <f>IF('приложение 1.1 '!G609=2019,'приложение 1.1 '!E609,"-")</f>
        <v>-</v>
      </c>
      <c r="F607" s="447" t="str">
        <f>IF('приложение 1.1 '!G609=2019,'приложение 1.1 '!D609,"-")</f>
        <v>-</v>
      </c>
      <c r="G607" s="447" t="str">
        <f>IF('приложение 1.1 '!G609=2020,'приложение 1.1 '!E609,"-")</f>
        <v>-</v>
      </c>
      <c r="H607" s="447" t="str">
        <f>IF('приложение 1.1 '!G609=2020,'приложение 1.1 '!D609,"-")</f>
        <v>-</v>
      </c>
      <c r="I607" s="447">
        <f>IF('приложение 1.1 '!G609=2021,'приложение 1.1 '!E609,"-")</f>
        <v>0</v>
      </c>
      <c r="J607" s="447">
        <f>IF('приложение 1.1 '!G609=2021,'приложение 1.1 '!D609,"-")</f>
        <v>0</v>
      </c>
      <c r="K607" s="447" t="str">
        <f>IF('приложение 1.1 '!G609=2022,'приложение 1.1 '!E609,"-")</f>
        <v>-</v>
      </c>
      <c r="L607" s="447" t="str">
        <f>IF('приложение 1.1 '!G609=2022,'приложение 1.1 '!D609,"-")</f>
        <v>-</v>
      </c>
      <c r="M607" s="447">
        <f t="shared" si="241"/>
        <v>0</v>
      </c>
      <c r="N607" s="447">
        <f t="shared" si="242"/>
        <v>0</v>
      </c>
      <c r="O607" s="447">
        <v>0</v>
      </c>
      <c r="P607" s="447">
        <v>0</v>
      </c>
      <c r="Q607" s="447">
        <v>0</v>
      </c>
      <c r="R607" s="447">
        <v>0</v>
      </c>
      <c r="S607" s="447">
        <v>0</v>
      </c>
      <c r="T607" s="447">
        <v>0</v>
      </c>
      <c r="U607" s="447">
        <v>0</v>
      </c>
      <c r="V607" s="447">
        <v>0</v>
      </c>
      <c r="W607" s="447">
        <v>0</v>
      </c>
      <c r="X607" s="447">
        <v>0</v>
      </c>
      <c r="Y607" s="447">
        <f t="shared" si="243"/>
        <v>0</v>
      </c>
      <c r="Z607" s="464">
        <f t="shared" si="244"/>
        <v>0</v>
      </c>
      <c r="AA607" s="472">
        <f>'приложение 1.1 '!H609</f>
        <v>7.0000000000000007E-2</v>
      </c>
      <c r="AB607" s="472" t="str">
        <f t="shared" si="245"/>
        <v>0</v>
      </c>
      <c r="AC607" s="472" t="str">
        <f t="shared" si="246"/>
        <v>0</v>
      </c>
      <c r="AD607" s="472" t="str">
        <f t="shared" si="247"/>
        <v>0</v>
      </c>
      <c r="AE607" s="472" t="str">
        <f t="shared" si="248"/>
        <v>0</v>
      </c>
      <c r="AF607" s="472" t="str">
        <f t="shared" si="249"/>
        <v>0</v>
      </c>
      <c r="AG607" s="472" t="str">
        <f t="shared" si="250"/>
        <v>0</v>
      </c>
      <c r="AH607" s="472" t="str">
        <f t="shared" si="251"/>
        <v>0</v>
      </c>
      <c r="AI607" s="472" t="str">
        <f t="shared" si="252"/>
        <v>0</v>
      </c>
      <c r="AJ607" s="472" t="str">
        <f t="shared" si="253"/>
        <v>-</v>
      </c>
      <c r="AK607" s="472" t="str">
        <f t="shared" si="254"/>
        <v>-</v>
      </c>
      <c r="AL607" s="472">
        <f>'приложение 1.1 '!X609</f>
        <v>0</v>
      </c>
      <c r="AM607" s="472">
        <f>'приложение 1.1 '!Y609</f>
        <v>0</v>
      </c>
      <c r="AN607" s="472">
        <f>'приложение 1.1 '!Z609</f>
        <v>7.0000000000000007E-2</v>
      </c>
      <c r="AO607" s="472">
        <f>'приложение 1.1 '!AA609</f>
        <v>0</v>
      </c>
      <c r="AP607" s="472"/>
      <c r="AQ607" s="472"/>
      <c r="AR607" s="472"/>
      <c r="AS607" s="472"/>
      <c r="AT607" s="472">
        <f>'приложение 1.1 '!W609</f>
        <v>0</v>
      </c>
      <c r="AU607" s="472">
        <f>AO607+AN607+AM607+AL607+AT607</f>
        <v>7.0000000000000007E-2</v>
      </c>
      <c r="AX607" s="456"/>
    </row>
    <row r="608" spans="1:50" s="53" customFormat="1">
      <c r="A608" s="503"/>
      <c r="B608" s="183" t="s">
        <v>307</v>
      </c>
      <c r="C608" s="475">
        <f t="shared" ref="C608:AU608" si="257">SUM(C366:C607)</f>
        <v>42.600000000000009</v>
      </c>
      <c r="D608" s="475">
        <f t="shared" si="257"/>
        <v>62.881999999999998</v>
      </c>
      <c r="E608" s="475">
        <f t="shared" si="257"/>
        <v>42.400000000000006</v>
      </c>
      <c r="F608" s="475">
        <f t="shared" si="257"/>
        <v>67.918000000000006</v>
      </c>
      <c r="G608" s="475">
        <f t="shared" si="257"/>
        <v>55.70000000000001</v>
      </c>
      <c r="H608" s="475">
        <f t="shared" si="257"/>
        <v>40.617000000000004</v>
      </c>
      <c r="I608" s="475">
        <f t="shared" si="257"/>
        <v>3.5999999999999996</v>
      </c>
      <c r="J608" s="475">
        <f t="shared" si="257"/>
        <v>25.3</v>
      </c>
      <c r="K608" s="475">
        <f t="shared" si="257"/>
        <v>6.700000000000002</v>
      </c>
      <c r="L608" s="475">
        <f t="shared" si="257"/>
        <v>50.35</v>
      </c>
      <c r="M608" s="475">
        <f t="shared" si="257"/>
        <v>150.99999999999989</v>
      </c>
      <c r="N608" s="475">
        <f t="shared" si="257"/>
        <v>247.06700000000001</v>
      </c>
      <c r="O608" s="475">
        <f t="shared" si="257"/>
        <v>0</v>
      </c>
      <c r="P608" s="475">
        <f t="shared" si="257"/>
        <v>0</v>
      </c>
      <c r="Q608" s="475">
        <f t="shared" si="257"/>
        <v>0</v>
      </c>
      <c r="R608" s="475">
        <f t="shared" si="257"/>
        <v>0</v>
      </c>
      <c r="S608" s="475">
        <f t="shared" si="257"/>
        <v>0</v>
      </c>
      <c r="T608" s="475">
        <f t="shared" si="257"/>
        <v>0</v>
      </c>
      <c r="U608" s="475">
        <f t="shared" si="257"/>
        <v>0</v>
      </c>
      <c r="V608" s="475">
        <f t="shared" si="257"/>
        <v>0</v>
      </c>
      <c r="W608" s="475">
        <f t="shared" si="257"/>
        <v>0</v>
      </c>
      <c r="X608" s="475">
        <f t="shared" si="257"/>
        <v>0</v>
      </c>
      <c r="Y608" s="475">
        <f t="shared" si="257"/>
        <v>0</v>
      </c>
      <c r="Z608" s="476">
        <f t="shared" si="257"/>
        <v>0</v>
      </c>
      <c r="AA608" s="476">
        <f t="shared" si="257"/>
        <v>1806.4524999999983</v>
      </c>
      <c r="AB608" s="476">
        <f t="shared" si="257"/>
        <v>0</v>
      </c>
      <c r="AC608" s="476">
        <f t="shared" si="257"/>
        <v>0</v>
      </c>
      <c r="AD608" s="476">
        <f t="shared" si="257"/>
        <v>0</v>
      </c>
      <c r="AE608" s="476">
        <f t="shared" si="257"/>
        <v>0</v>
      </c>
      <c r="AF608" s="476">
        <f t="shared" si="257"/>
        <v>12.400000000000006</v>
      </c>
      <c r="AG608" s="476">
        <f t="shared" si="257"/>
        <v>52.5</v>
      </c>
      <c r="AH608" s="476">
        <f t="shared" si="257"/>
        <v>30.2</v>
      </c>
      <c r="AI608" s="476">
        <f t="shared" si="257"/>
        <v>10.382</v>
      </c>
      <c r="AJ608" s="476">
        <f t="shared" si="257"/>
        <v>42.600000000000009</v>
      </c>
      <c r="AK608" s="476">
        <f t="shared" si="257"/>
        <v>62.881999999999998</v>
      </c>
      <c r="AL608" s="476">
        <f t="shared" si="257"/>
        <v>368.36500000000012</v>
      </c>
      <c r="AM608" s="476">
        <f t="shared" si="257"/>
        <v>359.7625000000001</v>
      </c>
      <c r="AN608" s="476">
        <f t="shared" si="257"/>
        <v>357.88999999999993</v>
      </c>
      <c r="AO608" s="476">
        <f t="shared" si="257"/>
        <v>352.20499999999998</v>
      </c>
      <c r="AP608" s="476">
        <f t="shared" si="257"/>
        <v>0</v>
      </c>
      <c r="AQ608" s="476">
        <f t="shared" si="257"/>
        <v>0</v>
      </c>
      <c r="AR608" s="476">
        <f t="shared" si="257"/>
        <v>202.80000000000007</v>
      </c>
      <c r="AS608" s="476">
        <f t="shared" si="257"/>
        <v>165.42999999999992</v>
      </c>
      <c r="AT608" s="476">
        <f t="shared" si="257"/>
        <v>368.23000000000013</v>
      </c>
      <c r="AU608" s="476">
        <f t="shared" si="257"/>
        <v>1806.4524999999983</v>
      </c>
    </row>
    <row r="609" spans="2:24">
      <c r="B609" s="55"/>
      <c r="C609" s="455"/>
      <c r="D609" s="455"/>
      <c r="E609" s="212"/>
      <c r="F609" s="455"/>
      <c r="G609" s="455"/>
      <c r="H609" s="455"/>
      <c r="I609" s="455"/>
      <c r="J609" s="455"/>
      <c r="K609" s="455"/>
      <c r="L609" s="455"/>
      <c r="M609" s="455"/>
      <c r="N609" s="455"/>
      <c r="O609" s="455"/>
      <c r="P609" s="455"/>
      <c r="Q609" s="455"/>
      <c r="R609" s="455"/>
      <c r="S609" s="455"/>
      <c r="T609" s="455"/>
      <c r="U609" s="455"/>
      <c r="V609" s="455"/>
      <c r="W609" s="455"/>
      <c r="X609" s="455"/>
    </row>
    <row r="610" spans="2:24">
      <c r="B610" s="5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  <c r="V610" s="185"/>
      <c r="W610" s="185"/>
      <c r="X610" s="185"/>
    </row>
  </sheetData>
  <mergeCells count="42">
    <mergeCell ref="Q15:R15"/>
    <mergeCell ref="S15:T15"/>
    <mergeCell ref="A13:A15"/>
    <mergeCell ref="B13:B15"/>
    <mergeCell ref="C13:N13"/>
    <mergeCell ref="O13:Z13"/>
    <mergeCell ref="C15:D15"/>
    <mergeCell ref="E15:F15"/>
    <mergeCell ref="G15:H15"/>
    <mergeCell ref="I15:J15"/>
    <mergeCell ref="K15:L15"/>
    <mergeCell ref="M15:N15"/>
    <mergeCell ref="O15:P15"/>
    <mergeCell ref="U15:V15"/>
    <mergeCell ref="W15:X15"/>
    <mergeCell ref="AF16:AG16"/>
    <mergeCell ref="M16:N16"/>
    <mergeCell ref="O16:P16"/>
    <mergeCell ref="AB16:AC16"/>
    <mergeCell ref="C16:D16"/>
    <mergeCell ref="E16:F16"/>
    <mergeCell ref="G16:H16"/>
    <mergeCell ref="I16:J16"/>
    <mergeCell ref="K16:L16"/>
    <mergeCell ref="Y16:Z16"/>
    <mergeCell ref="W16:X16"/>
    <mergeCell ref="AH16:AI16"/>
    <mergeCell ref="AJ16:AK16"/>
    <mergeCell ref="Y15:Z15"/>
    <mergeCell ref="A4:AU4"/>
    <mergeCell ref="A5:AU5"/>
    <mergeCell ref="Q16:R16"/>
    <mergeCell ref="S16:T16"/>
    <mergeCell ref="U16:V16"/>
    <mergeCell ref="AA13:AA15"/>
    <mergeCell ref="AB13:AU13"/>
    <mergeCell ref="AB15:AC15"/>
    <mergeCell ref="AD15:AE15"/>
    <mergeCell ref="AF15:AG15"/>
    <mergeCell ref="AH15:AI15"/>
    <mergeCell ref="AJ15:AK15"/>
    <mergeCell ref="AD16:AE16"/>
  </mergeCells>
  <printOptions horizontalCentered="1"/>
  <pageMargins left="0.43307086614173229" right="0.39370078740157483" top="0.39370078740157483" bottom="0.59055118110236227" header="0" footer="0"/>
  <pageSetup paperSize="8" scale="35" fitToHeight="0" orientation="landscape" r:id="rId1"/>
  <headerFooter alignWithMargins="0"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J54"/>
  <sheetViews>
    <sheetView showZeros="0" view="pageBreakPreview" zoomScale="80" zoomScaleNormal="100" zoomScaleSheetLayoutView="80" workbookViewId="0">
      <selection activeCell="N21" sqref="N21"/>
    </sheetView>
  </sheetViews>
  <sheetFormatPr defaultRowHeight="15.75"/>
  <cols>
    <col min="1" max="1" width="9" style="285"/>
    <col min="2" max="2" width="44" style="285" bestFit="1" customWidth="1"/>
    <col min="3" max="7" width="9" style="285"/>
    <col min="8" max="8" width="10.125" style="285" customWidth="1"/>
    <col min="9" max="9" width="9.625" style="285" customWidth="1"/>
    <col min="10" max="16384" width="9" style="285"/>
  </cols>
  <sheetData>
    <row r="2" spans="1:8">
      <c r="H2" s="278" t="s">
        <v>798</v>
      </c>
    </row>
    <row r="3" spans="1:8">
      <c r="H3" s="278" t="s">
        <v>456</v>
      </c>
    </row>
    <row r="4" spans="1:8">
      <c r="H4" s="278" t="s">
        <v>792</v>
      </c>
    </row>
    <row r="6" spans="1:8" s="287" customFormat="1" ht="56.25" customHeight="1">
      <c r="A6" s="849" t="s">
        <v>1870</v>
      </c>
      <c r="B6" s="849"/>
      <c r="C6" s="849"/>
      <c r="D6" s="849"/>
      <c r="E6" s="849"/>
      <c r="F6" s="849"/>
      <c r="G6" s="849"/>
      <c r="H6" s="849"/>
    </row>
    <row r="7" spans="1:8">
      <c r="H7" s="278"/>
    </row>
    <row r="8" spans="1:8">
      <c r="H8" s="278" t="s">
        <v>457</v>
      </c>
    </row>
    <row r="9" spans="1:8">
      <c r="H9" s="278" t="s">
        <v>420</v>
      </c>
    </row>
    <row r="10" spans="1:8">
      <c r="H10" s="288" t="s">
        <v>371</v>
      </c>
    </row>
    <row r="11" spans="1:8">
      <c r="H11" s="278" t="s">
        <v>1838</v>
      </c>
    </row>
    <row r="12" spans="1:8">
      <c r="H12" s="278" t="s">
        <v>177</v>
      </c>
    </row>
    <row r="13" spans="1:8">
      <c r="A13" s="289"/>
    </row>
    <row r="14" spans="1:8" ht="48" customHeight="1">
      <c r="A14" s="357" t="s">
        <v>277</v>
      </c>
      <c r="B14" s="357" t="s">
        <v>278</v>
      </c>
      <c r="C14" s="357">
        <v>2018</v>
      </c>
      <c r="D14" s="357">
        <v>2019</v>
      </c>
      <c r="E14" s="357">
        <v>2020</v>
      </c>
      <c r="F14" s="357">
        <v>2021</v>
      </c>
      <c r="G14" s="357">
        <v>2022</v>
      </c>
      <c r="H14" s="357" t="s">
        <v>85</v>
      </c>
    </row>
    <row r="15" spans="1:8" ht="17.25" customHeight="1">
      <c r="A15" s="357">
        <v>1</v>
      </c>
      <c r="B15" s="357">
        <v>2</v>
      </c>
      <c r="C15" s="357">
        <v>3</v>
      </c>
      <c r="D15" s="357">
        <v>4</v>
      </c>
      <c r="E15" s="357">
        <v>5</v>
      </c>
      <c r="F15" s="357">
        <v>6</v>
      </c>
      <c r="G15" s="357">
        <v>7</v>
      </c>
      <c r="H15" s="357">
        <v>8</v>
      </c>
    </row>
    <row r="16" spans="1:8">
      <c r="A16" s="54">
        <v>1</v>
      </c>
      <c r="B16" s="294" t="s">
        <v>286</v>
      </c>
      <c r="C16" s="637">
        <f>'приложение 4.2 '!C17</f>
        <v>524.47566447999998</v>
      </c>
      <c r="D16" s="637">
        <f>'приложение 4.2 '!D17</f>
        <v>532.08863904832003</v>
      </c>
      <c r="E16" s="637">
        <f>'приложение 4.2 '!E17</f>
        <v>553.45265664371595</v>
      </c>
      <c r="F16" s="637">
        <f>'приложение 4.2 '!F17</f>
        <v>575.69625628371512</v>
      </c>
      <c r="G16" s="637">
        <f>'приложение 4.2 '!G17</f>
        <v>591.53968299999997</v>
      </c>
      <c r="H16" s="637">
        <f>'приложение 4.2 '!H17</f>
        <v>2777.2528994557515</v>
      </c>
    </row>
    <row r="17" spans="1:10">
      <c r="A17" s="358" t="s">
        <v>264</v>
      </c>
      <c r="B17" s="294" t="s">
        <v>287</v>
      </c>
      <c r="C17" s="637">
        <f>'приложение 4.2 '!C18</f>
        <v>245.22566448000001</v>
      </c>
      <c r="D17" s="637">
        <f>'приложение 4.2 '!D18</f>
        <v>247.81213904832006</v>
      </c>
      <c r="E17" s="637">
        <f>'приложение 4.2 '!E18</f>
        <v>264.05917964371599</v>
      </c>
      <c r="F17" s="637">
        <f>'приложение 4.2 '!F18</f>
        <v>281.09369669771507</v>
      </c>
      <c r="G17" s="637">
        <f>'приложение 4.2 '!G18</f>
        <v>291.63427734145193</v>
      </c>
      <c r="H17" s="637">
        <f>'приложение 4.2 '!H18</f>
        <v>1329.8249572112031</v>
      </c>
    </row>
    <row r="18" spans="1:10">
      <c r="A18" s="358" t="s">
        <v>288</v>
      </c>
      <c r="B18" s="294" t="s">
        <v>90</v>
      </c>
      <c r="C18" s="637">
        <f>'приложение 4.2 '!C19</f>
        <v>245.22566448000001</v>
      </c>
      <c r="D18" s="637">
        <f>'приложение 4.2 '!D19</f>
        <v>247.81213904832006</v>
      </c>
      <c r="E18" s="637">
        <f>'приложение 4.2 '!E19</f>
        <v>264.05917964371599</v>
      </c>
      <c r="F18" s="637">
        <f>'приложение 4.2 '!F19</f>
        <v>281.09369669771507</v>
      </c>
      <c r="G18" s="637">
        <f>'приложение 4.2 '!G19</f>
        <v>291.63427734145193</v>
      </c>
      <c r="H18" s="637">
        <f>'приложение 4.2 '!H19</f>
        <v>1329.8249572112031</v>
      </c>
    </row>
    <row r="19" spans="1:10">
      <c r="A19" s="358" t="s">
        <v>83</v>
      </c>
      <c r="B19" s="294" t="s">
        <v>91</v>
      </c>
      <c r="C19" s="291"/>
      <c r="D19" s="291"/>
      <c r="E19" s="291"/>
      <c r="F19" s="291"/>
      <c r="G19" s="291"/>
      <c r="H19" s="291"/>
    </row>
    <row r="20" spans="1:10" ht="31.5">
      <c r="A20" s="358" t="s">
        <v>87</v>
      </c>
      <c r="B20" s="294" t="s">
        <v>54</v>
      </c>
      <c r="C20" s="291"/>
      <c r="D20" s="291"/>
      <c r="E20" s="291"/>
      <c r="F20" s="291"/>
      <c r="G20" s="291"/>
      <c r="H20" s="291"/>
    </row>
    <row r="21" spans="1:10" ht="31.5">
      <c r="A21" s="358" t="s">
        <v>88</v>
      </c>
      <c r="B21" s="294" t="s">
        <v>55</v>
      </c>
      <c r="C21" s="291"/>
      <c r="D21" s="291"/>
      <c r="E21" s="291"/>
      <c r="F21" s="291"/>
      <c r="G21" s="291"/>
      <c r="H21" s="291"/>
    </row>
    <row r="22" spans="1:10" ht="31.5">
      <c r="A22" s="358" t="s">
        <v>89</v>
      </c>
      <c r="B22" s="294" t="s">
        <v>488</v>
      </c>
      <c r="C22" s="291"/>
      <c r="D22" s="291"/>
      <c r="E22" s="291"/>
      <c r="F22" s="291"/>
      <c r="G22" s="291"/>
      <c r="H22" s="291"/>
    </row>
    <row r="23" spans="1:10">
      <c r="A23" s="358" t="s">
        <v>348</v>
      </c>
      <c r="B23" s="294" t="s">
        <v>188</v>
      </c>
      <c r="C23" s="291"/>
      <c r="D23" s="291"/>
      <c r="E23" s="291"/>
      <c r="F23" s="291"/>
      <c r="G23" s="291"/>
      <c r="H23" s="291"/>
    </row>
    <row r="24" spans="1:10">
      <c r="A24" s="358" t="s">
        <v>265</v>
      </c>
      <c r="B24" s="294" t="s">
        <v>289</v>
      </c>
      <c r="C24" s="291">
        <f>'приложение 4.2 '!C25</f>
        <v>279.25</v>
      </c>
      <c r="D24" s="291">
        <f>'приложение 4.2 '!D25</f>
        <v>284.2765</v>
      </c>
      <c r="E24" s="291">
        <f>'приложение 4.2 '!E25</f>
        <v>289.39347700000002</v>
      </c>
      <c r="F24" s="291">
        <f>'приложение 4.2 '!F25</f>
        <v>294.60255958600004</v>
      </c>
      <c r="G24" s="291">
        <f>'приложение 4.2 '!G25</f>
        <v>299.90540565854803</v>
      </c>
      <c r="H24" s="291">
        <f>'приложение 4.2 '!H25</f>
        <v>1447.4279422445481</v>
      </c>
    </row>
    <row r="25" spans="1:10">
      <c r="A25" s="358" t="s">
        <v>189</v>
      </c>
      <c r="B25" s="294" t="s">
        <v>192</v>
      </c>
      <c r="C25" s="291">
        <f t="shared" ref="C25:H25" si="0">+C24</f>
        <v>279.25</v>
      </c>
      <c r="D25" s="291">
        <f t="shared" si="0"/>
        <v>284.2765</v>
      </c>
      <c r="E25" s="291">
        <f t="shared" si="0"/>
        <v>289.39347700000002</v>
      </c>
      <c r="F25" s="291">
        <f t="shared" si="0"/>
        <v>294.60255958600004</v>
      </c>
      <c r="G25" s="291">
        <f t="shared" si="0"/>
        <v>299.90540565854803</v>
      </c>
      <c r="H25" s="291">
        <f t="shared" si="0"/>
        <v>1447.4279422445481</v>
      </c>
      <c r="J25" s="292"/>
    </row>
    <row r="26" spans="1:10">
      <c r="A26" s="358" t="s">
        <v>190</v>
      </c>
      <c r="B26" s="294" t="s">
        <v>193</v>
      </c>
      <c r="C26" s="291"/>
      <c r="D26" s="291"/>
      <c r="E26" s="291"/>
      <c r="F26" s="291"/>
      <c r="G26" s="291"/>
      <c r="H26" s="291"/>
    </row>
    <row r="27" spans="1:10">
      <c r="A27" s="358" t="s">
        <v>191</v>
      </c>
      <c r="B27" s="294" t="s">
        <v>194</v>
      </c>
      <c r="C27" s="291"/>
      <c r="D27" s="291"/>
      <c r="E27" s="291"/>
      <c r="F27" s="291"/>
      <c r="G27" s="291"/>
      <c r="H27" s="291"/>
    </row>
    <row r="28" spans="1:10">
      <c r="A28" s="358" t="s">
        <v>276</v>
      </c>
      <c r="B28" s="294" t="s">
        <v>290</v>
      </c>
      <c r="C28" s="291"/>
      <c r="D28" s="291"/>
      <c r="E28" s="291"/>
      <c r="F28" s="291"/>
      <c r="G28" s="291"/>
      <c r="H28" s="291"/>
    </row>
    <row r="29" spans="1:10">
      <c r="A29" s="358" t="s">
        <v>291</v>
      </c>
      <c r="B29" s="294" t="s">
        <v>292</v>
      </c>
      <c r="C29" s="291"/>
      <c r="D29" s="291"/>
      <c r="E29" s="291"/>
      <c r="F29" s="291"/>
      <c r="G29" s="291"/>
      <c r="H29" s="291"/>
    </row>
    <row r="30" spans="1:10">
      <c r="A30" s="358" t="s">
        <v>293</v>
      </c>
      <c r="B30" s="294" t="s">
        <v>489</v>
      </c>
      <c r="C30" s="291"/>
      <c r="D30" s="291"/>
      <c r="E30" s="291"/>
      <c r="F30" s="291"/>
      <c r="G30" s="291"/>
      <c r="H30" s="291"/>
    </row>
    <row r="31" spans="1:10">
      <c r="A31" s="358" t="s">
        <v>482</v>
      </c>
      <c r="B31" s="294" t="s">
        <v>347</v>
      </c>
      <c r="C31" s="291"/>
      <c r="D31" s="291"/>
      <c r="E31" s="291"/>
      <c r="F31" s="291"/>
      <c r="G31" s="291"/>
      <c r="H31" s="291"/>
    </row>
    <row r="32" spans="1:10">
      <c r="A32" s="358" t="s">
        <v>266</v>
      </c>
      <c r="B32" s="294" t="s">
        <v>490</v>
      </c>
      <c r="C32" s="291">
        <f>+C33</f>
        <v>67.581404520000092</v>
      </c>
      <c r="D32" s="291">
        <f t="shared" ref="D32:H32" si="1">+D33</f>
        <v>60.49203695167995</v>
      </c>
      <c r="E32" s="291">
        <f t="shared" si="1"/>
        <v>38.112205356284164</v>
      </c>
      <c r="F32" s="291">
        <f t="shared" si="1"/>
        <v>17.226700716284768</v>
      </c>
      <c r="G32" s="291">
        <f t="shared" si="1"/>
        <v>0</v>
      </c>
      <c r="H32" s="291">
        <f t="shared" si="1"/>
        <v>183.41234754424897</v>
      </c>
      <c r="I32" s="293"/>
    </row>
    <row r="33" spans="1:9">
      <c r="A33" s="358" t="s">
        <v>267</v>
      </c>
      <c r="B33" s="294" t="s">
        <v>373</v>
      </c>
      <c r="C33" s="291">
        <f>'приложение 4.2 '!C34</f>
        <v>67.581404520000092</v>
      </c>
      <c r="D33" s="291">
        <f>'приложение 4.2 '!D34</f>
        <v>60.49203695167995</v>
      </c>
      <c r="E33" s="291">
        <f>'приложение 4.2 '!E34</f>
        <v>38.112205356284164</v>
      </c>
      <c r="F33" s="291">
        <f>'приложение 4.2 '!F34</f>
        <v>17.226700716284768</v>
      </c>
      <c r="G33" s="291">
        <f>'приложение 4.2 '!G34</f>
        <v>0</v>
      </c>
      <c r="H33" s="291">
        <f>'приложение 4.2 '!H34</f>
        <v>183.41234754424897</v>
      </c>
    </row>
    <row r="34" spans="1:9">
      <c r="A34" s="358" t="s">
        <v>268</v>
      </c>
      <c r="B34" s="294" t="s">
        <v>491</v>
      </c>
      <c r="C34" s="291"/>
      <c r="D34" s="291"/>
      <c r="E34" s="291"/>
      <c r="F34" s="291"/>
      <c r="G34" s="291"/>
      <c r="H34" s="291"/>
    </row>
    <row r="35" spans="1:9">
      <c r="A35" s="359" t="s">
        <v>269</v>
      </c>
      <c r="B35" s="294" t="s">
        <v>372</v>
      </c>
      <c r="C35" s="291"/>
      <c r="D35" s="291"/>
      <c r="E35" s="291"/>
      <c r="F35" s="291"/>
      <c r="G35" s="291"/>
      <c r="H35" s="291"/>
    </row>
    <row r="36" spans="1:9">
      <c r="A36" s="359" t="s">
        <v>270</v>
      </c>
      <c r="B36" s="294" t="s">
        <v>294</v>
      </c>
      <c r="C36" s="291"/>
      <c r="D36" s="291"/>
      <c r="E36" s="291"/>
      <c r="F36" s="291"/>
      <c r="G36" s="291"/>
      <c r="H36" s="291"/>
    </row>
    <row r="37" spans="1:9">
      <c r="A37" s="358" t="s">
        <v>93</v>
      </c>
      <c r="B37" s="294" t="s">
        <v>86</v>
      </c>
      <c r="C37" s="291"/>
      <c r="D37" s="291"/>
      <c r="E37" s="291"/>
      <c r="F37" s="291"/>
      <c r="G37" s="291"/>
      <c r="H37" s="291"/>
    </row>
    <row r="38" spans="1:9">
      <c r="A38" s="358" t="s">
        <v>121</v>
      </c>
      <c r="B38" s="294" t="s">
        <v>345</v>
      </c>
      <c r="C38" s="291"/>
      <c r="D38" s="291"/>
      <c r="E38" s="291"/>
      <c r="F38" s="291"/>
      <c r="G38" s="291"/>
      <c r="H38" s="291"/>
    </row>
    <row r="39" spans="1:9">
      <c r="A39" s="358" t="s">
        <v>195</v>
      </c>
      <c r="B39" s="294" t="s">
        <v>503</v>
      </c>
      <c r="C39" s="291"/>
      <c r="D39" s="291"/>
      <c r="E39" s="291"/>
      <c r="F39" s="291"/>
      <c r="G39" s="291"/>
      <c r="H39" s="291"/>
    </row>
    <row r="40" spans="1:9" ht="16.5" customHeight="1">
      <c r="A40" s="272"/>
      <c r="B40" s="177" t="s">
        <v>285</v>
      </c>
      <c r="C40" s="360">
        <f>'приложение 4.2 '!C41</f>
        <v>592.05706900000007</v>
      </c>
      <c r="D40" s="360">
        <f>'приложение 4.2 '!D41</f>
        <v>592.58067600000004</v>
      </c>
      <c r="E40" s="360">
        <f>'приложение 4.2 '!E41</f>
        <v>591.56486200000018</v>
      </c>
      <c r="F40" s="360">
        <f>'приложение 4.2 '!F41</f>
        <v>592.92295699999988</v>
      </c>
      <c r="G40" s="360">
        <f>'приложение 4.2 '!G41</f>
        <v>591.53968299999997</v>
      </c>
      <c r="H40" s="360">
        <f>'приложение 4.2 '!H41</f>
        <v>2960.6652469999999</v>
      </c>
      <c r="I40" s="292"/>
    </row>
    <row r="41" spans="1:9" ht="16.5" customHeight="1">
      <c r="A41" s="361"/>
      <c r="B41" s="294" t="s">
        <v>184</v>
      </c>
      <c r="C41" s="119"/>
      <c r="D41" s="119"/>
      <c r="E41" s="119"/>
      <c r="F41" s="119"/>
      <c r="G41" s="119"/>
      <c r="H41" s="119"/>
    </row>
    <row r="42" spans="1:9" ht="16.5" customHeight="1">
      <c r="A42" s="361"/>
      <c r="B42" s="295" t="s">
        <v>185</v>
      </c>
      <c r="C42" s="119"/>
      <c r="D42" s="119"/>
      <c r="E42" s="119"/>
      <c r="F42" s="119"/>
      <c r="G42" s="119"/>
      <c r="H42" s="119"/>
    </row>
    <row r="43" spans="1:9" ht="16.5" customHeight="1">
      <c r="A43" s="361"/>
      <c r="B43" s="295" t="s">
        <v>186</v>
      </c>
      <c r="C43" s="119"/>
      <c r="D43" s="119"/>
      <c r="E43" s="119"/>
      <c r="F43" s="119"/>
      <c r="G43" s="119"/>
      <c r="H43" s="119"/>
    </row>
    <row r="44" spans="1:9">
      <c r="A44" s="55"/>
      <c r="B44" s="296"/>
      <c r="C44" s="55"/>
      <c r="D44" s="55"/>
      <c r="E44" s="55"/>
      <c r="F44" s="55"/>
      <c r="G44" s="55"/>
      <c r="H44" s="55"/>
    </row>
    <row r="45" spans="1:9" ht="30.6" customHeight="1">
      <c r="A45" s="819" t="s">
        <v>81</v>
      </c>
      <c r="B45" s="819"/>
      <c r="C45" s="819"/>
      <c r="D45" s="819"/>
      <c r="E45" s="819"/>
      <c r="F45" s="819"/>
      <c r="G45" s="819"/>
      <c r="H45" s="819"/>
    </row>
    <row r="46" spans="1:9" ht="30.6" customHeight="1">
      <c r="A46" s="819" t="s">
        <v>466</v>
      </c>
      <c r="B46" s="819"/>
      <c r="C46" s="819"/>
      <c r="D46" s="819"/>
      <c r="E46" s="819"/>
      <c r="F46" s="819"/>
      <c r="G46" s="819"/>
      <c r="H46" s="819"/>
    </row>
    <row r="47" spans="1:9">
      <c r="A47" s="297"/>
      <c r="B47" s="298"/>
    </row>
    <row r="48" spans="1:9">
      <c r="A48" s="297"/>
    </row>
    <row r="49" spans="1:8">
      <c r="A49" s="297"/>
    </row>
    <row r="50" spans="1:8">
      <c r="A50" s="290"/>
      <c r="B50" s="290"/>
      <c r="C50" s="290"/>
      <c r="D50" s="290"/>
      <c r="E50" s="290"/>
      <c r="F50" s="290"/>
      <c r="G50" s="290"/>
      <c r="H50" s="290"/>
    </row>
    <row r="51" spans="1:8">
      <c r="A51" s="297"/>
    </row>
    <row r="52" spans="1:8">
      <c r="A52" s="299"/>
      <c r="C52" s="300"/>
      <c r="D52" s="300"/>
      <c r="E52" s="300"/>
      <c r="F52" s="300"/>
      <c r="H52" s="301"/>
    </row>
    <row r="53" spans="1:8">
      <c r="C53" s="302"/>
      <c r="D53" s="302"/>
      <c r="E53" s="302"/>
      <c r="F53" s="302"/>
    </row>
    <row r="54" spans="1:8">
      <c r="A54" s="53"/>
      <c r="C54" s="289"/>
      <c r="D54" s="289"/>
      <c r="E54" s="289"/>
      <c r="F54" s="289"/>
    </row>
  </sheetData>
  <mergeCells count="3">
    <mergeCell ref="A6:H6"/>
    <mergeCell ref="A45:H45"/>
    <mergeCell ref="A46:H46"/>
  </mergeCells>
  <pageMargins left="0.74803149606299213" right="0.74803149606299213" top="0.98425196850393704" bottom="0.59055118110236227" header="0.51181102362204722" footer="0.51181102362204722"/>
  <pageSetup paperSize="9" scale="74" orientation="portrait" r:id="rId1"/>
  <headerFooter alignWithMargins="0">
    <oddFooter>&amp;R&amp;P</oddFooter>
  </headerFooter>
  <rowBreaks count="1" manualBreakCount="1">
    <brk id="47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U65"/>
  <sheetViews>
    <sheetView zoomScale="25" zoomScaleNormal="25" workbookViewId="0">
      <selection activeCell="AC22" sqref="AC22"/>
    </sheetView>
  </sheetViews>
  <sheetFormatPr defaultRowHeight="15.75"/>
  <cols>
    <col min="1" max="1" width="9" style="1"/>
    <col min="2" max="2" width="37.25" style="1" bestFit="1" customWidth="1"/>
    <col min="3" max="3" width="13.375" style="1" customWidth="1"/>
    <col min="4" max="4" width="9.25" style="1" bestFit="1" customWidth="1"/>
    <col min="5" max="5" width="12" style="51" customWidth="1"/>
    <col min="6" max="6" width="6.125" style="1" bestFit="1" customWidth="1"/>
    <col min="7" max="7" width="12" style="51" customWidth="1"/>
    <col min="8" max="8" width="6.125" style="1" bestFit="1" customWidth="1"/>
    <col min="9" max="9" width="12" style="51" customWidth="1"/>
    <col min="10" max="10" width="6.125" style="1" bestFit="1" customWidth="1"/>
    <col min="11" max="11" width="12" style="51" customWidth="1"/>
    <col min="12" max="12" width="6.125" style="1" bestFit="1" customWidth="1"/>
    <col min="13" max="13" width="12" style="51" customWidth="1"/>
    <col min="14" max="14" width="14" style="1" customWidth="1"/>
    <col min="15" max="15" width="12.25" style="1" customWidth="1"/>
    <col min="16" max="16" width="6.25" style="1" customWidth="1"/>
    <col min="17" max="18" width="14.375" style="1" customWidth="1"/>
    <col min="19" max="20" width="9.375" style="1" customWidth="1"/>
    <col min="21" max="21" width="18.875" style="1" customWidth="1"/>
    <col min="22" max="16384" width="9" style="1"/>
  </cols>
  <sheetData>
    <row r="1" spans="1:21">
      <c r="U1" s="3"/>
    </row>
    <row r="2" spans="1:21">
      <c r="U2" s="3" t="s">
        <v>250</v>
      </c>
    </row>
    <row r="3" spans="1:21">
      <c r="U3" s="3" t="s">
        <v>456</v>
      </c>
    </row>
    <row r="4" spans="1:21">
      <c r="U4" s="3" t="s">
        <v>182</v>
      </c>
    </row>
    <row r="5" spans="1:21">
      <c r="U5" s="3"/>
    </row>
    <row r="6" spans="1:21">
      <c r="A6" s="10"/>
    </row>
    <row r="7" spans="1:21">
      <c r="A7" s="752" t="s">
        <v>225</v>
      </c>
      <c r="B7" s="752"/>
      <c r="C7" s="752"/>
      <c r="D7" s="752"/>
      <c r="E7" s="752"/>
      <c r="F7" s="752"/>
      <c r="G7" s="752"/>
      <c r="H7" s="752"/>
      <c r="I7" s="752"/>
      <c r="J7" s="752"/>
      <c r="K7" s="752"/>
      <c r="L7" s="752"/>
      <c r="M7" s="752"/>
      <c r="N7" s="752"/>
      <c r="O7" s="752"/>
      <c r="P7" s="752"/>
      <c r="Q7" s="752"/>
      <c r="R7" s="752"/>
      <c r="S7" s="752"/>
      <c r="T7" s="752"/>
      <c r="U7" s="752"/>
    </row>
    <row r="8" spans="1:21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</row>
    <row r="9" spans="1:21">
      <c r="U9" s="3" t="s">
        <v>457</v>
      </c>
    </row>
    <row r="10" spans="1:21">
      <c r="U10" s="3" t="s">
        <v>458</v>
      </c>
    </row>
    <row r="11" spans="1:21">
      <c r="U11" s="3"/>
    </row>
    <row r="12" spans="1:21">
      <c r="U12" s="43" t="s">
        <v>175</v>
      </c>
    </row>
    <row r="13" spans="1:21">
      <c r="A13" s="10"/>
      <c r="U13" s="3" t="s">
        <v>176</v>
      </c>
    </row>
    <row r="14" spans="1:21">
      <c r="A14" s="10"/>
      <c r="U14" s="3" t="s">
        <v>177</v>
      </c>
    </row>
    <row r="15" spans="1:21" ht="16.5" thickBot="1"/>
    <row r="16" spans="1:21" ht="126" customHeight="1">
      <c r="A16" s="753" t="s">
        <v>277</v>
      </c>
      <c r="B16" s="756" t="s">
        <v>461</v>
      </c>
      <c r="C16" s="756" t="s">
        <v>333</v>
      </c>
      <c r="D16" s="756" t="s">
        <v>1</v>
      </c>
      <c r="E16" s="756"/>
      <c r="F16" s="756"/>
      <c r="G16" s="756"/>
      <c r="H16" s="756"/>
      <c r="I16" s="756"/>
      <c r="J16" s="756"/>
      <c r="K16" s="756"/>
      <c r="L16" s="756"/>
      <c r="M16" s="756"/>
      <c r="N16" s="762" t="s">
        <v>253</v>
      </c>
      <c r="O16" s="758" t="s">
        <v>254</v>
      </c>
      <c r="P16" s="765"/>
      <c r="Q16" s="765"/>
      <c r="R16" s="759"/>
      <c r="S16" s="758" t="s">
        <v>374</v>
      </c>
      <c r="T16" s="759"/>
      <c r="U16" s="766" t="s">
        <v>375</v>
      </c>
    </row>
    <row r="17" spans="1:21" ht="31.5" customHeight="1">
      <c r="A17" s="754"/>
      <c r="B17" s="748"/>
      <c r="C17" s="748"/>
      <c r="D17" s="748" t="s">
        <v>279</v>
      </c>
      <c r="E17" s="748"/>
      <c r="F17" s="748" t="s">
        <v>280</v>
      </c>
      <c r="G17" s="748"/>
      <c r="H17" s="748" t="s">
        <v>281</v>
      </c>
      <c r="I17" s="748"/>
      <c r="J17" s="748" t="s">
        <v>282</v>
      </c>
      <c r="K17" s="748"/>
      <c r="L17" s="748" t="s">
        <v>283</v>
      </c>
      <c r="M17" s="748"/>
      <c r="N17" s="763"/>
      <c r="O17" s="748" t="s">
        <v>96</v>
      </c>
      <c r="P17" s="748" t="s">
        <v>162</v>
      </c>
      <c r="Q17" s="748" t="s">
        <v>160</v>
      </c>
      <c r="R17" s="748"/>
      <c r="S17" s="760" t="s">
        <v>95</v>
      </c>
      <c r="T17" s="761"/>
      <c r="U17" s="767"/>
    </row>
    <row r="18" spans="1:21" ht="81.75" customHeight="1" thickBot="1">
      <c r="A18" s="755"/>
      <c r="B18" s="757"/>
      <c r="C18" s="757"/>
      <c r="D18" s="38" t="s">
        <v>330</v>
      </c>
      <c r="E18" s="38" t="s">
        <v>334</v>
      </c>
      <c r="F18" s="38" t="s">
        <v>284</v>
      </c>
      <c r="G18" s="38" t="s">
        <v>376</v>
      </c>
      <c r="H18" s="38" t="s">
        <v>284</v>
      </c>
      <c r="I18" s="38" t="s">
        <v>376</v>
      </c>
      <c r="J18" s="38" t="s">
        <v>284</v>
      </c>
      <c r="K18" s="38" t="s">
        <v>376</v>
      </c>
      <c r="L18" s="38" t="s">
        <v>284</v>
      </c>
      <c r="M18" s="38" t="s">
        <v>376</v>
      </c>
      <c r="N18" s="764"/>
      <c r="O18" s="757"/>
      <c r="P18" s="757"/>
      <c r="Q18" s="38" t="s">
        <v>159</v>
      </c>
      <c r="R18" s="38" t="s">
        <v>161</v>
      </c>
      <c r="S18" s="47" t="s">
        <v>255</v>
      </c>
      <c r="T18" s="47" t="s">
        <v>377</v>
      </c>
      <c r="U18" s="768"/>
    </row>
    <row r="19" spans="1:21">
      <c r="A19" s="24"/>
      <c r="B19" s="25" t="s">
        <v>462</v>
      </c>
      <c r="C19" s="25"/>
      <c r="D19" s="25"/>
      <c r="E19" s="31"/>
      <c r="F19" s="25"/>
      <c r="G19" s="25"/>
      <c r="H19" s="31"/>
      <c r="I19" s="31"/>
      <c r="J19" s="25"/>
      <c r="K19" s="25"/>
      <c r="L19" s="31"/>
      <c r="M19" s="31"/>
      <c r="N19" s="31"/>
      <c r="O19" s="31"/>
      <c r="P19" s="31"/>
      <c r="Q19" s="31"/>
      <c r="R19" s="31"/>
      <c r="S19" s="48"/>
      <c r="T19" s="48"/>
      <c r="U19" s="32"/>
    </row>
    <row r="20" spans="1:21" ht="31.5">
      <c r="A20" s="19" t="s">
        <v>263</v>
      </c>
      <c r="B20" s="18" t="s">
        <v>167</v>
      </c>
      <c r="C20" s="18"/>
      <c r="D20" s="18"/>
      <c r="E20" s="18"/>
      <c r="F20" s="18"/>
      <c r="G20" s="18"/>
      <c r="H20" s="18"/>
      <c r="I20" s="18"/>
      <c r="J20" s="18"/>
      <c r="K20" s="18"/>
      <c r="L20" s="5"/>
      <c r="M20" s="5"/>
      <c r="N20" s="5"/>
      <c r="O20" s="5"/>
      <c r="P20" s="5"/>
      <c r="Q20" s="5"/>
      <c r="R20" s="5"/>
      <c r="S20" s="23"/>
      <c r="T20" s="23"/>
      <c r="U20" s="6"/>
    </row>
    <row r="21" spans="1:21" ht="31.5">
      <c r="A21" s="39" t="s">
        <v>264</v>
      </c>
      <c r="B21" s="18" t="s">
        <v>164</v>
      </c>
      <c r="C21" s="18"/>
      <c r="D21" s="18"/>
      <c r="E21" s="18"/>
      <c r="F21" s="18"/>
      <c r="G21" s="18"/>
      <c r="H21" s="18"/>
      <c r="I21" s="18"/>
      <c r="J21" s="18"/>
      <c r="K21" s="18"/>
      <c r="L21" s="5"/>
      <c r="M21" s="5"/>
      <c r="N21" s="5"/>
      <c r="O21" s="5"/>
      <c r="P21" s="5"/>
      <c r="Q21" s="5"/>
      <c r="R21" s="5"/>
      <c r="S21" s="23"/>
      <c r="T21" s="23"/>
      <c r="U21" s="6"/>
    </row>
    <row r="22" spans="1:21">
      <c r="A22" s="12">
        <v>1</v>
      </c>
      <c r="B22" s="4" t="s">
        <v>463</v>
      </c>
      <c r="C22" s="4"/>
      <c r="D22" s="4"/>
      <c r="E22" s="5"/>
      <c r="F22" s="4"/>
      <c r="G22" s="5"/>
      <c r="H22" s="4"/>
      <c r="I22" s="5"/>
      <c r="J22" s="4"/>
      <c r="K22" s="5"/>
      <c r="L22" s="5"/>
      <c r="M22" s="5"/>
      <c r="N22" s="5"/>
      <c r="O22" s="5"/>
      <c r="P22" s="5"/>
      <c r="Q22" s="5"/>
      <c r="R22" s="5"/>
      <c r="S22" s="23"/>
      <c r="T22" s="23"/>
      <c r="U22" s="6"/>
    </row>
    <row r="23" spans="1:21">
      <c r="A23" s="12">
        <v>2</v>
      </c>
      <c r="B23" s="4" t="s">
        <v>465</v>
      </c>
      <c r="C23" s="4"/>
      <c r="D23" s="4"/>
      <c r="E23" s="5"/>
      <c r="F23" s="4"/>
      <c r="G23" s="5"/>
      <c r="H23" s="4"/>
      <c r="I23" s="5"/>
      <c r="J23" s="4"/>
      <c r="K23" s="5"/>
      <c r="L23" s="5"/>
      <c r="M23" s="5"/>
      <c r="N23" s="5"/>
      <c r="O23" s="5"/>
      <c r="P23" s="5"/>
      <c r="Q23" s="5"/>
      <c r="R23" s="5"/>
      <c r="S23" s="23"/>
      <c r="T23" s="23"/>
      <c r="U23" s="6"/>
    </row>
    <row r="24" spans="1:21">
      <c r="A24" s="33" t="s">
        <v>464</v>
      </c>
      <c r="B24" s="7"/>
      <c r="C24" s="7"/>
      <c r="D24" s="7"/>
      <c r="E24" s="34"/>
      <c r="F24" s="7"/>
      <c r="G24" s="34"/>
      <c r="H24" s="7"/>
      <c r="I24" s="34"/>
      <c r="J24" s="7"/>
      <c r="K24" s="34"/>
      <c r="L24" s="34"/>
      <c r="M24" s="34"/>
      <c r="N24" s="34"/>
      <c r="O24" s="34"/>
      <c r="P24" s="34"/>
      <c r="Q24" s="34"/>
      <c r="R24" s="34"/>
      <c r="S24" s="49"/>
      <c r="T24" s="49"/>
      <c r="U24" s="35"/>
    </row>
    <row r="25" spans="1:21" ht="31.5">
      <c r="A25" s="37" t="s">
        <v>265</v>
      </c>
      <c r="B25" s="36" t="s">
        <v>469</v>
      </c>
      <c r="C25" s="36"/>
      <c r="D25" s="7"/>
      <c r="E25" s="34"/>
      <c r="F25" s="7"/>
      <c r="G25" s="34"/>
      <c r="H25" s="7"/>
      <c r="I25" s="34"/>
      <c r="J25" s="7"/>
      <c r="K25" s="34"/>
      <c r="L25" s="34"/>
      <c r="M25" s="34"/>
      <c r="N25" s="34"/>
      <c r="O25" s="34"/>
      <c r="P25" s="34"/>
      <c r="Q25" s="34"/>
      <c r="R25" s="34"/>
      <c r="S25" s="49"/>
      <c r="T25" s="49"/>
      <c r="U25" s="35"/>
    </row>
    <row r="26" spans="1:21">
      <c r="A26" s="12">
        <v>1</v>
      </c>
      <c r="B26" s="4" t="s">
        <v>463</v>
      </c>
      <c r="C26" s="7"/>
      <c r="D26" s="7"/>
      <c r="E26" s="34"/>
      <c r="F26" s="7"/>
      <c r="G26" s="34"/>
      <c r="H26" s="7"/>
      <c r="I26" s="34"/>
      <c r="J26" s="7"/>
      <c r="K26" s="34"/>
      <c r="L26" s="34"/>
      <c r="M26" s="34"/>
      <c r="N26" s="34"/>
      <c r="O26" s="34"/>
      <c r="P26" s="34"/>
      <c r="Q26" s="34"/>
      <c r="R26" s="34"/>
      <c r="S26" s="49"/>
      <c r="T26" s="49"/>
      <c r="U26" s="35"/>
    </row>
    <row r="27" spans="1:21">
      <c r="A27" s="12">
        <v>2</v>
      </c>
      <c r="B27" s="4" t="s">
        <v>465</v>
      </c>
      <c r="C27" s="7"/>
      <c r="D27" s="7"/>
      <c r="E27" s="34"/>
      <c r="F27" s="7"/>
      <c r="G27" s="34"/>
      <c r="H27" s="7"/>
      <c r="I27" s="34"/>
      <c r="J27" s="7"/>
      <c r="K27" s="34"/>
      <c r="L27" s="34"/>
      <c r="M27" s="34"/>
      <c r="N27" s="34"/>
      <c r="O27" s="34"/>
      <c r="P27" s="34"/>
      <c r="Q27" s="34"/>
      <c r="R27" s="34"/>
      <c r="S27" s="49"/>
      <c r="T27" s="49"/>
      <c r="U27" s="35"/>
    </row>
    <row r="28" spans="1:21">
      <c r="A28" s="33" t="s">
        <v>464</v>
      </c>
      <c r="B28" s="7"/>
      <c r="C28" s="7"/>
      <c r="D28" s="7"/>
      <c r="E28" s="34"/>
      <c r="F28" s="7"/>
      <c r="G28" s="34"/>
      <c r="H28" s="7"/>
      <c r="I28" s="34"/>
      <c r="J28" s="7"/>
      <c r="K28" s="34"/>
      <c r="L28" s="34"/>
      <c r="M28" s="34"/>
      <c r="N28" s="34"/>
      <c r="O28" s="34"/>
      <c r="P28" s="34"/>
      <c r="Q28" s="34"/>
      <c r="R28" s="34"/>
      <c r="S28" s="49"/>
      <c r="T28" s="49"/>
      <c r="U28" s="35"/>
    </row>
    <row r="29" spans="1:21" ht="31.5">
      <c r="A29" s="37" t="s">
        <v>276</v>
      </c>
      <c r="B29" s="36" t="s">
        <v>165</v>
      </c>
      <c r="C29" s="36"/>
      <c r="D29" s="7"/>
      <c r="E29" s="34"/>
      <c r="F29" s="7"/>
      <c r="G29" s="34"/>
      <c r="H29" s="7"/>
      <c r="I29" s="34"/>
      <c r="J29" s="7"/>
      <c r="K29" s="34"/>
      <c r="L29" s="34"/>
      <c r="M29" s="34"/>
      <c r="N29" s="34"/>
      <c r="O29" s="34"/>
      <c r="P29" s="34"/>
      <c r="Q29" s="34"/>
      <c r="R29" s="34"/>
      <c r="S29" s="49"/>
      <c r="T29" s="49"/>
      <c r="U29" s="35"/>
    </row>
    <row r="30" spans="1:21">
      <c r="A30" s="33">
        <v>1</v>
      </c>
      <c r="B30" s="7" t="s">
        <v>463</v>
      </c>
      <c r="C30" s="7"/>
      <c r="D30" s="7"/>
      <c r="E30" s="34"/>
      <c r="F30" s="7"/>
      <c r="G30" s="34"/>
      <c r="H30" s="7"/>
      <c r="I30" s="34"/>
      <c r="J30" s="7"/>
      <c r="K30" s="34"/>
      <c r="L30" s="34"/>
      <c r="M30" s="34"/>
      <c r="N30" s="34"/>
      <c r="O30" s="34"/>
      <c r="P30" s="34"/>
      <c r="Q30" s="34"/>
      <c r="R30" s="34"/>
      <c r="S30" s="49"/>
      <c r="T30" s="49"/>
      <c r="U30" s="35"/>
    </row>
    <row r="31" spans="1:21">
      <c r="A31" s="33">
        <v>2</v>
      </c>
      <c r="B31" s="7" t="s">
        <v>465</v>
      </c>
      <c r="C31" s="7"/>
      <c r="D31" s="7"/>
      <c r="E31" s="34"/>
      <c r="F31" s="7"/>
      <c r="G31" s="34"/>
      <c r="H31" s="7"/>
      <c r="I31" s="34"/>
      <c r="J31" s="7"/>
      <c r="K31" s="34"/>
      <c r="L31" s="34"/>
      <c r="M31" s="34"/>
      <c r="N31" s="34"/>
      <c r="O31" s="34"/>
      <c r="P31" s="34"/>
      <c r="Q31" s="34"/>
      <c r="R31" s="34"/>
      <c r="S31" s="49"/>
      <c r="T31" s="49"/>
      <c r="U31" s="35"/>
    </row>
    <row r="32" spans="1:21">
      <c r="A32" s="33" t="s">
        <v>464</v>
      </c>
      <c r="B32" s="7"/>
      <c r="C32" s="7"/>
      <c r="D32" s="7"/>
      <c r="E32" s="34"/>
      <c r="F32" s="7"/>
      <c r="G32" s="34"/>
      <c r="H32" s="7"/>
      <c r="I32" s="34"/>
      <c r="J32" s="7"/>
      <c r="K32" s="34"/>
      <c r="L32" s="34"/>
      <c r="M32" s="34"/>
      <c r="N32" s="34"/>
      <c r="O32" s="34"/>
      <c r="P32" s="34"/>
      <c r="Q32" s="34"/>
      <c r="R32" s="34"/>
      <c r="S32" s="49"/>
      <c r="T32" s="49"/>
      <c r="U32" s="35"/>
    </row>
    <row r="33" spans="1:21" ht="47.25">
      <c r="A33" s="37" t="s">
        <v>291</v>
      </c>
      <c r="B33" s="36" t="s">
        <v>166</v>
      </c>
      <c r="C33" s="7"/>
      <c r="D33" s="7"/>
      <c r="E33" s="34"/>
      <c r="F33" s="7"/>
      <c r="G33" s="34"/>
      <c r="H33" s="7"/>
      <c r="I33" s="34"/>
      <c r="J33" s="7"/>
      <c r="K33" s="34"/>
      <c r="L33" s="34"/>
      <c r="M33" s="34"/>
      <c r="N33" s="34"/>
      <c r="O33" s="34"/>
      <c r="P33" s="34"/>
      <c r="Q33" s="34"/>
      <c r="R33" s="34"/>
      <c r="S33" s="49"/>
      <c r="T33" s="49"/>
      <c r="U33" s="35"/>
    </row>
    <row r="34" spans="1:21">
      <c r="A34" s="33">
        <v>1</v>
      </c>
      <c r="B34" s="7" t="s">
        <v>463</v>
      </c>
      <c r="C34" s="7"/>
      <c r="D34" s="7"/>
      <c r="E34" s="34"/>
      <c r="F34" s="7"/>
      <c r="G34" s="34"/>
      <c r="H34" s="7"/>
      <c r="I34" s="34"/>
      <c r="J34" s="7"/>
      <c r="K34" s="34"/>
      <c r="L34" s="34"/>
      <c r="M34" s="34"/>
      <c r="N34" s="34"/>
      <c r="O34" s="34"/>
      <c r="P34" s="34"/>
      <c r="Q34" s="34"/>
      <c r="R34" s="34"/>
      <c r="S34" s="49"/>
      <c r="T34" s="49"/>
      <c r="U34" s="35"/>
    </row>
    <row r="35" spans="1:21">
      <c r="A35" s="33">
        <v>2</v>
      </c>
      <c r="B35" s="7" t="s">
        <v>465</v>
      </c>
      <c r="C35" s="7"/>
      <c r="D35" s="7"/>
      <c r="E35" s="34"/>
      <c r="F35" s="7"/>
      <c r="G35" s="34"/>
      <c r="H35" s="7"/>
      <c r="I35" s="34"/>
      <c r="J35" s="7"/>
      <c r="K35" s="34"/>
      <c r="L35" s="34"/>
      <c r="M35" s="34"/>
      <c r="N35" s="34"/>
      <c r="O35" s="34"/>
      <c r="P35" s="34"/>
      <c r="Q35" s="34"/>
      <c r="R35" s="34"/>
      <c r="S35" s="49"/>
      <c r="T35" s="49"/>
      <c r="U35" s="35"/>
    </row>
    <row r="36" spans="1:21">
      <c r="A36" s="33" t="s">
        <v>464</v>
      </c>
      <c r="B36" s="7"/>
      <c r="C36" s="7"/>
      <c r="D36" s="7"/>
      <c r="E36" s="34"/>
      <c r="F36" s="7"/>
      <c r="G36" s="34"/>
      <c r="H36" s="7"/>
      <c r="I36" s="34"/>
      <c r="J36" s="7"/>
      <c r="K36" s="34"/>
      <c r="L36" s="34"/>
      <c r="M36" s="34"/>
      <c r="N36" s="34"/>
      <c r="O36" s="34"/>
      <c r="P36" s="34"/>
      <c r="Q36" s="34"/>
      <c r="R36" s="34"/>
      <c r="S36" s="49"/>
      <c r="T36" s="49"/>
      <c r="U36" s="35"/>
    </row>
    <row r="37" spans="1:21">
      <c r="A37" s="19" t="s">
        <v>266</v>
      </c>
      <c r="B37" s="18" t="s">
        <v>92</v>
      </c>
      <c r="C37" s="18"/>
      <c r="D37" s="18"/>
      <c r="E37" s="18"/>
      <c r="F37" s="18"/>
      <c r="G37" s="18"/>
      <c r="H37" s="18"/>
      <c r="I37" s="18"/>
      <c r="J37" s="18"/>
      <c r="K37" s="18"/>
      <c r="L37" s="5"/>
      <c r="M37" s="5"/>
      <c r="N37" s="5"/>
      <c r="O37" s="5"/>
      <c r="P37" s="5"/>
      <c r="Q37" s="5"/>
      <c r="R37" s="5"/>
      <c r="S37" s="23"/>
      <c r="T37" s="23"/>
      <c r="U37" s="6"/>
    </row>
    <row r="38" spans="1:21" ht="31.5">
      <c r="A38" s="39" t="s">
        <v>267</v>
      </c>
      <c r="B38" s="18" t="s">
        <v>164</v>
      </c>
      <c r="C38" s="18"/>
      <c r="D38" s="18"/>
      <c r="E38" s="18"/>
      <c r="F38" s="18"/>
      <c r="G38" s="18"/>
      <c r="H38" s="18"/>
      <c r="I38" s="18"/>
      <c r="J38" s="18"/>
      <c r="K38" s="18"/>
      <c r="L38" s="5"/>
      <c r="M38" s="5"/>
      <c r="N38" s="5"/>
      <c r="O38" s="5"/>
      <c r="P38" s="5"/>
      <c r="Q38" s="5"/>
      <c r="R38" s="5"/>
      <c r="S38" s="23"/>
      <c r="T38" s="23"/>
      <c r="U38" s="6"/>
    </row>
    <row r="39" spans="1:21">
      <c r="A39" s="12">
        <v>1</v>
      </c>
      <c r="B39" s="4" t="s">
        <v>463</v>
      </c>
      <c r="C39" s="18"/>
      <c r="D39" s="18"/>
      <c r="E39" s="18"/>
      <c r="F39" s="18"/>
      <c r="G39" s="18"/>
      <c r="H39" s="18"/>
      <c r="I39" s="18"/>
      <c r="J39" s="18"/>
      <c r="K39" s="18"/>
      <c r="L39" s="5"/>
      <c r="M39" s="5"/>
      <c r="N39" s="5"/>
      <c r="O39" s="5"/>
      <c r="P39" s="5"/>
      <c r="Q39" s="5"/>
      <c r="R39" s="5"/>
      <c r="S39" s="23"/>
      <c r="T39" s="23"/>
      <c r="U39" s="6"/>
    </row>
    <row r="40" spans="1:21">
      <c r="A40" s="12">
        <v>2</v>
      </c>
      <c r="B40" s="4" t="s">
        <v>465</v>
      </c>
      <c r="C40" s="18"/>
      <c r="D40" s="18"/>
      <c r="E40" s="18"/>
      <c r="F40" s="18"/>
      <c r="G40" s="18"/>
      <c r="H40" s="18"/>
      <c r="I40" s="18"/>
      <c r="J40" s="18"/>
      <c r="K40" s="18"/>
      <c r="L40" s="5"/>
      <c r="M40" s="5"/>
      <c r="N40" s="5"/>
      <c r="O40" s="5"/>
      <c r="P40" s="5"/>
      <c r="Q40" s="5"/>
      <c r="R40" s="5"/>
      <c r="S40" s="23"/>
      <c r="T40" s="23"/>
      <c r="U40" s="6"/>
    </row>
    <row r="41" spans="1:21">
      <c r="A41" s="33" t="s">
        <v>464</v>
      </c>
      <c r="B41" s="7"/>
      <c r="C41" s="18"/>
      <c r="D41" s="18"/>
      <c r="E41" s="18"/>
      <c r="F41" s="18"/>
      <c r="G41" s="18"/>
      <c r="H41" s="18"/>
      <c r="I41" s="18"/>
      <c r="J41" s="18"/>
      <c r="K41" s="18"/>
      <c r="L41" s="5"/>
      <c r="M41" s="5"/>
      <c r="N41" s="5"/>
      <c r="O41" s="5"/>
      <c r="P41" s="5"/>
      <c r="Q41" s="5"/>
      <c r="R41" s="5"/>
      <c r="S41" s="23"/>
      <c r="T41" s="23"/>
      <c r="U41" s="6"/>
    </row>
    <row r="42" spans="1:21">
      <c r="A42" s="44" t="s">
        <v>268</v>
      </c>
      <c r="B42" s="45" t="s">
        <v>178</v>
      </c>
      <c r="C42" s="18"/>
      <c r="D42" s="18"/>
      <c r="E42" s="18"/>
      <c r="F42" s="18"/>
      <c r="G42" s="18"/>
      <c r="H42" s="18"/>
      <c r="I42" s="18"/>
      <c r="J42" s="18"/>
      <c r="K42" s="18"/>
      <c r="L42" s="5"/>
      <c r="M42" s="5"/>
      <c r="N42" s="5"/>
      <c r="O42" s="5"/>
      <c r="P42" s="5"/>
      <c r="Q42" s="5"/>
      <c r="R42" s="5"/>
      <c r="S42" s="23"/>
      <c r="T42" s="23"/>
      <c r="U42" s="6"/>
    </row>
    <row r="43" spans="1:21">
      <c r="A43" s="12">
        <v>1</v>
      </c>
      <c r="B43" s="4" t="s">
        <v>463</v>
      </c>
      <c r="C43" s="18"/>
      <c r="D43" s="18"/>
      <c r="E43" s="18"/>
      <c r="F43" s="18"/>
      <c r="G43" s="18"/>
      <c r="H43" s="18"/>
      <c r="I43" s="18"/>
      <c r="J43" s="18"/>
      <c r="K43" s="18"/>
      <c r="L43" s="5"/>
      <c r="M43" s="5"/>
      <c r="N43" s="5"/>
      <c r="O43" s="5"/>
      <c r="P43" s="5"/>
      <c r="Q43" s="5"/>
      <c r="R43" s="5"/>
      <c r="S43" s="23"/>
      <c r="T43" s="23"/>
      <c r="U43" s="6"/>
    </row>
    <row r="44" spans="1:21">
      <c r="A44" s="12"/>
      <c r="B44" s="4" t="s">
        <v>172</v>
      </c>
      <c r="C44" s="18"/>
      <c r="D44" s="18"/>
      <c r="E44" s="18"/>
      <c r="F44" s="18"/>
      <c r="G44" s="18"/>
      <c r="H44" s="18"/>
      <c r="I44" s="18"/>
      <c r="J44" s="18"/>
      <c r="K44" s="18"/>
      <c r="L44" s="5"/>
      <c r="M44" s="5"/>
      <c r="N44" s="5"/>
      <c r="O44" s="5"/>
      <c r="P44" s="5"/>
      <c r="Q44" s="5"/>
      <c r="R44" s="5"/>
      <c r="S44" s="23"/>
      <c r="T44" s="23"/>
      <c r="U44" s="6"/>
    </row>
    <row r="45" spans="1:21">
      <c r="A45" s="12">
        <v>2</v>
      </c>
      <c r="B45" s="4" t="s">
        <v>465</v>
      </c>
      <c r="C45" s="18"/>
      <c r="D45" s="18"/>
      <c r="E45" s="18"/>
      <c r="F45" s="18"/>
      <c r="G45" s="18"/>
      <c r="H45" s="18"/>
      <c r="I45" s="18"/>
      <c r="J45" s="18"/>
      <c r="K45" s="18"/>
      <c r="L45" s="5"/>
      <c r="M45" s="5"/>
      <c r="N45" s="5"/>
      <c r="O45" s="5"/>
      <c r="P45" s="5"/>
      <c r="Q45" s="5"/>
      <c r="R45" s="5"/>
      <c r="S45" s="23"/>
      <c r="T45" s="23"/>
      <c r="U45" s="6"/>
    </row>
    <row r="46" spans="1:21">
      <c r="A46" s="12"/>
      <c r="B46" s="4" t="s">
        <v>172</v>
      </c>
      <c r="C46" s="4"/>
      <c r="D46" s="4"/>
      <c r="E46" s="5"/>
      <c r="F46" s="4"/>
      <c r="G46" s="5"/>
      <c r="H46" s="4"/>
      <c r="I46" s="5"/>
      <c r="J46" s="4"/>
      <c r="K46" s="5"/>
      <c r="L46" s="5"/>
      <c r="M46" s="5"/>
      <c r="N46" s="5"/>
      <c r="O46" s="5"/>
      <c r="P46" s="5"/>
      <c r="Q46" s="5"/>
      <c r="R46" s="5"/>
      <c r="S46" s="23"/>
      <c r="T46" s="23"/>
      <c r="U46" s="6"/>
    </row>
    <row r="47" spans="1:21">
      <c r="A47" s="12" t="s">
        <v>464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23"/>
      <c r="T47" s="23"/>
      <c r="U47" s="6"/>
    </row>
    <row r="48" spans="1:21">
      <c r="A48" s="749" t="s">
        <v>116</v>
      </c>
      <c r="B48" s="750"/>
      <c r="C48" s="7"/>
      <c r="D48" s="7"/>
      <c r="E48" s="34"/>
      <c r="F48" s="7"/>
      <c r="G48" s="34"/>
      <c r="H48" s="7"/>
      <c r="I48" s="34"/>
      <c r="J48" s="7"/>
      <c r="K48" s="34"/>
      <c r="L48" s="34"/>
      <c r="M48" s="34"/>
      <c r="N48" s="34"/>
      <c r="O48" s="34"/>
      <c r="P48" s="34"/>
      <c r="Q48" s="34"/>
      <c r="R48" s="34"/>
      <c r="S48" s="49"/>
      <c r="T48" s="49"/>
      <c r="U48" s="35"/>
    </row>
    <row r="49" spans="1:21" ht="31.5">
      <c r="A49" s="37"/>
      <c r="B49" s="36" t="s">
        <v>163</v>
      </c>
      <c r="C49" s="36"/>
      <c r="D49" s="7"/>
      <c r="E49" s="34"/>
      <c r="F49" s="7"/>
      <c r="G49" s="34"/>
      <c r="H49" s="7"/>
      <c r="I49" s="34"/>
      <c r="J49" s="7"/>
      <c r="K49" s="34"/>
      <c r="L49" s="34"/>
      <c r="M49" s="34"/>
      <c r="N49" s="34"/>
      <c r="O49" s="34"/>
      <c r="P49" s="34"/>
      <c r="Q49" s="34"/>
      <c r="R49" s="34"/>
      <c r="S49" s="49"/>
      <c r="T49" s="49"/>
      <c r="U49" s="35"/>
    </row>
    <row r="50" spans="1:21">
      <c r="A50" s="33">
        <v>1</v>
      </c>
      <c r="B50" s="7" t="s">
        <v>463</v>
      </c>
      <c r="C50" s="7"/>
      <c r="D50" s="7"/>
      <c r="E50" s="34"/>
      <c r="F50" s="7"/>
      <c r="G50" s="34"/>
      <c r="H50" s="7"/>
      <c r="I50" s="34"/>
      <c r="J50" s="7"/>
      <c r="K50" s="34"/>
      <c r="L50" s="34"/>
      <c r="M50" s="34"/>
      <c r="N50" s="34"/>
      <c r="O50" s="34"/>
      <c r="P50" s="34"/>
      <c r="Q50" s="34"/>
      <c r="R50" s="34"/>
      <c r="S50" s="49"/>
      <c r="T50" s="49"/>
      <c r="U50" s="35"/>
    </row>
    <row r="51" spans="1:21">
      <c r="A51" s="33">
        <v>2</v>
      </c>
      <c r="B51" s="7" t="s">
        <v>465</v>
      </c>
      <c r="C51" s="7"/>
      <c r="D51" s="7"/>
      <c r="E51" s="34"/>
      <c r="F51" s="7"/>
      <c r="G51" s="34"/>
      <c r="H51" s="7"/>
      <c r="I51" s="34"/>
      <c r="J51" s="7"/>
      <c r="K51" s="34"/>
      <c r="L51" s="34"/>
      <c r="M51" s="34"/>
      <c r="N51" s="34"/>
      <c r="O51" s="34"/>
      <c r="P51" s="34"/>
      <c r="Q51" s="34"/>
      <c r="R51" s="34"/>
      <c r="S51" s="49"/>
      <c r="T51" s="49"/>
      <c r="U51" s="35"/>
    </row>
    <row r="52" spans="1:21" ht="16.5" thickBot="1">
      <c r="A52" s="28" t="s">
        <v>464</v>
      </c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50"/>
      <c r="T52" s="50"/>
      <c r="U52" s="30"/>
    </row>
    <row r="53" spans="1:21">
      <c r="A53" s="26"/>
      <c r="B53" s="26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</row>
    <row r="54" spans="1:21">
      <c r="A54" s="26"/>
      <c r="B54" s="751" t="s">
        <v>332</v>
      </c>
      <c r="C54" s="751"/>
      <c r="D54" s="751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</row>
    <row r="55" spans="1:21">
      <c r="A55" s="26"/>
      <c r="B55" s="27" t="s">
        <v>331</v>
      </c>
      <c r="C55" s="22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</row>
    <row r="56" spans="1:21">
      <c r="A56" s="26"/>
      <c r="B56" s="751" t="s">
        <v>432</v>
      </c>
      <c r="C56" s="751"/>
      <c r="D56" s="751"/>
      <c r="E56" s="751"/>
      <c r="F56" s="751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</row>
    <row r="57" spans="1:21">
      <c r="A57" s="20"/>
      <c r="B57" s="1" t="s">
        <v>224</v>
      </c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</row>
    <row r="58" spans="1:21">
      <c r="A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</row>
    <row r="59" spans="1:21">
      <c r="A59" s="20"/>
      <c r="B59" s="747" t="s">
        <v>2</v>
      </c>
      <c r="C59" s="747"/>
      <c r="D59" s="747"/>
      <c r="E59" s="747"/>
      <c r="F59" s="747"/>
      <c r="G59" s="747"/>
      <c r="H59" s="747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</row>
    <row r="60" spans="1:21">
      <c r="A60" s="20"/>
      <c r="B60" s="8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</row>
    <row r="61" spans="1:2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</row>
    <row r="62" spans="1:21">
      <c r="A62" s="9"/>
    </row>
    <row r="63" spans="1:21">
      <c r="A63" s="13"/>
      <c r="C63" s="14"/>
      <c r="G63" s="21"/>
      <c r="H63" s="15"/>
      <c r="I63" s="21"/>
    </row>
    <row r="64" spans="1:21">
      <c r="D64" s="17"/>
      <c r="G64" s="16"/>
      <c r="I64" s="16"/>
      <c r="J64" s="16"/>
      <c r="K64" s="16"/>
      <c r="M64" s="21"/>
      <c r="N64" s="21"/>
      <c r="O64" s="21"/>
      <c r="P64" s="21"/>
      <c r="Q64" s="21"/>
      <c r="R64" s="21"/>
      <c r="S64" s="21"/>
      <c r="T64" s="21"/>
      <c r="U64" s="15"/>
    </row>
    <row r="65" spans="1:9">
      <c r="A65" s="11"/>
      <c r="D65" s="10"/>
      <c r="I65" s="46"/>
    </row>
  </sheetData>
  <customSheetViews>
    <customSheetView guid="{EC03C00D-47BF-4C61-AC40-7967444A0F5A}" scale="75" fitToPage="1" state="hidden" showRuler="0">
      <pageMargins left="0.7" right="0.7" top="0.75" bottom="0.75" header="0.3" footer="0.3"/>
      <pageSetup paperSize="9" scale="40" orientation="landscape" r:id="rId1"/>
      <headerFooter alignWithMargins="0"/>
    </customSheetView>
    <customSheetView guid="{1D7396F8-559A-4DD5-B412-CAD3B9FC6EB9}" scale="75" fitToPage="1" state="hidden" showRuler="0">
      <pageMargins left="0.7" right="0.7" top="0.75" bottom="0.75" header="0.3" footer="0.3"/>
      <pageSetup paperSize="9" scale="40" orientation="landscape" r:id="rId2"/>
      <headerFooter alignWithMargins="0"/>
    </customSheetView>
    <customSheetView guid="{7480D686-972F-4793-95C6-3D9ED1E1ADD0}" scale="75" fitToPage="1" state="hidden" showRuler="0">
      <pageMargins left="0.7" right="0.7" top="0.75" bottom="0.75" header="0.3" footer="0.3"/>
      <pageSetup paperSize="9" scale="40" orientation="landscape" r:id="rId3"/>
      <headerFooter alignWithMargins="0"/>
    </customSheetView>
    <customSheetView guid="{D1234401-B92E-47A8-88CA-60CCC5D8F15E}" scale="75" fitToPage="1" state="hidden">
      <pageMargins left="0.7" right="0.7" top="0.75" bottom="0.75" header="0.3" footer="0.3"/>
      <pageSetup paperSize="9" scale="40" orientation="landscape" r:id="rId4"/>
    </customSheetView>
    <customSheetView guid="{7DF0696A-AEA3-4F0A-B537-6A75D5770C28}" scale="75" fitToPage="1" state="hidden" showRuler="0">
      <pageMargins left="0.7" right="0.7" top="0.75" bottom="0.75" header="0.3" footer="0.3"/>
      <pageSetup paperSize="9" scale="40" orientation="landscape" r:id="rId5"/>
      <headerFooter alignWithMargins="0"/>
    </customSheetView>
    <customSheetView guid="{4F1CD1AE-56BF-481C-B46D-882B53F60A62}" scale="75" fitToPage="1" state="hidden" showRuler="0">
      <pageMargins left="0.7" right="0.7" top="0.75" bottom="0.75" header="0.3" footer="0.3"/>
      <pageSetup paperSize="9" scale="40" orientation="landscape" r:id="rId6"/>
      <headerFooter alignWithMargins="0"/>
    </customSheetView>
  </customSheetViews>
  <mergeCells count="22">
    <mergeCell ref="A7:U7"/>
    <mergeCell ref="A16:A18"/>
    <mergeCell ref="B16:B18"/>
    <mergeCell ref="C16:C18"/>
    <mergeCell ref="D16:M16"/>
    <mergeCell ref="S16:T16"/>
    <mergeCell ref="S17:T17"/>
    <mergeCell ref="P17:P18"/>
    <mergeCell ref="O17:O18"/>
    <mergeCell ref="N16:N18"/>
    <mergeCell ref="O16:R16"/>
    <mergeCell ref="U16:U18"/>
    <mergeCell ref="L17:M17"/>
    <mergeCell ref="Q17:R17"/>
    <mergeCell ref="B59:H59"/>
    <mergeCell ref="F17:G17"/>
    <mergeCell ref="H17:I17"/>
    <mergeCell ref="J17:K17"/>
    <mergeCell ref="D17:E17"/>
    <mergeCell ref="A48:B48"/>
    <mergeCell ref="B56:F56"/>
    <mergeCell ref="B54:D54"/>
  </mergeCells>
  <phoneticPr fontId="0" type="noConversion"/>
  <pageMargins left="0.7" right="0.7" top="0.75" bottom="0.75" header="0.3" footer="0.3"/>
  <pageSetup paperSize="9" scale="40" orientation="landscape"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92D050"/>
  </sheetPr>
  <dimension ref="A1:Z610"/>
  <sheetViews>
    <sheetView view="pageBreakPreview" topLeftCell="A10" zoomScale="75" zoomScaleNormal="80" zoomScaleSheetLayoutView="75" workbookViewId="0">
      <selection activeCell="C33" sqref="C33"/>
    </sheetView>
  </sheetViews>
  <sheetFormatPr defaultRowHeight="15.75"/>
  <cols>
    <col min="1" max="1" width="9" style="454"/>
    <col min="2" max="2" width="43.875" style="330" customWidth="1"/>
    <col min="3" max="3" width="13.5" style="53" customWidth="1"/>
    <col min="4" max="4" width="11" style="53" customWidth="1"/>
    <col min="5" max="5" width="10.75" style="53" customWidth="1"/>
    <col min="6" max="12" width="9.25" style="53" customWidth="1"/>
    <col min="13" max="13" width="11.375" style="53" customWidth="1"/>
    <col min="14" max="14" width="11.25" style="53" customWidth="1"/>
    <col min="15" max="24" width="9.25" style="53" customWidth="1"/>
    <col min="25" max="25" width="11.25" style="53" customWidth="1"/>
    <col min="26" max="26" width="9.75" style="53" customWidth="1"/>
    <col min="27" max="16384" width="9" style="199"/>
  </cols>
  <sheetData>
    <row r="1" spans="1:26" ht="18.75">
      <c r="A1" s="179"/>
      <c r="B1" s="209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1"/>
      <c r="P1" s="161"/>
      <c r="Q1" s="161"/>
      <c r="Z1" s="180" t="s">
        <v>302</v>
      </c>
    </row>
    <row r="2" spans="1:26" ht="18.75">
      <c r="A2" s="179"/>
      <c r="B2" s="209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1"/>
      <c r="P2" s="161"/>
      <c r="Q2" s="161"/>
      <c r="Z2" s="180" t="s">
        <v>456</v>
      </c>
    </row>
    <row r="3" spans="1:26" ht="18.75">
      <c r="A3" s="179"/>
      <c r="B3" s="209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1"/>
      <c r="P3" s="161"/>
      <c r="Q3" s="161"/>
      <c r="Z3" s="180" t="s">
        <v>419</v>
      </c>
    </row>
    <row r="4" spans="1:26" ht="18.75">
      <c r="A4" s="774" t="s">
        <v>5</v>
      </c>
      <c r="B4" s="774"/>
      <c r="C4" s="774"/>
      <c r="D4" s="774"/>
      <c r="E4" s="774"/>
      <c r="F4" s="774"/>
      <c r="G4" s="774"/>
      <c r="H4" s="774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  <c r="U4" s="774"/>
      <c r="V4" s="774"/>
      <c r="W4" s="774"/>
      <c r="X4" s="774"/>
    </row>
    <row r="5" spans="1:26" ht="18.75">
      <c r="A5" s="774" t="s">
        <v>1382</v>
      </c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</row>
    <row r="6" spans="1:26" ht="18.75">
      <c r="A6" s="179"/>
      <c r="B6" s="209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1"/>
      <c r="P6" s="161"/>
      <c r="Q6" s="161"/>
      <c r="W6" s="194"/>
      <c r="X6" s="194"/>
      <c r="Z6" s="161" t="s">
        <v>457</v>
      </c>
    </row>
    <row r="7" spans="1:26" ht="18.75">
      <c r="A7" s="179"/>
      <c r="B7" s="209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1"/>
      <c r="P7" s="161"/>
      <c r="Q7" s="161"/>
      <c r="Z7" s="161" t="s">
        <v>420</v>
      </c>
    </row>
    <row r="8" spans="1:26" ht="18.75">
      <c r="A8" s="179"/>
      <c r="B8" s="209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1"/>
      <c r="P8" s="161"/>
      <c r="Q8" s="161"/>
      <c r="Z8" s="161" t="s">
        <v>421</v>
      </c>
    </row>
    <row r="9" spans="1:26" ht="18.75">
      <c r="A9" s="179"/>
      <c r="B9" s="209"/>
      <c r="O9" s="181"/>
      <c r="P9" s="181"/>
      <c r="Q9" s="181"/>
      <c r="Z9" s="161" t="s">
        <v>1383</v>
      </c>
    </row>
    <row r="10" spans="1:26" ht="18.75">
      <c r="A10" s="179"/>
      <c r="B10" s="209"/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68"/>
      <c r="N10" s="168"/>
      <c r="O10" s="161"/>
      <c r="P10" s="161"/>
      <c r="Q10" s="161"/>
      <c r="Z10" s="161" t="s">
        <v>177</v>
      </c>
    </row>
    <row r="11" spans="1:26" ht="18.75">
      <c r="A11" s="179"/>
      <c r="B11" s="209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O11" s="161"/>
      <c r="P11" s="161"/>
      <c r="Q11" s="161"/>
      <c r="R11" s="209"/>
    </row>
    <row r="13" spans="1:26">
      <c r="A13" s="775" t="s">
        <v>261</v>
      </c>
      <c r="B13" s="776" t="s">
        <v>94</v>
      </c>
      <c r="C13" s="779" t="s">
        <v>84</v>
      </c>
      <c r="D13" s="779"/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 t="s">
        <v>158</v>
      </c>
      <c r="P13" s="779"/>
      <c r="Q13" s="779"/>
      <c r="R13" s="779"/>
      <c r="S13" s="779"/>
      <c r="T13" s="779"/>
      <c r="U13" s="779"/>
      <c r="V13" s="779"/>
      <c r="W13" s="779"/>
      <c r="X13" s="779"/>
      <c r="Y13" s="779"/>
      <c r="Z13" s="779"/>
    </row>
    <row r="14" spans="1:26" ht="18.75">
      <c r="A14" s="775"/>
      <c r="B14" s="776"/>
      <c r="C14" s="558" t="s">
        <v>436</v>
      </c>
      <c r="D14" s="559" t="s">
        <v>3</v>
      </c>
      <c r="E14" s="558" t="s">
        <v>436</v>
      </c>
      <c r="F14" s="559" t="s">
        <v>3</v>
      </c>
      <c r="G14" s="558" t="s">
        <v>436</v>
      </c>
      <c r="H14" s="559" t="s">
        <v>3</v>
      </c>
      <c r="I14" s="558" t="s">
        <v>436</v>
      </c>
      <c r="J14" s="559" t="s">
        <v>3</v>
      </c>
      <c r="K14" s="558" t="s">
        <v>436</v>
      </c>
      <c r="L14" s="559" t="s">
        <v>3</v>
      </c>
      <c r="M14" s="558" t="s">
        <v>436</v>
      </c>
      <c r="N14" s="559" t="s">
        <v>3</v>
      </c>
      <c r="O14" s="558" t="s">
        <v>436</v>
      </c>
      <c r="P14" s="559" t="s">
        <v>3</v>
      </c>
      <c r="Q14" s="558" t="s">
        <v>436</v>
      </c>
      <c r="R14" s="559" t="s">
        <v>3</v>
      </c>
      <c r="S14" s="558" t="s">
        <v>436</v>
      </c>
      <c r="T14" s="559" t="s">
        <v>3</v>
      </c>
      <c r="U14" s="558" t="s">
        <v>436</v>
      </c>
      <c r="V14" s="559" t="s">
        <v>3</v>
      </c>
      <c r="W14" s="558" t="s">
        <v>436</v>
      </c>
      <c r="X14" s="559" t="s">
        <v>3</v>
      </c>
      <c r="Y14" s="558" t="s">
        <v>436</v>
      </c>
      <c r="Z14" s="559" t="s">
        <v>3</v>
      </c>
    </row>
    <row r="15" spans="1:26">
      <c r="A15" s="775"/>
      <c r="B15" s="776"/>
      <c r="C15" s="770">
        <v>2018</v>
      </c>
      <c r="D15" s="770"/>
      <c r="E15" s="770">
        <v>2019</v>
      </c>
      <c r="F15" s="770"/>
      <c r="G15" s="770">
        <v>2020</v>
      </c>
      <c r="H15" s="770"/>
      <c r="I15" s="770">
        <v>2021</v>
      </c>
      <c r="J15" s="770"/>
      <c r="K15" s="770">
        <v>2022</v>
      </c>
      <c r="L15" s="770"/>
      <c r="M15" s="777" t="s">
        <v>300</v>
      </c>
      <c r="N15" s="778"/>
      <c r="O15" s="770">
        <v>2018</v>
      </c>
      <c r="P15" s="770"/>
      <c r="Q15" s="770">
        <v>2019</v>
      </c>
      <c r="R15" s="770"/>
      <c r="S15" s="770">
        <v>2020</v>
      </c>
      <c r="T15" s="770"/>
      <c r="U15" s="770">
        <v>2021</v>
      </c>
      <c r="V15" s="770"/>
      <c r="W15" s="770">
        <v>2022</v>
      </c>
      <c r="X15" s="770"/>
      <c r="Y15" s="770" t="s">
        <v>300</v>
      </c>
      <c r="Z15" s="770"/>
    </row>
    <row r="16" spans="1:26" s="182" customFormat="1">
      <c r="A16" s="560">
        <v>1</v>
      </c>
      <c r="B16" s="562">
        <v>2</v>
      </c>
      <c r="C16" s="769">
        <v>3</v>
      </c>
      <c r="D16" s="769"/>
      <c r="E16" s="769">
        <v>4</v>
      </c>
      <c r="F16" s="769"/>
      <c r="G16" s="769">
        <v>5</v>
      </c>
      <c r="H16" s="769"/>
      <c r="I16" s="769">
        <v>6</v>
      </c>
      <c r="J16" s="769"/>
      <c r="K16" s="769">
        <v>7</v>
      </c>
      <c r="L16" s="769"/>
      <c r="M16" s="772">
        <v>9</v>
      </c>
      <c r="N16" s="773"/>
      <c r="O16" s="771">
        <v>10</v>
      </c>
      <c r="P16" s="771"/>
      <c r="Q16" s="771">
        <v>11</v>
      </c>
      <c r="R16" s="771"/>
      <c r="S16" s="771">
        <v>12</v>
      </c>
      <c r="T16" s="771"/>
      <c r="U16" s="771">
        <v>13</v>
      </c>
      <c r="V16" s="771"/>
      <c r="W16" s="771">
        <v>14</v>
      </c>
      <c r="X16" s="771"/>
      <c r="Y16" s="771">
        <v>16</v>
      </c>
      <c r="Z16" s="771"/>
    </row>
    <row r="17" spans="1:26" s="192" customFormat="1">
      <c r="A17" s="561"/>
      <c r="B17" s="562" t="s">
        <v>247</v>
      </c>
      <c r="C17" s="702">
        <f t="shared" ref="C17:Z17" si="0">C18+C363</f>
        <v>73.860000000000028</v>
      </c>
      <c r="D17" s="702">
        <f t="shared" si="0"/>
        <v>74.122399999999999</v>
      </c>
      <c r="E17" s="702">
        <f t="shared" si="0"/>
        <v>70.220000000000027</v>
      </c>
      <c r="F17" s="702">
        <f t="shared" si="0"/>
        <v>91.579000000000008</v>
      </c>
      <c r="G17" s="702">
        <f t="shared" si="0"/>
        <v>87.820000000000022</v>
      </c>
      <c r="H17" s="702">
        <f t="shared" si="0"/>
        <v>66.433000000000007</v>
      </c>
      <c r="I17" s="702">
        <f t="shared" si="0"/>
        <v>38.550000000000004</v>
      </c>
      <c r="J17" s="702">
        <f t="shared" si="0"/>
        <v>47.041200000000003</v>
      </c>
      <c r="K17" s="566">
        <f t="shared" si="0"/>
        <v>38.120000000000012</v>
      </c>
      <c r="L17" s="566">
        <f t="shared" si="0"/>
        <v>71.363900000000001</v>
      </c>
      <c r="M17" s="566">
        <f t="shared" si="0"/>
        <v>308.56999999999988</v>
      </c>
      <c r="N17" s="566">
        <f t="shared" si="0"/>
        <v>350.53949999999998</v>
      </c>
      <c r="O17" s="566">
        <f t="shared" si="0"/>
        <v>31.260000000000016</v>
      </c>
      <c r="P17" s="566">
        <f t="shared" si="0"/>
        <v>74.122399999999999</v>
      </c>
      <c r="Q17" s="566">
        <f t="shared" si="0"/>
        <v>27.820000000000014</v>
      </c>
      <c r="R17" s="566">
        <f t="shared" si="0"/>
        <v>91.579000000000008</v>
      </c>
      <c r="S17" s="566">
        <f t="shared" si="0"/>
        <v>32.120000000000019</v>
      </c>
      <c r="T17" s="566">
        <f t="shared" si="0"/>
        <v>66.433000000000007</v>
      </c>
      <c r="U17" s="566">
        <f t="shared" si="0"/>
        <v>34.950000000000003</v>
      </c>
      <c r="V17" s="566">
        <f t="shared" si="0"/>
        <v>47.041200000000003</v>
      </c>
      <c r="W17" s="566">
        <f t="shared" si="0"/>
        <v>31.420000000000012</v>
      </c>
      <c r="X17" s="566">
        <f t="shared" si="0"/>
        <v>71.363900000000001</v>
      </c>
      <c r="Y17" s="566">
        <f t="shared" si="0"/>
        <v>157.57</v>
      </c>
      <c r="Z17" s="566">
        <f t="shared" si="0"/>
        <v>350.53949999999998</v>
      </c>
    </row>
    <row r="18" spans="1:26" ht="31.5">
      <c r="A18" s="564">
        <v>1</v>
      </c>
      <c r="B18" s="565" t="s">
        <v>167</v>
      </c>
      <c r="C18" s="702">
        <f t="shared" ref="C18:Z18" si="1">C356+C359+C362</f>
        <v>31.260000000000016</v>
      </c>
      <c r="D18" s="702">
        <f t="shared" si="1"/>
        <v>11.240400000000001</v>
      </c>
      <c r="E18" s="702">
        <f t="shared" si="1"/>
        <v>27.820000000000014</v>
      </c>
      <c r="F18" s="702">
        <f t="shared" si="1"/>
        <v>23.661000000000001</v>
      </c>
      <c r="G18" s="702">
        <f t="shared" si="1"/>
        <v>32.120000000000019</v>
      </c>
      <c r="H18" s="702">
        <f t="shared" si="1"/>
        <v>25.816000000000003</v>
      </c>
      <c r="I18" s="702">
        <f t="shared" si="1"/>
        <v>34.950000000000003</v>
      </c>
      <c r="J18" s="702">
        <f t="shared" si="1"/>
        <v>21.741199999999999</v>
      </c>
      <c r="K18" s="566">
        <f t="shared" si="1"/>
        <v>31.420000000000012</v>
      </c>
      <c r="L18" s="566">
        <f t="shared" si="1"/>
        <v>21.013899999999996</v>
      </c>
      <c r="M18" s="566">
        <f t="shared" si="1"/>
        <v>157.57</v>
      </c>
      <c r="N18" s="566">
        <f t="shared" si="1"/>
        <v>103.47249999999997</v>
      </c>
      <c r="O18" s="566">
        <f t="shared" si="1"/>
        <v>31.260000000000016</v>
      </c>
      <c r="P18" s="566">
        <f t="shared" si="1"/>
        <v>11.240400000000001</v>
      </c>
      <c r="Q18" s="566">
        <f t="shared" si="1"/>
        <v>27.820000000000014</v>
      </c>
      <c r="R18" s="566">
        <f t="shared" si="1"/>
        <v>23.661000000000001</v>
      </c>
      <c r="S18" s="566">
        <f t="shared" si="1"/>
        <v>32.120000000000019</v>
      </c>
      <c r="T18" s="566">
        <f t="shared" si="1"/>
        <v>25.816000000000003</v>
      </c>
      <c r="U18" s="566">
        <f t="shared" si="1"/>
        <v>34.950000000000003</v>
      </c>
      <c r="V18" s="566">
        <f t="shared" si="1"/>
        <v>21.741199999999999</v>
      </c>
      <c r="W18" s="566">
        <f t="shared" si="1"/>
        <v>31.420000000000012</v>
      </c>
      <c r="X18" s="566">
        <f t="shared" si="1"/>
        <v>21.013899999999996</v>
      </c>
      <c r="Y18" s="566">
        <f t="shared" si="1"/>
        <v>157.57</v>
      </c>
      <c r="Z18" s="566">
        <f t="shared" si="1"/>
        <v>103.47249999999997</v>
      </c>
    </row>
    <row r="19" spans="1:26" s="176" customFormat="1" ht="31.5">
      <c r="A19" s="173" t="s">
        <v>264</v>
      </c>
      <c r="B19" s="183" t="s">
        <v>164</v>
      </c>
      <c r="C19" s="701"/>
      <c r="D19" s="208">
        <f>E24</f>
        <v>1.26</v>
      </c>
      <c r="E19" s="701"/>
      <c r="F19" s="701"/>
      <c r="G19" s="701"/>
      <c r="H19" s="701"/>
      <c r="I19" s="701"/>
      <c r="J19" s="701"/>
      <c r="K19" s="701"/>
      <c r="L19" s="701"/>
      <c r="M19" s="701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193"/>
      <c r="Z19" s="193"/>
    </row>
    <row r="20" spans="1:26">
      <c r="A20" s="567" t="str">
        <f>'приложение 1.1 '!A22</f>
        <v>1.1.1.</v>
      </c>
      <c r="B20" s="565" t="str">
        <f>'приложение 1.1 '!B22</f>
        <v>Подстанции 110кВ</v>
      </c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566"/>
      <c r="O20" s="566"/>
      <c r="P20" s="566"/>
      <c r="Q20" s="566"/>
      <c r="R20" s="566"/>
      <c r="S20" s="566"/>
      <c r="T20" s="566"/>
      <c r="U20" s="566"/>
      <c r="V20" s="566"/>
      <c r="W20" s="566"/>
      <c r="X20" s="566"/>
      <c r="Y20" s="566"/>
      <c r="Z20" s="566"/>
    </row>
    <row r="21" spans="1:26" ht="31.5">
      <c r="A21" s="369" t="str">
        <f>'приложение 1.1 '!A23</f>
        <v>1.1.1.1</v>
      </c>
      <c r="B21" s="431" t="str">
        <f>'приложение 1.1 '!B23</f>
        <v>Монтаж пожарной сигнализации на ПС-110/10 кВ "Университет"</v>
      </c>
      <c r="C21" s="379">
        <f>IF('приложение 1.1 '!G23=2018,'приложение 1.1 '!E23,"-")</f>
        <v>0</v>
      </c>
      <c r="D21" s="379">
        <f>IF('приложение 1.1 '!G23=2018,'приложение 1.1 '!D23,"-")</f>
        <v>0</v>
      </c>
      <c r="E21" s="703" t="str">
        <f>IF('приложение 1.1 '!G23=2019,'приложение 1.1 '!E23,"-")</f>
        <v>-</v>
      </c>
      <c r="F21" s="703" t="str">
        <f>IF('приложение 1.1 '!G23=2019,'приложение 1.1 '!D23,"-")</f>
        <v>-</v>
      </c>
      <c r="G21" s="703" t="str">
        <f>IF('приложение 1.1 '!G23=2020,'приложение 1.1 '!E23,"-")</f>
        <v>-</v>
      </c>
      <c r="H21" s="703" t="str">
        <f>IF('приложение 1.1 '!G23=2020,'приложение 1.1 '!D23,"-")</f>
        <v>-</v>
      </c>
      <c r="I21" s="703" t="str">
        <f>IF('приложение 1.1 '!G23=2021,'приложение 1.1 '!E23,"-")</f>
        <v>-</v>
      </c>
      <c r="J21" s="703" t="str">
        <f>IF('приложение 1.1 '!G23=2021,'приложение 1.1 '!D23,"-")</f>
        <v>-</v>
      </c>
      <c r="K21" s="703" t="str">
        <f>IF('приложение 1.1 '!G23=2022,'приложение 1.1 '!E23,"-")</f>
        <v>-</v>
      </c>
      <c r="L21" s="703" t="str">
        <f>IF('приложение 1.1 '!G23=2022,'приложение 1.1 '!D23,"-")</f>
        <v>-</v>
      </c>
      <c r="M21" s="379">
        <f>SUM(C21,E21,G21,I21,K21,)</f>
        <v>0</v>
      </c>
      <c r="N21" s="379">
        <f>SUM(D21,F21,H21,J21,L21,)</f>
        <v>0</v>
      </c>
      <c r="O21" s="379">
        <v>0</v>
      </c>
      <c r="P21" s="379">
        <f>D21</f>
        <v>0</v>
      </c>
      <c r="Q21" s="379" t="s">
        <v>304</v>
      </c>
      <c r="R21" s="379" t="str">
        <f>F21</f>
        <v>-</v>
      </c>
      <c r="S21" s="379" t="s">
        <v>304</v>
      </c>
      <c r="T21" s="379" t="str">
        <f>H21</f>
        <v>-</v>
      </c>
      <c r="U21" s="379">
        <v>0</v>
      </c>
      <c r="V21" s="379" t="str">
        <f>J21</f>
        <v>-</v>
      </c>
      <c r="W21" s="379">
        <v>0</v>
      </c>
      <c r="X21" s="379" t="str">
        <f>L21</f>
        <v>-</v>
      </c>
      <c r="Y21" s="379">
        <f>SUM(O21,Q21,S21,U21,W21,)</f>
        <v>0</v>
      </c>
      <c r="Z21" s="379">
        <f>SUM(P21,R21,T21,V21,X21,)</f>
        <v>0</v>
      </c>
    </row>
    <row r="22" spans="1:26">
      <c r="A22" s="567" t="str">
        <f>'приложение 1.1 '!A24</f>
        <v>1.1.2.</v>
      </c>
      <c r="B22" s="565" t="str">
        <f>'приложение 1.1 '!B24</f>
        <v>Распределительные подстанции 6/10кВ (РП)</v>
      </c>
      <c r="C22" s="584" t="str">
        <f>IF('приложение 1.1 '!G24=2018,'приложение 1.1 '!E24,"-")</f>
        <v>-</v>
      </c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566"/>
      <c r="O22" s="566"/>
      <c r="P22" s="566"/>
      <c r="Q22" s="566"/>
      <c r="R22" s="566"/>
      <c r="S22" s="566"/>
      <c r="T22" s="566"/>
      <c r="U22" s="566"/>
      <c r="V22" s="566"/>
      <c r="W22" s="566"/>
      <c r="X22" s="566"/>
      <c r="Y22" s="566"/>
      <c r="Z22" s="566"/>
    </row>
    <row r="23" spans="1:26" ht="47.25">
      <c r="A23" s="369" t="str">
        <f>'приложение 1.1 '!A25</f>
        <v>1.1.2.1</v>
      </c>
      <c r="B23" s="431" t="str">
        <f>'приложение 1.1 '!B25</f>
        <v>Реконструкция РП-117 (замена оборудования РУ-10кВ МВ на ВВ; РУ-0,4кВ; замена 2ТМГ-630кВА)</v>
      </c>
      <c r="C23" s="379">
        <f>IF('приложение 1.1 '!G25=2018,'приложение 1.1 '!E25,"-")</f>
        <v>1.26</v>
      </c>
      <c r="D23" s="379">
        <f>IF('приложение 1.1 '!G25=2018,'приложение 1.1 '!D25,"-")</f>
        <v>0</v>
      </c>
      <c r="E23" s="703" t="str">
        <f>IF('приложение 1.1 '!G25=2019,'приложение 1.1 '!E25,"-")</f>
        <v>-</v>
      </c>
      <c r="F23" s="703" t="str">
        <f>IF('приложение 1.1 '!G25=2019,'приложение 1.1 '!D25,"-")</f>
        <v>-</v>
      </c>
      <c r="G23" s="703" t="str">
        <f>IF('приложение 1.1 '!G25=2020,'приложение 1.1 '!E25,"-")</f>
        <v>-</v>
      </c>
      <c r="H23" s="703" t="str">
        <f>IF('приложение 1.1 '!G25=2020,'приложение 1.1 '!D25,"-")</f>
        <v>-</v>
      </c>
      <c r="I23" s="703" t="str">
        <f>IF('приложение 1.1 '!G25=2021,'приложение 1.1 '!E25,"-")</f>
        <v>-</v>
      </c>
      <c r="J23" s="703" t="str">
        <f>IF('приложение 1.1 '!G25=2021,'приложение 1.1 '!D25,"-")</f>
        <v>-</v>
      </c>
      <c r="K23" s="703" t="str">
        <f>IF('приложение 1.1 '!G25=2022,'приложение 1.1 '!E25,"-")</f>
        <v>-</v>
      </c>
      <c r="L23" s="703" t="str">
        <f>IF('приложение 1.1 '!G25=2022,'приложение 1.1 '!D25,"-")</f>
        <v>-</v>
      </c>
      <c r="M23" s="703">
        <f t="shared" ref="M23:M72" si="2">SUM(C23,E23,G23,I23,K23,)</f>
        <v>1.26</v>
      </c>
      <c r="N23" s="379">
        <f t="shared" ref="N23:N72" si="3">SUM(D23,F23,H23,J23,L23,)</f>
        <v>0</v>
      </c>
      <c r="O23" s="379">
        <f>C23</f>
        <v>1.26</v>
      </c>
      <c r="P23" s="379">
        <f t="shared" ref="P23" si="4">D23</f>
        <v>0</v>
      </c>
      <c r="Q23" s="379" t="str">
        <f>E23</f>
        <v>-</v>
      </c>
      <c r="R23" s="379" t="str">
        <f t="shared" ref="R23" si="5">F23</f>
        <v>-</v>
      </c>
      <c r="S23" s="379" t="str">
        <f>G23</f>
        <v>-</v>
      </c>
      <c r="T23" s="379" t="str">
        <f t="shared" ref="T23" si="6">H23</f>
        <v>-</v>
      </c>
      <c r="U23" s="379" t="str">
        <f>I23</f>
        <v>-</v>
      </c>
      <c r="V23" s="379" t="str">
        <f t="shared" ref="V23" si="7">J23</f>
        <v>-</v>
      </c>
      <c r="W23" s="379" t="str">
        <f>K23</f>
        <v>-</v>
      </c>
      <c r="X23" s="379" t="str">
        <f t="shared" ref="X23" si="8">L23</f>
        <v>-</v>
      </c>
      <c r="Y23" s="379">
        <f t="shared" ref="Y23" si="9">SUM(O23,Q23,S23,U23,W23,)</f>
        <v>1.26</v>
      </c>
      <c r="Z23" s="379">
        <f t="shared" ref="Z23" si="10">SUM(P23,R23,T23,V23,X23,)</f>
        <v>0</v>
      </c>
    </row>
    <row r="24" spans="1:26" ht="47.25">
      <c r="A24" s="369" t="str">
        <f>'приложение 1.1 '!A26</f>
        <v>1.1.2.2</v>
      </c>
      <c r="B24" s="431" t="str">
        <f>'приложение 1.1 '!B26</f>
        <v>Реконструкция РП-119 (замена оборудования РУ-10кВ МВ на ВВ; РУ-0,4кВ; замена 2ТМГ-630кВА)</v>
      </c>
      <c r="C24" s="379" t="str">
        <f>IF('приложение 1.1 '!G26=2018,'приложение 1.1 '!E26,"-")</f>
        <v>-</v>
      </c>
      <c r="D24" s="703" t="str">
        <f>IF('приложение 1.1 '!G26=2018,'приложение 1.1 '!D26,"-")</f>
        <v>-</v>
      </c>
      <c r="E24" s="703">
        <f>IF('приложение 1.1 '!G26=2019,'приложение 1.1 '!E26,"-")</f>
        <v>1.26</v>
      </c>
      <c r="F24" s="703">
        <f>IF('приложение 1.1 '!G26=2019,'приложение 1.1 '!D26,"-")</f>
        <v>0</v>
      </c>
      <c r="G24" s="703" t="str">
        <f>IF('приложение 1.1 '!G26=2020,'приложение 1.1 '!E26,"-")</f>
        <v>-</v>
      </c>
      <c r="H24" s="703" t="str">
        <f>IF('приложение 1.1 '!G26=2020,'приложение 1.1 '!D26,"-")</f>
        <v>-</v>
      </c>
      <c r="I24" s="703" t="str">
        <f>IF('приложение 1.1 '!G26=2021,'приложение 1.1 '!E26,"-")</f>
        <v>-</v>
      </c>
      <c r="J24" s="703" t="str">
        <f>IF('приложение 1.1 '!G26=2021,'приложение 1.1 '!D26,"-")</f>
        <v>-</v>
      </c>
      <c r="K24" s="703" t="str">
        <f>IF('приложение 1.1 '!G26=2022,'приложение 1.1 '!E26,"-")</f>
        <v>-</v>
      </c>
      <c r="L24" s="703" t="str">
        <f>IF('приложение 1.1 '!G26=2022,'приложение 1.1 '!D26,"-")</f>
        <v>-</v>
      </c>
      <c r="M24" s="703">
        <f t="shared" si="2"/>
        <v>1.26</v>
      </c>
      <c r="N24" s="379">
        <f t="shared" si="3"/>
        <v>0</v>
      </c>
      <c r="O24" s="379" t="str">
        <f t="shared" ref="O24:O87" si="11">C24</f>
        <v>-</v>
      </c>
      <c r="P24" s="379" t="str">
        <f t="shared" ref="P24:P87" si="12">D24</f>
        <v>-</v>
      </c>
      <c r="Q24" s="379">
        <f t="shared" ref="Q24:Q87" si="13">E24</f>
        <v>1.26</v>
      </c>
      <c r="R24" s="379">
        <f t="shared" ref="R24:R87" si="14">F24</f>
        <v>0</v>
      </c>
      <c r="S24" s="379" t="str">
        <f t="shared" ref="S24:S87" si="15">G24</f>
        <v>-</v>
      </c>
      <c r="T24" s="379" t="str">
        <f t="shared" ref="T24:T87" si="16">H24</f>
        <v>-</v>
      </c>
      <c r="U24" s="379" t="str">
        <f t="shared" ref="U24:U87" si="17">I24</f>
        <v>-</v>
      </c>
      <c r="V24" s="379" t="str">
        <f t="shared" ref="V24:V87" si="18">J24</f>
        <v>-</v>
      </c>
      <c r="W24" s="379" t="str">
        <f t="shared" ref="W24:W87" si="19">K24</f>
        <v>-</v>
      </c>
      <c r="X24" s="379" t="str">
        <f t="shared" ref="X24:X87" si="20">L24</f>
        <v>-</v>
      </c>
      <c r="Y24" s="379">
        <f t="shared" ref="Y24:Y87" si="21">SUM(O24,Q24,S24,U24,W24,)</f>
        <v>1.26</v>
      </c>
      <c r="Z24" s="379">
        <f t="shared" ref="Z24:Z87" si="22">SUM(P24,R24,T24,V24,X24,)</f>
        <v>0</v>
      </c>
    </row>
    <row r="25" spans="1:26" ht="47.25">
      <c r="A25" s="369" t="str">
        <f>'приложение 1.1 '!A27</f>
        <v>1.1.2.3</v>
      </c>
      <c r="B25" s="431" t="str">
        <f>'приложение 1.1 '!B27</f>
        <v>Реконструкция РП - 122 (замена оборудования РУ-10кВ МВ на ВВ; РУ-0,4кВ; замена 2ТМГ-630кВА)</v>
      </c>
      <c r="C25" s="379" t="str">
        <f>IF('приложение 1.1 '!G27=2018,'приложение 1.1 '!E27,"-")</f>
        <v>-</v>
      </c>
      <c r="D25" s="703" t="str">
        <f>IF('приложение 1.1 '!G27=2018,'приложение 1.1 '!D27,"-")</f>
        <v>-</v>
      </c>
      <c r="E25" s="703" t="str">
        <f>IF('приложение 1.1 '!G27=2019,'приложение 1.1 '!E27,"-")</f>
        <v>-</v>
      </c>
      <c r="F25" s="703" t="str">
        <f>IF('приложение 1.1 '!G27=2019,'приложение 1.1 '!D27,"-")</f>
        <v>-</v>
      </c>
      <c r="G25" s="703">
        <f>IF('приложение 1.1 '!G27=2020,'приложение 1.1 '!E27,"-")</f>
        <v>1.26</v>
      </c>
      <c r="H25" s="703">
        <f>IF('приложение 1.1 '!G27=2020,'приложение 1.1 '!D27,"-")</f>
        <v>0</v>
      </c>
      <c r="I25" s="703" t="str">
        <f>IF('приложение 1.1 '!G27=2021,'приложение 1.1 '!E27,"-")</f>
        <v>-</v>
      </c>
      <c r="J25" s="703" t="str">
        <f>IF('приложение 1.1 '!G27=2021,'приложение 1.1 '!D27,"-")</f>
        <v>-</v>
      </c>
      <c r="K25" s="703" t="str">
        <f>IF('приложение 1.1 '!G27=2022,'приложение 1.1 '!E27,"-")</f>
        <v>-</v>
      </c>
      <c r="L25" s="703" t="str">
        <f>IF('приложение 1.1 '!G27=2022,'приложение 1.1 '!D27,"-")</f>
        <v>-</v>
      </c>
      <c r="M25" s="703">
        <f t="shared" si="2"/>
        <v>1.26</v>
      </c>
      <c r="N25" s="379">
        <f t="shared" si="3"/>
        <v>0</v>
      </c>
      <c r="O25" s="379" t="str">
        <f t="shared" si="11"/>
        <v>-</v>
      </c>
      <c r="P25" s="379" t="str">
        <f t="shared" si="12"/>
        <v>-</v>
      </c>
      <c r="Q25" s="379" t="str">
        <f t="shared" si="13"/>
        <v>-</v>
      </c>
      <c r="R25" s="379" t="str">
        <f t="shared" si="14"/>
        <v>-</v>
      </c>
      <c r="S25" s="379">
        <f t="shared" si="15"/>
        <v>1.26</v>
      </c>
      <c r="T25" s="379">
        <f t="shared" si="16"/>
        <v>0</v>
      </c>
      <c r="U25" s="379" t="str">
        <f t="shared" si="17"/>
        <v>-</v>
      </c>
      <c r="V25" s="379" t="str">
        <f t="shared" si="18"/>
        <v>-</v>
      </c>
      <c r="W25" s="379" t="str">
        <f t="shared" si="19"/>
        <v>-</v>
      </c>
      <c r="X25" s="379" t="str">
        <f t="shared" si="20"/>
        <v>-</v>
      </c>
      <c r="Y25" s="379">
        <f t="shared" si="21"/>
        <v>1.26</v>
      </c>
      <c r="Z25" s="379">
        <f t="shared" si="22"/>
        <v>0</v>
      </c>
    </row>
    <row r="26" spans="1:26" ht="31.5">
      <c r="A26" s="369" t="str">
        <f>'приложение 1.1 '!A28</f>
        <v>1.1.2.4</v>
      </c>
      <c r="B26" s="431" t="str">
        <f>'приложение 1.1 '!B28</f>
        <v>Реконструкция РП-127 (замена оборудования РУ-10кВ МВ на ВВ; замена 2ТМГ-630кВА)</v>
      </c>
      <c r="C26" s="379" t="str">
        <f>IF('приложение 1.1 '!G28=2018,'приложение 1.1 '!E28,"-")</f>
        <v>-</v>
      </c>
      <c r="D26" s="703" t="str">
        <f>IF('приложение 1.1 '!G28=2018,'приложение 1.1 '!D28,"-")</f>
        <v>-</v>
      </c>
      <c r="E26" s="703" t="str">
        <f>IF('приложение 1.1 '!G28=2019,'приложение 1.1 '!E28,"-")</f>
        <v>-</v>
      </c>
      <c r="F26" s="703" t="str">
        <f>IF('приложение 1.1 '!G28=2019,'приложение 1.1 '!D28,"-")</f>
        <v>-</v>
      </c>
      <c r="G26" s="703" t="str">
        <f>IF('приложение 1.1 '!G28=2020,'приложение 1.1 '!E28,"-")</f>
        <v>-</v>
      </c>
      <c r="H26" s="703" t="str">
        <f>IF('приложение 1.1 '!G28=2020,'приложение 1.1 '!D28,"-")</f>
        <v>-</v>
      </c>
      <c r="I26" s="703">
        <f>IF('приложение 1.1 '!G28=2021,'приложение 1.1 '!E28,"-")</f>
        <v>1.26</v>
      </c>
      <c r="J26" s="703">
        <f>IF('приложение 1.1 '!G28=2021,'приложение 1.1 '!D28,"-")</f>
        <v>0</v>
      </c>
      <c r="K26" s="703" t="str">
        <f>IF('приложение 1.1 '!G28=2022,'приложение 1.1 '!E28,"-")</f>
        <v>-</v>
      </c>
      <c r="L26" s="703" t="str">
        <f>IF('приложение 1.1 '!G28=2022,'приложение 1.1 '!D28,"-")</f>
        <v>-</v>
      </c>
      <c r="M26" s="703">
        <f t="shared" si="2"/>
        <v>1.26</v>
      </c>
      <c r="N26" s="379">
        <f t="shared" si="3"/>
        <v>0</v>
      </c>
      <c r="O26" s="379" t="str">
        <f t="shared" si="11"/>
        <v>-</v>
      </c>
      <c r="P26" s="379" t="str">
        <f t="shared" si="12"/>
        <v>-</v>
      </c>
      <c r="Q26" s="379" t="str">
        <f t="shared" si="13"/>
        <v>-</v>
      </c>
      <c r="R26" s="379" t="str">
        <f t="shared" si="14"/>
        <v>-</v>
      </c>
      <c r="S26" s="379" t="str">
        <f t="shared" si="15"/>
        <v>-</v>
      </c>
      <c r="T26" s="379" t="str">
        <f t="shared" si="16"/>
        <v>-</v>
      </c>
      <c r="U26" s="379">
        <f t="shared" si="17"/>
        <v>1.26</v>
      </c>
      <c r="V26" s="379">
        <f t="shared" si="18"/>
        <v>0</v>
      </c>
      <c r="W26" s="379" t="str">
        <f t="shared" si="19"/>
        <v>-</v>
      </c>
      <c r="X26" s="379" t="str">
        <f t="shared" si="20"/>
        <v>-</v>
      </c>
      <c r="Y26" s="379">
        <f t="shared" si="21"/>
        <v>1.26</v>
      </c>
      <c r="Z26" s="379">
        <f t="shared" si="22"/>
        <v>0</v>
      </c>
    </row>
    <row r="27" spans="1:26" ht="47.25">
      <c r="A27" s="369" t="str">
        <f>'приложение 1.1 '!A29</f>
        <v>1.1.2.5</v>
      </c>
      <c r="B27" s="431" t="str">
        <f>'приложение 1.1 '!B29</f>
        <v>Реконструкция  РП-114 (замена оборудования РУ-10кВ МВ на ВВ; РУ-0,4кВ; замена 2ТМГ-630кВА)</v>
      </c>
      <c r="C27" s="379" t="str">
        <f>IF('приложение 1.1 '!G29=2018,'приложение 1.1 '!E29,"-")</f>
        <v>-</v>
      </c>
      <c r="D27" s="703" t="str">
        <f>IF('приложение 1.1 '!G29=2018,'приложение 1.1 '!D29,"-")</f>
        <v>-</v>
      </c>
      <c r="E27" s="703" t="str">
        <f>IF('приложение 1.1 '!G29=2019,'приложение 1.1 '!E29,"-")</f>
        <v>-</v>
      </c>
      <c r="F27" s="703" t="str">
        <f>IF('приложение 1.1 '!G29=2019,'приложение 1.1 '!D29,"-")</f>
        <v>-</v>
      </c>
      <c r="G27" s="703">
        <f>IF('приложение 1.1 '!G29=2020,'приложение 1.1 '!E29,"-")</f>
        <v>1.26</v>
      </c>
      <c r="H27" s="703">
        <f>IF('приложение 1.1 '!G29=2020,'приложение 1.1 '!D29,"-")</f>
        <v>0</v>
      </c>
      <c r="I27" s="703" t="str">
        <f>IF('приложение 1.1 '!G29=2021,'приложение 1.1 '!E29,"-")</f>
        <v>-</v>
      </c>
      <c r="J27" s="703" t="str">
        <f>IF('приложение 1.1 '!G29=2021,'приложение 1.1 '!D29,"-")</f>
        <v>-</v>
      </c>
      <c r="K27" s="703" t="str">
        <f>IF('приложение 1.1 '!G29=2022,'приложение 1.1 '!E29,"-")</f>
        <v>-</v>
      </c>
      <c r="L27" s="703" t="str">
        <f>IF('приложение 1.1 '!G29=2022,'приложение 1.1 '!D29,"-")</f>
        <v>-</v>
      </c>
      <c r="M27" s="703">
        <f t="shared" si="2"/>
        <v>1.26</v>
      </c>
      <c r="N27" s="379">
        <f t="shared" si="3"/>
        <v>0</v>
      </c>
      <c r="O27" s="379" t="str">
        <f t="shared" si="11"/>
        <v>-</v>
      </c>
      <c r="P27" s="379" t="str">
        <f t="shared" si="12"/>
        <v>-</v>
      </c>
      <c r="Q27" s="379" t="str">
        <f t="shared" si="13"/>
        <v>-</v>
      </c>
      <c r="R27" s="379" t="str">
        <f t="shared" si="14"/>
        <v>-</v>
      </c>
      <c r="S27" s="379">
        <f t="shared" si="15"/>
        <v>1.26</v>
      </c>
      <c r="T27" s="379">
        <f t="shared" si="16"/>
        <v>0</v>
      </c>
      <c r="U27" s="379" t="str">
        <f t="shared" si="17"/>
        <v>-</v>
      </c>
      <c r="V27" s="379" t="str">
        <f t="shared" si="18"/>
        <v>-</v>
      </c>
      <c r="W27" s="379" t="str">
        <f t="shared" si="19"/>
        <v>-</v>
      </c>
      <c r="X27" s="379" t="str">
        <f t="shared" si="20"/>
        <v>-</v>
      </c>
      <c r="Y27" s="379">
        <f t="shared" si="21"/>
        <v>1.26</v>
      </c>
      <c r="Z27" s="379">
        <f t="shared" si="22"/>
        <v>0</v>
      </c>
    </row>
    <row r="28" spans="1:26" ht="47.25">
      <c r="A28" s="369" t="str">
        <f>'приложение 1.1 '!A30</f>
        <v>1.1.2.6</v>
      </c>
      <c r="B28" s="431" t="str">
        <f>'приложение 1.1 '!B30</f>
        <v>Реконструкция РП - 115 (замена оборудования РУ-10кВ МВ на ВВ; РУ-0,4кВ; замена 2ТМГ-630кВА)</v>
      </c>
      <c r="C28" s="379" t="str">
        <f>IF('приложение 1.1 '!G30=2018,'приложение 1.1 '!E30,"-")</f>
        <v>-</v>
      </c>
      <c r="D28" s="703" t="str">
        <f>IF('приложение 1.1 '!G30=2018,'приложение 1.1 '!D30,"-")</f>
        <v>-</v>
      </c>
      <c r="E28" s="703" t="str">
        <f>IF('приложение 1.1 '!G30=2019,'приложение 1.1 '!E30,"-")</f>
        <v>-</v>
      </c>
      <c r="F28" s="703" t="str">
        <f>IF('приложение 1.1 '!G30=2019,'приложение 1.1 '!D30,"-")</f>
        <v>-</v>
      </c>
      <c r="G28" s="703" t="str">
        <f>IF('приложение 1.1 '!G30=2020,'приложение 1.1 '!E30,"-")</f>
        <v>-</v>
      </c>
      <c r="H28" s="703" t="str">
        <f>IF('приложение 1.1 '!G30=2020,'приложение 1.1 '!D30,"-")</f>
        <v>-</v>
      </c>
      <c r="I28" s="703" t="str">
        <f>IF('приложение 1.1 '!G30=2021,'приложение 1.1 '!E30,"-")</f>
        <v>-</v>
      </c>
      <c r="J28" s="703" t="str">
        <f>IF('приложение 1.1 '!G30=2021,'приложение 1.1 '!D30,"-")</f>
        <v>-</v>
      </c>
      <c r="K28" s="703">
        <f>IF('приложение 1.1 '!G30=2022,'приложение 1.1 '!E30,"-")</f>
        <v>1.26</v>
      </c>
      <c r="L28" s="703">
        <f>IF('приложение 1.1 '!G30=2022,'приложение 1.1 '!D30,"-")</f>
        <v>0</v>
      </c>
      <c r="M28" s="703">
        <f t="shared" si="2"/>
        <v>1.26</v>
      </c>
      <c r="N28" s="379">
        <f t="shared" si="3"/>
        <v>0</v>
      </c>
      <c r="O28" s="379" t="str">
        <f t="shared" si="11"/>
        <v>-</v>
      </c>
      <c r="P28" s="379" t="str">
        <f t="shared" si="12"/>
        <v>-</v>
      </c>
      <c r="Q28" s="379" t="str">
        <f t="shared" si="13"/>
        <v>-</v>
      </c>
      <c r="R28" s="379" t="str">
        <f t="shared" si="14"/>
        <v>-</v>
      </c>
      <c r="S28" s="379" t="str">
        <f t="shared" si="15"/>
        <v>-</v>
      </c>
      <c r="T28" s="379" t="str">
        <f t="shared" si="16"/>
        <v>-</v>
      </c>
      <c r="U28" s="379" t="str">
        <f t="shared" si="17"/>
        <v>-</v>
      </c>
      <c r="V28" s="379" t="str">
        <f t="shared" si="18"/>
        <v>-</v>
      </c>
      <c r="W28" s="379">
        <f t="shared" si="19"/>
        <v>1.26</v>
      </c>
      <c r="X28" s="379">
        <f t="shared" si="20"/>
        <v>0</v>
      </c>
      <c r="Y28" s="379">
        <f t="shared" si="21"/>
        <v>1.26</v>
      </c>
      <c r="Z28" s="379">
        <f t="shared" si="22"/>
        <v>0</v>
      </c>
    </row>
    <row r="29" spans="1:26" ht="31.5">
      <c r="A29" s="369" t="str">
        <f>'приложение 1.1 '!A31</f>
        <v>1.1.2.7</v>
      </c>
      <c r="B29" s="431" t="str">
        <f>'приложение 1.1 '!B31</f>
        <v>Реконструкция РП-113 (замена оборудования РУ-6кВ МВ на ВВ; РУ-0,4кВ; замена 2ТМГ-630кВА)</v>
      </c>
      <c r="C29" s="379" t="str">
        <f>IF('приложение 1.1 '!G31=2018,'приложение 1.1 '!E31,"-")</f>
        <v>-</v>
      </c>
      <c r="D29" s="703" t="str">
        <f>IF('приложение 1.1 '!G31=2018,'приложение 1.1 '!D31,"-")</f>
        <v>-</v>
      </c>
      <c r="E29" s="703" t="str">
        <f>IF('приложение 1.1 '!G31=2019,'приложение 1.1 '!E31,"-")</f>
        <v>-</v>
      </c>
      <c r="F29" s="703" t="str">
        <f>IF('приложение 1.1 '!G31=2019,'приложение 1.1 '!D31,"-")</f>
        <v>-</v>
      </c>
      <c r="G29" s="703" t="str">
        <f>IF('приложение 1.1 '!G31=2020,'приложение 1.1 '!E31,"-")</f>
        <v>-</v>
      </c>
      <c r="H29" s="703" t="str">
        <f>IF('приложение 1.1 '!G31=2020,'приложение 1.1 '!D31,"-")</f>
        <v>-</v>
      </c>
      <c r="I29" s="703" t="str">
        <f>IF('приложение 1.1 '!G31=2021,'приложение 1.1 '!E31,"-")</f>
        <v>-</v>
      </c>
      <c r="J29" s="703" t="str">
        <f>IF('приложение 1.1 '!G31=2021,'приложение 1.1 '!D31,"-")</f>
        <v>-</v>
      </c>
      <c r="K29" s="703">
        <f>IF('приложение 1.1 '!G31=2022,'приложение 1.1 '!E31,"-")</f>
        <v>1.26</v>
      </c>
      <c r="L29" s="703">
        <f>IF('приложение 1.1 '!G31=2022,'приложение 1.1 '!D31,"-")</f>
        <v>0</v>
      </c>
      <c r="M29" s="703">
        <f t="shared" si="2"/>
        <v>1.26</v>
      </c>
      <c r="N29" s="379">
        <f t="shared" si="3"/>
        <v>0</v>
      </c>
      <c r="O29" s="379" t="str">
        <f t="shared" si="11"/>
        <v>-</v>
      </c>
      <c r="P29" s="379" t="str">
        <f t="shared" si="12"/>
        <v>-</v>
      </c>
      <c r="Q29" s="379" t="str">
        <f t="shared" si="13"/>
        <v>-</v>
      </c>
      <c r="R29" s="379" t="str">
        <f t="shared" si="14"/>
        <v>-</v>
      </c>
      <c r="S29" s="379" t="str">
        <f t="shared" si="15"/>
        <v>-</v>
      </c>
      <c r="T29" s="379" t="str">
        <f t="shared" si="16"/>
        <v>-</v>
      </c>
      <c r="U29" s="379" t="str">
        <f t="shared" si="17"/>
        <v>-</v>
      </c>
      <c r="V29" s="379" t="str">
        <f t="shared" si="18"/>
        <v>-</v>
      </c>
      <c r="W29" s="379">
        <f t="shared" si="19"/>
        <v>1.26</v>
      </c>
      <c r="X29" s="379">
        <f t="shared" si="20"/>
        <v>0</v>
      </c>
      <c r="Y29" s="379">
        <f t="shared" si="21"/>
        <v>1.26</v>
      </c>
      <c r="Z29" s="379">
        <f t="shared" si="22"/>
        <v>0</v>
      </c>
    </row>
    <row r="30" spans="1:26">
      <c r="A30" s="567" t="str">
        <f>'приложение 1.1 '!A32</f>
        <v>1.1.3.</v>
      </c>
      <c r="B30" s="565" t="str">
        <f>'приложение 1.1 '!B32</f>
        <v>Трансформаторные подстанции 10/6/0,4кВ</v>
      </c>
      <c r="C30" s="584" t="str">
        <f>IF('приложение 1.1 '!G32=2018,'приложение 1.1 '!E32,"-")</f>
        <v>-</v>
      </c>
      <c r="D30" s="702" t="str">
        <f>IF('приложение 1.1 '!G32=2018,'приложение 1.1 '!D32,"-")</f>
        <v>-</v>
      </c>
      <c r="E30" s="566" t="str">
        <f>IF('приложение 1.1 '!G32=2019,'приложение 1.1 '!E32,"-")</f>
        <v>-</v>
      </c>
      <c r="F30" s="566" t="str">
        <f>IF('приложение 1.1 '!G32=2019,'приложение 1.1 '!D32,"-")</f>
        <v>-</v>
      </c>
      <c r="G30" s="566" t="str">
        <f>IF('приложение 1.1 '!G32=2020,'приложение 1.1 '!E32,"-")</f>
        <v>-</v>
      </c>
      <c r="H30" s="566" t="str">
        <f>IF('приложение 1.1 '!G32=2020,'приложение 1.1 '!D32,"-")</f>
        <v>-</v>
      </c>
      <c r="I30" s="566" t="str">
        <f>IF('приложение 1.1 '!G32=2021,'приложение 1.1 '!E32,"-")</f>
        <v>-</v>
      </c>
      <c r="J30" s="566" t="str">
        <f>IF('приложение 1.1 '!G32=2021,'приложение 1.1 '!D32,"-")</f>
        <v>-</v>
      </c>
      <c r="K30" s="566" t="str">
        <f>IF('приложение 1.1 '!G32=2022,'приложение 1.1 '!E32,"-")</f>
        <v>-</v>
      </c>
      <c r="L30" s="566" t="str">
        <f>IF('приложение 1.1 '!G32=2022,'приложение 1.1 '!D32,"-")</f>
        <v>-</v>
      </c>
      <c r="M30" s="566">
        <f t="shared" si="2"/>
        <v>0</v>
      </c>
      <c r="N30" s="566">
        <f t="shared" si="3"/>
        <v>0</v>
      </c>
      <c r="O30" s="584" t="str">
        <f t="shared" si="11"/>
        <v>-</v>
      </c>
      <c r="P30" s="584" t="str">
        <f t="shared" si="12"/>
        <v>-</v>
      </c>
      <c r="Q30" s="584" t="str">
        <f t="shared" si="13"/>
        <v>-</v>
      </c>
      <c r="R30" s="584" t="str">
        <f t="shared" si="14"/>
        <v>-</v>
      </c>
      <c r="S30" s="584" t="str">
        <f t="shared" si="15"/>
        <v>-</v>
      </c>
      <c r="T30" s="584" t="str">
        <f t="shared" si="16"/>
        <v>-</v>
      </c>
      <c r="U30" s="584" t="str">
        <f t="shared" si="17"/>
        <v>-</v>
      </c>
      <c r="V30" s="584" t="str">
        <f t="shared" si="18"/>
        <v>-</v>
      </c>
      <c r="W30" s="584" t="str">
        <f t="shared" si="19"/>
        <v>-</v>
      </c>
      <c r="X30" s="584" t="str">
        <f t="shared" si="20"/>
        <v>-</v>
      </c>
      <c r="Y30" s="584">
        <f t="shared" si="21"/>
        <v>0</v>
      </c>
      <c r="Z30" s="584">
        <f t="shared" si="22"/>
        <v>0</v>
      </c>
    </row>
    <row r="31" spans="1:26" ht="31.5">
      <c r="A31" s="369" t="str">
        <f>'приложение 1.1 '!A33</f>
        <v>1.1.3.1</v>
      </c>
      <c r="B31" s="431" t="str">
        <f>'приложение 1.1 '!B33</f>
        <v>Реконструкция ТП - 279 (замена оборудования РУ-10кВ, РУ-0,4кВ, замена 2ТМГ-630кВА)</v>
      </c>
      <c r="C31" s="379">
        <f>IF('приложение 1.1 '!G33=2018,'приложение 1.1 '!E33,"-")</f>
        <v>1.26</v>
      </c>
      <c r="D31" s="703">
        <f>IF('приложение 1.1 '!G33=2018,'приложение 1.1 '!D33,"-")</f>
        <v>0</v>
      </c>
      <c r="E31" s="379" t="str">
        <f>IF('приложение 1.1 '!G33=2019,'приложение 1.1 '!E33,"-")</f>
        <v>-</v>
      </c>
      <c r="F31" s="379" t="str">
        <f>IF('приложение 1.1 '!G33=2019,'приложение 1.1 '!D33,"-")</f>
        <v>-</v>
      </c>
      <c r="G31" s="379" t="str">
        <f>IF('приложение 1.1 '!G33=2020,'приложение 1.1 '!E33,"-")</f>
        <v>-</v>
      </c>
      <c r="H31" s="379" t="str">
        <f>IF('приложение 1.1 '!G33=2020,'приложение 1.1 '!D33,"-")</f>
        <v>-</v>
      </c>
      <c r="I31" s="379" t="str">
        <f>IF('приложение 1.1 '!G33=2021,'приложение 1.1 '!E33,"-")</f>
        <v>-</v>
      </c>
      <c r="J31" s="379" t="str">
        <f>IF('приложение 1.1 '!G33=2021,'приложение 1.1 '!D33,"-")</f>
        <v>-</v>
      </c>
      <c r="K31" s="379" t="str">
        <f>IF('приложение 1.1 '!G33=2022,'приложение 1.1 '!E33,"-")</f>
        <v>-</v>
      </c>
      <c r="L31" s="379" t="str">
        <f>IF('приложение 1.1 '!G33=2022,'приложение 1.1 '!D33,"-")</f>
        <v>-</v>
      </c>
      <c r="M31" s="379">
        <f t="shared" si="2"/>
        <v>1.26</v>
      </c>
      <c r="N31" s="379">
        <f t="shared" si="3"/>
        <v>0</v>
      </c>
      <c r="O31" s="379">
        <f t="shared" si="11"/>
        <v>1.26</v>
      </c>
      <c r="P31" s="379">
        <f t="shared" si="12"/>
        <v>0</v>
      </c>
      <c r="Q31" s="379" t="str">
        <f t="shared" si="13"/>
        <v>-</v>
      </c>
      <c r="R31" s="379" t="str">
        <f t="shared" si="14"/>
        <v>-</v>
      </c>
      <c r="S31" s="379" t="str">
        <f t="shared" si="15"/>
        <v>-</v>
      </c>
      <c r="T31" s="379" t="str">
        <f t="shared" si="16"/>
        <v>-</v>
      </c>
      <c r="U31" s="379" t="str">
        <f t="shared" si="17"/>
        <v>-</v>
      </c>
      <c r="V31" s="379" t="str">
        <f t="shared" si="18"/>
        <v>-</v>
      </c>
      <c r="W31" s="379" t="str">
        <f t="shared" si="19"/>
        <v>-</v>
      </c>
      <c r="X31" s="379" t="str">
        <f t="shared" si="20"/>
        <v>-</v>
      </c>
      <c r="Y31" s="379">
        <f t="shared" si="21"/>
        <v>1.26</v>
      </c>
      <c r="Z31" s="379">
        <f t="shared" si="22"/>
        <v>0</v>
      </c>
    </row>
    <row r="32" spans="1:26" ht="31.5">
      <c r="A32" s="369" t="str">
        <f>'приложение 1.1 '!A34</f>
        <v>1.1.3.2</v>
      </c>
      <c r="B32" s="431" t="str">
        <f>'приложение 1.1 '!B34</f>
        <v>Реконструкция ТП - 254 (замена оборудования РУ-10кВ, РУ-0,4кВ, замена 2ТМГ-630кВА)</v>
      </c>
      <c r="C32" s="379">
        <f>IF('приложение 1.1 '!G34=2018,'приложение 1.1 '!E34,"-")</f>
        <v>1.26</v>
      </c>
      <c r="D32" s="703">
        <f>IF('приложение 1.1 '!G34=2018,'приложение 1.1 '!D34,"-")</f>
        <v>0</v>
      </c>
      <c r="E32" s="379" t="str">
        <f>IF('приложение 1.1 '!G34=2019,'приложение 1.1 '!E34,"-")</f>
        <v>-</v>
      </c>
      <c r="F32" s="379" t="str">
        <f>IF('приложение 1.1 '!G34=2019,'приложение 1.1 '!D34,"-")</f>
        <v>-</v>
      </c>
      <c r="G32" s="379" t="str">
        <f>IF('приложение 1.1 '!G34=2020,'приложение 1.1 '!E34,"-")</f>
        <v>-</v>
      </c>
      <c r="H32" s="379" t="str">
        <f>IF('приложение 1.1 '!G34=2020,'приложение 1.1 '!D34,"-")</f>
        <v>-</v>
      </c>
      <c r="I32" s="379" t="str">
        <f>IF('приложение 1.1 '!G34=2021,'приложение 1.1 '!E34,"-")</f>
        <v>-</v>
      </c>
      <c r="J32" s="379" t="str">
        <f>IF('приложение 1.1 '!G34=2021,'приложение 1.1 '!D34,"-")</f>
        <v>-</v>
      </c>
      <c r="K32" s="379" t="str">
        <f>IF('приложение 1.1 '!G34=2022,'приложение 1.1 '!E34,"-")</f>
        <v>-</v>
      </c>
      <c r="L32" s="379" t="str">
        <f>IF('приложение 1.1 '!G34=2022,'приложение 1.1 '!D34,"-")</f>
        <v>-</v>
      </c>
      <c r="M32" s="379">
        <f t="shared" si="2"/>
        <v>1.26</v>
      </c>
      <c r="N32" s="379">
        <f t="shared" si="3"/>
        <v>0</v>
      </c>
      <c r="O32" s="379">
        <f t="shared" si="11"/>
        <v>1.26</v>
      </c>
      <c r="P32" s="379">
        <f t="shared" si="12"/>
        <v>0</v>
      </c>
      <c r="Q32" s="379" t="str">
        <f t="shared" si="13"/>
        <v>-</v>
      </c>
      <c r="R32" s="379" t="str">
        <f t="shared" si="14"/>
        <v>-</v>
      </c>
      <c r="S32" s="379" t="str">
        <f t="shared" si="15"/>
        <v>-</v>
      </c>
      <c r="T32" s="379" t="str">
        <f t="shared" si="16"/>
        <v>-</v>
      </c>
      <c r="U32" s="379" t="str">
        <f t="shared" si="17"/>
        <v>-</v>
      </c>
      <c r="V32" s="379" t="str">
        <f t="shared" si="18"/>
        <v>-</v>
      </c>
      <c r="W32" s="379" t="str">
        <f t="shared" si="19"/>
        <v>-</v>
      </c>
      <c r="X32" s="379" t="str">
        <f t="shared" si="20"/>
        <v>-</v>
      </c>
      <c r="Y32" s="379">
        <f t="shared" si="21"/>
        <v>1.26</v>
      </c>
      <c r="Z32" s="379">
        <f t="shared" si="22"/>
        <v>0</v>
      </c>
    </row>
    <row r="33" spans="1:26" ht="31.5">
      <c r="A33" s="369" t="str">
        <f>'приложение 1.1 '!A35</f>
        <v>1.1.3.3</v>
      </c>
      <c r="B33" s="431" t="str">
        <f>'приложение 1.1 '!B35</f>
        <v>Реконструкция ТП - 255 (замена оборудования РУ-10кВ, РУ-0,4кВ, замена 2ТМГ-630кВА)</v>
      </c>
      <c r="C33" s="379">
        <f>IF('приложение 1.1 '!G35=2018,'приложение 1.1 '!E35,"-")</f>
        <v>1.26</v>
      </c>
      <c r="D33" s="703">
        <f>IF('приложение 1.1 '!G35=2018,'приложение 1.1 '!D35,"-")</f>
        <v>0</v>
      </c>
      <c r="E33" s="379" t="str">
        <f>IF('приложение 1.1 '!G35=2019,'приложение 1.1 '!E35,"-")</f>
        <v>-</v>
      </c>
      <c r="F33" s="379" t="str">
        <f>IF('приложение 1.1 '!G35=2019,'приложение 1.1 '!D35,"-")</f>
        <v>-</v>
      </c>
      <c r="G33" s="379" t="str">
        <f>IF('приложение 1.1 '!G35=2020,'приложение 1.1 '!E35,"-")</f>
        <v>-</v>
      </c>
      <c r="H33" s="379" t="str">
        <f>IF('приложение 1.1 '!G35=2020,'приложение 1.1 '!D35,"-")</f>
        <v>-</v>
      </c>
      <c r="I33" s="379" t="str">
        <f>IF('приложение 1.1 '!G35=2021,'приложение 1.1 '!E35,"-")</f>
        <v>-</v>
      </c>
      <c r="J33" s="379" t="str">
        <f>IF('приложение 1.1 '!G35=2021,'приложение 1.1 '!D35,"-")</f>
        <v>-</v>
      </c>
      <c r="K33" s="379" t="str">
        <f>IF('приложение 1.1 '!G35=2022,'приложение 1.1 '!E35,"-")</f>
        <v>-</v>
      </c>
      <c r="L33" s="379" t="str">
        <f>IF('приложение 1.1 '!G35=2022,'приложение 1.1 '!D35,"-")</f>
        <v>-</v>
      </c>
      <c r="M33" s="379">
        <f t="shared" si="2"/>
        <v>1.26</v>
      </c>
      <c r="N33" s="379">
        <f t="shared" si="3"/>
        <v>0</v>
      </c>
      <c r="O33" s="379">
        <f t="shared" si="11"/>
        <v>1.26</v>
      </c>
      <c r="P33" s="379">
        <f t="shared" si="12"/>
        <v>0</v>
      </c>
      <c r="Q33" s="379" t="str">
        <f t="shared" si="13"/>
        <v>-</v>
      </c>
      <c r="R33" s="379" t="str">
        <f t="shared" si="14"/>
        <v>-</v>
      </c>
      <c r="S33" s="379" t="str">
        <f t="shared" si="15"/>
        <v>-</v>
      </c>
      <c r="T33" s="379" t="str">
        <f t="shared" si="16"/>
        <v>-</v>
      </c>
      <c r="U33" s="379" t="str">
        <f t="shared" si="17"/>
        <v>-</v>
      </c>
      <c r="V33" s="379" t="str">
        <f t="shared" si="18"/>
        <v>-</v>
      </c>
      <c r="W33" s="379" t="str">
        <f t="shared" si="19"/>
        <v>-</v>
      </c>
      <c r="X33" s="379" t="str">
        <f t="shared" si="20"/>
        <v>-</v>
      </c>
      <c r="Y33" s="379">
        <f t="shared" si="21"/>
        <v>1.26</v>
      </c>
      <c r="Z33" s="379">
        <f t="shared" si="22"/>
        <v>0</v>
      </c>
    </row>
    <row r="34" spans="1:26" ht="31.5">
      <c r="A34" s="369" t="str">
        <f>'приложение 1.1 '!A36</f>
        <v>1.1.3.4</v>
      </c>
      <c r="B34" s="431" t="str">
        <f>'приложение 1.1 '!B36</f>
        <v>Реконструкция ТП - 331 (замена оборудования РУ-10кВ, РУ-0,4кВ, замена 2ТМГ-630кВА)</v>
      </c>
      <c r="C34" s="379">
        <f>IF('приложение 1.1 '!G36=2018,'приложение 1.1 '!E36,"-")</f>
        <v>1.26</v>
      </c>
      <c r="D34" s="703">
        <f>IF('приложение 1.1 '!G36=2018,'приложение 1.1 '!D36,"-")</f>
        <v>0</v>
      </c>
      <c r="E34" s="379" t="str">
        <f>IF('приложение 1.1 '!G36=2019,'приложение 1.1 '!E36,"-")</f>
        <v>-</v>
      </c>
      <c r="F34" s="379" t="str">
        <f>IF('приложение 1.1 '!G36=2019,'приложение 1.1 '!D36,"-")</f>
        <v>-</v>
      </c>
      <c r="G34" s="379" t="str">
        <f>IF('приложение 1.1 '!G36=2020,'приложение 1.1 '!E36,"-")</f>
        <v>-</v>
      </c>
      <c r="H34" s="379" t="str">
        <f>IF('приложение 1.1 '!G36=2020,'приложение 1.1 '!D36,"-")</f>
        <v>-</v>
      </c>
      <c r="I34" s="379" t="str">
        <f>IF('приложение 1.1 '!G36=2021,'приложение 1.1 '!E36,"-")</f>
        <v>-</v>
      </c>
      <c r="J34" s="379" t="str">
        <f>IF('приложение 1.1 '!G36=2021,'приложение 1.1 '!D36,"-")</f>
        <v>-</v>
      </c>
      <c r="K34" s="379" t="str">
        <f>IF('приложение 1.1 '!G36=2022,'приложение 1.1 '!E36,"-")</f>
        <v>-</v>
      </c>
      <c r="L34" s="379" t="str">
        <f>IF('приложение 1.1 '!G36=2022,'приложение 1.1 '!D36,"-")</f>
        <v>-</v>
      </c>
      <c r="M34" s="379">
        <f t="shared" si="2"/>
        <v>1.26</v>
      </c>
      <c r="N34" s="379">
        <f t="shared" si="3"/>
        <v>0</v>
      </c>
      <c r="O34" s="379">
        <f t="shared" si="11"/>
        <v>1.26</v>
      </c>
      <c r="P34" s="379">
        <f t="shared" si="12"/>
        <v>0</v>
      </c>
      <c r="Q34" s="379" t="str">
        <f t="shared" si="13"/>
        <v>-</v>
      </c>
      <c r="R34" s="379" t="str">
        <f t="shared" si="14"/>
        <v>-</v>
      </c>
      <c r="S34" s="379" t="str">
        <f t="shared" si="15"/>
        <v>-</v>
      </c>
      <c r="T34" s="379" t="str">
        <f t="shared" si="16"/>
        <v>-</v>
      </c>
      <c r="U34" s="379" t="str">
        <f t="shared" si="17"/>
        <v>-</v>
      </c>
      <c r="V34" s="379" t="str">
        <f t="shared" si="18"/>
        <v>-</v>
      </c>
      <c r="W34" s="379" t="str">
        <f t="shared" si="19"/>
        <v>-</v>
      </c>
      <c r="X34" s="379" t="str">
        <f t="shared" si="20"/>
        <v>-</v>
      </c>
      <c r="Y34" s="379">
        <f t="shared" si="21"/>
        <v>1.26</v>
      </c>
      <c r="Z34" s="379">
        <f t="shared" si="22"/>
        <v>0</v>
      </c>
    </row>
    <row r="35" spans="1:26" ht="31.5">
      <c r="A35" s="369" t="str">
        <f>'приложение 1.1 '!A37</f>
        <v>1.1.3.5</v>
      </c>
      <c r="B35" s="431" t="str">
        <f>'приложение 1.1 '!B37</f>
        <v>Реконструкция ТП - 332 (замена оборудования РУ-10кВ, РУ-0,4кВ, замена 2ТМГ-630кВА)</v>
      </c>
      <c r="C35" s="379">
        <f>IF('приложение 1.1 '!G37=2018,'приложение 1.1 '!E37,"-")</f>
        <v>1.26</v>
      </c>
      <c r="D35" s="703">
        <f>IF('приложение 1.1 '!G37=2018,'приложение 1.1 '!D37,"-")</f>
        <v>0</v>
      </c>
      <c r="E35" s="379" t="str">
        <f>IF('приложение 1.1 '!G37=2019,'приложение 1.1 '!E37,"-")</f>
        <v>-</v>
      </c>
      <c r="F35" s="379" t="str">
        <f>IF('приложение 1.1 '!G37=2019,'приложение 1.1 '!D37,"-")</f>
        <v>-</v>
      </c>
      <c r="G35" s="379" t="str">
        <f>IF('приложение 1.1 '!G37=2020,'приложение 1.1 '!E37,"-")</f>
        <v>-</v>
      </c>
      <c r="H35" s="379" t="str">
        <f>IF('приложение 1.1 '!G37=2020,'приложение 1.1 '!D37,"-")</f>
        <v>-</v>
      </c>
      <c r="I35" s="379" t="str">
        <f>IF('приложение 1.1 '!G37=2021,'приложение 1.1 '!E37,"-")</f>
        <v>-</v>
      </c>
      <c r="J35" s="379" t="str">
        <f>IF('приложение 1.1 '!G37=2021,'приложение 1.1 '!D37,"-")</f>
        <v>-</v>
      </c>
      <c r="K35" s="379" t="str">
        <f>IF('приложение 1.1 '!G37=2022,'приложение 1.1 '!E37,"-")</f>
        <v>-</v>
      </c>
      <c r="L35" s="379" t="str">
        <f>IF('приложение 1.1 '!G37=2022,'приложение 1.1 '!D37,"-")</f>
        <v>-</v>
      </c>
      <c r="M35" s="379">
        <f t="shared" si="2"/>
        <v>1.26</v>
      </c>
      <c r="N35" s="379">
        <f t="shared" si="3"/>
        <v>0</v>
      </c>
      <c r="O35" s="379">
        <f t="shared" si="11"/>
        <v>1.26</v>
      </c>
      <c r="P35" s="379">
        <f t="shared" si="12"/>
        <v>0</v>
      </c>
      <c r="Q35" s="379" t="str">
        <f t="shared" si="13"/>
        <v>-</v>
      </c>
      <c r="R35" s="379" t="str">
        <f t="shared" si="14"/>
        <v>-</v>
      </c>
      <c r="S35" s="379" t="str">
        <f t="shared" si="15"/>
        <v>-</v>
      </c>
      <c r="T35" s="379" t="str">
        <f t="shared" si="16"/>
        <v>-</v>
      </c>
      <c r="U35" s="379" t="str">
        <f t="shared" si="17"/>
        <v>-</v>
      </c>
      <c r="V35" s="379" t="str">
        <f t="shared" si="18"/>
        <v>-</v>
      </c>
      <c r="W35" s="379" t="str">
        <f t="shared" si="19"/>
        <v>-</v>
      </c>
      <c r="X35" s="379" t="str">
        <f t="shared" si="20"/>
        <v>-</v>
      </c>
      <c r="Y35" s="379">
        <f t="shared" si="21"/>
        <v>1.26</v>
      </c>
      <c r="Z35" s="379">
        <f t="shared" si="22"/>
        <v>0</v>
      </c>
    </row>
    <row r="36" spans="1:26" ht="31.5">
      <c r="A36" s="369" t="str">
        <f>'приложение 1.1 '!A38</f>
        <v>1.1.3.6</v>
      </c>
      <c r="B36" s="431" t="str">
        <f>'приложение 1.1 '!B38</f>
        <v>Реконструкция ТП - 333 (замена оборудования РУ-10кВ, РУ-0,4кВ, замена 2ТМГ-630кВА)</v>
      </c>
      <c r="C36" s="379">
        <f>IF('приложение 1.1 '!G38=2018,'приложение 1.1 '!E38,"-")</f>
        <v>1.26</v>
      </c>
      <c r="D36" s="703">
        <f>IF('приложение 1.1 '!G38=2018,'приложение 1.1 '!D38,"-")</f>
        <v>0</v>
      </c>
      <c r="E36" s="379" t="str">
        <f>IF('приложение 1.1 '!G38=2019,'приложение 1.1 '!E38,"-")</f>
        <v>-</v>
      </c>
      <c r="F36" s="379" t="str">
        <f>IF('приложение 1.1 '!G38=2019,'приложение 1.1 '!D38,"-")</f>
        <v>-</v>
      </c>
      <c r="G36" s="379" t="str">
        <f>IF('приложение 1.1 '!G38=2020,'приложение 1.1 '!E38,"-")</f>
        <v>-</v>
      </c>
      <c r="H36" s="379" t="str">
        <f>IF('приложение 1.1 '!G38=2020,'приложение 1.1 '!D38,"-")</f>
        <v>-</v>
      </c>
      <c r="I36" s="379" t="str">
        <f>IF('приложение 1.1 '!G38=2021,'приложение 1.1 '!E38,"-")</f>
        <v>-</v>
      </c>
      <c r="J36" s="379" t="str">
        <f>IF('приложение 1.1 '!G38=2021,'приложение 1.1 '!D38,"-")</f>
        <v>-</v>
      </c>
      <c r="K36" s="379" t="str">
        <f>IF('приложение 1.1 '!G38=2022,'приложение 1.1 '!E38,"-")</f>
        <v>-</v>
      </c>
      <c r="L36" s="379" t="str">
        <f>IF('приложение 1.1 '!G38=2022,'приложение 1.1 '!D38,"-")</f>
        <v>-</v>
      </c>
      <c r="M36" s="379">
        <f t="shared" si="2"/>
        <v>1.26</v>
      </c>
      <c r="N36" s="379">
        <f t="shared" si="3"/>
        <v>0</v>
      </c>
      <c r="O36" s="379">
        <f t="shared" si="11"/>
        <v>1.26</v>
      </c>
      <c r="P36" s="379">
        <f t="shared" si="12"/>
        <v>0</v>
      </c>
      <c r="Q36" s="379" t="str">
        <f t="shared" si="13"/>
        <v>-</v>
      </c>
      <c r="R36" s="379" t="str">
        <f t="shared" si="14"/>
        <v>-</v>
      </c>
      <c r="S36" s="379" t="str">
        <f t="shared" si="15"/>
        <v>-</v>
      </c>
      <c r="T36" s="379" t="str">
        <f t="shared" si="16"/>
        <v>-</v>
      </c>
      <c r="U36" s="379" t="str">
        <f t="shared" si="17"/>
        <v>-</v>
      </c>
      <c r="V36" s="379" t="str">
        <f t="shared" si="18"/>
        <v>-</v>
      </c>
      <c r="W36" s="379" t="str">
        <f t="shared" si="19"/>
        <v>-</v>
      </c>
      <c r="X36" s="379" t="str">
        <f t="shared" si="20"/>
        <v>-</v>
      </c>
      <c r="Y36" s="379">
        <f t="shared" si="21"/>
        <v>1.26</v>
      </c>
      <c r="Z36" s="379">
        <f t="shared" si="22"/>
        <v>0</v>
      </c>
    </row>
    <row r="37" spans="1:26" ht="31.5">
      <c r="A37" s="369" t="str">
        <f>'приложение 1.1 '!A39</f>
        <v>1.1.3.7</v>
      </c>
      <c r="B37" s="431" t="str">
        <f>'приложение 1.1 '!B39</f>
        <v>Реконструкция ТП - 334 (замена оборудования РУ-10кВ, РУ-0,4кВ, замена 2ТМГ-630кВА)</v>
      </c>
      <c r="C37" s="379">
        <f>IF('приложение 1.1 '!G39=2018,'приложение 1.1 '!E39,"-")</f>
        <v>1.26</v>
      </c>
      <c r="D37" s="703">
        <f>IF('приложение 1.1 '!G39=2018,'приложение 1.1 '!D39,"-")</f>
        <v>0</v>
      </c>
      <c r="E37" s="379" t="str">
        <f>IF('приложение 1.1 '!G39=2019,'приложение 1.1 '!E39,"-")</f>
        <v>-</v>
      </c>
      <c r="F37" s="379" t="str">
        <f>IF('приложение 1.1 '!G39=2019,'приложение 1.1 '!D39,"-")</f>
        <v>-</v>
      </c>
      <c r="G37" s="379" t="str">
        <f>IF('приложение 1.1 '!G39=2020,'приложение 1.1 '!E39,"-")</f>
        <v>-</v>
      </c>
      <c r="H37" s="379" t="str">
        <f>IF('приложение 1.1 '!G39=2020,'приложение 1.1 '!D39,"-")</f>
        <v>-</v>
      </c>
      <c r="I37" s="379" t="str">
        <f>IF('приложение 1.1 '!G39=2021,'приложение 1.1 '!E39,"-")</f>
        <v>-</v>
      </c>
      <c r="J37" s="379" t="str">
        <f>IF('приложение 1.1 '!G39=2021,'приложение 1.1 '!D39,"-")</f>
        <v>-</v>
      </c>
      <c r="K37" s="379" t="str">
        <f>IF('приложение 1.1 '!G39=2022,'приложение 1.1 '!E39,"-")</f>
        <v>-</v>
      </c>
      <c r="L37" s="379" t="str">
        <f>IF('приложение 1.1 '!G39=2022,'приложение 1.1 '!D39,"-")</f>
        <v>-</v>
      </c>
      <c r="M37" s="379">
        <f t="shared" si="2"/>
        <v>1.26</v>
      </c>
      <c r="N37" s="379">
        <f t="shared" si="3"/>
        <v>0</v>
      </c>
      <c r="O37" s="379">
        <f t="shared" si="11"/>
        <v>1.26</v>
      </c>
      <c r="P37" s="379">
        <f t="shared" si="12"/>
        <v>0</v>
      </c>
      <c r="Q37" s="379" t="str">
        <f t="shared" si="13"/>
        <v>-</v>
      </c>
      <c r="R37" s="379" t="str">
        <f t="shared" si="14"/>
        <v>-</v>
      </c>
      <c r="S37" s="379" t="str">
        <f t="shared" si="15"/>
        <v>-</v>
      </c>
      <c r="T37" s="379" t="str">
        <f t="shared" si="16"/>
        <v>-</v>
      </c>
      <c r="U37" s="379" t="str">
        <f t="shared" si="17"/>
        <v>-</v>
      </c>
      <c r="V37" s="379" t="str">
        <f t="shared" si="18"/>
        <v>-</v>
      </c>
      <c r="W37" s="379" t="str">
        <f t="shared" si="19"/>
        <v>-</v>
      </c>
      <c r="X37" s="379" t="str">
        <f t="shared" si="20"/>
        <v>-</v>
      </c>
      <c r="Y37" s="379">
        <f t="shared" si="21"/>
        <v>1.26</v>
      </c>
      <c r="Z37" s="379">
        <f t="shared" si="22"/>
        <v>0</v>
      </c>
    </row>
    <row r="38" spans="1:26" ht="31.5">
      <c r="A38" s="369" t="str">
        <f>'приложение 1.1 '!A40</f>
        <v>1.1.3.8</v>
      </c>
      <c r="B38" s="431" t="str">
        <f>'приложение 1.1 '!B40</f>
        <v>Реконструкция ТП - 335 (замена оборудования РУ-10кВ, РУ-0,4кВ, замена 2ТМГ-630кВА)</v>
      </c>
      <c r="C38" s="379">
        <f>IF('приложение 1.1 '!G40=2018,'приложение 1.1 '!E40,"-")</f>
        <v>1.26</v>
      </c>
      <c r="D38" s="703">
        <f>IF('приложение 1.1 '!G40=2018,'приложение 1.1 '!D40,"-")</f>
        <v>0</v>
      </c>
      <c r="E38" s="379" t="str">
        <f>IF('приложение 1.1 '!G40=2019,'приложение 1.1 '!E40,"-")</f>
        <v>-</v>
      </c>
      <c r="F38" s="379" t="str">
        <f>IF('приложение 1.1 '!G40=2019,'приложение 1.1 '!D40,"-")</f>
        <v>-</v>
      </c>
      <c r="G38" s="379" t="str">
        <f>IF('приложение 1.1 '!G40=2020,'приложение 1.1 '!E40,"-")</f>
        <v>-</v>
      </c>
      <c r="H38" s="379" t="str">
        <f>IF('приложение 1.1 '!G40=2020,'приложение 1.1 '!D40,"-")</f>
        <v>-</v>
      </c>
      <c r="I38" s="379" t="str">
        <f>IF('приложение 1.1 '!G40=2021,'приложение 1.1 '!E40,"-")</f>
        <v>-</v>
      </c>
      <c r="J38" s="379" t="str">
        <f>IF('приложение 1.1 '!G40=2021,'приложение 1.1 '!D40,"-")</f>
        <v>-</v>
      </c>
      <c r="K38" s="379" t="str">
        <f>IF('приложение 1.1 '!G40=2022,'приложение 1.1 '!E40,"-")</f>
        <v>-</v>
      </c>
      <c r="L38" s="379" t="str">
        <f>IF('приложение 1.1 '!G40=2022,'приложение 1.1 '!D40,"-")</f>
        <v>-</v>
      </c>
      <c r="M38" s="379">
        <f t="shared" si="2"/>
        <v>1.26</v>
      </c>
      <c r="N38" s="379">
        <f t="shared" si="3"/>
        <v>0</v>
      </c>
      <c r="O38" s="379">
        <f t="shared" si="11"/>
        <v>1.26</v>
      </c>
      <c r="P38" s="379">
        <f t="shared" si="12"/>
        <v>0</v>
      </c>
      <c r="Q38" s="379" t="str">
        <f t="shared" si="13"/>
        <v>-</v>
      </c>
      <c r="R38" s="379" t="str">
        <f t="shared" si="14"/>
        <v>-</v>
      </c>
      <c r="S38" s="379" t="str">
        <f t="shared" si="15"/>
        <v>-</v>
      </c>
      <c r="T38" s="379" t="str">
        <f t="shared" si="16"/>
        <v>-</v>
      </c>
      <c r="U38" s="379" t="str">
        <f t="shared" si="17"/>
        <v>-</v>
      </c>
      <c r="V38" s="379" t="str">
        <f t="shared" si="18"/>
        <v>-</v>
      </c>
      <c r="W38" s="379" t="str">
        <f t="shared" si="19"/>
        <v>-</v>
      </c>
      <c r="X38" s="379" t="str">
        <f t="shared" si="20"/>
        <v>-</v>
      </c>
      <c r="Y38" s="379">
        <f t="shared" si="21"/>
        <v>1.26</v>
      </c>
      <c r="Z38" s="379">
        <f t="shared" si="22"/>
        <v>0</v>
      </c>
    </row>
    <row r="39" spans="1:26" ht="31.5">
      <c r="A39" s="369" t="str">
        <f>'приложение 1.1 '!A41</f>
        <v>1.1.3.9</v>
      </c>
      <c r="B39" s="431" t="str">
        <f>'приложение 1.1 '!B41</f>
        <v>Реконструкция ТП - 337 (замена оборудования РУ-10кВ, РУ-0,4кВ, замена 2ТМГ-630кВА)</v>
      </c>
      <c r="C39" s="379">
        <f>IF('приложение 1.1 '!G41=2018,'приложение 1.1 '!E41,"-")</f>
        <v>1.26</v>
      </c>
      <c r="D39" s="703">
        <f>IF('приложение 1.1 '!G41=2018,'приложение 1.1 '!D41,"-")</f>
        <v>0</v>
      </c>
      <c r="E39" s="379" t="str">
        <f>IF('приложение 1.1 '!G41=2019,'приложение 1.1 '!E41,"-")</f>
        <v>-</v>
      </c>
      <c r="F39" s="379" t="str">
        <f>IF('приложение 1.1 '!G41=2019,'приложение 1.1 '!D41,"-")</f>
        <v>-</v>
      </c>
      <c r="G39" s="379" t="str">
        <f>IF('приложение 1.1 '!G41=2020,'приложение 1.1 '!E41,"-")</f>
        <v>-</v>
      </c>
      <c r="H39" s="379" t="str">
        <f>IF('приложение 1.1 '!G41=2020,'приложение 1.1 '!D41,"-")</f>
        <v>-</v>
      </c>
      <c r="I39" s="379" t="str">
        <f>IF('приложение 1.1 '!G41=2021,'приложение 1.1 '!E41,"-")</f>
        <v>-</v>
      </c>
      <c r="J39" s="379" t="str">
        <f>IF('приложение 1.1 '!G41=2021,'приложение 1.1 '!D41,"-")</f>
        <v>-</v>
      </c>
      <c r="K39" s="379" t="str">
        <f>IF('приложение 1.1 '!G41=2022,'приложение 1.1 '!E41,"-")</f>
        <v>-</v>
      </c>
      <c r="L39" s="379" t="str">
        <f>IF('приложение 1.1 '!G41=2022,'приложение 1.1 '!D41,"-")</f>
        <v>-</v>
      </c>
      <c r="M39" s="379">
        <f t="shared" si="2"/>
        <v>1.26</v>
      </c>
      <c r="N39" s="379">
        <f t="shared" si="3"/>
        <v>0</v>
      </c>
      <c r="O39" s="379">
        <f t="shared" si="11"/>
        <v>1.26</v>
      </c>
      <c r="P39" s="379">
        <f t="shared" si="12"/>
        <v>0</v>
      </c>
      <c r="Q39" s="379" t="str">
        <f t="shared" si="13"/>
        <v>-</v>
      </c>
      <c r="R39" s="379" t="str">
        <f t="shared" si="14"/>
        <v>-</v>
      </c>
      <c r="S39" s="379" t="str">
        <f t="shared" si="15"/>
        <v>-</v>
      </c>
      <c r="T39" s="379" t="str">
        <f t="shared" si="16"/>
        <v>-</v>
      </c>
      <c r="U39" s="379" t="str">
        <f t="shared" si="17"/>
        <v>-</v>
      </c>
      <c r="V39" s="379" t="str">
        <f t="shared" si="18"/>
        <v>-</v>
      </c>
      <c r="W39" s="379" t="str">
        <f t="shared" si="19"/>
        <v>-</v>
      </c>
      <c r="X39" s="379" t="str">
        <f t="shared" si="20"/>
        <v>-</v>
      </c>
      <c r="Y39" s="379">
        <f t="shared" si="21"/>
        <v>1.26</v>
      </c>
      <c r="Z39" s="379">
        <f t="shared" si="22"/>
        <v>0</v>
      </c>
    </row>
    <row r="40" spans="1:26" ht="31.5">
      <c r="A40" s="369" t="str">
        <f>'приложение 1.1 '!A42</f>
        <v>1.1.3.10</v>
      </c>
      <c r="B40" s="431" t="str">
        <f>'приложение 1.1 '!B42</f>
        <v>Реконструкция ТП - 338 (замена оборудования РУ-10кВ, РУ-0,4кВ, замена 2ТМГ-630кВА)</v>
      </c>
      <c r="C40" s="379">
        <f>IF('приложение 1.1 '!G42=2018,'приложение 1.1 '!E42,"-")</f>
        <v>1.26</v>
      </c>
      <c r="D40" s="703">
        <f>IF('приложение 1.1 '!G42=2018,'приложение 1.1 '!D42,"-")</f>
        <v>0</v>
      </c>
      <c r="E40" s="379" t="str">
        <f>IF('приложение 1.1 '!G42=2019,'приложение 1.1 '!E42,"-")</f>
        <v>-</v>
      </c>
      <c r="F40" s="379" t="str">
        <f>IF('приложение 1.1 '!G42=2019,'приложение 1.1 '!D42,"-")</f>
        <v>-</v>
      </c>
      <c r="G40" s="379" t="str">
        <f>IF('приложение 1.1 '!G42=2020,'приложение 1.1 '!E42,"-")</f>
        <v>-</v>
      </c>
      <c r="H40" s="379" t="str">
        <f>IF('приложение 1.1 '!G42=2020,'приложение 1.1 '!D42,"-")</f>
        <v>-</v>
      </c>
      <c r="I40" s="379" t="str">
        <f>IF('приложение 1.1 '!G42=2021,'приложение 1.1 '!E42,"-")</f>
        <v>-</v>
      </c>
      <c r="J40" s="379" t="str">
        <f>IF('приложение 1.1 '!G42=2021,'приложение 1.1 '!D42,"-")</f>
        <v>-</v>
      </c>
      <c r="K40" s="379" t="str">
        <f>IF('приложение 1.1 '!G42=2022,'приложение 1.1 '!E42,"-")</f>
        <v>-</v>
      </c>
      <c r="L40" s="379" t="str">
        <f>IF('приложение 1.1 '!G42=2022,'приложение 1.1 '!D42,"-")</f>
        <v>-</v>
      </c>
      <c r="M40" s="379">
        <f t="shared" si="2"/>
        <v>1.26</v>
      </c>
      <c r="N40" s="379">
        <f t="shared" si="3"/>
        <v>0</v>
      </c>
      <c r="O40" s="379">
        <f t="shared" si="11"/>
        <v>1.26</v>
      </c>
      <c r="P40" s="379">
        <f t="shared" si="12"/>
        <v>0</v>
      </c>
      <c r="Q40" s="379" t="str">
        <f t="shared" si="13"/>
        <v>-</v>
      </c>
      <c r="R40" s="379" t="str">
        <f t="shared" si="14"/>
        <v>-</v>
      </c>
      <c r="S40" s="379" t="str">
        <f t="shared" si="15"/>
        <v>-</v>
      </c>
      <c r="T40" s="379" t="str">
        <f t="shared" si="16"/>
        <v>-</v>
      </c>
      <c r="U40" s="379" t="str">
        <f t="shared" si="17"/>
        <v>-</v>
      </c>
      <c r="V40" s="379" t="str">
        <f t="shared" si="18"/>
        <v>-</v>
      </c>
      <c r="W40" s="379" t="str">
        <f t="shared" si="19"/>
        <v>-</v>
      </c>
      <c r="X40" s="379" t="str">
        <f t="shared" si="20"/>
        <v>-</v>
      </c>
      <c r="Y40" s="379">
        <f t="shared" si="21"/>
        <v>1.26</v>
      </c>
      <c r="Z40" s="379">
        <f t="shared" si="22"/>
        <v>0</v>
      </c>
    </row>
    <row r="41" spans="1:26" ht="31.5">
      <c r="A41" s="369" t="str">
        <f>'приложение 1.1 '!A43</f>
        <v>1.1.3.11</v>
      </c>
      <c r="B41" s="431" t="str">
        <f>'приложение 1.1 '!B43</f>
        <v>Реконструкция ТП - 482 (замена оборудования РУ-10кВ, РУ-0,4кВ, замена 2ТМГ-630кВА)</v>
      </c>
      <c r="C41" s="379">
        <f>IF('приложение 1.1 '!G43=2018,'приложение 1.1 '!E43,"-")</f>
        <v>2</v>
      </c>
      <c r="D41" s="703">
        <f>IF('приложение 1.1 '!G43=2018,'приложение 1.1 '!D43,"-")</f>
        <v>0</v>
      </c>
      <c r="E41" s="379" t="str">
        <f>IF('приложение 1.1 '!G43=2019,'приложение 1.1 '!E43,"-")</f>
        <v>-</v>
      </c>
      <c r="F41" s="379" t="str">
        <f>IF('приложение 1.1 '!G43=2019,'приложение 1.1 '!D43,"-")</f>
        <v>-</v>
      </c>
      <c r="G41" s="379" t="str">
        <f>IF('приложение 1.1 '!G43=2020,'приложение 1.1 '!E43,"-")</f>
        <v>-</v>
      </c>
      <c r="H41" s="379" t="str">
        <f>IF('приложение 1.1 '!G43=2020,'приложение 1.1 '!D43,"-")</f>
        <v>-</v>
      </c>
      <c r="I41" s="379" t="str">
        <f>IF('приложение 1.1 '!G43=2021,'приложение 1.1 '!E43,"-")</f>
        <v>-</v>
      </c>
      <c r="J41" s="379" t="str">
        <f>IF('приложение 1.1 '!G43=2021,'приложение 1.1 '!D43,"-")</f>
        <v>-</v>
      </c>
      <c r="K41" s="379" t="str">
        <f>IF('приложение 1.1 '!G43=2022,'приложение 1.1 '!E43,"-")</f>
        <v>-</v>
      </c>
      <c r="L41" s="379" t="str">
        <f>IF('приложение 1.1 '!G43=2022,'приложение 1.1 '!D43,"-")</f>
        <v>-</v>
      </c>
      <c r="M41" s="379">
        <f t="shared" si="2"/>
        <v>2</v>
      </c>
      <c r="N41" s="379">
        <f t="shared" si="3"/>
        <v>0</v>
      </c>
      <c r="O41" s="379">
        <f t="shared" si="11"/>
        <v>2</v>
      </c>
      <c r="P41" s="379">
        <f t="shared" si="12"/>
        <v>0</v>
      </c>
      <c r="Q41" s="379" t="str">
        <f t="shared" si="13"/>
        <v>-</v>
      </c>
      <c r="R41" s="379" t="str">
        <f t="shared" si="14"/>
        <v>-</v>
      </c>
      <c r="S41" s="379" t="str">
        <f t="shared" si="15"/>
        <v>-</v>
      </c>
      <c r="T41" s="379" t="str">
        <f t="shared" si="16"/>
        <v>-</v>
      </c>
      <c r="U41" s="379" t="str">
        <f t="shared" si="17"/>
        <v>-</v>
      </c>
      <c r="V41" s="379" t="str">
        <f t="shared" si="18"/>
        <v>-</v>
      </c>
      <c r="W41" s="379" t="str">
        <f t="shared" si="19"/>
        <v>-</v>
      </c>
      <c r="X41" s="379" t="str">
        <f t="shared" si="20"/>
        <v>-</v>
      </c>
      <c r="Y41" s="379">
        <f t="shared" si="21"/>
        <v>2</v>
      </c>
      <c r="Z41" s="379">
        <f t="shared" si="22"/>
        <v>0</v>
      </c>
    </row>
    <row r="42" spans="1:26" ht="31.5">
      <c r="A42" s="369" t="str">
        <f>'приложение 1.1 '!A44</f>
        <v>1.1.3.12</v>
      </c>
      <c r="B42" s="431" t="str">
        <f>'приложение 1.1 '!B44</f>
        <v>Реконструкция ТП - 259 (замена оборудования РУ-10кВ, РУ-0,4кВ, замена 2ТМГ-630кВА)</v>
      </c>
      <c r="C42" s="379">
        <f>IF('приложение 1.1 '!G44=2018,'приложение 1.1 '!E44,"-")</f>
        <v>1.26</v>
      </c>
      <c r="D42" s="703">
        <f>IF('приложение 1.1 '!G44=2018,'приложение 1.1 '!D44,"-")</f>
        <v>0</v>
      </c>
      <c r="E42" s="379" t="str">
        <f>IF('приложение 1.1 '!G44=2019,'приложение 1.1 '!E44,"-")</f>
        <v>-</v>
      </c>
      <c r="F42" s="379" t="str">
        <f>IF('приложение 1.1 '!G44=2019,'приложение 1.1 '!D44,"-")</f>
        <v>-</v>
      </c>
      <c r="G42" s="379" t="str">
        <f>IF('приложение 1.1 '!G44=2020,'приложение 1.1 '!E44,"-")</f>
        <v>-</v>
      </c>
      <c r="H42" s="379" t="str">
        <f>IF('приложение 1.1 '!G44=2020,'приложение 1.1 '!D44,"-")</f>
        <v>-</v>
      </c>
      <c r="I42" s="379" t="str">
        <f>IF('приложение 1.1 '!G44=2021,'приложение 1.1 '!E44,"-")</f>
        <v>-</v>
      </c>
      <c r="J42" s="379" t="str">
        <f>IF('приложение 1.1 '!G44=2021,'приложение 1.1 '!D44,"-")</f>
        <v>-</v>
      </c>
      <c r="K42" s="379" t="str">
        <f>IF('приложение 1.1 '!G44=2022,'приложение 1.1 '!E44,"-")</f>
        <v>-</v>
      </c>
      <c r="L42" s="379" t="str">
        <f>IF('приложение 1.1 '!G44=2022,'приложение 1.1 '!D44,"-")</f>
        <v>-</v>
      </c>
      <c r="M42" s="379">
        <f t="shared" si="2"/>
        <v>1.26</v>
      </c>
      <c r="N42" s="379">
        <f t="shared" si="3"/>
        <v>0</v>
      </c>
      <c r="O42" s="379">
        <f t="shared" si="11"/>
        <v>1.26</v>
      </c>
      <c r="P42" s="379">
        <f t="shared" si="12"/>
        <v>0</v>
      </c>
      <c r="Q42" s="379" t="str">
        <f t="shared" si="13"/>
        <v>-</v>
      </c>
      <c r="R42" s="379" t="str">
        <f t="shared" si="14"/>
        <v>-</v>
      </c>
      <c r="S42" s="379" t="str">
        <f t="shared" si="15"/>
        <v>-</v>
      </c>
      <c r="T42" s="379" t="str">
        <f t="shared" si="16"/>
        <v>-</v>
      </c>
      <c r="U42" s="379" t="str">
        <f t="shared" si="17"/>
        <v>-</v>
      </c>
      <c r="V42" s="379" t="str">
        <f t="shared" si="18"/>
        <v>-</v>
      </c>
      <c r="W42" s="379" t="str">
        <f t="shared" si="19"/>
        <v>-</v>
      </c>
      <c r="X42" s="379" t="str">
        <f t="shared" si="20"/>
        <v>-</v>
      </c>
      <c r="Y42" s="379">
        <f t="shared" si="21"/>
        <v>1.26</v>
      </c>
      <c r="Z42" s="379">
        <f t="shared" si="22"/>
        <v>0</v>
      </c>
    </row>
    <row r="43" spans="1:26" ht="31.5">
      <c r="A43" s="369" t="str">
        <f>'приложение 1.1 '!A45</f>
        <v>1.1.3.13</v>
      </c>
      <c r="B43" s="431" t="str">
        <f>'приложение 1.1 '!B45</f>
        <v>Реконструкция ТП - 260 (замена оборудования РУ-10кВ, РУ-0,4кВ, замена 2ТМГ-630кВА)</v>
      </c>
      <c r="C43" s="379">
        <f>IF('приложение 1.1 '!G45=2018,'приложение 1.1 '!E45,"-")</f>
        <v>1.26</v>
      </c>
      <c r="D43" s="703">
        <f>IF('приложение 1.1 '!G45=2018,'приложение 1.1 '!D45,"-")</f>
        <v>0</v>
      </c>
      <c r="E43" s="379" t="str">
        <f>IF('приложение 1.1 '!G45=2019,'приложение 1.1 '!E45,"-")</f>
        <v>-</v>
      </c>
      <c r="F43" s="379" t="str">
        <f>IF('приложение 1.1 '!G45=2019,'приложение 1.1 '!D45,"-")</f>
        <v>-</v>
      </c>
      <c r="G43" s="379" t="str">
        <f>IF('приложение 1.1 '!G45=2020,'приложение 1.1 '!E45,"-")</f>
        <v>-</v>
      </c>
      <c r="H43" s="379" t="str">
        <f>IF('приложение 1.1 '!G45=2020,'приложение 1.1 '!D45,"-")</f>
        <v>-</v>
      </c>
      <c r="I43" s="379" t="str">
        <f>IF('приложение 1.1 '!G45=2021,'приложение 1.1 '!E45,"-")</f>
        <v>-</v>
      </c>
      <c r="J43" s="379" t="str">
        <f>IF('приложение 1.1 '!G45=2021,'приложение 1.1 '!D45,"-")</f>
        <v>-</v>
      </c>
      <c r="K43" s="379" t="str">
        <f>IF('приложение 1.1 '!G45=2022,'приложение 1.1 '!E45,"-")</f>
        <v>-</v>
      </c>
      <c r="L43" s="379" t="str">
        <f>IF('приложение 1.1 '!G45=2022,'приложение 1.1 '!D45,"-")</f>
        <v>-</v>
      </c>
      <c r="M43" s="379">
        <f t="shared" si="2"/>
        <v>1.26</v>
      </c>
      <c r="N43" s="379">
        <f t="shared" si="3"/>
        <v>0</v>
      </c>
      <c r="O43" s="379">
        <f t="shared" si="11"/>
        <v>1.26</v>
      </c>
      <c r="P43" s="379">
        <f t="shared" si="12"/>
        <v>0</v>
      </c>
      <c r="Q43" s="379" t="str">
        <f t="shared" si="13"/>
        <v>-</v>
      </c>
      <c r="R43" s="379" t="str">
        <f t="shared" si="14"/>
        <v>-</v>
      </c>
      <c r="S43" s="379" t="str">
        <f t="shared" si="15"/>
        <v>-</v>
      </c>
      <c r="T43" s="379" t="str">
        <f t="shared" si="16"/>
        <v>-</v>
      </c>
      <c r="U43" s="379" t="str">
        <f t="shared" si="17"/>
        <v>-</v>
      </c>
      <c r="V43" s="379" t="str">
        <f t="shared" si="18"/>
        <v>-</v>
      </c>
      <c r="W43" s="379" t="str">
        <f t="shared" si="19"/>
        <v>-</v>
      </c>
      <c r="X43" s="379" t="str">
        <f t="shared" si="20"/>
        <v>-</v>
      </c>
      <c r="Y43" s="379">
        <f t="shared" si="21"/>
        <v>1.26</v>
      </c>
      <c r="Z43" s="379">
        <f t="shared" si="22"/>
        <v>0</v>
      </c>
    </row>
    <row r="44" spans="1:26" ht="31.5">
      <c r="A44" s="369" t="str">
        <f>'приложение 1.1 '!A46</f>
        <v>1.1.3.14</v>
      </c>
      <c r="B44" s="431" t="str">
        <f>'приложение 1.1 '!B46</f>
        <v>Реконструкция ТП - 261 (замена оборудования РУ-10кВ, РУ-0,4кВ, замена 2ТМГ-630кВА)</v>
      </c>
      <c r="C44" s="379">
        <f>IF('приложение 1.1 '!G46=2018,'приложение 1.1 '!E46,"-")</f>
        <v>1.26</v>
      </c>
      <c r="D44" s="703">
        <f>IF('приложение 1.1 '!G46=2018,'приложение 1.1 '!D46,"-")</f>
        <v>0</v>
      </c>
      <c r="E44" s="379" t="str">
        <f>IF('приложение 1.1 '!G46=2019,'приложение 1.1 '!E46,"-")</f>
        <v>-</v>
      </c>
      <c r="F44" s="379" t="str">
        <f>IF('приложение 1.1 '!G46=2019,'приложение 1.1 '!D46,"-")</f>
        <v>-</v>
      </c>
      <c r="G44" s="379" t="str">
        <f>IF('приложение 1.1 '!G46=2020,'приложение 1.1 '!E46,"-")</f>
        <v>-</v>
      </c>
      <c r="H44" s="379" t="str">
        <f>IF('приложение 1.1 '!G46=2020,'приложение 1.1 '!D46,"-")</f>
        <v>-</v>
      </c>
      <c r="I44" s="379" t="str">
        <f>IF('приложение 1.1 '!G46=2021,'приложение 1.1 '!E46,"-")</f>
        <v>-</v>
      </c>
      <c r="J44" s="379" t="str">
        <f>IF('приложение 1.1 '!G46=2021,'приложение 1.1 '!D46,"-")</f>
        <v>-</v>
      </c>
      <c r="K44" s="379" t="str">
        <f>IF('приложение 1.1 '!G46=2022,'приложение 1.1 '!E46,"-")</f>
        <v>-</v>
      </c>
      <c r="L44" s="379" t="str">
        <f>IF('приложение 1.1 '!G46=2022,'приложение 1.1 '!D46,"-")</f>
        <v>-</v>
      </c>
      <c r="M44" s="379">
        <f t="shared" si="2"/>
        <v>1.26</v>
      </c>
      <c r="N44" s="379">
        <f t="shared" si="3"/>
        <v>0</v>
      </c>
      <c r="O44" s="379">
        <f t="shared" si="11"/>
        <v>1.26</v>
      </c>
      <c r="P44" s="379">
        <f t="shared" si="12"/>
        <v>0</v>
      </c>
      <c r="Q44" s="379" t="str">
        <f t="shared" si="13"/>
        <v>-</v>
      </c>
      <c r="R44" s="379" t="str">
        <f t="shared" si="14"/>
        <v>-</v>
      </c>
      <c r="S44" s="379" t="str">
        <f t="shared" si="15"/>
        <v>-</v>
      </c>
      <c r="T44" s="379" t="str">
        <f t="shared" si="16"/>
        <v>-</v>
      </c>
      <c r="U44" s="379" t="str">
        <f t="shared" si="17"/>
        <v>-</v>
      </c>
      <c r="V44" s="379" t="str">
        <f t="shared" si="18"/>
        <v>-</v>
      </c>
      <c r="W44" s="379" t="str">
        <f t="shared" si="19"/>
        <v>-</v>
      </c>
      <c r="X44" s="379" t="str">
        <f t="shared" si="20"/>
        <v>-</v>
      </c>
      <c r="Y44" s="379">
        <f t="shared" si="21"/>
        <v>1.26</v>
      </c>
      <c r="Z44" s="379">
        <f t="shared" si="22"/>
        <v>0</v>
      </c>
    </row>
    <row r="45" spans="1:26" ht="31.5">
      <c r="A45" s="369" t="str">
        <f>'приложение 1.1 '!A47</f>
        <v>1.1.3.16</v>
      </c>
      <c r="B45" s="431" t="str">
        <f>'приложение 1.1 '!B47</f>
        <v>Реконструкция ТП-283 (замена оборудования РУ-10кВ, РУ-0,4кВ, замена 2ТМГ-630кВА)</v>
      </c>
      <c r="C45" s="379">
        <f>IF('приложение 1.1 '!G47=2018,'приложение 1.1 '!E47,"-")</f>
        <v>1.26</v>
      </c>
      <c r="D45" s="703">
        <f>IF('приложение 1.1 '!G47=2018,'приложение 1.1 '!D47,"-")</f>
        <v>0</v>
      </c>
      <c r="E45" s="379" t="str">
        <f>IF('приложение 1.1 '!G47=2019,'приложение 1.1 '!E47,"-")</f>
        <v>-</v>
      </c>
      <c r="F45" s="379" t="str">
        <f>IF('приложение 1.1 '!G47=2019,'приложение 1.1 '!D47,"-")</f>
        <v>-</v>
      </c>
      <c r="G45" s="379" t="str">
        <f>IF('приложение 1.1 '!G47=2020,'приложение 1.1 '!E47,"-")</f>
        <v>-</v>
      </c>
      <c r="H45" s="379" t="str">
        <f>IF('приложение 1.1 '!G47=2020,'приложение 1.1 '!D47,"-")</f>
        <v>-</v>
      </c>
      <c r="I45" s="379" t="str">
        <f>IF('приложение 1.1 '!G47=2021,'приложение 1.1 '!E47,"-")</f>
        <v>-</v>
      </c>
      <c r="J45" s="379" t="str">
        <f>IF('приложение 1.1 '!G47=2021,'приложение 1.1 '!D47,"-")</f>
        <v>-</v>
      </c>
      <c r="K45" s="379" t="str">
        <f>IF('приложение 1.1 '!G47=2022,'приложение 1.1 '!E47,"-")</f>
        <v>-</v>
      </c>
      <c r="L45" s="379" t="str">
        <f>IF('приложение 1.1 '!G47=2022,'приложение 1.1 '!D47,"-")</f>
        <v>-</v>
      </c>
      <c r="M45" s="379">
        <f t="shared" si="2"/>
        <v>1.26</v>
      </c>
      <c r="N45" s="379">
        <f t="shared" si="3"/>
        <v>0</v>
      </c>
      <c r="O45" s="379">
        <f t="shared" si="11"/>
        <v>1.26</v>
      </c>
      <c r="P45" s="379">
        <f t="shared" si="12"/>
        <v>0</v>
      </c>
      <c r="Q45" s="379" t="str">
        <f t="shared" si="13"/>
        <v>-</v>
      </c>
      <c r="R45" s="379" t="str">
        <f t="shared" si="14"/>
        <v>-</v>
      </c>
      <c r="S45" s="379" t="str">
        <f t="shared" si="15"/>
        <v>-</v>
      </c>
      <c r="T45" s="379" t="str">
        <f t="shared" si="16"/>
        <v>-</v>
      </c>
      <c r="U45" s="379" t="str">
        <f t="shared" si="17"/>
        <v>-</v>
      </c>
      <c r="V45" s="379" t="str">
        <f t="shared" si="18"/>
        <v>-</v>
      </c>
      <c r="W45" s="379" t="str">
        <f t="shared" si="19"/>
        <v>-</v>
      </c>
      <c r="X45" s="379" t="str">
        <f t="shared" si="20"/>
        <v>-</v>
      </c>
      <c r="Y45" s="379">
        <f t="shared" si="21"/>
        <v>1.26</v>
      </c>
      <c r="Z45" s="379">
        <f t="shared" si="22"/>
        <v>0</v>
      </c>
    </row>
    <row r="46" spans="1:26" ht="31.5">
      <c r="A46" s="369" t="str">
        <f>'приложение 1.1 '!A48</f>
        <v>1.1.3.22</v>
      </c>
      <c r="B46" s="431" t="str">
        <f>'приложение 1.1 '!B48</f>
        <v>Реконструкция ТП-490 (замена оборудования РУ-10кВ, РУ-0,4кВ, замена 2ТМГ-400кВА)</v>
      </c>
      <c r="C46" s="379">
        <f>IF('приложение 1.1 '!G48=2018,'приложение 1.1 '!E48,"-")</f>
        <v>0.8</v>
      </c>
      <c r="D46" s="703">
        <f>IF('приложение 1.1 '!G48=2018,'приложение 1.1 '!D48,"-")</f>
        <v>0</v>
      </c>
      <c r="E46" s="379" t="str">
        <f>IF('приложение 1.1 '!G48=2019,'приложение 1.1 '!E48,"-")</f>
        <v>-</v>
      </c>
      <c r="F46" s="379" t="str">
        <f>IF('приложение 1.1 '!G48=2019,'приложение 1.1 '!D48,"-")</f>
        <v>-</v>
      </c>
      <c r="G46" s="379" t="str">
        <f>IF('приложение 1.1 '!G48=2020,'приложение 1.1 '!E48,"-")</f>
        <v>-</v>
      </c>
      <c r="H46" s="379" t="str">
        <f>IF('приложение 1.1 '!G48=2020,'приложение 1.1 '!D48,"-")</f>
        <v>-</v>
      </c>
      <c r="I46" s="379" t="str">
        <f>IF('приложение 1.1 '!G48=2021,'приложение 1.1 '!E48,"-")</f>
        <v>-</v>
      </c>
      <c r="J46" s="379" t="str">
        <f>IF('приложение 1.1 '!G48=2021,'приложение 1.1 '!D48,"-")</f>
        <v>-</v>
      </c>
      <c r="K46" s="379" t="str">
        <f>IF('приложение 1.1 '!G48=2022,'приложение 1.1 '!E48,"-")</f>
        <v>-</v>
      </c>
      <c r="L46" s="379" t="str">
        <f>IF('приложение 1.1 '!G48=2022,'приложение 1.1 '!D48,"-")</f>
        <v>-</v>
      </c>
      <c r="M46" s="379">
        <f t="shared" si="2"/>
        <v>0.8</v>
      </c>
      <c r="N46" s="379">
        <f t="shared" si="3"/>
        <v>0</v>
      </c>
      <c r="O46" s="379">
        <f t="shared" si="11"/>
        <v>0.8</v>
      </c>
      <c r="P46" s="379">
        <f t="shared" si="12"/>
        <v>0</v>
      </c>
      <c r="Q46" s="379" t="str">
        <f t="shared" si="13"/>
        <v>-</v>
      </c>
      <c r="R46" s="379" t="str">
        <f t="shared" si="14"/>
        <v>-</v>
      </c>
      <c r="S46" s="379" t="str">
        <f t="shared" si="15"/>
        <v>-</v>
      </c>
      <c r="T46" s="379" t="str">
        <f t="shared" si="16"/>
        <v>-</v>
      </c>
      <c r="U46" s="379" t="str">
        <f t="shared" si="17"/>
        <v>-</v>
      </c>
      <c r="V46" s="379" t="str">
        <f t="shared" si="18"/>
        <v>-</v>
      </c>
      <c r="W46" s="379" t="str">
        <f t="shared" si="19"/>
        <v>-</v>
      </c>
      <c r="X46" s="379" t="str">
        <f t="shared" si="20"/>
        <v>-</v>
      </c>
      <c r="Y46" s="379">
        <f t="shared" si="21"/>
        <v>0.8</v>
      </c>
      <c r="Z46" s="379">
        <f t="shared" si="22"/>
        <v>0</v>
      </c>
    </row>
    <row r="47" spans="1:26" ht="31.5">
      <c r="A47" s="369" t="str">
        <f>'приложение 1.1 '!A49</f>
        <v>1.1.3.23</v>
      </c>
      <c r="B47" s="431" t="str">
        <f>'приложение 1.1 '!B49</f>
        <v>Реконструкция ТП-430  (замена оборудования РУ-10кВ, РУ-0,4кВ, замена 2ТМГ-630кВА)</v>
      </c>
      <c r="C47" s="379">
        <f>IF('приложение 1.1 '!G49=2018,'приложение 1.1 '!E49,"-")</f>
        <v>1.26</v>
      </c>
      <c r="D47" s="703">
        <f>IF('приложение 1.1 '!G49=2018,'приложение 1.1 '!D49,"-")</f>
        <v>0</v>
      </c>
      <c r="E47" s="379" t="str">
        <f>IF('приложение 1.1 '!G49=2019,'приложение 1.1 '!E49,"-")</f>
        <v>-</v>
      </c>
      <c r="F47" s="379" t="str">
        <f>IF('приложение 1.1 '!G49=2019,'приложение 1.1 '!D49,"-")</f>
        <v>-</v>
      </c>
      <c r="G47" s="379" t="str">
        <f>IF('приложение 1.1 '!G49=2020,'приложение 1.1 '!E49,"-")</f>
        <v>-</v>
      </c>
      <c r="H47" s="379" t="str">
        <f>IF('приложение 1.1 '!G49=2020,'приложение 1.1 '!D49,"-")</f>
        <v>-</v>
      </c>
      <c r="I47" s="379" t="str">
        <f>IF('приложение 1.1 '!G49=2021,'приложение 1.1 '!E49,"-")</f>
        <v>-</v>
      </c>
      <c r="J47" s="379" t="str">
        <f>IF('приложение 1.1 '!G49=2021,'приложение 1.1 '!D49,"-")</f>
        <v>-</v>
      </c>
      <c r="K47" s="379" t="str">
        <f>IF('приложение 1.1 '!G49=2022,'приложение 1.1 '!E49,"-")</f>
        <v>-</v>
      </c>
      <c r="L47" s="379" t="str">
        <f>IF('приложение 1.1 '!G49=2022,'приложение 1.1 '!D49,"-")</f>
        <v>-</v>
      </c>
      <c r="M47" s="379">
        <f t="shared" si="2"/>
        <v>1.26</v>
      </c>
      <c r="N47" s="379">
        <f t="shared" si="3"/>
        <v>0</v>
      </c>
      <c r="O47" s="379">
        <f t="shared" si="11"/>
        <v>1.26</v>
      </c>
      <c r="P47" s="379">
        <f t="shared" si="12"/>
        <v>0</v>
      </c>
      <c r="Q47" s="379" t="str">
        <f t="shared" si="13"/>
        <v>-</v>
      </c>
      <c r="R47" s="379" t="str">
        <f t="shared" si="14"/>
        <v>-</v>
      </c>
      <c r="S47" s="379" t="str">
        <f t="shared" si="15"/>
        <v>-</v>
      </c>
      <c r="T47" s="379" t="str">
        <f t="shared" si="16"/>
        <v>-</v>
      </c>
      <c r="U47" s="379" t="str">
        <f t="shared" si="17"/>
        <v>-</v>
      </c>
      <c r="V47" s="379" t="str">
        <f t="shared" si="18"/>
        <v>-</v>
      </c>
      <c r="W47" s="379" t="str">
        <f t="shared" si="19"/>
        <v>-</v>
      </c>
      <c r="X47" s="379" t="str">
        <f t="shared" si="20"/>
        <v>-</v>
      </c>
      <c r="Y47" s="379">
        <f t="shared" si="21"/>
        <v>1.26</v>
      </c>
      <c r="Z47" s="379">
        <f t="shared" si="22"/>
        <v>0</v>
      </c>
    </row>
    <row r="48" spans="1:26" ht="31.5">
      <c r="A48" s="369" t="str">
        <f>'приложение 1.1 '!A50</f>
        <v>1.1.3.24</v>
      </c>
      <c r="B48" s="431" t="str">
        <f>'приложение 1.1 '!B50</f>
        <v>Реконструкция ТП-431 (замена оборудования РУ-10кВ, РУ-0,4кВ, замена 2ТМГ-630кВА)</v>
      </c>
      <c r="C48" s="379">
        <f>IF('приложение 1.1 '!G50=2018,'приложение 1.1 '!E50,"-")</f>
        <v>1.26</v>
      </c>
      <c r="D48" s="703">
        <f>IF('приложение 1.1 '!G50=2018,'приложение 1.1 '!D50,"-")</f>
        <v>0</v>
      </c>
      <c r="E48" s="379" t="str">
        <f>IF('приложение 1.1 '!G50=2019,'приложение 1.1 '!E50,"-")</f>
        <v>-</v>
      </c>
      <c r="F48" s="379" t="str">
        <f>IF('приложение 1.1 '!G50=2019,'приложение 1.1 '!D50,"-")</f>
        <v>-</v>
      </c>
      <c r="G48" s="379" t="str">
        <f>IF('приложение 1.1 '!G50=2020,'приложение 1.1 '!E50,"-")</f>
        <v>-</v>
      </c>
      <c r="H48" s="379" t="str">
        <f>IF('приложение 1.1 '!G50=2020,'приложение 1.1 '!D50,"-")</f>
        <v>-</v>
      </c>
      <c r="I48" s="379" t="str">
        <f>IF('приложение 1.1 '!G50=2021,'приложение 1.1 '!E50,"-")</f>
        <v>-</v>
      </c>
      <c r="J48" s="379" t="str">
        <f>IF('приложение 1.1 '!G50=2021,'приложение 1.1 '!D50,"-")</f>
        <v>-</v>
      </c>
      <c r="K48" s="379" t="str">
        <f>IF('приложение 1.1 '!G50=2022,'приложение 1.1 '!E50,"-")</f>
        <v>-</v>
      </c>
      <c r="L48" s="379" t="str">
        <f>IF('приложение 1.1 '!G50=2022,'приложение 1.1 '!D50,"-")</f>
        <v>-</v>
      </c>
      <c r="M48" s="379">
        <f t="shared" si="2"/>
        <v>1.26</v>
      </c>
      <c r="N48" s="379">
        <f t="shared" si="3"/>
        <v>0</v>
      </c>
      <c r="O48" s="379">
        <f t="shared" si="11"/>
        <v>1.26</v>
      </c>
      <c r="P48" s="379">
        <f t="shared" si="12"/>
        <v>0</v>
      </c>
      <c r="Q48" s="379" t="str">
        <f t="shared" si="13"/>
        <v>-</v>
      </c>
      <c r="R48" s="379" t="str">
        <f t="shared" si="14"/>
        <v>-</v>
      </c>
      <c r="S48" s="379" t="str">
        <f t="shared" si="15"/>
        <v>-</v>
      </c>
      <c r="T48" s="379" t="str">
        <f t="shared" si="16"/>
        <v>-</v>
      </c>
      <c r="U48" s="379" t="str">
        <f t="shared" si="17"/>
        <v>-</v>
      </c>
      <c r="V48" s="379" t="str">
        <f t="shared" si="18"/>
        <v>-</v>
      </c>
      <c r="W48" s="379" t="str">
        <f t="shared" si="19"/>
        <v>-</v>
      </c>
      <c r="X48" s="379" t="str">
        <f t="shared" si="20"/>
        <v>-</v>
      </c>
      <c r="Y48" s="379">
        <f t="shared" si="21"/>
        <v>1.26</v>
      </c>
      <c r="Z48" s="379">
        <f t="shared" si="22"/>
        <v>0</v>
      </c>
    </row>
    <row r="49" spans="1:26" ht="31.5">
      <c r="A49" s="369" t="str">
        <f>'приложение 1.1 '!A51</f>
        <v>1.1.3.25</v>
      </c>
      <c r="B49" s="431" t="str">
        <f>'приложение 1.1 '!B51</f>
        <v>Реконструкция  ТП-436 (замена оборудования РУ-10кВ, РУ-0,4кВ, замена 2ТМГ-630кВА)</v>
      </c>
      <c r="C49" s="379">
        <f>IF('приложение 1.1 '!G51=2018,'приложение 1.1 '!E51,"-")</f>
        <v>1.26</v>
      </c>
      <c r="D49" s="703">
        <f>IF('приложение 1.1 '!G51=2018,'приложение 1.1 '!D51,"-")</f>
        <v>0</v>
      </c>
      <c r="E49" s="379" t="str">
        <f>IF('приложение 1.1 '!G51=2019,'приложение 1.1 '!E51,"-")</f>
        <v>-</v>
      </c>
      <c r="F49" s="379" t="str">
        <f>IF('приложение 1.1 '!G51=2019,'приложение 1.1 '!D51,"-")</f>
        <v>-</v>
      </c>
      <c r="G49" s="379" t="str">
        <f>IF('приложение 1.1 '!G51=2020,'приложение 1.1 '!E51,"-")</f>
        <v>-</v>
      </c>
      <c r="H49" s="379" t="str">
        <f>IF('приложение 1.1 '!G51=2020,'приложение 1.1 '!D51,"-")</f>
        <v>-</v>
      </c>
      <c r="I49" s="379" t="str">
        <f>IF('приложение 1.1 '!G51=2021,'приложение 1.1 '!E51,"-")</f>
        <v>-</v>
      </c>
      <c r="J49" s="379" t="str">
        <f>IF('приложение 1.1 '!G51=2021,'приложение 1.1 '!D51,"-")</f>
        <v>-</v>
      </c>
      <c r="K49" s="379" t="str">
        <f>IF('приложение 1.1 '!G51=2022,'приложение 1.1 '!E51,"-")</f>
        <v>-</v>
      </c>
      <c r="L49" s="379" t="str">
        <f>IF('приложение 1.1 '!G51=2022,'приложение 1.1 '!D51,"-")</f>
        <v>-</v>
      </c>
      <c r="M49" s="379">
        <f t="shared" si="2"/>
        <v>1.26</v>
      </c>
      <c r="N49" s="379">
        <f t="shared" si="3"/>
        <v>0</v>
      </c>
      <c r="O49" s="379">
        <f t="shared" si="11"/>
        <v>1.26</v>
      </c>
      <c r="P49" s="379">
        <f t="shared" si="12"/>
        <v>0</v>
      </c>
      <c r="Q49" s="379" t="str">
        <f t="shared" si="13"/>
        <v>-</v>
      </c>
      <c r="R49" s="379" t="str">
        <f t="shared" si="14"/>
        <v>-</v>
      </c>
      <c r="S49" s="379" t="str">
        <f t="shared" si="15"/>
        <v>-</v>
      </c>
      <c r="T49" s="379" t="str">
        <f t="shared" si="16"/>
        <v>-</v>
      </c>
      <c r="U49" s="379" t="str">
        <f t="shared" si="17"/>
        <v>-</v>
      </c>
      <c r="V49" s="379" t="str">
        <f t="shared" si="18"/>
        <v>-</v>
      </c>
      <c r="W49" s="379" t="str">
        <f t="shared" si="19"/>
        <v>-</v>
      </c>
      <c r="X49" s="379" t="str">
        <f t="shared" si="20"/>
        <v>-</v>
      </c>
      <c r="Y49" s="379">
        <f t="shared" si="21"/>
        <v>1.26</v>
      </c>
      <c r="Z49" s="379">
        <f t="shared" si="22"/>
        <v>0</v>
      </c>
    </row>
    <row r="50" spans="1:26" ht="31.5">
      <c r="A50" s="369" t="str">
        <f>'приложение 1.1 '!A52</f>
        <v>1.1.3.26</v>
      </c>
      <c r="B50" s="431" t="str">
        <f>'приложение 1.1 '!B52</f>
        <v>Реконструкция  ТП-427 (замена оборудования РУ-10кВ, РУ-0,4кВ, замена 2ТМГ-630кВА)</v>
      </c>
      <c r="C50" s="379">
        <f>IF('приложение 1.1 '!G52=2018,'приложение 1.1 '!E52,"-")</f>
        <v>1.26</v>
      </c>
      <c r="D50" s="703">
        <f>IF('приложение 1.1 '!G52=2018,'приложение 1.1 '!D52,"-")</f>
        <v>0</v>
      </c>
      <c r="E50" s="379" t="str">
        <f>IF('приложение 1.1 '!G52=2019,'приложение 1.1 '!E52,"-")</f>
        <v>-</v>
      </c>
      <c r="F50" s="379" t="str">
        <f>IF('приложение 1.1 '!G52=2019,'приложение 1.1 '!D52,"-")</f>
        <v>-</v>
      </c>
      <c r="G50" s="379" t="str">
        <f>IF('приложение 1.1 '!G52=2020,'приложение 1.1 '!E52,"-")</f>
        <v>-</v>
      </c>
      <c r="H50" s="379" t="str">
        <f>IF('приложение 1.1 '!G52=2020,'приложение 1.1 '!D52,"-")</f>
        <v>-</v>
      </c>
      <c r="I50" s="379" t="str">
        <f>IF('приложение 1.1 '!G52=2021,'приложение 1.1 '!E52,"-")</f>
        <v>-</v>
      </c>
      <c r="J50" s="379" t="str">
        <f>IF('приложение 1.1 '!G52=2021,'приложение 1.1 '!D52,"-")</f>
        <v>-</v>
      </c>
      <c r="K50" s="379" t="str">
        <f>IF('приложение 1.1 '!G52=2022,'приложение 1.1 '!E52,"-")</f>
        <v>-</v>
      </c>
      <c r="L50" s="379" t="str">
        <f>IF('приложение 1.1 '!G52=2022,'приложение 1.1 '!D52,"-")</f>
        <v>-</v>
      </c>
      <c r="M50" s="379">
        <f t="shared" si="2"/>
        <v>1.26</v>
      </c>
      <c r="N50" s="379">
        <f t="shared" si="3"/>
        <v>0</v>
      </c>
      <c r="O50" s="379">
        <f t="shared" si="11"/>
        <v>1.26</v>
      </c>
      <c r="P50" s="379">
        <f t="shared" si="12"/>
        <v>0</v>
      </c>
      <c r="Q50" s="379" t="str">
        <f t="shared" si="13"/>
        <v>-</v>
      </c>
      <c r="R50" s="379" t="str">
        <f t="shared" si="14"/>
        <v>-</v>
      </c>
      <c r="S50" s="379" t="str">
        <f t="shared" si="15"/>
        <v>-</v>
      </c>
      <c r="T50" s="379" t="str">
        <f t="shared" si="16"/>
        <v>-</v>
      </c>
      <c r="U50" s="379" t="str">
        <f t="shared" si="17"/>
        <v>-</v>
      </c>
      <c r="V50" s="379" t="str">
        <f t="shared" si="18"/>
        <v>-</v>
      </c>
      <c r="W50" s="379" t="str">
        <f t="shared" si="19"/>
        <v>-</v>
      </c>
      <c r="X50" s="379" t="str">
        <f t="shared" si="20"/>
        <v>-</v>
      </c>
      <c r="Y50" s="379">
        <f t="shared" si="21"/>
        <v>1.26</v>
      </c>
      <c r="Z50" s="379">
        <f t="shared" si="22"/>
        <v>0</v>
      </c>
    </row>
    <row r="51" spans="1:26" ht="47.25">
      <c r="A51" s="369" t="str">
        <f>'приложение 1.1 '!A53</f>
        <v>1.1.3.27</v>
      </c>
      <c r="B51" s="431" t="str">
        <f>'приложение 1.1 '!B53</f>
        <v>Реконструкция ТП-440 котельная №2 (замена оборудования РУ-10кВ, РУ-0,4кВ, замена ТМГ-1000кВА)</v>
      </c>
      <c r="C51" s="379">
        <f>IF('приложение 1.1 '!G53=2018,'приложение 1.1 '!E53,"-")</f>
        <v>2</v>
      </c>
      <c r="D51" s="703">
        <f>IF('приложение 1.1 '!G53=2018,'приложение 1.1 '!D53,"-")</f>
        <v>0</v>
      </c>
      <c r="E51" s="379" t="str">
        <f>IF('приложение 1.1 '!G53=2019,'приложение 1.1 '!E53,"-")</f>
        <v>-</v>
      </c>
      <c r="F51" s="379" t="str">
        <f>IF('приложение 1.1 '!G53=2019,'приложение 1.1 '!D53,"-")</f>
        <v>-</v>
      </c>
      <c r="G51" s="379" t="str">
        <f>IF('приложение 1.1 '!G53=2020,'приложение 1.1 '!E53,"-")</f>
        <v>-</v>
      </c>
      <c r="H51" s="379" t="str">
        <f>IF('приложение 1.1 '!G53=2020,'приложение 1.1 '!D53,"-")</f>
        <v>-</v>
      </c>
      <c r="I51" s="379" t="str">
        <f>IF('приложение 1.1 '!G53=2021,'приложение 1.1 '!E53,"-")</f>
        <v>-</v>
      </c>
      <c r="J51" s="379" t="str">
        <f>IF('приложение 1.1 '!G53=2021,'приложение 1.1 '!D53,"-")</f>
        <v>-</v>
      </c>
      <c r="K51" s="379" t="str">
        <f>IF('приложение 1.1 '!G53=2022,'приложение 1.1 '!E53,"-")</f>
        <v>-</v>
      </c>
      <c r="L51" s="379" t="str">
        <f>IF('приложение 1.1 '!G53=2022,'приложение 1.1 '!D53,"-")</f>
        <v>-</v>
      </c>
      <c r="M51" s="379">
        <f t="shared" si="2"/>
        <v>2</v>
      </c>
      <c r="N51" s="379">
        <f t="shared" si="3"/>
        <v>0</v>
      </c>
      <c r="O51" s="379">
        <f t="shared" si="11"/>
        <v>2</v>
      </c>
      <c r="P51" s="379">
        <f t="shared" si="12"/>
        <v>0</v>
      </c>
      <c r="Q51" s="379" t="str">
        <f t="shared" si="13"/>
        <v>-</v>
      </c>
      <c r="R51" s="379" t="str">
        <f t="shared" si="14"/>
        <v>-</v>
      </c>
      <c r="S51" s="379" t="str">
        <f t="shared" si="15"/>
        <v>-</v>
      </c>
      <c r="T51" s="379" t="str">
        <f t="shared" si="16"/>
        <v>-</v>
      </c>
      <c r="U51" s="379" t="str">
        <f t="shared" si="17"/>
        <v>-</v>
      </c>
      <c r="V51" s="379" t="str">
        <f t="shared" si="18"/>
        <v>-</v>
      </c>
      <c r="W51" s="379" t="str">
        <f t="shared" si="19"/>
        <v>-</v>
      </c>
      <c r="X51" s="379" t="str">
        <f t="shared" si="20"/>
        <v>-</v>
      </c>
      <c r="Y51" s="379">
        <f t="shared" si="21"/>
        <v>2</v>
      </c>
      <c r="Z51" s="379">
        <f t="shared" si="22"/>
        <v>0</v>
      </c>
    </row>
    <row r="52" spans="1:26" ht="31.5">
      <c r="A52" s="369" t="str">
        <f>'приложение 1.1 '!A54</f>
        <v>1.1.3.28</v>
      </c>
      <c r="B52" s="431" t="str">
        <f>'приложение 1.1 '!B54</f>
        <v>Реконструкция ТП-313 (замена оборудования РУ-10кВ, РУ-0,4кВ, замена 2ТМГ-630кВА)</v>
      </c>
      <c r="C52" s="379">
        <f>IF('приложение 1.1 '!G54=2018,'приложение 1.1 '!E54,"-")</f>
        <v>1.26</v>
      </c>
      <c r="D52" s="703">
        <f>IF('приложение 1.1 '!G54=2018,'приложение 1.1 '!D54,"-")</f>
        <v>0</v>
      </c>
      <c r="E52" s="379" t="str">
        <f>IF('приложение 1.1 '!G54=2019,'приложение 1.1 '!E54,"-")</f>
        <v>-</v>
      </c>
      <c r="F52" s="379" t="str">
        <f>IF('приложение 1.1 '!G54=2019,'приложение 1.1 '!D54,"-")</f>
        <v>-</v>
      </c>
      <c r="G52" s="379" t="str">
        <f>IF('приложение 1.1 '!G54=2020,'приложение 1.1 '!E54,"-")</f>
        <v>-</v>
      </c>
      <c r="H52" s="379" t="str">
        <f>IF('приложение 1.1 '!G54=2020,'приложение 1.1 '!D54,"-")</f>
        <v>-</v>
      </c>
      <c r="I52" s="379" t="str">
        <f>IF('приложение 1.1 '!G54=2021,'приложение 1.1 '!E54,"-")</f>
        <v>-</v>
      </c>
      <c r="J52" s="379" t="str">
        <f>IF('приложение 1.1 '!G54=2021,'приложение 1.1 '!D54,"-")</f>
        <v>-</v>
      </c>
      <c r="K52" s="379" t="str">
        <f>IF('приложение 1.1 '!G54=2022,'приложение 1.1 '!E54,"-")</f>
        <v>-</v>
      </c>
      <c r="L52" s="379" t="str">
        <f>IF('приложение 1.1 '!G54=2022,'приложение 1.1 '!D54,"-")</f>
        <v>-</v>
      </c>
      <c r="M52" s="379">
        <f t="shared" si="2"/>
        <v>1.26</v>
      </c>
      <c r="N52" s="379">
        <f t="shared" si="3"/>
        <v>0</v>
      </c>
      <c r="O52" s="379">
        <f t="shared" si="11"/>
        <v>1.26</v>
      </c>
      <c r="P52" s="379">
        <f t="shared" si="12"/>
        <v>0</v>
      </c>
      <c r="Q52" s="379" t="str">
        <f t="shared" si="13"/>
        <v>-</v>
      </c>
      <c r="R52" s="379" t="str">
        <f t="shared" si="14"/>
        <v>-</v>
      </c>
      <c r="S52" s="379" t="str">
        <f t="shared" si="15"/>
        <v>-</v>
      </c>
      <c r="T52" s="379" t="str">
        <f t="shared" si="16"/>
        <v>-</v>
      </c>
      <c r="U52" s="379" t="str">
        <f t="shared" si="17"/>
        <v>-</v>
      </c>
      <c r="V52" s="379" t="str">
        <f t="shared" si="18"/>
        <v>-</v>
      </c>
      <c r="W52" s="379" t="str">
        <f t="shared" si="19"/>
        <v>-</v>
      </c>
      <c r="X52" s="379" t="str">
        <f t="shared" si="20"/>
        <v>-</v>
      </c>
      <c r="Y52" s="379">
        <f t="shared" si="21"/>
        <v>1.26</v>
      </c>
      <c r="Z52" s="379">
        <f t="shared" si="22"/>
        <v>0</v>
      </c>
    </row>
    <row r="53" spans="1:26" ht="31.5">
      <c r="A53" s="369" t="str">
        <f>'приложение 1.1 '!A55</f>
        <v>1.1.3.30</v>
      </c>
      <c r="B53" s="431" t="str">
        <f>'приложение 1.1 '!B55</f>
        <v>Реконструкция ТП-222 (замена оборудования РУ-6кВ, РУ-0,4кВ, замена 2ТМГ-630кВА)</v>
      </c>
      <c r="C53" s="379">
        <f>IF('приложение 1.1 '!G55=2018,'приложение 1.1 '!E55,"-")</f>
        <v>1.26</v>
      </c>
      <c r="D53" s="703">
        <f>IF('приложение 1.1 '!G55=2018,'приложение 1.1 '!D55,"-")</f>
        <v>0</v>
      </c>
      <c r="E53" s="379" t="str">
        <f>IF('приложение 1.1 '!G55=2019,'приложение 1.1 '!E55,"-")</f>
        <v>-</v>
      </c>
      <c r="F53" s="379" t="str">
        <f>IF('приложение 1.1 '!G55=2019,'приложение 1.1 '!D55,"-")</f>
        <v>-</v>
      </c>
      <c r="G53" s="379" t="str">
        <f>IF('приложение 1.1 '!G55=2020,'приложение 1.1 '!E55,"-")</f>
        <v>-</v>
      </c>
      <c r="H53" s="379" t="str">
        <f>IF('приложение 1.1 '!G55=2020,'приложение 1.1 '!D55,"-")</f>
        <v>-</v>
      </c>
      <c r="I53" s="379" t="str">
        <f>IF('приложение 1.1 '!G55=2021,'приложение 1.1 '!E55,"-")</f>
        <v>-</v>
      </c>
      <c r="J53" s="379" t="str">
        <f>IF('приложение 1.1 '!G55=2021,'приложение 1.1 '!D55,"-")</f>
        <v>-</v>
      </c>
      <c r="K53" s="379" t="str">
        <f>IF('приложение 1.1 '!G55=2022,'приложение 1.1 '!E55,"-")</f>
        <v>-</v>
      </c>
      <c r="L53" s="379" t="str">
        <f>IF('приложение 1.1 '!G55=2022,'приложение 1.1 '!D55,"-")</f>
        <v>-</v>
      </c>
      <c r="M53" s="379">
        <f t="shared" si="2"/>
        <v>1.26</v>
      </c>
      <c r="N53" s="379">
        <f t="shared" si="3"/>
        <v>0</v>
      </c>
      <c r="O53" s="379">
        <f t="shared" si="11"/>
        <v>1.26</v>
      </c>
      <c r="P53" s="379">
        <f t="shared" si="12"/>
        <v>0</v>
      </c>
      <c r="Q53" s="379" t="str">
        <f t="shared" si="13"/>
        <v>-</v>
      </c>
      <c r="R53" s="379" t="str">
        <f t="shared" si="14"/>
        <v>-</v>
      </c>
      <c r="S53" s="379" t="str">
        <f t="shared" si="15"/>
        <v>-</v>
      </c>
      <c r="T53" s="379" t="str">
        <f t="shared" si="16"/>
        <v>-</v>
      </c>
      <c r="U53" s="379" t="str">
        <f t="shared" si="17"/>
        <v>-</v>
      </c>
      <c r="V53" s="379" t="str">
        <f t="shared" si="18"/>
        <v>-</v>
      </c>
      <c r="W53" s="379" t="str">
        <f t="shared" si="19"/>
        <v>-</v>
      </c>
      <c r="X53" s="379" t="str">
        <f t="shared" si="20"/>
        <v>-</v>
      </c>
      <c r="Y53" s="379">
        <f t="shared" si="21"/>
        <v>1.26</v>
      </c>
      <c r="Z53" s="379">
        <f t="shared" si="22"/>
        <v>0</v>
      </c>
    </row>
    <row r="54" spans="1:26" ht="31.5">
      <c r="A54" s="369" t="str">
        <f>'приложение 1.1 '!A56</f>
        <v>1.1.3.31</v>
      </c>
      <c r="B54" s="431" t="str">
        <f>'приложение 1.1 '!B56</f>
        <v>Реконструкция ТП-459 (замена оборудования РУ-10кВ, РУ-0,4кВ, замена 2ТМГ-630кВА)</v>
      </c>
      <c r="C54" s="379" t="str">
        <f>IF('приложение 1.1 '!G56=2018,'приложение 1.1 '!E56,"-")</f>
        <v>-</v>
      </c>
      <c r="D54" s="703" t="str">
        <f>IF('приложение 1.1 '!G56=2018,'приложение 1.1 '!D56,"-")</f>
        <v>-</v>
      </c>
      <c r="E54" s="379">
        <f>IF('приложение 1.1 '!G56=2019,'приложение 1.1 '!E56,"-")</f>
        <v>1.26</v>
      </c>
      <c r="F54" s="379">
        <f>IF('приложение 1.1 '!G56=2019,'приложение 1.1 '!D56,"-")</f>
        <v>0</v>
      </c>
      <c r="G54" s="379" t="str">
        <f>IF('приложение 1.1 '!G56=2020,'приложение 1.1 '!E56,"-")</f>
        <v>-</v>
      </c>
      <c r="H54" s="379" t="str">
        <f>IF('приложение 1.1 '!G56=2020,'приложение 1.1 '!D56,"-")</f>
        <v>-</v>
      </c>
      <c r="I54" s="379" t="str">
        <f>IF('приложение 1.1 '!G56=2021,'приложение 1.1 '!E56,"-")</f>
        <v>-</v>
      </c>
      <c r="J54" s="379" t="str">
        <f>IF('приложение 1.1 '!G56=2021,'приложение 1.1 '!D56,"-")</f>
        <v>-</v>
      </c>
      <c r="K54" s="379" t="str">
        <f>IF('приложение 1.1 '!G56=2022,'приложение 1.1 '!E56,"-")</f>
        <v>-</v>
      </c>
      <c r="L54" s="379" t="str">
        <f>IF('приложение 1.1 '!G56=2022,'приложение 1.1 '!D56,"-")</f>
        <v>-</v>
      </c>
      <c r="M54" s="379">
        <f t="shared" si="2"/>
        <v>1.26</v>
      </c>
      <c r="N54" s="379">
        <f t="shared" si="3"/>
        <v>0</v>
      </c>
      <c r="O54" s="379" t="str">
        <f t="shared" si="11"/>
        <v>-</v>
      </c>
      <c r="P54" s="379" t="str">
        <f t="shared" si="12"/>
        <v>-</v>
      </c>
      <c r="Q54" s="379">
        <f t="shared" si="13"/>
        <v>1.26</v>
      </c>
      <c r="R54" s="379">
        <f t="shared" si="14"/>
        <v>0</v>
      </c>
      <c r="S54" s="379" t="str">
        <f t="shared" si="15"/>
        <v>-</v>
      </c>
      <c r="T54" s="379" t="str">
        <f t="shared" si="16"/>
        <v>-</v>
      </c>
      <c r="U54" s="379" t="str">
        <f t="shared" si="17"/>
        <v>-</v>
      </c>
      <c r="V54" s="379" t="str">
        <f t="shared" si="18"/>
        <v>-</v>
      </c>
      <c r="W54" s="379" t="str">
        <f t="shared" si="19"/>
        <v>-</v>
      </c>
      <c r="X54" s="379" t="str">
        <f t="shared" si="20"/>
        <v>-</v>
      </c>
      <c r="Y54" s="379">
        <f t="shared" si="21"/>
        <v>1.26</v>
      </c>
      <c r="Z54" s="379">
        <f t="shared" si="22"/>
        <v>0</v>
      </c>
    </row>
    <row r="55" spans="1:26" ht="31.5">
      <c r="A55" s="369" t="str">
        <f>'приложение 1.1 '!A57</f>
        <v>1.1.3.32</v>
      </c>
      <c r="B55" s="431" t="str">
        <f>'приложение 1.1 '!B57</f>
        <v>Реконструкция ТП-460  (замена оборудования РУ-10кВ, РУ-0,4кВ, замена 2ТМГ-630кВА)</v>
      </c>
      <c r="C55" s="379" t="str">
        <f>IF('приложение 1.1 '!G57=2018,'приложение 1.1 '!E57,"-")</f>
        <v>-</v>
      </c>
      <c r="D55" s="703" t="str">
        <f>IF('приложение 1.1 '!G57=2018,'приложение 1.1 '!D57,"-")</f>
        <v>-</v>
      </c>
      <c r="E55" s="379">
        <f>IF('приложение 1.1 '!G57=2019,'приложение 1.1 '!E57,"-")</f>
        <v>1.26</v>
      </c>
      <c r="F55" s="379">
        <f>IF('приложение 1.1 '!G57=2019,'приложение 1.1 '!D57,"-")</f>
        <v>0</v>
      </c>
      <c r="G55" s="379" t="str">
        <f>IF('приложение 1.1 '!G57=2020,'приложение 1.1 '!E57,"-")</f>
        <v>-</v>
      </c>
      <c r="H55" s="379" t="str">
        <f>IF('приложение 1.1 '!G57=2020,'приложение 1.1 '!D57,"-")</f>
        <v>-</v>
      </c>
      <c r="I55" s="379" t="str">
        <f>IF('приложение 1.1 '!G57=2021,'приложение 1.1 '!E57,"-")</f>
        <v>-</v>
      </c>
      <c r="J55" s="379" t="str">
        <f>IF('приложение 1.1 '!G57=2021,'приложение 1.1 '!D57,"-")</f>
        <v>-</v>
      </c>
      <c r="K55" s="379" t="str">
        <f>IF('приложение 1.1 '!G57=2022,'приложение 1.1 '!E57,"-")</f>
        <v>-</v>
      </c>
      <c r="L55" s="379" t="str">
        <f>IF('приложение 1.1 '!G57=2022,'приложение 1.1 '!D57,"-")</f>
        <v>-</v>
      </c>
      <c r="M55" s="379">
        <f t="shared" si="2"/>
        <v>1.26</v>
      </c>
      <c r="N55" s="379">
        <f t="shared" si="3"/>
        <v>0</v>
      </c>
      <c r="O55" s="379" t="str">
        <f t="shared" si="11"/>
        <v>-</v>
      </c>
      <c r="P55" s="379" t="str">
        <f t="shared" si="12"/>
        <v>-</v>
      </c>
      <c r="Q55" s="379">
        <f t="shared" si="13"/>
        <v>1.26</v>
      </c>
      <c r="R55" s="379">
        <f t="shared" si="14"/>
        <v>0</v>
      </c>
      <c r="S55" s="379" t="str">
        <f t="shared" si="15"/>
        <v>-</v>
      </c>
      <c r="T55" s="379" t="str">
        <f t="shared" si="16"/>
        <v>-</v>
      </c>
      <c r="U55" s="379" t="str">
        <f t="shared" si="17"/>
        <v>-</v>
      </c>
      <c r="V55" s="379" t="str">
        <f t="shared" si="18"/>
        <v>-</v>
      </c>
      <c r="W55" s="379" t="str">
        <f t="shared" si="19"/>
        <v>-</v>
      </c>
      <c r="X55" s="379" t="str">
        <f t="shared" si="20"/>
        <v>-</v>
      </c>
      <c r="Y55" s="379">
        <f t="shared" si="21"/>
        <v>1.26</v>
      </c>
      <c r="Z55" s="379">
        <f t="shared" si="22"/>
        <v>0</v>
      </c>
    </row>
    <row r="56" spans="1:26" ht="31.5">
      <c r="A56" s="369" t="str">
        <f>'приложение 1.1 '!A58</f>
        <v>1.1.3.33</v>
      </c>
      <c r="B56" s="431" t="str">
        <f>'приложение 1.1 '!B58</f>
        <v>Реконструкция ТП-306 (замена оборудования РУ-10кВ, РУ-0,4кВ, замена 2ТМГ-630кВА)</v>
      </c>
      <c r="C56" s="379" t="str">
        <f>IF('приложение 1.1 '!G58=2018,'приложение 1.1 '!E58,"-")</f>
        <v>-</v>
      </c>
      <c r="D56" s="703" t="str">
        <f>IF('приложение 1.1 '!G58=2018,'приложение 1.1 '!D58,"-")</f>
        <v>-</v>
      </c>
      <c r="E56" s="379">
        <f>IF('приложение 1.1 '!G58=2019,'приложение 1.1 '!E58,"-")</f>
        <v>1.26</v>
      </c>
      <c r="F56" s="379">
        <f>IF('приложение 1.1 '!G58=2019,'приложение 1.1 '!D58,"-")</f>
        <v>0</v>
      </c>
      <c r="G56" s="379" t="str">
        <f>IF('приложение 1.1 '!G58=2020,'приложение 1.1 '!E58,"-")</f>
        <v>-</v>
      </c>
      <c r="H56" s="379" t="str">
        <f>IF('приложение 1.1 '!G58=2020,'приложение 1.1 '!D58,"-")</f>
        <v>-</v>
      </c>
      <c r="I56" s="379" t="str">
        <f>IF('приложение 1.1 '!G58=2021,'приложение 1.1 '!E58,"-")</f>
        <v>-</v>
      </c>
      <c r="J56" s="379" t="str">
        <f>IF('приложение 1.1 '!G58=2021,'приложение 1.1 '!D58,"-")</f>
        <v>-</v>
      </c>
      <c r="K56" s="379" t="str">
        <f>IF('приложение 1.1 '!G58=2022,'приложение 1.1 '!E58,"-")</f>
        <v>-</v>
      </c>
      <c r="L56" s="379" t="str">
        <f>IF('приложение 1.1 '!G58=2022,'приложение 1.1 '!D58,"-")</f>
        <v>-</v>
      </c>
      <c r="M56" s="379">
        <f t="shared" si="2"/>
        <v>1.26</v>
      </c>
      <c r="N56" s="379">
        <f t="shared" si="3"/>
        <v>0</v>
      </c>
      <c r="O56" s="379" t="str">
        <f t="shared" si="11"/>
        <v>-</v>
      </c>
      <c r="P56" s="379" t="str">
        <f t="shared" si="12"/>
        <v>-</v>
      </c>
      <c r="Q56" s="379">
        <f t="shared" si="13"/>
        <v>1.26</v>
      </c>
      <c r="R56" s="379">
        <f t="shared" si="14"/>
        <v>0</v>
      </c>
      <c r="S56" s="379" t="str">
        <f t="shared" si="15"/>
        <v>-</v>
      </c>
      <c r="T56" s="379" t="str">
        <f t="shared" si="16"/>
        <v>-</v>
      </c>
      <c r="U56" s="379" t="str">
        <f t="shared" si="17"/>
        <v>-</v>
      </c>
      <c r="V56" s="379" t="str">
        <f t="shared" si="18"/>
        <v>-</v>
      </c>
      <c r="W56" s="379" t="str">
        <f t="shared" si="19"/>
        <v>-</v>
      </c>
      <c r="X56" s="379" t="str">
        <f t="shared" si="20"/>
        <v>-</v>
      </c>
      <c r="Y56" s="379">
        <f t="shared" si="21"/>
        <v>1.26</v>
      </c>
      <c r="Z56" s="379">
        <f t="shared" si="22"/>
        <v>0</v>
      </c>
    </row>
    <row r="57" spans="1:26" ht="31.5">
      <c r="A57" s="369" t="str">
        <f>'приложение 1.1 '!A59</f>
        <v>1.1.3.34</v>
      </c>
      <c r="B57" s="431" t="str">
        <f>'приложение 1.1 '!B59</f>
        <v>Реконструкция ТП-212 (замена оборудования РУ-6кВ, РУ-0,4кВ, замена 2ТМГ-400кВА)</v>
      </c>
      <c r="C57" s="379" t="str">
        <f>IF('приложение 1.1 '!G59=2018,'приложение 1.1 '!E59,"-")</f>
        <v>-</v>
      </c>
      <c r="D57" s="703" t="str">
        <f>IF('приложение 1.1 '!G59=2018,'приложение 1.1 '!D59,"-")</f>
        <v>-</v>
      </c>
      <c r="E57" s="379">
        <f>IF('приложение 1.1 '!G59=2019,'приложение 1.1 '!E59,"-")</f>
        <v>0.8</v>
      </c>
      <c r="F57" s="379">
        <f>IF('приложение 1.1 '!G59=2019,'приложение 1.1 '!D59,"-")</f>
        <v>0</v>
      </c>
      <c r="G57" s="379" t="str">
        <f>IF('приложение 1.1 '!G59=2020,'приложение 1.1 '!E59,"-")</f>
        <v>-</v>
      </c>
      <c r="H57" s="379" t="str">
        <f>IF('приложение 1.1 '!G59=2020,'приложение 1.1 '!D59,"-")</f>
        <v>-</v>
      </c>
      <c r="I57" s="379" t="str">
        <f>IF('приложение 1.1 '!G59=2021,'приложение 1.1 '!E59,"-")</f>
        <v>-</v>
      </c>
      <c r="J57" s="379" t="str">
        <f>IF('приложение 1.1 '!G59=2021,'приложение 1.1 '!D59,"-")</f>
        <v>-</v>
      </c>
      <c r="K57" s="379" t="str">
        <f>IF('приложение 1.1 '!G59=2022,'приложение 1.1 '!E59,"-")</f>
        <v>-</v>
      </c>
      <c r="L57" s="379" t="str">
        <f>IF('приложение 1.1 '!G59=2022,'приложение 1.1 '!D59,"-")</f>
        <v>-</v>
      </c>
      <c r="M57" s="379">
        <f t="shared" si="2"/>
        <v>0.8</v>
      </c>
      <c r="N57" s="379">
        <f t="shared" si="3"/>
        <v>0</v>
      </c>
      <c r="O57" s="379" t="str">
        <f t="shared" si="11"/>
        <v>-</v>
      </c>
      <c r="P57" s="379" t="str">
        <f t="shared" si="12"/>
        <v>-</v>
      </c>
      <c r="Q57" s="379">
        <f t="shared" si="13"/>
        <v>0.8</v>
      </c>
      <c r="R57" s="379">
        <f t="shared" si="14"/>
        <v>0</v>
      </c>
      <c r="S57" s="379" t="str">
        <f t="shared" si="15"/>
        <v>-</v>
      </c>
      <c r="T57" s="379" t="str">
        <f t="shared" si="16"/>
        <v>-</v>
      </c>
      <c r="U57" s="379" t="str">
        <f t="shared" si="17"/>
        <v>-</v>
      </c>
      <c r="V57" s="379" t="str">
        <f t="shared" si="18"/>
        <v>-</v>
      </c>
      <c r="W57" s="379" t="str">
        <f t="shared" si="19"/>
        <v>-</v>
      </c>
      <c r="X57" s="379" t="str">
        <f t="shared" si="20"/>
        <v>-</v>
      </c>
      <c r="Y57" s="379">
        <f t="shared" si="21"/>
        <v>0.8</v>
      </c>
      <c r="Z57" s="379">
        <f t="shared" si="22"/>
        <v>0</v>
      </c>
    </row>
    <row r="58" spans="1:26" ht="31.5">
      <c r="A58" s="369" t="str">
        <f>'приложение 1.1 '!A60</f>
        <v>1.1.3.35</v>
      </c>
      <c r="B58" s="431" t="str">
        <f>'приложение 1.1 '!B60</f>
        <v>Реконструкция ТП-305 (замена оборудования РУ-10кВ, РУ-0,4кВ, замена 2ТМГ-630кВА)</v>
      </c>
      <c r="C58" s="379" t="str">
        <f>IF('приложение 1.1 '!G60=2018,'приложение 1.1 '!E60,"-")</f>
        <v>-</v>
      </c>
      <c r="D58" s="703" t="str">
        <f>IF('приложение 1.1 '!G60=2018,'приложение 1.1 '!D60,"-")</f>
        <v>-</v>
      </c>
      <c r="E58" s="379">
        <f>IF('приложение 1.1 '!G60=2019,'приложение 1.1 '!E60,"-")</f>
        <v>1.26</v>
      </c>
      <c r="F58" s="379">
        <f>IF('приложение 1.1 '!G60=2019,'приложение 1.1 '!D60,"-")</f>
        <v>0</v>
      </c>
      <c r="G58" s="379" t="str">
        <f>IF('приложение 1.1 '!G60=2020,'приложение 1.1 '!E60,"-")</f>
        <v>-</v>
      </c>
      <c r="H58" s="379" t="str">
        <f>IF('приложение 1.1 '!G60=2020,'приложение 1.1 '!D60,"-")</f>
        <v>-</v>
      </c>
      <c r="I58" s="379" t="str">
        <f>IF('приложение 1.1 '!G60=2021,'приложение 1.1 '!E60,"-")</f>
        <v>-</v>
      </c>
      <c r="J58" s="379" t="str">
        <f>IF('приложение 1.1 '!G60=2021,'приложение 1.1 '!D60,"-")</f>
        <v>-</v>
      </c>
      <c r="K58" s="379" t="str">
        <f>IF('приложение 1.1 '!G60=2022,'приложение 1.1 '!E60,"-")</f>
        <v>-</v>
      </c>
      <c r="L58" s="379" t="str">
        <f>IF('приложение 1.1 '!G60=2022,'приложение 1.1 '!D60,"-")</f>
        <v>-</v>
      </c>
      <c r="M58" s="379">
        <f t="shared" si="2"/>
        <v>1.26</v>
      </c>
      <c r="N58" s="379">
        <f t="shared" si="3"/>
        <v>0</v>
      </c>
      <c r="O58" s="379" t="str">
        <f t="shared" si="11"/>
        <v>-</v>
      </c>
      <c r="P58" s="379" t="str">
        <f t="shared" si="12"/>
        <v>-</v>
      </c>
      <c r="Q58" s="379">
        <f t="shared" si="13"/>
        <v>1.26</v>
      </c>
      <c r="R58" s="379">
        <f t="shared" si="14"/>
        <v>0</v>
      </c>
      <c r="S58" s="379" t="str">
        <f t="shared" si="15"/>
        <v>-</v>
      </c>
      <c r="T58" s="379" t="str">
        <f t="shared" si="16"/>
        <v>-</v>
      </c>
      <c r="U58" s="379" t="str">
        <f t="shared" si="17"/>
        <v>-</v>
      </c>
      <c r="V58" s="379" t="str">
        <f t="shared" si="18"/>
        <v>-</v>
      </c>
      <c r="W58" s="379" t="str">
        <f t="shared" si="19"/>
        <v>-</v>
      </c>
      <c r="X58" s="379" t="str">
        <f t="shared" si="20"/>
        <v>-</v>
      </c>
      <c r="Y58" s="379">
        <f t="shared" si="21"/>
        <v>1.26</v>
      </c>
      <c r="Z58" s="379">
        <f t="shared" si="22"/>
        <v>0</v>
      </c>
    </row>
    <row r="59" spans="1:26" ht="31.5">
      <c r="A59" s="369" t="str">
        <f>'приложение 1.1 '!A61</f>
        <v>1.1.3.36</v>
      </c>
      <c r="B59" s="431" t="str">
        <f>'приложение 1.1 '!B61</f>
        <v>Реконструкция ТП-204 (замена оборудования РУ-6кВ, РУ-0,4кВ, замена 2ТМГ-400кВА)</v>
      </c>
      <c r="C59" s="379" t="str">
        <f>IF('приложение 1.1 '!G61=2018,'приложение 1.1 '!E61,"-")</f>
        <v>-</v>
      </c>
      <c r="D59" s="703" t="str">
        <f>IF('приложение 1.1 '!G61=2018,'приложение 1.1 '!D61,"-")</f>
        <v>-</v>
      </c>
      <c r="E59" s="379">
        <f>IF('приложение 1.1 '!G61=2019,'приложение 1.1 '!E61,"-")</f>
        <v>0.8</v>
      </c>
      <c r="F59" s="379">
        <f>IF('приложение 1.1 '!G61=2019,'приложение 1.1 '!D61,"-")</f>
        <v>0</v>
      </c>
      <c r="G59" s="379" t="str">
        <f>IF('приложение 1.1 '!G61=2020,'приложение 1.1 '!E61,"-")</f>
        <v>-</v>
      </c>
      <c r="H59" s="379" t="str">
        <f>IF('приложение 1.1 '!G61=2020,'приложение 1.1 '!D61,"-")</f>
        <v>-</v>
      </c>
      <c r="I59" s="379" t="str">
        <f>IF('приложение 1.1 '!G61=2021,'приложение 1.1 '!E61,"-")</f>
        <v>-</v>
      </c>
      <c r="J59" s="379" t="str">
        <f>IF('приложение 1.1 '!G61=2021,'приложение 1.1 '!D61,"-")</f>
        <v>-</v>
      </c>
      <c r="K59" s="379" t="str">
        <f>IF('приложение 1.1 '!G61=2022,'приложение 1.1 '!E61,"-")</f>
        <v>-</v>
      </c>
      <c r="L59" s="379" t="str">
        <f>IF('приложение 1.1 '!G61=2022,'приложение 1.1 '!D61,"-")</f>
        <v>-</v>
      </c>
      <c r="M59" s="379">
        <f t="shared" si="2"/>
        <v>0.8</v>
      </c>
      <c r="N59" s="379">
        <f t="shared" si="3"/>
        <v>0</v>
      </c>
      <c r="O59" s="379" t="str">
        <f t="shared" si="11"/>
        <v>-</v>
      </c>
      <c r="P59" s="379" t="str">
        <f t="shared" si="12"/>
        <v>-</v>
      </c>
      <c r="Q59" s="379">
        <f t="shared" si="13"/>
        <v>0.8</v>
      </c>
      <c r="R59" s="379">
        <f t="shared" si="14"/>
        <v>0</v>
      </c>
      <c r="S59" s="379" t="str">
        <f t="shared" si="15"/>
        <v>-</v>
      </c>
      <c r="T59" s="379" t="str">
        <f t="shared" si="16"/>
        <v>-</v>
      </c>
      <c r="U59" s="379" t="str">
        <f t="shared" si="17"/>
        <v>-</v>
      </c>
      <c r="V59" s="379" t="str">
        <f t="shared" si="18"/>
        <v>-</v>
      </c>
      <c r="W59" s="379" t="str">
        <f t="shared" si="19"/>
        <v>-</v>
      </c>
      <c r="X59" s="379" t="str">
        <f t="shared" si="20"/>
        <v>-</v>
      </c>
      <c r="Y59" s="379">
        <f t="shared" si="21"/>
        <v>0.8</v>
      </c>
      <c r="Z59" s="379">
        <f t="shared" si="22"/>
        <v>0</v>
      </c>
    </row>
    <row r="60" spans="1:26" ht="31.5">
      <c r="A60" s="369" t="str">
        <f>'приложение 1.1 '!A62</f>
        <v>1.1.3.38</v>
      </c>
      <c r="B60" s="431" t="str">
        <f>'приложение 1.1 '!B62</f>
        <v>Реконструкция ТП-207 (замена оборудования РУ-6кВ, РУ-0,4кВ, замена 2ТМГ-400кВА)</v>
      </c>
      <c r="C60" s="379" t="str">
        <f>IF('приложение 1.1 '!G62=2018,'приложение 1.1 '!E62,"-")</f>
        <v>-</v>
      </c>
      <c r="D60" s="703" t="str">
        <f>IF('приложение 1.1 '!G62=2018,'приложение 1.1 '!D62,"-")</f>
        <v>-</v>
      </c>
      <c r="E60" s="379">
        <f>IF('приложение 1.1 '!G62=2019,'приложение 1.1 '!E62,"-")</f>
        <v>0.8</v>
      </c>
      <c r="F60" s="379">
        <f>IF('приложение 1.1 '!G62=2019,'приложение 1.1 '!D62,"-")</f>
        <v>0</v>
      </c>
      <c r="G60" s="379" t="str">
        <f>IF('приложение 1.1 '!G62=2020,'приложение 1.1 '!E62,"-")</f>
        <v>-</v>
      </c>
      <c r="H60" s="379" t="str">
        <f>IF('приложение 1.1 '!G62=2020,'приложение 1.1 '!D62,"-")</f>
        <v>-</v>
      </c>
      <c r="I60" s="379" t="str">
        <f>IF('приложение 1.1 '!G62=2021,'приложение 1.1 '!E62,"-")</f>
        <v>-</v>
      </c>
      <c r="J60" s="379" t="str">
        <f>IF('приложение 1.1 '!G62=2021,'приложение 1.1 '!D62,"-")</f>
        <v>-</v>
      </c>
      <c r="K60" s="379" t="str">
        <f>IF('приложение 1.1 '!G62=2022,'приложение 1.1 '!E62,"-")</f>
        <v>-</v>
      </c>
      <c r="L60" s="379" t="str">
        <f>IF('приложение 1.1 '!G62=2022,'приложение 1.1 '!D62,"-")</f>
        <v>-</v>
      </c>
      <c r="M60" s="379">
        <f t="shared" si="2"/>
        <v>0.8</v>
      </c>
      <c r="N60" s="379">
        <f t="shared" si="3"/>
        <v>0</v>
      </c>
      <c r="O60" s="379" t="str">
        <f t="shared" si="11"/>
        <v>-</v>
      </c>
      <c r="P60" s="379" t="str">
        <f t="shared" si="12"/>
        <v>-</v>
      </c>
      <c r="Q60" s="379">
        <f t="shared" si="13"/>
        <v>0.8</v>
      </c>
      <c r="R60" s="379">
        <f t="shared" si="14"/>
        <v>0</v>
      </c>
      <c r="S60" s="379" t="str">
        <f t="shared" si="15"/>
        <v>-</v>
      </c>
      <c r="T60" s="379" t="str">
        <f t="shared" si="16"/>
        <v>-</v>
      </c>
      <c r="U60" s="379" t="str">
        <f t="shared" si="17"/>
        <v>-</v>
      </c>
      <c r="V60" s="379" t="str">
        <f t="shared" si="18"/>
        <v>-</v>
      </c>
      <c r="W60" s="379" t="str">
        <f t="shared" si="19"/>
        <v>-</v>
      </c>
      <c r="X60" s="379" t="str">
        <f t="shared" si="20"/>
        <v>-</v>
      </c>
      <c r="Y60" s="379">
        <f t="shared" si="21"/>
        <v>0.8</v>
      </c>
      <c r="Z60" s="379">
        <f t="shared" si="22"/>
        <v>0</v>
      </c>
    </row>
    <row r="61" spans="1:26" ht="31.5">
      <c r="A61" s="369" t="str">
        <f>'приложение 1.1 '!A63</f>
        <v>1.1.3.39</v>
      </c>
      <c r="B61" s="431" t="str">
        <f>'приложение 1.1 '!B63</f>
        <v>Реконструкция ТП-232 (замена оборудования РУ-6кВ, РУ-0,4кВ, замена 2ТМГ-1000кВА)</v>
      </c>
      <c r="C61" s="379" t="str">
        <f>IF('приложение 1.1 '!G63=2018,'приложение 1.1 '!E63,"-")</f>
        <v>-</v>
      </c>
      <c r="D61" s="703" t="str">
        <f>IF('приложение 1.1 '!G63=2018,'приложение 1.1 '!D63,"-")</f>
        <v>-</v>
      </c>
      <c r="E61" s="379">
        <f>IF('приложение 1.1 '!G63=2019,'приложение 1.1 '!E63,"-")</f>
        <v>2</v>
      </c>
      <c r="F61" s="379">
        <f>IF('приложение 1.1 '!G63=2019,'приложение 1.1 '!D63,"-")</f>
        <v>0</v>
      </c>
      <c r="G61" s="379" t="str">
        <f>IF('приложение 1.1 '!G63=2020,'приложение 1.1 '!E63,"-")</f>
        <v>-</v>
      </c>
      <c r="H61" s="379" t="str">
        <f>IF('приложение 1.1 '!G63=2020,'приложение 1.1 '!D63,"-")</f>
        <v>-</v>
      </c>
      <c r="I61" s="379" t="str">
        <f>IF('приложение 1.1 '!G63=2021,'приложение 1.1 '!E63,"-")</f>
        <v>-</v>
      </c>
      <c r="J61" s="379" t="str">
        <f>IF('приложение 1.1 '!G63=2021,'приложение 1.1 '!D63,"-")</f>
        <v>-</v>
      </c>
      <c r="K61" s="379" t="str">
        <f>IF('приложение 1.1 '!G63=2022,'приложение 1.1 '!E63,"-")</f>
        <v>-</v>
      </c>
      <c r="L61" s="379" t="str">
        <f>IF('приложение 1.1 '!G63=2022,'приложение 1.1 '!D63,"-")</f>
        <v>-</v>
      </c>
      <c r="M61" s="379">
        <f t="shared" si="2"/>
        <v>2</v>
      </c>
      <c r="N61" s="379">
        <f t="shared" si="3"/>
        <v>0</v>
      </c>
      <c r="O61" s="379" t="str">
        <f t="shared" si="11"/>
        <v>-</v>
      </c>
      <c r="P61" s="379" t="str">
        <f t="shared" si="12"/>
        <v>-</v>
      </c>
      <c r="Q61" s="379">
        <f t="shared" si="13"/>
        <v>2</v>
      </c>
      <c r="R61" s="379">
        <f t="shared" si="14"/>
        <v>0</v>
      </c>
      <c r="S61" s="379" t="str">
        <f t="shared" si="15"/>
        <v>-</v>
      </c>
      <c r="T61" s="379" t="str">
        <f t="shared" si="16"/>
        <v>-</v>
      </c>
      <c r="U61" s="379" t="str">
        <f t="shared" si="17"/>
        <v>-</v>
      </c>
      <c r="V61" s="379" t="str">
        <f t="shared" si="18"/>
        <v>-</v>
      </c>
      <c r="W61" s="379" t="str">
        <f t="shared" si="19"/>
        <v>-</v>
      </c>
      <c r="X61" s="379" t="str">
        <f t="shared" si="20"/>
        <v>-</v>
      </c>
      <c r="Y61" s="379">
        <f t="shared" si="21"/>
        <v>2</v>
      </c>
      <c r="Z61" s="379">
        <f t="shared" si="22"/>
        <v>0</v>
      </c>
    </row>
    <row r="62" spans="1:26" ht="31.5">
      <c r="A62" s="369" t="str">
        <f>'приложение 1.1 '!A64</f>
        <v>1.1.3.40</v>
      </c>
      <c r="B62" s="431" t="str">
        <f>'приложение 1.1 '!B64</f>
        <v>Реконструкция ТП-230 (замена оборудования РУ-6кВ, РУ-0,4кВ, замена 2ТМГ-1000кВА)</v>
      </c>
      <c r="C62" s="379" t="str">
        <f>IF('приложение 1.1 '!G64=2018,'приложение 1.1 '!E64,"-")</f>
        <v>-</v>
      </c>
      <c r="D62" s="703" t="str">
        <f>IF('приложение 1.1 '!G64=2018,'приложение 1.1 '!D64,"-")</f>
        <v>-</v>
      </c>
      <c r="E62" s="379">
        <f>IF('приложение 1.1 '!G64=2019,'приложение 1.1 '!E64,"-")</f>
        <v>2</v>
      </c>
      <c r="F62" s="379">
        <f>IF('приложение 1.1 '!G64=2019,'приложение 1.1 '!D64,"-")</f>
        <v>0</v>
      </c>
      <c r="G62" s="379" t="str">
        <f>IF('приложение 1.1 '!G64=2020,'приложение 1.1 '!E64,"-")</f>
        <v>-</v>
      </c>
      <c r="H62" s="379" t="str">
        <f>IF('приложение 1.1 '!G64=2020,'приложение 1.1 '!D64,"-")</f>
        <v>-</v>
      </c>
      <c r="I62" s="379" t="str">
        <f>IF('приложение 1.1 '!G64=2021,'приложение 1.1 '!E64,"-")</f>
        <v>-</v>
      </c>
      <c r="J62" s="379" t="str">
        <f>IF('приложение 1.1 '!G64=2021,'приложение 1.1 '!D64,"-")</f>
        <v>-</v>
      </c>
      <c r="K62" s="379" t="str">
        <f>IF('приложение 1.1 '!G64=2022,'приложение 1.1 '!E64,"-")</f>
        <v>-</v>
      </c>
      <c r="L62" s="379" t="str">
        <f>IF('приложение 1.1 '!G64=2022,'приложение 1.1 '!D64,"-")</f>
        <v>-</v>
      </c>
      <c r="M62" s="379">
        <f t="shared" si="2"/>
        <v>2</v>
      </c>
      <c r="N62" s="379">
        <f t="shared" si="3"/>
        <v>0</v>
      </c>
      <c r="O62" s="379" t="str">
        <f t="shared" si="11"/>
        <v>-</v>
      </c>
      <c r="P62" s="379" t="str">
        <f t="shared" si="12"/>
        <v>-</v>
      </c>
      <c r="Q62" s="379">
        <f t="shared" si="13"/>
        <v>2</v>
      </c>
      <c r="R62" s="379">
        <f t="shared" si="14"/>
        <v>0</v>
      </c>
      <c r="S62" s="379" t="str">
        <f t="shared" si="15"/>
        <v>-</v>
      </c>
      <c r="T62" s="379" t="str">
        <f t="shared" si="16"/>
        <v>-</v>
      </c>
      <c r="U62" s="379" t="str">
        <f t="shared" si="17"/>
        <v>-</v>
      </c>
      <c r="V62" s="379" t="str">
        <f t="shared" si="18"/>
        <v>-</v>
      </c>
      <c r="W62" s="379" t="str">
        <f t="shared" si="19"/>
        <v>-</v>
      </c>
      <c r="X62" s="379" t="str">
        <f t="shared" si="20"/>
        <v>-</v>
      </c>
      <c r="Y62" s="379">
        <f t="shared" si="21"/>
        <v>2</v>
      </c>
      <c r="Z62" s="379">
        <f t="shared" si="22"/>
        <v>0</v>
      </c>
    </row>
    <row r="63" spans="1:26" ht="31.5">
      <c r="A63" s="369" t="str">
        <f>'приложение 1.1 '!A65</f>
        <v>1.1.3.41</v>
      </c>
      <c r="B63" s="431" t="str">
        <f>'приложение 1.1 '!B65</f>
        <v>Реконструкция ТП-458 (замена оборудования РУ-10кВ, РУ-0,4кВ, замена 2ТМГ-630кВА)</v>
      </c>
      <c r="C63" s="379" t="str">
        <f>IF('приложение 1.1 '!G65=2018,'приложение 1.1 '!E65,"-")</f>
        <v>-</v>
      </c>
      <c r="D63" s="703" t="str">
        <f>IF('приложение 1.1 '!G65=2018,'приложение 1.1 '!D65,"-")</f>
        <v>-</v>
      </c>
      <c r="E63" s="379">
        <f>IF('приложение 1.1 '!G65=2019,'приложение 1.1 '!E65,"-")</f>
        <v>1.26</v>
      </c>
      <c r="F63" s="379">
        <f>IF('приложение 1.1 '!G65=2019,'приложение 1.1 '!D65,"-")</f>
        <v>0</v>
      </c>
      <c r="G63" s="379" t="str">
        <f>IF('приложение 1.1 '!G65=2020,'приложение 1.1 '!E65,"-")</f>
        <v>-</v>
      </c>
      <c r="H63" s="379" t="str">
        <f>IF('приложение 1.1 '!G65=2020,'приложение 1.1 '!D65,"-")</f>
        <v>-</v>
      </c>
      <c r="I63" s="379" t="str">
        <f>IF('приложение 1.1 '!G65=2021,'приложение 1.1 '!E65,"-")</f>
        <v>-</v>
      </c>
      <c r="J63" s="379" t="str">
        <f>IF('приложение 1.1 '!G65=2021,'приложение 1.1 '!D65,"-")</f>
        <v>-</v>
      </c>
      <c r="K63" s="379" t="str">
        <f>IF('приложение 1.1 '!G65=2022,'приложение 1.1 '!E65,"-")</f>
        <v>-</v>
      </c>
      <c r="L63" s="379" t="str">
        <f>IF('приложение 1.1 '!G65=2022,'приложение 1.1 '!D65,"-")</f>
        <v>-</v>
      </c>
      <c r="M63" s="379">
        <f t="shared" si="2"/>
        <v>1.26</v>
      </c>
      <c r="N63" s="379">
        <f t="shared" si="3"/>
        <v>0</v>
      </c>
      <c r="O63" s="379" t="str">
        <f t="shared" si="11"/>
        <v>-</v>
      </c>
      <c r="P63" s="379" t="str">
        <f t="shared" si="12"/>
        <v>-</v>
      </c>
      <c r="Q63" s="379">
        <f t="shared" si="13"/>
        <v>1.26</v>
      </c>
      <c r="R63" s="379">
        <f t="shared" si="14"/>
        <v>0</v>
      </c>
      <c r="S63" s="379" t="str">
        <f t="shared" si="15"/>
        <v>-</v>
      </c>
      <c r="T63" s="379" t="str">
        <f t="shared" si="16"/>
        <v>-</v>
      </c>
      <c r="U63" s="379" t="str">
        <f t="shared" si="17"/>
        <v>-</v>
      </c>
      <c r="V63" s="379" t="str">
        <f t="shared" si="18"/>
        <v>-</v>
      </c>
      <c r="W63" s="379" t="str">
        <f t="shared" si="19"/>
        <v>-</v>
      </c>
      <c r="X63" s="379" t="str">
        <f t="shared" si="20"/>
        <v>-</v>
      </c>
      <c r="Y63" s="379">
        <f t="shared" si="21"/>
        <v>1.26</v>
      </c>
      <c r="Z63" s="379">
        <f t="shared" si="22"/>
        <v>0</v>
      </c>
    </row>
    <row r="64" spans="1:26" ht="31.5">
      <c r="A64" s="369" t="str">
        <f>'приложение 1.1 '!A66</f>
        <v>1.1.3.42</v>
      </c>
      <c r="B64" s="431" t="str">
        <f>'приложение 1.1 '!B66</f>
        <v>Реконструкция ТП-311 (замена оборудования РУ-10кВ, РУ-0,4кВ, замена 2ТМГ-630кВА)</v>
      </c>
      <c r="C64" s="379" t="str">
        <f>IF('приложение 1.1 '!G66=2018,'приложение 1.1 '!E66,"-")</f>
        <v>-</v>
      </c>
      <c r="D64" s="703" t="str">
        <f>IF('приложение 1.1 '!G66=2018,'приложение 1.1 '!D66,"-")</f>
        <v>-</v>
      </c>
      <c r="E64" s="379">
        <f>IF('приложение 1.1 '!G66=2019,'приложение 1.1 '!E66,"-")</f>
        <v>1.26</v>
      </c>
      <c r="F64" s="379">
        <f>IF('приложение 1.1 '!G66=2019,'приложение 1.1 '!D66,"-")</f>
        <v>0</v>
      </c>
      <c r="G64" s="379" t="str">
        <f>IF('приложение 1.1 '!G66=2020,'приложение 1.1 '!E66,"-")</f>
        <v>-</v>
      </c>
      <c r="H64" s="379" t="str">
        <f>IF('приложение 1.1 '!G66=2020,'приложение 1.1 '!D66,"-")</f>
        <v>-</v>
      </c>
      <c r="I64" s="379" t="str">
        <f>IF('приложение 1.1 '!G66=2021,'приложение 1.1 '!E66,"-")</f>
        <v>-</v>
      </c>
      <c r="J64" s="379" t="str">
        <f>IF('приложение 1.1 '!G66=2021,'приложение 1.1 '!D66,"-")</f>
        <v>-</v>
      </c>
      <c r="K64" s="379" t="str">
        <f>IF('приложение 1.1 '!G66=2022,'приложение 1.1 '!E66,"-")</f>
        <v>-</v>
      </c>
      <c r="L64" s="379" t="str">
        <f>IF('приложение 1.1 '!G66=2022,'приложение 1.1 '!D66,"-")</f>
        <v>-</v>
      </c>
      <c r="M64" s="379">
        <f t="shared" si="2"/>
        <v>1.26</v>
      </c>
      <c r="N64" s="379">
        <f t="shared" si="3"/>
        <v>0</v>
      </c>
      <c r="O64" s="379" t="str">
        <f t="shared" si="11"/>
        <v>-</v>
      </c>
      <c r="P64" s="379" t="str">
        <f t="shared" si="12"/>
        <v>-</v>
      </c>
      <c r="Q64" s="379">
        <f t="shared" si="13"/>
        <v>1.26</v>
      </c>
      <c r="R64" s="379">
        <f t="shared" si="14"/>
        <v>0</v>
      </c>
      <c r="S64" s="379" t="str">
        <f t="shared" si="15"/>
        <v>-</v>
      </c>
      <c r="T64" s="379" t="str">
        <f t="shared" si="16"/>
        <v>-</v>
      </c>
      <c r="U64" s="379" t="str">
        <f t="shared" si="17"/>
        <v>-</v>
      </c>
      <c r="V64" s="379" t="str">
        <f t="shared" si="18"/>
        <v>-</v>
      </c>
      <c r="W64" s="379" t="str">
        <f t="shared" si="19"/>
        <v>-</v>
      </c>
      <c r="X64" s="379" t="str">
        <f t="shared" si="20"/>
        <v>-</v>
      </c>
      <c r="Y64" s="379">
        <f t="shared" si="21"/>
        <v>1.26</v>
      </c>
      <c r="Z64" s="379">
        <f t="shared" si="22"/>
        <v>0</v>
      </c>
    </row>
    <row r="65" spans="1:26" ht="31.5">
      <c r="A65" s="369" t="str">
        <f>'приложение 1.1 '!A67</f>
        <v>1.1.3.43</v>
      </c>
      <c r="B65" s="431" t="str">
        <f>'приложение 1.1 '!B67</f>
        <v>Реконструкция ТП-322 (замена оборудования РУ-10кВ, РУ-0,4кВ, замена 2ТМГ-630кВА)</v>
      </c>
      <c r="C65" s="379" t="str">
        <f>IF('приложение 1.1 '!G67=2018,'приложение 1.1 '!E67,"-")</f>
        <v>-</v>
      </c>
      <c r="D65" s="703" t="str">
        <f>IF('приложение 1.1 '!G67=2018,'приложение 1.1 '!D67,"-")</f>
        <v>-</v>
      </c>
      <c r="E65" s="379">
        <f>IF('приложение 1.1 '!G67=2019,'приложение 1.1 '!E67,"-")</f>
        <v>1.26</v>
      </c>
      <c r="F65" s="379">
        <f>IF('приложение 1.1 '!G67=2019,'приложение 1.1 '!D67,"-")</f>
        <v>0</v>
      </c>
      <c r="G65" s="379" t="str">
        <f>IF('приложение 1.1 '!G67=2020,'приложение 1.1 '!E67,"-")</f>
        <v>-</v>
      </c>
      <c r="H65" s="379" t="str">
        <f>IF('приложение 1.1 '!G67=2020,'приложение 1.1 '!D67,"-")</f>
        <v>-</v>
      </c>
      <c r="I65" s="379" t="str">
        <f>IF('приложение 1.1 '!G67=2021,'приложение 1.1 '!E67,"-")</f>
        <v>-</v>
      </c>
      <c r="J65" s="379" t="str">
        <f>IF('приложение 1.1 '!G67=2021,'приложение 1.1 '!D67,"-")</f>
        <v>-</v>
      </c>
      <c r="K65" s="379" t="str">
        <f>IF('приложение 1.1 '!G67=2022,'приложение 1.1 '!E67,"-")</f>
        <v>-</v>
      </c>
      <c r="L65" s="379" t="str">
        <f>IF('приложение 1.1 '!G67=2022,'приложение 1.1 '!D67,"-")</f>
        <v>-</v>
      </c>
      <c r="M65" s="379">
        <f t="shared" si="2"/>
        <v>1.26</v>
      </c>
      <c r="N65" s="379">
        <f t="shared" si="3"/>
        <v>0</v>
      </c>
      <c r="O65" s="379" t="str">
        <f t="shared" si="11"/>
        <v>-</v>
      </c>
      <c r="P65" s="379" t="str">
        <f t="shared" si="12"/>
        <v>-</v>
      </c>
      <c r="Q65" s="379">
        <f t="shared" si="13"/>
        <v>1.26</v>
      </c>
      <c r="R65" s="379">
        <f t="shared" si="14"/>
        <v>0</v>
      </c>
      <c r="S65" s="379" t="str">
        <f t="shared" si="15"/>
        <v>-</v>
      </c>
      <c r="T65" s="379" t="str">
        <f t="shared" si="16"/>
        <v>-</v>
      </c>
      <c r="U65" s="379" t="str">
        <f t="shared" si="17"/>
        <v>-</v>
      </c>
      <c r="V65" s="379" t="str">
        <f t="shared" si="18"/>
        <v>-</v>
      </c>
      <c r="W65" s="379" t="str">
        <f t="shared" si="19"/>
        <v>-</v>
      </c>
      <c r="X65" s="379" t="str">
        <f t="shared" si="20"/>
        <v>-</v>
      </c>
      <c r="Y65" s="379">
        <f t="shared" si="21"/>
        <v>1.26</v>
      </c>
      <c r="Z65" s="379">
        <f t="shared" si="22"/>
        <v>0</v>
      </c>
    </row>
    <row r="66" spans="1:26" ht="31.5">
      <c r="A66" s="369" t="str">
        <f>'приложение 1.1 '!A68</f>
        <v>1.1.3.44</v>
      </c>
      <c r="B66" s="431" t="str">
        <f>'приложение 1.1 '!B68</f>
        <v>Реконструкция ТП-314 (замена оборудования РУ-10кВ, РУ-0,4кВ, замена 2ТМГ-630кВА)</v>
      </c>
      <c r="C66" s="379" t="str">
        <f>IF('приложение 1.1 '!G68=2018,'приложение 1.1 '!E68,"-")</f>
        <v>-</v>
      </c>
      <c r="D66" s="703" t="str">
        <f>IF('приложение 1.1 '!G68=2018,'приложение 1.1 '!D68,"-")</f>
        <v>-</v>
      </c>
      <c r="E66" s="379">
        <f>IF('приложение 1.1 '!G68=2019,'приложение 1.1 '!E68,"-")</f>
        <v>1.26</v>
      </c>
      <c r="F66" s="379">
        <f>IF('приложение 1.1 '!G68=2019,'приложение 1.1 '!D68,"-")</f>
        <v>0</v>
      </c>
      <c r="G66" s="379" t="str">
        <f>IF('приложение 1.1 '!G68=2020,'приложение 1.1 '!E68,"-")</f>
        <v>-</v>
      </c>
      <c r="H66" s="379" t="str">
        <f>IF('приложение 1.1 '!G68=2020,'приложение 1.1 '!D68,"-")</f>
        <v>-</v>
      </c>
      <c r="I66" s="379" t="str">
        <f>IF('приложение 1.1 '!G68=2021,'приложение 1.1 '!E68,"-")</f>
        <v>-</v>
      </c>
      <c r="J66" s="379" t="str">
        <f>IF('приложение 1.1 '!G68=2021,'приложение 1.1 '!D68,"-")</f>
        <v>-</v>
      </c>
      <c r="K66" s="379" t="str">
        <f>IF('приложение 1.1 '!G68=2022,'приложение 1.1 '!E68,"-")</f>
        <v>-</v>
      </c>
      <c r="L66" s="379" t="str">
        <f>IF('приложение 1.1 '!G68=2022,'приложение 1.1 '!D68,"-")</f>
        <v>-</v>
      </c>
      <c r="M66" s="379">
        <f t="shared" si="2"/>
        <v>1.26</v>
      </c>
      <c r="N66" s="379">
        <f t="shared" si="3"/>
        <v>0</v>
      </c>
      <c r="O66" s="379" t="str">
        <f t="shared" si="11"/>
        <v>-</v>
      </c>
      <c r="P66" s="379" t="str">
        <f t="shared" si="12"/>
        <v>-</v>
      </c>
      <c r="Q66" s="379">
        <f t="shared" si="13"/>
        <v>1.26</v>
      </c>
      <c r="R66" s="379">
        <f t="shared" si="14"/>
        <v>0</v>
      </c>
      <c r="S66" s="379" t="str">
        <f t="shared" si="15"/>
        <v>-</v>
      </c>
      <c r="T66" s="379" t="str">
        <f t="shared" si="16"/>
        <v>-</v>
      </c>
      <c r="U66" s="379" t="str">
        <f t="shared" si="17"/>
        <v>-</v>
      </c>
      <c r="V66" s="379" t="str">
        <f t="shared" si="18"/>
        <v>-</v>
      </c>
      <c r="W66" s="379" t="str">
        <f t="shared" si="19"/>
        <v>-</v>
      </c>
      <c r="X66" s="379" t="str">
        <f t="shared" si="20"/>
        <v>-</v>
      </c>
      <c r="Y66" s="379">
        <f t="shared" si="21"/>
        <v>1.26</v>
      </c>
      <c r="Z66" s="379">
        <f t="shared" si="22"/>
        <v>0</v>
      </c>
    </row>
    <row r="67" spans="1:26" ht="31.5">
      <c r="A67" s="369" t="str">
        <f>'приложение 1.1 '!A69</f>
        <v>1.1.3.45</v>
      </c>
      <c r="B67" s="431" t="str">
        <f>'приложение 1.1 '!B69</f>
        <v>Реконструкция ТП-316 (замена оборудования РУ-10кВ, РУ-0,4кВ, замена 2ТМГ-630кВА)</v>
      </c>
      <c r="C67" s="379" t="str">
        <f>IF('приложение 1.1 '!G69=2018,'приложение 1.1 '!E69,"-")</f>
        <v>-</v>
      </c>
      <c r="D67" s="703" t="str">
        <f>IF('приложение 1.1 '!G69=2018,'приложение 1.1 '!D69,"-")</f>
        <v>-</v>
      </c>
      <c r="E67" s="379">
        <f>IF('приложение 1.1 '!G69=2019,'приложение 1.1 '!E69,"-")</f>
        <v>1.26</v>
      </c>
      <c r="F67" s="379">
        <f>IF('приложение 1.1 '!G69=2019,'приложение 1.1 '!D69,"-")</f>
        <v>0</v>
      </c>
      <c r="G67" s="379" t="str">
        <f>IF('приложение 1.1 '!G69=2020,'приложение 1.1 '!E69,"-")</f>
        <v>-</v>
      </c>
      <c r="H67" s="379" t="str">
        <f>IF('приложение 1.1 '!G69=2020,'приложение 1.1 '!D69,"-")</f>
        <v>-</v>
      </c>
      <c r="I67" s="379" t="str">
        <f>IF('приложение 1.1 '!G69=2021,'приложение 1.1 '!E69,"-")</f>
        <v>-</v>
      </c>
      <c r="J67" s="379" t="str">
        <f>IF('приложение 1.1 '!G69=2021,'приложение 1.1 '!D69,"-")</f>
        <v>-</v>
      </c>
      <c r="K67" s="379" t="str">
        <f>IF('приложение 1.1 '!G69=2022,'приложение 1.1 '!E69,"-")</f>
        <v>-</v>
      </c>
      <c r="L67" s="379" t="str">
        <f>IF('приложение 1.1 '!G69=2022,'приложение 1.1 '!D69,"-")</f>
        <v>-</v>
      </c>
      <c r="M67" s="379">
        <f t="shared" si="2"/>
        <v>1.26</v>
      </c>
      <c r="N67" s="379">
        <f t="shared" si="3"/>
        <v>0</v>
      </c>
      <c r="O67" s="379" t="str">
        <f t="shared" si="11"/>
        <v>-</v>
      </c>
      <c r="P67" s="379" t="str">
        <f t="shared" si="12"/>
        <v>-</v>
      </c>
      <c r="Q67" s="379">
        <f t="shared" si="13"/>
        <v>1.26</v>
      </c>
      <c r="R67" s="379">
        <f t="shared" si="14"/>
        <v>0</v>
      </c>
      <c r="S67" s="379" t="str">
        <f t="shared" si="15"/>
        <v>-</v>
      </c>
      <c r="T67" s="379" t="str">
        <f t="shared" si="16"/>
        <v>-</v>
      </c>
      <c r="U67" s="379" t="str">
        <f t="shared" si="17"/>
        <v>-</v>
      </c>
      <c r="V67" s="379" t="str">
        <f t="shared" si="18"/>
        <v>-</v>
      </c>
      <c r="W67" s="379" t="str">
        <f t="shared" si="19"/>
        <v>-</v>
      </c>
      <c r="X67" s="379" t="str">
        <f t="shared" si="20"/>
        <v>-</v>
      </c>
      <c r="Y67" s="379">
        <f t="shared" si="21"/>
        <v>1.26</v>
      </c>
      <c r="Z67" s="379">
        <f t="shared" si="22"/>
        <v>0</v>
      </c>
    </row>
    <row r="68" spans="1:26" ht="31.5">
      <c r="A68" s="369" t="str">
        <f>'приложение 1.1 '!A70</f>
        <v>1.1.3.46</v>
      </c>
      <c r="B68" s="431" t="str">
        <f>'приложение 1.1 '!B70</f>
        <v>Реконструкция ТП-320 (замена оборудования РУ-10кВ, РУ-0,4кВ, замена 2ТМГ-630кВА)</v>
      </c>
      <c r="C68" s="379" t="str">
        <f>IF('приложение 1.1 '!G70=2018,'приложение 1.1 '!E70,"-")</f>
        <v>-</v>
      </c>
      <c r="D68" s="703" t="str">
        <f>IF('приложение 1.1 '!G70=2018,'приложение 1.1 '!D70,"-")</f>
        <v>-</v>
      </c>
      <c r="E68" s="379">
        <f>IF('приложение 1.1 '!G70=2019,'приложение 1.1 '!E70,"-")</f>
        <v>1.26</v>
      </c>
      <c r="F68" s="379">
        <f>IF('приложение 1.1 '!G70=2019,'приложение 1.1 '!D70,"-")</f>
        <v>0</v>
      </c>
      <c r="G68" s="379" t="str">
        <f>IF('приложение 1.1 '!G70=2020,'приложение 1.1 '!E70,"-")</f>
        <v>-</v>
      </c>
      <c r="H68" s="379" t="str">
        <f>IF('приложение 1.1 '!G70=2020,'приложение 1.1 '!D70,"-")</f>
        <v>-</v>
      </c>
      <c r="I68" s="379" t="str">
        <f>IF('приложение 1.1 '!G70=2021,'приложение 1.1 '!E70,"-")</f>
        <v>-</v>
      </c>
      <c r="J68" s="379" t="str">
        <f>IF('приложение 1.1 '!G70=2021,'приложение 1.1 '!D70,"-")</f>
        <v>-</v>
      </c>
      <c r="K68" s="379" t="str">
        <f>IF('приложение 1.1 '!G70=2022,'приложение 1.1 '!E70,"-")</f>
        <v>-</v>
      </c>
      <c r="L68" s="379" t="str">
        <f>IF('приложение 1.1 '!G70=2022,'приложение 1.1 '!D70,"-")</f>
        <v>-</v>
      </c>
      <c r="M68" s="379">
        <f t="shared" si="2"/>
        <v>1.26</v>
      </c>
      <c r="N68" s="379">
        <f t="shared" si="3"/>
        <v>0</v>
      </c>
      <c r="O68" s="379" t="str">
        <f t="shared" si="11"/>
        <v>-</v>
      </c>
      <c r="P68" s="379" t="str">
        <f t="shared" si="12"/>
        <v>-</v>
      </c>
      <c r="Q68" s="379">
        <f t="shared" si="13"/>
        <v>1.26</v>
      </c>
      <c r="R68" s="379">
        <f t="shared" si="14"/>
        <v>0</v>
      </c>
      <c r="S68" s="379" t="str">
        <f t="shared" si="15"/>
        <v>-</v>
      </c>
      <c r="T68" s="379" t="str">
        <f t="shared" si="16"/>
        <v>-</v>
      </c>
      <c r="U68" s="379" t="str">
        <f t="shared" si="17"/>
        <v>-</v>
      </c>
      <c r="V68" s="379" t="str">
        <f t="shared" si="18"/>
        <v>-</v>
      </c>
      <c r="W68" s="379" t="str">
        <f t="shared" si="19"/>
        <v>-</v>
      </c>
      <c r="X68" s="379" t="str">
        <f t="shared" si="20"/>
        <v>-</v>
      </c>
      <c r="Y68" s="379">
        <f t="shared" si="21"/>
        <v>1.26</v>
      </c>
      <c r="Z68" s="379">
        <f t="shared" si="22"/>
        <v>0</v>
      </c>
    </row>
    <row r="69" spans="1:26" ht="31.5">
      <c r="A69" s="369" t="str">
        <f>'приложение 1.1 '!A71</f>
        <v>1.1.3.48</v>
      </c>
      <c r="B69" s="431" t="str">
        <f>'приложение 1.1 '!B71</f>
        <v>Реконструкция ТП - 417 (замена оборудования РУ-10кВ, РУ-0,4кВ, замена 2ТМГ-630кВА)</v>
      </c>
      <c r="C69" s="379" t="str">
        <f>IF('приложение 1.1 '!G71=2018,'приложение 1.1 '!E71,"-")</f>
        <v>-</v>
      </c>
      <c r="D69" s="703" t="str">
        <f>IF('приложение 1.1 '!G71=2018,'приложение 1.1 '!D71,"-")</f>
        <v>-</v>
      </c>
      <c r="E69" s="379">
        <f>IF('приложение 1.1 '!G71=2019,'приложение 1.1 '!E71,"-")</f>
        <v>1.26</v>
      </c>
      <c r="F69" s="379">
        <f>IF('приложение 1.1 '!G71=2019,'приложение 1.1 '!D71,"-")</f>
        <v>0</v>
      </c>
      <c r="G69" s="379" t="str">
        <f>IF('приложение 1.1 '!G71=2020,'приложение 1.1 '!E71,"-")</f>
        <v>-</v>
      </c>
      <c r="H69" s="379" t="str">
        <f>IF('приложение 1.1 '!G71=2020,'приложение 1.1 '!D71,"-")</f>
        <v>-</v>
      </c>
      <c r="I69" s="379" t="str">
        <f>IF('приложение 1.1 '!G71=2021,'приложение 1.1 '!E71,"-")</f>
        <v>-</v>
      </c>
      <c r="J69" s="379" t="str">
        <f>IF('приложение 1.1 '!G71=2021,'приложение 1.1 '!D71,"-")</f>
        <v>-</v>
      </c>
      <c r="K69" s="379" t="str">
        <f>IF('приложение 1.1 '!G71=2022,'приложение 1.1 '!E71,"-")</f>
        <v>-</v>
      </c>
      <c r="L69" s="379" t="str">
        <f>IF('приложение 1.1 '!G71=2022,'приложение 1.1 '!D71,"-")</f>
        <v>-</v>
      </c>
      <c r="M69" s="379">
        <f t="shared" si="2"/>
        <v>1.26</v>
      </c>
      <c r="N69" s="379">
        <f t="shared" si="3"/>
        <v>0</v>
      </c>
      <c r="O69" s="379" t="str">
        <f t="shared" si="11"/>
        <v>-</v>
      </c>
      <c r="P69" s="379" t="str">
        <f t="shared" si="12"/>
        <v>-</v>
      </c>
      <c r="Q69" s="379">
        <f t="shared" si="13"/>
        <v>1.26</v>
      </c>
      <c r="R69" s="379">
        <f t="shared" si="14"/>
        <v>0</v>
      </c>
      <c r="S69" s="379" t="str">
        <f t="shared" si="15"/>
        <v>-</v>
      </c>
      <c r="T69" s="379" t="str">
        <f t="shared" si="16"/>
        <v>-</v>
      </c>
      <c r="U69" s="379" t="str">
        <f t="shared" si="17"/>
        <v>-</v>
      </c>
      <c r="V69" s="379" t="str">
        <f t="shared" si="18"/>
        <v>-</v>
      </c>
      <c r="W69" s="379" t="str">
        <f t="shared" si="19"/>
        <v>-</v>
      </c>
      <c r="X69" s="379" t="str">
        <f t="shared" si="20"/>
        <v>-</v>
      </c>
      <c r="Y69" s="379">
        <f t="shared" si="21"/>
        <v>1.26</v>
      </c>
      <c r="Z69" s="379">
        <f t="shared" si="22"/>
        <v>0</v>
      </c>
    </row>
    <row r="70" spans="1:26" ht="31.5">
      <c r="A70" s="369" t="str">
        <f>'приложение 1.1 '!A72</f>
        <v>1.1.3.50</v>
      </c>
      <c r="B70" s="431" t="str">
        <f>'приложение 1.1 '!B72</f>
        <v>Реконструкция ТП-487 (замена оборудования РУ-10кВ, РУ-0,4кВ, замена 2ТМГ-630кВА)</v>
      </c>
      <c r="C70" s="379" t="str">
        <f>IF('приложение 1.1 '!G72=2018,'приложение 1.1 '!E72,"-")</f>
        <v>-</v>
      </c>
      <c r="D70" s="703" t="str">
        <f>IF('приложение 1.1 '!G72=2018,'приложение 1.1 '!D72,"-")</f>
        <v>-</v>
      </c>
      <c r="E70" s="379">
        <f>IF('приложение 1.1 '!G72=2019,'приложение 1.1 '!E72,"-")</f>
        <v>1.26</v>
      </c>
      <c r="F70" s="379">
        <f>IF('приложение 1.1 '!G72=2019,'приложение 1.1 '!D72,"-")</f>
        <v>0</v>
      </c>
      <c r="G70" s="379" t="str">
        <f>IF('приложение 1.1 '!G72=2020,'приложение 1.1 '!E72,"-")</f>
        <v>-</v>
      </c>
      <c r="H70" s="379" t="str">
        <f>IF('приложение 1.1 '!G72=2020,'приложение 1.1 '!D72,"-")</f>
        <v>-</v>
      </c>
      <c r="I70" s="379" t="str">
        <f>IF('приложение 1.1 '!G72=2021,'приложение 1.1 '!E72,"-")</f>
        <v>-</v>
      </c>
      <c r="J70" s="379" t="str">
        <f>IF('приложение 1.1 '!G72=2021,'приложение 1.1 '!D72,"-")</f>
        <v>-</v>
      </c>
      <c r="K70" s="379" t="str">
        <f>IF('приложение 1.1 '!G72=2022,'приложение 1.1 '!E72,"-")</f>
        <v>-</v>
      </c>
      <c r="L70" s="379" t="str">
        <f>IF('приложение 1.1 '!G72=2022,'приложение 1.1 '!D72,"-")</f>
        <v>-</v>
      </c>
      <c r="M70" s="379">
        <f t="shared" si="2"/>
        <v>1.26</v>
      </c>
      <c r="N70" s="379">
        <f t="shared" si="3"/>
        <v>0</v>
      </c>
      <c r="O70" s="379" t="str">
        <f t="shared" si="11"/>
        <v>-</v>
      </c>
      <c r="P70" s="379" t="str">
        <f t="shared" si="12"/>
        <v>-</v>
      </c>
      <c r="Q70" s="379">
        <f t="shared" si="13"/>
        <v>1.26</v>
      </c>
      <c r="R70" s="379">
        <f t="shared" si="14"/>
        <v>0</v>
      </c>
      <c r="S70" s="379" t="str">
        <f t="shared" si="15"/>
        <v>-</v>
      </c>
      <c r="T70" s="379" t="str">
        <f t="shared" si="16"/>
        <v>-</v>
      </c>
      <c r="U70" s="379" t="str">
        <f t="shared" si="17"/>
        <v>-</v>
      </c>
      <c r="V70" s="379" t="str">
        <f t="shared" si="18"/>
        <v>-</v>
      </c>
      <c r="W70" s="379" t="str">
        <f t="shared" si="19"/>
        <v>-</v>
      </c>
      <c r="X70" s="379" t="str">
        <f t="shared" si="20"/>
        <v>-</v>
      </c>
      <c r="Y70" s="379">
        <f t="shared" si="21"/>
        <v>1.26</v>
      </c>
      <c r="Z70" s="379">
        <f t="shared" si="22"/>
        <v>0</v>
      </c>
    </row>
    <row r="71" spans="1:26" ht="31.5">
      <c r="A71" s="369" t="str">
        <f>'приложение 1.1 '!A73</f>
        <v>1.1.3.51</v>
      </c>
      <c r="B71" s="431" t="str">
        <f>'приложение 1.1 '!B73</f>
        <v>Реконструкция ТП-485 (замена оборудования РУ-10кВ, РУ-0,4кВ, замена 2ТМГ-630кВА)</v>
      </c>
      <c r="C71" s="379" t="str">
        <f>IF('приложение 1.1 '!G73=2018,'приложение 1.1 '!E73,"-")</f>
        <v>-</v>
      </c>
      <c r="D71" s="703" t="str">
        <f>IF('приложение 1.1 '!G73=2018,'приложение 1.1 '!D73,"-")</f>
        <v>-</v>
      </c>
      <c r="E71" s="379">
        <f>IF('приложение 1.1 '!G73=2019,'приложение 1.1 '!E73,"-")</f>
        <v>1.26</v>
      </c>
      <c r="F71" s="379">
        <f>IF('приложение 1.1 '!G73=2019,'приложение 1.1 '!D73,"-")</f>
        <v>0</v>
      </c>
      <c r="G71" s="379" t="str">
        <f>IF('приложение 1.1 '!G73=2020,'приложение 1.1 '!E73,"-")</f>
        <v>-</v>
      </c>
      <c r="H71" s="379" t="str">
        <f>IF('приложение 1.1 '!G73=2020,'приложение 1.1 '!D73,"-")</f>
        <v>-</v>
      </c>
      <c r="I71" s="379" t="str">
        <f>IF('приложение 1.1 '!G73=2021,'приложение 1.1 '!E73,"-")</f>
        <v>-</v>
      </c>
      <c r="J71" s="379" t="str">
        <f>IF('приложение 1.1 '!G73=2021,'приложение 1.1 '!D73,"-")</f>
        <v>-</v>
      </c>
      <c r="K71" s="379" t="str">
        <f>IF('приложение 1.1 '!G73=2022,'приложение 1.1 '!E73,"-")</f>
        <v>-</v>
      </c>
      <c r="L71" s="379" t="str">
        <f>IF('приложение 1.1 '!G73=2022,'приложение 1.1 '!D73,"-")</f>
        <v>-</v>
      </c>
      <c r="M71" s="379">
        <f t="shared" si="2"/>
        <v>1.26</v>
      </c>
      <c r="N71" s="379">
        <f t="shared" si="3"/>
        <v>0</v>
      </c>
      <c r="O71" s="379" t="str">
        <f t="shared" si="11"/>
        <v>-</v>
      </c>
      <c r="P71" s="379" t="str">
        <f t="shared" si="12"/>
        <v>-</v>
      </c>
      <c r="Q71" s="379">
        <f t="shared" si="13"/>
        <v>1.26</v>
      </c>
      <c r="R71" s="379">
        <f t="shared" si="14"/>
        <v>0</v>
      </c>
      <c r="S71" s="379" t="str">
        <f t="shared" si="15"/>
        <v>-</v>
      </c>
      <c r="T71" s="379" t="str">
        <f t="shared" si="16"/>
        <v>-</v>
      </c>
      <c r="U71" s="379" t="str">
        <f t="shared" si="17"/>
        <v>-</v>
      </c>
      <c r="V71" s="379" t="str">
        <f t="shared" si="18"/>
        <v>-</v>
      </c>
      <c r="W71" s="379" t="str">
        <f t="shared" si="19"/>
        <v>-</v>
      </c>
      <c r="X71" s="379" t="str">
        <f t="shared" si="20"/>
        <v>-</v>
      </c>
      <c r="Y71" s="379">
        <f t="shared" si="21"/>
        <v>1.26</v>
      </c>
      <c r="Z71" s="379">
        <f t="shared" si="22"/>
        <v>0</v>
      </c>
    </row>
    <row r="72" spans="1:26" ht="31.5">
      <c r="A72" s="369" t="str">
        <f>'приложение 1.1 '!A74</f>
        <v>1.1.3.52</v>
      </c>
      <c r="B72" s="431" t="str">
        <f>'приложение 1.1 '!B74</f>
        <v>Реконструкция ТП-486 (замена оборудования РУ-10кВ, РУ-0,4кВ, замена 2ТМГ-630кВА)</v>
      </c>
      <c r="C72" s="379" t="str">
        <f>IF('приложение 1.1 '!G74=2018,'приложение 1.1 '!E74,"-")</f>
        <v>-</v>
      </c>
      <c r="D72" s="703" t="str">
        <f>IF('приложение 1.1 '!G74=2018,'приложение 1.1 '!D74,"-")</f>
        <v>-</v>
      </c>
      <c r="E72" s="379">
        <f>IF('приложение 1.1 '!G74=2019,'приложение 1.1 '!E74,"-")</f>
        <v>1.26</v>
      </c>
      <c r="F72" s="379">
        <f>IF('приложение 1.1 '!G74=2019,'приложение 1.1 '!D74,"-")</f>
        <v>0</v>
      </c>
      <c r="G72" s="379" t="str">
        <f>IF('приложение 1.1 '!G74=2020,'приложение 1.1 '!E74,"-")</f>
        <v>-</v>
      </c>
      <c r="H72" s="379" t="str">
        <f>IF('приложение 1.1 '!G74=2020,'приложение 1.1 '!D74,"-")</f>
        <v>-</v>
      </c>
      <c r="I72" s="379" t="str">
        <f>IF('приложение 1.1 '!G74=2021,'приложение 1.1 '!E74,"-")</f>
        <v>-</v>
      </c>
      <c r="J72" s="379" t="str">
        <f>IF('приложение 1.1 '!G74=2021,'приложение 1.1 '!D74,"-")</f>
        <v>-</v>
      </c>
      <c r="K72" s="379" t="str">
        <f>IF('приложение 1.1 '!G74=2022,'приложение 1.1 '!E74,"-")</f>
        <v>-</v>
      </c>
      <c r="L72" s="379" t="str">
        <f>IF('приложение 1.1 '!G74=2022,'приложение 1.1 '!D74,"-")</f>
        <v>-</v>
      </c>
      <c r="M72" s="379">
        <f t="shared" si="2"/>
        <v>1.26</v>
      </c>
      <c r="N72" s="379">
        <f t="shared" si="3"/>
        <v>0</v>
      </c>
      <c r="O72" s="379" t="str">
        <f t="shared" si="11"/>
        <v>-</v>
      </c>
      <c r="P72" s="379" t="str">
        <f t="shared" si="12"/>
        <v>-</v>
      </c>
      <c r="Q72" s="379">
        <f t="shared" si="13"/>
        <v>1.26</v>
      </c>
      <c r="R72" s="379">
        <f t="shared" si="14"/>
        <v>0</v>
      </c>
      <c r="S72" s="379" t="str">
        <f t="shared" si="15"/>
        <v>-</v>
      </c>
      <c r="T72" s="379" t="str">
        <f t="shared" si="16"/>
        <v>-</v>
      </c>
      <c r="U72" s="379" t="str">
        <f t="shared" si="17"/>
        <v>-</v>
      </c>
      <c r="V72" s="379" t="str">
        <f t="shared" si="18"/>
        <v>-</v>
      </c>
      <c r="W72" s="379" t="str">
        <f t="shared" si="19"/>
        <v>-</v>
      </c>
      <c r="X72" s="379" t="str">
        <f t="shared" si="20"/>
        <v>-</v>
      </c>
      <c r="Y72" s="379">
        <f t="shared" si="21"/>
        <v>1.26</v>
      </c>
      <c r="Z72" s="379">
        <f t="shared" si="22"/>
        <v>0</v>
      </c>
    </row>
    <row r="73" spans="1:26" ht="31.5">
      <c r="A73" s="369" t="str">
        <f>'приложение 1.1 '!A75</f>
        <v>1.1.3.53</v>
      </c>
      <c r="B73" s="431" t="str">
        <f>'приложение 1.1 '!B75</f>
        <v>Реконструкция ТП-280 (замена оборудования РУ-10кВ, РУ-0,4кВ, замена 2ТМГ-630кВА)</v>
      </c>
      <c r="C73" s="379" t="str">
        <f>IF('приложение 1.1 '!G75=2018,'приложение 1.1 '!E75,"-")</f>
        <v>-</v>
      </c>
      <c r="D73" s="703" t="str">
        <f>IF('приложение 1.1 '!G75=2018,'приложение 1.1 '!D75,"-")</f>
        <v>-</v>
      </c>
      <c r="E73" s="379">
        <f>IF('приложение 1.1 '!G75=2019,'приложение 1.1 '!E75,"-")</f>
        <v>1.26</v>
      </c>
      <c r="F73" s="379">
        <f>IF('приложение 1.1 '!G75=2019,'приложение 1.1 '!D75,"-")</f>
        <v>0</v>
      </c>
      <c r="G73" s="379" t="str">
        <f>IF('приложение 1.1 '!G75=2020,'приложение 1.1 '!E75,"-")</f>
        <v>-</v>
      </c>
      <c r="H73" s="379" t="str">
        <f>IF('приложение 1.1 '!G75=2020,'приложение 1.1 '!D75,"-")</f>
        <v>-</v>
      </c>
      <c r="I73" s="379" t="str">
        <f>IF('приложение 1.1 '!G75=2021,'приложение 1.1 '!E75,"-")</f>
        <v>-</v>
      </c>
      <c r="J73" s="379" t="str">
        <f>IF('приложение 1.1 '!G75=2021,'приложение 1.1 '!D75,"-")</f>
        <v>-</v>
      </c>
      <c r="K73" s="379" t="str">
        <f>IF('приложение 1.1 '!G75=2022,'приложение 1.1 '!E75,"-")</f>
        <v>-</v>
      </c>
      <c r="L73" s="379" t="str">
        <f>IF('приложение 1.1 '!G75=2022,'приложение 1.1 '!D75,"-")</f>
        <v>-</v>
      </c>
      <c r="M73" s="379">
        <f t="shared" ref="M73:M132" si="23">SUM(C73,E73,G73,I73,K73,)</f>
        <v>1.26</v>
      </c>
      <c r="N73" s="379">
        <f t="shared" ref="N73:N132" si="24">SUM(D73,F73,H73,J73,L73,)</f>
        <v>0</v>
      </c>
      <c r="O73" s="379" t="str">
        <f t="shared" si="11"/>
        <v>-</v>
      </c>
      <c r="P73" s="379" t="str">
        <f t="shared" si="12"/>
        <v>-</v>
      </c>
      <c r="Q73" s="379">
        <f t="shared" si="13"/>
        <v>1.26</v>
      </c>
      <c r="R73" s="379">
        <f t="shared" si="14"/>
        <v>0</v>
      </c>
      <c r="S73" s="379" t="str">
        <f t="shared" si="15"/>
        <v>-</v>
      </c>
      <c r="T73" s="379" t="str">
        <f t="shared" si="16"/>
        <v>-</v>
      </c>
      <c r="U73" s="379" t="str">
        <f t="shared" si="17"/>
        <v>-</v>
      </c>
      <c r="V73" s="379" t="str">
        <f t="shared" si="18"/>
        <v>-</v>
      </c>
      <c r="W73" s="379" t="str">
        <f t="shared" si="19"/>
        <v>-</v>
      </c>
      <c r="X73" s="379" t="str">
        <f t="shared" si="20"/>
        <v>-</v>
      </c>
      <c r="Y73" s="379">
        <f t="shared" si="21"/>
        <v>1.26</v>
      </c>
      <c r="Z73" s="379">
        <f t="shared" si="22"/>
        <v>0</v>
      </c>
    </row>
    <row r="74" spans="1:26" ht="31.5">
      <c r="A74" s="369" t="str">
        <f>'приложение 1.1 '!A76</f>
        <v>1.1.3.54</v>
      </c>
      <c r="B74" s="431" t="str">
        <f>'приложение 1.1 '!B76</f>
        <v>Реконструкция ТП-281 (замена оборудования РУ-10кВ, РУ-0,4кВ, замена 2ТМГ-630кВА)</v>
      </c>
      <c r="C74" s="379" t="str">
        <f>IF('приложение 1.1 '!G76=2018,'приложение 1.1 '!E76,"-")</f>
        <v>-</v>
      </c>
      <c r="D74" s="703" t="str">
        <f>IF('приложение 1.1 '!G76=2018,'приложение 1.1 '!D76,"-")</f>
        <v>-</v>
      </c>
      <c r="E74" s="379">
        <f>IF('приложение 1.1 '!G76=2019,'приложение 1.1 '!E76,"-")</f>
        <v>1.26</v>
      </c>
      <c r="F74" s="379">
        <f>IF('приложение 1.1 '!G76=2019,'приложение 1.1 '!D76,"-")</f>
        <v>0</v>
      </c>
      <c r="G74" s="379" t="str">
        <f>IF('приложение 1.1 '!G76=2020,'приложение 1.1 '!E76,"-")</f>
        <v>-</v>
      </c>
      <c r="H74" s="379" t="str">
        <f>IF('приложение 1.1 '!G76=2020,'приложение 1.1 '!D76,"-")</f>
        <v>-</v>
      </c>
      <c r="I74" s="379" t="str">
        <f>IF('приложение 1.1 '!G76=2021,'приложение 1.1 '!E76,"-")</f>
        <v>-</v>
      </c>
      <c r="J74" s="379" t="str">
        <f>IF('приложение 1.1 '!G76=2021,'приложение 1.1 '!D76,"-")</f>
        <v>-</v>
      </c>
      <c r="K74" s="379" t="str">
        <f>IF('приложение 1.1 '!G76=2022,'приложение 1.1 '!E76,"-")</f>
        <v>-</v>
      </c>
      <c r="L74" s="379" t="str">
        <f>IF('приложение 1.1 '!G76=2022,'приложение 1.1 '!D76,"-")</f>
        <v>-</v>
      </c>
      <c r="M74" s="379">
        <f t="shared" si="23"/>
        <v>1.26</v>
      </c>
      <c r="N74" s="379">
        <f t="shared" si="24"/>
        <v>0</v>
      </c>
      <c r="O74" s="379" t="str">
        <f t="shared" si="11"/>
        <v>-</v>
      </c>
      <c r="P74" s="379" t="str">
        <f t="shared" si="12"/>
        <v>-</v>
      </c>
      <c r="Q74" s="379">
        <f t="shared" si="13"/>
        <v>1.26</v>
      </c>
      <c r="R74" s="379">
        <f t="shared" si="14"/>
        <v>0</v>
      </c>
      <c r="S74" s="379" t="str">
        <f t="shared" si="15"/>
        <v>-</v>
      </c>
      <c r="T74" s="379" t="str">
        <f t="shared" si="16"/>
        <v>-</v>
      </c>
      <c r="U74" s="379" t="str">
        <f t="shared" si="17"/>
        <v>-</v>
      </c>
      <c r="V74" s="379" t="str">
        <f t="shared" si="18"/>
        <v>-</v>
      </c>
      <c r="W74" s="379" t="str">
        <f t="shared" si="19"/>
        <v>-</v>
      </c>
      <c r="X74" s="379" t="str">
        <f t="shared" si="20"/>
        <v>-</v>
      </c>
      <c r="Y74" s="379">
        <f t="shared" si="21"/>
        <v>1.26</v>
      </c>
      <c r="Z74" s="379">
        <f t="shared" si="22"/>
        <v>0</v>
      </c>
    </row>
    <row r="75" spans="1:26" ht="31.5">
      <c r="A75" s="369" t="str">
        <f>'приложение 1.1 '!A77</f>
        <v>1.1.3.55</v>
      </c>
      <c r="B75" s="431" t="str">
        <f>'приложение 1.1 '!B77</f>
        <v>Реконструкция ТП-282 (замена оборудования РУ-10кВ, РУ-0,4кВ, замена 2ТМГ-400кВА)</v>
      </c>
      <c r="C75" s="379" t="str">
        <f>IF('приложение 1.1 '!G77=2018,'приложение 1.1 '!E77,"-")</f>
        <v>-</v>
      </c>
      <c r="D75" s="703" t="str">
        <f>IF('приложение 1.1 '!G77=2018,'приложение 1.1 '!D77,"-")</f>
        <v>-</v>
      </c>
      <c r="E75" s="379" t="str">
        <f>IF('приложение 1.1 '!G77=2019,'приложение 1.1 '!E77,"-")</f>
        <v>-</v>
      </c>
      <c r="F75" s="379" t="str">
        <f>IF('приложение 1.1 '!G77=2019,'приложение 1.1 '!D77,"-")</f>
        <v>-</v>
      </c>
      <c r="G75" s="379">
        <f>IF('приложение 1.1 '!G77=2020,'приложение 1.1 '!E77,"-")</f>
        <v>0.8</v>
      </c>
      <c r="H75" s="379">
        <f>IF('приложение 1.1 '!G77=2020,'приложение 1.1 '!D77,"-")</f>
        <v>0</v>
      </c>
      <c r="I75" s="379" t="str">
        <f>IF('приложение 1.1 '!G77=2021,'приложение 1.1 '!E77,"-")</f>
        <v>-</v>
      </c>
      <c r="J75" s="379" t="str">
        <f>IF('приложение 1.1 '!G77=2021,'приложение 1.1 '!D77,"-")</f>
        <v>-</v>
      </c>
      <c r="K75" s="379" t="str">
        <f>IF('приложение 1.1 '!G77=2022,'приложение 1.1 '!E77,"-")</f>
        <v>-</v>
      </c>
      <c r="L75" s="379" t="str">
        <f>IF('приложение 1.1 '!G77=2022,'приложение 1.1 '!D77,"-")</f>
        <v>-</v>
      </c>
      <c r="M75" s="379">
        <f t="shared" si="23"/>
        <v>0.8</v>
      </c>
      <c r="N75" s="379">
        <f t="shared" si="24"/>
        <v>0</v>
      </c>
      <c r="O75" s="379" t="str">
        <f t="shared" si="11"/>
        <v>-</v>
      </c>
      <c r="P75" s="379" t="str">
        <f t="shared" si="12"/>
        <v>-</v>
      </c>
      <c r="Q75" s="379" t="str">
        <f t="shared" si="13"/>
        <v>-</v>
      </c>
      <c r="R75" s="379" t="str">
        <f t="shared" si="14"/>
        <v>-</v>
      </c>
      <c r="S75" s="379">
        <f t="shared" si="15"/>
        <v>0.8</v>
      </c>
      <c r="T75" s="379">
        <f t="shared" si="16"/>
        <v>0</v>
      </c>
      <c r="U75" s="379" t="str">
        <f t="shared" si="17"/>
        <v>-</v>
      </c>
      <c r="V75" s="379" t="str">
        <f t="shared" si="18"/>
        <v>-</v>
      </c>
      <c r="W75" s="379" t="str">
        <f t="shared" si="19"/>
        <v>-</v>
      </c>
      <c r="X75" s="379" t="str">
        <f t="shared" si="20"/>
        <v>-</v>
      </c>
      <c r="Y75" s="379">
        <f t="shared" si="21"/>
        <v>0.8</v>
      </c>
      <c r="Z75" s="379">
        <f t="shared" si="22"/>
        <v>0</v>
      </c>
    </row>
    <row r="76" spans="1:26" ht="31.5">
      <c r="A76" s="369" t="str">
        <f>'приложение 1.1 '!A78</f>
        <v>1.1.3.56</v>
      </c>
      <c r="B76" s="431" t="str">
        <f>'приложение 1.1 '!B78</f>
        <v>Реконструкция ТП -284 (замена оборудования РУ-10кВ, РУ-0,4кВ, замена 2ТМГ-400кВА)</v>
      </c>
      <c r="C76" s="379" t="str">
        <f>IF('приложение 1.1 '!G78=2018,'приложение 1.1 '!E78,"-")</f>
        <v>-</v>
      </c>
      <c r="D76" s="703" t="str">
        <f>IF('приложение 1.1 '!G78=2018,'приложение 1.1 '!D78,"-")</f>
        <v>-</v>
      </c>
      <c r="E76" s="379" t="str">
        <f>IF('приложение 1.1 '!G78=2019,'приложение 1.1 '!E78,"-")</f>
        <v>-</v>
      </c>
      <c r="F76" s="379" t="str">
        <f>IF('приложение 1.1 '!G78=2019,'приложение 1.1 '!D78,"-")</f>
        <v>-</v>
      </c>
      <c r="G76" s="379">
        <f>IF('приложение 1.1 '!G78=2020,'приложение 1.1 '!E78,"-")</f>
        <v>0.8</v>
      </c>
      <c r="H76" s="379">
        <f>IF('приложение 1.1 '!G78=2020,'приложение 1.1 '!D78,"-")</f>
        <v>0</v>
      </c>
      <c r="I76" s="379" t="str">
        <f>IF('приложение 1.1 '!G78=2021,'приложение 1.1 '!E78,"-")</f>
        <v>-</v>
      </c>
      <c r="J76" s="379" t="str">
        <f>IF('приложение 1.1 '!G78=2021,'приложение 1.1 '!D78,"-")</f>
        <v>-</v>
      </c>
      <c r="K76" s="379" t="str">
        <f>IF('приложение 1.1 '!G78=2022,'приложение 1.1 '!E78,"-")</f>
        <v>-</v>
      </c>
      <c r="L76" s="379" t="str">
        <f>IF('приложение 1.1 '!G78=2022,'приложение 1.1 '!D78,"-")</f>
        <v>-</v>
      </c>
      <c r="M76" s="379">
        <f t="shared" si="23"/>
        <v>0.8</v>
      </c>
      <c r="N76" s="379">
        <f t="shared" si="24"/>
        <v>0</v>
      </c>
      <c r="O76" s="379" t="str">
        <f t="shared" si="11"/>
        <v>-</v>
      </c>
      <c r="P76" s="379" t="str">
        <f t="shared" si="12"/>
        <v>-</v>
      </c>
      <c r="Q76" s="379" t="str">
        <f t="shared" si="13"/>
        <v>-</v>
      </c>
      <c r="R76" s="379" t="str">
        <f t="shared" si="14"/>
        <v>-</v>
      </c>
      <c r="S76" s="379">
        <f t="shared" si="15"/>
        <v>0.8</v>
      </c>
      <c r="T76" s="379">
        <f t="shared" si="16"/>
        <v>0</v>
      </c>
      <c r="U76" s="379" t="str">
        <f t="shared" si="17"/>
        <v>-</v>
      </c>
      <c r="V76" s="379" t="str">
        <f t="shared" si="18"/>
        <v>-</v>
      </c>
      <c r="W76" s="379" t="str">
        <f t="shared" si="19"/>
        <v>-</v>
      </c>
      <c r="X76" s="379" t="str">
        <f t="shared" si="20"/>
        <v>-</v>
      </c>
      <c r="Y76" s="379">
        <f t="shared" si="21"/>
        <v>0.8</v>
      </c>
      <c r="Z76" s="379">
        <f t="shared" si="22"/>
        <v>0</v>
      </c>
    </row>
    <row r="77" spans="1:26" ht="31.5">
      <c r="A77" s="369" t="str">
        <f>'приложение 1.1 '!A79</f>
        <v>1.1.3.57</v>
      </c>
      <c r="B77" s="431" t="str">
        <f>'приложение 1.1 '!B79</f>
        <v>Реконструкция ТП-285 (замена оборудования РУ-10кВ, РУ-0,4кВ, замена 2ТМГ-630кВА)</v>
      </c>
      <c r="C77" s="379" t="str">
        <f>IF('приложение 1.1 '!G79=2018,'приложение 1.1 '!E79,"-")</f>
        <v>-</v>
      </c>
      <c r="D77" s="703" t="str">
        <f>IF('приложение 1.1 '!G79=2018,'приложение 1.1 '!D79,"-")</f>
        <v>-</v>
      </c>
      <c r="E77" s="379" t="str">
        <f>IF('приложение 1.1 '!G79=2019,'приложение 1.1 '!E79,"-")</f>
        <v>-</v>
      </c>
      <c r="F77" s="379" t="str">
        <f>IF('приложение 1.1 '!G79=2019,'приложение 1.1 '!D79,"-")</f>
        <v>-</v>
      </c>
      <c r="G77" s="379">
        <f>IF('приложение 1.1 '!G79=2020,'приложение 1.1 '!E79,"-")</f>
        <v>1.26</v>
      </c>
      <c r="H77" s="379">
        <f>IF('приложение 1.1 '!G79=2020,'приложение 1.1 '!D79,"-")</f>
        <v>0</v>
      </c>
      <c r="I77" s="379" t="str">
        <f>IF('приложение 1.1 '!G79=2021,'приложение 1.1 '!E79,"-")</f>
        <v>-</v>
      </c>
      <c r="J77" s="379" t="str">
        <f>IF('приложение 1.1 '!G79=2021,'приложение 1.1 '!D79,"-")</f>
        <v>-</v>
      </c>
      <c r="K77" s="379" t="str">
        <f>IF('приложение 1.1 '!G79=2022,'приложение 1.1 '!E79,"-")</f>
        <v>-</v>
      </c>
      <c r="L77" s="379" t="str">
        <f>IF('приложение 1.1 '!G79=2022,'приложение 1.1 '!D79,"-")</f>
        <v>-</v>
      </c>
      <c r="M77" s="379">
        <f t="shared" si="23"/>
        <v>1.26</v>
      </c>
      <c r="N77" s="379">
        <f t="shared" si="24"/>
        <v>0</v>
      </c>
      <c r="O77" s="379" t="str">
        <f t="shared" si="11"/>
        <v>-</v>
      </c>
      <c r="P77" s="379" t="str">
        <f t="shared" si="12"/>
        <v>-</v>
      </c>
      <c r="Q77" s="379" t="str">
        <f t="shared" si="13"/>
        <v>-</v>
      </c>
      <c r="R77" s="379" t="str">
        <f t="shared" si="14"/>
        <v>-</v>
      </c>
      <c r="S77" s="379">
        <f t="shared" si="15"/>
        <v>1.26</v>
      </c>
      <c r="T77" s="379">
        <f t="shared" si="16"/>
        <v>0</v>
      </c>
      <c r="U77" s="379" t="str">
        <f t="shared" si="17"/>
        <v>-</v>
      </c>
      <c r="V77" s="379" t="str">
        <f t="shared" si="18"/>
        <v>-</v>
      </c>
      <c r="W77" s="379" t="str">
        <f t="shared" si="19"/>
        <v>-</v>
      </c>
      <c r="X77" s="379" t="str">
        <f t="shared" si="20"/>
        <v>-</v>
      </c>
      <c r="Y77" s="379">
        <f t="shared" si="21"/>
        <v>1.26</v>
      </c>
      <c r="Z77" s="379">
        <f t="shared" si="22"/>
        <v>0</v>
      </c>
    </row>
    <row r="78" spans="1:26" ht="31.5">
      <c r="A78" s="369" t="str">
        <f>'приложение 1.1 '!A80</f>
        <v>1.1.3.58</v>
      </c>
      <c r="B78" s="431" t="str">
        <f>'приложение 1.1 '!B80</f>
        <v>Реконструкция ТП-286 (замена оборудования РУ-10кВ, РУ-0,4кВ, замена 2ТМГ-630кВА)</v>
      </c>
      <c r="C78" s="379" t="str">
        <f>IF('приложение 1.1 '!G80=2018,'приложение 1.1 '!E80,"-")</f>
        <v>-</v>
      </c>
      <c r="D78" s="703" t="str">
        <f>IF('приложение 1.1 '!G80=2018,'приложение 1.1 '!D80,"-")</f>
        <v>-</v>
      </c>
      <c r="E78" s="379" t="str">
        <f>IF('приложение 1.1 '!G80=2019,'приложение 1.1 '!E80,"-")</f>
        <v>-</v>
      </c>
      <c r="F78" s="379" t="str">
        <f>IF('приложение 1.1 '!G80=2019,'приложение 1.1 '!D80,"-")</f>
        <v>-</v>
      </c>
      <c r="G78" s="379">
        <f>IF('приложение 1.1 '!G80=2020,'приложение 1.1 '!E80,"-")</f>
        <v>1.26</v>
      </c>
      <c r="H78" s="379">
        <f>IF('приложение 1.1 '!G80=2020,'приложение 1.1 '!D80,"-")</f>
        <v>0</v>
      </c>
      <c r="I78" s="379" t="str">
        <f>IF('приложение 1.1 '!G80=2021,'приложение 1.1 '!E80,"-")</f>
        <v>-</v>
      </c>
      <c r="J78" s="379" t="str">
        <f>IF('приложение 1.1 '!G80=2021,'приложение 1.1 '!D80,"-")</f>
        <v>-</v>
      </c>
      <c r="K78" s="379" t="str">
        <f>IF('приложение 1.1 '!G80=2022,'приложение 1.1 '!E80,"-")</f>
        <v>-</v>
      </c>
      <c r="L78" s="379" t="str">
        <f>IF('приложение 1.1 '!G80=2022,'приложение 1.1 '!D80,"-")</f>
        <v>-</v>
      </c>
      <c r="M78" s="379">
        <f t="shared" si="23"/>
        <v>1.26</v>
      </c>
      <c r="N78" s="379">
        <f t="shared" si="24"/>
        <v>0</v>
      </c>
      <c r="O78" s="379" t="str">
        <f t="shared" si="11"/>
        <v>-</v>
      </c>
      <c r="P78" s="379" t="str">
        <f t="shared" si="12"/>
        <v>-</v>
      </c>
      <c r="Q78" s="379" t="str">
        <f t="shared" si="13"/>
        <v>-</v>
      </c>
      <c r="R78" s="379" t="str">
        <f t="shared" si="14"/>
        <v>-</v>
      </c>
      <c r="S78" s="379">
        <f t="shared" si="15"/>
        <v>1.26</v>
      </c>
      <c r="T78" s="379">
        <f t="shared" si="16"/>
        <v>0</v>
      </c>
      <c r="U78" s="379" t="str">
        <f t="shared" si="17"/>
        <v>-</v>
      </c>
      <c r="V78" s="379" t="str">
        <f t="shared" si="18"/>
        <v>-</v>
      </c>
      <c r="W78" s="379" t="str">
        <f t="shared" si="19"/>
        <v>-</v>
      </c>
      <c r="X78" s="379" t="str">
        <f t="shared" si="20"/>
        <v>-</v>
      </c>
      <c r="Y78" s="379">
        <f t="shared" si="21"/>
        <v>1.26</v>
      </c>
      <c r="Z78" s="379">
        <f t="shared" si="22"/>
        <v>0</v>
      </c>
    </row>
    <row r="79" spans="1:26" ht="31.5">
      <c r="A79" s="369" t="str">
        <f>'приложение 1.1 '!A81</f>
        <v>1.1.3.59</v>
      </c>
      <c r="B79" s="431" t="str">
        <f>'приложение 1.1 '!B81</f>
        <v>Реконструкция ТП-240 (замена оборудования РУ-10кВ, РУ-0,4кВ, замена 2ТМГ-630кВА)</v>
      </c>
      <c r="C79" s="379" t="str">
        <f>IF('приложение 1.1 '!G81=2018,'приложение 1.1 '!E81,"-")</f>
        <v>-</v>
      </c>
      <c r="D79" s="703" t="str">
        <f>IF('приложение 1.1 '!G81=2018,'приложение 1.1 '!D81,"-")</f>
        <v>-</v>
      </c>
      <c r="E79" s="379" t="str">
        <f>IF('приложение 1.1 '!G81=2019,'приложение 1.1 '!E81,"-")</f>
        <v>-</v>
      </c>
      <c r="F79" s="379" t="str">
        <f>IF('приложение 1.1 '!G81=2019,'приложение 1.1 '!D81,"-")</f>
        <v>-</v>
      </c>
      <c r="G79" s="379">
        <f>IF('приложение 1.1 '!G81=2020,'приложение 1.1 '!E81,"-")</f>
        <v>1.26</v>
      </c>
      <c r="H79" s="379">
        <f>IF('приложение 1.1 '!G81=2020,'приложение 1.1 '!D81,"-")</f>
        <v>0</v>
      </c>
      <c r="I79" s="379" t="str">
        <f>IF('приложение 1.1 '!G81=2021,'приложение 1.1 '!E81,"-")</f>
        <v>-</v>
      </c>
      <c r="J79" s="379" t="str">
        <f>IF('приложение 1.1 '!G81=2021,'приложение 1.1 '!D81,"-")</f>
        <v>-</v>
      </c>
      <c r="K79" s="379" t="str">
        <f>IF('приложение 1.1 '!G81=2022,'приложение 1.1 '!E81,"-")</f>
        <v>-</v>
      </c>
      <c r="L79" s="379" t="str">
        <f>IF('приложение 1.1 '!G81=2022,'приложение 1.1 '!D81,"-")</f>
        <v>-</v>
      </c>
      <c r="M79" s="379">
        <f t="shared" si="23"/>
        <v>1.26</v>
      </c>
      <c r="N79" s="379">
        <f t="shared" si="24"/>
        <v>0</v>
      </c>
      <c r="O79" s="379" t="str">
        <f t="shared" si="11"/>
        <v>-</v>
      </c>
      <c r="P79" s="379" t="str">
        <f t="shared" si="12"/>
        <v>-</v>
      </c>
      <c r="Q79" s="379" t="str">
        <f t="shared" si="13"/>
        <v>-</v>
      </c>
      <c r="R79" s="379" t="str">
        <f t="shared" si="14"/>
        <v>-</v>
      </c>
      <c r="S79" s="379">
        <f t="shared" si="15"/>
        <v>1.26</v>
      </c>
      <c r="T79" s="379">
        <f t="shared" si="16"/>
        <v>0</v>
      </c>
      <c r="U79" s="379" t="str">
        <f t="shared" si="17"/>
        <v>-</v>
      </c>
      <c r="V79" s="379" t="str">
        <f t="shared" si="18"/>
        <v>-</v>
      </c>
      <c r="W79" s="379" t="str">
        <f t="shared" si="19"/>
        <v>-</v>
      </c>
      <c r="X79" s="379" t="str">
        <f t="shared" si="20"/>
        <v>-</v>
      </c>
      <c r="Y79" s="379">
        <f t="shared" si="21"/>
        <v>1.26</v>
      </c>
      <c r="Z79" s="379">
        <f t="shared" si="22"/>
        <v>0</v>
      </c>
    </row>
    <row r="80" spans="1:26" ht="31.5">
      <c r="A80" s="369" t="str">
        <f>'приложение 1.1 '!A82</f>
        <v>1.1.3.60</v>
      </c>
      <c r="B80" s="431" t="str">
        <f>'приложение 1.1 '!B82</f>
        <v>Реконструкция ТП-241 (замена оборудования РУ-10кВ, РУ-0,4кВ, замена 2ТМГ-630кВА)</v>
      </c>
      <c r="C80" s="379" t="str">
        <f>IF('приложение 1.1 '!G82=2018,'приложение 1.1 '!E82,"-")</f>
        <v>-</v>
      </c>
      <c r="D80" s="703" t="str">
        <f>IF('приложение 1.1 '!G82=2018,'приложение 1.1 '!D82,"-")</f>
        <v>-</v>
      </c>
      <c r="E80" s="379" t="str">
        <f>IF('приложение 1.1 '!G82=2019,'приложение 1.1 '!E82,"-")</f>
        <v>-</v>
      </c>
      <c r="F80" s="379" t="str">
        <f>IF('приложение 1.1 '!G82=2019,'приложение 1.1 '!D82,"-")</f>
        <v>-</v>
      </c>
      <c r="G80" s="379">
        <f>IF('приложение 1.1 '!G82=2020,'приложение 1.1 '!E82,"-")</f>
        <v>1.26</v>
      </c>
      <c r="H80" s="379">
        <f>IF('приложение 1.1 '!G82=2020,'приложение 1.1 '!D82,"-")</f>
        <v>0</v>
      </c>
      <c r="I80" s="379" t="str">
        <f>IF('приложение 1.1 '!G82=2021,'приложение 1.1 '!E82,"-")</f>
        <v>-</v>
      </c>
      <c r="J80" s="379" t="str">
        <f>IF('приложение 1.1 '!G82=2021,'приложение 1.1 '!D82,"-")</f>
        <v>-</v>
      </c>
      <c r="K80" s="379" t="str">
        <f>IF('приложение 1.1 '!G82=2022,'приложение 1.1 '!E82,"-")</f>
        <v>-</v>
      </c>
      <c r="L80" s="379" t="str">
        <f>IF('приложение 1.1 '!G82=2022,'приложение 1.1 '!D82,"-")</f>
        <v>-</v>
      </c>
      <c r="M80" s="379">
        <f t="shared" si="23"/>
        <v>1.26</v>
      </c>
      <c r="N80" s="379">
        <f t="shared" si="24"/>
        <v>0</v>
      </c>
      <c r="O80" s="379" t="str">
        <f t="shared" si="11"/>
        <v>-</v>
      </c>
      <c r="P80" s="379" t="str">
        <f t="shared" si="12"/>
        <v>-</v>
      </c>
      <c r="Q80" s="379" t="str">
        <f t="shared" si="13"/>
        <v>-</v>
      </c>
      <c r="R80" s="379" t="str">
        <f t="shared" si="14"/>
        <v>-</v>
      </c>
      <c r="S80" s="379">
        <f t="shared" si="15"/>
        <v>1.26</v>
      </c>
      <c r="T80" s="379">
        <f t="shared" si="16"/>
        <v>0</v>
      </c>
      <c r="U80" s="379" t="str">
        <f t="shared" si="17"/>
        <v>-</v>
      </c>
      <c r="V80" s="379" t="str">
        <f t="shared" si="18"/>
        <v>-</v>
      </c>
      <c r="W80" s="379" t="str">
        <f t="shared" si="19"/>
        <v>-</v>
      </c>
      <c r="X80" s="379" t="str">
        <f t="shared" si="20"/>
        <v>-</v>
      </c>
      <c r="Y80" s="379">
        <f t="shared" si="21"/>
        <v>1.26</v>
      </c>
      <c r="Z80" s="379">
        <f t="shared" si="22"/>
        <v>0</v>
      </c>
    </row>
    <row r="81" spans="1:26" ht="31.5">
      <c r="A81" s="369" t="str">
        <f>'приложение 1.1 '!A83</f>
        <v>1.1.3.61</v>
      </c>
      <c r="B81" s="431" t="str">
        <f>'приложение 1.1 '!B83</f>
        <v>Реконструкция  ТП-242 (замена оборудования РУ-10кВ, РУ-0,4кВ, замена 2ТМГ-400кВА)</v>
      </c>
      <c r="C81" s="379" t="str">
        <f>IF('приложение 1.1 '!G83=2018,'приложение 1.1 '!E83,"-")</f>
        <v>-</v>
      </c>
      <c r="D81" s="703" t="str">
        <f>IF('приложение 1.1 '!G83=2018,'приложение 1.1 '!D83,"-")</f>
        <v>-</v>
      </c>
      <c r="E81" s="379" t="str">
        <f>IF('приложение 1.1 '!G83=2019,'приложение 1.1 '!E83,"-")</f>
        <v>-</v>
      </c>
      <c r="F81" s="379" t="str">
        <f>IF('приложение 1.1 '!G83=2019,'приложение 1.1 '!D83,"-")</f>
        <v>-</v>
      </c>
      <c r="G81" s="379">
        <f>IF('приложение 1.1 '!G83=2020,'приложение 1.1 '!E83,"-")</f>
        <v>0.8</v>
      </c>
      <c r="H81" s="379">
        <f>IF('приложение 1.1 '!G83=2020,'приложение 1.1 '!D83,"-")</f>
        <v>0</v>
      </c>
      <c r="I81" s="379" t="str">
        <f>IF('приложение 1.1 '!G83=2021,'приложение 1.1 '!E83,"-")</f>
        <v>-</v>
      </c>
      <c r="J81" s="379" t="str">
        <f>IF('приложение 1.1 '!G83=2021,'приложение 1.1 '!D83,"-")</f>
        <v>-</v>
      </c>
      <c r="K81" s="379" t="str">
        <f>IF('приложение 1.1 '!G83=2022,'приложение 1.1 '!E83,"-")</f>
        <v>-</v>
      </c>
      <c r="L81" s="379" t="str">
        <f>IF('приложение 1.1 '!G83=2022,'приложение 1.1 '!D83,"-")</f>
        <v>-</v>
      </c>
      <c r="M81" s="379">
        <f t="shared" si="23"/>
        <v>0.8</v>
      </c>
      <c r="N81" s="379">
        <f t="shared" si="24"/>
        <v>0</v>
      </c>
      <c r="O81" s="379" t="str">
        <f t="shared" si="11"/>
        <v>-</v>
      </c>
      <c r="P81" s="379" t="str">
        <f t="shared" si="12"/>
        <v>-</v>
      </c>
      <c r="Q81" s="379" t="str">
        <f t="shared" si="13"/>
        <v>-</v>
      </c>
      <c r="R81" s="379" t="str">
        <f t="shared" si="14"/>
        <v>-</v>
      </c>
      <c r="S81" s="379">
        <f t="shared" si="15"/>
        <v>0.8</v>
      </c>
      <c r="T81" s="379">
        <f t="shared" si="16"/>
        <v>0</v>
      </c>
      <c r="U81" s="379" t="str">
        <f t="shared" si="17"/>
        <v>-</v>
      </c>
      <c r="V81" s="379" t="str">
        <f t="shared" si="18"/>
        <v>-</v>
      </c>
      <c r="W81" s="379" t="str">
        <f t="shared" si="19"/>
        <v>-</v>
      </c>
      <c r="X81" s="379" t="str">
        <f t="shared" si="20"/>
        <v>-</v>
      </c>
      <c r="Y81" s="379">
        <f t="shared" si="21"/>
        <v>0.8</v>
      </c>
      <c r="Z81" s="379">
        <f t="shared" si="22"/>
        <v>0</v>
      </c>
    </row>
    <row r="82" spans="1:26" ht="31.5">
      <c r="A82" s="369" t="str">
        <f>'приложение 1.1 '!A84</f>
        <v>1.1.3.62</v>
      </c>
      <c r="B82" s="431" t="str">
        <f>'приложение 1.1 '!B84</f>
        <v>Реконструкция ТП-243 (замена оборудования РУ-10кВ, РУ-0,4кВ, замена 2ТМГ-630кВА)</v>
      </c>
      <c r="C82" s="379" t="str">
        <f>IF('приложение 1.1 '!G84=2018,'приложение 1.1 '!E84,"-")</f>
        <v>-</v>
      </c>
      <c r="D82" s="703" t="str">
        <f>IF('приложение 1.1 '!G84=2018,'приложение 1.1 '!D84,"-")</f>
        <v>-</v>
      </c>
      <c r="E82" s="379" t="str">
        <f>IF('приложение 1.1 '!G84=2019,'приложение 1.1 '!E84,"-")</f>
        <v>-</v>
      </c>
      <c r="F82" s="379" t="str">
        <f>IF('приложение 1.1 '!G84=2019,'приложение 1.1 '!D84,"-")</f>
        <v>-</v>
      </c>
      <c r="G82" s="379">
        <f>IF('приложение 1.1 '!G84=2020,'приложение 1.1 '!E84,"-")</f>
        <v>1.26</v>
      </c>
      <c r="H82" s="379">
        <f>IF('приложение 1.1 '!G84=2020,'приложение 1.1 '!D84,"-")</f>
        <v>0</v>
      </c>
      <c r="I82" s="379" t="str">
        <f>IF('приложение 1.1 '!G84=2021,'приложение 1.1 '!E84,"-")</f>
        <v>-</v>
      </c>
      <c r="J82" s="379" t="str">
        <f>IF('приложение 1.1 '!G84=2021,'приложение 1.1 '!D84,"-")</f>
        <v>-</v>
      </c>
      <c r="K82" s="379" t="str">
        <f>IF('приложение 1.1 '!G84=2022,'приложение 1.1 '!E84,"-")</f>
        <v>-</v>
      </c>
      <c r="L82" s="379" t="str">
        <f>IF('приложение 1.1 '!G84=2022,'приложение 1.1 '!D84,"-")</f>
        <v>-</v>
      </c>
      <c r="M82" s="379">
        <f t="shared" si="23"/>
        <v>1.26</v>
      </c>
      <c r="N82" s="379">
        <f t="shared" si="24"/>
        <v>0</v>
      </c>
      <c r="O82" s="379" t="str">
        <f t="shared" si="11"/>
        <v>-</v>
      </c>
      <c r="P82" s="379" t="str">
        <f t="shared" si="12"/>
        <v>-</v>
      </c>
      <c r="Q82" s="379" t="str">
        <f t="shared" si="13"/>
        <v>-</v>
      </c>
      <c r="R82" s="379" t="str">
        <f t="shared" si="14"/>
        <v>-</v>
      </c>
      <c r="S82" s="379">
        <f t="shared" si="15"/>
        <v>1.26</v>
      </c>
      <c r="T82" s="379">
        <f t="shared" si="16"/>
        <v>0</v>
      </c>
      <c r="U82" s="379" t="str">
        <f t="shared" si="17"/>
        <v>-</v>
      </c>
      <c r="V82" s="379" t="str">
        <f t="shared" si="18"/>
        <v>-</v>
      </c>
      <c r="W82" s="379" t="str">
        <f t="shared" si="19"/>
        <v>-</v>
      </c>
      <c r="X82" s="379" t="str">
        <f t="shared" si="20"/>
        <v>-</v>
      </c>
      <c r="Y82" s="379">
        <f t="shared" si="21"/>
        <v>1.26</v>
      </c>
      <c r="Z82" s="379">
        <f t="shared" si="22"/>
        <v>0</v>
      </c>
    </row>
    <row r="83" spans="1:26" ht="31.5">
      <c r="A83" s="369" t="str">
        <f>'приложение 1.1 '!A85</f>
        <v>1.1.3.63</v>
      </c>
      <c r="B83" s="431" t="str">
        <f>'приложение 1.1 '!B85</f>
        <v>Реконструкция ТП-244 (замена оборудования РУ-10кВ, РУ-0,4кВ, замена 2ТМГ-630кВА)</v>
      </c>
      <c r="C83" s="379" t="str">
        <f>IF('приложение 1.1 '!G85=2018,'приложение 1.1 '!E85,"-")</f>
        <v>-</v>
      </c>
      <c r="D83" s="703" t="str">
        <f>IF('приложение 1.1 '!G85=2018,'приложение 1.1 '!D85,"-")</f>
        <v>-</v>
      </c>
      <c r="E83" s="379" t="str">
        <f>IF('приложение 1.1 '!G85=2019,'приложение 1.1 '!E85,"-")</f>
        <v>-</v>
      </c>
      <c r="F83" s="379" t="str">
        <f>IF('приложение 1.1 '!G85=2019,'приложение 1.1 '!D85,"-")</f>
        <v>-</v>
      </c>
      <c r="G83" s="379">
        <f>IF('приложение 1.1 '!G85=2020,'приложение 1.1 '!E85,"-")</f>
        <v>1.26</v>
      </c>
      <c r="H83" s="379">
        <f>IF('приложение 1.1 '!G85=2020,'приложение 1.1 '!D85,"-")</f>
        <v>0</v>
      </c>
      <c r="I83" s="379" t="str">
        <f>IF('приложение 1.1 '!G85=2021,'приложение 1.1 '!E85,"-")</f>
        <v>-</v>
      </c>
      <c r="J83" s="379" t="str">
        <f>IF('приложение 1.1 '!G85=2021,'приложение 1.1 '!D85,"-")</f>
        <v>-</v>
      </c>
      <c r="K83" s="379" t="str">
        <f>IF('приложение 1.1 '!G85=2022,'приложение 1.1 '!E85,"-")</f>
        <v>-</v>
      </c>
      <c r="L83" s="379" t="str">
        <f>IF('приложение 1.1 '!G85=2022,'приложение 1.1 '!D85,"-")</f>
        <v>-</v>
      </c>
      <c r="M83" s="379">
        <f t="shared" si="23"/>
        <v>1.26</v>
      </c>
      <c r="N83" s="379">
        <f t="shared" si="24"/>
        <v>0</v>
      </c>
      <c r="O83" s="379" t="str">
        <f t="shared" si="11"/>
        <v>-</v>
      </c>
      <c r="P83" s="379" t="str">
        <f t="shared" si="12"/>
        <v>-</v>
      </c>
      <c r="Q83" s="379" t="str">
        <f t="shared" si="13"/>
        <v>-</v>
      </c>
      <c r="R83" s="379" t="str">
        <f t="shared" si="14"/>
        <v>-</v>
      </c>
      <c r="S83" s="379">
        <f t="shared" si="15"/>
        <v>1.26</v>
      </c>
      <c r="T83" s="379">
        <f t="shared" si="16"/>
        <v>0</v>
      </c>
      <c r="U83" s="379" t="str">
        <f t="shared" si="17"/>
        <v>-</v>
      </c>
      <c r="V83" s="379" t="str">
        <f t="shared" si="18"/>
        <v>-</v>
      </c>
      <c r="W83" s="379" t="str">
        <f t="shared" si="19"/>
        <v>-</v>
      </c>
      <c r="X83" s="379" t="str">
        <f t="shared" si="20"/>
        <v>-</v>
      </c>
      <c r="Y83" s="379">
        <f t="shared" si="21"/>
        <v>1.26</v>
      </c>
      <c r="Z83" s="379">
        <f t="shared" si="22"/>
        <v>0</v>
      </c>
    </row>
    <row r="84" spans="1:26" ht="31.5">
      <c r="A84" s="369" t="str">
        <f>'приложение 1.1 '!A86</f>
        <v>1.1.3.64</v>
      </c>
      <c r="B84" s="431" t="str">
        <f>'приложение 1.1 '!B86</f>
        <v>Реконструкция ТП-245 (замена оборудования РУ-10кВ, РУ-0,4кВ, замена 2ТМГ-630кВА)</v>
      </c>
      <c r="C84" s="379" t="str">
        <f>IF('приложение 1.1 '!G86=2018,'приложение 1.1 '!E86,"-")</f>
        <v>-</v>
      </c>
      <c r="D84" s="703" t="str">
        <f>IF('приложение 1.1 '!G86=2018,'приложение 1.1 '!D86,"-")</f>
        <v>-</v>
      </c>
      <c r="E84" s="379" t="str">
        <f>IF('приложение 1.1 '!G86=2019,'приложение 1.1 '!E86,"-")</f>
        <v>-</v>
      </c>
      <c r="F84" s="379" t="str">
        <f>IF('приложение 1.1 '!G86=2019,'приложение 1.1 '!D86,"-")</f>
        <v>-</v>
      </c>
      <c r="G84" s="379">
        <f>IF('приложение 1.1 '!G86=2020,'приложение 1.1 '!E86,"-")</f>
        <v>1.26</v>
      </c>
      <c r="H84" s="379">
        <f>IF('приложение 1.1 '!G86=2020,'приложение 1.1 '!D86,"-")</f>
        <v>0</v>
      </c>
      <c r="I84" s="379" t="str">
        <f>IF('приложение 1.1 '!G86=2021,'приложение 1.1 '!E86,"-")</f>
        <v>-</v>
      </c>
      <c r="J84" s="379" t="str">
        <f>IF('приложение 1.1 '!G86=2021,'приложение 1.1 '!D86,"-")</f>
        <v>-</v>
      </c>
      <c r="K84" s="379" t="str">
        <f>IF('приложение 1.1 '!G86=2022,'приложение 1.1 '!E86,"-")</f>
        <v>-</v>
      </c>
      <c r="L84" s="379" t="str">
        <f>IF('приложение 1.1 '!G86=2022,'приложение 1.1 '!D86,"-")</f>
        <v>-</v>
      </c>
      <c r="M84" s="379">
        <f t="shared" si="23"/>
        <v>1.26</v>
      </c>
      <c r="N84" s="379">
        <f t="shared" si="24"/>
        <v>0</v>
      </c>
      <c r="O84" s="379" t="str">
        <f t="shared" si="11"/>
        <v>-</v>
      </c>
      <c r="P84" s="379" t="str">
        <f t="shared" si="12"/>
        <v>-</v>
      </c>
      <c r="Q84" s="379" t="str">
        <f t="shared" si="13"/>
        <v>-</v>
      </c>
      <c r="R84" s="379" t="str">
        <f t="shared" si="14"/>
        <v>-</v>
      </c>
      <c r="S84" s="379">
        <f t="shared" si="15"/>
        <v>1.26</v>
      </c>
      <c r="T84" s="379">
        <f t="shared" si="16"/>
        <v>0</v>
      </c>
      <c r="U84" s="379" t="str">
        <f t="shared" si="17"/>
        <v>-</v>
      </c>
      <c r="V84" s="379" t="str">
        <f t="shared" si="18"/>
        <v>-</v>
      </c>
      <c r="W84" s="379" t="str">
        <f t="shared" si="19"/>
        <v>-</v>
      </c>
      <c r="X84" s="379" t="str">
        <f t="shared" si="20"/>
        <v>-</v>
      </c>
      <c r="Y84" s="379">
        <f t="shared" si="21"/>
        <v>1.26</v>
      </c>
      <c r="Z84" s="379">
        <f t="shared" si="22"/>
        <v>0</v>
      </c>
    </row>
    <row r="85" spans="1:26" ht="31.5">
      <c r="A85" s="369" t="str">
        <f>'приложение 1.1 '!A87</f>
        <v>1.1.3.65</v>
      </c>
      <c r="B85" s="431" t="str">
        <f>'приложение 1.1 '!B87</f>
        <v>Реконструкция ТП-246 (замена оборудования РУ-10кВ, РУ-0,4кВ, замена 2ТМГ-630кВА)</v>
      </c>
      <c r="C85" s="379" t="str">
        <f>IF('приложение 1.1 '!G87=2018,'приложение 1.1 '!E87,"-")</f>
        <v>-</v>
      </c>
      <c r="D85" s="703" t="str">
        <f>IF('приложение 1.1 '!G87=2018,'приложение 1.1 '!D87,"-")</f>
        <v>-</v>
      </c>
      <c r="E85" s="379" t="str">
        <f>IF('приложение 1.1 '!G87=2019,'приложение 1.1 '!E87,"-")</f>
        <v>-</v>
      </c>
      <c r="F85" s="379" t="str">
        <f>IF('приложение 1.1 '!G87=2019,'приложение 1.1 '!D87,"-")</f>
        <v>-</v>
      </c>
      <c r="G85" s="379">
        <f>IF('приложение 1.1 '!G87=2020,'приложение 1.1 '!E87,"-")</f>
        <v>1.26</v>
      </c>
      <c r="H85" s="379">
        <f>IF('приложение 1.1 '!G87=2020,'приложение 1.1 '!D87,"-")</f>
        <v>0</v>
      </c>
      <c r="I85" s="379" t="str">
        <f>IF('приложение 1.1 '!G87=2021,'приложение 1.1 '!E87,"-")</f>
        <v>-</v>
      </c>
      <c r="J85" s="379" t="str">
        <f>IF('приложение 1.1 '!G87=2021,'приложение 1.1 '!D87,"-")</f>
        <v>-</v>
      </c>
      <c r="K85" s="379" t="str">
        <f>IF('приложение 1.1 '!G87=2022,'приложение 1.1 '!E87,"-")</f>
        <v>-</v>
      </c>
      <c r="L85" s="379" t="str">
        <f>IF('приложение 1.1 '!G87=2022,'приложение 1.1 '!D87,"-")</f>
        <v>-</v>
      </c>
      <c r="M85" s="379">
        <f t="shared" si="23"/>
        <v>1.26</v>
      </c>
      <c r="N85" s="379">
        <f t="shared" si="24"/>
        <v>0</v>
      </c>
      <c r="O85" s="379" t="str">
        <f t="shared" si="11"/>
        <v>-</v>
      </c>
      <c r="P85" s="379" t="str">
        <f t="shared" si="12"/>
        <v>-</v>
      </c>
      <c r="Q85" s="379" t="str">
        <f t="shared" si="13"/>
        <v>-</v>
      </c>
      <c r="R85" s="379" t="str">
        <f t="shared" si="14"/>
        <v>-</v>
      </c>
      <c r="S85" s="379">
        <f t="shared" si="15"/>
        <v>1.26</v>
      </c>
      <c r="T85" s="379">
        <f t="shared" si="16"/>
        <v>0</v>
      </c>
      <c r="U85" s="379" t="str">
        <f t="shared" si="17"/>
        <v>-</v>
      </c>
      <c r="V85" s="379" t="str">
        <f t="shared" si="18"/>
        <v>-</v>
      </c>
      <c r="W85" s="379" t="str">
        <f t="shared" si="19"/>
        <v>-</v>
      </c>
      <c r="X85" s="379" t="str">
        <f t="shared" si="20"/>
        <v>-</v>
      </c>
      <c r="Y85" s="379">
        <f t="shared" si="21"/>
        <v>1.26</v>
      </c>
      <c r="Z85" s="379">
        <f t="shared" si="22"/>
        <v>0</v>
      </c>
    </row>
    <row r="86" spans="1:26" ht="31.5">
      <c r="A86" s="369" t="str">
        <f>'приложение 1.1 '!A88</f>
        <v>1.1.3.66</v>
      </c>
      <c r="B86" s="431" t="str">
        <f>'приложение 1.1 '!B88</f>
        <v>Реконструкция ТП-247 (замена оборудования РУ-10кВ, РУ-0,4кВ, замена 2ТМГ-630кВА)</v>
      </c>
      <c r="C86" s="379" t="str">
        <f>IF('приложение 1.1 '!G88=2018,'приложение 1.1 '!E88,"-")</f>
        <v>-</v>
      </c>
      <c r="D86" s="703" t="str">
        <f>IF('приложение 1.1 '!G88=2018,'приложение 1.1 '!D88,"-")</f>
        <v>-</v>
      </c>
      <c r="E86" s="379" t="str">
        <f>IF('приложение 1.1 '!G88=2019,'приложение 1.1 '!E88,"-")</f>
        <v>-</v>
      </c>
      <c r="F86" s="379" t="str">
        <f>IF('приложение 1.1 '!G88=2019,'приложение 1.1 '!D88,"-")</f>
        <v>-</v>
      </c>
      <c r="G86" s="379">
        <f>IF('приложение 1.1 '!G88=2020,'приложение 1.1 '!E88,"-")</f>
        <v>1.26</v>
      </c>
      <c r="H86" s="379">
        <f>IF('приложение 1.1 '!G88=2020,'приложение 1.1 '!D88,"-")</f>
        <v>0</v>
      </c>
      <c r="I86" s="379" t="str">
        <f>IF('приложение 1.1 '!G88=2021,'приложение 1.1 '!E88,"-")</f>
        <v>-</v>
      </c>
      <c r="J86" s="379" t="str">
        <f>IF('приложение 1.1 '!G88=2021,'приложение 1.1 '!D88,"-")</f>
        <v>-</v>
      </c>
      <c r="K86" s="379" t="str">
        <f>IF('приложение 1.1 '!G88=2022,'приложение 1.1 '!E88,"-")</f>
        <v>-</v>
      </c>
      <c r="L86" s="379" t="str">
        <f>IF('приложение 1.1 '!G88=2022,'приложение 1.1 '!D88,"-")</f>
        <v>-</v>
      </c>
      <c r="M86" s="379">
        <f t="shared" si="23"/>
        <v>1.26</v>
      </c>
      <c r="N86" s="379">
        <f t="shared" si="24"/>
        <v>0</v>
      </c>
      <c r="O86" s="379" t="str">
        <f t="shared" si="11"/>
        <v>-</v>
      </c>
      <c r="P86" s="379" t="str">
        <f t="shared" si="12"/>
        <v>-</v>
      </c>
      <c r="Q86" s="379" t="str">
        <f t="shared" si="13"/>
        <v>-</v>
      </c>
      <c r="R86" s="379" t="str">
        <f t="shared" si="14"/>
        <v>-</v>
      </c>
      <c r="S86" s="379">
        <f t="shared" si="15"/>
        <v>1.26</v>
      </c>
      <c r="T86" s="379">
        <f t="shared" si="16"/>
        <v>0</v>
      </c>
      <c r="U86" s="379" t="str">
        <f t="shared" si="17"/>
        <v>-</v>
      </c>
      <c r="V86" s="379" t="str">
        <f t="shared" si="18"/>
        <v>-</v>
      </c>
      <c r="W86" s="379" t="str">
        <f t="shared" si="19"/>
        <v>-</v>
      </c>
      <c r="X86" s="379" t="str">
        <f t="shared" si="20"/>
        <v>-</v>
      </c>
      <c r="Y86" s="379">
        <f t="shared" si="21"/>
        <v>1.26</v>
      </c>
      <c r="Z86" s="379">
        <f t="shared" si="22"/>
        <v>0</v>
      </c>
    </row>
    <row r="87" spans="1:26" ht="31.5">
      <c r="A87" s="369" t="str">
        <f>'приложение 1.1 '!A89</f>
        <v>1.1.3.67</v>
      </c>
      <c r="B87" s="431" t="str">
        <f>'приложение 1.1 '!B89</f>
        <v>Реконструкция ТП-484 (замена оборудования РУ-10кВ, РУ-0,4кВ, замена 2ТМГ-630кВА)</v>
      </c>
      <c r="C87" s="379" t="str">
        <f>IF('приложение 1.1 '!G89=2018,'приложение 1.1 '!E89,"-")</f>
        <v>-</v>
      </c>
      <c r="D87" s="703" t="str">
        <f>IF('приложение 1.1 '!G89=2018,'приложение 1.1 '!D89,"-")</f>
        <v>-</v>
      </c>
      <c r="E87" s="379" t="str">
        <f>IF('приложение 1.1 '!G89=2019,'приложение 1.1 '!E89,"-")</f>
        <v>-</v>
      </c>
      <c r="F87" s="379" t="str">
        <f>IF('приложение 1.1 '!G89=2019,'приложение 1.1 '!D89,"-")</f>
        <v>-</v>
      </c>
      <c r="G87" s="379">
        <f>IF('приложение 1.1 '!G89=2020,'приложение 1.1 '!E89,"-")</f>
        <v>1.26</v>
      </c>
      <c r="H87" s="379">
        <f>IF('приложение 1.1 '!G89=2020,'приложение 1.1 '!D89,"-")</f>
        <v>0</v>
      </c>
      <c r="I87" s="379" t="str">
        <f>IF('приложение 1.1 '!G89=2021,'приложение 1.1 '!E89,"-")</f>
        <v>-</v>
      </c>
      <c r="J87" s="379" t="str">
        <f>IF('приложение 1.1 '!G89=2021,'приложение 1.1 '!D89,"-")</f>
        <v>-</v>
      </c>
      <c r="K87" s="379" t="str">
        <f>IF('приложение 1.1 '!G89=2022,'приложение 1.1 '!E89,"-")</f>
        <v>-</v>
      </c>
      <c r="L87" s="379" t="str">
        <f>IF('приложение 1.1 '!G89=2022,'приложение 1.1 '!D89,"-")</f>
        <v>-</v>
      </c>
      <c r="M87" s="379">
        <f t="shared" si="23"/>
        <v>1.26</v>
      </c>
      <c r="N87" s="379">
        <f t="shared" si="24"/>
        <v>0</v>
      </c>
      <c r="O87" s="379" t="str">
        <f t="shared" si="11"/>
        <v>-</v>
      </c>
      <c r="P87" s="379" t="str">
        <f t="shared" si="12"/>
        <v>-</v>
      </c>
      <c r="Q87" s="379" t="str">
        <f t="shared" si="13"/>
        <v>-</v>
      </c>
      <c r="R87" s="379" t="str">
        <f t="shared" si="14"/>
        <v>-</v>
      </c>
      <c r="S87" s="379">
        <f t="shared" si="15"/>
        <v>1.26</v>
      </c>
      <c r="T87" s="379">
        <f t="shared" si="16"/>
        <v>0</v>
      </c>
      <c r="U87" s="379" t="str">
        <f t="shared" si="17"/>
        <v>-</v>
      </c>
      <c r="V87" s="379" t="str">
        <f t="shared" si="18"/>
        <v>-</v>
      </c>
      <c r="W87" s="379" t="str">
        <f t="shared" si="19"/>
        <v>-</v>
      </c>
      <c r="X87" s="379" t="str">
        <f t="shared" si="20"/>
        <v>-</v>
      </c>
      <c r="Y87" s="379">
        <f t="shared" si="21"/>
        <v>1.26</v>
      </c>
      <c r="Z87" s="379">
        <f t="shared" si="22"/>
        <v>0</v>
      </c>
    </row>
    <row r="88" spans="1:26" ht="31.5">
      <c r="A88" s="369" t="str">
        <f>'приложение 1.1 '!A90</f>
        <v>1.1.3.68</v>
      </c>
      <c r="B88" s="431" t="str">
        <f>'приложение 1.1 '!B90</f>
        <v>Реконструкция ТП-341 (замена оборудования РУ-10кВ, РУ-0,4кВ, замена 2ТМГ-630кВА)</v>
      </c>
      <c r="C88" s="379" t="str">
        <f>IF('приложение 1.1 '!G90=2018,'приложение 1.1 '!E90,"-")</f>
        <v>-</v>
      </c>
      <c r="D88" s="703" t="str">
        <f>IF('приложение 1.1 '!G90=2018,'приложение 1.1 '!D90,"-")</f>
        <v>-</v>
      </c>
      <c r="E88" s="379" t="str">
        <f>IF('приложение 1.1 '!G90=2019,'приложение 1.1 '!E90,"-")</f>
        <v>-</v>
      </c>
      <c r="F88" s="379" t="str">
        <f>IF('приложение 1.1 '!G90=2019,'приложение 1.1 '!D90,"-")</f>
        <v>-</v>
      </c>
      <c r="G88" s="379">
        <f>IF('приложение 1.1 '!G90=2020,'приложение 1.1 '!E90,"-")</f>
        <v>1.26</v>
      </c>
      <c r="H88" s="379">
        <f>IF('приложение 1.1 '!G90=2020,'приложение 1.1 '!D90,"-")</f>
        <v>0</v>
      </c>
      <c r="I88" s="379" t="str">
        <f>IF('приложение 1.1 '!G90=2021,'приложение 1.1 '!E90,"-")</f>
        <v>-</v>
      </c>
      <c r="J88" s="379" t="str">
        <f>IF('приложение 1.1 '!G90=2021,'приложение 1.1 '!D90,"-")</f>
        <v>-</v>
      </c>
      <c r="K88" s="379" t="str">
        <f>IF('приложение 1.1 '!G90=2022,'приложение 1.1 '!E90,"-")</f>
        <v>-</v>
      </c>
      <c r="L88" s="379" t="str">
        <f>IF('приложение 1.1 '!G90=2022,'приложение 1.1 '!D90,"-")</f>
        <v>-</v>
      </c>
      <c r="M88" s="379">
        <f t="shared" si="23"/>
        <v>1.26</v>
      </c>
      <c r="N88" s="379">
        <f t="shared" si="24"/>
        <v>0</v>
      </c>
      <c r="O88" s="379" t="str">
        <f t="shared" ref="O88:O151" si="25">C88</f>
        <v>-</v>
      </c>
      <c r="P88" s="379" t="str">
        <f t="shared" ref="P88:P151" si="26">D88</f>
        <v>-</v>
      </c>
      <c r="Q88" s="379" t="str">
        <f t="shared" ref="Q88:Q151" si="27">E88</f>
        <v>-</v>
      </c>
      <c r="R88" s="379" t="str">
        <f t="shared" ref="R88:R151" si="28">F88</f>
        <v>-</v>
      </c>
      <c r="S88" s="379">
        <f t="shared" ref="S88:S151" si="29">G88</f>
        <v>1.26</v>
      </c>
      <c r="T88" s="379">
        <f t="shared" ref="T88:T151" si="30">H88</f>
        <v>0</v>
      </c>
      <c r="U88" s="379" t="str">
        <f t="shared" ref="U88:U151" si="31">I88</f>
        <v>-</v>
      </c>
      <c r="V88" s="379" t="str">
        <f t="shared" ref="V88:V151" si="32">J88</f>
        <v>-</v>
      </c>
      <c r="W88" s="379" t="str">
        <f t="shared" ref="W88:W151" si="33">K88</f>
        <v>-</v>
      </c>
      <c r="X88" s="379" t="str">
        <f t="shared" ref="X88:X151" si="34">L88</f>
        <v>-</v>
      </c>
      <c r="Y88" s="379">
        <f t="shared" ref="Y88:Y151" si="35">SUM(O88,Q88,S88,U88,W88,)</f>
        <v>1.26</v>
      </c>
      <c r="Z88" s="379">
        <f t="shared" ref="Z88:Z151" si="36">SUM(P88,R88,T88,V88,X88,)</f>
        <v>0</v>
      </c>
    </row>
    <row r="89" spans="1:26" ht="31.5">
      <c r="A89" s="369" t="str">
        <f>'приложение 1.1 '!A91</f>
        <v>1.1.3.69</v>
      </c>
      <c r="B89" s="431" t="str">
        <f>'приложение 1.1 '!B91</f>
        <v>Реконструкция ТП-342 (замена оборудования РУ-10кВ, РУ-0,4кВ, замена 2ТМГ-630кВА)</v>
      </c>
      <c r="C89" s="379" t="str">
        <f>IF('приложение 1.1 '!G91=2018,'приложение 1.1 '!E91,"-")</f>
        <v>-</v>
      </c>
      <c r="D89" s="703" t="str">
        <f>IF('приложение 1.1 '!G91=2018,'приложение 1.1 '!D91,"-")</f>
        <v>-</v>
      </c>
      <c r="E89" s="379" t="str">
        <f>IF('приложение 1.1 '!G91=2019,'приложение 1.1 '!E91,"-")</f>
        <v>-</v>
      </c>
      <c r="F89" s="379" t="str">
        <f>IF('приложение 1.1 '!G91=2019,'приложение 1.1 '!D91,"-")</f>
        <v>-</v>
      </c>
      <c r="G89" s="379">
        <f>IF('приложение 1.1 '!G91=2020,'приложение 1.1 '!E91,"-")</f>
        <v>1.26</v>
      </c>
      <c r="H89" s="379">
        <f>IF('приложение 1.1 '!G91=2020,'приложение 1.1 '!D91,"-")</f>
        <v>0</v>
      </c>
      <c r="I89" s="379" t="str">
        <f>IF('приложение 1.1 '!G91=2021,'приложение 1.1 '!E91,"-")</f>
        <v>-</v>
      </c>
      <c r="J89" s="379" t="str">
        <f>IF('приложение 1.1 '!G91=2021,'приложение 1.1 '!D91,"-")</f>
        <v>-</v>
      </c>
      <c r="K89" s="379" t="str">
        <f>IF('приложение 1.1 '!G91=2022,'приложение 1.1 '!E91,"-")</f>
        <v>-</v>
      </c>
      <c r="L89" s="379" t="str">
        <f>IF('приложение 1.1 '!G91=2022,'приложение 1.1 '!D91,"-")</f>
        <v>-</v>
      </c>
      <c r="M89" s="379">
        <f t="shared" si="23"/>
        <v>1.26</v>
      </c>
      <c r="N89" s="379">
        <f t="shared" si="24"/>
        <v>0</v>
      </c>
      <c r="O89" s="379" t="str">
        <f t="shared" si="25"/>
        <v>-</v>
      </c>
      <c r="P89" s="379" t="str">
        <f t="shared" si="26"/>
        <v>-</v>
      </c>
      <c r="Q89" s="379" t="str">
        <f t="shared" si="27"/>
        <v>-</v>
      </c>
      <c r="R89" s="379" t="str">
        <f t="shared" si="28"/>
        <v>-</v>
      </c>
      <c r="S89" s="379">
        <f t="shared" si="29"/>
        <v>1.26</v>
      </c>
      <c r="T89" s="379">
        <f t="shared" si="30"/>
        <v>0</v>
      </c>
      <c r="U89" s="379" t="str">
        <f t="shared" si="31"/>
        <v>-</v>
      </c>
      <c r="V89" s="379" t="str">
        <f t="shared" si="32"/>
        <v>-</v>
      </c>
      <c r="W89" s="379" t="str">
        <f t="shared" si="33"/>
        <v>-</v>
      </c>
      <c r="X89" s="379" t="str">
        <f t="shared" si="34"/>
        <v>-</v>
      </c>
      <c r="Y89" s="379">
        <f t="shared" si="35"/>
        <v>1.26</v>
      </c>
      <c r="Z89" s="379">
        <f t="shared" si="36"/>
        <v>0</v>
      </c>
    </row>
    <row r="90" spans="1:26" ht="31.5">
      <c r="A90" s="369" t="str">
        <f>'приложение 1.1 '!A92</f>
        <v>1.1.3.70</v>
      </c>
      <c r="B90" s="431" t="str">
        <f>'приложение 1.1 '!B92</f>
        <v>Реконструкция ТП-250 (замена оборудования РУ-10кВ, РУ-0,4кВ, замена 2ТМГ-630кВА)</v>
      </c>
      <c r="C90" s="379" t="str">
        <f>IF('приложение 1.1 '!G92=2018,'приложение 1.1 '!E92,"-")</f>
        <v>-</v>
      </c>
      <c r="D90" s="703" t="str">
        <f>IF('приложение 1.1 '!G92=2018,'приложение 1.1 '!D92,"-")</f>
        <v>-</v>
      </c>
      <c r="E90" s="379" t="str">
        <f>IF('приложение 1.1 '!G92=2019,'приложение 1.1 '!E92,"-")</f>
        <v>-</v>
      </c>
      <c r="F90" s="379" t="str">
        <f>IF('приложение 1.1 '!G92=2019,'приложение 1.1 '!D92,"-")</f>
        <v>-</v>
      </c>
      <c r="G90" s="379">
        <f>IF('приложение 1.1 '!G92=2020,'приложение 1.1 '!E92,"-")</f>
        <v>1.26</v>
      </c>
      <c r="H90" s="379">
        <f>IF('приложение 1.1 '!G92=2020,'приложение 1.1 '!D92,"-")</f>
        <v>0</v>
      </c>
      <c r="I90" s="379" t="str">
        <f>IF('приложение 1.1 '!G92=2021,'приложение 1.1 '!E92,"-")</f>
        <v>-</v>
      </c>
      <c r="J90" s="379" t="str">
        <f>IF('приложение 1.1 '!G92=2021,'приложение 1.1 '!D92,"-")</f>
        <v>-</v>
      </c>
      <c r="K90" s="379" t="str">
        <f>IF('приложение 1.1 '!G92=2022,'приложение 1.1 '!E92,"-")</f>
        <v>-</v>
      </c>
      <c r="L90" s="379" t="str">
        <f>IF('приложение 1.1 '!G92=2022,'приложение 1.1 '!D92,"-")</f>
        <v>-</v>
      </c>
      <c r="M90" s="379">
        <f t="shared" si="23"/>
        <v>1.26</v>
      </c>
      <c r="N90" s="379">
        <f t="shared" si="24"/>
        <v>0</v>
      </c>
      <c r="O90" s="379" t="str">
        <f t="shared" si="25"/>
        <v>-</v>
      </c>
      <c r="P90" s="379" t="str">
        <f t="shared" si="26"/>
        <v>-</v>
      </c>
      <c r="Q90" s="379" t="str">
        <f t="shared" si="27"/>
        <v>-</v>
      </c>
      <c r="R90" s="379" t="str">
        <f t="shared" si="28"/>
        <v>-</v>
      </c>
      <c r="S90" s="379">
        <f t="shared" si="29"/>
        <v>1.26</v>
      </c>
      <c r="T90" s="379">
        <f t="shared" si="30"/>
        <v>0</v>
      </c>
      <c r="U90" s="379" t="str">
        <f t="shared" si="31"/>
        <v>-</v>
      </c>
      <c r="V90" s="379" t="str">
        <f t="shared" si="32"/>
        <v>-</v>
      </c>
      <c r="W90" s="379" t="str">
        <f t="shared" si="33"/>
        <v>-</v>
      </c>
      <c r="X90" s="379" t="str">
        <f t="shared" si="34"/>
        <v>-</v>
      </c>
      <c r="Y90" s="379">
        <f t="shared" si="35"/>
        <v>1.26</v>
      </c>
      <c r="Z90" s="379">
        <f t="shared" si="36"/>
        <v>0</v>
      </c>
    </row>
    <row r="91" spans="1:26" ht="31.5">
      <c r="A91" s="369" t="str">
        <f>'приложение 1.1 '!A93</f>
        <v>1.1.3.71</v>
      </c>
      <c r="B91" s="431" t="str">
        <f>'приложение 1.1 '!B93</f>
        <v>Реконструкция ТП-251 (замена оборудования РУ-10кВ, РУ-0,4кВ, замена 2ТМГ-630кВА)</v>
      </c>
      <c r="C91" s="379" t="str">
        <f>IF('приложение 1.1 '!G93=2018,'приложение 1.1 '!E93,"-")</f>
        <v>-</v>
      </c>
      <c r="D91" s="703" t="str">
        <f>IF('приложение 1.1 '!G93=2018,'приложение 1.1 '!D93,"-")</f>
        <v>-</v>
      </c>
      <c r="E91" s="379" t="str">
        <f>IF('приложение 1.1 '!G93=2019,'приложение 1.1 '!E93,"-")</f>
        <v>-</v>
      </c>
      <c r="F91" s="379" t="str">
        <f>IF('приложение 1.1 '!G93=2019,'приложение 1.1 '!D93,"-")</f>
        <v>-</v>
      </c>
      <c r="G91" s="379">
        <f>IF('приложение 1.1 '!G93=2020,'приложение 1.1 '!E93,"-")</f>
        <v>1.26</v>
      </c>
      <c r="H91" s="379">
        <f>IF('приложение 1.1 '!G93=2020,'приложение 1.1 '!D93,"-")</f>
        <v>0</v>
      </c>
      <c r="I91" s="379" t="str">
        <f>IF('приложение 1.1 '!G93=2021,'приложение 1.1 '!E93,"-")</f>
        <v>-</v>
      </c>
      <c r="J91" s="379" t="str">
        <f>IF('приложение 1.1 '!G93=2021,'приложение 1.1 '!D93,"-")</f>
        <v>-</v>
      </c>
      <c r="K91" s="379" t="str">
        <f>IF('приложение 1.1 '!G93=2022,'приложение 1.1 '!E93,"-")</f>
        <v>-</v>
      </c>
      <c r="L91" s="379" t="str">
        <f>IF('приложение 1.1 '!G93=2022,'приложение 1.1 '!D93,"-")</f>
        <v>-</v>
      </c>
      <c r="M91" s="379">
        <f t="shared" si="23"/>
        <v>1.26</v>
      </c>
      <c r="N91" s="379">
        <f t="shared" si="24"/>
        <v>0</v>
      </c>
      <c r="O91" s="379" t="str">
        <f t="shared" si="25"/>
        <v>-</v>
      </c>
      <c r="P91" s="379" t="str">
        <f t="shared" si="26"/>
        <v>-</v>
      </c>
      <c r="Q91" s="379" t="str">
        <f t="shared" si="27"/>
        <v>-</v>
      </c>
      <c r="R91" s="379" t="str">
        <f t="shared" si="28"/>
        <v>-</v>
      </c>
      <c r="S91" s="379">
        <f t="shared" si="29"/>
        <v>1.26</v>
      </c>
      <c r="T91" s="379">
        <f t="shared" si="30"/>
        <v>0</v>
      </c>
      <c r="U91" s="379" t="str">
        <f t="shared" si="31"/>
        <v>-</v>
      </c>
      <c r="V91" s="379" t="str">
        <f t="shared" si="32"/>
        <v>-</v>
      </c>
      <c r="W91" s="379" t="str">
        <f t="shared" si="33"/>
        <v>-</v>
      </c>
      <c r="X91" s="379" t="str">
        <f t="shared" si="34"/>
        <v>-</v>
      </c>
      <c r="Y91" s="379">
        <f t="shared" si="35"/>
        <v>1.26</v>
      </c>
      <c r="Z91" s="379">
        <f t="shared" si="36"/>
        <v>0</v>
      </c>
    </row>
    <row r="92" spans="1:26" ht="31.5">
      <c r="A92" s="369" t="str">
        <f>'приложение 1.1 '!A94</f>
        <v>1.1.3.72</v>
      </c>
      <c r="B92" s="431" t="str">
        <f>'приложение 1.1 '!B94</f>
        <v>Реконструкция ТП-252 (замена оборудования РУ-10кВ, РУ-0,4кВ, замена 2ТМГ-630кВА)</v>
      </c>
      <c r="C92" s="379" t="str">
        <f>IF('приложение 1.1 '!G94=2018,'приложение 1.1 '!E94,"-")</f>
        <v>-</v>
      </c>
      <c r="D92" s="703" t="str">
        <f>IF('приложение 1.1 '!G94=2018,'приложение 1.1 '!D94,"-")</f>
        <v>-</v>
      </c>
      <c r="E92" s="379" t="str">
        <f>IF('приложение 1.1 '!G94=2019,'приложение 1.1 '!E94,"-")</f>
        <v>-</v>
      </c>
      <c r="F92" s="379" t="str">
        <f>IF('приложение 1.1 '!G94=2019,'приложение 1.1 '!D94,"-")</f>
        <v>-</v>
      </c>
      <c r="G92" s="379">
        <f>IF('приложение 1.1 '!G94=2020,'приложение 1.1 '!E94,"-")</f>
        <v>1.26</v>
      </c>
      <c r="H92" s="379">
        <f>IF('приложение 1.1 '!G94=2020,'приложение 1.1 '!D94,"-")</f>
        <v>0</v>
      </c>
      <c r="I92" s="379" t="str">
        <f>IF('приложение 1.1 '!G94=2021,'приложение 1.1 '!E94,"-")</f>
        <v>-</v>
      </c>
      <c r="J92" s="379" t="str">
        <f>IF('приложение 1.1 '!G94=2021,'приложение 1.1 '!D94,"-")</f>
        <v>-</v>
      </c>
      <c r="K92" s="379" t="str">
        <f>IF('приложение 1.1 '!G94=2022,'приложение 1.1 '!E94,"-")</f>
        <v>-</v>
      </c>
      <c r="L92" s="379" t="str">
        <f>IF('приложение 1.1 '!G94=2022,'приложение 1.1 '!D94,"-")</f>
        <v>-</v>
      </c>
      <c r="M92" s="379">
        <f t="shared" si="23"/>
        <v>1.26</v>
      </c>
      <c r="N92" s="379">
        <f t="shared" si="24"/>
        <v>0</v>
      </c>
      <c r="O92" s="379" t="str">
        <f t="shared" si="25"/>
        <v>-</v>
      </c>
      <c r="P92" s="379" t="str">
        <f t="shared" si="26"/>
        <v>-</v>
      </c>
      <c r="Q92" s="379" t="str">
        <f t="shared" si="27"/>
        <v>-</v>
      </c>
      <c r="R92" s="379" t="str">
        <f t="shared" si="28"/>
        <v>-</v>
      </c>
      <c r="S92" s="379">
        <f t="shared" si="29"/>
        <v>1.26</v>
      </c>
      <c r="T92" s="379">
        <f t="shared" si="30"/>
        <v>0</v>
      </c>
      <c r="U92" s="379" t="str">
        <f t="shared" si="31"/>
        <v>-</v>
      </c>
      <c r="V92" s="379" t="str">
        <f t="shared" si="32"/>
        <v>-</v>
      </c>
      <c r="W92" s="379" t="str">
        <f t="shared" si="33"/>
        <v>-</v>
      </c>
      <c r="X92" s="379" t="str">
        <f t="shared" si="34"/>
        <v>-</v>
      </c>
      <c r="Y92" s="379">
        <f t="shared" si="35"/>
        <v>1.26</v>
      </c>
      <c r="Z92" s="379">
        <f t="shared" si="36"/>
        <v>0</v>
      </c>
    </row>
    <row r="93" spans="1:26" ht="31.5">
      <c r="A93" s="369" t="str">
        <f>'приложение 1.1 '!A95</f>
        <v>1.1.3.73</v>
      </c>
      <c r="B93" s="431" t="str">
        <f>'приложение 1.1 '!B95</f>
        <v>Реконструкция ТП-343 (замена оборудования РУ-10кВ, РУ-0,4кВ, замена 2ТМГ-630кВА)</v>
      </c>
      <c r="C93" s="379" t="str">
        <f>IF('приложение 1.1 '!G95=2018,'приложение 1.1 '!E95,"-")</f>
        <v>-</v>
      </c>
      <c r="D93" s="703" t="str">
        <f>IF('приложение 1.1 '!G95=2018,'приложение 1.1 '!D95,"-")</f>
        <v>-</v>
      </c>
      <c r="E93" s="379" t="str">
        <f>IF('приложение 1.1 '!G95=2019,'приложение 1.1 '!E95,"-")</f>
        <v>-</v>
      </c>
      <c r="F93" s="379" t="str">
        <f>IF('приложение 1.1 '!G95=2019,'приложение 1.1 '!D95,"-")</f>
        <v>-</v>
      </c>
      <c r="G93" s="379">
        <f>IF('приложение 1.1 '!G95=2020,'приложение 1.1 '!E95,"-")</f>
        <v>1.26</v>
      </c>
      <c r="H93" s="379">
        <f>IF('приложение 1.1 '!G95=2020,'приложение 1.1 '!D95,"-")</f>
        <v>0</v>
      </c>
      <c r="I93" s="379" t="str">
        <f>IF('приложение 1.1 '!G95=2021,'приложение 1.1 '!E95,"-")</f>
        <v>-</v>
      </c>
      <c r="J93" s="379" t="str">
        <f>IF('приложение 1.1 '!G95=2021,'приложение 1.1 '!D95,"-")</f>
        <v>-</v>
      </c>
      <c r="K93" s="379" t="str">
        <f>IF('приложение 1.1 '!G95=2022,'приложение 1.1 '!E95,"-")</f>
        <v>-</v>
      </c>
      <c r="L93" s="379" t="str">
        <f>IF('приложение 1.1 '!G95=2022,'приложение 1.1 '!D95,"-")</f>
        <v>-</v>
      </c>
      <c r="M93" s="379">
        <f t="shared" si="23"/>
        <v>1.26</v>
      </c>
      <c r="N93" s="379">
        <f t="shared" si="24"/>
        <v>0</v>
      </c>
      <c r="O93" s="379" t="str">
        <f t="shared" si="25"/>
        <v>-</v>
      </c>
      <c r="P93" s="379" t="str">
        <f t="shared" si="26"/>
        <v>-</v>
      </c>
      <c r="Q93" s="379" t="str">
        <f t="shared" si="27"/>
        <v>-</v>
      </c>
      <c r="R93" s="379" t="str">
        <f t="shared" si="28"/>
        <v>-</v>
      </c>
      <c r="S93" s="379">
        <f t="shared" si="29"/>
        <v>1.26</v>
      </c>
      <c r="T93" s="379">
        <f t="shared" si="30"/>
        <v>0</v>
      </c>
      <c r="U93" s="379" t="str">
        <f t="shared" si="31"/>
        <v>-</v>
      </c>
      <c r="V93" s="379" t="str">
        <f t="shared" si="32"/>
        <v>-</v>
      </c>
      <c r="W93" s="379" t="str">
        <f t="shared" si="33"/>
        <v>-</v>
      </c>
      <c r="X93" s="379" t="str">
        <f t="shared" si="34"/>
        <v>-</v>
      </c>
      <c r="Y93" s="379">
        <f t="shared" si="35"/>
        <v>1.26</v>
      </c>
      <c r="Z93" s="379">
        <f t="shared" si="36"/>
        <v>0</v>
      </c>
    </row>
    <row r="94" spans="1:26" ht="31.5">
      <c r="A94" s="369" t="str">
        <f>'приложение 1.1 '!A96</f>
        <v>1.1.3.74</v>
      </c>
      <c r="B94" s="431" t="str">
        <f>'приложение 1.1 '!B96</f>
        <v>Реконструкция ТП-344 (замена оборудования РУ-10кВ, РУ-0,4кВ, замена 2ТМГ-630кВА)</v>
      </c>
      <c r="C94" s="379" t="str">
        <f>IF('приложение 1.1 '!G96=2018,'приложение 1.1 '!E96,"-")</f>
        <v>-</v>
      </c>
      <c r="D94" s="703" t="str">
        <f>IF('приложение 1.1 '!G96=2018,'приложение 1.1 '!D96,"-")</f>
        <v>-</v>
      </c>
      <c r="E94" s="379" t="str">
        <f>IF('приложение 1.1 '!G96=2019,'приложение 1.1 '!E96,"-")</f>
        <v>-</v>
      </c>
      <c r="F94" s="379" t="str">
        <f>IF('приложение 1.1 '!G96=2019,'приложение 1.1 '!D96,"-")</f>
        <v>-</v>
      </c>
      <c r="G94" s="379">
        <f>IF('приложение 1.1 '!G96=2020,'приложение 1.1 '!E96,"-")</f>
        <v>1.26</v>
      </c>
      <c r="H94" s="379">
        <f>IF('приложение 1.1 '!G96=2020,'приложение 1.1 '!D96,"-")</f>
        <v>0</v>
      </c>
      <c r="I94" s="379" t="str">
        <f>IF('приложение 1.1 '!G96=2021,'приложение 1.1 '!E96,"-")</f>
        <v>-</v>
      </c>
      <c r="J94" s="379" t="str">
        <f>IF('приложение 1.1 '!G96=2021,'приложение 1.1 '!D96,"-")</f>
        <v>-</v>
      </c>
      <c r="K94" s="379" t="str">
        <f>IF('приложение 1.1 '!G96=2022,'приложение 1.1 '!E96,"-")</f>
        <v>-</v>
      </c>
      <c r="L94" s="379" t="str">
        <f>IF('приложение 1.1 '!G96=2022,'приложение 1.1 '!D96,"-")</f>
        <v>-</v>
      </c>
      <c r="M94" s="379">
        <f t="shared" si="23"/>
        <v>1.26</v>
      </c>
      <c r="N94" s="379">
        <f t="shared" si="24"/>
        <v>0</v>
      </c>
      <c r="O94" s="379" t="str">
        <f t="shared" si="25"/>
        <v>-</v>
      </c>
      <c r="P94" s="379" t="str">
        <f t="shared" si="26"/>
        <v>-</v>
      </c>
      <c r="Q94" s="379" t="str">
        <f t="shared" si="27"/>
        <v>-</v>
      </c>
      <c r="R94" s="379" t="str">
        <f t="shared" si="28"/>
        <v>-</v>
      </c>
      <c r="S94" s="379">
        <f t="shared" si="29"/>
        <v>1.26</v>
      </c>
      <c r="T94" s="379">
        <f t="shared" si="30"/>
        <v>0</v>
      </c>
      <c r="U94" s="379" t="str">
        <f t="shared" si="31"/>
        <v>-</v>
      </c>
      <c r="V94" s="379" t="str">
        <f t="shared" si="32"/>
        <v>-</v>
      </c>
      <c r="W94" s="379" t="str">
        <f t="shared" si="33"/>
        <v>-</v>
      </c>
      <c r="X94" s="379" t="str">
        <f t="shared" si="34"/>
        <v>-</v>
      </c>
      <c r="Y94" s="379">
        <f t="shared" si="35"/>
        <v>1.26</v>
      </c>
      <c r="Z94" s="379">
        <f t="shared" si="36"/>
        <v>0</v>
      </c>
    </row>
    <row r="95" spans="1:26" ht="31.5">
      <c r="A95" s="369" t="str">
        <f>'приложение 1.1 '!A97</f>
        <v>1.1.3.75</v>
      </c>
      <c r="B95" s="431" t="str">
        <f>'приложение 1.1 '!B97</f>
        <v>Реконструкция ТП-345 (замена оборудования РУ-10кВ, РУ-0,4кВ, замена 2ТМГ-630кВА)</v>
      </c>
      <c r="C95" s="379" t="str">
        <f>IF('приложение 1.1 '!G97=2018,'приложение 1.1 '!E97,"-")</f>
        <v>-</v>
      </c>
      <c r="D95" s="703" t="str">
        <f>IF('приложение 1.1 '!G97=2018,'приложение 1.1 '!D97,"-")</f>
        <v>-</v>
      </c>
      <c r="E95" s="379" t="str">
        <f>IF('приложение 1.1 '!G97=2019,'приложение 1.1 '!E97,"-")</f>
        <v>-</v>
      </c>
      <c r="F95" s="379" t="str">
        <f>IF('приложение 1.1 '!G97=2019,'приложение 1.1 '!D97,"-")</f>
        <v>-</v>
      </c>
      <c r="G95" s="379">
        <f>IF('приложение 1.1 '!G97=2020,'приложение 1.1 '!E97,"-")</f>
        <v>1.26</v>
      </c>
      <c r="H95" s="379">
        <f>IF('приложение 1.1 '!G97=2020,'приложение 1.1 '!D97,"-")</f>
        <v>0</v>
      </c>
      <c r="I95" s="379" t="str">
        <f>IF('приложение 1.1 '!G97=2021,'приложение 1.1 '!E97,"-")</f>
        <v>-</v>
      </c>
      <c r="J95" s="379" t="str">
        <f>IF('приложение 1.1 '!G97=2021,'приложение 1.1 '!D97,"-")</f>
        <v>-</v>
      </c>
      <c r="K95" s="379" t="str">
        <f>IF('приложение 1.1 '!G97=2022,'приложение 1.1 '!E97,"-")</f>
        <v>-</v>
      </c>
      <c r="L95" s="379" t="str">
        <f>IF('приложение 1.1 '!G97=2022,'приложение 1.1 '!D97,"-")</f>
        <v>-</v>
      </c>
      <c r="M95" s="379">
        <f t="shared" si="23"/>
        <v>1.26</v>
      </c>
      <c r="N95" s="379">
        <f t="shared" si="24"/>
        <v>0</v>
      </c>
      <c r="O95" s="379" t="str">
        <f t="shared" si="25"/>
        <v>-</v>
      </c>
      <c r="P95" s="379" t="str">
        <f t="shared" si="26"/>
        <v>-</v>
      </c>
      <c r="Q95" s="379" t="str">
        <f t="shared" si="27"/>
        <v>-</v>
      </c>
      <c r="R95" s="379" t="str">
        <f t="shared" si="28"/>
        <v>-</v>
      </c>
      <c r="S95" s="379">
        <f t="shared" si="29"/>
        <v>1.26</v>
      </c>
      <c r="T95" s="379">
        <f t="shared" si="30"/>
        <v>0</v>
      </c>
      <c r="U95" s="379" t="str">
        <f t="shared" si="31"/>
        <v>-</v>
      </c>
      <c r="V95" s="379" t="str">
        <f t="shared" si="32"/>
        <v>-</v>
      </c>
      <c r="W95" s="379" t="str">
        <f t="shared" si="33"/>
        <v>-</v>
      </c>
      <c r="X95" s="379" t="str">
        <f t="shared" si="34"/>
        <v>-</v>
      </c>
      <c r="Y95" s="379">
        <f t="shared" si="35"/>
        <v>1.26</v>
      </c>
      <c r="Z95" s="379">
        <f t="shared" si="36"/>
        <v>0</v>
      </c>
    </row>
    <row r="96" spans="1:26" ht="31.5">
      <c r="A96" s="369" t="str">
        <f>'приложение 1.1 '!A98</f>
        <v>1.1.3.76</v>
      </c>
      <c r="B96" s="431" t="str">
        <f>'приложение 1.1 '!B98</f>
        <v>Реконструкция ТП-347 (замена оборудования РУ-10кВ, РУ-0,4кВ, замена 2ТМГ-630кВА)</v>
      </c>
      <c r="C96" s="379" t="str">
        <f>IF('приложение 1.1 '!G98=2018,'приложение 1.1 '!E98,"-")</f>
        <v>-</v>
      </c>
      <c r="D96" s="703" t="str">
        <f>IF('приложение 1.1 '!G98=2018,'приложение 1.1 '!D98,"-")</f>
        <v>-</v>
      </c>
      <c r="E96" s="379" t="str">
        <f>IF('приложение 1.1 '!G98=2019,'приложение 1.1 '!E98,"-")</f>
        <v>-</v>
      </c>
      <c r="F96" s="379" t="str">
        <f>IF('приложение 1.1 '!G98=2019,'приложение 1.1 '!D98,"-")</f>
        <v>-</v>
      </c>
      <c r="G96" s="379">
        <f>IF('приложение 1.1 '!G98=2020,'приложение 1.1 '!E98,"-")</f>
        <v>1.26</v>
      </c>
      <c r="H96" s="379">
        <f>IF('приложение 1.1 '!G98=2020,'приложение 1.1 '!D98,"-")</f>
        <v>0</v>
      </c>
      <c r="I96" s="379" t="str">
        <f>IF('приложение 1.1 '!G98=2021,'приложение 1.1 '!E98,"-")</f>
        <v>-</v>
      </c>
      <c r="J96" s="379" t="str">
        <f>IF('приложение 1.1 '!G98=2021,'приложение 1.1 '!D98,"-")</f>
        <v>-</v>
      </c>
      <c r="K96" s="379" t="str">
        <f>IF('приложение 1.1 '!G98=2022,'приложение 1.1 '!E98,"-")</f>
        <v>-</v>
      </c>
      <c r="L96" s="379" t="str">
        <f>IF('приложение 1.1 '!G98=2022,'приложение 1.1 '!D98,"-")</f>
        <v>-</v>
      </c>
      <c r="M96" s="379">
        <f t="shared" si="23"/>
        <v>1.26</v>
      </c>
      <c r="N96" s="379">
        <f t="shared" si="24"/>
        <v>0</v>
      </c>
      <c r="O96" s="379" t="str">
        <f t="shared" si="25"/>
        <v>-</v>
      </c>
      <c r="P96" s="379" t="str">
        <f t="shared" si="26"/>
        <v>-</v>
      </c>
      <c r="Q96" s="379" t="str">
        <f t="shared" si="27"/>
        <v>-</v>
      </c>
      <c r="R96" s="379" t="str">
        <f t="shared" si="28"/>
        <v>-</v>
      </c>
      <c r="S96" s="379">
        <f t="shared" si="29"/>
        <v>1.26</v>
      </c>
      <c r="T96" s="379">
        <f t="shared" si="30"/>
        <v>0</v>
      </c>
      <c r="U96" s="379" t="str">
        <f t="shared" si="31"/>
        <v>-</v>
      </c>
      <c r="V96" s="379" t="str">
        <f t="shared" si="32"/>
        <v>-</v>
      </c>
      <c r="W96" s="379" t="str">
        <f t="shared" si="33"/>
        <v>-</v>
      </c>
      <c r="X96" s="379" t="str">
        <f t="shared" si="34"/>
        <v>-</v>
      </c>
      <c r="Y96" s="379">
        <f t="shared" si="35"/>
        <v>1.26</v>
      </c>
      <c r="Z96" s="379">
        <f t="shared" si="36"/>
        <v>0</v>
      </c>
    </row>
    <row r="97" spans="1:26" ht="31.5">
      <c r="A97" s="369" t="str">
        <f>'приложение 1.1 '!A99</f>
        <v>1.1.3.77</v>
      </c>
      <c r="B97" s="431" t="str">
        <f>'приложение 1.1 '!B99</f>
        <v>Реконструкция ТП-253 (замена оборудования РУ-10кВ, РУ-0,4кВ, замена 2ТМГ-630кВА)</v>
      </c>
      <c r="C97" s="379" t="str">
        <f>IF('приложение 1.1 '!G99=2018,'приложение 1.1 '!E99,"-")</f>
        <v>-</v>
      </c>
      <c r="D97" s="703" t="str">
        <f>IF('приложение 1.1 '!G99=2018,'приложение 1.1 '!D99,"-")</f>
        <v>-</v>
      </c>
      <c r="E97" s="379" t="str">
        <f>IF('приложение 1.1 '!G99=2019,'приложение 1.1 '!E99,"-")</f>
        <v>-</v>
      </c>
      <c r="F97" s="379" t="str">
        <f>IF('приложение 1.1 '!G99=2019,'приложение 1.1 '!D99,"-")</f>
        <v>-</v>
      </c>
      <c r="G97" s="379">
        <f>IF('приложение 1.1 '!G99=2020,'приложение 1.1 '!E99,"-")</f>
        <v>1.26</v>
      </c>
      <c r="H97" s="379">
        <f>IF('приложение 1.1 '!G99=2020,'приложение 1.1 '!D99,"-")</f>
        <v>0</v>
      </c>
      <c r="I97" s="379" t="str">
        <f>IF('приложение 1.1 '!G99=2021,'приложение 1.1 '!E99,"-")</f>
        <v>-</v>
      </c>
      <c r="J97" s="379" t="str">
        <f>IF('приложение 1.1 '!G99=2021,'приложение 1.1 '!D99,"-")</f>
        <v>-</v>
      </c>
      <c r="K97" s="379" t="str">
        <f>IF('приложение 1.1 '!G99=2022,'приложение 1.1 '!E99,"-")</f>
        <v>-</v>
      </c>
      <c r="L97" s="379" t="str">
        <f>IF('приложение 1.1 '!G99=2022,'приложение 1.1 '!D99,"-")</f>
        <v>-</v>
      </c>
      <c r="M97" s="379">
        <f t="shared" si="23"/>
        <v>1.26</v>
      </c>
      <c r="N97" s="379">
        <f t="shared" si="24"/>
        <v>0</v>
      </c>
      <c r="O97" s="379" t="str">
        <f t="shared" si="25"/>
        <v>-</v>
      </c>
      <c r="P97" s="379" t="str">
        <f t="shared" si="26"/>
        <v>-</v>
      </c>
      <c r="Q97" s="379" t="str">
        <f t="shared" si="27"/>
        <v>-</v>
      </c>
      <c r="R97" s="379" t="str">
        <f t="shared" si="28"/>
        <v>-</v>
      </c>
      <c r="S97" s="379">
        <f t="shared" si="29"/>
        <v>1.26</v>
      </c>
      <c r="T97" s="379">
        <f t="shared" si="30"/>
        <v>0</v>
      </c>
      <c r="U97" s="379" t="str">
        <f t="shared" si="31"/>
        <v>-</v>
      </c>
      <c r="V97" s="379" t="str">
        <f t="shared" si="32"/>
        <v>-</v>
      </c>
      <c r="W97" s="379" t="str">
        <f t="shared" si="33"/>
        <v>-</v>
      </c>
      <c r="X97" s="379" t="str">
        <f t="shared" si="34"/>
        <v>-</v>
      </c>
      <c r="Y97" s="379">
        <f t="shared" si="35"/>
        <v>1.26</v>
      </c>
      <c r="Z97" s="379">
        <f t="shared" si="36"/>
        <v>0</v>
      </c>
    </row>
    <row r="98" spans="1:26" ht="31.5">
      <c r="A98" s="369" t="str">
        <f>'приложение 1.1 '!A100</f>
        <v>1.1.3.79</v>
      </c>
      <c r="B98" s="431" t="str">
        <f>'приложение 1.1 '!B100</f>
        <v>Реконструкция ТП - 264 (замена оборудования РУ-10кВ, РУ-0,4кВ, замена 2ТМГ-1000кВА)</v>
      </c>
      <c r="C98" s="379" t="str">
        <f>IF('приложение 1.1 '!G100=2018,'приложение 1.1 '!E100,"-")</f>
        <v>-</v>
      </c>
      <c r="D98" s="703" t="str">
        <f>IF('приложение 1.1 '!G100=2018,'приложение 1.1 '!D100,"-")</f>
        <v>-</v>
      </c>
      <c r="E98" s="379" t="str">
        <f>IF('приложение 1.1 '!G100=2019,'приложение 1.1 '!E100,"-")</f>
        <v>-</v>
      </c>
      <c r="F98" s="379" t="str">
        <f>IF('приложение 1.1 '!G100=2019,'приложение 1.1 '!D100,"-")</f>
        <v>-</v>
      </c>
      <c r="G98" s="379">
        <f>IF('приложение 1.1 '!G100=2020,'приложение 1.1 '!E100,"-")</f>
        <v>2</v>
      </c>
      <c r="H98" s="379">
        <f>IF('приложение 1.1 '!G100=2020,'приложение 1.1 '!D100,"-")</f>
        <v>0</v>
      </c>
      <c r="I98" s="379" t="str">
        <f>IF('приложение 1.1 '!G100=2021,'приложение 1.1 '!E100,"-")</f>
        <v>-</v>
      </c>
      <c r="J98" s="379" t="str">
        <f>IF('приложение 1.1 '!G100=2021,'приложение 1.1 '!D100,"-")</f>
        <v>-</v>
      </c>
      <c r="K98" s="379" t="str">
        <f>IF('приложение 1.1 '!G100=2022,'приложение 1.1 '!E100,"-")</f>
        <v>-</v>
      </c>
      <c r="L98" s="379" t="str">
        <f>IF('приложение 1.1 '!G100=2022,'приложение 1.1 '!D100,"-")</f>
        <v>-</v>
      </c>
      <c r="M98" s="379">
        <f t="shared" si="23"/>
        <v>2</v>
      </c>
      <c r="N98" s="379">
        <f t="shared" si="24"/>
        <v>0</v>
      </c>
      <c r="O98" s="379" t="str">
        <f t="shared" si="25"/>
        <v>-</v>
      </c>
      <c r="P98" s="379" t="str">
        <f t="shared" si="26"/>
        <v>-</v>
      </c>
      <c r="Q98" s="379" t="str">
        <f t="shared" si="27"/>
        <v>-</v>
      </c>
      <c r="R98" s="379" t="str">
        <f t="shared" si="28"/>
        <v>-</v>
      </c>
      <c r="S98" s="379">
        <f t="shared" si="29"/>
        <v>2</v>
      </c>
      <c r="T98" s="379">
        <f t="shared" si="30"/>
        <v>0</v>
      </c>
      <c r="U98" s="379" t="str">
        <f t="shared" si="31"/>
        <v>-</v>
      </c>
      <c r="V98" s="379" t="str">
        <f t="shared" si="32"/>
        <v>-</v>
      </c>
      <c r="W98" s="379" t="str">
        <f t="shared" si="33"/>
        <v>-</v>
      </c>
      <c r="X98" s="379" t="str">
        <f t="shared" si="34"/>
        <v>-</v>
      </c>
      <c r="Y98" s="379">
        <f t="shared" si="35"/>
        <v>2</v>
      </c>
      <c r="Z98" s="379">
        <f t="shared" si="36"/>
        <v>0</v>
      </c>
    </row>
    <row r="99" spans="1:26" ht="31.5">
      <c r="A99" s="369" t="str">
        <f>'приложение 1.1 '!A101</f>
        <v>1.1.3.80</v>
      </c>
      <c r="B99" s="431" t="str">
        <f>'приложение 1.1 '!B101</f>
        <v>Реконструкция ТП - 265 (замена оборудования РУ-10кВ, РУ-0,4кВ, замена 2ТМГ-630кВА)</v>
      </c>
      <c r="C99" s="379" t="str">
        <f>IF('приложение 1.1 '!G101=2018,'приложение 1.1 '!E101,"-")</f>
        <v>-</v>
      </c>
      <c r="D99" s="703" t="str">
        <f>IF('приложение 1.1 '!G101=2018,'приложение 1.1 '!D101,"-")</f>
        <v>-</v>
      </c>
      <c r="E99" s="379" t="str">
        <f>IF('приложение 1.1 '!G101=2019,'приложение 1.1 '!E101,"-")</f>
        <v>-</v>
      </c>
      <c r="F99" s="379" t="str">
        <f>IF('приложение 1.1 '!G101=2019,'приложение 1.1 '!D101,"-")</f>
        <v>-</v>
      </c>
      <c r="G99" s="379" t="str">
        <f>IF('приложение 1.1 '!G101=2020,'приложение 1.1 '!E101,"-")</f>
        <v>-</v>
      </c>
      <c r="H99" s="379" t="str">
        <f>IF('приложение 1.1 '!G101=2020,'приложение 1.1 '!D101,"-")</f>
        <v>-</v>
      </c>
      <c r="I99" s="379">
        <f>IF('приложение 1.1 '!G101=2021,'приложение 1.1 '!E101,"-")</f>
        <v>1.26</v>
      </c>
      <c r="J99" s="379">
        <f>IF('приложение 1.1 '!G101=2021,'приложение 1.1 '!D101,"-")</f>
        <v>0</v>
      </c>
      <c r="K99" s="379" t="str">
        <f>IF('приложение 1.1 '!G101=2022,'приложение 1.1 '!E101,"-")</f>
        <v>-</v>
      </c>
      <c r="L99" s="379" t="str">
        <f>IF('приложение 1.1 '!G101=2022,'приложение 1.1 '!D101,"-")</f>
        <v>-</v>
      </c>
      <c r="M99" s="379">
        <f t="shared" si="23"/>
        <v>1.26</v>
      </c>
      <c r="N99" s="379">
        <f t="shared" si="24"/>
        <v>0</v>
      </c>
      <c r="O99" s="379" t="str">
        <f t="shared" si="25"/>
        <v>-</v>
      </c>
      <c r="P99" s="379" t="str">
        <f t="shared" si="26"/>
        <v>-</v>
      </c>
      <c r="Q99" s="379" t="str">
        <f t="shared" si="27"/>
        <v>-</v>
      </c>
      <c r="R99" s="379" t="str">
        <f t="shared" si="28"/>
        <v>-</v>
      </c>
      <c r="S99" s="379" t="str">
        <f t="shared" si="29"/>
        <v>-</v>
      </c>
      <c r="T99" s="379" t="str">
        <f t="shared" si="30"/>
        <v>-</v>
      </c>
      <c r="U99" s="379">
        <f t="shared" si="31"/>
        <v>1.26</v>
      </c>
      <c r="V99" s="379">
        <f t="shared" si="32"/>
        <v>0</v>
      </c>
      <c r="W99" s="379" t="str">
        <f t="shared" si="33"/>
        <v>-</v>
      </c>
      <c r="X99" s="379" t="str">
        <f t="shared" si="34"/>
        <v>-</v>
      </c>
      <c r="Y99" s="379">
        <f t="shared" si="35"/>
        <v>1.26</v>
      </c>
      <c r="Z99" s="379">
        <f t="shared" si="36"/>
        <v>0</v>
      </c>
    </row>
    <row r="100" spans="1:26" ht="31.5">
      <c r="A100" s="369" t="str">
        <f>'приложение 1.1 '!A102</f>
        <v>1.1.3.81</v>
      </c>
      <c r="B100" s="431" t="str">
        <f>'приложение 1.1 '!B102</f>
        <v>Реконструкция ТП - 266 (замена оборудования РУ-10кВ, РУ-0,4кВ, замена 2ТМГ-1000кВА)</v>
      </c>
      <c r="C100" s="379" t="str">
        <f>IF('приложение 1.1 '!G102=2018,'приложение 1.1 '!E102,"-")</f>
        <v>-</v>
      </c>
      <c r="D100" s="703" t="str">
        <f>IF('приложение 1.1 '!G102=2018,'приложение 1.1 '!D102,"-")</f>
        <v>-</v>
      </c>
      <c r="E100" s="379" t="str">
        <f>IF('приложение 1.1 '!G102=2019,'приложение 1.1 '!E102,"-")</f>
        <v>-</v>
      </c>
      <c r="F100" s="379" t="str">
        <f>IF('приложение 1.1 '!G102=2019,'приложение 1.1 '!D102,"-")</f>
        <v>-</v>
      </c>
      <c r="G100" s="379" t="str">
        <f>IF('приложение 1.1 '!G102=2020,'приложение 1.1 '!E102,"-")</f>
        <v>-</v>
      </c>
      <c r="H100" s="379" t="str">
        <f>IF('приложение 1.1 '!G102=2020,'приложение 1.1 '!D102,"-")</f>
        <v>-</v>
      </c>
      <c r="I100" s="379">
        <f>IF('приложение 1.1 '!G102=2021,'приложение 1.1 '!E102,"-")</f>
        <v>2</v>
      </c>
      <c r="J100" s="379">
        <f>IF('приложение 1.1 '!G102=2021,'приложение 1.1 '!D102,"-")</f>
        <v>0</v>
      </c>
      <c r="K100" s="379" t="str">
        <f>IF('приложение 1.1 '!G102=2022,'приложение 1.1 '!E102,"-")</f>
        <v>-</v>
      </c>
      <c r="L100" s="379" t="str">
        <f>IF('приложение 1.1 '!G102=2022,'приложение 1.1 '!D102,"-")</f>
        <v>-</v>
      </c>
      <c r="M100" s="379">
        <f t="shared" si="23"/>
        <v>2</v>
      </c>
      <c r="N100" s="379">
        <f t="shared" si="24"/>
        <v>0</v>
      </c>
      <c r="O100" s="379" t="str">
        <f t="shared" si="25"/>
        <v>-</v>
      </c>
      <c r="P100" s="379" t="str">
        <f t="shared" si="26"/>
        <v>-</v>
      </c>
      <c r="Q100" s="379" t="str">
        <f t="shared" si="27"/>
        <v>-</v>
      </c>
      <c r="R100" s="379" t="str">
        <f t="shared" si="28"/>
        <v>-</v>
      </c>
      <c r="S100" s="379" t="str">
        <f t="shared" si="29"/>
        <v>-</v>
      </c>
      <c r="T100" s="379" t="str">
        <f t="shared" si="30"/>
        <v>-</v>
      </c>
      <c r="U100" s="379">
        <f t="shared" si="31"/>
        <v>2</v>
      </c>
      <c r="V100" s="379">
        <f t="shared" si="32"/>
        <v>0</v>
      </c>
      <c r="W100" s="379" t="str">
        <f t="shared" si="33"/>
        <v>-</v>
      </c>
      <c r="X100" s="379" t="str">
        <f t="shared" si="34"/>
        <v>-</v>
      </c>
      <c r="Y100" s="379">
        <f t="shared" si="35"/>
        <v>2</v>
      </c>
      <c r="Z100" s="379">
        <f t="shared" si="36"/>
        <v>0</v>
      </c>
    </row>
    <row r="101" spans="1:26" ht="31.5">
      <c r="A101" s="369" t="str">
        <f>'приложение 1.1 '!A103</f>
        <v>1.1.3.82</v>
      </c>
      <c r="B101" s="431" t="str">
        <f>'приложение 1.1 '!B103</f>
        <v>Реконструкция ТП - 267 (замена оборудования РУ-10кВ, РУ-0,4кВ, замена 2ТМГ-630кВА)</v>
      </c>
      <c r="C101" s="379" t="str">
        <f>IF('приложение 1.1 '!G103=2018,'приложение 1.1 '!E103,"-")</f>
        <v>-</v>
      </c>
      <c r="D101" s="703" t="str">
        <f>IF('приложение 1.1 '!G103=2018,'приложение 1.1 '!D103,"-")</f>
        <v>-</v>
      </c>
      <c r="E101" s="379" t="str">
        <f>IF('приложение 1.1 '!G103=2019,'приложение 1.1 '!E103,"-")</f>
        <v>-</v>
      </c>
      <c r="F101" s="379" t="str">
        <f>IF('приложение 1.1 '!G103=2019,'приложение 1.1 '!D103,"-")</f>
        <v>-</v>
      </c>
      <c r="G101" s="379" t="str">
        <f>IF('приложение 1.1 '!G103=2020,'приложение 1.1 '!E103,"-")</f>
        <v>-</v>
      </c>
      <c r="H101" s="379" t="str">
        <f>IF('приложение 1.1 '!G103=2020,'приложение 1.1 '!D103,"-")</f>
        <v>-</v>
      </c>
      <c r="I101" s="379">
        <f>IF('приложение 1.1 '!G103=2021,'приложение 1.1 '!E103,"-")</f>
        <v>1.26</v>
      </c>
      <c r="J101" s="379">
        <f>IF('приложение 1.1 '!G103=2021,'приложение 1.1 '!D103,"-")</f>
        <v>0</v>
      </c>
      <c r="K101" s="379" t="str">
        <f>IF('приложение 1.1 '!G103=2022,'приложение 1.1 '!E103,"-")</f>
        <v>-</v>
      </c>
      <c r="L101" s="379" t="str">
        <f>IF('приложение 1.1 '!G103=2022,'приложение 1.1 '!D103,"-")</f>
        <v>-</v>
      </c>
      <c r="M101" s="379">
        <f t="shared" si="23"/>
        <v>1.26</v>
      </c>
      <c r="N101" s="379">
        <f t="shared" si="24"/>
        <v>0</v>
      </c>
      <c r="O101" s="379" t="str">
        <f t="shared" si="25"/>
        <v>-</v>
      </c>
      <c r="P101" s="379" t="str">
        <f t="shared" si="26"/>
        <v>-</v>
      </c>
      <c r="Q101" s="379" t="str">
        <f t="shared" si="27"/>
        <v>-</v>
      </c>
      <c r="R101" s="379" t="str">
        <f t="shared" si="28"/>
        <v>-</v>
      </c>
      <c r="S101" s="379" t="str">
        <f t="shared" si="29"/>
        <v>-</v>
      </c>
      <c r="T101" s="379" t="str">
        <f t="shared" si="30"/>
        <v>-</v>
      </c>
      <c r="U101" s="379">
        <f t="shared" si="31"/>
        <v>1.26</v>
      </c>
      <c r="V101" s="379">
        <f t="shared" si="32"/>
        <v>0</v>
      </c>
      <c r="W101" s="379" t="str">
        <f t="shared" si="33"/>
        <v>-</v>
      </c>
      <c r="X101" s="379" t="str">
        <f t="shared" si="34"/>
        <v>-</v>
      </c>
      <c r="Y101" s="379">
        <f t="shared" si="35"/>
        <v>1.26</v>
      </c>
      <c r="Z101" s="379">
        <f t="shared" si="36"/>
        <v>0</v>
      </c>
    </row>
    <row r="102" spans="1:26" ht="31.5">
      <c r="A102" s="369" t="str">
        <f>'приложение 1.1 '!A104</f>
        <v>1.1.3.83</v>
      </c>
      <c r="B102" s="431" t="str">
        <f>'приложение 1.1 '!B104</f>
        <v>Реконструкция ТП - 276 (замена оборудования РУ-10кВ, РУ-0,4кВ, замена 2ТМГ-630кВА)</v>
      </c>
      <c r="C102" s="379" t="str">
        <f>IF('приложение 1.1 '!G104=2018,'приложение 1.1 '!E104,"-")</f>
        <v>-</v>
      </c>
      <c r="D102" s="703" t="str">
        <f>IF('приложение 1.1 '!G104=2018,'приложение 1.1 '!D104,"-")</f>
        <v>-</v>
      </c>
      <c r="E102" s="379" t="str">
        <f>IF('приложение 1.1 '!G104=2019,'приложение 1.1 '!E104,"-")</f>
        <v>-</v>
      </c>
      <c r="F102" s="379" t="str">
        <f>IF('приложение 1.1 '!G104=2019,'приложение 1.1 '!D104,"-")</f>
        <v>-</v>
      </c>
      <c r="G102" s="379" t="str">
        <f>IF('приложение 1.1 '!G104=2020,'приложение 1.1 '!E104,"-")</f>
        <v>-</v>
      </c>
      <c r="H102" s="379" t="str">
        <f>IF('приложение 1.1 '!G104=2020,'приложение 1.1 '!D104,"-")</f>
        <v>-</v>
      </c>
      <c r="I102" s="379">
        <f>IF('приложение 1.1 '!G104=2021,'приложение 1.1 '!E104,"-")</f>
        <v>1.26</v>
      </c>
      <c r="J102" s="379">
        <f>IF('приложение 1.1 '!G104=2021,'приложение 1.1 '!D104,"-")</f>
        <v>0</v>
      </c>
      <c r="K102" s="379" t="str">
        <f>IF('приложение 1.1 '!G104=2022,'приложение 1.1 '!E104,"-")</f>
        <v>-</v>
      </c>
      <c r="L102" s="379" t="str">
        <f>IF('приложение 1.1 '!G104=2022,'приложение 1.1 '!D104,"-")</f>
        <v>-</v>
      </c>
      <c r="M102" s="379">
        <f t="shared" si="23"/>
        <v>1.26</v>
      </c>
      <c r="N102" s="379">
        <f t="shared" si="24"/>
        <v>0</v>
      </c>
      <c r="O102" s="379" t="str">
        <f t="shared" si="25"/>
        <v>-</v>
      </c>
      <c r="P102" s="379" t="str">
        <f t="shared" si="26"/>
        <v>-</v>
      </c>
      <c r="Q102" s="379" t="str">
        <f t="shared" si="27"/>
        <v>-</v>
      </c>
      <c r="R102" s="379" t="str">
        <f t="shared" si="28"/>
        <v>-</v>
      </c>
      <c r="S102" s="379" t="str">
        <f t="shared" si="29"/>
        <v>-</v>
      </c>
      <c r="T102" s="379" t="str">
        <f t="shared" si="30"/>
        <v>-</v>
      </c>
      <c r="U102" s="379">
        <f t="shared" si="31"/>
        <v>1.26</v>
      </c>
      <c r="V102" s="379">
        <f t="shared" si="32"/>
        <v>0</v>
      </c>
      <c r="W102" s="379" t="str">
        <f t="shared" si="33"/>
        <v>-</v>
      </c>
      <c r="X102" s="379" t="str">
        <f t="shared" si="34"/>
        <v>-</v>
      </c>
      <c r="Y102" s="379">
        <f t="shared" si="35"/>
        <v>1.26</v>
      </c>
      <c r="Z102" s="379">
        <f t="shared" si="36"/>
        <v>0</v>
      </c>
    </row>
    <row r="103" spans="1:26" ht="31.5">
      <c r="A103" s="369" t="str">
        <f>'приложение 1.1 '!A105</f>
        <v>1.1.3.84</v>
      </c>
      <c r="B103" s="431" t="str">
        <f>'приложение 1.1 '!B105</f>
        <v>Реконструкция ТП - 277 (замена оборудования РУ-10кВ, РУ-0,4кВ, замена 2ТМГ-630кВА)</v>
      </c>
      <c r="C103" s="379" t="str">
        <f>IF('приложение 1.1 '!G105=2018,'приложение 1.1 '!E105,"-")</f>
        <v>-</v>
      </c>
      <c r="D103" s="703" t="str">
        <f>IF('приложение 1.1 '!G105=2018,'приложение 1.1 '!D105,"-")</f>
        <v>-</v>
      </c>
      <c r="E103" s="379" t="str">
        <f>IF('приложение 1.1 '!G105=2019,'приложение 1.1 '!E105,"-")</f>
        <v>-</v>
      </c>
      <c r="F103" s="379" t="str">
        <f>IF('приложение 1.1 '!G105=2019,'приложение 1.1 '!D105,"-")</f>
        <v>-</v>
      </c>
      <c r="G103" s="379" t="str">
        <f>IF('приложение 1.1 '!G105=2020,'приложение 1.1 '!E105,"-")</f>
        <v>-</v>
      </c>
      <c r="H103" s="379" t="str">
        <f>IF('приложение 1.1 '!G105=2020,'приложение 1.1 '!D105,"-")</f>
        <v>-</v>
      </c>
      <c r="I103" s="379">
        <f>IF('приложение 1.1 '!G105=2021,'приложение 1.1 '!E105,"-")</f>
        <v>1.26</v>
      </c>
      <c r="J103" s="379">
        <f>IF('приложение 1.1 '!G105=2021,'приложение 1.1 '!D105,"-")</f>
        <v>0</v>
      </c>
      <c r="K103" s="379" t="str">
        <f>IF('приложение 1.1 '!G105=2022,'приложение 1.1 '!E105,"-")</f>
        <v>-</v>
      </c>
      <c r="L103" s="379" t="str">
        <f>IF('приложение 1.1 '!G105=2022,'приложение 1.1 '!D105,"-")</f>
        <v>-</v>
      </c>
      <c r="M103" s="379">
        <f t="shared" si="23"/>
        <v>1.26</v>
      </c>
      <c r="N103" s="379">
        <f t="shared" si="24"/>
        <v>0</v>
      </c>
      <c r="O103" s="379" t="str">
        <f t="shared" si="25"/>
        <v>-</v>
      </c>
      <c r="P103" s="379" t="str">
        <f t="shared" si="26"/>
        <v>-</v>
      </c>
      <c r="Q103" s="379" t="str">
        <f t="shared" si="27"/>
        <v>-</v>
      </c>
      <c r="R103" s="379" t="str">
        <f t="shared" si="28"/>
        <v>-</v>
      </c>
      <c r="S103" s="379" t="str">
        <f t="shared" si="29"/>
        <v>-</v>
      </c>
      <c r="T103" s="379" t="str">
        <f t="shared" si="30"/>
        <v>-</v>
      </c>
      <c r="U103" s="379">
        <f t="shared" si="31"/>
        <v>1.26</v>
      </c>
      <c r="V103" s="379">
        <f t="shared" si="32"/>
        <v>0</v>
      </c>
      <c r="W103" s="379" t="str">
        <f t="shared" si="33"/>
        <v>-</v>
      </c>
      <c r="X103" s="379" t="str">
        <f t="shared" si="34"/>
        <v>-</v>
      </c>
      <c r="Y103" s="379">
        <f t="shared" si="35"/>
        <v>1.26</v>
      </c>
      <c r="Z103" s="379">
        <f t="shared" si="36"/>
        <v>0</v>
      </c>
    </row>
    <row r="104" spans="1:26" ht="31.5">
      <c r="A104" s="369" t="str">
        <f>'приложение 1.1 '!A106</f>
        <v>1.1.3.85</v>
      </c>
      <c r="B104" s="431" t="str">
        <f>'приложение 1.1 '!B106</f>
        <v>Реконструкция ТП - 271 (замена оборудования РУ-10кВ, РУ-0,4кВ, замена 2ТМГ-1000кВА)</v>
      </c>
      <c r="C104" s="379" t="str">
        <f>IF('приложение 1.1 '!G106=2018,'приложение 1.1 '!E106,"-")</f>
        <v>-</v>
      </c>
      <c r="D104" s="703" t="str">
        <f>IF('приложение 1.1 '!G106=2018,'приложение 1.1 '!D106,"-")</f>
        <v>-</v>
      </c>
      <c r="E104" s="379" t="str">
        <f>IF('приложение 1.1 '!G106=2019,'приложение 1.1 '!E106,"-")</f>
        <v>-</v>
      </c>
      <c r="F104" s="379" t="str">
        <f>IF('приложение 1.1 '!G106=2019,'приложение 1.1 '!D106,"-")</f>
        <v>-</v>
      </c>
      <c r="G104" s="379" t="str">
        <f>IF('приложение 1.1 '!G106=2020,'приложение 1.1 '!E106,"-")</f>
        <v>-</v>
      </c>
      <c r="H104" s="379" t="str">
        <f>IF('приложение 1.1 '!G106=2020,'приложение 1.1 '!D106,"-")</f>
        <v>-</v>
      </c>
      <c r="I104" s="379">
        <f>IF('приложение 1.1 '!G106=2021,'приложение 1.1 '!E106,"-")</f>
        <v>2</v>
      </c>
      <c r="J104" s="379">
        <f>IF('приложение 1.1 '!G106=2021,'приложение 1.1 '!D106,"-")</f>
        <v>0</v>
      </c>
      <c r="K104" s="379" t="str">
        <f>IF('приложение 1.1 '!G106=2022,'приложение 1.1 '!E106,"-")</f>
        <v>-</v>
      </c>
      <c r="L104" s="379" t="str">
        <f>IF('приложение 1.1 '!G106=2022,'приложение 1.1 '!D106,"-")</f>
        <v>-</v>
      </c>
      <c r="M104" s="379">
        <f t="shared" si="23"/>
        <v>2</v>
      </c>
      <c r="N104" s="379">
        <f t="shared" si="24"/>
        <v>0</v>
      </c>
      <c r="O104" s="379" t="str">
        <f t="shared" si="25"/>
        <v>-</v>
      </c>
      <c r="P104" s="379" t="str">
        <f t="shared" si="26"/>
        <v>-</v>
      </c>
      <c r="Q104" s="379" t="str">
        <f t="shared" si="27"/>
        <v>-</v>
      </c>
      <c r="R104" s="379" t="str">
        <f t="shared" si="28"/>
        <v>-</v>
      </c>
      <c r="S104" s="379" t="str">
        <f t="shared" si="29"/>
        <v>-</v>
      </c>
      <c r="T104" s="379" t="str">
        <f t="shared" si="30"/>
        <v>-</v>
      </c>
      <c r="U104" s="379">
        <f t="shared" si="31"/>
        <v>2</v>
      </c>
      <c r="V104" s="379">
        <f t="shared" si="32"/>
        <v>0</v>
      </c>
      <c r="W104" s="379" t="str">
        <f t="shared" si="33"/>
        <v>-</v>
      </c>
      <c r="X104" s="379" t="str">
        <f t="shared" si="34"/>
        <v>-</v>
      </c>
      <c r="Y104" s="379">
        <f t="shared" si="35"/>
        <v>2</v>
      </c>
      <c r="Z104" s="379">
        <f t="shared" si="36"/>
        <v>0</v>
      </c>
    </row>
    <row r="105" spans="1:26" ht="31.5">
      <c r="A105" s="369" t="str">
        <f>'приложение 1.1 '!A107</f>
        <v>1.1.3.86</v>
      </c>
      <c r="B105" s="431" t="str">
        <f>'приложение 1.1 '!B107</f>
        <v>Реконструкция ТП - 272  (замена оборудования РУ-10кВ, РУ-0,4кВ, замена 2ТМГ-630кВА)</v>
      </c>
      <c r="C105" s="379" t="str">
        <f>IF('приложение 1.1 '!G107=2018,'приложение 1.1 '!E107,"-")</f>
        <v>-</v>
      </c>
      <c r="D105" s="703" t="str">
        <f>IF('приложение 1.1 '!G107=2018,'приложение 1.1 '!D107,"-")</f>
        <v>-</v>
      </c>
      <c r="E105" s="379" t="str">
        <f>IF('приложение 1.1 '!G107=2019,'приложение 1.1 '!E107,"-")</f>
        <v>-</v>
      </c>
      <c r="F105" s="379" t="str">
        <f>IF('приложение 1.1 '!G107=2019,'приложение 1.1 '!D107,"-")</f>
        <v>-</v>
      </c>
      <c r="G105" s="379" t="str">
        <f>IF('приложение 1.1 '!G107=2020,'приложение 1.1 '!E107,"-")</f>
        <v>-</v>
      </c>
      <c r="H105" s="379" t="str">
        <f>IF('приложение 1.1 '!G107=2020,'приложение 1.1 '!D107,"-")</f>
        <v>-</v>
      </c>
      <c r="I105" s="379">
        <f>IF('приложение 1.1 '!G107=2021,'приложение 1.1 '!E107,"-")</f>
        <v>1.26</v>
      </c>
      <c r="J105" s="379">
        <f>IF('приложение 1.1 '!G107=2021,'приложение 1.1 '!D107,"-")</f>
        <v>0</v>
      </c>
      <c r="K105" s="379" t="str">
        <f>IF('приложение 1.1 '!G107=2022,'приложение 1.1 '!E107,"-")</f>
        <v>-</v>
      </c>
      <c r="L105" s="379" t="str">
        <f>IF('приложение 1.1 '!G107=2022,'приложение 1.1 '!D107,"-")</f>
        <v>-</v>
      </c>
      <c r="M105" s="379">
        <f t="shared" si="23"/>
        <v>1.26</v>
      </c>
      <c r="N105" s="379">
        <f t="shared" si="24"/>
        <v>0</v>
      </c>
      <c r="O105" s="379" t="str">
        <f t="shared" si="25"/>
        <v>-</v>
      </c>
      <c r="P105" s="379" t="str">
        <f t="shared" si="26"/>
        <v>-</v>
      </c>
      <c r="Q105" s="379" t="str">
        <f t="shared" si="27"/>
        <v>-</v>
      </c>
      <c r="R105" s="379" t="str">
        <f t="shared" si="28"/>
        <v>-</v>
      </c>
      <c r="S105" s="379" t="str">
        <f t="shared" si="29"/>
        <v>-</v>
      </c>
      <c r="T105" s="379" t="str">
        <f t="shared" si="30"/>
        <v>-</v>
      </c>
      <c r="U105" s="379">
        <f t="shared" si="31"/>
        <v>1.26</v>
      </c>
      <c r="V105" s="379">
        <f t="shared" si="32"/>
        <v>0</v>
      </c>
      <c r="W105" s="379" t="str">
        <f t="shared" si="33"/>
        <v>-</v>
      </c>
      <c r="X105" s="379" t="str">
        <f t="shared" si="34"/>
        <v>-</v>
      </c>
      <c r="Y105" s="379">
        <f t="shared" si="35"/>
        <v>1.26</v>
      </c>
      <c r="Z105" s="379">
        <f t="shared" si="36"/>
        <v>0</v>
      </c>
    </row>
    <row r="106" spans="1:26" ht="31.5">
      <c r="A106" s="369" t="str">
        <f>'приложение 1.1 '!A108</f>
        <v>1.1.3.87</v>
      </c>
      <c r="B106" s="431" t="str">
        <f>'приложение 1.1 '!B108</f>
        <v>Реконструкция ТП - 274 (замена оборудования РУ-10кВ, РУ-0,4кВ, замена 2ТМГ-630кВА)</v>
      </c>
      <c r="C106" s="379" t="str">
        <f>IF('приложение 1.1 '!G108=2018,'приложение 1.1 '!E108,"-")</f>
        <v>-</v>
      </c>
      <c r="D106" s="703" t="str">
        <f>IF('приложение 1.1 '!G108=2018,'приложение 1.1 '!D108,"-")</f>
        <v>-</v>
      </c>
      <c r="E106" s="379" t="str">
        <f>IF('приложение 1.1 '!G108=2019,'приложение 1.1 '!E108,"-")</f>
        <v>-</v>
      </c>
      <c r="F106" s="379" t="str">
        <f>IF('приложение 1.1 '!G108=2019,'приложение 1.1 '!D108,"-")</f>
        <v>-</v>
      </c>
      <c r="G106" s="379" t="str">
        <f>IF('приложение 1.1 '!G108=2020,'приложение 1.1 '!E108,"-")</f>
        <v>-</v>
      </c>
      <c r="H106" s="379" t="str">
        <f>IF('приложение 1.1 '!G108=2020,'приложение 1.1 '!D108,"-")</f>
        <v>-</v>
      </c>
      <c r="I106" s="379">
        <f>IF('приложение 1.1 '!G108=2021,'приложение 1.1 '!E108,"-")</f>
        <v>1.26</v>
      </c>
      <c r="J106" s="379">
        <f>IF('приложение 1.1 '!G108=2021,'приложение 1.1 '!D108,"-")</f>
        <v>0</v>
      </c>
      <c r="K106" s="379" t="str">
        <f>IF('приложение 1.1 '!G108=2022,'приложение 1.1 '!E108,"-")</f>
        <v>-</v>
      </c>
      <c r="L106" s="379" t="str">
        <f>IF('приложение 1.1 '!G108=2022,'приложение 1.1 '!D108,"-")</f>
        <v>-</v>
      </c>
      <c r="M106" s="379">
        <f t="shared" si="23"/>
        <v>1.26</v>
      </c>
      <c r="N106" s="379">
        <f t="shared" si="24"/>
        <v>0</v>
      </c>
      <c r="O106" s="379" t="str">
        <f t="shared" si="25"/>
        <v>-</v>
      </c>
      <c r="P106" s="379" t="str">
        <f t="shared" si="26"/>
        <v>-</v>
      </c>
      <c r="Q106" s="379" t="str">
        <f t="shared" si="27"/>
        <v>-</v>
      </c>
      <c r="R106" s="379" t="str">
        <f t="shared" si="28"/>
        <v>-</v>
      </c>
      <c r="S106" s="379" t="str">
        <f t="shared" si="29"/>
        <v>-</v>
      </c>
      <c r="T106" s="379" t="str">
        <f t="shared" si="30"/>
        <v>-</v>
      </c>
      <c r="U106" s="379">
        <f t="shared" si="31"/>
        <v>1.26</v>
      </c>
      <c r="V106" s="379">
        <f t="shared" si="32"/>
        <v>0</v>
      </c>
      <c r="W106" s="379" t="str">
        <f t="shared" si="33"/>
        <v>-</v>
      </c>
      <c r="X106" s="379" t="str">
        <f t="shared" si="34"/>
        <v>-</v>
      </c>
      <c r="Y106" s="379">
        <f t="shared" si="35"/>
        <v>1.26</v>
      </c>
      <c r="Z106" s="379">
        <f t="shared" si="36"/>
        <v>0</v>
      </c>
    </row>
    <row r="107" spans="1:26" ht="31.5">
      <c r="A107" s="369" t="str">
        <f>'приложение 1.1 '!A109</f>
        <v>1.1.3.89</v>
      </c>
      <c r="B107" s="431" t="str">
        <f>'приложение 1.1 '!B109</f>
        <v>Реконструкция ТП - 296 (замена оборудования РУ-10кВ, РУ-0,4кВ, замена 2ТМГ-630кВА)</v>
      </c>
      <c r="C107" s="379" t="str">
        <f>IF('приложение 1.1 '!G109=2018,'приложение 1.1 '!E109,"-")</f>
        <v>-</v>
      </c>
      <c r="D107" s="703" t="str">
        <f>IF('приложение 1.1 '!G109=2018,'приложение 1.1 '!D109,"-")</f>
        <v>-</v>
      </c>
      <c r="E107" s="379" t="str">
        <f>IF('приложение 1.1 '!G109=2019,'приложение 1.1 '!E109,"-")</f>
        <v>-</v>
      </c>
      <c r="F107" s="379" t="str">
        <f>IF('приложение 1.1 '!G109=2019,'приложение 1.1 '!D109,"-")</f>
        <v>-</v>
      </c>
      <c r="G107" s="379" t="str">
        <f>IF('приложение 1.1 '!G109=2020,'приложение 1.1 '!E109,"-")</f>
        <v>-</v>
      </c>
      <c r="H107" s="379" t="str">
        <f>IF('приложение 1.1 '!G109=2020,'приложение 1.1 '!D109,"-")</f>
        <v>-</v>
      </c>
      <c r="I107" s="379">
        <f>IF('приложение 1.1 '!G109=2021,'приложение 1.1 '!E109,"-")</f>
        <v>1.26</v>
      </c>
      <c r="J107" s="379">
        <f>IF('приложение 1.1 '!G109=2021,'приложение 1.1 '!D109,"-")</f>
        <v>0</v>
      </c>
      <c r="K107" s="379" t="str">
        <f>IF('приложение 1.1 '!G109=2022,'приложение 1.1 '!E109,"-")</f>
        <v>-</v>
      </c>
      <c r="L107" s="379" t="str">
        <f>IF('приложение 1.1 '!G109=2022,'приложение 1.1 '!D109,"-")</f>
        <v>-</v>
      </c>
      <c r="M107" s="379">
        <f t="shared" si="23"/>
        <v>1.26</v>
      </c>
      <c r="N107" s="379">
        <f t="shared" si="24"/>
        <v>0</v>
      </c>
      <c r="O107" s="379" t="str">
        <f t="shared" si="25"/>
        <v>-</v>
      </c>
      <c r="P107" s="379" t="str">
        <f t="shared" si="26"/>
        <v>-</v>
      </c>
      <c r="Q107" s="379" t="str">
        <f t="shared" si="27"/>
        <v>-</v>
      </c>
      <c r="R107" s="379" t="str">
        <f t="shared" si="28"/>
        <v>-</v>
      </c>
      <c r="S107" s="379" t="str">
        <f t="shared" si="29"/>
        <v>-</v>
      </c>
      <c r="T107" s="379" t="str">
        <f t="shared" si="30"/>
        <v>-</v>
      </c>
      <c r="U107" s="379">
        <f t="shared" si="31"/>
        <v>1.26</v>
      </c>
      <c r="V107" s="379">
        <f t="shared" si="32"/>
        <v>0</v>
      </c>
      <c r="W107" s="379" t="str">
        <f t="shared" si="33"/>
        <v>-</v>
      </c>
      <c r="X107" s="379" t="str">
        <f t="shared" si="34"/>
        <v>-</v>
      </c>
      <c r="Y107" s="379">
        <f t="shared" si="35"/>
        <v>1.26</v>
      </c>
      <c r="Z107" s="379">
        <f t="shared" si="36"/>
        <v>0</v>
      </c>
    </row>
    <row r="108" spans="1:26" ht="31.5">
      <c r="A108" s="369" t="str">
        <f>'приложение 1.1 '!A110</f>
        <v>1.1.3.90</v>
      </c>
      <c r="B108" s="431" t="str">
        <f>'приложение 1.1 '!B110</f>
        <v>Реконструкция ТП - 293 (замена оборудования РУ-10кВ, РУ-0,4кВ, замена 2ТМГ-630кВА)</v>
      </c>
      <c r="C108" s="379" t="str">
        <f>IF('приложение 1.1 '!G110=2018,'приложение 1.1 '!E110,"-")</f>
        <v>-</v>
      </c>
      <c r="D108" s="703" t="str">
        <f>IF('приложение 1.1 '!G110=2018,'приложение 1.1 '!D110,"-")</f>
        <v>-</v>
      </c>
      <c r="E108" s="379" t="str">
        <f>IF('приложение 1.1 '!G110=2019,'приложение 1.1 '!E110,"-")</f>
        <v>-</v>
      </c>
      <c r="F108" s="379" t="str">
        <f>IF('приложение 1.1 '!G110=2019,'приложение 1.1 '!D110,"-")</f>
        <v>-</v>
      </c>
      <c r="G108" s="379" t="str">
        <f>IF('приложение 1.1 '!G110=2020,'приложение 1.1 '!E110,"-")</f>
        <v>-</v>
      </c>
      <c r="H108" s="379" t="str">
        <f>IF('приложение 1.1 '!G110=2020,'приложение 1.1 '!D110,"-")</f>
        <v>-</v>
      </c>
      <c r="I108" s="379">
        <f>IF('приложение 1.1 '!G110=2021,'приложение 1.1 '!E110,"-")</f>
        <v>1.26</v>
      </c>
      <c r="J108" s="379">
        <f>IF('приложение 1.1 '!G110=2021,'приложение 1.1 '!D110,"-")</f>
        <v>0</v>
      </c>
      <c r="K108" s="379" t="str">
        <f>IF('приложение 1.1 '!G110=2022,'приложение 1.1 '!E110,"-")</f>
        <v>-</v>
      </c>
      <c r="L108" s="379" t="str">
        <f>IF('приложение 1.1 '!G110=2022,'приложение 1.1 '!D110,"-")</f>
        <v>-</v>
      </c>
      <c r="M108" s="379">
        <f t="shared" si="23"/>
        <v>1.26</v>
      </c>
      <c r="N108" s="379">
        <f t="shared" si="24"/>
        <v>0</v>
      </c>
      <c r="O108" s="379" t="str">
        <f t="shared" si="25"/>
        <v>-</v>
      </c>
      <c r="P108" s="379" t="str">
        <f t="shared" si="26"/>
        <v>-</v>
      </c>
      <c r="Q108" s="379" t="str">
        <f t="shared" si="27"/>
        <v>-</v>
      </c>
      <c r="R108" s="379" t="str">
        <f t="shared" si="28"/>
        <v>-</v>
      </c>
      <c r="S108" s="379" t="str">
        <f t="shared" si="29"/>
        <v>-</v>
      </c>
      <c r="T108" s="379" t="str">
        <f t="shared" si="30"/>
        <v>-</v>
      </c>
      <c r="U108" s="379">
        <f t="shared" si="31"/>
        <v>1.26</v>
      </c>
      <c r="V108" s="379">
        <f t="shared" si="32"/>
        <v>0</v>
      </c>
      <c r="W108" s="379" t="str">
        <f t="shared" si="33"/>
        <v>-</v>
      </c>
      <c r="X108" s="379" t="str">
        <f t="shared" si="34"/>
        <v>-</v>
      </c>
      <c r="Y108" s="379">
        <f t="shared" si="35"/>
        <v>1.26</v>
      </c>
      <c r="Z108" s="379">
        <f t="shared" si="36"/>
        <v>0</v>
      </c>
    </row>
    <row r="109" spans="1:26" ht="31.5">
      <c r="A109" s="369" t="str">
        <f>'приложение 1.1 '!A111</f>
        <v>1.1.3.91</v>
      </c>
      <c r="B109" s="431" t="str">
        <f>'приложение 1.1 '!B111</f>
        <v>Реконструкция ТП - 294 (замена оборудования РУ-10кВ, РУ-0,4кВ, замена 2ТМГ-630кВА)</v>
      </c>
      <c r="C109" s="379" t="str">
        <f>IF('приложение 1.1 '!G111=2018,'приложение 1.1 '!E111,"-")</f>
        <v>-</v>
      </c>
      <c r="D109" s="703" t="str">
        <f>IF('приложение 1.1 '!G111=2018,'приложение 1.1 '!D111,"-")</f>
        <v>-</v>
      </c>
      <c r="E109" s="379" t="str">
        <f>IF('приложение 1.1 '!G111=2019,'приложение 1.1 '!E111,"-")</f>
        <v>-</v>
      </c>
      <c r="F109" s="379" t="str">
        <f>IF('приложение 1.1 '!G111=2019,'приложение 1.1 '!D111,"-")</f>
        <v>-</v>
      </c>
      <c r="G109" s="379" t="str">
        <f>IF('приложение 1.1 '!G111=2020,'приложение 1.1 '!E111,"-")</f>
        <v>-</v>
      </c>
      <c r="H109" s="379" t="str">
        <f>IF('приложение 1.1 '!G111=2020,'приложение 1.1 '!D111,"-")</f>
        <v>-</v>
      </c>
      <c r="I109" s="379">
        <f>IF('приложение 1.1 '!G111=2021,'приложение 1.1 '!E111,"-")</f>
        <v>1.26</v>
      </c>
      <c r="J109" s="379">
        <f>IF('приложение 1.1 '!G111=2021,'приложение 1.1 '!D111,"-")</f>
        <v>0</v>
      </c>
      <c r="K109" s="379" t="str">
        <f>IF('приложение 1.1 '!G111=2022,'приложение 1.1 '!E111,"-")</f>
        <v>-</v>
      </c>
      <c r="L109" s="379" t="str">
        <f>IF('приложение 1.1 '!G111=2022,'приложение 1.1 '!D111,"-")</f>
        <v>-</v>
      </c>
      <c r="M109" s="379">
        <f t="shared" si="23"/>
        <v>1.26</v>
      </c>
      <c r="N109" s="379">
        <f t="shared" si="24"/>
        <v>0</v>
      </c>
      <c r="O109" s="379" t="str">
        <f t="shared" si="25"/>
        <v>-</v>
      </c>
      <c r="P109" s="379" t="str">
        <f t="shared" si="26"/>
        <v>-</v>
      </c>
      <c r="Q109" s="379" t="str">
        <f t="shared" si="27"/>
        <v>-</v>
      </c>
      <c r="R109" s="379" t="str">
        <f t="shared" si="28"/>
        <v>-</v>
      </c>
      <c r="S109" s="379" t="str">
        <f t="shared" si="29"/>
        <v>-</v>
      </c>
      <c r="T109" s="379" t="str">
        <f t="shared" si="30"/>
        <v>-</v>
      </c>
      <c r="U109" s="379">
        <f t="shared" si="31"/>
        <v>1.26</v>
      </c>
      <c r="V109" s="379">
        <f t="shared" si="32"/>
        <v>0</v>
      </c>
      <c r="W109" s="379" t="str">
        <f t="shared" si="33"/>
        <v>-</v>
      </c>
      <c r="X109" s="379" t="str">
        <f t="shared" si="34"/>
        <v>-</v>
      </c>
      <c r="Y109" s="379">
        <f t="shared" si="35"/>
        <v>1.26</v>
      </c>
      <c r="Z109" s="379">
        <f t="shared" si="36"/>
        <v>0</v>
      </c>
    </row>
    <row r="110" spans="1:26" ht="31.5">
      <c r="A110" s="369" t="str">
        <f>'приложение 1.1 '!A112</f>
        <v>1.1.3.92</v>
      </c>
      <c r="B110" s="431" t="str">
        <f>'приложение 1.1 '!B112</f>
        <v>Реконструкция ТП - 292 (замена оборудования РУ-10кВ, РУ-0,4кВ, замена 2ТМГ-630кВА)</v>
      </c>
      <c r="C110" s="379" t="str">
        <f>IF('приложение 1.1 '!G112=2018,'приложение 1.1 '!E112,"-")</f>
        <v>-</v>
      </c>
      <c r="D110" s="703" t="str">
        <f>IF('приложение 1.1 '!G112=2018,'приложение 1.1 '!D112,"-")</f>
        <v>-</v>
      </c>
      <c r="E110" s="379" t="str">
        <f>IF('приложение 1.1 '!G112=2019,'приложение 1.1 '!E112,"-")</f>
        <v>-</v>
      </c>
      <c r="F110" s="379" t="str">
        <f>IF('приложение 1.1 '!G112=2019,'приложение 1.1 '!D112,"-")</f>
        <v>-</v>
      </c>
      <c r="G110" s="379" t="str">
        <f>IF('приложение 1.1 '!G112=2020,'приложение 1.1 '!E112,"-")</f>
        <v>-</v>
      </c>
      <c r="H110" s="379" t="str">
        <f>IF('приложение 1.1 '!G112=2020,'приложение 1.1 '!D112,"-")</f>
        <v>-</v>
      </c>
      <c r="I110" s="379">
        <f>IF('приложение 1.1 '!G112=2021,'приложение 1.1 '!E112,"-")</f>
        <v>1.26</v>
      </c>
      <c r="J110" s="379">
        <f>IF('приложение 1.1 '!G112=2021,'приложение 1.1 '!D112,"-")</f>
        <v>0</v>
      </c>
      <c r="K110" s="379" t="str">
        <f>IF('приложение 1.1 '!G112=2022,'приложение 1.1 '!E112,"-")</f>
        <v>-</v>
      </c>
      <c r="L110" s="379" t="str">
        <f>IF('приложение 1.1 '!G112=2022,'приложение 1.1 '!D112,"-")</f>
        <v>-</v>
      </c>
      <c r="M110" s="379">
        <f t="shared" si="23"/>
        <v>1.26</v>
      </c>
      <c r="N110" s="379">
        <f t="shared" si="24"/>
        <v>0</v>
      </c>
      <c r="O110" s="379" t="str">
        <f t="shared" si="25"/>
        <v>-</v>
      </c>
      <c r="P110" s="379" t="str">
        <f t="shared" si="26"/>
        <v>-</v>
      </c>
      <c r="Q110" s="379" t="str">
        <f t="shared" si="27"/>
        <v>-</v>
      </c>
      <c r="R110" s="379" t="str">
        <f t="shared" si="28"/>
        <v>-</v>
      </c>
      <c r="S110" s="379" t="str">
        <f t="shared" si="29"/>
        <v>-</v>
      </c>
      <c r="T110" s="379" t="str">
        <f t="shared" si="30"/>
        <v>-</v>
      </c>
      <c r="U110" s="379">
        <f t="shared" si="31"/>
        <v>1.26</v>
      </c>
      <c r="V110" s="379">
        <f t="shared" si="32"/>
        <v>0</v>
      </c>
      <c r="W110" s="379" t="str">
        <f t="shared" si="33"/>
        <v>-</v>
      </c>
      <c r="X110" s="379" t="str">
        <f t="shared" si="34"/>
        <v>-</v>
      </c>
      <c r="Y110" s="379">
        <f t="shared" si="35"/>
        <v>1.26</v>
      </c>
      <c r="Z110" s="379">
        <f t="shared" si="36"/>
        <v>0</v>
      </c>
    </row>
    <row r="111" spans="1:26" ht="31.5">
      <c r="A111" s="369" t="str">
        <f>'приложение 1.1 '!A113</f>
        <v>1.1.3.93</v>
      </c>
      <c r="B111" s="431" t="str">
        <f>'приложение 1.1 '!B113</f>
        <v>Реконструкция ТП - 298 (замена оборудования РУ-10кВ, РУ-0,4кВ, замена 2ТМГ-1000кВА)</v>
      </c>
      <c r="C111" s="379" t="str">
        <f>IF('приложение 1.1 '!G113=2018,'приложение 1.1 '!E113,"-")</f>
        <v>-</v>
      </c>
      <c r="D111" s="703" t="str">
        <f>IF('приложение 1.1 '!G113=2018,'приложение 1.1 '!D113,"-")</f>
        <v>-</v>
      </c>
      <c r="E111" s="379" t="str">
        <f>IF('приложение 1.1 '!G113=2019,'приложение 1.1 '!E113,"-")</f>
        <v>-</v>
      </c>
      <c r="F111" s="379" t="str">
        <f>IF('приложение 1.1 '!G113=2019,'приложение 1.1 '!D113,"-")</f>
        <v>-</v>
      </c>
      <c r="G111" s="379" t="str">
        <f>IF('приложение 1.1 '!G113=2020,'приложение 1.1 '!E113,"-")</f>
        <v>-</v>
      </c>
      <c r="H111" s="379" t="str">
        <f>IF('приложение 1.1 '!G113=2020,'приложение 1.1 '!D113,"-")</f>
        <v>-</v>
      </c>
      <c r="I111" s="379">
        <f>IF('приложение 1.1 '!G113=2021,'приложение 1.1 '!E113,"-")</f>
        <v>2</v>
      </c>
      <c r="J111" s="379">
        <f>IF('приложение 1.1 '!G113=2021,'приложение 1.1 '!D113,"-")</f>
        <v>0</v>
      </c>
      <c r="K111" s="379" t="str">
        <f>IF('приложение 1.1 '!G113=2022,'приложение 1.1 '!E113,"-")</f>
        <v>-</v>
      </c>
      <c r="L111" s="379" t="str">
        <f>IF('приложение 1.1 '!G113=2022,'приложение 1.1 '!D113,"-")</f>
        <v>-</v>
      </c>
      <c r="M111" s="379">
        <f t="shared" si="23"/>
        <v>2</v>
      </c>
      <c r="N111" s="379">
        <f t="shared" si="24"/>
        <v>0</v>
      </c>
      <c r="O111" s="379" t="str">
        <f t="shared" si="25"/>
        <v>-</v>
      </c>
      <c r="P111" s="379" t="str">
        <f t="shared" si="26"/>
        <v>-</v>
      </c>
      <c r="Q111" s="379" t="str">
        <f t="shared" si="27"/>
        <v>-</v>
      </c>
      <c r="R111" s="379" t="str">
        <f t="shared" si="28"/>
        <v>-</v>
      </c>
      <c r="S111" s="379" t="str">
        <f t="shared" si="29"/>
        <v>-</v>
      </c>
      <c r="T111" s="379" t="str">
        <f t="shared" si="30"/>
        <v>-</v>
      </c>
      <c r="U111" s="379">
        <f t="shared" si="31"/>
        <v>2</v>
      </c>
      <c r="V111" s="379">
        <f t="shared" si="32"/>
        <v>0</v>
      </c>
      <c r="W111" s="379" t="str">
        <f t="shared" si="33"/>
        <v>-</v>
      </c>
      <c r="X111" s="379" t="str">
        <f t="shared" si="34"/>
        <v>-</v>
      </c>
      <c r="Y111" s="379">
        <f t="shared" si="35"/>
        <v>2</v>
      </c>
      <c r="Z111" s="379">
        <f t="shared" si="36"/>
        <v>0</v>
      </c>
    </row>
    <row r="112" spans="1:26" ht="31.5">
      <c r="A112" s="369" t="str">
        <f>'приложение 1.1 '!A114</f>
        <v>1.1.3.94</v>
      </c>
      <c r="B112" s="431" t="str">
        <f>'приложение 1.1 '!B114</f>
        <v>Реконструкция ТП - 299 (замена оборудования РУ-10кВ, РУ-0,4кВ, замена 2ТМГ-630кВА)</v>
      </c>
      <c r="C112" s="379" t="str">
        <f>IF('приложение 1.1 '!G114=2018,'приложение 1.1 '!E114,"-")</f>
        <v>-</v>
      </c>
      <c r="D112" s="703" t="str">
        <f>IF('приложение 1.1 '!G114=2018,'приложение 1.1 '!D114,"-")</f>
        <v>-</v>
      </c>
      <c r="E112" s="379" t="str">
        <f>IF('приложение 1.1 '!G114=2019,'приложение 1.1 '!E114,"-")</f>
        <v>-</v>
      </c>
      <c r="F112" s="379" t="str">
        <f>IF('приложение 1.1 '!G114=2019,'приложение 1.1 '!D114,"-")</f>
        <v>-</v>
      </c>
      <c r="G112" s="379" t="str">
        <f>IF('приложение 1.1 '!G114=2020,'приложение 1.1 '!E114,"-")</f>
        <v>-</v>
      </c>
      <c r="H112" s="379" t="str">
        <f>IF('приложение 1.1 '!G114=2020,'приложение 1.1 '!D114,"-")</f>
        <v>-</v>
      </c>
      <c r="I112" s="379">
        <f>IF('приложение 1.1 '!G114=2021,'приложение 1.1 '!E114,"-")</f>
        <v>1.26</v>
      </c>
      <c r="J112" s="379">
        <f>IF('приложение 1.1 '!G114=2021,'приложение 1.1 '!D114,"-")</f>
        <v>0</v>
      </c>
      <c r="K112" s="379" t="str">
        <f>IF('приложение 1.1 '!G114=2022,'приложение 1.1 '!E114,"-")</f>
        <v>-</v>
      </c>
      <c r="L112" s="379" t="str">
        <f>IF('приложение 1.1 '!G114=2022,'приложение 1.1 '!D114,"-")</f>
        <v>-</v>
      </c>
      <c r="M112" s="379">
        <f t="shared" si="23"/>
        <v>1.26</v>
      </c>
      <c r="N112" s="379">
        <f t="shared" si="24"/>
        <v>0</v>
      </c>
      <c r="O112" s="379" t="str">
        <f t="shared" si="25"/>
        <v>-</v>
      </c>
      <c r="P112" s="379" t="str">
        <f t="shared" si="26"/>
        <v>-</v>
      </c>
      <c r="Q112" s="379" t="str">
        <f t="shared" si="27"/>
        <v>-</v>
      </c>
      <c r="R112" s="379" t="str">
        <f t="shared" si="28"/>
        <v>-</v>
      </c>
      <c r="S112" s="379" t="str">
        <f t="shared" si="29"/>
        <v>-</v>
      </c>
      <c r="T112" s="379" t="str">
        <f t="shared" si="30"/>
        <v>-</v>
      </c>
      <c r="U112" s="379">
        <f t="shared" si="31"/>
        <v>1.26</v>
      </c>
      <c r="V112" s="379">
        <f t="shared" si="32"/>
        <v>0</v>
      </c>
      <c r="W112" s="379" t="str">
        <f t="shared" si="33"/>
        <v>-</v>
      </c>
      <c r="X112" s="379" t="str">
        <f t="shared" si="34"/>
        <v>-</v>
      </c>
      <c r="Y112" s="379">
        <f t="shared" si="35"/>
        <v>1.26</v>
      </c>
      <c r="Z112" s="379">
        <f t="shared" si="36"/>
        <v>0</v>
      </c>
    </row>
    <row r="113" spans="1:26" ht="31.5">
      <c r="A113" s="369" t="str">
        <f>'приложение 1.1 '!A115</f>
        <v>1.1.3.95</v>
      </c>
      <c r="B113" s="431" t="str">
        <f>'приложение 1.1 '!B115</f>
        <v>Реконструкция ТП - 399 (замена оборудования РУ-10кВ, РУ-0,4кВ, замена 2ТМГ-630кВА)</v>
      </c>
      <c r="C113" s="379" t="str">
        <f>IF('приложение 1.1 '!G115=2018,'приложение 1.1 '!E115,"-")</f>
        <v>-</v>
      </c>
      <c r="D113" s="703" t="str">
        <f>IF('приложение 1.1 '!G115=2018,'приложение 1.1 '!D115,"-")</f>
        <v>-</v>
      </c>
      <c r="E113" s="379" t="str">
        <f>IF('приложение 1.1 '!G115=2019,'приложение 1.1 '!E115,"-")</f>
        <v>-</v>
      </c>
      <c r="F113" s="379" t="str">
        <f>IF('приложение 1.1 '!G115=2019,'приложение 1.1 '!D115,"-")</f>
        <v>-</v>
      </c>
      <c r="G113" s="379" t="str">
        <f>IF('приложение 1.1 '!G115=2020,'приложение 1.1 '!E115,"-")</f>
        <v>-</v>
      </c>
      <c r="H113" s="379" t="str">
        <f>IF('приложение 1.1 '!G115=2020,'приложение 1.1 '!D115,"-")</f>
        <v>-</v>
      </c>
      <c r="I113" s="379">
        <f>IF('приложение 1.1 '!G115=2021,'приложение 1.1 '!E115,"-")</f>
        <v>1.26</v>
      </c>
      <c r="J113" s="379">
        <f>IF('приложение 1.1 '!G115=2021,'приложение 1.1 '!D115,"-")</f>
        <v>0</v>
      </c>
      <c r="K113" s="379" t="str">
        <f>IF('приложение 1.1 '!G115=2022,'приложение 1.1 '!E115,"-")</f>
        <v>-</v>
      </c>
      <c r="L113" s="379" t="str">
        <f>IF('приложение 1.1 '!G115=2022,'приложение 1.1 '!D115,"-")</f>
        <v>-</v>
      </c>
      <c r="M113" s="379">
        <f t="shared" si="23"/>
        <v>1.26</v>
      </c>
      <c r="N113" s="379">
        <f t="shared" si="24"/>
        <v>0</v>
      </c>
      <c r="O113" s="379" t="str">
        <f t="shared" si="25"/>
        <v>-</v>
      </c>
      <c r="P113" s="379" t="str">
        <f t="shared" si="26"/>
        <v>-</v>
      </c>
      <c r="Q113" s="379" t="str">
        <f t="shared" si="27"/>
        <v>-</v>
      </c>
      <c r="R113" s="379" t="str">
        <f t="shared" si="28"/>
        <v>-</v>
      </c>
      <c r="S113" s="379" t="str">
        <f t="shared" si="29"/>
        <v>-</v>
      </c>
      <c r="T113" s="379" t="str">
        <f t="shared" si="30"/>
        <v>-</v>
      </c>
      <c r="U113" s="379">
        <f t="shared" si="31"/>
        <v>1.26</v>
      </c>
      <c r="V113" s="379">
        <f t="shared" si="32"/>
        <v>0</v>
      </c>
      <c r="W113" s="379" t="str">
        <f t="shared" si="33"/>
        <v>-</v>
      </c>
      <c r="X113" s="379" t="str">
        <f t="shared" si="34"/>
        <v>-</v>
      </c>
      <c r="Y113" s="379">
        <f t="shared" si="35"/>
        <v>1.26</v>
      </c>
      <c r="Z113" s="379">
        <f t="shared" si="36"/>
        <v>0</v>
      </c>
    </row>
    <row r="114" spans="1:26" ht="31.5">
      <c r="A114" s="369" t="str">
        <f>'приложение 1.1 '!A116</f>
        <v>1.1.3.96</v>
      </c>
      <c r="B114" s="431" t="str">
        <f>'приложение 1.1 '!B116</f>
        <v>Реконструкция ТП - 374 (замена оборудования РУ-10кВ, РУ-0,4кВ, замена 2ТМГ-630кВА)</v>
      </c>
      <c r="C114" s="379" t="str">
        <f>IF('приложение 1.1 '!G116=2018,'приложение 1.1 '!E116,"-")</f>
        <v>-</v>
      </c>
      <c r="D114" s="703" t="str">
        <f>IF('приложение 1.1 '!G116=2018,'приложение 1.1 '!D116,"-")</f>
        <v>-</v>
      </c>
      <c r="E114" s="379" t="str">
        <f>IF('приложение 1.1 '!G116=2019,'приложение 1.1 '!E116,"-")</f>
        <v>-</v>
      </c>
      <c r="F114" s="379" t="str">
        <f>IF('приложение 1.1 '!G116=2019,'приложение 1.1 '!D116,"-")</f>
        <v>-</v>
      </c>
      <c r="G114" s="379" t="str">
        <f>IF('приложение 1.1 '!G116=2020,'приложение 1.1 '!E116,"-")</f>
        <v>-</v>
      </c>
      <c r="H114" s="379" t="str">
        <f>IF('приложение 1.1 '!G116=2020,'приложение 1.1 '!D116,"-")</f>
        <v>-</v>
      </c>
      <c r="I114" s="379">
        <f>IF('приложение 1.1 '!G116=2021,'приложение 1.1 '!E116,"-")</f>
        <v>1.26</v>
      </c>
      <c r="J114" s="379">
        <f>IF('приложение 1.1 '!G116=2021,'приложение 1.1 '!D116,"-")</f>
        <v>0</v>
      </c>
      <c r="K114" s="379" t="str">
        <f>IF('приложение 1.1 '!G116=2022,'приложение 1.1 '!E116,"-")</f>
        <v>-</v>
      </c>
      <c r="L114" s="379" t="str">
        <f>IF('приложение 1.1 '!G116=2022,'приложение 1.1 '!D116,"-")</f>
        <v>-</v>
      </c>
      <c r="M114" s="379">
        <f t="shared" si="23"/>
        <v>1.26</v>
      </c>
      <c r="N114" s="379">
        <f t="shared" si="24"/>
        <v>0</v>
      </c>
      <c r="O114" s="379" t="str">
        <f t="shared" si="25"/>
        <v>-</v>
      </c>
      <c r="P114" s="379" t="str">
        <f t="shared" si="26"/>
        <v>-</v>
      </c>
      <c r="Q114" s="379" t="str">
        <f t="shared" si="27"/>
        <v>-</v>
      </c>
      <c r="R114" s="379" t="str">
        <f t="shared" si="28"/>
        <v>-</v>
      </c>
      <c r="S114" s="379" t="str">
        <f t="shared" si="29"/>
        <v>-</v>
      </c>
      <c r="T114" s="379" t="str">
        <f t="shared" si="30"/>
        <v>-</v>
      </c>
      <c r="U114" s="379">
        <f t="shared" si="31"/>
        <v>1.26</v>
      </c>
      <c r="V114" s="379">
        <f t="shared" si="32"/>
        <v>0</v>
      </c>
      <c r="W114" s="379" t="str">
        <f t="shared" si="33"/>
        <v>-</v>
      </c>
      <c r="X114" s="379" t="str">
        <f t="shared" si="34"/>
        <v>-</v>
      </c>
      <c r="Y114" s="379">
        <f t="shared" si="35"/>
        <v>1.26</v>
      </c>
      <c r="Z114" s="379">
        <f t="shared" si="36"/>
        <v>0</v>
      </c>
    </row>
    <row r="115" spans="1:26" ht="31.5">
      <c r="A115" s="369" t="str">
        <f>'приложение 1.1 '!A117</f>
        <v>1.1.3.97</v>
      </c>
      <c r="B115" s="431" t="str">
        <f>'приложение 1.1 '!B117</f>
        <v>Реконструкция ТП - 375  (замена оборудования РУ-10кВ, РУ-0,4кВ, замена 2ТМГ-630кВА)</v>
      </c>
      <c r="C115" s="379" t="str">
        <f>IF('приложение 1.1 '!G117=2018,'приложение 1.1 '!E117,"-")</f>
        <v>-</v>
      </c>
      <c r="D115" s="703" t="str">
        <f>IF('приложение 1.1 '!G117=2018,'приложение 1.1 '!D117,"-")</f>
        <v>-</v>
      </c>
      <c r="E115" s="379" t="str">
        <f>IF('приложение 1.1 '!G117=2019,'приложение 1.1 '!E117,"-")</f>
        <v>-</v>
      </c>
      <c r="F115" s="379" t="str">
        <f>IF('приложение 1.1 '!G117=2019,'приложение 1.1 '!D117,"-")</f>
        <v>-</v>
      </c>
      <c r="G115" s="379" t="str">
        <f>IF('приложение 1.1 '!G117=2020,'приложение 1.1 '!E117,"-")</f>
        <v>-</v>
      </c>
      <c r="H115" s="379" t="str">
        <f>IF('приложение 1.1 '!G117=2020,'приложение 1.1 '!D117,"-")</f>
        <v>-</v>
      </c>
      <c r="I115" s="379">
        <f>IF('приложение 1.1 '!G117=2021,'приложение 1.1 '!E117,"-")</f>
        <v>2.5</v>
      </c>
      <c r="J115" s="379">
        <f>IF('приложение 1.1 '!G117=2021,'приложение 1.1 '!D117,"-")</f>
        <v>0</v>
      </c>
      <c r="K115" s="379" t="str">
        <f>IF('приложение 1.1 '!G117=2022,'приложение 1.1 '!E117,"-")</f>
        <v>-</v>
      </c>
      <c r="L115" s="379" t="str">
        <f>IF('приложение 1.1 '!G117=2022,'приложение 1.1 '!D117,"-")</f>
        <v>-</v>
      </c>
      <c r="M115" s="379">
        <f t="shared" si="23"/>
        <v>2.5</v>
      </c>
      <c r="N115" s="379">
        <f t="shared" si="24"/>
        <v>0</v>
      </c>
      <c r="O115" s="379" t="str">
        <f t="shared" si="25"/>
        <v>-</v>
      </c>
      <c r="P115" s="379" t="str">
        <f t="shared" si="26"/>
        <v>-</v>
      </c>
      <c r="Q115" s="379" t="str">
        <f t="shared" si="27"/>
        <v>-</v>
      </c>
      <c r="R115" s="379" t="str">
        <f t="shared" si="28"/>
        <v>-</v>
      </c>
      <c r="S115" s="379" t="str">
        <f t="shared" si="29"/>
        <v>-</v>
      </c>
      <c r="T115" s="379" t="str">
        <f t="shared" si="30"/>
        <v>-</v>
      </c>
      <c r="U115" s="379">
        <f t="shared" si="31"/>
        <v>2.5</v>
      </c>
      <c r="V115" s="379">
        <f t="shared" si="32"/>
        <v>0</v>
      </c>
      <c r="W115" s="379" t="str">
        <f t="shared" si="33"/>
        <v>-</v>
      </c>
      <c r="X115" s="379" t="str">
        <f t="shared" si="34"/>
        <v>-</v>
      </c>
      <c r="Y115" s="379">
        <f t="shared" si="35"/>
        <v>2.5</v>
      </c>
      <c r="Z115" s="379">
        <f t="shared" si="36"/>
        <v>0</v>
      </c>
    </row>
    <row r="116" spans="1:26" ht="31.5">
      <c r="A116" s="369" t="str">
        <f>'приложение 1.1 '!A118</f>
        <v>1.1.3.98</v>
      </c>
      <c r="B116" s="431" t="str">
        <f>'приложение 1.1 '!B118</f>
        <v>Реконструкция ТП - 378 (замена оборудования РУ-10кВ, РУ-0,4кВ, замена 2ТМГ-1000кВА)</v>
      </c>
      <c r="C116" s="379" t="str">
        <f>IF('приложение 1.1 '!G118=2018,'приложение 1.1 '!E118,"-")</f>
        <v>-</v>
      </c>
      <c r="D116" s="703" t="str">
        <f>IF('приложение 1.1 '!G118=2018,'приложение 1.1 '!D118,"-")</f>
        <v>-</v>
      </c>
      <c r="E116" s="379" t="str">
        <f>IF('приложение 1.1 '!G118=2019,'приложение 1.1 '!E118,"-")</f>
        <v>-</v>
      </c>
      <c r="F116" s="379" t="str">
        <f>IF('приложение 1.1 '!G118=2019,'приложение 1.1 '!D118,"-")</f>
        <v>-</v>
      </c>
      <c r="G116" s="379" t="str">
        <f>IF('приложение 1.1 '!G118=2020,'приложение 1.1 '!E118,"-")</f>
        <v>-</v>
      </c>
      <c r="H116" s="379" t="str">
        <f>IF('приложение 1.1 '!G118=2020,'приложение 1.1 '!D118,"-")</f>
        <v>-</v>
      </c>
      <c r="I116" s="379" t="str">
        <f>IF('приложение 1.1 '!G118=2021,'приложение 1.1 '!E118,"-")</f>
        <v>-</v>
      </c>
      <c r="J116" s="379" t="str">
        <f>IF('приложение 1.1 '!G118=2021,'приложение 1.1 '!D118,"-")</f>
        <v>-</v>
      </c>
      <c r="K116" s="379">
        <f>IF('приложение 1.1 '!G118=2022,'приложение 1.1 '!E118,"-")</f>
        <v>2</v>
      </c>
      <c r="L116" s="379">
        <f>IF('приложение 1.1 '!G118=2022,'приложение 1.1 '!D118,"-")</f>
        <v>0</v>
      </c>
      <c r="M116" s="379">
        <f t="shared" si="23"/>
        <v>2</v>
      </c>
      <c r="N116" s="379">
        <f t="shared" si="24"/>
        <v>0</v>
      </c>
      <c r="O116" s="379" t="str">
        <f t="shared" si="25"/>
        <v>-</v>
      </c>
      <c r="P116" s="379" t="str">
        <f t="shared" si="26"/>
        <v>-</v>
      </c>
      <c r="Q116" s="379" t="str">
        <f t="shared" si="27"/>
        <v>-</v>
      </c>
      <c r="R116" s="379" t="str">
        <f t="shared" si="28"/>
        <v>-</v>
      </c>
      <c r="S116" s="379" t="str">
        <f t="shared" si="29"/>
        <v>-</v>
      </c>
      <c r="T116" s="379" t="str">
        <f t="shared" si="30"/>
        <v>-</v>
      </c>
      <c r="U116" s="379" t="str">
        <f t="shared" si="31"/>
        <v>-</v>
      </c>
      <c r="V116" s="379" t="str">
        <f t="shared" si="32"/>
        <v>-</v>
      </c>
      <c r="W116" s="379">
        <f t="shared" si="33"/>
        <v>2</v>
      </c>
      <c r="X116" s="379">
        <f t="shared" si="34"/>
        <v>0</v>
      </c>
      <c r="Y116" s="379">
        <f t="shared" si="35"/>
        <v>2</v>
      </c>
      <c r="Z116" s="379">
        <f t="shared" si="36"/>
        <v>0</v>
      </c>
    </row>
    <row r="117" spans="1:26" ht="31.5">
      <c r="A117" s="369" t="str">
        <f>'приложение 1.1 '!A119</f>
        <v>1.1.3.99</v>
      </c>
      <c r="B117" s="431" t="str">
        <f>'приложение 1.1 '!B119</f>
        <v>Реконструкция ТП - 379 (замена оборудования РУ-10кВ, РУ-0,4кВ, замена 2ТМГ-1000кВА)</v>
      </c>
      <c r="C117" s="379" t="str">
        <f>IF('приложение 1.1 '!G119=2018,'приложение 1.1 '!E119,"-")</f>
        <v>-</v>
      </c>
      <c r="D117" s="703" t="str">
        <f>IF('приложение 1.1 '!G119=2018,'приложение 1.1 '!D119,"-")</f>
        <v>-</v>
      </c>
      <c r="E117" s="379" t="str">
        <f>IF('приложение 1.1 '!G119=2019,'приложение 1.1 '!E119,"-")</f>
        <v>-</v>
      </c>
      <c r="F117" s="379" t="str">
        <f>IF('приложение 1.1 '!G119=2019,'приложение 1.1 '!D119,"-")</f>
        <v>-</v>
      </c>
      <c r="G117" s="379" t="str">
        <f>IF('приложение 1.1 '!G119=2020,'приложение 1.1 '!E119,"-")</f>
        <v>-</v>
      </c>
      <c r="H117" s="379" t="str">
        <f>IF('приложение 1.1 '!G119=2020,'приложение 1.1 '!D119,"-")</f>
        <v>-</v>
      </c>
      <c r="I117" s="379">
        <f>IF('приложение 1.1 '!G119=2021,'приложение 1.1 '!E119,"-")</f>
        <v>2</v>
      </c>
      <c r="J117" s="379">
        <f>IF('приложение 1.1 '!G119=2021,'приложение 1.1 '!D119,"-")</f>
        <v>0</v>
      </c>
      <c r="K117" s="379" t="str">
        <f>IF('приложение 1.1 '!G119=2022,'приложение 1.1 '!E119,"-")</f>
        <v>-</v>
      </c>
      <c r="L117" s="379" t="str">
        <f>IF('приложение 1.1 '!G119=2022,'приложение 1.1 '!D119,"-")</f>
        <v>-</v>
      </c>
      <c r="M117" s="379">
        <f t="shared" si="23"/>
        <v>2</v>
      </c>
      <c r="N117" s="379">
        <f t="shared" si="24"/>
        <v>0</v>
      </c>
      <c r="O117" s="379" t="str">
        <f t="shared" si="25"/>
        <v>-</v>
      </c>
      <c r="P117" s="379" t="str">
        <f t="shared" si="26"/>
        <v>-</v>
      </c>
      <c r="Q117" s="379" t="str">
        <f t="shared" si="27"/>
        <v>-</v>
      </c>
      <c r="R117" s="379" t="str">
        <f t="shared" si="28"/>
        <v>-</v>
      </c>
      <c r="S117" s="379" t="str">
        <f t="shared" si="29"/>
        <v>-</v>
      </c>
      <c r="T117" s="379" t="str">
        <f t="shared" si="30"/>
        <v>-</v>
      </c>
      <c r="U117" s="379">
        <f t="shared" si="31"/>
        <v>2</v>
      </c>
      <c r="V117" s="379">
        <f t="shared" si="32"/>
        <v>0</v>
      </c>
      <c r="W117" s="379" t="str">
        <f t="shared" si="33"/>
        <v>-</v>
      </c>
      <c r="X117" s="379" t="str">
        <f t="shared" si="34"/>
        <v>-</v>
      </c>
      <c r="Y117" s="379">
        <f t="shared" si="35"/>
        <v>2</v>
      </c>
      <c r="Z117" s="379">
        <f t="shared" si="36"/>
        <v>0</v>
      </c>
    </row>
    <row r="118" spans="1:26" ht="31.5">
      <c r="A118" s="369" t="str">
        <f>'приложение 1.1 '!A120</f>
        <v>1.1.3.100</v>
      </c>
      <c r="B118" s="431" t="str">
        <f>'приложение 1.1 '!B120</f>
        <v>Реконструкция ТП - 380  (замена оборудования РУ-10кВ, РУ-0,4кВ, замена 2ТМГ-1000кВА)</v>
      </c>
      <c r="C118" s="379" t="str">
        <f>IF('приложение 1.1 '!G120=2018,'приложение 1.1 '!E120,"-")</f>
        <v>-</v>
      </c>
      <c r="D118" s="703" t="str">
        <f>IF('приложение 1.1 '!G120=2018,'приложение 1.1 '!D120,"-")</f>
        <v>-</v>
      </c>
      <c r="E118" s="379" t="str">
        <f>IF('приложение 1.1 '!G120=2019,'приложение 1.1 '!E120,"-")</f>
        <v>-</v>
      </c>
      <c r="F118" s="379" t="str">
        <f>IF('приложение 1.1 '!G120=2019,'приложение 1.1 '!D120,"-")</f>
        <v>-</v>
      </c>
      <c r="G118" s="379" t="str">
        <f>IF('приложение 1.1 '!G120=2020,'приложение 1.1 '!E120,"-")</f>
        <v>-</v>
      </c>
      <c r="H118" s="379" t="str">
        <f>IF('приложение 1.1 '!G120=2020,'приложение 1.1 '!D120,"-")</f>
        <v>-</v>
      </c>
      <c r="I118" s="379">
        <f>IF('приложение 1.1 '!G120=2021,'приложение 1.1 '!E120,"-")</f>
        <v>2</v>
      </c>
      <c r="J118" s="379">
        <f>IF('приложение 1.1 '!G120=2021,'приложение 1.1 '!D120,"-")</f>
        <v>0</v>
      </c>
      <c r="K118" s="379" t="str">
        <f>IF('приложение 1.1 '!G120=2022,'приложение 1.1 '!E120,"-")</f>
        <v>-</v>
      </c>
      <c r="L118" s="379" t="str">
        <f>IF('приложение 1.1 '!G120=2022,'приложение 1.1 '!D120,"-")</f>
        <v>-</v>
      </c>
      <c r="M118" s="379">
        <f t="shared" si="23"/>
        <v>2</v>
      </c>
      <c r="N118" s="379">
        <f t="shared" si="24"/>
        <v>0</v>
      </c>
      <c r="O118" s="379" t="str">
        <f t="shared" si="25"/>
        <v>-</v>
      </c>
      <c r="P118" s="379" t="str">
        <f t="shared" si="26"/>
        <v>-</v>
      </c>
      <c r="Q118" s="379" t="str">
        <f t="shared" si="27"/>
        <v>-</v>
      </c>
      <c r="R118" s="379" t="str">
        <f t="shared" si="28"/>
        <v>-</v>
      </c>
      <c r="S118" s="379" t="str">
        <f t="shared" si="29"/>
        <v>-</v>
      </c>
      <c r="T118" s="379" t="str">
        <f t="shared" si="30"/>
        <v>-</v>
      </c>
      <c r="U118" s="379">
        <f t="shared" si="31"/>
        <v>2</v>
      </c>
      <c r="V118" s="379">
        <f t="shared" si="32"/>
        <v>0</v>
      </c>
      <c r="W118" s="379" t="str">
        <f t="shared" si="33"/>
        <v>-</v>
      </c>
      <c r="X118" s="379" t="str">
        <f t="shared" si="34"/>
        <v>-</v>
      </c>
      <c r="Y118" s="379">
        <f t="shared" si="35"/>
        <v>2</v>
      </c>
      <c r="Z118" s="379">
        <f t="shared" si="36"/>
        <v>0</v>
      </c>
    </row>
    <row r="119" spans="1:26" ht="31.5">
      <c r="A119" s="369" t="str">
        <f>'приложение 1.1 '!A121</f>
        <v>1.1.3.101</v>
      </c>
      <c r="B119" s="431" t="str">
        <f>'приложение 1.1 '!B121</f>
        <v>Реконструкция ТП - 382 (замена оборудования РУ-10кВ, РУ-0,4кВ, замена 2ТМГ-630кВА)</v>
      </c>
      <c r="C119" s="379" t="str">
        <f>IF('приложение 1.1 '!G121=2018,'приложение 1.1 '!E121,"-")</f>
        <v>-</v>
      </c>
      <c r="D119" s="703" t="str">
        <f>IF('приложение 1.1 '!G121=2018,'приложение 1.1 '!D121,"-")</f>
        <v>-</v>
      </c>
      <c r="E119" s="379" t="str">
        <f>IF('приложение 1.1 '!G121=2019,'приложение 1.1 '!E121,"-")</f>
        <v>-</v>
      </c>
      <c r="F119" s="379" t="str">
        <f>IF('приложение 1.1 '!G121=2019,'приложение 1.1 '!D121,"-")</f>
        <v>-</v>
      </c>
      <c r="G119" s="379" t="str">
        <f>IF('приложение 1.1 '!G121=2020,'приложение 1.1 '!E121,"-")</f>
        <v>-</v>
      </c>
      <c r="H119" s="379" t="str">
        <f>IF('приложение 1.1 '!G121=2020,'приложение 1.1 '!D121,"-")</f>
        <v>-</v>
      </c>
      <c r="I119" s="379">
        <f>IF('приложение 1.1 '!G121=2021,'приложение 1.1 '!E121,"-")</f>
        <v>1.26</v>
      </c>
      <c r="J119" s="379">
        <f>IF('приложение 1.1 '!G121=2021,'приложение 1.1 '!D121,"-")</f>
        <v>0</v>
      </c>
      <c r="K119" s="379" t="str">
        <f>IF('приложение 1.1 '!G121=2022,'приложение 1.1 '!E121,"-")</f>
        <v>-</v>
      </c>
      <c r="L119" s="379" t="str">
        <f>IF('приложение 1.1 '!G121=2022,'приложение 1.1 '!D121,"-")</f>
        <v>-</v>
      </c>
      <c r="M119" s="379">
        <f t="shared" si="23"/>
        <v>1.26</v>
      </c>
      <c r="N119" s="379">
        <f t="shared" si="24"/>
        <v>0</v>
      </c>
      <c r="O119" s="379" t="str">
        <f t="shared" si="25"/>
        <v>-</v>
      </c>
      <c r="P119" s="379" t="str">
        <f t="shared" si="26"/>
        <v>-</v>
      </c>
      <c r="Q119" s="379" t="str">
        <f t="shared" si="27"/>
        <v>-</v>
      </c>
      <c r="R119" s="379" t="str">
        <f t="shared" si="28"/>
        <v>-</v>
      </c>
      <c r="S119" s="379" t="str">
        <f t="shared" si="29"/>
        <v>-</v>
      </c>
      <c r="T119" s="379" t="str">
        <f t="shared" si="30"/>
        <v>-</v>
      </c>
      <c r="U119" s="379">
        <f t="shared" si="31"/>
        <v>1.26</v>
      </c>
      <c r="V119" s="379">
        <f t="shared" si="32"/>
        <v>0</v>
      </c>
      <c r="W119" s="379" t="str">
        <f t="shared" si="33"/>
        <v>-</v>
      </c>
      <c r="X119" s="379" t="str">
        <f t="shared" si="34"/>
        <v>-</v>
      </c>
      <c r="Y119" s="379">
        <f t="shared" si="35"/>
        <v>1.26</v>
      </c>
      <c r="Z119" s="379">
        <f t="shared" si="36"/>
        <v>0</v>
      </c>
    </row>
    <row r="120" spans="1:26" ht="31.5">
      <c r="A120" s="369" t="str">
        <f>'приложение 1.1 '!A122</f>
        <v>1.1.3.103</v>
      </c>
      <c r="B120" s="431" t="str">
        <f>'приложение 1.1 '!B122</f>
        <v>Реконструкция ТП - 392 (замена оборудования РУ-10кВ, РУ-0,4кВ, замена 2ТМГ-630кВА)</v>
      </c>
      <c r="C120" s="379" t="str">
        <f>IF('приложение 1.1 '!G122=2018,'приложение 1.1 '!E122,"-")</f>
        <v>-</v>
      </c>
      <c r="D120" s="703" t="str">
        <f>IF('приложение 1.1 '!G122=2018,'приложение 1.1 '!D122,"-")</f>
        <v>-</v>
      </c>
      <c r="E120" s="379" t="str">
        <f>IF('приложение 1.1 '!G122=2019,'приложение 1.1 '!E122,"-")</f>
        <v>-</v>
      </c>
      <c r="F120" s="379" t="str">
        <f>IF('приложение 1.1 '!G122=2019,'приложение 1.1 '!D122,"-")</f>
        <v>-</v>
      </c>
      <c r="G120" s="379" t="str">
        <f>IF('приложение 1.1 '!G122=2020,'приложение 1.1 '!E122,"-")</f>
        <v>-</v>
      </c>
      <c r="H120" s="379" t="str">
        <f>IF('приложение 1.1 '!G122=2020,'приложение 1.1 '!D122,"-")</f>
        <v>-</v>
      </c>
      <c r="I120" s="379">
        <f>IF('приложение 1.1 '!G122=2021,'приложение 1.1 '!E122,"-")</f>
        <v>1.03</v>
      </c>
      <c r="J120" s="379">
        <f>IF('приложение 1.1 '!G122=2021,'приложение 1.1 '!D122,"-")</f>
        <v>0</v>
      </c>
      <c r="K120" s="379" t="str">
        <f>IF('приложение 1.1 '!G122=2022,'приложение 1.1 '!E122,"-")</f>
        <v>-</v>
      </c>
      <c r="L120" s="379" t="str">
        <f>IF('приложение 1.1 '!G122=2022,'приложение 1.1 '!D122,"-")</f>
        <v>-</v>
      </c>
      <c r="M120" s="379">
        <f t="shared" si="23"/>
        <v>1.03</v>
      </c>
      <c r="N120" s="379">
        <f t="shared" si="24"/>
        <v>0</v>
      </c>
      <c r="O120" s="379" t="str">
        <f t="shared" si="25"/>
        <v>-</v>
      </c>
      <c r="P120" s="379" t="str">
        <f t="shared" si="26"/>
        <v>-</v>
      </c>
      <c r="Q120" s="379" t="str">
        <f t="shared" si="27"/>
        <v>-</v>
      </c>
      <c r="R120" s="379" t="str">
        <f t="shared" si="28"/>
        <v>-</v>
      </c>
      <c r="S120" s="379" t="str">
        <f t="shared" si="29"/>
        <v>-</v>
      </c>
      <c r="T120" s="379" t="str">
        <f t="shared" si="30"/>
        <v>-</v>
      </c>
      <c r="U120" s="379">
        <f t="shared" si="31"/>
        <v>1.03</v>
      </c>
      <c r="V120" s="379">
        <f t="shared" si="32"/>
        <v>0</v>
      </c>
      <c r="W120" s="379" t="str">
        <f t="shared" si="33"/>
        <v>-</v>
      </c>
      <c r="X120" s="379" t="str">
        <f t="shared" si="34"/>
        <v>-</v>
      </c>
      <c r="Y120" s="379">
        <f t="shared" si="35"/>
        <v>1.03</v>
      </c>
      <c r="Z120" s="379">
        <f t="shared" si="36"/>
        <v>0</v>
      </c>
    </row>
    <row r="121" spans="1:26" ht="31.5">
      <c r="A121" s="369" t="str">
        <f>'приложение 1.1 '!A123</f>
        <v>1.1.3.104</v>
      </c>
      <c r="B121" s="431" t="str">
        <f>'приложение 1.1 '!B123</f>
        <v>Реконструкция ТП - 389 (замена оборудования РУ-10кВ, РУ-0,4кВ, замена 2ТМГ-630кВА)</v>
      </c>
      <c r="C121" s="379" t="str">
        <f>IF('приложение 1.1 '!G123=2018,'приложение 1.1 '!E123,"-")</f>
        <v>-</v>
      </c>
      <c r="D121" s="703" t="str">
        <f>IF('приложение 1.1 '!G123=2018,'приложение 1.1 '!D123,"-")</f>
        <v>-</v>
      </c>
      <c r="E121" s="379" t="str">
        <f>IF('приложение 1.1 '!G123=2019,'приложение 1.1 '!E123,"-")</f>
        <v>-</v>
      </c>
      <c r="F121" s="379" t="str">
        <f>IF('приложение 1.1 '!G123=2019,'приложение 1.1 '!D123,"-")</f>
        <v>-</v>
      </c>
      <c r="G121" s="379" t="str">
        <f>IF('приложение 1.1 '!G123=2020,'приложение 1.1 '!E123,"-")</f>
        <v>-</v>
      </c>
      <c r="H121" s="379" t="str">
        <f>IF('приложение 1.1 '!G123=2020,'приложение 1.1 '!D123,"-")</f>
        <v>-</v>
      </c>
      <c r="I121" s="379">
        <f>IF('приложение 1.1 '!G123=2021,'приложение 1.1 '!E123,"-")</f>
        <v>1.26</v>
      </c>
      <c r="J121" s="379">
        <f>IF('приложение 1.1 '!G123=2021,'приложение 1.1 '!D123,"-")</f>
        <v>0</v>
      </c>
      <c r="K121" s="379" t="str">
        <f>IF('приложение 1.1 '!G123=2022,'приложение 1.1 '!E123,"-")</f>
        <v>-</v>
      </c>
      <c r="L121" s="379" t="str">
        <f>IF('приложение 1.1 '!G123=2022,'приложение 1.1 '!D123,"-")</f>
        <v>-</v>
      </c>
      <c r="M121" s="379">
        <f t="shared" si="23"/>
        <v>1.26</v>
      </c>
      <c r="N121" s="379">
        <f t="shared" si="24"/>
        <v>0</v>
      </c>
      <c r="O121" s="379" t="str">
        <f t="shared" si="25"/>
        <v>-</v>
      </c>
      <c r="P121" s="379" t="str">
        <f t="shared" si="26"/>
        <v>-</v>
      </c>
      <c r="Q121" s="379" t="str">
        <f t="shared" si="27"/>
        <v>-</v>
      </c>
      <c r="R121" s="379" t="str">
        <f t="shared" si="28"/>
        <v>-</v>
      </c>
      <c r="S121" s="379" t="str">
        <f t="shared" si="29"/>
        <v>-</v>
      </c>
      <c r="T121" s="379" t="str">
        <f t="shared" si="30"/>
        <v>-</v>
      </c>
      <c r="U121" s="379">
        <f t="shared" si="31"/>
        <v>1.26</v>
      </c>
      <c r="V121" s="379">
        <f t="shared" si="32"/>
        <v>0</v>
      </c>
      <c r="W121" s="379" t="str">
        <f t="shared" si="33"/>
        <v>-</v>
      </c>
      <c r="X121" s="379" t="str">
        <f t="shared" si="34"/>
        <v>-</v>
      </c>
      <c r="Y121" s="379">
        <f t="shared" si="35"/>
        <v>1.26</v>
      </c>
      <c r="Z121" s="379">
        <f t="shared" si="36"/>
        <v>0</v>
      </c>
    </row>
    <row r="122" spans="1:26" ht="31.5">
      <c r="A122" s="369" t="str">
        <f>'приложение 1.1 '!A124</f>
        <v>1.1.3.105</v>
      </c>
      <c r="B122" s="431" t="str">
        <f>'приложение 1.1 '!B124</f>
        <v>Реконструкция ТП - 390 (замена оборудования РУ-10кВ, РУ-0,4кВ, замена 2ТМГ-630кВА)</v>
      </c>
      <c r="C122" s="379" t="str">
        <f>IF('приложение 1.1 '!G124=2018,'приложение 1.1 '!E124,"-")</f>
        <v>-</v>
      </c>
      <c r="D122" s="703" t="str">
        <f>IF('приложение 1.1 '!G124=2018,'приложение 1.1 '!D124,"-")</f>
        <v>-</v>
      </c>
      <c r="E122" s="379" t="str">
        <f>IF('приложение 1.1 '!G124=2019,'приложение 1.1 '!E124,"-")</f>
        <v>-</v>
      </c>
      <c r="F122" s="379" t="str">
        <f>IF('приложение 1.1 '!G124=2019,'приложение 1.1 '!D124,"-")</f>
        <v>-</v>
      </c>
      <c r="G122" s="379" t="str">
        <f>IF('приложение 1.1 '!G124=2020,'приложение 1.1 '!E124,"-")</f>
        <v>-</v>
      </c>
      <c r="H122" s="379" t="str">
        <f>IF('приложение 1.1 '!G124=2020,'приложение 1.1 '!D124,"-")</f>
        <v>-</v>
      </c>
      <c r="I122" s="379">
        <f>IF('приложение 1.1 '!G124=2021,'приложение 1.1 '!E124,"-")</f>
        <v>1.26</v>
      </c>
      <c r="J122" s="379">
        <f>IF('приложение 1.1 '!G124=2021,'приложение 1.1 '!D124,"-")</f>
        <v>0</v>
      </c>
      <c r="K122" s="379" t="str">
        <f>IF('приложение 1.1 '!G124=2022,'приложение 1.1 '!E124,"-")</f>
        <v>-</v>
      </c>
      <c r="L122" s="379" t="str">
        <f>IF('приложение 1.1 '!G124=2022,'приложение 1.1 '!D124,"-")</f>
        <v>-</v>
      </c>
      <c r="M122" s="379">
        <f t="shared" si="23"/>
        <v>1.26</v>
      </c>
      <c r="N122" s="379">
        <f t="shared" si="24"/>
        <v>0</v>
      </c>
      <c r="O122" s="379" t="str">
        <f t="shared" si="25"/>
        <v>-</v>
      </c>
      <c r="P122" s="379" t="str">
        <f t="shared" si="26"/>
        <v>-</v>
      </c>
      <c r="Q122" s="379" t="str">
        <f t="shared" si="27"/>
        <v>-</v>
      </c>
      <c r="R122" s="379" t="str">
        <f t="shared" si="28"/>
        <v>-</v>
      </c>
      <c r="S122" s="379" t="str">
        <f t="shared" si="29"/>
        <v>-</v>
      </c>
      <c r="T122" s="379" t="str">
        <f t="shared" si="30"/>
        <v>-</v>
      </c>
      <c r="U122" s="379">
        <f t="shared" si="31"/>
        <v>1.26</v>
      </c>
      <c r="V122" s="379">
        <f t="shared" si="32"/>
        <v>0</v>
      </c>
      <c r="W122" s="379" t="str">
        <f t="shared" si="33"/>
        <v>-</v>
      </c>
      <c r="X122" s="379" t="str">
        <f t="shared" si="34"/>
        <v>-</v>
      </c>
      <c r="Y122" s="379">
        <f t="shared" si="35"/>
        <v>1.26</v>
      </c>
      <c r="Z122" s="379">
        <f t="shared" si="36"/>
        <v>0</v>
      </c>
    </row>
    <row r="123" spans="1:26" ht="31.5">
      <c r="A123" s="369" t="str">
        <f>'приложение 1.1 '!A125</f>
        <v>1.1.3.106</v>
      </c>
      <c r="B123" s="431" t="str">
        <f>'приложение 1.1 '!B125</f>
        <v>Реконструкция ТП - 391 (замена оборудования РУ-10кВ, РУ-0,4кВ, замена 2ТМГ-630кВА)</v>
      </c>
      <c r="C123" s="379" t="str">
        <f>IF('приложение 1.1 '!G125=2018,'приложение 1.1 '!E125,"-")</f>
        <v>-</v>
      </c>
      <c r="D123" s="703" t="str">
        <f>IF('приложение 1.1 '!G125=2018,'приложение 1.1 '!D125,"-")</f>
        <v>-</v>
      </c>
      <c r="E123" s="379" t="str">
        <f>IF('приложение 1.1 '!G125=2019,'приложение 1.1 '!E125,"-")</f>
        <v>-</v>
      </c>
      <c r="F123" s="379" t="str">
        <f>IF('приложение 1.1 '!G125=2019,'приложение 1.1 '!D125,"-")</f>
        <v>-</v>
      </c>
      <c r="G123" s="379" t="str">
        <f>IF('приложение 1.1 '!G125=2020,'приложение 1.1 '!E125,"-")</f>
        <v>-</v>
      </c>
      <c r="H123" s="379" t="str">
        <f>IF('приложение 1.1 '!G125=2020,'приложение 1.1 '!D125,"-")</f>
        <v>-</v>
      </c>
      <c r="I123" s="379" t="str">
        <f>IF('приложение 1.1 '!G125=2021,'приложение 1.1 '!E125,"-")</f>
        <v>-</v>
      </c>
      <c r="J123" s="379" t="str">
        <f>IF('приложение 1.1 '!G125=2021,'приложение 1.1 '!D125,"-")</f>
        <v>-</v>
      </c>
      <c r="K123" s="379">
        <f>IF('приложение 1.1 '!G125=2022,'приложение 1.1 '!E125,"-")</f>
        <v>1.26</v>
      </c>
      <c r="L123" s="379">
        <f>IF('приложение 1.1 '!G125=2022,'приложение 1.1 '!D125,"-")</f>
        <v>0</v>
      </c>
      <c r="M123" s="379">
        <f t="shared" si="23"/>
        <v>1.26</v>
      </c>
      <c r="N123" s="379">
        <f t="shared" si="24"/>
        <v>0</v>
      </c>
      <c r="O123" s="379" t="str">
        <f t="shared" si="25"/>
        <v>-</v>
      </c>
      <c r="P123" s="379" t="str">
        <f t="shared" si="26"/>
        <v>-</v>
      </c>
      <c r="Q123" s="379" t="str">
        <f t="shared" si="27"/>
        <v>-</v>
      </c>
      <c r="R123" s="379" t="str">
        <f t="shared" si="28"/>
        <v>-</v>
      </c>
      <c r="S123" s="379" t="str">
        <f t="shared" si="29"/>
        <v>-</v>
      </c>
      <c r="T123" s="379" t="str">
        <f t="shared" si="30"/>
        <v>-</v>
      </c>
      <c r="U123" s="379" t="str">
        <f t="shared" si="31"/>
        <v>-</v>
      </c>
      <c r="V123" s="379" t="str">
        <f t="shared" si="32"/>
        <v>-</v>
      </c>
      <c r="W123" s="379">
        <f t="shared" si="33"/>
        <v>1.26</v>
      </c>
      <c r="X123" s="379">
        <f t="shared" si="34"/>
        <v>0</v>
      </c>
      <c r="Y123" s="379">
        <f t="shared" si="35"/>
        <v>1.26</v>
      </c>
      <c r="Z123" s="379">
        <f t="shared" si="36"/>
        <v>0</v>
      </c>
    </row>
    <row r="124" spans="1:26" ht="31.5">
      <c r="A124" s="369" t="str">
        <f>'приложение 1.1 '!A126</f>
        <v>1.1.3.107</v>
      </c>
      <c r="B124" s="431" t="str">
        <f>'приложение 1.1 '!B126</f>
        <v>Реконструкция ТП - 387 (замена оборудования РУ-10кВ, РУ-0,4кВ, замена 2ТМГ-630кВА)</v>
      </c>
      <c r="C124" s="379" t="str">
        <f>IF('приложение 1.1 '!G126=2018,'приложение 1.1 '!E126,"-")</f>
        <v>-</v>
      </c>
      <c r="D124" s="703" t="str">
        <f>IF('приложение 1.1 '!G126=2018,'приложение 1.1 '!D126,"-")</f>
        <v>-</v>
      </c>
      <c r="E124" s="379" t="str">
        <f>IF('приложение 1.1 '!G126=2019,'приложение 1.1 '!E126,"-")</f>
        <v>-</v>
      </c>
      <c r="F124" s="379" t="str">
        <f>IF('приложение 1.1 '!G126=2019,'приложение 1.1 '!D126,"-")</f>
        <v>-</v>
      </c>
      <c r="G124" s="379" t="str">
        <f>IF('приложение 1.1 '!G126=2020,'приложение 1.1 '!E126,"-")</f>
        <v>-</v>
      </c>
      <c r="H124" s="379" t="str">
        <f>IF('приложение 1.1 '!G126=2020,'приложение 1.1 '!D126,"-")</f>
        <v>-</v>
      </c>
      <c r="I124" s="379" t="str">
        <f>IF('приложение 1.1 '!G126=2021,'приложение 1.1 '!E126,"-")</f>
        <v>-</v>
      </c>
      <c r="J124" s="379" t="str">
        <f>IF('приложение 1.1 '!G126=2021,'приложение 1.1 '!D126,"-")</f>
        <v>-</v>
      </c>
      <c r="K124" s="379">
        <f>IF('приложение 1.1 '!G126=2022,'приложение 1.1 '!E126,"-")</f>
        <v>1.26</v>
      </c>
      <c r="L124" s="379">
        <f>IF('приложение 1.1 '!G126=2022,'приложение 1.1 '!D126,"-")</f>
        <v>0</v>
      </c>
      <c r="M124" s="379">
        <f t="shared" si="23"/>
        <v>1.26</v>
      </c>
      <c r="N124" s="379">
        <f t="shared" si="24"/>
        <v>0</v>
      </c>
      <c r="O124" s="379" t="str">
        <f t="shared" si="25"/>
        <v>-</v>
      </c>
      <c r="P124" s="379" t="str">
        <f t="shared" si="26"/>
        <v>-</v>
      </c>
      <c r="Q124" s="379" t="str">
        <f t="shared" si="27"/>
        <v>-</v>
      </c>
      <c r="R124" s="379" t="str">
        <f t="shared" si="28"/>
        <v>-</v>
      </c>
      <c r="S124" s="379" t="str">
        <f t="shared" si="29"/>
        <v>-</v>
      </c>
      <c r="T124" s="379" t="str">
        <f t="shared" si="30"/>
        <v>-</v>
      </c>
      <c r="U124" s="379" t="str">
        <f t="shared" si="31"/>
        <v>-</v>
      </c>
      <c r="V124" s="379" t="str">
        <f t="shared" si="32"/>
        <v>-</v>
      </c>
      <c r="W124" s="379">
        <f t="shared" si="33"/>
        <v>1.26</v>
      </c>
      <c r="X124" s="379">
        <f t="shared" si="34"/>
        <v>0</v>
      </c>
      <c r="Y124" s="379">
        <f t="shared" si="35"/>
        <v>1.26</v>
      </c>
      <c r="Z124" s="379">
        <f t="shared" si="36"/>
        <v>0</v>
      </c>
    </row>
    <row r="125" spans="1:26" ht="31.5">
      <c r="A125" s="369" t="str">
        <f>'приложение 1.1 '!A127</f>
        <v>1.1.3.108</v>
      </c>
      <c r="B125" s="431" t="str">
        <f>'приложение 1.1 '!B127</f>
        <v>Реконструкция ТП - 395 (замена оборудования РУ-10кВ, РУ-0,4кВ, замена 2ТМГ-1000кВА)</v>
      </c>
      <c r="C125" s="379" t="str">
        <f>IF('приложение 1.1 '!G127=2018,'приложение 1.1 '!E127,"-")</f>
        <v>-</v>
      </c>
      <c r="D125" s="703" t="str">
        <f>IF('приложение 1.1 '!G127=2018,'приложение 1.1 '!D127,"-")</f>
        <v>-</v>
      </c>
      <c r="E125" s="379" t="str">
        <f>IF('приложение 1.1 '!G127=2019,'приложение 1.1 '!E127,"-")</f>
        <v>-</v>
      </c>
      <c r="F125" s="379" t="str">
        <f>IF('приложение 1.1 '!G127=2019,'приложение 1.1 '!D127,"-")</f>
        <v>-</v>
      </c>
      <c r="G125" s="379" t="str">
        <f>IF('приложение 1.1 '!G127=2020,'приложение 1.1 '!E127,"-")</f>
        <v>-</v>
      </c>
      <c r="H125" s="379" t="str">
        <f>IF('приложение 1.1 '!G127=2020,'приложение 1.1 '!D127,"-")</f>
        <v>-</v>
      </c>
      <c r="I125" s="379" t="str">
        <f>IF('приложение 1.1 '!G127=2021,'приложение 1.1 '!E127,"-")</f>
        <v>-</v>
      </c>
      <c r="J125" s="379" t="str">
        <f>IF('приложение 1.1 '!G127=2021,'приложение 1.1 '!D127,"-")</f>
        <v>-</v>
      </c>
      <c r="K125" s="379">
        <f>IF('приложение 1.1 '!G127=2022,'приложение 1.1 '!E127,"-")</f>
        <v>2</v>
      </c>
      <c r="L125" s="379">
        <f>IF('приложение 1.1 '!G127=2022,'приложение 1.1 '!D127,"-")</f>
        <v>0</v>
      </c>
      <c r="M125" s="379">
        <f t="shared" si="23"/>
        <v>2</v>
      </c>
      <c r="N125" s="379">
        <f t="shared" si="24"/>
        <v>0</v>
      </c>
      <c r="O125" s="379" t="str">
        <f t="shared" si="25"/>
        <v>-</v>
      </c>
      <c r="P125" s="379" t="str">
        <f t="shared" si="26"/>
        <v>-</v>
      </c>
      <c r="Q125" s="379" t="str">
        <f t="shared" si="27"/>
        <v>-</v>
      </c>
      <c r="R125" s="379" t="str">
        <f t="shared" si="28"/>
        <v>-</v>
      </c>
      <c r="S125" s="379" t="str">
        <f t="shared" si="29"/>
        <v>-</v>
      </c>
      <c r="T125" s="379" t="str">
        <f t="shared" si="30"/>
        <v>-</v>
      </c>
      <c r="U125" s="379" t="str">
        <f t="shared" si="31"/>
        <v>-</v>
      </c>
      <c r="V125" s="379" t="str">
        <f t="shared" si="32"/>
        <v>-</v>
      </c>
      <c r="W125" s="379">
        <f t="shared" si="33"/>
        <v>2</v>
      </c>
      <c r="X125" s="379">
        <f t="shared" si="34"/>
        <v>0</v>
      </c>
      <c r="Y125" s="379">
        <f t="shared" si="35"/>
        <v>2</v>
      </c>
      <c r="Z125" s="379">
        <f t="shared" si="36"/>
        <v>0</v>
      </c>
    </row>
    <row r="126" spans="1:26" ht="31.5">
      <c r="A126" s="369" t="str">
        <f>'приложение 1.1 '!A128</f>
        <v>1.1.3.109</v>
      </c>
      <c r="B126" s="431" t="str">
        <f>'приложение 1.1 '!B128</f>
        <v>Реконструкция ТП - 396 (замена оборудования РУ-10кВ, РУ-0,4кВ, замена 2ТМГ-630кВА)</v>
      </c>
      <c r="C126" s="379" t="str">
        <f>IF('приложение 1.1 '!G128=2018,'приложение 1.1 '!E128,"-")</f>
        <v>-</v>
      </c>
      <c r="D126" s="703" t="str">
        <f>IF('приложение 1.1 '!G128=2018,'приложение 1.1 '!D128,"-")</f>
        <v>-</v>
      </c>
      <c r="E126" s="379" t="str">
        <f>IF('приложение 1.1 '!G128=2019,'приложение 1.1 '!E128,"-")</f>
        <v>-</v>
      </c>
      <c r="F126" s="379" t="str">
        <f>IF('приложение 1.1 '!G128=2019,'приложение 1.1 '!D128,"-")</f>
        <v>-</v>
      </c>
      <c r="G126" s="379" t="str">
        <f>IF('приложение 1.1 '!G128=2020,'приложение 1.1 '!E128,"-")</f>
        <v>-</v>
      </c>
      <c r="H126" s="379" t="str">
        <f>IF('приложение 1.1 '!G128=2020,'приложение 1.1 '!D128,"-")</f>
        <v>-</v>
      </c>
      <c r="I126" s="379" t="str">
        <f>IF('приложение 1.1 '!G128=2021,'приложение 1.1 '!E128,"-")</f>
        <v>-</v>
      </c>
      <c r="J126" s="379" t="str">
        <f>IF('приложение 1.1 '!G128=2021,'приложение 1.1 '!D128,"-")</f>
        <v>-</v>
      </c>
      <c r="K126" s="379">
        <f>IF('приложение 1.1 '!G128=2022,'приложение 1.1 '!E128,"-")</f>
        <v>1.26</v>
      </c>
      <c r="L126" s="379">
        <f>IF('приложение 1.1 '!G128=2022,'приложение 1.1 '!D128,"-")</f>
        <v>0</v>
      </c>
      <c r="M126" s="379">
        <f t="shared" si="23"/>
        <v>1.26</v>
      </c>
      <c r="N126" s="379">
        <f t="shared" si="24"/>
        <v>0</v>
      </c>
      <c r="O126" s="379" t="str">
        <f t="shared" si="25"/>
        <v>-</v>
      </c>
      <c r="P126" s="379" t="str">
        <f t="shared" si="26"/>
        <v>-</v>
      </c>
      <c r="Q126" s="379" t="str">
        <f t="shared" si="27"/>
        <v>-</v>
      </c>
      <c r="R126" s="379" t="str">
        <f t="shared" si="28"/>
        <v>-</v>
      </c>
      <c r="S126" s="379" t="str">
        <f t="shared" si="29"/>
        <v>-</v>
      </c>
      <c r="T126" s="379" t="str">
        <f t="shared" si="30"/>
        <v>-</v>
      </c>
      <c r="U126" s="379" t="str">
        <f t="shared" si="31"/>
        <v>-</v>
      </c>
      <c r="V126" s="379" t="str">
        <f t="shared" si="32"/>
        <v>-</v>
      </c>
      <c r="W126" s="379">
        <f t="shared" si="33"/>
        <v>1.26</v>
      </c>
      <c r="X126" s="379">
        <f t="shared" si="34"/>
        <v>0</v>
      </c>
      <c r="Y126" s="379">
        <f t="shared" si="35"/>
        <v>1.26</v>
      </c>
      <c r="Z126" s="379">
        <f t="shared" si="36"/>
        <v>0</v>
      </c>
    </row>
    <row r="127" spans="1:26" ht="31.5">
      <c r="A127" s="369" t="str">
        <f>'приложение 1.1 '!A129</f>
        <v>1.1.3.110</v>
      </c>
      <c r="B127" s="431" t="str">
        <f>'приложение 1.1 '!B129</f>
        <v>Реконструкция ТП - 407 (замена оборудования РУ-10кВ, РУ-0,4кВ, замена 2ТМГ-1000кВА)</v>
      </c>
      <c r="C127" s="379" t="str">
        <f>IF('приложение 1.1 '!G129=2018,'приложение 1.1 '!E129,"-")</f>
        <v>-</v>
      </c>
      <c r="D127" s="703" t="str">
        <f>IF('приложение 1.1 '!G129=2018,'приложение 1.1 '!D129,"-")</f>
        <v>-</v>
      </c>
      <c r="E127" s="379" t="str">
        <f>IF('приложение 1.1 '!G129=2019,'приложение 1.1 '!E129,"-")</f>
        <v>-</v>
      </c>
      <c r="F127" s="379" t="str">
        <f>IF('приложение 1.1 '!G129=2019,'приложение 1.1 '!D129,"-")</f>
        <v>-</v>
      </c>
      <c r="G127" s="379" t="str">
        <f>IF('приложение 1.1 '!G129=2020,'приложение 1.1 '!E129,"-")</f>
        <v>-</v>
      </c>
      <c r="H127" s="379" t="str">
        <f>IF('приложение 1.1 '!G129=2020,'приложение 1.1 '!D129,"-")</f>
        <v>-</v>
      </c>
      <c r="I127" s="379" t="str">
        <f>IF('приложение 1.1 '!G129=2021,'приложение 1.1 '!E129,"-")</f>
        <v>-</v>
      </c>
      <c r="J127" s="379" t="str">
        <f>IF('приложение 1.1 '!G129=2021,'приложение 1.1 '!D129,"-")</f>
        <v>-</v>
      </c>
      <c r="K127" s="379">
        <f>IF('приложение 1.1 '!G129=2022,'приложение 1.1 '!E129,"-")</f>
        <v>2</v>
      </c>
      <c r="L127" s="379">
        <f>IF('приложение 1.1 '!G129=2022,'приложение 1.1 '!D129,"-")</f>
        <v>0</v>
      </c>
      <c r="M127" s="379">
        <f t="shared" si="23"/>
        <v>2</v>
      </c>
      <c r="N127" s="379">
        <f t="shared" si="24"/>
        <v>0</v>
      </c>
      <c r="O127" s="379" t="str">
        <f t="shared" si="25"/>
        <v>-</v>
      </c>
      <c r="P127" s="379" t="str">
        <f t="shared" si="26"/>
        <v>-</v>
      </c>
      <c r="Q127" s="379" t="str">
        <f t="shared" si="27"/>
        <v>-</v>
      </c>
      <c r="R127" s="379" t="str">
        <f t="shared" si="28"/>
        <v>-</v>
      </c>
      <c r="S127" s="379" t="str">
        <f t="shared" si="29"/>
        <v>-</v>
      </c>
      <c r="T127" s="379" t="str">
        <f t="shared" si="30"/>
        <v>-</v>
      </c>
      <c r="U127" s="379" t="str">
        <f t="shared" si="31"/>
        <v>-</v>
      </c>
      <c r="V127" s="379" t="str">
        <f t="shared" si="32"/>
        <v>-</v>
      </c>
      <c r="W127" s="379">
        <f t="shared" si="33"/>
        <v>2</v>
      </c>
      <c r="X127" s="379">
        <f t="shared" si="34"/>
        <v>0</v>
      </c>
      <c r="Y127" s="379">
        <f t="shared" si="35"/>
        <v>2</v>
      </c>
      <c r="Z127" s="379">
        <f t="shared" si="36"/>
        <v>0</v>
      </c>
    </row>
    <row r="128" spans="1:26" ht="31.5">
      <c r="A128" s="369" t="str">
        <f>'приложение 1.1 '!A130</f>
        <v>1.1.3.111</v>
      </c>
      <c r="B128" s="431" t="str">
        <f>'приложение 1.1 '!B130</f>
        <v>Реконструкция ТП - 350 (замена оборудования РУ-10кВ, РУ-0,4кВ, замена 2ТМГ-630кВА)</v>
      </c>
      <c r="C128" s="379" t="str">
        <f>IF('приложение 1.1 '!G130=2018,'приложение 1.1 '!E130,"-")</f>
        <v>-</v>
      </c>
      <c r="D128" s="703" t="str">
        <f>IF('приложение 1.1 '!G130=2018,'приложение 1.1 '!D130,"-")</f>
        <v>-</v>
      </c>
      <c r="E128" s="379" t="str">
        <f>IF('приложение 1.1 '!G130=2019,'приложение 1.1 '!E130,"-")</f>
        <v>-</v>
      </c>
      <c r="F128" s="379" t="str">
        <f>IF('приложение 1.1 '!G130=2019,'приложение 1.1 '!D130,"-")</f>
        <v>-</v>
      </c>
      <c r="G128" s="379" t="str">
        <f>IF('приложение 1.1 '!G130=2020,'приложение 1.1 '!E130,"-")</f>
        <v>-</v>
      </c>
      <c r="H128" s="379" t="str">
        <f>IF('приложение 1.1 '!G130=2020,'приложение 1.1 '!D130,"-")</f>
        <v>-</v>
      </c>
      <c r="I128" s="379" t="str">
        <f>IF('приложение 1.1 '!G130=2021,'приложение 1.1 '!E130,"-")</f>
        <v>-</v>
      </c>
      <c r="J128" s="379" t="str">
        <f>IF('приложение 1.1 '!G130=2021,'приложение 1.1 '!D130,"-")</f>
        <v>-</v>
      </c>
      <c r="K128" s="379">
        <f>IF('приложение 1.1 '!G130=2022,'приложение 1.1 '!E130,"-")</f>
        <v>1.26</v>
      </c>
      <c r="L128" s="379">
        <f>IF('приложение 1.1 '!G130=2022,'приложение 1.1 '!D130,"-")</f>
        <v>0</v>
      </c>
      <c r="M128" s="379">
        <f t="shared" si="23"/>
        <v>1.26</v>
      </c>
      <c r="N128" s="379">
        <f t="shared" si="24"/>
        <v>0</v>
      </c>
      <c r="O128" s="379" t="str">
        <f t="shared" si="25"/>
        <v>-</v>
      </c>
      <c r="P128" s="379" t="str">
        <f t="shared" si="26"/>
        <v>-</v>
      </c>
      <c r="Q128" s="379" t="str">
        <f t="shared" si="27"/>
        <v>-</v>
      </c>
      <c r="R128" s="379" t="str">
        <f t="shared" si="28"/>
        <v>-</v>
      </c>
      <c r="S128" s="379" t="str">
        <f t="shared" si="29"/>
        <v>-</v>
      </c>
      <c r="T128" s="379" t="str">
        <f t="shared" si="30"/>
        <v>-</v>
      </c>
      <c r="U128" s="379" t="str">
        <f t="shared" si="31"/>
        <v>-</v>
      </c>
      <c r="V128" s="379" t="str">
        <f t="shared" si="32"/>
        <v>-</v>
      </c>
      <c r="W128" s="379">
        <f t="shared" si="33"/>
        <v>1.26</v>
      </c>
      <c r="X128" s="379">
        <f t="shared" si="34"/>
        <v>0</v>
      </c>
      <c r="Y128" s="379">
        <f t="shared" si="35"/>
        <v>1.26</v>
      </c>
      <c r="Z128" s="379">
        <f t="shared" si="36"/>
        <v>0</v>
      </c>
    </row>
    <row r="129" spans="1:26" ht="31.5">
      <c r="A129" s="369" t="str">
        <f>'приложение 1.1 '!A131</f>
        <v>1.1.3.112</v>
      </c>
      <c r="B129" s="431" t="str">
        <f>'приложение 1.1 '!B131</f>
        <v>Реконструкция ТП - 353 (замена оборудования РУ-10кВ, РУ-0,4кВ, замена 2ТМГ-630кВА)</v>
      </c>
      <c r="C129" s="379" t="str">
        <f>IF('приложение 1.1 '!G131=2018,'приложение 1.1 '!E131,"-")</f>
        <v>-</v>
      </c>
      <c r="D129" s="703" t="str">
        <f>IF('приложение 1.1 '!G131=2018,'приложение 1.1 '!D131,"-")</f>
        <v>-</v>
      </c>
      <c r="E129" s="379" t="str">
        <f>IF('приложение 1.1 '!G131=2019,'приложение 1.1 '!E131,"-")</f>
        <v>-</v>
      </c>
      <c r="F129" s="379" t="str">
        <f>IF('приложение 1.1 '!G131=2019,'приложение 1.1 '!D131,"-")</f>
        <v>-</v>
      </c>
      <c r="G129" s="379" t="str">
        <f>IF('приложение 1.1 '!G131=2020,'приложение 1.1 '!E131,"-")</f>
        <v>-</v>
      </c>
      <c r="H129" s="379" t="str">
        <f>IF('приложение 1.1 '!G131=2020,'приложение 1.1 '!D131,"-")</f>
        <v>-</v>
      </c>
      <c r="I129" s="379" t="str">
        <f>IF('приложение 1.1 '!G131=2021,'приложение 1.1 '!E131,"-")</f>
        <v>-</v>
      </c>
      <c r="J129" s="379" t="str">
        <f>IF('приложение 1.1 '!G131=2021,'приложение 1.1 '!D131,"-")</f>
        <v>-</v>
      </c>
      <c r="K129" s="379">
        <f>IF('приложение 1.1 '!G131=2022,'приложение 1.1 '!E131,"-")</f>
        <v>1.26</v>
      </c>
      <c r="L129" s="379">
        <f>IF('приложение 1.1 '!G131=2022,'приложение 1.1 '!D131,"-")</f>
        <v>0</v>
      </c>
      <c r="M129" s="379">
        <f t="shared" si="23"/>
        <v>1.26</v>
      </c>
      <c r="N129" s="379">
        <f t="shared" si="24"/>
        <v>0</v>
      </c>
      <c r="O129" s="379" t="str">
        <f t="shared" si="25"/>
        <v>-</v>
      </c>
      <c r="P129" s="379" t="str">
        <f t="shared" si="26"/>
        <v>-</v>
      </c>
      <c r="Q129" s="379" t="str">
        <f t="shared" si="27"/>
        <v>-</v>
      </c>
      <c r="R129" s="379" t="str">
        <f t="shared" si="28"/>
        <v>-</v>
      </c>
      <c r="S129" s="379" t="str">
        <f t="shared" si="29"/>
        <v>-</v>
      </c>
      <c r="T129" s="379" t="str">
        <f t="shared" si="30"/>
        <v>-</v>
      </c>
      <c r="U129" s="379" t="str">
        <f t="shared" si="31"/>
        <v>-</v>
      </c>
      <c r="V129" s="379" t="str">
        <f t="shared" si="32"/>
        <v>-</v>
      </c>
      <c r="W129" s="379">
        <f t="shared" si="33"/>
        <v>1.26</v>
      </c>
      <c r="X129" s="379">
        <f t="shared" si="34"/>
        <v>0</v>
      </c>
      <c r="Y129" s="379">
        <f t="shared" si="35"/>
        <v>1.26</v>
      </c>
      <c r="Z129" s="379">
        <f t="shared" si="36"/>
        <v>0</v>
      </c>
    </row>
    <row r="130" spans="1:26" ht="31.5">
      <c r="A130" s="369" t="str">
        <f>'приложение 1.1 '!A132</f>
        <v>1.1.3.113</v>
      </c>
      <c r="B130" s="431" t="str">
        <f>'приложение 1.1 '!B132</f>
        <v>Реконструкция ТП - 354 (замена оборудования РУ-10кВ, РУ-0,4кВ, замена 2ТМГ-630кВА)</v>
      </c>
      <c r="C130" s="379" t="str">
        <f>IF('приложение 1.1 '!G132=2018,'приложение 1.1 '!E132,"-")</f>
        <v>-</v>
      </c>
      <c r="D130" s="703" t="str">
        <f>IF('приложение 1.1 '!G132=2018,'приложение 1.1 '!D132,"-")</f>
        <v>-</v>
      </c>
      <c r="E130" s="379" t="str">
        <f>IF('приложение 1.1 '!G132=2019,'приложение 1.1 '!E132,"-")</f>
        <v>-</v>
      </c>
      <c r="F130" s="379" t="str">
        <f>IF('приложение 1.1 '!G132=2019,'приложение 1.1 '!D132,"-")</f>
        <v>-</v>
      </c>
      <c r="G130" s="379" t="str">
        <f>IF('приложение 1.1 '!G132=2020,'приложение 1.1 '!E132,"-")</f>
        <v>-</v>
      </c>
      <c r="H130" s="379" t="str">
        <f>IF('приложение 1.1 '!G132=2020,'приложение 1.1 '!D132,"-")</f>
        <v>-</v>
      </c>
      <c r="I130" s="379" t="str">
        <f>IF('приложение 1.1 '!G132=2021,'приложение 1.1 '!E132,"-")</f>
        <v>-</v>
      </c>
      <c r="J130" s="379" t="str">
        <f>IF('приложение 1.1 '!G132=2021,'приложение 1.1 '!D132,"-")</f>
        <v>-</v>
      </c>
      <c r="K130" s="379">
        <f>IF('приложение 1.1 '!G132=2022,'приложение 1.1 '!E132,"-")</f>
        <v>1.26</v>
      </c>
      <c r="L130" s="379">
        <f>IF('приложение 1.1 '!G132=2022,'приложение 1.1 '!D132,"-")</f>
        <v>0</v>
      </c>
      <c r="M130" s="379">
        <f t="shared" si="23"/>
        <v>1.26</v>
      </c>
      <c r="N130" s="379">
        <f t="shared" si="24"/>
        <v>0</v>
      </c>
      <c r="O130" s="379" t="str">
        <f t="shared" si="25"/>
        <v>-</v>
      </c>
      <c r="P130" s="379" t="str">
        <f t="shared" si="26"/>
        <v>-</v>
      </c>
      <c r="Q130" s="379" t="str">
        <f t="shared" si="27"/>
        <v>-</v>
      </c>
      <c r="R130" s="379" t="str">
        <f t="shared" si="28"/>
        <v>-</v>
      </c>
      <c r="S130" s="379" t="str">
        <f t="shared" si="29"/>
        <v>-</v>
      </c>
      <c r="T130" s="379" t="str">
        <f t="shared" si="30"/>
        <v>-</v>
      </c>
      <c r="U130" s="379" t="str">
        <f t="shared" si="31"/>
        <v>-</v>
      </c>
      <c r="V130" s="379" t="str">
        <f t="shared" si="32"/>
        <v>-</v>
      </c>
      <c r="W130" s="379">
        <f t="shared" si="33"/>
        <v>1.26</v>
      </c>
      <c r="X130" s="379">
        <f t="shared" si="34"/>
        <v>0</v>
      </c>
      <c r="Y130" s="379">
        <f t="shared" si="35"/>
        <v>1.26</v>
      </c>
      <c r="Z130" s="379">
        <f t="shared" si="36"/>
        <v>0</v>
      </c>
    </row>
    <row r="131" spans="1:26" s="53" customFormat="1" ht="31.5">
      <c r="A131" s="369" t="str">
        <f>'приложение 1.1 '!A133</f>
        <v>1.1.3.114</v>
      </c>
      <c r="B131" s="431" t="str">
        <f>'приложение 1.1 '!B133</f>
        <v>Реконструкция ТП - 408 (замена оборудования РУ-10кВ, РУ-0,4кВ, замена 2ТМГ-630кВА)</v>
      </c>
      <c r="C131" s="379" t="str">
        <f>IF('приложение 1.1 '!G133=2018,'приложение 1.1 '!E133,"-")</f>
        <v>-</v>
      </c>
      <c r="D131" s="703" t="str">
        <f>IF('приложение 1.1 '!G133=2018,'приложение 1.1 '!D133,"-")</f>
        <v>-</v>
      </c>
      <c r="E131" s="379" t="str">
        <f>IF('приложение 1.1 '!G133=2019,'приложение 1.1 '!E133,"-")</f>
        <v>-</v>
      </c>
      <c r="F131" s="379" t="str">
        <f>IF('приложение 1.1 '!G133=2019,'приложение 1.1 '!D133,"-")</f>
        <v>-</v>
      </c>
      <c r="G131" s="379" t="str">
        <f>IF('приложение 1.1 '!G133=2020,'приложение 1.1 '!E133,"-")</f>
        <v>-</v>
      </c>
      <c r="H131" s="379" t="str">
        <f>IF('приложение 1.1 '!G133=2020,'приложение 1.1 '!D133,"-")</f>
        <v>-</v>
      </c>
      <c r="I131" s="379" t="str">
        <f>IF('приложение 1.1 '!G133=2021,'приложение 1.1 '!E133,"-")</f>
        <v>-</v>
      </c>
      <c r="J131" s="379" t="str">
        <f>IF('приложение 1.1 '!G133=2021,'приложение 1.1 '!D133,"-")</f>
        <v>-</v>
      </c>
      <c r="K131" s="379">
        <f>IF('приложение 1.1 '!G133=2022,'приложение 1.1 '!E133,"-")</f>
        <v>1.26</v>
      </c>
      <c r="L131" s="379">
        <f>IF('приложение 1.1 '!G133=2022,'приложение 1.1 '!D133,"-")</f>
        <v>0</v>
      </c>
      <c r="M131" s="379">
        <f t="shared" si="23"/>
        <v>1.26</v>
      </c>
      <c r="N131" s="379">
        <f t="shared" si="24"/>
        <v>0</v>
      </c>
      <c r="O131" s="379" t="str">
        <f t="shared" si="25"/>
        <v>-</v>
      </c>
      <c r="P131" s="379" t="str">
        <f t="shared" si="26"/>
        <v>-</v>
      </c>
      <c r="Q131" s="379" t="str">
        <f t="shared" si="27"/>
        <v>-</v>
      </c>
      <c r="R131" s="379" t="str">
        <f t="shared" si="28"/>
        <v>-</v>
      </c>
      <c r="S131" s="379" t="str">
        <f t="shared" si="29"/>
        <v>-</v>
      </c>
      <c r="T131" s="379" t="str">
        <f t="shared" si="30"/>
        <v>-</v>
      </c>
      <c r="U131" s="379" t="str">
        <f t="shared" si="31"/>
        <v>-</v>
      </c>
      <c r="V131" s="379" t="str">
        <f t="shared" si="32"/>
        <v>-</v>
      </c>
      <c r="W131" s="379">
        <f t="shared" si="33"/>
        <v>1.26</v>
      </c>
      <c r="X131" s="379">
        <f t="shared" si="34"/>
        <v>0</v>
      </c>
      <c r="Y131" s="379">
        <f t="shared" si="35"/>
        <v>1.26</v>
      </c>
      <c r="Z131" s="379">
        <f t="shared" si="36"/>
        <v>0</v>
      </c>
    </row>
    <row r="132" spans="1:26" s="53" customFormat="1" ht="31.5">
      <c r="A132" s="369" t="str">
        <f>'приложение 1.1 '!A134</f>
        <v>1.1.3.115</v>
      </c>
      <c r="B132" s="431" t="str">
        <f>'приложение 1.1 '!B134</f>
        <v>Реконструкция ТП -366  (замена оборудования РУ-6кВ, РУ-0,4кВ, замена 2ТМГ-630кВА)</v>
      </c>
      <c r="C132" s="379" t="str">
        <f>IF('приложение 1.1 '!G134=2018,'приложение 1.1 '!E134,"-")</f>
        <v>-</v>
      </c>
      <c r="D132" s="703" t="str">
        <f>IF('приложение 1.1 '!G134=2018,'приложение 1.1 '!D134,"-")</f>
        <v>-</v>
      </c>
      <c r="E132" s="379" t="str">
        <f>IF('приложение 1.1 '!G134=2019,'приложение 1.1 '!E134,"-")</f>
        <v>-</v>
      </c>
      <c r="F132" s="379" t="str">
        <f>IF('приложение 1.1 '!G134=2019,'приложение 1.1 '!D134,"-")</f>
        <v>-</v>
      </c>
      <c r="G132" s="379" t="str">
        <f>IF('приложение 1.1 '!G134=2020,'приложение 1.1 '!E134,"-")</f>
        <v>-</v>
      </c>
      <c r="H132" s="379" t="str">
        <f>IF('приложение 1.1 '!G134=2020,'приложение 1.1 '!D134,"-")</f>
        <v>-</v>
      </c>
      <c r="I132" s="379" t="str">
        <f>IF('приложение 1.1 '!G134=2021,'приложение 1.1 '!E134,"-")</f>
        <v>-</v>
      </c>
      <c r="J132" s="379" t="str">
        <f>IF('приложение 1.1 '!G134=2021,'приложение 1.1 '!D134,"-")</f>
        <v>-</v>
      </c>
      <c r="K132" s="379">
        <f>IF('приложение 1.1 '!G134=2022,'приложение 1.1 '!E134,"-")</f>
        <v>1.26</v>
      </c>
      <c r="L132" s="379">
        <f>IF('приложение 1.1 '!G134=2022,'приложение 1.1 '!D134,"-")</f>
        <v>0</v>
      </c>
      <c r="M132" s="379">
        <f t="shared" si="23"/>
        <v>1.26</v>
      </c>
      <c r="N132" s="379">
        <f t="shared" si="24"/>
        <v>0</v>
      </c>
      <c r="O132" s="379" t="str">
        <f t="shared" si="25"/>
        <v>-</v>
      </c>
      <c r="P132" s="379" t="str">
        <f t="shared" si="26"/>
        <v>-</v>
      </c>
      <c r="Q132" s="379" t="str">
        <f t="shared" si="27"/>
        <v>-</v>
      </c>
      <c r="R132" s="379" t="str">
        <f t="shared" si="28"/>
        <v>-</v>
      </c>
      <c r="S132" s="379" t="str">
        <f t="shared" si="29"/>
        <v>-</v>
      </c>
      <c r="T132" s="379" t="str">
        <f t="shared" si="30"/>
        <v>-</v>
      </c>
      <c r="U132" s="379" t="str">
        <f t="shared" si="31"/>
        <v>-</v>
      </c>
      <c r="V132" s="379" t="str">
        <f t="shared" si="32"/>
        <v>-</v>
      </c>
      <c r="W132" s="379">
        <f t="shared" si="33"/>
        <v>1.26</v>
      </c>
      <c r="X132" s="379">
        <f t="shared" si="34"/>
        <v>0</v>
      </c>
      <c r="Y132" s="379">
        <f t="shared" si="35"/>
        <v>1.26</v>
      </c>
      <c r="Z132" s="379">
        <f t="shared" si="36"/>
        <v>0</v>
      </c>
    </row>
    <row r="133" spans="1:26" s="53" customFormat="1" ht="31.5">
      <c r="A133" s="369" t="str">
        <f>'приложение 1.1 '!A135</f>
        <v>1.1.3.116</v>
      </c>
      <c r="B133" s="431" t="str">
        <f>'приложение 1.1 '!B135</f>
        <v>Реконструкция ТП - 371 (замена оборудования РУ-6кВ, РУ-0,4кВ, замена 2ТМГ-1000кВА)</v>
      </c>
      <c r="C133" s="379" t="str">
        <f>IF('приложение 1.1 '!G135=2018,'приложение 1.1 '!E135,"-")</f>
        <v>-</v>
      </c>
      <c r="D133" s="703" t="str">
        <f>IF('приложение 1.1 '!G135=2018,'приложение 1.1 '!D135,"-")</f>
        <v>-</v>
      </c>
      <c r="E133" s="379" t="str">
        <f>IF('приложение 1.1 '!G135=2019,'приложение 1.1 '!E135,"-")</f>
        <v>-</v>
      </c>
      <c r="F133" s="379" t="str">
        <f>IF('приложение 1.1 '!G135=2019,'приложение 1.1 '!D135,"-")</f>
        <v>-</v>
      </c>
      <c r="G133" s="379" t="str">
        <f>IF('приложение 1.1 '!G135=2020,'приложение 1.1 '!E135,"-")</f>
        <v>-</v>
      </c>
      <c r="H133" s="379" t="str">
        <f>IF('приложение 1.1 '!G135=2020,'приложение 1.1 '!D135,"-")</f>
        <v>-</v>
      </c>
      <c r="I133" s="379" t="str">
        <f>IF('приложение 1.1 '!G135=2021,'приложение 1.1 '!E135,"-")</f>
        <v>-</v>
      </c>
      <c r="J133" s="379" t="str">
        <f>IF('приложение 1.1 '!G135=2021,'приложение 1.1 '!D135,"-")</f>
        <v>-</v>
      </c>
      <c r="K133" s="379">
        <f>IF('приложение 1.1 '!G135=2022,'приложение 1.1 '!E135,"-")</f>
        <v>2</v>
      </c>
      <c r="L133" s="379">
        <f>IF('приложение 1.1 '!G135=2022,'приложение 1.1 '!D135,"-")</f>
        <v>0</v>
      </c>
      <c r="M133" s="379">
        <f t="shared" ref="M133:M192" si="37">SUM(C133,E133,G133,I133,K133,)</f>
        <v>2</v>
      </c>
      <c r="N133" s="379">
        <f t="shared" ref="N133:N192" si="38">SUM(D133,F133,H133,J133,L133,)</f>
        <v>0</v>
      </c>
      <c r="O133" s="379" t="str">
        <f t="shared" si="25"/>
        <v>-</v>
      </c>
      <c r="P133" s="379" t="str">
        <f t="shared" si="26"/>
        <v>-</v>
      </c>
      <c r="Q133" s="379" t="str">
        <f t="shared" si="27"/>
        <v>-</v>
      </c>
      <c r="R133" s="379" t="str">
        <f t="shared" si="28"/>
        <v>-</v>
      </c>
      <c r="S133" s="379" t="str">
        <f t="shared" si="29"/>
        <v>-</v>
      </c>
      <c r="T133" s="379" t="str">
        <f t="shared" si="30"/>
        <v>-</v>
      </c>
      <c r="U133" s="379" t="str">
        <f t="shared" si="31"/>
        <v>-</v>
      </c>
      <c r="V133" s="379" t="str">
        <f t="shared" si="32"/>
        <v>-</v>
      </c>
      <c r="W133" s="379">
        <f t="shared" si="33"/>
        <v>2</v>
      </c>
      <c r="X133" s="379">
        <f t="shared" si="34"/>
        <v>0</v>
      </c>
      <c r="Y133" s="379">
        <f t="shared" si="35"/>
        <v>2</v>
      </c>
      <c r="Z133" s="379">
        <f t="shared" si="36"/>
        <v>0</v>
      </c>
    </row>
    <row r="134" spans="1:26" s="53" customFormat="1" ht="47.25">
      <c r="A134" s="369" t="str">
        <f>'приложение 1.1 '!A136</f>
        <v>1.1.3.117</v>
      </c>
      <c r="B134" s="431" t="str">
        <f>'приложение 1.1 '!B136</f>
        <v>Эл. Реконструкция  ТП - 505 (замена оборудования РУ-10кВ, РУ-0,4кВ, замена 2ТМГ-630кВА)</v>
      </c>
      <c r="C134" s="379" t="str">
        <f>IF('приложение 1.1 '!G136=2018,'приложение 1.1 '!E136,"-")</f>
        <v>-</v>
      </c>
      <c r="D134" s="703" t="str">
        <f>IF('приложение 1.1 '!G136=2018,'приложение 1.1 '!D136,"-")</f>
        <v>-</v>
      </c>
      <c r="E134" s="379" t="str">
        <f>IF('приложение 1.1 '!G136=2019,'приложение 1.1 '!E136,"-")</f>
        <v>-</v>
      </c>
      <c r="F134" s="379" t="str">
        <f>IF('приложение 1.1 '!G136=2019,'приложение 1.1 '!D136,"-")</f>
        <v>-</v>
      </c>
      <c r="G134" s="379" t="str">
        <f>IF('приложение 1.1 '!G136=2020,'приложение 1.1 '!E136,"-")</f>
        <v>-</v>
      </c>
      <c r="H134" s="379" t="str">
        <f>IF('приложение 1.1 '!G136=2020,'приложение 1.1 '!D136,"-")</f>
        <v>-</v>
      </c>
      <c r="I134" s="379" t="str">
        <f>IF('приложение 1.1 '!G136=2021,'приложение 1.1 '!E136,"-")</f>
        <v>-</v>
      </c>
      <c r="J134" s="379" t="str">
        <f>IF('приложение 1.1 '!G136=2021,'приложение 1.1 '!D136,"-")</f>
        <v>-</v>
      </c>
      <c r="K134" s="379">
        <f>IF('приложение 1.1 '!G136=2022,'приложение 1.1 '!E136,"-")</f>
        <v>1.26</v>
      </c>
      <c r="L134" s="379">
        <f>IF('приложение 1.1 '!G136=2022,'приложение 1.1 '!D136,"-")</f>
        <v>0</v>
      </c>
      <c r="M134" s="379">
        <f t="shared" si="37"/>
        <v>1.26</v>
      </c>
      <c r="N134" s="379">
        <f t="shared" si="38"/>
        <v>0</v>
      </c>
      <c r="O134" s="379" t="str">
        <f t="shared" si="25"/>
        <v>-</v>
      </c>
      <c r="P134" s="379" t="str">
        <f t="shared" si="26"/>
        <v>-</v>
      </c>
      <c r="Q134" s="379" t="str">
        <f t="shared" si="27"/>
        <v>-</v>
      </c>
      <c r="R134" s="379" t="str">
        <f t="shared" si="28"/>
        <v>-</v>
      </c>
      <c r="S134" s="379" t="str">
        <f t="shared" si="29"/>
        <v>-</v>
      </c>
      <c r="T134" s="379" t="str">
        <f t="shared" si="30"/>
        <v>-</v>
      </c>
      <c r="U134" s="379" t="str">
        <f t="shared" si="31"/>
        <v>-</v>
      </c>
      <c r="V134" s="379" t="str">
        <f t="shared" si="32"/>
        <v>-</v>
      </c>
      <c r="W134" s="379">
        <f t="shared" si="33"/>
        <v>1.26</v>
      </c>
      <c r="X134" s="379">
        <f t="shared" si="34"/>
        <v>0</v>
      </c>
      <c r="Y134" s="379">
        <f t="shared" si="35"/>
        <v>1.26</v>
      </c>
      <c r="Z134" s="379">
        <f t="shared" si="36"/>
        <v>0</v>
      </c>
    </row>
    <row r="135" spans="1:26" s="53" customFormat="1" ht="31.5">
      <c r="A135" s="369" t="str">
        <f>'приложение 1.1 '!A137</f>
        <v>1.1.3.118</v>
      </c>
      <c r="B135" s="431" t="str">
        <f>'приложение 1.1 '!B137</f>
        <v>Реконструкция ТП - 356 (замена оборудования РУ-10кВ, РУ-0,4кВ, замена 2ТМГ-630кВА)</v>
      </c>
      <c r="C135" s="379" t="str">
        <f>IF('приложение 1.1 '!G137=2018,'приложение 1.1 '!E137,"-")</f>
        <v>-</v>
      </c>
      <c r="D135" s="703" t="str">
        <f>IF('приложение 1.1 '!G137=2018,'приложение 1.1 '!D137,"-")</f>
        <v>-</v>
      </c>
      <c r="E135" s="379" t="str">
        <f>IF('приложение 1.1 '!G137=2019,'приложение 1.1 '!E137,"-")</f>
        <v>-</v>
      </c>
      <c r="F135" s="379" t="str">
        <f>IF('приложение 1.1 '!G137=2019,'приложение 1.1 '!D137,"-")</f>
        <v>-</v>
      </c>
      <c r="G135" s="379" t="str">
        <f>IF('приложение 1.1 '!G137=2020,'приложение 1.1 '!E137,"-")</f>
        <v>-</v>
      </c>
      <c r="H135" s="379" t="str">
        <f>IF('приложение 1.1 '!G137=2020,'приложение 1.1 '!D137,"-")</f>
        <v>-</v>
      </c>
      <c r="I135" s="379" t="str">
        <f>IF('приложение 1.1 '!G137=2021,'приложение 1.1 '!E137,"-")</f>
        <v>-</v>
      </c>
      <c r="J135" s="379" t="str">
        <f>IF('приложение 1.1 '!G137=2021,'приложение 1.1 '!D137,"-")</f>
        <v>-</v>
      </c>
      <c r="K135" s="379">
        <f>IF('приложение 1.1 '!G137=2022,'приложение 1.1 '!E137,"-")</f>
        <v>1.26</v>
      </c>
      <c r="L135" s="379">
        <f>IF('приложение 1.1 '!G137=2022,'приложение 1.1 '!D137,"-")</f>
        <v>0</v>
      </c>
      <c r="M135" s="379">
        <f t="shared" si="37"/>
        <v>1.26</v>
      </c>
      <c r="N135" s="379">
        <f t="shared" si="38"/>
        <v>0</v>
      </c>
      <c r="O135" s="379" t="str">
        <f t="shared" si="25"/>
        <v>-</v>
      </c>
      <c r="P135" s="379" t="str">
        <f t="shared" si="26"/>
        <v>-</v>
      </c>
      <c r="Q135" s="379" t="str">
        <f t="shared" si="27"/>
        <v>-</v>
      </c>
      <c r="R135" s="379" t="str">
        <f t="shared" si="28"/>
        <v>-</v>
      </c>
      <c r="S135" s="379" t="str">
        <f t="shared" si="29"/>
        <v>-</v>
      </c>
      <c r="T135" s="379" t="str">
        <f t="shared" si="30"/>
        <v>-</v>
      </c>
      <c r="U135" s="379" t="str">
        <f t="shared" si="31"/>
        <v>-</v>
      </c>
      <c r="V135" s="379" t="str">
        <f t="shared" si="32"/>
        <v>-</v>
      </c>
      <c r="W135" s="379">
        <f t="shared" si="33"/>
        <v>1.26</v>
      </c>
      <c r="X135" s="379">
        <f t="shared" si="34"/>
        <v>0</v>
      </c>
      <c r="Y135" s="379">
        <f t="shared" si="35"/>
        <v>1.26</v>
      </c>
      <c r="Z135" s="379">
        <f t="shared" si="36"/>
        <v>0</v>
      </c>
    </row>
    <row r="136" spans="1:26" s="53" customFormat="1" ht="47.25">
      <c r="A136" s="369" t="str">
        <f>'приложение 1.1 '!A138</f>
        <v>1.1.3.119</v>
      </c>
      <c r="B136" s="431" t="str">
        <f>'приложение 1.1 '!B138</f>
        <v>эл. Реконструкция ТП - 432 (замена оборудования РУ-10кВ, РУ-0,4кВ, замена 2ТМГ-630кВА)</v>
      </c>
      <c r="C136" s="379" t="str">
        <f>IF('приложение 1.1 '!G138=2018,'приложение 1.1 '!E138,"-")</f>
        <v>-</v>
      </c>
      <c r="D136" s="703" t="str">
        <f>IF('приложение 1.1 '!G138=2018,'приложение 1.1 '!D138,"-")</f>
        <v>-</v>
      </c>
      <c r="E136" s="379" t="str">
        <f>IF('приложение 1.1 '!G138=2019,'приложение 1.1 '!E138,"-")</f>
        <v>-</v>
      </c>
      <c r="F136" s="379" t="str">
        <f>IF('приложение 1.1 '!G138=2019,'приложение 1.1 '!D138,"-")</f>
        <v>-</v>
      </c>
      <c r="G136" s="379" t="str">
        <f>IF('приложение 1.1 '!G138=2020,'приложение 1.1 '!E138,"-")</f>
        <v>-</v>
      </c>
      <c r="H136" s="379" t="str">
        <f>IF('приложение 1.1 '!G138=2020,'приложение 1.1 '!D138,"-")</f>
        <v>-</v>
      </c>
      <c r="I136" s="379" t="str">
        <f>IF('приложение 1.1 '!G138=2021,'приложение 1.1 '!E138,"-")</f>
        <v>-</v>
      </c>
      <c r="J136" s="379" t="str">
        <f>IF('приложение 1.1 '!G138=2021,'приложение 1.1 '!D138,"-")</f>
        <v>-</v>
      </c>
      <c r="K136" s="379">
        <f>IF('приложение 1.1 '!G138=2022,'приложение 1.1 '!E138,"-")</f>
        <v>1.26</v>
      </c>
      <c r="L136" s="379">
        <f>IF('приложение 1.1 '!G138=2022,'приложение 1.1 '!D138,"-")</f>
        <v>0</v>
      </c>
      <c r="M136" s="379">
        <f t="shared" si="37"/>
        <v>1.26</v>
      </c>
      <c r="N136" s="379">
        <f t="shared" si="38"/>
        <v>0</v>
      </c>
      <c r="O136" s="379" t="str">
        <f t="shared" si="25"/>
        <v>-</v>
      </c>
      <c r="P136" s="379" t="str">
        <f t="shared" si="26"/>
        <v>-</v>
      </c>
      <c r="Q136" s="379" t="str">
        <f t="shared" si="27"/>
        <v>-</v>
      </c>
      <c r="R136" s="379" t="str">
        <f t="shared" si="28"/>
        <v>-</v>
      </c>
      <c r="S136" s="379" t="str">
        <f t="shared" si="29"/>
        <v>-</v>
      </c>
      <c r="T136" s="379" t="str">
        <f t="shared" si="30"/>
        <v>-</v>
      </c>
      <c r="U136" s="379" t="str">
        <f t="shared" si="31"/>
        <v>-</v>
      </c>
      <c r="V136" s="379" t="str">
        <f t="shared" si="32"/>
        <v>-</v>
      </c>
      <c r="W136" s="379">
        <f t="shared" si="33"/>
        <v>1.26</v>
      </c>
      <c r="X136" s="379">
        <f t="shared" si="34"/>
        <v>0</v>
      </c>
      <c r="Y136" s="379">
        <f t="shared" si="35"/>
        <v>1.26</v>
      </c>
      <c r="Z136" s="379">
        <f t="shared" si="36"/>
        <v>0</v>
      </c>
    </row>
    <row r="137" spans="1:26" s="53" customFormat="1" ht="31.5">
      <c r="A137" s="369" t="str">
        <f>'приложение 1.1 '!A139</f>
        <v>1.1.3.120</v>
      </c>
      <c r="B137" s="431" t="str">
        <f>'приложение 1.1 '!B139</f>
        <v>Реконструкция ТП - 352 (замена оборудования РУ-10кВ, РУ-0,4кВ, замена 2ТМГ-630кВА)</v>
      </c>
      <c r="C137" s="379" t="str">
        <f>IF('приложение 1.1 '!G139=2018,'приложение 1.1 '!E139,"-")</f>
        <v>-</v>
      </c>
      <c r="D137" s="703" t="str">
        <f>IF('приложение 1.1 '!G139=2018,'приложение 1.1 '!D139,"-")</f>
        <v>-</v>
      </c>
      <c r="E137" s="379" t="str">
        <f>IF('приложение 1.1 '!G139=2019,'приложение 1.1 '!E139,"-")</f>
        <v>-</v>
      </c>
      <c r="F137" s="379" t="str">
        <f>IF('приложение 1.1 '!G139=2019,'приложение 1.1 '!D139,"-")</f>
        <v>-</v>
      </c>
      <c r="G137" s="379" t="str">
        <f>IF('приложение 1.1 '!G139=2020,'приложение 1.1 '!E139,"-")</f>
        <v>-</v>
      </c>
      <c r="H137" s="379" t="str">
        <f>IF('приложение 1.1 '!G139=2020,'приложение 1.1 '!D139,"-")</f>
        <v>-</v>
      </c>
      <c r="I137" s="379" t="str">
        <f>IF('приложение 1.1 '!G139=2021,'приложение 1.1 '!E139,"-")</f>
        <v>-</v>
      </c>
      <c r="J137" s="379" t="str">
        <f>IF('приложение 1.1 '!G139=2021,'приложение 1.1 '!D139,"-")</f>
        <v>-</v>
      </c>
      <c r="K137" s="379">
        <f>IF('приложение 1.1 '!G139=2022,'приложение 1.1 '!E139,"-")</f>
        <v>1.26</v>
      </c>
      <c r="L137" s="379">
        <f>IF('приложение 1.1 '!G139=2022,'приложение 1.1 '!D139,"-")</f>
        <v>0</v>
      </c>
      <c r="M137" s="379">
        <f t="shared" si="37"/>
        <v>1.26</v>
      </c>
      <c r="N137" s="379">
        <f t="shared" si="38"/>
        <v>0</v>
      </c>
      <c r="O137" s="379" t="str">
        <f t="shared" si="25"/>
        <v>-</v>
      </c>
      <c r="P137" s="379" t="str">
        <f t="shared" si="26"/>
        <v>-</v>
      </c>
      <c r="Q137" s="379" t="str">
        <f t="shared" si="27"/>
        <v>-</v>
      </c>
      <c r="R137" s="379" t="str">
        <f t="shared" si="28"/>
        <v>-</v>
      </c>
      <c r="S137" s="379" t="str">
        <f t="shared" si="29"/>
        <v>-</v>
      </c>
      <c r="T137" s="379" t="str">
        <f t="shared" si="30"/>
        <v>-</v>
      </c>
      <c r="U137" s="379" t="str">
        <f t="shared" si="31"/>
        <v>-</v>
      </c>
      <c r="V137" s="379" t="str">
        <f t="shared" si="32"/>
        <v>-</v>
      </c>
      <c r="W137" s="379">
        <f t="shared" si="33"/>
        <v>1.26</v>
      </c>
      <c r="X137" s="379">
        <f t="shared" si="34"/>
        <v>0</v>
      </c>
      <c r="Y137" s="379">
        <f t="shared" si="35"/>
        <v>1.26</v>
      </c>
      <c r="Z137" s="379">
        <f t="shared" si="36"/>
        <v>0</v>
      </c>
    </row>
    <row r="138" spans="1:26" s="53" customFormat="1" ht="31.5">
      <c r="A138" s="369" t="str">
        <f>'приложение 1.1 '!A140</f>
        <v>1.1.3.121</v>
      </c>
      <c r="B138" s="431" t="str">
        <f>'приложение 1.1 '!B140</f>
        <v>Реконструкция ТП-226 (замена оборудования РУ-6кВ, РУ-0,4кВ, замена 2ТМГ-1000кВА)</v>
      </c>
      <c r="C138" s="379" t="str">
        <f>IF('приложение 1.1 '!G140=2018,'приложение 1.1 '!E140,"-")</f>
        <v>-</v>
      </c>
      <c r="D138" s="703" t="str">
        <f>IF('приложение 1.1 '!G140=2018,'приложение 1.1 '!D140,"-")</f>
        <v>-</v>
      </c>
      <c r="E138" s="379" t="str">
        <f>IF('приложение 1.1 '!G140=2019,'приложение 1.1 '!E140,"-")</f>
        <v>-</v>
      </c>
      <c r="F138" s="379" t="str">
        <f>IF('приложение 1.1 '!G140=2019,'приложение 1.1 '!D140,"-")</f>
        <v>-</v>
      </c>
      <c r="G138" s="379" t="str">
        <f>IF('приложение 1.1 '!G140=2020,'приложение 1.1 '!E140,"-")</f>
        <v>-</v>
      </c>
      <c r="H138" s="379" t="str">
        <f>IF('приложение 1.1 '!G140=2020,'приложение 1.1 '!D140,"-")</f>
        <v>-</v>
      </c>
      <c r="I138" s="379" t="str">
        <f>IF('приложение 1.1 '!G140=2021,'приложение 1.1 '!E140,"-")</f>
        <v>-</v>
      </c>
      <c r="J138" s="379" t="str">
        <f>IF('приложение 1.1 '!G140=2021,'приложение 1.1 '!D140,"-")</f>
        <v>-</v>
      </c>
      <c r="K138" s="379">
        <f>IF('приложение 1.1 '!G140=2022,'приложение 1.1 '!E140,"-")</f>
        <v>2</v>
      </c>
      <c r="L138" s="379">
        <f>IF('приложение 1.1 '!G140=2022,'приложение 1.1 '!D140,"-")</f>
        <v>0</v>
      </c>
      <c r="M138" s="379">
        <f t="shared" si="37"/>
        <v>2</v>
      </c>
      <c r="N138" s="379">
        <f t="shared" si="38"/>
        <v>0</v>
      </c>
      <c r="O138" s="379" t="str">
        <f t="shared" si="25"/>
        <v>-</v>
      </c>
      <c r="P138" s="379" t="str">
        <f t="shared" si="26"/>
        <v>-</v>
      </c>
      <c r="Q138" s="379" t="str">
        <f t="shared" si="27"/>
        <v>-</v>
      </c>
      <c r="R138" s="379" t="str">
        <f t="shared" si="28"/>
        <v>-</v>
      </c>
      <c r="S138" s="379" t="str">
        <f t="shared" si="29"/>
        <v>-</v>
      </c>
      <c r="T138" s="379" t="str">
        <f t="shared" si="30"/>
        <v>-</v>
      </c>
      <c r="U138" s="379" t="str">
        <f t="shared" si="31"/>
        <v>-</v>
      </c>
      <c r="V138" s="379" t="str">
        <f t="shared" si="32"/>
        <v>-</v>
      </c>
      <c r="W138" s="379">
        <f t="shared" si="33"/>
        <v>2</v>
      </c>
      <c r="X138" s="379">
        <f t="shared" si="34"/>
        <v>0</v>
      </c>
      <c r="Y138" s="379">
        <f t="shared" si="35"/>
        <v>2</v>
      </c>
      <c r="Z138" s="379">
        <f t="shared" si="36"/>
        <v>0</v>
      </c>
    </row>
    <row r="139" spans="1:26" s="53" customFormat="1" ht="31.5">
      <c r="A139" s="369" t="str">
        <f>'приложение 1.1 '!A141</f>
        <v>1.1.3.123</v>
      </c>
      <c r="B139" s="431" t="str">
        <f>'приложение 1.1 '!B141</f>
        <v>Реконструкция ТП-376 (замена оборудования РУ-10кВ, РУ-0,4кВ, замена 2ТМГ-630кВА)</v>
      </c>
      <c r="C139" s="379" t="str">
        <f>IF('приложение 1.1 '!G141=2018,'приложение 1.1 '!E141,"-")</f>
        <v>-</v>
      </c>
      <c r="D139" s="703" t="str">
        <f>IF('приложение 1.1 '!G141=2018,'приложение 1.1 '!D141,"-")</f>
        <v>-</v>
      </c>
      <c r="E139" s="379" t="str">
        <f>IF('приложение 1.1 '!G141=2019,'приложение 1.1 '!E141,"-")</f>
        <v>-</v>
      </c>
      <c r="F139" s="379" t="str">
        <f>IF('приложение 1.1 '!G141=2019,'приложение 1.1 '!D141,"-")</f>
        <v>-</v>
      </c>
      <c r="G139" s="379" t="str">
        <f>IF('приложение 1.1 '!G141=2020,'приложение 1.1 '!E141,"-")</f>
        <v>-</v>
      </c>
      <c r="H139" s="379" t="str">
        <f>IF('приложение 1.1 '!G141=2020,'приложение 1.1 '!D141,"-")</f>
        <v>-</v>
      </c>
      <c r="I139" s="379" t="str">
        <f>IF('приложение 1.1 '!G141=2021,'приложение 1.1 '!E141,"-")</f>
        <v>-</v>
      </c>
      <c r="J139" s="379" t="str">
        <f>IF('приложение 1.1 '!G141=2021,'приложение 1.1 '!D141,"-")</f>
        <v>-</v>
      </c>
      <c r="K139" s="379">
        <f>IF('приложение 1.1 '!G141=2022,'приложение 1.1 '!E141,"-")</f>
        <v>1.26</v>
      </c>
      <c r="L139" s="379">
        <f>IF('приложение 1.1 '!G141=2022,'приложение 1.1 '!D141,"-")</f>
        <v>0</v>
      </c>
      <c r="M139" s="379">
        <f t="shared" si="37"/>
        <v>1.26</v>
      </c>
      <c r="N139" s="379">
        <f t="shared" si="38"/>
        <v>0</v>
      </c>
      <c r="O139" s="379" t="str">
        <f t="shared" si="25"/>
        <v>-</v>
      </c>
      <c r="P139" s="379" t="str">
        <f t="shared" si="26"/>
        <v>-</v>
      </c>
      <c r="Q139" s="379" t="str">
        <f t="shared" si="27"/>
        <v>-</v>
      </c>
      <c r="R139" s="379" t="str">
        <f t="shared" si="28"/>
        <v>-</v>
      </c>
      <c r="S139" s="379" t="str">
        <f t="shared" si="29"/>
        <v>-</v>
      </c>
      <c r="T139" s="379" t="str">
        <f t="shared" si="30"/>
        <v>-</v>
      </c>
      <c r="U139" s="379" t="str">
        <f t="shared" si="31"/>
        <v>-</v>
      </c>
      <c r="V139" s="379" t="str">
        <f t="shared" si="32"/>
        <v>-</v>
      </c>
      <c r="W139" s="379">
        <f t="shared" si="33"/>
        <v>1.26</v>
      </c>
      <c r="X139" s="379">
        <f t="shared" si="34"/>
        <v>0</v>
      </c>
      <c r="Y139" s="379">
        <f t="shared" si="35"/>
        <v>1.26</v>
      </c>
      <c r="Z139" s="379">
        <f t="shared" si="36"/>
        <v>0</v>
      </c>
    </row>
    <row r="140" spans="1:26" s="53" customFormat="1" ht="31.5">
      <c r="A140" s="369" t="str">
        <f>'приложение 1.1 '!A142</f>
        <v>1.1.3.124</v>
      </c>
      <c r="B140" s="431" t="str">
        <f>'приложение 1.1 '!B142</f>
        <v>Реконструкция ТП-406 (замена оборудования РУ-10кВ, РУ-0,4кВ, замена 2ТМГ-630кВА)</v>
      </c>
      <c r="C140" s="379" t="str">
        <f>IF('приложение 1.1 '!G142=2018,'приложение 1.1 '!E142,"-")</f>
        <v>-</v>
      </c>
      <c r="D140" s="703" t="str">
        <f>IF('приложение 1.1 '!G142=2018,'приложение 1.1 '!D142,"-")</f>
        <v>-</v>
      </c>
      <c r="E140" s="379" t="str">
        <f>IF('приложение 1.1 '!G142=2019,'приложение 1.1 '!E142,"-")</f>
        <v>-</v>
      </c>
      <c r="F140" s="379" t="str">
        <f>IF('приложение 1.1 '!G142=2019,'приложение 1.1 '!D142,"-")</f>
        <v>-</v>
      </c>
      <c r="G140" s="379" t="str">
        <f>IF('приложение 1.1 '!G142=2020,'приложение 1.1 '!E142,"-")</f>
        <v>-</v>
      </c>
      <c r="H140" s="379" t="str">
        <f>IF('приложение 1.1 '!G142=2020,'приложение 1.1 '!D142,"-")</f>
        <v>-</v>
      </c>
      <c r="I140" s="379" t="str">
        <f>IF('приложение 1.1 '!G142=2021,'приложение 1.1 '!E142,"-")</f>
        <v>-</v>
      </c>
      <c r="J140" s="379" t="str">
        <f>IF('приложение 1.1 '!G142=2021,'приложение 1.1 '!D142,"-")</f>
        <v>-</v>
      </c>
      <c r="K140" s="379">
        <f>IF('приложение 1.1 '!G142=2022,'приложение 1.1 '!E142,"-")</f>
        <v>1.26</v>
      </c>
      <c r="L140" s="379">
        <f>IF('приложение 1.1 '!G142=2022,'приложение 1.1 '!D142,"-")</f>
        <v>0</v>
      </c>
      <c r="M140" s="379">
        <f t="shared" si="37"/>
        <v>1.26</v>
      </c>
      <c r="N140" s="379">
        <f t="shared" si="38"/>
        <v>0</v>
      </c>
      <c r="O140" s="379" t="str">
        <f t="shared" si="25"/>
        <v>-</v>
      </c>
      <c r="P140" s="379" t="str">
        <f t="shared" si="26"/>
        <v>-</v>
      </c>
      <c r="Q140" s="379" t="str">
        <f t="shared" si="27"/>
        <v>-</v>
      </c>
      <c r="R140" s="379" t="str">
        <f t="shared" si="28"/>
        <v>-</v>
      </c>
      <c r="S140" s="379" t="str">
        <f t="shared" si="29"/>
        <v>-</v>
      </c>
      <c r="T140" s="379" t="str">
        <f t="shared" si="30"/>
        <v>-</v>
      </c>
      <c r="U140" s="379" t="str">
        <f t="shared" si="31"/>
        <v>-</v>
      </c>
      <c r="V140" s="379" t="str">
        <f t="shared" si="32"/>
        <v>-</v>
      </c>
      <c r="W140" s="379">
        <f t="shared" si="33"/>
        <v>1.26</v>
      </c>
      <c r="X140" s="379">
        <f t="shared" si="34"/>
        <v>0</v>
      </c>
      <c r="Y140" s="379">
        <f t="shared" si="35"/>
        <v>1.26</v>
      </c>
      <c r="Z140" s="379">
        <f t="shared" si="36"/>
        <v>0</v>
      </c>
    </row>
    <row r="141" spans="1:26" s="53" customFormat="1" ht="31.5">
      <c r="A141" s="369" t="str">
        <f>'приложение 1.1 '!A143</f>
        <v>1.1.3.125</v>
      </c>
      <c r="B141" s="431" t="str">
        <f>'приложение 1.1 '!B143</f>
        <v>Реконструкция ТП-433 (замена оборудования РУ-10кВ, РУ-0,4кВ, замена 2ТМГ-630кВА)</v>
      </c>
      <c r="C141" s="379" t="str">
        <f>IF('приложение 1.1 '!G143=2018,'приложение 1.1 '!E143,"-")</f>
        <v>-</v>
      </c>
      <c r="D141" s="703" t="str">
        <f>IF('приложение 1.1 '!G143=2018,'приложение 1.1 '!D143,"-")</f>
        <v>-</v>
      </c>
      <c r="E141" s="379" t="str">
        <f>IF('приложение 1.1 '!G143=2019,'приложение 1.1 '!E143,"-")</f>
        <v>-</v>
      </c>
      <c r="F141" s="379" t="str">
        <f>IF('приложение 1.1 '!G143=2019,'приложение 1.1 '!D143,"-")</f>
        <v>-</v>
      </c>
      <c r="G141" s="379" t="str">
        <f>IF('приложение 1.1 '!G143=2020,'приложение 1.1 '!E143,"-")</f>
        <v>-</v>
      </c>
      <c r="H141" s="379" t="str">
        <f>IF('приложение 1.1 '!G143=2020,'приложение 1.1 '!D143,"-")</f>
        <v>-</v>
      </c>
      <c r="I141" s="379" t="str">
        <f>IF('приложение 1.1 '!G143=2021,'приложение 1.1 '!E143,"-")</f>
        <v>-</v>
      </c>
      <c r="J141" s="379" t="str">
        <f>IF('приложение 1.1 '!G143=2021,'приложение 1.1 '!D143,"-")</f>
        <v>-</v>
      </c>
      <c r="K141" s="379">
        <f>IF('приложение 1.1 '!G143=2022,'приложение 1.1 '!E143,"-")</f>
        <v>1.26</v>
      </c>
      <c r="L141" s="379">
        <f>IF('приложение 1.1 '!G143=2022,'приложение 1.1 '!D143,"-")</f>
        <v>0</v>
      </c>
      <c r="M141" s="379">
        <f t="shared" si="37"/>
        <v>1.26</v>
      </c>
      <c r="N141" s="379">
        <f t="shared" si="38"/>
        <v>0</v>
      </c>
      <c r="O141" s="379" t="str">
        <f t="shared" si="25"/>
        <v>-</v>
      </c>
      <c r="P141" s="379" t="str">
        <f t="shared" si="26"/>
        <v>-</v>
      </c>
      <c r="Q141" s="379" t="str">
        <f t="shared" si="27"/>
        <v>-</v>
      </c>
      <c r="R141" s="379" t="str">
        <f t="shared" si="28"/>
        <v>-</v>
      </c>
      <c r="S141" s="379" t="str">
        <f t="shared" si="29"/>
        <v>-</v>
      </c>
      <c r="T141" s="379" t="str">
        <f t="shared" si="30"/>
        <v>-</v>
      </c>
      <c r="U141" s="379" t="str">
        <f t="shared" si="31"/>
        <v>-</v>
      </c>
      <c r="V141" s="379" t="str">
        <f t="shared" si="32"/>
        <v>-</v>
      </c>
      <c r="W141" s="379">
        <f t="shared" si="33"/>
        <v>1.26</v>
      </c>
      <c r="X141" s="379">
        <f t="shared" si="34"/>
        <v>0</v>
      </c>
      <c r="Y141" s="379">
        <f t="shared" si="35"/>
        <v>1.26</v>
      </c>
      <c r="Z141" s="379">
        <f t="shared" si="36"/>
        <v>0</v>
      </c>
    </row>
    <row r="142" spans="1:26" s="53" customFormat="1">
      <c r="A142" s="699" t="str">
        <f>'приложение 1.1 '!A144</f>
        <v>1.1.4.</v>
      </c>
      <c r="B142" s="682" t="str">
        <f>'приложение 1.1 '!B144</f>
        <v>Кабельные линии 6/10кВ</v>
      </c>
      <c r="C142" s="584" t="str">
        <f>IF('приложение 1.1 '!G144=2018,'приложение 1.1 '!E144,"-")</f>
        <v>-</v>
      </c>
      <c r="D142" s="705"/>
      <c r="E142" s="700"/>
      <c r="F142" s="700"/>
      <c r="G142" s="700"/>
      <c r="H142" s="700"/>
      <c r="I142" s="700"/>
      <c r="J142" s="700"/>
      <c r="K142" s="700"/>
      <c r="L142" s="700"/>
      <c r="M142" s="700"/>
      <c r="N142" s="700"/>
      <c r="O142" s="584" t="str">
        <f t="shared" si="25"/>
        <v>-</v>
      </c>
      <c r="P142" s="584">
        <f t="shared" si="26"/>
        <v>0</v>
      </c>
      <c r="Q142" s="584">
        <f t="shared" si="27"/>
        <v>0</v>
      </c>
      <c r="R142" s="584">
        <f t="shared" si="28"/>
        <v>0</v>
      </c>
      <c r="S142" s="584">
        <f t="shared" si="29"/>
        <v>0</v>
      </c>
      <c r="T142" s="584">
        <f t="shared" si="30"/>
        <v>0</v>
      </c>
      <c r="U142" s="584">
        <f t="shared" si="31"/>
        <v>0</v>
      </c>
      <c r="V142" s="584">
        <f t="shared" si="32"/>
        <v>0</v>
      </c>
      <c r="W142" s="584">
        <f t="shared" si="33"/>
        <v>0</v>
      </c>
      <c r="X142" s="584">
        <f t="shared" si="34"/>
        <v>0</v>
      </c>
      <c r="Y142" s="584">
        <f t="shared" si="35"/>
        <v>0</v>
      </c>
      <c r="Z142" s="584">
        <f t="shared" si="36"/>
        <v>0</v>
      </c>
    </row>
    <row r="143" spans="1:26" s="53" customFormat="1" ht="31.5">
      <c r="A143" s="369" t="str">
        <f>'приложение 1.1 '!A145</f>
        <v>1.1.4.1</v>
      </c>
      <c r="B143" s="431" t="str">
        <f>'приложение 1.1 '!B145</f>
        <v>Реконструкция  КЛ-10кв от оп.47 ВЛ-10 на ТП-537</v>
      </c>
      <c r="C143" s="379" t="str">
        <f>IF('приложение 1.1 '!G145=2018,'приложение 1.1 '!E145,"-")</f>
        <v>-</v>
      </c>
      <c r="D143" s="703" t="str">
        <f>IF('приложение 1.1 '!G145=2018,'приложение 1.1 '!D145,"-")</f>
        <v>-</v>
      </c>
      <c r="E143" s="379">
        <f>IF('приложение 1.1 '!G145=2019,'приложение 1.1 '!E145,"-")</f>
        <v>0</v>
      </c>
      <c r="F143" s="379">
        <f>IF('приложение 1.1 '!G145=2019,'приложение 1.1 '!D145,"-")</f>
        <v>0.4</v>
      </c>
      <c r="G143" s="379" t="str">
        <f>IF('приложение 1.1 '!G145=2020,'приложение 1.1 '!E145,"-")</f>
        <v>-</v>
      </c>
      <c r="H143" s="379" t="str">
        <f>IF('приложение 1.1 '!G145=2020,'приложение 1.1 '!D145,"-")</f>
        <v>-</v>
      </c>
      <c r="I143" s="379" t="str">
        <f>IF('приложение 1.1 '!G145=2021,'приложение 1.1 '!E145,"-")</f>
        <v>-</v>
      </c>
      <c r="J143" s="379" t="str">
        <f>IF('приложение 1.1 '!G145=2021,'приложение 1.1 '!D145,"-")</f>
        <v>-</v>
      </c>
      <c r="K143" s="379" t="str">
        <f>IF('приложение 1.1 '!G145=2022,'приложение 1.1 '!E145,"-")</f>
        <v>-</v>
      </c>
      <c r="L143" s="379" t="str">
        <f>IF('приложение 1.1 '!G145=2022,'приложение 1.1 '!D145,"-")</f>
        <v>-</v>
      </c>
      <c r="M143" s="379">
        <f t="shared" si="37"/>
        <v>0</v>
      </c>
      <c r="N143" s="379">
        <f t="shared" si="38"/>
        <v>0.4</v>
      </c>
      <c r="O143" s="379" t="str">
        <f t="shared" si="25"/>
        <v>-</v>
      </c>
      <c r="P143" s="379" t="str">
        <f t="shared" si="26"/>
        <v>-</v>
      </c>
      <c r="Q143" s="379">
        <f t="shared" si="27"/>
        <v>0</v>
      </c>
      <c r="R143" s="379">
        <f t="shared" si="28"/>
        <v>0.4</v>
      </c>
      <c r="S143" s="379" t="str">
        <f t="shared" si="29"/>
        <v>-</v>
      </c>
      <c r="T143" s="379" t="str">
        <f t="shared" si="30"/>
        <v>-</v>
      </c>
      <c r="U143" s="379" t="str">
        <f t="shared" si="31"/>
        <v>-</v>
      </c>
      <c r="V143" s="379" t="str">
        <f t="shared" si="32"/>
        <v>-</v>
      </c>
      <c r="W143" s="379" t="str">
        <f t="shared" si="33"/>
        <v>-</v>
      </c>
      <c r="X143" s="379" t="str">
        <f t="shared" si="34"/>
        <v>-</v>
      </c>
      <c r="Y143" s="379">
        <f t="shared" si="35"/>
        <v>0</v>
      </c>
      <c r="Z143" s="379">
        <f t="shared" si="36"/>
        <v>0.4</v>
      </c>
    </row>
    <row r="144" spans="1:26" s="53" customFormat="1" ht="31.5">
      <c r="A144" s="369" t="str">
        <f>'приложение 1.1 '!A146</f>
        <v>1.1.4.2</v>
      </c>
      <c r="B144" s="431" t="str">
        <f>'приложение 1.1 '!B146</f>
        <v>Реконструкция  КЛ - 10кВ ТП - 390- ТП - 399 ЭСК № 49</v>
      </c>
      <c r="C144" s="379" t="str">
        <f>IF('приложение 1.1 '!G146=2018,'приложение 1.1 '!E146,"-")</f>
        <v>-</v>
      </c>
      <c r="D144" s="703" t="str">
        <f>IF('приложение 1.1 '!G146=2018,'приложение 1.1 '!D146,"-")</f>
        <v>-</v>
      </c>
      <c r="E144" s="379">
        <f>IF('приложение 1.1 '!G146=2019,'приложение 1.1 '!E146,"-")</f>
        <v>0</v>
      </c>
      <c r="F144" s="379">
        <f>IF('приложение 1.1 '!G146=2019,'приложение 1.1 '!D146,"-")</f>
        <v>0.5</v>
      </c>
      <c r="G144" s="379" t="str">
        <f>IF('приложение 1.1 '!G146=2020,'приложение 1.1 '!E146,"-")</f>
        <v>-</v>
      </c>
      <c r="H144" s="379" t="str">
        <f>IF('приложение 1.1 '!G146=2020,'приложение 1.1 '!D146,"-")</f>
        <v>-</v>
      </c>
      <c r="I144" s="379" t="str">
        <f>IF('приложение 1.1 '!G146=2021,'приложение 1.1 '!E146,"-")</f>
        <v>-</v>
      </c>
      <c r="J144" s="379" t="str">
        <f>IF('приложение 1.1 '!G146=2021,'приложение 1.1 '!D146,"-")</f>
        <v>-</v>
      </c>
      <c r="K144" s="379" t="str">
        <f>IF('приложение 1.1 '!G146=2022,'приложение 1.1 '!E146,"-")</f>
        <v>-</v>
      </c>
      <c r="L144" s="379" t="str">
        <f>IF('приложение 1.1 '!G146=2022,'приложение 1.1 '!D146,"-")</f>
        <v>-</v>
      </c>
      <c r="M144" s="379">
        <f t="shared" si="37"/>
        <v>0</v>
      </c>
      <c r="N144" s="379">
        <f t="shared" si="38"/>
        <v>0.5</v>
      </c>
      <c r="O144" s="379" t="str">
        <f t="shared" si="25"/>
        <v>-</v>
      </c>
      <c r="P144" s="379" t="str">
        <f t="shared" si="26"/>
        <v>-</v>
      </c>
      <c r="Q144" s="379">
        <f t="shared" si="27"/>
        <v>0</v>
      </c>
      <c r="R144" s="379">
        <f t="shared" si="28"/>
        <v>0.5</v>
      </c>
      <c r="S144" s="379" t="str">
        <f t="shared" si="29"/>
        <v>-</v>
      </c>
      <c r="T144" s="379" t="str">
        <f t="shared" si="30"/>
        <v>-</v>
      </c>
      <c r="U144" s="379" t="str">
        <f t="shared" si="31"/>
        <v>-</v>
      </c>
      <c r="V144" s="379" t="str">
        <f t="shared" si="32"/>
        <v>-</v>
      </c>
      <c r="W144" s="379" t="str">
        <f t="shared" si="33"/>
        <v>-</v>
      </c>
      <c r="X144" s="379" t="str">
        <f t="shared" si="34"/>
        <v>-</v>
      </c>
      <c r="Y144" s="379">
        <f t="shared" si="35"/>
        <v>0</v>
      </c>
      <c r="Z144" s="379">
        <f t="shared" si="36"/>
        <v>0.5</v>
      </c>
    </row>
    <row r="145" spans="1:26" s="53" customFormat="1" ht="31.5">
      <c r="A145" s="369" t="str">
        <f>'приложение 1.1 '!A147</f>
        <v>1.1.4.3</v>
      </c>
      <c r="B145" s="431" t="str">
        <f>'приложение 1.1 '!B147</f>
        <v>Реконструкция  КЛ-10кв от ТП-402  до ТП399  эск-46</v>
      </c>
      <c r="C145" s="379" t="str">
        <f>IF('приложение 1.1 '!G147=2018,'приложение 1.1 '!E147,"-")</f>
        <v>-</v>
      </c>
      <c r="D145" s="703" t="str">
        <f>IF('приложение 1.1 '!G147=2018,'приложение 1.1 '!D147,"-")</f>
        <v>-</v>
      </c>
      <c r="E145" s="379">
        <f>IF('приложение 1.1 '!G147=2019,'приложение 1.1 '!E147,"-")</f>
        <v>0</v>
      </c>
      <c r="F145" s="379">
        <f>IF('приложение 1.1 '!G147=2019,'приложение 1.1 '!D147,"-")</f>
        <v>0.88</v>
      </c>
      <c r="G145" s="379" t="str">
        <f>IF('приложение 1.1 '!G147=2020,'приложение 1.1 '!E147,"-")</f>
        <v>-</v>
      </c>
      <c r="H145" s="379" t="str">
        <f>IF('приложение 1.1 '!G147=2020,'приложение 1.1 '!D147,"-")</f>
        <v>-</v>
      </c>
      <c r="I145" s="379" t="str">
        <f>IF('приложение 1.1 '!G147=2021,'приложение 1.1 '!E147,"-")</f>
        <v>-</v>
      </c>
      <c r="J145" s="379" t="str">
        <f>IF('приложение 1.1 '!G147=2021,'приложение 1.1 '!D147,"-")</f>
        <v>-</v>
      </c>
      <c r="K145" s="379" t="str">
        <f>IF('приложение 1.1 '!G147=2022,'приложение 1.1 '!E147,"-")</f>
        <v>-</v>
      </c>
      <c r="L145" s="379" t="str">
        <f>IF('приложение 1.1 '!G147=2022,'приложение 1.1 '!D147,"-")</f>
        <v>-</v>
      </c>
      <c r="M145" s="379">
        <f t="shared" si="37"/>
        <v>0</v>
      </c>
      <c r="N145" s="379">
        <f t="shared" si="38"/>
        <v>0.88</v>
      </c>
      <c r="O145" s="379" t="str">
        <f t="shared" si="25"/>
        <v>-</v>
      </c>
      <c r="P145" s="379" t="str">
        <f t="shared" si="26"/>
        <v>-</v>
      </c>
      <c r="Q145" s="379">
        <f t="shared" si="27"/>
        <v>0</v>
      </c>
      <c r="R145" s="379">
        <f t="shared" si="28"/>
        <v>0.88</v>
      </c>
      <c r="S145" s="379" t="str">
        <f t="shared" si="29"/>
        <v>-</v>
      </c>
      <c r="T145" s="379" t="str">
        <f t="shared" si="30"/>
        <v>-</v>
      </c>
      <c r="U145" s="379" t="str">
        <f t="shared" si="31"/>
        <v>-</v>
      </c>
      <c r="V145" s="379" t="str">
        <f t="shared" si="32"/>
        <v>-</v>
      </c>
      <c r="W145" s="379" t="str">
        <f t="shared" si="33"/>
        <v>-</v>
      </c>
      <c r="X145" s="379" t="str">
        <f t="shared" si="34"/>
        <v>-</v>
      </c>
      <c r="Y145" s="379">
        <f t="shared" si="35"/>
        <v>0</v>
      </c>
      <c r="Z145" s="379">
        <f t="shared" si="36"/>
        <v>0.88</v>
      </c>
    </row>
    <row r="146" spans="1:26" s="53" customFormat="1" ht="31.5">
      <c r="A146" s="369" t="str">
        <f>'приложение 1.1 '!A148</f>
        <v>1.1.4.4</v>
      </c>
      <c r="B146" s="431" t="str">
        <f>'приложение 1.1 '!B148</f>
        <v>Реконструкция  КЛ-10 кв от ТП-390-оп.ВЛ-10 кВ-ТП -399   ЭСК № 49</v>
      </c>
      <c r="C146" s="379" t="str">
        <f>IF('приложение 1.1 '!G148=2018,'приложение 1.1 '!E148,"-")</f>
        <v>-</v>
      </c>
      <c r="D146" s="703" t="str">
        <f>IF('приложение 1.1 '!G148=2018,'приложение 1.1 '!D148,"-")</f>
        <v>-</v>
      </c>
      <c r="E146" s="379">
        <f>IF('приложение 1.1 '!G148=2019,'приложение 1.1 '!E148,"-")</f>
        <v>0</v>
      </c>
      <c r="F146" s="379">
        <f>IF('приложение 1.1 '!G148=2019,'приложение 1.1 '!D148,"-")</f>
        <v>0.1</v>
      </c>
      <c r="G146" s="379" t="str">
        <f>IF('приложение 1.1 '!G148=2020,'приложение 1.1 '!E148,"-")</f>
        <v>-</v>
      </c>
      <c r="H146" s="379" t="str">
        <f>IF('приложение 1.1 '!G148=2020,'приложение 1.1 '!D148,"-")</f>
        <v>-</v>
      </c>
      <c r="I146" s="379" t="str">
        <f>IF('приложение 1.1 '!G148=2021,'приложение 1.1 '!E148,"-")</f>
        <v>-</v>
      </c>
      <c r="J146" s="379" t="str">
        <f>IF('приложение 1.1 '!G148=2021,'приложение 1.1 '!D148,"-")</f>
        <v>-</v>
      </c>
      <c r="K146" s="379" t="str">
        <f>IF('приложение 1.1 '!G148=2022,'приложение 1.1 '!E148,"-")</f>
        <v>-</v>
      </c>
      <c r="L146" s="379" t="str">
        <f>IF('приложение 1.1 '!G148=2022,'приложение 1.1 '!D148,"-")</f>
        <v>-</v>
      </c>
      <c r="M146" s="379">
        <f t="shared" si="37"/>
        <v>0</v>
      </c>
      <c r="N146" s="379">
        <f t="shared" si="38"/>
        <v>0.1</v>
      </c>
      <c r="O146" s="379" t="str">
        <f t="shared" si="25"/>
        <v>-</v>
      </c>
      <c r="P146" s="379" t="str">
        <f t="shared" si="26"/>
        <v>-</v>
      </c>
      <c r="Q146" s="379">
        <f t="shared" si="27"/>
        <v>0</v>
      </c>
      <c r="R146" s="379">
        <f t="shared" si="28"/>
        <v>0.1</v>
      </c>
      <c r="S146" s="379" t="str">
        <f t="shared" si="29"/>
        <v>-</v>
      </c>
      <c r="T146" s="379" t="str">
        <f t="shared" si="30"/>
        <v>-</v>
      </c>
      <c r="U146" s="379" t="str">
        <f t="shared" si="31"/>
        <v>-</v>
      </c>
      <c r="V146" s="379" t="str">
        <f t="shared" si="32"/>
        <v>-</v>
      </c>
      <c r="W146" s="379" t="str">
        <f t="shared" si="33"/>
        <v>-</v>
      </c>
      <c r="X146" s="379" t="str">
        <f t="shared" si="34"/>
        <v>-</v>
      </c>
      <c r="Y146" s="379">
        <f t="shared" si="35"/>
        <v>0</v>
      </c>
      <c r="Z146" s="379">
        <f t="shared" si="36"/>
        <v>0.1</v>
      </c>
    </row>
    <row r="147" spans="1:26" s="53" customFormat="1" ht="31.5">
      <c r="A147" s="369" t="str">
        <f>'приложение 1.1 '!A149</f>
        <v>1.1.4.5</v>
      </c>
      <c r="B147" s="431" t="str">
        <f>'приложение 1.1 '!B149</f>
        <v>Реконструкция  КЛ-10 кв ввод с ЦРП - ТП - 504  ЭСК № 24</v>
      </c>
      <c r="C147" s="379" t="str">
        <f>IF('приложение 1.1 '!G149=2018,'приложение 1.1 '!E149,"-")</f>
        <v>-</v>
      </c>
      <c r="D147" s="703" t="str">
        <f>IF('приложение 1.1 '!G149=2018,'приложение 1.1 '!D149,"-")</f>
        <v>-</v>
      </c>
      <c r="E147" s="379">
        <f>IF('приложение 1.1 '!G149=2019,'приложение 1.1 '!E149,"-")</f>
        <v>0</v>
      </c>
      <c r="F147" s="379">
        <f>IF('приложение 1.1 '!G149=2019,'приложение 1.1 '!D149,"-")</f>
        <v>0.49</v>
      </c>
      <c r="G147" s="379" t="str">
        <f>IF('приложение 1.1 '!G149=2020,'приложение 1.1 '!E149,"-")</f>
        <v>-</v>
      </c>
      <c r="H147" s="379" t="str">
        <f>IF('приложение 1.1 '!G149=2020,'приложение 1.1 '!D149,"-")</f>
        <v>-</v>
      </c>
      <c r="I147" s="379" t="str">
        <f>IF('приложение 1.1 '!G149=2021,'приложение 1.1 '!E149,"-")</f>
        <v>-</v>
      </c>
      <c r="J147" s="379" t="str">
        <f>IF('приложение 1.1 '!G149=2021,'приложение 1.1 '!D149,"-")</f>
        <v>-</v>
      </c>
      <c r="K147" s="379" t="str">
        <f>IF('приложение 1.1 '!G149=2022,'приложение 1.1 '!E149,"-")</f>
        <v>-</v>
      </c>
      <c r="L147" s="379" t="str">
        <f>IF('приложение 1.1 '!G149=2022,'приложение 1.1 '!D149,"-")</f>
        <v>-</v>
      </c>
      <c r="M147" s="379">
        <f t="shared" si="37"/>
        <v>0</v>
      </c>
      <c r="N147" s="379">
        <f t="shared" si="38"/>
        <v>0.49</v>
      </c>
      <c r="O147" s="379" t="str">
        <f t="shared" si="25"/>
        <v>-</v>
      </c>
      <c r="P147" s="379" t="str">
        <f t="shared" si="26"/>
        <v>-</v>
      </c>
      <c r="Q147" s="379">
        <f t="shared" si="27"/>
        <v>0</v>
      </c>
      <c r="R147" s="379">
        <f t="shared" si="28"/>
        <v>0.49</v>
      </c>
      <c r="S147" s="379" t="str">
        <f t="shared" si="29"/>
        <v>-</v>
      </c>
      <c r="T147" s="379" t="str">
        <f t="shared" si="30"/>
        <v>-</v>
      </c>
      <c r="U147" s="379" t="str">
        <f t="shared" si="31"/>
        <v>-</v>
      </c>
      <c r="V147" s="379" t="str">
        <f t="shared" si="32"/>
        <v>-</v>
      </c>
      <c r="W147" s="379" t="str">
        <f t="shared" si="33"/>
        <v>-</v>
      </c>
      <c r="X147" s="379" t="str">
        <f t="shared" si="34"/>
        <v>-</v>
      </c>
      <c r="Y147" s="379">
        <f t="shared" si="35"/>
        <v>0</v>
      </c>
      <c r="Z147" s="379">
        <f t="shared" si="36"/>
        <v>0.49</v>
      </c>
    </row>
    <row r="148" spans="1:26" s="53" customFormat="1">
      <c r="A148" s="369" t="str">
        <f>'приложение 1.1 '!A150</f>
        <v>1.1.4.6</v>
      </c>
      <c r="B148" s="431" t="str">
        <f>'приложение 1.1 '!B150</f>
        <v>Реконструкция  КЛ-10кв РП-138 яч.14-опора-37</v>
      </c>
      <c r="C148" s="379" t="str">
        <f>IF('приложение 1.1 '!G150=2018,'приложение 1.1 '!E150,"-")</f>
        <v>-</v>
      </c>
      <c r="D148" s="703" t="str">
        <f>IF('приложение 1.1 '!G150=2018,'приложение 1.1 '!D150,"-")</f>
        <v>-</v>
      </c>
      <c r="E148" s="379">
        <f>IF('приложение 1.1 '!G150=2019,'приложение 1.1 '!E150,"-")</f>
        <v>0</v>
      </c>
      <c r="F148" s="379">
        <f>IF('приложение 1.1 '!G150=2019,'приложение 1.1 '!D150,"-")</f>
        <v>0.76</v>
      </c>
      <c r="G148" s="379" t="str">
        <f>IF('приложение 1.1 '!G150=2020,'приложение 1.1 '!E150,"-")</f>
        <v>-</v>
      </c>
      <c r="H148" s="379" t="str">
        <f>IF('приложение 1.1 '!G150=2020,'приложение 1.1 '!D150,"-")</f>
        <v>-</v>
      </c>
      <c r="I148" s="379" t="str">
        <f>IF('приложение 1.1 '!G150=2021,'приложение 1.1 '!E150,"-")</f>
        <v>-</v>
      </c>
      <c r="J148" s="379" t="str">
        <f>IF('приложение 1.1 '!G150=2021,'приложение 1.1 '!D150,"-")</f>
        <v>-</v>
      </c>
      <c r="K148" s="379" t="str">
        <f>IF('приложение 1.1 '!G150=2022,'приложение 1.1 '!E150,"-")</f>
        <v>-</v>
      </c>
      <c r="L148" s="379" t="str">
        <f>IF('приложение 1.1 '!G150=2022,'приложение 1.1 '!D150,"-")</f>
        <v>-</v>
      </c>
      <c r="M148" s="379">
        <f t="shared" si="37"/>
        <v>0</v>
      </c>
      <c r="N148" s="379">
        <f t="shared" si="38"/>
        <v>0.76</v>
      </c>
      <c r="O148" s="379" t="str">
        <f t="shared" si="25"/>
        <v>-</v>
      </c>
      <c r="P148" s="379" t="str">
        <f t="shared" si="26"/>
        <v>-</v>
      </c>
      <c r="Q148" s="379">
        <f t="shared" si="27"/>
        <v>0</v>
      </c>
      <c r="R148" s="379">
        <f t="shared" si="28"/>
        <v>0.76</v>
      </c>
      <c r="S148" s="379" t="str">
        <f t="shared" si="29"/>
        <v>-</v>
      </c>
      <c r="T148" s="379" t="str">
        <f t="shared" si="30"/>
        <v>-</v>
      </c>
      <c r="U148" s="379" t="str">
        <f t="shared" si="31"/>
        <v>-</v>
      </c>
      <c r="V148" s="379" t="str">
        <f t="shared" si="32"/>
        <v>-</v>
      </c>
      <c r="W148" s="379" t="str">
        <f t="shared" si="33"/>
        <v>-</v>
      </c>
      <c r="X148" s="379" t="str">
        <f t="shared" si="34"/>
        <v>-</v>
      </c>
      <c r="Y148" s="379">
        <f t="shared" si="35"/>
        <v>0</v>
      </c>
      <c r="Z148" s="379">
        <f t="shared" si="36"/>
        <v>0.76</v>
      </c>
    </row>
    <row r="149" spans="1:26" s="53" customFormat="1">
      <c r="A149" s="369" t="str">
        <f>'приложение 1.1 '!A151</f>
        <v>1.1.4.7</v>
      </c>
      <c r="B149" s="431" t="str">
        <f>'приложение 1.1 '!B151</f>
        <v>Реконструкция  КЛ-10кв РП-106 ТП-276</v>
      </c>
      <c r="C149" s="379" t="str">
        <f>IF('приложение 1.1 '!G151=2018,'приложение 1.1 '!E151,"-")</f>
        <v>-</v>
      </c>
      <c r="D149" s="703" t="str">
        <f>IF('приложение 1.1 '!G151=2018,'приложение 1.1 '!D151,"-")</f>
        <v>-</v>
      </c>
      <c r="E149" s="379">
        <f>IF('приложение 1.1 '!G151=2019,'приложение 1.1 '!E151,"-")</f>
        <v>0</v>
      </c>
      <c r="F149" s="379">
        <f>IF('приложение 1.1 '!G151=2019,'приложение 1.1 '!D151,"-")</f>
        <v>0.94</v>
      </c>
      <c r="G149" s="379" t="str">
        <f>IF('приложение 1.1 '!G151=2020,'приложение 1.1 '!E151,"-")</f>
        <v>-</v>
      </c>
      <c r="H149" s="379" t="str">
        <f>IF('приложение 1.1 '!G151=2020,'приложение 1.1 '!D151,"-")</f>
        <v>-</v>
      </c>
      <c r="I149" s="379" t="str">
        <f>IF('приложение 1.1 '!G151=2021,'приложение 1.1 '!E151,"-")</f>
        <v>-</v>
      </c>
      <c r="J149" s="379" t="str">
        <f>IF('приложение 1.1 '!G151=2021,'приложение 1.1 '!D151,"-")</f>
        <v>-</v>
      </c>
      <c r="K149" s="379" t="str">
        <f>IF('приложение 1.1 '!G151=2022,'приложение 1.1 '!E151,"-")</f>
        <v>-</v>
      </c>
      <c r="L149" s="379" t="str">
        <f>IF('приложение 1.1 '!G151=2022,'приложение 1.1 '!D151,"-")</f>
        <v>-</v>
      </c>
      <c r="M149" s="379">
        <f t="shared" si="37"/>
        <v>0</v>
      </c>
      <c r="N149" s="379">
        <f t="shared" si="38"/>
        <v>0.94</v>
      </c>
      <c r="O149" s="379" t="str">
        <f t="shared" si="25"/>
        <v>-</v>
      </c>
      <c r="P149" s="379" t="str">
        <f t="shared" si="26"/>
        <v>-</v>
      </c>
      <c r="Q149" s="379">
        <f t="shared" si="27"/>
        <v>0</v>
      </c>
      <c r="R149" s="379">
        <f t="shared" si="28"/>
        <v>0.94</v>
      </c>
      <c r="S149" s="379" t="str">
        <f t="shared" si="29"/>
        <v>-</v>
      </c>
      <c r="T149" s="379" t="str">
        <f t="shared" si="30"/>
        <v>-</v>
      </c>
      <c r="U149" s="379" t="str">
        <f t="shared" si="31"/>
        <v>-</v>
      </c>
      <c r="V149" s="379" t="str">
        <f t="shared" si="32"/>
        <v>-</v>
      </c>
      <c r="W149" s="379" t="str">
        <f t="shared" si="33"/>
        <v>-</v>
      </c>
      <c r="X149" s="379" t="str">
        <f t="shared" si="34"/>
        <v>-</v>
      </c>
      <c r="Y149" s="379">
        <f t="shared" si="35"/>
        <v>0</v>
      </c>
      <c r="Z149" s="379">
        <f t="shared" si="36"/>
        <v>0.94</v>
      </c>
    </row>
    <row r="150" spans="1:26" s="53" customFormat="1">
      <c r="A150" s="369" t="str">
        <f>'приложение 1.1 '!A152</f>
        <v>1.1.4.8</v>
      </c>
      <c r="B150" s="431" t="str">
        <f>'приложение 1.1 '!B152</f>
        <v>Реконструкция  КЛ-10кв ТП-277   ТП-275</v>
      </c>
      <c r="C150" s="379" t="str">
        <f>IF('приложение 1.1 '!G152=2018,'приложение 1.1 '!E152,"-")</f>
        <v>-</v>
      </c>
      <c r="D150" s="703" t="str">
        <f>IF('приложение 1.1 '!G152=2018,'приложение 1.1 '!D152,"-")</f>
        <v>-</v>
      </c>
      <c r="E150" s="379">
        <f>IF('приложение 1.1 '!G152=2019,'приложение 1.1 '!E152,"-")</f>
        <v>0</v>
      </c>
      <c r="F150" s="379">
        <f>IF('приложение 1.1 '!G152=2019,'приложение 1.1 '!D152,"-")</f>
        <v>0.46</v>
      </c>
      <c r="G150" s="379" t="str">
        <f>IF('приложение 1.1 '!G152=2020,'приложение 1.1 '!E152,"-")</f>
        <v>-</v>
      </c>
      <c r="H150" s="379" t="str">
        <f>IF('приложение 1.1 '!G152=2020,'приложение 1.1 '!D152,"-")</f>
        <v>-</v>
      </c>
      <c r="I150" s="379" t="str">
        <f>IF('приложение 1.1 '!G152=2021,'приложение 1.1 '!E152,"-")</f>
        <v>-</v>
      </c>
      <c r="J150" s="379" t="str">
        <f>IF('приложение 1.1 '!G152=2021,'приложение 1.1 '!D152,"-")</f>
        <v>-</v>
      </c>
      <c r="K150" s="379" t="str">
        <f>IF('приложение 1.1 '!G152=2022,'приложение 1.1 '!E152,"-")</f>
        <v>-</v>
      </c>
      <c r="L150" s="379" t="str">
        <f>IF('приложение 1.1 '!G152=2022,'приложение 1.1 '!D152,"-")</f>
        <v>-</v>
      </c>
      <c r="M150" s="379">
        <f t="shared" si="37"/>
        <v>0</v>
      </c>
      <c r="N150" s="379">
        <f t="shared" si="38"/>
        <v>0.46</v>
      </c>
      <c r="O150" s="379" t="str">
        <f t="shared" si="25"/>
        <v>-</v>
      </c>
      <c r="P150" s="379" t="str">
        <f t="shared" si="26"/>
        <v>-</v>
      </c>
      <c r="Q150" s="379">
        <f t="shared" si="27"/>
        <v>0</v>
      </c>
      <c r="R150" s="379">
        <f t="shared" si="28"/>
        <v>0.46</v>
      </c>
      <c r="S150" s="379" t="str">
        <f t="shared" si="29"/>
        <v>-</v>
      </c>
      <c r="T150" s="379" t="str">
        <f t="shared" si="30"/>
        <v>-</v>
      </c>
      <c r="U150" s="379" t="str">
        <f t="shared" si="31"/>
        <v>-</v>
      </c>
      <c r="V150" s="379" t="str">
        <f t="shared" si="32"/>
        <v>-</v>
      </c>
      <c r="W150" s="379" t="str">
        <f t="shared" si="33"/>
        <v>-</v>
      </c>
      <c r="X150" s="379" t="str">
        <f t="shared" si="34"/>
        <v>-</v>
      </c>
      <c r="Y150" s="379">
        <f t="shared" si="35"/>
        <v>0</v>
      </c>
      <c r="Z150" s="379">
        <f t="shared" si="36"/>
        <v>0.46</v>
      </c>
    </row>
    <row r="151" spans="1:26" s="53" customFormat="1">
      <c r="A151" s="369" t="str">
        <f>'приложение 1.1 '!A153</f>
        <v>1.1.4.9</v>
      </c>
      <c r="B151" s="431" t="str">
        <f>'приложение 1.1 '!B153</f>
        <v>Реконструкция  КЛ-10кв ТП-276 ТП-275</v>
      </c>
      <c r="C151" s="379" t="str">
        <f>IF('приложение 1.1 '!G153=2018,'приложение 1.1 '!E153,"-")</f>
        <v>-</v>
      </c>
      <c r="D151" s="703" t="str">
        <f>IF('приложение 1.1 '!G153=2018,'приложение 1.1 '!D153,"-")</f>
        <v>-</v>
      </c>
      <c r="E151" s="379">
        <f>IF('приложение 1.1 '!G153=2019,'приложение 1.1 '!E153,"-")</f>
        <v>0</v>
      </c>
      <c r="F151" s="379">
        <f>IF('приложение 1.1 '!G153=2019,'приложение 1.1 '!D153,"-")</f>
        <v>0.61</v>
      </c>
      <c r="G151" s="379" t="str">
        <f>IF('приложение 1.1 '!G153=2020,'приложение 1.1 '!E153,"-")</f>
        <v>-</v>
      </c>
      <c r="H151" s="379" t="str">
        <f>IF('приложение 1.1 '!G153=2020,'приложение 1.1 '!D153,"-")</f>
        <v>-</v>
      </c>
      <c r="I151" s="379" t="str">
        <f>IF('приложение 1.1 '!G153=2021,'приложение 1.1 '!E153,"-")</f>
        <v>-</v>
      </c>
      <c r="J151" s="379" t="str">
        <f>IF('приложение 1.1 '!G153=2021,'приложение 1.1 '!D153,"-")</f>
        <v>-</v>
      </c>
      <c r="K151" s="379" t="str">
        <f>IF('приложение 1.1 '!G153=2022,'приложение 1.1 '!E153,"-")</f>
        <v>-</v>
      </c>
      <c r="L151" s="379" t="str">
        <f>IF('приложение 1.1 '!G153=2022,'приложение 1.1 '!D153,"-")</f>
        <v>-</v>
      </c>
      <c r="M151" s="379">
        <f t="shared" si="37"/>
        <v>0</v>
      </c>
      <c r="N151" s="379">
        <f t="shared" si="38"/>
        <v>0.61</v>
      </c>
      <c r="O151" s="379" t="str">
        <f t="shared" si="25"/>
        <v>-</v>
      </c>
      <c r="P151" s="379" t="str">
        <f t="shared" si="26"/>
        <v>-</v>
      </c>
      <c r="Q151" s="379">
        <f t="shared" si="27"/>
        <v>0</v>
      </c>
      <c r="R151" s="379">
        <f t="shared" si="28"/>
        <v>0.61</v>
      </c>
      <c r="S151" s="379" t="str">
        <f t="shared" si="29"/>
        <v>-</v>
      </c>
      <c r="T151" s="379" t="str">
        <f t="shared" si="30"/>
        <v>-</v>
      </c>
      <c r="U151" s="379" t="str">
        <f t="shared" si="31"/>
        <v>-</v>
      </c>
      <c r="V151" s="379" t="str">
        <f t="shared" si="32"/>
        <v>-</v>
      </c>
      <c r="W151" s="379" t="str">
        <f t="shared" si="33"/>
        <v>-</v>
      </c>
      <c r="X151" s="379" t="str">
        <f t="shared" si="34"/>
        <v>-</v>
      </c>
      <c r="Y151" s="379">
        <f t="shared" si="35"/>
        <v>0</v>
      </c>
      <c r="Z151" s="379">
        <f t="shared" si="36"/>
        <v>0.61</v>
      </c>
    </row>
    <row r="152" spans="1:26" s="53" customFormat="1">
      <c r="A152" s="369" t="str">
        <f>'приложение 1.1 '!A154</f>
        <v>1.1.4.10</v>
      </c>
      <c r="B152" s="431" t="str">
        <f>'приложение 1.1 '!B154</f>
        <v>Реконструкция  КЛ-10кв ТП-277 ТП-279</v>
      </c>
      <c r="C152" s="379" t="str">
        <f>IF('приложение 1.1 '!G154=2018,'приложение 1.1 '!E154,"-")</f>
        <v>-</v>
      </c>
      <c r="D152" s="703" t="str">
        <f>IF('приложение 1.1 '!G154=2018,'приложение 1.1 '!D154,"-")</f>
        <v>-</v>
      </c>
      <c r="E152" s="379">
        <f>IF('приложение 1.1 '!G154=2019,'приложение 1.1 '!E154,"-")</f>
        <v>0</v>
      </c>
      <c r="F152" s="379">
        <f>IF('приложение 1.1 '!G154=2019,'приложение 1.1 '!D154,"-")</f>
        <v>0.7</v>
      </c>
      <c r="G152" s="379" t="str">
        <f>IF('приложение 1.1 '!G154=2020,'приложение 1.1 '!E154,"-")</f>
        <v>-</v>
      </c>
      <c r="H152" s="379" t="str">
        <f>IF('приложение 1.1 '!G154=2020,'приложение 1.1 '!D154,"-")</f>
        <v>-</v>
      </c>
      <c r="I152" s="379" t="str">
        <f>IF('приложение 1.1 '!G154=2021,'приложение 1.1 '!E154,"-")</f>
        <v>-</v>
      </c>
      <c r="J152" s="379" t="str">
        <f>IF('приложение 1.1 '!G154=2021,'приложение 1.1 '!D154,"-")</f>
        <v>-</v>
      </c>
      <c r="K152" s="379" t="str">
        <f>IF('приложение 1.1 '!G154=2022,'приложение 1.1 '!E154,"-")</f>
        <v>-</v>
      </c>
      <c r="L152" s="379" t="str">
        <f>IF('приложение 1.1 '!G154=2022,'приложение 1.1 '!D154,"-")</f>
        <v>-</v>
      </c>
      <c r="M152" s="379">
        <f t="shared" si="37"/>
        <v>0</v>
      </c>
      <c r="N152" s="379">
        <f t="shared" si="38"/>
        <v>0.7</v>
      </c>
      <c r="O152" s="379" t="str">
        <f t="shared" ref="O152:O215" si="39">C152</f>
        <v>-</v>
      </c>
      <c r="P152" s="379" t="str">
        <f t="shared" ref="P152:P215" si="40">D152</f>
        <v>-</v>
      </c>
      <c r="Q152" s="379">
        <f t="shared" ref="Q152:Q215" si="41">E152</f>
        <v>0</v>
      </c>
      <c r="R152" s="379">
        <f t="shared" ref="R152:R215" si="42">F152</f>
        <v>0.7</v>
      </c>
      <c r="S152" s="379" t="str">
        <f t="shared" ref="S152:S215" si="43">G152</f>
        <v>-</v>
      </c>
      <c r="T152" s="379" t="str">
        <f t="shared" ref="T152:T215" si="44">H152</f>
        <v>-</v>
      </c>
      <c r="U152" s="379" t="str">
        <f t="shared" ref="U152:U215" si="45">I152</f>
        <v>-</v>
      </c>
      <c r="V152" s="379" t="str">
        <f t="shared" ref="V152:V215" si="46">J152</f>
        <v>-</v>
      </c>
      <c r="W152" s="379" t="str">
        <f t="shared" ref="W152:W215" si="47">K152</f>
        <v>-</v>
      </c>
      <c r="X152" s="379" t="str">
        <f t="shared" ref="X152:X215" si="48">L152</f>
        <v>-</v>
      </c>
      <c r="Y152" s="379">
        <f t="shared" ref="Y152:Y215" si="49">SUM(O152,Q152,S152,U152,W152,)</f>
        <v>0</v>
      </c>
      <c r="Z152" s="379">
        <f t="shared" ref="Z152:Z215" si="50">SUM(P152,R152,T152,V152,X152,)</f>
        <v>0.7</v>
      </c>
    </row>
    <row r="153" spans="1:26" s="53" customFormat="1">
      <c r="A153" s="369" t="str">
        <f>'приложение 1.1 '!A155</f>
        <v>1.1.4.11</v>
      </c>
      <c r="B153" s="431" t="str">
        <f>'приложение 1.1 '!B155</f>
        <v>Реконструкция  КЛ-10кв ТП-278 ТП-279</v>
      </c>
      <c r="C153" s="379" t="str">
        <f>IF('приложение 1.1 '!G155=2018,'приложение 1.1 '!E155,"-")</f>
        <v>-</v>
      </c>
      <c r="D153" s="703" t="str">
        <f>IF('приложение 1.1 '!G155=2018,'приложение 1.1 '!D155,"-")</f>
        <v>-</v>
      </c>
      <c r="E153" s="379">
        <f>IF('приложение 1.1 '!G155=2019,'приложение 1.1 '!E155,"-")</f>
        <v>0</v>
      </c>
      <c r="F153" s="379">
        <f>IF('приложение 1.1 '!G155=2019,'приложение 1.1 '!D155,"-")</f>
        <v>0.34</v>
      </c>
      <c r="G153" s="379" t="str">
        <f>IF('приложение 1.1 '!G155=2020,'приложение 1.1 '!E155,"-")</f>
        <v>-</v>
      </c>
      <c r="H153" s="379" t="str">
        <f>IF('приложение 1.1 '!G155=2020,'приложение 1.1 '!D155,"-")</f>
        <v>-</v>
      </c>
      <c r="I153" s="379" t="str">
        <f>IF('приложение 1.1 '!G155=2021,'приложение 1.1 '!E155,"-")</f>
        <v>-</v>
      </c>
      <c r="J153" s="379" t="str">
        <f>IF('приложение 1.1 '!G155=2021,'приложение 1.1 '!D155,"-")</f>
        <v>-</v>
      </c>
      <c r="K153" s="379" t="str">
        <f>IF('приложение 1.1 '!G155=2022,'приложение 1.1 '!E155,"-")</f>
        <v>-</v>
      </c>
      <c r="L153" s="379" t="str">
        <f>IF('приложение 1.1 '!G155=2022,'приложение 1.1 '!D155,"-")</f>
        <v>-</v>
      </c>
      <c r="M153" s="379">
        <f t="shared" si="37"/>
        <v>0</v>
      </c>
      <c r="N153" s="379">
        <f t="shared" si="38"/>
        <v>0.34</v>
      </c>
      <c r="O153" s="379" t="str">
        <f t="shared" si="39"/>
        <v>-</v>
      </c>
      <c r="P153" s="379" t="str">
        <f t="shared" si="40"/>
        <v>-</v>
      </c>
      <c r="Q153" s="379">
        <f t="shared" si="41"/>
        <v>0</v>
      </c>
      <c r="R153" s="379">
        <f t="shared" si="42"/>
        <v>0.34</v>
      </c>
      <c r="S153" s="379" t="str">
        <f t="shared" si="43"/>
        <v>-</v>
      </c>
      <c r="T153" s="379" t="str">
        <f t="shared" si="44"/>
        <v>-</v>
      </c>
      <c r="U153" s="379" t="str">
        <f t="shared" si="45"/>
        <v>-</v>
      </c>
      <c r="V153" s="379" t="str">
        <f t="shared" si="46"/>
        <v>-</v>
      </c>
      <c r="W153" s="379" t="str">
        <f t="shared" si="47"/>
        <v>-</v>
      </c>
      <c r="X153" s="379" t="str">
        <f t="shared" si="48"/>
        <v>-</v>
      </c>
      <c r="Y153" s="379">
        <f t="shared" si="49"/>
        <v>0</v>
      </c>
      <c r="Z153" s="379">
        <f t="shared" si="50"/>
        <v>0.34</v>
      </c>
    </row>
    <row r="154" spans="1:26" s="53" customFormat="1">
      <c r="A154" s="369" t="str">
        <f>'приложение 1.1 '!A156</f>
        <v>1.1.4.12</v>
      </c>
      <c r="B154" s="431" t="str">
        <f>'приложение 1.1 '!B156</f>
        <v>Реконструкция  КЛ-10кв ТП-278 ТП-280</v>
      </c>
      <c r="C154" s="379" t="str">
        <f>IF('приложение 1.1 '!G156=2018,'приложение 1.1 '!E156,"-")</f>
        <v>-</v>
      </c>
      <c r="D154" s="703" t="str">
        <f>IF('приложение 1.1 '!G156=2018,'приложение 1.1 '!D156,"-")</f>
        <v>-</v>
      </c>
      <c r="E154" s="379">
        <f>IF('приложение 1.1 '!G156=2019,'приложение 1.1 '!E156,"-")</f>
        <v>0</v>
      </c>
      <c r="F154" s="379">
        <f>IF('приложение 1.1 '!G156=2019,'приложение 1.1 '!D156,"-")</f>
        <v>0.41499999999999998</v>
      </c>
      <c r="G154" s="379" t="str">
        <f>IF('приложение 1.1 '!G156=2020,'приложение 1.1 '!E156,"-")</f>
        <v>-</v>
      </c>
      <c r="H154" s="379" t="str">
        <f>IF('приложение 1.1 '!G156=2020,'приложение 1.1 '!D156,"-")</f>
        <v>-</v>
      </c>
      <c r="I154" s="379" t="str">
        <f>IF('приложение 1.1 '!G156=2021,'приложение 1.1 '!E156,"-")</f>
        <v>-</v>
      </c>
      <c r="J154" s="379" t="str">
        <f>IF('приложение 1.1 '!G156=2021,'приложение 1.1 '!D156,"-")</f>
        <v>-</v>
      </c>
      <c r="K154" s="379" t="str">
        <f>IF('приложение 1.1 '!G156=2022,'приложение 1.1 '!E156,"-")</f>
        <v>-</v>
      </c>
      <c r="L154" s="379" t="str">
        <f>IF('приложение 1.1 '!G156=2022,'приложение 1.1 '!D156,"-")</f>
        <v>-</v>
      </c>
      <c r="M154" s="379">
        <f t="shared" si="37"/>
        <v>0</v>
      </c>
      <c r="N154" s="379">
        <f t="shared" si="38"/>
        <v>0.41499999999999998</v>
      </c>
      <c r="O154" s="379" t="str">
        <f t="shared" si="39"/>
        <v>-</v>
      </c>
      <c r="P154" s="379" t="str">
        <f t="shared" si="40"/>
        <v>-</v>
      </c>
      <c r="Q154" s="379">
        <f t="shared" si="41"/>
        <v>0</v>
      </c>
      <c r="R154" s="379">
        <f t="shared" si="42"/>
        <v>0.41499999999999998</v>
      </c>
      <c r="S154" s="379" t="str">
        <f t="shared" si="43"/>
        <v>-</v>
      </c>
      <c r="T154" s="379" t="str">
        <f t="shared" si="44"/>
        <v>-</v>
      </c>
      <c r="U154" s="379" t="str">
        <f t="shared" si="45"/>
        <v>-</v>
      </c>
      <c r="V154" s="379" t="str">
        <f t="shared" si="46"/>
        <v>-</v>
      </c>
      <c r="W154" s="379" t="str">
        <f t="shared" si="47"/>
        <v>-</v>
      </c>
      <c r="X154" s="379" t="str">
        <f t="shared" si="48"/>
        <v>-</v>
      </c>
      <c r="Y154" s="379">
        <f t="shared" si="49"/>
        <v>0</v>
      </c>
      <c r="Z154" s="379">
        <f t="shared" si="50"/>
        <v>0.41499999999999998</v>
      </c>
    </row>
    <row r="155" spans="1:26" s="53" customFormat="1">
      <c r="A155" s="369" t="str">
        <f>'приложение 1.1 '!A157</f>
        <v>1.1.4.13</v>
      </c>
      <c r="B155" s="431" t="str">
        <f>'приложение 1.1 '!B157</f>
        <v>Реконструкция КЛ-10кв ТП-284 РП-106</v>
      </c>
      <c r="C155" s="379" t="str">
        <f>IF('приложение 1.1 '!G157=2018,'приложение 1.1 '!E157,"-")</f>
        <v>-</v>
      </c>
      <c r="D155" s="703" t="str">
        <f>IF('приложение 1.1 '!G157=2018,'приложение 1.1 '!D157,"-")</f>
        <v>-</v>
      </c>
      <c r="E155" s="379">
        <f>IF('приложение 1.1 '!G157=2019,'приложение 1.1 '!E157,"-")</f>
        <v>0</v>
      </c>
      <c r="F155" s="379">
        <f>IF('приложение 1.1 '!G157=2019,'приложение 1.1 '!D157,"-")</f>
        <v>1.2</v>
      </c>
      <c r="G155" s="379" t="str">
        <f>IF('приложение 1.1 '!G157=2020,'приложение 1.1 '!E157,"-")</f>
        <v>-</v>
      </c>
      <c r="H155" s="379" t="str">
        <f>IF('приложение 1.1 '!G157=2020,'приложение 1.1 '!D157,"-")</f>
        <v>-</v>
      </c>
      <c r="I155" s="379" t="str">
        <f>IF('приложение 1.1 '!G157=2021,'приложение 1.1 '!E157,"-")</f>
        <v>-</v>
      </c>
      <c r="J155" s="379" t="str">
        <f>IF('приложение 1.1 '!G157=2021,'приложение 1.1 '!D157,"-")</f>
        <v>-</v>
      </c>
      <c r="K155" s="379" t="str">
        <f>IF('приложение 1.1 '!G157=2022,'приложение 1.1 '!E157,"-")</f>
        <v>-</v>
      </c>
      <c r="L155" s="379" t="str">
        <f>IF('приложение 1.1 '!G157=2022,'приложение 1.1 '!D157,"-")</f>
        <v>-</v>
      </c>
      <c r="M155" s="379">
        <f t="shared" si="37"/>
        <v>0</v>
      </c>
      <c r="N155" s="379">
        <f t="shared" si="38"/>
        <v>1.2</v>
      </c>
      <c r="O155" s="379" t="str">
        <f t="shared" si="39"/>
        <v>-</v>
      </c>
      <c r="P155" s="379" t="str">
        <f t="shared" si="40"/>
        <v>-</v>
      </c>
      <c r="Q155" s="379">
        <f t="shared" si="41"/>
        <v>0</v>
      </c>
      <c r="R155" s="379">
        <f t="shared" si="42"/>
        <v>1.2</v>
      </c>
      <c r="S155" s="379" t="str">
        <f t="shared" si="43"/>
        <v>-</v>
      </c>
      <c r="T155" s="379" t="str">
        <f t="shared" si="44"/>
        <v>-</v>
      </c>
      <c r="U155" s="379" t="str">
        <f t="shared" si="45"/>
        <v>-</v>
      </c>
      <c r="V155" s="379" t="str">
        <f t="shared" si="46"/>
        <v>-</v>
      </c>
      <c r="W155" s="379" t="str">
        <f t="shared" si="47"/>
        <v>-</v>
      </c>
      <c r="X155" s="379" t="str">
        <f t="shared" si="48"/>
        <v>-</v>
      </c>
      <c r="Y155" s="379">
        <f t="shared" si="49"/>
        <v>0</v>
      </c>
      <c r="Z155" s="379">
        <f t="shared" si="50"/>
        <v>1.2</v>
      </c>
    </row>
    <row r="156" spans="1:26" s="53" customFormat="1">
      <c r="A156" s="369" t="str">
        <f>'приложение 1.1 '!A158</f>
        <v>1.1.4.14</v>
      </c>
      <c r="B156" s="431" t="str">
        <f>'приложение 1.1 '!B158</f>
        <v>Реконструкция КЛ-10кв ТП-281 ТП-285</v>
      </c>
      <c r="C156" s="379" t="str">
        <f>IF('приложение 1.1 '!G158=2018,'приложение 1.1 '!E158,"-")</f>
        <v>-</v>
      </c>
      <c r="D156" s="703" t="str">
        <f>IF('приложение 1.1 '!G158=2018,'приложение 1.1 '!D158,"-")</f>
        <v>-</v>
      </c>
      <c r="E156" s="379">
        <f>IF('приложение 1.1 '!G158=2019,'приложение 1.1 '!E158,"-")</f>
        <v>0</v>
      </c>
      <c r="F156" s="379">
        <f>IF('приложение 1.1 '!G158=2019,'приложение 1.1 '!D158,"-")</f>
        <v>0.72</v>
      </c>
      <c r="G156" s="379" t="str">
        <f>IF('приложение 1.1 '!G158=2020,'приложение 1.1 '!E158,"-")</f>
        <v>-</v>
      </c>
      <c r="H156" s="379" t="str">
        <f>IF('приложение 1.1 '!G158=2020,'приложение 1.1 '!D158,"-")</f>
        <v>-</v>
      </c>
      <c r="I156" s="379" t="str">
        <f>IF('приложение 1.1 '!G158=2021,'приложение 1.1 '!E158,"-")</f>
        <v>-</v>
      </c>
      <c r="J156" s="379" t="str">
        <f>IF('приложение 1.1 '!G158=2021,'приложение 1.1 '!D158,"-")</f>
        <v>-</v>
      </c>
      <c r="K156" s="379" t="str">
        <f>IF('приложение 1.1 '!G158=2022,'приложение 1.1 '!E158,"-")</f>
        <v>-</v>
      </c>
      <c r="L156" s="379" t="str">
        <f>IF('приложение 1.1 '!G158=2022,'приложение 1.1 '!D158,"-")</f>
        <v>-</v>
      </c>
      <c r="M156" s="379">
        <f t="shared" si="37"/>
        <v>0</v>
      </c>
      <c r="N156" s="379">
        <f t="shared" si="38"/>
        <v>0.72</v>
      </c>
      <c r="O156" s="379" t="str">
        <f t="shared" si="39"/>
        <v>-</v>
      </c>
      <c r="P156" s="379" t="str">
        <f t="shared" si="40"/>
        <v>-</v>
      </c>
      <c r="Q156" s="379">
        <f t="shared" si="41"/>
        <v>0</v>
      </c>
      <c r="R156" s="379">
        <f t="shared" si="42"/>
        <v>0.72</v>
      </c>
      <c r="S156" s="379" t="str">
        <f t="shared" si="43"/>
        <v>-</v>
      </c>
      <c r="T156" s="379" t="str">
        <f t="shared" si="44"/>
        <v>-</v>
      </c>
      <c r="U156" s="379" t="str">
        <f t="shared" si="45"/>
        <v>-</v>
      </c>
      <c r="V156" s="379" t="str">
        <f t="shared" si="46"/>
        <v>-</v>
      </c>
      <c r="W156" s="379" t="str">
        <f t="shared" si="47"/>
        <v>-</v>
      </c>
      <c r="X156" s="379" t="str">
        <f t="shared" si="48"/>
        <v>-</v>
      </c>
      <c r="Y156" s="379">
        <f t="shared" si="49"/>
        <v>0</v>
      </c>
      <c r="Z156" s="379">
        <f t="shared" si="50"/>
        <v>0.72</v>
      </c>
    </row>
    <row r="157" spans="1:26" s="53" customFormat="1">
      <c r="A157" s="369" t="str">
        <f>'приложение 1.1 '!A159</f>
        <v>1.1.4.15</v>
      </c>
      <c r="B157" s="431" t="str">
        <f>'приложение 1.1 '!B159</f>
        <v>Реконструкция КЛ-10кв ТП-284 ТП-286</v>
      </c>
      <c r="C157" s="379" t="str">
        <f>IF('приложение 1.1 '!G159=2018,'приложение 1.1 '!E159,"-")</f>
        <v>-</v>
      </c>
      <c r="D157" s="703" t="str">
        <f>IF('приложение 1.1 '!G159=2018,'приложение 1.1 '!D159,"-")</f>
        <v>-</v>
      </c>
      <c r="E157" s="379">
        <f>IF('приложение 1.1 '!G159=2019,'приложение 1.1 '!E159,"-")</f>
        <v>0</v>
      </c>
      <c r="F157" s="379">
        <f>IF('приложение 1.1 '!G159=2019,'приложение 1.1 '!D159,"-")</f>
        <v>0.4</v>
      </c>
      <c r="G157" s="379" t="str">
        <f>IF('приложение 1.1 '!G159=2020,'приложение 1.1 '!E159,"-")</f>
        <v>-</v>
      </c>
      <c r="H157" s="379" t="str">
        <f>IF('приложение 1.1 '!G159=2020,'приложение 1.1 '!D159,"-")</f>
        <v>-</v>
      </c>
      <c r="I157" s="379" t="str">
        <f>IF('приложение 1.1 '!G159=2021,'приложение 1.1 '!E159,"-")</f>
        <v>-</v>
      </c>
      <c r="J157" s="379" t="str">
        <f>IF('приложение 1.1 '!G159=2021,'приложение 1.1 '!D159,"-")</f>
        <v>-</v>
      </c>
      <c r="K157" s="379" t="str">
        <f>IF('приложение 1.1 '!G159=2022,'приложение 1.1 '!E159,"-")</f>
        <v>-</v>
      </c>
      <c r="L157" s="379" t="str">
        <f>IF('приложение 1.1 '!G159=2022,'приложение 1.1 '!D159,"-")</f>
        <v>-</v>
      </c>
      <c r="M157" s="379">
        <f t="shared" si="37"/>
        <v>0</v>
      </c>
      <c r="N157" s="379">
        <f t="shared" si="38"/>
        <v>0.4</v>
      </c>
      <c r="O157" s="379" t="str">
        <f t="shared" si="39"/>
        <v>-</v>
      </c>
      <c r="P157" s="379" t="str">
        <f t="shared" si="40"/>
        <v>-</v>
      </c>
      <c r="Q157" s="379">
        <f t="shared" si="41"/>
        <v>0</v>
      </c>
      <c r="R157" s="379">
        <f t="shared" si="42"/>
        <v>0.4</v>
      </c>
      <c r="S157" s="379" t="str">
        <f t="shared" si="43"/>
        <v>-</v>
      </c>
      <c r="T157" s="379" t="str">
        <f t="shared" si="44"/>
        <v>-</v>
      </c>
      <c r="U157" s="379" t="str">
        <f t="shared" si="45"/>
        <v>-</v>
      </c>
      <c r="V157" s="379" t="str">
        <f t="shared" si="46"/>
        <v>-</v>
      </c>
      <c r="W157" s="379" t="str">
        <f t="shared" si="47"/>
        <v>-</v>
      </c>
      <c r="X157" s="379" t="str">
        <f t="shared" si="48"/>
        <v>-</v>
      </c>
      <c r="Y157" s="379">
        <f t="shared" si="49"/>
        <v>0</v>
      </c>
      <c r="Z157" s="379">
        <f t="shared" si="50"/>
        <v>0.4</v>
      </c>
    </row>
    <row r="158" spans="1:26" s="53" customFormat="1">
      <c r="A158" s="369" t="str">
        <f>'приложение 1.1 '!A160</f>
        <v>1.1.4.16</v>
      </c>
      <c r="B158" s="431" t="str">
        <f>'приложение 1.1 '!B160</f>
        <v>Реконструкция КЛ-10кв ТП-281 ТП-283 мкр.12</v>
      </c>
      <c r="C158" s="379" t="str">
        <f>IF('приложение 1.1 '!G160=2018,'приложение 1.1 '!E160,"-")</f>
        <v>-</v>
      </c>
      <c r="D158" s="703" t="str">
        <f>IF('приложение 1.1 '!G160=2018,'приложение 1.1 '!D160,"-")</f>
        <v>-</v>
      </c>
      <c r="E158" s="379">
        <f>IF('приложение 1.1 '!G160=2019,'приложение 1.1 '!E160,"-")</f>
        <v>0</v>
      </c>
      <c r="F158" s="379">
        <f>IF('приложение 1.1 '!G160=2019,'приложение 1.1 '!D160,"-")</f>
        <v>0.8</v>
      </c>
      <c r="G158" s="379" t="str">
        <f>IF('приложение 1.1 '!G160=2020,'приложение 1.1 '!E160,"-")</f>
        <v>-</v>
      </c>
      <c r="H158" s="379" t="str">
        <f>IF('приложение 1.1 '!G160=2020,'приложение 1.1 '!D160,"-")</f>
        <v>-</v>
      </c>
      <c r="I158" s="379" t="str">
        <f>IF('приложение 1.1 '!G160=2021,'приложение 1.1 '!E160,"-")</f>
        <v>-</v>
      </c>
      <c r="J158" s="379" t="str">
        <f>IF('приложение 1.1 '!G160=2021,'приложение 1.1 '!D160,"-")</f>
        <v>-</v>
      </c>
      <c r="K158" s="379" t="str">
        <f>IF('приложение 1.1 '!G160=2022,'приложение 1.1 '!E160,"-")</f>
        <v>-</v>
      </c>
      <c r="L158" s="379" t="str">
        <f>IF('приложение 1.1 '!G160=2022,'приложение 1.1 '!D160,"-")</f>
        <v>-</v>
      </c>
      <c r="M158" s="379">
        <f t="shared" si="37"/>
        <v>0</v>
      </c>
      <c r="N158" s="379">
        <f t="shared" si="38"/>
        <v>0.8</v>
      </c>
      <c r="O158" s="379" t="str">
        <f t="shared" si="39"/>
        <v>-</v>
      </c>
      <c r="P158" s="379" t="str">
        <f t="shared" si="40"/>
        <v>-</v>
      </c>
      <c r="Q158" s="379">
        <f t="shared" si="41"/>
        <v>0</v>
      </c>
      <c r="R158" s="379">
        <f t="shared" si="42"/>
        <v>0.8</v>
      </c>
      <c r="S158" s="379" t="str">
        <f t="shared" si="43"/>
        <v>-</v>
      </c>
      <c r="T158" s="379" t="str">
        <f t="shared" si="44"/>
        <v>-</v>
      </c>
      <c r="U158" s="379" t="str">
        <f t="shared" si="45"/>
        <v>-</v>
      </c>
      <c r="V158" s="379" t="str">
        <f t="shared" si="46"/>
        <v>-</v>
      </c>
      <c r="W158" s="379" t="str">
        <f t="shared" si="47"/>
        <v>-</v>
      </c>
      <c r="X158" s="379" t="str">
        <f t="shared" si="48"/>
        <v>-</v>
      </c>
      <c r="Y158" s="379">
        <f t="shared" si="49"/>
        <v>0</v>
      </c>
      <c r="Z158" s="379">
        <f t="shared" si="50"/>
        <v>0.8</v>
      </c>
    </row>
    <row r="159" spans="1:26" s="53" customFormat="1">
      <c r="A159" s="369" t="str">
        <f>'приложение 1.1 '!A161</f>
        <v>1.1.4.17</v>
      </c>
      <c r="B159" s="431" t="str">
        <f>'приложение 1.1 '!B161</f>
        <v>Реконструкция  КЛ-10кв РП-103 ТП-246</v>
      </c>
      <c r="C159" s="379" t="str">
        <f>IF('приложение 1.1 '!G161=2018,'приложение 1.1 '!E161,"-")</f>
        <v>-</v>
      </c>
      <c r="D159" s="703" t="str">
        <f>IF('приложение 1.1 '!G161=2018,'приложение 1.1 '!D161,"-")</f>
        <v>-</v>
      </c>
      <c r="E159" s="379">
        <f>IF('приложение 1.1 '!G161=2019,'приложение 1.1 '!E161,"-")</f>
        <v>0</v>
      </c>
      <c r="F159" s="379">
        <f>IF('приложение 1.1 '!G161=2019,'приложение 1.1 '!D161,"-")</f>
        <v>0.31</v>
      </c>
      <c r="G159" s="379" t="str">
        <f>IF('приложение 1.1 '!G161=2020,'приложение 1.1 '!E161,"-")</f>
        <v>-</v>
      </c>
      <c r="H159" s="379" t="str">
        <f>IF('приложение 1.1 '!G161=2020,'приложение 1.1 '!D161,"-")</f>
        <v>-</v>
      </c>
      <c r="I159" s="379" t="str">
        <f>IF('приложение 1.1 '!G161=2021,'приложение 1.1 '!E161,"-")</f>
        <v>-</v>
      </c>
      <c r="J159" s="379" t="str">
        <f>IF('приложение 1.1 '!G161=2021,'приложение 1.1 '!D161,"-")</f>
        <v>-</v>
      </c>
      <c r="K159" s="379" t="str">
        <f>IF('приложение 1.1 '!G161=2022,'приложение 1.1 '!E161,"-")</f>
        <v>-</v>
      </c>
      <c r="L159" s="379" t="str">
        <f>IF('приложение 1.1 '!G161=2022,'приложение 1.1 '!D161,"-")</f>
        <v>-</v>
      </c>
      <c r="M159" s="379">
        <f t="shared" si="37"/>
        <v>0</v>
      </c>
      <c r="N159" s="379">
        <f t="shared" si="38"/>
        <v>0.31</v>
      </c>
      <c r="O159" s="379" t="str">
        <f t="shared" si="39"/>
        <v>-</v>
      </c>
      <c r="P159" s="379" t="str">
        <f t="shared" si="40"/>
        <v>-</v>
      </c>
      <c r="Q159" s="379">
        <f t="shared" si="41"/>
        <v>0</v>
      </c>
      <c r="R159" s="379">
        <f t="shared" si="42"/>
        <v>0.31</v>
      </c>
      <c r="S159" s="379" t="str">
        <f t="shared" si="43"/>
        <v>-</v>
      </c>
      <c r="T159" s="379" t="str">
        <f t="shared" si="44"/>
        <v>-</v>
      </c>
      <c r="U159" s="379" t="str">
        <f t="shared" si="45"/>
        <v>-</v>
      </c>
      <c r="V159" s="379" t="str">
        <f t="shared" si="46"/>
        <v>-</v>
      </c>
      <c r="W159" s="379" t="str">
        <f t="shared" si="47"/>
        <v>-</v>
      </c>
      <c r="X159" s="379" t="str">
        <f t="shared" si="48"/>
        <v>-</v>
      </c>
      <c r="Y159" s="379">
        <f t="shared" si="49"/>
        <v>0</v>
      </c>
      <c r="Z159" s="379">
        <f t="shared" si="50"/>
        <v>0.31</v>
      </c>
    </row>
    <row r="160" spans="1:26" s="53" customFormat="1" ht="31.5">
      <c r="A160" s="369" t="str">
        <f>'приложение 1.1 '!A162</f>
        <v>1.1.4.18</v>
      </c>
      <c r="B160" s="431" t="str">
        <f>'приложение 1.1 '!B162</f>
        <v>Реконструкция КЛ-10кв ПС 5 портал-1ф.х.з М/у Аэроф</v>
      </c>
      <c r="C160" s="379" t="str">
        <f>IF('приложение 1.1 '!G162=2018,'приложение 1.1 '!E162,"-")</f>
        <v>-</v>
      </c>
      <c r="D160" s="703" t="str">
        <f>IF('приложение 1.1 '!G162=2018,'приложение 1.1 '!D162,"-")</f>
        <v>-</v>
      </c>
      <c r="E160" s="379">
        <f>IF('приложение 1.1 '!G162=2019,'приложение 1.1 '!E162,"-")</f>
        <v>0</v>
      </c>
      <c r="F160" s="379">
        <f>IF('приложение 1.1 '!G162=2019,'приложение 1.1 '!D162,"-")</f>
        <v>0.4</v>
      </c>
      <c r="G160" s="379" t="str">
        <f>IF('приложение 1.1 '!G162=2020,'приложение 1.1 '!E162,"-")</f>
        <v>-</v>
      </c>
      <c r="H160" s="379" t="str">
        <f>IF('приложение 1.1 '!G162=2020,'приложение 1.1 '!D162,"-")</f>
        <v>-</v>
      </c>
      <c r="I160" s="379" t="str">
        <f>IF('приложение 1.1 '!G162=2021,'приложение 1.1 '!E162,"-")</f>
        <v>-</v>
      </c>
      <c r="J160" s="379" t="str">
        <f>IF('приложение 1.1 '!G162=2021,'приложение 1.1 '!D162,"-")</f>
        <v>-</v>
      </c>
      <c r="K160" s="379" t="str">
        <f>IF('приложение 1.1 '!G162=2022,'приложение 1.1 '!E162,"-")</f>
        <v>-</v>
      </c>
      <c r="L160" s="379" t="str">
        <f>IF('приложение 1.1 '!G162=2022,'приложение 1.1 '!D162,"-")</f>
        <v>-</v>
      </c>
      <c r="M160" s="379">
        <f t="shared" si="37"/>
        <v>0</v>
      </c>
      <c r="N160" s="379">
        <f t="shared" si="38"/>
        <v>0.4</v>
      </c>
      <c r="O160" s="379" t="str">
        <f t="shared" si="39"/>
        <v>-</v>
      </c>
      <c r="P160" s="379" t="str">
        <f t="shared" si="40"/>
        <v>-</v>
      </c>
      <c r="Q160" s="379">
        <f t="shared" si="41"/>
        <v>0</v>
      </c>
      <c r="R160" s="379">
        <f t="shared" si="42"/>
        <v>0.4</v>
      </c>
      <c r="S160" s="379" t="str">
        <f t="shared" si="43"/>
        <v>-</v>
      </c>
      <c r="T160" s="379" t="str">
        <f t="shared" si="44"/>
        <v>-</v>
      </c>
      <c r="U160" s="379" t="str">
        <f t="shared" si="45"/>
        <v>-</v>
      </c>
      <c r="V160" s="379" t="str">
        <f t="shared" si="46"/>
        <v>-</v>
      </c>
      <c r="W160" s="379" t="str">
        <f t="shared" si="47"/>
        <v>-</v>
      </c>
      <c r="X160" s="379" t="str">
        <f t="shared" si="48"/>
        <v>-</v>
      </c>
      <c r="Y160" s="379">
        <f t="shared" si="49"/>
        <v>0</v>
      </c>
      <c r="Z160" s="379">
        <f t="shared" si="50"/>
        <v>0.4</v>
      </c>
    </row>
    <row r="161" spans="1:26" s="53" customFormat="1">
      <c r="A161" s="369" t="str">
        <f>'приложение 1.1 '!A163</f>
        <v>1.1.4.19</v>
      </c>
      <c r="B161" s="431" t="str">
        <f>'приложение 1.1 '!B163</f>
        <v>Реконструкция КЛ-10кв  РП-103  -ТП-242</v>
      </c>
      <c r="C161" s="379" t="str">
        <f>IF('приложение 1.1 '!G163=2018,'приложение 1.1 '!E163,"-")</f>
        <v>-</v>
      </c>
      <c r="D161" s="703" t="str">
        <f>IF('приложение 1.1 '!G163=2018,'приложение 1.1 '!D163,"-")</f>
        <v>-</v>
      </c>
      <c r="E161" s="379">
        <f>IF('приложение 1.1 '!G163=2019,'приложение 1.1 '!E163,"-")</f>
        <v>0</v>
      </c>
      <c r="F161" s="379">
        <f>IF('приложение 1.1 '!G163=2019,'приложение 1.1 '!D163,"-")</f>
        <v>0.52</v>
      </c>
      <c r="G161" s="379" t="str">
        <f>IF('приложение 1.1 '!G163=2020,'приложение 1.1 '!E163,"-")</f>
        <v>-</v>
      </c>
      <c r="H161" s="379" t="str">
        <f>IF('приложение 1.1 '!G163=2020,'приложение 1.1 '!D163,"-")</f>
        <v>-</v>
      </c>
      <c r="I161" s="379" t="str">
        <f>IF('приложение 1.1 '!G163=2021,'приложение 1.1 '!E163,"-")</f>
        <v>-</v>
      </c>
      <c r="J161" s="379" t="str">
        <f>IF('приложение 1.1 '!G163=2021,'приложение 1.1 '!D163,"-")</f>
        <v>-</v>
      </c>
      <c r="K161" s="379" t="str">
        <f>IF('приложение 1.1 '!G163=2022,'приложение 1.1 '!E163,"-")</f>
        <v>-</v>
      </c>
      <c r="L161" s="379" t="str">
        <f>IF('приложение 1.1 '!G163=2022,'приложение 1.1 '!D163,"-")</f>
        <v>-</v>
      </c>
      <c r="M161" s="379">
        <f t="shared" si="37"/>
        <v>0</v>
      </c>
      <c r="N161" s="379">
        <f t="shared" si="38"/>
        <v>0.52</v>
      </c>
      <c r="O161" s="379" t="str">
        <f t="shared" si="39"/>
        <v>-</v>
      </c>
      <c r="P161" s="379" t="str">
        <f t="shared" si="40"/>
        <v>-</v>
      </c>
      <c r="Q161" s="379">
        <f t="shared" si="41"/>
        <v>0</v>
      </c>
      <c r="R161" s="379">
        <f t="shared" si="42"/>
        <v>0.52</v>
      </c>
      <c r="S161" s="379" t="str">
        <f t="shared" si="43"/>
        <v>-</v>
      </c>
      <c r="T161" s="379" t="str">
        <f t="shared" si="44"/>
        <v>-</v>
      </c>
      <c r="U161" s="379" t="str">
        <f t="shared" si="45"/>
        <v>-</v>
      </c>
      <c r="V161" s="379" t="str">
        <f t="shared" si="46"/>
        <v>-</v>
      </c>
      <c r="W161" s="379" t="str">
        <f t="shared" si="47"/>
        <v>-</v>
      </c>
      <c r="X161" s="379" t="str">
        <f t="shared" si="48"/>
        <v>-</v>
      </c>
      <c r="Y161" s="379">
        <f t="shared" si="49"/>
        <v>0</v>
      </c>
      <c r="Z161" s="379">
        <f t="shared" si="50"/>
        <v>0.52</v>
      </c>
    </row>
    <row r="162" spans="1:26" s="53" customFormat="1">
      <c r="A162" s="369" t="str">
        <f>'приложение 1.1 '!A164</f>
        <v>1.1.4.20</v>
      </c>
      <c r="B162" s="431" t="str">
        <f>'приложение 1.1 '!B164</f>
        <v>Реконструкция  КЛ-10кв  РП-103   до ТП243</v>
      </c>
      <c r="C162" s="379" t="str">
        <f>IF('приложение 1.1 '!G164=2018,'приложение 1.1 '!E164,"-")</f>
        <v>-</v>
      </c>
      <c r="D162" s="703" t="str">
        <f>IF('приложение 1.1 '!G164=2018,'приложение 1.1 '!D164,"-")</f>
        <v>-</v>
      </c>
      <c r="E162" s="379" t="str">
        <f>IF('приложение 1.1 '!G164=2019,'приложение 1.1 '!E164,"-")</f>
        <v>-</v>
      </c>
      <c r="F162" s="379" t="str">
        <f>IF('приложение 1.1 '!G164=2019,'приложение 1.1 '!D164,"-")</f>
        <v>-</v>
      </c>
      <c r="G162" s="379" t="str">
        <f>IF('приложение 1.1 '!G164=2020,'приложение 1.1 '!E164,"-")</f>
        <v>-</v>
      </c>
      <c r="H162" s="379" t="str">
        <f>IF('приложение 1.1 '!G164=2020,'приложение 1.1 '!D164,"-")</f>
        <v>-</v>
      </c>
      <c r="I162" s="379">
        <f>IF('приложение 1.1 '!G164=2021,'приложение 1.1 '!E164,"-")</f>
        <v>0</v>
      </c>
      <c r="J162" s="379">
        <f>IF('приложение 1.1 '!G164=2021,'приложение 1.1 '!D164,"-")</f>
        <v>0.7</v>
      </c>
      <c r="K162" s="379" t="str">
        <f>IF('приложение 1.1 '!G164=2022,'приложение 1.1 '!E164,"-")</f>
        <v>-</v>
      </c>
      <c r="L162" s="379" t="str">
        <f>IF('приложение 1.1 '!G164=2022,'приложение 1.1 '!D164,"-")</f>
        <v>-</v>
      </c>
      <c r="M162" s="379">
        <f t="shared" si="37"/>
        <v>0</v>
      </c>
      <c r="N162" s="379">
        <f t="shared" si="38"/>
        <v>0.7</v>
      </c>
      <c r="O162" s="379" t="str">
        <f t="shared" si="39"/>
        <v>-</v>
      </c>
      <c r="P162" s="379" t="str">
        <f t="shared" si="40"/>
        <v>-</v>
      </c>
      <c r="Q162" s="379" t="str">
        <f t="shared" si="41"/>
        <v>-</v>
      </c>
      <c r="R162" s="379" t="str">
        <f t="shared" si="42"/>
        <v>-</v>
      </c>
      <c r="S162" s="379" t="str">
        <f t="shared" si="43"/>
        <v>-</v>
      </c>
      <c r="T162" s="379" t="str">
        <f t="shared" si="44"/>
        <v>-</v>
      </c>
      <c r="U162" s="379">
        <f t="shared" si="45"/>
        <v>0</v>
      </c>
      <c r="V162" s="379">
        <f t="shared" si="46"/>
        <v>0.7</v>
      </c>
      <c r="W162" s="379" t="str">
        <f t="shared" si="47"/>
        <v>-</v>
      </c>
      <c r="X162" s="379" t="str">
        <f t="shared" si="48"/>
        <v>-</v>
      </c>
      <c r="Y162" s="379">
        <f t="shared" si="49"/>
        <v>0</v>
      </c>
      <c r="Z162" s="379">
        <f t="shared" si="50"/>
        <v>0.7</v>
      </c>
    </row>
    <row r="163" spans="1:26" s="53" customFormat="1">
      <c r="A163" s="369" t="str">
        <f>'приложение 1.1 '!A165</f>
        <v>1.1.4.21</v>
      </c>
      <c r="B163" s="431" t="str">
        <f>'приложение 1.1 '!B165</f>
        <v>Реконструкция КЛ-10кв ТП-242 до ТП-240</v>
      </c>
      <c r="C163" s="379" t="str">
        <f>IF('приложение 1.1 '!G165=2018,'приложение 1.1 '!E165,"-")</f>
        <v>-</v>
      </c>
      <c r="D163" s="703" t="str">
        <f>IF('приложение 1.1 '!G165=2018,'приложение 1.1 '!D165,"-")</f>
        <v>-</v>
      </c>
      <c r="E163" s="379" t="str">
        <f>IF('приложение 1.1 '!G165=2019,'приложение 1.1 '!E165,"-")</f>
        <v>-</v>
      </c>
      <c r="F163" s="379" t="str">
        <f>IF('приложение 1.1 '!G165=2019,'приложение 1.1 '!D165,"-")</f>
        <v>-</v>
      </c>
      <c r="G163" s="379">
        <f>IF('приложение 1.1 '!G165=2020,'приложение 1.1 '!E165,"-")</f>
        <v>0</v>
      </c>
      <c r="H163" s="379">
        <f>IF('приложение 1.1 '!G165=2020,'приложение 1.1 '!D165,"-")</f>
        <v>0.8</v>
      </c>
      <c r="I163" s="379" t="str">
        <f>IF('приложение 1.1 '!G165=2021,'приложение 1.1 '!E165,"-")</f>
        <v>-</v>
      </c>
      <c r="J163" s="379" t="str">
        <f>IF('приложение 1.1 '!G165=2021,'приложение 1.1 '!D165,"-")</f>
        <v>-</v>
      </c>
      <c r="K163" s="379" t="str">
        <f>IF('приложение 1.1 '!G165=2022,'приложение 1.1 '!E165,"-")</f>
        <v>-</v>
      </c>
      <c r="L163" s="379" t="str">
        <f>IF('приложение 1.1 '!G165=2022,'приложение 1.1 '!D165,"-")</f>
        <v>-</v>
      </c>
      <c r="M163" s="379">
        <f t="shared" si="37"/>
        <v>0</v>
      </c>
      <c r="N163" s="379">
        <f t="shared" si="38"/>
        <v>0.8</v>
      </c>
      <c r="O163" s="379" t="str">
        <f t="shared" si="39"/>
        <v>-</v>
      </c>
      <c r="P163" s="379" t="str">
        <f t="shared" si="40"/>
        <v>-</v>
      </c>
      <c r="Q163" s="379" t="str">
        <f t="shared" si="41"/>
        <v>-</v>
      </c>
      <c r="R163" s="379" t="str">
        <f t="shared" si="42"/>
        <v>-</v>
      </c>
      <c r="S163" s="379">
        <f t="shared" si="43"/>
        <v>0</v>
      </c>
      <c r="T163" s="379">
        <f t="shared" si="44"/>
        <v>0.8</v>
      </c>
      <c r="U163" s="379" t="str">
        <f t="shared" si="45"/>
        <v>-</v>
      </c>
      <c r="V163" s="379" t="str">
        <f t="shared" si="46"/>
        <v>-</v>
      </c>
      <c r="W163" s="379" t="str">
        <f t="shared" si="47"/>
        <v>-</v>
      </c>
      <c r="X163" s="379" t="str">
        <f t="shared" si="48"/>
        <v>-</v>
      </c>
      <c r="Y163" s="379">
        <f t="shared" si="49"/>
        <v>0</v>
      </c>
      <c r="Z163" s="379">
        <f t="shared" si="50"/>
        <v>0.8</v>
      </c>
    </row>
    <row r="164" spans="1:26" s="53" customFormat="1" ht="31.5">
      <c r="A164" s="369" t="str">
        <f>'приложение 1.1 '!A166</f>
        <v>1.1.4.22</v>
      </c>
      <c r="B164" s="431" t="str">
        <f>'приложение 1.1 '!B166</f>
        <v>Реконструкция КЛ-10кв от оп.31 ВЛ-10 до ТП-536</v>
      </c>
      <c r="C164" s="379" t="str">
        <f>IF('приложение 1.1 '!G166=2018,'приложение 1.1 '!E166,"-")</f>
        <v>-</v>
      </c>
      <c r="D164" s="703" t="str">
        <f>IF('приложение 1.1 '!G166=2018,'приложение 1.1 '!D166,"-")</f>
        <v>-</v>
      </c>
      <c r="E164" s="379" t="str">
        <f>IF('приложение 1.1 '!G166=2019,'приложение 1.1 '!E166,"-")</f>
        <v>-</v>
      </c>
      <c r="F164" s="379" t="str">
        <f>IF('приложение 1.1 '!G166=2019,'приложение 1.1 '!D166,"-")</f>
        <v>-</v>
      </c>
      <c r="G164" s="379">
        <f>IF('приложение 1.1 '!G166=2020,'приложение 1.1 '!E166,"-")</f>
        <v>0</v>
      </c>
      <c r="H164" s="379">
        <f>IF('приложение 1.1 '!G166=2020,'приложение 1.1 '!D166,"-")</f>
        <v>0.5</v>
      </c>
      <c r="I164" s="379" t="str">
        <f>IF('приложение 1.1 '!G166=2021,'приложение 1.1 '!E166,"-")</f>
        <v>-</v>
      </c>
      <c r="J164" s="379" t="str">
        <f>IF('приложение 1.1 '!G166=2021,'приложение 1.1 '!D166,"-")</f>
        <v>-</v>
      </c>
      <c r="K164" s="379" t="str">
        <f>IF('приложение 1.1 '!G166=2022,'приложение 1.1 '!E166,"-")</f>
        <v>-</v>
      </c>
      <c r="L164" s="379" t="str">
        <f>IF('приложение 1.1 '!G166=2022,'приложение 1.1 '!D166,"-")</f>
        <v>-</v>
      </c>
      <c r="M164" s="379">
        <f t="shared" si="37"/>
        <v>0</v>
      </c>
      <c r="N164" s="379">
        <f t="shared" si="38"/>
        <v>0.5</v>
      </c>
      <c r="O164" s="379" t="str">
        <f t="shared" si="39"/>
        <v>-</v>
      </c>
      <c r="P164" s="379" t="str">
        <f t="shared" si="40"/>
        <v>-</v>
      </c>
      <c r="Q164" s="379" t="str">
        <f t="shared" si="41"/>
        <v>-</v>
      </c>
      <c r="R164" s="379" t="str">
        <f t="shared" si="42"/>
        <v>-</v>
      </c>
      <c r="S164" s="379">
        <f t="shared" si="43"/>
        <v>0</v>
      </c>
      <c r="T164" s="379">
        <f t="shared" si="44"/>
        <v>0.5</v>
      </c>
      <c r="U164" s="379" t="str">
        <f t="shared" si="45"/>
        <v>-</v>
      </c>
      <c r="V164" s="379" t="str">
        <f t="shared" si="46"/>
        <v>-</v>
      </c>
      <c r="W164" s="379" t="str">
        <f t="shared" si="47"/>
        <v>-</v>
      </c>
      <c r="X164" s="379" t="str">
        <f t="shared" si="48"/>
        <v>-</v>
      </c>
      <c r="Y164" s="379">
        <f t="shared" si="49"/>
        <v>0</v>
      </c>
      <c r="Z164" s="379">
        <f t="shared" si="50"/>
        <v>0.5</v>
      </c>
    </row>
    <row r="165" spans="1:26" s="53" customFormat="1" ht="31.5">
      <c r="A165" s="369" t="str">
        <f>'приложение 1.1 '!A167</f>
        <v>1.1.4.23</v>
      </c>
      <c r="B165" s="431" t="str">
        <f>'приложение 1.1 '!B167</f>
        <v>Реконструкция КЛ - 10 кВ от ТП - 461 до ТП-464 мкр. 27</v>
      </c>
      <c r="C165" s="379" t="str">
        <f>IF('приложение 1.1 '!G167=2018,'приложение 1.1 '!E167,"-")</f>
        <v>-</v>
      </c>
      <c r="D165" s="703" t="str">
        <f>IF('приложение 1.1 '!G167=2018,'приложение 1.1 '!D167,"-")</f>
        <v>-</v>
      </c>
      <c r="E165" s="379" t="str">
        <f>IF('приложение 1.1 '!G167=2019,'приложение 1.1 '!E167,"-")</f>
        <v>-</v>
      </c>
      <c r="F165" s="379" t="str">
        <f>IF('приложение 1.1 '!G167=2019,'приложение 1.1 '!D167,"-")</f>
        <v>-</v>
      </c>
      <c r="G165" s="379">
        <f>IF('приложение 1.1 '!G167=2020,'приложение 1.1 '!E167,"-")</f>
        <v>0</v>
      </c>
      <c r="H165" s="379">
        <f>IF('приложение 1.1 '!G167=2020,'приложение 1.1 '!D167,"-")</f>
        <v>0.55800000000000005</v>
      </c>
      <c r="I165" s="379" t="str">
        <f>IF('приложение 1.1 '!G167=2021,'приложение 1.1 '!E167,"-")</f>
        <v>-</v>
      </c>
      <c r="J165" s="379" t="str">
        <f>IF('приложение 1.1 '!G167=2021,'приложение 1.1 '!D167,"-")</f>
        <v>-</v>
      </c>
      <c r="K165" s="379" t="str">
        <f>IF('приложение 1.1 '!G167=2022,'приложение 1.1 '!E167,"-")</f>
        <v>-</v>
      </c>
      <c r="L165" s="379" t="str">
        <f>IF('приложение 1.1 '!G167=2022,'приложение 1.1 '!D167,"-")</f>
        <v>-</v>
      </c>
      <c r="M165" s="379">
        <f t="shared" si="37"/>
        <v>0</v>
      </c>
      <c r="N165" s="379">
        <f t="shared" si="38"/>
        <v>0.55800000000000005</v>
      </c>
      <c r="O165" s="379" t="str">
        <f t="shared" si="39"/>
        <v>-</v>
      </c>
      <c r="P165" s="379" t="str">
        <f t="shared" si="40"/>
        <v>-</v>
      </c>
      <c r="Q165" s="379" t="str">
        <f t="shared" si="41"/>
        <v>-</v>
      </c>
      <c r="R165" s="379" t="str">
        <f t="shared" si="42"/>
        <v>-</v>
      </c>
      <c r="S165" s="379">
        <f t="shared" si="43"/>
        <v>0</v>
      </c>
      <c r="T165" s="379">
        <f t="shared" si="44"/>
        <v>0.55800000000000005</v>
      </c>
      <c r="U165" s="379" t="str">
        <f t="shared" si="45"/>
        <v>-</v>
      </c>
      <c r="V165" s="379" t="str">
        <f t="shared" si="46"/>
        <v>-</v>
      </c>
      <c r="W165" s="379" t="str">
        <f t="shared" si="47"/>
        <v>-</v>
      </c>
      <c r="X165" s="379" t="str">
        <f t="shared" si="48"/>
        <v>-</v>
      </c>
      <c r="Y165" s="379">
        <f t="shared" si="49"/>
        <v>0</v>
      </c>
      <c r="Z165" s="379">
        <f t="shared" si="50"/>
        <v>0.55800000000000005</v>
      </c>
    </row>
    <row r="166" spans="1:26" s="53" customFormat="1" ht="31.5">
      <c r="A166" s="369" t="str">
        <f>'приложение 1.1 '!A168</f>
        <v>1.1.4.24</v>
      </c>
      <c r="B166" s="431" t="str">
        <f>'приложение 1.1 '!B168</f>
        <v>Реконструкция КЛ - 10 кВ от ТП - 426 до ТП - 427</v>
      </c>
      <c r="C166" s="379" t="str">
        <f>IF('приложение 1.1 '!G168=2018,'приложение 1.1 '!E168,"-")</f>
        <v>-</v>
      </c>
      <c r="D166" s="703" t="str">
        <f>IF('приложение 1.1 '!G168=2018,'приложение 1.1 '!D168,"-")</f>
        <v>-</v>
      </c>
      <c r="E166" s="379" t="str">
        <f>IF('приложение 1.1 '!G168=2019,'приложение 1.1 '!E168,"-")</f>
        <v>-</v>
      </c>
      <c r="F166" s="379" t="str">
        <f>IF('приложение 1.1 '!G168=2019,'приложение 1.1 '!D168,"-")</f>
        <v>-</v>
      </c>
      <c r="G166" s="379">
        <f>IF('приложение 1.1 '!G168=2020,'приложение 1.1 '!E168,"-")</f>
        <v>0</v>
      </c>
      <c r="H166" s="379">
        <f>IF('приложение 1.1 '!G168=2020,'приложение 1.1 '!D168,"-")</f>
        <v>0.4</v>
      </c>
      <c r="I166" s="379" t="str">
        <f>IF('приложение 1.1 '!G168=2021,'приложение 1.1 '!E168,"-")</f>
        <v>-</v>
      </c>
      <c r="J166" s="379" t="str">
        <f>IF('приложение 1.1 '!G168=2021,'приложение 1.1 '!D168,"-")</f>
        <v>-</v>
      </c>
      <c r="K166" s="379" t="str">
        <f>IF('приложение 1.1 '!G168=2022,'приложение 1.1 '!E168,"-")</f>
        <v>-</v>
      </c>
      <c r="L166" s="379" t="str">
        <f>IF('приложение 1.1 '!G168=2022,'приложение 1.1 '!D168,"-")</f>
        <v>-</v>
      </c>
      <c r="M166" s="379">
        <f t="shared" si="37"/>
        <v>0</v>
      </c>
      <c r="N166" s="379">
        <f t="shared" si="38"/>
        <v>0.4</v>
      </c>
      <c r="O166" s="379" t="str">
        <f t="shared" si="39"/>
        <v>-</v>
      </c>
      <c r="P166" s="379" t="str">
        <f t="shared" si="40"/>
        <v>-</v>
      </c>
      <c r="Q166" s="379" t="str">
        <f t="shared" si="41"/>
        <v>-</v>
      </c>
      <c r="R166" s="379" t="str">
        <f t="shared" si="42"/>
        <v>-</v>
      </c>
      <c r="S166" s="379">
        <f t="shared" si="43"/>
        <v>0</v>
      </c>
      <c r="T166" s="379">
        <f t="shared" si="44"/>
        <v>0.4</v>
      </c>
      <c r="U166" s="379" t="str">
        <f t="shared" si="45"/>
        <v>-</v>
      </c>
      <c r="V166" s="379" t="str">
        <f t="shared" si="46"/>
        <v>-</v>
      </c>
      <c r="W166" s="379" t="str">
        <f t="shared" si="47"/>
        <v>-</v>
      </c>
      <c r="X166" s="379" t="str">
        <f t="shared" si="48"/>
        <v>-</v>
      </c>
      <c r="Y166" s="379">
        <f t="shared" si="49"/>
        <v>0</v>
      </c>
      <c r="Z166" s="379">
        <f t="shared" si="50"/>
        <v>0.4</v>
      </c>
    </row>
    <row r="167" spans="1:26" s="53" customFormat="1">
      <c r="A167" s="369" t="str">
        <f>'приложение 1.1 '!A169</f>
        <v>1.1.4.25</v>
      </c>
      <c r="B167" s="431" t="str">
        <f>'приложение 1.1 '!B169</f>
        <v>Реконструкция КЛ -10 кВ ТП - 428- ТП - 433</v>
      </c>
      <c r="C167" s="379" t="str">
        <f>IF('приложение 1.1 '!G169=2018,'приложение 1.1 '!E169,"-")</f>
        <v>-</v>
      </c>
      <c r="D167" s="703" t="str">
        <f>IF('приложение 1.1 '!G169=2018,'приложение 1.1 '!D169,"-")</f>
        <v>-</v>
      </c>
      <c r="E167" s="379" t="str">
        <f>IF('приложение 1.1 '!G169=2019,'приложение 1.1 '!E169,"-")</f>
        <v>-</v>
      </c>
      <c r="F167" s="379" t="str">
        <f>IF('приложение 1.1 '!G169=2019,'приложение 1.1 '!D169,"-")</f>
        <v>-</v>
      </c>
      <c r="G167" s="379">
        <f>IF('приложение 1.1 '!G169=2020,'приложение 1.1 '!E169,"-")</f>
        <v>0</v>
      </c>
      <c r="H167" s="379">
        <f>IF('приложение 1.1 '!G169=2020,'приложение 1.1 '!D169,"-")</f>
        <v>0.38</v>
      </c>
      <c r="I167" s="379" t="str">
        <f>IF('приложение 1.1 '!G169=2021,'приложение 1.1 '!E169,"-")</f>
        <v>-</v>
      </c>
      <c r="J167" s="379" t="str">
        <f>IF('приложение 1.1 '!G169=2021,'приложение 1.1 '!D169,"-")</f>
        <v>-</v>
      </c>
      <c r="K167" s="379" t="str">
        <f>IF('приложение 1.1 '!G169=2022,'приложение 1.1 '!E169,"-")</f>
        <v>-</v>
      </c>
      <c r="L167" s="379" t="str">
        <f>IF('приложение 1.1 '!G169=2022,'приложение 1.1 '!D169,"-")</f>
        <v>-</v>
      </c>
      <c r="M167" s="379">
        <f t="shared" si="37"/>
        <v>0</v>
      </c>
      <c r="N167" s="379">
        <f t="shared" si="38"/>
        <v>0.38</v>
      </c>
      <c r="O167" s="379" t="str">
        <f t="shared" si="39"/>
        <v>-</v>
      </c>
      <c r="P167" s="379" t="str">
        <f t="shared" si="40"/>
        <v>-</v>
      </c>
      <c r="Q167" s="379" t="str">
        <f t="shared" si="41"/>
        <v>-</v>
      </c>
      <c r="R167" s="379" t="str">
        <f t="shared" si="42"/>
        <v>-</v>
      </c>
      <c r="S167" s="379">
        <f t="shared" si="43"/>
        <v>0</v>
      </c>
      <c r="T167" s="379">
        <f t="shared" si="44"/>
        <v>0.38</v>
      </c>
      <c r="U167" s="379" t="str">
        <f t="shared" si="45"/>
        <v>-</v>
      </c>
      <c r="V167" s="379" t="str">
        <f t="shared" si="46"/>
        <v>-</v>
      </c>
      <c r="W167" s="379" t="str">
        <f t="shared" si="47"/>
        <v>-</v>
      </c>
      <c r="X167" s="379" t="str">
        <f t="shared" si="48"/>
        <v>-</v>
      </c>
      <c r="Y167" s="379">
        <f t="shared" si="49"/>
        <v>0</v>
      </c>
      <c r="Z167" s="379">
        <f t="shared" si="50"/>
        <v>0.38</v>
      </c>
    </row>
    <row r="168" spans="1:26" s="53" customFormat="1">
      <c r="A168" s="369" t="str">
        <f>'приложение 1.1 '!A170</f>
        <v>1.1.4.26</v>
      </c>
      <c r="B168" s="431" t="str">
        <f>'приложение 1.1 '!B170</f>
        <v>Реконструкция КЛ -10 кВ ТП - 432 -ТП - 434</v>
      </c>
      <c r="C168" s="379" t="str">
        <f>IF('приложение 1.1 '!G170=2018,'приложение 1.1 '!E170,"-")</f>
        <v>-</v>
      </c>
      <c r="D168" s="703" t="str">
        <f>IF('приложение 1.1 '!G170=2018,'приложение 1.1 '!D170,"-")</f>
        <v>-</v>
      </c>
      <c r="E168" s="379" t="str">
        <f>IF('приложение 1.1 '!G170=2019,'приложение 1.1 '!E170,"-")</f>
        <v>-</v>
      </c>
      <c r="F168" s="379" t="str">
        <f>IF('приложение 1.1 '!G170=2019,'приложение 1.1 '!D170,"-")</f>
        <v>-</v>
      </c>
      <c r="G168" s="379">
        <f>IF('приложение 1.1 '!G170=2020,'приложение 1.1 '!E170,"-")</f>
        <v>0</v>
      </c>
      <c r="H168" s="379">
        <f>IF('приложение 1.1 '!G170=2020,'приложение 1.1 '!D170,"-")</f>
        <v>0.18</v>
      </c>
      <c r="I168" s="379" t="str">
        <f>IF('приложение 1.1 '!G170=2021,'приложение 1.1 '!E170,"-")</f>
        <v>-</v>
      </c>
      <c r="J168" s="379" t="str">
        <f>IF('приложение 1.1 '!G170=2021,'приложение 1.1 '!D170,"-")</f>
        <v>-</v>
      </c>
      <c r="K168" s="379" t="str">
        <f>IF('приложение 1.1 '!G170=2022,'приложение 1.1 '!E170,"-")</f>
        <v>-</v>
      </c>
      <c r="L168" s="379" t="str">
        <f>IF('приложение 1.1 '!G170=2022,'приложение 1.1 '!D170,"-")</f>
        <v>-</v>
      </c>
      <c r="M168" s="379">
        <f t="shared" si="37"/>
        <v>0</v>
      </c>
      <c r="N168" s="379">
        <f t="shared" si="38"/>
        <v>0.18</v>
      </c>
      <c r="O168" s="379" t="str">
        <f t="shared" si="39"/>
        <v>-</v>
      </c>
      <c r="P168" s="379" t="str">
        <f t="shared" si="40"/>
        <v>-</v>
      </c>
      <c r="Q168" s="379" t="str">
        <f t="shared" si="41"/>
        <v>-</v>
      </c>
      <c r="R168" s="379" t="str">
        <f t="shared" si="42"/>
        <v>-</v>
      </c>
      <c r="S168" s="379">
        <f t="shared" si="43"/>
        <v>0</v>
      </c>
      <c r="T168" s="379">
        <f t="shared" si="44"/>
        <v>0.18</v>
      </c>
      <c r="U168" s="379" t="str">
        <f t="shared" si="45"/>
        <v>-</v>
      </c>
      <c r="V168" s="379" t="str">
        <f t="shared" si="46"/>
        <v>-</v>
      </c>
      <c r="W168" s="379" t="str">
        <f t="shared" si="47"/>
        <v>-</v>
      </c>
      <c r="X168" s="379" t="str">
        <f t="shared" si="48"/>
        <v>-</v>
      </c>
      <c r="Y168" s="379">
        <f t="shared" si="49"/>
        <v>0</v>
      </c>
      <c r="Z168" s="379">
        <f t="shared" si="50"/>
        <v>0.18</v>
      </c>
    </row>
    <row r="169" spans="1:26" s="53" customFormat="1" ht="31.5">
      <c r="A169" s="369" t="str">
        <f>'приложение 1.1 '!A171</f>
        <v>1.1.4.27</v>
      </c>
      <c r="B169" s="431" t="str">
        <f>'приложение 1.1 '!B171</f>
        <v>Реконструкция КЛ - 10 кВ ТП - 433 - ТП - 434 мкр. 23</v>
      </c>
      <c r="C169" s="379" t="str">
        <f>IF('приложение 1.1 '!G171=2018,'приложение 1.1 '!E171,"-")</f>
        <v>-</v>
      </c>
      <c r="D169" s="703" t="str">
        <f>IF('приложение 1.1 '!G171=2018,'приложение 1.1 '!D171,"-")</f>
        <v>-</v>
      </c>
      <c r="E169" s="379" t="str">
        <f>IF('приложение 1.1 '!G171=2019,'приложение 1.1 '!E171,"-")</f>
        <v>-</v>
      </c>
      <c r="F169" s="379" t="str">
        <f>IF('приложение 1.1 '!G171=2019,'приложение 1.1 '!D171,"-")</f>
        <v>-</v>
      </c>
      <c r="G169" s="379">
        <f>IF('приложение 1.1 '!G171=2020,'приложение 1.1 '!E171,"-")</f>
        <v>0</v>
      </c>
      <c r="H169" s="379">
        <f>IF('приложение 1.1 '!G171=2020,'приложение 1.1 '!D171,"-")</f>
        <v>0.43</v>
      </c>
      <c r="I169" s="379" t="str">
        <f>IF('приложение 1.1 '!G171=2021,'приложение 1.1 '!E171,"-")</f>
        <v>-</v>
      </c>
      <c r="J169" s="379" t="str">
        <f>IF('приложение 1.1 '!G171=2021,'приложение 1.1 '!D171,"-")</f>
        <v>-</v>
      </c>
      <c r="K169" s="379" t="str">
        <f>IF('приложение 1.1 '!G171=2022,'приложение 1.1 '!E171,"-")</f>
        <v>-</v>
      </c>
      <c r="L169" s="379" t="str">
        <f>IF('приложение 1.1 '!G171=2022,'приложение 1.1 '!D171,"-")</f>
        <v>-</v>
      </c>
      <c r="M169" s="379">
        <f t="shared" si="37"/>
        <v>0</v>
      </c>
      <c r="N169" s="379">
        <f t="shared" si="38"/>
        <v>0.43</v>
      </c>
      <c r="O169" s="379" t="str">
        <f t="shared" si="39"/>
        <v>-</v>
      </c>
      <c r="P169" s="379" t="str">
        <f t="shared" si="40"/>
        <v>-</v>
      </c>
      <c r="Q169" s="379" t="str">
        <f t="shared" si="41"/>
        <v>-</v>
      </c>
      <c r="R169" s="379" t="str">
        <f t="shared" si="42"/>
        <v>-</v>
      </c>
      <c r="S169" s="379">
        <f t="shared" si="43"/>
        <v>0</v>
      </c>
      <c r="T169" s="379">
        <f t="shared" si="44"/>
        <v>0.43</v>
      </c>
      <c r="U169" s="379" t="str">
        <f t="shared" si="45"/>
        <v>-</v>
      </c>
      <c r="V169" s="379" t="str">
        <f t="shared" si="46"/>
        <v>-</v>
      </c>
      <c r="W169" s="379" t="str">
        <f t="shared" si="47"/>
        <v>-</v>
      </c>
      <c r="X169" s="379" t="str">
        <f t="shared" si="48"/>
        <v>-</v>
      </c>
      <c r="Y169" s="379">
        <f t="shared" si="49"/>
        <v>0</v>
      </c>
      <c r="Z169" s="379">
        <f t="shared" si="50"/>
        <v>0.43</v>
      </c>
    </row>
    <row r="170" spans="1:26" s="53" customFormat="1" ht="31.5">
      <c r="A170" s="369" t="str">
        <f>'приложение 1.1 '!A172</f>
        <v>1.1.4.28</v>
      </c>
      <c r="B170" s="431" t="str">
        <f>'приложение 1.1 '!B172</f>
        <v>Реконструкция КЛ-10кв от РП-121 до  ТП-462 мкр,27</v>
      </c>
      <c r="C170" s="379" t="str">
        <f>IF('приложение 1.1 '!G172=2018,'приложение 1.1 '!E172,"-")</f>
        <v>-</v>
      </c>
      <c r="D170" s="703" t="str">
        <f>IF('приложение 1.1 '!G172=2018,'приложение 1.1 '!D172,"-")</f>
        <v>-</v>
      </c>
      <c r="E170" s="379" t="str">
        <f>IF('приложение 1.1 '!G172=2019,'приложение 1.1 '!E172,"-")</f>
        <v>-</v>
      </c>
      <c r="F170" s="379" t="str">
        <f>IF('приложение 1.1 '!G172=2019,'приложение 1.1 '!D172,"-")</f>
        <v>-</v>
      </c>
      <c r="G170" s="379">
        <f>IF('приложение 1.1 '!G172=2020,'приложение 1.1 '!E172,"-")</f>
        <v>0</v>
      </c>
      <c r="H170" s="379">
        <f>IF('приложение 1.1 '!G172=2020,'приложение 1.1 '!D172,"-")</f>
        <v>0.376</v>
      </c>
      <c r="I170" s="379" t="str">
        <f>IF('приложение 1.1 '!G172=2021,'приложение 1.1 '!E172,"-")</f>
        <v>-</v>
      </c>
      <c r="J170" s="379" t="str">
        <f>IF('приложение 1.1 '!G172=2021,'приложение 1.1 '!D172,"-")</f>
        <v>-</v>
      </c>
      <c r="K170" s="379" t="str">
        <f>IF('приложение 1.1 '!G172=2022,'приложение 1.1 '!E172,"-")</f>
        <v>-</v>
      </c>
      <c r="L170" s="379" t="str">
        <f>IF('приложение 1.1 '!G172=2022,'приложение 1.1 '!D172,"-")</f>
        <v>-</v>
      </c>
      <c r="M170" s="379">
        <f t="shared" si="37"/>
        <v>0</v>
      </c>
      <c r="N170" s="379">
        <f t="shared" si="38"/>
        <v>0.376</v>
      </c>
      <c r="O170" s="379" t="str">
        <f t="shared" si="39"/>
        <v>-</v>
      </c>
      <c r="P170" s="379" t="str">
        <f t="shared" si="40"/>
        <v>-</v>
      </c>
      <c r="Q170" s="379" t="str">
        <f t="shared" si="41"/>
        <v>-</v>
      </c>
      <c r="R170" s="379" t="str">
        <f t="shared" si="42"/>
        <v>-</v>
      </c>
      <c r="S170" s="379">
        <f t="shared" si="43"/>
        <v>0</v>
      </c>
      <c r="T170" s="379">
        <f t="shared" si="44"/>
        <v>0.376</v>
      </c>
      <c r="U170" s="379" t="str">
        <f t="shared" si="45"/>
        <v>-</v>
      </c>
      <c r="V170" s="379" t="str">
        <f t="shared" si="46"/>
        <v>-</v>
      </c>
      <c r="W170" s="379" t="str">
        <f t="shared" si="47"/>
        <v>-</v>
      </c>
      <c r="X170" s="379" t="str">
        <f t="shared" si="48"/>
        <v>-</v>
      </c>
      <c r="Y170" s="379">
        <f t="shared" si="49"/>
        <v>0</v>
      </c>
      <c r="Z170" s="379">
        <f t="shared" si="50"/>
        <v>0.376</v>
      </c>
    </row>
    <row r="171" spans="1:26" s="53" customFormat="1" ht="31.5">
      <c r="A171" s="369" t="str">
        <f>'приложение 1.1 '!A173</f>
        <v>1.1.4.29</v>
      </c>
      <c r="B171" s="431" t="str">
        <f>'приложение 1.1 '!B173</f>
        <v>Реконструкция  КЛ-10кв  РП-109   до ТП-309 мкр.11А</v>
      </c>
      <c r="C171" s="379" t="str">
        <f>IF('приложение 1.1 '!G173=2018,'приложение 1.1 '!E173,"-")</f>
        <v>-</v>
      </c>
      <c r="D171" s="703" t="str">
        <f>IF('приложение 1.1 '!G173=2018,'приложение 1.1 '!D173,"-")</f>
        <v>-</v>
      </c>
      <c r="E171" s="379" t="str">
        <f>IF('приложение 1.1 '!G173=2019,'приложение 1.1 '!E173,"-")</f>
        <v>-</v>
      </c>
      <c r="F171" s="379" t="str">
        <f>IF('приложение 1.1 '!G173=2019,'приложение 1.1 '!D173,"-")</f>
        <v>-</v>
      </c>
      <c r="G171" s="379" t="str">
        <f>IF('приложение 1.1 '!G173=2020,'приложение 1.1 '!E173,"-")</f>
        <v>-</v>
      </c>
      <c r="H171" s="379" t="str">
        <f>IF('приложение 1.1 '!G173=2020,'приложение 1.1 '!D173,"-")</f>
        <v>-</v>
      </c>
      <c r="I171" s="379" t="str">
        <f>IF('приложение 1.1 '!G173=2021,'приложение 1.1 '!E173,"-")</f>
        <v>-</v>
      </c>
      <c r="J171" s="379" t="str">
        <f>IF('приложение 1.1 '!G173=2021,'приложение 1.1 '!D173,"-")</f>
        <v>-</v>
      </c>
      <c r="K171" s="379">
        <f>IF('приложение 1.1 '!G173=2022,'приложение 1.1 '!E173,"-")</f>
        <v>0</v>
      </c>
      <c r="L171" s="379">
        <f>IF('приложение 1.1 '!G173=2022,'приложение 1.1 '!D173,"-")</f>
        <v>0.58599999999999997</v>
      </c>
      <c r="M171" s="379">
        <f t="shared" si="37"/>
        <v>0</v>
      </c>
      <c r="N171" s="379">
        <f t="shared" si="38"/>
        <v>0.58599999999999997</v>
      </c>
      <c r="O171" s="379" t="str">
        <f t="shared" si="39"/>
        <v>-</v>
      </c>
      <c r="P171" s="379" t="str">
        <f t="shared" si="40"/>
        <v>-</v>
      </c>
      <c r="Q171" s="379" t="str">
        <f t="shared" si="41"/>
        <v>-</v>
      </c>
      <c r="R171" s="379" t="str">
        <f t="shared" si="42"/>
        <v>-</v>
      </c>
      <c r="S171" s="379" t="str">
        <f t="shared" si="43"/>
        <v>-</v>
      </c>
      <c r="T171" s="379" t="str">
        <f t="shared" si="44"/>
        <v>-</v>
      </c>
      <c r="U171" s="379" t="str">
        <f t="shared" si="45"/>
        <v>-</v>
      </c>
      <c r="V171" s="379" t="str">
        <f t="shared" si="46"/>
        <v>-</v>
      </c>
      <c r="W171" s="379">
        <f t="shared" si="47"/>
        <v>0</v>
      </c>
      <c r="X171" s="379">
        <f t="shared" si="48"/>
        <v>0.58599999999999997</v>
      </c>
      <c r="Y171" s="379">
        <f t="shared" si="49"/>
        <v>0</v>
      </c>
      <c r="Z171" s="379">
        <f t="shared" si="50"/>
        <v>0.58599999999999997</v>
      </c>
    </row>
    <row r="172" spans="1:26" s="53" customFormat="1" ht="31.5">
      <c r="A172" s="369" t="str">
        <f>'приложение 1.1 '!A174</f>
        <v>1.1.4.30</v>
      </c>
      <c r="B172" s="431" t="str">
        <f>'приложение 1.1 '!B174</f>
        <v>Реконструкция КЛ - 10кВ РП - 115 -ТП - 398 ЭСК № 49</v>
      </c>
      <c r="C172" s="379" t="str">
        <f>IF('приложение 1.1 '!G174=2018,'приложение 1.1 '!E174,"-")</f>
        <v>-</v>
      </c>
      <c r="D172" s="703" t="str">
        <f>IF('приложение 1.1 '!G174=2018,'приложение 1.1 '!D174,"-")</f>
        <v>-</v>
      </c>
      <c r="E172" s="379" t="str">
        <f>IF('приложение 1.1 '!G174=2019,'приложение 1.1 '!E174,"-")</f>
        <v>-</v>
      </c>
      <c r="F172" s="379" t="str">
        <f>IF('приложение 1.1 '!G174=2019,'приложение 1.1 '!D174,"-")</f>
        <v>-</v>
      </c>
      <c r="G172" s="379" t="str">
        <f>IF('приложение 1.1 '!G174=2020,'приложение 1.1 '!E174,"-")</f>
        <v>-</v>
      </c>
      <c r="H172" s="379" t="str">
        <f>IF('приложение 1.1 '!G174=2020,'приложение 1.1 '!D174,"-")</f>
        <v>-</v>
      </c>
      <c r="I172" s="379" t="str">
        <f>IF('приложение 1.1 '!G174=2021,'приложение 1.1 '!E174,"-")</f>
        <v>-</v>
      </c>
      <c r="J172" s="379" t="str">
        <f>IF('приложение 1.1 '!G174=2021,'приложение 1.1 '!D174,"-")</f>
        <v>-</v>
      </c>
      <c r="K172" s="379">
        <f>IF('приложение 1.1 '!G174=2022,'приложение 1.1 '!E174,"-")</f>
        <v>0</v>
      </c>
      <c r="L172" s="379">
        <f>IF('приложение 1.1 '!G174=2022,'приложение 1.1 '!D174,"-")</f>
        <v>0.28399999999999997</v>
      </c>
      <c r="M172" s="379">
        <f t="shared" si="37"/>
        <v>0</v>
      </c>
      <c r="N172" s="379">
        <f t="shared" si="38"/>
        <v>0.28399999999999997</v>
      </c>
      <c r="O172" s="379" t="str">
        <f t="shared" si="39"/>
        <v>-</v>
      </c>
      <c r="P172" s="379" t="str">
        <f t="shared" si="40"/>
        <v>-</v>
      </c>
      <c r="Q172" s="379" t="str">
        <f t="shared" si="41"/>
        <v>-</v>
      </c>
      <c r="R172" s="379" t="str">
        <f t="shared" si="42"/>
        <v>-</v>
      </c>
      <c r="S172" s="379" t="str">
        <f t="shared" si="43"/>
        <v>-</v>
      </c>
      <c r="T172" s="379" t="str">
        <f t="shared" si="44"/>
        <v>-</v>
      </c>
      <c r="U172" s="379" t="str">
        <f t="shared" si="45"/>
        <v>-</v>
      </c>
      <c r="V172" s="379" t="str">
        <f t="shared" si="46"/>
        <v>-</v>
      </c>
      <c r="W172" s="379">
        <f t="shared" si="47"/>
        <v>0</v>
      </c>
      <c r="X172" s="379">
        <f t="shared" si="48"/>
        <v>0.28399999999999997</v>
      </c>
      <c r="Y172" s="379">
        <f t="shared" si="49"/>
        <v>0</v>
      </c>
      <c r="Z172" s="379">
        <f t="shared" si="50"/>
        <v>0.28399999999999997</v>
      </c>
    </row>
    <row r="173" spans="1:26" s="53" customFormat="1" ht="31.5">
      <c r="A173" s="369" t="str">
        <f>'приложение 1.1 '!A175</f>
        <v>1.1.4.31</v>
      </c>
      <c r="B173" s="431" t="str">
        <f>'приложение 1.1 '!B175</f>
        <v>Реконструкция КЛ - 10кВ РП - 115 -ТП- 395 ЭСК № 49</v>
      </c>
      <c r="C173" s="379" t="str">
        <f>IF('приложение 1.1 '!G175=2018,'приложение 1.1 '!E175,"-")</f>
        <v>-</v>
      </c>
      <c r="D173" s="703" t="str">
        <f>IF('приложение 1.1 '!G175=2018,'приложение 1.1 '!D175,"-")</f>
        <v>-</v>
      </c>
      <c r="E173" s="379" t="str">
        <f>IF('приложение 1.1 '!G175=2019,'приложение 1.1 '!E175,"-")</f>
        <v>-</v>
      </c>
      <c r="F173" s="379" t="str">
        <f>IF('приложение 1.1 '!G175=2019,'приложение 1.1 '!D175,"-")</f>
        <v>-</v>
      </c>
      <c r="G173" s="379" t="str">
        <f>IF('приложение 1.1 '!G175=2020,'приложение 1.1 '!E175,"-")</f>
        <v>-</v>
      </c>
      <c r="H173" s="379" t="str">
        <f>IF('приложение 1.1 '!G175=2020,'приложение 1.1 '!D175,"-")</f>
        <v>-</v>
      </c>
      <c r="I173" s="379" t="str">
        <f>IF('приложение 1.1 '!G175=2021,'приложение 1.1 '!E175,"-")</f>
        <v>-</v>
      </c>
      <c r="J173" s="379" t="str">
        <f>IF('приложение 1.1 '!G175=2021,'приложение 1.1 '!D175,"-")</f>
        <v>-</v>
      </c>
      <c r="K173" s="379">
        <f>IF('приложение 1.1 '!G175=2022,'приложение 1.1 '!E175,"-")</f>
        <v>0</v>
      </c>
      <c r="L173" s="379">
        <f>IF('приложение 1.1 '!G175=2022,'приложение 1.1 '!D175,"-")</f>
        <v>0.626</v>
      </c>
      <c r="M173" s="379">
        <f t="shared" si="37"/>
        <v>0</v>
      </c>
      <c r="N173" s="379">
        <f t="shared" si="38"/>
        <v>0.626</v>
      </c>
      <c r="O173" s="379" t="str">
        <f t="shared" si="39"/>
        <v>-</v>
      </c>
      <c r="P173" s="379" t="str">
        <f t="shared" si="40"/>
        <v>-</v>
      </c>
      <c r="Q173" s="379" t="str">
        <f t="shared" si="41"/>
        <v>-</v>
      </c>
      <c r="R173" s="379" t="str">
        <f t="shared" si="42"/>
        <v>-</v>
      </c>
      <c r="S173" s="379" t="str">
        <f t="shared" si="43"/>
        <v>-</v>
      </c>
      <c r="T173" s="379" t="str">
        <f t="shared" si="44"/>
        <v>-</v>
      </c>
      <c r="U173" s="379" t="str">
        <f t="shared" si="45"/>
        <v>-</v>
      </c>
      <c r="V173" s="379" t="str">
        <f t="shared" si="46"/>
        <v>-</v>
      </c>
      <c r="W173" s="379">
        <f t="shared" si="47"/>
        <v>0</v>
      </c>
      <c r="X173" s="379">
        <f t="shared" si="48"/>
        <v>0.626</v>
      </c>
      <c r="Y173" s="379">
        <f t="shared" si="49"/>
        <v>0</v>
      </c>
      <c r="Z173" s="379">
        <f t="shared" si="50"/>
        <v>0.626</v>
      </c>
    </row>
    <row r="174" spans="1:26" s="53" customFormat="1" ht="31.5">
      <c r="A174" s="369" t="str">
        <f>'приложение 1.1 '!A176</f>
        <v>1.1.4.32</v>
      </c>
      <c r="B174" s="431" t="str">
        <f>'приложение 1.1 '!B176</f>
        <v>Реконструкция КЛ - 10кВ РП - 115 -ТП - 390  ЭСК № 49</v>
      </c>
      <c r="C174" s="379" t="str">
        <f>IF('приложение 1.1 '!G176=2018,'приложение 1.1 '!E176,"-")</f>
        <v>-</v>
      </c>
      <c r="D174" s="703" t="str">
        <f>IF('приложение 1.1 '!G176=2018,'приложение 1.1 '!D176,"-")</f>
        <v>-</v>
      </c>
      <c r="E174" s="379" t="str">
        <f>IF('приложение 1.1 '!G176=2019,'приложение 1.1 '!E176,"-")</f>
        <v>-</v>
      </c>
      <c r="F174" s="379" t="str">
        <f>IF('приложение 1.1 '!G176=2019,'приложение 1.1 '!D176,"-")</f>
        <v>-</v>
      </c>
      <c r="G174" s="379" t="str">
        <f>IF('приложение 1.1 '!G176=2020,'приложение 1.1 '!E176,"-")</f>
        <v>-</v>
      </c>
      <c r="H174" s="379" t="str">
        <f>IF('приложение 1.1 '!G176=2020,'приложение 1.1 '!D176,"-")</f>
        <v>-</v>
      </c>
      <c r="I174" s="379" t="str">
        <f>IF('приложение 1.1 '!G176=2021,'приложение 1.1 '!E176,"-")</f>
        <v>-</v>
      </c>
      <c r="J174" s="379" t="str">
        <f>IF('приложение 1.1 '!G176=2021,'приложение 1.1 '!D176,"-")</f>
        <v>-</v>
      </c>
      <c r="K174" s="379">
        <f>IF('приложение 1.1 '!G176=2022,'приложение 1.1 '!E176,"-")</f>
        <v>0</v>
      </c>
      <c r="L174" s="379">
        <f>IF('приложение 1.1 '!G176=2022,'приложение 1.1 '!D176,"-")</f>
        <v>0.5</v>
      </c>
      <c r="M174" s="379">
        <f t="shared" si="37"/>
        <v>0</v>
      </c>
      <c r="N174" s="379">
        <f t="shared" si="38"/>
        <v>0.5</v>
      </c>
      <c r="O174" s="379" t="str">
        <f t="shared" si="39"/>
        <v>-</v>
      </c>
      <c r="P174" s="379" t="str">
        <f t="shared" si="40"/>
        <v>-</v>
      </c>
      <c r="Q174" s="379" t="str">
        <f t="shared" si="41"/>
        <v>-</v>
      </c>
      <c r="R174" s="379" t="str">
        <f t="shared" si="42"/>
        <v>-</v>
      </c>
      <c r="S174" s="379" t="str">
        <f t="shared" si="43"/>
        <v>-</v>
      </c>
      <c r="T174" s="379" t="str">
        <f t="shared" si="44"/>
        <v>-</v>
      </c>
      <c r="U174" s="379" t="str">
        <f t="shared" si="45"/>
        <v>-</v>
      </c>
      <c r="V174" s="379" t="str">
        <f t="shared" si="46"/>
        <v>-</v>
      </c>
      <c r="W174" s="379">
        <f t="shared" si="47"/>
        <v>0</v>
      </c>
      <c r="X174" s="379">
        <f t="shared" si="48"/>
        <v>0.5</v>
      </c>
      <c r="Y174" s="379">
        <f t="shared" si="49"/>
        <v>0</v>
      </c>
      <c r="Z174" s="379">
        <f t="shared" si="50"/>
        <v>0.5</v>
      </c>
    </row>
    <row r="175" spans="1:26" s="53" customFormat="1" ht="31.5">
      <c r="A175" s="369" t="str">
        <f>'приложение 1.1 '!A177</f>
        <v>1.1.4.33</v>
      </c>
      <c r="B175" s="431" t="str">
        <f>'приложение 1.1 '!B177</f>
        <v>Реконструкция КЛ - 10кВ РП - 115 -ТП - 406  ЭСК № 49</v>
      </c>
      <c r="C175" s="379" t="str">
        <f>IF('приложение 1.1 '!G177=2018,'приложение 1.1 '!E177,"-")</f>
        <v>-</v>
      </c>
      <c r="D175" s="703" t="str">
        <f>IF('приложение 1.1 '!G177=2018,'приложение 1.1 '!D177,"-")</f>
        <v>-</v>
      </c>
      <c r="E175" s="379" t="str">
        <f>IF('приложение 1.1 '!G177=2019,'приложение 1.1 '!E177,"-")</f>
        <v>-</v>
      </c>
      <c r="F175" s="379" t="str">
        <f>IF('приложение 1.1 '!G177=2019,'приложение 1.1 '!D177,"-")</f>
        <v>-</v>
      </c>
      <c r="G175" s="379" t="str">
        <f>IF('приложение 1.1 '!G177=2020,'приложение 1.1 '!E177,"-")</f>
        <v>-</v>
      </c>
      <c r="H175" s="379" t="str">
        <f>IF('приложение 1.1 '!G177=2020,'приложение 1.1 '!D177,"-")</f>
        <v>-</v>
      </c>
      <c r="I175" s="379" t="str">
        <f>IF('приложение 1.1 '!G177=2021,'приложение 1.1 '!E177,"-")</f>
        <v>-</v>
      </c>
      <c r="J175" s="379" t="str">
        <f>IF('приложение 1.1 '!G177=2021,'приложение 1.1 '!D177,"-")</f>
        <v>-</v>
      </c>
      <c r="K175" s="379">
        <f>IF('приложение 1.1 '!G177=2022,'приложение 1.1 '!E177,"-")</f>
        <v>0</v>
      </c>
      <c r="L175" s="379">
        <f>IF('приложение 1.1 '!G177=2022,'приложение 1.1 '!D177,"-")</f>
        <v>1.05</v>
      </c>
      <c r="M175" s="379">
        <f t="shared" si="37"/>
        <v>0</v>
      </c>
      <c r="N175" s="379">
        <f t="shared" si="38"/>
        <v>1.05</v>
      </c>
      <c r="O175" s="379" t="str">
        <f t="shared" si="39"/>
        <v>-</v>
      </c>
      <c r="P175" s="379" t="str">
        <f t="shared" si="40"/>
        <v>-</v>
      </c>
      <c r="Q175" s="379" t="str">
        <f t="shared" si="41"/>
        <v>-</v>
      </c>
      <c r="R175" s="379" t="str">
        <f t="shared" si="42"/>
        <v>-</v>
      </c>
      <c r="S175" s="379" t="str">
        <f t="shared" si="43"/>
        <v>-</v>
      </c>
      <c r="T175" s="379" t="str">
        <f t="shared" si="44"/>
        <v>-</v>
      </c>
      <c r="U175" s="379" t="str">
        <f t="shared" si="45"/>
        <v>-</v>
      </c>
      <c r="V175" s="379" t="str">
        <f t="shared" si="46"/>
        <v>-</v>
      </c>
      <c r="W175" s="379">
        <f t="shared" si="47"/>
        <v>0</v>
      </c>
      <c r="X175" s="379">
        <f t="shared" si="48"/>
        <v>1.05</v>
      </c>
      <c r="Y175" s="379">
        <f t="shared" si="49"/>
        <v>0</v>
      </c>
      <c r="Z175" s="379">
        <f t="shared" si="50"/>
        <v>1.05</v>
      </c>
    </row>
    <row r="176" spans="1:26" s="53" customFormat="1" ht="31.5">
      <c r="A176" s="369" t="str">
        <f>'приложение 1.1 '!A178</f>
        <v>1.1.4.34</v>
      </c>
      <c r="B176" s="431" t="str">
        <f>'приложение 1.1 '!B178</f>
        <v>Реконструкция КЛ - 10кВ РП - 115 -ТП - 396 ЭСК № 49</v>
      </c>
      <c r="C176" s="379" t="str">
        <f>IF('приложение 1.1 '!G178=2018,'приложение 1.1 '!E178,"-")</f>
        <v>-</v>
      </c>
      <c r="D176" s="703" t="str">
        <f>IF('приложение 1.1 '!G178=2018,'приложение 1.1 '!D178,"-")</f>
        <v>-</v>
      </c>
      <c r="E176" s="379" t="str">
        <f>IF('приложение 1.1 '!G178=2019,'приложение 1.1 '!E178,"-")</f>
        <v>-</v>
      </c>
      <c r="F176" s="379" t="str">
        <f>IF('приложение 1.1 '!G178=2019,'приложение 1.1 '!D178,"-")</f>
        <v>-</v>
      </c>
      <c r="G176" s="379" t="str">
        <f>IF('приложение 1.1 '!G178=2020,'приложение 1.1 '!E178,"-")</f>
        <v>-</v>
      </c>
      <c r="H176" s="379" t="str">
        <f>IF('приложение 1.1 '!G178=2020,'приложение 1.1 '!D178,"-")</f>
        <v>-</v>
      </c>
      <c r="I176" s="379" t="str">
        <f>IF('приложение 1.1 '!G178=2021,'приложение 1.1 '!E178,"-")</f>
        <v>-</v>
      </c>
      <c r="J176" s="379" t="str">
        <f>IF('приложение 1.1 '!G178=2021,'приложение 1.1 '!D178,"-")</f>
        <v>-</v>
      </c>
      <c r="K176" s="379">
        <f>IF('приложение 1.1 '!G178=2022,'приложение 1.1 '!E178,"-")</f>
        <v>0</v>
      </c>
      <c r="L176" s="379">
        <f>IF('приложение 1.1 '!G178=2022,'приложение 1.1 '!D178,"-")</f>
        <v>0.48</v>
      </c>
      <c r="M176" s="379">
        <f t="shared" si="37"/>
        <v>0</v>
      </c>
      <c r="N176" s="379">
        <f t="shared" si="38"/>
        <v>0.48</v>
      </c>
      <c r="O176" s="379" t="str">
        <f t="shared" si="39"/>
        <v>-</v>
      </c>
      <c r="P176" s="379" t="str">
        <f t="shared" si="40"/>
        <v>-</v>
      </c>
      <c r="Q176" s="379" t="str">
        <f t="shared" si="41"/>
        <v>-</v>
      </c>
      <c r="R176" s="379" t="str">
        <f t="shared" si="42"/>
        <v>-</v>
      </c>
      <c r="S176" s="379" t="str">
        <f t="shared" si="43"/>
        <v>-</v>
      </c>
      <c r="T176" s="379" t="str">
        <f t="shared" si="44"/>
        <v>-</v>
      </c>
      <c r="U176" s="379" t="str">
        <f t="shared" si="45"/>
        <v>-</v>
      </c>
      <c r="V176" s="379" t="str">
        <f t="shared" si="46"/>
        <v>-</v>
      </c>
      <c r="W176" s="379">
        <f t="shared" si="47"/>
        <v>0</v>
      </c>
      <c r="X176" s="379">
        <f t="shared" si="48"/>
        <v>0.48</v>
      </c>
      <c r="Y176" s="379">
        <f t="shared" si="49"/>
        <v>0</v>
      </c>
      <c r="Z176" s="379">
        <f t="shared" si="50"/>
        <v>0.48</v>
      </c>
    </row>
    <row r="177" spans="1:26" s="53" customFormat="1" ht="31.5">
      <c r="A177" s="369" t="str">
        <f>'приложение 1.1 '!A179</f>
        <v>1.1.4.35</v>
      </c>
      <c r="B177" s="431" t="str">
        <f>'приложение 1.1 '!B179</f>
        <v>Реконструкция КЛ - 10кВ ТП - 390-ТП - 391 ЭСК № 49</v>
      </c>
      <c r="C177" s="379" t="str">
        <f>IF('приложение 1.1 '!G179=2018,'приложение 1.1 '!E179,"-")</f>
        <v>-</v>
      </c>
      <c r="D177" s="703" t="str">
        <f>IF('приложение 1.1 '!G179=2018,'приложение 1.1 '!D179,"-")</f>
        <v>-</v>
      </c>
      <c r="E177" s="379" t="str">
        <f>IF('приложение 1.1 '!G179=2019,'приложение 1.1 '!E179,"-")</f>
        <v>-</v>
      </c>
      <c r="F177" s="379" t="str">
        <f>IF('приложение 1.1 '!G179=2019,'приложение 1.1 '!D179,"-")</f>
        <v>-</v>
      </c>
      <c r="G177" s="379" t="str">
        <f>IF('приложение 1.1 '!G179=2020,'приложение 1.1 '!E179,"-")</f>
        <v>-</v>
      </c>
      <c r="H177" s="379" t="str">
        <f>IF('приложение 1.1 '!G179=2020,'приложение 1.1 '!D179,"-")</f>
        <v>-</v>
      </c>
      <c r="I177" s="379" t="str">
        <f>IF('приложение 1.1 '!G179=2021,'приложение 1.1 '!E179,"-")</f>
        <v>-</v>
      </c>
      <c r="J177" s="379" t="str">
        <f>IF('приложение 1.1 '!G179=2021,'приложение 1.1 '!D179,"-")</f>
        <v>-</v>
      </c>
      <c r="K177" s="379">
        <f>IF('приложение 1.1 '!G179=2022,'приложение 1.1 '!E179,"-")</f>
        <v>0</v>
      </c>
      <c r="L177" s="379">
        <f>IF('приложение 1.1 '!G179=2022,'приложение 1.1 '!D179,"-")</f>
        <v>0.56000000000000005</v>
      </c>
      <c r="M177" s="379">
        <f t="shared" si="37"/>
        <v>0</v>
      </c>
      <c r="N177" s="379">
        <f t="shared" si="38"/>
        <v>0.56000000000000005</v>
      </c>
      <c r="O177" s="379" t="str">
        <f t="shared" si="39"/>
        <v>-</v>
      </c>
      <c r="P177" s="379" t="str">
        <f t="shared" si="40"/>
        <v>-</v>
      </c>
      <c r="Q177" s="379" t="str">
        <f t="shared" si="41"/>
        <v>-</v>
      </c>
      <c r="R177" s="379" t="str">
        <f t="shared" si="42"/>
        <v>-</v>
      </c>
      <c r="S177" s="379" t="str">
        <f t="shared" si="43"/>
        <v>-</v>
      </c>
      <c r="T177" s="379" t="str">
        <f t="shared" si="44"/>
        <v>-</v>
      </c>
      <c r="U177" s="379" t="str">
        <f t="shared" si="45"/>
        <v>-</v>
      </c>
      <c r="V177" s="379" t="str">
        <f t="shared" si="46"/>
        <v>-</v>
      </c>
      <c r="W177" s="379">
        <f t="shared" si="47"/>
        <v>0</v>
      </c>
      <c r="X177" s="379">
        <f t="shared" si="48"/>
        <v>0.56000000000000005</v>
      </c>
      <c r="Y177" s="379">
        <f t="shared" si="49"/>
        <v>0</v>
      </c>
      <c r="Z177" s="379">
        <f t="shared" si="50"/>
        <v>0.56000000000000005</v>
      </c>
    </row>
    <row r="178" spans="1:26" s="53" customFormat="1" ht="31.5">
      <c r="A178" s="369" t="str">
        <f>'приложение 1.1 '!A180</f>
        <v>1.1.4.36</v>
      </c>
      <c r="B178" s="431" t="str">
        <f>'приложение 1.1 '!B180</f>
        <v>Реконструкция КЛ-10в от РП-111 до ТП-294  ЭСК-40</v>
      </c>
      <c r="C178" s="379" t="str">
        <f>IF('приложение 1.1 '!G180=2018,'приложение 1.1 '!E180,"-")</f>
        <v>-</v>
      </c>
      <c r="D178" s="703" t="str">
        <f>IF('приложение 1.1 '!G180=2018,'приложение 1.1 '!D180,"-")</f>
        <v>-</v>
      </c>
      <c r="E178" s="379" t="str">
        <f>IF('приложение 1.1 '!G180=2019,'приложение 1.1 '!E180,"-")</f>
        <v>-</v>
      </c>
      <c r="F178" s="379" t="str">
        <f>IF('приложение 1.1 '!G180=2019,'приложение 1.1 '!D180,"-")</f>
        <v>-</v>
      </c>
      <c r="G178" s="379" t="str">
        <f>IF('приложение 1.1 '!G180=2020,'приложение 1.1 '!E180,"-")</f>
        <v>-</v>
      </c>
      <c r="H178" s="379" t="str">
        <f>IF('приложение 1.1 '!G180=2020,'приложение 1.1 '!D180,"-")</f>
        <v>-</v>
      </c>
      <c r="I178" s="379" t="str">
        <f>IF('приложение 1.1 '!G180=2021,'приложение 1.1 '!E180,"-")</f>
        <v>-</v>
      </c>
      <c r="J178" s="379" t="str">
        <f>IF('приложение 1.1 '!G180=2021,'приложение 1.1 '!D180,"-")</f>
        <v>-</v>
      </c>
      <c r="K178" s="379">
        <f>IF('приложение 1.1 '!G180=2022,'приложение 1.1 '!E180,"-")</f>
        <v>0</v>
      </c>
      <c r="L178" s="379">
        <f>IF('приложение 1.1 '!G180=2022,'приложение 1.1 '!D180,"-")</f>
        <v>0.99299999999999999</v>
      </c>
      <c r="M178" s="379">
        <f t="shared" si="37"/>
        <v>0</v>
      </c>
      <c r="N178" s="379">
        <f t="shared" si="38"/>
        <v>0.99299999999999999</v>
      </c>
      <c r="O178" s="379" t="str">
        <f t="shared" si="39"/>
        <v>-</v>
      </c>
      <c r="P178" s="379" t="str">
        <f t="shared" si="40"/>
        <v>-</v>
      </c>
      <c r="Q178" s="379" t="str">
        <f t="shared" si="41"/>
        <v>-</v>
      </c>
      <c r="R178" s="379" t="str">
        <f t="shared" si="42"/>
        <v>-</v>
      </c>
      <c r="S178" s="379" t="str">
        <f t="shared" si="43"/>
        <v>-</v>
      </c>
      <c r="T178" s="379" t="str">
        <f t="shared" si="44"/>
        <v>-</v>
      </c>
      <c r="U178" s="379" t="str">
        <f t="shared" si="45"/>
        <v>-</v>
      </c>
      <c r="V178" s="379" t="str">
        <f t="shared" si="46"/>
        <v>-</v>
      </c>
      <c r="W178" s="379">
        <f t="shared" si="47"/>
        <v>0</v>
      </c>
      <c r="X178" s="379">
        <f t="shared" si="48"/>
        <v>0.99299999999999999</v>
      </c>
      <c r="Y178" s="379">
        <f t="shared" si="49"/>
        <v>0</v>
      </c>
      <c r="Z178" s="379">
        <f t="shared" si="50"/>
        <v>0.99299999999999999</v>
      </c>
    </row>
    <row r="179" spans="1:26" s="53" customFormat="1" ht="31.5">
      <c r="A179" s="369" t="str">
        <f>'приложение 1.1 '!A181</f>
        <v>1.1.4.37</v>
      </c>
      <c r="B179" s="431" t="str">
        <f>'приложение 1.1 '!B181</f>
        <v>Реконструкция КЛ-10кВ от ТП-299  до ТП-297  эск-40</v>
      </c>
      <c r="C179" s="379" t="str">
        <f>IF('приложение 1.1 '!G181=2018,'приложение 1.1 '!E181,"-")</f>
        <v>-</v>
      </c>
      <c r="D179" s="703" t="str">
        <f>IF('приложение 1.1 '!G181=2018,'приложение 1.1 '!D181,"-")</f>
        <v>-</v>
      </c>
      <c r="E179" s="379" t="str">
        <f>IF('приложение 1.1 '!G181=2019,'приложение 1.1 '!E181,"-")</f>
        <v>-</v>
      </c>
      <c r="F179" s="379" t="str">
        <f>IF('приложение 1.1 '!G181=2019,'приложение 1.1 '!D181,"-")</f>
        <v>-</v>
      </c>
      <c r="G179" s="379" t="str">
        <f>IF('приложение 1.1 '!G181=2020,'приложение 1.1 '!E181,"-")</f>
        <v>-</v>
      </c>
      <c r="H179" s="379" t="str">
        <f>IF('приложение 1.1 '!G181=2020,'приложение 1.1 '!D181,"-")</f>
        <v>-</v>
      </c>
      <c r="I179" s="379" t="str">
        <f>IF('приложение 1.1 '!G181=2021,'приложение 1.1 '!E181,"-")</f>
        <v>-</v>
      </c>
      <c r="J179" s="379" t="str">
        <f>IF('приложение 1.1 '!G181=2021,'приложение 1.1 '!D181,"-")</f>
        <v>-</v>
      </c>
      <c r="K179" s="379">
        <f>IF('приложение 1.1 '!G181=2022,'приложение 1.1 '!E181,"-")</f>
        <v>0</v>
      </c>
      <c r="L179" s="379">
        <f>IF('приложение 1.1 '!G181=2022,'приложение 1.1 '!D181,"-")</f>
        <v>0.82</v>
      </c>
      <c r="M179" s="379">
        <f t="shared" si="37"/>
        <v>0</v>
      </c>
      <c r="N179" s="379">
        <f t="shared" si="38"/>
        <v>0.82</v>
      </c>
      <c r="O179" s="379" t="str">
        <f t="shared" si="39"/>
        <v>-</v>
      </c>
      <c r="P179" s="379" t="str">
        <f t="shared" si="40"/>
        <v>-</v>
      </c>
      <c r="Q179" s="379" t="str">
        <f t="shared" si="41"/>
        <v>-</v>
      </c>
      <c r="R179" s="379" t="str">
        <f t="shared" si="42"/>
        <v>-</v>
      </c>
      <c r="S179" s="379" t="str">
        <f t="shared" si="43"/>
        <v>-</v>
      </c>
      <c r="T179" s="379" t="str">
        <f t="shared" si="44"/>
        <v>-</v>
      </c>
      <c r="U179" s="379" t="str">
        <f t="shared" si="45"/>
        <v>-</v>
      </c>
      <c r="V179" s="379" t="str">
        <f t="shared" si="46"/>
        <v>-</v>
      </c>
      <c r="W179" s="379">
        <f t="shared" si="47"/>
        <v>0</v>
      </c>
      <c r="X179" s="379">
        <f t="shared" si="48"/>
        <v>0.82</v>
      </c>
      <c r="Y179" s="379">
        <f t="shared" si="49"/>
        <v>0</v>
      </c>
      <c r="Z179" s="379">
        <f t="shared" si="50"/>
        <v>0.82</v>
      </c>
    </row>
    <row r="180" spans="1:26" s="53" customFormat="1" ht="31.5">
      <c r="A180" s="369" t="str">
        <f>'приложение 1.1 '!A182</f>
        <v>1.1.4.38</v>
      </c>
      <c r="B180" s="431" t="str">
        <f>'приложение 1.1 '!B182</f>
        <v>Реконструкция КЛ- 10 кВ ТП - 392ТП - 393 ЭСК № 49</v>
      </c>
      <c r="C180" s="379" t="str">
        <f>IF('приложение 1.1 '!G182=2018,'приложение 1.1 '!E182,"-")</f>
        <v>-</v>
      </c>
      <c r="D180" s="703" t="str">
        <f>IF('приложение 1.1 '!G182=2018,'приложение 1.1 '!D182,"-")</f>
        <v>-</v>
      </c>
      <c r="E180" s="379" t="str">
        <f>IF('приложение 1.1 '!G182=2019,'приложение 1.1 '!E182,"-")</f>
        <v>-</v>
      </c>
      <c r="F180" s="379" t="str">
        <f>IF('приложение 1.1 '!G182=2019,'приложение 1.1 '!D182,"-")</f>
        <v>-</v>
      </c>
      <c r="G180" s="379" t="str">
        <f>IF('приложение 1.1 '!G182=2020,'приложение 1.1 '!E182,"-")</f>
        <v>-</v>
      </c>
      <c r="H180" s="379" t="str">
        <f>IF('приложение 1.1 '!G182=2020,'приложение 1.1 '!D182,"-")</f>
        <v>-</v>
      </c>
      <c r="I180" s="379" t="str">
        <f>IF('приложение 1.1 '!G182=2021,'приложение 1.1 '!E182,"-")</f>
        <v>-</v>
      </c>
      <c r="J180" s="379" t="str">
        <f>IF('приложение 1.1 '!G182=2021,'приложение 1.1 '!D182,"-")</f>
        <v>-</v>
      </c>
      <c r="K180" s="379">
        <f>IF('приложение 1.1 '!G182=2022,'приложение 1.1 '!E182,"-")</f>
        <v>0</v>
      </c>
      <c r="L180" s="379">
        <f>IF('приложение 1.1 '!G182=2022,'приложение 1.1 '!D182,"-")</f>
        <v>0.56000000000000005</v>
      </c>
      <c r="M180" s="379">
        <f t="shared" si="37"/>
        <v>0</v>
      </c>
      <c r="N180" s="379">
        <f t="shared" si="38"/>
        <v>0.56000000000000005</v>
      </c>
      <c r="O180" s="379" t="str">
        <f t="shared" si="39"/>
        <v>-</v>
      </c>
      <c r="P180" s="379" t="str">
        <f t="shared" si="40"/>
        <v>-</v>
      </c>
      <c r="Q180" s="379" t="str">
        <f t="shared" si="41"/>
        <v>-</v>
      </c>
      <c r="R180" s="379" t="str">
        <f t="shared" si="42"/>
        <v>-</v>
      </c>
      <c r="S180" s="379" t="str">
        <f t="shared" si="43"/>
        <v>-</v>
      </c>
      <c r="T180" s="379" t="str">
        <f t="shared" si="44"/>
        <v>-</v>
      </c>
      <c r="U180" s="379" t="str">
        <f t="shared" si="45"/>
        <v>-</v>
      </c>
      <c r="V180" s="379" t="str">
        <f t="shared" si="46"/>
        <v>-</v>
      </c>
      <c r="W180" s="379">
        <f t="shared" si="47"/>
        <v>0</v>
      </c>
      <c r="X180" s="379">
        <f t="shared" si="48"/>
        <v>0.56000000000000005</v>
      </c>
      <c r="Y180" s="379">
        <f t="shared" si="49"/>
        <v>0</v>
      </c>
      <c r="Z180" s="379">
        <f t="shared" si="50"/>
        <v>0.56000000000000005</v>
      </c>
    </row>
    <row r="181" spans="1:26" s="53" customFormat="1" ht="31.5">
      <c r="A181" s="369" t="str">
        <f>'приложение 1.1 '!A183</f>
        <v>1.1.4.39</v>
      </c>
      <c r="B181" s="431" t="str">
        <f>'приложение 1.1 '!B183</f>
        <v>Реконструкция КЛ-10 кВ от РП-111  до ТП-298 ЭСК № 40</v>
      </c>
      <c r="C181" s="379" t="str">
        <f>IF('приложение 1.1 '!G183=2018,'приложение 1.1 '!E183,"-")</f>
        <v>-</v>
      </c>
      <c r="D181" s="703" t="str">
        <f>IF('приложение 1.1 '!G183=2018,'приложение 1.1 '!D183,"-")</f>
        <v>-</v>
      </c>
      <c r="E181" s="379" t="str">
        <f>IF('приложение 1.1 '!G183=2019,'приложение 1.1 '!E183,"-")</f>
        <v>-</v>
      </c>
      <c r="F181" s="379" t="str">
        <f>IF('приложение 1.1 '!G183=2019,'приложение 1.1 '!D183,"-")</f>
        <v>-</v>
      </c>
      <c r="G181" s="379" t="str">
        <f>IF('приложение 1.1 '!G183=2020,'приложение 1.1 '!E183,"-")</f>
        <v>-</v>
      </c>
      <c r="H181" s="379" t="str">
        <f>IF('приложение 1.1 '!G183=2020,'приложение 1.1 '!D183,"-")</f>
        <v>-</v>
      </c>
      <c r="I181" s="379">
        <f>IF('приложение 1.1 '!G183=2021,'приложение 1.1 '!E183,"-")</f>
        <v>0</v>
      </c>
      <c r="J181" s="379">
        <f>IF('приложение 1.1 '!G183=2021,'приложение 1.1 '!D183,"-")</f>
        <v>3.4356</v>
      </c>
      <c r="K181" s="379" t="str">
        <f>IF('приложение 1.1 '!G183=2022,'приложение 1.1 '!E183,"-")</f>
        <v>-</v>
      </c>
      <c r="L181" s="379" t="str">
        <f>IF('приложение 1.1 '!G183=2022,'приложение 1.1 '!D183,"-")</f>
        <v>-</v>
      </c>
      <c r="M181" s="379">
        <f t="shared" si="37"/>
        <v>0</v>
      </c>
      <c r="N181" s="379">
        <f t="shared" si="38"/>
        <v>3.4356</v>
      </c>
      <c r="O181" s="379" t="str">
        <f t="shared" si="39"/>
        <v>-</v>
      </c>
      <c r="P181" s="379" t="str">
        <f t="shared" si="40"/>
        <v>-</v>
      </c>
      <c r="Q181" s="379" t="str">
        <f t="shared" si="41"/>
        <v>-</v>
      </c>
      <c r="R181" s="379" t="str">
        <f t="shared" si="42"/>
        <v>-</v>
      </c>
      <c r="S181" s="379" t="str">
        <f t="shared" si="43"/>
        <v>-</v>
      </c>
      <c r="T181" s="379" t="str">
        <f t="shared" si="44"/>
        <v>-</v>
      </c>
      <c r="U181" s="379">
        <f t="shared" si="45"/>
        <v>0</v>
      </c>
      <c r="V181" s="379">
        <f t="shared" si="46"/>
        <v>3.4356</v>
      </c>
      <c r="W181" s="379" t="str">
        <f t="shared" si="47"/>
        <v>-</v>
      </c>
      <c r="X181" s="379" t="str">
        <f t="shared" si="48"/>
        <v>-</v>
      </c>
      <c r="Y181" s="379">
        <f t="shared" si="49"/>
        <v>0</v>
      </c>
      <c r="Z181" s="379">
        <f t="shared" si="50"/>
        <v>3.4356</v>
      </c>
    </row>
    <row r="182" spans="1:26" s="53" customFormat="1" ht="31.5">
      <c r="A182" s="369" t="str">
        <f>'приложение 1.1 '!A184</f>
        <v>1.1.4.40</v>
      </c>
      <c r="B182" s="431" t="str">
        <f>'приложение 1.1 '!B184</f>
        <v>Реконструкция КЛ-10 кв от ТП295 -ТП - 296  ЭСК № 40</v>
      </c>
      <c r="C182" s="379" t="str">
        <f>IF('приложение 1.1 '!G184=2018,'приложение 1.1 '!E184,"-")</f>
        <v>-</v>
      </c>
      <c r="D182" s="703" t="str">
        <f>IF('приложение 1.1 '!G184=2018,'приложение 1.1 '!D184,"-")</f>
        <v>-</v>
      </c>
      <c r="E182" s="379" t="str">
        <f>IF('приложение 1.1 '!G184=2019,'приложение 1.1 '!E184,"-")</f>
        <v>-</v>
      </c>
      <c r="F182" s="379" t="str">
        <f>IF('приложение 1.1 '!G184=2019,'приложение 1.1 '!D184,"-")</f>
        <v>-</v>
      </c>
      <c r="G182" s="379" t="str">
        <f>IF('приложение 1.1 '!G184=2020,'приложение 1.1 '!E184,"-")</f>
        <v>-</v>
      </c>
      <c r="H182" s="379" t="str">
        <f>IF('приложение 1.1 '!G184=2020,'приложение 1.1 '!D184,"-")</f>
        <v>-</v>
      </c>
      <c r="I182" s="379">
        <f>IF('приложение 1.1 '!G184=2021,'приложение 1.1 '!E184,"-")</f>
        <v>0</v>
      </c>
      <c r="J182" s="379">
        <f>IF('приложение 1.1 '!G184=2021,'приложение 1.1 '!D184,"-")</f>
        <v>2.8</v>
      </c>
      <c r="K182" s="379" t="str">
        <f>IF('приложение 1.1 '!G184=2022,'приложение 1.1 '!E184,"-")</f>
        <v>-</v>
      </c>
      <c r="L182" s="379" t="str">
        <f>IF('приложение 1.1 '!G184=2022,'приложение 1.1 '!D184,"-")</f>
        <v>-</v>
      </c>
      <c r="M182" s="379">
        <f t="shared" si="37"/>
        <v>0</v>
      </c>
      <c r="N182" s="379">
        <f t="shared" si="38"/>
        <v>2.8</v>
      </c>
      <c r="O182" s="379" t="str">
        <f t="shared" si="39"/>
        <v>-</v>
      </c>
      <c r="P182" s="379" t="str">
        <f t="shared" si="40"/>
        <v>-</v>
      </c>
      <c r="Q182" s="379" t="str">
        <f t="shared" si="41"/>
        <v>-</v>
      </c>
      <c r="R182" s="379" t="str">
        <f t="shared" si="42"/>
        <v>-</v>
      </c>
      <c r="S182" s="379" t="str">
        <f t="shared" si="43"/>
        <v>-</v>
      </c>
      <c r="T182" s="379" t="str">
        <f t="shared" si="44"/>
        <v>-</v>
      </c>
      <c r="U182" s="379">
        <f t="shared" si="45"/>
        <v>0</v>
      </c>
      <c r="V182" s="379">
        <f t="shared" si="46"/>
        <v>2.8</v>
      </c>
      <c r="W182" s="379" t="str">
        <f t="shared" si="47"/>
        <v>-</v>
      </c>
      <c r="X182" s="379" t="str">
        <f t="shared" si="48"/>
        <v>-</v>
      </c>
      <c r="Y182" s="379">
        <f t="shared" si="49"/>
        <v>0</v>
      </c>
      <c r="Z182" s="379">
        <f t="shared" si="50"/>
        <v>2.8</v>
      </c>
    </row>
    <row r="183" spans="1:26" s="53" customFormat="1" ht="31.5">
      <c r="A183" s="369" t="str">
        <f>'приложение 1.1 '!A185</f>
        <v>1.1.4.41</v>
      </c>
      <c r="B183" s="431" t="str">
        <f>'приложение 1.1 '!B185</f>
        <v>Реконструкция КЛ-10 кв от ТП-406-ТП-407  ЭСК №49</v>
      </c>
      <c r="C183" s="379" t="str">
        <f>IF('приложение 1.1 '!G185=2018,'приложение 1.1 '!E185,"-")</f>
        <v>-</v>
      </c>
      <c r="D183" s="703" t="str">
        <f>IF('приложение 1.1 '!G185=2018,'приложение 1.1 '!D185,"-")</f>
        <v>-</v>
      </c>
      <c r="E183" s="379" t="str">
        <f>IF('приложение 1.1 '!G185=2019,'приложение 1.1 '!E185,"-")</f>
        <v>-</v>
      </c>
      <c r="F183" s="379" t="str">
        <f>IF('приложение 1.1 '!G185=2019,'приложение 1.1 '!D185,"-")</f>
        <v>-</v>
      </c>
      <c r="G183" s="379" t="str">
        <f>IF('приложение 1.1 '!G185=2020,'приложение 1.1 '!E185,"-")</f>
        <v>-</v>
      </c>
      <c r="H183" s="379" t="str">
        <f>IF('приложение 1.1 '!G185=2020,'приложение 1.1 '!D185,"-")</f>
        <v>-</v>
      </c>
      <c r="I183" s="379">
        <f>IF('приложение 1.1 '!G185=2021,'приложение 1.1 '!E185,"-")</f>
        <v>0</v>
      </c>
      <c r="J183" s="379">
        <f>IF('приложение 1.1 '!G185=2021,'приложение 1.1 '!D185,"-")</f>
        <v>0.26400000000000001</v>
      </c>
      <c r="K183" s="379" t="str">
        <f>IF('приложение 1.1 '!G185=2022,'приложение 1.1 '!E185,"-")</f>
        <v>-</v>
      </c>
      <c r="L183" s="379" t="str">
        <f>IF('приложение 1.1 '!G185=2022,'приложение 1.1 '!D185,"-")</f>
        <v>-</v>
      </c>
      <c r="M183" s="379">
        <f t="shared" si="37"/>
        <v>0</v>
      </c>
      <c r="N183" s="379">
        <f t="shared" si="38"/>
        <v>0.26400000000000001</v>
      </c>
      <c r="O183" s="379" t="str">
        <f t="shared" si="39"/>
        <v>-</v>
      </c>
      <c r="P183" s="379" t="str">
        <f t="shared" si="40"/>
        <v>-</v>
      </c>
      <c r="Q183" s="379" t="str">
        <f t="shared" si="41"/>
        <v>-</v>
      </c>
      <c r="R183" s="379" t="str">
        <f t="shared" si="42"/>
        <v>-</v>
      </c>
      <c r="S183" s="379" t="str">
        <f t="shared" si="43"/>
        <v>-</v>
      </c>
      <c r="T183" s="379" t="str">
        <f t="shared" si="44"/>
        <v>-</v>
      </c>
      <c r="U183" s="379">
        <f t="shared" si="45"/>
        <v>0</v>
      </c>
      <c r="V183" s="379">
        <f t="shared" si="46"/>
        <v>0.26400000000000001</v>
      </c>
      <c r="W183" s="379" t="str">
        <f t="shared" si="47"/>
        <v>-</v>
      </c>
      <c r="X183" s="379" t="str">
        <f t="shared" si="48"/>
        <v>-</v>
      </c>
      <c r="Y183" s="379">
        <f t="shared" si="49"/>
        <v>0</v>
      </c>
      <c r="Z183" s="379">
        <f t="shared" si="50"/>
        <v>0.26400000000000001</v>
      </c>
    </row>
    <row r="184" spans="1:26" s="53" customFormat="1" ht="31.5">
      <c r="A184" s="369" t="str">
        <f>'приложение 1.1 '!A186</f>
        <v>1.1.4.42</v>
      </c>
      <c r="B184" s="431" t="str">
        <f>'приложение 1.1 '!B186</f>
        <v>Реконструкция КЛ-10 кв ЦРП - ТП - 503  ЭСК № 24</v>
      </c>
      <c r="C184" s="379" t="str">
        <f>IF('приложение 1.1 '!G186=2018,'приложение 1.1 '!E186,"-")</f>
        <v>-</v>
      </c>
      <c r="D184" s="703" t="str">
        <f>IF('приложение 1.1 '!G186=2018,'приложение 1.1 '!D186,"-")</f>
        <v>-</v>
      </c>
      <c r="E184" s="379" t="str">
        <f>IF('приложение 1.1 '!G186=2019,'приложение 1.1 '!E186,"-")</f>
        <v>-</v>
      </c>
      <c r="F184" s="379" t="str">
        <f>IF('приложение 1.1 '!G186=2019,'приложение 1.1 '!D186,"-")</f>
        <v>-</v>
      </c>
      <c r="G184" s="379" t="str">
        <f>IF('приложение 1.1 '!G186=2020,'приложение 1.1 '!E186,"-")</f>
        <v>-</v>
      </c>
      <c r="H184" s="379" t="str">
        <f>IF('приложение 1.1 '!G186=2020,'приложение 1.1 '!D186,"-")</f>
        <v>-</v>
      </c>
      <c r="I184" s="379">
        <f>IF('приложение 1.1 '!G186=2021,'приложение 1.1 '!E186,"-")</f>
        <v>0</v>
      </c>
      <c r="J184" s="379">
        <f>IF('приложение 1.1 '!G186=2021,'приложение 1.1 '!D186,"-")</f>
        <v>0.25</v>
      </c>
      <c r="K184" s="379" t="str">
        <f>IF('приложение 1.1 '!G186=2022,'приложение 1.1 '!E186,"-")</f>
        <v>-</v>
      </c>
      <c r="L184" s="379" t="str">
        <f>IF('приложение 1.1 '!G186=2022,'приложение 1.1 '!D186,"-")</f>
        <v>-</v>
      </c>
      <c r="M184" s="379">
        <f t="shared" si="37"/>
        <v>0</v>
      </c>
      <c r="N184" s="379">
        <f t="shared" si="38"/>
        <v>0.25</v>
      </c>
      <c r="O184" s="379" t="str">
        <f t="shared" si="39"/>
        <v>-</v>
      </c>
      <c r="P184" s="379" t="str">
        <f t="shared" si="40"/>
        <v>-</v>
      </c>
      <c r="Q184" s="379" t="str">
        <f t="shared" si="41"/>
        <v>-</v>
      </c>
      <c r="R184" s="379" t="str">
        <f t="shared" si="42"/>
        <v>-</v>
      </c>
      <c r="S184" s="379" t="str">
        <f t="shared" si="43"/>
        <v>-</v>
      </c>
      <c r="T184" s="379" t="str">
        <f t="shared" si="44"/>
        <v>-</v>
      </c>
      <c r="U184" s="379">
        <f t="shared" si="45"/>
        <v>0</v>
      </c>
      <c r="V184" s="379">
        <f t="shared" si="46"/>
        <v>0.25</v>
      </c>
      <c r="W184" s="379" t="str">
        <f t="shared" si="47"/>
        <v>-</v>
      </c>
      <c r="X184" s="379" t="str">
        <f t="shared" si="48"/>
        <v>-</v>
      </c>
      <c r="Y184" s="379">
        <f t="shared" si="49"/>
        <v>0</v>
      </c>
      <c r="Z184" s="379">
        <f t="shared" si="50"/>
        <v>0.25</v>
      </c>
    </row>
    <row r="185" spans="1:26" s="53" customFormat="1" ht="31.5">
      <c r="A185" s="369" t="str">
        <f>'приложение 1.1 '!A187</f>
        <v>1.1.4.43</v>
      </c>
      <c r="B185" s="431" t="str">
        <f>'приложение 1.1 '!B187</f>
        <v>Реконструкция КЛ-10 кв ЦРП - ТП - 505  ЭСК № 24</v>
      </c>
      <c r="C185" s="379" t="str">
        <f>IF('приложение 1.1 '!G187=2018,'приложение 1.1 '!E187,"-")</f>
        <v>-</v>
      </c>
      <c r="D185" s="703" t="str">
        <f>IF('приложение 1.1 '!G187=2018,'приложение 1.1 '!D187,"-")</f>
        <v>-</v>
      </c>
      <c r="E185" s="379" t="str">
        <f>IF('приложение 1.1 '!G187=2019,'приложение 1.1 '!E187,"-")</f>
        <v>-</v>
      </c>
      <c r="F185" s="379" t="str">
        <f>IF('приложение 1.1 '!G187=2019,'приложение 1.1 '!D187,"-")</f>
        <v>-</v>
      </c>
      <c r="G185" s="379" t="str">
        <f>IF('приложение 1.1 '!G187=2020,'приложение 1.1 '!E187,"-")</f>
        <v>-</v>
      </c>
      <c r="H185" s="379" t="str">
        <f>IF('приложение 1.1 '!G187=2020,'приложение 1.1 '!D187,"-")</f>
        <v>-</v>
      </c>
      <c r="I185" s="379">
        <f>IF('приложение 1.1 '!G187=2021,'приложение 1.1 '!E187,"-")</f>
        <v>0</v>
      </c>
      <c r="J185" s="379">
        <f>IF('приложение 1.1 '!G187=2021,'приложение 1.1 '!D187,"-")</f>
        <v>0.89</v>
      </c>
      <c r="K185" s="379" t="str">
        <f>IF('приложение 1.1 '!G187=2022,'приложение 1.1 '!E187,"-")</f>
        <v>-</v>
      </c>
      <c r="L185" s="379" t="str">
        <f>IF('приложение 1.1 '!G187=2022,'приложение 1.1 '!D187,"-")</f>
        <v>-</v>
      </c>
      <c r="M185" s="379">
        <f t="shared" si="37"/>
        <v>0</v>
      </c>
      <c r="N185" s="379">
        <f t="shared" si="38"/>
        <v>0.89</v>
      </c>
      <c r="O185" s="379" t="str">
        <f t="shared" si="39"/>
        <v>-</v>
      </c>
      <c r="P185" s="379" t="str">
        <f t="shared" si="40"/>
        <v>-</v>
      </c>
      <c r="Q185" s="379" t="str">
        <f t="shared" si="41"/>
        <v>-</v>
      </c>
      <c r="R185" s="379" t="str">
        <f t="shared" si="42"/>
        <v>-</v>
      </c>
      <c r="S185" s="379" t="str">
        <f t="shared" si="43"/>
        <v>-</v>
      </c>
      <c r="T185" s="379" t="str">
        <f t="shared" si="44"/>
        <v>-</v>
      </c>
      <c r="U185" s="379">
        <f t="shared" si="45"/>
        <v>0</v>
      </c>
      <c r="V185" s="379">
        <f t="shared" si="46"/>
        <v>0.89</v>
      </c>
      <c r="W185" s="379" t="str">
        <f t="shared" si="47"/>
        <v>-</v>
      </c>
      <c r="X185" s="379" t="str">
        <f t="shared" si="48"/>
        <v>-</v>
      </c>
      <c r="Y185" s="379">
        <f t="shared" si="49"/>
        <v>0</v>
      </c>
      <c r="Z185" s="379">
        <f t="shared" si="50"/>
        <v>0.89</v>
      </c>
    </row>
    <row r="186" spans="1:26" s="53" customFormat="1" ht="31.5">
      <c r="A186" s="369" t="str">
        <f>'приложение 1.1 '!A188</f>
        <v>1.1.4.44</v>
      </c>
      <c r="B186" s="431" t="str">
        <f>'приложение 1.1 '!B188</f>
        <v>Реконструкция КЛ-10 кв ТП - 505 с РП -133  1   ЭСК № 24</v>
      </c>
      <c r="C186" s="379" t="str">
        <f>IF('приложение 1.1 '!G188=2018,'приложение 1.1 '!E188,"-")</f>
        <v>-</v>
      </c>
      <c r="D186" s="703" t="str">
        <f>IF('приложение 1.1 '!G188=2018,'приложение 1.1 '!D188,"-")</f>
        <v>-</v>
      </c>
      <c r="E186" s="379" t="str">
        <f>IF('приложение 1.1 '!G188=2019,'приложение 1.1 '!E188,"-")</f>
        <v>-</v>
      </c>
      <c r="F186" s="379" t="str">
        <f>IF('приложение 1.1 '!G188=2019,'приложение 1.1 '!D188,"-")</f>
        <v>-</v>
      </c>
      <c r="G186" s="379" t="str">
        <f>IF('приложение 1.1 '!G188=2020,'приложение 1.1 '!E188,"-")</f>
        <v>-</v>
      </c>
      <c r="H186" s="379" t="str">
        <f>IF('приложение 1.1 '!G188=2020,'приложение 1.1 '!D188,"-")</f>
        <v>-</v>
      </c>
      <c r="I186" s="379">
        <f>IF('приложение 1.1 '!G188=2021,'приложение 1.1 '!E188,"-")</f>
        <v>0</v>
      </c>
      <c r="J186" s="379">
        <f>IF('приложение 1.1 '!G188=2021,'приложение 1.1 '!D188,"-")</f>
        <v>0.28000000000000003</v>
      </c>
      <c r="K186" s="379" t="str">
        <f>IF('приложение 1.1 '!G188=2022,'приложение 1.1 '!E188,"-")</f>
        <v>-</v>
      </c>
      <c r="L186" s="379" t="str">
        <f>IF('приложение 1.1 '!G188=2022,'приложение 1.1 '!D188,"-")</f>
        <v>-</v>
      </c>
      <c r="M186" s="379">
        <f t="shared" si="37"/>
        <v>0</v>
      </c>
      <c r="N186" s="379">
        <f t="shared" si="38"/>
        <v>0.28000000000000003</v>
      </c>
      <c r="O186" s="379" t="str">
        <f t="shared" si="39"/>
        <v>-</v>
      </c>
      <c r="P186" s="379" t="str">
        <f t="shared" si="40"/>
        <v>-</v>
      </c>
      <c r="Q186" s="379" t="str">
        <f t="shared" si="41"/>
        <v>-</v>
      </c>
      <c r="R186" s="379" t="str">
        <f t="shared" si="42"/>
        <v>-</v>
      </c>
      <c r="S186" s="379" t="str">
        <f t="shared" si="43"/>
        <v>-</v>
      </c>
      <c r="T186" s="379" t="str">
        <f t="shared" si="44"/>
        <v>-</v>
      </c>
      <c r="U186" s="379">
        <f t="shared" si="45"/>
        <v>0</v>
      </c>
      <c r="V186" s="379">
        <f t="shared" si="46"/>
        <v>0.28000000000000003</v>
      </c>
      <c r="W186" s="379" t="str">
        <f t="shared" si="47"/>
        <v>-</v>
      </c>
      <c r="X186" s="379" t="str">
        <f t="shared" si="48"/>
        <v>-</v>
      </c>
      <c r="Y186" s="379">
        <f t="shared" si="49"/>
        <v>0</v>
      </c>
      <c r="Z186" s="379">
        <f t="shared" si="50"/>
        <v>0.28000000000000003</v>
      </c>
    </row>
    <row r="187" spans="1:26" s="53" customFormat="1">
      <c r="A187" s="369" t="str">
        <f>'приложение 1.1 '!A189</f>
        <v>1.1.4.45</v>
      </c>
      <c r="B187" s="431" t="str">
        <f>'приложение 1.1 '!B189</f>
        <v>Реконструкция КЛ-10кв  ТП-299  ТП-300</v>
      </c>
      <c r="C187" s="379" t="str">
        <f>IF('приложение 1.1 '!G189=2018,'приложение 1.1 '!E189,"-")</f>
        <v>-</v>
      </c>
      <c r="D187" s="703" t="str">
        <f>IF('приложение 1.1 '!G189=2018,'приложение 1.1 '!D189,"-")</f>
        <v>-</v>
      </c>
      <c r="E187" s="379" t="str">
        <f>IF('приложение 1.1 '!G189=2019,'приложение 1.1 '!E189,"-")</f>
        <v>-</v>
      </c>
      <c r="F187" s="379" t="str">
        <f>IF('приложение 1.1 '!G189=2019,'приложение 1.1 '!D189,"-")</f>
        <v>-</v>
      </c>
      <c r="G187" s="379" t="str">
        <f>IF('приложение 1.1 '!G189=2020,'приложение 1.1 '!E189,"-")</f>
        <v>-</v>
      </c>
      <c r="H187" s="379" t="str">
        <f>IF('приложение 1.1 '!G189=2020,'приложение 1.1 '!D189,"-")</f>
        <v>-</v>
      </c>
      <c r="I187" s="379">
        <f>IF('приложение 1.1 '!G189=2021,'приложение 1.1 '!E189,"-")</f>
        <v>0</v>
      </c>
      <c r="J187" s="379">
        <f>IF('приложение 1.1 '!G189=2021,'приложение 1.1 '!D189,"-")</f>
        <v>0.1656</v>
      </c>
      <c r="K187" s="379" t="str">
        <f>IF('приложение 1.1 '!G189=2022,'приложение 1.1 '!E189,"-")</f>
        <v>-</v>
      </c>
      <c r="L187" s="379" t="str">
        <f>IF('приложение 1.1 '!G189=2022,'приложение 1.1 '!D189,"-")</f>
        <v>-</v>
      </c>
      <c r="M187" s="379">
        <f t="shared" si="37"/>
        <v>0</v>
      </c>
      <c r="N187" s="379">
        <f t="shared" si="38"/>
        <v>0.1656</v>
      </c>
      <c r="O187" s="379" t="str">
        <f t="shared" si="39"/>
        <v>-</v>
      </c>
      <c r="P187" s="379" t="str">
        <f t="shared" si="40"/>
        <v>-</v>
      </c>
      <c r="Q187" s="379" t="str">
        <f t="shared" si="41"/>
        <v>-</v>
      </c>
      <c r="R187" s="379" t="str">
        <f t="shared" si="42"/>
        <v>-</v>
      </c>
      <c r="S187" s="379" t="str">
        <f t="shared" si="43"/>
        <v>-</v>
      </c>
      <c r="T187" s="379" t="str">
        <f t="shared" si="44"/>
        <v>-</v>
      </c>
      <c r="U187" s="379">
        <f t="shared" si="45"/>
        <v>0</v>
      </c>
      <c r="V187" s="379">
        <f t="shared" si="46"/>
        <v>0.1656</v>
      </c>
      <c r="W187" s="379" t="str">
        <f t="shared" si="47"/>
        <v>-</v>
      </c>
      <c r="X187" s="379" t="str">
        <f t="shared" si="48"/>
        <v>-</v>
      </c>
      <c r="Y187" s="379">
        <f t="shared" si="49"/>
        <v>0</v>
      </c>
      <c r="Z187" s="379">
        <f t="shared" si="50"/>
        <v>0.1656</v>
      </c>
    </row>
    <row r="188" spans="1:26" s="53" customFormat="1" ht="31.5">
      <c r="A188" s="369" t="str">
        <f>'приложение 1.1 '!A190</f>
        <v>1.1.4.46</v>
      </c>
      <c r="B188" s="431" t="str">
        <f>'приложение 1.1 '!B190</f>
        <v>Реконструкция КЛ-6кв ф.1-10(ПС-П-2 яч.22) ВЛ-6кв ТП-212</v>
      </c>
      <c r="C188" s="379" t="str">
        <f>IF('приложение 1.1 '!G190=2018,'приложение 1.1 '!E190,"-")</f>
        <v>-</v>
      </c>
      <c r="D188" s="703" t="str">
        <f>IF('приложение 1.1 '!G190=2018,'приложение 1.1 '!D190,"-")</f>
        <v>-</v>
      </c>
      <c r="E188" s="379" t="str">
        <f>IF('приложение 1.1 '!G190=2019,'приложение 1.1 '!E190,"-")</f>
        <v>-</v>
      </c>
      <c r="F188" s="379" t="str">
        <f>IF('приложение 1.1 '!G190=2019,'приложение 1.1 '!D190,"-")</f>
        <v>-</v>
      </c>
      <c r="G188" s="379" t="str">
        <f>IF('приложение 1.1 '!G190=2020,'приложение 1.1 '!E190,"-")</f>
        <v>-</v>
      </c>
      <c r="H188" s="379" t="str">
        <f>IF('приложение 1.1 '!G190=2020,'приложение 1.1 '!D190,"-")</f>
        <v>-</v>
      </c>
      <c r="I188" s="379">
        <f>IF('приложение 1.1 '!G190=2021,'приложение 1.1 '!E190,"-")</f>
        <v>0</v>
      </c>
      <c r="J188" s="379">
        <f>IF('приложение 1.1 '!G190=2021,'приложение 1.1 '!D190,"-")</f>
        <v>0.55000000000000004</v>
      </c>
      <c r="K188" s="379" t="str">
        <f>IF('приложение 1.1 '!G190=2022,'приложение 1.1 '!E190,"-")</f>
        <v>-</v>
      </c>
      <c r="L188" s="379" t="str">
        <f>IF('приложение 1.1 '!G190=2022,'приложение 1.1 '!D190,"-")</f>
        <v>-</v>
      </c>
      <c r="M188" s="379">
        <f t="shared" si="37"/>
        <v>0</v>
      </c>
      <c r="N188" s="379">
        <f t="shared" si="38"/>
        <v>0.55000000000000004</v>
      </c>
      <c r="O188" s="379" t="str">
        <f t="shared" si="39"/>
        <v>-</v>
      </c>
      <c r="P188" s="379" t="str">
        <f t="shared" si="40"/>
        <v>-</v>
      </c>
      <c r="Q188" s="379" t="str">
        <f t="shared" si="41"/>
        <v>-</v>
      </c>
      <c r="R188" s="379" t="str">
        <f t="shared" si="42"/>
        <v>-</v>
      </c>
      <c r="S188" s="379" t="str">
        <f t="shared" si="43"/>
        <v>-</v>
      </c>
      <c r="T188" s="379" t="str">
        <f t="shared" si="44"/>
        <v>-</v>
      </c>
      <c r="U188" s="379">
        <f t="shared" si="45"/>
        <v>0</v>
      </c>
      <c r="V188" s="379">
        <f t="shared" si="46"/>
        <v>0.55000000000000004</v>
      </c>
      <c r="W188" s="379" t="str">
        <f t="shared" si="47"/>
        <v>-</v>
      </c>
      <c r="X188" s="379" t="str">
        <f t="shared" si="48"/>
        <v>-</v>
      </c>
      <c r="Y188" s="379">
        <f t="shared" si="49"/>
        <v>0</v>
      </c>
      <c r="Z188" s="379">
        <f t="shared" si="50"/>
        <v>0.55000000000000004</v>
      </c>
    </row>
    <row r="189" spans="1:26" s="53" customFormat="1">
      <c r="A189" s="567" t="str">
        <f>'приложение 1.1 '!A191</f>
        <v>1.1.5.</v>
      </c>
      <c r="B189" s="565" t="str">
        <f>'приложение 1.1 '!B191</f>
        <v>Кабельные линии 0,4кВ</v>
      </c>
      <c r="C189" s="584" t="str">
        <f>IF('приложение 1.1 '!G191=2018,'приложение 1.1 '!E191,"-")</f>
        <v>-</v>
      </c>
      <c r="D189" s="702"/>
      <c r="E189" s="566"/>
      <c r="F189" s="566"/>
      <c r="G189" s="566"/>
      <c r="H189" s="566"/>
      <c r="I189" s="566"/>
      <c r="J189" s="566"/>
      <c r="K189" s="566"/>
      <c r="L189" s="566"/>
      <c r="M189" s="566"/>
      <c r="N189" s="566"/>
      <c r="O189" s="584" t="str">
        <f t="shared" si="39"/>
        <v>-</v>
      </c>
      <c r="P189" s="584">
        <f t="shared" si="40"/>
        <v>0</v>
      </c>
      <c r="Q189" s="584">
        <f t="shared" si="41"/>
        <v>0</v>
      </c>
      <c r="R189" s="584">
        <f t="shared" si="42"/>
        <v>0</v>
      </c>
      <c r="S189" s="584">
        <f t="shared" si="43"/>
        <v>0</v>
      </c>
      <c r="T189" s="584">
        <f t="shared" si="44"/>
        <v>0</v>
      </c>
      <c r="U189" s="584">
        <f t="shared" si="45"/>
        <v>0</v>
      </c>
      <c r="V189" s="584">
        <f t="shared" si="46"/>
        <v>0</v>
      </c>
      <c r="W189" s="584">
        <f t="shared" si="47"/>
        <v>0</v>
      </c>
      <c r="X189" s="584">
        <f t="shared" si="48"/>
        <v>0</v>
      </c>
      <c r="Y189" s="584">
        <f t="shared" si="49"/>
        <v>0</v>
      </c>
      <c r="Z189" s="584">
        <f t="shared" si="50"/>
        <v>0</v>
      </c>
    </row>
    <row r="190" spans="1:26" s="53" customFormat="1" ht="31.5">
      <c r="A190" s="369" t="str">
        <f>'приложение 1.1 '!A192</f>
        <v>1.1.5.1</v>
      </c>
      <c r="B190" s="431" t="str">
        <f>'приложение 1.1 '!B192</f>
        <v>Реконструкция КЛ-0,4 кВ РП-113 - ул. Майская, 5</v>
      </c>
      <c r="C190" s="379" t="str">
        <f>IF('приложение 1.1 '!G192=2018,'приложение 1.1 '!E192,"-")</f>
        <v>-</v>
      </c>
      <c r="D190" s="703" t="str">
        <f>IF('приложение 1.1 '!G192=2018,'приложение 1.1 '!D192,"-")</f>
        <v>-</v>
      </c>
      <c r="E190" s="379" t="str">
        <f>IF('приложение 1.1 '!G192=2019,'приложение 1.1 '!E192,"-")</f>
        <v>-</v>
      </c>
      <c r="F190" s="379" t="str">
        <f>IF('приложение 1.1 '!G192=2019,'приложение 1.1 '!D192,"-")</f>
        <v>-</v>
      </c>
      <c r="G190" s="379">
        <f>IF('приложение 1.1 '!G192=2020,'приложение 1.1 '!E192,"-")</f>
        <v>0</v>
      </c>
      <c r="H190" s="379">
        <f>IF('приложение 1.1 '!G192=2020,'приложение 1.1 '!D192,"-")</f>
        <v>0.39600000000000002</v>
      </c>
      <c r="I190" s="379" t="str">
        <f>IF('приложение 1.1 '!G192=2021,'приложение 1.1 '!E192,"-")</f>
        <v>-</v>
      </c>
      <c r="J190" s="379" t="str">
        <f>IF('приложение 1.1 '!G192=2021,'приложение 1.1 '!D192,"-")</f>
        <v>-</v>
      </c>
      <c r="K190" s="379" t="str">
        <f>IF('приложение 1.1 '!G192=2022,'приложение 1.1 '!E192,"-")</f>
        <v>-</v>
      </c>
      <c r="L190" s="379" t="str">
        <f>IF('приложение 1.1 '!G192=2022,'приложение 1.1 '!D192,"-")</f>
        <v>-</v>
      </c>
      <c r="M190" s="379">
        <f t="shared" si="37"/>
        <v>0</v>
      </c>
      <c r="N190" s="379">
        <f t="shared" si="38"/>
        <v>0.39600000000000002</v>
      </c>
      <c r="O190" s="379" t="str">
        <f t="shared" si="39"/>
        <v>-</v>
      </c>
      <c r="P190" s="379" t="str">
        <f t="shared" si="40"/>
        <v>-</v>
      </c>
      <c r="Q190" s="379" t="str">
        <f t="shared" si="41"/>
        <v>-</v>
      </c>
      <c r="R190" s="379" t="str">
        <f t="shared" si="42"/>
        <v>-</v>
      </c>
      <c r="S190" s="379">
        <f t="shared" si="43"/>
        <v>0</v>
      </c>
      <c r="T190" s="379">
        <f t="shared" si="44"/>
        <v>0.39600000000000002</v>
      </c>
      <c r="U190" s="379" t="str">
        <f t="shared" si="45"/>
        <v>-</v>
      </c>
      <c r="V190" s="379" t="str">
        <f t="shared" si="46"/>
        <v>-</v>
      </c>
      <c r="W190" s="379" t="str">
        <f t="shared" si="47"/>
        <v>-</v>
      </c>
      <c r="X190" s="379" t="str">
        <f t="shared" si="48"/>
        <v>-</v>
      </c>
      <c r="Y190" s="379">
        <f t="shared" si="49"/>
        <v>0</v>
      </c>
      <c r="Z190" s="379">
        <f t="shared" si="50"/>
        <v>0.39600000000000002</v>
      </c>
    </row>
    <row r="191" spans="1:26" s="53" customFormat="1" ht="31.5">
      <c r="A191" s="369" t="str">
        <f>'приложение 1.1 '!A193</f>
        <v>1.1.5.2</v>
      </c>
      <c r="B191" s="431" t="str">
        <f>'приложение 1.1 '!B193</f>
        <v>Реконструкция КЛ-0,4 кВ РП-113 - ул. Майская, 7</v>
      </c>
      <c r="C191" s="379" t="str">
        <f>IF('приложение 1.1 '!G193=2018,'приложение 1.1 '!E193,"-")</f>
        <v>-</v>
      </c>
      <c r="D191" s="703" t="str">
        <f>IF('приложение 1.1 '!G193=2018,'приложение 1.1 '!D193,"-")</f>
        <v>-</v>
      </c>
      <c r="E191" s="379" t="str">
        <f>IF('приложение 1.1 '!G193=2019,'приложение 1.1 '!E193,"-")</f>
        <v>-</v>
      </c>
      <c r="F191" s="379" t="str">
        <f>IF('приложение 1.1 '!G193=2019,'приложение 1.1 '!D193,"-")</f>
        <v>-</v>
      </c>
      <c r="G191" s="379">
        <f>IF('приложение 1.1 '!G193=2020,'приложение 1.1 '!E193,"-")</f>
        <v>0</v>
      </c>
      <c r="H191" s="379">
        <f>IF('приложение 1.1 '!G193=2020,'приложение 1.1 '!D193,"-")</f>
        <v>0.186</v>
      </c>
      <c r="I191" s="379" t="str">
        <f>IF('приложение 1.1 '!G193=2021,'приложение 1.1 '!E193,"-")</f>
        <v>-</v>
      </c>
      <c r="J191" s="379" t="str">
        <f>IF('приложение 1.1 '!G193=2021,'приложение 1.1 '!D193,"-")</f>
        <v>-</v>
      </c>
      <c r="K191" s="379" t="str">
        <f>IF('приложение 1.1 '!G193=2022,'приложение 1.1 '!E193,"-")</f>
        <v>-</v>
      </c>
      <c r="L191" s="379" t="str">
        <f>IF('приложение 1.1 '!G193=2022,'приложение 1.1 '!D193,"-")</f>
        <v>-</v>
      </c>
      <c r="M191" s="379">
        <f t="shared" si="37"/>
        <v>0</v>
      </c>
      <c r="N191" s="379">
        <f t="shared" si="38"/>
        <v>0.186</v>
      </c>
      <c r="O191" s="379" t="str">
        <f t="shared" si="39"/>
        <v>-</v>
      </c>
      <c r="P191" s="379" t="str">
        <f t="shared" si="40"/>
        <v>-</v>
      </c>
      <c r="Q191" s="379" t="str">
        <f t="shared" si="41"/>
        <v>-</v>
      </c>
      <c r="R191" s="379" t="str">
        <f t="shared" si="42"/>
        <v>-</v>
      </c>
      <c r="S191" s="379">
        <f t="shared" si="43"/>
        <v>0</v>
      </c>
      <c r="T191" s="379">
        <f t="shared" si="44"/>
        <v>0.186</v>
      </c>
      <c r="U191" s="379" t="str">
        <f t="shared" si="45"/>
        <v>-</v>
      </c>
      <c r="V191" s="379" t="str">
        <f t="shared" si="46"/>
        <v>-</v>
      </c>
      <c r="W191" s="379" t="str">
        <f t="shared" si="47"/>
        <v>-</v>
      </c>
      <c r="X191" s="379" t="str">
        <f t="shared" si="48"/>
        <v>-</v>
      </c>
      <c r="Y191" s="379">
        <f t="shared" si="49"/>
        <v>0</v>
      </c>
      <c r="Z191" s="379">
        <f t="shared" si="50"/>
        <v>0.186</v>
      </c>
    </row>
    <row r="192" spans="1:26" s="53" customFormat="1" ht="31.5">
      <c r="A192" s="369" t="str">
        <f>'приложение 1.1 '!A194</f>
        <v>1.1.5.3</v>
      </c>
      <c r="B192" s="431" t="str">
        <f>'приложение 1.1 '!B194</f>
        <v>Реконструкция КЛ-0,4 кВ ТП-204 - ул. 60 лет Октября, 3</v>
      </c>
      <c r="C192" s="379" t="str">
        <f>IF('приложение 1.1 '!G194=2018,'приложение 1.1 '!E194,"-")</f>
        <v>-</v>
      </c>
      <c r="D192" s="703" t="str">
        <f>IF('приложение 1.1 '!G194=2018,'приложение 1.1 '!D194,"-")</f>
        <v>-</v>
      </c>
      <c r="E192" s="379" t="str">
        <f>IF('приложение 1.1 '!G194=2019,'приложение 1.1 '!E194,"-")</f>
        <v>-</v>
      </c>
      <c r="F192" s="379" t="str">
        <f>IF('приложение 1.1 '!G194=2019,'приложение 1.1 '!D194,"-")</f>
        <v>-</v>
      </c>
      <c r="G192" s="379">
        <f>IF('приложение 1.1 '!G194=2020,'приложение 1.1 '!E194,"-")</f>
        <v>0</v>
      </c>
      <c r="H192" s="379">
        <f>IF('приложение 1.1 '!G194=2020,'приложение 1.1 '!D194,"-")</f>
        <v>0.8</v>
      </c>
      <c r="I192" s="379" t="str">
        <f>IF('приложение 1.1 '!G194=2021,'приложение 1.1 '!E194,"-")</f>
        <v>-</v>
      </c>
      <c r="J192" s="379" t="str">
        <f>IF('приложение 1.1 '!G194=2021,'приложение 1.1 '!D194,"-")</f>
        <v>-</v>
      </c>
      <c r="K192" s="379" t="str">
        <f>IF('приложение 1.1 '!G194=2022,'приложение 1.1 '!E194,"-")</f>
        <v>-</v>
      </c>
      <c r="L192" s="379" t="str">
        <f>IF('приложение 1.1 '!G194=2022,'приложение 1.1 '!D194,"-")</f>
        <v>-</v>
      </c>
      <c r="M192" s="379">
        <f t="shared" si="37"/>
        <v>0</v>
      </c>
      <c r="N192" s="379">
        <f t="shared" si="38"/>
        <v>0.8</v>
      </c>
      <c r="O192" s="379" t="str">
        <f t="shared" si="39"/>
        <v>-</v>
      </c>
      <c r="P192" s="379" t="str">
        <f t="shared" si="40"/>
        <v>-</v>
      </c>
      <c r="Q192" s="379" t="str">
        <f t="shared" si="41"/>
        <v>-</v>
      </c>
      <c r="R192" s="379" t="str">
        <f t="shared" si="42"/>
        <v>-</v>
      </c>
      <c r="S192" s="379">
        <f t="shared" si="43"/>
        <v>0</v>
      </c>
      <c r="T192" s="379">
        <f t="shared" si="44"/>
        <v>0.8</v>
      </c>
      <c r="U192" s="379" t="str">
        <f t="shared" si="45"/>
        <v>-</v>
      </c>
      <c r="V192" s="379" t="str">
        <f t="shared" si="46"/>
        <v>-</v>
      </c>
      <c r="W192" s="379" t="str">
        <f t="shared" si="47"/>
        <v>-</v>
      </c>
      <c r="X192" s="379" t="str">
        <f t="shared" si="48"/>
        <v>-</v>
      </c>
      <c r="Y192" s="379">
        <f t="shared" si="49"/>
        <v>0</v>
      </c>
      <c r="Z192" s="379">
        <f t="shared" si="50"/>
        <v>0.8</v>
      </c>
    </row>
    <row r="193" spans="1:26" s="53" customFormat="1" ht="31.5">
      <c r="A193" s="369" t="str">
        <f>'приложение 1.1 '!A195</f>
        <v>1.1.5.4</v>
      </c>
      <c r="B193" s="431" t="str">
        <f>'приложение 1.1 '!B195</f>
        <v>Реконструкция КЛ-0,4 кВ ТП-205 - пр-т. Набережный, 72;74</v>
      </c>
      <c r="C193" s="379" t="str">
        <f>IF('приложение 1.1 '!G195=2018,'приложение 1.1 '!E195,"-")</f>
        <v>-</v>
      </c>
      <c r="D193" s="703" t="str">
        <f>IF('приложение 1.1 '!G195=2018,'приложение 1.1 '!D195,"-")</f>
        <v>-</v>
      </c>
      <c r="E193" s="379" t="str">
        <f>IF('приложение 1.1 '!G195=2019,'приложение 1.1 '!E195,"-")</f>
        <v>-</v>
      </c>
      <c r="F193" s="379" t="str">
        <f>IF('приложение 1.1 '!G195=2019,'приложение 1.1 '!D195,"-")</f>
        <v>-</v>
      </c>
      <c r="G193" s="379">
        <f>IF('приложение 1.1 '!G195=2020,'приложение 1.1 '!E195,"-")</f>
        <v>0</v>
      </c>
      <c r="H193" s="379">
        <f>IF('приложение 1.1 '!G195=2020,'приложение 1.1 '!D195,"-")</f>
        <v>0.44</v>
      </c>
      <c r="I193" s="379" t="str">
        <f>IF('приложение 1.1 '!G195=2021,'приложение 1.1 '!E195,"-")</f>
        <v>-</v>
      </c>
      <c r="J193" s="379" t="str">
        <f>IF('приложение 1.1 '!G195=2021,'приложение 1.1 '!D195,"-")</f>
        <v>-</v>
      </c>
      <c r="K193" s="379" t="str">
        <f>IF('приложение 1.1 '!G195=2022,'приложение 1.1 '!E195,"-")</f>
        <v>-</v>
      </c>
      <c r="L193" s="379" t="str">
        <f>IF('приложение 1.1 '!G195=2022,'приложение 1.1 '!D195,"-")</f>
        <v>-</v>
      </c>
      <c r="M193" s="379">
        <f t="shared" ref="M193:M250" si="51">SUM(C193,E193,G193,I193,K193,)</f>
        <v>0</v>
      </c>
      <c r="N193" s="379">
        <f t="shared" ref="N193:N250" si="52">SUM(D193,F193,H193,J193,L193,)</f>
        <v>0.44</v>
      </c>
      <c r="O193" s="379" t="str">
        <f t="shared" si="39"/>
        <v>-</v>
      </c>
      <c r="P193" s="379" t="str">
        <f t="shared" si="40"/>
        <v>-</v>
      </c>
      <c r="Q193" s="379" t="str">
        <f t="shared" si="41"/>
        <v>-</v>
      </c>
      <c r="R193" s="379" t="str">
        <f t="shared" si="42"/>
        <v>-</v>
      </c>
      <c r="S193" s="379">
        <f t="shared" si="43"/>
        <v>0</v>
      </c>
      <c r="T193" s="379">
        <f t="shared" si="44"/>
        <v>0.44</v>
      </c>
      <c r="U193" s="379" t="str">
        <f t="shared" si="45"/>
        <v>-</v>
      </c>
      <c r="V193" s="379" t="str">
        <f t="shared" si="46"/>
        <v>-</v>
      </c>
      <c r="W193" s="379" t="str">
        <f t="shared" si="47"/>
        <v>-</v>
      </c>
      <c r="X193" s="379" t="str">
        <f t="shared" si="48"/>
        <v>-</v>
      </c>
      <c r="Y193" s="379">
        <f t="shared" si="49"/>
        <v>0</v>
      </c>
      <c r="Z193" s="379">
        <f t="shared" si="50"/>
        <v>0.44</v>
      </c>
    </row>
    <row r="194" spans="1:26" s="53" customFormat="1" ht="31.5">
      <c r="A194" s="369" t="str">
        <f>'приложение 1.1 '!A196</f>
        <v>1.1.5.5</v>
      </c>
      <c r="B194" s="431" t="str">
        <f>'приложение 1.1 '!B196</f>
        <v>Реконструкция КЛ-0,4 кВ ТП-205 - пр-т. Набережный, 80</v>
      </c>
      <c r="C194" s="379" t="str">
        <f>IF('приложение 1.1 '!G196=2018,'приложение 1.1 '!E196,"-")</f>
        <v>-</v>
      </c>
      <c r="D194" s="703" t="str">
        <f>IF('приложение 1.1 '!G196=2018,'приложение 1.1 '!D196,"-")</f>
        <v>-</v>
      </c>
      <c r="E194" s="379" t="str">
        <f>IF('приложение 1.1 '!G196=2019,'приложение 1.1 '!E196,"-")</f>
        <v>-</v>
      </c>
      <c r="F194" s="379" t="str">
        <f>IF('приложение 1.1 '!G196=2019,'приложение 1.1 '!D196,"-")</f>
        <v>-</v>
      </c>
      <c r="G194" s="379">
        <f>IF('приложение 1.1 '!G196=2020,'приложение 1.1 '!E196,"-")</f>
        <v>0</v>
      </c>
      <c r="H194" s="379">
        <f>IF('приложение 1.1 '!G196=2020,'приложение 1.1 '!D196,"-")</f>
        <v>0.12</v>
      </c>
      <c r="I194" s="379" t="str">
        <f>IF('приложение 1.1 '!G196=2021,'приложение 1.1 '!E196,"-")</f>
        <v>-</v>
      </c>
      <c r="J194" s="379" t="str">
        <f>IF('приложение 1.1 '!G196=2021,'приложение 1.1 '!D196,"-")</f>
        <v>-</v>
      </c>
      <c r="K194" s="379" t="str">
        <f>IF('приложение 1.1 '!G196=2022,'приложение 1.1 '!E196,"-")</f>
        <v>-</v>
      </c>
      <c r="L194" s="379" t="str">
        <f>IF('приложение 1.1 '!G196=2022,'приложение 1.1 '!D196,"-")</f>
        <v>-</v>
      </c>
      <c r="M194" s="379">
        <f t="shared" si="51"/>
        <v>0</v>
      </c>
      <c r="N194" s="379">
        <f t="shared" si="52"/>
        <v>0.12</v>
      </c>
      <c r="O194" s="379" t="str">
        <f t="shared" si="39"/>
        <v>-</v>
      </c>
      <c r="P194" s="379" t="str">
        <f t="shared" si="40"/>
        <v>-</v>
      </c>
      <c r="Q194" s="379" t="str">
        <f t="shared" si="41"/>
        <v>-</v>
      </c>
      <c r="R194" s="379" t="str">
        <f t="shared" si="42"/>
        <v>-</v>
      </c>
      <c r="S194" s="379">
        <f t="shared" si="43"/>
        <v>0</v>
      </c>
      <c r="T194" s="379">
        <f t="shared" si="44"/>
        <v>0.12</v>
      </c>
      <c r="U194" s="379" t="str">
        <f t="shared" si="45"/>
        <v>-</v>
      </c>
      <c r="V194" s="379" t="str">
        <f t="shared" si="46"/>
        <v>-</v>
      </c>
      <c r="W194" s="379" t="str">
        <f t="shared" si="47"/>
        <v>-</v>
      </c>
      <c r="X194" s="379" t="str">
        <f t="shared" si="48"/>
        <v>-</v>
      </c>
      <c r="Y194" s="379">
        <f t="shared" si="49"/>
        <v>0</v>
      </c>
      <c r="Z194" s="379">
        <f t="shared" si="50"/>
        <v>0.12</v>
      </c>
    </row>
    <row r="195" spans="1:26" s="53" customFormat="1" ht="31.5">
      <c r="A195" s="369" t="str">
        <f>'приложение 1.1 '!A197</f>
        <v>1.1.5.6</v>
      </c>
      <c r="B195" s="431" t="str">
        <f>'приложение 1.1 '!B197</f>
        <v>Реконструкция КЛ-0,4 кВ ТП-205 - ул. Энтузиастов, 53</v>
      </c>
      <c r="C195" s="379" t="str">
        <f>IF('приложение 1.1 '!G197=2018,'приложение 1.1 '!E197,"-")</f>
        <v>-</v>
      </c>
      <c r="D195" s="703" t="str">
        <f>IF('приложение 1.1 '!G197=2018,'приложение 1.1 '!D197,"-")</f>
        <v>-</v>
      </c>
      <c r="E195" s="379" t="str">
        <f>IF('приложение 1.1 '!G197=2019,'приложение 1.1 '!E197,"-")</f>
        <v>-</v>
      </c>
      <c r="F195" s="379" t="str">
        <f>IF('приложение 1.1 '!G197=2019,'приложение 1.1 '!D197,"-")</f>
        <v>-</v>
      </c>
      <c r="G195" s="379">
        <f>IF('приложение 1.1 '!G197=2020,'приложение 1.1 '!E197,"-")</f>
        <v>0</v>
      </c>
      <c r="H195" s="379">
        <f>IF('приложение 1.1 '!G197=2020,'приложение 1.1 '!D197,"-")</f>
        <v>0.185</v>
      </c>
      <c r="I195" s="379" t="str">
        <f>IF('приложение 1.1 '!G197=2021,'приложение 1.1 '!E197,"-")</f>
        <v>-</v>
      </c>
      <c r="J195" s="379" t="str">
        <f>IF('приложение 1.1 '!G197=2021,'приложение 1.1 '!D197,"-")</f>
        <v>-</v>
      </c>
      <c r="K195" s="379" t="str">
        <f>IF('приложение 1.1 '!G197=2022,'приложение 1.1 '!E197,"-")</f>
        <v>-</v>
      </c>
      <c r="L195" s="379" t="str">
        <f>IF('приложение 1.1 '!G197=2022,'приложение 1.1 '!D197,"-")</f>
        <v>-</v>
      </c>
      <c r="M195" s="379">
        <f t="shared" si="51"/>
        <v>0</v>
      </c>
      <c r="N195" s="379">
        <f t="shared" si="52"/>
        <v>0.185</v>
      </c>
      <c r="O195" s="379" t="str">
        <f t="shared" si="39"/>
        <v>-</v>
      </c>
      <c r="P195" s="379" t="str">
        <f t="shared" si="40"/>
        <v>-</v>
      </c>
      <c r="Q195" s="379" t="str">
        <f t="shared" si="41"/>
        <v>-</v>
      </c>
      <c r="R195" s="379" t="str">
        <f t="shared" si="42"/>
        <v>-</v>
      </c>
      <c r="S195" s="379">
        <f t="shared" si="43"/>
        <v>0</v>
      </c>
      <c r="T195" s="379">
        <f t="shared" si="44"/>
        <v>0.185</v>
      </c>
      <c r="U195" s="379" t="str">
        <f t="shared" si="45"/>
        <v>-</v>
      </c>
      <c r="V195" s="379" t="str">
        <f t="shared" si="46"/>
        <v>-</v>
      </c>
      <c r="W195" s="379" t="str">
        <f t="shared" si="47"/>
        <v>-</v>
      </c>
      <c r="X195" s="379" t="str">
        <f t="shared" si="48"/>
        <v>-</v>
      </c>
      <c r="Y195" s="379">
        <f t="shared" si="49"/>
        <v>0</v>
      </c>
      <c r="Z195" s="379">
        <f t="shared" si="50"/>
        <v>0.185</v>
      </c>
    </row>
    <row r="196" spans="1:26" s="53" customFormat="1" ht="31.5">
      <c r="A196" s="369" t="str">
        <f>'приложение 1.1 '!A198</f>
        <v>1.1.5.7</v>
      </c>
      <c r="B196" s="431" t="str">
        <f>'приложение 1.1 '!B198</f>
        <v>Реконструкция КЛ-0,4 кВ ТП-212 - ул. Нефтяников, 29А</v>
      </c>
      <c r="C196" s="379" t="str">
        <f>IF('приложение 1.1 '!G198=2018,'приложение 1.1 '!E198,"-")</f>
        <v>-</v>
      </c>
      <c r="D196" s="703" t="str">
        <f>IF('приложение 1.1 '!G198=2018,'приложение 1.1 '!D198,"-")</f>
        <v>-</v>
      </c>
      <c r="E196" s="379" t="str">
        <f>IF('приложение 1.1 '!G198=2019,'приложение 1.1 '!E198,"-")</f>
        <v>-</v>
      </c>
      <c r="F196" s="379" t="str">
        <f>IF('приложение 1.1 '!G198=2019,'приложение 1.1 '!D198,"-")</f>
        <v>-</v>
      </c>
      <c r="G196" s="379">
        <f>IF('приложение 1.1 '!G198=2020,'приложение 1.1 '!E198,"-")</f>
        <v>0</v>
      </c>
      <c r="H196" s="379">
        <f>IF('приложение 1.1 '!G198=2020,'приложение 1.1 '!D198,"-")</f>
        <v>0.25600000000000001</v>
      </c>
      <c r="I196" s="379" t="str">
        <f>IF('приложение 1.1 '!G198=2021,'приложение 1.1 '!E198,"-")</f>
        <v>-</v>
      </c>
      <c r="J196" s="379" t="str">
        <f>IF('приложение 1.1 '!G198=2021,'приложение 1.1 '!D198,"-")</f>
        <v>-</v>
      </c>
      <c r="K196" s="379" t="str">
        <f>IF('приложение 1.1 '!G198=2022,'приложение 1.1 '!E198,"-")</f>
        <v>-</v>
      </c>
      <c r="L196" s="379" t="str">
        <f>IF('приложение 1.1 '!G198=2022,'приложение 1.1 '!D198,"-")</f>
        <v>-</v>
      </c>
      <c r="M196" s="379">
        <f t="shared" si="51"/>
        <v>0</v>
      </c>
      <c r="N196" s="379">
        <f t="shared" si="52"/>
        <v>0.25600000000000001</v>
      </c>
      <c r="O196" s="379" t="str">
        <f t="shared" si="39"/>
        <v>-</v>
      </c>
      <c r="P196" s="379" t="str">
        <f t="shared" si="40"/>
        <v>-</v>
      </c>
      <c r="Q196" s="379" t="str">
        <f t="shared" si="41"/>
        <v>-</v>
      </c>
      <c r="R196" s="379" t="str">
        <f t="shared" si="42"/>
        <v>-</v>
      </c>
      <c r="S196" s="379">
        <f t="shared" si="43"/>
        <v>0</v>
      </c>
      <c r="T196" s="379">
        <f t="shared" si="44"/>
        <v>0.25600000000000001</v>
      </c>
      <c r="U196" s="379" t="str">
        <f t="shared" si="45"/>
        <v>-</v>
      </c>
      <c r="V196" s="379" t="str">
        <f t="shared" si="46"/>
        <v>-</v>
      </c>
      <c r="W196" s="379" t="str">
        <f t="shared" si="47"/>
        <v>-</v>
      </c>
      <c r="X196" s="379" t="str">
        <f t="shared" si="48"/>
        <v>-</v>
      </c>
      <c r="Y196" s="379">
        <f t="shared" si="49"/>
        <v>0</v>
      </c>
      <c r="Z196" s="379">
        <f t="shared" si="50"/>
        <v>0.25600000000000001</v>
      </c>
    </row>
    <row r="197" spans="1:26" s="53" customFormat="1" ht="31.5">
      <c r="A197" s="369" t="str">
        <f>'приложение 1.1 '!A199</f>
        <v>1.1.5.8</v>
      </c>
      <c r="B197" s="431" t="str">
        <f>'приложение 1.1 '!B199</f>
        <v>Реконструкция КЛ-0,4 кВ ТП-214 - ул. Энтузиастов, 40</v>
      </c>
      <c r="C197" s="379" t="str">
        <f>IF('приложение 1.1 '!G199=2018,'приложение 1.1 '!E199,"-")</f>
        <v>-</v>
      </c>
      <c r="D197" s="703" t="str">
        <f>IF('приложение 1.1 '!G199=2018,'приложение 1.1 '!D199,"-")</f>
        <v>-</v>
      </c>
      <c r="E197" s="379" t="str">
        <f>IF('приложение 1.1 '!G199=2019,'приложение 1.1 '!E199,"-")</f>
        <v>-</v>
      </c>
      <c r="F197" s="379" t="str">
        <f>IF('приложение 1.1 '!G199=2019,'приложение 1.1 '!D199,"-")</f>
        <v>-</v>
      </c>
      <c r="G197" s="379">
        <f>IF('приложение 1.1 '!G199=2020,'приложение 1.1 '!E199,"-")</f>
        <v>0</v>
      </c>
      <c r="H197" s="379">
        <f>IF('приложение 1.1 '!G199=2020,'приложение 1.1 '!D199,"-")</f>
        <v>0.14399999999999999</v>
      </c>
      <c r="I197" s="379" t="str">
        <f>IF('приложение 1.1 '!G199=2021,'приложение 1.1 '!E199,"-")</f>
        <v>-</v>
      </c>
      <c r="J197" s="379" t="str">
        <f>IF('приложение 1.1 '!G199=2021,'приложение 1.1 '!D199,"-")</f>
        <v>-</v>
      </c>
      <c r="K197" s="379" t="str">
        <f>IF('приложение 1.1 '!G199=2022,'приложение 1.1 '!E199,"-")</f>
        <v>-</v>
      </c>
      <c r="L197" s="379" t="str">
        <f>IF('приложение 1.1 '!G199=2022,'приложение 1.1 '!D199,"-")</f>
        <v>-</v>
      </c>
      <c r="M197" s="379">
        <f t="shared" si="51"/>
        <v>0</v>
      </c>
      <c r="N197" s="379">
        <f t="shared" si="52"/>
        <v>0.14399999999999999</v>
      </c>
      <c r="O197" s="379" t="str">
        <f t="shared" si="39"/>
        <v>-</v>
      </c>
      <c r="P197" s="379" t="str">
        <f t="shared" si="40"/>
        <v>-</v>
      </c>
      <c r="Q197" s="379" t="str">
        <f t="shared" si="41"/>
        <v>-</v>
      </c>
      <c r="R197" s="379" t="str">
        <f t="shared" si="42"/>
        <v>-</v>
      </c>
      <c r="S197" s="379">
        <f t="shared" si="43"/>
        <v>0</v>
      </c>
      <c r="T197" s="379">
        <f t="shared" si="44"/>
        <v>0.14399999999999999</v>
      </c>
      <c r="U197" s="379" t="str">
        <f t="shared" si="45"/>
        <v>-</v>
      </c>
      <c r="V197" s="379" t="str">
        <f t="shared" si="46"/>
        <v>-</v>
      </c>
      <c r="W197" s="379" t="str">
        <f t="shared" si="47"/>
        <v>-</v>
      </c>
      <c r="X197" s="379" t="str">
        <f t="shared" si="48"/>
        <v>-</v>
      </c>
      <c r="Y197" s="379">
        <f t="shared" si="49"/>
        <v>0</v>
      </c>
      <c r="Z197" s="379">
        <f t="shared" si="50"/>
        <v>0.14399999999999999</v>
      </c>
    </row>
    <row r="198" spans="1:26" s="53" customFormat="1" ht="31.5">
      <c r="A198" s="369" t="str">
        <f>'приложение 1.1 '!A200</f>
        <v>1.1.5.9</v>
      </c>
      <c r="B198" s="431" t="str">
        <f>'приложение 1.1 '!B200</f>
        <v>Реконструкция КЛ-0,4 кВ ТП-221 - ул. Губкина, 3</v>
      </c>
      <c r="C198" s="379" t="str">
        <f>IF('приложение 1.1 '!G200=2018,'приложение 1.1 '!E200,"-")</f>
        <v>-</v>
      </c>
      <c r="D198" s="703" t="str">
        <f>IF('приложение 1.1 '!G200=2018,'приложение 1.1 '!D200,"-")</f>
        <v>-</v>
      </c>
      <c r="E198" s="379" t="str">
        <f>IF('приложение 1.1 '!G200=2019,'приложение 1.1 '!E200,"-")</f>
        <v>-</v>
      </c>
      <c r="F198" s="379" t="str">
        <f>IF('приложение 1.1 '!G200=2019,'приложение 1.1 '!D200,"-")</f>
        <v>-</v>
      </c>
      <c r="G198" s="379">
        <f>IF('приложение 1.1 '!G200=2020,'приложение 1.1 '!E200,"-")</f>
        <v>0</v>
      </c>
      <c r="H198" s="379">
        <f>IF('приложение 1.1 '!G200=2020,'приложение 1.1 '!D200,"-")</f>
        <v>0.48</v>
      </c>
      <c r="I198" s="379" t="str">
        <f>IF('приложение 1.1 '!G200=2021,'приложение 1.1 '!E200,"-")</f>
        <v>-</v>
      </c>
      <c r="J198" s="379" t="str">
        <f>IF('приложение 1.1 '!G200=2021,'приложение 1.1 '!D200,"-")</f>
        <v>-</v>
      </c>
      <c r="K198" s="379" t="str">
        <f>IF('приложение 1.1 '!G200=2022,'приложение 1.1 '!E200,"-")</f>
        <v>-</v>
      </c>
      <c r="L198" s="379" t="str">
        <f>IF('приложение 1.1 '!G200=2022,'приложение 1.1 '!D200,"-")</f>
        <v>-</v>
      </c>
      <c r="M198" s="379">
        <f t="shared" si="51"/>
        <v>0</v>
      </c>
      <c r="N198" s="379">
        <f t="shared" si="52"/>
        <v>0.48</v>
      </c>
      <c r="O198" s="379" t="str">
        <f t="shared" si="39"/>
        <v>-</v>
      </c>
      <c r="P198" s="379" t="str">
        <f t="shared" si="40"/>
        <v>-</v>
      </c>
      <c r="Q198" s="379" t="str">
        <f t="shared" si="41"/>
        <v>-</v>
      </c>
      <c r="R198" s="379" t="str">
        <f t="shared" si="42"/>
        <v>-</v>
      </c>
      <c r="S198" s="379">
        <f t="shared" si="43"/>
        <v>0</v>
      </c>
      <c r="T198" s="379">
        <f t="shared" si="44"/>
        <v>0.48</v>
      </c>
      <c r="U198" s="379" t="str">
        <f t="shared" si="45"/>
        <v>-</v>
      </c>
      <c r="V198" s="379" t="str">
        <f t="shared" si="46"/>
        <v>-</v>
      </c>
      <c r="W198" s="379" t="str">
        <f t="shared" si="47"/>
        <v>-</v>
      </c>
      <c r="X198" s="379" t="str">
        <f t="shared" si="48"/>
        <v>-</v>
      </c>
      <c r="Y198" s="379">
        <f t="shared" si="49"/>
        <v>0</v>
      </c>
      <c r="Z198" s="379">
        <f t="shared" si="50"/>
        <v>0.48</v>
      </c>
    </row>
    <row r="199" spans="1:26" s="53" customFormat="1" ht="31.5">
      <c r="A199" s="369" t="str">
        <f>'приложение 1.1 '!A201</f>
        <v>1.1.5.10</v>
      </c>
      <c r="B199" s="431" t="str">
        <f>'приложение 1.1 '!B201</f>
        <v>Реконструкция КЛ-0,4 кВ ТП-221 - ул. Губкина, 5</v>
      </c>
      <c r="C199" s="379" t="str">
        <f>IF('приложение 1.1 '!G201=2018,'приложение 1.1 '!E201,"-")</f>
        <v>-</v>
      </c>
      <c r="D199" s="703" t="str">
        <f>IF('приложение 1.1 '!G201=2018,'приложение 1.1 '!D201,"-")</f>
        <v>-</v>
      </c>
      <c r="E199" s="379" t="str">
        <f>IF('приложение 1.1 '!G201=2019,'приложение 1.1 '!E201,"-")</f>
        <v>-</v>
      </c>
      <c r="F199" s="379" t="str">
        <f>IF('приложение 1.1 '!G201=2019,'приложение 1.1 '!D201,"-")</f>
        <v>-</v>
      </c>
      <c r="G199" s="379">
        <f>IF('приложение 1.1 '!G201=2020,'приложение 1.1 '!E201,"-")</f>
        <v>0</v>
      </c>
      <c r="H199" s="379">
        <f>IF('приложение 1.1 '!G201=2020,'приложение 1.1 '!D201,"-")</f>
        <v>0.26</v>
      </c>
      <c r="I199" s="379" t="str">
        <f>IF('приложение 1.1 '!G201=2021,'приложение 1.1 '!E201,"-")</f>
        <v>-</v>
      </c>
      <c r="J199" s="379" t="str">
        <f>IF('приложение 1.1 '!G201=2021,'приложение 1.1 '!D201,"-")</f>
        <v>-</v>
      </c>
      <c r="K199" s="379" t="str">
        <f>IF('приложение 1.1 '!G201=2022,'приложение 1.1 '!E201,"-")</f>
        <v>-</v>
      </c>
      <c r="L199" s="379" t="str">
        <f>IF('приложение 1.1 '!G201=2022,'приложение 1.1 '!D201,"-")</f>
        <v>-</v>
      </c>
      <c r="M199" s="379">
        <f t="shared" si="51"/>
        <v>0</v>
      </c>
      <c r="N199" s="379">
        <f t="shared" si="52"/>
        <v>0.26</v>
      </c>
      <c r="O199" s="379" t="str">
        <f t="shared" si="39"/>
        <v>-</v>
      </c>
      <c r="P199" s="379" t="str">
        <f t="shared" si="40"/>
        <v>-</v>
      </c>
      <c r="Q199" s="379" t="str">
        <f t="shared" si="41"/>
        <v>-</v>
      </c>
      <c r="R199" s="379" t="str">
        <f t="shared" si="42"/>
        <v>-</v>
      </c>
      <c r="S199" s="379">
        <f t="shared" si="43"/>
        <v>0</v>
      </c>
      <c r="T199" s="379">
        <f t="shared" si="44"/>
        <v>0.26</v>
      </c>
      <c r="U199" s="379" t="str">
        <f t="shared" si="45"/>
        <v>-</v>
      </c>
      <c r="V199" s="379" t="str">
        <f t="shared" si="46"/>
        <v>-</v>
      </c>
      <c r="W199" s="379" t="str">
        <f t="shared" si="47"/>
        <v>-</v>
      </c>
      <c r="X199" s="379" t="str">
        <f t="shared" si="48"/>
        <v>-</v>
      </c>
      <c r="Y199" s="379">
        <f t="shared" si="49"/>
        <v>0</v>
      </c>
      <c r="Z199" s="379">
        <f t="shared" si="50"/>
        <v>0.26</v>
      </c>
    </row>
    <row r="200" spans="1:26" s="53" customFormat="1" ht="31.5">
      <c r="A200" s="369" t="str">
        <f>'приложение 1.1 '!A202</f>
        <v>1.1.5.11</v>
      </c>
      <c r="B200" s="431" t="str">
        <f>'приложение 1.1 '!B202</f>
        <v>Реконструкция КЛ-0,4 кВ ТП-221 - ул. Губкина, 9</v>
      </c>
      <c r="C200" s="379" t="str">
        <f>IF('приложение 1.1 '!G202=2018,'приложение 1.1 '!E202,"-")</f>
        <v>-</v>
      </c>
      <c r="D200" s="703" t="str">
        <f>IF('приложение 1.1 '!G202=2018,'приложение 1.1 '!D202,"-")</f>
        <v>-</v>
      </c>
      <c r="E200" s="379" t="str">
        <f>IF('приложение 1.1 '!G202=2019,'приложение 1.1 '!E202,"-")</f>
        <v>-</v>
      </c>
      <c r="F200" s="379" t="str">
        <f>IF('приложение 1.1 '!G202=2019,'приложение 1.1 '!D202,"-")</f>
        <v>-</v>
      </c>
      <c r="G200" s="379">
        <f>IF('приложение 1.1 '!G202=2020,'приложение 1.1 '!E202,"-")</f>
        <v>0</v>
      </c>
      <c r="H200" s="379">
        <f>IF('приложение 1.1 '!G202=2020,'приложение 1.1 '!D202,"-")</f>
        <v>0.19</v>
      </c>
      <c r="I200" s="379" t="str">
        <f>IF('приложение 1.1 '!G202=2021,'приложение 1.1 '!E202,"-")</f>
        <v>-</v>
      </c>
      <c r="J200" s="379" t="str">
        <f>IF('приложение 1.1 '!G202=2021,'приложение 1.1 '!D202,"-")</f>
        <v>-</v>
      </c>
      <c r="K200" s="379" t="str">
        <f>IF('приложение 1.1 '!G202=2022,'приложение 1.1 '!E202,"-")</f>
        <v>-</v>
      </c>
      <c r="L200" s="379" t="str">
        <f>IF('приложение 1.1 '!G202=2022,'приложение 1.1 '!D202,"-")</f>
        <v>-</v>
      </c>
      <c r="M200" s="379">
        <f t="shared" si="51"/>
        <v>0</v>
      </c>
      <c r="N200" s="379">
        <f t="shared" si="52"/>
        <v>0.19</v>
      </c>
      <c r="O200" s="379" t="str">
        <f t="shared" si="39"/>
        <v>-</v>
      </c>
      <c r="P200" s="379" t="str">
        <f t="shared" si="40"/>
        <v>-</v>
      </c>
      <c r="Q200" s="379" t="str">
        <f t="shared" si="41"/>
        <v>-</v>
      </c>
      <c r="R200" s="379" t="str">
        <f t="shared" si="42"/>
        <v>-</v>
      </c>
      <c r="S200" s="379">
        <f t="shared" si="43"/>
        <v>0</v>
      </c>
      <c r="T200" s="379">
        <f t="shared" si="44"/>
        <v>0.19</v>
      </c>
      <c r="U200" s="379" t="str">
        <f t="shared" si="45"/>
        <v>-</v>
      </c>
      <c r="V200" s="379" t="str">
        <f t="shared" si="46"/>
        <v>-</v>
      </c>
      <c r="W200" s="379" t="str">
        <f t="shared" si="47"/>
        <v>-</v>
      </c>
      <c r="X200" s="379" t="str">
        <f t="shared" si="48"/>
        <v>-</v>
      </c>
      <c r="Y200" s="379">
        <f t="shared" si="49"/>
        <v>0</v>
      </c>
      <c r="Z200" s="379">
        <f t="shared" si="50"/>
        <v>0.19</v>
      </c>
    </row>
    <row r="201" spans="1:26" s="53" customFormat="1" ht="31.5">
      <c r="A201" s="369" t="str">
        <f>'приложение 1.1 '!A203</f>
        <v>1.1.5.12</v>
      </c>
      <c r="B201" s="431" t="str">
        <f>'приложение 1.1 '!B203</f>
        <v>Реконструкция КЛ-0,4 кВ ТП-221 - ул. Губкина, 11</v>
      </c>
      <c r="C201" s="379">
        <f>IF('приложение 1.1 '!G203=2018,'приложение 1.1 '!E203,"-")</f>
        <v>0</v>
      </c>
      <c r="D201" s="703">
        <f>IF('приложение 1.1 '!G203=2018,'приложение 1.1 '!D203,"-")</f>
        <v>0.23</v>
      </c>
      <c r="E201" s="379" t="str">
        <f>IF('приложение 1.1 '!G203=2019,'приложение 1.1 '!E203,"-")</f>
        <v>-</v>
      </c>
      <c r="F201" s="379" t="str">
        <f>IF('приложение 1.1 '!G203=2019,'приложение 1.1 '!D203,"-")</f>
        <v>-</v>
      </c>
      <c r="G201" s="379" t="str">
        <f>IF('приложение 1.1 '!G203=2020,'приложение 1.1 '!E203,"-")</f>
        <v>-</v>
      </c>
      <c r="H201" s="379" t="str">
        <f>IF('приложение 1.1 '!G203=2020,'приложение 1.1 '!D203,"-")</f>
        <v>-</v>
      </c>
      <c r="I201" s="379" t="str">
        <f>IF('приложение 1.1 '!G203=2021,'приложение 1.1 '!E203,"-")</f>
        <v>-</v>
      </c>
      <c r="J201" s="379" t="str">
        <f>IF('приложение 1.1 '!G203=2021,'приложение 1.1 '!D203,"-")</f>
        <v>-</v>
      </c>
      <c r="K201" s="379" t="str">
        <f>IF('приложение 1.1 '!G203=2022,'приложение 1.1 '!E203,"-")</f>
        <v>-</v>
      </c>
      <c r="L201" s="379" t="str">
        <f>IF('приложение 1.1 '!G203=2022,'приложение 1.1 '!D203,"-")</f>
        <v>-</v>
      </c>
      <c r="M201" s="379">
        <f t="shared" si="51"/>
        <v>0</v>
      </c>
      <c r="N201" s="379">
        <f t="shared" si="52"/>
        <v>0.23</v>
      </c>
      <c r="O201" s="379">
        <f t="shared" si="39"/>
        <v>0</v>
      </c>
      <c r="P201" s="379">
        <f t="shared" si="40"/>
        <v>0.23</v>
      </c>
      <c r="Q201" s="379" t="str">
        <f t="shared" si="41"/>
        <v>-</v>
      </c>
      <c r="R201" s="379" t="str">
        <f t="shared" si="42"/>
        <v>-</v>
      </c>
      <c r="S201" s="379" t="str">
        <f t="shared" si="43"/>
        <v>-</v>
      </c>
      <c r="T201" s="379" t="str">
        <f t="shared" si="44"/>
        <v>-</v>
      </c>
      <c r="U201" s="379" t="str">
        <f t="shared" si="45"/>
        <v>-</v>
      </c>
      <c r="V201" s="379" t="str">
        <f t="shared" si="46"/>
        <v>-</v>
      </c>
      <c r="W201" s="379" t="str">
        <f t="shared" si="47"/>
        <v>-</v>
      </c>
      <c r="X201" s="379" t="str">
        <f t="shared" si="48"/>
        <v>-</v>
      </c>
      <c r="Y201" s="379">
        <f t="shared" si="49"/>
        <v>0</v>
      </c>
      <c r="Z201" s="379">
        <f t="shared" si="50"/>
        <v>0.23</v>
      </c>
    </row>
    <row r="202" spans="1:26" ht="31.5">
      <c r="A202" s="369" t="str">
        <f>'приложение 1.1 '!A204</f>
        <v>1.1.5.13</v>
      </c>
      <c r="B202" s="431" t="str">
        <f>'приложение 1.1 '!B204</f>
        <v>Реконструкция КЛ-0,4 кВ ТП-221 - ул. Энтузиастов, 55</v>
      </c>
      <c r="C202" s="379">
        <f>IF('приложение 1.1 '!G204=2018,'приложение 1.1 '!E204,"-")</f>
        <v>0</v>
      </c>
      <c r="D202" s="703">
        <f>IF('приложение 1.1 '!G204=2018,'приложение 1.1 '!D204,"-")</f>
        <v>0.53</v>
      </c>
      <c r="E202" s="379" t="str">
        <f>IF('приложение 1.1 '!G204=2019,'приложение 1.1 '!E204,"-")</f>
        <v>-</v>
      </c>
      <c r="F202" s="379" t="str">
        <f>IF('приложение 1.1 '!G204=2019,'приложение 1.1 '!D204,"-")</f>
        <v>-</v>
      </c>
      <c r="G202" s="379" t="str">
        <f>IF('приложение 1.1 '!G204=2020,'приложение 1.1 '!E204,"-")</f>
        <v>-</v>
      </c>
      <c r="H202" s="379" t="str">
        <f>IF('приложение 1.1 '!G204=2020,'приложение 1.1 '!D204,"-")</f>
        <v>-</v>
      </c>
      <c r="I202" s="379" t="str">
        <f>IF('приложение 1.1 '!G204=2021,'приложение 1.1 '!E204,"-")</f>
        <v>-</v>
      </c>
      <c r="J202" s="379" t="str">
        <f>IF('приложение 1.1 '!G204=2021,'приложение 1.1 '!D204,"-")</f>
        <v>-</v>
      </c>
      <c r="K202" s="379" t="str">
        <f>IF('приложение 1.1 '!G204=2022,'приложение 1.1 '!E204,"-")</f>
        <v>-</v>
      </c>
      <c r="L202" s="379" t="str">
        <f>IF('приложение 1.1 '!G204=2022,'приложение 1.1 '!D204,"-")</f>
        <v>-</v>
      </c>
      <c r="M202" s="379">
        <f t="shared" si="51"/>
        <v>0</v>
      </c>
      <c r="N202" s="379">
        <f t="shared" si="52"/>
        <v>0.53</v>
      </c>
      <c r="O202" s="379">
        <f t="shared" si="39"/>
        <v>0</v>
      </c>
      <c r="P202" s="379">
        <f t="shared" si="40"/>
        <v>0.53</v>
      </c>
      <c r="Q202" s="379" t="str">
        <f t="shared" si="41"/>
        <v>-</v>
      </c>
      <c r="R202" s="379" t="str">
        <f t="shared" si="42"/>
        <v>-</v>
      </c>
      <c r="S202" s="379" t="str">
        <f t="shared" si="43"/>
        <v>-</v>
      </c>
      <c r="T202" s="379" t="str">
        <f t="shared" si="44"/>
        <v>-</v>
      </c>
      <c r="U202" s="379" t="str">
        <f t="shared" si="45"/>
        <v>-</v>
      </c>
      <c r="V202" s="379" t="str">
        <f t="shared" si="46"/>
        <v>-</v>
      </c>
      <c r="W202" s="379" t="str">
        <f t="shared" si="47"/>
        <v>-</v>
      </c>
      <c r="X202" s="379" t="str">
        <f t="shared" si="48"/>
        <v>-</v>
      </c>
      <c r="Y202" s="379">
        <f t="shared" si="49"/>
        <v>0</v>
      </c>
      <c r="Z202" s="379">
        <f t="shared" si="50"/>
        <v>0.53</v>
      </c>
    </row>
    <row r="203" spans="1:26">
      <c r="A203" s="369" t="str">
        <f>'приложение 1.1 '!A205</f>
        <v>1.1.5.14</v>
      </c>
      <c r="B203" s="431" t="str">
        <f>'приложение 1.1 '!B205</f>
        <v>Реконструкция КЛ-0,4 кВ ТП-221 - ЦТП-5</v>
      </c>
      <c r="C203" s="379">
        <f>IF('приложение 1.1 '!G205=2018,'приложение 1.1 '!E205,"-")</f>
        <v>0</v>
      </c>
      <c r="D203" s="703">
        <f>IF('приложение 1.1 '!G205=2018,'приложение 1.1 '!D205,"-")</f>
        <v>0.26</v>
      </c>
      <c r="E203" s="379" t="str">
        <f>IF('приложение 1.1 '!G205=2019,'приложение 1.1 '!E205,"-")</f>
        <v>-</v>
      </c>
      <c r="F203" s="379" t="str">
        <f>IF('приложение 1.1 '!G205=2019,'приложение 1.1 '!D205,"-")</f>
        <v>-</v>
      </c>
      <c r="G203" s="379" t="str">
        <f>IF('приложение 1.1 '!G205=2020,'приложение 1.1 '!E205,"-")</f>
        <v>-</v>
      </c>
      <c r="H203" s="379" t="str">
        <f>IF('приложение 1.1 '!G205=2020,'приложение 1.1 '!D205,"-")</f>
        <v>-</v>
      </c>
      <c r="I203" s="379" t="str">
        <f>IF('приложение 1.1 '!G205=2021,'приложение 1.1 '!E205,"-")</f>
        <v>-</v>
      </c>
      <c r="J203" s="379" t="str">
        <f>IF('приложение 1.1 '!G205=2021,'приложение 1.1 '!D205,"-")</f>
        <v>-</v>
      </c>
      <c r="K203" s="379" t="str">
        <f>IF('приложение 1.1 '!G205=2022,'приложение 1.1 '!E205,"-")</f>
        <v>-</v>
      </c>
      <c r="L203" s="379" t="str">
        <f>IF('приложение 1.1 '!G205=2022,'приложение 1.1 '!D205,"-")</f>
        <v>-</v>
      </c>
      <c r="M203" s="379">
        <f t="shared" si="51"/>
        <v>0</v>
      </c>
      <c r="N203" s="379">
        <f t="shared" si="52"/>
        <v>0.26</v>
      </c>
      <c r="O203" s="379">
        <f t="shared" si="39"/>
        <v>0</v>
      </c>
      <c r="P203" s="379">
        <f t="shared" si="40"/>
        <v>0.26</v>
      </c>
      <c r="Q203" s="379" t="str">
        <f t="shared" si="41"/>
        <v>-</v>
      </c>
      <c r="R203" s="379" t="str">
        <f t="shared" si="42"/>
        <v>-</v>
      </c>
      <c r="S203" s="379" t="str">
        <f t="shared" si="43"/>
        <v>-</v>
      </c>
      <c r="T203" s="379" t="str">
        <f t="shared" si="44"/>
        <v>-</v>
      </c>
      <c r="U203" s="379" t="str">
        <f t="shared" si="45"/>
        <v>-</v>
      </c>
      <c r="V203" s="379" t="str">
        <f t="shared" si="46"/>
        <v>-</v>
      </c>
      <c r="W203" s="379" t="str">
        <f t="shared" si="47"/>
        <v>-</v>
      </c>
      <c r="X203" s="379" t="str">
        <f t="shared" si="48"/>
        <v>-</v>
      </c>
      <c r="Y203" s="379">
        <f t="shared" si="49"/>
        <v>0</v>
      </c>
      <c r="Z203" s="379">
        <f t="shared" si="50"/>
        <v>0.26</v>
      </c>
    </row>
    <row r="204" spans="1:26" ht="31.5">
      <c r="A204" s="369" t="str">
        <f>'приложение 1.1 '!A206</f>
        <v>1.1.5.15</v>
      </c>
      <c r="B204" s="431" t="str">
        <f>'приложение 1.1 '!B206</f>
        <v>Реконструкция КЛ-0,4 кВ ТП-223 - ул. Ленина, 65/1</v>
      </c>
      <c r="C204" s="379">
        <f>IF('приложение 1.1 '!G206=2018,'приложение 1.1 '!E206,"-")</f>
        <v>0</v>
      </c>
      <c r="D204" s="703">
        <f>IF('приложение 1.1 '!G206=2018,'приложение 1.1 '!D206,"-")</f>
        <v>0.61</v>
      </c>
      <c r="E204" s="379" t="str">
        <f>IF('приложение 1.1 '!G206=2019,'приложение 1.1 '!E206,"-")</f>
        <v>-</v>
      </c>
      <c r="F204" s="379" t="str">
        <f>IF('приложение 1.1 '!G206=2019,'приложение 1.1 '!D206,"-")</f>
        <v>-</v>
      </c>
      <c r="G204" s="379" t="str">
        <f>IF('приложение 1.1 '!G206=2020,'приложение 1.1 '!E206,"-")</f>
        <v>-</v>
      </c>
      <c r="H204" s="379" t="str">
        <f>IF('приложение 1.1 '!G206=2020,'приложение 1.1 '!D206,"-")</f>
        <v>-</v>
      </c>
      <c r="I204" s="379" t="str">
        <f>IF('приложение 1.1 '!G206=2021,'приложение 1.1 '!E206,"-")</f>
        <v>-</v>
      </c>
      <c r="J204" s="379" t="str">
        <f>IF('приложение 1.1 '!G206=2021,'приложение 1.1 '!D206,"-")</f>
        <v>-</v>
      </c>
      <c r="K204" s="379" t="str">
        <f>IF('приложение 1.1 '!G206=2022,'приложение 1.1 '!E206,"-")</f>
        <v>-</v>
      </c>
      <c r="L204" s="379" t="str">
        <f>IF('приложение 1.1 '!G206=2022,'приложение 1.1 '!D206,"-")</f>
        <v>-</v>
      </c>
      <c r="M204" s="379">
        <f t="shared" si="51"/>
        <v>0</v>
      </c>
      <c r="N204" s="379">
        <f t="shared" si="52"/>
        <v>0.61</v>
      </c>
      <c r="O204" s="379">
        <f t="shared" si="39"/>
        <v>0</v>
      </c>
      <c r="P204" s="379">
        <f t="shared" si="40"/>
        <v>0.61</v>
      </c>
      <c r="Q204" s="379" t="str">
        <f t="shared" si="41"/>
        <v>-</v>
      </c>
      <c r="R204" s="379" t="str">
        <f t="shared" si="42"/>
        <v>-</v>
      </c>
      <c r="S204" s="379" t="str">
        <f t="shared" si="43"/>
        <v>-</v>
      </c>
      <c r="T204" s="379" t="str">
        <f t="shared" si="44"/>
        <v>-</v>
      </c>
      <c r="U204" s="379" t="str">
        <f t="shared" si="45"/>
        <v>-</v>
      </c>
      <c r="V204" s="379" t="str">
        <f t="shared" si="46"/>
        <v>-</v>
      </c>
      <c r="W204" s="379" t="str">
        <f t="shared" si="47"/>
        <v>-</v>
      </c>
      <c r="X204" s="379" t="str">
        <f t="shared" si="48"/>
        <v>-</v>
      </c>
      <c r="Y204" s="379">
        <f t="shared" si="49"/>
        <v>0</v>
      </c>
      <c r="Z204" s="379">
        <f t="shared" si="50"/>
        <v>0.61</v>
      </c>
    </row>
    <row r="205" spans="1:26" ht="31.5">
      <c r="A205" s="369" t="str">
        <f>'приложение 1.1 '!A207</f>
        <v>1.1.5.16</v>
      </c>
      <c r="B205" s="431" t="str">
        <f>'приложение 1.1 '!B207</f>
        <v>Реконструкция КЛ-0,4 кВ ТП-223 - ул. Ленина, 65/2</v>
      </c>
      <c r="C205" s="379">
        <f>IF('приложение 1.1 '!G207=2018,'приложение 1.1 '!E207,"-")</f>
        <v>0</v>
      </c>
      <c r="D205" s="703">
        <f>IF('приложение 1.1 '!G207=2018,'приложение 1.1 '!D207,"-")</f>
        <v>0.14000000000000001</v>
      </c>
      <c r="E205" s="379" t="str">
        <f>IF('приложение 1.1 '!G207=2019,'приложение 1.1 '!E207,"-")</f>
        <v>-</v>
      </c>
      <c r="F205" s="379" t="str">
        <f>IF('приложение 1.1 '!G207=2019,'приложение 1.1 '!D207,"-")</f>
        <v>-</v>
      </c>
      <c r="G205" s="379" t="str">
        <f>IF('приложение 1.1 '!G207=2020,'приложение 1.1 '!E207,"-")</f>
        <v>-</v>
      </c>
      <c r="H205" s="379" t="str">
        <f>IF('приложение 1.1 '!G207=2020,'приложение 1.1 '!D207,"-")</f>
        <v>-</v>
      </c>
      <c r="I205" s="379" t="str">
        <f>IF('приложение 1.1 '!G207=2021,'приложение 1.1 '!E207,"-")</f>
        <v>-</v>
      </c>
      <c r="J205" s="379" t="str">
        <f>IF('приложение 1.1 '!G207=2021,'приложение 1.1 '!D207,"-")</f>
        <v>-</v>
      </c>
      <c r="K205" s="379" t="str">
        <f>IF('приложение 1.1 '!G207=2022,'приложение 1.1 '!E207,"-")</f>
        <v>-</v>
      </c>
      <c r="L205" s="379" t="str">
        <f>IF('приложение 1.1 '!G207=2022,'приложение 1.1 '!D207,"-")</f>
        <v>-</v>
      </c>
      <c r="M205" s="379">
        <f t="shared" si="51"/>
        <v>0</v>
      </c>
      <c r="N205" s="379">
        <f t="shared" si="52"/>
        <v>0.14000000000000001</v>
      </c>
      <c r="O205" s="379">
        <f t="shared" si="39"/>
        <v>0</v>
      </c>
      <c r="P205" s="379">
        <f t="shared" si="40"/>
        <v>0.14000000000000001</v>
      </c>
      <c r="Q205" s="379" t="str">
        <f t="shared" si="41"/>
        <v>-</v>
      </c>
      <c r="R205" s="379" t="str">
        <f t="shared" si="42"/>
        <v>-</v>
      </c>
      <c r="S205" s="379" t="str">
        <f t="shared" si="43"/>
        <v>-</v>
      </c>
      <c r="T205" s="379" t="str">
        <f t="shared" si="44"/>
        <v>-</v>
      </c>
      <c r="U205" s="379" t="str">
        <f t="shared" si="45"/>
        <v>-</v>
      </c>
      <c r="V205" s="379" t="str">
        <f t="shared" si="46"/>
        <v>-</v>
      </c>
      <c r="W205" s="379" t="str">
        <f t="shared" si="47"/>
        <v>-</v>
      </c>
      <c r="X205" s="379" t="str">
        <f t="shared" si="48"/>
        <v>-</v>
      </c>
      <c r="Y205" s="379">
        <f t="shared" si="49"/>
        <v>0</v>
      </c>
      <c r="Z205" s="379">
        <f t="shared" si="50"/>
        <v>0.14000000000000001</v>
      </c>
    </row>
    <row r="206" spans="1:26" ht="31.5">
      <c r="A206" s="369" t="str">
        <f>'приложение 1.1 '!A208</f>
        <v>1.1.5.17</v>
      </c>
      <c r="B206" s="431" t="str">
        <f>'приложение 1.1 '!B208</f>
        <v>Реконструкция КЛ-0,4 кВ ТП-223 - ул. Ленина, 67/4</v>
      </c>
      <c r="C206" s="379" t="str">
        <f>IF('приложение 1.1 '!G208=2018,'приложение 1.1 '!E208,"-")</f>
        <v>-</v>
      </c>
      <c r="D206" s="703" t="str">
        <f>IF('приложение 1.1 '!G208=2018,'приложение 1.1 '!D208,"-")</f>
        <v>-</v>
      </c>
      <c r="E206" s="379" t="str">
        <f>IF('приложение 1.1 '!G208=2019,'приложение 1.1 '!E208,"-")</f>
        <v>-</v>
      </c>
      <c r="F206" s="379" t="str">
        <f>IF('приложение 1.1 '!G208=2019,'приложение 1.1 '!D208,"-")</f>
        <v>-</v>
      </c>
      <c r="G206" s="379">
        <f>IF('приложение 1.1 '!G208=2020,'приложение 1.1 '!E208,"-")</f>
        <v>0</v>
      </c>
      <c r="H206" s="379">
        <f>IF('приложение 1.1 '!G208=2020,'приложение 1.1 '!D208,"-")</f>
        <v>0.28000000000000003</v>
      </c>
      <c r="I206" s="379" t="str">
        <f>IF('приложение 1.1 '!G208=2021,'приложение 1.1 '!E208,"-")</f>
        <v>-</v>
      </c>
      <c r="J206" s="379" t="str">
        <f>IF('приложение 1.1 '!G208=2021,'приложение 1.1 '!D208,"-")</f>
        <v>-</v>
      </c>
      <c r="K206" s="379" t="str">
        <f>IF('приложение 1.1 '!G208=2022,'приложение 1.1 '!E208,"-")</f>
        <v>-</v>
      </c>
      <c r="L206" s="379" t="str">
        <f>IF('приложение 1.1 '!G208=2022,'приложение 1.1 '!D208,"-")</f>
        <v>-</v>
      </c>
      <c r="M206" s="379">
        <f t="shared" si="51"/>
        <v>0</v>
      </c>
      <c r="N206" s="379">
        <f t="shared" si="52"/>
        <v>0.28000000000000003</v>
      </c>
      <c r="O206" s="379" t="str">
        <f t="shared" si="39"/>
        <v>-</v>
      </c>
      <c r="P206" s="379" t="str">
        <f t="shared" si="40"/>
        <v>-</v>
      </c>
      <c r="Q206" s="379" t="str">
        <f t="shared" si="41"/>
        <v>-</v>
      </c>
      <c r="R206" s="379" t="str">
        <f t="shared" si="42"/>
        <v>-</v>
      </c>
      <c r="S206" s="379">
        <f t="shared" si="43"/>
        <v>0</v>
      </c>
      <c r="T206" s="379">
        <f t="shared" si="44"/>
        <v>0.28000000000000003</v>
      </c>
      <c r="U206" s="379" t="str">
        <f t="shared" si="45"/>
        <v>-</v>
      </c>
      <c r="V206" s="379" t="str">
        <f t="shared" si="46"/>
        <v>-</v>
      </c>
      <c r="W206" s="379" t="str">
        <f t="shared" si="47"/>
        <v>-</v>
      </c>
      <c r="X206" s="379" t="str">
        <f t="shared" si="48"/>
        <v>-</v>
      </c>
      <c r="Y206" s="379">
        <f t="shared" si="49"/>
        <v>0</v>
      </c>
      <c r="Z206" s="379">
        <f t="shared" si="50"/>
        <v>0.28000000000000003</v>
      </c>
    </row>
    <row r="207" spans="1:26" ht="31.5">
      <c r="A207" s="369" t="str">
        <f>'приложение 1.1 '!A209</f>
        <v>1.1.5.18</v>
      </c>
      <c r="B207" s="431" t="str">
        <f>'приложение 1.1 '!B209</f>
        <v xml:space="preserve">Реконструкция КЛ-0,4 кВ ТП-226 - МГБ-1 Гл. корпус </v>
      </c>
      <c r="C207" s="379" t="str">
        <f>IF('приложение 1.1 '!G209=2018,'приложение 1.1 '!E209,"-")</f>
        <v>-</v>
      </c>
      <c r="D207" s="703" t="str">
        <f>IF('приложение 1.1 '!G209=2018,'приложение 1.1 '!D209,"-")</f>
        <v>-</v>
      </c>
      <c r="E207" s="379" t="str">
        <f>IF('приложение 1.1 '!G209=2019,'приложение 1.1 '!E209,"-")</f>
        <v>-</v>
      </c>
      <c r="F207" s="379" t="str">
        <f>IF('приложение 1.1 '!G209=2019,'приложение 1.1 '!D209,"-")</f>
        <v>-</v>
      </c>
      <c r="G207" s="379">
        <f>IF('приложение 1.1 '!G209=2020,'приложение 1.1 '!E209,"-")</f>
        <v>0</v>
      </c>
      <c r="H207" s="379">
        <f>IF('приложение 1.1 '!G209=2020,'приложение 1.1 '!D209,"-")</f>
        <v>0.27</v>
      </c>
      <c r="I207" s="379" t="str">
        <f>IF('приложение 1.1 '!G209=2021,'приложение 1.1 '!E209,"-")</f>
        <v>-</v>
      </c>
      <c r="J207" s="379" t="str">
        <f>IF('приложение 1.1 '!G209=2021,'приложение 1.1 '!D209,"-")</f>
        <v>-</v>
      </c>
      <c r="K207" s="379" t="str">
        <f>IF('приложение 1.1 '!G209=2022,'приложение 1.1 '!E209,"-")</f>
        <v>-</v>
      </c>
      <c r="L207" s="379" t="str">
        <f>IF('приложение 1.1 '!G209=2022,'приложение 1.1 '!D209,"-")</f>
        <v>-</v>
      </c>
      <c r="M207" s="379">
        <f t="shared" si="51"/>
        <v>0</v>
      </c>
      <c r="N207" s="379">
        <f t="shared" si="52"/>
        <v>0.27</v>
      </c>
      <c r="O207" s="379" t="str">
        <f t="shared" si="39"/>
        <v>-</v>
      </c>
      <c r="P207" s="379" t="str">
        <f t="shared" si="40"/>
        <v>-</v>
      </c>
      <c r="Q207" s="379" t="str">
        <f t="shared" si="41"/>
        <v>-</v>
      </c>
      <c r="R207" s="379" t="str">
        <f t="shared" si="42"/>
        <v>-</v>
      </c>
      <c r="S207" s="379">
        <f t="shared" si="43"/>
        <v>0</v>
      </c>
      <c r="T207" s="379">
        <f t="shared" si="44"/>
        <v>0.27</v>
      </c>
      <c r="U207" s="379" t="str">
        <f t="shared" si="45"/>
        <v>-</v>
      </c>
      <c r="V207" s="379" t="str">
        <f t="shared" si="46"/>
        <v>-</v>
      </c>
      <c r="W207" s="379" t="str">
        <f t="shared" si="47"/>
        <v>-</v>
      </c>
      <c r="X207" s="379" t="str">
        <f t="shared" si="48"/>
        <v>-</v>
      </c>
      <c r="Y207" s="379">
        <f t="shared" si="49"/>
        <v>0</v>
      </c>
      <c r="Z207" s="379">
        <f t="shared" si="50"/>
        <v>0.27</v>
      </c>
    </row>
    <row r="208" spans="1:26" ht="31.5">
      <c r="A208" s="369" t="str">
        <f>'приложение 1.1 '!A210</f>
        <v>1.1.5.19</v>
      </c>
      <c r="B208" s="431" t="str">
        <f>'приложение 1.1 '!B210</f>
        <v>Реконструкция КЛ-0,4 кВ ТП-242 - ул. Дзержинского, 8А</v>
      </c>
      <c r="C208" s="379" t="str">
        <f>IF('приложение 1.1 '!G210=2018,'приложение 1.1 '!E210,"-")</f>
        <v>-</v>
      </c>
      <c r="D208" s="703" t="str">
        <f>IF('приложение 1.1 '!G210=2018,'приложение 1.1 '!D210,"-")</f>
        <v>-</v>
      </c>
      <c r="E208" s="379" t="str">
        <f>IF('приложение 1.1 '!G210=2019,'приложение 1.1 '!E210,"-")</f>
        <v>-</v>
      </c>
      <c r="F208" s="379" t="str">
        <f>IF('приложение 1.1 '!G210=2019,'приложение 1.1 '!D210,"-")</f>
        <v>-</v>
      </c>
      <c r="G208" s="379">
        <f>IF('приложение 1.1 '!G210=2020,'приложение 1.1 '!E210,"-")</f>
        <v>0</v>
      </c>
      <c r="H208" s="379">
        <f>IF('приложение 1.1 '!G210=2020,'приложение 1.1 '!D210,"-")</f>
        <v>0.27</v>
      </c>
      <c r="I208" s="379" t="str">
        <f>IF('приложение 1.1 '!G210=2021,'приложение 1.1 '!E210,"-")</f>
        <v>-</v>
      </c>
      <c r="J208" s="379" t="str">
        <f>IF('приложение 1.1 '!G210=2021,'приложение 1.1 '!D210,"-")</f>
        <v>-</v>
      </c>
      <c r="K208" s="379" t="str">
        <f>IF('приложение 1.1 '!G210=2022,'приложение 1.1 '!E210,"-")</f>
        <v>-</v>
      </c>
      <c r="L208" s="379" t="str">
        <f>IF('приложение 1.1 '!G210=2022,'приложение 1.1 '!D210,"-")</f>
        <v>-</v>
      </c>
      <c r="M208" s="379">
        <f t="shared" si="51"/>
        <v>0</v>
      </c>
      <c r="N208" s="379">
        <f t="shared" si="52"/>
        <v>0.27</v>
      </c>
      <c r="O208" s="379" t="str">
        <f t="shared" si="39"/>
        <v>-</v>
      </c>
      <c r="P208" s="379" t="str">
        <f t="shared" si="40"/>
        <v>-</v>
      </c>
      <c r="Q208" s="379" t="str">
        <f t="shared" si="41"/>
        <v>-</v>
      </c>
      <c r="R208" s="379" t="str">
        <f t="shared" si="42"/>
        <v>-</v>
      </c>
      <c r="S208" s="379">
        <f t="shared" si="43"/>
        <v>0</v>
      </c>
      <c r="T208" s="379">
        <f t="shared" si="44"/>
        <v>0.27</v>
      </c>
      <c r="U208" s="379" t="str">
        <f t="shared" si="45"/>
        <v>-</v>
      </c>
      <c r="V208" s="379" t="str">
        <f t="shared" si="46"/>
        <v>-</v>
      </c>
      <c r="W208" s="379" t="str">
        <f t="shared" si="47"/>
        <v>-</v>
      </c>
      <c r="X208" s="379" t="str">
        <f t="shared" si="48"/>
        <v>-</v>
      </c>
      <c r="Y208" s="379">
        <f t="shared" si="49"/>
        <v>0</v>
      </c>
      <c r="Z208" s="379">
        <f t="shared" si="50"/>
        <v>0.27</v>
      </c>
    </row>
    <row r="209" spans="1:26" ht="31.5">
      <c r="A209" s="369" t="str">
        <f>'приложение 1.1 '!A211</f>
        <v>1.1.5.20</v>
      </c>
      <c r="B209" s="431" t="str">
        <f>'приложение 1.1 '!B211</f>
        <v>Реконструкция КЛ-0,4 кВ ТП-242 - ул. Дзержинского, 8</v>
      </c>
      <c r="C209" s="379" t="str">
        <f>IF('приложение 1.1 '!G211=2018,'приложение 1.1 '!E211,"-")</f>
        <v>-</v>
      </c>
      <c r="D209" s="703" t="str">
        <f>IF('приложение 1.1 '!G211=2018,'приложение 1.1 '!D211,"-")</f>
        <v>-</v>
      </c>
      <c r="E209" s="379" t="str">
        <f>IF('приложение 1.1 '!G211=2019,'приложение 1.1 '!E211,"-")</f>
        <v>-</v>
      </c>
      <c r="F209" s="379" t="str">
        <f>IF('приложение 1.1 '!G211=2019,'приложение 1.1 '!D211,"-")</f>
        <v>-</v>
      </c>
      <c r="G209" s="379">
        <f>IF('приложение 1.1 '!G211=2020,'приложение 1.1 '!E211,"-")</f>
        <v>0</v>
      </c>
      <c r="H209" s="379">
        <f>IF('приложение 1.1 '!G211=2020,'приложение 1.1 '!D211,"-")</f>
        <v>0.52</v>
      </c>
      <c r="I209" s="379" t="str">
        <f>IF('приложение 1.1 '!G211=2021,'приложение 1.1 '!E211,"-")</f>
        <v>-</v>
      </c>
      <c r="J209" s="379" t="str">
        <f>IF('приложение 1.1 '!G211=2021,'приложение 1.1 '!D211,"-")</f>
        <v>-</v>
      </c>
      <c r="K209" s="379" t="str">
        <f>IF('приложение 1.1 '!G211=2022,'приложение 1.1 '!E211,"-")</f>
        <v>-</v>
      </c>
      <c r="L209" s="379" t="str">
        <f>IF('приложение 1.1 '!G211=2022,'приложение 1.1 '!D211,"-")</f>
        <v>-</v>
      </c>
      <c r="M209" s="379">
        <f t="shared" si="51"/>
        <v>0</v>
      </c>
      <c r="N209" s="379">
        <f t="shared" si="52"/>
        <v>0.52</v>
      </c>
      <c r="O209" s="379" t="str">
        <f t="shared" si="39"/>
        <v>-</v>
      </c>
      <c r="P209" s="379" t="str">
        <f t="shared" si="40"/>
        <v>-</v>
      </c>
      <c r="Q209" s="379" t="str">
        <f t="shared" si="41"/>
        <v>-</v>
      </c>
      <c r="R209" s="379" t="str">
        <f t="shared" si="42"/>
        <v>-</v>
      </c>
      <c r="S209" s="379">
        <f t="shared" si="43"/>
        <v>0</v>
      </c>
      <c r="T209" s="379">
        <f t="shared" si="44"/>
        <v>0.52</v>
      </c>
      <c r="U209" s="379" t="str">
        <f t="shared" si="45"/>
        <v>-</v>
      </c>
      <c r="V209" s="379" t="str">
        <f t="shared" si="46"/>
        <v>-</v>
      </c>
      <c r="W209" s="379" t="str">
        <f t="shared" si="47"/>
        <v>-</v>
      </c>
      <c r="X209" s="379" t="str">
        <f t="shared" si="48"/>
        <v>-</v>
      </c>
      <c r="Y209" s="379">
        <f t="shared" si="49"/>
        <v>0</v>
      </c>
      <c r="Z209" s="379">
        <f t="shared" si="50"/>
        <v>0.52</v>
      </c>
    </row>
    <row r="210" spans="1:26" ht="31.5">
      <c r="A210" s="369" t="str">
        <f>'приложение 1.1 '!A212</f>
        <v>1.1.5.21</v>
      </c>
      <c r="B210" s="431" t="str">
        <f>'приложение 1.1 '!B212</f>
        <v>Реконструкция КЛ-0,4 кВ ТП-276 - ул. Бажова, 10</v>
      </c>
      <c r="C210" s="379" t="str">
        <f>IF('приложение 1.1 '!G212=2018,'приложение 1.1 '!E212,"-")</f>
        <v>-</v>
      </c>
      <c r="D210" s="703" t="str">
        <f>IF('приложение 1.1 '!G212=2018,'приложение 1.1 '!D212,"-")</f>
        <v>-</v>
      </c>
      <c r="E210" s="379" t="str">
        <f>IF('приложение 1.1 '!G212=2019,'приложение 1.1 '!E212,"-")</f>
        <v>-</v>
      </c>
      <c r="F210" s="379" t="str">
        <f>IF('приложение 1.1 '!G212=2019,'приложение 1.1 '!D212,"-")</f>
        <v>-</v>
      </c>
      <c r="G210" s="379">
        <f>IF('приложение 1.1 '!G212=2020,'приложение 1.1 '!E212,"-")</f>
        <v>0</v>
      </c>
      <c r="H210" s="379">
        <f>IF('приложение 1.1 '!G212=2020,'приложение 1.1 '!D212,"-")</f>
        <v>0.25</v>
      </c>
      <c r="I210" s="379" t="str">
        <f>IF('приложение 1.1 '!G212=2021,'приложение 1.1 '!E212,"-")</f>
        <v>-</v>
      </c>
      <c r="J210" s="379" t="str">
        <f>IF('приложение 1.1 '!G212=2021,'приложение 1.1 '!D212,"-")</f>
        <v>-</v>
      </c>
      <c r="K210" s="379" t="str">
        <f>IF('приложение 1.1 '!G212=2022,'приложение 1.1 '!E212,"-")</f>
        <v>-</v>
      </c>
      <c r="L210" s="379" t="str">
        <f>IF('приложение 1.1 '!G212=2022,'приложение 1.1 '!D212,"-")</f>
        <v>-</v>
      </c>
      <c r="M210" s="379">
        <f t="shared" si="51"/>
        <v>0</v>
      </c>
      <c r="N210" s="379">
        <f t="shared" si="52"/>
        <v>0.25</v>
      </c>
      <c r="O210" s="379" t="str">
        <f t="shared" si="39"/>
        <v>-</v>
      </c>
      <c r="P210" s="379" t="str">
        <f t="shared" si="40"/>
        <v>-</v>
      </c>
      <c r="Q210" s="379" t="str">
        <f t="shared" si="41"/>
        <v>-</v>
      </c>
      <c r="R210" s="379" t="str">
        <f t="shared" si="42"/>
        <v>-</v>
      </c>
      <c r="S210" s="379">
        <f t="shared" si="43"/>
        <v>0</v>
      </c>
      <c r="T210" s="379">
        <f t="shared" si="44"/>
        <v>0.25</v>
      </c>
      <c r="U210" s="379" t="str">
        <f t="shared" si="45"/>
        <v>-</v>
      </c>
      <c r="V210" s="379" t="str">
        <f t="shared" si="46"/>
        <v>-</v>
      </c>
      <c r="W210" s="379" t="str">
        <f t="shared" si="47"/>
        <v>-</v>
      </c>
      <c r="X210" s="379" t="str">
        <f t="shared" si="48"/>
        <v>-</v>
      </c>
      <c r="Y210" s="379">
        <f t="shared" si="49"/>
        <v>0</v>
      </c>
      <c r="Z210" s="379">
        <f t="shared" si="50"/>
        <v>0.25</v>
      </c>
    </row>
    <row r="211" spans="1:26" ht="31.5">
      <c r="A211" s="369" t="str">
        <f>'приложение 1.1 '!A213</f>
        <v>1.1.5.22</v>
      </c>
      <c r="B211" s="431" t="str">
        <f>'приложение 1.1 '!B213</f>
        <v>Реконструкция КЛ-0,4 кВ ТП-276 - ул. Бажова, 14</v>
      </c>
      <c r="C211" s="379" t="str">
        <f>IF('приложение 1.1 '!G213=2018,'приложение 1.1 '!E213,"-")</f>
        <v>-</v>
      </c>
      <c r="D211" s="703" t="str">
        <f>IF('приложение 1.1 '!G213=2018,'приложение 1.1 '!D213,"-")</f>
        <v>-</v>
      </c>
      <c r="E211" s="379" t="str">
        <f>IF('приложение 1.1 '!G213=2019,'приложение 1.1 '!E213,"-")</f>
        <v>-</v>
      </c>
      <c r="F211" s="379" t="str">
        <f>IF('приложение 1.1 '!G213=2019,'приложение 1.1 '!D213,"-")</f>
        <v>-</v>
      </c>
      <c r="G211" s="379">
        <f>IF('приложение 1.1 '!G213=2020,'приложение 1.1 '!E213,"-")</f>
        <v>0</v>
      </c>
      <c r="H211" s="379">
        <f>IF('приложение 1.1 '!G213=2020,'приложение 1.1 '!D213,"-")</f>
        <v>0.192</v>
      </c>
      <c r="I211" s="379" t="str">
        <f>IF('приложение 1.1 '!G213=2021,'приложение 1.1 '!E213,"-")</f>
        <v>-</v>
      </c>
      <c r="J211" s="379" t="str">
        <f>IF('приложение 1.1 '!G213=2021,'приложение 1.1 '!D213,"-")</f>
        <v>-</v>
      </c>
      <c r="K211" s="379" t="str">
        <f>IF('приложение 1.1 '!G213=2022,'приложение 1.1 '!E213,"-")</f>
        <v>-</v>
      </c>
      <c r="L211" s="379" t="str">
        <f>IF('приложение 1.1 '!G213=2022,'приложение 1.1 '!D213,"-")</f>
        <v>-</v>
      </c>
      <c r="M211" s="379">
        <f t="shared" si="51"/>
        <v>0</v>
      </c>
      <c r="N211" s="379">
        <f t="shared" si="52"/>
        <v>0.192</v>
      </c>
      <c r="O211" s="379" t="str">
        <f t="shared" si="39"/>
        <v>-</v>
      </c>
      <c r="P211" s="379" t="str">
        <f t="shared" si="40"/>
        <v>-</v>
      </c>
      <c r="Q211" s="379" t="str">
        <f t="shared" si="41"/>
        <v>-</v>
      </c>
      <c r="R211" s="379" t="str">
        <f t="shared" si="42"/>
        <v>-</v>
      </c>
      <c r="S211" s="379">
        <f t="shared" si="43"/>
        <v>0</v>
      </c>
      <c r="T211" s="379">
        <f t="shared" si="44"/>
        <v>0.192</v>
      </c>
      <c r="U211" s="379" t="str">
        <f t="shared" si="45"/>
        <v>-</v>
      </c>
      <c r="V211" s="379" t="str">
        <f t="shared" si="46"/>
        <v>-</v>
      </c>
      <c r="W211" s="379" t="str">
        <f t="shared" si="47"/>
        <v>-</v>
      </c>
      <c r="X211" s="379" t="str">
        <f t="shared" si="48"/>
        <v>-</v>
      </c>
      <c r="Y211" s="379">
        <f t="shared" si="49"/>
        <v>0</v>
      </c>
      <c r="Z211" s="379">
        <f t="shared" si="50"/>
        <v>0.192</v>
      </c>
    </row>
    <row r="212" spans="1:26" ht="31.5">
      <c r="A212" s="369" t="str">
        <f>'приложение 1.1 '!A214</f>
        <v>1.1.5.23</v>
      </c>
      <c r="B212" s="431" t="str">
        <f>'приложение 1.1 '!B214</f>
        <v>Реконструкция КЛ-0,4 кВ ТП-295 - ул. Студенческая, 19</v>
      </c>
      <c r="C212" s="379" t="str">
        <f>IF('приложение 1.1 '!G214=2018,'приложение 1.1 '!E214,"-")</f>
        <v>-</v>
      </c>
      <c r="D212" s="703" t="str">
        <f>IF('приложение 1.1 '!G214=2018,'приложение 1.1 '!D214,"-")</f>
        <v>-</v>
      </c>
      <c r="E212" s="379" t="str">
        <f>IF('приложение 1.1 '!G214=2019,'приложение 1.1 '!E214,"-")</f>
        <v>-</v>
      </c>
      <c r="F212" s="379" t="str">
        <f>IF('приложение 1.1 '!G214=2019,'приложение 1.1 '!D214,"-")</f>
        <v>-</v>
      </c>
      <c r="G212" s="379">
        <f>IF('приложение 1.1 '!G214=2020,'приложение 1.1 '!E214,"-")</f>
        <v>0</v>
      </c>
      <c r="H212" s="379">
        <f>IF('приложение 1.1 '!G214=2020,'приложение 1.1 '!D214,"-")</f>
        <v>0.3</v>
      </c>
      <c r="I212" s="379" t="str">
        <f>IF('приложение 1.1 '!G214=2021,'приложение 1.1 '!E214,"-")</f>
        <v>-</v>
      </c>
      <c r="J212" s="379" t="str">
        <f>IF('приложение 1.1 '!G214=2021,'приложение 1.1 '!D214,"-")</f>
        <v>-</v>
      </c>
      <c r="K212" s="379" t="str">
        <f>IF('приложение 1.1 '!G214=2022,'приложение 1.1 '!E214,"-")</f>
        <v>-</v>
      </c>
      <c r="L212" s="379" t="str">
        <f>IF('приложение 1.1 '!G214=2022,'приложение 1.1 '!D214,"-")</f>
        <v>-</v>
      </c>
      <c r="M212" s="379">
        <f t="shared" si="51"/>
        <v>0</v>
      </c>
      <c r="N212" s="379">
        <f t="shared" si="52"/>
        <v>0.3</v>
      </c>
      <c r="O212" s="379" t="str">
        <f t="shared" si="39"/>
        <v>-</v>
      </c>
      <c r="P212" s="379" t="str">
        <f t="shared" si="40"/>
        <v>-</v>
      </c>
      <c r="Q212" s="379" t="str">
        <f t="shared" si="41"/>
        <v>-</v>
      </c>
      <c r="R212" s="379" t="str">
        <f t="shared" si="42"/>
        <v>-</v>
      </c>
      <c r="S212" s="379">
        <f t="shared" si="43"/>
        <v>0</v>
      </c>
      <c r="T212" s="379">
        <f t="shared" si="44"/>
        <v>0.3</v>
      </c>
      <c r="U212" s="379" t="str">
        <f t="shared" si="45"/>
        <v>-</v>
      </c>
      <c r="V212" s="379" t="str">
        <f t="shared" si="46"/>
        <v>-</v>
      </c>
      <c r="W212" s="379" t="str">
        <f t="shared" si="47"/>
        <v>-</v>
      </c>
      <c r="X212" s="379" t="str">
        <f t="shared" si="48"/>
        <v>-</v>
      </c>
      <c r="Y212" s="379">
        <f t="shared" si="49"/>
        <v>0</v>
      </c>
      <c r="Z212" s="379">
        <f t="shared" si="50"/>
        <v>0.3</v>
      </c>
    </row>
    <row r="213" spans="1:26" ht="31.5">
      <c r="A213" s="369" t="str">
        <f>'приложение 1.1 '!A215</f>
        <v>1.1.5.24</v>
      </c>
      <c r="B213" s="431" t="str">
        <f>'приложение 1.1 '!B215</f>
        <v>Реконструкция КЛ-0,4 кВ ТП-366 - ул. Майская, 1</v>
      </c>
      <c r="C213" s="379" t="str">
        <f>IF('приложение 1.1 '!G215=2018,'приложение 1.1 '!E215,"-")</f>
        <v>-</v>
      </c>
      <c r="D213" s="703" t="str">
        <f>IF('приложение 1.1 '!G215=2018,'приложение 1.1 '!D215,"-")</f>
        <v>-</v>
      </c>
      <c r="E213" s="379" t="str">
        <f>IF('приложение 1.1 '!G215=2019,'приложение 1.1 '!E215,"-")</f>
        <v>-</v>
      </c>
      <c r="F213" s="379" t="str">
        <f>IF('приложение 1.1 '!G215=2019,'приложение 1.1 '!D215,"-")</f>
        <v>-</v>
      </c>
      <c r="G213" s="379">
        <f>IF('приложение 1.1 '!G215=2020,'приложение 1.1 '!E215,"-")</f>
        <v>0</v>
      </c>
      <c r="H213" s="379">
        <f>IF('приложение 1.1 '!G215=2020,'приложение 1.1 '!D215,"-")</f>
        <v>0.318</v>
      </c>
      <c r="I213" s="379" t="str">
        <f>IF('приложение 1.1 '!G215=2021,'приложение 1.1 '!E215,"-")</f>
        <v>-</v>
      </c>
      <c r="J213" s="379" t="str">
        <f>IF('приложение 1.1 '!G215=2021,'приложение 1.1 '!D215,"-")</f>
        <v>-</v>
      </c>
      <c r="K213" s="379" t="str">
        <f>IF('приложение 1.1 '!G215=2022,'приложение 1.1 '!E215,"-")</f>
        <v>-</v>
      </c>
      <c r="L213" s="379" t="str">
        <f>IF('приложение 1.1 '!G215=2022,'приложение 1.1 '!D215,"-")</f>
        <v>-</v>
      </c>
      <c r="M213" s="379">
        <f t="shared" si="51"/>
        <v>0</v>
      </c>
      <c r="N213" s="379">
        <f t="shared" si="52"/>
        <v>0.318</v>
      </c>
      <c r="O213" s="379" t="str">
        <f t="shared" si="39"/>
        <v>-</v>
      </c>
      <c r="P213" s="379" t="str">
        <f t="shared" si="40"/>
        <v>-</v>
      </c>
      <c r="Q213" s="379" t="str">
        <f t="shared" si="41"/>
        <v>-</v>
      </c>
      <c r="R213" s="379" t="str">
        <f t="shared" si="42"/>
        <v>-</v>
      </c>
      <c r="S213" s="379">
        <f t="shared" si="43"/>
        <v>0</v>
      </c>
      <c r="T213" s="379">
        <f t="shared" si="44"/>
        <v>0.318</v>
      </c>
      <c r="U213" s="379" t="str">
        <f t="shared" si="45"/>
        <v>-</v>
      </c>
      <c r="V213" s="379" t="str">
        <f t="shared" si="46"/>
        <v>-</v>
      </c>
      <c r="W213" s="379" t="str">
        <f t="shared" si="47"/>
        <v>-</v>
      </c>
      <c r="X213" s="379" t="str">
        <f t="shared" si="48"/>
        <v>-</v>
      </c>
      <c r="Y213" s="379">
        <f t="shared" si="49"/>
        <v>0</v>
      </c>
      <c r="Z213" s="379">
        <f t="shared" si="50"/>
        <v>0.318</v>
      </c>
    </row>
    <row r="214" spans="1:26" ht="31.5">
      <c r="A214" s="369" t="str">
        <f>'приложение 1.1 '!A216</f>
        <v>1.1.5.25</v>
      </c>
      <c r="B214" s="431" t="str">
        <f>'приложение 1.1 '!B216</f>
        <v>Реконструкция КЛ-0,4 кВ ТП-366 - ул. Майская, 3</v>
      </c>
      <c r="C214" s="379" t="str">
        <f>IF('приложение 1.1 '!G216=2018,'приложение 1.1 '!E216,"-")</f>
        <v>-</v>
      </c>
      <c r="D214" s="703" t="str">
        <f>IF('приложение 1.1 '!G216=2018,'приложение 1.1 '!D216,"-")</f>
        <v>-</v>
      </c>
      <c r="E214" s="379" t="str">
        <f>IF('приложение 1.1 '!G216=2019,'приложение 1.1 '!E216,"-")</f>
        <v>-</v>
      </c>
      <c r="F214" s="379" t="str">
        <f>IF('приложение 1.1 '!G216=2019,'приложение 1.1 '!D216,"-")</f>
        <v>-</v>
      </c>
      <c r="G214" s="379">
        <f>IF('приложение 1.1 '!G216=2020,'приложение 1.1 '!E216,"-")</f>
        <v>0</v>
      </c>
      <c r="H214" s="379">
        <f>IF('приложение 1.1 '!G216=2020,'приложение 1.1 '!D216,"-")</f>
        <v>0.38600000000000001</v>
      </c>
      <c r="I214" s="379" t="str">
        <f>IF('приложение 1.1 '!G216=2021,'приложение 1.1 '!E216,"-")</f>
        <v>-</v>
      </c>
      <c r="J214" s="379" t="str">
        <f>IF('приложение 1.1 '!G216=2021,'приложение 1.1 '!D216,"-")</f>
        <v>-</v>
      </c>
      <c r="K214" s="379" t="str">
        <f>IF('приложение 1.1 '!G216=2022,'приложение 1.1 '!E216,"-")</f>
        <v>-</v>
      </c>
      <c r="L214" s="379" t="str">
        <f>IF('приложение 1.1 '!G216=2022,'приложение 1.1 '!D216,"-")</f>
        <v>-</v>
      </c>
      <c r="M214" s="379">
        <f t="shared" si="51"/>
        <v>0</v>
      </c>
      <c r="N214" s="379">
        <f t="shared" si="52"/>
        <v>0.38600000000000001</v>
      </c>
      <c r="O214" s="379" t="str">
        <f t="shared" si="39"/>
        <v>-</v>
      </c>
      <c r="P214" s="379" t="str">
        <f t="shared" si="40"/>
        <v>-</v>
      </c>
      <c r="Q214" s="379" t="str">
        <f t="shared" si="41"/>
        <v>-</v>
      </c>
      <c r="R214" s="379" t="str">
        <f t="shared" si="42"/>
        <v>-</v>
      </c>
      <c r="S214" s="379">
        <f t="shared" si="43"/>
        <v>0</v>
      </c>
      <c r="T214" s="379">
        <f t="shared" si="44"/>
        <v>0.38600000000000001</v>
      </c>
      <c r="U214" s="379" t="str">
        <f t="shared" si="45"/>
        <v>-</v>
      </c>
      <c r="V214" s="379" t="str">
        <f t="shared" si="46"/>
        <v>-</v>
      </c>
      <c r="W214" s="379" t="str">
        <f t="shared" si="47"/>
        <v>-</v>
      </c>
      <c r="X214" s="379" t="str">
        <f t="shared" si="48"/>
        <v>-</v>
      </c>
      <c r="Y214" s="379">
        <f t="shared" si="49"/>
        <v>0</v>
      </c>
      <c r="Z214" s="379">
        <f t="shared" si="50"/>
        <v>0.38600000000000001</v>
      </c>
    </row>
    <row r="215" spans="1:26" ht="31.5">
      <c r="A215" s="369" t="str">
        <f>'приложение 1.1 '!A217</f>
        <v>1.1.5.26</v>
      </c>
      <c r="B215" s="431" t="str">
        <f>'приложение 1.1 '!B217</f>
        <v>Реконструкция КЛ-0,4 кВ ТП-366 - ул. Энергетиков, 53 бл.А</v>
      </c>
      <c r="C215" s="379" t="str">
        <f>IF('приложение 1.1 '!G217=2018,'приложение 1.1 '!E217,"-")</f>
        <v>-</v>
      </c>
      <c r="D215" s="703" t="str">
        <f>IF('приложение 1.1 '!G217=2018,'приложение 1.1 '!D217,"-")</f>
        <v>-</v>
      </c>
      <c r="E215" s="379" t="str">
        <f>IF('приложение 1.1 '!G217=2019,'приложение 1.1 '!E217,"-")</f>
        <v>-</v>
      </c>
      <c r="F215" s="379" t="str">
        <f>IF('приложение 1.1 '!G217=2019,'приложение 1.1 '!D217,"-")</f>
        <v>-</v>
      </c>
      <c r="G215" s="379">
        <f>IF('приложение 1.1 '!G217=2020,'приложение 1.1 '!E217,"-")</f>
        <v>0</v>
      </c>
      <c r="H215" s="379">
        <f>IF('приложение 1.1 '!G217=2020,'приложение 1.1 '!D217,"-")</f>
        <v>0.13</v>
      </c>
      <c r="I215" s="379" t="str">
        <f>IF('приложение 1.1 '!G217=2021,'приложение 1.1 '!E217,"-")</f>
        <v>-</v>
      </c>
      <c r="J215" s="379" t="str">
        <f>IF('приложение 1.1 '!G217=2021,'приложение 1.1 '!D217,"-")</f>
        <v>-</v>
      </c>
      <c r="K215" s="379" t="str">
        <f>IF('приложение 1.1 '!G217=2022,'приложение 1.1 '!E217,"-")</f>
        <v>-</v>
      </c>
      <c r="L215" s="379" t="str">
        <f>IF('приложение 1.1 '!G217=2022,'приложение 1.1 '!D217,"-")</f>
        <v>-</v>
      </c>
      <c r="M215" s="379">
        <f t="shared" si="51"/>
        <v>0</v>
      </c>
      <c r="N215" s="379">
        <f t="shared" si="52"/>
        <v>0.13</v>
      </c>
      <c r="O215" s="379" t="str">
        <f t="shared" si="39"/>
        <v>-</v>
      </c>
      <c r="P215" s="379" t="str">
        <f t="shared" si="40"/>
        <v>-</v>
      </c>
      <c r="Q215" s="379" t="str">
        <f t="shared" si="41"/>
        <v>-</v>
      </c>
      <c r="R215" s="379" t="str">
        <f t="shared" si="42"/>
        <v>-</v>
      </c>
      <c r="S215" s="379">
        <f t="shared" si="43"/>
        <v>0</v>
      </c>
      <c r="T215" s="379">
        <f t="shared" si="44"/>
        <v>0.13</v>
      </c>
      <c r="U215" s="379" t="str">
        <f t="shared" si="45"/>
        <v>-</v>
      </c>
      <c r="V215" s="379" t="str">
        <f t="shared" si="46"/>
        <v>-</v>
      </c>
      <c r="W215" s="379" t="str">
        <f t="shared" si="47"/>
        <v>-</v>
      </c>
      <c r="X215" s="379" t="str">
        <f t="shared" si="48"/>
        <v>-</v>
      </c>
      <c r="Y215" s="379">
        <f t="shared" si="49"/>
        <v>0</v>
      </c>
      <c r="Z215" s="379">
        <f t="shared" si="50"/>
        <v>0.13</v>
      </c>
    </row>
    <row r="216" spans="1:26" ht="31.5">
      <c r="A216" s="369" t="str">
        <f>'приложение 1.1 '!A218</f>
        <v>1.1.5.27</v>
      </c>
      <c r="B216" s="431" t="str">
        <f>'приложение 1.1 '!B218</f>
        <v>Реконструкция КЛ-0,4 кВ ТП-366 - ул. Энергетиков, 53 бл.Б</v>
      </c>
      <c r="C216" s="379" t="str">
        <f>IF('приложение 1.1 '!G218=2018,'приложение 1.1 '!E218,"-")</f>
        <v>-</v>
      </c>
      <c r="D216" s="703" t="str">
        <f>IF('приложение 1.1 '!G218=2018,'приложение 1.1 '!D218,"-")</f>
        <v>-</v>
      </c>
      <c r="E216" s="379" t="str">
        <f>IF('приложение 1.1 '!G218=2019,'приложение 1.1 '!E218,"-")</f>
        <v>-</v>
      </c>
      <c r="F216" s="379" t="str">
        <f>IF('приложение 1.1 '!G218=2019,'приложение 1.1 '!D218,"-")</f>
        <v>-</v>
      </c>
      <c r="G216" s="379">
        <f>IF('приложение 1.1 '!G218=2020,'приложение 1.1 '!E218,"-")</f>
        <v>0</v>
      </c>
      <c r="H216" s="379">
        <f>IF('приложение 1.1 '!G218=2020,'приложение 1.1 '!D218,"-")</f>
        <v>0.16400000000000001</v>
      </c>
      <c r="I216" s="379" t="str">
        <f>IF('приложение 1.1 '!G218=2021,'приложение 1.1 '!E218,"-")</f>
        <v>-</v>
      </c>
      <c r="J216" s="379" t="str">
        <f>IF('приложение 1.1 '!G218=2021,'приложение 1.1 '!D218,"-")</f>
        <v>-</v>
      </c>
      <c r="K216" s="379" t="str">
        <f>IF('приложение 1.1 '!G218=2022,'приложение 1.1 '!E218,"-")</f>
        <v>-</v>
      </c>
      <c r="L216" s="379" t="str">
        <f>IF('приложение 1.1 '!G218=2022,'приложение 1.1 '!D218,"-")</f>
        <v>-</v>
      </c>
      <c r="M216" s="379">
        <f t="shared" si="51"/>
        <v>0</v>
      </c>
      <c r="N216" s="379">
        <f t="shared" si="52"/>
        <v>0.16400000000000001</v>
      </c>
      <c r="O216" s="379" t="str">
        <f t="shared" ref="O216:O279" si="53">C216</f>
        <v>-</v>
      </c>
      <c r="P216" s="379" t="str">
        <f t="shared" ref="P216:P279" si="54">D216</f>
        <v>-</v>
      </c>
      <c r="Q216" s="379" t="str">
        <f t="shared" ref="Q216:Q279" si="55">E216</f>
        <v>-</v>
      </c>
      <c r="R216" s="379" t="str">
        <f t="shared" ref="R216:R279" si="56">F216</f>
        <v>-</v>
      </c>
      <c r="S216" s="379">
        <f t="shared" ref="S216:S279" si="57">G216</f>
        <v>0</v>
      </c>
      <c r="T216" s="379">
        <f t="shared" ref="T216:T279" si="58">H216</f>
        <v>0.16400000000000001</v>
      </c>
      <c r="U216" s="379" t="str">
        <f t="shared" ref="U216:U279" si="59">I216</f>
        <v>-</v>
      </c>
      <c r="V216" s="379" t="str">
        <f t="shared" ref="V216:V279" si="60">J216</f>
        <v>-</v>
      </c>
      <c r="W216" s="379" t="str">
        <f t="shared" ref="W216:W279" si="61">K216</f>
        <v>-</v>
      </c>
      <c r="X216" s="379" t="str">
        <f t="shared" ref="X216:X279" si="62">L216</f>
        <v>-</v>
      </c>
      <c r="Y216" s="379">
        <f t="shared" ref="Y216:Y279" si="63">SUM(O216,Q216,S216,U216,W216,)</f>
        <v>0</v>
      </c>
      <c r="Z216" s="379">
        <f t="shared" ref="Z216:Z279" si="64">SUM(P216,R216,T216,V216,X216,)</f>
        <v>0.16400000000000001</v>
      </c>
    </row>
    <row r="217" spans="1:26" ht="31.5">
      <c r="A217" s="369" t="str">
        <f>'приложение 1.1 '!A219</f>
        <v>1.1.5.28</v>
      </c>
      <c r="B217" s="431" t="str">
        <f>'приложение 1.1 '!B219</f>
        <v>Реконструкция КЛ-0,4 кВ ТП-368 - ул. Республики, 80</v>
      </c>
      <c r="C217" s="379" t="str">
        <f>IF('приложение 1.1 '!G219=2018,'приложение 1.1 '!E219,"-")</f>
        <v>-</v>
      </c>
      <c r="D217" s="703" t="str">
        <f>IF('приложение 1.1 '!G219=2018,'приложение 1.1 '!D219,"-")</f>
        <v>-</v>
      </c>
      <c r="E217" s="379" t="str">
        <f>IF('приложение 1.1 '!G219=2019,'приложение 1.1 '!E219,"-")</f>
        <v>-</v>
      </c>
      <c r="F217" s="379" t="str">
        <f>IF('приложение 1.1 '!G219=2019,'приложение 1.1 '!D219,"-")</f>
        <v>-</v>
      </c>
      <c r="G217" s="379">
        <f>IF('приложение 1.1 '!G219=2020,'приложение 1.1 '!E219,"-")</f>
        <v>0</v>
      </c>
      <c r="H217" s="379">
        <f>IF('приложение 1.1 '!G219=2020,'приложение 1.1 '!D219,"-")</f>
        <v>0.4</v>
      </c>
      <c r="I217" s="379" t="str">
        <f>IF('приложение 1.1 '!G219=2021,'приложение 1.1 '!E219,"-")</f>
        <v>-</v>
      </c>
      <c r="J217" s="379" t="str">
        <f>IF('приложение 1.1 '!G219=2021,'приложение 1.1 '!D219,"-")</f>
        <v>-</v>
      </c>
      <c r="K217" s="379" t="str">
        <f>IF('приложение 1.1 '!G219=2022,'приложение 1.1 '!E219,"-")</f>
        <v>-</v>
      </c>
      <c r="L217" s="379" t="str">
        <f>IF('приложение 1.1 '!G219=2022,'приложение 1.1 '!D219,"-")</f>
        <v>-</v>
      </c>
      <c r="M217" s="379">
        <f t="shared" si="51"/>
        <v>0</v>
      </c>
      <c r="N217" s="379">
        <f t="shared" si="52"/>
        <v>0.4</v>
      </c>
      <c r="O217" s="379" t="str">
        <f t="shared" si="53"/>
        <v>-</v>
      </c>
      <c r="P217" s="379" t="str">
        <f t="shared" si="54"/>
        <v>-</v>
      </c>
      <c r="Q217" s="379" t="str">
        <f t="shared" si="55"/>
        <v>-</v>
      </c>
      <c r="R217" s="379" t="str">
        <f t="shared" si="56"/>
        <v>-</v>
      </c>
      <c r="S217" s="379">
        <f t="shared" si="57"/>
        <v>0</v>
      </c>
      <c r="T217" s="379">
        <f t="shared" si="58"/>
        <v>0.4</v>
      </c>
      <c r="U217" s="379" t="str">
        <f t="shared" si="59"/>
        <v>-</v>
      </c>
      <c r="V217" s="379" t="str">
        <f t="shared" si="60"/>
        <v>-</v>
      </c>
      <c r="W217" s="379" t="str">
        <f t="shared" si="61"/>
        <v>-</v>
      </c>
      <c r="X217" s="379" t="str">
        <f t="shared" si="62"/>
        <v>-</v>
      </c>
      <c r="Y217" s="379">
        <f t="shared" si="63"/>
        <v>0</v>
      </c>
      <c r="Z217" s="379">
        <f t="shared" si="64"/>
        <v>0.4</v>
      </c>
    </row>
    <row r="218" spans="1:26" ht="31.5">
      <c r="A218" s="369" t="str">
        <f>'приложение 1.1 '!A220</f>
        <v>1.1.5.29</v>
      </c>
      <c r="B218" s="431" t="str">
        <f>'приложение 1.1 '!B220</f>
        <v>Реконструкция КЛ-0,4 кВ ТП-368 - ул. Республики, 82</v>
      </c>
      <c r="C218" s="379" t="str">
        <f>IF('приложение 1.1 '!G220=2018,'приложение 1.1 '!E220,"-")</f>
        <v>-</v>
      </c>
      <c r="D218" s="703" t="str">
        <f>IF('приложение 1.1 '!G220=2018,'приложение 1.1 '!D220,"-")</f>
        <v>-</v>
      </c>
      <c r="E218" s="379" t="str">
        <f>IF('приложение 1.1 '!G220=2019,'приложение 1.1 '!E220,"-")</f>
        <v>-</v>
      </c>
      <c r="F218" s="379" t="str">
        <f>IF('приложение 1.1 '!G220=2019,'приложение 1.1 '!D220,"-")</f>
        <v>-</v>
      </c>
      <c r="G218" s="379">
        <f>IF('приложение 1.1 '!G220=2020,'приложение 1.1 '!E220,"-")</f>
        <v>0</v>
      </c>
      <c r="H218" s="379">
        <f>IF('приложение 1.1 '!G220=2020,'приложение 1.1 '!D220,"-")</f>
        <v>0.29599999999999999</v>
      </c>
      <c r="I218" s="379" t="str">
        <f>IF('приложение 1.1 '!G220=2021,'приложение 1.1 '!E220,"-")</f>
        <v>-</v>
      </c>
      <c r="J218" s="379" t="str">
        <f>IF('приложение 1.1 '!G220=2021,'приложение 1.1 '!D220,"-")</f>
        <v>-</v>
      </c>
      <c r="K218" s="379" t="str">
        <f>IF('приложение 1.1 '!G220=2022,'приложение 1.1 '!E220,"-")</f>
        <v>-</v>
      </c>
      <c r="L218" s="379" t="str">
        <f>IF('приложение 1.1 '!G220=2022,'приложение 1.1 '!D220,"-")</f>
        <v>-</v>
      </c>
      <c r="M218" s="379">
        <f t="shared" si="51"/>
        <v>0</v>
      </c>
      <c r="N218" s="379">
        <f t="shared" si="52"/>
        <v>0.29599999999999999</v>
      </c>
      <c r="O218" s="379" t="str">
        <f t="shared" si="53"/>
        <v>-</v>
      </c>
      <c r="P218" s="379" t="str">
        <f t="shared" si="54"/>
        <v>-</v>
      </c>
      <c r="Q218" s="379" t="str">
        <f t="shared" si="55"/>
        <v>-</v>
      </c>
      <c r="R218" s="379" t="str">
        <f t="shared" si="56"/>
        <v>-</v>
      </c>
      <c r="S218" s="379">
        <f t="shared" si="57"/>
        <v>0</v>
      </c>
      <c r="T218" s="379">
        <f t="shared" si="58"/>
        <v>0.29599999999999999</v>
      </c>
      <c r="U218" s="379" t="str">
        <f t="shared" si="59"/>
        <v>-</v>
      </c>
      <c r="V218" s="379" t="str">
        <f t="shared" si="60"/>
        <v>-</v>
      </c>
      <c r="W218" s="379" t="str">
        <f t="shared" si="61"/>
        <v>-</v>
      </c>
      <c r="X218" s="379" t="str">
        <f t="shared" si="62"/>
        <v>-</v>
      </c>
      <c r="Y218" s="379">
        <f t="shared" si="63"/>
        <v>0</v>
      </c>
      <c r="Z218" s="379">
        <f t="shared" si="64"/>
        <v>0.29599999999999999</v>
      </c>
    </row>
    <row r="219" spans="1:26" ht="31.5">
      <c r="A219" s="369" t="str">
        <f>'приложение 1.1 '!A221</f>
        <v>1.1.5.30</v>
      </c>
      <c r="B219" s="431" t="str">
        <f>'приложение 1.1 '!B221</f>
        <v>Реконструкция КЛ-0,4 кВ ТП-368 - ул. Республики, 84</v>
      </c>
      <c r="C219" s="379" t="str">
        <f>IF('приложение 1.1 '!G221=2018,'приложение 1.1 '!E221,"-")</f>
        <v>-</v>
      </c>
      <c r="D219" s="703" t="str">
        <f>IF('приложение 1.1 '!G221=2018,'приложение 1.1 '!D221,"-")</f>
        <v>-</v>
      </c>
      <c r="E219" s="379" t="str">
        <f>IF('приложение 1.1 '!G221=2019,'приложение 1.1 '!E221,"-")</f>
        <v>-</v>
      </c>
      <c r="F219" s="379" t="str">
        <f>IF('приложение 1.1 '!G221=2019,'приложение 1.1 '!D221,"-")</f>
        <v>-</v>
      </c>
      <c r="G219" s="379">
        <f>IF('приложение 1.1 '!G221=2020,'приложение 1.1 '!E221,"-")</f>
        <v>0</v>
      </c>
      <c r="H219" s="379">
        <f>IF('приложение 1.1 '!G221=2020,'приложение 1.1 '!D221,"-")</f>
        <v>0.41899999999999998</v>
      </c>
      <c r="I219" s="379" t="str">
        <f>IF('приложение 1.1 '!G221=2021,'приложение 1.1 '!E221,"-")</f>
        <v>-</v>
      </c>
      <c r="J219" s="379" t="str">
        <f>IF('приложение 1.1 '!G221=2021,'приложение 1.1 '!D221,"-")</f>
        <v>-</v>
      </c>
      <c r="K219" s="379" t="str">
        <f>IF('приложение 1.1 '!G221=2022,'приложение 1.1 '!E221,"-")</f>
        <v>-</v>
      </c>
      <c r="L219" s="379" t="str">
        <f>IF('приложение 1.1 '!G221=2022,'приложение 1.1 '!D221,"-")</f>
        <v>-</v>
      </c>
      <c r="M219" s="379">
        <f t="shared" si="51"/>
        <v>0</v>
      </c>
      <c r="N219" s="379">
        <f t="shared" si="52"/>
        <v>0.41899999999999998</v>
      </c>
      <c r="O219" s="379" t="str">
        <f t="shared" si="53"/>
        <v>-</v>
      </c>
      <c r="P219" s="379" t="str">
        <f t="shared" si="54"/>
        <v>-</v>
      </c>
      <c r="Q219" s="379" t="str">
        <f t="shared" si="55"/>
        <v>-</v>
      </c>
      <c r="R219" s="379" t="str">
        <f t="shared" si="56"/>
        <v>-</v>
      </c>
      <c r="S219" s="379">
        <f t="shared" si="57"/>
        <v>0</v>
      </c>
      <c r="T219" s="379">
        <f t="shared" si="58"/>
        <v>0.41899999999999998</v>
      </c>
      <c r="U219" s="379" t="str">
        <f t="shared" si="59"/>
        <v>-</v>
      </c>
      <c r="V219" s="379" t="str">
        <f t="shared" si="60"/>
        <v>-</v>
      </c>
      <c r="W219" s="379" t="str">
        <f t="shared" si="61"/>
        <v>-</v>
      </c>
      <c r="X219" s="379" t="str">
        <f t="shared" si="62"/>
        <v>-</v>
      </c>
      <c r="Y219" s="379">
        <f t="shared" si="63"/>
        <v>0</v>
      </c>
      <c r="Z219" s="379">
        <f t="shared" si="64"/>
        <v>0.41899999999999998</v>
      </c>
    </row>
    <row r="220" spans="1:26" ht="31.5">
      <c r="A220" s="369" t="str">
        <f>'приложение 1.1 '!A222</f>
        <v>1.1.5.31</v>
      </c>
      <c r="B220" s="431" t="str">
        <f>'приложение 1.1 '!B222</f>
        <v>Реконструкция КЛ-0,4 кВ ТП-368 - ул. Республики, 86</v>
      </c>
      <c r="C220" s="379" t="str">
        <f>IF('приложение 1.1 '!G222=2018,'приложение 1.1 '!E222,"-")</f>
        <v>-</v>
      </c>
      <c r="D220" s="703" t="str">
        <f>IF('приложение 1.1 '!G222=2018,'приложение 1.1 '!D222,"-")</f>
        <v>-</v>
      </c>
      <c r="E220" s="379">
        <f>IF('приложение 1.1 '!G222=2019,'приложение 1.1 '!E222,"-")</f>
        <v>0</v>
      </c>
      <c r="F220" s="379">
        <f>IF('приложение 1.1 '!G222=2019,'приложение 1.1 '!D222,"-")</f>
        <v>0.16</v>
      </c>
      <c r="G220" s="379" t="str">
        <f>IF('приложение 1.1 '!G222=2020,'приложение 1.1 '!E222,"-")</f>
        <v>-</v>
      </c>
      <c r="H220" s="379" t="str">
        <f>IF('приложение 1.1 '!G222=2020,'приложение 1.1 '!D222,"-")</f>
        <v>-</v>
      </c>
      <c r="I220" s="379" t="str">
        <f>IF('приложение 1.1 '!G222=2021,'приложение 1.1 '!E222,"-")</f>
        <v>-</v>
      </c>
      <c r="J220" s="379" t="str">
        <f>IF('приложение 1.1 '!G222=2021,'приложение 1.1 '!D222,"-")</f>
        <v>-</v>
      </c>
      <c r="K220" s="379" t="str">
        <f>IF('приложение 1.1 '!G222=2022,'приложение 1.1 '!E222,"-")</f>
        <v>-</v>
      </c>
      <c r="L220" s="379" t="str">
        <f>IF('приложение 1.1 '!G222=2022,'приложение 1.1 '!D222,"-")</f>
        <v>-</v>
      </c>
      <c r="M220" s="379">
        <f t="shared" si="51"/>
        <v>0</v>
      </c>
      <c r="N220" s="379">
        <f t="shared" si="52"/>
        <v>0.16</v>
      </c>
      <c r="O220" s="379" t="str">
        <f t="shared" si="53"/>
        <v>-</v>
      </c>
      <c r="P220" s="379" t="str">
        <f t="shared" si="54"/>
        <v>-</v>
      </c>
      <c r="Q220" s="379">
        <f t="shared" si="55"/>
        <v>0</v>
      </c>
      <c r="R220" s="379">
        <f t="shared" si="56"/>
        <v>0.16</v>
      </c>
      <c r="S220" s="379" t="str">
        <f t="shared" si="57"/>
        <v>-</v>
      </c>
      <c r="T220" s="379" t="str">
        <f t="shared" si="58"/>
        <v>-</v>
      </c>
      <c r="U220" s="379" t="str">
        <f t="shared" si="59"/>
        <v>-</v>
      </c>
      <c r="V220" s="379" t="str">
        <f t="shared" si="60"/>
        <v>-</v>
      </c>
      <c r="W220" s="379" t="str">
        <f t="shared" si="61"/>
        <v>-</v>
      </c>
      <c r="X220" s="379" t="str">
        <f t="shared" si="62"/>
        <v>-</v>
      </c>
      <c r="Y220" s="379">
        <f t="shared" si="63"/>
        <v>0</v>
      </c>
      <c r="Z220" s="379">
        <f t="shared" si="64"/>
        <v>0.16</v>
      </c>
    </row>
    <row r="221" spans="1:26" ht="31.5">
      <c r="A221" s="369" t="str">
        <f>'приложение 1.1 '!A223</f>
        <v>1.1.5.32</v>
      </c>
      <c r="B221" s="431" t="str">
        <f>'приложение 1.1 '!B223</f>
        <v xml:space="preserve">Реконструкция КЛ-0,4 кВ ТП-370 - ул. Энергетиков, 33 </v>
      </c>
      <c r="C221" s="379" t="str">
        <f>IF('приложение 1.1 '!G223=2018,'приложение 1.1 '!E223,"-")</f>
        <v>-</v>
      </c>
      <c r="D221" s="703" t="str">
        <f>IF('приложение 1.1 '!G223=2018,'приложение 1.1 '!D223,"-")</f>
        <v>-</v>
      </c>
      <c r="E221" s="379">
        <f>IF('приложение 1.1 '!G223=2019,'приложение 1.1 '!E223,"-")</f>
        <v>0</v>
      </c>
      <c r="F221" s="379">
        <f>IF('приложение 1.1 '!G223=2019,'приложение 1.1 '!D223,"-")</f>
        <v>0.66</v>
      </c>
      <c r="G221" s="379" t="str">
        <f>IF('приложение 1.1 '!G223=2020,'приложение 1.1 '!E223,"-")</f>
        <v>-</v>
      </c>
      <c r="H221" s="379" t="str">
        <f>IF('приложение 1.1 '!G223=2020,'приложение 1.1 '!D223,"-")</f>
        <v>-</v>
      </c>
      <c r="I221" s="379" t="str">
        <f>IF('приложение 1.1 '!G223=2021,'приложение 1.1 '!E223,"-")</f>
        <v>-</v>
      </c>
      <c r="J221" s="379" t="str">
        <f>IF('приложение 1.1 '!G223=2021,'приложение 1.1 '!D223,"-")</f>
        <v>-</v>
      </c>
      <c r="K221" s="379" t="str">
        <f>IF('приложение 1.1 '!G223=2022,'приложение 1.1 '!E223,"-")</f>
        <v>-</v>
      </c>
      <c r="L221" s="379" t="str">
        <f>IF('приложение 1.1 '!G223=2022,'приложение 1.1 '!D223,"-")</f>
        <v>-</v>
      </c>
      <c r="M221" s="379">
        <f t="shared" si="51"/>
        <v>0</v>
      </c>
      <c r="N221" s="379">
        <f t="shared" si="52"/>
        <v>0.66</v>
      </c>
      <c r="O221" s="379" t="str">
        <f t="shared" si="53"/>
        <v>-</v>
      </c>
      <c r="P221" s="379" t="str">
        <f t="shared" si="54"/>
        <v>-</v>
      </c>
      <c r="Q221" s="379">
        <f t="shared" si="55"/>
        <v>0</v>
      </c>
      <c r="R221" s="379">
        <f t="shared" si="56"/>
        <v>0.66</v>
      </c>
      <c r="S221" s="379" t="str">
        <f t="shared" si="57"/>
        <v>-</v>
      </c>
      <c r="T221" s="379" t="str">
        <f t="shared" si="58"/>
        <v>-</v>
      </c>
      <c r="U221" s="379" t="str">
        <f t="shared" si="59"/>
        <v>-</v>
      </c>
      <c r="V221" s="379" t="str">
        <f t="shared" si="60"/>
        <v>-</v>
      </c>
      <c r="W221" s="379" t="str">
        <f t="shared" si="61"/>
        <v>-</v>
      </c>
      <c r="X221" s="379" t="str">
        <f t="shared" si="62"/>
        <v>-</v>
      </c>
      <c r="Y221" s="379">
        <f t="shared" si="63"/>
        <v>0</v>
      </c>
      <c r="Z221" s="379">
        <f t="shared" si="64"/>
        <v>0.66</v>
      </c>
    </row>
    <row r="222" spans="1:26" ht="31.5">
      <c r="A222" s="369" t="str">
        <f>'приложение 1.1 '!A224</f>
        <v>1.1.5.33</v>
      </c>
      <c r="B222" s="431" t="str">
        <f>'приложение 1.1 '!B224</f>
        <v>Реконструкция КЛ-0,4 кВ ТП-370 - ул. Энергетиков, 35</v>
      </c>
      <c r="C222" s="379">
        <f>IF('приложение 1.1 '!G224=2018,'приложение 1.1 '!E224,"-")</f>
        <v>0</v>
      </c>
      <c r="D222" s="703">
        <f>IF('приложение 1.1 '!G224=2018,'приложение 1.1 '!D224,"-")</f>
        <v>0.98399999999999999</v>
      </c>
      <c r="E222" s="379" t="str">
        <f>IF('приложение 1.1 '!G224=2019,'приложение 1.1 '!E224,"-")</f>
        <v>-</v>
      </c>
      <c r="F222" s="379" t="str">
        <f>IF('приложение 1.1 '!G224=2019,'приложение 1.1 '!D224,"-")</f>
        <v>-</v>
      </c>
      <c r="G222" s="379" t="str">
        <f>IF('приложение 1.1 '!G224=2020,'приложение 1.1 '!E224,"-")</f>
        <v>-</v>
      </c>
      <c r="H222" s="379" t="str">
        <f>IF('приложение 1.1 '!G224=2020,'приложение 1.1 '!D224,"-")</f>
        <v>-</v>
      </c>
      <c r="I222" s="379" t="str">
        <f>IF('приложение 1.1 '!G224=2021,'приложение 1.1 '!E224,"-")</f>
        <v>-</v>
      </c>
      <c r="J222" s="379" t="str">
        <f>IF('приложение 1.1 '!G224=2021,'приложение 1.1 '!D224,"-")</f>
        <v>-</v>
      </c>
      <c r="K222" s="379" t="str">
        <f>IF('приложение 1.1 '!G224=2022,'приложение 1.1 '!E224,"-")</f>
        <v>-</v>
      </c>
      <c r="L222" s="379" t="str">
        <f>IF('приложение 1.1 '!G224=2022,'приложение 1.1 '!D224,"-")</f>
        <v>-</v>
      </c>
      <c r="M222" s="379">
        <f t="shared" si="51"/>
        <v>0</v>
      </c>
      <c r="N222" s="379">
        <f t="shared" si="52"/>
        <v>0.98399999999999999</v>
      </c>
      <c r="O222" s="379">
        <f t="shared" si="53"/>
        <v>0</v>
      </c>
      <c r="P222" s="379">
        <f t="shared" si="54"/>
        <v>0.98399999999999999</v>
      </c>
      <c r="Q222" s="379" t="str">
        <f t="shared" si="55"/>
        <v>-</v>
      </c>
      <c r="R222" s="379" t="str">
        <f t="shared" si="56"/>
        <v>-</v>
      </c>
      <c r="S222" s="379" t="str">
        <f t="shared" si="57"/>
        <v>-</v>
      </c>
      <c r="T222" s="379" t="str">
        <f t="shared" si="58"/>
        <v>-</v>
      </c>
      <c r="U222" s="379" t="str">
        <f t="shared" si="59"/>
        <v>-</v>
      </c>
      <c r="V222" s="379" t="str">
        <f t="shared" si="60"/>
        <v>-</v>
      </c>
      <c r="W222" s="379" t="str">
        <f t="shared" si="61"/>
        <v>-</v>
      </c>
      <c r="X222" s="379" t="str">
        <f t="shared" si="62"/>
        <v>-</v>
      </c>
      <c r="Y222" s="379">
        <f t="shared" si="63"/>
        <v>0</v>
      </c>
      <c r="Z222" s="379">
        <f t="shared" si="64"/>
        <v>0.98399999999999999</v>
      </c>
    </row>
    <row r="223" spans="1:26" ht="31.5">
      <c r="A223" s="369" t="str">
        <f>'приложение 1.1 '!A225</f>
        <v>1.1.5.34</v>
      </c>
      <c r="B223" s="431" t="str">
        <f>'приложение 1.1 '!B225</f>
        <v>Реконструкция КЛ-0,4 кВ ТП-370 - ул. Энергетиков, 37</v>
      </c>
      <c r="C223" s="379">
        <f>IF('приложение 1.1 '!G225=2018,'приложение 1.1 '!E225,"-")</f>
        <v>0</v>
      </c>
      <c r="D223" s="703">
        <f>IF('приложение 1.1 '!G225=2018,'приложение 1.1 '!D225,"-")</f>
        <v>0.24</v>
      </c>
      <c r="E223" s="379" t="str">
        <f>IF('приложение 1.1 '!G225=2019,'приложение 1.1 '!E225,"-")</f>
        <v>-</v>
      </c>
      <c r="F223" s="379" t="str">
        <f>IF('приложение 1.1 '!G225=2019,'приложение 1.1 '!D225,"-")</f>
        <v>-</v>
      </c>
      <c r="G223" s="379" t="str">
        <f>IF('приложение 1.1 '!G225=2020,'приложение 1.1 '!E225,"-")</f>
        <v>-</v>
      </c>
      <c r="H223" s="379" t="str">
        <f>IF('приложение 1.1 '!G225=2020,'приложение 1.1 '!D225,"-")</f>
        <v>-</v>
      </c>
      <c r="I223" s="379" t="str">
        <f>IF('приложение 1.1 '!G225=2021,'приложение 1.1 '!E225,"-")</f>
        <v>-</v>
      </c>
      <c r="J223" s="379" t="str">
        <f>IF('приложение 1.1 '!G225=2021,'приложение 1.1 '!D225,"-")</f>
        <v>-</v>
      </c>
      <c r="K223" s="379" t="str">
        <f>IF('приложение 1.1 '!G225=2022,'приложение 1.1 '!E225,"-")</f>
        <v>-</v>
      </c>
      <c r="L223" s="379" t="str">
        <f>IF('приложение 1.1 '!G225=2022,'приложение 1.1 '!D225,"-")</f>
        <v>-</v>
      </c>
      <c r="M223" s="379">
        <f t="shared" si="51"/>
        <v>0</v>
      </c>
      <c r="N223" s="379">
        <f t="shared" si="52"/>
        <v>0.24</v>
      </c>
      <c r="O223" s="379">
        <f t="shared" si="53"/>
        <v>0</v>
      </c>
      <c r="P223" s="379">
        <f t="shared" si="54"/>
        <v>0.24</v>
      </c>
      <c r="Q223" s="379" t="str">
        <f t="shared" si="55"/>
        <v>-</v>
      </c>
      <c r="R223" s="379" t="str">
        <f t="shared" si="56"/>
        <v>-</v>
      </c>
      <c r="S223" s="379" t="str">
        <f t="shared" si="57"/>
        <v>-</v>
      </c>
      <c r="T223" s="379" t="str">
        <f t="shared" si="58"/>
        <v>-</v>
      </c>
      <c r="U223" s="379" t="str">
        <f t="shared" si="59"/>
        <v>-</v>
      </c>
      <c r="V223" s="379" t="str">
        <f t="shared" si="60"/>
        <v>-</v>
      </c>
      <c r="W223" s="379" t="str">
        <f t="shared" si="61"/>
        <v>-</v>
      </c>
      <c r="X223" s="379" t="str">
        <f t="shared" si="62"/>
        <v>-</v>
      </c>
      <c r="Y223" s="379">
        <f t="shared" si="63"/>
        <v>0</v>
      </c>
      <c r="Z223" s="379">
        <f t="shared" si="64"/>
        <v>0.24</v>
      </c>
    </row>
    <row r="224" spans="1:26" ht="31.5">
      <c r="A224" s="369" t="str">
        <f>'приложение 1.1 '!A226</f>
        <v>1.1.5.35</v>
      </c>
      <c r="B224" s="431" t="str">
        <f>'приложение 1.1 '!B226</f>
        <v>Реконструкция КЛ-0,4 кВ ТП-371 - ул. Республики, 70</v>
      </c>
      <c r="C224" s="379">
        <f>IF('приложение 1.1 '!G226=2018,'приложение 1.1 '!E226,"-")</f>
        <v>0</v>
      </c>
      <c r="D224" s="703">
        <f>IF('приложение 1.1 '!G226=2018,'приложение 1.1 '!D226,"-")</f>
        <v>0.46</v>
      </c>
      <c r="E224" s="379" t="str">
        <f>IF('приложение 1.1 '!G226=2019,'приложение 1.1 '!E226,"-")</f>
        <v>-</v>
      </c>
      <c r="F224" s="379" t="str">
        <f>IF('приложение 1.1 '!G226=2019,'приложение 1.1 '!D226,"-")</f>
        <v>-</v>
      </c>
      <c r="G224" s="379" t="str">
        <f>IF('приложение 1.1 '!G226=2020,'приложение 1.1 '!E226,"-")</f>
        <v>-</v>
      </c>
      <c r="H224" s="379" t="str">
        <f>IF('приложение 1.1 '!G226=2020,'приложение 1.1 '!D226,"-")</f>
        <v>-</v>
      </c>
      <c r="I224" s="379" t="str">
        <f>IF('приложение 1.1 '!G226=2021,'приложение 1.1 '!E226,"-")</f>
        <v>-</v>
      </c>
      <c r="J224" s="379" t="str">
        <f>IF('приложение 1.1 '!G226=2021,'приложение 1.1 '!D226,"-")</f>
        <v>-</v>
      </c>
      <c r="K224" s="379" t="str">
        <f>IF('приложение 1.1 '!G226=2022,'приложение 1.1 '!E226,"-")</f>
        <v>-</v>
      </c>
      <c r="L224" s="379" t="str">
        <f>IF('приложение 1.1 '!G226=2022,'приложение 1.1 '!D226,"-")</f>
        <v>-</v>
      </c>
      <c r="M224" s="379">
        <f t="shared" si="51"/>
        <v>0</v>
      </c>
      <c r="N224" s="379">
        <f t="shared" si="52"/>
        <v>0.46</v>
      </c>
      <c r="O224" s="379">
        <f t="shared" si="53"/>
        <v>0</v>
      </c>
      <c r="P224" s="379">
        <f t="shared" si="54"/>
        <v>0.46</v>
      </c>
      <c r="Q224" s="379" t="str">
        <f t="shared" si="55"/>
        <v>-</v>
      </c>
      <c r="R224" s="379" t="str">
        <f t="shared" si="56"/>
        <v>-</v>
      </c>
      <c r="S224" s="379" t="str">
        <f t="shared" si="57"/>
        <v>-</v>
      </c>
      <c r="T224" s="379" t="str">
        <f t="shared" si="58"/>
        <v>-</v>
      </c>
      <c r="U224" s="379" t="str">
        <f t="shared" si="59"/>
        <v>-</v>
      </c>
      <c r="V224" s="379" t="str">
        <f t="shared" si="60"/>
        <v>-</v>
      </c>
      <c r="W224" s="379" t="str">
        <f t="shared" si="61"/>
        <v>-</v>
      </c>
      <c r="X224" s="379" t="str">
        <f t="shared" si="62"/>
        <v>-</v>
      </c>
      <c r="Y224" s="379">
        <f t="shared" si="63"/>
        <v>0</v>
      </c>
      <c r="Z224" s="379">
        <f t="shared" si="64"/>
        <v>0.46</v>
      </c>
    </row>
    <row r="225" spans="1:26" ht="31.5">
      <c r="A225" s="369" t="str">
        <f>'приложение 1.1 '!A227</f>
        <v>1.1.5.36</v>
      </c>
      <c r="B225" s="431" t="str">
        <f>'приложение 1.1 '!B227</f>
        <v>Реконструкция КЛ-0,4 кВ ТП-388 - ул. Энергетиков, 20</v>
      </c>
      <c r="C225" s="379">
        <f>IF('приложение 1.1 '!G227=2018,'приложение 1.1 '!E227,"-")</f>
        <v>0</v>
      </c>
      <c r="D225" s="703">
        <f>IF('приложение 1.1 '!G227=2018,'приложение 1.1 '!D227,"-")</f>
        <v>0.3</v>
      </c>
      <c r="E225" s="379" t="str">
        <f>IF('приложение 1.1 '!G227=2019,'приложение 1.1 '!E227,"-")</f>
        <v>-</v>
      </c>
      <c r="F225" s="379" t="str">
        <f>IF('приложение 1.1 '!G227=2019,'приложение 1.1 '!D227,"-")</f>
        <v>-</v>
      </c>
      <c r="G225" s="379" t="str">
        <f>IF('приложение 1.1 '!G227=2020,'приложение 1.1 '!E227,"-")</f>
        <v>-</v>
      </c>
      <c r="H225" s="379" t="str">
        <f>IF('приложение 1.1 '!G227=2020,'приложение 1.1 '!D227,"-")</f>
        <v>-</v>
      </c>
      <c r="I225" s="379" t="str">
        <f>IF('приложение 1.1 '!G227=2021,'приложение 1.1 '!E227,"-")</f>
        <v>-</v>
      </c>
      <c r="J225" s="379" t="str">
        <f>IF('приложение 1.1 '!G227=2021,'приложение 1.1 '!D227,"-")</f>
        <v>-</v>
      </c>
      <c r="K225" s="379" t="str">
        <f>IF('приложение 1.1 '!G227=2022,'приложение 1.1 '!E227,"-")</f>
        <v>-</v>
      </c>
      <c r="L225" s="379" t="str">
        <f>IF('приложение 1.1 '!G227=2022,'приложение 1.1 '!D227,"-")</f>
        <v>-</v>
      </c>
      <c r="M225" s="379">
        <f t="shared" si="51"/>
        <v>0</v>
      </c>
      <c r="N225" s="379">
        <f t="shared" si="52"/>
        <v>0.3</v>
      </c>
      <c r="O225" s="379">
        <f t="shared" si="53"/>
        <v>0</v>
      </c>
      <c r="P225" s="379">
        <f t="shared" si="54"/>
        <v>0.3</v>
      </c>
      <c r="Q225" s="379" t="str">
        <f t="shared" si="55"/>
        <v>-</v>
      </c>
      <c r="R225" s="379" t="str">
        <f t="shared" si="56"/>
        <v>-</v>
      </c>
      <c r="S225" s="379" t="str">
        <f t="shared" si="57"/>
        <v>-</v>
      </c>
      <c r="T225" s="379" t="str">
        <f t="shared" si="58"/>
        <v>-</v>
      </c>
      <c r="U225" s="379" t="str">
        <f t="shared" si="59"/>
        <v>-</v>
      </c>
      <c r="V225" s="379" t="str">
        <f t="shared" si="60"/>
        <v>-</v>
      </c>
      <c r="W225" s="379" t="str">
        <f t="shared" si="61"/>
        <v>-</v>
      </c>
      <c r="X225" s="379" t="str">
        <f t="shared" si="62"/>
        <v>-</v>
      </c>
      <c r="Y225" s="379">
        <f t="shared" si="63"/>
        <v>0</v>
      </c>
      <c r="Z225" s="379">
        <f t="shared" si="64"/>
        <v>0.3</v>
      </c>
    </row>
    <row r="226" spans="1:26" ht="31.5">
      <c r="A226" s="369" t="str">
        <f>'приложение 1.1 '!A228</f>
        <v>1.1.5.37</v>
      </c>
      <c r="B226" s="431" t="str">
        <f>'приложение 1.1 '!B228</f>
        <v>Реконструкция КЛ-0,4 кВ ТП-390 - пр-д. Дружбы, 10</v>
      </c>
      <c r="C226" s="379">
        <f>IF('приложение 1.1 '!G228=2018,'приложение 1.1 '!E228,"-")</f>
        <v>0</v>
      </c>
      <c r="D226" s="703">
        <f>IF('приложение 1.1 '!G228=2018,'приложение 1.1 '!D228,"-")</f>
        <v>0.2</v>
      </c>
      <c r="E226" s="379" t="str">
        <f>IF('приложение 1.1 '!G228=2019,'приложение 1.1 '!E228,"-")</f>
        <v>-</v>
      </c>
      <c r="F226" s="379" t="str">
        <f>IF('приложение 1.1 '!G228=2019,'приложение 1.1 '!D228,"-")</f>
        <v>-</v>
      </c>
      <c r="G226" s="379" t="str">
        <f>IF('приложение 1.1 '!G228=2020,'приложение 1.1 '!E228,"-")</f>
        <v>-</v>
      </c>
      <c r="H226" s="379" t="str">
        <f>IF('приложение 1.1 '!G228=2020,'приложение 1.1 '!D228,"-")</f>
        <v>-</v>
      </c>
      <c r="I226" s="379" t="str">
        <f>IF('приложение 1.1 '!G228=2021,'приложение 1.1 '!E228,"-")</f>
        <v>-</v>
      </c>
      <c r="J226" s="379" t="str">
        <f>IF('приложение 1.1 '!G228=2021,'приложение 1.1 '!D228,"-")</f>
        <v>-</v>
      </c>
      <c r="K226" s="379" t="str">
        <f>IF('приложение 1.1 '!G228=2022,'приложение 1.1 '!E228,"-")</f>
        <v>-</v>
      </c>
      <c r="L226" s="379" t="str">
        <f>IF('приложение 1.1 '!G228=2022,'приложение 1.1 '!D228,"-")</f>
        <v>-</v>
      </c>
      <c r="M226" s="379">
        <f t="shared" si="51"/>
        <v>0</v>
      </c>
      <c r="N226" s="379">
        <f t="shared" si="52"/>
        <v>0.2</v>
      </c>
      <c r="O226" s="379">
        <f t="shared" si="53"/>
        <v>0</v>
      </c>
      <c r="P226" s="379">
        <f t="shared" si="54"/>
        <v>0.2</v>
      </c>
      <c r="Q226" s="379" t="str">
        <f t="shared" si="55"/>
        <v>-</v>
      </c>
      <c r="R226" s="379" t="str">
        <f t="shared" si="56"/>
        <v>-</v>
      </c>
      <c r="S226" s="379" t="str">
        <f t="shared" si="57"/>
        <v>-</v>
      </c>
      <c r="T226" s="379" t="str">
        <f t="shared" si="58"/>
        <v>-</v>
      </c>
      <c r="U226" s="379" t="str">
        <f t="shared" si="59"/>
        <v>-</v>
      </c>
      <c r="V226" s="379" t="str">
        <f t="shared" si="60"/>
        <v>-</v>
      </c>
      <c r="W226" s="379" t="str">
        <f t="shared" si="61"/>
        <v>-</v>
      </c>
      <c r="X226" s="379" t="str">
        <f t="shared" si="62"/>
        <v>-</v>
      </c>
      <c r="Y226" s="379">
        <f t="shared" si="63"/>
        <v>0</v>
      </c>
      <c r="Z226" s="379">
        <f t="shared" si="64"/>
        <v>0.2</v>
      </c>
    </row>
    <row r="227" spans="1:26" ht="31.5">
      <c r="A227" s="369" t="str">
        <f>'приложение 1.1 '!A229</f>
        <v>1.1.5.38</v>
      </c>
      <c r="B227" s="431" t="str">
        <f>'приложение 1.1 '!B229</f>
        <v>Реконструкция КЛ-0,4 кВ ТП-390 - пр-д. Дружбы, 12</v>
      </c>
      <c r="C227" s="379">
        <f>IF('приложение 1.1 '!G229=2018,'приложение 1.1 '!E229,"-")</f>
        <v>0</v>
      </c>
      <c r="D227" s="703">
        <f>IF('приложение 1.1 '!G229=2018,'приложение 1.1 '!D229,"-")</f>
        <v>0.114</v>
      </c>
      <c r="E227" s="379" t="str">
        <f>IF('приложение 1.1 '!G229=2019,'приложение 1.1 '!E229,"-")</f>
        <v>-</v>
      </c>
      <c r="F227" s="379" t="str">
        <f>IF('приложение 1.1 '!G229=2019,'приложение 1.1 '!D229,"-")</f>
        <v>-</v>
      </c>
      <c r="G227" s="379" t="str">
        <f>IF('приложение 1.1 '!G229=2020,'приложение 1.1 '!E229,"-")</f>
        <v>-</v>
      </c>
      <c r="H227" s="379" t="str">
        <f>IF('приложение 1.1 '!G229=2020,'приложение 1.1 '!D229,"-")</f>
        <v>-</v>
      </c>
      <c r="I227" s="379" t="str">
        <f>IF('приложение 1.1 '!G229=2021,'приложение 1.1 '!E229,"-")</f>
        <v>-</v>
      </c>
      <c r="J227" s="379" t="str">
        <f>IF('приложение 1.1 '!G229=2021,'приложение 1.1 '!D229,"-")</f>
        <v>-</v>
      </c>
      <c r="K227" s="379" t="str">
        <f>IF('приложение 1.1 '!G229=2022,'приложение 1.1 '!E229,"-")</f>
        <v>-</v>
      </c>
      <c r="L227" s="379" t="str">
        <f>IF('приложение 1.1 '!G229=2022,'приложение 1.1 '!D229,"-")</f>
        <v>-</v>
      </c>
      <c r="M227" s="379">
        <f t="shared" si="51"/>
        <v>0</v>
      </c>
      <c r="N227" s="379">
        <f t="shared" si="52"/>
        <v>0.114</v>
      </c>
      <c r="O227" s="379">
        <f t="shared" si="53"/>
        <v>0</v>
      </c>
      <c r="P227" s="379">
        <f t="shared" si="54"/>
        <v>0.114</v>
      </c>
      <c r="Q227" s="379" t="str">
        <f t="shared" si="55"/>
        <v>-</v>
      </c>
      <c r="R227" s="379" t="str">
        <f t="shared" si="56"/>
        <v>-</v>
      </c>
      <c r="S227" s="379" t="str">
        <f t="shared" si="57"/>
        <v>-</v>
      </c>
      <c r="T227" s="379" t="str">
        <f t="shared" si="58"/>
        <v>-</v>
      </c>
      <c r="U227" s="379" t="str">
        <f t="shared" si="59"/>
        <v>-</v>
      </c>
      <c r="V227" s="379" t="str">
        <f t="shared" si="60"/>
        <v>-</v>
      </c>
      <c r="W227" s="379" t="str">
        <f t="shared" si="61"/>
        <v>-</v>
      </c>
      <c r="X227" s="379" t="str">
        <f t="shared" si="62"/>
        <v>-</v>
      </c>
      <c r="Y227" s="379">
        <f t="shared" si="63"/>
        <v>0</v>
      </c>
      <c r="Z227" s="379">
        <f t="shared" si="64"/>
        <v>0.114</v>
      </c>
    </row>
    <row r="228" spans="1:26" ht="31.5">
      <c r="A228" s="369" t="str">
        <f>'приложение 1.1 '!A230</f>
        <v>1.1.5.39</v>
      </c>
      <c r="B228" s="431" t="str">
        <f>'приложение 1.1 '!B230</f>
        <v>Реконструкция КЛ-0,4 кВ ТП-390 - ул. 30 лет Победы, 9</v>
      </c>
      <c r="C228" s="379">
        <f>IF('приложение 1.1 '!G230=2018,'приложение 1.1 '!E230,"-")</f>
        <v>0</v>
      </c>
      <c r="D228" s="703">
        <f>IF('приложение 1.1 '!G230=2018,'приложение 1.1 '!D230,"-")</f>
        <v>0.2</v>
      </c>
      <c r="E228" s="379" t="str">
        <f>IF('приложение 1.1 '!G230=2019,'приложение 1.1 '!E230,"-")</f>
        <v>-</v>
      </c>
      <c r="F228" s="379" t="str">
        <f>IF('приложение 1.1 '!G230=2019,'приложение 1.1 '!D230,"-")</f>
        <v>-</v>
      </c>
      <c r="G228" s="379" t="str">
        <f>IF('приложение 1.1 '!G230=2020,'приложение 1.1 '!E230,"-")</f>
        <v>-</v>
      </c>
      <c r="H228" s="379" t="str">
        <f>IF('приложение 1.1 '!G230=2020,'приложение 1.1 '!D230,"-")</f>
        <v>-</v>
      </c>
      <c r="I228" s="379" t="str">
        <f>IF('приложение 1.1 '!G230=2021,'приложение 1.1 '!E230,"-")</f>
        <v>-</v>
      </c>
      <c r="J228" s="379" t="str">
        <f>IF('приложение 1.1 '!G230=2021,'приложение 1.1 '!D230,"-")</f>
        <v>-</v>
      </c>
      <c r="K228" s="379" t="str">
        <f>IF('приложение 1.1 '!G230=2022,'приложение 1.1 '!E230,"-")</f>
        <v>-</v>
      </c>
      <c r="L228" s="379" t="str">
        <f>IF('приложение 1.1 '!G230=2022,'приложение 1.1 '!D230,"-")</f>
        <v>-</v>
      </c>
      <c r="M228" s="379">
        <f t="shared" si="51"/>
        <v>0</v>
      </c>
      <c r="N228" s="379">
        <f t="shared" si="52"/>
        <v>0.2</v>
      </c>
      <c r="O228" s="379">
        <f t="shared" si="53"/>
        <v>0</v>
      </c>
      <c r="P228" s="379">
        <f t="shared" si="54"/>
        <v>0.2</v>
      </c>
      <c r="Q228" s="379" t="str">
        <f t="shared" si="55"/>
        <v>-</v>
      </c>
      <c r="R228" s="379" t="str">
        <f t="shared" si="56"/>
        <v>-</v>
      </c>
      <c r="S228" s="379" t="str">
        <f t="shared" si="57"/>
        <v>-</v>
      </c>
      <c r="T228" s="379" t="str">
        <f t="shared" si="58"/>
        <v>-</v>
      </c>
      <c r="U228" s="379" t="str">
        <f t="shared" si="59"/>
        <v>-</v>
      </c>
      <c r="V228" s="379" t="str">
        <f t="shared" si="60"/>
        <v>-</v>
      </c>
      <c r="W228" s="379" t="str">
        <f t="shared" si="61"/>
        <v>-</v>
      </c>
      <c r="X228" s="379" t="str">
        <f t="shared" si="62"/>
        <v>-</v>
      </c>
      <c r="Y228" s="379">
        <f t="shared" si="63"/>
        <v>0</v>
      </c>
      <c r="Z228" s="379">
        <f t="shared" si="64"/>
        <v>0.2</v>
      </c>
    </row>
    <row r="229" spans="1:26" ht="31.5">
      <c r="A229" s="369" t="str">
        <f>'приложение 1.1 '!A231</f>
        <v>1.1.5.40</v>
      </c>
      <c r="B229" s="431" t="str">
        <f>'приложение 1.1 '!B231</f>
        <v>Реконструкция КЛ-0,4 кВ ТП-390 - ул. 30 лет Победы, 9А</v>
      </c>
      <c r="C229" s="379">
        <f>IF('приложение 1.1 '!G231=2018,'приложение 1.1 '!E231,"-")</f>
        <v>0</v>
      </c>
      <c r="D229" s="703">
        <f>IF('приложение 1.1 '!G231=2018,'приложение 1.1 '!D231,"-")</f>
        <v>0.2</v>
      </c>
      <c r="E229" s="379" t="str">
        <f>IF('приложение 1.1 '!G231=2019,'приложение 1.1 '!E231,"-")</f>
        <v>-</v>
      </c>
      <c r="F229" s="379" t="str">
        <f>IF('приложение 1.1 '!G231=2019,'приложение 1.1 '!D231,"-")</f>
        <v>-</v>
      </c>
      <c r="G229" s="379" t="str">
        <f>IF('приложение 1.1 '!G231=2020,'приложение 1.1 '!E231,"-")</f>
        <v>-</v>
      </c>
      <c r="H229" s="379" t="str">
        <f>IF('приложение 1.1 '!G231=2020,'приложение 1.1 '!D231,"-")</f>
        <v>-</v>
      </c>
      <c r="I229" s="379" t="str">
        <f>IF('приложение 1.1 '!G231=2021,'приложение 1.1 '!E231,"-")</f>
        <v>-</v>
      </c>
      <c r="J229" s="379" t="str">
        <f>IF('приложение 1.1 '!G231=2021,'приложение 1.1 '!D231,"-")</f>
        <v>-</v>
      </c>
      <c r="K229" s="379" t="str">
        <f>IF('приложение 1.1 '!G231=2022,'приложение 1.1 '!E231,"-")</f>
        <v>-</v>
      </c>
      <c r="L229" s="379" t="str">
        <f>IF('приложение 1.1 '!G231=2022,'приложение 1.1 '!D231,"-")</f>
        <v>-</v>
      </c>
      <c r="M229" s="379">
        <f t="shared" si="51"/>
        <v>0</v>
      </c>
      <c r="N229" s="379">
        <f t="shared" si="52"/>
        <v>0.2</v>
      </c>
      <c r="O229" s="379">
        <f t="shared" si="53"/>
        <v>0</v>
      </c>
      <c r="P229" s="379">
        <f t="shared" si="54"/>
        <v>0.2</v>
      </c>
      <c r="Q229" s="379" t="str">
        <f t="shared" si="55"/>
        <v>-</v>
      </c>
      <c r="R229" s="379" t="str">
        <f t="shared" si="56"/>
        <v>-</v>
      </c>
      <c r="S229" s="379" t="str">
        <f t="shared" si="57"/>
        <v>-</v>
      </c>
      <c r="T229" s="379" t="str">
        <f t="shared" si="58"/>
        <v>-</v>
      </c>
      <c r="U229" s="379" t="str">
        <f t="shared" si="59"/>
        <v>-</v>
      </c>
      <c r="V229" s="379" t="str">
        <f t="shared" si="60"/>
        <v>-</v>
      </c>
      <c r="W229" s="379" t="str">
        <f t="shared" si="61"/>
        <v>-</v>
      </c>
      <c r="X229" s="379" t="str">
        <f t="shared" si="62"/>
        <v>-</v>
      </c>
      <c r="Y229" s="379">
        <f t="shared" si="63"/>
        <v>0</v>
      </c>
      <c r="Z229" s="379">
        <f t="shared" si="64"/>
        <v>0.2</v>
      </c>
    </row>
    <row r="230" spans="1:26" ht="31.5">
      <c r="A230" s="369" t="str">
        <f>'приложение 1.1 '!A232</f>
        <v>1.1.5.41</v>
      </c>
      <c r="B230" s="431" t="str">
        <f>'приложение 1.1 '!B232</f>
        <v>Реконструкция КЛ-0,4 кВ ТП-390 - ул. 30 лет Победы, 11</v>
      </c>
      <c r="C230" s="379">
        <f>IF('приложение 1.1 '!G232=2018,'приложение 1.1 '!E232,"-")</f>
        <v>0</v>
      </c>
      <c r="D230" s="703">
        <f>IF('приложение 1.1 '!G232=2018,'приложение 1.1 '!D232,"-")</f>
        <v>0.36</v>
      </c>
      <c r="E230" s="379" t="str">
        <f>IF('приложение 1.1 '!G232=2019,'приложение 1.1 '!E232,"-")</f>
        <v>-</v>
      </c>
      <c r="F230" s="379" t="str">
        <f>IF('приложение 1.1 '!G232=2019,'приложение 1.1 '!D232,"-")</f>
        <v>-</v>
      </c>
      <c r="G230" s="379" t="str">
        <f>IF('приложение 1.1 '!G232=2020,'приложение 1.1 '!E232,"-")</f>
        <v>-</v>
      </c>
      <c r="H230" s="379" t="str">
        <f>IF('приложение 1.1 '!G232=2020,'приложение 1.1 '!D232,"-")</f>
        <v>-</v>
      </c>
      <c r="I230" s="379" t="str">
        <f>IF('приложение 1.1 '!G232=2021,'приложение 1.1 '!E232,"-")</f>
        <v>-</v>
      </c>
      <c r="J230" s="379" t="str">
        <f>IF('приложение 1.1 '!G232=2021,'приложение 1.1 '!D232,"-")</f>
        <v>-</v>
      </c>
      <c r="K230" s="379" t="str">
        <f>IF('приложение 1.1 '!G232=2022,'приложение 1.1 '!E232,"-")</f>
        <v>-</v>
      </c>
      <c r="L230" s="379" t="str">
        <f>IF('приложение 1.1 '!G232=2022,'приложение 1.1 '!D232,"-")</f>
        <v>-</v>
      </c>
      <c r="M230" s="379">
        <f t="shared" si="51"/>
        <v>0</v>
      </c>
      <c r="N230" s="379">
        <f t="shared" si="52"/>
        <v>0.36</v>
      </c>
      <c r="O230" s="379">
        <f t="shared" si="53"/>
        <v>0</v>
      </c>
      <c r="P230" s="379">
        <f t="shared" si="54"/>
        <v>0.36</v>
      </c>
      <c r="Q230" s="379" t="str">
        <f t="shared" si="55"/>
        <v>-</v>
      </c>
      <c r="R230" s="379" t="str">
        <f t="shared" si="56"/>
        <v>-</v>
      </c>
      <c r="S230" s="379" t="str">
        <f t="shared" si="57"/>
        <v>-</v>
      </c>
      <c r="T230" s="379" t="str">
        <f t="shared" si="58"/>
        <v>-</v>
      </c>
      <c r="U230" s="379" t="str">
        <f t="shared" si="59"/>
        <v>-</v>
      </c>
      <c r="V230" s="379" t="str">
        <f t="shared" si="60"/>
        <v>-</v>
      </c>
      <c r="W230" s="379" t="str">
        <f t="shared" si="61"/>
        <v>-</v>
      </c>
      <c r="X230" s="379" t="str">
        <f t="shared" si="62"/>
        <v>-</v>
      </c>
      <c r="Y230" s="379">
        <f t="shared" si="63"/>
        <v>0</v>
      </c>
      <c r="Z230" s="379">
        <f t="shared" si="64"/>
        <v>0.36</v>
      </c>
    </row>
    <row r="231" spans="1:26" ht="31.5">
      <c r="A231" s="369" t="str">
        <f>'приложение 1.1 '!A233</f>
        <v>1.1.5.42</v>
      </c>
      <c r="B231" s="431" t="str">
        <f>'приложение 1.1 '!B233</f>
        <v>Реконструкция КЛ-0,4 кВ ТП-390 - ул. 30 лет Победы, 13</v>
      </c>
      <c r="C231" s="379">
        <f>IF('приложение 1.1 '!G233=2018,'приложение 1.1 '!E233,"-")</f>
        <v>0</v>
      </c>
      <c r="D231" s="703">
        <f>IF('приложение 1.1 '!G233=2018,'приложение 1.1 '!D233,"-")</f>
        <v>0.55000000000000004</v>
      </c>
      <c r="E231" s="379" t="str">
        <f>IF('приложение 1.1 '!G233=2019,'приложение 1.1 '!E233,"-")</f>
        <v>-</v>
      </c>
      <c r="F231" s="379" t="str">
        <f>IF('приложение 1.1 '!G233=2019,'приложение 1.1 '!D233,"-")</f>
        <v>-</v>
      </c>
      <c r="G231" s="379" t="str">
        <f>IF('приложение 1.1 '!G233=2020,'приложение 1.1 '!E233,"-")</f>
        <v>-</v>
      </c>
      <c r="H231" s="379" t="str">
        <f>IF('приложение 1.1 '!G233=2020,'приложение 1.1 '!D233,"-")</f>
        <v>-</v>
      </c>
      <c r="I231" s="379" t="str">
        <f>IF('приложение 1.1 '!G233=2021,'приложение 1.1 '!E233,"-")</f>
        <v>-</v>
      </c>
      <c r="J231" s="379" t="str">
        <f>IF('приложение 1.1 '!G233=2021,'приложение 1.1 '!D233,"-")</f>
        <v>-</v>
      </c>
      <c r="K231" s="379" t="str">
        <f>IF('приложение 1.1 '!G233=2022,'приложение 1.1 '!E233,"-")</f>
        <v>-</v>
      </c>
      <c r="L231" s="379" t="str">
        <f>IF('приложение 1.1 '!G233=2022,'приложение 1.1 '!D233,"-")</f>
        <v>-</v>
      </c>
      <c r="M231" s="379">
        <f t="shared" si="51"/>
        <v>0</v>
      </c>
      <c r="N231" s="379">
        <f t="shared" si="52"/>
        <v>0.55000000000000004</v>
      </c>
      <c r="O231" s="379">
        <f t="shared" si="53"/>
        <v>0</v>
      </c>
      <c r="P231" s="379">
        <f t="shared" si="54"/>
        <v>0.55000000000000004</v>
      </c>
      <c r="Q231" s="379" t="str">
        <f t="shared" si="55"/>
        <v>-</v>
      </c>
      <c r="R231" s="379" t="str">
        <f t="shared" si="56"/>
        <v>-</v>
      </c>
      <c r="S231" s="379" t="str">
        <f t="shared" si="57"/>
        <v>-</v>
      </c>
      <c r="T231" s="379" t="str">
        <f t="shared" si="58"/>
        <v>-</v>
      </c>
      <c r="U231" s="379" t="str">
        <f t="shared" si="59"/>
        <v>-</v>
      </c>
      <c r="V231" s="379" t="str">
        <f t="shared" si="60"/>
        <v>-</v>
      </c>
      <c r="W231" s="379" t="str">
        <f t="shared" si="61"/>
        <v>-</v>
      </c>
      <c r="X231" s="379" t="str">
        <f t="shared" si="62"/>
        <v>-</v>
      </c>
      <c r="Y231" s="379">
        <f t="shared" si="63"/>
        <v>0</v>
      </c>
      <c r="Z231" s="379">
        <f t="shared" si="64"/>
        <v>0.55000000000000004</v>
      </c>
    </row>
    <row r="232" spans="1:26" ht="31.5">
      <c r="A232" s="369" t="str">
        <f>'приложение 1.1 '!A234</f>
        <v>1.1.5.43</v>
      </c>
      <c r="B232" s="431" t="str">
        <f>'приложение 1.1 '!B234</f>
        <v>Реконструкция КЛ-0,4 кВ ТП-393 - пр-д. Дружбы, 5</v>
      </c>
      <c r="C232" s="379">
        <f>IF('приложение 1.1 '!G234=2018,'приложение 1.1 '!E234,"-")</f>
        <v>0</v>
      </c>
      <c r="D232" s="703">
        <f>IF('приложение 1.1 '!G234=2018,'приложение 1.1 '!D234,"-")</f>
        <v>0.16</v>
      </c>
      <c r="E232" s="379" t="str">
        <f>IF('приложение 1.1 '!G234=2019,'приложение 1.1 '!E234,"-")</f>
        <v>-</v>
      </c>
      <c r="F232" s="379" t="str">
        <f>IF('приложение 1.1 '!G234=2019,'приложение 1.1 '!D234,"-")</f>
        <v>-</v>
      </c>
      <c r="G232" s="379" t="str">
        <f>IF('приложение 1.1 '!G234=2020,'приложение 1.1 '!E234,"-")</f>
        <v>-</v>
      </c>
      <c r="H232" s="379" t="str">
        <f>IF('приложение 1.1 '!G234=2020,'приложение 1.1 '!D234,"-")</f>
        <v>-</v>
      </c>
      <c r="I232" s="379" t="str">
        <f>IF('приложение 1.1 '!G234=2021,'приложение 1.1 '!E234,"-")</f>
        <v>-</v>
      </c>
      <c r="J232" s="379" t="str">
        <f>IF('приложение 1.1 '!G234=2021,'приложение 1.1 '!D234,"-")</f>
        <v>-</v>
      </c>
      <c r="K232" s="379" t="str">
        <f>IF('приложение 1.1 '!G234=2022,'приложение 1.1 '!E234,"-")</f>
        <v>-</v>
      </c>
      <c r="L232" s="379" t="str">
        <f>IF('приложение 1.1 '!G234=2022,'приложение 1.1 '!D234,"-")</f>
        <v>-</v>
      </c>
      <c r="M232" s="379">
        <f t="shared" si="51"/>
        <v>0</v>
      </c>
      <c r="N232" s="379">
        <f t="shared" si="52"/>
        <v>0.16</v>
      </c>
      <c r="O232" s="379">
        <f t="shared" si="53"/>
        <v>0</v>
      </c>
      <c r="P232" s="379">
        <f t="shared" si="54"/>
        <v>0.16</v>
      </c>
      <c r="Q232" s="379" t="str">
        <f t="shared" si="55"/>
        <v>-</v>
      </c>
      <c r="R232" s="379" t="str">
        <f t="shared" si="56"/>
        <v>-</v>
      </c>
      <c r="S232" s="379" t="str">
        <f t="shared" si="57"/>
        <v>-</v>
      </c>
      <c r="T232" s="379" t="str">
        <f t="shared" si="58"/>
        <v>-</v>
      </c>
      <c r="U232" s="379" t="str">
        <f t="shared" si="59"/>
        <v>-</v>
      </c>
      <c r="V232" s="379" t="str">
        <f t="shared" si="60"/>
        <v>-</v>
      </c>
      <c r="W232" s="379" t="str">
        <f t="shared" si="61"/>
        <v>-</v>
      </c>
      <c r="X232" s="379" t="str">
        <f t="shared" si="62"/>
        <v>-</v>
      </c>
      <c r="Y232" s="379">
        <f t="shared" si="63"/>
        <v>0</v>
      </c>
      <c r="Z232" s="379">
        <f t="shared" si="64"/>
        <v>0.16</v>
      </c>
    </row>
    <row r="233" spans="1:26" ht="31.5">
      <c r="A233" s="369" t="str">
        <f>'приложение 1.1 '!A235</f>
        <v>1.1.5.44</v>
      </c>
      <c r="B233" s="431" t="str">
        <f>'приложение 1.1 '!B235</f>
        <v>Реконструкция КЛ-0,4 кВ ТП-393 - ул. 50 лет ВЛКСМ, 13</v>
      </c>
      <c r="C233" s="379">
        <f>IF('приложение 1.1 '!G235=2018,'приложение 1.1 '!E235,"-")</f>
        <v>0</v>
      </c>
      <c r="D233" s="703">
        <f>IF('приложение 1.1 '!G235=2018,'приложение 1.1 '!D235,"-")</f>
        <v>0.41799999999999998</v>
      </c>
      <c r="E233" s="379" t="str">
        <f>IF('приложение 1.1 '!G235=2019,'приложение 1.1 '!E235,"-")</f>
        <v>-</v>
      </c>
      <c r="F233" s="379" t="str">
        <f>IF('приложение 1.1 '!G235=2019,'приложение 1.1 '!D235,"-")</f>
        <v>-</v>
      </c>
      <c r="G233" s="379" t="str">
        <f>IF('приложение 1.1 '!G235=2020,'приложение 1.1 '!E235,"-")</f>
        <v>-</v>
      </c>
      <c r="H233" s="379" t="str">
        <f>IF('приложение 1.1 '!G235=2020,'приложение 1.1 '!D235,"-")</f>
        <v>-</v>
      </c>
      <c r="I233" s="379" t="str">
        <f>IF('приложение 1.1 '!G235=2021,'приложение 1.1 '!E235,"-")</f>
        <v>-</v>
      </c>
      <c r="J233" s="379" t="str">
        <f>IF('приложение 1.1 '!G235=2021,'приложение 1.1 '!D235,"-")</f>
        <v>-</v>
      </c>
      <c r="K233" s="379" t="str">
        <f>IF('приложение 1.1 '!G235=2022,'приложение 1.1 '!E235,"-")</f>
        <v>-</v>
      </c>
      <c r="L233" s="379" t="str">
        <f>IF('приложение 1.1 '!G235=2022,'приложение 1.1 '!D235,"-")</f>
        <v>-</v>
      </c>
      <c r="M233" s="379">
        <f t="shared" si="51"/>
        <v>0</v>
      </c>
      <c r="N233" s="379">
        <f t="shared" si="52"/>
        <v>0.41799999999999998</v>
      </c>
      <c r="O233" s="379">
        <f t="shared" si="53"/>
        <v>0</v>
      </c>
      <c r="P233" s="379">
        <f t="shared" si="54"/>
        <v>0.41799999999999998</v>
      </c>
      <c r="Q233" s="379" t="str">
        <f t="shared" si="55"/>
        <v>-</v>
      </c>
      <c r="R233" s="379" t="str">
        <f t="shared" si="56"/>
        <v>-</v>
      </c>
      <c r="S233" s="379" t="str">
        <f t="shared" si="57"/>
        <v>-</v>
      </c>
      <c r="T233" s="379" t="str">
        <f t="shared" si="58"/>
        <v>-</v>
      </c>
      <c r="U233" s="379" t="str">
        <f t="shared" si="59"/>
        <v>-</v>
      </c>
      <c r="V233" s="379" t="str">
        <f t="shared" si="60"/>
        <v>-</v>
      </c>
      <c r="W233" s="379" t="str">
        <f t="shared" si="61"/>
        <v>-</v>
      </c>
      <c r="X233" s="379" t="str">
        <f t="shared" si="62"/>
        <v>-</v>
      </c>
      <c r="Y233" s="379">
        <f t="shared" si="63"/>
        <v>0</v>
      </c>
      <c r="Z233" s="379">
        <f t="shared" si="64"/>
        <v>0.41799999999999998</v>
      </c>
    </row>
    <row r="234" spans="1:26" ht="31.5">
      <c r="A234" s="369" t="str">
        <f>'приложение 1.1 '!A236</f>
        <v>1.1.5.45</v>
      </c>
      <c r="B234" s="431" t="str">
        <f>'приложение 1.1 '!B236</f>
        <v>Реконструкция КЛ-0,4 кВ ТП-393 - ул. Северная, 72</v>
      </c>
      <c r="C234" s="379">
        <f>IF('приложение 1.1 '!G236=2018,'приложение 1.1 '!E236,"-")</f>
        <v>0</v>
      </c>
      <c r="D234" s="703">
        <f>IF('приложение 1.1 '!G236=2018,'приложение 1.1 '!D236,"-")</f>
        <v>0.25</v>
      </c>
      <c r="E234" s="379" t="str">
        <f>IF('приложение 1.1 '!G236=2019,'приложение 1.1 '!E236,"-")</f>
        <v>-</v>
      </c>
      <c r="F234" s="379" t="str">
        <f>IF('приложение 1.1 '!G236=2019,'приложение 1.1 '!D236,"-")</f>
        <v>-</v>
      </c>
      <c r="G234" s="379" t="str">
        <f>IF('приложение 1.1 '!G236=2020,'приложение 1.1 '!E236,"-")</f>
        <v>-</v>
      </c>
      <c r="H234" s="379" t="str">
        <f>IF('приложение 1.1 '!G236=2020,'приложение 1.1 '!D236,"-")</f>
        <v>-</v>
      </c>
      <c r="I234" s="379" t="str">
        <f>IF('приложение 1.1 '!G236=2021,'приложение 1.1 '!E236,"-")</f>
        <v>-</v>
      </c>
      <c r="J234" s="379" t="str">
        <f>IF('приложение 1.1 '!G236=2021,'приложение 1.1 '!D236,"-")</f>
        <v>-</v>
      </c>
      <c r="K234" s="379" t="str">
        <f>IF('приложение 1.1 '!G236=2022,'приложение 1.1 '!E236,"-")</f>
        <v>-</v>
      </c>
      <c r="L234" s="379" t="str">
        <f>IF('приложение 1.1 '!G236=2022,'приложение 1.1 '!D236,"-")</f>
        <v>-</v>
      </c>
      <c r="M234" s="379">
        <f t="shared" si="51"/>
        <v>0</v>
      </c>
      <c r="N234" s="379">
        <f t="shared" si="52"/>
        <v>0.25</v>
      </c>
      <c r="O234" s="379">
        <f t="shared" si="53"/>
        <v>0</v>
      </c>
      <c r="P234" s="379">
        <f t="shared" si="54"/>
        <v>0.25</v>
      </c>
      <c r="Q234" s="379" t="str">
        <f t="shared" si="55"/>
        <v>-</v>
      </c>
      <c r="R234" s="379" t="str">
        <f t="shared" si="56"/>
        <v>-</v>
      </c>
      <c r="S234" s="379" t="str">
        <f t="shared" si="57"/>
        <v>-</v>
      </c>
      <c r="T234" s="379" t="str">
        <f t="shared" si="58"/>
        <v>-</v>
      </c>
      <c r="U234" s="379" t="str">
        <f t="shared" si="59"/>
        <v>-</v>
      </c>
      <c r="V234" s="379" t="str">
        <f t="shared" si="60"/>
        <v>-</v>
      </c>
      <c r="W234" s="379" t="str">
        <f t="shared" si="61"/>
        <v>-</v>
      </c>
      <c r="X234" s="379" t="str">
        <f t="shared" si="62"/>
        <v>-</v>
      </c>
      <c r="Y234" s="379">
        <f t="shared" si="63"/>
        <v>0</v>
      </c>
      <c r="Z234" s="379">
        <f t="shared" si="64"/>
        <v>0.25</v>
      </c>
    </row>
    <row r="235" spans="1:26" ht="31.5">
      <c r="A235" s="369" t="str">
        <f>'приложение 1.1 '!A237</f>
        <v>1.1.5.46</v>
      </c>
      <c r="B235" s="431" t="str">
        <f>'приложение 1.1 '!B237</f>
        <v>Реконструкция КЛ-0,4 кВ ТП-393 - ул. Северная, 74</v>
      </c>
      <c r="C235" s="379">
        <f>IF('приложение 1.1 '!G237=2018,'приложение 1.1 '!E237,"-")</f>
        <v>0</v>
      </c>
      <c r="D235" s="703">
        <f>IF('приложение 1.1 '!G237=2018,'приложение 1.1 '!D237,"-")</f>
        <v>0.35</v>
      </c>
      <c r="E235" s="379" t="str">
        <f>IF('приложение 1.1 '!G237=2019,'приложение 1.1 '!E237,"-")</f>
        <v>-</v>
      </c>
      <c r="F235" s="379" t="str">
        <f>IF('приложение 1.1 '!G237=2019,'приложение 1.1 '!D237,"-")</f>
        <v>-</v>
      </c>
      <c r="G235" s="379" t="str">
        <f>IF('приложение 1.1 '!G237=2020,'приложение 1.1 '!E237,"-")</f>
        <v>-</v>
      </c>
      <c r="H235" s="379" t="str">
        <f>IF('приложение 1.1 '!G237=2020,'приложение 1.1 '!D237,"-")</f>
        <v>-</v>
      </c>
      <c r="I235" s="379" t="str">
        <f>IF('приложение 1.1 '!G237=2021,'приложение 1.1 '!E237,"-")</f>
        <v>-</v>
      </c>
      <c r="J235" s="379" t="str">
        <f>IF('приложение 1.1 '!G237=2021,'приложение 1.1 '!D237,"-")</f>
        <v>-</v>
      </c>
      <c r="K235" s="379" t="str">
        <f>IF('приложение 1.1 '!G237=2022,'приложение 1.1 '!E237,"-")</f>
        <v>-</v>
      </c>
      <c r="L235" s="379" t="str">
        <f>IF('приложение 1.1 '!G237=2022,'приложение 1.1 '!D237,"-")</f>
        <v>-</v>
      </c>
      <c r="M235" s="379">
        <f t="shared" si="51"/>
        <v>0</v>
      </c>
      <c r="N235" s="379">
        <f t="shared" si="52"/>
        <v>0.35</v>
      </c>
      <c r="O235" s="379">
        <f t="shared" si="53"/>
        <v>0</v>
      </c>
      <c r="P235" s="379">
        <f t="shared" si="54"/>
        <v>0.35</v>
      </c>
      <c r="Q235" s="379" t="str">
        <f t="shared" si="55"/>
        <v>-</v>
      </c>
      <c r="R235" s="379" t="str">
        <f t="shared" si="56"/>
        <v>-</v>
      </c>
      <c r="S235" s="379" t="str">
        <f t="shared" si="57"/>
        <v>-</v>
      </c>
      <c r="T235" s="379" t="str">
        <f t="shared" si="58"/>
        <v>-</v>
      </c>
      <c r="U235" s="379" t="str">
        <f t="shared" si="59"/>
        <v>-</v>
      </c>
      <c r="V235" s="379" t="str">
        <f t="shared" si="60"/>
        <v>-</v>
      </c>
      <c r="W235" s="379" t="str">
        <f t="shared" si="61"/>
        <v>-</v>
      </c>
      <c r="X235" s="379" t="str">
        <f t="shared" si="62"/>
        <v>-</v>
      </c>
      <c r="Y235" s="379">
        <f t="shared" si="63"/>
        <v>0</v>
      </c>
      <c r="Z235" s="379">
        <f t="shared" si="64"/>
        <v>0.35</v>
      </c>
    </row>
    <row r="236" spans="1:26" ht="31.5">
      <c r="A236" s="369" t="str">
        <f>'приложение 1.1 '!A238</f>
        <v>1.1.5.47</v>
      </c>
      <c r="B236" s="431" t="str">
        <f>'приложение 1.1 '!B238</f>
        <v>Реконструкция КЛ-0,4 кВ ТП-394 - пр-д. Дружбы, 9</v>
      </c>
      <c r="C236" s="379">
        <f>IF('приложение 1.1 '!G238=2018,'приложение 1.1 '!E238,"-")</f>
        <v>0</v>
      </c>
      <c r="D236" s="703">
        <f>IF('приложение 1.1 '!G238=2018,'приложение 1.1 '!D238,"-")</f>
        <v>0.26800000000000002</v>
      </c>
      <c r="E236" s="379" t="str">
        <f>IF('приложение 1.1 '!G238=2019,'приложение 1.1 '!E238,"-")</f>
        <v>-</v>
      </c>
      <c r="F236" s="379" t="str">
        <f>IF('приложение 1.1 '!G238=2019,'приложение 1.1 '!D238,"-")</f>
        <v>-</v>
      </c>
      <c r="G236" s="379" t="str">
        <f>IF('приложение 1.1 '!G238=2020,'приложение 1.1 '!E238,"-")</f>
        <v>-</v>
      </c>
      <c r="H236" s="379" t="str">
        <f>IF('приложение 1.1 '!G238=2020,'приложение 1.1 '!D238,"-")</f>
        <v>-</v>
      </c>
      <c r="I236" s="379" t="str">
        <f>IF('приложение 1.1 '!G238=2021,'приложение 1.1 '!E238,"-")</f>
        <v>-</v>
      </c>
      <c r="J236" s="379" t="str">
        <f>IF('приложение 1.1 '!G238=2021,'приложение 1.1 '!D238,"-")</f>
        <v>-</v>
      </c>
      <c r="K236" s="379" t="str">
        <f>IF('приложение 1.1 '!G238=2022,'приложение 1.1 '!E238,"-")</f>
        <v>-</v>
      </c>
      <c r="L236" s="379" t="str">
        <f>IF('приложение 1.1 '!G238=2022,'приложение 1.1 '!D238,"-")</f>
        <v>-</v>
      </c>
      <c r="M236" s="379">
        <f t="shared" si="51"/>
        <v>0</v>
      </c>
      <c r="N236" s="379">
        <f t="shared" si="52"/>
        <v>0.26800000000000002</v>
      </c>
      <c r="O236" s="379">
        <f t="shared" si="53"/>
        <v>0</v>
      </c>
      <c r="P236" s="379">
        <f t="shared" si="54"/>
        <v>0.26800000000000002</v>
      </c>
      <c r="Q236" s="379" t="str">
        <f t="shared" si="55"/>
        <v>-</v>
      </c>
      <c r="R236" s="379" t="str">
        <f t="shared" si="56"/>
        <v>-</v>
      </c>
      <c r="S236" s="379" t="str">
        <f t="shared" si="57"/>
        <v>-</v>
      </c>
      <c r="T236" s="379" t="str">
        <f t="shared" si="58"/>
        <v>-</v>
      </c>
      <c r="U236" s="379" t="str">
        <f t="shared" si="59"/>
        <v>-</v>
      </c>
      <c r="V236" s="379" t="str">
        <f t="shared" si="60"/>
        <v>-</v>
      </c>
      <c r="W236" s="379" t="str">
        <f t="shared" si="61"/>
        <v>-</v>
      </c>
      <c r="X236" s="379" t="str">
        <f t="shared" si="62"/>
        <v>-</v>
      </c>
      <c r="Y236" s="379">
        <f t="shared" si="63"/>
        <v>0</v>
      </c>
      <c r="Z236" s="379">
        <f t="shared" si="64"/>
        <v>0.26800000000000002</v>
      </c>
    </row>
    <row r="237" spans="1:26" ht="31.5">
      <c r="A237" s="369" t="str">
        <f>'приложение 1.1 '!A239</f>
        <v>1.1.5.48</v>
      </c>
      <c r="B237" s="431" t="str">
        <f>'приложение 1.1 '!B239</f>
        <v>Реконструкция КЛ-0,4 кВ ТП-394 - пр-д. Дружбы, 11</v>
      </c>
      <c r="C237" s="379" t="str">
        <f>IF('приложение 1.1 '!G239=2018,'приложение 1.1 '!E239,"-")</f>
        <v>-</v>
      </c>
      <c r="D237" s="703" t="str">
        <f>IF('приложение 1.1 '!G239=2018,'приложение 1.1 '!D239,"-")</f>
        <v>-</v>
      </c>
      <c r="E237" s="379" t="str">
        <f>IF('приложение 1.1 '!G239=2019,'приложение 1.1 '!E239,"-")</f>
        <v>-</v>
      </c>
      <c r="F237" s="379" t="str">
        <f>IF('приложение 1.1 '!G239=2019,'приложение 1.1 '!D239,"-")</f>
        <v>-</v>
      </c>
      <c r="G237" s="379">
        <f>IF('приложение 1.1 '!G239=2020,'приложение 1.1 '!E239,"-")</f>
        <v>0</v>
      </c>
      <c r="H237" s="379">
        <f>IF('приложение 1.1 '!G239=2020,'приложение 1.1 '!D239,"-")</f>
        <v>0.2</v>
      </c>
      <c r="I237" s="379" t="str">
        <f>IF('приложение 1.1 '!G239=2021,'приложение 1.1 '!E239,"-")</f>
        <v>-</v>
      </c>
      <c r="J237" s="379" t="str">
        <f>IF('приложение 1.1 '!G239=2021,'приложение 1.1 '!D239,"-")</f>
        <v>-</v>
      </c>
      <c r="K237" s="379" t="str">
        <f>IF('приложение 1.1 '!G239=2022,'приложение 1.1 '!E239,"-")</f>
        <v>-</v>
      </c>
      <c r="L237" s="379" t="str">
        <f>IF('приложение 1.1 '!G239=2022,'приложение 1.1 '!D239,"-")</f>
        <v>-</v>
      </c>
      <c r="M237" s="379">
        <f t="shared" si="51"/>
        <v>0</v>
      </c>
      <c r="N237" s="379">
        <f t="shared" si="52"/>
        <v>0.2</v>
      </c>
      <c r="O237" s="379" t="str">
        <f t="shared" si="53"/>
        <v>-</v>
      </c>
      <c r="P237" s="379" t="str">
        <f t="shared" si="54"/>
        <v>-</v>
      </c>
      <c r="Q237" s="379" t="str">
        <f t="shared" si="55"/>
        <v>-</v>
      </c>
      <c r="R237" s="379" t="str">
        <f t="shared" si="56"/>
        <v>-</v>
      </c>
      <c r="S237" s="379">
        <f t="shared" si="57"/>
        <v>0</v>
      </c>
      <c r="T237" s="379">
        <f t="shared" si="58"/>
        <v>0.2</v>
      </c>
      <c r="U237" s="379" t="str">
        <f t="shared" si="59"/>
        <v>-</v>
      </c>
      <c r="V237" s="379" t="str">
        <f t="shared" si="60"/>
        <v>-</v>
      </c>
      <c r="W237" s="379" t="str">
        <f t="shared" si="61"/>
        <v>-</v>
      </c>
      <c r="X237" s="379" t="str">
        <f t="shared" si="62"/>
        <v>-</v>
      </c>
      <c r="Y237" s="379">
        <f t="shared" si="63"/>
        <v>0</v>
      </c>
      <c r="Z237" s="379">
        <f t="shared" si="64"/>
        <v>0.2</v>
      </c>
    </row>
    <row r="238" spans="1:26" ht="31.5">
      <c r="A238" s="369" t="str">
        <f>'приложение 1.1 '!A240</f>
        <v>1.1.5.49</v>
      </c>
      <c r="B238" s="431" t="str">
        <f>'приложение 1.1 '!B240</f>
        <v>Реконструкция КЛ-0,4 кВ ТП-394 - ул. 50 лет ВЛКСМ, 5</v>
      </c>
      <c r="C238" s="379" t="str">
        <f>IF('приложение 1.1 '!G240=2018,'приложение 1.1 '!E240,"-")</f>
        <v>-</v>
      </c>
      <c r="D238" s="703" t="str">
        <f>IF('приложение 1.1 '!G240=2018,'приложение 1.1 '!D240,"-")</f>
        <v>-</v>
      </c>
      <c r="E238" s="379" t="str">
        <f>IF('приложение 1.1 '!G240=2019,'приложение 1.1 '!E240,"-")</f>
        <v>-</v>
      </c>
      <c r="F238" s="379" t="str">
        <f>IF('приложение 1.1 '!G240=2019,'приложение 1.1 '!D240,"-")</f>
        <v>-</v>
      </c>
      <c r="G238" s="379">
        <f>IF('приложение 1.1 '!G240=2020,'приложение 1.1 '!E240,"-")</f>
        <v>0</v>
      </c>
      <c r="H238" s="379">
        <f>IF('приложение 1.1 '!G240=2020,'приложение 1.1 '!D240,"-")</f>
        <v>0.2</v>
      </c>
      <c r="I238" s="379" t="str">
        <f>IF('приложение 1.1 '!G240=2021,'приложение 1.1 '!E240,"-")</f>
        <v>-</v>
      </c>
      <c r="J238" s="379" t="str">
        <f>IF('приложение 1.1 '!G240=2021,'приложение 1.1 '!D240,"-")</f>
        <v>-</v>
      </c>
      <c r="K238" s="379" t="str">
        <f>IF('приложение 1.1 '!G240=2022,'приложение 1.1 '!E240,"-")</f>
        <v>-</v>
      </c>
      <c r="L238" s="379" t="str">
        <f>IF('приложение 1.1 '!G240=2022,'приложение 1.1 '!D240,"-")</f>
        <v>-</v>
      </c>
      <c r="M238" s="379">
        <f t="shared" si="51"/>
        <v>0</v>
      </c>
      <c r="N238" s="379">
        <f t="shared" si="52"/>
        <v>0.2</v>
      </c>
      <c r="O238" s="379" t="str">
        <f t="shared" si="53"/>
        <v>-</v>
      </c>
      <c r="P238" s="379" t="str">
        <f t="shared" si="54"/>
        <v>-</v>
      </c>
      <c r="Q238" s="379" t="str">
        <f t="shared" si="55"/>
        <v>-</v>
      </c>
      <c r="R238" s="379" t="str">
        <f t="shared" si="56"/>
        <v>-</v>
      </c>
      <c r="S238" s="379">
        <f t="shared" si="57"/>
        <v>0</v>
      </c>
      <c r="T238" s="379">
        <f t="shared" si="58"/>
        <v>0.2</v>
      </c>
      <c r="U238" s="379" t="str">
        <f t="shared" si="59"/>
        <v>-</v>
      </c>
      <c r="V238" s="379" t="str">
        <f t="shared" si="60"/>
        <v>-</v>
      </c>
      <c r="W238" s="379" t="str">
        <f t="shared" si="61"/>
        <v>-</v>
      </c>
      <c r="X238" s="379" t="str">
        <f t="shared" si="62"/>
        <v>-</v>
      </c>
      <c r="Y238" s="379">
        <f t="shared" si="63"/>
        <v>0</v>
      </c>
      <c r="Z238" s="379">
        <f t="shared" si="64"/>
        <v>0.2</v>
      </c>
    </row>
    <row r="239" spans="1:26" ht="31.5">
      <c r="A239" s="369" t="str">
        <f>'приложение 1.1 '!A241</f>
        <v>1.1.5.50</v>
      </c>
      <c r="B239" s="431" t="str">
        <f>'приложение 1.1 '!B241</f>
        <v>Реконструкция КЛ-0,4 кВ ТП-394 - ул. 50 лет ВЛКСМ, 7</v>
      </c>
      <c r="C239" s="379" t="str">
        <f>IF('приложение 1.1 '!G241=2018,'приложение 1.1 '!E241,"-")</f>
        <v>-</v>
      </c>
      <c r="D239" s="703" t="str">
        <f>IF('приложение 1.1 '!G241=2018,'приложение 1.1 '!D241,"-")</f>
        <v>-</v>
      </c>
      <c r="E239" s="379" t="str">
        <f>IF('приложение 1.1 '!G241=2019,'приложение 1.1 '!E241,"-")</f>
        <v>-</v>
      </c>
      <c r="F239" s="379" t="str">
        <f>IF('приложение 1.1 '!G241=2019,'приложение 1.1 '!D241,"-")</f>
        <v>-</v>
      </c>
      <c r="G239" s="379">
        <f>IF('приложение 1.1 '!G241=2020,'приложение 1.1 '!E241,"-")</f>
        <v>0</v>
      </c>
      <c r="H239" s="379">
        <f>IF('приложение 1.1 '!G241=2020,'приложение 1.1 '!D241,"-")</f>
        <v>0.14599999999999999</v>
      </c>
      <c r="I239" s="379" t="str">
        <f>IF('приложение 1.1 '!G241=2021,'приложение 1.1 '!E241,"-")</f>
        <v>-</v>
      </c>
      <c r="J239" s="379" t="str">
        <f>IF('приложение 1.1 '!G241=2021,'приложение 1.1 '!D241,"-")</f>
        <v>-</v>
      </c>
      <c r="K239" s="379" t="str">
        <f>IF('приложение 1.1 '!G241=2022,'приложение 1.1 '!E241,"-")</f>
        <v>-</v>
      </c>
      <c r="L239" s="379" t="str">
        <f>IF('приложение 1.1 '!G241=2022,'приложение 1.1 '!D241,"-")</f>
        <v>-</v>
      </c>
      <c r="M239" s="379">
        <f t="shared" si="51"/>
        <v>0</v>
      </c>
      <c r="N239" s="379">
        <f t="shared" si="52"/>
        <v>0.14599999999999999</v>
      </c>
      <c r="O239" s="379" t="str">
        <f t="shared" si="53"/>
        <v>-</v>
      </c>
      <c r="P239" s="379" t="str">
        <f t="shared" si="54"/>
        <v>-</v>
      </c>
      <c r="Q239" s="379" t="str">
        <f t="shared" si="55"/>
        <v>-</v>
      </c>
      <c r="R239" s="379" t="str">
        <f t="shared" si="56"/>
        <v>-</v>
      </c>
      <c r="S239" s="379">
        <f t="shared" si="57"/>
        <v>0</v>
      </c>
      <c r="T239" s="379">
        <f t="shared" si="58"/>
        <v>0.14599999999999999</v>
      </c>
      <c r="U239" s="379" t="str">
        <f t="shared" si="59"/>
        <v>-</v>
      </c>
      <c r="V239" s="379" t="str">
        <f t="shared" si="60"/>
        <v>-</v>
      </c>
      <c r="W239" s="379" t="str">
        <f t="shared" si="61"/>
        <v>-</v>
      </c>
      <c r="X239" s="379" t="str">
        <f t="shared" si="62"/>
        <v>-</v>
      </c>
      <c r="Y239" s="379">
        <f t="shared" si="63"/>
        <v>0</v>
      </c>
      <c r="Z239" s="379">
        <f t="shared" si="64"/>
        <v>0.14599999999999999</v>
      </c>
    </row>
    <row r="240" spans="1:26" ht="31.5">
      <c r="A240" s="369" t="str">
        <f>'приложение 1.1 '!A242</f>
        <v>1.1.5.51</v>
      </c>
      <c r="B240" s="431" t="str">
        <f>'приложение 1.1 '!B242</f>
        <v>Реконструкция КЛ-0,4 кВ ТП-394 - ул. 50 лет ВЛКСМ, 9</v>
      </c>
      <c r="C240" s="379" t="str">
        <f>IF('приложение 1.1 '!G242=2018,'приложение 1.1 '!E242,"-")</f>
        <v>-</v>
      </c>
      <c r="D240" s="703" t="str">
        <f>IF('приложение 1.1 '!G242=2018,'приложение 1.1 '!D242,"-")</f>
        <v>-</v>
      </c>
      <c r="E240" s="379" t="str">
        <f>IF('приложение 1.1 '!G242=2019,'приложение 1.1 '!E242,"-")</f>
        <v>-</v>
      </c>
      <c r="F240" s="379" t="str">
        <f>IF('приложение 1.1 '!G242=2019,'приложение 1.1 '!D242,"-")</f>
        <v>-</v>
      </c>
      <c r="G240" s="379">
        <f>IF('приложение 1.1 '!G242=2020,'приложение 1.1 '!E242,"-")</f>
        <v>0</v>
      </c>
      <c r="H240" s="379">
        <f>IF('приложение 1.1 '!G242=2020,'приложение 1.1 '!D242,"-")</f>
        <v>0.36799999999999999</v>
      </c>
      <c r="I240" s="379" t="str">
        <f>IF('приложение 1.1 '!G242=2021,'приложение 1.1 '!E242,"-")</f>
        <v>-</v>
      </c>
      <c r="J240" s="379" t="str">
        <f>IF('приложение 1.1 '!G242=2021,'приложение 1.1 '!D242,"-")</f>
        <v>-</v>
      </c>
      <c r="K240" s="379" t="str">
        <f>IF('приложение 1.1 '!G242=2022,'приложение 1.1 '!E242,"-")</f>
        <v>-</v>
      </c>
      <c r="L240" s="379" t="str">
        <f>IF('приложение 1.1 '!G242=2022,'приложение 1.1 '!D242,"-")</f>
        <v>-</v>
      </c>
      <c r="M240" s="379">
        <f t="shared" si="51"/>
        <v>0</v>
      </c>
      <c r="N240" s="379">
        <f t="shared" si="52"/>
        <v>0.36799999999999999</v>
      </c>
      <c r="O240" s="379" t="str">
        <f t="shared" si="53"/>
        <v>-</v>
      </c>
      <c r="P240" s="379" t="str">
        <f t="shared" si="54"/>
        <v>-</v>
      </c>
      <c r="Q240" s="379" t="str">
        <f t="shared" si="55"/>
        <v>-</v>
      </c>
      <c r="R240" s="379" t="str">
        <f t="shared" si="56"/>
        <v>-</v>
      </c>
      <c r="S240" s="379">
        <f t="shared" si="57"/>
        <v>0</v>
      </c>
      <c r="T240" s="379">
        <f t="shared" si="58"/>
        <v>0.36799999999999999</v>
      </c>
      <c r="U240" s="379" t="str">
        <f t="shared" si="59"/>
        <v>-</v>
      </c>
      <c r="V240" s="379" t="str">
        <f t="shared" si="60"/>
        <v>-</v>
      </c>
      <c r="W240" s="379" t="str">
        <f t="shared" si="61"/>
        <v>-</v>
      </c>
      <c r="X240" s="379" t="str">
        <f t="shared" si="62"/>
        <v>-</v>
      </c>
      <c r="Y240" s="379">
        <f t="shared" si="63"/>
        <v>0</v>
      </c>
      <c r="Z240" s="379">
        <f t="shared" si="64"/>
        <v>0.36799999999999999</v>
      </c>
    </row>
    <row r="241" spans="1:26" ht="31.5">
      <c r="A241" s="369" t="str">
        <f>'приложение 1.1 '!A243</f>
        <v>1.1.5.52</v>
      </c>
      <c r="B241" s="431" t="str">
        <f>'приложение 1.1 '!B243</f>
        <v>Реконструкция КЛ-0,4 кВ ТП-394 - ул. 50 лет ВЛКСМ, 11</v>
      </c>
      <c r="C241" s="379" t="str">
        <f>IF('приложение 1.1 '!G243=2018,'приложение 1.1 '!E243,"-")</f>
        <v>-</v>
      </c>
      <c r="D241" s="703" t="str">
        <f>IF('приложение 1.1 '!G243=2018,'приложение 1.1 '!D243,"-")</f>
        <v>-</v>
      </c>
      <c r="E241" s="379" t="str">
        <f>IF('приложение 1.1 '!G243=2019,'приложение 1.1 '!E243,"-")</f>
        <v>-</v>
      </c>
      <c r="F241" s="379" t="str">
        <f>IF('приложение 1.1 '!G243=2019,'приложение 1.1 '!D243,"-")</f>
        <v>-</v>
      </c>
      <c r="G241" s="379">
        <f>IF('приложение 1.1 '!G243=2020,'приложение 1.1 '!E243,"-")</f>
        <v>0</v>
      </c>
      <c r="H241" s="379">
        <f>IF('приложение 1.1 '!G243=2020,'приложение 1.1 '!D243,"-")</f>
        <v>0.30199999999999999</v>
      </c>
      <c r="I241" s="379" t="str">
        <f>IF('приложение 1.1 '!G243=2021,'приложение 1.1 '!E243,"-")</f>
        <v>-</v>
      </c>
      <c r="J241" s="379" t="str">
        <f>IF('приложение 1.1 '!G243=2021,'приложение 1.1 '!D243,"-")</f>
        <v>-</v>
      </c>
      <c r="K241" s="379" t="str">
        <f>IF('приложение 1.1 '!G243=2022,'приложение 1.1 '!E243,"-")</f>
        <v>-</v>
      </c>
      <c r="L241" s="379" t="str">
        <f>IF('приложение 1.1 '!G243=2022,'приложение 1.1 '!D243,"-")</f>
        <v>-</v>
      </c>
      <c r="M241" s="379">
        <f t="shared" si="51"/>
        <v>0</v>
      </c>
      <c r="N241" s="379">
        <f t="shared" si="52"/>
        <v>0.30199999999999999</v>
      </c>
      <c r="O241" s="379" t="str">
        <f t="shared" si="53"/>
        <v>-</v>
      </c>
      <c r="P241" s="379" t="str">
        <f t="shared" si="54"/>
        <v>-</v>
      </c>
      <c r="Q241" s="379" t="str">
        <f t="shared" si="55"/>
        <v>-</v>
      </c>
      <c r="R241" s="379" t="str">
        <f t="shared" si="56"/>
        <v>-</v>
      </c>
      <c r="S241" s="379">
        <f t="shared" si="57"/>
        <v>0</v>
      </c>
      <c r="T241" s="379">
        <f t="shared" si="58"/>
        <v>0.30199999999999999</v>
      </c>
      <c r="U241" s="379" t="str">
        <f t="shared" si="59"/>
        <v>-</v>
      </c>
      <c r="V241" s="379" t="str">
        <f t="shared" si="60"/>
        <v>-</v>
      </c>
      <c r="W241" s="379" t="str">
        <f t="shared" si="61"/>
        <v>-</v>
      </c>
      <c r="X241" s="379" t="str">
        <f t="shared" si="62"/>
        <v>-</v>
      </c>
      <c r="Y241" s="379">
        <f t="shared" si="63"/>
        <v>0</v>
      </c>
      <c r="Z241" s="379">
        <f t="shared" si="64"/>
        <v>0.30199999999999999</v>
      </c>
    </row>
    <row r="242" spans="1:26" ht="31.5">
      <c r="A242" s="369" t="str">
        <f>'приложение 1.1 '!A244</f>
        <v>1.1.5.53</v>
      </c>
      <c r="B242" s="431" t="str">
        <f>'приложение 1.1 '!B244</f>
        <v>Реконструкция КЛ-0,4 кВ ТП-402 - ул. Рабочая, 31А</v>
      </c>
      <c r="C242" s="379" t="str">
        <f>IF('приложение 1.1 '!G244=2018,'приложение 1.1 '!E244,"-")</f>
        <v>-</v>
      </c>
      <c r="D242" s="703" t="str">
        <f>IF('приложение 1.1 '!G244=2018,'приложение 1.1 '!D244,"-")</f>
        <v>-</v>
      </c>
      <c r="E242" s="379" t="str">
        <f>IF('приложение 1.1 '!G244=2019,'приложение 1.1 '!E244,"-")</f>
        <v>-</v>
      </c>
      <c r="F242" s="379" t="str">
        <f>IF('приложение 1.1 '!G244=2019,'приложение 1.1 '!D244,"-")</f>
        <v>-</v>
      </c>
      <c r="G242" s="379">
        <f>IF('приложение 1.1 '!G244=2020,'приложение 1.1 '!E244,"-")</f>
        <v>0</v>
      </c>
      <c r="H242" s="379">
        <f>IF('приложение 1.1 '!G244=2020,'приложение 1.1 '!D244,"-")</f>
        <v>0.8</v>
      </c>
      <c r="I242" s="379" t="str">
        <f>IF('приложение 1.1 '!G244=2021,'приложение 1.1 '!E244,"-")</f>
        <v>-</v>
      </c>
      <c r="J242" s="379" t="str">
        <f>IF('приложение 1.1 '!G244=2021,'приложение 1.1 '!D244,"-")</f>
        <v>-</v>
      </c>
      <c r="K242" s="379" t="str">
        <f>IF('приложение 1.1 '!G244=2022,'приложение 1.1 '!E244,"-")</f>
        <v>-</v>
      </c>
      <c r="L242" s="379" t="str">
        <f>IF('приложение 1.1 '!G244=2022,'приложение 1.1 '!D244,"-")</f>
        <v>-</v>
      </c>
      <c r="M242" s="379">
        <f t="shared" si="51"/>
        <v>0</v>
      </c>
      <c r="N242" s="379">
        <f t="shared" si="52"/>
        <v>0.8</v>
      </c>
      <c r="O242" s="379" t="str">
        <f t="shared" si="53"/>
        <v>-</v>
      </c>
      <c r="P242" s="379" t="str">
        <f t="shared" si="54"/>
        <v>-</v>
      </c>
      <c r="Q242" s="379" t="str">
        <f t="shared" si="55"/>
        <v>-</v>
      </c>
      <c r="R242" s="379" t="str">
        <f t="shared" si="56"/>
        <v>-</v>
      </c>
      <c r="S242" s="379">
        <f t="shared" si="57"/>
        <v>0</v>
      </c>
      <c r="T242" s="379">
        <f t="shared" si="58"/>
        <v>0.8</v>
      </c>
      <c r="U242" s="379" t="str">
        <f t="shared" si="59"/>
        <v>-</v>
      </c>
      <c r="V242" s="379" t="str">
        <f t="shared" si="60"/>
        <v>-</v>
      </c>
      <c r="W242" s="379" t="str">
        <f t="shared" si="61"/>
        <v>-</v>
      </c>
      <c r="X242" s="379" t="str">
        <f t="shared" si="62"/>
        <v>-</v>
      </c>
      <c r="Y242" s="379">
        <f t="shared" si="63"/>
        <v>0</v>
      </c>
      <c r="Z242" s="379">
        <f t="shared" si="64"/>
        <v>0.8</v>
      </c>
    </row>
    <row r="243" spans="1:26">
      <c r="A243" s="369" t="str">
        <f>'приложение 1.1 '!A245</f>
        <v>1.1.5.54</v>
      </c>
      <c r="B243" s="431" t="str">
        <f>'приложение 1.1 '!B245</f>
        <v>Реконструкция КЛ-0,4 кВ ТП-501 - д/с №122</v>
      </c>
      <c r="C243" s="379" t="str">
        <f>IF('приложение 1.1 '!G245=2018,'приложение 1.1 '!E245,"-")</f>
        <v>-</v>
      </c>
      <c r="D243" s="703" t="str">
        <f>IF('приложение 1.1 '!G245=2018,'приложение 1.1 '!D245,"-")</f>
        <v>-</v>
      </c>
      <c r="E243" s="379" t="str">
        <f>IF('приложение 1.1 '!G245=2019,'приложение 1.1 '!E245,"-")</f>
        <v>-</v>
      </c>
      <c r="F243" s="379" t="str">
        <f>IF('приложение 1.1 '!G245=2019,'приложение 1.1 '!D245,"-")</f>
        <v>-</v>
      </c>
      <c r="G243" s="379">
        <f>IF('приложение 1.1 '!G245=2020,'приложение 1.1 '!E245,"-")</f>
        <v>0</v>
      </c>
      <c r="H243" s="379">
        <f>IF('приложение 1.1 '!G245=2020,'приложение 1.1 '!D245,"-")</f>
        <v>0.45</v>
      </c>
      <c r="I243" s="379" t="str">
        <f>IF('приложение 1.1 '!G245=2021,'приложение 1.1 '!E245,"-")</f>
        <v>-</v>
      </c>
      <c r="J243" s="379" t="str">
        <f>IF('приложение 1.1 '!G245=2021,'приложение 1.1 '!D245,"-")</f>
        <v>-</v>
      </c>
      <c r="K243" s="379" t="str">
        <f>IF('приложение 1.1 '!G245=2022,'приложение 1.1 '!E245,"-")</f>
        <v>-</v>
      </c>
      <c r="L243" s="379" t="str">
        <f>IF('приложение 1.1 '!G245=2022,'приложение 1.1 '!D245,"-")</f>
        <v>-</v>
      </c>
      <c r="M243" s="379">
        <f t="shared" si="51"/>
        <v>0</v>
      </c>
      <c r="N243" s="379">
        <f t="shared" si="52"/>
        <v>0.45</v>
      </c>
      <c r="O243" s="379" t="str">
        <f t="shared" si="53"/>
        <v>-</v>
      </c>
      <c r="P243" s="379" t="str">
        <f t="shared" si="54"/>
        <v>-</v>
      </c>
      <c r="Q243" s="379" t="str">
        <f t="shared" si="55"/>
        <v>-</v>
      </c>
      <c r="R243" s="379" t="str">
        <f t="shared" si="56"/>
        <v>-</v>
      </c>
      <c r="S243" s="379">
        <f t="shared" si="57"/>
        <v>0</v>
      </c>
      <c r="T243" s="379">
        <f t="shared" si="58"/>
        <v>0.45</v>
      </c>
      <c r="U243" s="379" t="str">
        <f t="shared" si="59"/>
        <v>-</v>
      </c>
      <c r="V243" s="379" t="str">
        <f t="shared" si="60"/>
        <v>-</v>
      </c>
      <c r="W243" s="379" t="str">
        <f t="shared" si="61"/>
        <v>-</v>
      </c>
      <c r="X243" s="379" t="str">
        <f t="shared" si="62"/>
        <v>-</v>
      </c>
      <c r="Y243" s="379">
        <f t="shared" si="63"/>
        <v>0</v>
      </c>
      <c r="Z243" s="379">
        <f t="shared" si="64"/>
        <v>0.45</v>
      </c>
    </row>
    <row r="244" spans="1:26">
      <c r="A244" s="369" t="str">
        <f>'приложение 1.1 '!A246</f>
        <v>1.1.5.55</v>
      </c>
      <c r="B244" s="431" t="str">
        <f>'приложение 1.1 '!B246</f>
        <v>Реконструкция КЛ-0,4 кВ ТП-501 - Школа №20</v>
      </c>
      <c r="C244" s="379" t="str">
        <f>IF('приложение 1.1 '!G246=2018,'приложение 1.1 '!E246,"-")</f>
        <v>-</v>
      </c>
      <c r="D244" s="703" t="str">
        <f>IF('приложение 1.1 '!G246=2018,'приложение 1.1 '!D246,"-")</f>
        <v>-</v>
      </c>
      <c r="E244" s="379" t="str">
        <f>IF('приложение 1.1 '!G246=2019,'приложение 1.1 '!E246,"-")</f>
        <v>-</v>
      </c>
      <c r="F244" s="379" t="str">
        <f>IF('приложение 1.1 '!G246=2019,'приложение 1.1 '!D246,"-")</f>
        <v>-</v>
      </c>
      <c r="G244" s="379">
        <f>IF('приложение 1.1 '!G246=2020,'приложение 1.1 '!E246,"-")</f>
        <v>0</v>
      </c>
      <c r="H244" s="379">
        <f>IF('приложение 1.1 '!G246=2020,'приложение 1.1 '!D246,"-")</f>
        <v>0.4</v>
      </c>
      <c r="I244" s="379" t="str">
        <f>IF('приложение 1.1 '!G246=2021,'приложение 1.1 '!E246,"-")</f>
        <v>-</v>
      </c>
      <c r="J244" s="379" t="str">
        <f>IF('приложение 1.1 '!G246=2021,'приложение 1.1 '!D246,"-")</f>
        <v>-</v>
      </c>
      <c r="K244" s="379" t="str">
        <f>IF('приложение 1.1 '!G246=2022,'приложение 1.1 '!E246,"-")</f>
        <v>-</v>
      </c>
      <c r="L244" s="379" t="str">
        <f>IF('приложение 1.1 '!G246=2022,'приложение 1.1 '!D246,"-")</f>
        <v>-</v>
      </c>
      <c r="M244" s="379">
        <f t="shared" si="51"/>
        <v>0</v>
      </c>
      <c r="N244" s="379">
        <f t="shared" si="52"/>
        <v>0.4</v>
      </c>
      <c r="O244" s="379" t="str">
        <f t="shared" si="53"/>
        <v>-</v>
      </c>
      <c r="P244" s="379" t="str">
        <f t="shared" si="54"/>
        <v>-</v>
      </c>
      <c r="Q244" s="379" t="str">
        <f t="shared" si="55"/>
        <v>-</v>
      </c>
      <c r="R244" s="379" t="str">
        <f t="shared" si="56"/>
        <v>-</v>
      </c>
      <c r="S244" s="379">
        <f t="shared" si="57"/>
        <v>0</v>
      </c>
      <c r="T244" s="379">
        <f t="shared" si="58"/>
        <v>0.4</v>
      </c>
      <c r="U244" s="379" t="str">
        <f t="shared" si="59"/>
        <v>-</v>
      </c>
      <c r="V244" s="379" t="str">
        <f t="shared" si="60"/>
        <v>-</v>
      </c>
      <c r="W244" s="379" t="str">
        <f t="shared" si="61"/>
        <v>-</v>
      </c>
      <c r="X244" s="379" t="str">
        <f t="shared" si="62"/>
        <v>-</v>
      </c>
      <c r="Y244" s="379">
        <f t="shared" si="63"/>
        <v>0</v>
      </c>
      <c r="Z244" s="379">
        <f t="shared" si="64"/>
        <v>0.4</v>
      </c>
    </row>
    <row r="245" spans="1:26" ht="31.5">
      <c r="A245" s="369" t="str">
        <f>'приложение 1.1 '!A247</f>
        <v>1.1.5.56</v>
      </c>
      <c r="B245" s="431" t="str">
        <f>'приложение 1.1 '!B247</f>
        <v>Реконструкция КЛ-0,4 кВ ТП-504 - ул. Мечникова, 8</v>
      </c>
      <c r="C245" s="379" t="str">
        <f>IF('приложение 1.1 '!G247=2018,'приложение 1.1 '!E247,"-")</f>
        <v>-</v>
      </c>
      <c r="D245" s="703" t="str">
        <f>IF('приложение 1.1 '!G247=2018,'приложение 1.1 '!D247,"-")</f>
        <v>-</v>
      </c>
      <c r="E245" s="379" t="str">
        <f>IF('приложение 1.1 '!G247=2019,'приложение 1.1 '!E247,"-")</f>
        <v>-</v>
      </c>
      <c r="F245" s="379" t="str">
        <f>IF('приложение 1.1 '!G247=2019,'приложение 1.1 '!D247,"-")</f>
        <v>-</v>
      </c>
      <c r="G245" s="379">
        <f>IF('приложение 1.1 '!G247=2020,'приложение 1.1 '!E247,"-")</f>
        <v>0</v>
      </c>
      <c r="H245" s="379">
        <f>IF('приложение 1.1 '!G247=2020,'приложение 1.1 '!D247,"-")</f>
        <v>0.1</v>
      </c>
      <c r="I245" s="379" t="str">
        <f>IF('приложение 1.1 '!G247=2021,'приложение 1.1 '!E247,"-")</f>
        <v>-</v>
      </c>
      <c r="J245" s="379" t="str">
        <f>IF('приложение 1.1 '!G247=2021,'приложение 1.1 '!D247,"-")</f>
        <v>-</v>
      </c>
      <c r="K245" s="379" t="str">
        <f>IF('приложение 1.1 '!G247=2022,'приложение 1.1 '!E247,"-")</f>
        <v>-</v>
      </c>
      <c r="L245" s="379" t="str">
        <f>IF('приложение 1.1 '!G247=2022,'приложение 1.1 '!D247,"-")</f>
        <v>-</v>
      </c>
      <c r="M245" s="379">
        <f t="shared" si="51"/>
        <v>0</v>
      </c>
      <c r="N245" s="379">
        <f t="shared" si="52"/>
        <v>0.1</v>
      </c>
      <c r="O245" s="379" t="str">
        <f t="shared" si="53"/>
        <v>-</v>
      </c>
      <c r="P245" s="379" t="str">
        <f t="shared" si="54"/>
        <v>-</v>
      </c>
      <c r="Q245" s="379" t="str">
        <f t="shared" si="55"/>
        <v>-</v>
      </c>
      <c r="R245" s="379" t="str">
        <f t="shared" si="56"/>
        <v>-</v>
      </c>
      <c r="S245" s="379">
        <f t="shared" si="57"/>
        <v>0</v>
      </c>
      <c r="T245" s="379">
        <f t="shared" si="58"/>
        <v>0.1</v>
      </c>
      <c r="U245" s="379" t="str">
        <f t="shared" si="59"/>
        <v>-</v>
      </c>
      <c r="V245" s="379" t="str">
        <f t="shared" si="60"/>
        <v>-</v>
      </c>
      <c r="W245" s="379" t="str">
        <f t="shared" si="61"/>
        <v>-</v>
      </c>
      <c r="X245" s="379" t="str">
        <f t="shared" si="62"/>
        <v>-</v>
      </c>
      <c r="Y245" s="379">
        <f t="shared" si="63"/>
        <v>0</v>
      </c>
      <c r="Z245" s="379">
        <f t="shared" si="64"/>
        <v>0.1</v>
      </c>
    </row>
    <row r="246" spans="1:26">
      <c r="A246" s="369" t="str">
        <f>'приложение 1.1 '!A248</f>
        <v>1.1.5.57</v>
      </c>
      <c r="B246" s="431" t="str">
        <f>'приложение 1.1 '!B248</f>
        <v>Реконструкция КЛ-0,4 кВ ТП-504 - ЦТП-81</v>
      </c>
      <c r="C246" s="379" t="str">
        <f>IF('приложение 1.1 '!G248=2018,'приложение 1.1 '!E248,"-")</f>
        <v>-</v>
      </c>
      <c r="D246" s="703" t="str">
        <f>IF('приложение 1.1 '!G248=2018,'приложение 1.1 '!D248,"-")</f>
        <v>-</v>
      </c>
      <c r="E246" s="379" t="str">
        <f>IF('приложение 1.1 '!G248=2019,'приложение 1.1 '!E248,"-")</f>
        <v>-</v>
      </c>
      <c r="F246" s="379" t="str">
        <f>IF('приложение 1.1 '!G248=2019,'приложение 1.1 '!D248,"-")</f>
        <v>-</v>
      </c>
      <c r="G246" s="379">
        <f>IF('приложение 1.1 '!G248=2020,'приложение 1.1 '!E248,"-")</f>
        <v>0</v>
      </c>
      <c r="H246" s="379">
        <f>IF('приложение 1.1 '!G248=2020,'приложение 1.1 '!D248,"-")</f>
        <v>0.45400000000000001</v>
      </c>
      <c r="I246" s="379" t="str">
        <f>IF('приложение 1.1 '!G248=2021,'приложение 1.1 '!E248,"-")</f>
        <v>-</v>
      </c>
      <c r="J246" s="379" t="str">
        <f>IF('приложение 1.1 '!G248=2021,'приложение 1.1 '!D248,"-")</f>
        <v>-</v>
      </c>
      <c r="K246" s="379" t="str">
        <f>IF('приложение 1.1 '!G248=2022,'приложение 1.1 '!E248,"-")</f>
        <v>-</v>
      </c>
      <c r="L246" s="379" t="str">
        <f>IF('приложение 1.1 '!G248=2022,'приложение 1.1 '!D248,"-")</f>
        <v>-</v>
      </c>
      <c r="M246" s="379">
        <f t="shared" si="51"/>
        <v>0</v>
      </c>
      <c r="N246" s="379">
        <f t="shared" si="52"/>
        <v>0.45400000000000001</v>
      </c>
      <c r="O246" s="379" t="str">
        <f t="shared" si="53"/>
        <v>-</v>
      </c>
      <c r="P246" s="379" t="str">
        <f t="shared" si="54"/>
        <v>-</v>
      </c>
      <c r="Q246" s="379" t="str">
        <f t="shared" si="55"/>
        <v>-</v>
      </c>
      <c r="R246" s="379" t="str">
        <f t="shared" si="56"/>
        <v>-</v>
      </c>
      <c r="S246" s="379">
        <f t="shared" si="57"/>
        <v>0</v>
      </c>
      <c r="T246" s="379">
        <f t="shared" si="58"/>
        <v>0.45400000000000001</v>
      </c>
      <c r="U246" s="379" t="str">
        <f t="shared" si="59"/>
        <v>-</v>
      </c>
      <c r="V246" s="379" t="str">
        <f t="shared" si="60"/>
        <v>-</v>
      </c>
      <c r="W246" s="379" t="str">
        <f t="shared" si="61"/>
        <v>-</v>
      </c>
      <c r="X246" s="379" t="str">
        <f t="shared" si="62"/>
        <v>-</v>
      </c>
      <c r="Y246" s="379">
        <f t="shared" si="63"/>
        <v>0</v>
      </c>
      <c r="Z246" s="379">
        <f t="shared" si="64"/>
        <v>0.45400000000000001</v>
      </c>
    </row>
    <row r="247" spans="1:26" ht="31.5">
      <c r="A247" s="369" t="str">
        <f>'приложение 1.1 '!A249</f>
        <v>1.1.5.58</v>
      </c>
      <c r="B247" s="431" t="str">
        <f>'приложение 1.1 '!B249</f>
        <v>Реконструкция КЛ - 0,4 кВ ТП -246 Дзержинского, 6</v>
      </c>
      <c r="C247" s="379" t="str">
        <f>IF('приложение 1.1 '!G249=2018,'приложение 1.1 '!E249,"-")</f>
        <v>-</v>
      </c>
      <c r="D247" s="703" t="str">
        <f>IF('приложение 1.1 '!G249=2018,'приложение 1.1 '!D249,"-")</f>
        <v>-</v>
      </c>
      <c r="E247" s="379" t="str">
        <f>IF('приложение 1.1 '!G249=2019,'приложение 1.1 '!E249,"-")</f>
        <v>-</v>
      </c>
      <c r="F247" s="379" t="str">
        <f>IF('приложение 1.1 '!G249=2019,'приложение 1.1 '!D249,"-")</f>
        <v>-</v>
      </c>
      <c r="G247" s="379">
        <f>IF('приложение 1.1 '!G249=2020,'приложение 1.1 '!E249,"-")</f>
        <v>0</v>
      </c>
      <c r="H247" s="379">
        <f>IF('приложение 1.1 '!G249=2020,'приложение 1.1 '!D249,"-")</f>
        <v>0.22</v>
      </c>
      <c r="I247" s="379" t="str">
        <f>IF('приложение 1.1 '!G249=2021,'приложение 1.1 '!E249,"-")</f>
        <v>-</v>
      </c>
      <c r="J247" s="379" t="str">
        <f>IF('приложение 1.1 '!G249=2021,'приложение 1.1 '!D249,"-")</f>
        <v>-</v>
      </c>
      <c r="K247" s="379" t="str">
        <f>IF('приложение 1.1 '!G249=2022,'приложение 1.1 '!E249,"-")</f>
        <v>-</v>
      </c>
      <c r="L247" s="379" t="str">
        <f>IF('приложение 1.1 '!G249=2022,'приложение 1.1 '!D249,"-")</f>
        <v>-</v>
      </c>
      <c r="M247" s="379">
        <f t="shared" si="51"/>
        <v>0</v>
      </c>
      <c r="N247" s="379">
        <f t="shared" si="52"/>
        <v>0.22</v>
      </c>
      <c r="O247" s="379" t="str">
        <f t="shared" si="53"/>
        <v>-</v>
      </c>
      <c r="P247" s="379" t="str">
        <f t="shared" si="54"/>
        <v>-</v>
      </c>
      <c r="Q247" s="379" t="str">
        <f t="shared" si="55"/>
        <v>-</v>
      </c>
      <c r="R247" s="379" t="str">
        <f t="shared" si="56"/>
        <v>-</v>
      </c>
      <c r="S247" s="379">
        <f t="shared" si="57"/>
        <v>0</v>
      </c>
      <c r="T247" s="379">
        <f t="shared" si="58"/>
        <v>0.22</v>
      </c>
      <c r="U247" s="379" t="str">
        <f t="shared" si="59"/>
        <v>-</v>
      </c>
      <c r="V247" s="379" t="str">
        <f t="shared" si="60"/>
        <v>-</v>
      </c>
      <c r="W247" s="379" t="str">
        <f t="shared" si="61"/>
        <v>-</v>
      </c>
      <c r="X247" s="379" t="str">
        <f t="shared" si="62"/>
        <v>-</v>
      </c>
      <c r="Y247" s="379">
        <f t="shared" si="63"/>
        <v>0</v>
      </c>
      <c r="Z247" s="379">
        <f t="shared" si="64"/>
        <v>0.22</v>
      </c>
    </row>
    <row r="248" spans="1:26" ht="31.5">
      <c r="A248" s="369" t="str">
        <f>'приложение 1.1 '!A250</f>
        <v>1.1.5.59</v>
      </c>
      <c r="B248" s="431" t="str">
        <f>'приложение 1.1 '!B250</f>
        <v>Реконструкция КЛ - 0,4 кВ ТП - 246 Дзержинского, 6/1</v>
      </c>
      <c r="C248" s="379" t="str">
        <f>IF('приложение 1.1 '!G250=2018,'приложение 1.1 '!E250,"-")</f>
        <v>-</v>
      </c>
      <c r="D248" s="703" t="str">
        <f>IF('приложение 1.1 '!G250=2018,'приложение 1.1 '!D250,"-")</f>
        <v>-</v>
      </c>
      <c r="E248" s="379" t="str">
        <f>IF('приложение 1.1 '!G250=2019,'приложение 1.1 '!E250,"-")</f>
        <v>-</v>
      </c>
      <c r="F248" s="379" t="str">
        <f>IF('приложение 1.1 '!G250=2019,'приложение 1.1 '!D250,"-")</f>
        <v>-</v>
      </c>
      <c r="G248" s="379">
        <f>IF('приложение 1.1 '!G250=2020,'приложение 1.1 '!E250,"-")</f>
        <v>0</v>
      </c>
      <c r="H248" s="379">
        <f>IF('приложение 1.1 '!G250=2020,'приложение 1.1 '!D250,"-")</f>
        <v>0.47</v>
      </c>
      <c r="I248" s="379" t="str">
        <f>IF('приложение 1.1 '!G250=2021,'приложение 1.1 '!E250,"-")</f>
        <v>-</v>
      </c>
      <c r="J248" s="379" t="str">
        <f>IF('приложение 1.1 '!G250=2021,'приложение 1.1 '!D250,"-")</f>
        <v>-</v>
      </c>
      <c r="K248" s="379" t="str">
        <f>IF('приложение 1.1 '!G250=2022,'приложение 1.1 '!E250,"-")</f>
        <v>-</v>
      </c>
      <c r="L248" s="379" t="str">
        <f>IF('приложение 1.1 '!G250=2022,'приложение 1.1 '!D250,"-")</f>
        <v>-</v>
      </c>
      <c r="M248" s="379">
        <f t="shared" si="51"/>
        <v>0</v>
      </c>
      <c r="N248" s="379">
        <f t="shared" si="52"/>
        <v>0.47</v>
      </c>
      <c r="O248" s="379" t="str">
        <f t="shared" si="53"/>
        <v>-</v>
      </c>
      <c r="P248" s="379" t="str">
        <f t="shared" si="54"/>
        <v>-</v>
      </c>
      <c r="Q248" s="379" t="str">
        <f t="shared" si="55"/>
        <v>-</v>
      </c>
      <c r="R248" s="379" t="str">
        <f t="shared" si="56"/>
        <v>-</v>
      </c>
      <c r="S248" s="379">
        <f t="shared" si="57"/>
        <v>0</v>
      </c>
      <c r="T248" s="379">
        <f t="shared" si="58"/>
        <v>0.47</v>
      </c>
      <c r="U248" s="379" t="str">
        <f t="shared" si="59"/>
        <v>-</v>
      </c>
      <c r="V248" s="379" t="str">
        <f t="shared" si="60"/>
        <v>-</v>
      </c>
      <c r="W248" s="379" t="str">
        <f t="shared" si="61"/>
        <v>-</v>
      </c>
      <c r="X248" s="379" t="str">
        <f t="shared" si="62"/>
        <v>-</v>
      </c>
      <c r="Y248" s="379">
        <f t="shared" si="63"/>
        <v>0</v>
      </c>
      <c r="Z248" s="379">
        <f t="shared" si="64"/>
        <v>0.47</v>
      </c>
    </row>
    <row r="249" spans="1:26">
      <c r="A249" s="369" t="str">
        <f>'приложение 1.1 '!A251</f>
        <v>1.1.5.60</v>
      </c>
      <c r="B249" s="431" t="str">
        <f>'приложение 1.1 '!B251</f>
        <v>Реконструкция КЛ - 0,4 кВ ТП - 341 Мира- 35/3</v>
      </c>
      <c r="C249" s="379" t="str">
        <f>IF('приложение 1.1 '!G251=2018,'приложение 1.1 '!E251,"-")</f>
        <v>-</v>
      </c>
      <c r="D249" s="703" t="str">
        <f>IF('приложение 1.1 '!G251=2018,'приложение 1.1 '!D251,"-")</f>
        <v>-</v>
      </c>
      <c r="E249" s="379" t="str">
        <f>IF('приложение 1.1 '!G251=2019,'приложение 1.1 '!E251,"-")</f>
        <v>-</v>
      </c>
      <c r="F249" s="379" t="str">
        <f>IF('приложение 1.1 '!G251=2019,'приложение 1.1 '!D251,"-")</f>
        <v>-</v>
      </c>
      <c r="G249" s="379">
        <f>IF('приложение 1.1 '!G251=2020,'приложение 1.1 '!E251,"-")</f>
        <v>0</v>
      </c>
      <c r="H249" s="379">
        <f>IF('приложение 1.1 '!G251=2020,'приложение 1.1 '!D251,"-")</f>
        <v>0.192</v>
      </c>
      <c r="I249" s="379" t="str">
        <f>IF('приложение 1.1 '!G251=2021,'приложение 1.1 '!E251,"-")</f>
        <v>-</v>
      </c>
      <c r="J249" s="379" t="str">
        <f>IF('приложение 1.1 '!G251=2021,'приложение 1.1 '!D251,"-")</f>
        <v>-</v>
      </c>
      <c r="K249" s="379" t="str">
        <f>IF('приложение 1.1 '!G251=2022,'приложение 1.1 '!E251,"-")</f>
        <v>-</v>
      </c>
      <c r="L249" s="379" t="str">
        <f>IF('приложение 1.1 '!G251=2022,'приложение 1.1 '!D251,"-")</f>
        <v>-</v>
      </c>
      <c r="M249" s="379">
        <f t="shared" si="51"/>
        <v>0</v>
      </c>
      <c r="N249" s="379">
        <f t="shared" si="52"/>
        <v>0.192</v>
      </c>
      <c r="O249" s="379" t="str">
        <f t="shared" si="53"/>
        <v>-</v>
      </c>
      <c r="P249" s="379" t="str">
        <f t="shared" si="54"/>
        <v>-</v>
      </c>
      <c r="Q249" s="379" t="str">
        <f t="shared" si="55"/>
        <v>-</v>
      </c>
      <c r="R249" s="379" t="str">
        <f t="shared" si="56"/>
        <v>-</v>
      </c>
      <c r="S249" s="379">
        <f t="shared" si="57"/>
        <v>0</v>
      </c>
      <c r="T249" s="379">
        <f t="shared" si="58"/>
        <v>0.192</v>
      </c>
      <c r="U249" s="379" t="str">
        <f t="shared" si="59"/>
        <v>-</v>
      </c>
      <c r="V249" s="379" t="str">
        <f t="shared" si="60"/>
        <v>-</v>
      </c>
      <c r="W249" s="379" t="str">
        <f t="shared" si="61"/>
        <v>-</v>
      </c>
      <c r="X249" s="379" t="str">
        <f t="shared" si="62"/>
        <v>-</v>
      </c>
      <c r="Y249" s="379">
        <f t="shared" si="63"/>
        <v>0</v>
      </c>
      <c r="Z249" s="379">
        <f t="shared" si="64"/>
        <v>0.192</v>
      </c>
    </row>
    <row r="250" spans="1:26">
      <c r="A250" s="369" t="str">
        <f>'приложение 1.1 '!A252</f>
        <v>1.1.5.61</v>
      </c>
      <c r="B250" s="431" t="str">
        <f>'приложение 1.1 '!B252</f>
        <v>Реконструкция КЛ - 0,4 кВ ТП - 341 Мира - 35/2</v>
      </c>
      <c r="C250" s="379" t="str">
        <f>IF('приложение 1.1 '!G252=2018,'приложение 1.1 '!E252,"-")</f>
        <v>-</v>
      </c>
      <c r="D250" s="703" t="str">
        <f>IF('приложение 1.1 '!G252=2018,'приложение 1.1 '!D252,"-")</f>
        <v>-</v>
      </c>
      <c r="E250" s="379" t="str">
        <f>IF('приложение 1.1 '!G252=2019,'приложение 1.1 '!E252,"-")</f>
        <v>-</v>
      </c>
      <c r="F250" s="379" t="str">
        <f>IF('приложение 1.1 '!G252=2019,'приложение 1.1 '!D252,"-")</f>
        <v>-</v>
      </c>
      <c r="G250" s="379">
        <f>IF('приложение 1.1 '!G252=2020,'приложение 1.1 '!E252,"-")</f>
        <v>0</v>
      </c>
      <c r="H250" s="379">
        <f>IF('приложение 1.1 '!G252=2020,'приложение 1.1 '!D252,"-")</f>
        <v>0.33</v>
      </c>
      <c r="I250" s="379" t="str">
        <f>IF('приложение 1.1 '!G252=2021,'приложение 1.1 '!E252,"-")</f>
        <v>-</v>
      </c>
      <c r="J250" s="379" t="str">
        <f>IF('приложение 1.1 '!G252=2021,'приложение 1.1 '!D252,"-")</f>
        <v>-</v>
      </c>
      <c r="K250" s="379" t="str">
        <f>IF('приложение 1.1 '!G252=2022,'приложение 1.1 '!E252,"-")</f>
        <v>-</v>
      </c>
      <c r="L250" s="379" t="str">
        <f>IF('приложение 1.1 '!G252=2022,'приложение 1.1 '!D252,"-")</f>
        <v>-</v>
      </c>
      <c r="M250" s="379">
        <f t="shared" si="51"/>
        <v>0</v>
      </c>
      <c r="N250" s="379">
        <f t="shared" si="52"/>
        <v>0.33</v>
      </c>
      <c r="O250" s="379" t="str">
        <f t="shared" si="53"/>
        <v>-</v>
      </c>
      <c r="P250" s="379" t="str">
        <f t="shared" si="54"/>
        <v>-</v>
      </c>
      <c r="Q250" s="379" t="str">
        <f t="shared" si="55"/>
        <v>-</v>
      </c>
      <c r="R250" s="379" t="str">
        <f t="shared" si="56"/>
        <v>-</v>
      </c>
      <c r="S250" s="379">
        <f t="shared" si="57"/>
        <v>0</v>
      </c>
      <c r="T250" s="379">
        <f t="shared" si="58"/>
        <v>0.33</v>
      </c>
      <c r="U250" s="379" t="str">
        <f t="shared" si="59"/>
        <v>-</v>
      </c>
      <c r="V250" s="379" t="str">
        <f t="shared" si="60"/>
        <v>-</v>
      </c>
      <c r="W250" s="379" t="str">
        <f t="shared" si="61"/>
        <v>-</v>
      </c>
      <c r="X250" s="379" t="str">
        <f t="shared" si="62"/>
        <v>-</v>
      </c>
      <c r="Y250" s="379">
        <f t="shared" si="63"/>
        <v>0</v>
      </c>
      <c r="Z250" s="379">
        <f t="shared" si="64"/>
        <v>0.33</v>
      </c>
    </row>
    <row r="251" spans="1:26">
      <c r="A251" s="369" t="str">
        <f>'приложение 1.1 '!A253</f>
        <v>1.1.5.62</v>
      </c>
      <c r="B251" s="431" t="str">
        <f>'приложение 1.1 '!B253</f>
        <v>Реконструкция КЛ - 0,4 кВ ТП - 341 Мира -35/1</v>
      </c>
      <c r="C251" s="379" t="str">
        <f>IF('приложение 1.1 '!G253=2018,'приложение 1.1 '!E253,"-")</f>
        <v>-</v>
      </c>
      <c r="D251" s="703" t="str">
        <f>IF('приложение 1.1 '!G253=2018,'приложение 1.1 '!D253,"-")</f>
        <v>-</v>
      </c>
      <c r="E251" s="379" t="str">
        <f>IF('приложение 1.1 '!G253=2019,'приложение 1.1 '!E253,"-")</f>
        <v>-</v>
      </c>
      <c r="F251" s="379" t="str">
        <f>IF('приложение 1.1 '!G253=2019,'приложение 1.1 '!D253,"-")</f>
        <v>-</v>
      </c>
      <c r="G251" s="379">
        <f>IF('приложение 1.1 '!G253=2020,'приложение 1.1 '!E253,"-")</f>
        <v>0</v>
      </c>
      <c r="H251" s="379">
        <f>IF('приложение 1.1 '!G253=2020,'приложение 1.1 '!D253,"-")</f>
        <v>0.33</v>
      </c>
      <c r="I251" s="379" t="str">
        <f>IF('приложение 1.1 '!G253=2021,'приложение 1.1 '!E253,"-")</f>
        <v>-</v>
      </c>
      <c r="J251" s="379" t="str">
        <f>IF('приложение 1.1 '!G253=2021,'приложение 1.1 '!D253,"-")</f>
        <v>-</v>
      </c>
      <c r="K251" s="379" t="str">
        <f>IF('приложение 1.1 '!G253=2022,'приложение 1.1 '!E253,"-")</f>
        <v>-</v>
      </c>
      <c r="L251" s="379" t="str">
        <f>IF('приложение 1.1 '!G253=2022,'приложение 1.1 '!D253,"-")</f>
        <v>-</v>
      </c>
      <c r="M251" s="379">
        <f t="shared" ref="M251:M307" si="65">SUM(C251,E251,G251,I251,K251,)</f>
        <v>0</v>
      </c>
      <c r="N251" s="379">
        <f t="shared" ref="N251:N307" si="66">SUM(D251,F251,H251,J251,L251,)</f>
        <v>0.33</v>
      </c>
      <c r="O251" s="379" t="str">
        <f t="shared" si="53"/>
        <v>-</v>
      </c>
      <c r="P251" s="379" t="str">
        <f t="shared" si="54"/>
        <v>-</v>
      </c>
      <c r="Q251" s="379" t="str">
        <f t="shared" si="55"/>
        <v>-</v>
      </c>
      <c r="R251" s="379" t="str">
        <f t="shared" si="56"/>
        <v>-</v>
      </c>
      <c r="S251" s="379">
        <f t="shared" si="57"/>
        <v>0</v>
      </c>
      <c r="T251" s="379">
        <f t="shared" si="58"/>
        <v>0.33</v>
      </c>
      <c r="U251" s="379" t="str">
        <f t="shared" si="59"/>
        <v>-</v>
      </c>
      <c r="V251" s="379" t="str">
        <f t="shared" si="60"/>
        <v>-</v>
      </c>
      <c r="W251" s="379" t="str">
        <f t="shared" si="61"/>
        <v>-</v>
      </c>
      <c r="X251" s="379" t="str">
        <f t="shared" si="62"/>
        <v>-</v>
      </c>
      <c r="Y251" s="379">
        <f t="shared" si="63"/>
        <v>0</v>
      </c>
      <c r="Z251" s="379">
        <f t="shared" si="64"/>
        <v>0.33</v>
      </c>
    </row>
    <row r="252" spans="1:26">
      <c r="A252" s="369" t="str">
        <f>'приложение 1.1 '!A254</f>
        <v>1.1.5.63</v>
      </c>
      <c r="B252" s="431" t="str">
        <f>'приложение 1.1 '!B254</f>
        <v>Реконструкция КЛ - 0,4 кВ ТП - 342 Мира -37/1</v>
      </c>
      <c r="C252" s="379" t="str">
        <f>IF('приложение 1.1 '!G254=2018,'приложение 1.1 '!E254,"-")</f>
        <v>-</v>
      </c>
      <c r="D252" s="703" t="str">
        <f>IF('приложение 1.1 '!G254=2018,'приложение 1.1 '!D254,"-")</f>
        <v>-</v>
      </c>
      <c r="E252" s="379" t="str">
        <f>IF('приложение 1.1 '!G254=2019,'приложение 1.1 '!E254,"-")</f>
        <v>-</v>
      </c>
      <c r="F252" s="379" t="str">
        <f>IF('приложение 1.1 '!G254=2019,'приложение 1.1 '!D254,"-")</f>
        <v>-</v>
      </c>
      <c r="G252" s="379">
        <f>IF('приложение 1.1 '!G254=2020,'приложение 1.1 '!E254,"-")</f>
        <v>0</v>
      </c>
      <c r="H252" s="379">
        <f>IF('приложение 1.1 '!G254=2020,'приложение 1.1 '!D254,"-")</f>
        <v>0.24</v>
      </c>
      <c r="I252" s="379" t="str">
        <f>IF('приложение 1.1 '!G254=2021,'приложение 1.1 '!E254,"-")</f>
        <v>-</v>
      </c>
      <c r="J252" s="379" t="str">
        <f>IF('приложение 1.1 '!G254=2021,'приложение 1.1 '!D254,"-")</f>
        <v>-</v>
      </c>
      <c r="K252" s="379" t="str">
        <f>IF('приложение 1.1 '!G254=2022,'приложение 1.1 '!E254,"-")</f>
        <v>-</v>
      </c>
      <c r="L252" s="379" t="str">
        <f>IF('приложение 1.1 '!G254=2022,'приложение 1.1 '!D254,"-")</f>
        <v>-</v>
      </c>
      <c r="M252" s="379">
        <f t="shared" si="65"/>
        <v>0</v>
      </c>
      <c r="N252" s="379">
        <f t="shared" si="66"/>
        <v>0.24</v>
      </c>
      <c r="O252" s="379" t="str">
        <f t="shared" si="53"/>
        <v>-</v>
      </c>
      <c r="P252" s="379" t="str">
        <f t="shared" si="54"/>
        <v>-</v>
      </c>
      <c r="Q252" s="379" t="str">
        <f t="shared" si="55"/>
        <v>-</v>
      </c>
      <c r="R252" s="379" t="str">
        <f t="shared" si="56"/>
        <v>-</v>
      </c>
      <c r="S252" s="379">
        <f t="shared" si="57"/>
        <v>0</v>
      </c>
      <c r="T252" s="379">
        <f t="shared" si="58"/>
        <v>0.24</v>
      </c>
      <c r="U252" s="379" t="str">
        <f t="shared" si="59"/>
        <v>-</v>
      </c>
      <c r="V252" s="379" t="str">
        <f t="shared" si="60"/>
        <v>-</v>
      </c>
      <c r="W252" s="379" t="str">
        <f t="shared" si="61"/>
        <v>-</v>
      </c>
      <c r="X252" s="379" t="str">
        <f t="shared" si="62"/>
        <v>-</v>
      </c>
      <c r="Y252" s="379">
        <f t="shared" si="63"/>
        <v>0</v>
      </c>
      <c r="Z252" s="379">
        <f t="shared" si="64"/>
        <v>0.24</v>
      </c>
    </row>
    <row r="253" spans="1:26">
      <c r="A253" s="369" t="str">
        <f>'приложение 1.1 '!A255</f>
        <v>1.1.5.64</v>
      </c>
      <c r="B253" s="431" t="str">
        <f>'приложение 1.1 '!B255</f>
        <v>Реконструкция КЛ - 0,4 кВ ТП - 342 Мира -37/2</v>
      </c>
      <c r="C253" s="379" t="str">
        <f>IF('приложение 1.1 '!G255=2018,'приложение 1.1 '!E255,"-")</f>
        <v>-</v>
      </c>
      <c r="D253" s="703" t="str">
        <f>IF('приложение 1.1 '!G255=2018,'приложение 1.1 '!D255,"-")</f>
        <v>-</v>
      </c>
      <c r="E253" s="379" t="str">
        <f>IF('приложение 1.1 '!G255=2019,'приложение 1.1 '!E255,"-")</f>
        <v>-</v>
      </c>
      <c r="F253" s="379" t="str">
        <f>IF('приложение 1.1 '!G255=2019,'приложение 1.1 '!D255,"-")</f>
        <v>-</v>
      </c>
      <c r="G253" s="379">
        <f>IF('приложение 1.1 '!G255=2020,'приложение 1.1 '!E255,"-")</f>
        <v>0</v>
      </c>
      <c r="H253" s="379">
        <f>IF('приложение 1.1 '!G255=2020,'приложение 1.1 '!D255,"-")</f>
        <v>0.16</v>
      </c>
      <c r="I253" s="379" t="str">
        <f>IF('приложение 1.1 '!G255=2021,'приложение 1.1 '!E255,"-")</f>
        <v>-</v>
      </c>
      <c r="J253" s="379" t="str">
        <f>IF('приложение 1.1 '!G255=2021,'приложение 1.1 '!D255,"-")</f>
        <v>-</v>
      </c>
      <c r="K253" s="379" t="str">
        <f>IF('приложение 1.1 '!G255=2022,'приложение 1.1 '!E255,"-")</f>
        <v>-</v>
      </c>
      <c r="L253" s="379" t="str">
        <f>IF('приложение 1.1 '!G255=2022,'приложение 1.1 '!D255,"-")</f>
        <v>-</v>
      </c>
      <c r="M253" s="379">
        <f t="shared" si="65"/>
        <v>0</v>
      </c>
      <c r="N253" s="379">
        <f t="shared" si="66"/>
        <v>0.16</v>
      </c>
      <c r="O253" s="379" t="str">
        <f t="shared" si="53"/>
        <v>-</v>
      </c>
      <c r="P253" s="379" t="str">
        <f t="shared" si="54"/>
        <v>-</v>
      </c>
      <c r="Q253" s="379" t="str">
        <f t="shared" si="55"/>
        <v>-</v>
      </c>
      <c r="R253" s="379" t="str">
        <f t="shared" si="56"/>
        <v>-</v>
      </c>
      <c r="S253" s="379">
        <f t="shared" si="57"/>
        <v>0</v>
      </c>
      <c r="T253" s="379">
        <f t="shared" si="58"/>
        <v>0.16</v>
      </c>
      <c r="U253" s="379" t="str">
        <f t="shared" si="59"/>
        <v>-</v>
      </c>
      <c r="V253" s="379" t="str">
        <f t="shared" si="60"/>
        <v>-</v>
      </c>
      <c r="W253" s="379" t="str">
        <f t="shared" si="61"/>
        <v>-</v>
      </c>
      <c r="X253" s="379" t="str">
        <f t="shared" si="62"/>
        <v>-</v>
      </c>
      <c r="Y253" s="379">
        <f t="shared" si="63"/>
        <v>0</v>
      </c>
      <c r="Z253" s="379">
        <f t="shared" si="64"/>
        <v>0.16</v>
      </c>
    </row>
    <row r="254" spans="1:26">
      <c r="A254" s="369" t="str">
        <f>'приложение 1.1 '!A256</f>
        <v>1.1.5.65</v>
      </c>
      <c r="B254" s="431" t="str">
        <f>'приложение 1.1 '!B256</f>
        <v>Реконструкция КЛ - 0,4 кВ ТП - 342 Пушкина 1</v>
      </c>
      <c r="C254" s="379" t="str">
        <f>IF('приложение 1.1 '!G256=2018,'приложение 1.1 '!E256,"-")</f>
        <v>-</v>
      </c>
      <c r="D254" s="703" t="str">
        <f>IF('приложение 1.1 '!G256=2018,'приложение 1.1 '!D256,"-")</f>
        <v>-</v>
      </c>
      <c r="E254" s="379" t="str">
        <f>IF('приложение 1.1 '!G256=2019,'приложение 1.1 '!E256,"-")</f>
        <v>-</v>
      </c>
      <c r="F254" s="379" t="str">
        <f>IF('приложение 1.1 '!G256=2019,'приложение 1.1 '!D256,"-")</f>
        <v>-</v>
      </c>
      <c r="G254" s="379">
        <f>IF('приложение 1.1 '!G256=2020,'приложение 1.1 '!E256,"-")</f>
        <v>0</v>
      </c>
      <c r="H254" s="379">
        <f>IF('приложение 1.1 '!G256=2020,'приложение 1.1 '!D256,"-")</f>
        <v>0.3</v>
      </c>
      <c r="I254" s="379" t="str">
        <f>IF('приложение 1.1 '!G256=2021,'приложение 1.1 '!E256,"-")</f>
        <v>-</v>
      </c>
      <c r="J254" s="379" t="str">
        <f>IF('приложение 1.1 '!G256=2021,'приложение 1.1 '!D256,"-")</f>
        <v>-</v>
      </c>
      <c r="K254" s="379" t="str">
        <f>IF('приложение 1.1 '!G256=2022,'приложение 1.1 '!E256,"-")</f>
        <v>-</v>
      </c>
      <c r="L254" s="379" t="str">
        <f>IF('приложение 1.1 '!G256=2022,'приложение 1.1 '!D256,"-")</f>
        <v>-</v>
      </c>
      <c r="M254" s="379">
        <f t="shared" si="65"/>
        <v>0</v>
      </c>
      <c r="N254" s="379">
        <f t="shared" si="66"/>
        <v>0.3</v>
      </c>
      <c r="O254" s="379" t="str">
        <f t="shared" si="53"/>
        <v>-</v>
      </c>
      <c r="P254" s="379" t="str">
        <f t="shared" si="54"/>
        <v>-</v>
      </c>
      <c r="Q254" s="379" t="str">
        <f t="shared" si="55"/>
        <v>-</v>
      </c>
      <c r="R254" s="379" t="str">
        <f t="shared" si="56"/>
        <v>-</v>
      </c>
      <c r="S254" s="379">
        <f t="shared" si="57"/>
        <v>0</v>
      </c>
      <c r="T254" s="379">
        <f t="shared" si="58"/>
        <v>0.3</v>
      </c>
      <c r="U254" s="379" t="str">
        <f t="shared" si="59"/>
        <v>-</v>
      </c>
      <c r="V254" s="379" t="str">
        <f t="shared" si="60"/>
        <v>-</v>
      </c>
      <c r="W254" s="379" t="str">
        <f t="shared" si="61"/>
        <v>-</v>
      </c>
      <c r="X254" s="379" t="str">
        <f t="shared" si="62"/>
        <v>-</v>
      </c>
      <c r="Y254" s="379">
        <f t="shared" si="63"/>
        <v>0</v>
      </c>
      <c r="Z254" s="379">
        <f t="shared" si="64"/>
        <v>0.3</v>
      </c>
    </row>
    <row r="255" spans="1:26" ht="31.5">
      <c r="A255" s="369" t="str">
        <f>'приложение 1.1 '!A257</f>
        <v>1.1.5.66</v>
      </c>
      <c r="B255" s="431" t="str">
        <f>'приложение 1.1 '!B257</f>
        <v>Реконструкция КЛ-0,4 кВ РП-103 - д/с Солнышко</v>
      </c>
      <c r="C255" s="379" t="str">
        <f>IF('приложение 1.1 '!G257=2018,'приложение 1.1 '!E257,"-")</f>
        <v>-</v>
      </c>
      <c r="D255" s="703" t="str">
        <f>IF('приложение 1.1 '!G257=2018,'приложение 1.1 '!D257,"-")</f>
        <v>-</v>
      </c>
      <c r="E255" s="379" t="str">
        <f>IF('приложение 1.1 '!G257=2019,'приложение 1.1 '!E257,"-")</f>
        <v>-</v>
      </c>
      <c r="F255" s="379" t="str">
        <f>IF('приложение 1.1 '!G257=2019,'приложение 1.1 '!D257,"-")</f>
        <v>-</v>
      </c>
      <c r="G255" s="379">
        <f>IF('приложение 1.1 '!G257=2020,'приложение 1.1 '!E257,"-")</f>
        <v>0</v>
      </c>
      <c r="H255" s="379">
        <f>IF('приложение 1.1 '!G257=2020,'приложение 1.1 '!D257,"-")</f>
        <v>0.3</v>
      </c>
      <c r="I255" s="379" t="str">
        <f>IF('приложение 1.1 '!G257=2021,'приложение 1.1 '!E257,"-")</f>
        <v>-</v>
      </c>
      <c r="J255" s="379" t="str">
        <f>IF('приложение 1.1 '!G257=2021,'приложение 1.1 '!D257,"-")</f>
        <v>-</v>
      </c>
      <c r="K255" s="379" t="str">
        <f>IF('приложение 1.1 '!G257=2022,'приложение 1.1 '!E257,"-")</f>
        <v>-</v>
      </c>
      <c r="L255" s="379" t="str">
        <f>IF('приложение 1.1 '!G257=2022,'приложение 1.1 '!D257,"-")</f>
        <v>-</v>
      </c>
      <c r="M255" s="379">
        <f t="shared" si="65"/>
        <v>0</v>
      </c>
      <c r="N255" s="379">
        <f t="shared" si="66"/>
        <v>0.3</v>
      </c>
      <c r="O255" s="379" t="str">
        <f t="shared" si="53"/>
        <v>-</v>
      </c>
      <c r="P255" s="379" t="str">
        <f t="shared" si="54"/>
        <v>-</v>
      </c>
      <c r="Q255" s="379" t="str">
        <f t="shared" si="55"/>
        <v>-</v>
      </c>
      <c r="R255" s="379" t="str">
        <f t="shared" si="56"/>
        <v>-</v>
      </c>
      <c r="S255" s="379">
        <f t="shared" si="57"/>
        <v>0</v>
      </c>
      <c r="T255" s="379">
        <f t="shared" si="58"/>
        <v>0.3</v>
      </c>
      <c r="U255" s="379" t="str">
        <f t="shared" si="59"/>
        <v>-</v>
      </c>
      <c r="V255" s="379" t="str">
        <f t="shared" si="60"/>
        <v>-</v>
      </c>
      <c r="W255" s="379" t="str">
        <f t="shared" si="61"/>
        <v>-</v>
      </c>
      <c r="X255" s="379" t="str">
        <f t="shared" si="62"/>
        <v>-</v>
      </c>
      <c r="Y255" s="379">
        <f t="shared" si="63"/>
        <v>0</v>
      </c>
      <c r="Z255" s="379">
        <f t="shared" si="64"/>
        <v>0.3</v>
      </c>
    </row>
    <row r="256" spans="1:26" ht="31.5">
      <c r="A256" s="369" t="str">
        <f>'приложение 1.1 '!A258</f>
        <v>1.1.5.67</v>
      </c>
      <c r="B256" s="431" t="str">
        <f>'приложение 1.1 '!B258</f>
        <v>Реконструкция КЛ-0,4 кВ РП-103 - ул. Дзержинского, 14В</v>
      </c>
      <c r="C256" s="379" t="str">
        <f>IF('приложение 1.1 '!G258=2018,'приложение 1.1 '!E258,"-")</f>
        <v>-</v>
      </c>
      <c r="D256" s="703" t="str">
        <f>IF('приложение 1.1 '!G258=2018,'приложение 1.1 '!D258,"-")</f>
        <v>-</v>
      </c>
      <c r="E256" s="379" t="str">
        <f>IF('приложение 1.1 '!G258=2019,'приложение 1.1 '!E258,"-")</f>
        <v>-</v>
      </c>
      <c r="F256" s="379" t="str">
        <f>IF('приложение 1.1 '!G258=2019,'приложение 1.1 '!D258,"-")</f>
        <v>-</v>
      </c>
      <c r="G256" s="379">
        <f>IF('приложение 1.1 '!G258=2020,'приложение 1.1 '!E258,"-")</f>
        <v>0</v>
      </c>
      <c r="H256" s="379">
        <f>IF('приложение 1.1 '!G258=2020,'приложение 1.1 '!D258,"-")</f>
        <v>0.44800000000000001</v>
      </c>
      <c r="I256" s="379" t="str">
        <f>IF('приложение 1.1 '!G258=2021,'приложение 1.1 '!E258,"-")</f>
        <v>-</v>
      </c>
      <c r="J256" s="379" t="str">
        <f>IF('приложение 1.1 '!G258=2021,'приложение 1.1 '!D258,"-")</f>
        <v>-</v>
      </c>
      <c r="K256" s="379" t="str">
        <f>IF('приложение 1.1 '!G258=2022,'приложение 1.1 '!E258,"-")</f>
        <v>-</v>
      </c>
      <c r="L256" s="379" t="str">
        <f>IF('приложение 1.1 '!G258=2022,'приложение 1.1 '!D258,"-")</f>
        <v>-</v>
      </c>
      <c r="M256" s="379">
        <f t="shared" si="65"/>
        <v>0</v>
      </c>
      <c r="N256" s="379">
        <f t="shared" si="66"/>
        <v>0.44800000000000001</v>
      </c>
      <c r="O256" s="379" t="str">
        <f t="shared" si="53"/>
        <v>-</v>
      </c>
      <c r="P256" s="379" t="str">
        <f t="shared" si="54"/>
        <v>-</v>
      </c>
      <c r="Q256" s="379" t="str">
        <f t="shared" si="55"/>
        <v>-</v>
      </c>
      <c r="R256" s="379" t="str">
        <f t="shared" si="56"/>
        <v>-</v>
      </c>
      <c r="S256" s="379">
        <f t="shared" si="57"/>
        <v>0</v>
      </c>
      <c r="T256" s="379">
        <f t="shared" si="58"/>
        <v>0.44800000000000001</v>
      </c>
      <c r="U256" s="379" t="str">
        <f t="shared" si="59"/>
        <v>-</v>
      </c>
      <c r="V256" s="379" t="str">
        <f t="shared" si="60"/>
        <v>-</v>
      </c>
      <c r="W256" s="379" t="str">
        <f t="shared" si="61"/>
        <v>-</v>
      </c>
      <c r="X256" s="379" t="str">
        <f t="shared" si="62"/>
        <v>-</v>
      </c>
      <c r="Y256" s="379">
        <f t="shared" si="63"/>
        <v>0</v>
      </c>
      <c r="Z256" s="379">
        <f t="shared" si="64"/>
        <v>0.44800000000000001</v>
      </c>
    </row>
    <row r="257" spans="1:26" ht="31.5">
      <c r="A257" s="369" t="str">
        <f>'приложение 1.1 '!A259</f>
        <v>1.1.5.68</v>
      </c>
      <c r="B257" s="431" t="str">
        <f>'приложение 1.1 '!B259</f>
        <v>Реконструкция КЛ-0,4 кВ РП-114 - ул. Гагарина, 26</v>
      </c>
      <c r="C257" s="379" t="str">
        <f>IF('приложение 1.1 '!G259=2018,'приложение 1.1 '!E259,"-")</f>
        <v>-</v>
      </c>
      <c r="D257" s="703" t="str">
        <f>IF('приложение 1.1 '!G259=2018,'приложение 1.1 '!D259,"-")</f>
        <v>-</v>
      </c>
      <c r="E257" s="379" t="str">
        <f>IF('приложение 1.1 '!G259=2019,'приложение 1.1 '!E259,"-")</f>
        <v>-</v>
      </c>
      <c r="F257" s="379" t="str">
        <f>IF('приложение 1.1 '!G259=2019,'приложение 1.1 '!D259,"-")</f>
        <v>-</v>
      </c>
      <c r="G257" s="379">
        <f>IF('приложение 1.1 '!G259=2020,'приложение 1.1 '!E259,"-")</f>
        <v>0</v>
      </c>
      <c r="H257" s="379">
        <f>IF('приложение 1.1 '!G259=2020,'приложение 1.1 '!D259,"-")</f>
        <v>0.16</v>
      </c>
      <c r="I257" s="379" t="str">
        <f>IF('приложение 1.1 '!G259=2021,'приложение 1.1 '!E259,"-")</f>
        <v>-</v>
      </c>
      <c r="J257" s="379" t="str">
        <f>IF('приложение 1.1 '!G259=2021,'приложение 1.1 '!D259,"-")</f>
        <v>-</v>
      </c>
      <c r="K257" s="379" t="str">
        <f>IF('приложение 1.1 '!G259=2022,'приложение 1.1 '!E259,"-")</f>
        <v>-</v>
      </c>
      <c r="L257" s="379" t="str">
        <f>IF('приложение 1.1 '!G259=2022,'приложение 1.1 '!D259,"-")</f>
        <v>-</v>
      </c>
      <c r="M257" s="379">
        <f t="shared" si="65"/>
        <v>0</v>
      </c>
      <c r="N257" s="379">
        <f t="shared" si="66"/>
        <v>0.16</v>
      </c>
      <c r="O257" s="379" t="str">
        <f t="shared" si="53"/>
        <v>-</v>
      </c>
      <c r="P257" s="379" t="str">
        <f t="shared" si="54"/>
        <v>-</v>
      </c>
      <c r="Q257" s="379" t="str">
        <f t="shared" si="55"/>
        <v>-</v>
      </c>
      <c r="R257" s="379" t="str">
        <f t="shared" si="56"/>
        <v>-</v>
      </c>
      <c r="S257" s="379">
        <f t="shared" si="57"/>
        <v>0</v>
      </c>
      <c r="T257" s="379">
        <f t="shared" si="58"/>
        <v>0.16</v>
      </c>
      <c r="U257" s="379" t="str">
        <f t="shared" si="59"/>
        <v>-</v>
      </c>
      <c r="V257" s="379" t="str">
        <f t="shared" si="60"/>
        <v>-</v>
      </c>
      <c r="W257" s="379" t="str">
        <f t="shared" si="61"/>
        <v>-</v>
      </c>
      <c r="X257" s="379" t="str">
        <f t="shared" si="62"/>
        <v>-</v>
      </c>
      <c r="Y257" s="379">
        <f t="shared" si="63"/>
        <v>0</v>
      </c>
      <c r="Z257" s="379">
        <f t="shared" si="64"/>
        <v>0.16</v>
      </c>
    </row>
    <row r="258" spans="1:26" ht="31.5">
      <c r="A258" s="369" t="str">
        <f>'приложение 1.1 '!A260</f>
        <v>1.1.5.69</v>
      </c>
      <c r="B258" s="431" t="str">
        <f>'приложение 1.1 '!B260</f>
        <v>Реконструкция КЛ-0,4 кВ РП-114 - ул. Просвещения, 33</v>
      </c>
      <c r="C258" s="379" t="str">
        <f>IF('приложение 1.1 '!G260=2018,'приложение 1.1 '!E260,"-")</f>
        <v>-</v>
      </c>
      <c r="D258" s="703" t="str">
        <f>IF('приложение 1.1 '!G260=2018,'приложение 1.1 '!D260,"-")</f>
        <v>-</v>
      </c>
      <c r="E258" s="379" t="str">
        <f>IF('приложение 1.1 '!G260=2019,'приложение 1.1 '!E260,"-")</f>
        <v>-</v>
      </c>
      <c r="F258" s="379" t="str">
        <f>IF('приложение 1.1 '!G260=2019,'приложение 1.1 '!D260,"-")</f>
        <v>-</v>
      </c>
      <c r="G258" s="379">
        <f>IF('приложение 1.1 '!G260=2020,'приложение 1.1 '!E260,"-")</f>
        <v>0</v>
      </c>
      <c r="H258" s="379">
        <f>IF('приложение 1.1 '!G260=2020,'приложение 1.1 '!D260,"-")</f>
        <v>0.5</v>
      </c>
      <c r="I258" s="379" t="str">
        <f>IF('приложение 1.1 '!G260=2021,'приложение 1.1 '!E260,"-")</f>
        <v>-</v>
      </c>
      <c r="J258" s="379" t="str">
        <f>IF('приложение 1.1 '!G260=2021,'приложение 1.1 '!D260,"-")</f>
        <v>-</v>
      </c>
      <c r="K258" s="379" t="str">
        <f>IF('приложение 1.1 '!G260=2022,'приложение 1.1 '!E260,"-")</f>
        <v>-</v>
      </c>
      <c r="L258" s="379" t="str">
        <f>IF('приложение 1.1 '!G260=2022,'приложение 1.1 '!D260,"-")</f>
        <v>-</v>
      </c>
      <c r="M258" s="379">
        <f t="shared" si="65"/>
        <v>0</v>
      </c>
      <c r="N258" s="379">
        <f t="shared" si="66"/>
        <v>0.5</v>
      </c>
      <c r="O258" s="379" t="str">
        <f t="shared" si="53"/>
        <v>-</v>
      </c>
      <c r="P258" s="379" t="str">
        <f t="shared" si="54"/>
        <v>-</v>
      </c>
      <c r="Q258" s="379" t="str">
        <f t="shared" si="55"/>
        <v>-</v>
      </c>
      <c r="R258" s="379" t="str">
        <f t="shared" si="56"/>
        <v>-</v>
      </c>
      <c r="S258" s="379">
        <f t="shared" si="57"/>
        <v>0</v>
      </c>
      <c r="T258" s="379">
        <f t="shared" si="58"/>
        <v>0.5</v>
      </c>
      <c r="U258" s="379" t="str">
        <f t="shared" si="59"/>
        <v>-</v>
      </c>
      <c r="V258" s="379" t="str">
        <f t="shared" si="60"/>
        <v>-</v>
      </c>
      <c r="W258" s="379" t="str">
        <f t="shared" si="61"/>
        <v>-</v>
      </c>
      <c r="X258" s="379" t="str">
        <f t="shared" si="62"/>
        <v>-</v>
      </c>
      <c r="Y258" s="379">
        <f t="shared" si="63"/>
        <v>0</v>
      </c>
      <c r="Z258" s="379">
        <f t="shared" si="64"/>
        <v>0.5</v>
      </c>
    </row>
    <row r="259" spans="1:26" ht="31.5">
      <c r="A259" s="369" t="str">
        <f>'приложение 1.1 '!A261</f>
        <v>1.1.5.70</v>
      </c>
      <c r="B259" s="431" t="str">
        <f>'приложение 1.1 '!B261</f>
        <v>Реконструкция КЛ-0,4 кВ РП-114 - ул. Просвещения, 35</v>
      </c>
      <c r="C259" s="379" t="str">
        <f>IF('приложение 1.1 '!G261=2018,'приложение 1.1 '!E261,"-")</f>
        <v>-</v>
      </c>
      <c r="D259" s="703" t="str">
        <f>IF('приложение 1.1 '!G261=2018,'приложение 1.1 '!D261,"-")</f>
        <v>-</v>
      </c>
      <c r="E259" s="379" t="str">
        <f>IF('приложение 1.1 '!G261=2019,'приложение 1.1 '!E261,"-")</f>
        <v>-</v>
      </c>
      <c r="F259" s="379" t="str">
        <f>IF('приложение 1.1 '!G261=2019,'приложение 1.1 '!D261,"-")</f>
        <v>-</v>
      </c>
      <c r="G259" s="379">
        <f>IF('приложение 1.1 '!G261=2020,'приложение 1.1 '!E261,"-")</f>
        <v>0</v>
      </c>
      <c r="H259" s="379">
        <f>IF('приложение 1.1 '!G261=2020,'приложение 1.1 '!D261,"-")</f>
        <v>0.36</v>
      </c>
      <c r="I259" s="379" t="str">
        <f>IF('приложение 1.1 '!G261=2021,'приложение 1.1 '!E261,"-")</f>
        <v>-</v>
      </c>
      <c r="J259" s="379" t="str">
        <f>IF('приложение 1.1 '!G261=2021,'приложение 1.1 '!D261,"-")</f>
        <v>-</v>
      </c>
      <c r="K259" s="379" t="str">
        <f>IF('приложение 1.1 '!G261=2022,'приложение 1.1 '!E261,"-")</f>
        <v>-</v>
      </c>
      <c r="L259" s="379" t="str">
        <f>IF('приложение 1.1 '!G261=2022,'приложение 1.1 '!D261,"-")</f>
        <v>-</v>
      </c>
      <c r="M259" s="379">
        <f t="shared" si="65"/>
        <v>0</v>
      </c>
      <c r="N259" s="379">
        <f t="shared" si="66"/>
        <v>0.36</v>
      </c>
      <c r="O259" s="379" t="str">
        <f t="shared" si="53"/>
        <v>-</v>
      </c>
      <c r="P259" s="379" t="str">
        <f t="shared" si="54"/>
        <v>-</v>
      </c>
      <c r="Q259" s="379" t="str">
        <f t="shared" si="55"/>
        <v>-</v>
      </c>
      <c r="R259" s="379" t="str">
        <f t="shared" si="56"/>
        <v>-</v>
      </c>
      <c r="S259" s="379">
        <f t="shared" si="57"/>
        <v>0</v>
      </c>
      <c r="T259" s="379">
        <f t="shared" si="58"/>
        <v>0.36</v>
      </c>
      <c r="U259" s="379" t="str">
        <f t="shared" si="59"/>
        <v>-</v>
      </c>
      <c r="V259" s="379" t="str">
        <f t="shared" si="60"/>
        <v>-</v>
      </c>
      <c r="W259" s="379" t="str">
        <f t="shared" si="61"/>
        <v>-</v>
      </c>
      <c r="X259" s="379" t="str">
        <f t="shared" si="62"/>
        <v>-</v>
      </c>
      <c r="Y259" s="379">
        <f t="shared" si="63"/>
        <v>0</v>
      </c>
      <c r="Z259" s="379">
        <f t="shared" si="64"/>
        <v>0.36</v>
      </c>
    </row>
    <row r="260" spans="1:26" ht="31.5">
      <c r="A260" s="369" t="str">
        <f>'приложение 1.1 '!A262</f>
        <v>1.1.5.71</v>
      </c>
      <c r="B260" s="431" t="str">
        <f>'приложение 1.1 '!B262</f>
        <v>Реконструкция КЛ-0,4 кВ РП-114 - ул. Просвещения, 39</v>
      </c>
      <c r="C260" s="379" t="str">
        <f>IF('приложение 1.1 '!G262=2018,'приложение 1.1 '!E262,"-")</f>
        <v>-</v>
      </c>
      <c r="D260" s="703" t="str">
        <f>IF('приложение 1.1 '!G262=2018,'приложение 1.1 '!D262,"-")</f>
        <v>-</v>
      </c>
      <c r="E260" s="379" t="str">
        <f>IF('приложение 1.1 '!G262=2019,'приложение 1.1 '!E262,"-")</f>
        <v>-</v>
      </c>
      <c r="F260" s="379" t="str">
        <f>IF('приложение 1.1 '!G262=2019,'приложение 1.1 '!D262,"-")</f>
        <v>-</v>
      </c>
      <c r="G260" s="379">
        <f>IF('приложение 1.1 '!G262=2020,'приложение 1.1 '!E262,"-")</f>
        <v>0</v>
      </c>
      <c r="H260" s="379">
        <f>IF('приложение 1.1 '!G262=2020,'приложение 1.1 '!D262,"-")</f>
        <v>0.24</v>
      </c>
      <c r="I260" s="379" t="str">
        <f>IF('приложение 1.1 '!G262=2021,'приложение 1.1 '!E262,"-")</f>
        <v>-</v>
      </c>
      <c r="J260" s="379" t="str">
        <f>IF('приложение 1.1 '!G262=2021,'приложение 1.1 '!D262,"-")</f>
        <v>-</v>
      </c>
      <c r="K260" s="379" t="str">
        <f>IF('приложение 1.1 '!G262=2022,'приложение 1.1 '!E262,"-")</f>
        <v>-</v>
      </c>
      <c r="L260" s="379" t="str">
        <f>IF('приложение 1.1 '!G262=2022,'приложение 1.1 '!D262,"-")</f>
        <v>-</v>
      </c>
      <c r="M260" s="379">
        <f t="shared" si="65"/>
        <v>0</v>
      </c>
      <c r="N260" s="379">
        <f t="shared" si="66"/>
        <v>0.24</v>
      </c>
      <c r="O260" s="379" t="str">
        <f t="shared" si="53"/>
        <v>-</v>
      </c>
      <c r="P260" s="379" t="str">
        <f t="shared" si="54"/>
        <v>-</v>
      </c>
      <c r="Q260" s="379" t="str">
        <f t="shared" si="55"/>
        <v>-</v>
      </c>
      <c r="R260" s="379" t="str">
        <f t="shared" si="56"/>
        <v>-</v>
      </c>
      <c r="S260" s="379">
        <f t="shared" si="57"/>
        <v>0</v>
      </c>
      <c r="T260" s="379">
        <f t="shared" si="58"/>
        <v>0.24</v>
      </c>
      <c r="U260" s="379" t="str">
        <f t="shared" si="59"/>
        <v>-</v>
      </c>
      <c r="V260" s="379" t="str">
        <f t="shared" si="60"/>
        <v>-</v>
      </c>
      <c r="W260" s="379" t="str">
        <f t="shared" si="61"/>
        <v>-</v>
      </c>
      <c r="X260" s="379" t="str">
        <f t="shared" si="62"/>
        <v>-</v>
      </c>
      <c r="Y260" s="379">
        <f t="shared" si="63"/>
        <v>0</v>
      </c>
      <c r="Z260" s="379">
        <f t="shared" si="64"/>
        <v>0.24</v>
      </c>
    </row>
    <row r="261" spans="1:26" ht="31.5">
      <c r="A261" s="369" t="str">
        <f>'приложение 1.1 '!A263</f>
        <v>1.1.5.72</v>
      </c>
      <c r="B261" s="431" t="str">
        <f>'приложение 1.1 '!B263</f>
        <v>Реконструкция КЛ-0,4 кВ РП-114 - ул. Просвещения, 41</v>
      </c>
      <c r="C261" s="379" t="str">
        <f>IF('приложение 1.1 '!G263=2018,'приложение 1.1 '!E263,"-")</f>
        <v>-</v>
      </c>
      <c r="D261" s="703" t="str">
        <f>IF('приложение 1.1 '!G263=2018,'приложение 1.1 '!D263,"-")</f>
        <v>-</v>
      </c>
      <c r="E261" s="379" t="str">
        <f>IF('приложение 1.1 '!G263=2019,'приложение 1.1 '!E263,"-")</f>
        <v>-</v>
      </c>
      <c r="F261" s="379" t="str">
        <f>IF('приложение 1.1 '!G263=2019,'приложение 1.1 '!D263,"-")</f>
        <v>-</v>
      </c>
      <c r="G261" s="379">
        <f>IF('приложение 1.1 '!G263=2020,'приложение 1.1 '!E263,"-")</f>
        <v>0</v>
      </c>
      <c r="H261" s="379">
        <f>IF('приложение 1.1 '!G263=2020,'приложение 1.1 '!D263,"-")</f>
        <v>0.28999999999999998</v>
      </c>
      <c r="I261" s="379" t="str">
        <f>IF('приложение 1.1 '!G263=2021,'приложение 1.1 '!E263,"-")</f>
        <v>-</v>
      </c>
      <c r="J261" s="379" t="str">
        <f>IF('приложение 1.1 '!G263=2021,'приложение 1.1 '!D263,"-")</f>
        <v>-</v>
      </c>
      <c r="K261" s="379" t="str">
        <f>IF('приложение 1.1 '!G263=2022,'приложение 1.1 '!E263,"-")</f>
        <v>-</v>
      </c>
      <c r="L261" s="379" t="str">
        <f>IF('приложение 1.1 '!G263=2022,'приложение 1.1 '!D263,"-")</f>
        <v>-</v>
      </c>
      <c r="M261" s="379">
        <f t="shared" si="65"/>
        <v>0</v>
      </c>
      <c r="N261" s="379">
        <f t="shared" si="66"/>
        <v>0.28999999999999998</v>
      </c>
      <c r="O261" s="379" t="str">
        <f t="shared" si="53"/>
        <v>-</v>
      </c>
      <c r="P261" s="379" t="str">
        <f t="shared" si="54"/>
        <v>-</v>
      </c>
      <c r="Q261" s="379" t="str">
        <f t="shared" si="55"/>
        <v>-</v>
      </c>
      <c r="R261" s="379" t="str">
        <f t="shared" si="56"/>
        <v>-</v>
      </c>
      <c r="S261" s="379">
        <f t="shared" si="57"/>
        <v>0</v>
      </c>
      <c r="T261" s="379">
        <f t="shared" si="58"/>
        <v>0.28999999999999998</v>
      </c>
      <c r="U261" s="379" t="str">
        <f t="shared" si="59"/>
        <v>-</v>
      </c>
      <c r="V261" s="379" t="str">
        <f t="shared" si="60"/>
        <v>-</v>
      </c>
      <c r="W261" s="379" t="str">
        <f t="shared" si="61"/>
        <v>-</v>
      </c>
      <c r="X261" s="379" t="str">
        <f t="shared" si="62"/>
        <v>-</v>
      </c>
      <c r="Y261" s="379">
        <f t="shared" si="63"/>
        <v>0</v>
      </c>
      <c r="Z261" s="379">
        <f t="shared" si="64"/>
        <v>0.28999999999999998</v>
      </c>
    </row>
    <row r="262" spans="1:26" ht="31.5">
      <c r="A262" s="369" t="str">
        <f>'приложение 1.1 '!A264</f>
        <v>1.1.5.73</v>
      </c>
      <c r="B262" s="431" t="str">
        <f>'приложение 1.1 '!B264</f>
        <v>Реконструкция КЛ-0,4 кВ РП-123 - пр-д. Первопроходцев, 14/1</v>
      </c>
      <c r="C262" s="379" t="str">
        <f>IF('приложение 1.1 '!G264=2018,'приложение 1.1 '!E264,"-")</f>
        <v>-</v>
      </c>
      <c r="D262" s="703" t="str">
        <f>IF('приложение 1.1 '!G264=2018,'приложение 1.1 '!D264,"-")</f>
        <v>-</v>
      </c>
      <c r="E262" s="379" t="str">
        <f>IF('приложение 1.1 '!G264=2019,'приложение 1.1 '!E264,"-")</f>
        <v>-</v>
      </c>
      <c r="F262" s="379" t="str">
        <f>IF('приложение 1.1 '!G264=2019,'приложение 1.1 '!D264,"-")</f>
        <v>-</v>
      </c>
      <c r="G262" s="379">
        <f>IF('приложение 1.1 '!G264=2020,'приложение 1.1 '!E264,"-")</f>
        <v>0</v>
      </c>
      <c r="H262" s="379">
        <f>IF('приложение 1.1 '!G264=2020,'приложение 1.1 '!D264,"-")</f>
        <v>0.12</v>
      </c>
      <c r="I262" s="379" t="str">
        <f>IF('приложение 1.1 '!G264=2021,'приложение 1.1 '!E264,"-")</f>
        <v>-</v>
      </c>
      <c r="J262" s="379" t="str">
        <f>IF('приложение 1.1 '!G264=2021,'приложение 1.1 '!D264,"-")</f>
        <v>-</v>
      </c>
      <c r="K262" s="379" t="str">
        <f>IF('приложение 1.1 '!G264=2022,'приложение 1.1 '!E264,"-")</f>
        <v>-</v>
      </c>
      <c r="L262" s="379" t="str">
        <f>IF('приложение 1.1 '!G264=2022,'приложение 1.1 '!D264,"-")</f>
        <v>-</v>
      </c>
      <c r="M262" s="379">
        <f t="shared" si="65"/>
        <v>0</v>
      </c>
      <c r="N262" s="379">
        <f t="shared" si="66"/>
        <v>0.12</v>
      </c>
      <c r="O262" s="379" t="str">
        <f t="shared" si="53"/>
        <v>-</v>
      </c>
      <c r="P262" s="379" t="str">
        <f t="shared" si="54"/>
        <v>-</v>
      </c>
      <c r="Q262" s="379" t="str">
        <f t="shared" si="55"/>
        <v>-</v>
      </c>
      <c r="R262" s="379" t="str">
        <f t="shared" si="56"/>
        <v>-</v>
      </c>
      <c r="S262" s="379">
        <f t="shared" si="57"/>
        <v>0</v>
      </c>
      <c r="T262" s="379">
        <f t="shared" si="58"/>
        <v>0.12</v>
      </c>
      <c r="U262" s="379" t="str">
        <f t="shared" si="59"/>
        <v>-</v>
      </c>
      <c r="V262" s="379" t="str">
        <f t="shared" si="60"/>
        <v>-</v>
      </c>
      <c r="W262" s="379" t="str">
        <f t="shared" si="61"/>
        <v>-</v>
      </c>
      <c r="X262" s="379" t="str">
        <f t="shared" si="62"/>
        <v>-</v>
      </c>
      <c r="Y262" s="379">
        <f t="shared" si="63"/>
        <v>0</v>
      </c>
      <c r="Z262" s="379">
        <f t="shared" si="64"/>
        <v>0.12</v>
      </c>
    </row>
    <row r="263" spans="1:26" ht="31.5">
      <c r="A263" s="369" t="str">
        <f>'приложение 1.1 '!A265</f>
        <v>1.1.5.74</v>
      </c>
      <c r="B263" s="431" t="str">
        <f>'приложение 1.1 '!B265</f>
        <v>Реконструкция КЛ-0,4 кВ ТП-201 - ул. 60 лет Октября, 14</v>
      </c>
      <c r="C263" s="379" t="str">
        <f>IF('приложение 1.1 '!G265=2018,'приложение 1.1 '!E265,"-")</f>
        <v>-</v>
      </c>
      <c r="D263" s="703" t="str">
        <f>IF('приложение 1.1 '!G265=2018,'приложение 1.1 '!D265,"-")</f>
        <v>-</v>
      </c>
      <c r="E263" s="379" t="str">
        <f>IF('приложение 1.1 '!G265=2019,'приложение 1.1 '!E265,"-")</f>
        <v>-</v>
      </c>
      <c r="F263" s="379" t="str">
        <f>IF('приложение 1.1 '!G265=2019,'приложение 1.1 '!D265,"-")</f>
        <v>-</v>
      </c>
      <c r="G263" s="379">
        <f>IF('приложение 1.1 '!G265=2020,'приложение 1.1 '!E265,"-")</f>
        <v>0</v>
      </c>
      <c r="H263" s="379">
        <f>IF('приложение 1.1 '!G265=2020,'приложение 1.1 '!D265,"-")</f>
        <v>0.14000000000000001</v>
      </c>
      <c r="I263" s="379" t="str">
        <f>IF('приложение 1.1 '!G265=2021,'приложение 1.1 '!E265,"-")</f>
        <v>-</v>
      </c>
      <c r="J263" s="379" t="str">
        <f>IF('приложение 1.1 '!G265=2021,'приложение 1.1 '!D265,"-")</f>
        <v>-</v>
      </c>
      <c r="K263" s="379" t="str">
        <f>IF('приложение 1.1 '!G265=2022,'приложение 1.1 '!E265,"-")</f>
        <v>-</v>
      </c>
      <c r="L263" s="379" t="str">
        <f>IF('приложение 1.1 '!G265=2022,'приложение 1.1 '!D265,"-")</f>
        <v>-</v>
      </c>
      <c r="M263" s="379">
        <f t="shared" si="65"/>
        <v>0</v>
      </c>
      <c r="N263" s="379">
        <f t="shared" si="66"/>
        <v>0.14000000000000001</v>
      </c>
      <c r="O263" s="379" t="str">
        <f t="shared" si="53"/>
        <v>-</v>
      </c>
      <c r="P263" s="379" t="str">
        <f t="shared" si="54"/>
        <v>-</v>
      </c>
      <c r="Q263" s="379" t="str">
        <f t="shared" si="55"/>
        <v>-</v>
      </c>
      <c r="R263" s="379" t="str">
        <f t="shared" si="56"/>
        <v>-</v>
      </c>
      <c r="S263" s="379">
        <f t="shared" si="57"/>
        <v>0</v>
      </c>
      <c r="T263" s="379">
        <f t="shared" si="58"/>
        <v>0.14000000000000001</v>
      </c>
      <c r="U263" s="379" t="str">
        <f t="shared" si="59"/>
        <v>-</v>
      </c>
      <c r="V263" s="379" t="str">
        <f t="shared" si="60"/>
        <v>-</v>
      </c>
      <c r="W263" s="379" t="str">
        <f t="shared" si="61"/>
        <v>-</v>
      </c>
      <c r="X263" s="379" t="str">
        <f t="shared" si="62"/>
        <v>-</v>
      </c>
      <c r="Y263" s="379">
        <f t="shared" si="63"/>
        <v>0</v>
      </c>
      <c r="Z263" s="379">
        <f t="shared" si="64"/>
        <v>0.14000000000000001</v>
      </c>
    </row>
    <row r="264" spans="1:26">
      <c r="A264" s="369" t="str">
        <f>'приложение 1.1 '!A266</f>
        <v>1.1.5.75</v>
      </c>
      <c r="B264" s="431" t="str">
        <f>'приложение 1.1 '!B266</f>
        <v>Реконструкция КЛ-0,4 кВ ТП-218 - Сберкасса</v>
      </c>
      <c r="C264" s="379" t="str">
        <f>IF('приложение 1.1 '!G266=2018,'приложение 1.1 '!E266,"-")</f>
        <v>-</v>
      </c>
      <c r="D264" s="703" t="str">
        <f>IF('приложение 1.1 '!G266=2018,'приложение 1.1 '!D266,"-")</f>
        <v>-</v>
      </c>
      <c r="E264" s="379" t="str">
        <f>IF('приложение 1.1 '!G266=2019,'приложение 1.1 '!E266,"-")</f>
        <v>-</v>
      </c>
      <c r="F264" s="379" t="str">
        <f>IF('приложение 1.1 '!G266=2019,'приложение 1.1 '!D266,"-")</f>
        <v>-</v>
      </c>
      <c r="G264" s="379">
        <f>IF('приложение 1.1 '!G266=2020,'приложение 1.1 '!E266,"-")</f>
        <v>0</v>
      </c>
      <c r="H264" s="379">
        <f>IF('приложение 1.1 '!G266=2020,'приложение 1.1 '!D266,"-")</f>
        <v>0.5</v>
      </c>
      <c r="I264" s="379" t="str">
        <f>IF('приложение 1.1 '!G266=2021,'приложение 1.1 '!E266,"-")</f>
        <v>-</v>
      </c>
      <c r="J264" s="379" t="str">
        <f>IF('приложение 1.1 '!G266=2021,'приложение 1.1 '!D266,"-")</f>
        <v>-</v>
      </c>
      <c r="K264" s="379" t="str">
        <f>IF('приложение 1.1 '!G266=2022,'приложение 1.1 '!E266,"-")</f>
        <v>-</v>
      </c>
      <c r="L264" s="379" t="str">
        <f>IF('приложение 1.1 '!G266=2022,'приложение 1.1 '!D266,"-")</f>
        <v>-</v>
      </c>
      <c r="M264" s="379">
        <f t="shared" si="65"/>
        <v>0</v>
      </c>
      <c r="N264" s="379">
        <f t="shared" si="66"/>
        <v>0.5</v>
      </c>
      <c r="O264" s="379" t="str">
        <f t="shared" si="53"/>
        <v>-</v>
      </c>
      <c r="P264" s="379" t="str">
        <f t="shared" si="54"/>
        <v>-</v>
      </c>
      <c r="Q264" s="379" t="str">
        <f t="shared" si="55"/>
        <v>-</v>
      </c>
      <c r="R264" s="379" t="str">
        <f t="shared" si="56"/>
        <v>-</v>
      </c>
      <c r="S264" s="379">
        <f t="shared" si="57"/>
        <v>0</v>
      </c>
      <c r="T264" s="379">
        <f t="shared" si="58"/>
        <v>0.5</v>
      </c>
      <c r="U264" s="379" t="str">
        <f t="shared" si="59"/>
        <v>-</v>
      </c>
      <c r="V264" s="379" t="str">
        <f t="shared" si="60"/>
        <v>-</v>
      </c>
      <c r="W264" s="379" t="str">
        <f t="shared" si="61"/>
        <v>-</v>
      </c>
      <c r="X264" s="379" t="str">
        <f t="shared" si="62"/>
        <v>-</v>
      </c>
      <c r="Y264" s="379">
        <f t="shared" si="63"/>
        <v>0</v>
      </c>
      <c r="Z264" s="379">
        <f t="shared" si="64"/>
        <v>0.5</v>
      </c>
    </row>
    <row r="265" spans="1:26" ht="31.5">
      <c r="A265" s="369" t="str">
        <f>'приложение 1.1 '!A267</f>
        <v>1.1.5.76</v>
      </c>
      <c r="B265" s="431" t="str">
        <f>'приложение 1.1 '!B267</f>
        <v>Реконструкция КЛ-0,4 кВ ТП-237 - пр-т. Набережный, 4В</v>
      </c>
      <c r="C265" s="379" t="str">
        <f>IF('приложение 1.1 '!G267=2018,'приложение 1.1 '!E267,"-")</f>
        <v>-</v>
      </c>
      <c r="D265" s="703" t="str">
        <f>IF('приложение 1.1 '!G267=2018,'приложение 1.1 '!D267,"-")</f>
        <v>-</v>
      </c>
      <c r="E265" s="379" t="str">
        <f>IF('приложение 1.1 '!G267=2019,'приложение 1.1 '!E267,"-")</f>
        <v>-</v>
      </c>
      <c r="F265" s="379" t="str">
        <f>IF('приложение 1.1 '!G267=2019,'приложение 1.1 '!D267,"-")</f>
        <v>-</v>
      </c>
      <c r="G265" s="379">
        <f>IF('приложение 1.1 '!G267=2020,'приложение 1.1 '!E267,"-")</f>
        <v>0</v>
      </c>
      <c r="H265" s="379">
        <f>IF('приложение 1.1 '!G267=2020,'приложение 1.1 '!D267,"-")</f>
        <v>0.3</v>
      </c>
      <c r="I265" s="379" t="str">
        <f>IF('приложение 1.1 '!G267=2021,'приложение 1.1 '!E267,"-")</f>
        <v>-</v>
      </c>
      <c r="J265" s="379" t="str">
        <f>IF('приложение 1.1 '!G267=2021,'приложение 1.1 '!D267,"-")</f>
        <v>-</v>
      </c>
      <c r="K265" s="379" t="str">
        <f>IF('приложение 1.1 '!G267=2022,'приложение 1.1 '!E267,"-")</f>
        <v>-</v>
      </c>
      <c r="L265" s="379" t="str">
        <f>IF('приложение 1.1 '!G267=2022,'приложение 1.1 '!D267,"-")</f>
        <v>-</v>
      </c>
      <c r="M265" s="379">
        <f t="shared" si="65"/>
        <v>0</v>
      </c>
      <c r="N265" s="379">
        <f t="shared" si="66"/>
        <v>0.3</v>
      </c>
      <c r="O265" s="379" t="str">
        <f t="shared" si="53"/>
        <v>-</v>
      </c>
      <c r="P265" s="379" t="str">
        <f t="shared" si="54"/>
        <v>-</v>
      </c>
      <c r="Q265" s="379" t="str">
        <f t="shared" si="55"/>
        <v>-</v>
      </c>
      <c r="R265" s="379" t="str">
        <f t="shared" si="56"/>
        <v>-</v>
      </c>
      <c r="S265" s="379">
        <f t="shared" si="57"/>
        <v>0</v>
      </c>
      <c r="T265" s="379">
        <f t="shared" si="58"/>
        <v>0.3</v>
      </c>
      <c r="U265" s="379" t="str">
        <f t="shared" si="59"/>
        <v>-</v>
      </c>
      <c r="V265" s="379" t="str">
        <f t="shared" si="60"/>
        <v>-</v>
      </c>
      <c r="W265" s="379" t="str">
        <f t="shared" si="61"/>
        <v>-</v>
      </c>
      <c r="X265" s="379" t="str">
        <f t="shared" si="62"/>
        <v>-</v>
      </c>
      <c r="Y265" s="379">
        <f t="shared" si="63"/>
        <v>0</v>
      </c>
      <c r="Z265" s="379">
        <f t="shared" si="64"/>
        <v>0.3</v>
      </c>
    </row>
    <row r="266" spans="1:26" ht="31.5">
      <c r="A266" s="369" t="str">
        <f>'приложение 1.1 '!A268</f>
        <v>1.1.5.77</v>
      </c>
      <c r="B266" s="431" t="str">
        <f>'приложение 1.1 '!B268</f>
        <v>Реконструкция КЛ-0,4 кВ ТП-238 - пр-т. Набережный, 10</v>
      </c>
      <c r="C266" s="379" t="str">
        <f>IF('приложение 1.1 '!G268=2018,'приложение 1.1 '!E268,"-")</f>
        <v>-</v>
      </c>
      <c r="D266" s="703" t="str">
        <f>IF('приложение 1.1 '!G268=2018,'приложение 1.1 '!D268,"-")</f>
        <v>-</v>
      </c>
      <c r="E266" s="379" t="str">
        <f>IF('приложение 1.1 '!G268=2019,'приложение 1.1 '!E268,"-")</f>
        <v>-</v>
      </c>
      <c r="F266" s="379" t="str">
        <f>IF('приложение 1.1 '!G268=2019,'приложение 1.1 '!D268,"-")</f>
        <v>-</v>
      </c>
      <c r="G266" s="379">
        <f>IF('приложение 1.1 '!G268=2020,'приложение 1.1 '!E268,"-")</f>
        <v>0</v>
      </c>
      <c r="H266" s="379">
        <f>IF('приложение 1.1 '!G268=2020,'приложение 1.1 '!D268,"-")</f>
        <v>0.28000000000000003</v>
      </c>
      <c r="I266" s="379" t="str">
        <f>IF('приложение 1.1 '!G268=2021,'приложение 1.1 '!E268,"-")</f>
        <v>-</v>
      </c>
      <c r="J266" s="379" t="str">
        <f>IF('приложение 1.1 '!G268=2021,'приложение 1.1 '!D268,"-")</f>
        <v>-</v>
      </c>
      <c r="K266" s="379" t="str">
        <f>IF('приложение 1.1 '!G268=2022,'приложение 1.1 '!E268,"-")</f>
        <v>-</v>
      </c>
      <c r="L266" s="379" t="str">
        <f>IF('приложение 1.1 '!G268=2022,'приложение 1.1 '!D268,"-")</f>
        <v>-</v>
      </c>
      <c r="M266" s="379">
        <f t="shared" si="65"/>
        <v>0</v>
      </c>
      <c r="N266" s="379">
        <f t="shared" si="66"/>
        <v>0.28000000000000003</v>
      </c>
      <c r="O266" s="379" t="str">
        <f t="shared" si="53"/>
        <v>-</v>
      </c>
      <c r="P266" s="379" t="str">
        <f t="shared" si="54"/>
        <v>-</v>
      </c>
      <c r="Q266" s="379" t="str">
        <f t="shared" si="55"/>
        <v>-</v>
      </c>
      <c r="R266" s="379" t="str">
        <f t="shared" si="56"/>
        <v>-</v>
      </c>
      <c r="S266" s="379">
        <f t="shared" si="57"/>
        <v>0</v>
      </c>
      <c r="T266" s="379">
        <f t="shared" si="58"/>
        <v>0.28000000000000003</v>
      </c>
      <c r="U266" s="379" t="str">
        <f t="shared" si="59"/>
        <v>-</v>
      </c>
      <c r="V266" s="379" t="str">
        <f t="shared" si="60"/>
        <v>-</v>
      </c>
      <c r="W266" s="379" t="str">
        <f t="shared" si="61"/>
        <v>-</v>
      </c>
      <c r="X266" s="379" t="str">
        <f t="shared" si="62"/>
        <v>-</v>
      </c>
      <c r="Y266" s="379">
        <f t="shared" si="63"/>
        <v>0</v>
      </c>
      <c r="Z266" s="379">
        <f t="shared" si="64"/>
        <v>0.28000000000000003</v>
      </c>
    </row>
    <row r="267" spans="1:26" ht="31.5">
      <c r="A267" s="369" t="str">
        <f>'приложение 1.1 '!A269</f>
        <v>1.1.5.78</v>
      </c>
      <c r="B267" s="431" t="str">
        <f>'приложение 1.1 '!B269</f>
        <v>Реконструкция КЛ-0,4 кВ ТП-240 - ул. Ленинградская, 5</v>
      </c>
      <c r="C267" s="379" t="str">
        <f>IF('приложение 1.1 '!G269=2018,'приложение 1.1 '!E269,"-")</f>
        <v>-</v>
      </c>
      <c r="D267" s="703" t="str">
        <f>IF('приложение 1.1 '!G269=2018,'приложение 1.1 '!D269,"-")</f>
        <v>-</v>
      </c>
      <c r="E267" s="379" t="str">
        <f>IF('приложение 1.1 '!G269=2019,'приложение 1.1 '!E269,"-")</f>
        <v>-</v>
      </c>
      <c r="F267" s="379" t="str">
        <f>IF('приложение 1.1 '!G269=2019,'приложение 1.1 '!D269,"-")</f>
        <v>-</v>
      </c>
      <c r="G267" s="379" t="str">
        <f>IF('приложение 1.1 '!G269=2020,'приложение 1.1 '!E269,"-")</f>
        <v>-</v>
      </c>
      <c r="H267" s="379" t="str">
        <f>IF('приложение 1.1 '!G269=2020,'приложение 1.1 '!D269,"-")</f>
        <v>-</v>
      </c>
      <c r="I267" s="379" t="str">
        <f>IF('приложение 1.1 '!G269=2021,'приложение 1.1 '!E269,"-")</f>
        <v>-</v>
      </c>
      <c r="J267" s="379" t="str">
        <f>IF('приложение 1.1 '!G269=2021,'приложение 1.1 '!D269,"-")</f>
        <v>-</v>
      </c>
      <c r="K267" s="379">
        <f>IF('приложение 1.1 '!G269=2022,'приложение 1.1 '!E269,"-")</f>
        <v>0</v>
      </c>
      <c r="L267" s="379">
        <f>IF('приложение 1.1 '!G269=2022,'приложение 1.1 '!D269,"-")</f>
        <v>0.22</v>
      </c>
      <c r="M267" s="379">
        <f t="shared" si="65"/>
        <v>0</v>
      </c>
      <c r="N267" s="379">
        <f t="shared" si="66"/>
        <v>0.22</v>
      </c>
      <c r="O267" s="379" t="str">
        <f t="shared" si="53"/>
        <v>-</v>
      </c>
      <c r="P267" s="379" t="str">
        <f t="shared" si="54"/>
        <v>-</v>
      </c>
      <c r="Q267" s="379" t="str">
        <f t="shared" si="55"/>
        <v>-</v>
      </c>
      <c r="R267" s="379" t="str">
        <f t="shared" si="56"/>
        <v>-</v>
      </c>
      <c r="S267" s="379" t="str">
        <f t="shared" si="57"/>
        <v>-</v>
      </c>
      <c r="T267" s="379" t="str">
        <f t="shared" si="58"/>
        <v>-</v>
      </c>
      <c r="U267" s="379" t="str">
        <f t="shared" si="59"/>
        <v>-</v>
      </c>
      <c r="V267" s="379" t="str">
        <f t="shared" si="60"/>
        <v>-</v>
      </c>
      <c r="W267" s="379">
        <f t="shared" si="61"/>
        <v>0</v>
      </c>
      <c r="X267" s="379">
        <f t="shared" si="62"/>
        <v>0.22</v>
      </c>
      <c r="Y267" s="379">
        <f t="shared" si="63"/>
        <v>0</v>
      </c>
      <c r="Z267" s="379">
        <f t="shared" si="64"/>
        <v>0.22</v>
      </c>
    </row>
    <row r="268" spans="1:26" ht="31.5">
      <c r="A268" s="369" t="str">
        <f>'приложение 1.1 '!A270</f>
        <v>1.1.5.79</v>
      </c>
      <c r="B268" s="431" t="str">
        <f>'приложение 1.1 '!B270</f>
        <v>Реконструкция КЛ-0,4 кВ ТП-241 - пр-т. Набережный, 4</v>
      </c>
      <c r="C268" s="379" t="str">
        <f>IF('приложение 1.1 '!G270=2018,'приложение 1.1 '!E270,"-")</f>
        <v>-</v>
      </c>
      <c r="D268" s="703" t="str">
        <f>IF('приложение 1.1 '!G270=2018,'приложение 1.1 '!D270,"-")</f>
        <v>-</v>
      </c>
      <c r="E268" s="379" t="str">
        <f>IF('приложение 1.1 '!G270=2019,'приложение 1.1 '!E270,"-")</f>
        <v>-</v>
      </c>
      <c r="F268" s="379" t="str">
        <f>IF('приложение 1.1 '!G270=2019,'приложение 1.1 '!D270,"-")</f>
        <v>-</v>
      </c>
      <c r="G268" s="379" t="str">
        <f>IF('приложение 1.1 '!G270=2020,'приложение 1.1 '!E270,"-")</f>
        <v>-</v>
      </c>
      <c r="H268" s="379" t="str">
        <f>IF('приложение 1.1 '!G270=2020,'приложение 1.1 '!D270,"-")</f>
        <v>-</v>
      </c>
      <c r="I268" s="379" t="str">
        <f>IF('приложение 1.1 '!G270=2021,'приложение 1.1 '!E270,"-")</f>
        <v>-</v>
      </c>
      <c r="J268" s="379" t="str">
        <f>IF('приложение 1.1 '!G270=2021,'приложение 1.1 '!D270,"-")</f>
        <v>-</v>
      </c>
      <c r="K268" s="379">
        <f>IF('приложение 1.1 '!G270=2022,'приложение 1.1 '!E270,"-")</f>
        <v>0</v>
      </c>
      <c r="L268" s="379">
        <f>IF('приложение 1.1 '!G270=2022,'приложение 1.1 '!D270,"-")</f>
        <v>0.4</v>
      </c>
      <c r="M268" s="379">
        <f t="shared" si="65"/>
        <v>0</v>
      </c>
      <c r="N268" s="379">
        <f t="shared" si="66"/>
        <v>0.4</v>
      </c>
      <c r="O268" s="379" t="str">
        <f t="shared" si="53"/>
        <v>-</v>
      </c>
      <c r="P268" s="379" t="str">
        <f t="shared" si="54"/>
        <v>-</v>
      </c>
      <c r="Q268" s="379" t="str">
        <f t="shared" si="55"/>
        <v>-</v>
      </c>
      <c r="R268" s="379" t="str">
        <f t="shared" si="56"/>
        <v>-</v>
      </c>
      <c r="S268" s="379" t="str">
        <f t="shared" si="57"/>
        <v>-</v>
      </c>
      <c r="T268" s="379" t="str">
        <f t="shared" si="58"/>
        <v>-</v>
      </c>
      <c r="U268" s="379" t="str">
        <f t="shared" si="59"/>
        <v>-</v>
      </c>
      <c r="V268" s="379" t="str">
        <f t="shared" si="60"/>
        <v>-</v>
      </c>
      <c r="W268" s="379">
        <f t="shared" si="61"/>
        <v>0</v>
      </c>
      <c r="X268" s="379">
        <f t="shared" si="62"/>
        <v>0.4</v>
      </c>
      <c r="Y268" s="379">
        <f t="shared" si="63"/>
        <v>0</v>
      </c>
      <c r="Z268" s="379">
        <f t="shared" si="64"/>
        <v>0.4</v>
      </c>
    </row>
    <row r="269" spans="1:26" ht="31.5">
      <c r="A269" s="369" t="str">
        <f>'приложение 1.1 '!A271</f>
        <v>1.1.5.80</v>
      </c>
      <c r="B269" s="431" t="str">
        <f>'приложение 1.1 '!B271</f>
        <v>Реконструкция КЛ-0,4 кВ ТП-241 - пр-т. Набережный, 4Б</v>
      </c>
      <c r="C269" s="379" t="str">
        <f>IF('приложение 1.1 '!G271=2018,'приложение 1.1 '!E271,"-")</f>
        <v>-</v>
      </c>
      <c r="D269" s="703" t="str">
        <f>IF('приложение 1.1 '!G271=2018,'приложение 1.1 '!D271,"-")</f>
        <v>-</v>
      </c>
      <c r="E269" s="379" t="str">
        <f>IF('приложение 1.1 '!G271=2019,'приложение 1.1 '!E271,"-")</f>
        <v>-</v>
      </c>
      <c r="F269" s="379" t="str">
        <f>IF('приложение 1.1 '!G271=2019,'приложение 1.1 '!D271,"-")</f>
        <v>-</v>
      </c>
      <c r="G269" s="379" t="str">
        <f>IF('приложение 1.1 '!G271=2020,'приложение 1.1 '!E271,"-")</f>
        <v>-</v>
      </c>
      <c r="H269" s="379" t="str">
        <f>IF('приложение 1.1 '!G271=2020,'приложение 1.1 '!D271,"-")</f>
        <v>-</v>
      </c>
      <c r="I269" s="379" t="str">
        <f>IF('приложение 1.1 '!G271=2021,'приложение 1.1 '!E271,"-")</f>
        <v>-</v>
      </c>
      <c r="J269" s="379" t="str">
        <f>IF('приложение 1.1 '!G271=2021,'приложение 1.1 '!D271,"-")</f>
        <v>-</v>
      </c>
      <c r="K269" s="379">
        <f>IF('приложение 1.1 '!G271=2022,'приложение 1.1 '!E271,"-")</f>
        <v>0</v>
      </c>
      <c r="L269" s="379">
        <f>IF('приложение 1.1 '!G271=2022,'приложение 1.1 '!D271,"-")</f>
        <v>0.16</v>
      </c>
      <c r="M269" s="379">
        <f t="shared" si="65"/>
        <v>0</v>
      </c>
      <c r="N269" s="379">
        <f t="shared" si="66"/>
        <v>0.16</v>
      </c>
      <c r="O269" s="379" t="str">
        <f t="shared" si="53"/>
        <v>-</v>
      </c>
      <c r="P269" s="379" t="str">
        <f t="shared" si="54"/>
        <v>-</v>
      </c>
      <c r="Q269" s="379" t="str">
        <f t="shared" si="55"/>
        <v>-</v>
      </c>
      <c r="R269" s="379" t="str">
        <f t="shared" si="56"/>
        <v>-</v>
      </c>
      <c r="S269" s="379" t="str">
        <f t="shared" si="57"/>
        <v>-</v>
      </c>
      <c r="T269" s="379" t="str">
        <f t="shared" si="58"/>
        <v>-</v>
      </c>
      <c r="U269" s="379" t="str">
        <f t="shared" si="59"/>
        <v>-</v>
      </c>
      <c r="V269" s="379" t="str">
        <f t="shared" si="60"/>
        <v>-</v>
      </c>
      <c r="W269" s="379">
        <f t="shared" si="61"/>
        <v>0</v>
      </c>
      <c r="X269" s="379">
        <f t="shared" si="62"/>
        <v>0.16</v>
      </c>
      <c r="Y269" s="379">
        <f t="shared" si="63"/>
        <v>0</v>
      </c>
      <c r="Z269" s="379">
        <f t="shared" si="64"/>
        <v>0.16</v>
      </c>
    </row>
    <row r="270" spans="1:26" ht="31.5">
      <c r="A270" s="369" t="str">
        <f>'приложение 1.1 '!A272</f>
        <v>1.1.5.81</v>
      </c>
      <c r="B270" s="431" t="str">
        <f>'приложение 1.1 '!B272</f>
        <v>Реконструкция КЛ-0,4 кВ ТП-241 - ул. Ленинградская, 1</v>
      </c>
      <c r="C270" s="379" t="str">
        <f>IF('приложение 1.1 '!G272=2018,'приложение 1.1 '!E272,"-")</f>
        <v>-</v>
      </c>
      <c r="D270" s="703" t="str">
        <f>IF('приложение 1.1 '!G272=2018,'приложение 1.1 '!D272,"-")</f>
        <v>-</v>
      </c>
      <c r="E270" s="379" t="str">
        <f>IF('приложение 1.1 '!G272=2019,'приложение 1.1 '!E272,"-")</f>
        <v>-</v>
      </c>
      <c r="F270" s="379" t="str">
        <f>IF('приложение 1.1 '!G272=2019,'приложение 1.1 '!D272,"-")</f>
        <v>-</v>
      </c>
      <c r="G270" s="379" t="str">
        <f>IF('приложение 1.1 '!G272=2020,'приложение 1.1 '!E272,"-")</f>
        <v>-</v>
      </c>
      <c r="H270" s="379" t="str">
        <f>IF('приложение 1.1 '!G272=2020,'приложение 1.1 '!D272,"-")</f>
        <v>-</v>
      </c>
      <c r="I270" s="379" t="str">
        <f>IF('приложение 1.1 '!G272=2021,'приложение 1.1 '!E272,"-")</f>
        <v>-</v>
      </c>
      <c r="J270" s="379" t="str">
        <f>IF('приложение 1.1 '!G272=2021,'приложение 1.1 '!D272,"-")</f>
        <v>-</v>
      </c>
      <c r="K270" s="379">
        <f>IF('приложение 1.1 '!G272=2022,'приложение 1.1 '!E272,"-")</f>
        <v>0</v>
      </c>
      <c r="L270" s="379">
        <f>IF('приложение 1.1 '!G272=2022,'приложение 1.1 '!D272,"-")</f>
        <v>0.2</v>
      </c>
      <c r="M270" s="379">
        <f t="shared" si="65"/>
        <v>0</v>
      </c>
      <c r="N270" s="379">
        <f t="shared" si="66"/>
        <v>0.2</v>
      </c>
      <c r="O270" s="379" t="str">
        <f t="shared" si="53"/>
        <v>-</v>
      </c>
      <c r="P270" s="379" t="str">
        <f t="shared" si="54"/>
        <v>-</v>
      </c>
      <c r="Q270" s="379" t="str">
        <f t="shared" si="55"/>
        <v>-</v>
      </c>
      <c r="R270" s="379" t="str">
        <f t="shared" si="56"/>
        <v>-</v>
      </c>
      <c r="S270" s="379" t="str">
        <f t="shared" si="57"/>
        <v>-</v>
      </c>
      <c r="T270" s="379" t="str">
        <f t="shared" si="58"/>
        <v>-</v>
      </c>
      <c r="U270" s="379" t="str">
        <f t="shared" si="59"/>
        <v>-</v>
      </c>
      <c r="V270" s="379" t="str">
        <f t="shared" si="60"/>
        <v>-</v>
      </c>
      <c r="W270" s="379">
        <f t="shared" si="61"/>
        <v>0</v>
      </c>
      <c r="X270" s="379">
        <f t="shared" si="62"/>
        <v>0.2</v>
      </c>
      <c r="Y270" s="379">
        <f t="shared" si="63"/>
        <v>0</v>
      </c>
      <c r="Z270" s="379">
        <f t="shared" si="64"/>
        <v>0.2</v>
      </c>
    </row>
    <row r="271" spans="1:26" ht="31.5">
      <c r="A271" s="369" t="str">
        <f>'приложение 1.1 '!A273</f>
        <v>1.1.5.82</v>
      </c>
      <c r="B271" s="431" t="str">
        <f>'приложение 1.1 '!B273</f>
        <v>Реконструкция КЛ-0,4 кВ ТП-241 - ул. Ленинградская, 3</v>
      </c>
      <c r="C271" s="379" t="str">
        <f>IF('приложение 1.1 '!G273=2018,'приложение 1.1 '!E273,"-")</f>
        <v>-</v>
      </c>
      <c r="D271" s="703" t="str">
        <f>IF('приложение 1.1 '!G273=2018,'приложение 1.1 '!D273,"-")</f>
        <v>-</v>
      </c>
      <c r="E271" s="379" t="str">
        <f>IF('приложение 1.1 '!G273=2019,'приложение 1.1 '!E273,"-")</f>
        <v>-</v>
      </c>
      <c r="F271" s="379" t="str">
        <f>IF('приложение 1.1 '!G273=2019,'приложение 1.1 '!D273,"-")</f>
        <v>-</v>
      </c>
      <c r="G271" s="379" t="str">
        <f>IF('приложение 1.1 '!G273=2020,'приложение 1.1 '!E273,"-")</f>
        <v>-</v>
      </c>
      <c r="H271" s="379" t="str">
        <f>IF('приложение 1.1 '!G273=2020,'приложение 1.1 '!D273,"-")</f>
        <v>-</v>
      </c>
      <c r="I271" s="379" t="str">
        <f>IF('приложение 1.1 '!G273=2021,'приложение 1.1 '!E273,"-")</f>
        <v>-</v>
      </c>
      <c r="J271" s="379" t="str">
        <f>IF('приложение 1.1 '!G273=2021,'приложение 1.1 '!D273,"-")</f>
        <v>-</v>
      </c>
      <c r="K271" s="379">
        <f>IF('приложение 1.1 '!G273=2022,'приложение 1.1 '!E273,"-")</f>
        <v>0</v>
      </c>
      <c r="L271" s="379">
        <f>IF('приложение 1.1 '!G273=2022,'приложение 1.1 '!D273,"-")</f>
        <v>0.15</v>
      </c>
      <c r="M271" s="379">
        <f t="shared" si="65"/>
        <v>0</v>
      </c>
      <c r="N271" s="379">
        <f t="shared" si="66"/>
        <v>0.15</v>
      </c>
      <c r="O271" s="379" t="str">
        <f t="shared" si="53"/>
        <v>-</v>
      </c>
      <c r="P271" s="379" t="str">
        <f t="shared" si="54"/>
        <v>-</v>
      </c>
      <c r="Q271" s="379" t="str">
        <f t="shared" si="55"/>
        <v>-</v>
      </c>
      <c r="R271" s="379" t="str">
        <f t="shared" si="56"/>
        <v>-</v>
      </c>
      <c r="S271" s="379" t="str">
        <f t="shared" si="57"/>
        <v>-</v>
      </c>
      <c r="T271" s="379" t="str">
        <f t="shared" si="58"/>
        <v>-</v>
      </c>
      <c r="U271" s="379" t="str">
        <f t="shared" si="59"/>
        <v>-</v>
      </c>
      <c r="V271" s="379" t="str">
        <f t="shared" si="60"/>
        <v>-</v>
      </c>
      <c r="W271" s="379">
        <f t="shared" si="61"/>
        <v>0</v>
      </c>
      <c r="X271" s="379">
        <f t="shared" si="62"/>
        <v>0.15</v>
      </c>
      <c r="Y271" s="379">
        <f t="shared" si="63"/>
        <v>0</v>
      </c>
      <c r="Z271" s="379">
        <f t="shared" si="64"/>
        <v>0.15</v>
      </c>
    </row>
    <row r="272" spans="1:26" ht="31.5">
      <c r="A272" s="369" t="str">
        <f>'приложение 1.1 '!A274</f>
        <v>1.1.5.83</v>
      </c>
      <c r="B272" s="431" t="str">
        <f>'приложение 1.1 '!B274</f>
        <v>Реконструкция КЛ-0,4 кВ ТП-243 - ул. Дзержинского, 16</v>
      </c>
      <c r="C272" s="379" t="str">
        <f>IF('приложение 1.1 '!G274=2018,'приложение 1.1 '!E274,"-")</f>
        <v>-</v>
      </c>
      <c r="D272" s="703" t="str">
        <f>IF('приложение 1.1 '!G274=2018,'приложение 1.1 '!D274,"-")</f>
        <v>-</v>
      </c>
      <c r="E272" s="379" t="str">
        <f>IF('приложение 1.1 '!G274=2019,'приложение 1.1 '!E274,"-")</f>
        <v>-</v>
      </c>
      <c r="F272" s="379" t="str">
        <f>IF('приложение 1.1 '!G274=2019,'приложение 1.1 '!D274,"-")</f>
        <v>-</v>
      </c>
      <c r="G272" s="379" t="str">
        <f>IF('приложение 1.1 '!G274=2020,'приложение 1.1 '!E274,"-")</f>
        <v>-</v>
      </c>
      <c r="H272" s="379" t="str">
        <f>IF('приложение 1.1 '!G274=2020,'приложение 1.1 '!D274,"-")</f>
        <v>-</v>
      </c>
      <c r="I272" s="379" t="str">
        <f>IF('приложение 1.1 '!G274=2021,'приложение 1.1 '!E274,"-")</f>
        <v>-</v>
      </c>
      <c r="J272" s="379" t="str">
        <f>IF('приложение 1.1 '!G274=2021,'приложение 1.1 '!D274,"-")</f>
        <v>-</v>
      </c>
      <c r="K272" s="379">
        <f>IF('приложение 1.1 '!G274=2022,'приложение 1.1 '!E274,"-")</f>
        <v>0</v>
      </c>
      <c r="L272" s="379">
        <f>IF('приложение 1.1 '!G274=2022,'приложение 1.1 '!D274,"-")</f>
        <v>2.5</v>
      </c>
      <c r="M272" s="379">
        <f t="shared" si="65"/>
        <v>0</v>
      </c>
      <c r="N272" s="379">
        <f t="shared" si="66"/>
        <v>2.5</v>
      </c>
      <c r="O272" s="379" t="str">
        <f t="shared" si="53"/>
        <v>-</v>
      </c>
      <c r="P272" s="379" t="str">
        <f t="shared" si="54"/>
        <v>-</v>
      </c>
      <c r="Q272" s="379" t="str">
        <f t="shared" si="55"/>
        <v>-</v>
      </c>
      <c r="R272" s="379" t="str">
        <f t="shared" si="56"/>
        <v>-</v>
      </c>
      <c r="S272" s="379" t="str">
        <f t="shared" si="57"/>
        <v>-</v>
      </c>
      <c r="T272" s="379" t="str">
        <f t="shared" si="58"/>
        <v>-</v>
      </c>
      <c r="U272" s="379" t="str">
        <f t="shared" si="59"/>
        <v>-</v>
      </c>
      <c r="V272" s="379" t="str">
        <f t="shared" si="60"/>
        <v>-</v>
      </c>
      <c r="W272" s="379">
        <f t="shared" si="61"/>
        <v>0</v>
      </c>
      <c r="X272" s="379">
        <f t="shared" si="62"/>
        <v>2.5</v>
      </c>
      <c r="Y272" s="379">
        <f t="shared" si="63"/>
        <v>0</v>
      </c>
      <c r="Z272" s="379">
        <f t="shared" si="64"/>
        <v>2.5</v>
      </c>
    </row>
    <row r="273" spans="1:26" ht="31.5">
      <c r="A273" s="369" t="str">
        <f>'приложение 1.1 '!A275</f>
        <v>1.1.5.84</v>
      </c>
      <c r="B273" s="431" t="str">
        <f>'приложение 1.1 '!B275</f>
        <v>Реконструкция КЛ-0,4 кВ ТП-244 - ул. Кукуевицкого, 10</v>
      </c>
      <c r="C273" s="379" t="str">
        <f>IF('приложение 1.1 '!G275=2018,'приложение 1.1 '!E275,"-")</f>
        <v>-</v>
      </c>
      <c r="D273" s="703" t="str">
        <f>IF('приложение 1.1 '!G275=2018,'приложение 1.1 '!D275,"-")</f>
        <v>-</v>
      </c>
      <c r="E273" s="379" t="str">
        <f>IF('приложение 1.1 '!G275=2019,'приложение 1.1 '!E275,"-")</f>
        <v>-</v>
      </c>
      <c r="F273" s="379" t="str">
        <f>IF('приложение 1.1 '!G275=2019,'приложение 1.1 '!D275,"-")</f>
        <v>-</v>
      </c>
      <c r="G273" s="379" t="str">
        <f>IF('приложение 1.1 '!G275=2020,'приложение 1.1 '!E275,"-")</f>
        <v>-</v>
      </c>
      <c r="H273" s="379" t="str">
        <f>IF('приложение 1.1 '!G275=2020,'приложение 1.1 '!D275,"-")</f>
        <v>-</v>
      </c>
      <c r="I273" s="379" t="str">
        <f>IF('приложение 1.1 '!G275=2021,'приложение 1.1 '!E275,"-")</f>
        <v>-</v>
      </c>
      <c r="J273" s="379" t="str">
        <f>IF('приложение 1.1 '!G275=2021,'приложение 1.1 '!D275,"-")</f>
        <v>-</v>
      </c>
      <c r="K273" s="379">
        <f>IF('приложение 1.1 '!G275=2022,'приложение 1.1 '!E275,"-")</f>
        <v>0</v>
      </c>
      <c r="L273" s="379">
        <f>IF('приложение 1.1 '!G275=2022,'приложение 1.1 '!D275,"-")</f>
        <v>0.2</v>
      </c>
      <c r="M273" s="379">
        <f t="shared" si="65"/>
        <v>0</v>
      </c>
      <c r="N273" s="379">
        <f t="shared" si="66"/>
        <v>0.2</v>
      </c>
      <c r="O273" s="379" t="str">
        <f t="shared" si="53"/>
        <v>-</v>
      </c>
      <c r="P273" s="379" t="str">
        <f t="shared" si="54"/>
        <v>-</v>
      </c>
      <c r="Q273" s="379" t="str">
        <f t="shared" si="55"/>
        <v>-</v>
      </c>
      <c r="R273" s="379" t="str">
        <f t="shared" si="56"/>
        <v>-</v>
      </c>
      <c r="S273" s="379" t="str">
        <f t="shared" si="57"/>
        <v>-</v>
      </c>
      <c r="T273" s="379" t="str">
        <f t="shared" si="58"/>
        <v>-</v>
      </c>
      <c r="U273" s="379" t="str">
        <f t="shared" si="59"/>
        <v>-</v>
      </c>
      <c r="V273" s="379" t="str">
        <f t="shared" si="60"/>
        <v>-</v>
      </c>
      <c r="W273" s="379">
        <f t="shared" si="61"/>
        <v>0</v>
      </c>
      <c r="X273" s="379">
        <f t="shared" si="62"/>
        <v>0.2</v>
      </c>
      <c r="Y273" s="379">
        <f t="shared" si="63"/>
        <v>0</v>
      </c>
      <c r="Z273" s="379">
        <f t="shared" si="64"/>
        <v>0.2</v>
      </c>
    </row>
    <row r="274" spans="1:26" ht="31.5">
      <c r="A274" s="369" t="str">
        <f>'приложение 1.1 '!A276</f>
        <v>1.1.5.85</v>
      </c>
      <c r="B274" s="431" t="str">
        <f>'приложение 1.1 '!B276</f>
        <v>Реконструкция КЛ-0,4 кВ ТП-244 - ул. Кукуевицкого, 10/1</v>
      </c>
      <c r="C274" s="379" t="str">
        <f>IF('приложение 1.1 '!G276=2018,'приложение 1.1 '!E276,"-")</f>
        <v>-</v>
      </c>
      <c r="D274" s="703" t="str">
        <f>IF('приложение 1.1 '!G276=2018,'приложение 1.1 '!D276,"-")</f>
        <v>-</v>
      </c>
      <c r="E274" s="379" t="str">
        <f>IF('приложение 1.1 '!G276=2019,'приложение 1.1 '!E276,"-")</f>
        <v>-</v>
      </c>
      <c r="F274" s="379" t="str">
        <f>IF('приложение 1.1 '!G276=2019,'приложение 1.1 '!D276,"-")</f>
        <v>-</v>
      </c>
      <c r="G274" s="379" t="str">
        <f>IF('приложение 1.1 '!G276=2020,'приложение 1.1 '!E276,"-")</f>
        <v>-</v>
      </c>
      <c r="H274" s="379" t="str">
        <f>IF('приложение 1.1 '!G276=2020,'приложение 1.1 '!D276,"-")</f>
        <v>-</v>
      </c>
      <c r="I274" s="379" t="str">
        <f>IF('приложение 1.1 '!G276=2021,'приложение 1.1 '!E276,"-")</f>
        <v>-</v>
      </c>
      <c r="J274" s="379" t="str">
        <f>IF('приложение 1.1 '!G276=2021,'приложение 1.1 '!D276,"-")</f>
        <v>-</v>
      </c>
      <c r="K274" s="379">
        <f>IF('приложение 1.1 '!G276=2022,'приложение 1.1 '!E276,"-")</f>
        <v>0</v>
      </c>
      <c r="L274" s="379">
        <f>IF('приложение 1.1 '!G276=2022,'приложение 1.1 '!D276,"-")</f>
        <v>0.11</v>
      </c>
      <c r="M274" s="379">
        <f t="shared" si="65"/>
        <v>0</v>
      </c>
      <c r="N274" s="379">
        <f t="shared" si="66"/>
        <v>0.11</v>
      </c>
      <c r="O274" s="379" t="str">
        <f t="shared" si="53"/>
        <v>-</v>
      </c>
      <c r="P274" s="379" t="str">
        <f t="shared" si="54"/>
        <v>-</v>
      </c>
      <c r="Q274" s="379" t="str">
        <f t="shared" si="55"/>
        <v>-</v>
      </c>
      <c r="R274" s="379" t="str">
        <f t="shared" si="56"/>
        <v>-</v>
      </c>
      <c r="S274" s="379" t="str">
        <f t="shared" si="57"/>
        <v>-</v>
      </c>
      <c r="T274" s="379" t="str">
        <f t="shared" si="58"/>
        <v>-</v>
      </c>
      <c r="U274" s="379" t="str">
        <f t="shared" si="59"/>
        <v>-</v>
      </c>
      <c r="V274" s="379" t="str">
        <f t="shared" si="60"/>
        <v>-</v>
      </c>
      <c r="W274" s="379">
        <f t="shared" si="61"/>
        <v>0</v>
      </c>
      <c r="X274" s="379">
        <f t="shared" si="62"/>
        <v>0.11</v>
      </c>
      <c r="Y274" s="379">
        <f t="shared" si="63"/>
        <v>0</v>
      </c>
      <c r="Z274" s="379">
        <f t="shared" si="64"/>
        <v>0.11</v>
      </c>
    </row>
    <row r="275" spans="1:26" ht="31.5">
      <c r="A275" s="369" t="str">
        <f>'приложение 1.1 '!A277</f>
        <v>1.1.5.86</v>
      </c>
      <c r="B275" s="431" t="str">
        <f>'приложение 1.1 '!B277</f>
        <v>Реконструкция КЛ-0,4 кВ ТП-244 - ул. Кукуевицкого, 10/2</v>
      </c>
      <c r="C275" s="379" t="str">
        <f>IF('приложение 1.1 '!G277=2018,'приложение 1.1 '!E277,"-")</f>
        <v>-</v>
      </c>
      <c r="D275" s="703" t="str">
        <f>IF('приложение 1.1 '!G277=2018,'приложение 1.1 '!D277,"-")</f>
        <v>-</v>
      </c>
      <c r="E275" s="379" t="str">
        <f>IF('приложение 1.1 '!G277=2019,'приложение 1.1 '!E277,"-")</f>
        <v>-</v>
      </c>
      <c r="F275" s="379" t="str">
        <f>IF('приложение 1.1 '!G277=2019,'приложение 1.1 '!D277,"-")</f>
        <v>-</v>
      </c>
      <c r="G275" s="379" t="str">
        <f>IF('приложение 1.1 '!G277=2020,'приложение 1.1 '!E277,"-")</f>
        <v>-</v>
      </c>
      <c r="H275" s="379" t="str">
        <f>IF('приложение 1.1 '!G277=2020,'приложение 1.1 '!D277,"-")</f>
        <v>-</v>
      </c>
      <c r="I275" s="379" t="str">
        <f>IF('приложение 1.1 '!G277=2021,'приложение 1.1 '!E277,"-")</f>
        <v>-</v>
      </c>
      <c r="J275" s="379" t="str">
        <f>IF('приложение 1.1 '!G277=2021,'приложение 1.1 '!D277,"-")</f>
        <v>-</v>
      </c>
      <c r="K275" s="379">
        <f>IF('приложение 1.1 '!G277=2022,'приложение 1.1 '!E277,"-")</f>
        <v>0</v>
      </c>
      <c r="L275" s="379">
        <f>IF('приложение 1.1 '!G277=2022,'приложение 1.1 '!D277,"-")</f>
        <v>0.12</v>
      </c>
      <c r="M275" s="379">
        <f t="shared" si="65"/>
        <v>0</v>
      </c>
      <c r="N275" s="379">
        <f t="shared" si="66"/>
        <v>0.12</v>
      </c>
      <c r="O275" s="379" t="str">
        <f t="shared" si="53"/>
        <v>-</v>
      </c>
      <c r="P275" s="379" t="str">
        <f t="shared" si="54"/>
        <v>-</v>
      </c>
      <c r="Q275" s="379" t="str">
        <f t="shared" si="55"/>
        <v>-</v>
      </c>
      <c r="R275" s="379" t="str">
        <f t="shared" si="56"/>
        <v>-</v>
      </c>
      <c r="S275" s="379" t="str">
        <f t="shared" si="57"/>
        <v>-</v>
      </c>
      <c r="T275" s="379" t="str">
        <f t="shared" si="58"/>
        <v>-</v>
      </c>
      <c r="U275" s="379" t="str">
        <f t="shared" si="59"/>
        <v>-</v>
      </c>
      <c r="V275" s="379" t="str">
        <f t="shared" si="60"/>
        <v>-</v>
      </c>
      <c r="W275" s="379">
        <f t="shared" si="61"/>
        <v>0</v>
      </c>
      <c r="X275" s="379">
        <f t="shared" si="62"/>
        <v>0.12</v>
      </c>
      <c r="Y275" s="379">
        <f t="shared" si="63"/>
        <v>0</v>
      </c>
      <c r="Z275" s="379">
        <f t="shared" si="64"/>
        <v>0.12</v>
      </c>
    </row>
    <row r="276" spans="1:26" ht="31.5">
      <c r="A276" s="369" t="str">
        <f>'приложение 1.1 '!A278</f>
        <v>1.1.5.87</v>
      </c>
      <c r="B276" s="431" t="str">
        <f>'приложение 1.1 '!B278</f>
        <v>Реконструкция КЛ-0,4 кВ ТП-244 - ул. Кукуевицкого, 12</v>
      </c>
      <c r="C276" s="379" t="str">
        <f>IF('приложение 1.1 '!G278=2018,'приложение 1.1 '!E278,"-")</f>
        <v>-</v>
      </c>
      <c r="D276" s="703" t="str">
        <f>IF('приложение 1.1 '!G278=2018,'приложение 1.1 '!D278,"-")</f>
        <v>-</v>
      </c>
      <c r="E276" s="379" t="str">
        <f>IF('приложение 1.1 '!G278=2019,'приложение 1.1 '!E278,"-")</f>
        <v>-</v>
      </c>
      <c r="F276" s="379" t="str">
        <f>IF('приложение 1.1 '!G278=2019,'приложение 1.1 '!D278,"-")</f>
        <v>-</v>
      </c>
      <c r="G276" s="379" t="str">
        <f>IF('приложение 1.1 '!G278=2020,'приложение 1.1 '!E278,"-")</f>
        <v>-</v>
      </c>
      <c r="H276" s="379" t="str">
        <f>IF('приложение 1.1 '!G278=2020,'приложение 1.1 '!D278,"-")</f>
        <v>-</v>
      </c>
      <c r="I276" s="379" t="str">
        <f>IF('приложение 1.1 '!G278=2021,'приложение 1.1 '!E278,"-")</f>
        <v>-</v>
      </c>
      <c r="J276" s="379" t="str">
        <f>IF('приложение 1.1 '!G278=2021,'приложение 1.1 '!D278,"-")</f>
        <v>-</v>
      </c>
      <c r="K276" s="379">
        <f>IF('приложение 1.1 '!G278=2022,'приложение 1.1 '!E278,"-")</f>
        <v>0</v>
      </c>
      <c r="L276" s="379">
        <f>IF('приложение 1.1 '!G278=2022,'приложение 1.1 '!D278,"-")</f>
        <v>0.29799999999999999</v>
      </c>
      <c r="M276" s="379">
        <f t="shared" si="65"/>
        <v>0</v>
      </c>
      <c r="N276" s="379">
        <f t="shared" si="66"/>
        <v>0.29799999999999999</v>
      </c>
      <c r="O276" s="379" t="str">
        <f t="shared" si="53"/>
        <v>-</v>
      </c>
      <c r="P276" s="379" t="str">
        <f t="shared" si="54"/>
        <v>-</v>
      </c>
      <c r="Q276" s="379" t="str">
        <f t="shared" si="55"/>
        <v>-</v>
      </c>
      <c r="R276" s="379" t="str">
        <f t="shared" si="56"/>
        <v>-</v>
      </c>
      <c r="S276" s="379" t="str">
        <f t="shared" si="57"/>
        <v>-</v>
      </c>
      <c r="T276" s="379" t="str">
        <f t="shared" si="58"/>
        <v>-</v>
      </c>
      <c r="U276" s="379" t="str">
        <f t="shared" si="59"/>
        <v>-</v>
      </c>
      <c r="V276" s="379" t="str">
        <f t="shared" si="60"/>
        <v>-</v>
      </c>
      <c r="W276" s="379">
        <f t="shared" si="61"/>
        <v>0</v>
      </c>
      <c r="X276" s="379">
        <f t="shared" si="62"/>
        <v>0.29799999999999999</v>
      </c>
      <c r="Y276" s="379">
        <f t="shared" si="63"/>
        <v>0</v>
      </c>
      <c r="Z276" s="379">
        <f t="shared" si="64"/>
        <v>0.29799999999999999</v>
      </c>
    </row>
    <row r="277" spans="1:26" ht="31.5">
      <c r="A277" s="369" t="str">
        <f>'приложение 1.1 '!A279</f>
        <v>1.1.5.88</v>
      </c>
      <c r="B277" s="431" t="str">
        <f>'приложение 1.1 '!B279</f>
        <v>Реконструкция КЛ-0,4 кВ ТП-264 - ул. Майская, 4</v>
      </c>
      <c r="C277" s="379" t="str">
        <f>IF('приложение 1.1 '!G279=2018,'приложение 1.1 '!E279,"-")</f>
        <v>-</v>
      </c>
      <c r="D277" s="703" t="str">
        <f>IF('приложение 1.1 '!G279=2018,'приложение 1.1 '!D279,"-")</f>
        <v>-</v>
      </c>
      <c r="E277" s="379" t="str">
        <f>IF('приложение 1.1 '!G279=2019,'приложение 1.1 '!E279,"-")</f>
        <v>-</v>
      </c>
      <c r="F277" s="379" t="str">
        <f>IF('приложение 1.1 '!G279=2019,'приложение 1.1 '!D279,"-")</f>
        <v>-</v>
      </c>
      <c r="G277" s="379" t="str">
        <f>IF('приложение 1.1 '!G279=2020,'приложение 1.1 '!E279,"-")</f>
        <v>-</v>
      </c>
      <c r="H277" s="379" t="str">
        <f>IF('приложение 1.1 '!G279=2020,'приложение 1.1 '!D279,"-")</f>
        <v>-</v>
      </c>
      <c r="I277" s="379" t="str">
        <f>IF('приложение 1.1 '!G279=2021,'приложение 1.1 '!E279,"-")</f>
        <v>-</v>
      </c>
      <c r="J277" s="379" t="str">
        <f>IF('приложение 1.1 '!G279=2021,'приложение 1.1 '!D279,"-")</f>
        <v>-</v>
      </c>
      <c r="K277" s="379">
        <f>IF('приложение 1.1 '!G279=2022,'приложение 1.1 '!E279,"-")</f>
        <v>0</v>
      </c>
      <c r="L277" s="379">
        <f>IF('приложение 1.1 '!G279=2022,'приложение 1.1 '!D279,"-")</f>
        <v>0.4</v>
      </c>
      <c r="M277" s="379">
        <f t="shared" si="65"/>
        <v>0</v>
      </c>
      <c r="N277" s="379">
        <f t="shared" si="66"/>
        <v>0.4</v>
      </c>
      <c r="O277" s="379" t="str">
        <f t="shared" si="53"/>
        <v>-</v>
      </c>
      <c r="P277" s="379" t="str">
        <f t="shared" si="54"/>
        <v>-</v>
      </c>
      <c r="Q277" s="379" t="str">
        <f t="shared" si="55"/>
        <v>-</v>
      </c>
      <c r="R277" s="379" t="str">
        <f t="shared" si="56"/>
        <v>-</v>
      </c>
      <c r="S277" s="379" t="str">
        <f t="shared" si="57"/>
        <v>-</v>
      </c>
      <c r="T277" s="379" t="str">
        <f t="shared" si="58"/>
        <v>-</v>
      </c>
      <c r="U277" s="379" t="str">
        <f t="shared" si="59"/>
        <v>-</v>
      </c>
      <c r="V277" s="379" t="str">
        <f t="shared" si="60"/>
        <v>-</v>
      </c>
      <c r="W277" s="379">
        <f t="shared" si="61"/>
        <v>0</v>
      </c>
      <c r="X277" s="379">
        <f t="shared" si="62"/>
        <v>0.4</v>
      </c>
      <c r="Y277" s="379">
        <f t="shared" si="63"/>
        <v>0</v>
      </c>
      <c r="Z277" s="379">
        <f t="shared" si="64"/>
        <v>0.4</v>
      </c>
    </row>
    <row r="278" spans="1:26">
      <c r="A278" s="369" t="str">
        <f>'приложение 1.1 '!A280</f>
        <v>1.1.5.89</v>
      </c>
      <c r="B278" s="431" t="str">
        <f>'приложение 1.1 '!B280</f>
        <v>Реконструкция КЛ-0,4 кВ ТП-276 - ЦТП-28</v>
      </c>
      <c r="C278" s="379" t="str">
        <f>IF('приложение 1.1 '!G280=2018,'приложение 1.1 '!E280,"-")</f>
        <v>-</v>
      </c>
      <c r="D278" s="703" t="str">
        <f>IF('приложение 1.1 '!G280=2018,'приложение 1.1 '!D280,"-")</f>
        <v>-</v>
      </c>
      <c r="E278" s="379" t="str">
        <f>IF('приложение 1.1 '!G280=2019,'приложение 1.1 '!E280,"-")</f>
        <v>-</v>
      </c>
      <c r="F278" s="379" t="str">
        <f>IF('приложение 1.1 '!G280=2019,'приложение 1.1 '!D280,"-")</f>
        <v>-</v>
      </c>
      <c r="G278" s="379" t="str">
        <f>IF('приложение 1.1 '!G280=2020,'приложение 1.1 '!E280,"-")</f>
        <v>-</v>
      </c>
      <c r="H278" s="379" t="str">
        <f>IF('приложение 1.1 '!G280=2020,'приложение 1.1 '!D280,"-")</f>
        <v>-</v>
      </c>
      <c r="I278" s="379" t="str">
        <f>IF('приложение 1.1 '!G280=2021,'приложение 1.1 '!E280,"-")</f>
        <v>-</v>
      </c>
      <c r="J278" s="379" t="str">
        <f>IF('приложение 1.1 '!G280=2021,'приложение 1.1 '!D280,"-")</f>
        <v>-</v>
      </c>
      <c r="K278" s="379">
        <f>IF('приложение 1.1 '!G280=2022,'приложение 1.1 '!E280,"-")</f>
        <v>0</v>
      </c>
      <c r="L278" s="379">
        <f>IF('приложение 1.1 '!G280=2022,'приложение 1.1 '!D280,"-")</f>
        <v>0.1</v>
      </c>
      <c r="M278" s="379">
        <f t="shared" si="65"/>
        <v>0</v>
      </c>
      <c r="N278" s="379">
        <f t="shared" si="66"/>
        <v>0.1</v>
      </c>
      <c r="O278" s="379" t="str">
        <f t="shared" si="53"/>
        <v>-</v>
      </c>
      <c r="P278" s="379" t="str">
        <f t="shared" si="54"/>
        <v>-</v>
      </c>
      <c r="Q278" s="379" t="str">
        <f t="shared" si="55"/>
        <v>-</v>
      </c>
      <c r="R278" s="379" t="str">
        <f t="shared" si="56"/>
        <v>-</v>
      </c>
      <c r="S278" s="379" t="str">
        <f t="shared" si="57"/>
        <v>-</v>
      </c>
      <c r="T278" s="379" t="str">
        <f t="shared" si="58"/>
        <v>-</v>
      </c>
      <c r="U278" s="379" t="str">
        <f t="shared" si="59"/>
        <v>-</v>
      </c>
      <c r="V278" s="379" t="str">
        <f t="shared" si="60"/>
        <v>-</v>
      </c>
      <c r="W278" s="379">
        <f t="shared" si="61"/>
        <v>0</v>
      </c>
      <c r="X278" s="379">
        <f t="shared" si="62"/>
        <v>0.1</v>
      </c>
      <c r="Y278" s="379">
        <f t="shared" si="63"/>
        <v>0</v>
      </c>
      <c r="Z278" s="379">
        <f t="shared" si="64"/>
        <v>0.1</v>
      </c>
    </row>
    <row r="279" spans="1:26" ht="31.5">
      <c r="A279" s="369" t="str">
        <f>'приложение 1.1 '!A281</f>
        <v>1.1.5.90</v>
      </c>
      <c r="B279" s="431" t="str">
        <f>'приложение 1.1 '!B281</f>
        <v>Реконструкция КЛ-0,4 кВ ТП-277 - ул. Бажова, 20</v>
      </c>
      <c r="C279" s="379" t="str">
        <f>IF('приложение 1.1 '!G281=2018,'приложение 1.1 '!E281,"-")</f>
        <v>-</v>
      </c>
      <c r="D279" s="703" t="str">
        <f>IF('приложение 1.1 '!G281=2018,'приложение 1.1 '!D281,"-")</f>
        <v>-</v>
      </c>
      <c r="E279" s="379" t="str">
        <f>IF('приложение 1.1 '!G281=2019,'приложение 1.1 '!E281,"-")</f>
        <v>-</v>
      </c>
      <c r="F279" s="379" t="str">
        <f>IF('приложение 1.1 '!G281=2019,'приложение 1.1 '!D281,"-")</f>
        <v>-</v>
      </c>
      <c r="G279" s="379" t="str">
        <f>IF('приложение 1.1 '!G281=2020,'приложение 1.1 '!E281,"-")</f>
        <v>-</v>
      </c>
      <c r="H279" s="379" t="str">
        <f>IF('приложение 1.1 '!G281=2020,'приложение 1.1 '!D281,"-")</f>
        <v>-</v>
      </c>
      <c r="I279" s="379" t="str">
        <f>IF('приложение 1.1 '!G281=2021,'приложение 1.1 '!E281,"-")</f>
        <v>-</v>
      </c>
      <c r="J279" s="379" t="str">
        <f>IF('приложение 1.1 '!G281=2021,'приложение 1.1 '!D281,"-")</f>
        <v>-</v>
      </c>
      <c r="K279" s="379">
        <f>IF('приложение 1.1 '!G281=2022,'приложение 1.1 '!E281,"-")</f>
        <v>0</v>
      </c>
      <c r="L279" s="379">
        <f>IF('приложение 1.1 '!G281=2022,'приложение 1.1 '!D281,"-")</f>
        <v>0.28000000000000003</v>
      </c>
      <c r="M279" s="379">
        <f t="shared" si="65"/>
        <v>0</v>
      </c>
      <c r="N279" s="379">
        <f t="shared" si="66"/>
        <v>0.28000000000000003</v>
      </c>
      <c r="O279" s="379" t="str">
        <f t="shared" si="53"/>
        <v>-</v>
      </c>
      <c r="P279" s="379" t="str">
        <f t="shared" si="54"/>
        <v>-</v>
      </c>
      <c r="Q279" s="379" t="str">
        <f t="shared" si="55"/>
        <v>-</v>
      </c>
      <c r="R279" s="379" t="str">
        <f t="shared" si="56"/>
        <v>-</v>
      </c>
      <c r="S279" s="379" t="str">
        <f t="shared" si="57"/>
        <v>-</v>
      </c>
      <c r="T279" s="379" t="str">
        <f t="shared" si="58"/>
        <v>-</v>
      </c>
      <c r="U279" s="379" t="str">
        <f t="shared" si="59"/>
        <v>-</v>
      </c>
      <c r="V279" s="379" t="str">
        <f t="shared" si="60"/>
        <v>-</v>
      </c>
      <c r="W279" s="379">
        <f t="shared" si="61"/>
        <v>0</v>
      </c>
      <c r="X279" s="379">
        <f t="shared" si="62"/>
        <v>0.28000000000000003</v>
      </c>
      <c r="Y279" s="379">
        <f t="shared" si="63"/>
        <v>0</v>
      </c>
      <c r="Z279" s="379">
        <f t="shared" si="64"/>
        <v>0.28000000000000003</v>
      </c>
    </row>
    <row r="280" spans="1:26" ht="31.5">
      <c r="A280" s="369" t="str">
        <f>'приложение 1.1 '!A282</f>
        <v>1.1.5.91</v>
      </c>
      <c r="B280" s="431" t="str">
        <f>'приложение 1.1 '!B282</f>
        <v>Реконструкция КЛ-0,4 кВ ТП-277 - ул. Бажова, 22</v>
      </c>
      <c r="C280" s="379" t="str">
        <f>IF('приложение 1.1 '!G282=2018,'приложение 1.1 '!E282,"-")</f>
        <v>-</v>
      </c>
      <c r="D280" s="703" t="str">
        <f>IF('приложение 1.1 '!G282=2018,'приложение 1.1 '!D282,"-")</f>
        <v>-</v>
      </c>
      <c r="E280" s="379" t="str">
        <f>IF('приложение 1.1 '!G282=2019,'приложение 1.1 '!E282,"-")</f>
        <v>-</v>
      </c>
      <c r="F280" s="379" t="str">
        <f>IF('приложение 1.1 '!G282=2019,'приложение 1.1 '!D282,"-")</f>
        <v>-</v>
      </c>
      <c r="G280" s="379" t="str">
        <f>IF('приложение 1.1 '!G282=2020,'приложение 1.1 '!E282,"-")</f>
        <v>-</v>
      </c>
      <c r="H280" s="379" t="str">
        <f>IF('приложение 1.1 '!G282=2020,'приложение 1.1 '!D282,"-")</f>
        <v>-</v>
      </c>
      <c r="I280" s="379" t="str">
        <f>IF('приложение 1.1 '!G282=2021,'приложение 1.1 '!E282,"-")</f>
        <v>-</v>
      </c>
      <c r="J280" s="379" t="str">
        <f>IF('приложение 1.1 '!G282=2021,'приложение 1.1 '!D282,"-")</f>
        <v>-</v>
      </c>
      <c r="K280" s="379">
        <f>IF('приложение 1.1 '!G282=2022,'приложение 1.1 '!E282,"-")</f>
        <v>0</v>
      </c>
      <c r="L280" s="379">
        <f>IF('приложение 1.1 '!G282=2022,'приложение 1.1 '!D282,"-")</f>
        <v>0.22</v>
      </c>
      <c r="M280" s="379">
        <f t="shared" si="65"/>
        <v>0</v>
      </c>
      <c r="N280" s="379">
        <f t="shared" si="66"/>
        <v>0.22</v>
      </c>
      <c r="O280" s="379" t="str">
        <f t="shared" ref="O280:O343" si="67">C280</f>
        <v>-</v>
      </c>
      <c r="P280" s="379" t="str">
        <f t="shared" ref="P280:P343" si="68">D280</f>
        <v>-</v>
      </c>
      <c r="Q280" s="379" t="str">
        <f t="shared" ref="Q280:Q343" si="69">E280</f>
        <v>-</v>
      </c>
      <c r="R280" s="379" t="str">
        <f t="shared" ref="R280:R343" si="70">F280</f>
        <v>-</v>
      </c>
      <c r="S280" s="379" t="str">
        <f t="shared" ref="S280:S343" si="71">G280</f>
        <v>-</v>
      </c>
      <c r="T280" s="379" t="str">
        <f t="shared" ref="T280:T343" si="72">H280</f>
        <v>-</v>
      </c>
      <c r="U280" s="379" t="str">
        <f t="shared" ref="U280:U343" si="73">I280</f>
        <v>-</v>
      </c>
      <c r="V280" s="379" t="str">
        <f t="shared" ref="V280:V343" si="74">J280</f>
        <v>-</v>
      </c>
      <c r="W280" s="379">
        <f t="shared" ref="W280:W343" si="75">K280</f>
        <v>0</v>
      </c>
      <c r="X280" s="379">
        <f t="shared" ref="X280:X343" si="76">L280</f>
        <v>0.22</v>
      </c>
      <c r="Y280" s="379">
        <f t="shared" ref="Y280:Y343" si="77">SUM(O280,Q280,S280,U280,W280,)</f>
        <v>0</v>
      </c>
      <c r="Z280" s="379">
        <f t="shared" ref="Z280:Z343" si="78">SUM(P280,R280,T280,V280,X280,)</f>
        <v>0.22</v>
      </c>
    </row>
    <row r="281" spans="1:26" ht="31.5">
      <c r="A281" s="369" t="str">
        <f>'приложение 1.1 '!A283</f>
        <v>1.1.5.92</v>
      </c>
      <c r="B281" s="431" t="str">
        <f>'приложение 1.1 '!B283</f>
        <v>Реконструкция КЛ-0,4 кВ ТП-277 - ул. Бажова, 24</v>
      </c>
      <c r="C281" s="379" t="str">
        <f>IF('приложение 1.1 '!G283=2018,'приложение 1.1 '!E283,"-")</f>
        <v>-</v>
      </c>
      <c r="D281" s="703" t="str">
        <f>IF('приложение 1.1 '!G283=2018,'приложение 1.1 '!D283,"-")</f>
        <v>-</v>
      </c>
      <c r="E281" s="379" t="str">
        <f>IF('приложение 1.1 '!G283=2019,'приложение 1.1 '!E283,"-")</f>
        <v>-</v>
      </c>
      <c r="F281" s="379" t="str">
        <f>IF('приложение 1.1 '!G283=2019,'приложение 1.1 '!D283,"-")</f>
        <v>-</v>
      </c>
      <c r="G281" s="379" t="str">
        <f>IF('приложение 1.1 '!G283=2020,'приложение 1.1 '!E283,"-")</f>
        <v>-</v>
      </c>
      <c r="H281" s="379" t="str">
        <f>IF('приложение 1.1 '!G283=2020,'приложение 1.1 '!D283,"-")</f>
        <v>-</v>
      </c>
      <c r="I281" s="379" t="str">
        <f>IF('приложение 1.1 '!G283=2021,'приложение 1.1 '!E283,"-")</f>
        <v>-</v>
      </c>
      <c r="J281" s="379" t="str">
        <f>IF('приложение 1.1 '!G283=2021,'приложение 1.1 '!D283,"-")</f>
        <v>-</v>
      </c>
      <c r="K281" s="379">
        <f>IF('приложение 1.1 '!G283=2022,'приложение 1.1 '!E283,"-")</f>
        <v>0</v>
      </c>
      <c r="L281" s="379">
        <f>IF('приложение 1.1 '!G283=2022,'приложение 1.1 '!D283,"-")</f>
        <v>0.1</v>
      </c>
      <c r="M281" s="379">
        <f t="shared" si="65"/>
        <v>0</v>
      </c>
      <c r="N281" s="379">
        <f t="shared" si="66"/>
        <v>0.1</v>
      </c>
      <c r="O281" s="379" t="str">
        <f t="shared" si="67"/>
        <v>-</v>
      </c>
      <c r="P281" s="379" t="str">
        <f t="shared" si="68"/>
        <v>-</v>
      </c>
      <c r="Q281" s="379" t="str">
        <f t="shared" si="69"/>
        <v>-</v>
      </c>
      <c r="R281" s="379" t="str">
        <f t="shared" si="70"/>
        <v>-</v>
      </c>
      <c r="S281" s="379" t="str">
        <f t="shared" si="71"/>
        <v>-</v>
      </c>
      <c r="T281" s="379" t="str">
        <f t="shared" si="72"/>
        <v>-</v>
      </c>
      <c r="U281" s="379" t="str">
        <f t="shared" si="73"/>
        <v>-</v>
      </c>
      <c r="V281" s="379" t="str">
        <f t="shared" si="74"/>
        <v>-</v>
      </c>
      <c r="W281" s="379">
        <f t="shared" si="75"/>
        <v>0</v>
      </c>
      <c r="X281" s="379">
        <f t="shared" si="76"/>
        <v>0.1</v>
      </c>
      <c r="Y281" s="379">
        <f t="shared" si="77"/>
        <v>0</v>
      </c>
      <c r="Z281" s="379">
        <f t="shared" si="78"/>
        <v>0.1</v>
      </c>
    </row>
    <row r="282" spans="1:26">
      <c r="A282" s="369" t="str">
        <f>'приложение 1.1 '!A284</f>
        <v>1.1.5.93</v>
      </c>
      <c r="B282" s="431" t="str">
        <f>'приложение 1.1 '!B284</f>
        <v>Реконструкция КЛ-0,4 кВ ТП-277 - ЦТП-27</v>
      </c>
      <c r="C282" s="379" t="str">
        <f>IF('приложение 1.1 '!G284=2018,'приложение 1.1 '!E284,"-")</f>
        <v>-</v>
      </c>
      <c r="D282" s="703" t="str">
        <f>IF('приложение 1.1 '!G284=2018,'приложение 1.1 '!D284,"-")</f>
        <v>-</v>
      </c>
      <c r="E282" s="379" t="str">
        <f>IF('приложение 1.1 '!G284=2019,'приложение 1.1 '!E284,"-")</f>
        <v>-</v>
      </c>
      <c r="F282" s="379" t="str">
        <f>IF('приложение 1.1 '!G284=2019,'приложение 1.1 '!D284,"-")</f>
        <v>-</v>
      </c>
      <c r="G282" s="379" t="str">
        <f>IF('приложение 1.1 '!G284=2020,'приложение 1.1 '!E284,"-")</f>
        <v>-</v>
      </c>
      <c r="H282" s="379" t="str">
        <f>IF('приложение 1.1 '!G284=2020,'приложение 1.1 '!D284,"-")</f>
        <v>-</v>
      </c>
      <c r="I282" s="379" t="str">
        <f>IF('приложение 1.1 '!G284=2021,'приложение 1.1 '!E284,"-")</f>
        <v>-</v>
      </c>
      <c r="J282" s="379" t="str">
        <f>IF('приложение 1.1 '!G284=2021,'приложение 1.1 '!D284,"-")</f>
        <v>-</v>
      </c>
      <c r="K282" s="379">
        <f>IF('приложение 1.1 '!G284=2022,'приложение 1.1 '!E284,"-")</f>
        <v>0</v>
      </c>
      <c r="L282" s="379">
        <f>IF('приложение 1.1 '!G284=2022,'приложение 1.1 '!D284,"-")</f>
        <v>0.34</v>
      </c>
      <c r="M282" s="379">
        <f t="shared" si="65"/>
        <v>0</v>
      </c>
      <c r="N282" s="379">
        <f t="shared" si="66"/>
        <v>0.34</v>
      </c>
      <c r="O282" s="379" t="str">
        <f t="shared" si="67"/>
        <v>-</v>
      </c>
      <c r="P282" s="379" t="str">
        <f t="shared" si="68"/>
        <v>-</v>
      </c>
      <c r="Q282" s="379" t="str">
        <f t="shared" si="69"/>
        <v>-</v>
      </c>
      <c r="R282" s="379" t="str">
        <f t="shared" si="70"/>
        <v>-</v>
      </c>
      <c r="S282" s="379" t="str">
        <f t="shared" si="71"/>
        <v>-</v>
      </c>
      <c r="T282" s="379" t="str">
        <f t="shared" si="72"/>
        <v>-</v>
      </c>
      <c r="U282" s="379" t="str">
        <f t="shared" si="73"/>
        <v>-</v>
      </c>
      <c r="V282" s="379" t="str">
        <f t="shared" si="74"/>
        <v>-</v>
      </c>
      <c r="W282" s="379">
        <f t="shared" si="75"/>
        <v>0</v>
      </c>
      <c r="X282" s="379">
        <f t="shared" si="76"/>
        <v>0.34</v>
      </c>
      <c r="Y282" s="379">
        <f t="shared" si="77"/>
        <v>0</v>
      </c>
      <c r="Z282" s="379">
        <f t="shared" si="78"/>
        <v>0.34</v>
      </c>
    </row>
    <row r="283" spans="1:26">
      <c r="A283" s="369" t="str">
        <f>'приложение 1.1 '!A285</f>
        <v>1.1.5.94</v>
      </c>
      <c r="B283" s="431" t="str">
        <f>'приложение 1.1 '!B285</f>
        <v>Реконструкция КЛ-0,4 кВ ТП-278 - пр-т. Мира, 4</v>
      </c>
      <c r="C283" s="379" t="str">
        <f>IF('приложение 1.1 '!G285=2018,'приложение 1.1 '!E285,"-")</f>
        <v>-</v>
      </c>
      <c r="D283" s="703" t="str">
        <f>IF('приложение 1.1 '!G285=2018,'приложение 1.1 '!D285,"-")</f>
        <v>-</v>
      </c>
      <c r="E283" s="379" t="str">
        <f>IF('приложение 1.1 '!G285=2019,'приложение 1.1 '!E285,"-")</f>
        <v>-</v>
      </c>
      <c r="F283" s="379" t="str">
        <f>IF('приложение 1.1 '!G285=2019,'приложение 1.1 '!D285,"-")</f>
        <v>-</v>
      </c>
      <c r="G283" s="379" t="str">
        <f>IF('приложение 1.1 '!G285=2020,'приложение 1.1 '!E285,"-")</f>
        <v>-</v>
      </c>
      <c r="H283" s="379" t="str">
        <f>IF('приложение 1.1 '!G285=2020,'приложение 1.1 '!D285,"-")</f>
        <v>-</v>
      </c>
      <c r="I283" s="379" t="str">
        <f>IF('приложение 1.1 '!G285=2021,'приложение 1.1 '!E285,"-")</f>
        <v>-</v>
      </c>
      <c r="J283" s="379" t="str">
        <f>IF('приложение 1.1 '!G285=2021,'приложение 1.1 '!D285,"-")</f>
        <v>-</v>
      </c>
      <c r="K283" s="379">
        <f>IF('приложение 1.1 '!G285=2022,'приложение 1.1 '!E285,"-")</f>
        <v>0</v>
      </c>
      <c r="L283" s="379">
        <f>IF('приложение 1.1 '!G285=2022,'приложение 1.1 '!D285,"-")</f>
        <v>0.16700000000000001</v>
      </c>
      <c r="M283" s="379">
        <f t="shared" si="65"/>
        <v>0</v>
      </c>
      <c r="N283" s="379">
        <f t="shared" si="66"/>
        <v>0.16700000000000001</v>
      </c>
      <c r="O283" s="379" t="str">
        <f t="shared" si="67"/>
        <v>-</v>
      </c>
      <c r="P283" s="379" t="str">
        <f t="shared" si="68"/>
        <v>-</v>
      </c>
      <c r="Q283" s="379" t="str">
        <f t="shared" si="69"/>
        <v>-</v>
      </c>
      <c r="R283" s="379" t="str">
        <f t="shared" si="70"/>
        <v>-</v>
      </c>
      <c r="S283" s="379" t="str">
        <f t="shared" si="71"/>
        <v>-</v>
      </c>
      <c r="T283" s="379" t="str">
        <f t="shared" si="72"/>
        <v>-</v>
      </c>
      <c r="U283" s="379" t="str">
        <f t="shared" si="73"/>
        <v>-</v>
      </c>
      <c r="V283" s="379" t="str">
        <f t="shared" si="74"/>
        <v>-</v>
      </c>
      <c r="W283" s="379">
        <f t="shared" si="75"/>
        <v>0</v>
      </c>
      <c r="X283" s="379">
        <f t="shared" si="76"/>
        <v>0.16700000000000001</v>
      </c>
      <c r="Y283" s="379">
        <f t="shared" si="77"/>
        <v>0</v>
      </c>
      <c r="Z283" s="379">
        <f t="shared" si="78"/>
        <v>0.16700000000000001</v>
      </c>
    </row>
    <row r="284" spans="1:26" ht="31.5">
      <c r="A284" s="369" t="str">
        <f>'приложение 1.1 '!A286</f>
        <v>1.1.5.95</v>
      </c>
      <c r="B284" s="431" t="str">
        <f>'приложение 1.1 '!B286</f>
        <v>Реконструкция КЛ-0,4 кВ ТП-278 - ул. Бажова, 29</v>
      </c>
      <c r="C284" s="379" t="str">
        <f>IF('приложение 1.1 '!G286=2018,'приложение 1.1 '!E286,"-")</f>
        <v>-</v>
      </c>
      <c r="D284" s="703" t="str">
        <f>IF('приложение 1.1 '!G286=2018,'приложение 1.1 '!D286,"-")</f>
        <v>-</v>
      </c>
      <c r="E284" s="379" t="str">
        <f>IF('приложение 1.1 '!G286=2019,'приложение 1.1 '!E286,"-")</f>
        <v>-</v>
      </c>
      <c r="F284" s="379" t="str">
        <f>IF('приложение 1.1 '!G286=2019,'приложение 1.1 '!D286,"-")</f>
        <v>-</v>
      </c>
      <c r="G284" s="379" t="str">
        <f>IF('приложение 1.1 '!G286=2020,'приложение 1.1 '!E286,"-")</f>
        <v>-</v>
      </c>
      <c r="H284" s="379" t="str">
        <f>IF('приложение 1.1 '!G286=2020,'приложение 1.1 '!D286,"-")</f>
        <v>-</v>
      </c>
      <c r="I284" s="379" t="str">
        <f>IF('приложение 1.1 '!G286=2021,'приложение 1.1 '!E286,"-")</f>
        <v>-</v>
      </c>
      <c r="J284" s="379" t="str">
        <f>IF('приложение 1.1 '!G286=2021,'приложение 1.1 '!D286,"-")</f>
        <v>-</v>
      </c>
      <c r="K284" s="379">
        <f>IF('приложение 1.1 '!G286=2022,'приложение 1.1 '!E286,"-")</f>
        <v>0</v>
      </c>
      <c r="L284" s="379">
        <f>IF('приложение 1.1 '!G286=2022,'приложение 1.1 '!D286,"-")</f>
        <v>0.2</v>
      </c>
      <c r="M284" s="379">
        <f t="shared" si="65"/>
        <v>0</v>
      </c>
      <c r="N284" s="379">
        <f t="shared" si="66"/>
        <v>0.2</v>
      </c>
      <c r="O284" s="379" t="str">
        <f t="shared" si="67"/>
        <v>-</v>
      </c>
      <c r="P284" s="379" t="str">
        <f t="shared" si="68"/>
        <v>-</v>
      </c>
      <c r="Q284" s="379" t="str">
        <f t="shared" si="69"/>
        <v>-</v>
      </c>
      <c r="R284" s="379" t="str">
        <f t="shared" si="70"/>
        <v>-</v>
      </c>
      <c r="S284" s="379" t="str">
        <f t="shared" si="71"/>
        <v>-</v>
      </c>
      <c r="T284" s="379" t="str">
        <f t="shared" si="72"/>
        <v>-</v>
      </c>
      <c r="U284" s="379" t="str">
        <f t="shared" si="73"/>
        <v>-</v>
      </c>
      <c r="V284" s="379" t="str">
        <f t="shared" si="74"/>
        <v>-</v>
      </c>
      <c r="W284" s="379">
        <f t="shared" si="75"/>
        <v>0</v>
      </c>
      <c r="X284" s="379">
        <f t="shared" si="76"/>
        <v>0.2</v>
      </c>
      <c r="Y284" s="379">
        <f t="shared" si="77"/>
        <v>0</v>
      </c>
      <c r="Z284" s="379">
        <f t="shared" si="78"/>
        <v>0.2</v>
      </c>
    </row>
    <row r="285" spans="1:26">
      <c r="A285" s="369" t="str">
        <f>'приложение 1.1 '!A287</f>
        <v>1.1.5.96</v>
      </c>
      <c r="B285" s="431" t="str">
        <f>'приложение 1.1 '!B287</f>
        <v>Реконструкция КЛ-0,4 кВ ТП-280 - д/с Росинка</v>
      </c>
      <c r="C285" s="379" t="str">
        <f>IF('приложение 1.1 '!G287=2018,'приложение 1.1 '!E287,"-")</f>
        <v>-</v>
      </c>
      <c r="D285" s="703" t="str">
        <f>IF('приложение 1.1 '!G287=2018,'приложение 1.1 '!D287,"-")</f>
        <v>-</v>
      </c>
      <c r="E285" s="379" t="str">
        <f>IF('приложение 1.1 '!G287=2019,'приложение 1.1 '!E287,"-")</f>
        <v>-</v>
      </c>
      <c r="F285" s="379" t="str">
        <f>IF('приложение 1.1 '!G287=2019,'приложение 1.1 '!D287,"-")</f>
        <v>-</v>
      </c>
      <c r="G285" s="379" t="str">
        <f>IF('приложение 1.1 '!G287=2020,'приложение 1.1 '!E287,"-")</f>
        <v>-</v>
      </c>
      <c r="H285" s="379" t="str">
        <f>IF('приложение 1.1 '!G287=2020,'приложение 1.1 '!D287,"-")</f>
        <v>-</v>
      </c>
      <c r="I285" s="379" t="str">
        <f>IF('приложение 1.1 '!G287=2021,'приложение 1.1 '!E287,"-")</f>
        <v>-</v>
      </c>
      <c r="J285" s="379" t="str">
        <f>IF('приложение 1.1 '!G287=2021,'приложение 1.1 '!D287,"-")</f>
        <v>-</v>
      </c>
      <c r="K285" s="379">
        <f>IF('приложение 1.1 '!G287=2022,'приложение 1.1 '!E287,"-")</f>
        <v>0</v>
      </c>
      <c r="L285" s="379">
        <f>IF('приложение 1.1 '!G287=2022,'приложение 1.1 '!D287,"-")</f>
        <v>0.48</v>
      </c>
      <c r="M285" s="379">
        <f t="shared" si="65"/>
        <v>0</v>
      </c>
      <c r="N285" s="379">
        <f t="shared" si="66"/>
        <v>0.48</v>
      </c>
      <c r="O285" s="379" t="str">
        <f t="shared" si="67"/>
        <v>-</v>
      </c>
      <c r="P285" s="379" t="str">
        <f t="shared" si="68"/>
        <v>-</v>
      </c>
      <c r="Q285" s="379" t="str">
        <f t="shared" si="69"/>
        <v>-</v>
      </c>
      <c r="R285" s="379" t="str">
        <f t="shared" si="70"/>
        <v>-</v>
      </c>
      <c r="S285" s="379" t="str">
        <f t="shared" si="71"/>
        <v>-</v>
      </c>
      <c r="T285" s="379" t="str">
        <f t="shared" si="72"/>
        <v>-</v>
      </c>
      <c r="U285" s="379" t="str">
        <f t="shared" si="73"/>
        <v>-</v>
      </c>
      <c r="V285" s="379" t="str">
        <f t="shared" si="74"/>
        <v>-</v>
      </c>
      <c r="W285" s="379">
        <f t="shared" si="75"/>
        <v>0</v>
      </c>
      <c r="X285" s="379">
        <f t="shared" si="76"/>
        <v>0.48</v>
      </c>
      <c r="Y285" s="379">
        <f t="shared" si="77"/>
        <v>0</v>
      </c>
      <c r="Z285" s="379">
        <f t="shared" si="78"/>
        <v>0.48</v>
      </c>
    </row>
    <row r="286" spans="1:26" ht="31.5">
      <c r="A286" s="369" t="str">
        <f>'приложение 1.1 '!A288</f>
        <v>1.1.5.97</v>
      </c>
      <c r="B286" s="431" t="str">
        <f>'приложение 1.1 '!B288</f>
        <v>Реконструкция КЛ-0,4 кВ ТП-280 - ул. Бажова, 21</v>
      </c>
      <c r="C286" s="379" t="str">
        <f>IF('приложение 1.1 '!G288=2018,'приложение 1.1 '!E288,"-")</f>
        <v>-</v>
      </c>
      <c r="D286" s="703" t="str">
        <f>IF('приложение 1.1 '!G288=2018,'приложение 1.1 '!D288,"-")</f>
        <v>-</v>
      </c>
      <c r="E286" s="379" t="str">
        <f>IF('приложение 1.1 '!G288=2019,'приложение 1.1 '!E288,"-")</f>
        <v>-</v>
      </c>
      <c r="F286" s="379" t="str">
        <f>IF('приложение 1.1 '!G288=2019,'приложение 1.1 '!D288,"-")</f>
        <v>-</v>
      </c>
      <c r="G286" s="379" t="str">
        <f>IF('приложение 1.1 '!G288=2020,'приложение 1.1 '!E288,"-")</f>
        <v>-</v>
      </c>
      <c r="H286" s="379" t="str">
        <f>IF('приложение 1.1 '!G288=2020,'приложение 1.1 '!D288,"-")</f>
        <v>-</v>
      </c>
      <c r="I286" s="379" t="str">
        <f>IF('приложение 1.1 '!G288=2021,'приложение 1.1 '!E288,"-")</f>
        <v>-</v>
      </c>
      <c r="J286" s="379" t="str">
        <f>IF('приложение 1.1 '!G288=2021,'приложение 1.1 '!D288,"-")</f>
        <v>-</v>
      </c>
      <c r="K286" s="379">
        <f>IF('приложение 1.1 '!G288=2022,'приложение 1.1 '!E288,"-")</f>
        <v>0</v>
      </c>
      <c r="L286" s="379">
        <f>IF('приложение 1.1 '!G288=2022,'приложение 1.1 '!D288,"-")</f>
        <v>0.42399999999999999</v>
      </c>
      <c r="M286" s="379">
        <f t="shared" si="65"/>
        <v>0</v>
      </c>
      <c r="N286" s="379">
        <f t="shared" si="66"/>
        <v>0.42399999999999999</v>
      </c>
      <c r="O286" s="379" t="str">
        <f t="shared" si="67"/>
        <v>-</v>
      </c>
      <c r="P286" s="379" t="str">
        <f t="shared" si="68"/>
        <v>-</v>
      </c>
      <c r="Q286" s="379" t="str">
        <f t="shared" si="69"/>
        <v>-</v>
      </c>
      <c r="R286" s="379" t="str">
        <f t="shared" si="70"/>
        <v>-</v>
      </c>
      <c r="S286" s="379" t="str">
        <f t="shared" si="71"/>
        <v>-</v>
      </c>
      <c r="T286" s="379" t="str">
        <f t="shared" si="72"/>
        <v>-</v>
      </c>
      <c r="U286" s="379" t="str">
        <f t="shared" si="73"/>
        <v>-</v>
      </c>
      <c r="V286" s="379" t="str">
        <f t="shared" si="74"/>
        <v>-</v>
      </c>
      <c r="W286" s="379">
        <f t="shared" si="75"/>
        <v>0</v>
      </c>
      <c r="X286" s="379">
        <f t="shared" si="76"/>
        <v>0.42399999999999999</v>
      </c>
      <c r="Y286" s="379">
        <f t="shared" si="77"/>
        <v>0</v>
      </c>
      <c r="Z286" s="379">
        <f t="shared" si="78"/>
        <v>0.42399999999999999</v>
      </c>
    </row>
    <row r="287" spans="1:26" ht="31.5">
      <c r="A287" s="369" t="str">
        <f>'приложение 1.1 '!A289</f>
        <v>1.1.5.98</v>
      </c>
      <c r="B287" s="431" t="str">
        <f>'приложение 1.1 '!B289</f>
        <v>Реконструкция КЛ-0,4 кВ ТП-280 - ул. Бажова, 23</v>
      </c>
      <c r="C287" s="379" t="str">
        <f>IF('приложение 1.1 '!G289=2018,'приложение 1.1 '!E289,"-")</f>
        <v>-</v>
      </c>
      <c r="D287" s="703" t="str">
        <f>IF('приложение 1.1 '!G289=2018,'приложение 1.1 '!D289,"-")</f>
        <v>-</v>
      </c>
      <c r="E287" s="379" t="str">
        <f>IF('приложение 1.1 '!G289=2019,'приложение 1.1 '!E289,"-")</f>
        <v>-</v>
      </c>
      <c r="F287" s="379" t="str">
        <f>IF('приложение 1.1 '!G289=2019,'приложение 1.1 '!D289,"-")</f>
        <v>-</v>
      </c>
      <c r="G287" s="379" t="str">
        <f>IF('приложение 1.1 '!G289=2020,'приложение 1.1 '!E289,"-")</f>
        <v>-</v>
      </c>
      <c r="H287" s="379" t="str">
        <f>IF('приложение 1.1 '!G289=2020,'приложение 1.1 '!D289,"-")</f>
        <v>-</v>
      </c>
      <c r="I287" s="379" t="str">
        <f>IF('приложение 1.1 '!G289=2021,'приложение 1.1 '!E289,"-")</f>
        <v>-</v>
      </c>
      <c r="J287" s="379" t="str">
        <f>IF('приложение 1.1 '!G289=2021,'приложение 1.1 '!D289,"-")</f>
        <v>-</v>
      </c>
      <c r="K287" s="379">
        <f>IF('приложение 1.1 '!G289=2022,'приложение 1.1 '!E289,"-")</f>
        <v>0</v>
      </c>
      <c r="L287" s="379">
        <f>IF('приложение 1.1 '!G289=2022,'приложение 1.1 '!D289,"-")</f>
        <v>0.33</v>
      </c>
      <c r="M287" s="379">
        <f t="shared" si="65"/>
        <v>0</v>
      </c>
      <c r="N287" s="379">
        <f t="shared" si="66"/>
        <v>0.33</v>
      </c>
      <c r="O287" s="379" t="str">
        <f t="shared" si="67"/>
        <v>-</v>
      </c>
      <c r="P287" s="379" t="str">
        <f t="shared" si="68"/>
        <v>-</v>
      </c>
      <c r="Q287" s="379" t="str">
        <f t="shared" si="69"/>
        <v>-</v>
      </c>
      <c r="R287" s="379" t="str">
        <f t="shared" si="70"/>
        <v>-</v>
      </c>
      <c r="S287" s="379" t="str">
        <f t="shared" si="71"/>
        <v>-</v>
      </c>
      <c r="T287" s="379" t="str">
        <f t="shared" si="72"/>
        <v>-</v>
      </c>
      <c r="U287" s="379" t="str">
        <f t="shared" si="73"/>
        <v>-</v>
      </c>
      <c r="V287" s="379" t="str">
        <f t="shared" si="74"/>
        <v>-</v>
      </c>
      <c r="W287" s="379">
        <f t="shared" si="75"/>
        <v>0</v>
      </c>
      <c r="X287" s="379">
        <f t="shared" si="76"/>
        <v>0.33</v>
      </c>
      <c r="Y287" s="379">
        <f t="shared" si="77"/>
        <v>0</v>
      </c>
      <c r="Z287" s="379">
        <f t="shared" si="78"/>
        <v>0.33</v>
      </c>
    </row>
    <row r="288" spans="1:26" ht="31.5">
      <c r="A288" s="369" t="str">
        <f>'приложение 1.1 '!A290</f>
        <v>1.1.5.99</v>
      </c>
      <c r="B288" s="431" t="str">
        <f>'приложение 1.1 '!B290</f>
        <v>Реконструкция КЛ-0,4 кВ ТП-281 - ул. Бажова, 2В</v>
      </c>
      <c r="C288" s="379" t="str">
        <f>IF('приложение 1.1 '!G290=2018,'приложение 1.1 '!E290,"-")</f>
        <v>-</v>
      </c>
      <c r="D288" s="703" t="str">
        <f>IF('приложение 1.1 '!G290=2018,'приложение 1.1 '!D290,"-")</f>
        <v>-</v>
      </c>
      <c r="E288" s="379" t="str">
        <f>IF('приложение 1.1 '!G290=2019,'приложение 1.1 '!E290,"-")</f>
        <v>-</v>
      </c>
      <c r="F288" s="379" t="str">
        <f>IF('приложение 1.1 '!G290=2019,'приложение 1.1 '!D290,"-")</f>
        <v>-</v>
      </c>
      <c r="G288" s="379" t="str">
        <f>IF('приложение 1.1 '!G290=2020,'приложение 1.1 '!E290,"-")</f>
        <v>-</v>
      </c>
      <c r="H288" s="379" t="str">
        <f>IF('приложение 1.1 '!G290=2020,'приложение 1.1 '!D290,"-")</f>
        <v>-</v>
      </c>
      <c r="I288" s="379" t="str">
        <f>IF('приложение 1.1 '!G290=2021,'приложение 1.1 '!E290,"-")</f>
        <v>-</v>
      </c>
      <c r="J288" s="379" t="str">
        <f>IF('приложение 1.1 '!G290=2021,'приложение 1.1 '!D290,"-")</f>
        <v>-</v>
      </c>
      <c r="K288" s="379">
        <f>IF('приложение 1.1 '!G290=2022,'приложение 1.1 '!E290,"-")</f>
        <v>0</v>
      </c>
      <c r="L288" s="379">
        <f>IF('приложение 1.1 '!G290=2022,'приложение 1.1 '!D290,"-")</f>
        <v>0.23</v>
      </c>
      <c r="M288" s="379">
        <f t="shared" si="65"/>
        <v>0</v>
      </c>
      <c r="N288" s="379">
        <f t="shared" si="66"/>
        <v>0.23</v>
      </c>
      <c r="O288" s="379" t="str">
        <f t="shared" si="67"/>
        <v>-</v>
      </c>
      <c r="P288" s="379" t="str">
        <f t="shared" si="68"/>
        <v>-</v>
      </c>
      <c r="Q288" s="379" t="str">
        <f t="shared" si="69"/>
        <v>-</v>
      </c>
      <c r="R288" s="379" t="str">
        <f t="shared" si="70"/>
        <v>-</v>
      </c>
      <c r="S288" s="379" t="str">
        <f t="shared" si="71"/>
        <v>-</v>
      </c>
      <c r="T288" s="379" t="str">
        <f t="shared" si="72"/>
        <v>-</v>
      </c>
      <c r="U288" s="379" t="str">
        <f t="shared" si="73"/>
        <v>-</v>
      </c>
      <c r="V288" s="379" t="str">
        <f t="shared" si="74"/>
        <v>-</v>
      </c>
      <c r="W288" s="379">
        <f t="shared" si="75"/>
        <v>0</v>
      </c>
      <c r="X288" s="379">
        <f t="shared" si="76"/>
        <v>0.23</v>
      </c>
      <c r="Y288" s="379">
        <f t="shared" si="77"/>
        <v>0</v>
      </c>
      <c r="Z288" s="379">
        <f t="shared" si="78"/>
        <v>0.23</v>
      </c>
    </row>
    <row r="289" spans="1:26" ht="31.5">
      <c r="A289" s="369" t="str">
        <f>'приложение 1.1 '!A291</f>
        <v>1.1.5.100</v>
      </c>
      <c r="B289" s="431" t="str">
        <f>'приложение 1.1 '!B291</f>
        <v>Реконструкция КЛ-0,4 кВ ТП-281 - ул. Бажова, 2Б</v>
      </c>
      <c r="C289" s="379" t="str">
        <f>IF('приложение 1.1 '!G291=2018,'приложение 1.1 '!E291,"-")</f>
        <v>-</v>
      </c>
      <c r="D289" s="703" t="str">
        <f>IF('приложение 1.1 '!G291=2018,'приложение 1.1 '!D291,"-")</f>
        <v>-</v>
      </c>
      <c r="E289" s="379" t="str">
        <f>IF('приложение 1.1 '!G291=2019,'приложение 1.1 '!E291,"-")</f>
        <v>-</v>
      </c>
      <c r="F289" s="379" t="str">
        <f>IF('приложение 1.1 '!G291=2019,'приложение 1.1 '!D291,"-")</f>
        <v>-</v>
      </c>
      <c r="G289" s="379" t="str">
        <f>IF('приложение 1.1 '!G291=2020,'приложение 1.1 '!E291,"-")</f>
        <v>-</v>
      </c>
      <c r="H289" s="379" t="str">
        <f>IF('приложение 1.1 '!G291=2020,'приложение 1.1 '!D291,"-")</f>
        <v>-</v>
      </c>
      <c r="I289" s="379" t="str">
        <f>IF('приложение 1.1 '!G291=2021,'приложение 1.1 '!E291,"-")</f>
        <v>-</v>
      </c>
      <c r="J289" s="379" t="str">
        <f>IF('приложение 1.1 '!G291=2021,'приложение 1.1 '!D291,"-")</f>
        <v>-</v>
      </c>
      <c r="K289" s="379">
        <f>IF('приложение 1.1 '!G291=2022,'приложение 1.1 '!E291,"-")</f>
        <v>0</v>
      </c>
      <c r="L289" s="379">
        <f>IF('приложение 1.1 '!G291=2022,'приложение 1.1 '!D291,"-")</f>
        <v>0.1</v>
      </c>
      <c r="M289" s="379">
        <f t="shared" si="65"/>
        <v>0</v>
      </c>
      <c r="N289" s="379">
        <f t="shared" si="66"/>
        <v>0.1</v>
      </c>
      <c r="O289" s="379" t="str">
        <f t="shared" si="67"/>
        <v>-</v>
      </c>
      <c r="P289" s="379" t="str">
        <f t="shared" si="68"/>
        <v>-</v>
      </c>
      <c r="Q289" s="379" t="str">
        <f t="shared" si="69"/>
        <v>-</v>
      </c>
      <c r="R289" s="379" t="str">
        <f t="shared" si="70"/>
        <v>-</v>
      </c>
      <c r="S289" s="379" t="str">
        <f t="shared" si="71"/>
        <v>-</v>
      </c>
      <c r="T289" s="379" t="str">
        <f t="shared" si="72"/>
        <v>-</v>
      </c>
      <c r="U289" s="379" t="str">
        <f t="shared" si="73"/>
        <v>-</v>
      </c>
      <c r="V289" s="379" t="str">
        <f t="shared" si="74"/>
        <v>-</v>
      </c>
      <c r="W289" s="379">
        <f t="shared" si="75"/>
        <v>0</v>
      </c>
      <c r="X289" s="379">
        <f t="shared" si="76"/>
        <v>0.1</v>
      </c>
      <c r="Y289" s="379">
        <f t="shared" si="77"/>
        <v>0</v>
      </c>
      <c r="Z289" s="379">
        <f t="shared" si="78"/>
        <v>0.1</v>
      </c>
    </row>
    <row r="290" spans="1:26">
      <c r="A290" s="369" t="str">
        <f>'приложение 1.1 '!A292</f>
        <v>1.1.5.101</v>
      </c>
      <c r="B290" s="431" t="str">
        <f>'приложение 1.1 '!B292</f>
        <v>Реконструкция КЛ-0,4 кВ ТП-282 - ул. Бажова, 8</v>
      </c>
      <c r="C290" s="379" t="str">
        <f>IF('приложение 1.1 '!G292=2018,'приложение 1.1 '!E292,"-")</f>
        <v>-</v>
      </c>
      <c r="D290" s="703" t="str">
        <f>IF('приложение 1.1 '!G292=2018,'приложение 1.1 '!D292,"-")</f>
        <v>-</v>
      </c>
      <c r="E290" s="379" t="str">
        <f>IF('приложение 1.1 '!G292=2019,'приложение 1.1 '!E292,"-")</f>
        <v>-</v>
      </c>
      <c r="F290" s="379" t="str">
        <f>IF('приложение 1.1 '!G292=2019,'приложение 1.1 '!D292,"-")</f>
        <v>-</v>
      </c>
      <c r="G290" s="379" t="str">
        <f>IF('приложение 1.1 '!G292=2020,'приложение 1.1 '!E292,"-")</f>
        <v>-</v>
      </c>
      <c r="H290" s="379" t="str">
        <f>IF('приложение 1.1 '!G292=2020,'приложение 1.1 '!D292,"-")</f>
        <v>-</v>
      </c>
      <c r="I290" s="379" t="str">
        <f>IF('приложение 1.1 '!G292=2021,'приложение 1.1 '!E292,"-")</f>
        <v>-</v>
      </c>
      <c r="J290" s="379" t="str">
        <f>IF('приложение 1.1 '!G292=2021,'приложение 1.1 '!D292,"-")</f>
        <v>-</v>
      </c>
      <c r="K290" s="379">
        <f>IF('приложение 1.1 '!G292=2022,'приложение 1.1 '!E292,"-")</f>
        <v>0</v>
      </c>
      <c r="L290" s="379">
        <f>IF('приложение 1.1 '!G292=2022,'приложение 1.1 '!D292,"-")</f>
        <v>0.86</v>
      </c>
      <c r="M290" s="379">
        <f t="shared" si="65"/>
        <v>0</v>
      </c>
      <c r="N290" s="379">
        <f t="shared" si="66"/>
        <v>0.86</v>
      </c>
      <c r="O290" s="379" t="str">
        <f t="shared" si="67"/>
        <v>-</v>
      </c>
      <c r="P290" s="379" t="str">
        <f t="shared" si="68"/>
        <v>-</v>
      </c>
      <c r="Q290" s="379" t="str">
        <f t="shared" si="69"/>
        <v>-</v>
      </c>
      <c r="R290" s="379" t="str">
        <f t="shared" si="70"/>
        <v>-</v>
      </c>
      <c r="S290" s="379" t="str">
        <f t="shared" si="71"/>
        <v>-</v>
      </c>
      <c r="T290" s="379" t="str">
        <f t="shared" si="72"/>
        <v>-</v>
      </c>
      <c r="U290" s="379" t="str">
        <f t="shared" si="73"/>
        <v>-</v>
      </c>
      <c r="V290" s="379" t="str">
        <f t="shared" si="74"/>
        <v>-</v>
      </c>
      <c r="W290" s="379">
        <f t="shared" si="75"/>
        <v>0</v>
      </c>
      <c r="X290" s="379">
        <f t="shared" si="76"/>
        <v>0.86</v>
      </c>
      <c r="Y290" s="379">
        <f t="shared" si="77"/>
        <v>0</v>
      </c>
      <c r="Z290" s="379">
        <f t="shared" si="78"/>
        <v>0.86</v>
      </c>
    </row>
    <row r="291" spans="1:26" ht="31.5">
      <c r="A291" s="369" t="str">
        <f>'приложение 1.1 '!A293</f>
        <v>1.1.5.102</v>
      </c>
      <c r="B291" s="431" t="str">
        <f>'приложение 1.1 '!B293</f>
        <v>Реконструкция КЛ-0,4 кВ ТП-282 - ул. Бахилова, 4</v>
      </c>
      <c r="C291" s="379" t="str">
        <f>IF('приложение 1.1 '!G293=2018,'приложение 1.1 '!E293,"-")</f>
        <v>-</v>
      </c>
      <c r="D291" s="703" t="str">
        <f>IF('приложение 1.1 '!G293=2018,'приложение 1.1 '!D293,"-")</f>
        <v>-</v>
      </c>
      <c r="E291" s="379" t="str">
        <f>IF('приложение 1.1 '!G293=2019,'приложение 1.1 '!E293,"-")</f>
        <v>-</v>
      </c>
      <c r="F291" s="379" t="str">
        <f>IF('приложение 1.1 '!G293=2019,'приложение 1.1 '!D293,"-")</f>
        <v>-</v>
      </c>
      <c r="G291" s="379" t="str">
        <f>IF('приложение 1.1 '!G293=2020,'приложение 1.1 '!E293,"-")</f>
        <v>-</v>
      </c>
      <c r="H291" s="379" t="str">
        <f>IF('приложение 1.1 '!G293=2020,'приложение 1.1 '!D293,"-")</f>
        <v>-</v>
      </c>
      <c r="I291" s="379" t="str">
        <f>IF('приложение 1.1 '!G293=2021,'приложение 1.1 '!E293,"-")</f>
        <v>-</v>
      </c>
      <c r="J291" s="379" t="str">
        <f>IF('приложение 1.1 '!G293=2021,'приложение 1.1 '!D293,"-")</f>
        <v>-</v>
      </c>
      <c r="K291" s="379">
        <f>IF('приложение 1.1 '!G293=2022,'приложение 1.1 '!E293,"-")</f>
        <v>0</v>
      </c>
      <c r="L291" s="379">
        <f>IF('приложение 1.1 '!G293=2022,'приложение 1.1 '!D293,"-")</f>
        <v>0.1</v>
      </c>
      <c r="M291" s="379">
        <f t="shared" si="65"/>
        <v>0</v>
      </c>
      <c r="N291" s="379">
        <f t="shared" si="66"/>
        <v>0.1</v>
      </c>
      <c r="O291" s="379" t="str">
        <f t="shared" si="67"/>
        <v>-</v>
      </c>
      <c r="P291" s="379" t="str">
        <f t="shared" si="68"/>
        <v>-</v>
      </c>
      <c r="Q291" s="379" t="str">
        <f t="shared" si="69"/>
        <v>-</v>
      </c>
      <c r="R291" s="379" t="str">
        <f t="shared" si="70"/>
        <v>-</v>
      </c>
      <c r="S291" s="379" t="str">
        <f t="shared" si="71"/>
        <v>-</v>
      </c>
      <c r="T291" s="379" t="str">
        <f t="shared" si="72"/>
        <v>-</v>
      </c>
      <c r="U291" s="379" t="str">
        <f t="shared" si="73"/>
        <v>-</v>
      </c>
      <c r="V291" s="379" t="str">
        <f t="shared" si="74"/>
        <v>-</v>
      </c>
      <c r="W291" s="379">
        <f t="shared" si="75"/>
        <v>0</v>
      </c>
      <c r="X291" s="379">
        <f t="shared" si="76"/>
        <v>0.1</v>
      </c>
      <c r="Y291" s="379">
        <f t="shared" si="77"/>
        <v>0</v>
      </c>
      <c r="Z291" s="379">
        <f t="shared" si="78"/>
        <v>0.1</v>
      </c>
    </row>
    <row r="292" spans="1:26" ht="31.5">
      <c r="A292" s="369" t="str">
        <f>'приложение 1.1 '!A294</f>
        <v>1.1.5.103</v>
      </c>
      <c r="B292" s="431" t="str">
        <f>'приложение 1.1 '!B294</f>
        <v>Реконструкция КЛ-0,4 кВ ТП-282 - ул. Бахилова, 6</v>
      </c>
      <c r="C292" s="379" t="str">
        <f>IF('приложение 1.1 '!G294=2018,'приложение 1.1 '!E294,"-")</f>
        <v>-</v>
      </c>
      <c r="D292" s="703" t="str">
        <f>IF('приложение 1.1 '!G294=2018,'приложение 1.1 '!D294,"-")</f>
        <v>-</v>
      </c>
      <c r="E292" s="379" t="str">
        <f>IF('приложение 1.1 '!G294=2019,'приложение 1.1 '!E294,"-")</f>
        <v>-</v>
      </c>
      <c r="F292" s="379" t="str">
        <f>IF('приложение 1.1 '!G294=2019,'приложение 1.1 '!D294,"-")</f>
        <v>-</v>
      </c>
      <c r="G292" s="379" t="str">
        <f>IF('приложение 1.1 '!G294=2020,'приложение 1.1 '!E294,"-")</f>
        <v>-</v>
      </c>
      <c r="H292" s="379" t="str">
        <f>IF('приложение 1.1 '!G294=2020,'приложение 1.1 '!D294,"-")</f>
        <v>-</v>
      </c>
      <c r="I292" s="379" t="str">
        <f>IF('приложение 1.1 '!G294=2021,'приложение 1.1 '!E294,"-")</f>
        <v>-</v>
      </c>
      <c r="J292" s="379" t="str">
        <f>IF('приложение 1.1 '!G294=2021,'приложение 1.1 '!D294,"-")</f>
        <v>-</v>
      </c>
      <c r="K292" s="379">
        <f>IF('приложение 1.1 '!G294=2022,'приложение 1.1 '!E294,"-")</f>
        <v>0</v>
      </c>
      <c r="L292" s="379">
        <f>IF('приложение 1.1 '!G294=2022,'приложение 1.1 '!D294,"-")</f>
        <v>0.28999999999999998</v>
      </c>
      <c r="M292" s="379">
        <f t="shared" si="65"/>
        <v>0</v>
      </c>
      <c r="N292" s="379">
        <f t="shared" si="66"/>
        <v>0.28999999999999998</v>
      </c>
      <c r="O292" s="379" t="str">
        <f t="shared" si="67"/>
        <v>-</v>
      </c>
      <c r="P292" s="379" t="str">
        <f t="shared" si="68"/>
        <v>-</v>
      </c>
      <c r="Q292" s="379" t="str">
        <f t="shared" si="69"/>
        <v>-</v>
      </c>
      <c r="R292" s="379" t="str">
        <f t="shared" si="70"/>
        <v>-</v>
      </c>
      <c r="S292" s="379" t="str">
        <f t="shared" si="71"/>
        <v>-</v>
      </c>
      <c r="T292" s="379" t="str">
        <f t="shared" si="72"/>
        <v>-</v>
      </c>
      <c r="U292" s="379" t="str">
        <f t="shared" si="73"/>
        <v>-</v>
      </c>
      <c r="V292" s="379" t="str">
        <f t="shared" si="74"/>
        <v>-</v>
      </c>
      <c r="W292" s="379">
        <f t="shared" si="75"/>
        <v>0</v>
      </c>
      <c r="X292" s="379">
        <f t="shared" si="76"/>
        <v>0.28999999999999998</v>
      </c>
      <c r="Y292" s="379">
        <f t="shared" si="77"/>
        <v>0</v>
      </c>
      <c r="Z292" s="379">
        <f t="shared" si="78"/>
        <v>0.28999999999999998</v>
      </c>
    </row>
    <row r="293" spans="1:26">
      <c r="A293" s="369" t="str">
        <f>'приложение 1.1 '!A295</f>
        <v>1.1.5.104</v>
      </c>
      <c r="B293" s="431" t="str">
        <f>'приложение 1.1 '!B295</f>
        <v>Реконструкция КЛ-0,4 кВ ТП-282 - ЦТП-7</v>
      </c>
      <c r="C293" s="379" t="str">
        <f>IF('приложение 1.1 '!G295=2018,'приложение 1.1 '!E295,"-")</f>
        <v>-</v>
      </c>
      <c r="D293" s="703" t="str">
        <f>IF('приложение 1.1 '!G295=2018,'приложение 1.1 '!D295,"-")</f>
        <v>-</v>
      </c>
      <c r="E293" s="379" t="str">
        <f>IF('приложение 1.1 '!G295=2019,'приложение 1.1 '!E295,"-")</f>
        <v>-</v>
      </c>
      <c r="F293" s="379" t="str">
        <f>IF('приложение 1.1 '!G295=2019,'приложение 1.1 '!D295,"-")</f>
        <v>-</v>
      </c>
      <c r="G293" s="379" t="str">
        <f>IF('приложение 1.1 '!G295=2020,'приложение 1.1 '!E295,"-")</f>
        <v>-</v>
      </c>
      <c r="H293" s="379" t="str">
        <f>IF('приложение 1.1 '!G295=2020,'приложение 1.1 '!D295,"-")</f>
        <v>-</v>
      </c>
      <c r="I293" s="379" t="str">
        <f>IF('приложение 1.1 '!G295=2021,'приложение 1.1 '!E295,"-")</f>
        <v>-</v>
      </c>
      <c r="J293" s="379" t="str">
        <f>IF('приложение 1.1 '!G295=2021,'приложение 1.1 '!D295,"-")</f>
        <v>-</v>
      </c>
      <c r="K293" s="379">
        <f>IF('приложение 1.1 '!G295=2022,'приложение 1.1 '!E295,"-")</f>
        <v>0</v>
      </c>
      <c r="L293" s="379">
        <f>IF('приложение 1.1 '!G295=2022,'приложение 1.1 '!D295,"-")</f>
        <v>0.14000000000000001</v>
      </c>
      <c r="M293" s="379">
        <f t="shared" si="65"/>
        <v>0</v>
      </c>
      <c r="N293" s="379">
        <f t="shared" si="66"/>
        <v>0.14000000000000001</v>
      </c>
      <c r="O293" s="379" t="str">
        <f t="shared" si="67"/>
        <v>-</v>
      </c>
      <c r="P293" s="379" t="str">
        <f t="shared" si="68"/>
        <v>-</v>
      </c>
      <c r="Q293" s="379" t="str">
        <f t="shared" si="69"/>
        <v>-</v>
      </c>
      <c r="R293" s="379" t="str">
        <f t="shared" si="70"/>
        <v>-</v>
      </c>
      <c r="S293" s="379" t="str">
        <f t="shared" si="71"/>
        <v>-</v>
      </c>
      <c r="T293" s="379" t="str">
        <f t="shared" si="72"/>
        <v>-</v>
      </c>
      <c r="U293" s="379" t="str">
        <f t="shared" si="73"/>
        <v>-</v>
      </c>
      <c r="V293" s="379" t="str">
        <f t="shared" si="74"/>
        <v>-</v>
      </c>
      <c r="W293" s="379">
        <f t="shared" si="75"/>
        <v>0</v>
      </c>
      <c r="X293" s="379">
        <f t="shared" si="76"/>
        <v>0.14000000000000001</v>
      </c>
      <c r="Y293" s="379">
        <f t="shared" si="77"/>
        <v>0</v>
      </c>
      <c r="Z293" s="379">
        <f t="shared" si="78"/>
        <v>0.14000000000000001</v>
      </c>
    </row>
    <row r="294" spans="1:26" ht="31.5">
      <c r="A294" s="369" t="str">
        <f>'приложение 1.1 '!A296</f>
        <v>1.1.5.105</v>
      </c>
      <c r="B294" s="431" t="str">
        <f>'приложение 1.1 '!B296</f>
        <v>Реконструкция КЛ-0,4 кВ ТП-284 - ул. Бажова, 15</v>
      </c>
      <c r="C294" s="379" t="str">
        <f>IF('приложение 1.1 '!G296=2018,'приложение 1.1 '!E296,"-")</f>
        <v>-</v>
      </c>
      <c r="D294" s="703" t="str">
        <f>IF('приложение 1.1 '!G296=2018,'приложение 1.1 '!D296,"-")</f>
        <v>-</v>
      </c>
      <c r="E294" s="379" t="str">
        <f>IF('приложение 1.1 '!G296=2019,'приложение 1.1 '!E296,"-")</f>
        <v>-</v>
      </c>
      <c r="F294" s="379" t="str">
        <f>IF('приложение 1.1 '!G296=2019,'приложение 1.1 '!D296,"-")</f>
        <v>-</v>
      </c>
      <c r="G294" s="379" t="str">
        <f>IF('приложение 1.1 '!G296=2020,'приложение 1.1 '!E296,"-")</f>
        <v>-</v>
      </c>
      <c r="H294" s="379" t="str">
        <f>IF('приложение 1.1 '!G296=2020,'приложение 1.1 '!D296,"-")</f>
        <v>-</v>
      </c>
      <c r="I294" s="379" t="str">
        <f>IF('приложение 1.1 '!G296=2021,'приложение 1.1 '!E296,"-")</f>
        <v>-</v>
      </c>
      <c r="J294" s="379" t="str">
        <f>IF('приложение 1.1 '!G296=2021,'приложение 1.1 '!D296,"-")</f>
        <v>-</v>
      </c>
      <c r="K294" s="379">
        <f>IF('приложение 1.1 '!G296=2022,'приложение 1.1 '!E296,"-")</f>
        <v>0</v>
      </c>
      <c r="L294" s="379">
        <f>IF('приложение 1.1 '!G296=2022,'приложение 1.1 '!D296,"-")</f>
        <v>0.24</v>
      </c>
      <c r="M294" s="379">
        <f t="shared" si="65"/>
        <v>0</v>
      </c>
      <c r="N294" s="379">
        <f t="shared" si="66"/>
        <v>0.24</v>
      </c>
      <c r="O294" s="379" t="str">
        <f t="shared" si="67"/>
        <v>-</v>
      </c>
      <c r="P294" s="379" t="str">
        <f t="shared" si="68"/>
        <v>-</v>
      </c>
      <c r="Q294" s="379" t="str">
        <f t="shared" si="69"/>
        <v>-</v>
      </c>
      <c r="R294" s="379" t="str">
        <f t="shared" si="70"/>
        <v>-</v>
      </c>
      <c r="S294" s="379" t="str">
        <f t="shared" si="71"/>
        <v>-</v>
      </c>
      <c r="T294" s="379" t="str">
        <f t="shared" si="72"/>
        <v>-</v>
      </c>
      <c r="U294" s="379" t="str">
        <f t="shared" si="73"/>
        <v>-</v>
      </c>
      <c r="V294" s="379" t="str">
        <f t="shared" si="74"/>
        <v>-</v>
      </c>
      <c r="W294" s="379">
        <f t="shared" si="75"/>
        <v>0</v>
      </c>
      <c r="X294" s="379">
        <f t="shared" si="76"/>
        <v>0.24</v>
      </c>
      <c r="Y294" s="379">
        <f t="shared" si="77"/>
        <v>0</v>
      </c>
      <c r="Z294" s="379">
        <f t="shared" si="78"/>
        <v>0.24</v>
      </c>
    </row>
    <row r="295" spans="1:26" ht="31.5">
      <c r="A295" s="369" t="str">
        <f>'приложение 1.1 '!A297</f>
        <v>1.1.5.106</v>
      </c>
      <c r="B295" s="431" t="str">
        <f>'приложение 1.1 '!B297</f>
        <v>Реконструкция КЛ-0,4 кВ ТП-284 - ул. Бажова, 17А</v>
      </c>
      <c r="C295" s="379" t="str">
        <f>IF('приложение 1.1 '!G297=2018,'приложение 1.1 '!E297,"-")</f>
        <v>-</v>
      </c>
      <c r="D295" s="703" t="str">
        <f>IF('приложение 1.1 '!G297=2018,'приложение 1.1 '!D297,"-")</f>
        <v>-</v>
      </c>
      <c r="E295" s="379" t="str">
        <f>IF('приложение 1.1 '!G297=2019,'приложение 1.1 '!E297,"-")</f>
        <v>-</v>
      </c>
      <c r="F295" s="379" t="str">
        <f>IF('приложение 1.1 '!G297=2019,'приложение 1.1 '!D297,"-")</f>
        <v>-</v>
      </c>
      <c r="G295" s="379" t="str">
        <f>IF('приложение 1.1 '!G297=2020,'приложение 1.1 '!E297,"-")</f>
        <v>-</v>
      </c>
      <c r="H295" s="379" t="str">
        <f>IF('приложение 1.1 '!G297=2020,'приложение 1.1 '!D297,"-")</f>
        <v>-</v>
      </c>
      <c r="I295" s="379" t="str">
        <f>IF('приложение 1.1 '!G297=2021,'приложение 1.1 '!E297,"-")</f>
        <v>-</v>
      </c>
      <c r="J295" s="379" t="str">
        <f>IF('приложение 1.1 '!G297=2021,'приложение 1.1 '!D297,"-")</f>
        <v>-</v>
      </c>
      <c r="K295" s="379">
        <f>IF('приложение 1.1 '!G297=2022,'приложение 1.1 '!E297,"-")</f>
        <v>0</v>
      </c>
      <c r="L295" s="379">
        <f>IF('приложение 1.1 '!G297=2022,'приложение 1.1 '!D297,"-")</f>
        <v>0.2</v>
      </c>
      <c r="M295" s="379">
        <f t="shared" si="65"/>
        <v>0</v>
      </c>
      <c r="N295" s="379">
        <f t="shared" si="66"/>
        <v>0.2</v>
      </c>
      <c r="O295" s="379" t="str">
        <f t="shared" si="67"/>
        <v>-</v>
      </c>
      <c r="P295" s="379" t="str">
        <f t="shared" si="68"/>
        <v>-</v>
      </c>
      <c r="Q295" s="379" t="str">
        <f t="shared" si="69"/>
        <v>-</v>
      </c>
      <c r="R295" s="379" t="str">
        <f t="shared" si="70"/>
        <v>-</v>
      </c>
      <c r="S295" s="379" t="str">
        <f t="shared" si="71"/>
        <v>-</v>
      </c>
      <c r="T295" s="379" t="str">
        <f t="shared" si="72"/>
        <v>-</v>
      </c>
      <c r="U295" s="379" t="str">
        <f t="shared" si="73"/>
        <v>-</v>
      </c>
      <c r="V295" s="379" t="str">
        <f t="shared" si="74"/>
        <v>-</v>
      </c>
      <c r="W295" s="379">
        <f t="shared" si="75"/>
        <v>0</v>
      </c>
      <c r="X295" s="379">
        <f t="shared" si="76"/>
        <v>0.2</v>
      </c>
      <c r="Y295" s="379">
        <f t="shared" si="77"/>
        <v>0</v>
      </c>
      <c r="Z295" s="379">
        <f t="shared" si="78"/>
        <v>0.2</v>
      </c>
    </row>
    <row r="296" spans="1:26">
      <c r="A296" s="369" t="str">
        <f>'приложение 1.1 '!A298</f>
        <v>1.1.5.107</v>
      </c>
      <c r="B296" s="431" t="str">
        <f>'приложение 1.1 '!B298</f>
        <v>Реконструкция КЛ-0,4 кВ ТП-284 - ЦТП-9</v>
      </c>
      <c r="C296" s="379" t="str">
        <f>IF('приложение 1.1 '!G298=2018,'приложение 1.1 '!E298,"-")</f>
        <v>-</v>
      </c>
      <c r="D296" s="703" t="str">
        <f>IF('приложение 1.1 '!G298=2018,'приложение 1.1 '!D298,"-")</f>
        <v>-</v>
      </c>
      <c r="E296" s="379" t="str">
        <f>IF('приложение 1.1 '!G298=2019,'приложение 1.1 '!E298,"-")</f>
        <v>-</v>
      </c>
      <c r="F296" s="379" t="str">
        <f>IF('приложение 1.1 '!G298=2019,'приложение 1.1 '!D298,"-")</f>
        <v>-</v>
      </c>
      <c r="G296" s="379" t="str">
        <f>IF('приложение 1.1 '!G298=2020,'приложение 1.1 '!E298,"-")</f>
        <v>-</v>
      </c>
      <c r="H296" s="379" t="str">
        <f>IF('приложение 1.1 '!G298=2020,'приложение 1.1 '!D298,"-")</f>
        <v>-</v>
      </c>
      <c r="I296" s="379" t="str">
        <f>IF('приложение 1.1 '!G298=2021,'приложение 1.1 '!E298,"-")</f>
        <v>-</v>
      </c>
      <c r="J296" s="379" t="str">
        <f>IF('приложение 1.1 '!G298=2021,'приложение 1.1 '!D298,"-")</f>
        <v>-</v>
      </c>
      <c r="K296" s="379">
        <f>IF('приложение 1.1 '!G298=2022,'приложение 1.1 '!E298,"-")</f>
        <v>0</v>
      </c>
      <c r="L296" s="379">
        <f>IF('приложение 1.1 '!G298=2022,'приложение 1.1 '!D298,"-")</f>
        <v>0.14000000000000001</v>
      </c>
      <c r="M296" s="379">
        <f t="shared" si="65"/>
        <v>0</v>
      </c>
      <c r="N296" s="379">
        <f t="shared" si="66"/>
        <v>0.14000000000000001</v>
      </c>
      <c r="O296" s="379" t="str">
        <f t="shared" si="67"/>
        <v>-</v>
      </c>
      <c r="P296" s="379" t="str">
        <f t="shared" si="68"/>
        <v>-</v>
      </c>
      <c r="Q296" s="379" t="str">
        <f t="shared" si="69"/>
        <v>-</v>
      </c>
      <c r="R296" s="379" t="str">
        <f t="shared" si="70"/>
        <v>-</v>
      </c>
      <c r="S296" s="379" t="str">
        <f t="shared" si="71"/>
        <v>-</v>
      </c>
      <c r="T296" s="379" t="str">
        <f t="shared" si="72"/>
        <v>-</v>
      </c>
      <c r="U296" s="379" t="str">
        <f t="shared" si="73"/>
        <v>-</v>
      </c>
      <c r="V296" s="379" t="str">
        <f t="shared" si="74"/>
        <v>-</v>
      </c>
      <c r="W296" s="379">
        <f t="shared" si="75"/>
        <v>0</v>
      </c>
      <c r="X296" s="379">
        <f t="shared" si="76"/>
        <v>0.14000000000000001</v>
      </c>
      <c r="Y296" s="379">
        <f t="shared" si="77"/>
        <v>0</v>
      </c>
      <c r="Z296" s="379">
        <f t="shared" si="78"/>
        <v>0.14000000000000001</v>
      </c>
    </row>
    <row r="297" spans="1:26">
      <c r="A297" s="369" t="str">
        <f>'приложение 1.1 '!A299</f>
        <v>1.1.5.108</v>
      </c>
      <c r="B297" s="431" t="str">
        <f>'приложение 1.1 '!B299</f>
        <v>Реконструкция КЛ-0,4 кВ ТП-285 - ул. Бажова, 7</v>
      </c>
      <c r="C297" s="379" t="str">
        <f>IF('приложение 1.1 '!G299=2018,'приложение 1.1 '!E299,"-")</f>
        <v>-</v>
      </c>
      <c r="D297" s="703" t="str">
        <f>IF('приложение 1.1 '!G299=2018,'приложение 1.1 '!D299,"-")</f>
        <v>-</v>
      </c>
      <c r="E297" s="379" t="str">
        <f>IF('приложение 1.1 '!G299=2019,'приложение 1.1 '!E299,"-")</f>
        <v>-</v>
      </c>
      <c r="F297" s="379" t="str">
        <f>IF('приложение 1.1 '!G299=2019,'приложение 1.1 '!D299,"-")</f>
        <v>-</v>
      </c>
      <c r="G297" s="379" t="str">
        <f>IF('приложение 1.1 '!G299=2020,'приложение 1.1 '!E299,"-")</f>
        <v>-</v>
      </c>
      <c r="H297" s="379" t="str">
        <f>IF('приложение 1.1 '!G299=2020,'приложение 1.1 '!D299,"-")</f>
        <v>-</v>
      </c>
      <c r="I297" s="379" t="str">
        <f>IF('приложение 1.1 '!G299=2021,'приложение 1.1 '!E299,"-")</f>
        <v>-</v>
      </c>
      <c r="J297" s="379" t="str">
        <f>IF('приложение 1.1 '!G299=2021,'приложение 1.1 '!D299,"-")</f>
        <v>-</v>
      </c>
      <c r="K297" s="379">
        <f>IF('приложение 1.1 '!G299=2022,'приложение 1.1 '!E299,"-")</f>
        <v>0</v>
      </c>
      <c r="L297" s="379">
        <f>IF('приложение 1.1 '!G299=2022,'приложение 1.1 '!D299,"-")</f>
        <v>0.56999999999999995</v>
      </c>
      <c r="M297" s="379">
        <f t="shared" si="65"/>
        <v>0</v>
      </c>
      <c r="N297" s="379">
        <f t="shared" si="66"/>
        <v>0.56999999999999995</v>
      </c>
      <c r="O297" s="379" t="str">
        <f t="shared" si="67"/>
        <v>-</v>
      </c>
      <c r="P297" s="379" t="str">
        <f t="shared" si="68"/>
        <v>-</v>
      </c>
      <c r="Q297" s="379" t="str">
        <f t="shared" si="69"/>
        <v>-</v>
      </c>
      <c r="R297" s="379" t="str">
        <f t="shared" si="70"/>
        <v>-</v>
      </c>
      <c r="S297" s="379" t="str">
        <f t="shared" si="71"/>
        <v>-</v>
      </c>
      <c r="T297" s="379" t="str">
        <f t="shared" si="72"/>
        <v>-</v>
      </c>
      <c r="U297" s="379" t="str">
        <f t="shared" si="73"/>
        <v>-</v>
      </c>
      <c r="V297" s="379" t="str">
        <f t="shared" si="74"/>
        <v>-</v>
      </c>
      <c r="W297" s="379">
        <f t="shared" si="75"/>
        <v>0</v>
      </c>
      <c r="X297" s="379">
        <f t="shared" si="76"/>
        <v>0.56999999999999995</v>
      </c>
      <c r="Y297" s="379">
        <f t="shared" si="77"/>
        <v>0</v>
      </c>
      <c r="Z297" s="379">
        <f t="shared" si="78"/>
        <v>0.56999999999999995</v>
      </c>
    </row>
    <row r="298" spans="1:26" ht="31.5">
      <c r="A298" s="369" t="str">
        <f>'приложение 1.1 '!A300</f>
        <v>1.1.5.109</v>
      </c>
      <c r="B298" s="431" t="str">
        <f>'приложение 1.1 '!B300</f>
        <v>Реконструкция КЛ-0,4 кВ ТП-285 - ул. Островского, 11</v>
      </c>
      <c r="C298" s="379">
        <f>IF('приложение 1.1 '!G300=2018,'приложение 1.1 '!E300,"-")</f>
        <v>0</v>
      </c>
      <c r="D298" s="703">
        <f>IF('приложение 1.1 '!G300=2018,'приложение 1.1 '!D300,"-")</f>
        <v>0.317</v>
      </c>
      <c r="E298" s="379" t="str">
        <f>IF('приложение 1.1 '!G300=2019,'приложение 1.1 '!E300,"-")</f>
        <v>-</v>
      </c>
      <c r="F298" s="379" t="str">
        <f>IF('приложение 1.1 '!G300=2019,'приложение 1.1 '!D300,"-")</f>
        <v>-</v>
      </c>
      <c r="G298" s="379" t="str">
        <f>IF('приложение 1.1 '!G300=2020,'приложение 1.1 '!E300,"-")</f>
        <v>-</v>
      </c>
      <c r="H298" s="379" t="str">
        <f>IF('приложение 1.1 '!G300=2020,'приложение 1.1 '!D300,"-")</f>
        <v>-</v>
      </c>
      <c r="I298" s="379" t="str">
        <f>IF('приложение 1.1 '!G300=2021,'приложение 1.1 '!E300,"-")</f>
        <v>-</v>
      </c>
      <c r="J298" s="379" t="str">
        <f>IF('приложение 1.1 '!G300=2021,'приложение 1.1 '!D300,"-")</f>
        <v>-</v>
      </c>
      <c r="K298" s="379" t="str">
        <f>IF('приложение 1.1 '!G300=2022,'приложение 1.1 '!E300,"-")</f>
        <v>-</v>
      </c>
      <c r="L298" s="379" t="str">
        <f>IF('приложение 1.1 '!G300=2022,'приложение 1.1 '!D300,"-")</f>
        <v>-</v>
      </c>
      <c r="M298" s="379">
        <f t="shared" si="65"/>
        <v>0</v>
      </c>
      <c r="N298" s="379">
        <f t="shared" si="66"/>
        <v>0.317</v>
      </c>
      <c r="O298" s="379">
        <f t="shared" si="67"/>
        <v>0</v>
      </c>
      <c r="P298" s="379">
        <f t="shared" si="68"/>
        <v>0.317</v>
      </c>
      <c r="Q298" s="379" t="str">
        <f t="shared" si="69"/>
        <v>-</v>
      </c>
      <c r="R298" s="379" t="str">
        <f t="shared" si="70"/>
        <v>-</v>
      </c>
      <c r="S298" s="379" t="str">
        <f t="shared" si="71"/>
        <v>-</v>
      </c>
      <c r="T298" s="379" t="str">
        <f t="shared" si="72"/>
        <v>-</v>
      </c>
      <c r="U298" s="379" t="str">
        <f t="shared" si="73"/>
        <v>-</v>
      </c>
      <c r="V298" s="379" t="str">
        <f t="shared" si="74"/>
        <v>-</v>
      </c>
      <c r="W298" s="379" t="str">
        <f t="shared" si="75"/>
        <v>-</v>
      </c>
      <c r="X298" s="379" t="str">
        <f t="shared" si="76"/>
        <v>-</v>
      </c>
      <c r="Y298" s="379">
        <f t="shared" si="77"/>
        <v>0</v>
      </c>
      <c r="Z298" s="379">
        <f t="shared" si="78"/>
        <v>0.317</v>
      </c>
    </row>
    <row r="299" spans="1:26" ht="31.5">
      <c r="A299" s="369" t="str">
        <f>'приложение 1.1 '!A301</f>
        <v>1.1.5.110</v>
      </c>
      <c r="B299" s="431" t="str">
        <f>'приложение 1.1 '!B301</f>
        <v>Реконструкция КЛ-0,4 кВ ТП-285 - пр-т. Мира, 20</v>
      </c>
      <c r="C299" s="379">
        <f>IF('приложение 1.1 '!G301=2018,'приложение 1.1 '!E301,"-")</f>
        <v>0</v>
      </c>
      <c r="D299" s="703">
        <f>IF('приложение 1.1 '!G301=2018,'приложение 1.1 '!D301,"-")</f>
        <v>0.39</v>
      </c>
      <c r="E299" s="379" t="str">
        <f>IF('приложение 1.1 '!G301=2019,'приложение 1.1 '!E301,"-")</f>
        <v>-</v>
      </c>
      <c r="F299" s="379" t="str">
        <f>IF('приложение 1.1 '!G301=2019,'приложение 1.1 '!D301,"-")</f>
        <v>-</v>
      </c>
      <c r="G299" s="379" t="str">
        <f>IF('приложение 1.1 '!G301=2020,'приложение 1.1 '!E301,"-")</f>
        <v>-</v>
      </c>
      <c r="H299" s="379" t="str">
        <f>IF('приложение 1.1 '!G301=2020,'приложение 1.1 '!D301,"-")</f>
        <v>-</v>
      </c>
      <c r="I299" s="379" t="str">
        <f>IF('приложение 1.1 '!G301=2021,'приложение 1.1 '!E301,"-")</f>
        <v>-</v>
      </c>
      <c r="J299" s="379" t="str">
        <f>IF('приложение 1.1 '!G301=2021,'приложение 1.1 '!D301,"-")</f>
        <v>-</v>
      </c>
      <c r="K299" s="379" t="str">
        <f>IF('приложение 1.1 '!G301=2022,'приложение 1.1 '!E301,"-")</f>
        <v>-</v>
      </c>
      <c r="L299" s="379" t="str">
        <f>IF('приложение 1.1 '!G301=2022,'приложение 1.1 '!D301,"-")</f>
        <v>-</v>
      </c>
      <c r="M299" s="379">
        <f t="shared" si="65"/>
        <v>0</v>
      </c>
      <c r="N299" s="379">
        <f t="shared" si="66"/>
        <v>0.39</v>
      </c>
      <c r="O299" s="379">
        <f t="shared" si="67"/>
        <v>0</v>
      </c>
      <c r="P299" s="379">
        <f t="shared" si="68"/>
        <v>0.39</v>
      </c>
      <c r="Q299" s="379" t="str">
        <f t="shared" si="69"/>
        <v>-</v>
      </c>
      <c r="R299" s="379" t="str">
        <f t="shared" si="70"/>
        <v>-</v>
      </c>
      <c r="S299" s="379" t="str">
        <f t="shared" si="71"/>
        <v>-</v>
      </c>
      <c r="T299" s="379" t="str">
        <f t="shared" si="72"/>
        <v>-</v>
      </c>
      <c r="U299" s="379" t="str">
        <f t="shared" si="73"/>
        <v>-</v>
      </c>
      <c r="V299" s="379" t="str">
        <f t="shared" si="74"/>
        <v>-</v>
      </c>
      <c r="W299" s="379" t="str">
        <f t="shared" si="75"/>
        <v>-</v>
      </c>
      <c r="X299" s="379" t="str">
        <f t="shared" si="76"/>
        <v>-</v>
      </c>
      <c r="Y299" s="379">
        <f t="shared" si="77"/>
        <v>0</v>
      </c>
      <c r="Z299" s="379">
        <f t="shared" si="78"/>
        <v>0.39</v>
      </c>
    </row>
    <row r="300" spans="1:26" ht="31.5">
      <c r="A300" s="369" t="str">
        <f>'приложение 1.1 '!A302</f>
        <v>1.1.5.111</v>
      </c>
      <c r="B300" s="431" t="str">
        <f>'приложение 1.1 '!B302</f>
        <v>Реконструкция КЛ-0,4 кВ ТП-295 - ул. Студенческая, 21</v>
      </c>
      <c r="C300" s="379">
        <f>IF('приложение 1.1 '!G302=2018,'приложение 1.1 '!E302,"-")</f>
        <v>0</v>
      </c>
      <c r="D300" s="703">
        <f>IF('приложение 1.1 '!G302=2018,'приложение 1.1 '!D302,"-")</f>
        <v>0.34399999999999997</v>
      </c>
      <c r="E300" s="379" t="str">
        <f>IF('приложение 1.1 '!G302=2019,'приложение 1.1 '!E302,"-")</f>
        <v>-</v>
      </c>
      <c r="F300" s="379" t="str">
        <f>IF('приложение 1.1 '!G302=2019,'приложение 1.1 '!D302,"-")</f>
        <v>-</v>
      </c>
      <c r="G300" s="379" t="str">
        <f>IF('приложение 1.1 '!G302=2020,'приложение 1.1 '!E302,"-")</f>
        <v>-</v>
      </c>
      <c r="H300" s="379" t="str">
        <f>IF('приложение 1.1 '!G302=2020,'приложение 1.1 '!D302,"-")</f>
        <v>-</v>
      </c>
      <c r="I300" s="379" t="str">
        <f>IF('приложение 1.1 '!G302=2021,'приложение 1.1 '!E302,"-")</f>
        <v>-</v>
      </c>
      <c r="J300" s="379" t="str">
        <f>IF('приложение 1.1 '!G302=2021,'приложение 1.1 '!D302,"-")</f>
        <v>-</v>
      </c>
      <c r="K300" s="379" t="str">
        <f>IF('приложение 1.1 '!G302=2022,'приложение 1.1 '!E302,"-")</f>
        <v>-</v>
      </c>
      <c r="L300" s="379" t="str">
        <f>IF('приложение 1.1 '!G302=2022,'приложение 1.1 '!D302,"-")</f>
        <v>-</v>
      </c>
      <c r="M300" s="379">
        <f t="shared" si="65"/>
        <v>0</v>
      </c>
      <c r="N300" s="379">
        <f t="shared" si="66"/>
        <v>0.34399999999999997</v>
      </c>
      <c r="O300" s="379">
        <f t="shared" si="67"/>
        <v>0</v>
      </c>
      <c r="P300" s="379">
        <f t="shared" si="68"/>
        <v>0.34399999999999997</v>
      </c>
      <c r="Q300" s="379" t="str">
        <f t="shared" si="69"/>
        <v>-</v>
      </c>
      <c r="R300" s="379" t="str">
        <f t="shared" si="70"/>
        <v>-</v>
      </c>
      <c r="S300" s="379" t="str">
        <f t="shared" si="71"/>
        <v>-</v>
      </c>
      <c r="T300" s="379" t="str">
        <f t="shared" si="72"/>
        <v>-</v>
      </c>
      <c r="U300" s="379" t="str">
        <f t="shared" si="73"/>
        <v>-</v>
      </c>
      <c r="V300" s="379" t="str">
        <f t="shared" si="74"/>
        <v>-</v>
      </c>
      <c r="W300" s="379" t="str">
        <f t="shared" si="75"/>
        <v>-</v>
      </c>
      <c r="X300" s="379" t="str">
        <f t="shared" si="76"/>
        <v>-</v>
      </c>
      <c r="Y300" s="379">
        <f t="shared" si="77"/>
        <v>0</v>
      </c>
      <c r="Z300" s="379">
        <f t="shared" si="78"/>
        <v>0.34399999999999997</v>
      </c>
    </row>
    <row r="301" spans="1:26" ht="31.5">
      <c r="A301" s="369" t="str">
        <f>'приложение 1.1 '!A303</f>
        <v>1.1.5.112</v>
      </c>
      <c r="B301" s="431" t="str">
        <f>'приложение 1.1 '!B303</f>
        <v>Реконструкция КЛ-0,4 кВ ТП-296 - ул. Студенческая, 13</v>
      </c>
      <c r="C301" s="379">
        <f>IF('приложение 1.1 '!G303=2018,'приложение 1.1 '!E303,"-")</f>
        <v>0</v>
      </c>
      <c r="D301" s="703">
        <f>IF('приложение 1.1 '!G303=2018,'приложение 1.1 '!D303,"-")</f>
        <v>0.42599999999999999</v>
      </c>
      <c r="E301" s="379" t="str">
        <f>IF('приложение 1.1 '!G303=2019,'приложение 1.1 '!E303,"-")</f>
        <v>-</v>
      </c>
      <c r="F301" s="379" t="str">
        <f>IF('приложение 1.1 '!G303=2019,'приложение 1.1 '!D303,"-")</f>
        <v>-</v>
      </c>
      <c r="G301" s="379" t="str">
        <f>IF('приложение 1.1 '!G303=2020,'приложение 1.1 '!E303,"-")</f>
        <v>-</v>
      </c>
      <c r="H301" s="379" t="str">
        <f>IF('приложение 1.1 '!G303=2020,'приложение 1.1 '!D303,"-")</f>
        <v>-</v>
      </c>
      <c r="I301" s="379" t="str">
        <f>IF('приложение 1.1 '!G303=2021,'приложение 1.1 '!E303,"-")</f>
        <v>-</v>
      </c>
      <c r="J301" s="379" t="str">
        <f>IF('приложение 1.1 '!G303=2021,'приложение 1.1 '!D303,"-")</f>
        <v>-</v>
      </c>
      <c r="K301" s="379" t="str">
        <f>IF('приложение 1.1 '!G303=2022,'приложение 1.1 '!E303,"-")</f>
        <v>-</v>
      </c>
      <c r="L301" s="379" t="str">
        <f>IF('приложение 1.1 '!G303=2022,'приложение 1.1 '!D303,"-")</f>
        <v>-</v>
      </c>
      <c r="M301" s="379">
        <f t="shared" si="65"/>
        <v>0</v>
      </c>
      <c r="N301" s="379">
        <f t="shared" si="66"/>
        <v>0.42599999999999999</v>
      </c>
      <c r="O301" s="379">
        <f t="shared" si="67"/>
        <v>0</v>
      </c>
      <c r="P301" s="379">
        <f t="shared" si="68"/>
        <v>0.42599999999999999</v>
      </c>
      <c r="Q301" s="379" t="str">
        <f t="shared" si="69"/>
        <v>-</v>
      </c>
      <c r="R301" s="379" t="str">
        <f t="shared" si="70"/>
        <v>-</v>
      </c>
      <c r="S301" s="379" t="str">
        <f t="shared" si="71"/>
        <v>-</v>
      </c>
      <c r="T301" s="379" t="str">
        <f t="shared" si="72"/>
        <v>-</v>
      </c>
      <c r="U301" s="379" t="str">
        <f t="shared" si="73"/>
        <v>-</v>
      </c>
      <c r="V301" s="379" t="str">
        <f t="shared" si="74"/>
        <v>-</v>
      </c>
      <c r="W301" s="379" t="str">
        <f t="shared" si="75"/>
        <v>-</v>
      </c>
      <c r="X301" s="379" t="str">
        <f t="shared" si="76"/>
        <v>-</v>
      </c>
      <c r="Y301" s="379">
        <f t="shared" si="77"/>
        <v>0</v>
      </c>
      <c r="Z301" s="379">
        <f t="shared" si="78"/>
        <v>0.42599999999999999</v>
      </c>
    </row>
    <row r="302" spans="1:26" ht="31.5">
      <c r="A302" s="369" t="str">
        <f>'приложение 1.1 '!A304</f>
        <v>1.1.5.113</v>
      </c>
      <c r="B302" s="431" t="str">
        <f>'приложение 1.1 '!B304</f>
        <v>Реконструкция КЛ-0,4 кВ ТП-296 - ул. Студенческая, 21</v>
      </c>
      <c r="C302" s="379">
        <f>IF('приложение 1.1 '!G304=2018,'приложение 1.1 '!E304,"-")</f>
        <v>0</v>
      </c>
      <c r="D302" s="703">
        <f>IF('приложение 1.1 '!G304=2018,'приложение 1.1 '!D304,"-")</f>
        <v>0.38</v>
      </c>
      <c r="E302" s="379" t="str">
        <f>IF('приложение 1.1 '!G304=2019,'приложение 1.1 '!E304,"-")</f>
        <v>-</v>
      </c>
      <c r="F302" s="379" t="str">
        <f>IF('приложение 1.1 '!G304=2019,'приложение 1.1 '!D304,"-")</f>
        <v>-</v>
      </c>
      <c r="G302" s="379" t="str">
        <f>IF('приложение 1.1 '!G304=2020,'приложение 1.1 '!E304,"-")</f>
        <v>-</v>
      </c>
      <c r="H302" s="379" t="str">
        <f>IF('приложение 1.1 '!G304=2020,'приложение 1.1 '!D304,"-")</f>
        <v>-</v>
      </c>
      <c r="I302" s="379" t="str">
        <f>IF('приложение 1.1 '!G304=2021,'приложение 1.1 '!E304,"-")</f>
        <v>-</v>
      </c>
      <c r="J302" s="379" t="str">
        <f>IF('приложение 1.1 '!G304=2021,'приложение 1.1 '!D304,"-")</f>
        <v>-</v>
      </c>
      <c r="K302" s="379" t="str">
        <f>IF('приложение 1.1 '!G304=2022,'приложение 1.1 '!E304,"-")</f>
        <v>-</v>
      </c>
      <c r="L302" s="379" t="str">
        <f>IF('приложение 1.1 '!G304=2022,'приложение 1.1 '!D304,"-")</f>
        <v>-</v>
      </c>
      <c r="M302" s="379">
        <f t="shared" si="65"/>
        <v>0</v>
      </c>
      <c r="N302" s="379">
        <f t="shared" si="66"/>
        <v>0.38</v>
      </c>
      <c r="O302" s="379">
        <f t="shared" si="67"/>
        <v>0</v>
      </c>
      <c r="P302" s="379">
        <f t="shared" si="68"/>
        <v>0.38</v>
      </c>
      <c r="Q302" s="379" t="str">
        <f t="shared" si="69"/>
        <v>-</v>
      </c>
      <c r="R302" s="379" t="str">
        <f t="shared" si="70"/>
        <v>-</v>
      </c>
      <c r="S302" s="379" t="str">
        <f t="shared" si="71"/>
        <v>-</v>
      </c>
      <c r="T302" s="379" t="str">
        <f t="shared" si="72"/>
        <v>-</v>
      </c>
      <c r="U302" s="379" t="str">
        <f t="shared" si="73"/>
        <v>-</v>
      </c>
      <c r="V302" s="379" t="str">
        <f t="shared" si="74"/>
        <v>-</v>
      </c>
      <c r="W302" s="379" t="str">
        <f t="shared" si="75"/>
        <v>-</v>
      </c>
      <c r="X302" s="379" t="str">
        <f t="shared" si="76"/>
        <v>-</v>
      </c>
      <c r="Y302" s="379">
        <f t="shared" si="77"/>
        <v>0</v>
      </c>
      <c r="Z302" s="379">
        <f t="shared" si="78"/>
        <v>0.38</v>
      </c>
    </row>
    <row r="303" spans="1:26" ht="31.5">
      <c r="A303" s="369" t="str">
        <f>'приложение 1.1 '!A305</f>
        <v>1.1.5.114</v>
      </c>
      <c r="B303" s="431" t="str">
        <f>'приложение 1.1 '!B305</f>
        <v>Реконструкция КЛ-0,4 кВ ТП-297 - пр-т. Мира, 36</v>
      </c>
      <c r="C303" s="379">
        <f>IF('приложение 1.1 '!G305=2018,'приложение 1.1 '!E305,"-")</f>
        <v>0</v>
      </c>
      <c r="D303" s="703">
        <f>IF('приложение 1.1 '!G305=2018,'приложение 1.1 '!D305,"-")</f>
        <v>0.33560000000000001</v>
      </c>
      <c r="E303" s="379" t="str">
        <f>IF('приложение 1.1 '!G305=2019,'приложение 1.1 '!E305,"-")</f>
        <v>-</v>
      </c>
      <c r="F303" s="379" t="str">
        <f>IF('приложение 1.1 '!G305=2019,'приложение 1.1 '!D305,"-")</f>
        <v>-</v>
      </c>
      <c r="G303" s="379" t="str">
        <f>IF('приложение 1.1 '!G305=2020,'приложение 1.1 '!E305,"-")</f>
        <v>-</v>
      </c>
      <c r="H303" s="379" t="str">
        <f>IF('приложение 1.1 '!G305=2020,'приложение 1.1 '!D305,"-")</f>
        <v>-</v>
      </c>
      <c r="I303" s="379" t="str">
        <f>IF('приложение 1.1 '!G305=2021,'приложение 1.1 '!E305,"-")</f>
        <v>-</v>
      </c>
      <c r="J303" s="379" t="str">
        <f>IF('приложение 1.1 '!G305=2021,'приложение 1.1 '!D305,"-")</f>
        <v>-</v>
      </c>
      <c r="K303" s="379" t="str">
        <f>IF('приложение 1.1 '!G305=2022,'приложение 1.1 '!E305,"-")</f>
        <v>-</v>
      </c>
      <c r="L303" s="379" t="str">
        <f>IF('приложение 1.1 '!G305=2022,'приложение 1.1 '!D305,"-")</f>
        <v>-</v>
      </c>
      <c r="M303" s="379">
        <f t="shared" si="65"/>
        <v>0</v>
      </c>
      <c r="N303" s="379">
        <f t="shared" si="66"/>
        <v>0.33560000000000001</v>
      </c>
      <c r="O303" s="379">
        <f t="shared" si="67"/>
        <v>0</v>
      </c>
      <c r="P303" s="379">
        <f t="shared" si="68"/>
        <v>0.33560000000000001</v>
      </c>
      <c r="Q303" s="379" t="str">
        <f t="shared" si="69"/>
        <v>-</v>
      </c>
      <c r="R303" s="379" t="str">
        <f t="shared" si="70"/>
        <v>-</v>
      </c>
      <c r="S303" s="379" t="str">
        <f t="shared" si="71"/>
        <v>-</v>
      </c>
      <c r="T303" s="379" t="str">
        <f t="shared" si="72"/>
        <v>-</v>
      </c>
      <c r="U303" s="379" t="str">
        <f t="shared" si="73"/>
        <v>-</v>
      </c>
      <c r="V303" s="379" t="str">
        <f t="shared" si="74"/>
        <v>-</v>
      </c>
      <c r="W303" s="379" t="str">
        <f t="shared" si="75"/>
        <v>-</v>
      </c>
      <c r="X303" s="379" t="str">
        <f t="shared" si="76"/>
        <v>-</v>
      </c>
      <c r="Y303" s="379">
        <f t="shared" si="77"/>
        <v>0</v>
      </c>
      <c r="Z303" s="379">
        <f t="shared" si="78"/>
        <v>0.33560000000000001</v>
      </c>
    </row>
    <row r="304" spans="1:26">
      <c r="A304" s="369" t="str">
        <f>'приложение 1.1 '!A306</f>
        <v>1.1.5.115</v>
      </c>
      <c r="B304" s="431" t="str">
        <f>'приложение 1.1 '!B306</f>
        <v xml:space="preserve">Реконструкция КЛ-0,4 кВ ТП-298 Мира 30 </v>
      </c>
      <c r="C304" s="379">
        <f>IF('приложение 1.1 '!G306=2018,'приложение 1.1 '!E306,"-")</f>
        <v>0</v>
      </c>
      <c r="D304" s="703">
        <f>IF('приложение 1.1 '!G306=2018,'приложение 1.1 '!D306,"-")</f>
        <v>0.4</v>
      </c>
      <c r="E304" s="379" t="str">
        <f>IF('приложение 1.1 '!G306=2019,'приложение 1.1 '!E306,"-")</f>
        <v>-</v>
      </c>
      <c r="F304" s="379" t="str">
        <f>IF('приложение 1.1 '!G306=2019,'приложение 1.1 '!D306,"-")</f>
        <v>-</v>
      </c>
      <c r="G304" s="379" t="str">
        <f>IF('приложение 1.1 '!G306=2020,'приложение 1.1 '!E306,"-")</f>
        <v>-</v>
      </c>
      <c r="H304" s="379" t="str">
        <f>IF('приложение 1.1 '!G306=2020,'приложение 1.1 '!D306,"-")</f>
        <v>-</v>
      </c>
      <c r="I304" s="379" t="str">
        <f>IF('приложение 1.1 '!G306=2021,'приложение 1.1 '!E306,"-")</f>
        <v>-</v>
      </c>
      <c r="J304" s="379" t="str">
        <f>IF('приложение 1.1 '!G306=2021,'приложение 1.1 '!D306,"-")</f>
        <v>-</v>
      </c>
      <c r="K304" s="379" t="str">
        <f>IF('приложение 1.1 '!G306=2022,'приложение 1.1 '!E306,"-")</f>
        <v>-</v>
      </c>
      <c r="L304" s="379" t="str">
        <f>IF('приложение 1.1 '!G306=2022,'приложение 1.1 '!D306,"-")</f>
        <v>-</v>
      </c>
      <c r="M304" s="379">
        <f t="shared" si="65"/>
        <v>0</v>
      </c>
      <c r="N304" s="379">
        <f t="shared" si="66"/>
        <v>0.4</v>
      </c>
      <c r="O304" s="379">
        <f t="shared" si="67"/>
        <v>0</v>
      </c>
      <c r="P304" s="379">
        <f t="shared" si="68"/>
        <v>0.4</v>
      </c>
      <c r="Q304" s="379" t="str">
        <f t="shared" si="69"/>
        <v>-</v>
      </c>
      <c r="R304" s="379" t="str">
        <f t="shared" si="70"/>
        <v>-</v>
      </c>
      <c r="S304" s="379" t="str">
        <f t="shared" si="71"/>
        <v>-</v>
      </c>
      <c r="T304" s="379" t="str">
        <f t="shared" si="72"/>
        <v>-</v>
      </c>
      <c r="U304" s="379" t="str">
        <f t="shared" si="73"/>
        <v>-</v>
      </c>
      <c r="V304" s="379" t="str">
        <f t="shared" si="74"/>
        <v>-</v>
      </c>
      <c r="W304" s="379" t="str">
        <f t="shared" si="75"/>
        <v>-</v>
      </c>
      <c r="X304" s="379" t="str">
        <f t="shared" si="76"/>
        <v>-</v>
      </c>
      <c r="Y304" s="379">
        <f t="shared" si="77"/>
        <v>0</v>
      </c>
      <c r="Z304" s="379">
        <f t="shared" si="78"/>
        <v>0.4</v>
      </c>
    </row>
    <row r="305" spans="1:26">
      <c r="A305" s="369" t="str">
        <f>'приложение 1.1 '!A307</f>
        <v>1.1.5.116</v>
      </c>
      <c r="B305" s="431" t="str">
        <f>'приложение 1.1 '!B307</f>
        <v xml:space="preserve">Реконструкция КЛ-0,4 кВ ТП-298 Мира 30/1 </v>
      </c>
      <c r="C305" s="379">
        <f>IF('приложение 1.1 '!G307=2018,'приложение 1.1 '!E307,"-")</f>
        <v>0</v>
      </c>
      <c r="D305" s="703">
        <f>IF('приложение 1.1 '!G307=2018,'приложение 1.1 '!D307,"-")</f>
        <v>0.26100000000000001</v>
      </c>
      <c r="E305" s="379" t="str">
        <f>IF('приложение 1.1 '!G307=2019,'приложение 1.1 '!E307,"-")</f>
        <v>-</v>
      </c>
      <c r="F305" s="379" t="str">
        <f>IF('приложение 1.1 '!G307=2019,'приложение 1.1 '!D307,"-")</f>
        <v>-</v>
      </c>
      <c r="G305" s="379" t="str">
        <f>IF('приложение 1.1 '!G307=2020,'приложение 1.1 '!E307,"-")</f>
        <v>-</v>
      </c>
      <c r="H305" s="379" t="str">
        <f>IF('приложение 1.1 '!G307=2020,'приложение 1.1 '!D307,"-")</f>
        <v>-</v>
      </c>
      <c r="I305" s="379" t="str">
        <f>IF('приложение 1.1 '!G307=2021,'приложение 1.1 '!E307,"-")</f>
        <v>-</v>
      </c>
      <c r="J305" s="379" t="str">
        <f>IF('приложение 1.1 '!G307=2021,'приложение 1.1 '!D307,"-")</f>
        <v>-</v>
      </c>
      <c r="K305" s="379" t="str">
        <f>IF('приложение 1.1 '!G307=2022,'приложение 1.1 '!E307,"-")</f>
        <v>-</v>
      </c>
      <c r="L305" s="379" t="str">
        <f>IF('приложение 1.1 '!G307=2022,'приложение 1.1 '!D307,"-")</f>
        <v>-</v>
      </c>
      <c r="M305" s="379">
        <f t="shared" si="65"/>
        <v>0</v>
      </c>
      <c r="N305" s="379">
        <f t="shared" si="66"/>
        <v>0.26100000000000001</v>
      </c>
      <c r="O305" s="379">
        <f t="shared" si="67"/>
        <v>0</v>
      </c>
      <c r="P305" s="379">
        <f t="shared" si="68"/>
        <v>0.26100000000000001</v>
      </c>
      <c r="Q305" s="379" t="str">
        <f t="shared" si="69"/>
        <v>-</v>
      </c>
      <c r="R305" s="379" t="str">
        <f t="shared" si="70"/>
        <v>-</v>
      </c>
      <c r="S305" s="379" t="str">
        <f t="shared" si="71"/>
        <v>-</v>
      </c>
      <c r="T305" s="379" t="str">
        <f t="shared" si="72"/>
        <v>-</v>
      </c>
      <c r="U305" s="379" t="str">
        <f t="shared" si="73"/>
        <v>-</v>
      </c>
      <c r="V305" s="379" t="str">
        <f t="shared" si="74"/>
        <v>-</v>
      </c>
      <c r="W305" s="379" t="str">
        <f t="shared" si="75"/>
        <v>-</v>
      </c>
      <c r="X305" s="379" t="str">
        <f t="shared" si="76"/>
        <v>-</v>
      </c>
      <c r="Y305" s="379">
        <f t="shared" si="77"/>
        <v>0</v>
      </c>
      <c r="Z305" s="379">
        <f t="shared" si="78"/>
        <v>0.26100000000000001</v>
      </c>
    </row>
    <row r="306" spans="1:26">
      <c r="A306" s="369" t="str">
        <f>'приложение 1.1 '!A308</f>
        <v>1.1.5.117</v>
      </c>
      <c r="B306" s="431" t="str">
        <f>'приложение 1.1 '!B308</f>
        <v xml:space="preserve">Реконструкция КЛ-0,4 кВ ТП-298 ЦТП-75 </v>
      </c>
      <c r="C306" s="379">
        <f>IF('приложение 1.1 '!G308=2018,'приложение 1.1 '!E308,"-")</f>
        <v>0</v>
      </c>
      <c r="D306" s="703">
        <f>IF('приложение 1.1 '!G308=2018,'приложение 1.1 '!D308,"-")</f>
        <v>0.25</v>
      </c>
      <c r="E306" s="379" t="str">
        <f>IF('приложение 1.1 '!G308=2019,'приложение 1.1 '!E308,"-")</f>
        <v>-</v>
      </c>
      <c r="F306" s="379" t="str">
        <f>IF('приложение 1.1 '!G308=2019,'приложение 1.1 '!D308,"-")</f>
        <v>-</v>
      </c>
      <c r="G306" s="379" t="str">
        <f>IF('приложение 1.1 '!G308=2020,'приложение 1.1 '!E308,"-")</f>
        <v>-</v>
      </c>
      <c r="H306" s="379" t="str">
        <f>IF('приложение 1.1 '!G308=2020,'приложение 1.1 '!D308,"-")</f>
        <v>-</v>
      </c>
      <c r="I306" s="379" t="str">
        <f>IF('приложение 1.1 '!G308=2021,'приложение 1.1 '!E308,"-")</f>
        <v>-</v>
      </c>
      <c r="J306" s="379" t="str">
        <f>IF('приложение 1.1 '!G308=2021,'приложение 1.1 '!D308,"-")</f>
        <v>-</v>
      </c>
      <c r="K306" s="379" t="str">
        <f>IF('приложение 1.1 '!G308=2022,'приложение 1.1 '!E308,"-")</f>
        <v>-</v>
      </c>
      <c r="L306" s="379" t="str">
        <f>IF('приложение 1.1 '!G308=2022,'приложение 1.1 '!D308,"-")</f>
        <v>-</v>
      </c>
      <c r="M306" s="379">
        <f t="shared" si="65"/>
        <v>0</v>
      </c>
      <c r="N306" s="379">
        <f t="shared" si="66"/>
        <v>0.25</v>
      </c>
      <c r="O306" s="379">
        <f t="shared" si="67"/>
        <v>0</v>
      </c>
      <c r="P306" s="379">
        <f t="shared" si="68"/>
        <v>0.25</v>
      </c>
      <c r="Q306" s="379" t="str">
        <f t="shared" si="69"/>
        <v>-</v>
      </c>
      <c r="R306" s="379" t="str">
        <f t="shared" si="70"/>
        <v>-</v>
      </c>
      <c r="S306" s="379" t="str">
        <f t="shared" si="71"/>
        <v>-</v>
      </c>
      <c r="T306" s="379" t="str">
        <f t="shared" si="72"/>
        <v>-</v>
      </c>
      <c r="U306" s="379" t="str">
        <f t="shared" si="73"/>
        <v>-</v>
      </c>
      <c r="V306" s="379" t="str">
        <f t="shared" si="74"/>
        <v>-</v>
      </c>
      <c r="W306" s="379" t="str">
        <f t="shared" si="75"/>
        <v>-</v>
      </c>
      <c r="X306" s="379" t="str">
        <f t="shared" si="76"/>
        <v>-</v>
      </c>
      <c r="Y306" s="379">
        <f t="shared" si="77"/>
        <v>0</v>
      </c>
      <c r="Z306" s="379">
        <f t="shared" si="78"/>
        <v>0.25</v>
      </c>
    </row>
    <row r="307" spans="1:26" ht="31.5">
      <c r="A307" s="369" t="str">
        <f>'приложение 1.1 '!A309</f>
        <v>1.1.5.118</v>
      </c>
      <c r="B307" s="431" t="str">
        <f>'приложение 1.1 '!B309</f>
        <v>Реконструкция КЛ-0,4 кВ ТП-300 - ул. 50 лет ВЛКСМ, 6</v>
      </c>
      <c r="C307" s="379">
        <f>IF('приложение 1.1 '!G309=2018,'приложение 1.1 '!E309,"-")</f>
        <v>0</v>
      </c>
      <c r="D307" s="703">
        <f>IF('приложение 1.1 '!G309=2018,'приложение 1.1 '!D309,"-")</f>
        <v>0.99280000000000002</v>
      </c>
      <c r="E307" s="379" t="str">
        <f>IF('приложение 1.1 '!G309=2019,'приложение 1.1 '!E309,"-")</f>
        <v>-</v>
      </c>
      <c r="F307" s="379" t="str">
        <f>IF('приложение 1.1 '!G309=2019,'приложение 1.1 '!D309,"-")</f>
        <v>-</v>
      </c>
      <c r="G307" s="379" t="str">
        <f>IF('приложение 1.1 '!G309=2020,'приложение 1.1 '!E309,"-")</f>
        <v>-</v>
      </c>
      <c r="H307" s="379" t="str">
        <f>IF('приложение 1.1 '!G309=2020,'приложение 1.1 '!D309,"-")</f>
        <v>-</v>
      </c>
      <c r="I307" s="379" t="str">
        <f>IF('приложение 1.1 '!G309=2021,'приложение 1.1 '!E309,"-")</f>
        <v>-</v>
      </c>
      <c r="J307" s="379" t="str">
        <f>IF('приложение 1.1 '!G309=2021,'приложение 1.1 '!D309,"-")</f>
        <v>-</v>
      </c>
      <c r="K307" s="379" t="str">
        <f>IF('приложение 1.1 '!G309=2022,'приложение 1.1 '!E309,"-")</f>
        <v>-</v>
      </c>
      <c r="L307" s="379" t="str">
        <f>IF('приложение 1.1 '!G309=2022,'приложение 1.1 '!D309,"-")</f>
        <v>-</v>
      </c>
      <c r="M307" s="379">
        <f t="shared" si="65"/>
        <v>0</v>
      </c>
      <c r="N307" s="379">
        <f t="shared" si="66"/>
        <v>0.99280000000000002</v>
      </c>
      <c r="O307" s="379">
        <f t="shared" si="67"/>
        <v>0</v>
      </c>
      <c r="P307" s="379">
        <f t="shared" si="68"/>
        <v>0.99280000000000002</v>
      </c>
      <c r="Q307" s="379" t="str">
        <f t="shared" si="69"/>
        <v>-</v>
      </c>
      <c r="R307" s="379" t="str">
        <f t="shared" si="70"/>
        <v>-</v>
      </c>
      <c r="S307" s="379" t="str">
        <f t="shared" si="71"/>
        <v>-</v>
      </c>
      <c r="T307" s="379" t="str">
        <f t="shared" si="72"/>
        <v>-</v>
      </c>
      <c r="U307" s="379" t="str">
        <f t="shared" si="73"/>
        <v>-</v>
      </c>
      <c r="V307" s="379" t="str">
        <f t="shared" si="74"/>
        <v>-</v>
      </c>
      <c r="W307" s="379" t="str">
        <f t="shared" si="75"/>
        <v>-</v>
      </c>
      <c r="X307" s="379" t="str">
        <f t="shared" si="76"/>
        <v>-</v>
      </c>
      <c r="Y307" s="379">
        <f t="shared" si="77"/>
        <v>0</v>
      </c>
      <c r="Z307" s="379">
        <f t="shared" si="78"/>
        <v>0.99280000000000002</v>
      </c>
    </row>
    <row r="308" spans="1:26" ht="31.5">
      <c r="A308" s="369" t="str">
        <f>'приложение 1.1 '!A310</f>
        <v>1.1.5.119</v>
      </c>
      <c r="B308" s="431" t="str">
        <f>'приложение 1.1 '!B310</f>
        <v>Реконструкция КЛ-0,4 кВ ТП-343 - ул. Островского, 20</v>
      </c>
      <c r="C308" s="379">
        <f>IF('приложение 1.1 '!G310=2018,'приложение 1.1 '!E310,"-")</f>
        <v>0</v>
      </c>
      <c r="D308" s="703">
        <f>IF('приложение 1.1 '!G310=2018,'приложение 1.1 '!D310,"-")</f>
        <v>0.32</v>
      </c>
      <c r="E308" s="379" t="str">
        <f>IF('приложение 1.1 '!G310=2019,'приложение 1.1 '!E310,"-")</f>
        <v>-</v>
      </c>
      <c r="F308" s="379" t="str">
        <f>IF('приложение 1.1 '!G310=2019,'приложение 1.1 '!D310,"-")</f>
        <v>-</v>
      </c>
      <c r="G308" s="379" t="str">
        <f>IF('приложение 1.1 '!G310=2020,'приложение 1.1 '!E310,"-")</f>
        <v>-</v>
      </c>
      <c r="H308" s="379" t="str">
        <f>IF('приложение 1.1 '!G310=2020,'приложение 1.1 '!D310,"-")</f>
        <v>-</v>
      </c>
      <c r="I308" s="379" t="str">
        <f>IF('приложение 1.1 '!G310=2021,'приложение 1.1 '!E310,"-")</f>
        <v>-</v>
      </c>
      <c r="J308" s="379" t="str">
        <f>IF('приложение 1.1 '!G310=2021,'приложение 1.1 '!D310,"-")</f>
        <v>-</v>
      </c>
      <c r="K308" s="379" t="str">
        <f>IF('приложение 1.1 '!G310=2022,'приложение 1.1 '!E310,"-")</f>
        <v>-</v>
      </c>
      <c r="L308" s="379" t="str">
        <f>IF('приложение 1.1 '!G310=2022,'приложение 1.1 '!D310,"-")</f>
        <v>-</v>
      </c>
      <c r="M308" s="379">
        <f t="shared" ref="M308:M346" si="79">SUM(C308,E308,G308,I308,K308,)</f>
        <v>0</v>
      </c>
      <c r="N308" s="379">
        <f t="shared" ref="N308:N346" si="80">SUM(D308,F308,H308,J308,L308,)</f>
        <v>0.32</v>
      </c>
      <c r="O308" s="379">
        <f t="shared" si="67"/>
        <v>0</v>
      </c>
      <c r="P308" s="379">
        <f t="shared" si="68"/>
        <v>0.32</v>
      </c>
      <c r="Q308" s="379" t="str">
        <f t="shared" si="69"/>
        <v>-</v>
      </c>
      <c r="R308" s="379" t="str">
        <f t="shared" si="70"/>
        <v>-</v>
      </c>
      <c r="S308" s="379" t="str">
        <f t="shared" si="71"/>
        <v>-</v>
      </c>
      <c r="T308" s="379" t="str">
        <f t="shared" si="72"/>
        <v>-</v>
      </c>
      <c r="U308" s="379" t="str">
        <f t="shared" si="73"/>
        <v>-</v>
      </c>
      <c r="V308" s="379" t="str">
        <f t="shared" si="74"/>
        <v>-</v>
      </c>
      <c r="W308" s="379" t="str">
        <f t="shared" si="75"/>
        <v>-</v>
      </c>
      <c r="X308" s="379" t="str">
        <f t="shared" si="76"/>
        <v>-</v>
      </c>
      <c r="Y308" s="379">
        <f t="shared" si="77"/>
        <v>0</v>
      </c>
      <c r="Z308" s="379">
        <f t="shared" si="78"/>
        <v>0.32</v>
      </c>
    </row>
    <row r="309" spans="1:26" ht="31.5">
      <c r="A309" s="369" t="str">
        <f>'приложение 1.1 '!A311</f>
        <v>1.1.5.120</v>
      </c>
      <c r="B309" s="431" t="str">
        <f>'приложение 1.1 '!B311</f>
        <v>Реконструкция КЛ-0,4 кВ ТП-344 - ул. Островского, 30</v>
      </c>
      <c r="C309" s="379" t="str">
        <f>IF('приложение 1.1 '!G311=2018,'приложение 1.1 '!E311,"-")</f>
        <v>-</v>
      </c>
      <c r="D309" s="703" t="str">
        <f>IF('приложение 1.1 '!G311=2018,'приложение 1.1 '!D311,"-")</f>
        <v>-</v>
      </c>
      <c r="E309" s="379" t="str">
        <f>IF('приложение 1.1 '!G311=2019,'приложение 1.1 '!E311,"-")</f>
        <v>-</v>
      </c>
      <c r="F309" s="379" t="str">
        <f>IF('приложение 1.1 '!G311=2019,'приложение 1.1 '!D311,"-")</f>
        <v>-</v>
      </c>
      <c r="G309" s="379" t="str">
        <f>IF('приложение 1.1 '!G311=2020,'приложение 1.1 '!E311,"-")</f>
        <v>-</v>
      </c>
      <c r="H309" s="379" t="str">
        <f>IF('приложение 1.1 '!G311=2020,'приложение 1.1 '!D311,"-")</f>
        <v>-</v>
      </c>
      <c r="I309" s="379" t="str">
        <f>IF('приложение 1.1 '!G311=2021,'приложение 1.1 '!E311,"-")</f>
        <v>-</v>
      </c>
      <c r="J309" s="379" t="str">
        <f>IF('приложение 1.1 '!G311=2021,'приложение 1.1 '!D311,"-")</f>
        <v>-</v>
      </c>
      <c r="K309" s="379">
        <f>IF('приложение 1.1 '!G311=2022,'приложение 1.1 '!E311,"-")</f>
        <v>0</v>
      </c>
      <c r="L309" s="379">
        <f>IF('приложение 1.1 '!G311=2022,'приложение 1.1 '!D311,"-")</f>
        <v>0.24</v>
      </c>
      <c r="M309" s="379">
        <f t="shared" si="79"/>
        <v>0</v>
      </c>
      <c r="N309" s="379">
        <f t="shared" si="80"/>
        <v>0.24</v>
      </c>
      <c r="O309" s="379" t="str">
        <f t="shared" si="67"/>
        <v>-</v>
      </c>
      <c r="P309" s="379" t="str">
        <f t="shared" si="68"/>
        <v>-</v>
      </c>
      <c r="Q309" s="379" t="str">
        <f t="shared" si="69"/>
        <v>-</v>
      </c>
      <c r="R309" s="379" t="str">
        <f t="shared" si="70"/>
        <v>-</v>
      </c>
      <c r="S309" s="379" t="str">
        <f t="shared" si="71"/>
        <v>-</v>
      </c>
      <c r="T309" s="379" t="str">
        <f t="shared" si="72"/>
        <v>-</v>
      </c>
      <c r="U309" s="379" t="str">
        <f t="shared" si="73"/>
        <v>-</v>
      </c>
      <c r="V309" s="379" t="str">
        <f t="shared" si="74"/>
        <v>-</v>
      </c>
      <c r="W309" s="379">
        <f t="shared" si="75"/>
        <v>0</v>
      </c>
      <c r="X309" s="379">
        <f t="shared" si="76"/>
        <v>0.24</v>
      </c>
      <c r="Y309" s="379">
        <f t="shared" si="77"/>
        <v>0</v>
      </c>
      <c r="Z309" s="379">
        <f t="shared" si="78"/>
        <v>0.24</v>
      </c>
    </row>
    <row r="310" spans="1:26" ht="31.5">
      <c r="A310" s="369" t="str">
        <f>'приложение 1.1 '!A312</f>
        <v>1.1.5.121</v>
      </c>
      <c r="B310" s="431" t="str">
        <f>'приложение 1.1 '!B312</f>
        <v>Реконструкция КЛ-0,4 кВ ТП-344 - ул. Островского, 32</v>
      </c>
      <c r="C310" s="379" t="str">
        <f>IF('приложение 1.1 '!G312=2018,'приложение 1.1 '!E312,"-")</f>
        <v>-</v>
      </c>
      <c r="D310" s="703" t="str">
        <f>IF('приложение 1.1 '!G312=2018,'приложение 1.1 '!D312,"-")</f>
        <v>-</v>
      </c>
      <c r="E310" s="379" t="str">
        <f>IF('приложение 1.1 '!G312=2019,'приложение 1.1 '!E312,"-")</f>
        <v>-</v>
      </c>
      <c r="F310" s="379" t="str">
        <f>IF('приложение 1.1 '!G312=2019,'приложение 1.1 '!D312,"-")</f>
        <v>-</v>
      </c>
      <c r="G310" s="379" t="str">
        <f>IF('приложение 1.1 '!G312=2020,'приложение 1.1 '!E312,"-")</f>
        <v>-</v>
      </c>
      <c r="H310" s="379" t="str">
        <f>IF('приложение 1.1 '!G312=2020,'приложение 1.1 '!D312,"-")</f>
        <v>-</v>
      </c>
      <c r="I310" s="379" t="str">
        <f>IF('приложение 1.1 '!G312=2021,'приложение 1.1 '!E312,"-")</f>
        <v>-</v>
      </c>
      <c r="J310" s="379" t="str">
        <f>IF('приложение 1.1 '!G312=2021,'приложение 1.1 '!D312,"-")</f>
        <v>-</v>
      </c>
      <c r="K310" s="379">
        <f>IF('приложение 1.1 '!G312=2022,'приложение 1.1 '!E312,"-")</f>
        <v>0</v>
      </c>
      <c r="L310" s="379">
        <f>IF('приложение 1.1 '!G312=2022,'приложение 1.1 '!D312,"-")</f>
        <v>0.3</v>
      </c>
      <c r="M310" s="379">
        <f t="shared" si="79"/>
        <v>0</v>
      </c>
      <c r="N310" s="379">
        <f t="shared" si="80"/>
        <v>0.3</v>
      </c>
      <c r="O310" s="379" t="str">
        <f t="shared" si="67"/>
        <v>-</v>
      </c>
      <c r="P310" s="379" t="str">
        <f t="shared" si="68"/>
        <v>-</v>
      </c>
      <c r="Q310" s="379" t="str">
        <f t="shared" si="69"/>
        <v>-</v>
      </c>
      <c r="R310" s="379" t="str">
        <f t="shared" si="70"/>
        <v>-</v>
      </c>
      <c r="S310" s="379" t="str">
        <f t="shared" si="71"/>
        <v>-</v>
      </c>
      <c r="T310" s="379" t="str">
        <f t="shared" si="72"/>
        <v>-</v>
      </c>
      <c r="U310" s="379" t="str">
        <f t="shared" si="73"/>
        <v>-</v>
      </c>
      <c r="V310" s="379" t="str">
        <f t="shared" si="74"/>
        <v>-</v>
      </c>
      <c r="W310" s="379">
        <f t="shared" si="75"/>
        <v>0</v>
      </c>
      <c r="X310" s="379">
        <f t="shared" si="76"/>
        <v>0.3</v>
      </c>
      <c r="Y310" s="379">
        <f t="shared" si="77"/>
        <v>0</v>
      </c>
      <c r="Z310" s="379">
        <f t="shared" si="78"/>
        <v>0.3</v>
      </c>
    </row>
    <row r="311" spans="1:26" ht="31.5">
      <c r="A311" s="369" t="str">
        <f>'приложение 1.1 '!A313</f>
        <v>1.1.5.122</v>
      </c>
      <c r="B311" s="431" t="str">
        <f>'приложение 1.1 '!B313</f>
        <v>Реконструкция КЛ-0,4 кВ ТП-346 - ул. Островского, 38</v>
      </c>
      <c r="C311" s="379" t="str">
        <f>IF('приложение 1.1 '!G313=2018,'приложение 1.1 '!E313,"-")</f>
        <v>-</v>
      </c>
      <c r="D311" s="703" t="str">
        <f>IF('приложение 1.1 '!G313=2018,'приложение 1.1 '!D313,"-")</f>
        <v>-</v>
      </c>
      <c r="E311" s="379" t="str">
        <f>IF('приложение 1.1 '!G313=2019,'приложение 1.1 '!E313,"-")</f>
        <v>-</v>
      </c>
      <c r="F311" s="379" t="str">
        <f>IF('приложение 1.1 '!G313=2019,'приложение 1.1 '!D313,"-")</f>
        <v>-</v>
      </c>
      <c r="G311" s="379" t="str">
        <f>IF('приложение 1.1 '!G313=2020,'приложение 1.1 '!E313,"-")</f>
        <v>-</v>
      </c>
      <c r="H311" s="379" t="str">
        <f>IF('приложение 1.1 '!G313=2020,'приложение 1.1 '!D313,"-")</f>
        <v>-</v>
      </c>
      <c r="I311" s="379" t="str">
        <f>IF('приложение 1.1 '!G313=2021,'приложение 1.1 '!E313,"-")</f>
        <v>-</v>
      </c>
      <c r="J311" s="379" t="str">
        <f>IF('приложение 1.1 '!G313=2021,'приложение 1.1 '!D313,"-")</f>
        <v>-</v>
      </c>
      <c r="K311" s="379">
        <f>IF('приложение 1.1 '!G313=2022,'приложение 1.1 '!E313,"-")</f>
        <v>0</v>
      </c>
      <c r="L311" s="379">
        <f>IF('приложение 1.1 '!G313=2022,'приложение 1.1 '!D313,"-")</f>
        <v>0.23200000000000001</v>
      </c>
      <c r="M311" s="379">
        <f t="shared" si="79"/>
        <v>0</v>
      </c>
      <c r="N311" s="379">
        <f t="shared" si="80"/>
        <v>0.23200000000000001</v>
      </c>
      <c r="O311" s="379" t="str">
        <f t="shared" si="67"/>
        <v>-</v>
      </c>
      <c r="P311" s="379" t="str">
        <f t="shared" si="68"/>
        <v>-</v>
      </c>
      <c r="Q311" s="379" t="str">
        <f t="shared" si="69"/>
        <v>-</v>
      </c>
      <c r="R311" s="379" t="str">
        <f t="shared" si="70"/>
        <v>-</v>
      </c>
      <c r="S311" s="379" t="str">
        <f t="shared" si="71"/>
        <v>-</v>
      </c>
      <c r="T311" s="379" t="str">
        <f t="shared" si="72"/>
        <v>-</v>
      </c>
      <c r="U311" s="379" t="str">
        <f t="shared" si="73"/>
        <v>-</v>
      </c>
      <c r="V311" s="379" t="str">
        <f t="shared" si="74"/>
        <v>-</v>
      </c>
      <c r="W311" s="379">
        <f t="shared" si="75"/>
        <v>0</v>
      </c>
      <c r="X311" s="379">
        <f t="shared" si="76"/>
        <v>0.23200000000000001</v>
      </c>
      <c r="Y311" s="379">
        <f t="shared" si="77"/>
        <v>0</v>
      </c>
      <c r="Z311" s="379">
        <f t="shared" si="78"/>
        <v>0.23200000000000001</v>
      </c>
    </row>
    <row r="312" spans="1:26">
      <c r="A312" s="369" t="str">
        <f>'приложение 1.1 '!A314</f>
        <v>1.1.5.123</v>
      </c>
      <c r="B312" s="431" t="str">
        <f>'приложение 1.1 '!B314</f>
        <v>Реконструкция КЛ-0,4 кВ ТП-347 - д/с Искорка</v>
      </c>
      <c r="C312" s="379" t="str">
        <f>IF('приложение 1.1 '!G314=2018,'приложение 1.1 '!E314,"-")</f>
        <v>-</v>
      </c>
      <c r="D312" s="703" t="str">
        <f>IF('приложение 1.1 '!G314=2018,'приложение 1.1 '!D314,"-")</f>
        <v>-</v>
      </c>
      <c r="E312" s="379" t="str">
        <f>IF('приложение 1.1 '!G314=2019,'приложение 1.1 '!E314,"-")</f>
        <v>-</v>
      </c>
      <c r="F312" s="379" t="str">
        <f>IF('приложение 1.1 '!G314=2019,'приложение 1.1 '!D314,"-")</f>
        <v>-</v>
      </c>
      <c r="G312" s="379" t="str">
        <f>IF('приложение 1.1 '!G314=2020,'приложение 1.1 '!E314,"-")</f>
        <v>-</v>
      </c>
      <c r="H312" s="379" t="str">
        <f>IF('приложение 1.1 '!G314=2020,'приложение 1.1 '!D314,"-")</f>
        <v>-</v>
      </c>
      <c r="I312" s="379" t="str">
        <f>IF('приложение 1.1 '!G314=2021,'приложение 1.1 '!E314,"-")</f>
        <v>-</v>
      </c>
      <c r="J312" s="379" t="str">
        <f>IF('приложение 1.1 '!G314=2021,'приложение 1.1 '!D314,"-")</f>
        <v>-</v>
      </c>
      <c r="K312" s="379">
        <f>IF('приложение 1.1 '!G314=2022,'приложение 1.1 '!E314,"-")</f>
        <v>0</v>
      </c>
      <c r="L312" s="379">
        <f>IF('приложение 1.1 '!G314=2022,'приложение 1.1 '!D314,"-")</f>
        <v>0.24</v>
      </c>
      <c r="M312" s="379">
        <f t="shared" si="79"/>
        <v>0</v>
      </c>
      <c r="N312" s="379">
        <f t="shared" si="80"/>
        <v>0.24</v>
      </c>
      <c r="O312" s="379" t="str">
        <f t="shared" si="67"/>
        <v>-</v>
      </c>
      <c r="P312" s="379" t="str">
        <f t="shared" si="68"/>
        <v>-</v>
      </c>
      <c r="Q312" s="379" t="str">
        <f t="shared" si="69"/>
        <v>-</v>
      </c>
      <c r="R312" s="379" t="str">
        <f t="shared" si="70"/>
        <v>-</v>
      </c>
      <c r="S312" s="379" t="str">
        <f t="shared" si="71"/>
        <v>-</v>
      </c>
      <c r="T312" s="379" t="str">
        <f t="shared" si="72"/>
        <v>-</v>
      </c>
      <c r="U312" s="379" t="str">
        <f t="shared" si="73"/>
        <v>-</v>
      </c>
      <c r="V312" s="379" t="str">
        <f t="shared" si="74"/>
        <v>-</v>
      </c>
      <c r="W312" s="379">
        <f t="shared" si="75"/>
        <v>0</v>
      </c>
      <c r="X312" s="379">
        <f t="shared" si="76"/>
        <v>0.24</v>
      </c>
      <c r="Y312" s="379">
        <f t="shared" si="77"/>
        <v>0</v>
      </c>
      <c r="Z312" s="379">
        <f t="shared" si="78"/>
        <v>0.24</v>
      </c>
    </row>
    <row r="313" spans="1:26" ht="31.5">
      <c r="A313" s="369" t="str">
        <f>'приложение 1.1 '!A315</f>
        <v>1.1.5.124</v>
      </c>
      <c r="B313" s="431" t="str">
        <f>'приложение 1.1 '!B315</f>
        <v>Реконструкция КЛ-0,4 кВ ТП-348 - ул. Пушкина, 25</v>
      </c>
      <c r="C313" s="379" t="str">
        <f>IF('приложение 1.1 '!G315=2018,'приложение 1.1 '!E315,"-")</f>
        <v>-</v>
      </c>
      <c r="D313" s="703" t="str">
        <f>IF('приложение 1.1 '!G315=2018,'приложение 1.1 '!D315,"-")</f>
        <v>-</v>
      </c>
      <c r="E313" s="379" t="str">
        <f>IF('приложение 1.1 '!G315=2019,'приложение 1.1 '!E315,"-")</f>
        <v>-</v>
      </c>
      <c r="F313" s="379" t="str">
        <f>IF('приложение 1.1 '!G315=2019,'приложение 1.1 '!D315,"-")</f>
        <v>-</v>
      </c>
      <c r="G313" s="379" t="str">
        <f>IF('приложение 1.1 '!G315=2020,'приложение 1.1 '!E315,"-")</f>
        <v>-</v>
      </c>
      <c r="H313" s="379" t="str">
        <f>IF('приложение 1.1 '!G315=2020,'приложение 1.1 '!D315,"-")</f>
        <v>-</v>
      </c>
      <c r="I313" s="379" t="str">
        <f>IF('приложение 1.1 '!G315=2021,'приложение 1.1 '!E315,"-")</f>
        <v>-</v>
      </c>
      <c r="J313" s="379" t="str">
        <f>IF('приложение 1.1 '!G315=2021,'приложение 1.1 '!D315,"-")</f>
        <v>-</v>
      </c>
      <c r="K313" s="379">
        <f>IF('приложение 1.1 '!G315=2022,'приложение 1.1 '!E315,"-")</f>
        <v>0</v>
      </c>
      <c r="L313" s="379">
        <f>IF('приложение 1.1 '!G315=2022,'приложение 1.1 '!D315,"-")</f>
        <v>0.3</v>
      </c>
      <c r="M313" s="379">
        <f t="shared" si="79"/>
        <v>0</v>
      </c>
      <c r="N313" s="379">
        <f t="shared" si="80"/>
        <v>0.3</v>
      </c>
      <c r="O313" s="379" t="str">
        <f t="shared" si="67"/>
        <v>-</v>
      </c>
      <c r="P313" s="379" t="str">
        <f t="shared" si="68"/>
        <v>-</v>
      </c>
      <c r="Q313" s="379" t="str">
        <f t="shared" si="69"/>
        <v>-</v>
      </c>
      <c r="R313" s="379" t="str">
        <f t="shared" si="70"/>
        <v>-</v>
      </c>
      <c r="S313" s="379" t="str">
        <f t="shared" si="71"/>
        <v>-</v>
      </c>
      <c r="T313" s="379" t="str">
        <f t="shared" si="72"/>
        <v>-</v>
      </c>
      <c r="U313" s="379" t="str">
        <f t="shared" si="73"/>
        <v>-</v>
      </c>
      <c r="V313" s="379" t="str">
        <f t="shared" si="74"/>
        <v>-</v>
      </c>
      <c r="W313" s="379">
        <f t="shared" si="75"/>
        <v>0</v>
      </c>
      <c r="X313" s="379">
        <f t="shared" si="76"/>
        <v>0.3</v>
      </c>
      <c r="Y313" s="379">
        <f t="shared" si="77"/>
        <v>0</v>
      </c>
      <c r="Z313" s="379">
        <f t="shared" si="78"/>
        <v>0.3</v>
      </c>
    </row>
    <row r="314" spans="1:26" ht="31.5">
      <c r="A314" s="369" t="str">
        <f>'приложение 1.1 '!A316</f>
        <v>1.1.5.125</v>
      </c>
      <c r="B314" s="431" t="str">
        <f>'приложение 1.1 '!B316</f>
        <v>Реконструкция КЛ-0,4 кВ ТП-349 - пр-т. Мира, 31</v>
      </c>
      <c r="C314" s="379" t="str">
        <f>IF('приложение 1.1 '!G316=2018,'приложение 1.1 '!E316,"-")</f>
        <v>-</v>
      </c>
      <c r="D314" s="703" t="str">
        <f>IF('приложение 1.1 '!G316=2018,'приложение 1.1 '!D316,"-")</f>
        <v>-</v>
      </c>
      <c r="E314" s="379" t="str">
        <f>IF('приложение 1.1 '!G316=2019,'приложение 1.1 '!E316,"-")</f>
        <v>-</v>
      </c>
      <c r="F314" s="379" t="str">
        <f>IF('приложение 1.1 '!G316=2019,'приложение 1.1 '!D316,"-")</f>
        <v>-</v>
      </c>
      <c r="G314" s="379" t="str">
        <f>IF('приложение 1.1 '!G316=2020,'приложение 1.1 '!E316,"-")</f>
        <v>-</v>
      </c>
      <c r="H314" s="379" t="str">
        <f>IF('приложение 1.1 '!G316=2020,'приложение 1.1 '!D316,"-")</f>
        <v>-</v>
      </c>
      <c r="I314" s="379" t="str">
        <f>IF('приложение 1.1 '!G316=2021,'приложение 1.1 '!E316,"-")</f>
        <v>-</v>
      </c>
      <c r="J314" s="379" t="str">
        <f>IF('приложение 1.1 '!G316=2021,'приложение 1.1 '!D316,"-")</f>
        <v>-</v>
      </c>
      <c r="K314" s="379">
        <f>IF('приложение 1.1 '!G316=2022,'приложение 1.1 '!E316,"-")</f>
        <v>0</v>
      </c>
      <c r="L314" s="379">
        <f>IF('приложение 1.1 '!G316=2022,'приложение 1.1 '!D316,"-")</f>
        <v>0.27600000000000002</v>
      </c>
      <c r="M314" s="379">
        <f t="shared" si="79"/>
        <v>0</v>
      </c>
      <c r="N314" s="379">
        <f t="shared" si="80"/>
        <v>0.27600000000000002</v>
      </c>
      <c r="O314" s="379" t="str">
        <f t="shared" si="67"/>
        <v>-</v>
      </c>
      <c r="P314" s="379" t="str">
        <f t="shared" si="68"/>
        <v>-</v>
      </c>
      <c r="Q314" s="379" t="str">
        <f t="shared" si="69"/>
        <v>-</v>
      </c>
      <c r="R314" s="379" t="str">
        <f t="shared" si="70"/>
        <v>-</v>
      </c>
      <c r="S314" s="379" t="str">
        <f t="shared" si="71"/>
        <v>-</v>
      </c>
      <c r="T314" s="379" t="str">
        <f t="shared" si="72"/>
        <v>-</v>
      </c>
      <c r="U314" s="379" t="str">
        <f t="shared" si="73"/>
        <v>-</v>
      </c>
      <c r="V314" s="379" t="str">
        <f t="shared" si="74"/>
        <v>-</v>
      </c>
      <c r="W314" s="379">
        <f t="shared" si="75"/>
        <v>0</v>
      </c>
      <c r="X314" s="379">
        <f t="shared" si="76"/>
        <v>0.27600000000000002</v>
      </c>
      <c r="Y314" s="379">
        <f t="shared" si="77"/>
        <v>0</v>
      </c>
      <c r="Z314" s="379">
        <f t="shared" si="78"/>
        <v>0.27600000000000002</v>
      </c>
    </row>
    <row r="315" spans="1:26" ht="31.5">
      <c r="A315" s="369" t="str">
        <f>'приложение 1.1 '!A317</f>
        <v>1.1.5.126</v>
      </c>
      <c r="B315" s="431" t="str">
        <f>'приложение 1.1 '!B317</f>
        <v>Реконструкция КЛ-0,4 кВ ТП-349 - ул. Островского, 16 СГП</v>
      </c>
      <c r="C315" s="379" t="str">
        <f>IF('приложение 1.1 '!G317=2018,'приложение 1.1 '!E317,"-")</f>
        <v>-</v>
      </c>
      <c r="D315" s="703" t="str">
        <f>IF('приложение 1.1 '!G317=2018,'приложение 1.1 '!D317,"-")</f>
        <v>-</v>
      </c>
      <c r="E315" s="379" t="str">
        <f>IF('приложение 1.1 '!G317=2019,'приложение 1.1 '!E317,"-")</f>
        <v>-</v>
      </c>
      <c r="F315" s="379" t="str">
        <f>IF('приложение 1.1 '!G317=2019,'приложение 1.1 '!D317,"-")</f>
        <v>-</v>
      </c>
      <c r="G315" s="379" t="str">
        <f>IF('приложение 1.1 '!G317=2020,'приложение 1.1 '!E317,"-")</f>
        <v>-</v>
      </c>
      <c r="H315" s="379" t="str">
        <f>IF('приложение 1.1 '!G317=2020,'приложение 1.1 '!D317,"-")</f>
        <v>-</v>
      </c>
      <c r="I315" s="379" t="str">
        <f>IF('приложение 1.1 '!G317=2021,'приложение 1.1 '!E317,"-")</f>
        <v>-</v>
      </c>
      <c r="J315" s="379" t="str">
        <f>IF('приложение 1.1 '!G317=2021,'приложение 1.1 '!D317,"-")</f>
        <v>-</v>
      </c>
      <c r="K315" s="379">
        <f>IF('приложение 1.1 '!G317=2022,'приложение 1.1 '!E317,"-")</f>
        <v>0</v>
      </c>
      <c r="L315" s="379">
        <f>IF('приложение 1.1 '!G317=2022,'приложение 1.1 '!D317,"-")</f>
        <v>0.28000000000000003</v>
      </c>
      <c r="M315" s="379">
        <f t="shared" si="79"/>
        <v>0</v>
      </c>
      <c r="N315" s="379">
        <f t="shared" si="80"/>
        <v>0.28000000000000003</v>
      </c>
      <c r="O315" s="379" t="str">
        <f t="shared" si="67"/>
        <v>-</v>
      </c>
      <c r="P315" s="379" t="str">
        <f t="shared" si="68"/>
        <v>-</v>
      </c>
      <c r="Q315" s="379" t="str">
        <f t="shared" si="69"/>
        <v>-</v>
      </c>
      <c r="R315" s="379" t="str">
        <f t="shared" si="70"/>
        <v>-</v>
      </c>
      <c r="S315" s="379" t="str">
        <f t="shared" si="71"/>
        <v>-</v>
      </c>
      <c r="T315" s="379" t="str">
        <f t="shared" si="72"/>
        <v>-</v>
      </c>
      <c r="U315" s="379" t="str">
        <f t="shared" si="73"/>
        <v>-</v>
      </c>
      <c r="V315" s="379" t="str">
        <f t="shared" si="74"/>
        <v>-</v>
      </c>
      <c r="W315" s="379">
        <f t="shared" si="75"/>
        <v>0</v>
      </c>
      <c r="X315" s="379">
        <f t="shared" si="76"/>
        <v>0.28000000000000003</v>
      </c>
      <c r="Y315" s="379">
        <f t="shared" si="77"/>
        <v>0</v>
      </c>
      <c r="Z315" s="379">
        <f t="shared" si="78"/>
        <v>0.28000000000000003</v>
      </c>
    </row>
    <row r="316" spans="1:26" ht="31.5">
      <c r="A316" s="369" t="str">
        <f>'приложение 1.1 '!A318</f>
        <v>1.1.5.127</v>
      </c>
      <c r="B316" s="431" t="str">
        <f>'приложение 1.1 '!B318</f>
        <v>Реконструкция КЛ-0,4 кВ ТП-374 - ул. Просвещения, 43</v>
      </c>
      <c r="C316" s="379" t="str">
        <f>IF('приложение 1.1 '!G318=2018,'приложение 1.1 '!E318,"-")</f>
        <v>-</v>
      </c>
      <c r="D316" s="703" t="str">
        <f>IF('приложение 1.1 '!G318=2018,'приложение 1.1 '!D318,"-")</f>
        <v>-</v>
      </c>
      <c r="E316" s="379" t="str">
        <f>IF('приложение 1.1 '!G318=2019,'приложение 1.1 '!E318,"-")</f>
        <v>-</v>
      </c>
      <c r="F316" s="379" t="str">
        <f>IF('приложение 1.1 '!G318=2019,'приложение 1.1 '!D318,"-")</f>
        <v>-</v>
      </c>
      <c r="G316" s="379" t="str">
        <f>IF('приложение 1.1 '!G318=2020,'приложение 1.1 '!E318,"-")</f>
        <v>-</v>
      </c>
      <c r="H316" s="379" t="str">
        <f>IF('приложение 1.1 '!G318=2020,'приложение 1.1 '!D318,"-")</f>
        <v>-</v>
      </c>
      <c r="I316" s="379" t="str">
        <f>IF('приложение 1.1 '!G318=2021,'приложение 1.1 '!E318,"-")</f>
        <v>-</v>
      </c>
      <c r="J316" s="379" t="str">
        <f>IF('приложение 1.1 '!G318=2021,'приложение 1.1 '!D318,"-")</f>
        <v>-</v>
      </c>
      <c r="K316" s="379">
        <f>IF('приложение 1.1 '!G318=2022,'приложение 1.1 '!E318,"-")</f>
        <v>0</v>
      </c>
      <c r="L316" s="379">
        <f>IF('приложение 1.1 '!G318=2022,'приложение 1.1 '!D318,"-")</f>
        <v>0.68</v>
      </c>
      <c r="M316" s="379">
        <f t="shared" si="79"/>
        <v>0</v>
      </c>
      <c r="N316" s="379">
        <f t="shared" si="80"/>
        <v>0.68</v>
      </c>
      <c r="O316" s="379" t="str">
        <f t="shared" si="67"/>
        <v>-</v>
      </c>
      <c r="P316" s="379" t="str">
        <f t="shared" si="68"/>
        <v>-</v>
      </c>
      <c r="Q316" s="379" t="str">
        <f t="shared" si="69"/>
        <v>-</v>
      </c>
      <c r="R316" s="379" t="str">
        <f t="shared" si="70"/>
        <v>-</v>
      </c>
      <c r="S316" s="379" t="str">
        <f t="shared" si="71"/>
        <v>-</v>
      </c>
      <c r="T316" s="379" t="str">
        <f t="shared" si="72"/>
        <v>-</v>
      </c>
      <c r="U316" s="379" t="str">
        <f t="shared" si="73"/>
        <v>-</v>
      </c>
      <c r="V316" s="379" t="str">
        <f t="shared" si="74"/>
        <v>-</v>
      </c>
      <c r="W316" s="379">
        <f t="shared" si="75"/>
        <v>0</v>
      </c>
      <c r="X316" s="379">
        <f t="shared" si="76"/>
        <v>0.68</v>
      </c>
      <c r="Y316" s="379">
        <f t="shared" si="77"/>
        <v>0</v>
      </c>
      <c r="Z316" s="379">
        <f t="shared" si="78"/>
        <v>0.68</v>
      </c>
    </row>
    <row r="317" spans="1:26" ht="31.5">
      <c r="A317" s="369" t="str">
        <f>'приложение 1.1 '!A319</f>
        <v>1.1.5.128</v>
      </c>
      <c r="B317" s="431" t="str">
        <f>'приложение 1.1 '!B319</f>
        <v>Реконструкция КЛ-0,4 кВ ТП-374 - ул. Просвещения, 45</v>
      </c>
      <c r="C317" s="379" t="str">
        <f>IF('приложение 1.1 '!G319=2018,'приложение 1.1 '!E319,"-")</f>
        <v>-</v>
      </c>
      <c r="D317" s="703" t="str">
        <f>IF('приложение 1.1 '!G319=2018,'приложение 1.1 '!D319,"-")</f>
        <v>-</v>
      </c>
      <c r="E317" s="379" t="str">
        <f>IF('приложение 1.1 '!G319=2019,'приложение 1.1 '!E319,"-")</f>
        <v>-</v>
      </c>
      <c r="F317" s="379" t="str">
        <f>IF('приложение 1.1 '!G319=2019,'приложение 1.1 '!D319,"-")</f>
        <v>-</v>
      </c>
      <c r="G317" s="379" t="str">
        <f>IF('приложение 1.1 '!G319=2020,'приложение 1.1 '!E319,"-")</f>
        <v>-</v>
      </c>
      <c r="H317" s="379" t="str">
        <f>IF('приложение 1.1 '!G319=2020,'приложение 1.1 '!D319,"-")</f>
        <v>-</v>
      </c>
      <c r="I317" s="379" t="str">
        <f>IF('приложение 1.1 '!G319=2021,'приложение 1.1 '!E319,"-")</f>
        <v>-</v>
      </c>
      <c r="J317" s="379" t="str">
        <f>IF('приложение 1.1 '!G319=2021,'приложение 1.1 '!D319,"-")</f>
        <v>-</v>
      </c>
      <c r="K317" s="379">
        <f>IF('приложение 1.1 '!G319=2022,'приложение 1.1 '!E319,"-")</f>
        <v>0</v>
      </c>
      <c r="L317" s="379">
        <f>IF('приложение 1.1 '!G319=2022,'приложение 1.1 '!D319,"-")</f>
        <v>0.26</v>
      </c>
      <c r="M317" s="379">
        <f t="shared" si="79"/>
        <v>0</v>
      </c>
      <c r="N317" s="379">
        <f t="shared" si="80"/>
        <v>0.26</v>
      </c>
      <c r="O317" s="379" t="str">
        <f t="shared" si="67"/>
        <v>-</v>
      </c>
      <c r="P317" s="379" t="str">
        <f t="shared" si="68"/>
        <v>-</v>
      </c>
      <c r="Q317" s="379" t="str">
        <f t="shared" si="69"/>
        <v>-</v>
      </c>
      <c r="R317" s="379" t="str">
        <f t="shared" si="70"/>
        <v>-</v>
      </c>
      <c r="S317" s="379" t="str">
        <f t="shared" si="71"/>
        <v>-</v>
      </c>
      <c r="T317" s="379" t="str">
        <f t="shared" si="72"/>
        <v>-</v>
      </c>
      <c r="U317" s="379" t="str">
        <f t="shared" si="73"/>
        <v>-</v>
      </c>
      <c r="V317" s="379" t="str">
        <f t="shared" si="74"/>
        <v>-</v>
      </c>
      <c r="W317" s="379">
        <f t="shared" si="75"/>
        <v>0</v>
      </c>
      <c r="X317" s="379">
        <f t="shared" si="76"/>
        <v>0.26</v>
      </c>
      <c r="Y317" s="379">
        <f t="shared" si="77"/>
        <v>0</v>
      </c>
      <c r="Z317" s="379">
        <f t="shared" si="78"/>
        <v>0.26</v>
      </c>
    </row>
    <row r="318" spans="1:26" ht="31.5">
      <c r="A318" s="369" t="str">
        <f>'приложение 1.1 '!A320</f>
        <v>1.1.5.129</v>
      </c>
      <c r="B318" s="431" t="str">
        <f>'приложение 1.1 '!B320</f>
        <v>Реконструкция КЛ-0,4 кВ ТП-375 - ул. Энгельса, 9</v>
      </c>
      <c r="C318" s="379" t="str">
        <f>IF('приложение 1.1 '!G320=2018,'приложение 1.1 '!E320,"-")</f>
        <v>-</v>
      </c>
      <c r="D318" s="703" t="str">
        <f>IF('приложение 1.1 '!G320=2018,'приложение 1.1 '!D320,"-")</f>
        <v>-</v>
      </c>
      <c r="E318" s="379" t="str">
        <f>IF('приложение 1.1 '!G320=2019,'приложение 1.1 '!E320,"-")</f>
        <v>-</v>
      </c>
      <c r="F318" s="379" t="str">
        <f>IF('приложение 1.1 '!G320=2019,'приложение 1.1 '!D320,"-")</f>
        <v>-</v>
      </c>
      <c r="G318" s="379" t="str">
        <f>IF('приложение 1.1 '!G320=2020,'приложение 1.1 '!E320,"-")</f>
        <v>-</v>
      </c>
      <c r="H318" s="379" t="str">
        <f>IF('приложение 1.1 '!G320=2020,'приложение 1.1 '!D320,"-")</f>
        <v>-</v>
      </c>
      <c r="I318" s="379" t="str">
        <f>IF('приложение 1.1 '!G320=2021,'приложение 1.1 '!E320,"-")</f>
        <v>-</v>
      </c>
      <c r="J318" s="379" t="str">
        <f>IF('приложение 1.1 '!G320=2021,'приложение 1.1 '!D320,"-")</f>
        <v>-</v>
      </c>
      <c r="K318" s="379">
        <f>IF('приложение 1.1 '!G320=2022,'приложение 1.1 '!E320,"-")</f>
        <v>0</v>
      </c>
      <c r="L318" s="379">
        <f>IF('приложение 1.1 '!G320=2022,'приложение 1.1 '!D320,"-")</f>
        <v>0.23</v>
      </c>
      <c r="M318" s="379">
        <f t="shared" si="79"/>
        <v>0</v>
      </c>
      <c r="N318" s="379">
        <f t="shared" si="80"/>
        <v>0.23</v>
      </c>
      <c r="O318" s="379" t="str">
        <f t="shared" si="67"/>
        <v>-</v>
      </c>
      <c r="P318" s="379" t="str">
        <f t="shared" si="68"/>
        <v>-</v>
      </c>
      <c r="Q318" s="379" t="str">
        <f t="shared" si="69"/>
        <v>-</v>
      </c>
      <c r="R318" s="379" t="str">
        <f t="shared" si="70"/>
        <v>-</v>
      </c>
      <c r="S318" s="379" t="str">
        <f t="shared" si="71"/>
        <v>-</v>
      </c>
      <c r="T318" s="379" t="str">
        <f t="shared" si="72"/>
        <v>-</v>
      </c>
      <c r="U318" s="379" t="str">
        <f t="shared" si="73"/>
        <v>-</v>
      </c>
      <c r="V318" s="379" t="str">
        <f t="shared" si="74"/>
        <v>-</v>
      </c>
      <c r="W318" s="379">
        <f t="shared" si="75"/>
        <v>0</v>
      </c>
      <c r="X318" s="379">
        <f t="shared" si="76"/>
        <v>0.23</v>
      </c>
      <c r="Y318" s="379">
        <f t="shared" si="77"/>
        <v>0</v>
      </c>
      <c r="Z318" s="379">
        <f t="shared" si="78"/>
        <v>0.23</v>
      </c>
    </row>
    <row r="319" spans="1:26" ht="31.5">
      <c r="A319" s="369" t="str">
        <f>'приложение 1.1 '!A321</f>
        <v>1.1.5.130</v>
      </c>
      <c r="B319" s="431" t="str">
        <f>'приложение 1.1 '!B321</f>
        <v>Реконструкция КЛ-0,4 кВ ТП-378 - ул. Энергетиков, 5</v>
      </c>
      <c r="C319" s="379" t="str">
        <f>IF('приложение 1.1 '!G321=2018,'приложение 1.1 '!E321,"-")</f>
        <v>-</v>
      </c>
      <c r="D319" s="703" t="str">
        <f>IF('приложение 1.1 '!G321=2018,'приложение 1.1 '!D321,"-")</f>
        <v>-</v>
      </c>
      <c r="E319" s="379" t="str">
        <f>IF('приложение 1.1 '!G321=2019,'приложение 1.1 '!E321,"-")</f>
        <v>-</v>
      </c>
      <c r="F319" s="379" t="str">
        <f>IF('приложение 1.1 '!G321=2019,'приложение 1.1 '!D321,"-")</f>
        <v>-</v>
      </c>
      <c r="G319" s="379" t="str">
        <f>IF('приложение 1.1 '!G321=2020,'приложение 1.1 '!E321,"-")</f>
        <v>-</v>
      </c>
      <c r="H319" s="379" t="str">
        <f>IF('приложение 1.1 '!G321=2020,'приложение 1.1 '!D321,"-")</f>
        <v>-</v>
      </c>
      <c r="I319" s="379" t="str">
        <f>IF('приложение 1.1 '!G321=2021,'приложение 1.1 '!E321,"-")</f>
        <v>-</v>
      </c>
      <c r="J319" s="379" t="str">
        <f>IF('приложение 1.1 '!G321=2021,'приложение 1.1 '!D321,"-")</f>
        <v>-</v>
      </c>
      <c r="K319" s="379">
        <f>IF('приложение 1.1 '!G321=2022,'приложение 1.1 '!E321,"-")</f>
        <v>0</v>
      </c>
      <c r="L319" s="379">
        <f>IF('приложение 1.1 '!G321=2022,'приложение 1.1 '!D321,"-")</f>
        <v>0.23</v>
      </c>
      <c r="M319" s="379">
        <f t="shared" si="79"/>
        <v>0</v>
      </c>
      <c r="N319" s="379">
        <f t="shared" si="80"/>
        <v>0.23</v>
      </c>
      <c r="O319" s="379" t="str">
        <f t="shared" si="67"/>
        <v>-</v>
      </c>
      <c r="P319" s="379" t="str">
        <f t="shared" si="68"/>
        <v>-</v>
      </c>
      <c r="Q319" s="379" t="str">
        <f t="shared" si="69"/>
        <v>-</v>
      </c>
      <c r="R319" s="379" t="str">
        <f t="shared" si="70"/>
        <v>-</v>
      </c>
      <c r="S319" s="379" t="str">
        <f t="shared" si="71"/>
        <v>-</v>
      </c>
      <c r="T319" s="379" t="str">
        <f t="shared" si="72"/>
        <v>-</v>
      </c>
      <c r="U319" s="379" t="str">
        <f t="shared" si="73"/>
        <v>-</v>
      </c>
      <c r="V319" s="379" t="str">
        <f t="shared" si="74"/>
        <v>-</v>
      </c>
      <c r="W319" s="379">
        <f t="shared" si="75"/>
        <v>0</v>
      </c>
      <c r="X319" s="379">
        <f t="shared" si="76"/>
        <v>0.23</v>
      </c>
      <c r="Y319" s="379">
        <f t="shared" si="77"/>
        <v>0</v>
      </c>
      <c r="Z319" s="379">
        <f t="shared" si="78"/>
        <v>0.23</v>
      </c>
    </row>
    <row r="320" spans="1:26" ht="31.5">
      <c r="A320" s="369" t="str">
        <f>'приложение 1.1 '!A322</f>
        <v>1.1.5.131</v>
      </c>
      <c r="B320" s="431" t="str">
        <f>'приложение 1.1 '!B322</f>
        <v>Реконструкция КЛ-0,4 кВ ТП-382 - ул. Энергетиков, 29;29А;29В</v>
      </c>
      <c r="C320" s="379" t="str">
        <f>IF('приложение 1.1 '!G322=2018,'приложение 1.1 '!E322,"-")</f>
        <v>-</v>
      </c>
      <c r="D320" s="703" t="str">
        <f>IF('приложение 1.1 '!G322=2018,'приложение 1.1 '!D322,"-")</f>
        <v>-</v>
      </c>
      <c r="E320" s="379" t="str">
        <f>IF('приложение 1.1 '!G322=2019,'приложение 1.1 '!E322,"-")</f>
        <v>-</v>
      </c>
      <c r="F320" s="379" t="str">
        <f>IF('приложение 1.1 '!G322=2019,'приложение 1.1 '!D322,"-")</f>
        <v>-</v>
      </c>
      <c r="G320" s="379" t="str">
        <f>IF('приложение 1.1 '!G322=2020,'приложение 1.1 '!E322,"-")</f>
        <v>-</v>
      </c>
      <c r="H320" s="379" t="str">
        <f>IF('приложение 1.1 '!G322=2020,'приложение 1.1 '!D322,"-")</f>
        <v>-</v>
      </c>
      <c r="I320" s="379" t="str">
        <f>IF('приложение 1.1 '!G322=2021,'приложение 1.1 '!E322,"-")</f>
        <v>-</v>
      </c>
      <c r="J320" s="379" t="str">
        <f>IF('приложение 1.1 '!G322=2021,'приложение 1.1 '!D322,"-")</f>
        <v>-</v>
      </c>
      <c r="K320" s="379">
        <f>IF('приложение 1.1 '!G322=2022,'приложение 1.1 '!E322,"-")</f>
        <v>0</v>
      </c>
      <c r="L320" s="379">
        <f>IF('приложение 1.1 '!G322=2022,'приложение 1.1 '!D322,"-")</f>
        <v>0.4899</v>
      </c>
      <c r="M320" s="379">
        <f t="shared" si="79"/>
        <v>0</v>
      </c>
      <c r="N320" s="379">
        <f t="shared" si="80"/>
        <v>0.4899</v>
      </c>
      <c r="O320" s="379" t="str">
        <f t="shared" si="67"/>
        <v>-</v>
      </c>
      <c r="P320" s="379" t="str">
        <f t="shared" si="68"/>
        <v>-</v>
      </c>
      <c r="Q320" s="379" t="str">
        <f t="shared" si="69"/>
        <v>-</v>
      </c>
      <c r="R320" s="379" t="str">
        <f t="shared" si="70"/>
        <v>-</v>
      </c>
      <c r="S320" s="379" t="str">
        <f t="shared" si="71"/>
        <v>-</v>
      </c>
      <c r="T320" s="379" t="str">
        <f t="shared" si="72"/>
        <v>-</v>
      </c>
      <c r="U320" s="379" t="str">
        <f t="shared" si="73"/>
        <v>-</v>
      </c>
      <c r="V320" s="379" t="str">
        <f t="shared" si="74"/>
        <v>-</v>
      </c>
      <c r="W320" s="379">
        <f t="shared" si="75"/>
        <v>0</v>
      </c>
      <c r="X320" s="379">
        <f t="shared" si="76"/>
        <v>0.4899</v>
      </c>
      <c r="Y320" s="379">
        <f t="shared" si="77"/>
        <v>0</v>
      </c>
      <c r="Z320" s="379">
        <f t="shared" si="78"/>
        <v>0.4899</v>
      </c>
    </row>
    <row r="321" spans="1:26" ht="31.5">
      <c r="A321" s="369" t="str">
        <f>'приложение 1.1 '!A323</f>
        <v>1.1.5.132</v>
      </c>
      <c r="B321" s="431" t="str">
        <f>'приложение 1.1 '!B323</f>
        <v>Реконструкция КЛ-0,4 кВ ТП-389 - ул. 30 лет Победы, 28</v>
      </c>
      <c r="C321" s="379" t="str">
        <f>IF('приложение 1.1 '!G323=2018,'приложение 1.1 '!E323,"-")</f>
        <v>-</v>
      </c>
      <c r="D321" s="703" t="str">
        <f>IF('приложение 1.1 '!G323=2018,'приложение 1.1 '!D323,"-")</f>
        <v>-</v>
      </c>
      <c r="E321" s="379" t="str">
        <f>IF('приложение 1.1 '!G323=2019,'приложение 1.1 '!E323,"-")</f>
        <v>-</v>
      </c>
      <c r="F321" s="379" t="str">
        <f>IF('приложение 1.1 '!G323=2019,'приложение 1.1 '!D323,"-")</f>
        <v>-</v>
      </c>
      <c r="G321" s="379" t="str">
        <f>IF('приложение 1.1 '!G323=2020,'приложение 1.1 '!E323,"-")</f>
        <v>-</v>
      </c>
      <c r="H321" s="379" t="str">
        <f>IF('приложение 1.1 '!G323=2020,'приложение 1.1 '!D323,"-")</f>
        <v>-</v>
      </c>
      <c r="I321" s="379" t="str">
        <f>IF('приложение 1.1 '!G323=2021,'приложение 1.1 '!E323,"-")</f>
        <v>-</v>
      </c>
      <c r="J321" s="379" t="str">
        <f>IF('приложение 1.1 '!G323=2021,'приложение 1.1 '!D323,"-")</f>
        <v>-</v>
      </c>
      <c r="K321" s="379">
        <f>IF('приложение 1.1 '!G323=2022,'приложение 1.1 '!E323,"-")</f>
        <v>0</v>
      </c>
      <c r="L321" s="379">
        <f>IF('приложение 1.1 '!G323=2022,'приложение 1.1 '!D323,"-")</f>
        <v>0.36</v>
      </c>
      <c r="M321" s="379">
        <f t="shared" si="79"/>
        <v>0</v>
      </c>
      <c r="N321" s="379">
        <f t="shared" si="80"/>
        <v>0.36</v>
      </c>
      <c r="O321" s="379" t="str">
        <f t="shared" si="67"/>
        <v>-</v>
      </c>
      <c r="P321" s="379" t="str">
        <f t="shared" si="68"/>
        <v>-</v>
      </c>
      <c r="Q321" s="379" t="str">
        <f t="shared" si="69"/>
        <v>-</v>
      </c>
      <c r="R321" s="379" t="str">
        <f t="shared" si="70"/>
        <v>-</v>
      </c>
      <c r="S321" s="379" t="str">
        <f t="shared" si="71"/>
        <v>-</v>
      </c>
      <c r="T321" s="379" t="str">
        <f t="shared" si="72"/>
        <v>-</v>
      </c>
      <c r="U321" s="379" t="str">
        <f t="shared" si="73"/>
        <v>-</v>
      </c>
      <c r="V321" s="379" t="str">
        <f t="shared" si="74"/>
        <v>-</v>
      </c>
      <c r="W321" s="379">
        <f t="shared" si="75"/>
        <v>0</v>
      </c>
      <c r="X321" s="379">
        <f t="shared" si="76"/>
        <v>0.36</v>
      </c>
      <c r="Y321" s="379">
        <f t="shared" si="77"/>
        <v>0</v>
      </c>
      <c r="Z321" s="379">
        <f t="shared" si="78"/>
        <v>0.36</v>
      </c>
    </row>
    <row r="322" spans="1:26" ht="31.5">
      <c r="A322" s="369" t="str">
        <f>'приложение 1.1 '!A324</f>
        <v>1.1.5.133</v>
      </c>
      <c r="B322" s="431" t="str">
        <f>'приложение 1.1 '!B324</f>
        <v>Реконструкция КЛ-0,4 кВ ТП-391 - пр-д. Дружбы, 6</v>
      </c>
      <c r="C322" s="379" t="str">
        <f>IF('приложение 1.1 '!G324=2018,'приложение 1.1 '!E324,"-")</f>
        <v>-</v>
      </c>
      <c r="D322" s="703" t="str">
        <f>IF('приложение 1.1 '!G324=2018,'приложение 1.1 '!D324,"-")</f>
        <v>-</v>
      </c>
      <c r="E322" s="379" t="str">
        <f>IF('приложение 1.1 '!G324=2019,'приложение 1.1 '!E324,"-")</f>
        <v>-</v>
      </c>
      <c r="F322" s="379" t="str">
        <f>IF('приложение 1.1 '!G324=2019,'приложение 1.1 '!D324,"-")</f>
        <v>-</v>
      </c>
      <c r="G322" s="379" t="str">
        <f>IF('приложение 1.1 '!G324=2020,'приложение 1.1 '!E324,"-")</f>
        <v>-</v>
      </c>
      <c r="H322" s="379" t="str">
        <f>IF('приложение 1.1 '!G324=2020,'приложение 1.1 '!D324,"-")</f>
        <v>-</v>
      </c>
      <c r="I322" s="379" t="str">
        <f>IF('приложение 1.1 '!G324=2021,'приложение 1.1 '!E324,"-")</f>
        <v>-</v>
      </c>
      <c r="J322" s="379" t="str">
        <f>IF('приложение 1.1 '!G324=2021,'приложение 1.1 '!D324,"-")</f>
        <v>-</v>
      </c>
      <c r="K322" s="379">
        <f>IF('приложение 1.1 '!G324=2022,'приложение 1.1 '!E324,"-")</f>
        <v>0</v>
      </c>
      <c r="L322" s="379">
        <f>IF('приложение 1.1 '!G324=2022,'приложение 1.1 '!D324,"-")</f>
        <v>0.16800000000000001</v>
      </c>
      <c r="M322" s="379">
        <f t="shared" si="79"/>
        <v>0</v>
      </c>
      <c r="N322" s="379">
        <f t="shared" si="80"/>
        <v>0.16800000000000001</v>
      </c>
      <c r="O322" s="379" t="str">
        <f t="shared" si="67"/>
        <v>-</v>
      </c>
      <c r="P322" s="379" t="str">
        <f t="shared" si="68"/>
        <v>-</v>
      </c>
      <c r="Q322" s="379" t="str">
        <f t="shared" si="69"/>
        <v>-</v>
      </c>
      <c r="R322" s="379" t="str">
        <f t="shared" si="70"/>
        <v>-</v>
      </c>
      <c r="S322" s="379" t="str">
        <f t="shared" si="71"/>
        <v>-</v>
      </c>
      <c r="T322" s="379" t="str">
        <f t="shared" si="72"/>
        <v>-</v>
      </c>
      <c r="U322" s="379" t="str">
        <f t="shared" si="73"/>
        <v>-</v>
      </c>
      <c r="V322" s="379" t="str">
        <f t="shared" si="74"/>
        <v>-</v>
      </c>
      <c r="W322" s="379">
        <f t="shared" si="75"/>
        <v>0</v>
      </c>
      <c r="X322" s="379">
        <f t="shared" si="76"/>
        <v>0.16800000000000001</v>
      </c>
      <c r="Y322" s="379">
        <f t="shared" si="77"/>
        <v>0</v>
      </c>
      <c r="Z322" s="379">
        <f t="shared" si="78"/>
        <v>0.16800000000000001</v>
      </c>
    </row>
    <row r="323" spans="1:26" ht="31.5">
      <c r="A323" s="369" t="str">
        <f>'приложение 1.1 '!A325</f>
        <v>1.1.5.134</v>
      </c>
      <c r="B323" s="431" t="str">
        <f>'приложение 1.1 '!B325</f>
        <v>Реконструкция КЛ-0,4 кВ ТП-392 - ул. 30 лет Победы, 5</v>
      </c>
      <c r="C323" s="379" t="str">
        <f>IF('приложение 1.1 '!G325=2018,'приложение 1.1 '!E325,"-")</f>
        <v>-</v>
      </c>
      <c r="D323" s="703" t="str">
        <f>IF('приложение 1.1 '!G325=2018,'приложение 1.1 '!D325,"-")</f>
        <v>-</v>
      </c>
      <c r="E323" s="379" t="str">
        <f>IF('приложение 1.1 '!G325=2019,'приложение 1.1 '!E325,"-")</f>
        <v>-</v>
      </c>
      <c r="F323" s="379" t="str">
        <f>IF('приложение 1.1 '!G325=2019,'приложение 1.1 '!D325,"-")</f>
        <v>-</v>
      </c>
      <c r="G323" s="379" t="str">
        <f>IF('приложение 1.1 '!G325=2020,'приложение 1.1 '!E325,"-")</f>
        <v>-</v>
      </c>
      <c r="H323" s="379" t="str">
        <f>IF('приложение 1.1 '!G325=2020,'приложение 1.1 '!D325,"-")</f>
        <v>-</v>
      </c>
      <c r="I323" s="379">
        <f>IF('приложение 1.1 '!G325=2021,'приложение 1.1 '!E325,"-")</f>
        <v>0</v>
      </c>
      <c r="J323" s="379">
        <f>IF('приложение 1.1 '!G325=2021,'приложение 1.1 '!D325,"-")</f>
        <v>0.26</v>
      </c>
      <c r="K323" s="379" t="str">
        <f>IF('приложение 1.1 '!G325=2022,'приложение 1.1 '!E325,"-")</f>
        <v>-</v>
      </c>
      <c r="L323" s="379" t="str">
        <f>IF('приложение 1.1 '!G325=2022,'приложение 1.1 '!D325,"-")</f>
        <v>-</v>
      </c>
      <c r="M323" s="379">
        <f t="shared" si="79"/>
        <v>0</v>
      </c>
      <c r="N323" s="379">
        <f t="shared" si="80"/>
        <v>0.26</v>
      </c>
      <c r="O323" s="379" t="str">
        <f t="shared" si="67"/>
        <v>-</v>
      </c>
      <c r="P323" s="379" t="str">
        <f t="shared" si="68"/>
        <v>-</v>
      </c>
      <c r="Q323" s="379" t="str">
        <f t="shared" si="69"/>
        <v>-</v>
      </c>
      <c r="R323" s="379" t="str">
        <f t="shared" si="70"/>
        <v>-</v>
      </c>
      <c r="S323" s="379" t="str">
        <f t="shared" si="71"/>
        <v>-</v>
      </c>
      <c r="T323" s="379" t="str">
        <f t="shared" si="72"/>
        <v>-</v>
      </c>
      <c r="U323" s="379">
        <f t="shared" si="73"/>
        <v>0</v>
      </c>
      <c r="V323" s="379">
        <f t="shared" si="74"/>
        <v>0.26</v>
      </c>
      <c r="W323" s="379" t="str">
        <f t="shared" si="75"/>
        <v>-</v>
      </c>
      <c r="X323" s="379" t="str">
        <f t="shared" si="76"/>
        <v>-</v>
      </c>
      <c r="Y323" s="379">
        <f t="shared" si="77"/>
        <v>0</v>
      </c>
      <c r="Z323" s="379">
        <f t="shared" si="78"/>
        <v>0.26</v>
      </c>
    </row>
    <row r="324" spans="1:26" ht="31.5">
      <c r="A324" s="369" t="str">
        <f>'приложение 1.1 '!A326</f>
        <v>1.1.5.135</v>
      </c>
      <c r="B324" s="431" t="str">
        <f>'приложение 1.1 '!B326</f>
        <v>Реконструкция КЛ-0,4 кВ ТП-392 - ул. Северная, 70</v>
      </c>
      <c r="C324" s="379" t="str">
        <f>IF('приложение 1.1 '!G326=2018,'приложение 1.1 '!E326,"-")</f>
        <v>-</v>
      </c>
      <c r="D324" s="703" t="str">
        <f>IF('приложение 1.1 '!G326=2018,'приложение 1.1 '!D326,"-")</f>
        <v>-</v>
      </c>
      <c r="E324" s="379" t="str">
        <f>IF('приложение 1.1 '!G326=2019,'приложение 1.1 '!E326,"-")</f>
        <v>-</v>
      </c>
      <c r="F324" s="379" t="str">
        <f>IF('приложение 1.1 '!G326=2019,'приложение 1.1 '!D326,"-")</f>
        <v>-</v>
      </c>
      <c r="G324" s="379" t="str">
        <f>IF('приложение 1.1 '!G326=2020,'приложение 1.1 '!E326,"-")</f>
        <v>-</v>
      </c>
      <c r="H324" s="379" t="str">
        <f>IF('приложение 1.1 '!G326=2020,'приложение 1.1 '!D326,"-")</f>
        <v>-</v>
      </c>
      <c r="I324" s="379">
        <f>IF('приложение 1.1 '!G326=2021,'приложение 1.1 '!E326,"-")</f>
        <v>0</v>
      </c>
      <c r="J324" s="379">
        <f>IF('приложение 1.1 '!G326=2021,'приложение 1.1 '!D326,"-")</f>
        <v>0.16800000000000001</v>
      </c>
      <c r="K324" s="379" t="str">
        <f>IF('приложение 1.1 '!G326=2022,'приложение 1.1 '!E326,"-")</f>
        <v>-</v>
      </c>
      <c r="L324" s="379" t="str">
        <f>IF('приложение 1.1 '!G326=2022,'приложение 1.1 '!D326,"-")</f>
        <v>-</v>
      </c>
      <c r="M324" s="379">
        <f t="shared" si="79"/>
        <v>0</v>
      </c>
      <c r="N324" s="379">
        <f t="shared" si="80"/>
        <v>0.16800000000000001</v>
      </c>
      <c r="O324" s="379" t="str">
        <f t="shared" si="67"/>
        <v>-</v>
      </c>
      <c r="P324" s="379" t="str">
        <f t="shared" si="68"/>
        <v>-</v>
      </c>
      <c r="Q324" s="379" t="str">
        <f t="shared" si="69"/>
        <v>-</v>
      </c>
      <c r="R324" s="379" t="str">
        <f t="shared" si="70"/>
        <v>-</v>
      </c>
      <c r="S324" s="379" t="str">
        <f t="shared" si="71"/>
        <v>-</v>
      </c>
      <c r="T324" s="379" t="str">
        <f t="shared" si="72"/>
        <v>-</v>
      </c>
      <c r="U324" s="379">
        <f t="shared" si="73"/>
        <v>0</v>
      </c>
      <c r="V324" s="379">
        <f t="shared" si="74"/>
        <v>0.16800000000000001</v>
      </c>
      <c r="W324" s="379" t="str">
        <f t="shared" si="75"/>
        <v>-</v>
      </c>
      <c r="X324" s="379" t="str">
        <f t="shared" si="76"/>
        <v>-</v>
      </c>
      <c r="Y324" s="379">
        <f t="shared" si="77"/>
        <v>0</v>
      </c>
      <c r="Z324" s="379">
        <f t="shared" si="78"/>
        <v>0.16800000000000001</v>
      </c>
    </row>
    <row r="325" spans="1:26" ht="31.5">
      <c r="A325" s="369" t="str">
        <f>'приложение 1.1 '!A327</f>
        <v>1.1.5.136</v>
      </c>
      <c r="B325" s="431" t="str">
        <f>'приложение 1.1 '!B327</f>
        <v>Реконструкция КЛ-0,4 кВ ТП-393 - ул. 50 лет ВЛКСМ, 11А</v>
      </c>
      <c r="C325" s="379" t="str">
        <f>IF('приложение 1.1 '!G327=2018,'приложение 1.1 '!E327,"-")</f>
        <v>-</v>
      </c>
      <c r="D325" s="703" t="str">
        <f>IF('приложение 1.1 '!G327=2018,'приложение 1.1 '!D327,"-")</f>
        <v>-</v>
      </c>
      <c r="E325" s="379" t="str">
        <f>IF('приложение 1.1 '!G327=2019,'приложение 1.1 '!E327,"-")</f>
        <v>-</v>
      </c>
      <c r="F325" s="379" t="str">
        <f>IF('приложение 1.1 '!G327=2019,'приложение 1.1 '!D327,"-")</f>
        <v>-</v>
      </c>
      <c r="G325" s="379" t="str">
        <f>IF('приложение 1.1 '!G327=2020,'приложение 1.1 '!E327,"-")</f>
        <v>-</v>
      </c>
      <c r="H325" s="379" t="str">
        <f>IF('приложение 1.1 '!G327=2020,'приложение 1.1 '!D327,"-")</f>
        <v>-</v>
      </c>
      <c r="I325" s="379">
        <f>IF('приложение 1.1 '!G327=2021,'приложение 1.1 '!E327,"-")</f>
        <v>0</v>
      </c>
      <c r="J325" s="379">
        <f>IF('приложение 1.1 '!G327=2021,'приложение 1.1 '!D327,"-")</f>
        <v>0.51600000000000001</v>
      </c>
      <c r="K325" s="379" t="str">
        <f>IF('приложение 1.1 '!G327=2022,'приложение 1.1 '!E327,"-")</f>
        <v>-</v>
      </c>
      <c r="L325" s="379" t="str">
        <f>IF('приложение 1.1 '!G327=2022,'приложение 1.1 '!D327,"-")</f>
        <v>-</v>
      </c>
      <c r="M325" s="379">
        <f t="shared" si="79"/>
        <v>0</v>
      </c>
      <c r="N325" s="379">
        <f t="shared" si="80"/>
        <v>0.51600000000000001</v>
      </c>
      <c r="O325" s="379" t="str">
        <f t="shared" si="67"/>
        <v>-</v>
      </c>
      <c r="P325" s="379" t="str">
        <f t="shared" si="68"/>
        <v>-</v>
      </c>
      <c r="Q325" s="379" t="str">
        <f t="shared" si="69"/>
        <v>-</v>
      </c>
      <c r="R325" s="379" t="str">
        <f t="shared" si="70"/>
        <v>-</v>
      </c>
      <c r="S325" s="379" t="str">
        <f t="shared" si="71"/>
        <v>-</v>
      </c>
      <c r="T325" s="379" t="str">
        <f t="shared" si="72"/>
        <v>-</v>
      </c>
      <c r="U325" s="379">
        <f t="shared" si="73"/>
        <v>0</v>
      </c>
      <c r="V325" s="379">
        <f t="shared" si="74"/>
        <v>0.51600000000000001</v>
      </c>
      <c r="W325" s="379" t="str">
        <f t="shared" si="75"/>
        <v>-</v>
      </c>
      <c r="X325" s="379" t="str">
        <f t="shared" si="76"/>
        <v>-</v>
      </c>
      <c r="Y325" s="379">
        <f t="shared" si="77"/>
        <v>0</v>
      </c>
      <c r="Z325" s="379">
        <f t="shared" si="78"/>
        <v>0.51600000000000001</v>
      </c>
    </row>
    <row r="326" spans="1:26" ht="31.5">
      <c r="A326" s="369" t="str">
        <f>'приложение 1.1 '!A328</f>
        <v>1.1.5.137</v>
      </c>
      <c r="B326" s="431" t="str">
        <f>'приложение 1.1 '!B328</f>
        <v>Реконструкция КЛ-0,4 кВ ТП-395 - пр-д. Дружбы, 13</v>
      </c>
      <c r="C326" s="379" t="str">
        <f>IF('приложение 1.1 '!G328=2018,'приложение 1.1 '!E328,"-")</f>
        <v>-</v>
      </c>
      <c r="D326" s="703" t="str">
        <f>IF('приложение 1.1 '!G328=2018,'приложение 1.1 '!D328,"-")</f>
        <v>-</v>
      </c>
      <c r="E326" s="379" t="str">
        <f>IF('приложение 1.1 '!G328=2019,'приложение 1.1 '!E328,"-")</f>
        <v>-</v>
      </c>
      <c r="F326" s="379" t="str">
        <f>IF('приложение 1.1 '!G328=2019,'приложение 1.1 '!D328,"-")</f>
        <v>-</v>
      </c>
      <c r="G326" s="379" t="str">
        <f>IF('приложение 1.1 '!G328=2020,'приложение 1.1 '!E328,"-")</f>
        <v>-</v>
      </c>
      <c r="H326" s="379" t="str">
        <f>IF('приложение 1.1 '!G328=2020,'приложение 1.1 '!D328,"-")</f>
        <v>-</v>
      </c>
      <c r="I326" s="379">
        <f>IF('приложение 1.1 '!G328=2021,'приложение 1.1 '!E328,"-")</f>
        <v>0</v>
      </c>
      <c r="J326" s="379">
        <f>IF('приложение 1.1 '!G328=2021,'приложение 1.1 '!D328,"-")</f>
        <v>0.23599999999999999</v>
      </c>
      <c r="K326" s="379" t="str">
        <f>IF('приложение 1.1 '!G328=2022,'приложение 1.1 '!E328,"-")</f>
        <v>-</v>
      </c>
      <c r="L326" s="379" t="str">
        <f>IF('приложение 1.1 '!G328=2022,'приложение 1.1 '!D328,"-")</f>
        <v>-</v>
      </c>
      <c r="M326" s="379">
        <f t="shared" si="79"/>
        <v>0</v>
      </c>
      <c r="N326" s="379">
        <f t="shared" si="80"/>
        <v>0.23599999999999999</v>
      </c>
      <c r="O326" s="379" t="str">
        <f t="shared" si="67"/>
        <v>-</v>
      </c>
      <c r="P326" s="379" t="str">
        <f t="shared" si="68"/>
        <v>-</v>
      </c>
      <c r="Q326" s="379" t="str">
        <f t="shared" si="69"/>
        <v>-</v>
      </c>
      <c r="R326" s="379" t="str">
        <f t="shared" si="70"/>
        <v>-</v>
      </c>
      <c r="S326" s="379" t="str">
        <f t="shared" si="71"/>
        <v>-</v>
      </c>
      <c r="T326" s="379" t="str">
        <f t="shared" si="72"/>
        <v>-</v>
      </c>
      <c r="U326" s="379">
        <f t="shared" si="73"/>
        <v>0</v>
      </c>
      <c r="V326" s="379">
        <f t="shared" si="74"/>
        <v>0.23599999999999999</v>
      </c>
      <c r="W326" s="379" t="str">
        <f t="shared" si="75"/>
        <v>-</v>
      </c>
      <c r="X326" s="379" t="str">
        <f t="shared" si="76"/>
        <v>-</v>
      </c>
      <c r="Y326" s="379">
        <f t="shared" si="77"/>
        <v>0</v>
      </c>
      <c r="Z326" s="379">
        <f t="shared" si="78"/>
        <v>0.23599999999999999</v>
      </c>
    </row>
    <row r="327" spans="1:26" ht="31.5">
      <c r="A327" s="369" t="str">
        <f>'приложение 1.1 '!A329</f>
        <v>1.1.5.138</v>
      </c>
      <c r="B327" s="431" t="str">
        <f>'приложение 1.1 '!B329</f>
        <v>Реконструкция КЛ-0,4 кВ ТП-395 - пр-д. Дружбы, 15</v>
      </c>
      <c r="C327" s="379" t="str">
        <f>IF('приложение 1.1 '!G329=2018,'приложение 1.1 '!E329,"-")</f>
        <v>-</v>
      </c>
      <c r="D327" s="703" t="str">
        <f>IF('приложение 1.1 '!G329=2018,'приложение 1.1 '!D329,"-")</f>
        <v>-</v>
      </c>
      <c r="E327" s="379" t="str">
        <f>IF('приложение 1.1 '!G329=2019,'приложение 1.1 '!E329,"-")</f>
        <v>-</v>
      </c>
      <c r="F327" s="379" t="str">
        <f>IF('приложение 1.1 '!G329=2019,'приложение 1.1 '!D329,"-")</f>
        <v>-</v>
      </c>
      <c r="G327" s="379" t="str">
        <f>IF('приложение 1.1 '!G329=2020,'приложение 1.1 '!E329,"-")</f>
        <v>-</v>
      </c>
      <c r="H327" s="379" t="str">
        <f>IF('приложение 1.1 '!G329=2020,'приложение 1.1 '!D329,"-")</f>
        <v>-</v>
      </c>
      <c r="I327" s="379">
        <f>IF('приложение 1.1 '!G329=2021,'приложение 1.1 '!E329,"-")</f>
        <v>0</v>
      </c>
      <c r="J327" s="379">
        <f>IF('приложение 1.1 '!G329=2021,'приложение 1.1 '!D329,"-")</f>
        <v>0.3</v>
      </c>
      <c r="K327" s="379" t="str">
        <f>IF('приложение 1.1 '!G329=2022,'приложение 1.1 '!E329,"-")</f>
        <v>-</v>
      </c>
      <c r="L327" s="379" t="str">
        <f>IF('приложение 1.1 '!G329=2022,'приложение 1.1 '!D329,"-")</f>
        <v>-</v>
      </c>
      <c r="M327" s="379">
        <f t="shared" si="79"/>
        <v>0</v>
      </c>
      <c r="N327" s="379">
        <f t="shared" si="80"/>
        <v>0.3</v>
      </c>
      <c r="O327" s="379" t="str">
        <f t="shared" si="67"/>
        <v>-</v>
      </c>
      <c r="P327" s="379" t="str">
        <f t="shared" si="68"/>
        <v>-</v>
      </c>
      <c r="Q327" s="379" t="str">
        <f t="shared" si="69"/>
        <v>-</v>
      </c>
      <c r="R327" s="379" t="str">
        <f t="shared" si="70"/>
        <v>-</v>
      </c>
      <c r="S327" s="379" t="str">
        <f t="shared" si="71"/>
        <v>-</v>
      </c>
      <c r="T327" s="379" t="str">
        <f t="shared" si="72"/>
        <v>-</v>
      </c>
      <c r="U327" s="379">
        <f t="shared" si="73"/>
        <v>0</v>
      </c>
      <c r="V327" s="379">
        <f t="shared" si="74"/>
        <v>0.3</v>
      </c>
      <c r="W327" s="379" t="str">
        <f t="shared" si="75"/>
        <v>-</v>
      </c>
      <c r="X327" s="379" t="str">
        <f t="shared" si="76"/>
        <v>-</v>
      </c>
      <c r="Y327" s="379">
        <f t="shared" si="77"/>
        <v>0</v>
      </c>
      <c r="Z327" s="379">
        <f t="shared" si="78"/>
        <v>0.3</v>
      </c>
    </row>
    <row r="328" spans="1:26" ht="31.5">
      <c r="A328" s="369" t="str">
        <f>'приложение 1.1 '!A330</f>
        <v>1.1.5.139</v>
      </c>
      <c r="B328" s="431" t="str">
        <f>'приложение 1.1 '!B330</f>
        <v>Реконструкция КЛ-0,4 кВ ТП-448 - пр-д. Первопроходцев, 10</v>
      </c>
      <c r="C328" s="379" t="str">
        <f>IF('приложение 1.1 '!G330=2018,'приложение 1.1 '!E330,"-")</f>
        <v>-</v>
      </c>
      <c r="D328" s="703" t="str">
        <f>IF('приложение 1.1 '!G330=2018,'приложение 1.1 '!D330,"-")</f>
        <v>-</v>
      </c>
      <c r="E328" s="379" t="str">
        <f>IF('приложение 1.1 '!G330=2019,'приложение 1.1 '!E330,"-")</f>
        <v>-</v>
      </c>
      <c r="F328" s="379" t="str">
        <f>IF('приложение 1.1 '!G330=2019,'приложение 1.1 '!D330,"-")</f>
        <v>-</v>
      </c>
      <c r="G328" s="379" t="str">
        <f>IF('приложение 1.1 '!G330=2020,'приложение 1.1 '!E330,"-")</f>
        <v>-</v>
      </c>
      <c r="H328" s="379" t="str">
        <f>IF('приложение 1.1 '!G330=2020,'приложение 1.1 '!D330,"-")</f>
        <v>-</v>
      </c>
      <c r="I328" s="379">
        <f>IF('приложение 1.1 '!G330=2021,'приложение 1.1 '!E330,"-")</f>
        <v>0</v>
      </c>
      <c r="J328" s="379">
        <f>IF('приложение 1.1 '!G330=2021,'приложение 1.1 '!D330,"-")</f>
        <v>1.98</v>
      </c>
      <c r="K328" s="379" t="str">
        <f>IF('приложение 1.1 '!G330=2022,'приложение 1.1 '!E330,"-")</f>
        <v>-</v>
      </c>
      <c r="L328" s="379" t="str">
        <f>IF('приложение 1.1 '!G330=2022,'приложение 1.1 '!D330,"-")</f>
        <v>-</v>
      </c>
      <c r="M328" s="379">
        <f t="shared" si="79"/>
        <v>0</v>
      </c>
      <c r="N328" s="379">
        <f t="shared" si="80"/>
        <v>1.98</v>
      </c>
      <c r="O328" s="379" t="str">
        <f t="shared" si="67"/>
        <v>-</v>
      </c>
      <c r="P328" s="379" t="str">
        <f t="shared" si="68"/>
        <v>-</v>
      </c>
      <c r="Q328" s="379" t="str">
        <f t="shared" si="69"/>
        <v>-</v>
      </c>
      <c r="R328" s="379" t="str">
        <f t="shared" si="70"/>
        <v>-</v>
      </c>
      <c r="S328" s="379" t="str">
        <f t="shared" si="71"/>
        <v>-</v>
      </c>
      <c r="T328" s="379" t="str">
        <f t="shared" si="72"/>
        <v>-</v>
      </c>
      <c r="U328" s="379">
        <f t="shared" si="73"/>
        <v>0</v>
      </c>
      <c r="V328" s="379">
        <f t="shared" si="74"/>
        <v>1.98</v>
      </c>
      <c r="W328" s="379" t="str">
        <f t="shared" si="75"/>
        <v>-</v>
      </c>
      <c r="X328" s="379" t="str">
        <f t="shared" si="76"/>
        <v>-</v>
      </c>
      <c r="Y328" s="379">
        <f t="shared" si="77"/>
        <v>0</v>
      </c>
      <c r="Z328" s="379">
        <f t="shared" si="78"/>
        <v>1.98</v>
      </c>
    </row>
    <row r="329" spans="1:26" ht="31.5">
      <c r="A329" s="369" t="str">
        <f>'приложение 1.1 '!A331</f>
        <v>1.1.5.140</v>
      </c>
      <c r="B329" s="431" t="str">
        <f>'приложение 1.1 '!B331</f>
        <v>Реконструкция КЛ-0,4 кВ ТП-502 - ул. Грибоедова, 5</v>
      </c>
      <c r="C329" s="379" t="str">
        <f>IF('приложение 1.1 '!G331=2018,'приложение 1.1 '!E331,"-")</f>
        <v>-</v>
      </c>
      <c r="D329" s="703" t="str">
        <f>IF('приложение 1.1 '!G331=2018,'приложение 1.1 '!D331,"-")</f>
        <v>-</v>
      </c>
      <c r="E329" s="379" t="str">
        <f>IF('приложение 1.1 '!G331=2019,'приложение 1.1 '!E331,"-")</f>
        <v>-</v>
      </c>
      <c r="F329" s="379" t="str">
        <f>IF('приложение 1.1 '!G331=2019,'приложение 1.1 '!D331,"-")</f>
        <v>-</v>
      </c>
      <c r="G329" s="379" t="str">
        <f>IF('приложение 1.1 '!G331=2020,'приложение 1.1 '!E331,"-")</f>
        <v>-</v>
      </c>
      <c r="H329" s="379" t="str">
        <f>IF('приложение 1.1 '!G331=2020,'приложение 1.1 '!D331,"-")</f>
        <v>-</v>
      </c>
      <c r="I329" s="379">
        <f>IF('приложение 1.1 '!G331=2021,'приложение 1.1 '!E331,"-")</f>
        <v>0</v>
      </c>
      <c r="J329" s="379">
        <f>IF('приложение 1.1 '!G331=2021,'приложение 1.1 '!D331,"-")</f>
        <v>0.24</v>
      </c>
      <c r="K329" s="379" t="str">
        <f>IF('приложение 1.1 '!G331=2022,'приложение 1.1 '!E331,"-")</f>
        <v>-</v>
      </c>
      <c r="L329" s="379" t="str">
        <f>IF('приложение 1.1 '!G331=2022,'приложение 1.1 '!D331,"-")</f>
        <v>-</v>
      </c>
      <c r="M329" s="379">
        <f t="shared" si="79"/>
        <v>0</v>
      </c>
      <c r="N329" s="379">
        <f t="shared" si="80"/>
        <v>0.24</v>
      </c>
      <c r="O329" s="379" t="str">
        <f t="shared" si="67"/>
        <v>-</v>
      </c>
      <c r="P329" s="379" t="str">
        <f t="shared" si="68"/>
        <v>-</v>
      </c>
      <c r="Q329" s="379" t="str">
        <f t="shared" si="69"/>
        <v>-</v>
      </c>
      <c r="R329" s="379" t="str">
        <f t="shared" si="70"/>
        <v>-</v>
      </c>
      <c r="S329" s="379" t="str">
        <f t="shared" si="71"/>
        <v>-</v>
      </c>
      <c r="T329" s="379" t="str">
        <f t="shared" si="72"/>
        <v>-</v>
      </c>
      <c r="U329" s="379">
        <f t="shared" si="73"/>
        <v>0</v>
      </c>
      <c r="V329" s="379">
        <f t="shared" si="74"/>
        <v>0.24</v>
      </c>
      <c r="W329" s="379" t="str">
        <f t="shared" si="75"/>
        <v>-</v>
      </c>
      <c r="X329" s="379" t="str">
        <f t="shared" si="76"/>
        <v>-</v>
      </c>
      <c r="Y329" s="379">
        <f t="shared" si="77"/>
        <v>0</v>
      </c>
      <c r="Z329" s="379">
        <f t="shared" si="78"/>
        <v>0.24</v>
      </c>
    </row>
    <row r="330" spans="1:26" ht="31.5">
      <c r="A330" s="369" t="str">
        <f>'приложение 1.1 '!A332</f>
        <v>1.1.5.141</v>
      </c>
      <c r="B330" s="431" t="str">
        <f>'приложение 1.1 '!B332</f>
        <v>Реконструкция КЛ-0,4 кВ ТП-502 - ул. Грибоедова, 9</v>
      </c>
      <c r="C330" s="379" t="str">
        <f>IF('приложение 1.1 '!G332=2018,'приложение 1.1 '!E332,"-")</f>
        <v>-</v>
      </c>
      <c r="D330" s="703" t="str">
        <f>IF('приложение 1.1 '!G332=2018,'приложение 1.1 '!D332,"-")</f>
        <v>-</v>
      </c>
      <c r="E330" s="379" t="str">
        <f>IF('приложение 1.1 '!G332=2019,'приложение 1.1 '!E332,"-")</f>
        <v>-</v>
      </c>
      <c r="F330" s="379" t="str">
        <f>IF('приложение 1.1 '!G332=2019,'приложение 1.1 '!D332,"-")</f>
        <v>-</v>
      </c>
      <c r="G330" s="379" t="str">
        <f>IF('приложение 1.1 '!G332=2020,'приложение 1.1 '!E332,"-")</f>
        <v>-</v>
      </c>
      <c r="H330" s="379" t="str">
        <f>IF('приложение 1.1 '!G332=2020,'приложение 1.1 '!D332,"-")</f>
        <v>-</v>
      </c>
      <c r="I330" s="379">
        <f>IF('приложение 1.1 '!G332=2021,'приложение 1.1 '!E332,"-")</f>
        <v>0</v>
      </c>
      <c r="J330" s="379">
        <f>IF('приложение 1.1 '!G332=2021,'приложение 1.1 '!D332,"-")</f>
        <v>0.16</v>
      </c>
      <c r="K330" s="379" t="str">
        <f>IF('приложение 1.1 '!G332=2022,'приложение 1.1 '!E332,"-")</f>
        <v>-</v>
      </c>
      <c r="L330" s="379" t="str">
        <f>IF('приложение 1.1 '!G332=2022,'приложение 1.1 '!D332,"-")</f>
        <v>-</v>
      </c>
      <c r="M330" s="379">
        <f t="shared" si="79"/>
        <v>0</v>
      </c>
      <c r="N330" s="379">
        <f t="shared" si="80"/>
        <v>0.16</v>
      </c>
      <c r="O330" s="379" t="str">
        <f t="shared" si="67"/>
        <v>-</v>
      </c>
      <c r="P330" s="379" t="str">
        <f t="shared" si="68"/>
        <v>-</v>
      </c>
      <c r="Q330" s="379" t="str">
        <f t="shared" si="69"/>
        <v>-</v>
      </c>
      <c r="R330" s="379" t="str">
        <f t="shared" si="70"/>
        <v>-</v>
      </c>
      <c r="S330" s="379" t="str">
        <f t="shared" si="71"/>
        <v>-</v>
      </c>
      <c r="T330" s="379" t="str">
        <f t="shared" si="72"/>
        <v>-</v>
      </c>
      <c r="U330" s="379">
        <f t="shared" si="73"/>
        <v>0</v>
      </c>
      <c r="V330" s="379">
        <f t="shared" si="74"/>
        <v>0.16</v>
      </c>
      <c r="W330" s="379" t="str">
        <f t="shared" si="75"/>
        <v>-</v>
      </c>
      <c r="X330" s="379" t="str">
        <f t="shared" si="76"/>
        <v>-</v>
      </c>
      <c r="Y330" s="379">
        <f t="shared" si="77"/>
        <v>0</v>
      </c>
      <c r="Z330" s="379">
        <f t="shared" si="78"/>
        <v>0.16</v>
      </c>
    </row>
    <row r="331" spans="1:26" ht="31.5">
      <c r="A331" s="369" t="str">
        <f>'приложение 1.1 '!A333</f>
        <v>1.1.5.142</v>
      </c>
      <c r="B331" s="431" t="str">
        <f>'приложение 1.1 '!B333</f>
        <v>Реконструкция КЛ-0,4 кВ ТП-504 - ул. Грибоедова, 11</v>
      </c>
      <c r="C331" s="379" t="str">
        <f>IF('приложение 1.1 '!G333=2018,'приложение 1.1 '!E333,"-")</f>
        <v>-</v>
      </c>
      <c r="D331" s="703" t="str">
        <f>IF('приложение 1.1 '!G333=2018,'приложение 1.1 '!D333,"-")</f>
        <v>-</v>
      </c>
      <c r="E331" s="379" t="str">
        <f>IF('приложение 1.1 '!G333=2019,'приложение 1.1 '!E333,"-")</f>
        <v>-</v>
      </c>
      <c r="F331" s="379" t="str">
        <f>IF('приложение 1.1 '!G333=2019,'приложение 1.1 '!D333,"-")</f>
        <v>-</v>
      </c>
      <c r="G331" s="379" t="str">
        <f>IF('приложение 1.1 '!G333=2020,'приложение 1.1 '!E333,"-")</f>
        <v>-</v>
      </c>
      <c r="H331" s="379" t="str">
        <f>IF('приложение 1.1 '!G333=2020,'приложение 1.1 '!D333,"-")</f>
        <v>-</v>
      </c>
      <c r="I331" s="379">
        <f>IF('приложение 1.1 '!G333=2021,'приложение 1.1 '!E333,"-")</f>
        <v>0</v>
      </c>
      <c r="J331" s="379">
        <f>IF('приложение 1.1 '!G333=2021,'приложение 1.1 '!D333,"-")</f>
        <v>0.2</v>
      </c>
      <c r="K331" s="379" t="str">
        <f>IF('приложение 1.1 '!G333=2022,'приложение 1.1 '!E333,"-")</f>
        <v>-</v>
      </c>
      <c r="L331" s="379" t="str">
        <f>IF('приложение 1.1 '!G333=2022,'приложение 1.1 '!D333,"-")</f>
        <v>-</v>
      </c>
      <c r="M331" s="379">
        <f t="shared" si="79"/>
        <v>0</v>
      </c>
      <c r="N331" s="379">
        <f t="shared" si="80"/>
        <v>0.2</v>
      </c>
      <c r="O331" s="379" t="str">
        <f t="shared" si="67"/>
        <v>-</v>
      </c>
      <c r="P331" s="379" t="str">
        <f t="shared" si="68"/>
        <v>-</v>
      </c>
      <c r="Q331" s="379" t="str">
        <f t="shared" si="69"/>
        <v>-</v>
      </c>
      <c r="R331" s="379" t="str">
        <f t="shared" si="70"/>
        <v>-</v>
      </c>
      <c r="S331" s="379" t="str">
        <f t="shared" si="71"/>
        <v>-</v>
      </c>
      <c r="T331" s="379" t="str">
        <f t="shared" si="72"/>
        <v>-</v>
      </c>
      <c r="U331" s="379">
        <f t="shared" si="73"/>
        <v>0</v>
      </c>
      <c r="V331" s="379">
        <f t="shared" si="74"/>
        <v>0.2</v>
      </c>
      <c r="W331" s="379" t="str">
        <f t="shared" si="75"/>
        <v>-</v>
      </c>
      <c r="X331" s="379" t="str">
        <f t="shared" si="76"/>
        <v>-</v>
      </c>
      <c r="Y331" s="379">
        <f t="shared" si="77"/>
        <v>0</v>
      </c>
      <c r="Z331" s="379">
        <f t="shared" si="78"/>
        <v>0.2</v>
      </c>
    </row>
    <row r="332" spans="1:26" ht="31.5">
      <c r="A332" s="369" t="str">
        <f>'приложение 1.1 '!A334</f>
        <v>1.1.5.143</v>
      </c>
      <c r="B332" s="431" t="str">
        <f>'приложение 1.1 '!B334</f>
        <v>Реконструкция КЛ-0,4 кВ ТП-505 - ул. Толстого, 18</v>
      </c>
      <c r="C332" s="379" t="str">
        <f>IF('приложение 1.1 '!G334=2018,'приложение 1.1 '!E334,"-")</f>
        <v>-</v>
      </c>
      <c r="D332" s="703" t="str">
        <f>IF('приложение 1.1 '!G334=2018,'приложение 1.1 '!D334,"-")</f>
        <v>-</v>
      </c>
      <c r="E332" s="379" t="str">
        <f>IF('приложение 1.1 '!G334=2019,'приложение 1.1 '!E334,"-")</f>
        <v>-</v>
      </c>
      <c r="F332" s="379" t="str">
        <f>IF('приложение 1.1 '!G334=2019,'приложение 1.1 '!D334,"-")</f>
        <v>-</v>
      </c>
      <c r="G332" s="379" t="str">
        <f>IF('приложение 1.1 '!G334=2020,'приложение 1.1 '!E334,"-")</f>
        <v>-</v>
      </c>
      <c r="H332" s="379" t="str">
        <f>IF('приложение 1.1 '!G334=2020,'приложение 1.1 '!D334,"-")</f>
        <v>-</v>
      </c>
      <c r="I332" s="379">
        <f>IF('приложение 1.1 '!G334=2021,'приложение 1.1 '!E334,"-")</f>
        <v>0</v>
      </c>
      <c r="J332" s="379">
        <f>IF('приложение 1.1 '!G334=2021,'приложение 1.1 '!D334,"-")</f>
        <v>0.21</v>
      </c>
      <c r="K332" s="379" t="str">
        <f>IF('приложение 1.1 '!G334=2022,'приложение 1.1 '!E334,"-")</f>
        <v>-</v>
      </c>
      <c r="L332" s="379" t="str">
        <f>IF('приложение 1.1 '!G334=2022,'приложение 1.1 '!D334,"-")</f>
        <v>-</v>
      </c>
      <c r="M332" s="379">
        <f t="shared" si="79"/>
        <v>0</v>
      </c>
      <c r="N332" s="379">
        <f t="shared" si="80"/>
        <v>0.21</v>
      </c>
      <c r="O332" s="379" t="str">
        <f t="shared" si="67"/>
        <v>-</v>
      </c>
      <c r="P332" s="379" t="str">
        <f t="shared" si="68"/>
        <v>-</v>
      </c>
      <c r="Q332" s="379" t="str">
        <f t="shared" si="69"/>
        <v>-</v>
      </c>
      <c r="R332" s="379" t="str">
        <f t="shared" si="70"/>
        <v>-</v>
      </c>
      <c r="S332" s="379" t="str">
        <f t="shared" si="71"/>
        <v>-</v>
      </c>
      <c r="T332" s="379" t="str">
        <f t="shared" si="72"/>
        <v>-</v>
      </c>
      <c r="U332" s="379">
        <f t="shared" si="73"/>
        <v>0</v>
      </c>
      <c r="V332" s="379">
        <f t="shared" si="74"/>
        <v>0.21</v>
      </c>
      <c r="W332" s="379" t="str">
        <f t="shared" si="75"/>
        <v>-</v>
      </c>
      <c r="X332" s="379" t="str">
        <f t="shared" si="76"/>
        <v>-</v>
      </c>
      <c r="Y332" s="379">
        <f t="shared" si="77"/>
        <v>0</v>
      </c>
      <c r="Z332" s="379">
        <f t="shared" si="78"/>
        <v>0.21</v>
      </c>
    </row>
    <row r="333" spans="1:26" ht="31.5">
      <c r="A333" s="369" t="str">
        <f>'приложение 1.1 '!A335</f>
        <v>1.1.5.144</v>
      </c>
      <c r="B333" s="431" t="str">
        <f>'приложение 1.1 '!B335</f>
        <v>Реконструкция КЛ-0,4 кВ ТП-505 - ул. Толстого, 24</v>
      </c>
      <c r="C333" s="379" t="str">
        <f>IF('приложение 1.1 '!G335=2018,'приложение 1.1 '!E335,"-")</f>
        <v>-</v>
      </c>
      <c r="D333" s="703" t="str">
        <f>IF('приложение 1.1 '!G335=2018,'приложение 1.1 '!D335,"-")</f>
        <v>-</v>
      </c>
      <c r="E333" s="379" t="str">
        <f>IF('приложение 1.1 '!G335=2019,'приложение 1.1 '!E335,"-")</f>
        <v>-</v>
      </c>
      <c r="F333" s="379" t="str">
        <f>IF('приложение 1.1 '!G335=2019,'приложение 1.1 '!D335,"-")</f>
        <v>-</v>
      </c>
      <c r="G333" s="379" t="str">
        <f>IF('приложение 1.1 '!G335=2020,'приложение 1.1 '!E335,"-")</f>
        <v>-</v>
      </c>
      <c r="H333" s="379" t="str">
        <f>IF('приложение 1.1 '!G335=2020,'приложение 1.1 '!D335,"-")</f>
        <v>-</v>
      </c>
      <c r="I333" s="379">
        <f>IF('приложение 1.1 '!G335=2021,'приложение 1.1 '!E335,"-")</f>
        <v>0</v>
      </c>
      <c r="J333" s="379">
        <f>IF('приложение 1.1 '!G335=2021,'приложение 1.1 '!D335,"-")</f>
        <v>0.24</v>
      </c>
      <c r="K333" s="379" t="str">
        <f>IF('приложение 1.1 '!G335=2022,'приложение 1.1 '!E335,"-")</f>
        <v>-</v>
      </c>
      <c r="L333" s="379" t="str">
        <f>IF('приложение 1.1 '!G335=2022,'приложение 1.1 '!D335,"-")</f>
        <v>-</v>
      </c>
      <c r="M333" s="379">
        <f t="shared" si="79"/>
        <v>0</v>
      </c>
      <c r="N333" s="379">
        <f t="shared" si="80"/>
        <v>0.24</v>
      </c>
      <c r="O333" s="379" t="str">
        <f t="shared" si="67"/>
        <v>-</v>
      </c>
      <c r="P333" s="379" t="str">
        <f t="shared" si="68"/>
        <v>-</v>
      </c>
      <c r="Q333" s="379" t="str">
        <f t="shared" si="69"/>
        <v>-</v>
      </c>
      <c r="R333" s="379" t="str">
        <f t="shared" si="70"/>
        <v>-</v>
      </c>
      <c r="S333" s="379" t="str">
        <f t="shared" si="71"/>
        <v>-</v>
      </c>
      <c r="T333" s="379" t="str">
        <f t="shared" si="72"/>
        <v>-</v>
      </c>
      <c r="U333" s="379">
        <f t="shared" si="73"/>
        <v>0</v>
      </c>
      <c r="V333" s="379">
        <f t="shared" si="74"/>
        <v>0.24</v>
      </c>
      <c r="W333" s="379" t="str">
        <f t="shared" si="75"/>
        <v>-</v>
      </c>
      <c r="X333" s="379" t="str">
        <f t="shared" si="76"/>
        <v>-</v>
      </c>
      <c r="Y333" s="379">
        <f t="shared" si="77"/>
        <v>0</v>
      </c>
      <c r="Z333" s="379">
        <f t="shared" si="78"/>
        <v>0.24</v>
      </c>
    </row>
    <row r="334" spans="1:26" ht="31.5">
      <c r="A334" s="369" t="str">
        <f>'приложение 1.1 '!A336</f>
        <v>1.1.5.145</v>
      </c>
      <c r="B334" s="431" t="str">
        <f>'приложение 1.1 '!B336</f>
        <v>Реконструкция КЛ-0,4 кВ ТП-508 - ул. Грибоедова, 1</v>
      </c>
      <c r="C334" s="379" t="str">
        <f>IF('приложение 1.1 '!G336=2018,'приложение 1.1 '!E336,"-")</f>
        <v>-</v>
      </c>
      <c r="D334" s="703" t="str">
        <f>IF('приложение 1.1 '!G336=2018,'приложение 1.1 '!D336,"-")</f>
        <v>-</v>
      </c>
      <c r="E334" s="379" t="str">
        <f>IF('приложение 1.1 '!G336=2019,'приложение 1.1 '!E336,"-")</f>
        <v>-</v>
      </c>
      <c r="F334" s="379" t="str">
        <f>IF('приложение 1.1 '!G336=2019,'приложение 1.1 '!D336,"-")</f>
        <v>-</v>
      </c>
      <c r="G334" s="379" t="str">
        <f>IF('приложение 1.1 '!G336=2020,'приложение 1.1 '!E336,"-")</f>
        <v>-</v>
      </c>
      <c r="H334" s="379" t="str">
        <f>IF('приложение 1.1 '!G336=2020,'приложение 1.1 '!D336,"-")</f>
        <v>-</v>
      </c>
      <c r="I334" s="379">
        <f>IF('приложение 1.1 '!G336=2021,'приложение 1.1 '!E336,"-")</f>
        <v>0</v>
      </c>
      <c r="J334" s="379">
        <f>IF('приложение 1.1 '!G336=2021,'приложение 1.1 '!D336,"-")</f>
        <v>0.4</v>
      </c>
      <c r="K334" s="379" t="str">
        <f>IF('приложение 1.1 '!G336=2022,'приложение 1.1 '!E336,"-")</f>
        <v>-</v>
      </c>
      <c r="L334" s="379" t="str">
        <f>IF('приложение 1.1 '!G336=2022,'приложение 1.1 '!D336,"-")</f>
        <v>-</v>
      </c>
      <c r="M334" s="379">
        <f t="shared" si="79"/>
        <v>0</v>
      </c>
      <c r="N334" s="379">
        <f t="shared" si="80"/>
        <v>0.4</v>
      </c>
      <c r="O334" s="379" t="str">
        <f t="shared" si="67"/>
        <v>-</v>
      </c>
      <c r="P334" s="379" t="str">
        <f t="shared" si="68"/>
        <v>-</v>
      </c>
      <c r="Q334" s="379" t="str">
        <f t="shared" si="69"/>
        <v>-</v>
      </c>
      <c r="R334" s="379" t="str">
        <f t="shared" si="70"/>
        <v>-</v>
      </c>
      <c r="S334" s="379" t="str">
        <f t="shared" si="71"/>
        <v>-</v>
      </c>
      <c r="T334" s="379" t="str">
        <f t="shared" si="72"/>
        <v>-</v>
      </c>
      <c r="U334" s="379">
        <f t="shared" si="73"/>
        <v>0</v>
      </c>
      <c r="V334" s="379">
        <f t="shared" si="74"/>
        <v>0.4</v>
      </c>
      <c r="W334" s="379" t="str">
        <f t="shared" si="75"/>
        <v>-</v>
      </c>
      <c r="X334" s="379" t="str">
        <f t="shared" si="76"/>
        <v>-</v>
      </c>
      <c r="Y334" s="379">
        <f t="shared" si="77"/>
        <v>0</v>
      </c>
      <c r="Z334" s="379">
        <f t="shared" si="78"/>
        <v>0.4</v>
      </c>
    </row>
    <row r="335" spans="1:26" ht="31.5">
      <c r="A335" s="369" t="str">
        <f>'приложение 1.1 '!A337</f>
        <v>1.1.5.146</v>
      </c>
      <c r="B335" s="431" t="str">
        <f>'приложение 1.1 '!B337</f>
        <v>Реконструкция КЛ-0,4 кВ ТП-508 - ул. Крылова, 13</v>
      </c>
      <c r="C335" s="379" t="str">
        <f>IF('приложение 1.1 '!G337=2018,'приложение 1.1 '!E337,"-")</f>
        <v>-</v>
      </c>
      <c r="D335" s="703" t="str">
        <f>IF('приложение 1.1 '!G337=2018,'приложение 1.1 '!D337,"-")</f>
        <v>-</v>
      </c>
      <c r="E335" s="379" t="str">
        <f>IF('приложение 1.1 '!G337=2019,'приложение 1.1 '!E337,"-")</f>
        <v>-</v>
      </c>
      <c r="F335" s="379" t="str">
        <f>IF('приложение 1.1 '!G337=2019,'приложение 1.1 '!D337,"-")</f>
        <v>-</v>
      </c>
      <c r="G335" s="379" t="str">
        <f>IF('приложение 1.1 '!G337=2020,'приложение 1.1 '!E337,"-")</f>
        <v>-</v>
      </c>
      <c r="H335" s="379" t="str">
        <f>IF('приложение 1.1 '!G337=2020,'приложение 1.1 '!D337,"-")</f>
        <v>-</v>
      </c>
      <c r="I335" s="379">
        <f>IF('приложение 1.1 '!G337=2021,'приложение 1.1 '!E337,"-")</f>
        <v>0</v>
      </c>
      <c r="J335" s="379">
        <f>IF('приложение 1.1 '!G337=2021,'приложение 1.1 '!D337,"-")</f>
        <v>0.6</v>
      </c>
      <c r="K335" s="379" t="str">
        <f>IF('приложение 1.1 '!G337=2022,'приложение 1.1 '!E337,"-")</f>
        <v>-</v>
      </c>
      <c r="L335" s="379" t="str">
        <f>IF('приложение 1.1 '!G337=2022,'приложение 1.1 '!D337,"-")</f>
        <v>-</v>
      </c>
      <c r="M335" s="379">
        <f t="shared" si="79"/>
        <v>0</v>
      </c>
      <c r="N335" s="379">
        <f t="shared" si="80"/>
        <v>0.6</v>
      </c>
      <c r="O335" s="379" t="str">
        <f t="shared" si="67"/>
        <v>-</v>
      </c>
      <c r="P335" s="379" t="str">
        <f t="shared" si="68"/>
        <v>-</v>
      </c>
      <c r="Q335" s="379" t="str">
        <f t="shared" si="69"/>
        <v>-</v>
      </c>
      <c r="R335" s="379" t="str">
        <f t="shared" si="70"/>
        <v>-</v>
      </c>
      <c r="S335" s="379" t="str">
        <f t="shared" si="71"/>
        <v>-</v>
      </c>
      <c r="T335" s="379" t="str">
        <f t="shared" si="72"/>
        <v>-</v>
      </c>
      <c r="U335" s="379">
        <f t="shared" si="73"/>
        <v>0</v>
      </c>
      <c r="V335" s="379">
        <f t="shared" si="74"/>
        <v>0.6</v>
      </c>
      <c r="W335" s="379" t="str">
        <f t="shared" si="75"/>
        <v>-</v>
      </c>
      <c r="X335" s="379" t="str">
        <f t="shared" si="76"/>
        <v>-</v>
      </c>
      <c r="Y335" s="379">
        <f t="shared" si="77"/>
        <v>0</v>
      </c>
      <c r="Z335" s="379">
        <f t="shared" si="78"/>
        <v>0.6</v>
      </c>
    </row>
    <row r="336" spans="1:26" ht="31.5">
      <c r="A336" s="369" t="str">
        <f>'приложение 1.1 '!A338</f>
        <v>1.1.5.147</v>
      </c>
      <c r="B336" s="431" t="str">
        <f>'приложение 1.1 '!B338</f>
        <v>Реконструкция КЛ-0,4 кВ ТП-508 - ул. Крылова, 15</v>
      </c>
      <c r="C336" s="379" t="str">
        <f>IF('приложение 1.1 '!G338=2018,'приложение 1.1 '!E338,"-")</f>
        <v>-</v>
      </c>
      <c r="D336" s="703" t="str">
        <f>IF('приложение 1.1 '!G338=2018,'приложение 1.1 '!D338,"-")</f>
        <v>-</v>
      </c>
      <c r="E336" s="379" t="str">
        <f>IF('приложение 1.1 '!G338=2019,'приложение 1.1 '!E338,"-")</f>
        <v>-</v>
      </c>
      <c r="F336" s="379" t="str">
        <f>IF('приложение 1.1 '!G338=2019,'приложение 1.1 '!D338,"-")</f>
        <v>-</v>
      </c>
      <c r="G336" s="379" t="str">
        <f>IF('приложение 1.1 '!G338=2020,'приложение 1.1 '!E338,"-")</f>
        <v>-</v>
      </c>
      <c r="H336" s="379" t="str">
        <f>IF('приложение 1.1 '!G338=2020,'приложение 1.1 '!D338,"-")</f>
        <v>-</v>
      </c>
      <c r="I336" s="379">
        <f>IF('приложение 1.1 '!G338=2021,'приложение 1.1 '!E338,"-")</f>
        <v>0</v>
      </c>
      <c r="J336" s="379">
        <f>IF('приложение 1.1 '!G338=2021,'приложение 1.1 '!D338,"-")</f>
        <v>0.24</v>
      </c>
      <c r="K336" s="379" t="str">
        <f>IF('приложение 1.1 '!G338=2022,'приложение 1.1 '!E338,"-")</f>
        <v>-</v>
      </c>
      <c r="L336" s="379" t="str">
        <f>IF('приложение 1.1 '!G338=2022,'приложение 1.1 '!D338,"-")</f>
        <v>-</v>
      </c>
      <c r="M336" s="379">
        <f t="shared" si="79"/>
        <v>0</v>
      </c>
      <c r="N336" s="379">
        <f t="shared" si="80"/>
        <v>0.24</v>
      </c>
      <c r="O336" s="379" t="str">
        <f t="shared" si="67"/>
        <v>-</v>
      </c>
      <c r="P336" s="379" t="str">
        <f t="shared" si="68"/>
        <v>-</v>
      </c>
      <c r="Q336" s="379" t="str">
        <f t="shared" si="69"/>
        <v>-</v>
      </c>
      <c r="R336" s="379" t="str">
        <f t="shared" si="70"/>
        <v>-</v>
      </c>
      <c r="S336" s="379" t="str">
        <f t="shared" si="71"/>
        <v>-</v>
      </c>
      <c r="T336" s="379" t="str">
        <f t="shared" si="72"/>
        <v>-</v>
      </c>
      <c r="U336" s="379">
        <f t="shared" si="73"/>
        <v>0</v>
      </c>
      <c r="V336" s="379">
        <f t="shared" si="74"/>
        <v>0.24</v>
      </c>
      <c r="W336" s="379" t="str">
        <f t="shared" si="75"/>
        <v>-</v>
      </c>
      <c r="X336" s="379" t="str">
        <f t="shared" si="76"/>
        <v>-</v>
      </c>
      <c r="Y336" s="379">
        <f t="shared" si="77"/>
        <v>0</v>
      </c>
      <c r="Z336" s="379">
        <f t="shared" si="78"/>
        <v>0.24</v>
      </c>
    </row>
    <row r="337" spans="1:26">
      <c r="A337" s="369" t="str">
        <f>'приложение 1.1 '!A339</f>
        <v>1.1.5.148</v>
      </c>
      <c r="B337" s="431" t="str">
        <f>'приложение 1.1 '!B339</f>
        <v>Реконструкция КЛ-0,4 кВ ТП-473 - ЦТП-61</v>
      </c>
      <c r="C337" s="379" t="str">
        <f>IF('приложение 1.1 '!G339=2018,'приложение 1.1 '!E339,"-")</f>
        <v>-</v>
      </c>
      <c r="D337" s="703" t="str">
        <f>IF('приложение 1.1 '!G339=2018,'приложение 1.1 '!D339,"-")</f>
        <v>-</v>
      </c>
      <c r="E337" s="379" t="str">
        <f>IF('приложение 1.1 '!G339=2019,'приложение 1.1 '!E339,"-")</f>
        <v>-</v>
      </c>
      <c r="F337" s="379" t="str">
        <f>IF('приложение 1.1 '!G339=2019,'приложение 1.1 '!D339,"-")</f>
        <v>-</v>
      </c>
      <c r="G337" s="379" t="str">
        <f>IF('приложение 1.1 '!G339=2020,'приложение 1.1 '!E339,"-")</f>
        <v>-</v>
      </c>
      <c r="H337" s="379" t="str">
        <f>IF('приложение 1.1 '!G339=2020,'приложение 1.1 '!D339,"-")</f>
        <v>-</v>
      </c>
      <c r="I337" s="379">
        <f>IF('приложение 1.1 '!G339=2021,'приложение 1.1 '!E339,"-")</f>
        <v>0</v>
      </c>
      <c r="J337" s="379">
        <f>IF('приложение 1.1 '!G339=2021,'приложение 1.1 '!D339,"-")</f>
        <v>0.22</v>
      </c>
      <c r="K337" s="379" t="str">
        <f>IF('приложение 1.1 '!G339=2022,'приложение 1.1 '!E339,"-")</f>
        <v>-</v>
      </c>
      <c r="L337" s="379" t="str">
        <f>IF('приложение 1.1 '!G339=2022,'приложение 1.1 '!D339,"-")</f>
        <v>-</v>
      </c>
      <c r="M337" s="379">
        <f t="shared" si="79"/>
        <v>0</v>
      </c>
      <c r="N337" s="379">
        <f t="shared" si="80"/>
        <v>0.22</v>
      </c>
      <c r="O337" s="379" t="str">
        <f t="shared" si="67"/>
        <v>-</v>
      </c>
      <c r="P337" s="379" t="str">
        <f t="shared" si="68"/>
        <v>-</v>
      </c>
      <c r="Q337" s="379" t="str">
        <f t="shared" si="69"/>
        <v>-</v>
      </c>
      <c r="R337" s="379" t="str">
        <f t="shared" si="70"/>
        <v>-</v>
      </c>
      <c r="S337" s="379" t="str">
        <f t="shared" si="71"/>
        <v>-</v>
      </c>
      <c r="T337" s="379" t="str">
        <f t="shared" si="72"/>
        <v>-</v>
      </c>
      <c r="U337" s="379">
        <f t="shared" si="73"/>
        <v>0</v>
      </c>
      <c r="V337" s="379">
        <f t="shared" si="74"/>
        <v>0.22</v>
      </c>
      <c r="W337" s="379" t="str">
        <f t="shared" si="75"/>
        <v>-</v>
      </c>
      <c r="X337" s="379" t="str">
        <f t="shared" si="76"/>
        <v>-</v>
      </c>
      <c r="Y337" s="379">
        <f t="shared" si="77"/>
        <v>0</v>
      </c>
      <c r="Z337" s="379">
        <f t="shared" si="78"/>
        <v>0.22</v>
      </c>
    </row>
    <row r="338" spans="1:26">
      <c r="A338" s="567" t="str">
        <f>'приложение 1.1 '!A340</f>
        <v>1.1.6.</v>
      </c>
      <c r="B338" s="565" t="str">
        <f>'приложение 1.1 '!B340</f>
        <v>Воздушные линии 6/10кВ</v>
      </c>
      <c r="C338" s="584" t="str">
        <f>IF('приложение 1.1 '!G340=2018,'приложение 1.1 '!E340,"-")</f>
        <v>-</v>
      </c>
      <c r="D338" s="702" t="str">
        <f>IF('приложение 1.1 '!G340=2018,'приложение 1.1 '!D340,"-")</f>
        <v>-</v>
      </c>
      <c r="E338" s="566" t="str">
        <f>IF('приложение 1.1 '!G340=2019,'приложение 1.1 '!E340,"-")</f>
        <v>-</v>
      </c>
      <c r="F338" s="566" t="str">
        <f>IF('приложение 1.1 '!G340=2019,'приложение 1.1 '!D340,"-")</f>
        <v>-</v>
      </c>
      <c r="G338" s="566" t="str">
        <f>IF('приложение 1.1 '!G340=2020,'приложение 1.1 '!E340,"-")</f>
        <v>-</v>
      </c>
      <c r="H338" s="566" t="str">
        <f>IF('приложение 1.1 '!G340=2020,'приложение 1.1 '!D340,"-")</f>
        <v>-</v>
      </c>
      <c r="I338" s="566" t="str">
        <f>IF('приложение 1.1 '!G340=2021,'приложение 1.1 '!E340,"-")</f>
        <v>-</v>
      </c>
      <c r="J338" s="566" t="str">
        <f>IF('приложение 1.1 '!G340=2021,'приложение 1.1 '!D340,"-")</f>
        <v>-</v>
      </c>
      <c r="K338" s="566" t="str">
        <f>IF('приложение 1.1 '!G340=2022,'приложение 1.1 '!E340,"-")</f>
        <v>-</v>
      </c>
      <c r="L338" s="566" t="str">
        <f>IF('приложение 1.1 '!G340=2022,'приложение 1.1 '!D340,"-")</f>
        <v>-</v>
      </c>
      <c r="M338" s="566">
        <f t="shared" si="79"/>
        <v>0</v>
      </c>
      <c r="N338" s="566">
        <f t="shared" si="80"/>
        <v>0</v>
      </c>
      <c r="O338" s="584" t="str">
        <f t="shared" si="67"/>
        <v>-</v>
      </c>
      <c r="P338" s="584" t="str">
        <f t="shared" si="68"/>
        <v>-</v>
      </c>
      <c r="Q338" s="584" t="str">
        <f t="shared" si="69"/>
        <v>-</v>
      </c>
      <c r="R338" s="584" t="str">
        <f t="shared" si="70"/>
        <v>-</v>
      </c>
      <c r="S338" s="584" t="str">
        <f t="shared" si="71"/>
        <v>-</v>
      </c>
      <c r="T338" s="584" t="str">
        <f t="shared" si="72"/>
        <v>-</v>
      </c>
      <c r="U338" s="584" t="str">
        <f t="shared" si="73"/>
        <v>-</v>
      </c>
      <c r="V338" s="584" t="str">
        <f t="shared" si="74"/>
        <v>-</v>
      </c>
      <c r="W338" s="584" t="str">
        <f t="shared" si="75"/>
        <v>-</v>
      </c>
      <c r="X338" s="584" t="str">
        <f t="shared" si="76"/>
        <v>-</v>
      </c>
      <c r="Y338" s="584">
        <f t="shared" si="77"/>
        <v>0</v>
      </c>
      <c r="Z338" s="584">
        <f t="shared" si="78"/>
        <v>0</v>
      </c>
    </row>
    <row r="339" spans="1:26">
      <c r="A339" s="369" t="str">
        <f>'приложение 1.1 '!A341</f>
        <v>1.1.6.1</v>
      </c>
      <c r="B339" s="431" t="str">
        <f>'приложение 1.1 '!B341</f>
        <v xml:space="preserve">Реконструкция ВЛ-10 кВ ПС-5-РП-137 </v>
      </c>
      <c r="C339" s="379" t="str">
        <f>IF('приложение 1.1 '!G341=2018,'приложение 1.1 '!E341,"-")</f>
        <v>-</v>
      </c>
      <c r="D339" s="703" t="str">
        <f>IF('приложение 1.1 '!G341=2018,'приложение 1.1 '!D341,"-")</f>
        <v>-</v>
      </c>
      <c r="E339" s="379">
        <f>IF('приложение 1.1 '!G341=2019,'приложение 1.1 '!E341,"-")</f>
        <v>0</v>
      </c>
      <c r="F339" s="379">
        <f>IF('приложение 1.1 '!G341=2019,'приложение 1.1 '!D341,"-")</f>
        <v>1.2</v>
      </c>
      <c r="G339" s="379" t="str">
        <f>IF('приложение 1.1 '!G341=2020,'приложение 1.1 '!E341,"-")</f>
        <v>-</v>
      </c>
      <c r="H339" s="379" t="str">
        <f>IF('приложение 1.1 '!G341=2020,'приложение 1.1 '!D341,"-")</f>
        <v>-</v>
      </c>
      <c r="I339" s="379" t="str">
        <f>IF('приложение 1.1 '!G341=2021,'приложение 1.1 '!E341,"-")</f>
        <v>-</v>
      </c>
      <c r="J339" s="379" t="str">
        <f>IF('приложение 1.1 '!G341=2021,'приложение 1.1 '!D341,"-")</f>
        <v>-</v>
      </c>
      <c r="K339" s="379" t="str">
        <f>IF('приложение 1.1 '!G341=2022,'приложение 1.1 '!E341,"-")</f>
        <v>-</v>
      </c>
      <c r="L339" s="379" t="str">
        <f>IF('приложение 1.1 '!G341=2022,'приложение 1.1 '!D341,"-")</f>
        <v>-</v>
      </c>
      <c r="M339" s="379">
        <f t="shared" si="79"/>
        <v>0</v>
      </c>
      <c r="N339" s="379">
        <f t="shared" si="80"/>
        <v>1.2</v>
      </c>
      <c r="O339" s="379" t="str">
        <f t="shared" si="67"/>
        <v>-</v>
      </c>
      <c r="P339" s="379" t="str">
        <f t="shared" si="68"/>
        <v>-</v>
      </c>
      <c r="Q339" s="379">
        <f t="shared" si="69"/>
        <v>0</v>
      </c>
      <c r="R339" s="379">
        <f t="shared" si="70"/>
        <v>1.2</v>
      </c>
      <c r="S339" s="379" t="str">
        <f t="shared" si="71"/>
        <v>-</v>
      </c>
      <c r="T339" s="379" t="str">
        <f t="shared" si="72"/>
        <v>-</v>
      </c>
      <c r="U339" s="379" t="str">
        <f t="shared" si="73"/>
        <v>-</v>
      </c>
      <c r="V339" s="379" t="str">
        <f t="shared" si="74"/>
        <v>-</v>
      </c>
      <c r="W339" s="379" t="str">
        <f t="shared" si="75"/>
        <v>-</v>
      </c>
      <c r="X339" s="379" t="str">
        <f t="shared" si="76"/>
        <v>-</v>
      </c>
      <c r="Y339" s="379">
        <f t="shared" si="77"/>
        <v>0</v>
      </c>
      <c r="Z339" s="379">
        <f t="shared" si="78"/>
        <v>1.2</v>
      </c>
    </row>
    <row r="340" spans="1:26" ht="31.5">
      <c r="A340" s="369" t="str">
        <f>'приложение 1.1 '!A342</f>
        <v>1.1.6.2</v>
      </c>
      <c r="B340" s="431" t="str">
        <f>'приложение 1.1 '!B342</f>
        <v xml:space="preserve">Реконструкция ВЛ-10кв ПС-9 ф. 17 от п.на  КТПН-635,636 ,639  </v>
      </c>
      <c r="C340" s="379" t="str">
        <f>IF('приложение 1.1 '!G342=2018,'приложение 1.1 '!E342,"-")</f>
        <v>-</v>
      </c>
      <c r="D340" s="703" t="str">
        <f>IF('приложение 1.1 '!G342=2018,'приложение 1.1 '!D342,"-")</f>
        <v>-</v>
      </c>
      <c r="E340" s="379">
        <f>IF('приложение 1.1 '!G342=2019,'приложение 1.1 '!E342,"-")</f>
        <v>0</v>
      </c>
      <c r="F340" s="379">
        <f>IF('приложение 1.1 '!G342=2019,'приложение 1.1 '!D342,"-")</f>
        <v>0.997</v>
      </c>
      <c r="G340" s="379" t="str">
        <f>IF('приложение 1.1 '!G342=2020,'приложение 1.1 '!E342,"-")</f>
        <v>-</v>
      </c>
      <c r="H340" s="379" t="str">
        <f>IF('приложение 1.1 '!G342=2020,'приложение 1.1 '!D342,"-")</f>
        <v>-</v>
      </c>
      <c r="I340" s="379" t="str">
        <f>IF('приложение 1.1 '!G342=2021,'приложение 1.1 '!E342,"-")</f>
        <v>-</v>
      </c>
      <c r="J340" s="379" t="str">
        <f>IF('приложение 1.1 '!G342=2021,'приложение 1.1 '!D342,"-")</f>
        <v>-</v>
      </c>
      <c r="K340" s="379" t="str">
        <f>IF('приложение 1.1 '!G342=2022,'приложение 1.1 '!E342,"-")</f>
        <v>-</v>
      </c>
      <c r="L340" s="379" t="str">
        <f>IF('приложение 1.1 '!G342=2022,'приложение 1.1 '!D342,"-")</f>
        <v>-</v>
      </c>
      <c r="M340" s="379">
        <f t="shared" si="79"/>
        <v>0</v>
      </c>
      <c r="N340" s="379">
        <f t="shared" si="80"/>
        <v>0.997</v>
      </c>
      <c r="O340" s="379" t="str">
        <f t="shared" si="67"/>
        <v>-</v>
      </c>
      <c r="P340" s="379" t="str">
        <f t="shared" si="68"/>
        <v>-</v>
      </c>
      <c r="Q340" s="379">
        <f t="shared" si="69"/>
        <v>0</v>
      </c>
      <c r="R340" s="379">
        <f t="shared" si="70"/>
        <v>0.997</v>
      </c>
      <c r="S340" s="379" t="str">
        <f t="shared" si="71"/>
        <v>-</v>
      </c>
      <c r="T340" s="379" t="str">
        <f t="shared" si="72"/>
        <v>-</v>
      </c>
      <c r="U340" s="379" t="str">
        <f t="shared" si="73"/>
        <v>-</v>
      </c>
      <c r="V340" s="379" t="str">
        <f t="shared" si="74"/>
        <v>-</v>
      </c>
      <c r="W340" s="379" t="str">
        <f t="shared" si="75"/>
        <v>-</v>
      </c>
      <c r="X340" s="379" t="str">
        <f t="shared" si="76"/>
        <v>-</v>
      </c>
      <c r="Y340" s="379">
        <f t="shared" si="77"/>
        <v>0</v>
      </c>
      <c r="Z340" s="379">
        <f t="shared" si="78"/>
        <v>0.997</v>
      </c>
    </row>
    <row r="341" spans="1:26" ht="31.5">
      <c r="A341" s="369" t="str">
        <f>'приложение 1.1 '!A343</f>
        <v>1.1.6.3</v>
      </c>
      <c r="B341" s="431" t="str">
        <f>'приложение 1.1 '!B343</f>
        <v>Реконструкция ВЛ-10кв  от ПС-9  ф.17 РП-124   эск-16 (ВЛ-10 кВ ф. Черный Мыс-307 до оп. №9)</v>
      </c>
      <c r="C341" s="379" t="str">
        <f>IF('приложение 1.1 '!G343=2018,'приложение 1.1 '!E343,"-")</f>
        <v>-</v>
      </c>
      <c r="D341" s="703" t="str">
        <f>IF('приложение 1.1 '!G343=2018,'приложение 1.1 '!D343,"-")</f>
        <v>-</v>
      </c>
      <c r="E341" s="379">
        <f>IF('приложение 1.1 '!G343=2019,'приложение 1.1 '!E343,"-")</f>
        <v>0</v>
      </c>
      <c r="F341" s="379">
        <f>IF('приложение 1.1 '!G343=2019,'приложение 1.1 '!D343,"-")</f>
        <v>3.2</v>
      </c>
      <c r="G341" s="379" t="str">
        <f>IF('приложение 1.1 '!G343=2020,'приложение 1.1 '!E343,"-")</f>
        <v>-</v>
      </c>
      <c r="H341" s="379" t="str">
        <f>IF('приложение 1.1 '!G343=2020,'приложение 1.1 '!D343,"-")</f>
        <v>-</v>
      </c>
      <c r="I341" s="379" t="str">
        <f>IF('приложение 1.1 '!G343=2021,'приложение 1.1 '!E343,"-")</f>
        <v>-</v>
      </c>
      <c r="J341" s="379" t="str">
        <f>IF('приложение 1.1 '!G343=2021,'приложение 1.1 '!D343,"-")</f>
        <v>-</v>
      </c>
      <c r="K341" s="379" t="str">
        <f>IF('приложение 1.1 '!G343=2022,'приложение 1.1 '!E343,"-")</f>
        <v>-</v>
      </c>
      <c r="L341" s="379" t="str">
        <f>IF('приложение 1.1 '!G343=2022,'приложение 1.1 '!D343,"-")</f>
        <v>-</v>
      </c>
      <c r="M341" s="379">
        <f t="shared" si="79"/>
        <v>0</v>
      </c>
      <c r="N341" s="379">
        <f t="shared" si="80"/>
        <v>3.2</v>
      </c>
      <c r="O341" s="379" t="str">
        <f t="shared" si="67"/>
        <v>-</v>
      </c>
      <c r="P341" s="379" t="str">
        <f t="shared" si="68"/>
        <v>-</v>
      </c>
      <c r="Q341" s="379">
        <f t="shared" si="69"/>
        <v>0</v>
      </c>
      <c r="R341" s="379">
        <f t="shared" si="70"/>
        <v>3.2</v>
      </c>
      <c r="S341" s="379" t="str">
        <f t="shared" si="71"/>
        <v>-</v>
      </c>
      <c r="T341" s="379" t="str">
        <f t="shared" si="72"/>
        <v>-</v>
      </c>
      <c r="U341" s="379" t="str">
        <f t="shared" si="73"/>
        <v>-</v>
      </c>
      <c r="V341" s="379" t="str">
        <f t="shared" si="74"/>
        <v>-</v>
      </c>
      <c r="W341" s="379" t="str">
        <f t="shared" si="75"/>
        <v>-</v>
      </c>
      <c r="X341" s="379" t="str">
        <f t="shared" si="76"/>
        <v>-</v>
      </c>
      <c r="Y341" s="379">
        <f t="shared" si="77"/>
        <v>0</v>
      </c>
      <c r="Z341" s="379">
        <f t="shared" si="78"/>
        <v>3.2</v>
      </c>
    </row>
    <row r="342" spans="1:26">
      <c r="A342" s="369" t="str">
        <f>'приложение 1.1 '!A344</f>
        <v>1.1.6.4</v>
      </c>
      <c r="B342" s="431" t="str">
        <f>'приложение 1.1 '!B344</f>
        <v xml:space="preserve">Реконструкция ВЛ-10кв   ТП-384  КТПН-633 </v>
      </c>
      <c r="C342" s="379" t="str">
        <f>IF('приложение 1.1 '!G344=2018,'приложение 1.1 '!E344,"-")</f>
        <v>-</v>
      </c>
      <c r="D342" s="703" t="str">
        <f>IF('приложение 1.1 '!G344=2018,'приложение 1.1 '!D344,"-")</f>
        <v>-</v>
      </c>
      <c r="E342" s="379">
        <f>IF('приложение 1.1 '!G344=2019,'приложение 1.1 '!E344,"-")</f>
        <v>0</v>
      </c>
      <c r="F342" s="379">
        <f>IF('приложение 1.1 '!G344=2019,'приложение 1.1 '!D344,"-")</f>
        <v>0.89900000000000002</v>
      </c>
      <c r="G342" s="379" t="str">
        <f>IF('приложение 1.1 '!G344=2020,'приложение 1.1 '!E344,"-")</f>
        <v>-</v>
      </c>
      <c r="H342" s="379" t="str">
        <f>IF('приложение 1.1 '!G344=2020,'приложение 1.1 '!D344,"-")</f>
        <v>-</v>
      </c>
      <c r="I342" s="379" t="str">
        <f>IF('приложение 1.1 '!G344=2021,'приложение 1.1 '!E344,"-")</f>
        <v>-</v>
      </c>
      <c r="J342" s="379" t="str">
        <f>IF('приложение 1.1 '!G344=2021,'приложение 1.1 '!D344,"-")</f>
        <v>-</v>
      </c>
      <c r="K342" s="379" t="str">
        <f>IF('приложение 1.1 '!G344=2022,'приложение 1.1 '!E344,"-")</f>
        <v>-</v>
      </c>
      <c r="L342" s="379" t="str">
        <f>IF('приложение 1.1 '!G344=2022,'приложение 1.1 '!D344,"-")</f>
        <v>-</v>
      </c>
      <c r="M342" s="379">
        <f t="shared" si="79"/>
        <v>0</v>
      </c>
      <c r="N342" s="379">
        <f t="shared" si="80"/>
        <v>0.89900000000000002</v>
      </c>
      <c r="O342" s="379" t="str">
        <f t="shared" si="67"/>
        <v>-</v>
      </c>
      <c r="P342" s="379" t="str">
        <f t="shared" si="68"/>
        <v>-</v>
      </c>
      <c r="Q342" s="379">
        <f t="shared" si="69"/>
        <v>0</v>
      </c>
      <c r="R342" s="379">
        <f t="shared" si="70"/>
        <v>0.89900000000000002</v>
      </c>
      <c r="S342" s="379" t="str">
        <f t="shared" si="71"/>
        <v>-</v>
      </c>
      <c r="T342" s="379" t="str">
        <f t="shared" si="72"/>
        <v>-</v>
      </c>
      <c r="U342" s="379" t="str">
        <f t="shared" si="73"/>
        <v>-</v>
      </c>
      <c r="V342" s="379" t="str">
        <f t="shared" si="74"/>
        <v>-</v>
      </c>
      <c r="W342" s="379" t="str">
        <f t="shared" si="75"/>
        <v>-</v>
      </c>
      <c r="X342" s="379" t="str">
        <f t="shared" si="76"/>
        <v>-</v>
      </c>
      <c r="Y342" s="379">
        <f t="shared" si="77"/>
        <v>0</v>
      </c>
      <c r="Z342" s="379">
        <f t="shared" si="78"/>
        <v>0.89900000000000002</v>
      </c>
    </row>
    <row r="343" spans="1:26">
      <c r="A343" s="369" t="str">
        <f>'приложение 1.1 '!A345</f>
        <v>1.1.6.5</v>
      </c>
      <c r="B343" s="431" t="str">
        <f>'приложение 1.1 '!B345</f>
        <v>Реконструкция ВЛ-10кв  ПС-5  ф. Х.завод -I,II</v>
      </c>
      <c r="C343" s="379" t="str">
        <f>IF('приложение 1.1 '!G345=2018,'приложение 1.1 '!E345,"-")</f>
        <v>-</v>
      </c>
      <c r="D343" s="703" t="str">
        <f>IF('приложение 1.1 '!G345=2018,'приложение 1.1 '!D345,"-")</f>
        <v>-</v>
      </c>
      <c r="E343" s="379">
        <f>IF('приложение 1.1 '!G345=2019,'приложение 1.1 '!E345,"-")</f>
        <v>0</v>
      </c>
      <c r="F343" s="379">
        <f>IF('приложение 1.1 '!G345=2019,'приложение 1.1 '!D345,"-")</f>
        <v>5.6</v>
      </c>
      <c r="G343" s="379" t="str">
        <f>IF('приложение 1.1 '!G345=2020,'приложение 1.1 '!E345,"-")</f>
        <v>-</v>
      </c>
      <c r="H343" s="379" t="str">
        <f>IF('приложение 1.1 '!G345=2020,'приложение 1.1 '!D345,"-")</f>
        <v>-</v>
      </c>
      <c r="I343" s="379" t="str">
        <f>IF('приложение 1.1 '!G345=2021,'приложение 1.1 '!E345,"-")</f>
        <v>-</v>
      </c>
      <c r="J343" s="379" t="str">
        <f>IF('приложение 1.1 '!G345=2021,'приложение 1.1 '!D345,"-")</f>
        <v>-</v>
      </c>
      <c r="K343" s="379" t="str">
        <f>IF('приложение 1.1 '!G345=2022,'приложение 1.1 '!E345,"-")</f>
        <v>-</v>
      </c>
      <c r="L343" s="379" t="str">
        <f>IF('приложение 1.1 '!G345=2022,'приложение 1.1 '!D345,"-")</f>
        <v>-</v>
      </c>
      <c r="M343" s="379">
        <f t="shared" si="79"/>
        <v>0</v>
      </c>
      <c r="N343" s="379">
        <f t="shared" si="80"/>
        <v>5.6</v>
      </c>
      <c r="O343" s="379" t="str">
        <f t="shared" si="67"/>
        <v>-</v>
      </c>
      <c r="P343" s="379" t="str">
        <f t="shared" si="68"/>
        <v>-</v>
      </c>
      <c r="Q343" s="379">
        <f t="shared" si="69"/>
        <v>0</v>
      </c>
      <c r="R343" s="379">
        <f t="shared" si="70"/>
        <v>5.6</v>
      </c>
      <c r="S343" s="379" t="str">
        <f t="shared" si="71"/>
        <v>-</v>
      </c>
      <c r="T343" s="379" t="str">
        <f t="shared" si="72"/>
        <v>-</v>
      </c>
      <c r="U343" s="379" t="str">
        <f t="shared" si="73"/>
        <v>-</v>
      </c>
      <c r="V343" s="379" t="str">
        <f t="shared" si="74"/>
        <v>-</v>
      </c>
      <c r="W343" s="379" t="str">
        <f t="shared" si="75"/>
        <v>-</v>
      </c>
      <c r="X343" s="379" t="str">
        <f t="shared" si="76"/>
        <v>-</v>
      </c>
      <c r="Y343" s="379">
        <f t="shared" si="77"/>
        <v>0</v>
      </c>
      <c r="Z343" s="379">
        <f t="shared" si="78"/>
        <v>5.6</v>
      </c>
    </row>
    <row r="344" spans="1:26" ht="31.5">
      <c r="A344" s="369" t="str">
        <f>'приложение 1.1 '!A346</f>
        <v>1.1.6.6</v>
      </c>
      <c r="B344" s="431" t="str">
        <f>'приложение 1.1 '!B346</f>
        <v xml:space="preserve">Реконструкция ВЛ-10 кВ ПС-5  ф.Чернореченский отп.  </v>
      </c>
      <c r="C344" s="379" t="str">
        <f>IF('приложение 1.1 '!G346=2018,'приложение 1.1 '!E346,"-")</f>
        <v>-</v>
      </c>
      <c r="D344" s="703" t="str">
        <f>IF('приложение 1.1 '!G346=2018,'приложение 1.1 '!D346,"-")</f>
        <v>-</v>
      </c>
      <c r="E344" s="379" t="str">
        <f>IF('приложение 1.1 '!G346=2019,'приложение 1.1 '!E346,"-")</f>
        <v>-</v>
      </c>
      <c r="F344" s="379" t="str">
        <f>IF('приложение 1.1 '!G346=2019,'приложение 1.1 '!D346,"-")</f>
        <v>-</v>
      </c>
      <c r="G344" s="379">
        <f>IF('приложение 1.1 '!G346=2020,'приложение 1.1 '!E346,"-")</f>
        <v>0</v>
      </c>
      <c r="H344" s="379">
        <f>IF('приложение 1.1 '!G346=2020,'приложение 1.1 '!D346,"-")</f>
        <v>4.7</v>
      </c>
      <c r="I344" s="379" t="str">
        <f>IF('приложение 1.1 '!G346=2021,'приложение 1.1 '!E346,"-")</f>
        <v>-</v>
      </c>
      <c r="J344" s="379" t="str">
        <f>IF('приложение 1.1 '!G346=2021,'приложение 1.1 '!D346,"-")</f>
        <v>-</v>
      </c>
      <c r="K344" s="379" t="str">
        <f>IF('приложение 1.1 '!G346=2022,'приложение 1.1 '!E346,"-")</f>
        <v>-</v>
      </c>
      <c r="L344" s="379" t="str">
        <f>IF('приложение 1.1 '!G346=2022,'приложение 1.1 '!D346,"-")</f>
        <v>-</v>
      </c>
      <c r="M344" s="379">
        <f t="shared" si="79"/>
        <v>0</v>
      </c>
      <c r="N344" s="379">
        <f t="shared" si="80"/>
        <v>4.7</v>
      </c>
      <c r="O344" s="379" t="str">
        <f t="shared" ref="O344:O355" si="81">C344</f>
        <v>-</v>
      </c>
      <c r="P344" s="379" t="str">
        <f t="shared" ref="P344:P355" si="82">D344</f>
        <v>-</v>
      </c>
      <c r="Q344" s="379" t="str">
        <f t="shared" ref="Q344:Q355" si="83">E344</f>
        <v>-</v>
      </c>
      <c r="R344" s="379" t="str">
        <f t="shared" ref="R344:R355" si="84">F344</f>
        <v>-</v>
      </c>
      <c r="S344" s="379">
        <f t="shared" ref="S344:S355" si="85">G344</f>
        <v>0</v>
      </c>
      <c r="T344" s="379">
        <f t="shared" ref="T344:T355" si="86">H344</f>
        <v>4.7</v>
      </c>
      <c r="U344" s="379" t="str">
        <f t="shared" ref="U344:U355" si="87">I344</f>
        <v>-</v>
      </c>
      <c r="V344" s="379" t="str">
        <f t="shared" ref="V344:V355" si="88">J344</f>
        <v>-</v>
      </c>
      <c r="W344" s="379" t="str">
        <f t="shared" ref="W344:W355" si="89">K344</f>
        <v>-</v>
      </c>
      <c r="X344" s="379" t="str">
        <f t="shared" ref="X344:X355" si="90">L344</f>
        <v>-</v>
      </c>
      <c r="Y344" s="379">
        <f t="shared" ref="Y344:Y355" si="91">SUM(O344,Q344,S344,U344,W344,)</f>
        <v>0</v>
      </c>
      <c r="Z344" s="379">
        <f t="shared" ref="Z344:Z355" si="92">SUM(P344,R344,T344,V344,X344,)</f>
        <v>4.7</v>
      </c>
    </row>
    <row r="345" spans="1:26">
      <c r="A345" s="369" t="str">
        <f>'приложение 1.1 '!A347</f>
        <v>1.1.6.7</v>
      </c>
      <c r="B345" s="431" t="str">
        <f>'приложение 1.1 '!B347</f>
        <v xml:space="preserve">Реконструкция ВЛ- 6кв РП-100 яч. 18 </v>
      </c>
      <c r="C345" s="379" t="str">
        <f>IF('приложение 1.1 '!G347=2018,'приложение 1.1 '!E347,"-")</f>
        <v>-</v>
      </c>
      <c r="D345" s="703" t="str">
        <f>IF('приложение 1.1 '!G347=2018,'приложение 1.1 '!D347,"-")</f>
        <v>-</v>
      </c>
      <c r="E345" s="379" t="str">
        <f>IF('приложение 1.1 '!G347=2019,'приложение 1.1 '!E347,"-")</f>
        <v>-</v>
      </c>
      <c r="F345" s="379" t="str">
        <f>IF('приложение 1.1 '!G347=2019,'приложение 1.1 '!D347,"-")</f>
        <v>-</v>
      </c>
      <c r="G345" s="379">
        <f>IF('приложение 1.1 '!G347=2020,'приложение 1.1 '!E347,"-")</f>
        <v>0</v>
      </c>
      <c r="H345" s="379">
        <f>IF('приложение 1.1 '!G347=2020,'приложение 1.1 '!D347,"-")</f>
        <v>0.44</v>
      </c>
      <c r="I345" s="379" t="str">
        <f>IF('приложение 1.1 '!G347=2021,'приложение 1.1 '!E347,"-")</f>
        <v>-</v>
      </c>
      <c r="J345" s="379" t="str">
        <f>IF('приложение 1.1 '!G347=2021,'приложение 1.1 '!D347,"-")</f>
        <v>-</v>
      </c>
      <c r="K345" s="379" t="str">
        <f>IF('приложение 1.1 '!G347=2022,'приложение 1.1 '!E347,"-")</f>
        <v>-</v>
      </c>
      <c r="L345" s="379" t="str">
        <f>IF('приложение 1.1 '!G347=2022,'приложение 1.1 '!D347,"-")</f>
        <v>-</v>
      </c>
      <c r="M345" s="379">
        <f t="shared" si="79"/>
        <v>0</v>
      </c>
      <c r="N345" s="379">
        <f t="shared" si="80"/>
        <v>0.44</v>
      </c>
      <c r="O345" s="379" t="str">
        <f t="shared" si="81"/>
        <v>-</v>
      </c>
      <c r="P345" s="379" t="str">
        <f t="shared" si="82"/>
        <v>-</v>
      </c>
      <c r="Q345" s="379" t="str">
        <f t="shared" si="83"/>
        <v>-</v>
      </c>
      <c r="R345" s="379" t="str">
        <f t="shared" si="84"/>
        <v>-</v>
      </c>
      <c r="S345" s="379">
        <f t="shared" si="85"/>
        <v>0</v>
      </c>
      <c r="T345" s="379">
        <f t="shared" si="86"/>
        <v>0.44</v>
      </c>
      <c r="U345" s="379" t="str">
        <f t="shared" si="87"/>
        <v>-</v>
      </c>
      <c r="V345" s="379" t="str">
        <f t="shared" si="88"/>
        <v>-</v>
      </c>
      <c r="W345" s="379" t="str">
        <f t="shared" si="89"/>
        <v>-</v>
      </c>
      <c r="X345" s="379" t="str">
        <f t="shared" si="90"/>
        <v>-</v>
      </c>
      <c r="Y345" s="379">
        <f t="shared" si="91"/>
        <v>0</v>
      </c>
      <c r="Z345" s="379">
        <f t="shared" si="92"/>
        <v>0.44</v>
      </c>
    </row>
    <row r="346" spans="1:26" ht="31.5">
      <c r="A346" s="369" t="str">
        <f>'приложение 1.1 '!A348</f>
        <v>1.1.6.8</v>
      </c>
      <c r="B346" s="431" t="str">
        <f>'приложение 1.1 '!B348</f>
        <v xml:space="preserve">Реконструкция ВЛ-10кв  РП-138  ф.Вост. гр. скажин. </v>
      </c>
      <c r="C346" s="379" t="str">
        <f>IF('приложение 1.1 '!G348=2018,'приложение 1.1 '!E348,"-")</f>
        <v>-</v>
      </c>
      <c r="D346" s="703" t="str">
        <f>IF('приложение 1.1 '!G348=2018,'приложение 1.1 '!D348,"-")</f>
        <v>-</v>
      </c>
      <c r="E346" s="379" t="str">
        <f>IF('приложение 1.1 '!G348=2019,'приложение 1.1 '!E348,"-")</f>
        <v>-</v>
      </c>
      <c r="F346" s="379" t="str">
        <f>IF('приложение 1.1 '!G348=2019,'приложение 1.1 '!D348,"-")</f>
        <v>-</v>
      </c>
      <c r="G346" s="379">
        <f>IF('приложение 1.1 '!G348=2020,'приложение 1.1 '!E348,"-")</f>
        <v>0</v>
      </c>
      <c r="H346" s="379">
        <f>IF('приложение 1.1 '!G348=2020,'приложение 1.1 '!D348,"-")</f>
        <v>0.1</v>
      </c>
      <c r="I346" s="379" t="str">
        <f>IF('приложение 1.1 '!G348=2021,'приложение 1.1 '!E348,"-")</f>
        <v>-</v>
      </c>
      <c r="J346" s="379" t="str">
        <f>IF('приложение 1.1 '!G348=2021,'приложение 1.1 '!D348,"-")</f>
        <v>-</v>
      </c>
      <c r="K346" s="379" t="str">
        <f>IF('приложение 1.1 '!G348=2022,'приложение 1.1 '!E348,"-")</f>
        <v>-</v>
      </c>
      <c r="L346" s="379" t="str">
        <f>IF('приложение 1.1 '!G348=2022,'приложение 1.1 '!D348,"-")</f>
        <v>-</v>
      </c>
      <c r="M346" s="379">
        <f t="shared" si="79"/>
        <v>0</v>
      </c>
      <c r="N346" s="379">
        <f t="shared" si="80"/>
        <v>0.1</v>
      </c>
      <c r="O346" s="379" t="str">
        <f t="shared" si="81"/>
        <v>-</v>
      </c>
      <c r="P346" s="379" t="str">
        <f t="shared" si="82"/>
        <v>-</v>
      </c>
      <c r="Q346" s="379" t="str">
        <f t="shared" si="83"/>
        <v>-</v>
      </c>
      <c r="R346" s="379" t="str">
        <f t="shared" si="84"/>
        <v>-</v>
      </c>
      <c r="S346" s="379">
        <f t="shared" si="85"/>
        <v>0</v>
      </c>
      <c r="T346" s="379">
        <f t="shared" si="86"/>
        <v>0.1</v>
      </c>
      <c r="U346" s="379" t="str">
        <f t="shared" si="87"/>
        <v>-</v>
      </c>
      <c r="V346" s="379" t="str">
        <f t="shared" si="88"/>
        <v>-</v>
      </c>
      <c r="W346" s="379" t="str">
        <f t="shared" si="89"/>
        <v>-</v>
      </c>
      <c r="X346" s="379" t="str">
        <f t="shared" si="90"/>
        <v>-</v>
      </c>
      <c r="Y346" s="379">
        <f t="shared" si="91"/>
        <v>0</v>
      </c>
      <c r="Z346" s="379">
        <f t="shared" si="92"/>
        <v>0.1</v>
      </c>
    </row>
    <row r="347" spans="1:26">
      <c r="A347" s="369" t="str">
        <f>'приложение 1.1 '!A349</f>
        <v>1.1.6.9</v>
      </c>
      <c r="B347" s="431" t="str">
        <f>'приложение 1.1 '!B349</f>
        <v>Реконструкция ВЛ-6кв п/ст 46 яч. 20</v>
      </c>
      <c r="C347" s="379" t="str">
        <f>IF('приложение 1.1 '!G349=2018,'приложение 1.1 '!E349,"-")</f>
        <v>-</v>
      </c>
      <c r="D347" s="703" t="str">
        <f>IF('приложение 1.1 '!G349=2018,'приложение 1.1 '!D349,"-")</f>
        <v>-</v>
      </c>
      <c r="E347" s="379" t="str">
        <f>IF('приложение 1.1 '!G349=2019,'приложение 1.1 '!E349,"-")</f>
        <v>-</v>
      </c>
      <c r="F347" s="379" t="str">
        <f>IF('приложение 1.1 '!G349=2019,'приложение 1.1 '!D349,"-")</f>
        <v>-</v>
      </c>
      <c r="G347" s="379" t="str">
        <f>IF('приложение 1.1 '!G349=2020,'приложение 1.1 '!E349,"-")</f>
        <v>-</v>
      </c>
      <c r="H347" s="379" t="str">
        <f>IF('приложение 1.1 '!G349=2020,'приложение 1.1 '!D349,"-")</f>
        <v>-</v>
      </c>
      <c r="I347" s="379">
        <f>IF('приложение 1.1 '!G349=2021,'приложение 1.1 '!E349,"-")</f>
        <v>0</v>
      </c>
      <c r="J347" s="379">
        <f>IF('приложение 1.1 '!G349=2021,'приложение 1.1 '!D349,"-")</f>
        <v>4.0359999999999996</v>
      </c>
      <c r="K347" s="379" t="str">
        <f>IF('приложение 1.1 '!G349=2022,'приложение 1.1 '!E349,"-")</f>
        <v>-</v>
      </c>
      <c r="L347" s="379" t="str">
        <f>IF('приложение 1.1 '!G349=2022,'приложение 1.1 '!D349,"-")</f>
        <v>-</v>
      </c>
      <c r="M347" s="379">
        <f t="shared" ref="M347:M355" si="93">SUM(C347,E347,G347,I347,K347,)</f>
        <v>0</v>
      </c>
      <c r="N347" s="379">
        <f t="shared" ref="N347:N355" si="94">SUM(D347,F347,H347,J347,L347,)</f>
        <v>4.0359999999999996</v>
      </c>
      <c r="O347" s="379" t="str">
        <f t="shared" si="81"/>
        <v>-</v>
      </c>
      <c r="P347" s="379" t="str">
        <f t="shared" si="82"/>
        <v>-</v>
      </c>
      <c r="Q347" s="379" t="str">
        <f t="shared" si="83"/>
        <v>-</v>
      </c>
      <c r="R347" s="379" t="str">
        <f t="shared" si="84"/>
        <v>-</v>
      </c>
      <c r="S347" s="379" t="str">
        <f t="shared" si="85"/>
        <v>-</v>
      </c>
      <c r="T347" s="379" t="str">
        <f t="shared" si="86"/>
        <v>-</v>
      </c>
      <c r="U347" s="379">
        <f t="shared" si="87"/>
        <v>0</v>
      </c>
      <c r="V347" s="379">
        <f t="shared" si="88"/>
        <v>4.0359999999999996</v>
      </c>
      <c r="W347" s="379" t="str">
        <f t="shared" si="89"/>
        <v>-</v>
      </c>
      <c r="X347" s="379" t="str">
        <f t="shared" si="90"/>
        <v>-</v>
      </c>
      <c r="Y347" s="379">
        <f t="shared" si="91"/>
        <v>0</v>
      </c>
      <c r="Z347" s="379">
        <f t="shared" si="92"/>
        <v>4.0359999999999996</v>
      </c>
    </row>
    <row r="348" spans="1:26">
      <c r="A348" s="369" t="str">
        <f>'приложение 1.1 '!A350</f>
        <v>1.1.6.10</v>
      </c>
      <c r="B348" s="431" t="str">
        <f>'приложение 1.1 '!B350</f>
        <v>Реконструкция КВЛ-6кв  от КРУПЭ до ТП-489</v>
      </c>
      <c r="C348" s="379" t="str">
        <f>IF('приложение 1.1 '!G350=2018,'приложение 1.1 '!E350,"-")</f>
        <v>-</v>
      </c>
      <c r="D348" s="703" t="str">
        <f>IF('приложение 1.1 '!G350=2018,'приложение 1.1 '!D350,"-")</f>
        <v>-</v>
      </c>
      <c r="E348" s="379" t="str">
        <f>IF('приложение 1.1 '!G350=2019,'приложение 1.1 '!E350,"-")</f>
        <v>-</v>
      </c>
      <c r="F348" s="379" t="str">
        <f>IF('приложение 1.1 '!G350=2019,'приложение 1.1 '!D350,"-")</f>
        <v>-</v>
      </c>
      <c r="G348" s="379" t="str">
        <f>IF('приложение 1.1 '!G350=2020,'приложение 1.1 '!E350,"-")</f>
        <v>-</v>
      </c>
      <c r="H348" s="379" t="str">
        <f>IF('приложение 1.1 '!G350=2020,'приложение 1.1 '!D350,"-")</f>
        <v>-</v>
      </c>
      <c r="I348" s="379">
        <f>IF('приложение 1.1 '!G350=2021,'приложение 1.1 '!E350,"-")</f>
        <v>0</v>
      </c>
      <c r="J348" s="379">
        <f>IF('приложение 1.1 '!G350=2021,'приложение 1.1 '!D350,"-")</f>
        <v>2.4</v>
      </c>
      <c r="K348" s="379" t="str">
        <f>IF('приложение 1.1 '!G350=2022,'приложение 1.1 '!E350,"-")</f>
        <v>-</v>
      </c>
      <c r="L348" s="379" t="str">
        <f>IF('приложение 1.1 '!G350=2022,'приложение 1.1 '!D350,"-")</f>
        <v>-</v>
      </c>
      <c r="M348" s="379">
        <f t="shared" si="93"/>
        <v>0</v>
      </c>
      <c r="N348" s="379">
        <f t="shared" si="94"/>
        <v>2.4</v>
      </c>
      <c r="O348" s="379" t="str">
        <f t="shared" si="81"/>
        <v>-</v>
      </c>
      <c r="P348" s="379" t="str">
        <f t="shared" si="82"/>
        <v>-</v>
      </c>
      <c r="Q348" s="379" t="str">
        <f t="shared" si="83"/>
        <v>-</v>
      </c>
      <c r="R348" s="379" t="str">
        <f t="shared" si="84"/>
        <v>-</v>
      </c>
      <c r="S348" s="379" t="str">
        <f t="shared" si="85"/>
        <v>-</v>
      </c>
      <c r="T348" s="379" t="str">
        <f t="shared" si="86"/>
        <v>-</v>
      </c>
      <c r="U348" s="379">
        <f t="shared" si="87"/>
        <v>0</v>
      </c>
      <c r="V348" s="379">
        <f t="shared" si="88"/>
        <v>2.4</v>
      </c>
      <c r="W348" s="379" t="str">
        <f t="shared" si="89"/>
        <v>-</v>
      </c>
      <c r="X348" s="379" t="str">
        <f t="shared" si="90"/>
        <v>-</v>
      </c>
      <c r="Y348" s="379">
        <f t="shared" si="91"/>
        <v>0</v>
      </c>
      <c r="Z348" s="379">
        <f t="shared" si="92"/>
        <v>2.4</v>
      </c>
    </row>
    <row r="349" spans="1:26">
      <c r="A349" s="567" t="str">
        <f>'приложение 1.1 '!A351</f>
        <v>1.1.7.</v>
      </c>
      <c r="B349" s="565" t="str">
        <f>'приложение 1.1 '!B351</f>
        <v>Воздушные линии 0,4кВ</v>
      </c>
      <c r="C349" s="584" t="str">
        <f>IF('приложение 1.1 '!G351=2018,'приложение 1.1 '!E351,"-")</f>
        <v>-</v>
      </c>
      <c r="D349" s="702" t="str">
        <f>IF('приложение 1.1 '!G351=2018,'приложение 1.1 '!D351,"-")</f>
        <v>-</v>
      </c>
      <c r="E349" s="566" t="str">
        <f>IF('приложение 1.1 '!G351=2019,'приложение 1.1 '!E351,"-")</f>
        <v>-</v>
      </c>
      <c r="F349" s="566" t="str">
        <f>IF('приложение 1.1 '!G351=2019,'приложение 1.1 '!D351,"-")</f>
        <v>-</v>
      </c>
      <c r="G349" s="566" t="str">
        <f>IF('приложение 1.1 '!G351=2020,'приложение 1.1 '!E351,"-")</f>
        <v>-</v>
      </c>
      <c r="H349" s="566" t="str">
        <f>IF('приложение 1.1 '!G351=2020,'приложение 1.1 '!D351,"-")</f>
        <v>-</v>
      </c>
      <c r="I349" s="566" t="str">
        <f>IF('приложение 1.1 '!G351=2021,'приложение 1.1 '!E351,"-")</f>
        <v>-</v>
      </c>
      <c r="J349" s="566" t="str">
        <f>IF('приложение 1.1 '!G351=2021,'приложение 1.1 '!D351,"-")</f>
        <v>-</v>
      </c>
      <c r="K349" s="566" t="str">
        <f>IF('приложение 1.1 '!G351=2022,'приложение 1.1 '!E351,"-")</f>
        <v>-</v>
      </c>
      <c r="L349" s="566" t="str">
        <f>IF('приложение 1.1 '!G351=2022,'приложение 1.1 '!D351,"-")</f>
        <v>-</v>
      </c>
      <c r="M349" s="566">
        <f t="shared" si="93"/>
        <v>0</v>
      </c>
      <c r="N349" s="566">
        <f t="shared" si="94"/>
        <v>0</v>
      </c>
      <c r="O349" s="584" t="str">
        <f t="shared" si="81"/>
        <v>-</v>
      </c>
      <c r="P349" s="584" t="str">
        <f t="shared" si="82"/>
        <v>-</v>
      </c>
      <c r="Q349" s="584" t="str">
        <f t="shared" si="83"/>
        <v>-</v>
      </c>
      <c r="R349" s="584" t="str">
        <f t="shared" si="84"/>
        <v>-</v>
      </c>
      <c r="S349" s="584" t="str">
        <f t="shared" si="85"/>
        <v>-</v>
      </c>
      <c r="T349" s="584" t="str">
        <f t="shared" si="86"/>
        <v>-</v>
      </c>
      <c r="U349" s="584" t="str">
        <f t="shared" si="87"/>
        <v>-</v>
      </c>
      <c r="V349" s="584" t="str">
        <f t="shared" si="88"/>
        <v>-</v>
      </c>
      <c r="W349" s="584" t="str">
        <f t="shared" si="89"/>
        <v>-</v>
      </c>
      <c r="X349" s="584" t="str">
        <f t="shared" si="90"/>
        <v>-</v>
      </c>
      <c r="Y349" s="584">
        <f t="shared" si="91"/>
        <v>0</v>
      </c>
      <c r="Z349" s="584">
        <f t="shared" si="92"/>
        <v>0</v>
      </c>
    </row>
    <row r="350" spans="1:26">
      <c r="A350" s="567" t="str">
        <f>'приложение 1.1 '!A352</f>
        <v>1.1.8.</v>
      </c>
      <c r="B350" s="565" t="str">
        <f>'приложение 1.1 '!B352</f>
        <v>Прочие электросетевые объекты</v>
      </c>
      <c r="C350" s="584" t="str">
        <f>IF('приложение 1.1 '!G352=2018,'приложение 1.1 '!E352,"-")</f>
        <v>-</v>
      </c>
      <c r="D350" s="702" t="str">
        <f>IF('приложение 1.1 '!G352=2018,'приложение 1.1 '!D352,"-")</f>
        <v>-</v>
      </c>
      <c r="E350" s="566" t="str">
        <f>IF('приложение 1.1 '!G352=2019,'приложение 1.1 '!E352,"-")</f>
        <v>-</v>
      </c>
      <c r="F350" s="566" t="str">
        <f>IF('приложение 1.1 '!G352=2019,'приложение 1.1 '!D352,"-")</f>
        <v>-</v>
      </c>
      <c r="G350" s="566" t="str">
        <f>IF('приложение 1.1 '!G352=2020,'приложение 1.1 '!E352,"-")</f>
        <v>-</v>
      </c>
      <c r="H350" s="566" t="str">
        <f>IF('приложение 1.1 '!G352=2020,'приложение 1.1 '!D352,"-")</f>
        <v>-</v>
      </c>
      <c r="I350" s="566" t="str">
        <f>IF('приложение 1.1 '!G352=2021,'приложение 1.1 '!E352,"-")</f>
        <v>-</v>
      </c>
      <c r="J350" s="566" t="str">
        <f>IF('приложение 1.1 '!G352=2021,'приложение 1.1 '!D352,"-")</f>
        <v>-</v>
      </c>
      <c r="K350" s="566" t="str">
        <f>IF('приложение 1.1 '!G352=2022,'приложение 1.1 '!E352,"-")</f>
        <v>-</v>
      </c>
      <c r="L350" s="566" t="str">
        <f>IF('приложение 1.1 '!G352=2022,'приложение 1.1 '!D352,"-")</f>
        <v>-</v>
      </c>
      <c r="M350" s="566">
        <f t="shared" si="93"/>
        <v>0</v>
      </c>
      <c r="N350" s="566">
        <f t="shared" si="94"/>
        <v>0</v>
      </c>
      <c r="O350" s="584" t="str">
        <f t="shared" si="81"/>
        <v>-</v>
      </c>
      <c r="P350" s="584" t="str">
        <f t="shared" si="82"/>
        <v>-</v>
      </c>
      <c r="Q350" s="584" t="str">
        <f t="shared" si="83"/>
        <v>-</v>
      </c>
      <c r="R350" s="584" t="str">
        <f t="shared" si="84"/>
        <v>-</v>
      </c>
      <c r="S350" s="584" t="str">
        <f t="shared" si="85"/>
        <v>-</v>
      </c>
      <c r="T350" s="584" t="str">
        <f t="shared" si="86"/>
        <v>-</v>
      </c>
      <c r="U350" s="584" t="str">
        <f t="shared" si="87"/>
        <v>-</v>
      </c>
      <c r="V350" s="584" t="str">
        <f t="shared" si="88"/>
        <v>-</v>
      </c>
      <c r="W350" s="584" t="str">
        <f t="shared" si="89"/>
        <v>-</v>
      </c>
      <c r="X350" s="584" t="str">
        <f t="shared" si="90"/>
        <v>-</v>
      </c>
      <c r="Y350" s="584">
        <f t="shared" si="91"/>
        <v>0</v>
      </c>
      <c r="Z350" s="584">
        <f t="shared" si="92"/>
        <v>0</v>
      </c>
    </row>
    <row r="351" spans="1:26">
      <c r="A351" s="369" t="str">
        <f>'приложение 1.1 '!A353</f>
        <v>1.1.8.1</v>
      </c>
      <c r="B351" s="431" t="str">
        <f>'приложение 1.1 '!B353</f>
        <v>Монтаж системы АИИС КУЭ ВРУ жилых домов</v>
      </c>
      <c r="C351" s="379" t="str">
        <f>IF('приложение 1.1 '!G353=2018,'приложение 1.1 '!E353,"-")</f>
        <v>-</v>
      </c>
      <c r="D351" s="703" t="str">
        <f>IF('приложение 1.1 '!G353=2018,'приложение 1.1 '!D353,"-")</f>
        <v>-</v>
      </c>
      <c r="E351" s="379" t="str">
        <f>IF('приложение 1.1 '!G353=2019,'приложение 1.1 '!E353,"-")</f>
        <v>-</v>
      </c>
      <c r="F351" s="379" t="str">
        <f>IF('приложение 1.1 '!G353=2019,'приложение 1.1 '!D353,"-")</f>
        <v>-</v>
      </c>
      <c r="G351" s="379" t="str">
        <f>IF('приложение 1.1 '!G353=2020,'приложение 1.1 '!E353,"-")</f>
        <v>-</v>
      </c>
      <c r="H351" s="379" t="str">
        <f>IF('приложение 1.1 '!G353=2020,'приложение 1.1 '!D353,"-")</f>
        <v>-</v>
      </c>
      <c r="I351" s="379" t="str">
        <f>IF('приложение 1.1 '!G353=2021,'приложение 1.1 '!E353,"-")</f>
        <v>-</v>
      </c>
      <c r="J351" s="379" t="str">
        <f>IF('приложение 1.1 '!G353=2021,'приложение 1.1 '!D353,"-")</f>
        <v>-</v>
      </c>
      <c r="K351" s="379">
        <f>IF('приложение 1.1 '!G353=2022,'приложение 1.1 '!E353,"-")</f>
        <v>0</v>
      </c>
      <c r="L351" s="379">
        <f>IF('приложение 1.1 '!G353=2022,'приложение 1.1 '!D353,"-")</f>
        <v>0</v>
      </c>
      <c r="M351" s="379">
        <f t="shared" si="93"/>
        <v>0</v>
      </c>
      <c r="N351" s="379">
        <f t="shared" si="94"/>
        <v>0</v>
      </c>
      <c r="O351" s="379" t="str">
        <f t="shared" si="81"/>
        <v>-</v>
      </c>
      <c r="P351" s="379" t="str">
        <f t="shared" si="82"/>
        <v>-</v>
      </c>
      <c r="Q351" s="379" t="str">
        <f t="shared" si="83"/>
        <v>-</v>
      </c>
      <c r="R351" s="379" t="str">
        <f t="shared" si="84"/>
        <v>-</v>
      </c>
      <c r="S351" s="379" t="str">
        <f t="shared" si="85"/>
        <v>-</v>
      </c>
      <c r="T351" s="379" t="str">
        <f t="shared" si="86"/>
        <v>-</v>
      </c>
      <c r="U351" s="379" t="str">
        <f t="shared" si="87"/>
        <v>-</v>
      </c>
      <c r="V351" s="379" t="str">
        <f t="shared" si="88"/>
        <v>-</v>
      </c>
      <c r="W351" s="379">
        <f t="shared" si="89"/>
        <v>0</v>
      </c>
      <c r="X351" s="379">
        <f t="shared" si="90"/>
        <v>0</v>
      </c>
      <c r="Y351" s="379">
        <f t="shared" si="91"/>
        <v>0</v>
      </c>
      <c r="Z351" s="379">
        <f t="shared" si="92"/>
        <v>0</v>
      </c>
    </row>
    <row r="352" spans="1:26">
      <c r="A352" s="369" t="str">
        <f>'приложение 1.1 '!A354</f>
        <v>1.1.8.2</v>
      </c>
      <c r="B352" s="431" t="str">
        <f>'приложение 1.1 '!B354</f>
        <v>Монтаж системы АИИС КУЭ РП; ТП; КТПН</v>
      </c>
      <c r="C352" s="379" t="str">
        <f>IF('приложение 1.1 '!G354=2018,'приложение 1.1 '!E354,"-")</f>
        <v>-</v>
      </c>
      <c r="D352" s="703" t="str">
        <f>IF('приложение 1.1 '!G354=2018,'приложение 1.1 '!D354,"-")</f>
        <v>-</v>
      </c>
      <c r="E352" s="379" t="str">
        <f>IF('приложение 1.1 '!G354=2019,'приложение 1.1 '!E354,"-")</f>
        <v>-</v>
      </c>
      <c r="F352" s="379" t="str">
        <f>IF('приложение 1.1 '!G354=2019,'приложение 1.1 '!D354,"-")</f>
        <v>-</v>
      </c>
      <c r="G352" s="379" t="str">
        <f>IF('приложение 1.1 '!G354=2020,'приложение 1.1 '!E354,"-")</f>
        <v>-</v>
      </c>
      <c r="H352" s="379" t="str">
        <f>IF('приложение 1.1 '!G354=2020,'приложение 1.1 '!D354,"-")</f>
        <v>-</v>
      </c>
      <c r="I352" s="379" t="str">
        <f>IF('приложение 1.1 '!G354=2021,'приложение 1.1 '!E354,"-")</f>
        <v>-</v>
      </c>
      <c r="J352" s="379" t="str">
        <f>IF('приложение 1.1 '!G354=2021,'приложение 1.1 '!D354,"-")</f>
        <v>-</v>
      </c>
      <c r="K352" s="379">
        <f>IF('приложение 1.1 '!G354=2022,'приложение 1.1 '!E354,"-")</f>
        <v>0</v>
      </c>
      <c r="L352" s="379">
        <f>IF('приложение 1.1 '!G354=2022,'приложение 1.1 '!D354,"-")</f>
        <v>0</v>
      </c>
      <c r="M352" s="379">
        <f t="shared" si="93"/>
        <v>0</v>
      </c>
      <c r="N352" s="379">
        <f t="shared" si="94"/>
        <v>0</v>
      </c>
      <c r="O352" s="379" t="str">
        <f t="shared" si="81"/>
        <v>-</v>
      </c>
      <c r="P352" s="379" t="str">
        <f t="shared" si="82"/>
        <v>-</v>
      </c>
      <c r="Q352" s="379" t="str">
        <f t="shared" si="83"/>
        <v>-</v>
      </c>
      <c r="R352" s="379" t="str">
        <f t="shared" si="84"/>
        <v>-</v>
      </c>
      <c r="S352" s="379" t="str">
        <f t="shared" si="85"/>
        <v>-</v>
      </c>
      <c r="T352" s="379" t="str">
        <f t="shared" si="86"/>
        <v>-</v>
      </c>
      <c r="U352" s="379" t="str">
        <f t="shared" si="87"/>
        <v>-</v>
      </c>
      <c r="V352" s="379" t="str">
        <f t="shared" si="88"/>
        <v>-</v>
      </c>
      <c r="W352" s="379">
        <f t="shared" si="89"/>
        <v>0</v>
      </c>
      <c r="X352" s="379">
        <f t="shared" si="90"/>
        <v>0</v>
      </c>
      <c r="Y352" s="379">
        <f t="shared" si="91"/>
        <v>0</v>
      </c>
      <c r="Z352" s="379">
        <f t="shared" si="92"/>
        <v>0</v>
      </c>
    </row>
    <row r="353" spans="1:26" ht="47.25">
      <c r="A353" s="369" t="str">
        <f>'приложение 1.1 '!A355</f>
        <v>1.1.8.3</v>
      </c>
      <c r="B353" s="431" t="str">
        <f>'приложение 1.1 '!B355</f>
        <v xml:space="preserve">Энергоаудит сетей ООО "СГЭС" с административными и производственными помещениями </v>
      </c>
      <c r="C353" s="379" t="str">
        <f>IF('приложение 1.1 '!G355=2018,'приложение 1.1 '!E355,"-")</f>
        <v>-</v>
      </c>
      <c r="D353" s="703" t="str">
        <f>IF('приложение 1.1 '!G355=2018,'приложение 1.1 '!D355,"-")</f>
        <v>-</v>
      </c>
      <c r="E353" s="379" t="str">
        <f>IF('приложение 1.1 '!G355=2019,'приложение 1.1 '!E355,"-")</f>
        <v>-</v>
      </c>
      <c r="F353" s="379" t="str">
        <f>IF('приложение 1.1 '!G355=2019,'приложение 1.1 '!D355,"-")</f>
        <v>-</v>
      </c>
      <c r="G353" s="379" t="str">
        <f>IF('приложение 1.1 '!G355=2020,'приложение 1.1 '!E355,"-")</f>
        <v>-</v>
      </c>
      <c r="H353" s="379" t="str">
        <f>IF('приложение 1.1 '!G355=2020,'приложение 1.1 '!D355,"-")</f>
        <v>-</v>
      </c>
      <c r="I353" s="379" t="str">
        <f>IF('приложение 1.1 '!G355=2021,'приложение 1.1 '!E355,"-")</f>
        <v>-</v>
      </c>
      <c r="J353" s="379" t="str">
        <f>IF('приложение 1.1 '!G355=2021,'приложение 1.1 '!D355,"-")</f>
        <v>-</v>
      </c>
      <c r="K353" s="379">
        <f>IF('приложение 1.1 '!G355=2022,'приложение 1.1 '!E355,"-")</f>
        <v>0</v>
      </c>
      <c r="L353" s="379">
        <f>IF('приложение 1.1 '!G355=2022,'приложение 1.1 '!D355,"-")</f>
        <v>0</v>
      </c>
      <c r="M353" s="379">
        <f t="shared" si="93"/>
        <v>0</v>
      </c>
      <c r="N353" s="379">
        <f t="shared" si="94"/>
        <v>0</v>
      </c>
      <c r="O353" s="379" t="str">
        <f t="shared" si="81"/>
        <v>-</v>
      </c>
      <c r="P353" s="379" t="str">
        <f t="shared" si="82"/>
        <v>-</v>
      </c>
      <c r="Q353" s="379" t="str">
        <f t="shared" si="83"/>
        <v>-</v>
      </c>
      <c r="R353" s="379" t="str">
        <f t="shared" si="84"/>
        <v>-</v>
      </c>
      <c r="S353" s="379" t="str">
        <f t="shared" si="85"/>
        <v>-</v>
      </c>
      <c r="T353" s="379" t="str">
        <f t="shared" si="86"/>
        <v>-</v>
      </c>
      <c r="U353" s="379" t="str">
        <f t="shared" si="87"/>
        <v>-</v>
      </c>
      <c r="V353" s="379" t="str">
        <f t="shared" si="88"/>
        <v>-</v>
      </c>
      <c r="W353" s="379">
        <f t="shared" si="89"/>
        <v>0</v>
      </c>
      <c r="X353" s="379">
        <f t="shared" si="90"/>
        <v>0</v>
      </c>
      <c r="Y353" s="379">
        <f t="shared" si="91"/>
        <v>0</v>
      </c>
      <c r="Z353" s="379">
        <f t="shared" si="92"/>
        <v>0</v>
      </c>
    </row>
    <row r="354" spans="1:26" ht="31.5">
      <c r="A354" s="369" t="str">
        <f>'приложение 1.1 '!A356</f>
        <v>1.1.8.4</v>
      </c>
      <c r="B354" s="431" t="str">
        <f>'приложение 1.1 '!B356</f>
        <v>Сертификация качества электроэнергии  сетей ООО "СГЭС" от центров питания (ПС-110/10кВ)</v>
      </c>
      <c r="C354" s="379" t="str">
        <f>IF('приложение 1.1 '!G356=2018,'приложение 1.1 '!E356,"-")</f>
        <v>-</v>
      </c>
      <c r="D354" s="703" t="str">
        <f>IF('приложение 1.1 '!G356=2018,'приложение 1.1 '!D356,"-")</f>
        <v>-</v>
      </c>
      <c r="E354" s="379" t="str">
        <f>IF('приложение 1.1 '!G356=2019,'приложение 1.1 '!E356,"-")</f>
        <v>-</v>
      </c>
      <c r="F354" s="379" t="str">
        <f>IF('приложение 1.1 '!G356=2019,'приложение 1.1 '!D356,"-")</f>
        <v>-</v>
      </c>
      <c r="G354" s="379" t="str">
        <f>IF('приложение 1.1 '!G356=2020,'приложение 1.1 '!E356,"-")</f>
        <v>-</v>
      </c>
      <c r="H354" s="379" t="str">
        <f>IF('приложение 1.1 '!G356=2020,'приложение 1.1 '!D356,"-")</f>
        <v>-</v>
      </c>
      <c r="I354" s="379" t="str">
        <f>IF('приложение 1.1 '!G356=2021,'приложение 1.1 '!E356,"-")</f>
        <v>-</v>
      </c>
      <c r="J354" s="379" t="str">
        <f>IF('приложение 1.1 '!G356=2021,'приложение 1.1 '!D356,"-")</f>
        <v>-</v>
      </c>
      <c r="K354" s="379">
        <f>IF('приложение 1.1 '!G356=2022,'приложение 1.1 '!E356,"-")</f>
        <v>0</v>
      </c>
      <c r="L354" s="379">
        <f>IF('приложение 1.1 '!G356=2022,'приложение 1.1 '!D356,"-")</f>
        <v>0</v>
      </c>
      <c r="M354" s="379">
        <f t="shared" si="93"/>
        <v>0</v>
      </c>
      <c r="N354" s="379">
        <f t="shared" si="94"/>
        <v>0</v>
      </c>
      <c r="O354" s="379" t="str">
        <f t="shared" si="81"/>
        <v>-</v>
      </c>
      <c r="P354" s="379" t="str">
        <f t="shared" si="82"/>
        <v>-</v>
      </c>
      <c r="Q354" s="379" t="str">
        <f t="shared" si="83"/>
        <v>-</v>
      </c>
      <c r="R354" s="379" t="str">
        <f t="shared" si="84"/>
        <v>-</v>
      </c>
      <c r="S354" s="379" t="str">
        <f t="shared" si="85"/>
        <v>-</v>
      </c>
      <c r="T354" s="379" t="str">
        <f t="shared" si="86"/>
        <v>-</v>
      </c>
      <c r="U354" s="379" t="str">
        <f t="shared" si="87"/>
        <v>-</v>
      </c>
      <c r="V354" s="379" t="str">
        <f t="shared" si="88"/>
        <v>-</v>
      </c>
      <c r="W354" s="379">
        <f t="shared" si="89"/>
        <v>0</v>
      </c>
      <c r="X354" s="379">
        <f t="shared" si="90"/>
        <v>0</v>
      </c>
      <c r="Y354" s="379">
        <f t="shared" si="91"/>
        <v>0</v>
      </c>
      <c r="Z354" s="379">
        <f t="shared" si="92"/>
        <v>0</v>
      </c>
    </row>
    <row r="355" spans="1:26" ht="31.5">
      <c r="A355" s="369" t="str">
        <f>'приложение 1.1 '!A357</f>
        <v>1.1.8.5</v>
      </c>
      <c r="B355" s="431" t="str">
        <f>'приложение 1.1 '!B357</f>
        <v>Техническое освидетельствование объектов с истекшим сроком эксплуатации</v>
      </c>
      <c r="C355" s="379" t="str">
        <f>IF('приложение 1.1 '!G357=2018,'приложение 1.1 '!E357,"-")</f>
        <v>-</v>
      </c>
      <c r="D355" s="703" t="str">
        <f>IF('приложение 1.1 '!G357=2018,'приложение 1.1 '!D357,"-")</f>
        <v>-</v>
      </c>
      <c r="E355" s="379" t="str">
        <f>IF('приложение 1.1 '!G357=2019,'приложение 1.1 '!E357,"-")</f>
        <v>-</v>
      </c>
      <c r="F355" s="379" t="str">
        <f>IF('приложение 1.1 '!G357=2019,'приложение 1.1 '!D357,"-")</f>
        <v>-</v>
      </c>
      <c r="G355" s="379" t="str">
        <f>IF('приложение 1.1 '!G357=2020,'приложение 1.1 '!E357,"-")</f>
        <v>-</v>
      </c>
      <c r="H355" s="379" t="str">
        <f>IF('приложение 1.1 '!G357=2020,'приложение 1.1 '!D357,"-")</f>
        <v>-</v>
      </c>
      <c r="I355" s="379" t="str">
        <f>IF('приложение 1.1 '!G357=2021,'приложение 1.1 '!E357,"-")</f>
        <v>-</v>
      </c>
      <c r="J355" s="379" t="str">
        <f>IF('приложение 1.1 '!G357=2021,'приложение 1.1 '!D357,"-")</f>
        <v>-</v>
      </c>
      <c r="K355" s="379">
        <f>IF('приложение 1.1 '!G357=2022,'приложение 1.1 '!E357,"-")</f>
        <v>0</v>
      </c>
      <c r="L355" s="379">
        <f>IF('приложение 1.1 '!G357=2022,'приложение 1.1 '!D357,"-")</f>
        <v>0</v>
      </c>
      <c r="M355" s="379">
        <f t="shared" si="93"/>
        <v>0</v>
      </c>
      <c r="N355" s="379">
        <f t="shared" si="94"/>
        <v>0</v>
      </c>
      <c r="O355" s="379" t="str">
        <f t="shared" si="81"/>
        <v>-</v>
      </c>
      <c r="P355" s="379" t="str">
        <f t="shared" si="82"/>
        <v>-</v>
      </c>
      <c r="Q355" s="379" t="str">
        <f t="shared" si="83"/>
        <v>-</v>
      </c>
      <c r="R355" s="379" t="str">
        <f t="shared" si="84"/>
        <v>-</v>
      </c>
      <c r="S355" s="379" t="str">
        <f t="shared" si="85"/>
        <v>-</v>
      </c>
      <c r="T355" s="379" t="str">
        <f t="shared" si="86"/>
        <v>-</v>
      </c>
      <c r="U355" s="379" t="str">
        <f t="shared" si="87"/>
        <v>-</v>
      </c>
      <c r="V355" s="379" t="str">
        <f t="shared" si="88"/>
        <v>-</v>
      </c>
      <c r="W355" s="379">
        <f t="shared" si="89"/>
        <v>0</v>
      </c>
      <c r="X355" s="379">
        <f t="shared" si="90"/>
        <v>0</v>
      </c>
      <c r="Y355" s="379">
        <f t="shared" si="91"/>
        <v>0</v>
      </c>
      <c r="Z355" s="379">
        <f t="shared" si="92"/>
        <v>0</v>
      </c>
    </row>
    <row r="356" spans="1:26">
      <c r="A356" s="539"/>
      <c r="B356" s="540" t="str">
        <f>'приложение 1.1 '!B358</f>
        <v>Итого по разделу 1.1.1.</v>
      </c>
      <c r="C356" s="538">
        <f>SUM(C20:C355)</f>
        <v>31.260000000000016</v>
      </c>
      <c r="D356" s="706">
        <f t="shared" ref="D356:Z356" si="95">SUM(D20:D355)</f>
        <v>11.240400000000001</v>
      </c>
      <c r="E356" s="538">
        <f t="shared" si="95"/>
        <v>27.820000000000014</v>
      </c>
      <c r="F356" s="538">
        <f t="shared" si="95"/>
        <v>23.661000000000001</v>
      </c>
      <c r="G356" s="538">
        <f t="shared" si="95"/>
        <v>32.120000000000019</v>
      </c>
      <c r="H356" s="538">
        <f t="shared" si="95"/>
        <v>25.816000000000003</v>
      </c>
      <c r="I356" s="538">
        <f t="shared" si="95"/>
        <v>34.950000000000003</v>
      </c>
      <c r="J356" s="538">
        <f t="shared" si="95"/>
        <v>21.741199999999999</v>
      </c>
      <c r="K356" s="538">
        <f t="shared" si="95"/>
        <v>31.420000000000012</v>
      </c>
      <c r="L356" s="538">
        <f t="shared" si="95"/>
        <v>21.013899999999996</v>
      </c>
      <c r="M356" s="538">
        <f t="shared" si="95"/>
        <v>157.57</v>
      </c>
      <c r="N356" s="538">
        <f t="shared" si="95"/>
        <v>103.47249999999997</v>
      </c>
      <c r="O356" s="538">
        <f t="shared" si="95"/>
        <v>31.260000000000016</v>
      </c>
      <c r="P356" s="538">
        <f t="shared" si="95"/>
        <v>11.240400000000001</v>
      </c>
      <c r="Q356" s="538">
        <f t="shared" si="95"/>
        <v>27.820000000000014</v>
      </c>
      <c r="R356" s="538">
        <f t="shared" si="95"/>
        <v>23.661000000000001</v>
      </c>
      <c r="S356" s="538">
        <f t="shared" si="95"/>
        <v>32.120000000000019</v>
      </c>
      <c r="T356" s="538">
        <f t="shared" si="95"/>
        <v>25.816000000000003</v>
      </c>
      <c r="U356" s="538">
        <f t="shared" si="95"/>
        <v>34.950000000000003</v>
      </c>
      <c r="V356" s="538">
        <f t="shared" si="95"/>
        <v>21.741199999999999</v>
      </c>
      <c r="W356" s="538">
        <f t="shared" si="95"/>
        <v>31.420000000000012</v>
      </c>
      <c r="X356" s="538">
        <f t="shared" si="95"/>
        <v>21.013899999999996</v>
      </c>
      <c r="Y356" s="538">
        <f t="shared" si="95"/>
        <v>157.57</v>
      </c>
      <c r="Z356" s="538">
        <f t="shared" si="95"/>
        <v>103.47249999999997</v>
      </c>
    </row>
    <row r="357" spans="1:26">
      <c r="A357" s="567" t="str">
        <f>'приложение 1.1 '!A359</f>
        <v>1.2.</v>
      </c>
      <c r="B357" s="565" t="str">
        <f>'приложение 1.1 '!B359</f>
        <v xml:space="preserve">Создание систем телемеханики и связи </v>
      </c>
      <c r="C357" s="566"/>
      <c r="D357" s="702"/>
      <c r="E357" s="566"/>
      <c r="F357" s="566"/>
      <c r="G357" s="566"/>
      <c r="H357" s="566"/>
      <c r="I357" s="566"/>
      <c r="J357" s="566"/>
      <c r="K357" s="566"/>
      <c r="L357" s="566"/>
      <c r="M357" s="566"/>
      <c r="N357" s="566"/>
      <c r="O357" s="566"/>
      <c r="P357" s="566"/>
      <c r="Q357" s="566"/>
      <c r="R357" s="566"/>
      <c r="S357" s="566"/>
      <c r="T357" s="566"/>
      <c r="U357" s="566"/>
      <c r="V357" s="566"/>
      <c r="W357" s="566"/>
      <c r="X357" s="566"/>
      <c r="Y357" s="566"/>
      <c r="Z357" s="566"/>
    </row>
    <row r="358" spans="1:26">
      <c r="A358" s="369" t="str">
        <f>'приложение 1.1 '!A360</f>
        <v>1.2.1.</v>
      </c>
      <c r="B358" s="431" t="str">
        <f>'приложение 1.1 '!B360</f>
        <v>Монтаж телемеханики на РП; ТП</v>
      </c>
      <c r="C358" s="379">
        <v>0</v>
      </c>
      <c r="D358" s="703">
        <v>0</v>
      </c>
      <c r="E358" s="379">
        <v>0</v>
      </c>
      <c r="F358" s="379">
        <v>0</v>
      </c>
      <c r="G358" s="379">
        <v>0</v>
      </c>
      <c r="H358" s="379">
        <v>0</v>
      </c>
      <c r="I358" s="379">
        <v>0</v>
      </c>
      <c r="J358" s="379">
        <v>0</v>
      </c>
      <c r="K358" s="379">
        <v>0</v>
      </c>
      <c r="L358" s="379">
        <v>0</v>
      </c>
      <c r="M358" s="379">
        <v>0</v>
      </c>
      <c r="N358" s="379">
        <v>0</v>
      </c>
      <c r="O358" s="379">
        <v>0</v>
      </c>
      <c r="P358" s="379">
        <v>0</v>
      </c>
      <c r="Q358" s="379">
        <v>0</v>
      </c>
      <c r="R358" s="379">
        <v>0</v>
      </c>
      <c r="S358" s="379">
        <v>0</v>
      </c>
      <c r="T358" s="379">
        <v>0</v>
      </c>
      <c r="U358" s="379">
        <v>0</v>
      </c>
      <c r="V358" s="379">
        <v>0</v>
      </c>
      <c r="W358" s="379">
        <v>0</v>
      </c>
      <c r="X358" s="379">
        <v>0</v>
      </c>
      <c r="Y358" s="379">
        <v>0</v>
      </c>
      <c r="Z358" s="379">
        <v>0</v>
      </c>
    </row>
    <row r="359" spans="1:26">
      <c r="A359" s="539"/>
      <c r="B359" s="540" t="str">
        <f>'приложение 1.1 '!B361</f>
        <v>Итого по разделу 1.2.</v>
      </c>
      <c r="C359" s="538">
        <f>C358</f>
        <v>0</v>
      </c>
      <c r="D359" s="706">
        <f t="shared" ref="D359:Z359" si="96">D358</f>
        <v>0</v>
      </c>
      <c r="E359" s="538">
        <f t="shared" si="96"/>
        <v>0</v>
      </c>
      <c r="F359" s="538">
        <f t="shared" si="96"/>
        <v>0</v>
      </c>
      <c r="G359" s="538">
        <f t="shared" si="96"/>
        <v>0</v>
      </c>
      <c r="H359" s="538">
        <f t="shared" si="96"/>
        <v>0</v>
      </c>
      <c r="I359" s="538">
        <f t="shared" si="96"/>
        <v>0</v>
      </c>
      <c r="J359" s="538">
        <f t="shared" si="96"/>
        <v>0</v>
      </c>
      <c r="K359" s="538">
        <f t="shared" si="96"/>
        <v>0</v>
      </c>
      <c r="L359" s="538">
        <f t="shared" si="96"/>
        <v>0</v>
      </c>
      <c r="M359" s="538">
        <f t="shared" si="96"/>
        <v>0</v>
      </c>
      <c r="N359" s="538">
        <f t="shared" si="96"/>
        <v>0</v>
      </c>
      <c r="O359" s="538">
        <f t="shared" si="96"/>
        <v>0</v>
      </c>
      <c r="P359" s="538">
        <f t="shared" si="96"/>
        <v>0</v>
      </c>
      <c r="Q359" s="538">
        <f t="shared" si="96"/>
        <v>0</v>
      </c>
      <c r="R359" s="538">
        <f t="shared" si="96"/>
        <v>0</v>
      </c>
      <c r="S359" s="538">
        <f t="shared" si="96"/>
        <v>0</v>
      </c>
      <c r="T359" s="538">
        <f t="shared" si="96"/>
        <v>0</v>
      </c>
      <c r="U359" s="538">
        <f t="shared" si="96"/>
        <v>0</v>
      </c>
      <c r="V359" s="538">
        <f t="shared" si="96"/>
        <v>0</v>
      </c>
      <c r="W359" s="538">
        <f t="shared" si="96"/>
        <v>0</v>
      </c>
      <c r="X359" s="538">
        <f t="shared" si="96"/>
        <v>0</v>
      </c>
      <c r="Y359" s="538">
        <f t="shared" si="96"/>
        <v>0</v>
      </c>
      <c r="Z359" s="538">
        <f t="shared" si="96"/>
        <v>0</v>
      </c>
    </row>
    <row r="360" spans="1:26" ht="47.25">
      <c r="A360" s="567" t="str">
        <f>'приложение 1.1 '!A362</f>
        <v>1.3.</v>
      </c>
      <c r="B360" s="565" t="str">
        <f>'приложение 1.1 '!B362</f>
        <v>Установка устройств регулирования напряжения и компенсации реактивной мощности</v>
      </c>
      <c r="C360" s="566"/>
      <c r="D360" s="702"/>
      <c r="E360" s="566"/>
      <c r="F360" s="566"/>
      <c r="G360" s="566"/>
      <c r="H360" s="566"/>
      <c r="I360" s="566"/>
      <c r="J360" s="566"/>
      <c r="K360" s="566"/>
      <c r="L360" s="566"/>
      <c r="M360" s="566"/>
      <c r="N360" s="566"/>
      <c r="O360" s="566"/>
      <c r="P360" s="566"/>
      <c r="Q360" s="566"/>
      <c r="R360" s="566"/>
      <c r="S360" s="566"/>
      <c r="T360" s="566"/>
      <c r="U360" s="566"/>
      <c r="V360" s="566"/>
      <c r="W360" s="566"/>
      <c r="X360" s="566"/>
      <c r="Y360" s="566"/>
      <c r="Z360" s="566"/>
    </row>
    <row r="361" spans="1:26" ht="31.5">
      <c r="A361" s="369" t="str">
        <f>'приложение 1.1 '!A363</f>
        <v>1.3.1.</v>
      </c>
      <c r="B361" s="431" t="str">
        <f>'приложение 1.1 '!B363</f>
        <v>Монтаж устройств компенсации реактивной мощности на РП</v>
      </c>
      <c r="C361" s="379">
        <v>0</v>
      </c>
      <c r="D361" s="703">
        <v>0</v>
      </c>
      <c r="E361" s="379">
        <v>0</v>
      </c>
      <c r="F361" s="379">
        <v>0</v>
      </c>
      <c r="G361" s="379">
        <v>0</v>
      </c>
      <c r="H361" s="379">
        <v>0</v>
      </c>
      <c r="I361" s="379">
        <v>0</v>
      </c>
      <c r="J361" s="379">
        <v>0</v>
      </c>
      <c r="K361" s="379">
        <v>0</v>
      </c>
      <c r="L361" s="379">
        <v>0</v>
      </c>
      <c r="M361" s="379">
        <v>0</v>
      </c>
      <c r="N361" s="379">
        <v>0</v>
      </c>
      <c r="O361" s="379">
        <v>0</v>
      </c>
      <c r="P361" s="379">
        <v>0</v>
      </c>
      <c r="Q361" s="379">
        <v>0</v>
      </c>
      <c r="R361" s="379">
        <v>0</v>
      </c>
      <c r="S361" s="379">
        <v>0</v>
      </c>
      <c r="T361" s="379">
        <v>0</v>
      </c>
      <c r="U361" s="379">
        <v>0</v>
      </c>
      <c r="V361" s="379">
        <v>0</v>
      </c>
      <c r="W361" s="379">
        <v>0</v>
      </c>
      <c r="X361" s="379">
        <v>0</v>
      </c>
      <c r="Y361" s="379">
        <v>0</v>
      </c>
      <c r="Z361" s="379">
        <v>0</v>
      </c>
    </row>
    <row r="362" spans="1:26">
      <c r="A362" s="539"/>
      <c r="B362" s="540" t="str">
        <f>'приложение 1.1 '!B364</f>
        <v>Итого по разделу 1.3.</v>
      </c>
      <c r="C362" s="538">
        <f>C361</f>
        <v>0</v>
      </c>
      <c r="D362" s="706">
        <f t="shared" ref="D362:Z362" si="97">D361</f>
        <v>0</v>
      </c>
      <c r="E362" s="538">
        <f t="shared" si="97"/>
        <v>0</v>
      </c>
      <c r="F362" s="538">
        <f t="shared" si="97"/>
        <v>0</v>
      </c>
      <c r="G362" s="538">
        <f t="shared" si="97"/>
        <v>0</v>
      </c>
      <c r="H362" s="538">
        <f t="shared" si="97"/>
        <v>0</v>
      </c>
      <c r="I362" s="538">
        <f t="shared" si="97"/>
        <v>0</v>
      </c>
      <c r="J362" s="538">
        <f t="shared" si="97"/>
        <v>0</v>
      </c>
      <c r="K362" s="538">
        <f t="shared" si="97"/>
        <v>0</v>
      </c>
      <c r="L362" s="538">
        <f t="shared" si="97"/>
        <v>0</v>
      </c>
      <c r="M362" s="538">
        <f t="shared" si="97"/>
        <v>0</v>
      </c>
      <c r="N362" s="538">
        <f t="shared" si="97"/>
        <v>0</v>
      </c>
      <c r="O362" s="538">
        <f t="shared" si="97"/>
        <v>0</v>
      </c>
      <c r="P362" s="538">
        <f t="shared" si="97"/>
        <v>0</v>
      </c>
      <c r="Q362" s="538">
        <f t="shared" si="97"/>
        <v>0</v>
      </c>
      <c r="R362" s="538">
        <f t="shared" si="97"/>
        <v>0</v>
      </c>
      <c r="S362" s="538">
        <f t="shared" si="97"/>
        <v>0</v>
      </c>
      <c r="T362" s="538">
        <f t="shared" si="97"/>
        <v>0</v>
      </c>
      <c r="U362" s="538">
        <f t="shared" si="97"/>
        <v>0</v>
      </c>
      <c r="V362" s="538">
        <f t="shared" si="97"/>
        <v>0</v>
      </c>
      <c r="W362" s="538">
        <f t="shared" si="97"/>
        <v>0</v>
      </c>
      <c r="X362" s="538">
        <f t="shared" si="97"/>
        <v>0</v>
      </c>
      <c r="Y362" s="538">
        <f t="shared" si="97"/>
        <v>0</v>
      </c>
      <c r="Z362" s="538">
        <f t="shared" si="97"/>
        <v>0</v>
      </c>
    </row>
    <row r="363" spans="1:26">
      <c r="A363" s="587"/>
      <c r="B363" s="565" t="str">
        <f>'приложение 1.1 '!B365</f>
        <v>Новое строительство</v>
      </c>
      <c r="C363" s="584">
        <f>C608</f>
        <v>42.600000000000009</v>
      </c>
      <c r="D363" s="704">
        <f t="shared" ref="D363:Z363" si="98">D608</f>
        <v>62.881999999999998</v>
      </c>
      <c r="E363" s="584">
        <f t="shared" si="98"/>
        <v>42.400000000000006</v>
      </c>
      <c r="F363" s="584">
        <f t="shared" si="98"/>
        <v>67.918000000000006</v>
      </c>
      <c r="G363" s="584">
        <f t="shared" si="98"/>
        <v>55.70000000000001</v>
      </c>
      <c r="H363" s="584">
        <f t="shared" si="98"/>
        <v>40.617000000000004</v>
      </c>
      <c r="I363" s="584">
        <f t="shared" si="98"/>
        <v>3.5999999999999996</v>
      </c>
      <c r="J363" s="584">
        <f t="shared" si="98"/>
        <v>25.3</v>
      </c>
      <c r="K363" s="584">
        <f t="shared" si="98"/>
        <v>6.700000000000002</v>
      </c>
      <c r="L363" s="584">
        <f t="shared" si="98"/>
        <v>50.35</v>
      </c>
      <c r="M363" s="584">
        <f t="shared" si="98"/>
        <v>150.99999999999989</v>
      </c>
      <c r="N363" s="584">
        <f t="shared" si="98"/>
        <v>247.06700000000001</v>
      </c>
      <c r="O363" s="584">
        <f t="shared" si="98"/>
        <v>0</v>
      </c>
      <c r="P363" s="584">
        <f t="shared" si="98"/>
        <v>62.881999999999998</v>
      </c>
      <c r="Q363" s="584">
        <f t="shared" si="98"/>
        <v>0</v>
      </c>
      <c r="R363" s="584">
        <f t="shared" si="98"/>
        <v>67.918000000000006</v>
      </c>
      <c r="S363" s="584">
        <f t="shared" si="98"/>
        <v>0</v>
      </c>
      <c r="T363" s="584">
        <f t="shared" si="98"/>
        <v>40.617000000000004</v>
      </c>
      <c r="U363" s="584">
        <f t="shared" si="98"/>
        <v>0</v>
      </c>
      <c r="V363" s="584">
        <f t="shared" si="98"/>
        <v>25.3</v>
      </c>
      <c r="W363" s="584">
        <f t="shared" si="98"/>
        <v>0</v>
      </c>
      <c r="X363" s="584">
        <f t="shared" si="98"/>
        <v>50.35</v>
      </c>
      <c r="Y363" s="584">
        <f t="shared" si="98"/>
        <v>0</v>
      </c>
      <c r="Z363" s="584">
        <f t="shared" si="98"/>
        <v>247.06700000000001</v>
      </c>
    </row>
    <row r="364" spans="1:26" ht="31.5">
      <c r="A364" s="173" t="str">
        <f>'приложение 1.1 '!A366</f>
        <v>2.1.</v>
      </c>
      <c r="B364" s="183" t="str">
        <f>'приложение 1.1 '!B366</f>
        <v>Энергосбережение и повышение энергетической эффективности</v>
      </c>
      <c r="C364" s="379"/>
      <c r="D364" s="703"/>
      <c r="E364" s="379"/>
      <c r="F364" s="379"/>
      <c r="G364" s="379"/>
      <c r="H364" s="379"/>
      <c r="I364" s="379"/>
      <c r="J364" s="379"/>
      <c r="K364" s="379"/>
      <c r="L364" s="379"/>
      <c r="M364" s="379"/>
      <c r="N364" s="379"/>
      <c r="O364" s="379"/>
      <c r="P364" s="379"/>
      <c r="Q364" s="379"/>
      <c r="R364" s="379"/>
      <c r="S364" s="379"/>
      <c r="T364" s="379"/>
      <c r="U364" s="379"/>
      <c r="V364" s="379"/>
      <c r="W364" s="379"/>
      <c r="X364" s="379"/>
      <c r="Y364" s="379"/>
      <c r="Z364" s="379"/>
    </row>
    <row r="365" spans="1:26">
      <c r="A365" s="567" t="str">
        <f>'приложение 1.1 '!A367</f>
        <v>2.1.1.</v>
      </c>
      <c r="B365" s="565" t="str">
        <f>'приложение 1.1 '!B367</f>
        <v>Подстанции БКТП 6/10кВ</v>
      </c>
      <c r="C365" s="584"/>
      <c r="D365" s="702"/>
      <c r="E365" s="566"/>
      <c r="F365" s="566"/>
      <c r="G365" s="566"/>
      <c r="H365" s="566"/>
      <c r="I365" s="566"/>
      <c r="J365" s="566"/>
      <c r="K365" s="566"/>
      <c r="L365" s="566"/>
      <c r="M365" s="566"/>
      <c r="N365" s="566"/>
      <c r="O365" s="566"/>
      <c r="P365" s="566"/>
      <c r="Q365" s="566"/>
      <c r="R365" s="566"/>
      <c r="S365" s="566"/>
      <c r="T365" s="566"/>
      <c r="U365" s="566"/>
      <c r="V365" s="566"/>
      <c r="W365" s="566"/>
      <c r="X365" s="566"/>
      <c r="Y365" s="566"/>
      <c r="Z365" s="566"/>
    </row>
    <row r="366" spans="1:26">
      <c r="A366" s="567" t="str">
        <f>'приложение 1.1 '!A368</f>
        <v>2.1.2.</v>
      </c>
      <c r="B366" s="565" t="str">
        <f>'приложение 1.1 '!B368</f>
        <v>Подстанции КТПН 6/10кВ</v>
      </c>
      <c r="C366" s="584"/>
      <c r="D366" s="702"/>
      <c r="E366" s="566"/>
      <c r="F366" s="566"/>
      <c r="G366" s="566"/>
      <c r="H366" s="566"/>
      <c r="I366" s="566"/>
      <c r="J366" s="566"/>
      <c r="K366" s="566"/>
      <c r="L366" s="566"/>
      <c r="M366" s="566"/>
      <c r="N366" s="566"/>
      <c r="O366" s="566"/>
      <c r="P366" s="566"/>
      <c r="Q366" s="566"/>
      <c r="R366" s="566"/>
      <c r="S366" s="566"/>
      <c r="T366" s="566"/>
      <c r="U366" s="566"/>
      <c r="V366" s="566"/>
      <c r="W366" s="566"/>
      <c r="X366" s="566"/>
      <c r="Y366" s="566"/>
      <c r="Z366" s="566"/>
    </row>
    <row r="367" spans="1:26" ht="31.5">
      <c r="A367" s="369" t="str">
        <f>'приложение 1.1 '!A369</f>
        <v>2.1.2.1</v>
      </c>
      <c r="B367" s="431" t="str">
        <f>'приложение 1.1 '!B369</f>
        <v>Строительство КТПН№1 2х250кВА, для электроснабжения п.Лунный</v>
      </c>
      <c r="C367" s="379" t="str">
        <f>IF('приложение 1.1 '!G369=2018,'приложение 1.1 '!E369,"-")</f>
        <v>-</v>
      </c>
      <c r="D367" s="703" t="str">
        <f>IF('приложение 1.1 '!G369=2018,'приложение 1.1 '!D369,"-")</f>
        <v>-</v>
      </c>
      <c r="E367" s="379" t="str">
        <f>IF('приложение 1.1 '!G369=2019,'приложение 1.1 '!E369,"-")</f>
        <v>-</v>
      </c>
      <c r="F367" s="379" t="str">
        <f>IF('приложение 1.1 '!G369=2019,'приложение 1.1 '!D369,"-")</f>
        <v>-</v>
      </c>
      <c r="G367" s="379" t="str">
        <f>IF('приложение 1.1 '!G369=2020,'приложение 1.1 '!E369,"-")</f>
        <v>-</v>
      </c>
      <c r="H367" s="379" t="str">
        <f>IF('приложение 1.1 '!G369=2020,'приложение 1.1 '!D369,"-")</f>
        <v>-</v>
      </c>
      <c r="I367" s="379" t="str">
        <f>IF('приложение 1.1 '!G369=2021,'приложение 1.1 '!E369,"-")</f>
        <v>-</v>
      </c>
      <c r="J367" s="379" t="str">
        <f>IF('приложение 1.1 '!G369=2021,'приложение 1.1 '!D369,"-")</f>
        <v>-</v>
      </c>
      <c r="K367" s="379">
        <f>IF('приложение 1.1 '!G369=2022,'приложение 1.1 '!E369,"-")</f>
        <v>0.5</v>
      </c>
      <c r="L367" s="379">
        <f>IF('приложение 1.1 '!G369=2022,'приложение 1.1 '!D369,"-")</f>
        <v>0</v>
      </c>
      <c r="M367" s="379">
        <f t="shared" ref="M367:M400" si="99">SUM(C367,E367,G367,I367,K367,)</f>
        <v>0.5</v>
      </c>
      <c r="N367" s="379">
        <f t="shared" ref="N367:N400" si="100">SUM(D367,F367,H367,J367,L367,)</f>
        <v>0</v>
      </c>
      <c r="O367" s="379">
        <v>0</v>
      </c>
      <c r="P367" s="379" t="str">
        <f t="shared" ref="P367:P401" si="101">D367</f>
        <v>-</v>
      </c>
      <c r="Q367" s="379" t="s">
        <v>304</v>
      </c>
      <c r="R367" s="379" t="str">
        <f t="shared" ref="R367:R401" si="102">F367</f>
        <v>-</v>
      </c>
      <c r="S367" s="379" t="s">
        <v>304</v>
      </c>
      <c r="T367" s="379" t="str">
        <f t="shared" ref="T367:T401" si="103">H367</f>
        <v>-</v>
      </c>
      <c r="U367" s="379">
        <v>0</v>
      </c>
      <c r="V367" s="379" t="str">
        <f t="shared" ref="V367:V401" si="104">J367</f>
        <v>-</v>
      </c>
      <c r="W367" s="379">
        <v>0</v>
      </c>
      <c r="X367" s="379">
        <f t="shared" ref="X367:X401" si="105">L367</f>
        <v>0</v>
      </c>
      <c r="Y367" s="379">
        <v>0</v>
      </c>
      <c r="Z367" s="379">
        <f t="shared" ref="Z367:Z401" si="106">SUM(P367,R367,T367,V367,X367,)</f>
        <v>0</v>
      </c>
    </row>
    <row r="368" spans="1:26" ht="31.5">
      <c r="A368" s="369" t="str">
        <f>'приложение 1.1 '!A370</f>
        <v>2.1.2.2</v>
      </c>
      <c r="B368" s="431" t="str">
        <f>'приложение 1.1 '!B370</f>
        <v>Строительство КТПН№2 2х250кВА, для электроснабжения п.Лунный</v>
      </c>
      <c r="C368" s="379" t="str">
        <f>IF('приложение 1.1 '!G370=2018,'приложение 1.1 '!E370,"-")</f>
        <v>-</v>
      </c>
      <c r="D368" s="703" t="str">
        <f>IF('приложение 1.1 '!G370=2018,'приложение 1.1 '!D370,"-")</f>
        <v>-</v>
      </c>
      <c r="E368" s="379" t="str">
        <f>IF('приложение 1.1 '!G370=2019,'приложение 1.1 '!E370,"-")</f>
        <v>-</v>
      </c>
      <c r="F368" s="379" t="str">
        <f>IF('приложение 1.1 '!G370=2019,'приложение 1.1 '!D370,"-")</f>
        <v>-</v>
      </c>
      <c r="G368" s="379" t="str">
        <f>IF('приложение 1.1 '!G370=2020,'приложение 1.1 '!E370,"-")</f>
        <v>-</v>
      </c>
      <c r="H368" s="379" t="str">
        <f>IF('приложение 1.1 '!G370=2020,'приложение 1.1 '!D370,"-")</f>
        <v>-</v>
      </c>
      <c r="I368" s="379" t="str">
        <f>IF('приложение 1.1 '!G370=2021,'приложение 1.1 '!E370,"-")</f>
        <v>-</v>
      </c>
      <c r="J368" s="379" t="str">
        <f>IF('приложение 1.1 '!G370=2021,'приложение 1.1 '!D370,"-")</f>
        <v>-</v>
      </c>
      <c r="K368" s="379">
        <f>IF('приложение 1.1 '!G370=2022,'приложение 1.1 '!E370,"-")</f>
        <v>0.5</v>
      </c>
      <c r="L368" s="379">
        <f>IF('приложение 1.1 '!G370=2022,'приложение 1.1 '!D370,"-")</f>
        <v>0</v>
      </c>
      <c r="M368" s="379">
        <f t="shared" si="99"/>
        <v>0.5</v>
      </c>
      <c r="N368" s="379">
        <f t="shared" si="100"/>
        <v>0</v>
      </c>
      <c r="O368" s="379">
        <v>0</v>
      </c>
      <c r="P368" s="379" t="str">
        <f t="shared" si="101"/>
        <v>-</v>
      </c>
      <c r="Q368" s="379" t="s">
        <v>304</v>
      </c>
      <c r="R368" s="379" t="str">
        <f t="shared" si="102"/>
        <v>-</v>
      </c>
      <c r="S368" s="379" t="s">
        <v>304</v>
      </c>
      <c r="T368" s="379" t="str">
        <f t="shared" si="103"/>
        <v>-</v>
      </c>
      <c r="U368" s="379">
        <v>0</v>
      </c>
      <c r="V368" s="379" t="str">
        <f t="shared" si="104"/>
        <v>-</v>
      </c>
      <c r="W368" s="379">
        <v>0</v>
      </c>
      <c r="X368" s="379">
        <f t="shared" si="105"/>
        <v>0</v>
      </c>
      <c r="Y368" s="379">
        <v>0</v>
      </c>
      <c r="Z368" s="379">
        <f t="shared" si="106"/>
        <v>0</v>
      </c>
    </row>
    <row r="369" spans="1:26" ht="31.5">
      <c r="A369" s="369" t="str">
        <f>'приложение 1.1 '!A371</f>
        <v>2.1.2.3</v>
      </c>
      <c r="B369" s="431" t="str">
        <f>'приложение 1.1 '!B371</f>
        <v>Строительство КТПН-2х400кВА, для электроснабжения п.Кедровый-1</v>
      </c>
      <c r="C369" s="379" t="str">
        <f>IF('приложение 1.1 '!G371=2018,'приложение 1.1 '!E371,"-")</f>
        <v>-</v>
      </c>
      <c r="D369" s="703" t="str">
        <f>IF('приложение 1.1 '!G371=2018,'приложение 1.1 '!D371,"-")</f>
        <v>-</v>
      </c>
      <c r="E369" s="379" t="str">
        <f>IF('приложение 1.1 '!G371=2019,'приложение 1.1 '!E371,"-")</f>
        <v>-</v>
      </c>
      <c r="F369" s="379" t="str">
        <f>IF('приложение 1.1 '!G371=2019,'приложение 1.1 '!D371,"-")</f>
        <v>-</v>
      </c>
      <c r="G369" s="379" t="str">
        <f>IF('приложение 1.1 '!G371=2020,'приложение 1.1 '!E371,"-")</f>
        <v>-</v>
      </c>
      <c r="H369" s="379" t="str">
        <f>IF('приложение 1.1 '!G371=2020,'приложение 1.1 '!D371,"-")</f>
        <v>-</v>
      </c>
      <c r="I369" s="379" t="str">
        <f>IF('приложение 1.1 '!G371=2021,'приложение 1.1 '!E371,"-")</f>
        <v>-</v>
      </c>
      <c r="J369" s="379" t="str">
        <f>IF('приложение 1.1 '!G371=2021,'приложение 1.1 '!D371,"-")</f>
        <v>-</v>
      </c>
      <c r="K369" s="379">
        <f>IF('приложение 1.1 '!G371=2022,'приложение 1.1 '!E371,"-")</f>
        <v>0.8</v>
      </c>
      <c r="L369" s="379">
        <f>IF('приложение 1.1 '!G371=2022,'приложение 1.1 '!D371,"-")</f>
        <v>0</v>
      </c>
      <c r="M369" s="379">
        <f t="shared" si="99"/>
        <v>0.8</v>
      </c>
      <c r="N369" s="379">
        <f t="shared" si="100"/>
        <v>0</v>
      </c>
      <c r="O369" s="379">
        <v>0</v>
      </c>
      <c r="P369" s="379" t="str">
        <f t="shared" si="101"/>
        <v>-</v>
      </c>
      <c r="Q369" s="379" t="s">
        <v>304</v>
      </c>
      <c r="R369" s="379" t="str">
        <f t="shared" si="102"/>
        <v>-</v>
      </c>
      <c r="S369" s="379" t="s">
        <v>304</v>
      </c>
      <c r="T369" s="379" t="str">
        <f t="shared" si="103"/>
        <v>-</v>
      </c>
      <c r="U369" s="379">
        <v>0</v>
      </c>
      <c r="V369" s="379" t="str">
        <f t="shared" si="104"/>
        <v>-</v>
      </c>
      <c r="W369" s="379">
        <v>0</v>
      </c>
      <c r="X369" s="379">
        <f t="shared" si="105"/>
        <v>0</v>
      </c>
      <c r="Y369" s="379">
        <v>0</v>
      </c>
      <c r="Z369" s="379">
        <f t="shared" si="106"/>
        <v>0</v>
      </c>
    </row>
    <row r="370" spans="1:26" ht="31.5">
      <c r="A370" s="369" t="str">
        <f>'приложение 1.1 '!A372</f>
        <v>2.1.2.4</v>
      </c>
      <c r="B370" s="431" t="str">
        <f>'приложение 1.1 '!B372</f>
        <v>Строительство КТПН-2х250кВА, для электроснабжения п.Кедровый-1</v>
      </c>
      <c r="C370" s="379" t="str">
        <f>IF('приложение 1.1 '!G372=2018,'приложение 1.1 '!E372,"-")</f>
        <v>-</v>
      </c>
      <c r="D370" s="703" t="str">
        <f>IF('приложение 1.1 '!G372=2018,'приложение 1.1 '!D372,"-")</f>
        <v>-</v>
      </c>
      <c r="E370" s="379" t="str">
        <f>IF('приложение 1.1 '!G372=2019,'приложение 1.1 '!E372,"-")</f>
        <v>-</v>
      </c>
      <c r="F370" s="379" t="str">
        <f>IF('приложение 1.1 '!G372=2019,'приложение 1.1 '!D372,"-")</f>
        <v>-</v>
      </c>
      <c r="G370" s="379" t="str">
        <f>IF('приложение 1.1 '!G372=2020,'приложение 1.1 '!E372,"-")</f>
        <v>-</v>
      </c>
      <c r="H370" s="379" t="str">
        <f>IF('приложение 1.1 '!G372=2020,'приложение 1.1 '!D372,"-")</f>
        <v>-</v>
      </c>
      <c r="I370" s="379" t="str">
        <f>IF('приложение 1.1 '!G372=2021,'приложение 1.1 '!E372,"-")</f>
        <v>-</v>
      </c>
      <c r="J370" s="379" t="str">
        <f>IF('приложение 1.1 '!G372=2021,'приложение 1.1 '!D372,"-")</f>
        <v>-</v>
      </c>
      <c r="K370" s="379">
        <f>IF('приложение 1.1 '!G372=2022,'приложение 1.1 '!E372,"-")</f>
        <v>0.5</v>
      </c>
      <c r="L370" s="379">
        <f>IF('приложение 1.1 '!G372=2022,'приложение 1.1 '!D372,"-")</f>
        <v>0</v>
      </c>
      <c r="M370" s="379">
        <f t="shared" si="99"/>
        <v>0.5</v>
      </c>
      <c r="N370" s="379">
        <f t="shared" si="100"/>
        <v>0</v>
      </c>
      <c r="O370" s="379">
        <v>0</v>
      </c>
      <c r="P370" s="379" t="str">
        <f t="shared" si="101"/>
        <v>-</v>
      </c>
      <c r="Q370" s="379" t="s">
        <v>304</v>
      </c>
      <c r="R370" s="379" t="str">
        <f t="shared" si="102"/>
        <v>-</v>
      </c>
      <c r="S370" s="379" t="s">
        <v>304</v>
      </c>
      <c r="T370" s="379" t="str">
        <f t="shared" si="103"/>
        <v>-</v>
      </c>
      <c r="U370" s="379">
        <v>0</v>
      </c>
      <c r="V370" s="379" t="str">
        <f t="shared" si="104"/>
        <v>-</v>
      </c>
      <c r="W370" s="379">
        <v>0</v>
      </c>
      <c r="X370" s="379">
        <f t="shared" si="105"/>
        <v>0</v>
      </c>
      <c r="Y370" s="379">
        <v>0</v>
      </c>
      <c r="Z370" s="379">
        <f t="shared" si="106"/>
        <v>0</v>
      </c>
    </row>
    <row r="371" spans="1:26" ht="31.5">
      <c r="A371" s="369" t="str">
        <f>'приложение 1.1 '!A373</f>
        <v>2.1.2.5</v>
      </c>
      <c r="B371" s="431" t="str">
        <f>'приложение 1.1 '!B373</f>
        <v>Строительство КРУН1, для электроснабжения п.Кедровый-1</v>
      </c>
      <c r="C371" s="379" t="str">
        <f>IF('приложение 1.1 '!G373=2018,'приложение 1.1 '!E373,"-")</f>
        <v>-</v>
      </c>
      <c r="D371" s="703" t="str">
        <f>IF('приложение 1.1 '!G373=2018,'приложение 1.1 '!D373,"-")</f>
        <v>-</v>
      </c>
      <c r="E371" s="379" t="str">
        <f>IF('приложение 1.1 '!G373=2019,'приложение 1.1 '!E373,"-")</f>
        <v>-</v>
      </c>
      <c r="F371" s="379" t="str">
        <f>IF('приложение 1.1 '!G373=2019,'приложение 1.1 '!D373,"-")</f>
        <v>-</v>
      </c>
      <c r="G371" s="379" t="str">
        <f>IF('приложение 1.1 '!G373=2020,'приложение 1.1 '!E373,"-")</f>
        <v>-</v>
      </c>
      <c r="H371" s="379" t="str">
        <f>IF('приложение 1.1 '!G373=2020,'приложение 1.1 '!D373,"-")</f>
        <v>-</v>
      </c>
      <c r="I371" s="379" t="str">
        <f>IF('приложение 1.1 '!G373=2021,'приложение 1.1 '!E373,"-")</f>
        <v>-</v>
      </c>
      <c r="J371" s="379" t="str">
        <f>IF('приложение 1.1 '!G373=2021,'приложение 1.1 '!D373,"-")</f>
        <v>-</v>
      </c>
      <c r="K371" s="379">
        <f>IF('приложение 1.1 '!G373=2022,'приложение 1.1 '!E373,"-")</f>
        <v>0</v>
      </c>
      <c r="L371" s="379">
        <f>IF('приложение 1.1 '!G373=2022,'приложение 1.1 '!D373,"-")</f>
        <v>0</v>
      </c>
      <c r="M371" s="379">
        <f t="shared" si="99"/>
        <v>0</v>
      </c>
      <c r="N371" s="379">
        <f t="shared" si="100"/>
        <v>0</v>
      </c>
      <c r="O371" s="379">
        <v>0</v>
      </c>
      <c r="P371" s="379" t="str">
        <f t="shared" si="101"/>
        <v>-</v>
      </c>
      <c r="Q371" s="379" t="s">
        <v>304</v>
      </c>
      <c r="R371" s="379" t="str">
        <f t="shared" si="102"/>
        <v>-</v>
      </c>
      <c r="S371" s="379" t="s">
        <v>304</v>
      </c>
      <c r="T371" s="379" t="str">
        <f t="shared" si="103"/>
        <v>-</v>
      </c>
      <c r="U371" s="379">
        <v>0</v>
      </c>
      <c r="V371" s="379" t="str">
        <f t="shared" si="104"/>
        <v>-</v>
      </c>
      <c r="W371" s="379">
        <v>0</v>
      </c>
      <c r="X371" s="379">
        <f t="shared" si="105"/>
        <v>0</v>
      </c>
      <c r="Y371" s="379">
        <v>0</v>
      </c>
      <c r="Z371" s="379">
        <f t="shared" si="106"/>
        <v>0</v>
      </c>
    </row>
    <row r="372" spans="1:26" ht="31.5">
      <c r="A372" s="369" t="str">
        <f>'приложение 1.1 '!A374</f>
        <v>2.1.2.6</v>
      </c>
      <c r="B372" s="431" t="str">
        <f>'приложение 1.1 '!B374</f>
        <v>Строительство КРУН2, для электроснабжения п.Кедровый-1</v>
      </c>
      <c r="C372" s="379" t="str">
        <f>IF('приложение 1.1 '!G374=2018,'приложение 1.1 '!E374,"-")</f>
        <v>-</v>
      </c>
      <c r="D372" s="703" t="str">
        <f>IF('приложение 1.1 '!G374=2018,'приложение 1.1 '!D374,"-")</f>
        <v>-</v>
      </c>
      <c r="E372" s="379" t="str">
        <f>IF('приложение 1.1 '!G374=2019,'приложение 1.1 '!E374,"-")</f>
        <v>-</v>
      </c>
      <c r="F372" s="379" t="str">
        <f>IF('приложение 1.1 '!G374=2019,'приложение 1.1 '!D374,"-")</f>
        <v>-</v>
      </c>
      <c r="G372" s="379" t="str">
        <f>IF('приложение 1.1 '!G374=2020,'приложение 1.1 '!E374,"-")</f>
        <v>-</v>
      </c>
      <c r="H372" s="379" t="str">
        <f>IF('приложение 1.1 '!G374=2020,'приложение 1.1 '!D374,"-")</f>
        <v>-</v>
      </c>
      <c r="I372" s="379" t="str">
        <f>IF('приложение 1.1 '!G374=2021,'приложение 1.1 '!E374,"-")</f>
        <v>-</v>
      </c>
      <c r="J372" s="379" t="str">
        <f>IF('приложение 1.1 '!G374=2021,'приложение 1.1 '!D374,"-")</f>
        <v>-</v>
      </c>
      <c r="K372" s="379">
        <f>IF('приложение 1.1 '!G374=2022,'приложение 1.1 '!E374,"-")</f>
        <v>0</v>
      </c>
      <c r="L372" s="379">
        <f>IF('приложение 1.1 '!G374=2022,'приложение 1.1 '!D374,"-")</f>
        <v>0</v>
      </c>
      <c r="M372" s="379">
        <f t="shared" si="99"/>
        <v>0</v>
      </c>
      <c r="N372" s="379">
        <f t="shared" si="100"/>
        <v>0</v>
      </c>
      <c r="O372" s="379">
        <v>0</v>
      </c>
      <c r="P372" s="379" t="str">
        <f t="shared" si="101"/>
        <v>-</v>
      </c>
      <c r="Q372" s="379" t="s">
        <v>304</v>
      </c>
      <c r="R372" s="379" t="str">
        <f t="shared" si="102"/>
        <v>-</v>
      </c>
      <c r="S372" s="379" t="s">
        <v>304</v>
      </c>
      <c r="T372" s="379" t="str">
        <f t="shared" si="103"/>
        <v>-</v>
      </c>
      <c r="U372" s="379">
        <v>0</v>
      </c>
      <c r="V372" s="379" t="str">
        <f t="shared" si="104"/>
        <v>-</v>
      </c>
      <c r="W372" s="379">
        <v>0</v>
      </c>
      <c r="X372" s="379">
        <f t="shared" si="105"/>
        <v>0</v>
      </c>
      <c r="Y372" s="379">
        <v>0</v>
      </c>
      <c r="Z372" s="379">
        <f t="shared" si="106"/>
        <v>0</v>
      </c>
    </row>
    <row r="373" spans="1:26" ht="31.5">
      <c r="A373" s="369" t="str">
        <f>'приложение 1.1 '!A375</f>
        <v>2.1.2.7</v>
      </c>
      <c r="B373" s="431" t="str">
        <f>'приложение 1.1 '!B375</f>
        <v>Строительство КТПН№1 2х400кВА ДНТ "Барсовское"</v>
      </c>
      <c r="C373" s="379">
        <f>IF('приложение 1.1 '!G375=2018,'приложение 1.1 '!E375,"-")</f>
        <v>0.8</v>
      </c>
      <c r="D373" s="703">
        <f>IF('приложение 1.1 '!G375=2018,'приложение 1.1 '!D375,"-")</f>
        <v>0</v>
      </c>
      <c r="E373" s="379" t="str">
        <f>IF('приложение 1.1 '!G375=2019,'приложение 1.1 '!E375,"-")</f>
        <v>-</v>
      </c>
      <c r="F373" s="379" t="str">
        <f>IF('приложение 1.1 '!G375=2019,'приложение 1.1 '!D375,"-")</f>
        <v>-</v>
      </c>
      <c r="G373" s="379" t="str">
        <f>IF('приложение 1.1 '!G375=2020,'приложение 1.1 '!E375,"-")</f>
        <v>-</v>
      </c>
      <c r="H373" s="379" t="str">
        <f>IF('приложение 1.1 '!G375=2020,'приложение 1.1 '!D375,"-")</f>
        <v>-</v>
      </c>
      <c r="I373" s="379" t="str">
        <f>IF('приложение 1.1 '!G375=2021,'приложение 1.1 '!E375,"-")</f>
        <v>-</v>
      </c>
      <c r="J373" s="379" t="str">
        <f>IF('приложение 1.1 '!G375=2021,'приложение 1.1 '!D375,"-")</f>
        <v>-</v>
      </c>
      <c r="K373" s="379" t="str">
        <f>IF('приложение 1.1 '!G375=2022,'приложение 1.1 '!E375,"-")</f>
        <v>-</v>
      </c>
      <c r="L373" s="379" t="str">
        <f>IF('приложение 1.1 '!G375=2022,'приложение 1.1 '!D375,"-")</f>
        <v>-</v>
      </c>
      <c r="M373" s="379">
        <f t="shared" si="99"/>
        <v>0.8</v>
      </c>
      <c r="N373" s="379">
        <f t="shared" si="100"/>
        <v>0</v>
      </c>
      <c r="O373" s="379">
        <v>0</v>
      </c>
      <c r="P373" s="379">
        <f t="shared" si="101"/>
        <v>0</v>
      </c>
      <c r="Q373" s="379" t="s">
        <v>304</v>
      </c>
      <c r="R373" s="379" t="str">
        <f t="shared" si="102"/>
        <v>-</v>
      </c>
      <c r="S373" s="379" t="s">
        <v>304</v>
      </c>
      <c r="T373" s="379" t="str">
        <f t="shared" si="103"/>
        <v>-</v>
      </c>
      <c r="U373" s="379">
        <v>0</v>
      </c>
      <c r="V373" s="379" t="str">
        <f t="shared" si="104"/>
        <v>-</v>
      </c>
      <c r="W373" s="379">
        <v>0</v>
      </c>
      <c r="X373" s="379" t="str">
        <f t="shared" si="105"/>
        <v>-</v>
      </c>
      <c r="Y373" s="379">
        <v>0</v>
      </c>
      <c r="Z373" s="379">
        <f t="shared" si="106"/>
        <v>0</v>
      </c>
    </row>
    <row r="374" spans="1:26" ht="31.5">
      <c r="A374" s="369" t="str">
        <f>'приложение 1.1 '!A376</f>
        <v>2.1.2.8</v>
      </c>
      <c r="B374" s="431" t="str">
        <f>'приложение 1.1 '!B376</f>
        <v>Строительство КТПН№2 2х400кВА ДНТ "Барсовское"</v>
      </c>
      <c r="C374" s="379">
        <f>IF('приложение 1.1 '!G376=2018,'приложение 1.1 '!E376,"-")</f>
        <v>0.8</v>
      </c>
      <c r="D374" s="703">
        <f>IF('приложение 1.1 '!G376=2018,'приложение 1.1 '!D376,"-")</f>
        <v>0</v>
      </c>
      <c r="E374" s="379" t="str">
        <f>IF('приложение 1.1 '!G376=2019,'приложение 1.1 '!E376,"-")</f>
        <v>-</v>
      </c>
      <c r="F374" s="379" t="str">
        <f>IF('приложение 1.1 '!G376=2019,'приложение 1.1 '!D376,"-")</f>
        <v>-</v>
      </c>
      <c r="G374" s="379" t="str">
        <f>IF('приложение 1.1 '!G376=2020,'приложение 1.1 '!E376,"-")</f>
        <v>-</v>
      </c>
      <c r="H374" s="379" t="str">
        <f>IF('приложение 1.1 '!G376=2020,'приложение 1.1 '!D376,"-")</f>
        <v>-</v>
      </c>
      <c r="I374" s="379" t="str">
        <f>IF('приложение 1.1 '!G376=2021,'приложение 1.1 '!E376,"-")</f>
        <v>-</v>
      </c>
      <c r="J374" s="379" t="str">
        <f>IF('приложение 1.1 '!G376=2021,'приложение 1.1 '!D376,"-")</f>
        <v>-</v>
      </c>
      <c r="K374" s="379" t="str">
        <f>IF('приложение 1.1 '!G376=2022,'приложение 1.1 '!E376,"-")</f>
        <v>-</v>
      </c>
      <c r="L374" s="379" t="str">
        <f>IF('приложение 1.1 '!G376=2022,'приложение 1.1 '!D376,"-")</f>
        <v>-</v>
      </c>
      <c r="M374" s="379">
        <f t="shared" si="99"/>
        <v>0.8</v>
      </c>
      <c r="N374" s="379">
        <f t="shared" si="100"/>
        <v>0</v>
      </c>
      <c r="O374" s="379">
        <v>0</v>
      </c>
      <c r="P374" s="379">
        <f t="shared" si="101"/>
        <v>0</v>
      </c>
      <c r="Q374" s="379" t="s">
        <v>304</v>
      </c>
      <c r="R374" s="379" t="str">
        <f t="shared" si="102"/>
        <v>-</v>
      </c>
      <c r="S374" s="379" t="s">
        <v>304</v>
      </c>
      <c r="T374" s="379" t="str">
        <f t="shared" si="103"/>
        <v>-</v>
      </c>
      <c r="U374" s="379">
        <v>0</v>
      </c>
      <c r="V374" s="379" t="str">
        <f t="shared" si="104"/>
        <v>-</v>
      </c>
      <c r="W374" s="379">
        <v>0</v>
      </c>
      <c r="X374" s="379" t="str">
        <f t="shared" si="105"/>
        <v>-</v>
      </c>
      <c r="Y374" s="379">
        <v>0</v>
      </c>
      <c r="Z374" s="379">
        <f t="shared" si="106"/>
        <v>0</v>
      </c>
    </row>
    <row r="375" spans="1:26" ht="31.5">
      <c r="A375" s="369" t="str">
        <f>'приложение 1.1 '!A377</f>
        <v>2.1.2.9</v>
      </c>
      <c r="B375" s="431" t="str">
        <f>'приложение 1.1 '!B377</f>
        <v>Строительство КТПН-400кВА ДНТ "Чистые пруды"</v>
      </c>
      <c r="C375" s="379">
        <f>IF('приложение 1.1 '!G377=2018,'приложение 1.1 '!E377,"-")</f>
        <v>0.4</v>
      </c>
      <c r="D375" s="703">
        <f>IF('приложение 1.1 '!G377=2018,'приложение 1.1 '!D377,"-")</f>
        <v>0</v>
      </c>
      <c r="E375" s="379" t="str">
        <f>IF('приложение 1.1 '!G377=2019,'приложение 1.1 '!E377,"-")</f>
        <v>-</v>
      </c>
      <c r="F375" s="379" t="str">
        <f>IF('приложение 1.1 '!G377=2019,'приложение 1.1 '!D377,"-")</f>
        <v>-</v>
      </c>
      <c r="G375" s="379" t="str">
        <f>IF('приложение 1.1 '!G377=2020,'приложение 1.1 '!E377,"-")</f>
        <v>-</v>
      </c>
      <c r="H375" s="379" t="str">
        <f>IF('приложение 1.1 '!G377=2020,'приложение 1.1 '!D377,"-")</f>
        <v>-</v>
      </c>
      <c r="I375" s="379" t="str">
        <f>IF('приложение 1.1 '!G377=2021,'приложение 1.1 '!E377,"-")</f>
        <v>-</v>
      </c>
      <c r="J375" s="379" t="str">
        <f>IF('приложение 1.1 '!G377=2021,'приложение 1.1 '!D377,"-")</f>
        <v>-</v>
      </c>
      <c r="K375" s="379" t="str">
        <f>IF('приложение 1.1 '!G377=2022,'приложение 1.1 '!E377,"-")</f>
        <v>-</v>
      </c>
      <c r="L375" s="379" t="str">
        <f>IF('приложение 1.1 '!G377=2022,'приложение 1.1 '!D377,"-")</f>
        <v>-</v>
      </c>
      <c r="M375" s="379">
        <f t="shared" si="99"/>
        <v>0.4</v>
      </c>
      <c r="N375" s="379">
        <f t="shared" si="100"/>
        <v>0</v>
      </c>
      <c r="O375" s="379">
        <v>0</v>
      </c>
      <c r="P375" s="379">
        <f t="shared" si="101"/>
        <v>0</v>
      </c>
      <c r="Q375" s="379" t="s">
        <v>304</v>
      </c>
      <c r="R375" s="379" t="str">
        <f t="shared" si="102"/>
        <v>-</v>
      </c>
      <c r="S375" s="379" t="s">
        <v>304</v>
      </c>
      <c r="T375" s="379" t="str">
        <f t="shared" si="103"/>
        <v>-</v>
      </c>
      <c r="U375" s="379">
        <v>0</v>
      </c>
      <c r="V375" s="379" t="str">
        <f t="shared" si="104"/>
        <v>-</v>
      </c>
      <c r="W375" s="379">
        <v>0</v>
      </c>
      <c r="X375" s="379" t="str">
        <f t="shared" si="105"/>
        <v>-</v>
      </c>
      <c r="Y375" s="379">
        <v>0</v>
      </c>
      <c r="Z375" s="379">
        <f t="shared" si="106"/>
        <v>0</v>
      </c>
    </row>
    <row r="376" spans="1:26" ht="47.25">
      <c r="A376" s="369" t="str">
        <f>'приложение 1.1 '!A378</f>
        <v>2.1.2.10</v>
      </c>
      <c r="B376" s="431" t="str">
        <f>'приложение 1.1 '!B378</f>
        <v>Строительство КТПН-400кВА Садоводческое товарищество "Энергетик-2" рабочих и служащих Сургутской ГРЭС-1</v>
      </c>
      <c r="C376" s="379" t="str">
        <f>IF('приложение 1.1 '!G378=2018,'приложение 1.1 '!E378,"-")</f>
        <v>-</v>
      </c>
      <c r="D376" s="703" t="str">
        <f>IF('приложение 1.1 '!G378=2018,'приложение 1.1 '!D378,"-")</f>
        <v>-</v>
      </c>
      <c r="E376" s="379" t="str">
        <f>IF('приложение 1.1 '!G378=2019,'приложение 1.1 '!E378,"-")</f>
        <v>-</v>
      </c>
      <c r="F376" s="379" t="str">
        <f>IF('приложение 1.1 '!G378=2019,'приложение 1.1 '!D378,"-")</f>
        <v>-</v>
      </c>
      <c r="G376" s="379">
        <f>IF('приложение 1.1 '!G378=2020,'приложение 1.1 '!E378,"-")</f>
        <v>0.4</v>
      </c>
      <c r="H376" s="379">
        <f>IF('приложение 1.1 '!G378=2020,'приложение 1.1 '!D378,"-")</f>
        <v>0</v>
      </c>
      <c r="I376" s="379" t="str">
        <f>IF('приложение 1.1 '!G378=2021,'приложение 1.1 '!E378,"-")</f>
        <v>-</v>
      </c>
      <c r="J376" s="379" t="str">
        <f>IF('приложение 1.1 '!G378=2021,'приложение 1.1 '!D378,"-")</f>
        <v>-</v>
      </c>
      <c r="K376" s="379" t="str">
        <f>IF('приложение 1.1 '!G378=2022,'приложение 1.1 '!E378,"-")</f>
        <v>-</v>
      </c>
      <c r="L376" s="379" t="str">
        <f>IF('приложение 1.1 '!G378=2022,'приложение 1.1 '!D378,"-")</f>
        <v>-</v>
      </c>
      <c r="M376" s="379">
        <f t="shared" si="99"/>
        <v>0.4</v>
      </c>
      <c r="N376" s="379">
        <f t="shared" si="100"/>
        <v>0</v>
      </c>
      <c r="O376" s="379">
        <v>0</v>
      </c>
      <c r="P376" s="379" t="str">
        <f t="shared" si="101"/>
        <v>-</v>
      </c>
      <c r="Q376" s="379" t="s">
        <v>304</v>
      </c>
      <c r="R376" s="379" t="str">
        <f t="shared" si="102"/>
        <v>-</v>
      </c>
      <c r="S376" s="379" t="s">
        <v>304</v>
      </c>
      <c r="T376" s="379">
        <f t="shared" si="103"/>
        <v>0</v>
      </c>
      <c r="U376" s="379">
        <v>0</v>
      </c>
      <c r="V376" s="379" t="str">
        <f t="shared" si="104"/>
        <v>-</v>
      </c>
      <c r="W376" s="379">
        <v>0</v>
      </c>
      <c r="X376" s="379" t="str">
        <f t="shared" si="105"/>
        <v>-</v>
      </c>
      <c r="Y376" s="379">
        <v>0</v>
      </c>
      <c r="Z376" s="379">
        <f t="shared" si="106"/>
        <v>0</v>
      </c>
    </row>
    <row r="377" spans="1:26" ht="31.5">
      <c r="A377" s="369" t="str">
        <f>'приложение 1.1 '!A379</f>
        <v>2.1.2.11</v>
      </c>
      <c r="B377" s="431" t="str">
        <f>'приложение 1.1 '!B379</f>
        <v>Строительство КТПН-400кВА ПСТ  "№30 Дорожник"</v>
      </c>
      <c r="C377" s="379" t="str">
        <f>IF('приложение 1.1 '!G379=2018,'приложение 1.1 '!E379,"-")</f>
        <v>-</v>
      </c>
      <c r="D377" s="703" t="str">
        <f>IF('приложение 1.1 '!G379=2018,'приложение 1.1 '!D379,"-")</f>
        <v>-</v>
      </c>
      <c r="E377" s="379" t="str">
        <f>IF('приложение 1.1 '!G379=2019,'приложение 1.1 '!E379,"-")</f>
        <v>-</v>
      </c>
      <c r="F377" s="379" t="str">
        <f>IF('приложение 1.1 '!G379=2019,'приложение 1.1 '!D379,"-")</f>
        <v>-</v>
      </c>
      <c r="G377" s="379">
        <f>IF('приложение 1.1 '!G379=2020,'приложение 1.1 '!E379,"-")</f>
        <v>0.4</v>
      </c>
      <c r="H377" s="379">
        <f>IF('приложение 1.1 '!G379=2020,'приложение 1.1 '!D379,"-")</f>
        <v>0</v>
      </c>
      <c r="I377" s="379" t="str">
        <f>IF('приложение 1.1 '!G379=2021,'приложение 1.1 '!E379,"-")</f>
        <v>-</v>
      </c>
      <c r="J377" s="379" t="str">
        <f>IF('приложение 1.1 '!G379=2021,'приложение 1.1 '!D379,"-")</f>
        <v>-</v>
      </c>
      <c r="K377" s="379" t="str">
        <f>IF('приложение 1.1 '!G379=2022,'приложение 1.1 '!E379,"-")</f>
        <v>-</v>
      </c>
      <c r="L377" s="379" t="str">
        <f>IF('приложение 1.1 '!G379=2022,'приложение 1.1 '!D379,"-")</f>
        <v>-</v>
      </c>
      <c r="M377" s="379">
        <f t="shared" si="99"/>
        <v>0.4</v>
      </c>
      <c r="N377" s="379">
        <f t="shared" si="100"/>
        <v>0</v>
      </c>
      <c r="O377" s="379">
        <v>0</v>
      </c>
      <c r="P377" s="379" t="str">
        <f t="shared" si="101"/>
        <v>-</v>
      </c>
      <c r="Q377" s="379" t="s">
        <v>304</v>
      </c>
      <c r="R377" s="379" t="str">
        <f t="shared" si="102"/>
        <v>-</v>
      </c>
      <c r="S377" s="379" t="s">
        <v>304</v>
      </c>
      <c r="T377" s="379">
        <f t="shared" si="103"/>
        <v>0</v>
      </c>
      <c r="U377" s="379">
        <v>0</v>
      </c>
      <c r="V377" s="379" t="str">
        <f t="shared" si="104"/>
        <v>-</v>
      </c>
      <c r="W377" s="379">
        <v>0</v>
      </c>
      <c r="X377" s="379" t="str">
        <f t="shared" si="105"/>
        <v>-</v>
      </c>
      <c r="Y377" s="379">
        <v>0</v>
      </c>
      <c r="Z377" s="379">
        <f t="shared" si="106"/>
        <v>0</v>
      </c>
    </row>
    <row r="378" spans="1:26">
      <c r="A378" s="369" t="str">
        <f>'приложение 1.1 '!A380</f>
        <v>2.1.2.12</v>
      </c>
      <c r="B378" s="431" t="str">
        <f>'приложение 1.1 '!B380</f>
        <v>Строительство КТПН-400кВА ДНТ  "ДРУЖБА"</v>
      </c>
      <c r="C378" s="379" t="str">
        <f>IF('приложение 1.1 '!G380=2018,'приложение 1.1 '!E380,"-")</f>
        <v>-</v>
      </c>
      <c r="D378" s="703" t="str">
        <f>IF('приложение 1.1 '!G380=2018,'приложение 1.1 '!D380,"-")</f>
        <v>-</v>
      </c>
      <c r="E378" s="379" t="str">
        <f>IF('приложение 1.1 '!G380=2019,'приложение 1.1 '!E380,"-")</f>
        <v>-</v>
      </c>
      <c r="F378" s="379" t="str">
        <f>IF('приложение 1.1 '!G380=2019,'приложение 1.1 '!D380,"-")</f>
        <v>-</v>
      </c>
      <c r="G378" s="379">
        <f>IF('приложение 1.1 '!G380=2020,'приложение 1.1 '!E380,"-")</f>
        <v>0.4</v>
      </c>
      <c r="H378" s="379">
        <f>IF('приложение 1.1 '!G380=2020,'приложение 1.1 '!D380,"-")</f>
        <v>0</v>
      </c>
      <c r="I378" s="379" t="str">
        <f>IF('приложение 1.1 '!G380=2021,'приложение 1.1 '!E380,"-")</f>
        <v>-</v>
      </c>
      <c r="J378" s="379" t="str">
        <f>IF('приложение 1.1 '!G380=2021,'приложение 1.1 '!D380,"-")</f>
        <v>-</v>
      </c>
      <c r="K378" s="379" t="str">
        <f>IF('приложение 1.1 '!G380=2022,'приложение 1.1 '!E380,"-")</f>
        <v>-</v>
      </c>
      <c r="L378" s="379" t="str">
        <f>IF('приложение 1.1 '!G380=2022,'приложение 1.1 '!D380,"-")</f>
        <v>-</v>
      </c>
      <c r="M378" s="379">
        <f t="shared" si="99"/>
        <v>0.4</v>
      </c>
      <c r="N378" s="379">
        <f t="shared" si="100"/>
        <v>0</v>
      </c>
      <c r="O378" s="379">
        <v>0</v>
      </c>
      <c r="P378" s="379" t="str">
        <f t="shared" si="101"/>
        <v>-</v>
      </c>
      <c r="Q378" s="379" t="s">
        <v>304</v>
      </c>
      <c r="R378" s="379" t="str">
        <f t="shared" si="102"/>
        <v>-</v>
      </c>
      <c r="S378" s="379" t="s">
        <v>304</v>
      </c>
      <c r="T378" s="379">
        <f t="shared" si="103"/>
        <v>0</v>
      </c>
      <c r="U378" s="379">
        <v>0</v>
      </c>
      <c r="V378" s="379" t="str">
        <f t="shared" si="104"/>
        <v>-</v>
      </c>
      <c r="W378" s="379">
        <v>0</v>
      </c>
      <c r="X378" s="379" t="str">
        <f t="shared" si="105"/>
        <v>-</v>
      </c>
      <c r="Y378" s="379">
        <v>0</v>
      </c>
      <c r="Z378" s="379">
        <f t="shared" si="106"/>
        <v>0</v>
      </c>
    </row>
    <row r="379" spans="1:26" ht="31.5">
      <c r="A379" s="369" t="str">
        <f>'приложение 1.1 '!A381</f>
        <v>2.1.2.13</v>
      </c>
      <c r="B379" s="431" t="str">
        <f>'приложение 1.1 '!B381</f>
        <v>Строительство КТПН-400кВА ПКС "Крылья Сургута",</v>
      </c>
      <c r="C379" s="379" t="str">
        <f>IF('приложение 1.1 '!G381=2018,'приложение 1.1 '!E381,"-")</f>
        <v>-</v>
      </c>
      <c r="D379" s="703" t="str">
        <f>IF('приложение 1.1 '!G381=2018,'приложение 1.1 '!D381,"-")</f>
        <v>-</v>
      </c>
      <c r="E379" s="379" t="str">
        <f>IF('приложение 1.1 '!G381=2019,'приложение 1.1 '!E381,"-")</f>
        <v>-</v>
      </c>
      <c r="F379" s="379" t="str">
        <f>IF('приложение 1.1 '!G381=2019,'приложение 1.1 '!D381,"-")</f>
        <v>-</v>
      </c>
      <c r="G379" s="379">
        <f>IF('приложение 1.1 '!G381=2020,'приложение 1.1 '!E381,"-")</f>
        <v>0.4</v>
      </c>
      <c r="H379" s="379">
        <f>IF('приложение 1.1 '!G381=2020,'приложение 1.1 '!D381,"-")</f>
        <v>0</v>
      </c>
      <c r="I379" s="379" t="str">
        <f>IF('приложение 1.1 '!G381=2021,'приложение 1.1 '!E381,"-")</f>
        <v>-</v>
      </c>
      <c r="J379" s="379" t="str">
        <f>IF('приложение 1.1 '!G381=2021,'приложение 1.1 '!D381,"-")</f>
        <v>-</v>
      </c>
      <c r="K379" s="379" t="str">
        <f>IF('приложение 1.1 '!G381=2022,'приложение 1.1 '!E381,"-")</f>
        <v>-</v>
      </c>
      <c r="L379" s="379" t="str">
        <f>IF('приложение 1.1 '!G381=2022,'приложение 1.1 '!D381,"-")</f>
        <v>-</v>
      </c>
      <c r="M379" s="379">
        <f t="shared" si="99"/>
        <v>0.4</v>
      </c>
      <c r="N379" s="379">
        <f t="shared" si="100"/>
        <v>0</v>
      </c>
      <c r="O379" s="379">
        <v>0</v>
      </c>
      <c r="P379" s="379" t="str">
        <f t="shared" si="101"/>
        <v>-</v>
      </c>
      <c r="Q379" s="379" t="s">
        <v>304</v>
      </c>
      <c r="R379" s="379" t="str">
        <f t="shared" si="102"/>
        <v>-</v>
      </c>
      <c r="S379" s="379" t="s">
        <v>304</v>
      </c>
      <c r="T379" s="379">
        <f t="shared" si="103"/>
        <v>0</v>
      </c>
      <c r="U379" s="379">
        <v>0</v>
      </c>
      <c r="V379" s="379" t="str">
        <f t="shared" si="104"/>
        <v>-</v>
      </c>
      <c r="W379" s="379">
        <v>0</v>
      </c>
      <c r="X379" s="379" t="str">
        <f t="shared" si="105"/>
        <v>-</v>
      </c>
      <c r="Y379" s="379">
        <v>0</v>
      </c>
      <c r="Z379" s="379">
        <f t="shared" si="106"/>
        <v>0</v>
      </c>
    </row>
    <row r="380" spans="1:26">
      <c r="A380" s="369" t="str">
        <f>'приложение 1.1 '!A382</f>
        <v>2.1.2.14</v>
      </c>
      <c r="B380" s="431" t="str">
        <f>'приложение 1.1 '!B382</f>
        <v>Строительство КТПН-400кВА СТ № 52 "Лесное"</v>
      </c>
      <c r="C380" s="379" t="str">
        <f>IF('приложение 1.1 '!G382=2018,'приложение 1.1 '!E382,"-")</f>
        <v>-</v>
      </c>
      <c r="D380" s="703" t="str">
        <f>IF('приложение 1.1 '!G382=2018,'приложение 1.1 '!D382,"-")</f>
        <v>-</v>
      </c>
      <c r="E380" s="379" t="str">
        <f>IF('приложение 1.1 '!G382=2019,'приложение 1.1 '!E382,"-")</f>
        <v>-</v>
      </c>
      <c r="F380" s="379" t="str">
        <f>IF('приложение 1.1 '!G382=2019,'приложение 1.1 '!D382,"-")</f>
        <v>-</v>
      </c>
      <c r="G380" s="379">
        <f>IF('приложение 1.1 '!G382=2020,'приложение 1.1 '!E382,"-")</f>
        <v>0.4</v>
      </c>
      <c r="H380" s="379">
        <f>IF('приложение 1.1 '!G382=2020,'приложение 1.1 '!D382,"-")</f>
        <v>0</v>
      </c>
      <c r="I380" s="379" t="str">
        <f>IF('приложение 1.1 '!G382=2021,'приложение 1.1 '!E382,"-")</f>
        <v>-</v>
      </c>
      <c r="J380" s="379" t="str">
        <f>IF('приложение 1.1 '!G382=2021,'приложение 1.1 '!D382,"-")</f>
        <v>-</v>
      </c>
      <c r="K380" s="379" t="str">
        <f>IF('приложение 1.1 '!G382=2022,'приложение 1.1 '!E382,"-")</f>
        <v>-</v>
      </c>
      <c r="L380" s="379" t="str">
        <f>IF('приложение 1.1 '!G382=2022,'приложение 1.1 '!D382,"-")</f>
        <v>-</v>
      </c>
      <c r="M380" s="379">
        <f t="shared" si="99"/>
        <v>0.4</v>
      </c>
      <c r="N380" s="379">
        <f t="shared" si="100"/>
        <v>0</v>
      </c>
      <c r="O380" s="379">
        <v>0</v>
      </c>
      <c r="P380" s="379" t="str">
        <f t="shared" si="101"/>
        <v>-</v>
      </c>
      <c r="Q380" s="379" t="s">
        <v>304</v>
      </c>
      <c r="R380" s="379" t="str">
        <f t="shared" si="102"/>
        <v>-</v>
      </c>
      <c r="S380" s="379" t="s">
        <v>304</v>
      </c>
      <c r="T380" s="379">
        <f t="shared" si="103"/>
        <v>0</v>
      </c>
      <c r="U380" s="379">
        <v>0</v>
      </c>
      <c r="V380" s="379" t="str">
        <f t="shared" si="104"/>
        <v>-</v>
      </c>
      <c r="W380" s="379">
        <v>0</v>
      </c>
      <c r="X380" s="379" t="str">
        <f t="shared" si="105"/>
        <v>-</v>
      </c>
      <c r="Y380" s="379">
        <v>0</v>
      </c>
      <c r="Z380" s="379">
        <f t="shared" si="106"/>
        <v>0</v>
      </c>
    </row>
    <row r="381" spans="1:26" ht="31.5">
      <c r="A381" s="369" t="str">
        <f>'приложение 1.1 '!A383</f>
        <v>2.1.2.15</v>
      </c>
      <c r="B381" s="431" t="str">
        <f>'приложение 1.1 '!B383</f>
        <v>Строительство КТПН-400кВА СНТ  "Чистые пруды"</v>
      </c>
      <c r="C381" s="379" t="str">
        <f>IF('приложение 1.1 '!G383=2018,'приложение 1.1 '!E383,"-")</f>
        <v>-</v>
      </c>
      <c r="D381" s="703" t="str">
        <f>IF('приложение 1.1 '!G383=2018,'приложение 1.1 '!D383,"-")</f>
        <v>-</v>
      </c>
      <c r="E381" s="379" t="str">
        <f>IF('приложение 1.1 '!G383=2019,'приложение 1.1 '!E383,"-")</f>
        <v>-</v>
      </c>
      <c r="F381" s="379" t="str">
        <f>IF('приложение 1.1 '!G383=2019,'приложение 1.1 '!D383,"-")</f>
        <v>-</v>
      </c>
      <c r="G381" s="379" t="str">
        <f>IF('приложение 1.1 '!G383=2020,'приложение 1.1 '!E383,"-")</f>
        <v>-</v>
      </c>
      <c r="H381" s="379" t="str">
        <f>IF('приложение 1.1 '!G383=2020,'приложение 1.1 '!D383,"-")</f>
        <v>-</v>
      </c>
      <c r="I381" s="379" t="str">
        <f>IF('приложение 1.1 '!G383=2021,'приложение 1.1 '!E383,"-")</f>
        <v>-</v>
      </c>
      <c r="J381" s="379" t="str">
        <f>IF('приложение 1.1 '!G383=2021,'приложение 1.1 '!D383,"-")</f>
        <v>-</v>
      </c>
      <c r="K381" s="379">
        <f>IF('приложение 1.1 '!G383=2022,'приложение 1.1 '!E383,"-")</f>
        <v>0.4</v>
      </c>
      <c r="L381" s="379">
        <f>IF('приложение 1.1 '!G383=2022,'приложение 1.1 '!D383,"-")</f>
        <v>0</v>
      </c>
      <c r="M381" s="379">
        <f t="shared" si="99"/>
        <v>0.4</v>
      </c>
      <c r="N381" s="379">
        <f t="shared" si="100"/>
        <v>0</v>
      </c>
      <c r="O381" s="379">
        <v>0</v>
      </c>
      <c r="P381" s="379" t="str">
        <f t="shared" si="101"/>
        <v>-</v>
      </c>
      <c r="Q381" s="379" t="s">
        <v>304</v>
      </c>
      <c r="R381" s="379" t="str">
        <f t="shared" si="102"/>
        <v>-</v>
      </c>
      <c r="S381" s="379" t="s">
        <v>304</v>
      </c>
      <c r="T381" s="379" t="str">
        <f t="shared" si="103"/>
        <v>-</v>
      </c>
      <c r="U381" s="379">
        <v>0</v>
      </c>
      <c r="V381" s="379" t="str">
        <f t="shared" si="104"/>
        <v>-</v>
      </c>
      <c r="W381" s="379">
        <v>0</v>
      </c>
      <c r="X381" s="379">
        <f t="shared" si="105"/>
        <v>0</v>
      </c>
      <c r="Y381" s="379">
        <v>0</v>
      </c>
      <c r="Z381" s="379">
        <f t="shared" si="106"/>
        <v>0</v>
      </c>
    </row>
    <row r="382" spans="1:26" ht="31.5">
      <c r="A382" s="369" t="str">
        <f>'приложение 1.1 '!A384</f>
        <v>2.1.2.16</v>
      </c>
      <c r="B382" s="431" t="str">
        <f>'приложение 1.1 '!B384</f>
        <v>Строительство КТПН-400кВА ПССК "Чернореченский"</v>
      </c>
      <c r="C382" s="379" t="str">
        <f>IF('приложение 1.1 '!G384=2018,'приложение 1.1 '!E384,"-")</f>
        <v>-</v>
      </c>
      <c r="D382" s="703" t="str">
        <f>IF('приложение 1.1 '!G384=2018,'приложение 1.1 '!D384,"-")</f>
        <v>-</v>
      </c>
      <c r="E382" s="379" t="str">
        <f>IF('приложение 1.1 '!G384=2019,'приложение 1.1 '!E384,"-")</f>
        <v>-</v>
      </c>
      <c r="F382" s="379" t="str">
        <f>IF('приложение 1.1 '!G384=2019,'приложение 1.1 '!D384,"-")</f>
        <v>-</v>
      </c>
      <c r="G382" s="379" t="str">
        <f>IF('приложение 1.1 '!G384=2020,'приложение 1.1 '!E384,"-")</f>
        <v>-</v>
      </c>
      <c r="H382" s="379" t="str">
        <f>IF('приложение 1.1 '!G384=2020,'приложение 1.1 '!D384,"-")</f>
        <v>-</v>
      </c>
      <c r="I382" s="379" t="str">
        <f>IF('приложение 1.1 '!G384=2021,'приложение 1.1 '!E384,"-")</f>
        <v>-</v>
      </c>
      <c r="J382" s="379" t="str">
        <f>IF('приложение 1.1 '!G384=2021,'приложение 1.1 '!D384,"-")</f>
        <v>-</v>
      </c>
      <c r="K382" s="379">
        <f>IF('приложение 1.1 '!G384=2022,'приложение 1.1 '!E384,"-")</f>
        <v>0.4</v>
      </c>
      <c r="L382" s="379">
        <f>IF('приложение 1.1 '!G384=2022,'приложение 1.1 '!D384,"-")</f>
        <v>0</v>
      </c>
      <c r="M382" s="379">
        <f t="shared" si="99"/>
        <v>0.4</v>
      </c>
      <c r="N382" s="379">
        <f t="shared" si="100"/>
        <v>0</v>
      </c>
      <c r="O382" s="379">
        <v>0</v>
      </c>
      <c r="P382" s="379" t="str">
        <f t="shared" si="101"/>
        <v>-</v>
      </c>
      <c r="Q382" s="379" t="s">
        <v>304</v>
      </c>
      <c r="R382" s="379" t="str">
        <f t="shared" si="102"/>
        <v>-</v>
      </c>
      <c r="S382" s="379" t="s">
        <v>304</v>
      </c>
      <c r="T382" s="379" t="str">
        <f t="shared" si="103"/>
        <v>-</v>
      </c>
      <c r="U382" s="379">
        <v>0</v>
      </c>
      <c r="V382" s="379" t="str">
        <f t="shared" si="104"/>
        <v>-</v>
      </c>
      <c r="W382" s="379">
        <v>0</v>
      </c>
      <c r="X382" s="379">
        <f t="shared" si="105"/>
        <v>0</v>
      </c>
      <c r="Y382" s="379">
        <v>0</v>
      </c>
      <c r="Z382" s="379">
        <f t="shared" si="106"/>
        <v>0</v>
      </c>
    </row>
    <row r="383" spans="1:26" ht="31.5">
      <c r="A383" s="369" t="str">
        <f>'приложение 1.1 '!A385</f>
        <v>2.1.2.17</v>
      </c>
      <c r="B383" s="431" t="str">
        <f>'приложение 1.1 '!B385</f>
        <v>Строительство КТПН-400кВА ПСДСК    "ПОДВОДНИК"</v>
      </c>
      <c r="C383" s="379" t="str">
        <f>IF('приложение 1.1 '!G385=2018,'приложение 1.1 '!E385,"-")</f>
        <v>-</v>
      </c>
      <c r="D383" s="703" t="str">
        <f>IF('приложение 1.1 '!G385=2018,'приложение 1.1 '!D385,"-")</f>
        <v>-</v>
      </c>
      <c r="E383" s="379" t="str">
        <f>IF('приложение 1.1 '!G385=2019,'приложение 1.1 '!E385,"-")</f>
        <v>-</v>
      </c>
      <c r="F383" s="379" t="str">
        <f>IF('приложение 1.1 '!G385=2019,'приложение 1.1 '!D385,"-")</f>
        <v>-</v>
      </c>
      <c r="G383" s="379" t="str">
        <f>IF('приложение 1.1 '!G385=2020,'приложение 1.1 '!E385,"-")</f>
        <v>-</v>
      </c>
      <c r="H383" s="379" t="str">
        <f>IF('приложение 1.1 '!G385=2020,'приложение 1.1 '!D385,"-")</f>
        <v>-</v>
      </c>
      <c r="I383" s="379" t="str">
        <f>IF('приложение 1.1 '!G385=2021,'приложение 1.1 '!E385,"-")</f>
        <v>-</v>
      </c>
      <c r="J383" s="379" t="str">
        <f>IF('приложение 1.1 '!G385=2021,'приложение 1.1 '!D385,"-")</f>
        <v>-</v>
      </c>
      <c r="K383" s="379">
        <f>IF('приложение 1.1 '!G385=2022,'приложение 1.1 '!E385,"-")</f>
        <v>0.4</v>
      </c>
      <c r="L383" s="379">
        <f>IF('приложение 1.1 '!G385=2022,'приложение 1.1 '!D385,"-")</f>
        <v>0</v>
      </c>
      <c r="M383" s="379">
        <f t="shared" si="99"/>
        <v>0.4</v>
      </c>
      <c r="N383" s="379">
        <f t="shared" si="100"/>
        <v>0</v>
      </c>
      <c r="O383" s="379">
        <v>0</v>
      </c>
      <c r="P383" s="379" t="str">
        <f t="shared" si="101"/>
        <v>-</v>
      </c>
      <c r="Q383" s="379" t="s">
        <v>304</v>
      </c>
      <c r="R383" s="379" t="str">
        <f t="shared" si="102"/>
        <v>-</v>
      </c>
      <c r="S383" s="379" t="s">
        <v>304</v>
      </c>
      <c r="T383" s="379" t="str">
        <f t="shared" si="103"/>
        <v>-</v>
      </c>
      <c r="U383" s="379">
        <v>0</v>
      </c>
      <c r="V383" s="379" t="str">
        <f t="shared" si="104"/>
        <v>-</v>
      </c>
      <c r="W383" s="379">
        <v>0</v>
      </c>
      <c r="X383" s="379">
        <f t="shared" si="105"/>
        <v>0</v>
      </c>
      <c r="Y383" s="379">
        <v>0</v>
      </c>
      <c r="Z383" s="379">
        <f t="shared" si="106"/>
        <v>0</v>
      </c>
    </row>
    <row r="384" spans="1:26" ht="31.5">
      <c r="A384" s="369" t="str">
        <f>'приложение 1.1 '!A386</f>
        <v>2.1.2.18</v>
      </c>
      <c r="B384" s="431" t="str">
        <f>'приложение 1.1 '!B386</f>
        <v>Строительство КТПН-400кВА СОПК "Родничок" № 61</v>
      </c>
      <c r="C384" s="379" t="str">
        <f>IF('приложение 1.1 '!G386=2018,'приложение 1.1 '!E386,"-")</f>
        <v>-</v>
      </c>
      <c r="D384" s="703" t="str">
        <f>IF('приложение 1.1 '!G386=2018,'приложение 1.1 '!D386,"-")</f>
        <v>-</v>
      </c>
      <c r="E384" s="379" t="str">
        <f>IF('приложение 1.1 '!G386=2019,'приложение 1.1 '!E386,"-")</f>
        <v>-</v>
      </c>
      <c r="F384" s="379" t="str">
        <f>IF('приложение 1.1 '!G386=2019,'приложение 1.1 '!D386,"-")</f>
        <v>-</v>
      </c>
      <c r="G384" s="379" t="str">
        <f>IF('приложение 1.1 '!G386=2020,'приложение 1.1 '!E386,"-")</f>
        <v>-</v>
      </c>
      <c r="H384" s="379" t="str">
        <f>IF('приложение 1.1 '!G386=2020,'приложение 1.1 '!D386,"-")</f>
        <v>-</v>
      </c>
      <c r="I384" s="379" t="str">
        <f>IF('приложение 1.1 '!G386=2021,'приложение 1.1 '!E386,"-")</f>
        <v>-</v>
      </c>
      <c r="J384" s="379" t="str">
        <f>IF('приложение 1.1 '!G386=2021,'приложение 1.1 '!D386,"-")</f>
        <v>-</v>
      </c>
      <c r="K384" s="379">
        <f>IF('приложение 1.1 '!G386=2022,'приложение 1.1 '!E386,"-")</f>
        <v>0.4</v>
      </c>
      <c r="L384" s="379">
        <f>IF('приложение 1.1 '!G386=2022,'приложение 1.1 '!D386,"-")</f>
        <v>0</v>
      </c>
      <c r="M384" s="379">
        <f t="shared" si="99"/>
        <v>0.4</v>
      </c>
      <c r="N384" s="379">
        <f t="shared" si="100"/>
        <v>0</v>
      </c>
      <c r="O384" s="379">
        <v>0</v>
      </c>
      <c r="P384" s="379" t="str">
        <f t="shared" si="101"/>
        <v>-</v>
      </c>
      <c r="Q384" s="379" t="s">
        <v>304</v>
      </c>
      <c r="R384" s="379" t="str">
        <f t="shared" si="102"/>
        <v>-</v>
      </c>
      <c r="S384" s="379" t="s">
        <v>304</v>
      </c>
      <c r="T384" s="379" t="str">
        <f t="shared" si="103"/>
        <v>-</v>
      </c>
      <c r="U384" s="379">
        <v>0</v>
      </c>
      <c r="V384" s="379" t="str">
        <f t="shared" si="104"/>
        <v>-</v>
      </c>
      <c r="W384" s="379">
        <v>0</v>
      </c>
      <c r="X384" s="379">
        <f t="shared" si="105"/>
        <v>0</v>
      </c>
      <c r="Y384" s="379">
        <v>0</v>
      </c>
      <c r="Z384" s="379">
        <f t="shared" si="106"/>
        <v>0</v>
      </c>
    </row>
    <row r="385" spans="1:26">
      <c r="A385" s="369" t="str">
        <f>'приложение 1.1 '!A387</f>
        <v>2.1.2.19</v>
      </c>
      <c r="B385" s="431" t="str">
        <f>'приложение 1.1 '!B387</f>
        <v>Строительство КТПН-400кВА СНТ "Газовик"</v>
      </c>
      <c r="C385" s="379" t="str">
        <f>IF('приложение 1.1 '!G387=2018,'приложение 1.1 '!E387,"-")</f>
        <v>-</v>
      </c>
      <c r="D385" s="703" t="str">
        <f>IF('приложение 1.1 '!G387=2018,'приложение 1.1 '!D387,"-")</f>
        <v>-</v>
      </c>
      <c r="E385" s="379" t="str">
        <f>IF('приложение 1.1 '!G387=2019,'приложение 1.1 '!E387,"-")</f>
        <v>-</v>
      </c>
      <c r="F385" s="379" t="str">
        <f>IF('приложение 1.1 '!G387=2019,'приложение 1.1 '!D387,"-")</f>
        <v>-</v>
      </c>
      <c r="G385" s="379" t="str">
        <f>IF('приложение 1.1 '!G387=2020,'приложение 1.1 '!E387,"-")</f>
        <v>-</v>
      </c>
      <c r="H385" s="379" t="str">
        <f>IF('приложение 1.1 '!G387=2020,'приложение 1.1 '!D387,"-")</f>
        <v>-</v>
      </c>
      <c r="I385" s="379" t="str">
        <f>IF('приложение 1.1 '!G387=2021,'приложение 1.1 '!E387,"-")</f>
        <v>-</v>
      </c>
      <c r="J385" s="379" t="str">
        <f>IF('приложение 1.1 '!G387=2021,'приложение 1.1 '!D387,"-")</f>
        <v>-</v>
      </c>
      <c r="K385" s="379">
        <f>IF('приложение 1.1 '!G387=2022,'приложение 1.1 '!E387,"-")</f>
        <v>0.4</v>
      </c>
      <c r="L385" s="379">
        <f>IF('приложение 1.1 '!G387=2022,'приложение 1.1 '!D387,"-")</f>
        <v>0</v>
      </c>
      <c r="M385" s="379">
        <f t="shared" si="99"/>
        <v>0.4</v>
      </c>
      <c r="N385" s="379">
        <f t="shared" si="100"/>
        <v>0</v>
      </c>
      <c r="O385" s="379">
        <v>0</v>
      </c>
      <c r="P385" s="379" t="str">
        <f t="shared" si="101"/>
        <v>-</v>
      </c>
      <c r="Q385" s="379" t="s">
        <v>304</v>
      </c>
      <c r="R385" s="379" t="str">
        <f t="shared" si="102"/>
        <v>-</v>
      </c>
      <c r="S385" s="379" t="s">
        <v>304</v>
      </c>
      <c r="T385" s="379" t="str">
        <f t="shared" si="103"/>
        <v>-</v>
      </c>
      <c r="U385" s="379">
        <v>0</v>
      </c>
      <c r="V385" s="379" t="str">
        <f t="shared" si="104"/>
        <v>-</v>
      </c>
      <c r="W385" s="379">
        <v>0</v>
      </c>
      <c r="X385" s="379">
        <f t="shared" si="105"/>
        <v>0</v>
      </c>
      <c r="Y385" s="379">
        <v>0</v>
      </c>
      <c r="Z385" s="379">
        <f t="shared" si="106"/>
        <v>0</v>
      </c>
    </row>
    <row r="386" spans="1:26">
      <c r="A386" s="369" t="str">
        <f>'приложение 1.1 '!A388</f>
        <v>2.1.2.20</v>
      </c>
      <c r="B386" s="431" t="str">
        <f>'приложение 1.1 '!B388</f>
        <v>Строительство КТПН-400кВА СТ  № 13 "МАЙ"</v>
      </c>
      <c r="C386" s="379" t="str">
        <f>IF('приложение 1.1 '!G388=2018,'приложение 1.1 '!E388,"-")</f>
        <v>-</v>
      </c>
      <c r="D386" s="703" t="str">
        <f>IF('приложение 1.1 '!G388=2018,'приложение 1.1 '!D388,"-")</f>
        <v>-</v>
      </c>
      <c r="E386" s="379" t="str">
        <f>IF('приложение 1.1 '!G388=2019,'приложение 1.1 '!E388,"-")</f>
        <v>-</v>
      </c>
      <c r="F386" s="379" t="str">
        <f>IF('приложение 1.1 '!G388=2019,'приложение 1.1 '!D388,"-")</f>
        <v>-</v>
      </c>
      <c r="G386" s="379" t="str">
        <f>IF('приложение 1.1 '!G388=2020,'приложение 1.1 '!E388,"-")</f>
        <v>-</v>
      </c>
      <c r="H386" s="379" t="str">
        <f>IF('приложение 1.1 '!G388=2020,'приложение 1.1 '!D388,"-")</f>
        <v>-</v>
      </c>
      <c r="I386" s="379" t="str">
        <f>IF('приложение 1.1 '!G388=2021,'приложение 1.1 '!E388,"-")</f>
        <v>-</v>
      </c>
      <c r="J386" s="379" t="str">
        <f>IF('приложение 1.1 '!G388=2021,'приложение 1.1 '!D388,"-")</f>
        <v>-</v>
      </c>
      <c r="K386" s="379">
        <f>IF('приложение 1.1 '!G388=2022,'приложение 1.1 '!E388,"-")</f>
        <v>0.4</v>
      </c>
      <c r="L386" s="379">
        <f>IF('приложение 1.1 '!G388=2022,'приложение 1.1 '!D388,"-")</f>
        <v>0</v>
      </c>
      <c r="M386" s="379">
        <f t="shared" si="99"/>
        <v>0.4</v>
      </c>
      <c r="N386" s="379">
        <f t="shared" si="100"/>
        <v>0</v>
      </c>
      <c r="O386" s="379">
        <v>0</v>
      </c>
      <c r="P386" s="379" t="str">
        <f t="shared" si="101"/>
        <v>-</v>
      </c>
      <c r="Q386" s="379" t="s">
        <v>304</v>
      </c>
      <c r="R386" s="379" t="str">
        <f t="shared" si="102"/>
        <v>-</v>
      </c>
      <c r="S386" s="379" t="s">
        <v>304</v>
      </c>
      <c r="T386" s="379" t="str">
        <f t="shared" si="103"/>
        <v>-</v>
      </c>
      <c r="U386" s="379">
        <v>0</v>
      </c>
      <c r="V386" s="379" t="str">
        <f t="shared" si="104"/>
        <v>-</v>
      </c>
      <c r="W386" s="379">
        <v>0</v>
      </c>
      <c r="X386" s="379">
        <f t="shared" si="105"/>
        <v>0</v>
      </c>
      <c r="Y386" s="379">
        <v>0</v>
      </c>
      <c r="Z386" s="379">
        <f t="shared" si="106"/>
        <v>0</v>
      </c>
    </row>
    <row r="387" spans="1:26" ht="31.5">
      <c r="A387" s="369" t="str">
        <f>'приложение 1.1 '!A389</f>
        <v>2.1.2.21</v>
      </c>
      <c r="B387" s="431" t="str">
        <f>'приложение 1.1 '!B389</f>
        <v>Строительство КТПН-400кВА ПДК "Крылья Сургута"-2</v>
      </c>
      <c r="C387" s="379" t="str">
        <f>IF('приложение 1.1 '!G389=2018,'приложение 1.1 '!E389,"-")</f>
        <v>-</v>
      </c>
      <c r="D387" s="703" t="str">
        <f>IF('приложение 1.1 '!G389=2018,'приложение 1.1 '!D389,"-")</f>
        <v>-</v>
      </c>
      <c r="E387" s="379" t="str">
        <f>IF('приложение 1.1 '!G389=2019,'приложение 1.1 '!E389,"-")</f>
        <v>-</v>
      </c>
      <c r="F387" s="379" t="str">
        <f>IF('приложение 1.1 '!G389=2019,'приложение 1.1 '!D389,"-")</f>
        <v>-</v>
      </c>
      <c r="G387" s="379" t="str">
        <f>IF('приложение 1.1 '!G389=2020,'приложение 1.1 '!E389,"-")</f>
        <v>-</v>
      </c>
      <c r="H387" s="379" t="str">
        <f>IF('приложение 1.1 '!G389=2020,'приложение 1.1 '!D389,"-")</f>
        <v>-</v>
      </c>
      <c r="I387" s="379" t="str">
        <f>IF('приложение 1.1 '!G389=2021,'приложение 1.1 '!E389,"-")</f>
        <v>-</v>
      </c>
      <c r="J387" s="379" t="str">
        <f>IF('приложение 1.1 '!G389=2021,'приложение 1.1 '!D389,"-")</f>
        <v>-</v>
      </c>
      <c r="K387" s="379">
        <f>IF('приложение 1.1 '!G389=2022,'приложение 1.1 '!E389,"-")</f>
        <v>0.4</v>
      </c>
      <c r="L387" s="379">
        <f>IF('приложение 1.1 '!G389=2022,'приложение 1.1 '!D389,"-")</f>
        <v>0</v>
      </c>
      <c r="M387" s="379">
        <f t="shared" si="99"/>
        <v>0.4</v>
      </c>
      <c r="N387" s="379">
        <f t="shared" si="100"/>
        <v>0</v>
      </c>
      <c r="O387" s="379">
        <v>0</v>
      </c>
      <c r="P387" s="379" t="str">
        <f t="shared" si="101"/>
        <v>-</v>
      </c>
      <c r="Q387" s="379" t="s">
        <v>304</v>
      </c>
      <c r="R387" s="379" t="str">
        <f t="shared" si="102"/>
        <v>-</v>
      </c>
      <c r="S387" s="379" t="s">
        <v>304</v>
      </c>
      <c r="T387" s="379" t="str">
        <f t="shared" si="103"/>
        <v>-</v>
      </c>
      <c r="U387" s="379">
        <v>0</v>
      </c>
      <c r="V387" s="379" t="str">
        <f t="shared" si="104"/>
        <v>-</v>
      </c>
      <c r="W387" s="379">
        <v>0</v>
      </c>
      <c r="X387" s="379">
        <f t="shared" si="105"/>
        <v>0</v>
      </c>
      <c r="Y387" s="379">
        <v>0</v>
      </c>
      <c r="Z387" s="379">
        <f t="shared" si="106"/>
        <v>0</v>
      </c>
    </row>
    <row r="388" spans="1:26" ht="31.5">
      <c r="A388" s="369" t="str">
        <f>'приложение 1.1 '!A390</f>
        <v>2.1.2.22</v>
      </c>
      <c r="B388" s="431" t="str">
        <f>'приложение 1.1 '!B390</f>
        <v>Строительство КТПН-400кВА ПДК "Крылья Сургута - Кафт"</v>
      </c>
      <c r="C388" s="379" t="str">
        <f>IF('приложение 1.1 '!G390=2018,'приложение 1.1 '!E390,"-")</f>
        <v>-</v>
      </c>
      <c r="D388" s="703" t="str">
        <f>IF('приложение 1.1 '!G390=2018,'приложение 1.1 '!D390,"-")</f>
        <v>-</v>
      </c>
      <c r="E388" s="379">
        <f>IF('приложение 1.1 '!G390=2019,'приложение 1.1 '!E390,"-")</f>
        <v>0.4</v>
      </c>
      <c r="F388" s="379">
        <f>IF('приложение 1.1 '!G390=2019,'приложение 1.1 '!D390,"-")</f>
        <v>0</v>
      </c>
      <c r="G388" s="379" t="str">
        <f>IF('приложение 1.1 '!G390=2020,'приложение 1.1 '!E390,"-")</f>
        <v>-</v>
      </c>
      <c r="H388" s="379" t="str">
        <f>IF('приложение 1.1 '!G390=2020,'приложение 1.1 '!D390,"-")</f>
        <v>-</v>
      </c>
      <c r="I388" s="379" t="str">
        <f>IF('приложение 1.1 '!G390=2021,'приложение 1.1 '!E390,"-")</f>
        <v>-</v>
      </c>
      <c r="J388" s="379" t="str">
        <f>IF('приложение 1.1 '!G390=2021,'приложение 1.1 '!D390,"-")</f>
        <v>-</v>
      </c>
      <c r="K388" s="379" t="str">
        <f>IF('приложение 1.1 '!G390=2022,'приложение 1.1 '!E390,"-")</f>
        <v>-</v>
      </c>
      <c r="L388" s="379" t="str">
        <f>IF('приложение 1.1 '!G390=2022,'приложение 1.1 '!D390,"-")</f>
        <v>-</v>
      </c>
      <c r="M388" s="379">
        <f t="shared" si="99"/>
        <v>0.4</v>
      </c>
      <c r="N388" s="379">
        <f t="shared" si="100"/>
        <v>0</v>
      </c>
      <c r="O388" s="379">
        <v>0</v>
      </c>
      <c r="P388" s="379" t="str">
        <f t="shared" si="101"/>
        <v>-</v>
      </c>
      <c r="Q388" s="379" t="s">
        <v>304</v>
      </c>
      <c r="R388" s="379">
        <f t="shared" si="102"/>
        <v>0</v>
      </c>
      <c r="S388" s="379" t="s">
        <v>304</v>
      </c>
      <c r="T388" s="379" t="str">
        <f t="shared" si="103"/>
        <v>-</v>
      </c>
      <c r="U388" s="379">
        <v>0</v>
      </c>
      <c r="V388" s="379" t="str">
        <f t="shared" si="104"/>
        <v>-</v>
      </c>
      <c r="W388" s="379">
        <v>0</v>
      </c>
      <c r="X388" s="379" t="str">
        <f t="shared" si="105"/>
        <v>-</v>
      </c>
      <c r="Y388" s="379">
        <v>0</v>
      </c>
      <c r="Z388" s="379">
        <f t="shared" si="106"/>
        <v>0</v>
      </c>
    </row>
    <row r="389" spans="1:26">
      <c r="A389" s="369" t="str">
        <f>'приложение 1.1 '!A391</f>
        <v>2.1.2.23</v>
      </c>
      <c r="B389" s="431" t="str">
        <f>'приложение 1.1 '!B391</f>
        <v>Строительство КТПН-400кВА ДНТ "Тихий Бор"</v>
      </c>
      <c r="C389" s="379" t="str">
        <f>IF('приложение 1.1 '!G391=2018,'приложение 1.1 '!E391,"-")</f>
        <v>-</v>
      </c>
      <c r="D389" s="703" t="str">
        <f>IF('приложение 1.1 '!G391=2018,'приложение 1.1 '!D391,"-")</f>
        <v>-</v>
      </c>
      <c r="E389" s="379">
        <f>IF('приложение 1.1 '!G391=2019,'приложение 1.1 '!E391,"-")</f>
        <v>0.4</v>
      </c>
      <c r="F389" s="379">
        <f>IF('приложение 1.1 '!G391=2019,'приложение 1.1 '!D391,"-")</f>
        <v>0</v>
      </c>
      <c r="G389" s="379" t="str">
        <f>IF('приложение 1.1 '!G391=2020,'приложение 1.1 '!E391,"-")</f>
        <v>-</v>
      </c>
      <c r="H389" s="379" t="str">
        <f>IF('приложение 1.1 '!G391=2020,'приложение 1.1 '!D391,"-")</f>
        <v>-</v>
      </c>
      <c r="I389" s="379" t="str">
        <f>IF('приложение 1.1 '!G391=2021,'приложение 1.1 '!E391,"-")</f>
        <v>-</v>
      </c>
      <c r="J389" s="379" t="str">
        <f>IF('приложение 1.1 '!G391=2021,'приложение 1.1 '!D391,"-")</f>
        <v>-</v>
      </c>
      <c r="K389" s="379" t="str">
        <f>IF('приложение 1.1 '!G391=2022,'приложение 1.1 '!E391,"-")</f>
        <v>-</v>
      </c>
      <c r="L389" s="379" t="str">
        <f>IF('приложение 1.1 '!G391=2022,'приложение 1.1 '!D391,"-")</f>
        <v>-</v>
      </c>
      <c r="M389" s="379">
        <f t="shared" si="99"/>
        <v>0.4</v>
      </c>
      <c r="N389" s="379">
        <f t="shared" si="100"/>
        <v>0</v>
      </c>
      <c r="O389" s="379">
        <v>0</v>
      </c>
      <c r="P389" s="379" t="str">
        <f t="shared" si="101"/>
        <v>-</v>
      </c>
      <c r="Q389" s="379" t="s">
        <v>304</v>
      </c>
      <c r="R389" s="379">
        <f t="shared" si="102"/>
        <v>0</v>
      </c>
      <c r="S389" s="379" t="s">
        <v>304</v>
      </c>
      <c r="T389" s="379" t="str">
        <f t="shared" si="103"/>
        <v>-</v>
      </c>
      <c r="U389" s="379">
        <v>0</v>
      </c>
      <c r="V389" s="379" t="str">
        <f t="shared" si="104"/>
        <v>-</v>
      </c>
      <c r="W389" s="379">
        <v>0</v>
      </c>
      <c r="X389" s="379" t="str">
        <f t="shared" si="105"/>
        <v>-</v>
      </c>
      <c r="Y389" s="379">
        <v>0</v>
      </c>
      <c r="Z389" s="379">
        <f t="shared" si="106"/>
        <v>0</v>
      </c>
    </row>
    <row r="390" spans="1:26" ht="31.5">
      <c r="A390" s="369" t="str">
        <f>'приложение 1.1 '!A392</f>
        <v>2.1.2.24</v>
      </c>
      <c r="B390" s="431" t="str">
        <f>'приложение 1.1 '!B392</f>
        <v>Строительство КТПН-400кВА ДПК "Жемчужина"</v>
      </c>
      <c r="C390" s="379" t="str">
        <f>IF('приложение 1.1 '!G392=2018,'приложение 1.1 '!E392,"-")</f>
        <v>-</v>
      </c>
      <c r="D390" s="703" t="str">
        <f>IF('приложение 1.1 '!G392=2018,'приложение 1.1 '!D392,"-")</f>
        <v>-</v>
      </c>
      <c r="E390" s="379">
        <f>IF('приложение 1.1 '!G392=2019,'приложение 1.1 '!E392,"-")</f>
        <v>0.4</v>
      </c>
      <c r="F390" s="379">
        <f>IF('приложение 1.1 '!G392=2019,'приложение 1.1 '!D392,"-")</f>
        <v>0</v>
      </c>
      <c r="G390" s="379" t="str">
        <f>IF('приложение 1.1 '!G392=2020,'приложение 1.1 '!E392,"-")</f>
        <v>-</v>
      </c>
      <c r="H390" s="379" t="str">
        <f>IF('приложение 1.1 '!G392=2020,'приложение 1.1 '!D392,"-")</f>
        <v>-</v>
      </c>
      <c r="I390" s="379" t="str">
        <f>IF('приложение 1.1 '!G392=2021,'приложение 1.1 '!E392,"-")</f>
        <v>-</v>
      </c>
      <c r="J390" s="379" t="str">
        <f>IF('приложение 1.1 '!G392=2021,'приложение 1.1 '!D392,"-")</f>
        <v>-</v>
      </c>
      <c r="K390" s="379" t="str">
        <f>IF('приложение 1.1 '!G392=2022,'приложение 1.1 '!E392,"-")</f>
        <v>-</v>
      </c>
      <c r="L390" s="379" t="str">
        <f>IF('приложение 1.1 '!G392=2022,'приложение 1.1 '!D392,"-")</f>
        <v>-</v>
      </c>
      <c r="M390" s="379">
        <f t="shared" si="99"/>
        <v>0.4</v>
      </c>
      <c r="N390" s="379">
        <f t="shared" si="100"/>
        <v>0</v>
      </c>
      <c r="O390" s="379">
        <v>0</v>
      </c>
      <c r="P390" s="379" t="str">
        <f t="shared" si="101"/>
        <v>-</v>
      </c>
      <c r="Q390" s="379" t="s">
        <v>304</v>
      </c>
      <c r="R390" s="379">
        <f t="shared" si="102"/>
        <v>0</v>
      </c>
      <c r="S390" s="379" t="s">
        <v>304</v>
      </c>
      <c r="T390" s="379" t="str">
        <f t="shared" si="103"/>
        <v>-</v>
      </c>
      <c r="U390" s="379">
        <v>0</v>
      </c>
      <c r="V390" s="379" t="str">
        <f t="shared" si="104"/>
        <v>-</v>
      </c>
      <c r="W390" s="379">
        <v>0</v>
      </c>
      <c r="X390" s="379" t="str">
        <f t="shared" si="105"/>
        <v>-</v>
      </c>
      <c r="Y390" s="379">
        <v>0</v>
      </c>
      <c r="Z390" s="379">
        <f t="shared" si="106"/>
        <v>0</v>
      </c>
    </row>
    <row r="391" spans="1:26">
      <c r="A391" s="369" t="str">
        <f>'приложение 1.1 '!A393</f>
        <v>2.1.2.25</v>
      </c>
      <c r="B391" s="431" t="str">
        <f>'приложение 1.1 '!B393</f>
        <v>Строительство КТПН-400кВА ПСК Искра</v>
      </c>
      <c r="C391" s="379" t="str">
        <f>IF('приложение 1.1 '!G393=2018,'приложение 1.1 '!E393,"-")</f>
        <v>-</v>
      </c>
      <c r="D391" s="703" t="str">
        <f>IF('приложение 1.1 '!G393=2018,'приложение 1.1 '!D393,"-")</f>
        <v>-</v>
      </c>
      <c r="E391" s="379">
        <f>IF('приложение 1.1 '!G393=2019,'приложение 1.1 '!E393,"-")</f>
        <v>0.4</v>
      </c>
      <c r="F391" s="379">
        <f>IF('приложение 1.1 '!G393=2019,'приложение 1.1 '!D393,"-")</f>
        <v>0</v>
      </c>
      <c r="G391" s="379" t="str">
        <f>IF('приложение 1.1 '!G393=2020,'приложение 1.1 '!E393,"-")</f>
        <v>-</v>
      </c>
      <c r="H391" s="379" t="str">
        <f>IF('приложение 1.1 '!G393=2020,'приложение 1.1 '!D393,"-")</f>
        <v>-</v>
      </c>
      <c r="I391" s="379" t="str">
        <f>IF('приложение 1.1 '!G393=2021,'приложение 1.1 '!E393,"-")</f>
        <v>-</v>
      </c>
      <c r="J391" s="379" t="str">
        <f>IF('приложение 1.1 '!G393=2021,'приложение 1.1 '!D393,"-")</f>
        <v>-</v>
      </c>
      <c r="K391" s="379" t="str">
        <f>IF('приложение 1.1 '!G393=2022,'приложение 1.1 '!E393,"-")</f>
        <v>-</v>
      </c>
      <c r="L391" s="379" t="str">
        <f>IF('приложение 1.1 '!G393=2022,'приложение 1.1 '!D393,"-")</f>
        <v>-</v>
      </c>
      <c r="M391" s="379">
        <f t="shared" si="99"/>
        <v>0.4</v>
      </c>
      <c r="N391" s="379">
        <f t="shared" si="100"/>
        <v>0</v>
      </c>
      <c r="O391" s="379">
        <v>0</v>
      </c>
      <c r="P391" s="379" t="str">
        <f t="shared" si="101"/>
        <v>-</v>
      </c>
      <c r="Q391" s="379" t="s">
        <v>304</v>
      </c>
      <c r="R391" s="379">
        <f t="shared" si="102"/>
        <v>0</v>
      </c>
      <c r="S391" s="379" t="s">
        <v>304</v>
      </c>
      <c r="T391" s="379" t="str">
        <f t="shared" si="103"/>
        <v>-</v>
      </c>
      <c r="U391" s="379">
        <v>0</v>
      </c>
      <c r="V391" s="379" t="str">
        <f t="shared" si="104"/>
        <v>-</v>
      </c>
      <c r="W391" s="379">
        <v>0</v>
      </c>
      <c r="X391" s="379" t="str">
        <f t="shared" si="105"/>
        <v>-</v>
      </c>
      <c r="Y391" s="379">
        <v>0</v>
      </c>
      <c r="Z391" s="379">
        <f t="shared" si="106"/>
        <v>0</v>
      </c>
    </row>
    <row r="392" spans="1:26" ht="31.5">
      <c r="A392" s="369" t="str">
        <f>'приложение 1.1 '!A394</f>
        <v>2.1.2.26</v>
      </c>
      <c r="B392" s="431" t="str">
        <f>'приложение 1.1 '!B394</f>
        <v>Строительство КТПН-400кВА ПК Садовое товарищество № 7</v>
      </c>
      <c r="C392" s="379" t="str">
        <f>IF('приложение 1.1 '!G394=2018,'приложение 1.1 '!E394,"-")</f>
        <v>-</v>
      </c>
      <c r="D392" s="703" t="str">
        <f>IF('приложение 1.1 '!G394=2018,'приложение 1.1 '!D394,"-")</f>
        <v>-</v>
      </c>
      <c r="E392" s="379">
        <f>IF('приложение 1.1 '!G394=2019,'приложение 1.1 '!E394,"-")</f>
        <v>0.4</v>
      </c>
      <c r="F392" s="379">
        <f>IF('приложение 1.1 '!G394=2019,'приложение 1.1 '!D394,"-")</f>
        <v>0</v>
      </c>
      <c r="G392" s="379" t="str">
        <f>IF('приложение 1.1 '!G394=2020,'приложение 1.1 '!E394,"-")</f>
        <v>-</v>
      </c>
      <c r="H392" s="379" t="str">
        <f>IF('приложение 1.1 '!G394=2020,'приложение 1.1 '!D394,"-")</f>
        <v>-</v>
      </c>
      <c r="I392" s="379" t="str">
        <f>IF('приложение 1.1 '!G394=2021,'приложение 1.1 '!E394,"-")</f>
        <v>-</v>
      </c>
      <c r="J392" s="379" t="str">
        <f>IF('приложение 1.1 '!G394=2021,'приложение 1.1 '!D394,"-")</f>
        <v>-</v>
      </c>
      <c r="K392" s="379" t="str">
        <f>IF('приложение 1.1 '!G394=2022,'приложение 1.1 '!E394,"-")</f>
        <v>-</v>
      </c>
      <c r="L392" s="379" t="str">
        <f>IF('приложение 1.1 '!G394=2022,'приложение 1.1 '!D394,"-")</f>
        <v>-</v>
      </c>
      <c r="M392" s="379">
        <f t="shared" si="99"/>
        <v>0.4</v>
      </c>
      <c r="N392" s="379">
        <f t="shared" si="100"/>
        <v>0</v>
      </c>
      <c r="O392" s="379">
        <v>0</v>
      </c>
      <c r="P392" s="379" t="str">
        <f t="shared" si="101"/>
        <v>-</v>
      </c>
      <c r="Q392" s="379" t="s">
        <v>304</v>
      </c>
      <c r="R392" s="379">
        <f t="shared" si="102"/>
        <v>0</v>
      </c>
      <c r="S392" s="379" t="s">
        <v>304</v>
      </c>
      <c r="T392" s="379" t="str">
        <f t="shared" si="103"/>
        <v>-</v>
      </c>
      <c r="U392" s="379">
        <v>0</v>
      </c>
      <c r="V392" s="379" t="str">
        <f t="shared" si="104"/>
        <v>-</v>
      </c>
      <c r="W392" s="379">
        <v>0</v>
      </c>
      <c r="X392" s="379" t="str">
        <f t="shared" si="105"/>
        <v>-</v>
      </c>
      <c r="Y392" s="379">
        <v>0</v>
      </c>
      <c r="Z392" s="379">
        <f t="shared" si="106"/>
        <v>0</v>
      </c>
    </row>
    <row r="393" spans="1:26" ht="31.5">
      <c r="A393" s="369" t="str">
        <f>'приложение 1.1 '!A395</f>
        <v>2.1.2.27</v>
      </c>
      <c r="B393" s="431" t="str">
        <f>'приложение 1.1 '!B395</f>
        <v>Строительство КТПН-400кВА ПСК № 71 Зеленое</v>
      </c>
      <c r="C393" s="379" t="str">
        <f>IF('приложение 1.1 '!G395=2018,'приложение 1.1 '!E395,"-")</f>
        <v>-</v>
      </c>
      <c r="D393" s="703" t="str">
        <f>IF('приложение 1.1 '!G395=2018,'приложение 1.1 '!D395,"-")</f>
        <v>-</v>
      </c>
      <c r="E393" s="379">
        <f>IF('приложение 1.1 '!G395=2019,'приложение 1.1 '!E395,"-")</f>
        <v>0.4</v>
      </c>
      <c r="F393" s="379">
        <f>IF('приложение 1.1 '!G395=2019,'приложение 1.1 '!D395,"-")</f>
        <v>0</v>
      </c>
      <c r="G393" s="379" t="str">
        <f>IF('приложение 1.1 '!G395=2020,'приложение 1.1 '!E395,"-")</f>
        <v>-</v>
      </c>
      <c r="H393" s="379" t="str">
        <f>IF('приложение 1.1 '!G395=2020,'приложение 1.1 '!D395,"-")</f>
        <v>-</v>
      </c>
      <c r="I393" s="379" t="str">
        <f>IF('приложение 1.1 '!G395=2021,'приложение 1.1 '!E395,"-")</f>
        <v>-</v>
      </c>
      <c r="J393" s="379" t="str">
        <f>IF('приложение 1.1 '!G395=2021,'приложение 1.1 '!D395,"-")</f>
        <v>-</v>
      </c>
      <c r="K393" s="379" t="str">
        <f>IF('приложение 1.1 '!G395=2022,'приложение 1.1 '!E395,"-")</f>
        <v>-</v>
      </c>
      <c r="L393" s="379" t="str">
        <f>IF('приложение 1.1 '!G395=2022,'приложение 1.1 '!D395,"-")</f>
        <v>-</v>
      </c>
      <c r="M393" s="379">
        <f t="shared" si="99"/>
        <v>0.4</v>
      </c>
      <c r="N393" s="379">
        <f t="shared" si="100"/>
        <v>0</v>
      </c>
      <c r="O393" s="379">
        <v>0</v>
      </c>
      <c r="P393" s="379" t="str">
        <f t="shared" si="101"/>
        <v>-</v>
      </c>
      <c r="Q393" s="379" t="s">
        <v>304</v>
      </c>
      <c r="R393" s="379">
        <f t="shared" si="102"/>
        <v>0</v>
      </c>
      <c r="S393" s="379" t="s">
        <v>304</v>
      </c>
      <c r="T393" s="379" t="str">
        <f t="shared" si="103"/>
        <v>-</v>
      </c>
      <c r="U393" s="379">
        <v>0</v>
      </c>
      <c r="V393" s="379" t="str">
        <f t="shared" si="104"/>
        <v>-</v>
      </c>
      <c r="W393" s="379">
        <v>0</v>
      </c>
      <c r="X393" s="379" t="str">
        <f t="shared" si="105"/>
        <v>-</v>
      </c>
      <c r="Y393" s="379">
        <v>0</v>
      </c>
      <c r="Z393" s="379">
        <f t="shared" si="106"/>
        <v>0</v>
      </c>
    </row>
    <row r="394" spans="1:26" ht="31.5">
      <c r="A394" s="369" t="str">
        <f>'приложение 1.1 '!A396</f>
        <v>2.1.2.28</v>
      </c>
      <c r="B394" s="431" t="str">
        <f>'приложение 1.1 '!B396</f>
        <v>Строительство КТПН-400кВА ПДК Сосновый бор</v>
      </c>
      <c r="C394" s="379" t="str">
        <f>IF('приложение 1.1 '!G396=2018,'приложение 1.1 '!E396,"-")</f>
        <v>-</v>
      </c>
      <c r="D394" s="703" t="str">
        <f>IF('приложение 1.1 '!G396=2018,'приложение 1.1 '!D396,"-")</f>
        <v>-</v>
      </c>
      <c r="E394" s="379">
        <f>IF('приложение 1.1 '!G396=2019,'приложение 1.1 '!E396,"-")</f>
        <v>0.4</v>
      </c>
      <c r="F394" s="379">
        <f>IF('приложение 1.1 '!G396=2019,'приложение 1.1 '!D396,"-")</f>
        <v>0</v>
      </c>
      <c r="G394" s="379" t="str">
        <f>IF('приложение 1.1 '!G396=2020,'приложение 1.1 '!E396,"-")</f>
        <v>-</v>
      </c>
      <c r="H394" s="379" t="str">
        <f>IF('приложение 1.1 '!G396=2020,'приложение 1.1 '!D396,"-")</f>
        <v>-</v>
      </c>
      <c r="I394" s="379" t="str">
        <f>IF('приложение 1.1 '!G396=2021,'приложение 1.1 '!E396,"-")</f>
        <v>-</v>
      </c>
      <c r="J394" s="379" t="str">
        <f>IF('приложение 1.1 '!G396=2021,'приложение 1.1 '!D396,"-")</f>
        <v>-</v>
      </c>
      <c r="K394" s="379" t="str">
        <f>IF('приложение 1.1 '!G396=2022,'приложение 1.1 '!E396,"-")</f>
        <v>-</v>
      </c>
      <c r="L394" s="379" t="str">
        <f>IF('приложение 1.1 '!G396=2022,'приложение 1.1 '!D396,"-")</f>
        <v>-</v>
      </c>
      <c r="M394" s="379">
        <f t="shared" si="99"/>
        <v>0.4</v>
      </c>
      <c r="N394" s="379">
        <f t="shared" si="100"/>
        <v>0</v>
      </c>
      <c r="O394" s="379">
        <v>0</v>
      </c>
      <c r="P394" s="379" t="str">
        <f t="shared" si="101"/>
        <v>-</v>
      </c>
      <c r="Q394" s="379" t="s">
        <v>304</v>
      </c>
      <c r="R394" s="379">
        <f t="shared" si="102"/>
        <v>0</v>
      </c>
      <c r="S394" s="379" t="s">
        <v>304</v>
      </c>
      <c r="T394" s="379" t="str">
        <f t="shared" si="103"/>
        <v>-</v>
      </c>
      <c r="U394" s="379">
        <v>0</v>
      </c>
      <c r="V394" s="379" t="str">
        <f t="shared" si="104"/>
        <v>-</v>
      </c>
      <c r="W394" s="379">
        <v>0</v>
      </c>
      <c r="X394" s="379" t="str">
        <f t="shared" si="105"/>
        <v>-</v>
      </c>
      <c r="Y394" s="379">
        <v>0</v>
      </c>
      <c r="Z394" s="379">
        <f t="shared" si="106"/>
        <v>0</v>
      </c>
    </row>
    <row r="395" spans="1:26">
      <c r="A395" s="369" t="str">
        <f>'приложение 1.1 '!A397</f>
        <v>2.1.2.29</v>
      </c>
      <c r="B395" s="431" t="str">
        <f>'приложение 1.1 '!B397</f>
        <v>Строительство КТПН-400кВА ПСК Березовый</v>
      </c>
      <c r="C395" s="379" t="str">
        <f>IF('приложение 1.1 '!G397=2018,'приложение 1.1 '!E397,"-")</f>
        <v>-</v>
      </c>
      <c r="D395" s="703" t="str">
        <f>IF('приложение 1.1 '!G397=2018,'приложение 1.1 '!D397,"-")</f>
        <v>-</v>
      </c>
      <c r="E395" s="379">
        <f>IF('приложение 1.1 '!G397=2019,'приложение 1.1 '!E397,"-")</f>
        <v>0.4</v>
      </c>
      <c r="F395" s="379">
        <f>IF('приложение 1.1 '!G397=2019,'приложение 1.1 '!D397,"-")</f>
        <v>0</v>
      </c>
      <c r="G395" s="379" t="str">
        <f>IF('приложение 1.1 '!G397=2020,'приложение 1.1 '!E397,"-")</f>
        <v>-</v>
      </c>
      <c r="H395" s="379" t="str">
        <f>IF('приложение 1.1 '!G397=2020,'приложение 1.1 '!D397,"-")</f>
        <v>-</v>
      </c>
      <c r="I395" s="379" t="str">
        <f>IF('приложение 1.1 '!G397=2021,'приложение 1.1 '!E397,"-")</f>
        <v>-</v>
      </c>
      <c r="J395" s="379" t="str">
        <f>IF('приложение 1.1 '!G397=2021,'приложение 1.1 '!D397,"-")</f>
        <v>-</v>
      </c>
      <c r="K395" s="379" t="str">
        <f>IF('приложение 1.1 '!G397=2022,'приложение 1.1 '!E397,"-")</f>
        <v>-</v>
      </c>
      <c r="L395" s="379" t="str">
        <f>IF('приложение 1.1 '!G397=2022,'приложение 1.1 '!D397,"-")</f>
        <v>-</v>
      </c>
      <c r="M395" s="379">
        <f t="shared" si="99"/>
        <v>0.4</v>
      </c>
      <c r="N395" s="379">
        <f t="shared" si="100"/>
        <v>0</v>
      </c>
      <c r="O395" s="379">
        <v>0</v>
      </c>
      <c r="P395" s="379" t="str">
        <f t="shared" si="101"/>
        <v>-</v>
      </c>
      <c r="Q395" s="379" t="s">
        <v>304</v>
      </c>
      <c r="R395" s="379">
        <f t="shared" si="102"/>
        <v>0</v>
      </c>
      <c r="S395" s="379" t="s">
        <v>304</v>
      </c>
      <c r="T395" s="379" t="str">
        <f t="shared" si="103"/>
        <v>-</v>
      </c>
      <c r="U395" s="379">
        <v>0</v>
      </c>
      <c r="V395" s="379" t="str">
        <f t="shared" si="104"/>
        <v>-</v>
      </c>
      <c r="W395" s="379">
        <v>0</v>
      </c>
      <c r="X395" s="379" t="str">
        <f t="shared" si="105"/>
        <v>-</v>
      </c>
      <c r="Y395" s="379">
        <v>0</v>
      </c>
      <c r="Z395" s="379">
        <f t="shared" si="106"/>
        <v>0</v>
      </c>
    </row>
    <row r="396" spans="1:26">
      <c r="A396" s="369" t="str">
        <f>'приложение 1.1 '!A398</f>
        <v>2.1.2.30</v>
      </c>
      <c r="B396" s="431" t="str">
        <f>'приложение 1.1 '!B398</f>
        <v>Строительство КТПН-400кВА ПСК Пищевик</v>
      </c>
      <c r="C396" s="379" t="str">
        <f>IF('приложение 1.1 '!G398=2018,'приложение 1.1 '!E398,"-")</f>
        <v>-</v>
      </c>
      <c r="D396" s="703" t="str">
        <f>IF('приложение 1.1 '!G398=2018,'приложение 1.1 '!D398,"-")</f>
        <v>-</v>
      </c>
      <c r="E396" s="379">
        <f>IF('приложение 1.1 '!G398=2019,'приложение 1.1 '!E398,"-")</f>
        <v>0.4</v>
      </c>
      <c r="F396" s="379">
        <f>IF('приложение 1.1 '!G398=2019,'приложение 1.1 '!D398,"-")</f>
        <v>0</v>
      </c>
      <c r="G396" s="379" t="str">
        <f>IF('приложение 1.1 '!G398=2020,'приложение 1.1 '!E398,"-")</f>
        <v>-</v>
      </c>
      <c r="H396" s="379" t="str">
        <f>IF('приложение 1.1 '!G398=2020,'приложение 1.1 '!D398,"-")</f>
        <v>-</v>
      </c>
      <c r="I396" s="379" t="str">
        <f>IF('приложение 1.1 '!G398=2021,'приложение 1.1 '!E398,"-")</f>
        <v>-</v>
      </c>
      <c r="J396" s="379" t="str">
        <f>IF('приложение 1.1 '!G398=2021,'приложение 1.1 '!D398,"-")</f>
        <v>-</v>
      </c>
      <c r="K396" s="379" t="str">
        <f>IF('приложение 1.1 '!G398=2022,'приложение 1.1 '!E398,"-")</f>
        <v>-</v>
      </c>
      <c r="L396" s="379" t="str">
        <f>IF('приложение 1.1 '!G398=2022,'приложение 1.1 '!D398,"-")</f>
        <v>-</v>
      </c>
      <c r="M396" s="379">
        <f t="shared" si="99"/>
        <v>0.4</v>
      </c>
      <c r="N396" s="379">
        <f t="shared" si="100"/>
        <v>0</v>
      </c>
      <c r="O396" s="379">
        <v>0</v>
      </c>
      <c r="P396" s="379" t="str">
        <f t="shared" si="101"/>
        <v>-</v>
      </c>
      <c r="Q396" s="379" t="s">
        <v>304</v>
      </c>
      <c r="R396" s="379">
        <f t="shared" si="102"/>
        <v>0</v>
      </c>
      <c r="S396" s="379" t="s">
        <v>304</v>
      </c>
      <c r="T396" s="379" t="str">
        <f t="shared" si="103"/>
        <v>-</v>
      </c>
      <c r="U396" s="379">
        <v>0</v>
      </c>
      <c r="V396" s="379" t="str">
        <f t="shared" si="104"/>
        <v>-</v>
      </c>
      <c r="W396" s="379">
        <v>0</v>
      </c>
      <c r="X396" s="379" t="str">
        <f t="shared" si="105"/>
        <v>-</v>
      </c>
      <c r="Y396" s="379">
        <v>0</v>
      </c>
      <c r="Z396" s="379">
        <f t="shared" si="106"/>
        <v>0</v>
      </c>
    </row>
    <row r="397" spans="1:26">
      <c r="A397" s="369" t="str">
        <f>'приложение 1.1 '!A399</f>
        <v>2.1.2.31</v>
      </c>
      <c r="B397" s="431" t="str">
        <f>'приложение 1.1 '!B399</f>
        <v>Строительство КТПН-400кВА ПСК Кедровый</v>
      </c>
      <c r="C397" s="379">
        <f>IF('приложение 1.1 '!G399=2018,'приложение 1.1 '!E399,"-")</f>
        <v>0.4</v>
      </c>
      <c r="D397" s="703">
        <f>IF('приложение 1.1 '!G399=2018,'приложение 1.1 '!D399,"-")</f>
        <v>0</v>
      </c>
      <c r="E397" s="379" t="str">
        <f>IF('приложение 1.1 '!G399=2019,'приложение 1.1 '!E399,"-")</f>
        <v>-</v>
      </c>
      <c r="F397" s="379" t="str">
        <f>IF('приложение 1.1 '!G399=2019,'приложение 1.1 '!D399,"-")</f>
        <v>-</v>
      </c>
      <c r="G397" s="379" t="str">
        <f>IF('приложение 1.1 '!G399=2020,'приложение 1.1 '!E399,"-")</f>
        <v>-</v>
      </c>
      <c r="H397" s="379" t="str">
        <f>IF('приложение 1.1 '!G399=2020,'приложение 1.1 '!D399,"-")</f>
        <v>-</v>
      </c>
      <c r="I397" s="379" t="str">
        <f>IF('приложение 1.1 '!G399=2021,'приложение 1.1 '!E399,"-")</f>
        <v>-</v>
      </c>
      <c r="J397" s="379" t="str">
        <f>IF('приложение 1.1 '!G399=2021,'приложение 1.1 '!D399,"-")</f>
        <v>-</v>
      </c>
      <c r="K397" s="379" t="str">
        <f>IF('приложение 1.1 '!G399=2022,'приложение 1.1 '!E399,"-")</f>
        <v>-</v>
      </c>
      <c r="L397" s="379" t="str">
        <f>IF('приложение 1.1 '!G399=2022,'приложение 1.1 '!D399,"-")</f>
        <v>-</v>
      </c>
      <c r="M397" s="379">
        <f t="shared" si="99"/>
        <v>0.4</v>
      </c>
      <c r="N397" s="379">
        <f t="shared" si="100"/>
        <v>0</v>
      </c>
      <c r="O397" s="379">
        <v>0</v>
      </c>
      <c r="P397" s="379">
        <f t="shared" si="101"/>
        <v>0</v>
      </c>
      <c r="Q397" s="379" t="s">
        <v>304</v>
      </c>
      <c r="R397" s="379" t="str">
        <f t="shared" si="102"/>
        <v>-</v>
      </c>
      <c r="S397" s="379" t="s">
        <v>304</v>
      </c>
      <c r="T397" s="379" t="str">
        <f t="shared" si="103"/>
        <v>-</v>
      </c>
      <c r="U397" s="379">
        <v>0</v>
      </c>
      <c r="V397" s="379" t="str">
        <f t="shared" si="104"/>
        <v>-</v>
      </c>
      <c r="W397" s="379">
        <v>0</v>
      </c>
      <c r="X397" s="379" t="str">
        <f t="shared" si="105"/>
        <v>-</v>
      </c>
      <c r="Y397" s="379">
        <v>0</v>
      </c>
      <c r="Z397" s="379">
        <f t="shared" si="106"/>
        <v>0</v>
      </c>
    </row>
    <row r="398" spans="1:26">
      <c r="A398" s="369" t="str">
        <f>'приложение 1.1 '!A400</f>
        <v>2.1.2.32</v>
      </c>
      <c r="B398" s="431" t="str">
        <f>'приложение 1.1 '!B400</f>
        <v>Строительство КТПН-400кВА ПСК Рябиновое</v>
      </c>
      <c r="C398" s="379">
        <f>IF('приложение 1.1 '!G400=2018,'приложение 1.1 '!E400,"-")</f>
        <v>0.4</v>
      </c>
      <c r="D398" s="703">
        <f>IF('приложение 1.1 '!G400=2018,'приложение 1.1 '!D400,"-")</f>
        <v>0</v>
      </c>
      <c r="E398" s="379" t="str">
        <f>IF('приложение 1.1 '!G400=2019,'приложение 1.1 '!E400,"-")</f>
        <v>-</v>
      </c>
      <c r="F398" s="379" t="str">
        <f>IF('приложение 1.1 '!G400=2019,'приложение 1.1 '!D400,"-")</f>
        <v>-</v>
      </c>
      <c r="G398" s="379" t="str">
        <f>IF('приложение 1.1 '!G400=2020,'приложение 1.1 '!E400,"-")</f>
        <v>-</v>
      </c>
      <c r="H398" s="379" t="str">
        <f>IF('приложение 1.1 '!G400=2020,'приложение 1.1 '!D400,"-")</f>
        <v>-</v>
      </c>
      <c r="I398" s="379" t="str">
        <f>IF('приложение 1.1 '!G400=2021,'приложение 1.1 '!E400,"-")</f>
        <v>-</v>
      </c>
      <c r="J398" s="379" t="str">
        <f>IF('приложение 1.1 '!G400=2021,'приложение 1.1 '!D400,"-")</f>
        <v>-</v>
      </c>
      <c r="K398" s="379" t="str">
        <f>IF('приложение 1.1 '!G400=2022,'приложение 1.1 '!E400,"-")</f>
        <v>-</v>
      </c>
      <c r="L398" s="379" t="str">
        <f>IF('приложение 1.1 '!G400=2022,'приложение 1.1 '!D400,"-")</f>
        <v>-</v>
      </c>
      <c r="M398" s="379">
        <f t="shared" si="99"/>
        <v>0.4</v>
      </c>
      <c r="N398" s="379">
        <f t="shared" si="100"/>
        <v>0</v>
      </c>
      <c r="O398" s="379">
        <v>0</v>
      </c>
      <c r="P398" s="379">
        <f t="shared" si="101"/>
        <v>0</v>
      </c>
      <c r="Q398" s="379" t="s">
        <v>304</v>
      </c>
      <c r="R398" s="379" t="str">
        <f t="shared" si="102"/>
        <v>-</v>
      </c>
      <c r="S398" s="379" t="s">
        <v>304</v>
      </c>
      <c r="T398" s="379" t="str">
        <f t="shared" si="103"/>
        <v>-</v>
      </c>
      <c r="U398" s="379">
        <v>0</v>
      </c>
      <c r="V398" s="379" t="str">
        <f t="shared" si="104"/>
        <v>-</v>
      </c>
      <c r="W398" s="379">
        <v>0</v>
      </c>
      <c r="X398" s="379" t="str">
        <f t="shared" si="105"/>
        <v>-</v>
      </c>
      <c r="Y398" s="379">
        <v>0</v>
      </c>
      <c r="Z398" s="379">
        <f t="shared" si="106"/>
        <v>0</v>
      </c>
    </row>
    <row r="399" spans="1:26">
      <c r="A399" s="369" t="str">
        <f>'приложение 1.1 '!A401</f>
        <v>2.1.2.33</v>
      </c>
      <c r="B399" s="431" t="str">
        <f>'приложение 1.1 '!B401</f>
        <v>Строительство КТПН-400кВА ПСК Виктория</v>
      </c>
      <c r="C399" s="379">
        <f>IF('приложение 1.1 '!G401=2018,'приложение 1.1 '!E401,"-")</f>
        <v>0.4</v>
      </c>
      <c r="D399" s="703">
        <f>IF('приложение 1.1 '!G401=2018,'приложение 1.1 '!D401,"-")</f>
        <v>0</v>
      </c>
      <c r="E399" s="379" t="str">
        <f>IF('приложение 1.1 '!G401=2019,'приложение 1.1 '!E401,"-")</f>
        <v>-</v>
      </c>
      <c r="F399" s="379" t="str">
        <f>IF('приложение 1.1 '!G401=2019,'приложение 1.1 '!D401,"-")</f>
        <v>-</v>
      </c>
      <c r="G399" s="379" t="str">
        <f>IF('приложение 1.1 '!G401=2020,'приложение 1.1 '!E401,"-")</f>
        <v>-</v>
      </c>
      <c r="H399" s="379" t="str">
        <f>IF('приложение 1.1 '!G401=2020,'приложение 1.1 '!D401,"-")</f>
        <v>-</v>
      </c>
      <c r="I399" s="379" t="str">
        <f>IF('приложение 1.1 '!G401=2021,'приложение 1.1 '!E401,"-")</f>
        <v>-</v>
      </c>
      <c r="J399" s="379" t="str">
        <f>IF('приложение 1.1 '!G401=2021,'приложение 1.1 '!D401,"-")</f>
        <v>-</v>
      </c>
      <c r="K399" s="379" t="str">
        <f>IF('приложение 1.1 '!G401=2022,'приложение 1.1 '!E401,"-")</f>
        <v>-</v>
      </c>
      <c r="L399" s="379" t="str">
        <f>IF('приложение 1.1 '!G401=2022,'приложение 1.1 '!D401,"-")</f>
        <v>-</v>
      </c>
      <c r="M399" s="379">
        <f t="shared" si="99"/>
        <v>0.4</v>
      </c>
      <c r="N399" s="379">
        <f t="shared" si="100"/>
        <v>0</v>
      </c>
      <c r="O399" s="379">
        <v>0</v>
      </c>
      <c r="P399" s="379">
        <f t="shared" si="101"/>
        <v>0</v>
      </c>
      <c r="Q399" s="379" t="s">
        <v>304</v>
      </c>
      <c r="R399" s="379" t="str">
        <f t="shared" si="102"/>
        <v>-</v>
      </c>
      <c r="S399" s="379" t="s">
        <v>304</v>
      </c>
      <c r="T399" s="379" t="str">
        <f t="shared" si="103"/>
        <v>-</v>
      </c>
      <c r="U399" s="379">
        <v>0</v>
      </c>
      <c r="V399" s="379" t="str">
        <f t="shared" si="104"/>
        <v>-</v>
      </c>
      <c r="W399" s="379">
        <v>0</v>
      </c>
      <c r="X399" s="379" t="str">
        <f t="shared" si="105"/>
        <v>-</v>
      </c>
      <c r="Y399" s="379">
        <v>0</v>
      </c>
      <c r="Z399" s="379">
        <f t="shared" si="106"/>
        <v>0</v>
      </c>
    </row>
    <row r="400" spans="1:26" ht="31.5">
      <c r="A400" s="369" t="str">
        <f>'приложение 1.1 '!A402</f>
        <v>2.1.2.34</v>
      </c>
      <c r="B400" s="431" t="str">
        <f>'приложение 1.1 '!B402</f>
        <v>Строительство КТПН-400кВА СТСН Летние Юрты</v>
      </c>
      <c r="C400" s="379">
        <f>IF('приложение 1.1 '!G402=2018,'приложение 1.1 '!E402,"-")</f>
        <v>0.4</v>
      </c>
      <c r="D400" s="703">
        <f>IF('приложение 1.1 '!G402=2018,'приложение 1.1 '!D402,"-")</f>
        <v>0</v>
      </c>
      <c r="E400" s="379" t="str">
        <f>IF('приложение 1.1 '!G402=2019,'приложение 1.1 '!E402,"-")</f>
        <v>-</v>
      </c>
      <c r="F400" s="379" t="str">
        <f>IF('приложение 1.1 '!G402=2019,'приложение 1.1 '!D402,"-")</f>
        <v>-</v>
      </c>
      <c r="G400" s="379" t="str">
        <f>IF('приложение 1.1 '!G402=2020,'приложение 1.1 '!E402,"-")</f>
        <v>-</v>
      </c>
      <c r="H400" s="379" t="str">
        <f>IF('приложение 1.1 '!G402=2020,'приложение 1.1 '!D402,"-")</f>
        <v>-</v>
      </c>
      <c r="I400" s="379" t="str">
        <f>IF('приложение 1.1 '!G402=2021,'приложение 1.1 '!E402,"-")</f>
        <v>-</v>
      </c>
      <c r="J400" s="379" t="str">
        <f>IF('приложение 1.1 '!G402=2021,'приложение 1.1 '!D402,"-")</f>
        <v>-</v>
      </c>
      <c r="K400" s="379" t="str">
        <f>IF('приложение 1.1 '!G402=2022,'приложение 1.1 '!E402,"-")</f>
        <v>-</v>
      </c>
      <c r="L400" s="379" t="str">
        <f>IF('приложение 1.1 '!G402=2022,'приложение 1.1 '!D402,"-")</f>
        <v>-</v>
      </c>
      <c r="M400" s="379">
        <f t="shared" si="99"/>
        <v>0.4</v>
      </c>
      <c r="N400" s="379">
        <f t="shared" si="100"/>
        <v>0</v>
      </c>
      <c r="O400" s="379">
        <v>0</v>
      </c>
      <c r="P400" s="379">
        <f t="shared" si="101"/>
        <v>0</v>
      </c>
      <c r="Q400" s="379" t="s">
        <v>304</v>
      </c>
      <c r="R400" s="379" t="str">
        <f t="shared" si="102"/>
        <v>-</v>
      </c>
      <c r="S400" s="379" t="s">
        <v>304</v>
      </c>
      <c r="T400" s="379" t="str">
        <f t="shared" si="103"/>
        <v>-</v>
      </c>
      <c r="U400" s="379">
        <v>0</v>
      </c>
      <c r="V400" s="379" t="str">
        <f t="shared" si="104"/>
        <v>-</v>
      </c>
      <c r="W400" s="379">
        <v>0</v>
      </c>
      <c r="X400" s="379" t="str">
        <f t="shared" si="105"/>
        <v>-</v>
      </c>
      <c r="Y400" s="379">
        <v>0</v>
      </c>
      <c r="Z400" s="379">
        <f t="shared" si="106"/>
        <v>0</v>
      </c>
    </row>
    <row r="401" spans="1:26">
      <c r="A401" s="369" t="str">
        <f>'приложение 1.1 '!A403</f>
        <v>2.1.2.35</v>
      </c>
      <c r="B401" s="431" t="str">
        <f>'приложение 1.1 '!B403</f>
        <v>Строительство КТПН-400кВА СТ Ягодное</v>
      </c>
      <c r="C401" s="379">
        <f>IF('приложение 1.1 '!G403=2018,'приложение 1.1 '!E403,"-")</f>
        <v>0.4</v>
      </c>
      <c r="D401" s="703">
        <f>IF('приложение 1.1 '!G403=2018,'приложение 1.1 '!D403,"-")</f>
        <v>0</v>
      </c>
      <c r="E401" s="379" t="str">
        <f>IF('приложение 1.1 '!G403=2019,'приложение 1.1 '!E403,"-")</f>
        <v>-</v>
      </c>
      <c r="F401" s="379" t="str">
        <f>IF('приложение 1.1 '!G403=2019,'приложение 1.1 '!D403,"-")</f>
        <v>-</v>
      </c>
      <c r="G401" s="379" t="str">
        <f>IF('приложение 1.1 '!G403=2020,'приложение 1.1 '!E403,"-")</f>
        <v>-</v>
      </c>
      <c r="H401" s="379" t="str">
        <f>IF('приложение 1.1 '!G403=2020,'приложение 1.1 '!D403,"-")</f>
        <v>-</v>
      </c>
      <c r="I401" s="379" t="str">
        <f>IF('приложение 1.1 '!G403=2021,'приложение 1.1 '!E403,"-")</f>
        <v>-</v>
      </c>
      <c r="J401" s="379" t="str">
        <f>IF('приложение 1.1 '!G403=2021,'приложение 1.1 '!D403,"-")</f>
        <v>-</v>
      </c>
      <c r="K401" s="379" t="str">
        <f>IF('приложение 1.1 '!G403=2022,'приложение 1.1 '!E403,"-")</f>
        <v>-</v>
      </c>
      <c r="L401" s="379" t="str">
        <f>IF('приложение 1.1 '!G403=2022,'приложение 1.1 '!D403,"-")</f>
        <v>-</v>
      </c>
      <c r="M401" s="379">
        <f t="shared" ref="M401:M461" si="107">SUM(C401,E401,G401,I401,K401,)</f>
        <v>0.4</v>
      </c>
      <c r="N401" s="379">
        <f t="shared" ref="N401:N461" si="108">SUM(D401,F401,H401,J401,L401,)</f>
        <v>0</v>
      </c>
      <c r="O401" s="379">
        <v>0</v>
      </c>
      <c r="P401" s="379">
        <f t="shared" si="101"/>
        <v>0</v>
      </c>
      <c r="Q401" s="379" t="s">
        <v>304</v>
      </c>
      <c r="R401" s="379" t="str">
        <f t="shared" si="102"/>
        <v>-</v>
      </c>
      <c r="S401" s="379" t="s">
        <v>304</v>
      </c>
      <c r="T401" s="379" t="str">
        <f t="shared" si="103"/>
        <v>-</v>
      </c>
      <c r="U401" s="379">
        <v>0</v>
      </c>
      <c r="V401" s="379" t="str">
        <f t="shared" si="104"/>
        <v>-</v>
      </c>
      <c r="W401" s="379">
        <v>0</v>
      </c>
      <c r="X401" s="379" t="str">
        <f t="shared" si="105"/>
        <v>-</v>
      </c>
      <c r="Y401" s="379">
        <v>0</v>
      </c>
      <c r="Z401" s="379">
        <f t="shared" si="106"/>
        <v>0</v>
      </c>
    </row>
    <row r="402" spans="1:26">
      <c r="A402" s="369" t="str">
        <f>'приложение 1.1 '!A404</f>
        <v>2.1.2.36</v>
      </c>
      <c r="B402" s="431" t="str">
        <f>'приложение 1.1 '!B404</f>
        <v>Строительство КТПН-400кВА СТ Сириус</v>
      </c>
      <c r="C402" s="379">
        <f>IF('приложение 1.1 '!G404=2018,'приложение 1.1 '!E404,"-")</f>
        <v>0.4</v>
      </c>
      <c r="D402" s="703">
        <f>IF('приложение 1.1 '!G404=2018,'приложение 1.1 '!D404,"-")</f>
        <v>0</v>
      </c>
      <c r="E402" s="379" t="str">
        <f>IF('приложение 1.1 '!G404=2019,'приложение 1.1 '!E404,"-")</f>
        <v>-</v>
      </c>
      <c r="F402" s="379" t="str">
        <f>IF('приложение 1.1 '!G404=2019,'приложение 1.1 '!D404,"-")</f>
        <v>-</v>
      </c>
      <c r="G402" s="379" t="str">
        <f>IF('приложение 1.1 '!G404=2020,'приложение 1.1 '!E404,"-")</f>
        <v>-</v>
      </c>
      <c r="H402" s="379" t="str">
        <f>IF('приложение 1.1 '!G404=2020,'приложение 1.1 '!D404,"-")</f>
        <v>-</v>
      </c>
      <c r="I402" s="379" t="str">
        <f>IF('приложение 1.1 '!G404=2021,'приложение 1.1 '!E404,"-")</f>
        <v>-</v>
      </c>
      <c r="J402" s="379" t="str">
        <f>IF('приложение 1.1 '!G404=2021,'приложение 1.1 '!D404,"-")</f>
        <v>-</v>
      </c>
      <c r="K402" s="379" t="str">
        <f>IF('приложение 1.1 '!G404=2022,'приложение 1.1 '!E404,"-")</f>
        <v>-</v>
      </c>
      <c r="L402" s="379" t="str">
        <f>IF('приложение 1.1 '!G404=2022,'приложение 1.1 '!D404,"-")</f>
        <v>-</v>
      </c>
      <c r="M402" s="379">
        <f t="shared" si="107"/>
        <v>0.4</v>
      </c>
      <c r="N402" s="379">
        <f t="shared" si="108"/>
        <v>0</v>
      </c>
      <c r="O402" s="379">
        <v>0</v>
      </c>
      <c r="P402" s="379">
        <f t="shared" ref="P402:P462" si="109">D402</f>
        <v>0</v>
      </c>
      <c r="Q402" s="379" t="s">
        <v>304</v>
      </c>
      <c r="R402" s="379" t="str">
        <f t="shared" ref="R402:R462" si="110">F402</f>
        <v>-</v>
      </c>
      <c r="S402" s="379" t="s">
        <v>304</v>
      </c>
      <c r="T402" s="379" t="str">
        <f t="shared" ref="T402:T462" si="111">H402</f>
        <v>-</v>
      </c>
      <c r="U402" s="379">
        <v>0</v>
      </c>
      <c r="V402" s="379" t="str">
        <f t="shared" ref="V402:V462" si="112">J402</f>
        <v>-</v>
      </c>
      <c r="W402" s="379">
        <v>0</v>
      </c>
      <c r="X402" s="379" t="str">
        <f t="shared" ref="X402:X462" si="113">L402</f>
        <v>-</v>
      </c>
      <c r="Y402" s="379">
        <v>0</v>
      </c>
      <c r="Z402" s="379">
        <f t="shared" ref="Z402:Z462" si="114">SUM(P402,R402,T402,V402,X402,)</f>
        <v>0</v>
      </c>
    </row>
    <row r="403" spans="1:26">
      <c r="A403" s="369" t="str">
        <f>'приложение 1.1 '!A405</f>
        <v>2.1.2.37</v>
      </c>
      <c r="B403" s="431" t="str">
        <f>'приложение 1.1 '!B405</f>
        <v>Строительство КТПН-400кВА СТ Берендей</v>
      </c>
      <c r="C403" s="379">
        <f>IF('приложение 1.1 '!G405=2018,'приложение 1.1 '!E405,"-")</f>
        <v>0.4</v>
      </c>
      <c r="D403" s="703">
        <f>IF('приложение 1.1 '!G405=2018,'приложение 1.1 '!D405,"-")</f>
        <v>0</v>
      </c>
      <c r="E403" s="379" t="str">
        <f>IF('приложение 1.1 '!G405=2019,'приложение 1.1 '!E405,"-")</f>
        <v>-</v>
      </c>
      <c r="F403" s="379" t="str">
        <f>IF('приложение 1.1 '!G405=2019,'приложение 1.1 '!D405,"-")</f>
        <v>-</v>
      </c>
      <c r="G403" s="379" t="str">
        <f>IF('приложение 1.1 '!G405=2020,'приложение 1.1 '!E405,"-")</f>
        <v>-</v>
      </c>
      <c r="H403" s="379" t="str">
        <f>IF('приложение 1.1 '!G405=2020,'приложение 1.1 '!D405,"-")</f>
        <v>-</v>
      </c>
      <c r="I403" s="379" t="str">
        <f>IF('приложение 1.1 '!G405=2021,'приложение 1.1 '!E405,"-")</f>
        <v>-</v>
      </c>
      <c r="J403" s="379" t="str">
        <f>IF('приложение 1.1 '!G405=2021,'приложение 1.1 '!D405,"-")</f>
        <v>-</v>
      </c>
      <c r="K403" s="379" t="str">
        <f>IF('приложение 1.1 '!G405=2022,'приложение 1.1 '!E405,"-")</f>
        <v>-</v>
      </c>
      <c r="L403" s="379" t="str">
        <f>IF('приложение 1.1 '!G405=2022,'приложение 1.1 '!D405,"-")</f>
        <v>-</v>
      </c>
      <c r="M403" s="379">
        <f t="shared" si="107"/>
        <v>0.4</v>
      </c>
      <c r="N403" s="379">
        <f t="shared" si="108"/>
        <v>0</v>
      </c>
      <c r="O403" s="379">
        <v>0</v>
      </c>
      <c r="P403" s="379">
        <f t="shared" si="109"/>
        <v>0</v>
      </c>
      <c r="Q403" s="379" t="s">
        <v>304</v>
      </c>
      <c r="R403" s="379" t="str">
        <f t="shared" si="110"/>
        <v>-</v>
      </c>
      <c r="S403" s="379" t="s">
        <v>304</v>
      </c>
      <c r="T403" s="379" t="str">
        <f t="shared" si="111"/>
        <v>-</v>
      </c>
      <c r="U403" s="379">
        <v>0</v>
      </c>
      <c r="V403" s="379" t="str">
        <f t="shared" si="112"/>
        <v>-</v>
      </c>
      <c r="W403" s="379">
        <v>0</v>
      </c>
      <c r="X403" s="379" t="str">
        <f t="shared" si="113"/>
        <v>-</v>
      </c>
      <c r="Y403" s="379">
        <v>0</v>
      </c>
      <c r="Z403" s="379">
        <f t="shared" si="114"/>
        <v>0</v>
      </c>
    </row>
    <row r="404" spans="1:26">
      <c r="A404" s="369" t="str">
        <f>'приложение 1.1 '!A406</f>
        <v>2.1.2.38</v>
      </c>
      <c r="B404" s="431" t="str">
        <f>'приложение 1.1 '!B406</f>
        <v>Строительство КТПН-400кВА СТ Тюльпан</v>
      </c>
      <c r="C404" s="379">
        <f>IF('приложение 1.1 '!G406=2018,'приложение 1.1 '!E406,"-")</f>
        <v>0.4</v>
      </c>
      <c r="D404" s="703">
        <f>IF('приложение 1.1 '!G406=2018,'приложение 1.1 '!D406,"-")</f>
        <v>0</v>
      </c>
      <c r="E404" s="379" t="str">
        <f>IF('приложение 1.1 '!G406=2019,'приложение 1.1 '!E406,"-")</f>
        <v>-</v>
      </c>
      <c r="F404" s="379" t="str">
        <f>IF('приложение 1.1 '!G406=2019,'приложение 1.1 '!D406,"-")</f>
        <v>-</v>
      </c>
      <c r="G404" s="379" t="str">
        <f>IF('приложение 1.1 '!G406=2020,'приложение 1.1 '!E406,"-")</f>
        <v>-</v>
      </c>
      <c r="H404" s="379" t="str">
        <f>IF('приложение 1.1 '!G406=2020,'приложение 1.1 '!D406,"-")</f>
        <v>-</v>
      </c>
      <c r="I404" s="379" t="str">
        <f>IF('приложение 1.1 '!G406=2021,'приложение 1.1 '!E406,"-")</f>
        <v>-</v>
      </c>
      <c r="J404" s="379" t="str">
        <f>IF('приложение 1.1 '!G406=2021,'приложение 1.1 '!D406,"-")</f>
        <v>-</v>
      </c>
      <c r="K404" s="379" t="str">
        <f>IF('приложение 1.1 '!G406=2022,'приложение 1.1 '!E406,"-")</f>
        <v>-</v>
      </c>
      <c r="L404" s="379" t="str">
        <f>IF('приложение 1.1 '!G406=2022,'приложение 1.1 '!D406,"-")</f>
        <v>-</v>
      </c>
      <c r="M404" s="379">
        <f t="shared" si="107"/>
        <v>0.4</v>
      </c>
      <c r="N404" s="379">
        <f t="shared" si="108"/>
        <v>0</v>
      </c>
      <c r="O404" s="379">
        <v>0</v>
      </c>
      <c r="P404" s="379">
        <f t="shared" si="109"/>
        <v>0</v>
      </c>
      <c r="Q404" s="379" t="s">
        <v>304</v>
      </c>
      <c r="R404" s="379" t="str">
        <f t="shared" si="110"/>
        <v>-</v>
      </c>
      <c r="S404" s="379" t="s">
        <v>304</v>
      </c>
      <c r="T404" s="379" t="str">
        <f t="shared" si="111"/>
        <v>-</v>
      </c>
      <c r="U404" s="379">
        <v>0</v>
      </c>
      <c r="V404" s="379" t="str">
        <f t="shared" si="112"/>
        <v>-</v>
      </c>
      <c r="W404" s="379">
        <v>0</v>
      </c>
      <c r="X404" s="379" t="str">
        <f t="shared" si="113"/>
        <v>-</v>
      </c>
      <c r="Y404" s="379">
        <v>0</v>
      </c>
      <c r="Z404" s="379">
        <f t="shared" si="114"/>
        <v>0</v>
      </c>
    </row>
    <row r="405" spans="1:26" ht="31.5">
      <c r="A405" s="369" t="str">
        <f>'приложение 1.1 '!A407</f>
        <v>2.1.2.39</v>
      </c>
      <c r="B405" s="431" t="str">
        <f>'приложение 1.1 '!B407</f>
        <v>Строительство КТПН-400кВА СОТ Энергостроитель</v>
      </c>
      <c r="C405" s="379">
        <f>IF('приложение 1.1 '!G407=2018,'приложение 1.1 '!E407,"-")</f>
        <v>0.4</v>
      </c>
      <c r="D405" s="703">
        <f>IF('приложение 1.1 '!G407=2018,'приложение 1.1 '!D407,"-")</f>
        <v>0</v>
      </c>
      <c r="E405" s="379" t="str">
        <f>IF('приложение 1.1 '!G407=2019,'приложение 1.1 '!E407,"-")</f>
        <v>-</v>
      </c>
      <c r="F405" s="379" t="str">
        <f>IF('приложение 1.1 '!G407=2019,'приложение 1.1 '!D407,"-")</f>
        <v>-</v>
      </c>
      <c r="G405" s="379" t="str">
        <f>IF('приложение 1.1 '!G407=2020,'приложение 1.1 '!E407,"-")</f>
        <v>-</v>
      </c>
      <c r="H405" s="379" t="str">
        <f>IF('приложение 1.1 '!G407=2020,'приложение 1.1 '!D407,"-")</f>
        <v>-</v>
      </c>
      <c r="I405" s="379" t="str">
        <f>IF('приложение 1.1 '!G407=2021,'приложение 1.1 '!E407,"-")</f>
        <v>-</v>
      </c>
      <c r="J405" s="379" t="str">
        <f>IF('приложение 1.1 '!G407=2021,'приложение 1.1 '!D407,"-")</f>
        <v>-</v>
      </c>
      <c r="K405" s="379" t="str">
        <f>IF('приложение 1.1 '!G407=2022,'приложение 1.1 '!E407,"-")</f>
        <v>-</v>
      </c>
      <c r="L405" s="379" t="str">
        <f>IF('приложение 1.1 '!G407=2022,'приложение 1.1 '!D407,"-")</f>
        <v>-</v>
      </c>
      <c r="M405" s="379">
        <f t="shared" si="107"/>
        <v>0.4</v>
      </c>
      <c r="N405" s="379">
        <f t="shared" si="108"/>
        <v>0</v>
      </c>
      <c r="O405" s="379">
        <v>0</v>
      </c>
      <c r="P405" s="379">
        <f t="shared" si="109"/>
        <v>0</v>
      </c>
      <c r="Q405" s="379" t="s">
        <v>304</v>
      </c>
      <c r="R405" s="379" t="str">
        <f t="shared" si="110"/>
        <v>-</v>
      </c>
      <c r="S405" s="379" t="s">
        <v>304</v>
      </c>
      <c r="T405" s="379" t="str">
        <f t="shared" si="111"/>
        <v>-</v>
      </c>
      <c r="U405" s="379">
        <v>0</v>
      </c>
      <c r="V405" s="379" t="str">
        <f t="shared" si="112"/>
        <v>-</v>
      </c>
      <c r="W405" s="379">
        <v>0</v>
      </c>
      <c r="X405" s="379" t="str">
        <f t="shared" si="113"/>
        <v>-</v>
      </c>
      <c r="Y405" s="379">
        <v>0</v>
      </c>
      <c r="Z405" s="379">
        <f t="shared" si="114"/>
        <v>0</v>
      </c>
    </row>
    <row r="406" spans="1:26" ht="31.5">
      <c r="A406" s="369" t="str">
        <f>'приложение 1.1 '!A408</f>
        <v>2.1.2.40</v>
      </c>
      <c r="B406" s="431" t="str">
        <f>'приложение 1.1 '!B408</f>
        <v>Строительство КТПН-400кВА СОТ Прибрежный</v>
      </c>
      <c r="C406" s="379">
        <f>IF('приложение 1.1 '!G408=2018,'приложение 1.1 '!E408,"-")</f>
        <v>0.4</v>
      </c>
      <c r="D406" s="703">
        <f>IF('приложение 1.1 '!G408=2018,'приложение 1.1 '!D408,"-")</f>
        <v>0</v>
      </c>
      <c r="E406" s="379" t="str">
        <f>IF('приложение 1.1 '!G408=2019,'приложение 1.1 '!E408,"-")</f>
        <v>-</v>
      </c>
      <c r="F406" s="379" t="str">
        <f>IF('приложение 1.1 '!G408=2019,'приложение 1.1 '!D408,"-")</f>
        <v>-</v>
      </c>
      <c r="G406" s="379" t="str">
        <f>IF('приложение 1.1 '!G408=2020,'приложение 1.1 '!E408,"-")</f>
        <v>-</v>
      </c>
      <c r="H406" s="379" t="str">
        <f>IF('приложение 1.1 '!G408=2020,'приложение 1.1 '!D408,"-")</f>
        <v>-</v>
      </c>
      <c r="I406" s="379" t="str">
        <f>IF('приложение 1.1 '!G408=2021,'приложение 1.1 '!E408,"-")</f>
        <v>-</v>
      </c>
      <c r="J406" s="379" t="str">
        <f>IF('приложение 1.1 '!G408=2021,'приложение 1.1 '!D408,"-")</f>
        <v>-</v>
      </c>
      <c r="K406" s="379" t="str">
        <f>IF('приложение 1.1 '!G408=2022,'приложение 1.1 '!E408,"-")</f>
        <v>-</v>
      </c>
      <c r="L406" s="379" t="str">
        <f>IF('приложение 1.1 '!G408=2022,'приложение 1.1 '!D408,"-")</f>
        <v>-</v>
      </c>
      <c r="M406" s="379">
        <f t="shared" si="107"/>
        <v>0.4</v>
      </c>
      <c r="N406" s="379">
        <f t="shared" si="108"/>
        <v>0</v>
      </c>
      <c r="O406" s="379">
        <v>0</v>
      </c>
      <c r="P406" s="379">
        <f t="shared" si="109"/>
        <v>0</v>
      </c>
      <c r="Q406" s="379" t="s">
        <v>304</v>
      </c>
      <c r="R406" s="379" t="str">
        <f t="shared" si="110"/>
        <v>-</v>
      </c>
      <c r="S406" s="379" t="s">
        <v>304</v>
      </c>
      <c r="T406" s="379" t="str">
        <f t="shared" si="111"/>
        <v>-</v>
      </c>
      <c r="U406" s="379">
        <v>0</v>
      </c>
      <c r="V406" s="379" t="str">
        <f t="shared" si="112"/>
        <v>-</v>
      </c>
      <c r="W406" s="379">
        <v>0</v>
      </c>
      <c r="X406" s="379" t="str">
        <f t="shared" si="113"/>
        <v>-</v>
      </c>
      <c r="Y406" s="379">
        <v>0</v>
      </c>
      <c r="Z406" s="379">
        <f t="shared" si="114"/>
        <v>0</v>
      </c>
    </row>
    <row r="407" spans="1:26" ht="31.5">
      <c r="A407" s="369" t="str">
        <f>'приложение 1.1 '!A409</f>
        <v>2.1.2.41</v>
      </c>
      <c r="B407" s="431" t="str">
        <f>'приложение 1.1 '!B409</f>
        <v>Строительство КТПН-400кВА СОТ Прибрежный-2</v>
      </c>
      <c r="C407" s="379">
        <f>IF('приложение 1.1 '!G409=2018,'приложение 1.1 '!E409,"-")</f>
        <v>0.4</v>
      </c>
      <c r="D407" s="703">
        <f>IF('приложение 1.1 '!G409=2018,'приложение 1.1 '!D409,"-")</f>
        <v>0</v>
      </c>
      <c r="E407" s="379" t="str">
        <f>IF('приложение 1.1 '!G409=2019,'приложение 1.1 '!E409,"-")</f>
        <v>-</v>
      </c>
      <c r="F407" s="379" t="str">
        <f>IF('приложение 1.1 '!G409=2019,'приложение 1.1 '!D409,"-")</f>
        <v>-</v>
      </c>
      <c r="G407" s="379" t="str">
        <f>IF('приложение 1.1 '!G409=2020,'приложение 1.1 '!E409,"-")</f>
        <v>-</v>
      </c>
      <c r="H407" s="379" t="str">
        <f>IF('приложение 1.1 '!G409=2020,'приложение 1.1 '!D409,"-")</f>
        <v>-</v>
      </c>
      <c r="I407" s="379" t="str">
        <f>IF('приложение 1.1 '!G409=2021,'приложение 1.1 '!E409,"-")</f>
        <v>-</v>
      </c>
      <c r="J407" s="379" t="str">
        <f>IF('приложение 1.1 '!G409=2021,'приложение 1.1 '!D409,"-")</f>
        <v>-</v>
      </c>
      <c r="K407" s="379" t="str">
        <f>IF('приложение 1.1 '!G409=2022,'приложение 1.1 '!E409,"-")</f>
        <v>-</v>
      </c>
      <c r="L407" s="379" t="str">
        <f>IF('приложение 1.1 '!G409=2022,'приложение 1.1 '!D409,"-")</f>
        <v>-</v>
      </c>
      <c r="M407" s="379">
        <f t="shared" si="107"/>
        <v>0.4</v>
      </c>
      <c r="N407" s="379">
        <f t="shared" si="108"/>
        <v>0</v>
      </c>
      <c r="O407" s="379">
        <v>0</v>
      </c>
      <c r="P407" s="379">
        <f t="shared" si="109"/>
        <v>0</v>
      </c>
      <c r="Q407" s="379" t="s">
        <v>304</v>
      </c>
      <c r="R407" s="379" t="str">
        <f t="shared" si="110"/>
        <v>-</v>
      </c>
      <c r="S407" s="379" t="s">
        <v>304</v>
      </c>
      <c r="T407" s="379" t="str">
        <f t="shared" si="111"/>
        <v>-</v>
      </c>
      <c r="U407" s="379">
        <v>0</v>
      </c>
      <c r="V407" s="379" t="str">
        <f t="shared" si="112"/>
        <v>-</v>
      </c>
      <c r="W407" s="379">
        <v>0</v>
      </c>
      <c r="X407" s="379" t="str">
        <f t="shared" si="113"/>
        <v>-</v>
      </c>
      <c r="Y407" s="379">
        <v>0</v>
      </c>
      <c r="Z407" s="379">
        <f t="shared" si="114"/>
        <v>0</v>
      </c>
    </row>
    <row r="408" spans="1:26" ht="31.5">
      <c r="A408" s="369" t="str">
        <f>'приложение 1.1 '!A410</f>
        <v>2.1.2.42</v>
      </c>
      <c r="B408" s="431" t="str">
        <f>'приложение 1.1 '!B410</f>
        <v>Строительство КТПН-400кВА СОТ Прибрежный-3</v>
      </c>
      <c r="C408" s="379" t="str">
        <f>IF('приложение 1.1 '!G410=2018,'приложение 1.1 '!E410,"-")</f>
        <v>-</v>
      </c>
      <c r="D408" s="703" t="str">
        <f>IF('приложение 1.1 '!G410=2018,'приложение 1.1 '!D410,"-")</f>
        <v>-</v>
      </c>
      <c r="E408" s="379" t="str">
        <f>IF('приложение 1.1 '!G410=2019,'приложение 1.1 '!E410,"-")</f>
        <v>-</v>
      </c>
      <c r="F408" s="379" t="str">
        <f>IF('приложение 1.1 '!G410=2019,'приложение 1.1 '!D410,"-")</f>
        <v>-</v>
      </c>
      <c r="G408" s="379" t="str">
        <f>IF('приложение 1.1 '!G410=2020,'приложение 1.1 '!E410,"-")</f>
        <v>-</v>
      </c>
      <c r="H408" s="379" t="str">
        <f>IF('приложение 1.1 '!G410=2020,'приложение 1.1 '!D410,"-")</f>
        <v>-</v>
      </c>
      <c r="I408" s="379">
        <f>IF('приложение 1.1 '!G410=2021,'приложение 1.1 '!E410,"-")</f>
        <v>0.4</v>
      </c>
      <c r="J408" s="379">
        <f>IF('приложение 1.1 '!G410=2021,'приложение 1.1 '!D410,"-")</f>
        <v>0</v>
      </c>
      <c r="K408" s="379" t="str">
        <f>IF('приложение 1.1 '!G410=2022,'приложение 1.1 '!E410,"-")</f>
        <v>-</v>
      </c>
      <c r="L408" s="379" t="str">
        <f>IF('приложение 1.1 '!G410=2022,'приложение 1.1 '!D410,"-")</f>
        <v>-</v>
      </c>
      <c r="M408" s="379">
        <f t="shared" si="107"/>
        <v>0.4</v>
      </c>
      <c r="N408" s="379">
        <f t="shared" si="108"/>
        <v>0</v>
      </c>
      <c r="O408" s="379">
        <v>0</v>
      </c>
      <c r="P408" s="379" t="str">
        <f t="shared" si="109"/>
        <v>-</v>
      </c>
      <c r="Q408" s="379" t="s">
        <v>304</v>
      </c>
      <c r="R408" s="379" t="str">
        <f t="shared" si="110"/>
        <v>-</v>
      </c>
      <c r="S408" s="379" t="s">
        <v>304</v>
      </c>
      <c r="T408" s="379" t="str">
        <f t="shared" si="111"/>
        <v>-</v>
      </c>
      <c r="U408" s="379">
        <v>0</v>
      </c>
      <c r="V408" s="379">
        <f t="shared" si="112"/>
        <v>0</v>
      </c>
      <c r="W408" s="379">
        <v>0</v>
      </c>
      <c r="X408" s="379" t="str">
        <f t="shared" si="113"/>
        <v>-</v>
      </c>
      <c r="Y408" s="379">
        <v>0</v>
      </c>
      <c r="Z408" s="379">
        <f t="shared" si="114"/>
        <v>0</v>
      </c>
    </row>
    <row r="409" spans="1:26">
      <c r="A409" s="369" t="str">
        <f>'приложение 1.1 '!A411</f>
        <v>2.1.2.43</v>
      </c>
      <c r="B409" s="431" t="str">
        <f>'приложение 1.1 '!B411</f>
        <v>Строительство КТПН-400кВА СТ Полимер</v>
      </c>
      <c r="C409" s="379" t="str">
        <f>IF('приложение 1.1 '!G411=2018,'приложение 1.1 '!E411,"-")</f>
        <v>-</v>
      </c>
      <c r="D409" s="703" t="str">
        <f>IF('приложение 1.1 '!G411=2018,'приложение 1.1 '!D411,"-")</f>
        <v>-</v>
      </c>
      <c r="E409" s="379" t="str">
        <f>IF('приложение 1.1 '!G411=2019,'приложение 1.1 '!E411,"-")</f>
        <v>-</v>
      </c>
      <c r="F409" s="379" t="str">
        <f>IF('приложение 1.1 '!G411=2019,'приложение 1.1 '!D411,"-")</f>
        <v>-</v>
      </c>
      <c r="G409" s="379" t="str">
        <f>IF('приложение 1.1 '!G411=2020,'приложение 1.1 '!E411,"-")</f>
        <v>-</v>
      </c>
      <c r="H409" s="379" t="str">
        <f>IF('приложение 1.1 '!G411=2020,'приложение 1.1 '!D411,"-")</f>
        <v>-</v>
      </c>
      <c r="I409" s="379">
        <f>IF('приложение 1.1 '!G411=2021,'приложение 1.1 '!E411,"-")</f>
        <v>0.4</v>
      </c>
      <c r="J409" s="379">
        <f>IF('приложение 1.1 '!G411=2021,'приложение 1.1 '!D411,"-")</f>
        <v>0</v>
      </c>
      <c r="K409" s="379" t="str">
        <f>IF('приложение 1.1 '!G411=2022,'приложение 1.1 '!E411,"-")</f>
        <v>-</v>
      </c>
      <c r="L409" s="379" t="str">
        <f>IF('приложение 1.1 '!G411=2022,'приложение 1.1 '!D411,"-")</f>
        <v>-</v>
      </c>
      <c r="M409" s="379">
        <f t="shared" si="107"/>
        <v>0.4</v>
      </c>
      <c r="N409" s="379">
        <f t="shared" si="108"/>
        <v>0</v>
      </c>
      <c r="O409" s="379">
        <v>0</v>
      </c>
      <c r="P409" s="379" t="str">
        <f t="shared" si="109"/>
        <v>-</v>
      </c>
      <c r="Q409" s="379" t="s">
        <v>304</v>
      </c>
      <c r="R409" s="379" t="str">
        <f t="shared" si="110"/>
        <v>-</v>
      </c>
      <c r="S409" s="379" t="s">
        <v>304</v>
      </c>
      <c r="T409" s="379" t="str">
        <f t="shared" si="111"/>
        <v>-</v>
      </c>
      <c r="U409" s="379">
        <v>0</v>
      </c>
      <c r="V409" s="379">
        <f t="shared" si="112"/>
        <v>0</v>
      </c>
      <c r="W409" s="379">
        <v>0</v>
      </c>
      <c r="X409" s="379" t="str">
        <f t="shared" si="113"/>
        <v>-</v>
      </c>
      <c r="Y409" s="379">
        <v>0</v>
      </c>
      <c r="Z409" s="379">
        <f t="shared" si="114"/>
        <v>0</v>
      </c>
    </row>
    <row r="410" spans="1:26">
      <c r="A410" s="369" t="str">
        <f>'приложение 1.1 '!A412</f>
        <v>2.1.2.44</v>
      </c>
      <c r="B410" s="431" t="str">
        <f>'приложение 1.1 '!B412</f>
        <v>Строительство КТПН-400кВА СОТ Заречный</v>
      </c>
      <c r="C410" s="379" t="str">
        <f>IF('приложение 1.1 '!G412=2018,'приложение 1.1 '!E412,"-")</f>
        <v>-</v>
      </c>
      <c r="D410" s="703" t="str">
        <f>IF('приложение 1.1 '!G412=2018,'приложение 1.1 '!D412,"-")</f>
        <v>-</v>
      </c>
      <c r="E410" s="379" t="str">
        <f>IF('приложение 1.1 '!G412=2019,'приложение 1.1 '!E412,"-")</f>
        <v>-</v>
      </c>
      <c r="F410" s="379" t="str">
        <f>IF('приложение 1.1 '!G412=2019,'приложение 1.1 '!D412,"-")</f>
        <v>-</v>
      </c>
      <c r="G410" s="379" t="str">
        <f>IF('приложение 1.1 '!G412=2020,'приложение 1.1 '!E412,"-")</f>
        <v>-</v>
      </c>
      <c r="H410" s="379" t="str">
        <f>IF('приложение 1.1 '!G412=2020,'приложение 1.1 '!D412,"-")</f>
        <v>-</v>
      </c>
      <c r="I410" s="379">
        <f>IF('приложение 1.1 '!G412=2021,'приложение 1.1 '!E412,"-")</f>
        <v>0.4</v>
      </c>
      <c r="J410" s="379">
        <f>IF('приложение 1.1 '!G412=2021,'приложение 1.1 '!D412,"-")</f>
        <v>0</v>
      </c>
      <c r="K410" s="379" t="str">
        <f>IF('приложение 1.1 '!G412=2022,'приложение 1.1 '!E412,"-")</f>
        <v>-</v>
      </c>
      <c r="L410" s="379" t="str">
        <f>IF('приложение 1.1 '!G412=2022,'приложение 1.1 '!D412,"-")</f>
        <v>-</v>
      </c>
      <c r="M410" s="379">
        <f t="shared" si="107"/>
        <v>0.4</v>
      </c>
      <c r="N410" s="379">
        <f t="shared" si="108"/>
        <v>0</v>
      </c>
      <c r="O410" s="379">
        <v>0</v>
      </c>
      <c r="P410" s="379" t="str">
        <f t="shared" si="109"/>
        <v>-</v>
      </c>
      <c r="Q410" s="379" t="s">
        <v>304</v>
      </c>
      <c r="R410" s="379" t="str">
        <f t="shared" si="110"/>
        <v>-</v>
      </c>
      <c r="S410" s="379" t="s">
        <v>304</v>
      </c>
      <c r="T410" s="379" t="str">
        <f t="shared" si="111"/>
        <v>-</v>
      </c>
      <c r="U410" s="379">
        <v>0</v>
      </c>
      <c r="V410" s="379">
        <f t="shared" si="112"/>
        <v>0</v>
      </c>
      <c r="W410" s="379">
        <v>0</v>
      </c>
      <c r="X410" s="379" t="str">
        <f t="shared" si="113"/>
        <v>-</v>
      </c>
      <c r="Y410" s="379">
        <v>0</v>
      </c>
      <c r="Z410" s="379">
        <f t="shared" si="114"/>
        <v>0</v>
      </c>
    </row>
    <row r="411" spans="1:26">
      <c r="A411" s="369" t="str">
        <f>'приложение 1.1 '!A413</f>
        <v>2.1.2.45</v>
      </c>
      <c r="B411" s="431" t="str">
        <f>'приложение 1.1 '!B413</f>
        <v>Строительство КТПН-400кВА СОТ Север</v>
      </c>
      <c r="C411" s="379" t="str">
        <f>IF('приложение 1.1 '!G413=2018,'приложение 1.1 '!E413,"-")</f>
        <v>-</v>
      </c>
      <c r="D411" s="703" t="str">
        <f>IF('приложение 1.1 '!G413=2018,'приложение 1.1 '!D413,"-")</f>
        <v>-</v>
      </c>
      <c r="E411" s="379" t="str">
        <f>IF('приложение 1.1 '!G413=2019,'приложение 1.1 '!E413,"-")</f>
        <v>-</v>
      </c>
      <c r="F411" s="379" t="str">
        <f>IF('приложение 1.1 '!G413=2019,'приложение 1.1 '!D413,"-")</f>
        <v>-</v>
      </c>
      <c r="G411" s="379" t="str">
        <f>IF('приложение 1.1 '!G413=2020,'приложение 1.1 '!E413,"-")</f>
        <v>-</v>
      </c>
      <c r="H411" s="379" t="str">
        <f>IF('приложение 1.1 '!G413=2020,'приложение 1.1 '!D413,"-")</f>
        <v>-</v>
      </c>
      <c r="I411" s="379">
        <f>IF('приложение 1.1 '!G413=2021,'приложение 1.1 '!E413,"-")</f>
        <v>0.4</v>
      </c>
      <c r="J411" s="379">
        <f>IF('приложение 1.1 '!G413=2021,'приложение 1.1 '!D413,"-")</f>
        <v>0</v>
      </c>
      <c r="K411" s="379" t="str">
        <f>IF('приложение 1.1 '!G413=2022,'приложение 1.1 '!E413,"-")</f>
        <v>-</v>
      </c>
      <c r="L411" s="379" t="str">
        <f>IF('приложение 1.1 '!G413=2022,'приложение 1.1 '!D413,"-")</f>
        <v>-</v>
      </c>
      <c r="M411" s="379">
        <f t="shared" si="107"/>
        <v>0.4</v>
      </c>
      <c r="N411" s="379">
        <f t="shared" si="108"/>
        <v>0</v>
      </c>
      <c r="O411" s="379">
        <v>0</v>
      </c>
      <c r="P411" s="379" t="str">
        <f t="shared" si="109"/>
        <v>-</v>
      </c>
      <c r="Q411" s="379" t="s">
        <v>304</v>
      </c>
      <c r="R411" s="379" t="str">
        <f t="shared" si="110"/>
        <v>-</v>
      </c>
      <c r="S411" s="379" t="s">
        <v>304</v>
      </c>
      <c r="T411" s="379" t="str">
        <f t="shared" si="111"/>
        <v>-</v>
      </c>
      <c r="U411" s="379">
        <v>0</v>
      </c>
      <c r="V411" s="379">
        <f t="shared" si="112"/>
        <v>0</v>
      </c>
      <c r="W411" s="379">
        <v>0</v>
      </c>
      <c r="X411" s="379" t="str">
        <f t="shared" si="113"/>
        <v>-</v>
      </c>
      <c r="Y411" s="379">
        <v>0</v>
      </c>
      <c r="Z411" s="379">
        <f t="shared" si="114"/>
        <v>0</v>
      </c>
    </row>
    <row r="412" spans="1:26">
      <c r="A412" s="369" t="str">
        <f>'приложение 1.1 '!A414</f>
        <v>2.1.2.46</v>
      </c>
      <c r="B412" s="431" t="str">
        <f>'приложение 1.1 '!B414</f>
        <v>Строительство КТПН-400кВА СОТ Север-1</v>
      </c>
      <c r="C412" s="379" t="str">
        <f>IF('приложение 1.1 '!G414=2018,'приложение 1.1 '!E414,"-")</f>
        <v>-</v>
      </c>
      <c r="D412" s="703" t="str">
        <f>IF('приложение 1.1 '!G414=2018,'приложение 1.1 '!D414,"-")</f>
        <v>-</v>
      </c>
      <c r="E412" s="379" t="str">
        <f>IF('приложение 1.1 '!G414=2019,'приложение 1.1 '!E414,"-")</f>
        <v>-</v>
      </c>
      <c r="F412" s="379" t="str">
        <f>IF('приложение 1.1 '!G414=2019,'приложение 1.1 '!D414,"-")</f>
        <v>-</v>
      </c>
      <c r="G412" s="379" t="str">
        <f>IF('приложение 1.1 '!G414=2020,'приложение 1.1 '!E414,"-")</f>
        <v>-</v>
      </c>
      <c r="H412" s="379" t="str">
        <f>IF('приложение 1.1 '!G414=2020,'приложение 1.1 '!D414,"-")</f>
        <v>-</v>
      </c>
      <c r="I412" s="379">
        <f>IF('приложение 1.1 '!G414=2021,'приложение 1.1 '!E414,"-")</f>
        <v>0.4</v>
      </c>
      <c r="J412" s="379">
        <f>IF('приложение 1.1 '!G414=2021,'приложение 1.1 '!D414,"-")</f>
        <v>0</v>
      </c>
      <c r="K412" s="379" t="str">
        <f>IF('приложение 1.1 '!G414=2022,'приложение 1.1 '!E414,"-")</f>
        <v>-</v>
      </c>
      <c r="L412" s="379" t="str">
        <f>IF('приложение 1.1 '!G414=2022,'приложение 1.1 '!D414,"-")</f>
        <v>-</v>
      </c>
      <c r="M412" s="379">
        <f t="shared" si="107"/>
        <v>0.4</v>
      </c>
      <c r="N412" s="379">
        <f t="shared" si="108"/>
        <v>0</v>
      </c>
      <c r="O412" s="379">
        <v>0</v>
      </c>
      <c r="P412" s="379" t="str">
        <f t="shared" si="109"/>
        <v>-</v>
      </c>
      <c r="Q412" s="379" t="s">
        <v>304</v>
      </c>
      <c r="R412" s="379" t="str">
        <f t="shared" si="110"/>
        <v>-</v>
      </c>
      <c r="S412" s="379" t="s">
        <v>304</v>
      </c>
      <c r="T412" s="379" t="str">
        <f t="shared" si="111"/>
        <v>-</v>
      </c>
      <c r="U412" s="379">
        <v>0</v>
      </c>
      <c r="V412" s="379">
        <f t="shared" si="112"/>
        <v>0</v>
      </c>
      <c r="W412" s="379">
        <v>0</v>
      </c>
      <c r="X412" s="379" t="str">
        <f t="shared" si="113"/>
        <v>-</v>
      </c>
      <c r="Y412" s="379">
        <v>0</v>
      </c>
      <c r="Z412" s="379">
        <f t="shared" si="114"/>
        <v>0</v>
      </c>
    </row>
    <row r="413" spans="1:26">
      <c r="A413" s="369" t="str">
        <f>'приложение 1.1 '!A415</f>
        <v>2.1.2.47</v>
      </c>
      <c r="B413" s="431" t="str">
        <f>'приложение 1.1 '!B415</f>
        <v>Строительство КТПН-400кВА СОТ Черемушки</v>
      </c>
      <c r="C413" s="379" t="str">
        <f>IF('приложение 1.1 '!G415=2018,'приложение 1.1 '!E415,"-")</f>
        <v>-</v>
      </c>
      <c r="D413" s="703" t="str">
        <f>IF('приложение 1.1 '!G415=2018,'приложение 1.1 '!D415,"-")</f>
        <v>-</v>
      </c>
      <c r="E413" s="379" t="str">
        <f>IF('приложение 1.1 '!G415=2019,'приложение 1.1 '!E415,"-")</f>
        <v>-</v>
      </c>
      <c r="F413" s="379" t="str">
        <f>IF('приложение 1.1 '!G415=2019,'приложение 1.1 '!D415,"-")</f>
        <v>-</v>
      </c>
      <c r="G413" s="379" t="str">
        <f>IF('приложение 1.1 '!G415=2020,'приложение 1.1 '!E415,"-")</f>
        <v>-</v>
      </c>
      <c r="H413" s="379" t="str">
        <f>IF('приложение 1.1 '!G415=2020,'приложение 1.1 '!D415,"-")</f>
        <v>-</v>
      </c>
      <c r="I413" s="379">
        <f>IF('приложение 1.1 '!G415=2021,'приложение 1.1 '!E415,"-")</f>
        <v>0.4</v>
      </c>
      <c r="J413" s="379">
        <f>IF('приложение 1.1 '!G415=2021,'приложение 1.1 '!D415,"-")</f>
        <v>0</v>
      </c>
      <c r="K413" s="379" t="str">
        <f>IF('приложение 1.1 '!G415=2022,'приложение 1.1 '!E415,"-")</f>
        <v>-</v>
      </c>
      <c r="L413" s="379" t="str">
        <f>IF('приложение 1.1 '!G415=2022,'приложение 1.1 '!D415,"-")</f>
        <v>-</v>
      </c>
      <c r="M413" s="379">
        <f t="shared" si="107"/>
        <v>0.4</v>
      </c>
      <c r="N413" s="379">
        <f t="shared" si="108"/>
        <v>0</v>
      </c>
      <c r="O413" s="379">
        <v>0</v>
      </c>
      <c r="P413" s="379" t="str">
        <f t="shared" si="109"/>
        <v>-</v>
      </c>
      <c r="Q413" s="379" t="s">
        <v>304</v>
      </c>
      <c r="R413" s="379" t="str">
        <f t="shared" si="110"/>
        <v>-</v>
      </c>
      <c r="S413" s="379" t="s">
        <v>304</v>
      </c>
      <c r="T413" s="379" t="str">
        <f t="shared" si="111"/>
        <v>-</v>
      </c>
      <c r="U413" s="379">
        <v>0</v>
      </c>
      <c r="V413" s="379">
        <f t="shared" si="112"/>
        <v>0</v>
      </c>
      <c r="W413" s="379">
        <v>0</v>
      </c>
      <c r="X413" s="379" t="str">
        <f t="shared" si="113"/>
        <v>-</v>
      </c>
      <c r="Y413" s="379">
        <v>0</v>
      </c>
      <c r="Z413" s="379">
        <f t="shared" si="114"/>
        <v>0</v>
      </c>
    </row>
    <row r="414" spans="1:26" ht="31.5">
      <c r="A414" s="369" t="str">
        <f>'приложение 1.1 '!A416</f>
        <v>2.1.2.48</v>
      </c>
      <c r="B414" s="431" t="str">
        <f>'приложение 1.1 '!B416</f>
        <v>Строительство КТПН-400кВА ПДК Черемушки-2</v>
      </c>
      <c r="C414" s="379" t="str">
        <f>IF('приложение 1.1 '!G416=2018,'приложение 1.1 '!E416,"-")</f>
        <v>-</v>
      </c>
      <c r="D414" s="703" t="str">
        <f>IF('приложение 1.1 '!G416=2018,'приложение 1.1 '!D416,"-")</f>
        <v>-</v>
      </c>
      <c r="E414" s="379" t="str">
        <f>IF('приложение 1.1 '!G416=2019,'приложение 1.1 '!E416,"-")</f>
        <v>-</v>
      </c>
      <c r="F414" s="379" t="str">
        <f>IF('приложение 1.1 '!G416=2019,'приложение 1.1 '!D416,"-")</f>
        <v>-</v>
      </c>
      <c r="G414" s="379" t="str">
        <f>IF('приложение 1.1 '!G416=2020,'приложение 1.1 '!E416,"-")</f>
        <v>-</v>
      </c>
      <c r="H414" s="379" t="str">
        <f>IF('приложение 1.1 '!G416=2020,'приложение 1.1 '!D416,"-")</f>
        <v>-</v>
      </c>
      <c r="I414" s="379">
        <f>IF('приложение 1.1 '!G416=2021,'приложение 1.1 '!E416,"-")</f>
        <v>0.4</v>
      </c>
      <c r="J414" s="379">
        <f>IF('приложение 1.1 '!G416=2021,'приложение 1.1 '!D416,"-")</f>
        <v>0</v>
      </c>
      <c r="K414" s="379" t="str">
        <f>IF('приложение 1.1 '!G416=2022,'приложение 1.1 '!E416,"-")</f>
        <v>-</v>
      </c>
      <c r="L414" s="379" t="str">
        <f>IF('приложение 1.1 '!G416=2022,'приложение 1.1 '!D416,"-")</f>
        <v>-</v>
      </c>
      <c r="M414" s="379">
        <f t="shared" si="107"/>
        <v>0.4</v>
      </c>
      <c r="N414" s="379">
        <f t="shared" si="108"/>
        <v>0</v>
      </c>
      <c r="O414" s="379">
        <v>0</v>
      </c>
      <c r="P414" s="379" t="str">
        <f t="shared" si="109"/>
        <v>-</v>
      </c>
      <c r="Q414" s="379" t="s">
        <v>304</v>
      </c>
      <c r="R414" s="379" t="str">
        <f t="shared" si="110"/>
        <v>-</v>
      </c>
      <c r="S414" s="379" t="s">
        <v>304</v>
      </c>
      <c r="T414" s="379" t="str">
        <f t="shared" si="111"/>
        <v>-</v>
      </c>
      <c r="U414" s="379">
        <v>0</v>
      </c>
      <c r="V414" s="379">
        <f t="shared" si="112"/>
        <v>0</v>
      </c>
      <c r="W414" s="379">
        <v>0</v>
      </c>
      <c r="X414" s="379" t="str">
        <f t="shared" si="113"/>
        <v>-</v>
      </c>
      <c r="Y414" s="379">
        <v>0</v>
      </c>
      <c r="Z414" s="379">
        <f t="shared" si="114"/>
        <v>0</v>
      </c>
    </row>
    <row r="415" spans="1:26">
      <c r="A415" s="369" t="str">
        <f>'приложение 1.1 '!A417</f>
        <v>2.1.2.49</v>
      </c>
      <c r="B415" s="431" t="str">
        <f>'приложение 1.1 '!B417</f>
        <v>Строительство КТПН-400кВА СПК Авиатор-34</v>
      </c>
      <c r="C415" s="379" t="str">
        <f>IF('приложение 1.1 '!G417=2018,'приложение 1.1 '!E417,"-")</f>
        <v>-</v>
      </c>
      <c r="D415" s="703" t="str">
        <f>IF('приложение 1.1 '!G417=2018,'приложение 1.1 '!D417,"-")</f>
        <v>-</v>
      </c>
      <c r="E415" s="379" t="str">
        <f>IF('приложение 1.1 '!G417=2019,'приложение 1.1 '!E417,"-")</f>
        <v>-</v>
      </c>
      <c r="F415" s="379" t="str">
        <f>IF('приложение 1.1 '!G417=2019,'приложение 1.1 '!D417,"-")</f>
        <v>-</v>
      </c>
      <c r="G415" s="379" t="str">
        <f>IF('приложение 1.1 '!G417=2020,'приложение 1.1 '!E417,"-")</f>
        <v>-</v>
      </c>
      <c r="H415" s="379" t="str">
        <f>IF('приложение 1.1 '!G417=2020,'приложение 1.1 '!D417,"-")</f>
        <v>-</v>
      </c>
      <c r="I415" s="379">
        <f>IF('приложение 1.1 '!G417=2021,'приложение 1.1 '!E417,"-")</f>
        <v>0.4</v>
      </c>
      <c r="J415" s="379">
        <f>IF('приложение 1.1 '!G417=2021,'приложение 1.1 '!D417,"-")</f>
        <v>0</v>
      </c>
      <c r="K415" s="379" t="str">
        <f>IF('приложение 1.1 '!G417=2022,'приложение 1.1 '!E417,"-")</f>
        <v>-</v>
      </c>
      <c r="L415" s="379" t="str">
        <f>IF('приложение 1.1 '!G417=2022,'приложение 1.1 '!D417,"-")</f>
        <v>-</v>
      </c>
      <c r="M415" s="379">
        <f t="shared" si="107"/>
        <v>0.4</v>
      </c>
      <c r="N415" s="379">
        <f t="shared" si="108"/>
        <v>0</v>
      </c>
      <c r="O415" s="379">
        <v>0</v>
      </c>
      <c r="P415" s="379" t="str">
        <f t="shared" si="109"/>
        <v>-</v>
      </c>
      <c r="Q415" s="379" t="s">
        <v>304</v>
      </c>
      <c r="R415" s="379" t="str">
        <f t="shared" si="110"/>
        <v>-</v>
      </c>
      <c r="S415" s="379" t="s">
        <v>304</v>
      </c>
      <c r="T415" s="379" t="str">
        <f t="shared" si="111"/>
        <v>-</v>
      </c>
      <c r="U415" s="379">
        <v>0</v>
      </c>
      <c r="V415" s="379">
        <f t="shared" si="112"/>
        <v>0</v>
      </c>
      <c r="W415" s="379">
        <v>0</v>
      </c>
      <c r="X415" s="379" t="str">
        <f t="shared" si="113"/>
        <v>-</v>
      </c>
      <c r="Y415" s="379">
        <v>0</v>
      </c>
      <c r="Z415" s="379">
        <f t="shared" si="114"/>
        <v>0</v>
      </c>
    </row>
    <row r="416" spans="1:26">
      <c r="A416" s="369" t="str">
        <f>'приложение 1.1 '!A418</f>
        <v>2.1.2.50</v>
      </c>
      <c r="B416" s="431" t="str">
        <f>'приложение 1.1 '!B418</f>
        <v>Строительство КТПН-400кВА СНТ Дзержинец</v>
      </c>
      <c r="C416" s="379" t="str">
        <f>IF('приложение 1.1 '!G418=2018,'приложение 1.1 '!E418,"-")</f>
        <v>-</v>
      </c>
      <c r="D416" s="703" t="str">
        <f>IF('приложение 1.1 '!G418=2018,'приложение 1.1 '!D418,"-")</f>
        <v>-</v>
      </c>
      <c r="E416" s="379" t="str">
        <f>IF('приложение 1.1 '!G418=2019,'приложение 1.1 '!E418,"-")</f>
        <v>-</v>
      </c>
      <c r="F416" s="379" t="str">
        <f>IF('приложение 1.1 '!G418=2019,'приложение 1.1 '!D418,"-")</f>
        <v>-</v>
      </c>
      <c r="G416" s="379" t="str">
        <f>IF('приложение 1.1 '!G418=2020,'приложение 1.1 '!E418,"-")</f>
        <v>-</v>
      </c>
      <c r="H416" s="379" t="str">
        <f>IF('приложение 1.1 '!G418=2020,'приложение 1.1 '!D418,"-")</f>
        <v>-</v>
      </c>
      <c r="I416" s="379">
        <f>IF('приложение 1.1 '!G418=2021,'приложение 1.1 '!E418,"-")</f>
        <v>0.4</v>
      </c>
      <c r="J416" s="379">
        <f>IF('приложение 1.1 '!G418=2021,'приложение 1.1 '!D418,"-")</f>
        <v>0</v>
      </c>
      <c r="K416" s="379" t="str">
        <f>IF('приложение 1.1 '!G418=2022,'приложение 1.1 '!E418,"-")</f>
        <v>-</v>
      </c>
      <c r="L416" s="379" t="str">
        <f>IF('приложение 1.1 '!G418=2022,'приложение 1.1 '!D418,"-")</f>
        <v>-</v>
      </c>
      <c r="M416" s="379">
        <f t="shared" si="107"/>
        <v>0.4</v>
      </c>
      <c r="N416" s="379">
        <f t="shared" si="108"/>
        <v>0</v>
      </c>
      <c r="O416" s="379">
        <v>0</v>
      </c>
      <c r="P416" s="379" t="str">
        <f t="shared" si="109"/>
        <v>-</v>
      </c>
      <c r="Q416" s="379" t="s">
        <v>304</v>
      </c>
      <c r="R416" s="379" t="str">
        <f t="shared" si="110"/>
        <v>-</v>
      </c>
      <c r="S416" s="379" t="s">
        <v>304</v>
      </c>
      <c r="T416" s="379" t="str">
        <f t="shared" si="111"/>
        <v>-</v>
      </c>
      <c r="U416" s="379">
        <v>0</v>
      </c>
      <c r="V416" s="379">
        <f t="shared" si="112"/>
        <v>0</v>
      </c>
      <c r="W416" s="379">
        <v>0</v>
      </c>
      <c r="X416" s="379" t="str">
        <f t="shared" si="113"/>
        <v>-</v>
      </c>
      <c r="Y416" s="379">
        <v>0</v>
      </c>
      <c r="Z416" s="379">
        <f t="shared" si="114"/>
        <v>0</v>
      </c>
    </row>
    <row r="417" spans="1:26">
      <c r="A417" s="369" t="str">
        <f>'приложение 1.1 '!A419</f>
        <v>2.1.2.51</v>
      </c>
      <c r="B417" s="431" t="str">
        <f>'приложение 1.1 '!B419</f>
        <v>Строительство КТПН-400кВА ПСОК №8</v>
      </c>
      <c r="C417" s="379">
        <f>IF('приложение 1.1 '!G419=2018,'приложение 1.1 '!E419,"-")</f>
        <v>0.4</v>
      </c>
      <c r="D417" s="703">
        <f>IF('приложение 1.1 '!G419=2018,'приложение 1.1 '!D419,"-")</f>
        <v>0</v>
      </c>
      <c r="E417" s="379" t="str">
        <f>IF('приложение 1.1 '!G419=2019,'приложение 1.1 '!E419,"-")</f>
        <v>-</v>
      </c>
      <c r="F417" s="379" t="str">
        <f>IF('приложение 1.1 '!G419=2019,'приложение 1.1 '!D419,"-")</f>
        <v>-</v>
      </c>
      <c r="G417" s="379" t="str">
        <f>IF('приложение 1.1 '!G419=2020,'приложение 1.1 '!E419,"-")</f>
        <v>-</v>
      </c>
      <c r="H417" s="379" t="str">
        <f>IF('приложение 1.1 '!G419=2020,'приложение 1.1 '!D419,"-")</f>
        <v>-</v>
      </c>
      <c r="I417" s="379" t="str">
        <f>IF('приложение 1.1 '!G419=2021,'приложение 1.1 '!E419,"-")</f>
        <v>-</v>
      </c>
      <c r="J417" s="379" t="str">
        <f>IF('приложение 1.1 '!G419=2021,'приложение 1.1 '!D419,"-")</f>
        <v>-</v>
      </c>
      <c r="K417" s="379" t="str">
        <f>IF('приложение 1.1 '!G419=2022,'приложение 1.1 '!E419,"-")</f>
        <v>-</v>
      </c>
      <c r="L417" s="379" t="str">
        <f>IF('приложение 1.1 '!G419=2022,'приложение 1.1 '!D419,"-")</f>
        <v>-</v>
      </c>
      <c r="M417" s="379">
        <f t="shared" si="107"/>
        <v>0.4</v>
      </c>
      <c r="N417" s="379">
        <f t="shared" si="108"/>
        <v>0</v>
      </c>
      <c r="O417" s="379">
        <v>0</v>
      </c>
      <c r="P417" s="379">
        <f t="shared" si="109"/>
        <v>0</v>
      </c>
      <c r="Q417" s="379" t="s">
        <v>304</v>
      </c>
      <c r="R417" s="379" t="str">
        <f t="shared" si="110"/>
        <v>-</v>
      </c>
      <c r="S417" s="379" t="s">
        <v>304</v>
      </c>
      <c r="T417" s="379" t="str">
        <f t="shared" si="111"/>
        <v>-</v>
      </c>
      <c r="U417" s="379">
        <v>0</v>
      </c>
      <c r="V417" s="379" t="str">
        <f t="shared" si="112"/>
        <v>-</v>
      </c>
      <c r="W417" s="379">
        <v>0</v>
      </c>
      <c r="X417" s="379" t="str">
        <f t="shared" si="113"/>
        <v>-</v>
      </c>
      <c r="Y417" s="379">
        <v>0</v>
      </c>
      <c r="Z417" s="379">
        <f t="shared" si="114"/>
        <v>0</v>
      </c>
    </row>
    <row r="418" spans="1:26">
      <c r="A418" s="369" t="str">
        <f>'приложение 1.1 '!A420</f>
        <v>2.1.2.52</v>
      </c>
      <c r="B418" s="431" t="str">
        <f>'приложение 1.1 '!B420</f>
        <v>Строительство КТПН-400кВА СТ № 4</v>
      </c>
      <c r="C418" s="379">
        <f>IF('приложение 1.1 '!G420=2018,'приложение 1.1 '!E420,"-")</f>
        <v>0.4</v>
      </c>
      <c r="D418" s="703">
        <f>IF('приложение 1.1 '!G420=2018,'приложение 1.1 '!D420,"-")</f>
        <v>0</v>
      </c>
      <c r="E418" s="379" t="str">
        <f>IF('приложение 1.1 '!G420=2019,'приложение 1.1 '!E420,"-")</f>
        <v>-</v>
      </c>
      <c r="F418" s="379" t="str">
        <f>IF('приложение 1.1 '!G420=2019,'приложение 1.1 '!D420,"-")</f>
        <v>-</v>
      </c>
      <c r="G418" s="379" t="str">
        <f>IF('приложение 1.1 '!G420=2020,'приложение 1.1 '!E420,"-")</f>
        <v>-</v>
      </c>
      <c r="H418" s="379" t="str">
        <f>IF('приложение 1.1 '!G420=2020,'приложение 1.1 '!D420,"-")</f>
        <v>-</v>
      </c>
      <c r="I418" s="379" t="str">
        <f>IF('приложение 1.1 '!G420=2021,'приложение 1.1 '!E420,"-")</f>
        <v>-</v>
      </c>
      <c r="J418" s="379" t="str">
        <f>IF('приложение 1.1 '!G420=2021,'приложение 1.1 '!D420,"-")</f>
        <v>-</v>
      </c>
      <c r="K418" s="379" t="str">
        <f>IF('приложение 1.1 '!G420=2022,'приложение 1.1 '!E420,"-")</f>
        <v>-</v>
      </c>
      <c r="L418" s="379" t="str">
        <f>IF('приложение 1.1 '!G420=2022,'приложение 1.1 '!D420,"-")</f>
        <v>-</v>
      </c>
      <c r="M418" s="379">
        <f t="shared" si="107"/>
        <v>0.4</v>
      </c>
      <c r="N418" s="379">
        <f t="shared" si="108"/>
        <v>0</v>
      </c>
      <c r="O418" s="379">
        <v>0</v>
      </c>
      <c r="P418" s="379">
        <f t="shared" si="109"/>
        <v>0</v>
      </c>
      <c r="Q418" s="379" t="s">
        <v>304</v>
      </c>
      <c r="R418" s="379" t="str">
        <f t="shared" si="110"/>
        <v>-</v>
      </c>
      <c r="S418" s="379" t="s">
        <v>304</v>
      </c>
      <c r="T418" s="379" t="str">
        <f t="shared" si="111"/>
        <v>-</v>
      </c>
      <c r="U418" s="379">
        <v>0</v>
      </c>
      <c r="V418" s="379" t="str">
        <f t="shared" si="112"/>
        <v>-</v>
      </c>
      <c r="W418" s="379">
        <v>0</v>
      </c>
      <c r="X418" s="379" t="str">
        <f t="shared" si="113"/>
        <v>-</v>
      </c>
      <c r="Y418" s="379">
        <v>0</v>
      </c>
      <c r="Z418" s="379">
        <f t="shared" si="114"/>
        <v>0</v>
      </c>
    </row>
    <row r="419" spans="1:26">
      <c r="A419" s="369" t="str">
        <f>'приложение 1.1 '!A421</f>
        <v>2.1.2.53</v>
      </c>
      <c r="B419" s="431" t="str">
        <f>'приложение 1.1 '!B421</f>
        <v>Строительство КТПН-400кВА СТ № 5</v>
      </c>
      <c r="C419" s="379">
        <f>IF('приложение 1.1 '!G421=2018,'приложение 1.1 '!E421,"-")</f>
        <v>0.4</v>
      </c>
      <c r="D419" s="703">
        <f>IF('приложение 1.1 '!G421=2018,'приложение 1.1 '!D421,"-")</f>
        <v>0</v>
      </c>
      <c r="E419" s="379" t="str">
        <f>IF('приложение 1.1 '!G421=2019,'приложение 1.1 '!E421,"-")</f>
        <v>-</v>
      </c>
      <c r="F419" s="379" t="str">
        <f>IF('приложение 1.1 '!G421=2019,'приложение 1.1 '!D421,"-")</f>
        <v>-</v>
      </c>
      <c r="G419" s="379" t="str">
        <f>IF('приложение 1.1 '!G421=2020,'приложение 1.1 '!E421,"-")</f>
        <v>-</v>
      </c>
      <c r="H419" s="379" t="str">
        <f>IF('приложение 1.1 '!G421=2020,'приложение 1.1 '!D421,"-")</f>
        <v>-</v>
      </c>
      <c r="I419" s="379" t="str">
        <f>IF('приложение 1.1 '!G421=2021,'приложение 1.1 '!E421,"-")</f>
        <v>-</v>
      </c>
      <c r="J419" s="379" t="str">
        <f>IF('приложение 1.1 '!G421=2021,'приложение 1.1 '!D421,"-")</f>
        <v>-</v>
      </c>
      <c r="K419" s="379" t="str">
        <f>IF('приложение 1.1 '!G421=2022,'приложение 1.1 '!E421,"-")</f>
        <v>-</v>
      </c>
      <c r="L419" s="379" t="str">
        <f>IF('приложение 1.1 '!G421=2022,'приложение 1.1 '!D421,"-")</f>
        <v>-</v>
      </c>
      <c r="M419" s="379">
        <f t="shared" si="107"/>
        <v>0.4</v>
      </c>
      <c r="N419" s="379">
        <f t="shared" si="108"/>
        <v>0</v>
      </c>
      <c r="O419" s="379">
        <v>0</v>
      </c>
      <c r="P419" s="379">
        <f t="shared" si="109"/>
        <v>0</v>
      </c>
      <c r="Q419" s="379" t="s">
        <v>304</v>
      </c>
      <c r="R419" s="379" t="str">
        <f t="shared" si="110"/>
        <v>-</v>
      </c>
      <c r="S419" s="379" t="s">
        <v>304</v>
      </c>
      <c r="T419" s="379" t="str">
        <f t="shared" si="111"/>
        <v>-</v>
      </c>
      <c r="U419" s="379">
        <v>0</v>
      </c>
      <c r="V419" s="379" t="str">
        <f t="shared" si="112"/>
        <v>-</v>
      </c>
      <c r="W419" s="379">
        <v>0</v>
      </c>
      <c r="X419" s="379" t="str">
        <f t="shared" si="113"/>
        <v>-</v>
      </c>
      <c r="Y419" s="379">
        <v>0</v>
      </c>
      <c r="Z419" s="379">
        <f t="shared" si="114"/>
        <v>0</v>
      </c>
    </row>
    <row r="420" spans="1:26">
      <c r="A420" s="369" t="str">
        <f>'приложение 1.1 '!A422</f>
        <v>2.1.2.54</v>
      </c>
      <c r="B420" s="431" t="str">
        <f>'приложение 1.1 '!B422</f>
        <v>Строительство КТПН-400кВА СТ № 3</v>
      </c>
      <c r="C420" s="379">
        <f>IF('приложение 1.1 '!G422=2018,'приложение 1.1 '!E422,"-")</f>
        <v>0.4</v>
      </c>
      <c r="D420" s="703">
        <f>IF('приложение 1.1 '!G422=2018,'приложение 1.1 '!D422,"-")</f>
        <v>0</v>
      </c>
      <c r="E420" s="379" t="str">
        <f>IF('приложение 1.1 '!G422=2019,'приложение 1.1 '!E422,"-")</f>
        <v>-</v>
      </c>
      <c r="F420" s="379" t="str">
        <f>IF('приложение 1.1 '!G422=2019,'приложение 1.1 '!D422,"-")</f>
        <v>-</v>
      </c>
      <c r="G420" s="379" t="str">
        <f>IF('приложение 1.1 '!G422=2020,'приложение 1.1 '!E422,"-")</f>
        <v>-</v>
      </c>
      <c r="H420" s="379" t="str">
        <f>IF('приложение 1.1 '!G422=2020,'приложение 1.1 '!D422,"-")</f>
        <v>-</v>
      </c>
      <c r="I420" s="379" t="str">
        <f>IF('приложение 1.1 '!G422=2021,'приложение 1.1 '!E422,"-")</f>
        <v>-</v>
      </c>
      <c r="J420" s="379" t="str">
        <f>IF('приложение 1.1 '!G422=2021,'приложение 1.1 '!D422,"-")</f>
        <v>-</v>
      </c>
      <c r="K420" s="379" t="str">
        <f>IF('приложение 1.1 '!G422=2022,'приложение 1.1 '!E422,"-")</f>
        <v>-</v>
      </c>
      <c r="L420" s="379" t="str">
        <f>IF('приложение 1.1 '!G422=2022,'приложение 1.1 '!D422,"-")</f>
        <v>-</v>
      </c>
      <c r="M420" s="379">
        <f t="shared" si="107"/>
        <v>0.4</v>
      </c>
      <c r="N420" s="379">
        <f t="shared" si="108"/>
        <v>0</v>
      </c>
      <c r="O420" s="379">
        <v>0</v>
      </c>
      <c r="P420" s="379">
        <f t="shared" si="109"/>
        <v>0</v>
      </c>
      <c r="Q420" s="379" t="s">
        <v>304</v>
      </c>
      <c r="R420" s="379" t="str">
        <f t="shared" si="110"/>
        <v>-</v>
      </c>
      <c r="S420" s="379" t="s">
        <v>304</v>
      </c>
      <c r="T420" s="379" t="str">
        <f t="shared" si="111"/>
        <v>-</v>
      </c>
      <c r="U420" s="379">
        <v>0</v>
      </c>
      <c r="V420" s="379" t="str">
        <f t="shared" si="112"/>
        <v>-</v>
      </c>
      <c r="W420" s="379">
        <v>0</v>
      </c>
      <c r="X420" s="379" t="str">
        <f t="shared" si="113"/>
        <v>-</v>
      </c>
      <c r="Y420" s="379">
        <v>0</v>
      </c>
      <c r="Z420" s="379">
        <f t="shared" si="114"/>
        <v>0</v>
      </c>
    </row>
    <row r="421" spans="1:26">
      <c r="A421" s="369" t="str">
        <f>'приложение 1.1 '!A423</f>
        <v>2.1.2.55</v>
      </c>
      <c r="B421" s="431" t="str">
        <f>'приложение 1.1 '!B423</f>
        <v>Строительство КТПН-400кВА СТ № 2</v>
      </c>
      <c r="C421" s="379">
        <f>IF('приложение 1.1 '!G423=2018,'приложение 1.1 '!E423,"-")</f>
        <v>0.4</v>
      </c>
      <c r="D421" s="703">
        <f>IF('приложение 1.1 '!G423=2018,'приложение 1.1 '!D423,"-")</f>
        <v>0</v>
      </c>
      <c r="E421" s="379" t="str">
        <f>IF('приложение 1.1 '!G423=2019,'приложение 1.1 '!E423,"-")</f>
        <v>-</v>
      </c>
      <c r="F421" s="379" t="str">
        <f>IF('приложение 1.1 '!G423=2019,'приложение 1.1 '!D423,"-")</f>
        <v>-</v>
      </c>
      <c r="G421" s="379" t="str">
        <f>IF('приложение 1.1 '!G423=2020,'приложение 1.1 '!E423,"-")</f>
        <v>-</v>
      </c>
      <c r="H421" s="379" t="str">
        <f>IF('приложение 1.1 '!G423=2020,'приложение 1.1 '!D423,"-")</f>
        <v>-</v>
      </c>
      <c r="I421" s="379" t="str">
        <f>IF('приложение 1.1 '!G423=2021,'приложение 1.1 '!E423,"-")</f>
        <v>-</v>
      </c>
      <c r="J421" s="379" t="str">
        <f>IF('приложение 1.1 '!G423=2021,'приложение 1.1 '!D423,"-")</f>
        <v>-</v>
      </c>
      <c r="K421" s="379" t="str">
        <f>IF('приложение 1.1 '!G423=2022,'приложение 1.1 '!E423,"-")</f>
        <v>-</v>
      </c>
      <c r="L421" s="379" t="str">
        <f>IF('приложение 1.1 '!G423=2022,'приложение 1.1 '!D423,"-")</f>
        <v>-</v>
      </c>
      <c r="M421" s="379">
        <f t="shared" si="107"/>
        <v>0.4</v>
      </c>
      <c r="N421" s="379">
        <f t="shared" si="108"/>
        <v>0</v>
      </c>
      <c r="O421" s="379">
        <v>0</v>
      </c>
      <c r="P421" s="379">
        <f t="shared" si="109"/>
        <v>0</v>
      </c>
      <c r="Q421" s="379" t="s">
        <v>304</v>
      </c>
      <c r="R421" s="379" t="str">
        <f t="shared" si="110"/>
        <v>-</v>
      </c>
      <c r="S421" s="379" t="s">
        <v>304</v>
      </c>
      <c r="T421" s="379" t="str">
        <f t="shared" si="111"/>
        <v>-</v>
      </c>
      <c r="U421" s="379">
        <v>0</v>
      </c>
      <c r="V421" s="379" t="str">
        <f t="shared" si="112"/>
        <v>-</v>
      </c>
      <c r="W421" s="379">
        <v>0</v>
      </c>
      <c r="X421" s="379" t="str">
        <f t="shared" si="113"/>
        <v>-</v>
      </c>
      <c r="Y421" s="379">
        <v>0</v>
      </c>
      <c r="Z421" s="379">
        <f t="shared" si="114"/>
        <v>0</v>
      </c>
    </row>
    <row r="422" spans="1:26">
      <c r="A422" s="369" t="str">
        <f>'приложение 1.1 '!A424</f>
        <v>2.1.2.56</v>
      </c>
      <c r="B422" s="431" t="str">
        <f>'приложение 1.1 '!B424</f>
        <v>Строительство КТПН-400кВА СТ Ручеек</v>
      </c>
      <c r="C422" s="379">
        <f>IF('приложение 1.1 '!G424=2018,'приложение 1.1 '!E424,"-")</f>
        <v>0.4</v>
      </c>
      <c r="D422" s="703">
        <f>IF('приложение 1.1 '!G424=2018,'приложение 1.1 '!D424,"-")</f>
        <v>0</v>
      </c>
      <c r="E422" s="379" t="str">
        <f>IF('приложение 1.1 '!G424=2019,'приложение 1.1 '!E424,"-")</f>
        <v>-</v>
      </c>
      <c r="F422" s="379" t="str">
        <f>IF('приложение 1.1 '!G424=2019,'приложение 1.1 '!D424,"-")</f>
        <v>-</v>
      </c>
      <c r="G422" s="379" t="str">
        <f>IF('приложение 1.1 '!G424=2020,'приложение 1.1 '!E424,"-")</f>
        <v>-</v>
      </c>
      <c r="H422" s="379" t="str">
        <f>IF('приложение 1.1 '!G424=2020,'приложение 1.1 '!D424,"-")</f>
        <v>-</v>
      </c>
      <c r="I422" s="379" t="str">
        <f>IF('приложение 1.1 '!G424=2021,'приложение 1.1 '!E424,"-")</f>
        <v>-</v>
      </c>
      <c r="J422" s="379" t="str">
        <f>IF('приложение 1.1 '!G424=2021,'приложение 1.1 '!D424,"-")</f>
        <v>-</v>
      </c>
      <c r="K422" s="379" t="str">
        <f>IF('приложение 1.1 '!G424=2022,'приложение 1.1 '!E424,"-")</f>
        <v>-</v>
      </c>
      <c r="L422" s="379" t="str">
        <f>IF('приложение 1.1 '!G424=2022,'приложение 1.1 '!D424,"-")</f>
        <v>-</v>
      </c>
      <c r="M422" s="379">
        <f t="shared" si="107"/>
        <v>0.4</v>
      </c>
      <c r="N422" s="379">
        <f t="shared" si="108"/>
        <v>0</v>
      </c>
      <c r="O422" s="379">
        <v>0</v>
      </c>
      <c r="P422" s="379">
        <f t="shared" si="109"/>
        <v>0</v>
      </c>
      <c r="Q422" s="379" t="s">
        <v>304</v>
      </c>
      <c r="R422" s="379" t="str">
        <f t="shared" si="110"/>
        <v>-</v>
      </c>
      <c r="S422" s="379" t="s">
        <v>304</v>
      </c>
      <c r="T422" s="379" t="str">
        <f t="shared" si="111"/>
        <v>-</v>
      </c>
      <c r="U422" s="379">
        <v>0</v>
      </c>
      <c r="V422" s="379" t="str">
        <f t="shared" si="112"/>
        <v>-</v>
      </c>
      <c r="W422" s="379">
        <v>0</v>
      </c>
      <c r="X422" s="379" t="str">
        <f t="shared" si="113"/>
        <v>-</v>
      </c>
      <c r="Y422" s="379">
        <v>0</v>
      </c>
      <c r="Z422" s="379">
        <f t="shared" si="114"/>
        <v>0</v>
      </c>
    </row>
    <row r="423" spans="1:26">
      <c r="A423" s="369" t="str">
        <f>'приложение 1.1 '!A425</f>
        <v>2.1.2.57</v>
      </c>
      <c r="B423" s="431" t="str">
        <f>'приложение 1.1 '!B425</f>
        <v>Строительство КТПН-400кВА СОТ Кооператор</v>
      </c>
      <c r="C423" s="379">
        <f>IF('приложение 1.1 '!G425=2018,'приложение 1.1 '!E425,"-")</f>
        <v>0.4</v>
      </c>
      <c r="D423" s="703">
        <f>IF('приложение 1.1 '!G425=2018,'приложение 1.1 '!D425,"-")</f>
        <v>0</v>
      </c>
      <c r="E423" s="379" t="str">
        <f>IF('приложение 1.1 '!G425=2019,'приложение 1.1 '!E425,"-")</f>
        <v>-</v>
      </c>
      <c r="F423" s="379" t="str">
        <f>IF('приложение 1.1 '!G425=2019,'приложение 1.1 '!D425,"-")</f>
        <v>-</v>
      </c>
      <c r="G423" s="379" t="str">
        <f>IF('приложение 1.1 '!G425=2020,'приложение 1.1 '!E425,"-")</f>
        <v>-</v>
      </c>
      <c r="H423" s="379" t="str">
        <f>IF('приложение 1.1 '!G425=2020,'приложение 1.1 '!D425,"-")</f>
        <v>-</v>
      </c>
      <c r="I423" s="379" t="str">
        <f>IF('приложение 1.1 '!G425=2021,'приложение 1.1 '!E425,"-")</f>
        <v>-</v>
      </c>
      <c r="J423" s="379" t="str">
        <f>IF('приложение 1.1 '!G425=2021,'приложение 1.1 '!D425,"-")</f>
        <v>-</v>
      </c>
      <c r="K423" s="379" t="str">
        <f>IF('приложение 1.1 '!G425=2022,'приложение 1.1 '!E425,"-")</f>
        <v>-</v>
      </c>
      <c r="L423" s="379" t="str">
        <f>IF('приложение 1.1 '!G425=2022,'приложение 1.1 '!D425,"-")</f>
        <v>-</v>
      </c>
      <c r="M423" s="379">
        <f t="shared" si="107"/>
        <v>0.4</v>
      </c>
      <c r="N423" s="379">
        <f t="shared" si="108"/>
        <v>0</v>
      </c>
      <c r="O423" s="379">
        <v>0</v>
      </c>
      <c r="P423" s="379">
        <f t="shared" si="109"/>
        <v>0</v>
      </c>
      <c r="Q423" s="379" t="s">
        <v>304</v>
      </c>
      <c r="R423" s="379" t="str">
        <f t="shared" si="110"/>
        <v>-</v>
      </c>
      <c r="S423" s="379" t="s">
        <v>304</v>
      </c>
      <c r="T423" s="379" t="str">
        <f t="shared" si="111"/>
        <v>-</v>
      </c>
      <c r="U423" s="379">
        <v>0</v>
      </c>
      <c r="V423" s="379" t="str">
        <f t="shared" si="112"/>
        <v>-</v>
      </c>
      <c r="W423" s="379">
        <v>0</v>
      </c>
      <c r="X423" s="379" t="str">
        <f t="shared" si="113"/>
        <v>-</v>
      </c>
      <c r="Y423" s="379">
        <v>0</v>
      </c>
      <c r="Z423" s="379">
        <f t="shared" si="114"/>
        <v>0</v>
      </c>
    </row>
    <row r="424" spans="1:26" ht="31.5">
      <c r="A424" s="369" t="str">
        <f>'приложение 1.1 '!A426</f>
        <v>2.1.2.58</v>
      </c>
      <c r="B424" s="431" t="str">
        <f>'приложение 1.1 '!B426</f>
        <v>Строительство КТПН-400кВА СОТ Монтажник-40</v>
      </c>
      <c r="C424" s="379">
        <f>IF('приложение 1.1 '!G426=2018,'приложение 1.1 '!E426,"-")</f>
        <v>0.4</v>
      </c>
      <c r="D424" s="703">
        <f>IF('приложение 1.1 '!G426=2018,'приложение 1.1 '!D426,"-")</f>
        <v>0</v>
      </c>
      <c r="E424" s="379" t="str">
        <f>IF('приложение 1.1 '!G426=2019,'приложение 1.1 '!E426,"-")</f>
        <v>-</v>
      </c>
      <c r="F424" s="379" t="str">
        <f>IF('приложение 1.1 '!G426=2019,'приложение 1.1 '!D426,"-")</f>
        <v>-</v>
      </c>
      <c r="G424" s="379" t="str">
        <f>IF('приложение 1.1 '!G426=2020,'приложение 1.1 '!E426,"-")</f>
        <v>-</v>
      </c>
      <c r="H424" s="379" t="str">
        <f>IF('приложение 1.1 '!G426=2020,'приложение 1.1 '!D426,"-")</f>
        <v>-</v>
      </c>
      <c r="I424" s="379" t="str">
        <f>IF('приложение 1.1 '!G426=2021,'приложение 1.1 '!E426,"-")</f>
        <v>-</v>
      </c>
      <c r="J424" s="379" t="str">
        <f>IF('приложение 1.1 '!G426=2021,'приложение 1.1 '!D426,"-")</f>
        <v>-</v>
      </c>
      <c r="K424" s="379" t="str">
        <f>IF('приложение 1.1 '!G426=2022,'приложение 1.1 '!E426,"-")</f>
        <v>-</v>
      </c>
      <c r="L424" s="379" t="str">
        <f>IF('приложение 1.1 '!G426=2022,'приложение 1.1 '!D426,"-")</f>
        <v>-</v>
      </c>
      <c r="M424" s="379">
        <f t="shared" si="107"/>
        <v>0.4</v>
      </c>
      <c r="N424" s="379">
        <f t="shared" si="108"/>
        <v>0</v>
      </c>
      <c r="O424" s="379">
        <v>0</v>
      </c>
      <c r="P424" s="379">
        <f t="shared" si="109"/>
        <v>0</v>
      </c>
      <c r="Q424" s="379" t="s">
        <v>304</v>
      </c>
      <c r="R424" s="379" t="str">
        <f t="shared" si="110"/>
        <v>-</v>
      </c>
      <c r="S424" s="379" t="s">
        <v>304</v>
      </c>
      <c r="T424" s="379" t="str">
        <f t="shared" si="111"/>
        <v>-</v>
      </c>
      <c r="U424" s="379">
        <v>0</v>
      </c>
      <c r="V424" s="379" t="str">
        <f t="shared" si="112"/>
        <v>-</v>
      </c>
      <c r="W424" s="379">
        <v>0</v>
      </c>
      <c r="X424" s="379" t="str">
        <f t="shared" si="113"/>
        <v>-</v>
      </c>
      <c r="Y424" s="379">
        <v>0</v>
      </c>
      <c r="Z424" s="379">
        <f t="shared" si="114"/>
        <v>0</v>
      </c>
    </row>
    <row r="425" spans="1:26">
      <c r="A425" s="369" t="str">
        <f>'приложение 1.1 '!A427</f>
        <v>2.1.2.59</v>
      </c>
      <c r="B425" s="431" t="str">
        <f>'приложение 1.1 '!B427</f>
        <v>Строительство КТПН-400кВА СОТ Магистраль</v>
      </c>
      <c r="C425" s="379">
        <f>IF('приложение 1.1 '!G427=2018,'приложение 1.1 '!E427,"-")</f>
        <v>0.4</v>
      </c>
      <c r="D425" s="703">
        <f>IF('приложение 1.1 '!G427=2018,'приложение 1.1 '!D427,"-")</f>
        <v>0</v>
      </c>
      <c r="E425" s="379" t="str">
        <f>IF('приложение 1.1 '!G427=2019,'приложение 1.1 '!E427,"-")</f>
        <v>-</v>
      </c>
      <c r="F425" s="379" t="str">
        <f>IF('приложение 1.1 '!G427=2019,'приложение 1.1 '!D427,"-")</f>
        <v>-</v>
      </c>
      <c r="G425" s="379" t="str">
        <f>IF('приложение 1.1 '!G427=2020,'приложение 1.1 '!E427,"-")</f>
        <v>-</v>
      </c>
      <c r="H425" s="379" t="str">
        <f>IF('приложение 1.1 '!G427=2020,'приложение 1.1 '!D427,"-")</f>
        <v>-</v>
      </c>
      <c r="I425" s="379" t="str">
        <f>IF('приложение 1.1 '!G427=2021,'приложение 1.1 '!E427,"-")</f>
        <v>-</v>
      </c>
      <c r="J425" s="379" t="str">
        <f>IF('приложение 1.1 '!G427=2021,'приложение 1.1 '!D427,"-")</f>
        <v>-</v>
      </c>
      <c r="K425" s="379" t="str">
        <f>IF('приложение 1.1 '!G427=2022,'приложение 1.1 '!E427,"-")</f>
        <v>-</v>
      </c>
      <c r="L425" s="379" t="str">
        <f>IF('приложение 1.1 '!G427=2022,'приложение 1.1 '!D427,"-")</f>
        <v>-</v>
      </c>
      <c r="M425" s="379">
        <f t="shared" si="107"/>
        <v>0.4</v>
      </c>
      <c r="N425" s="379">
        <f t="shared" si="108"/>
        <v>0</v>
      </c>
      <c r="O425" s="379">
        <v>0</v>
      </c>
      <c r="P425" s="379">
        <f t="shared" si="109"/>
        <v>0</v>
      </c>
      <c r="Q425" s="379" t="s">
        <v>304</v>
      </c>
      <c r="R425" s="379" t="str">
        <f t="shared" si="110"/>
        <v>-</v>
      </c>
      <c r="S425" s="379" t="s">
        <v>304</v>
      </c>
      <c r="T425" s="379" t="str">
        <f t="shared" si="111"/>
        <v>-</v>
      </c>
      <c r="U425" s="379">
        <v>0</v>
      </c>
      <c r="V425" s="379" t="str">
        <f t="shared" si="112"/>
        <v>-</v>
      </c>
      <c r="W425" s="379">
        <v>0</v>
      </c>
      <c r="X425" s="379" t="str">
        <f t="shared" si="113"/>
        <v>-</v>
      </c>
      <c r="Y425" s="379">
        <v>0</v>
      </c>
      <c r="Z425" s="379">
        <f t="shared" si="114"/>
        <v>0</v>
      </c>
    </row>
    <row r="426" spans="1:26">
      <c r="A426" s="369" t="str">
        <f>'приложение 1.1 '!A428</f>
        <v>2.1.2.60</v>
      </c>
      <c r="B426" s="431" t="str">
        <f>'приложение 1.1 '!B428</f>
        <v>Строительство КТПН-400кВА СОТ Кедр</v>
      </c>
      <c r="C426" s="379">
        <f>IF('приложение 1.1 '!G428=2018,'приложение 1.1 '!E428,"-")</f>
        <v>0.4</v>
      </c>
      <c r="D426" s="703">
        <f>IF('приложение 1.1 '!G428=2018,'приложение 1.1 '!D428,"-")</f>
        <v>0</v>
      </c>
      <c r="E426" s="379" t="str">
        <f>IF('приложение 1.1 '!G428=2019,'приложение 1.1 '!E428,"-")</f>
        <v>-</v>
      </c>
      <c r="F426" s="379" t="str">
        <f>IF('приложение 1.1 '!G428=2019,'приложение 1.1 '!D428,"-")</f>
        <v>-</v>
      </c>
      <c r="G426" s="379" t="str">
        <f>IF('приложение 1.1 '!G428=2020,'приложение 1.1 '!E428,"-")</f>
        <v>-</v>
      </c>
      <c r="H426" s="379" t="str">
        <f>IF('приложение 1.1 '!G428=2020,'приложение 1.1 '!D428,"-")</f>
        <v>-</v>
      </c>
      <c r="I426" s="379" t="str">
        <f>IF('приложение 1.1 '!G428=2021,'приложение 1.1 '!E428,"-")</f>
        <v>-</v>
      </c>
      <c r="J426" s="379" t="str">
        <f>IF('приложение 1.1 '!G428=2021,'приложение 1.1 '!D428,"-")</f>
        <v>-</v>
      </c>
      <c r="K426" s="379" t="str">
        <f>IF('приложение 1.1 '!G428=2022,'приложение 1.1 '!E428,"-")</f>
        <v>-</v>
      </c>
      <c r="L426" s="379" t="str">
        <f>IF('приложение 1.1 '!G428=2022,'приложение 1.1 '!D428,"-")</f>
        <v>-</v>
      </c>
      <c r="M426" s="379">
        <f t="shared" si="107"/>
        <v>0.4</v>
      </c>
      <c r="N426" s="379">
        <f t="shared" si="108"/>
        <v>0</v>
      </c>
      <c r="O426" s="379">
        <v>0</v>
      </c>
      <c r="P426" s="379">
        <f t="shared" si="109"/>
        <v>0</v>
      </c>
      <c r="Q426" s="379" t="s">
        <v>304</v>
      </c>
      <c r="R426" s="379" t="str">
        <f t="shared" si="110"/>
        <v>-</v>
      </c>
      <c r="S426" s="379" t="s">
        <v>304</v>
      </c>
      <c r="T426" s="379" t="str">
        <f t="shared" si="111"/>
        <v>-</v>
      </c>
      <c r="U426" s="379">
        <v>0</v>
      </c>
      <c r="V426" s="379" t="str">
        <f t="shared" si="112"/>
        <v>-</v>
      </c>
      <c r="W426" s="379">
        <v>0</v>
      </c>
      <c r="X426" s="379" t="str">
        <f t="shared" si="113"/>
        <v>-</v>
      </c>
      <c r="Y426" s="379">
        <v>0</v>
      </c>
      <c r="Z426" s="379">
        <f t="shared" si="114"/>
        <v>0</v>
      </c>
    </row>
    <row r="427" spans="1:26">
      <c r="A427" s="369" t="str">
        <f>'приложение 1.1 '!A429</f>
        <v>2.1.2.61</v>
      </c>
      <c r="B427" s="431" t="str">
        <f>'приложение 1.1 '!B429</f>
        <v>Строительство КТПН-400кВА СОТ Мостовик-1</v>
      </c>
      <c r="C427" s="379">
        <f>IF('приложение 1.1 '!G429=2018,'приложение 1.1 '!E429,"-")</f>
        <v>0.4</v>
      </c>
      <c r="D427" s="703">
        <f>IF('приложение 1.1 '!G429=2018,'приложение 1.1 '!D429,"-")</f>
        <v>0</v>
      </c>
      <c r="E427" s="379" t="str">
        <f>IF('приложение 1.1 '!G429=2019,'приложение 1.1 '!E429,"-")</f>
        <v>-</v>
      </c>
      <c r="F427" s="379" t="str">
        <f>IF('приложение 1.1 '!G429=2019,'приложение 1.1 '!D429,"-")</f>
        <v>-</v>
      </c>
      <c r="G427" s="379" t="str">
        <f>IF('приложение 1.1 '!G429=2020,'приложение 1.1 '!E429,"-")</f>
        <v>-</v>
      </c>
      <c r="H427" s="379" t="str">
        <f>IF('приложение 1.1 '!G429=2020,'приложение 1.1 '!D429,"-")</f>
        <v>-</v>
      </c>
      <c r="I427" s="379" t="str">
        <f>IF('приложение 1.1 '!G429=2021,'приложение 1.1 '!E429,"-")</f>
        <v>-</v>
      </c>
      <c r="J427" s="379" t="str">
        <f>IF('приложение 1.1 '!G429=2021,'приложение 1.1 '!D429,"-")</f>
        <v>-</v>
      </c>
      <c r="K427" s="379" t="str">
        <f>IF('приложение 1.1 '!G429=2022,'приложение 1.1 '!E429,"-")</f>
        <v>-</v>
      </c>
      <c r="L427" s="379" t="str">
        <f>IF('приложение 1.1 '!G429=2022,'приложение 1.1 '!D429,"-")</f>
        <v>-</v>
      </c>
      <c r="M427" s="379">
        <f t="shared" si="107"/>
        <v>0.4</v>
      </c>
      <c r="N427" s="379">
        <f t="shared" si="108"/>
        <v>0</v>
      </c>
      <c r="O427" s="379">
        <v>0</v>
      </c>
      <c r="P427" s="379">
        <f t="shared" si="109"/>
        <v>0</v>
      </c>
      <c r="Q427" s="379" t="s">
        <v>304</v>
      </c>
      <c r="R427" s="379" t="str">
        <f t="shared" si="110"/>
        <v>-</v>
      </c>
      <c r="S427" s="379" t="s">
        <v>304</v>
      </c>
      <c r="T427" s="379" t="str">
        <f t="shared" si="111"/>
        <v>-</v>
      </c>
      <c r="U427" s="379">
        <v>0</v>
      </c>
      <c r="V427" s="379" t="str">
        <f t="shared" si="112"/>
        <v>-</v>
      </c>
      <c r="W427" s="379">
        <v>0</v>
      </c>
      <c r="X427" s="379" t="str">
        <f t="shared" si="113"/>
        <v>-</v>
      </c>
      <c r="Y427" s="379">
        <v>0</v>
      </c>
      <c r="Z427" s="379">
        <f t="shared" si="114"/>
        <v>0</v>
      </c>
    </row>
    <row r="428" spans="1:26">
      <c r="A428" s="369" t="str">
        <f>'приложение 1.1 '!A430</f>
        <v>2.1.2.62</v>
      </c>
      <c r="B428" s="431" t="str">
        <f>'приложение 1.1 '!B430</f>
        <v>Строительство КТПН-400кВА ДНТ Калинка</v>
      </c>
      <c r="C428" s="379">
        <f>IF('приложение 1.1 '!G430=2018,'приложение 1.1 '!E430,"-")</f>
        <v>0.4</v>
      </c>
      <c r="D428" s="703">
        <f>IF('приложение 1.1 '!G430=2018,'приложение 1.1 '!D430,"-")</f>
        <v>0</v>
      </c>
      <c r="E428" s="379" t="str">
        <f>IF('приложение 1.1 '!G430=2019,'приложение 1.1 '!E430,"-")</f>
        <v>-</v>
      </c>
      <c r="F428" s="379" t="str">
        <f>IF('приложение 1.1 '!G430=2019,'приложение 1.1 '!D430,"-")</f>
        <v>-</v>
      </c>
      <c r="G428" s="379" t="str">
        <f>IF('приложение 1.1 '!G430=2020,'приложение 1.1 '!E430,"-")</f>
        <v>-</v>
      </c>
      <c r="H428" s="379" t="str">
        <f>IF('приложение 1.1 '!G430=2020,'приложение 1.1 '!D430,"-")</f>
        <v>-</v>
      </c>
      <c r="I428" s="379" t="str">
        <f>IF('приложение 1.1 '!G430=2021,'приложение 1.1 '!E430,"-")</f>
        <v>-</v>
      </c>
      <c r="J428" s="379" t="str">
        <f>IF('приложение 1.1 '!G430=2021,'приложение 1.1 '!D430,"-")</f>
        <v>-</v>
      </c>
      <c r="K428" s="379" t="str">
        <f>IF('приложение 1.1 '!G430=2022,'приложение 1.1 '!E430,"-")</f>
        <v>-</v>
      </c>
      <c r="L428" s="379" t="str">
        <f>IF('приложение 1.1 '!G430=2022,'приложение 1.1 '!D430,"-")</f>
        <v>-</v>
      </c>
      <c r="M428" s="379">
        <f t="shared" si="107"/>
        <v>0.4</v>
      </c>
      <c r="N428" s="379">
        <f t="shared" si="108"/>
        <v>0</v>
      </c>
      <c r="O428" s="379">
        <v>0</v>
      </c>
      <c r="P428" s="379">
        <f t="shared" si="109"/>
        <v>0</v>
      </c>
      <c r="Q428" s="379" t="s">
        <v>304</v>
      </c>
      <c r="R428" s="379" t="str">
        <f t="shared" si="110"/>
        <v>-</v>
      </c>
      <c r="S428" s="379" t="s">
        <v>304</v>
      </c>
      <c r="T428" s="379" t="str">
        <f t="shared" si="111"/>
        <v>-</v>
      </c>
      <c r="U428" s="379">
        <v>0</v>
      </c>
      <c r="V428" s="379" t="str">
        <f t="shared" si="112"/>
        <v>-</v>
      </c>
      <c r="W428" s="379">
        <v>0</v>
      </c>
      <c r="X428" s="379" t="str">
        <f t="shared" si="113"/>
        <v>-</v>
      </c>
      <c r="Y428" s="379">
        <v>0</v>
      </c>
      <c r="Z428" s="379">
        <f t="shared" si="114"/>
        <v>0</v>
      </c>
    </row>
    <row r="429" spans="1:26">
      <c r="A429" s="369" t="str">
        <f>'приложение 1.1 '!A431</f>
        <v>2.1.2.63</v>
      </c>
      <c r="B429" s="431" t="str">
        <f>'приложение 1.1 '!B431</f>
        <v>Строительство КТПН-400кВА ДНТ Тихое</v>
      </c>
      <c r="C429" s="379">
        <f>IF('приложение 1.1 '!G431=2018,'приложение 1.1 '!E431,"-")</f>
        <v>0.4</v>
      </c>
      <c r="D429" s="703">
        <f>IF('приложение 1.1 '!G431=2018,'приложение 1.1 '!D431,"-")</f>
        <v>0</v>
      </c>
      <c r="E429" s="379" t="str">
        <f>IF('приложение 1.1 '!G431=2019,'приложение 1.1 '!E431,"-")</f>
        <v>-</v>
      </c>
      <c r="F429" s="379" t="str">
        <f>IF('приложение 1.1 '!G431=2019,'приложение 1.1 '!D431,"-")</f>
        <v>-</v>
      </c>
      <c r="G429" s="379" t="str">
        <f>IF('приложение 1.1 '!G431=2020,'приложение 1.1 '!E431,"-")</f>
        <v>-</v>
      </c>
      <c r="H429" s="379" t="str">
        <f>IF('приложение 1.1 '!G431=2020,'приложение 1.1 '!D431,"-")</f>
        <v>-</v>
      </c>
      <c r="I429" s="379" t="str">
        <f>IF('приложение 1.1 '!G431=2021,'приложение 1.1 '!E431,"-")</f>
        <v>-</v>
      </c>
      <c r="J429" s="379" t="str">
        <f>IF('приложение 1.1 '!G431=2021,'приложение 1.1 '!D431,"-")</f>
        <v>-</v>
      </c>
      <c r="K429" s="379" t="str">
        <f>IF('приложение 1.1 '!G431=2022,'приложение 1.1 '!E431,"-")</f>
        <v>-</v>
      </c>
      <c r="L429" s="379" t="str">
        <f>IF('приложение 1.1 '!G431=2022,'приложение 1.1 '!D431,"-")</f>
        <v>-</v>
      </c>
      <c r="M429" s="379">
        <f t="shared" si="107"/>
        <v>0.4</v>
      </c>
      <c r="N429" s="379">
        <f t="shared" si="108"/>
        <v>0</v>
      </c>
      <c r="O429" s="379">
        <v>0</v>
      </c>
      <c r="P429" s="379">
        <f t="shared" si="109"/>
        <v>0</v>
      </c>
      <c r="Q429" s="379" t="s">
        <v>304</v>
      </c>
      <c r="R429" s="379" t="str">
        <f t="shared" si="110"/>
        <v>-</v>
      </c>
      <c r="S429" s="379" t="s">
        <v>304</v>
      </c>
      <c r="T429" s="379" t="str">
        <f t="shared" si="111"/>
        <v>-</v>
      </c>
      <c r="U429" s="379">
        <v>0</v>
      </c>
      <c r="V429" s="379" t="str">
        <f t="shared" si="112"/>
        <v>-</v>
      </c>
      <c r="W429" s="379">
        <v>0</v>
      </c>
      <c r="X429" s="379" t="str">
        <f t="shared" si="113"/>
        <v>-</v>
      </c>
      <c r="Y429" s="379">
        <v>0</v>
      </c>
      <c r="Z429" s="379">
        <f t="shared" si="114"/>
        <v>0</v>
      </c>
    </row>
    <row r="430" spans="1:26">
      <c r="A430" s="369" t="str">
        <f>'приложение 1.1 '!A432</f>
        <v>2.1.2.64</v>
      </c>
      <c r="B430" s="431" t="str">
        <f>'приложение 1.1 '!B432</f>
        <v>Строительство КТПН-400кВА СТ Зори Сургута</v>
      </c>
      <c r="C430" s="379">
        <f>IF('приложение 1.1 '!G432=2018,'приложение 1.1 '!E432,"-")</f>
        <v>0.4</v>
      </c>
      <c r="D430" s="703">
        <f>IF('приложение 1.1 '!G432=2018,'приложение 1.1 '!D432,"-")</f>
        <v>0</v>
      </c>
      <c r="E430" s="379" t="str">
        <f>IF('приложение 1.1 '!G432=2019,'приложение 1.1 '!E432,"-")</f>
        <v>-</v>
      </c>
      <c r="F430" s="379" t="str">
        <f>IF('приложение 1.1 '!G432=2019,'приложение 1.1 '!D432,"-")</f>
        <v>-</v>
      </c>
      <c r="G430" s="379" t="str">
        <f>IF('приложение 1.1 '!G432=2020,'приложение 1.1 '!E432,"-")</f>
        <v>-</v>
      </c>
      <c r="H430" s="379" t="str">
        <f>IF('приложение 1.1 '!G432=2020,'приложение 1.1 '!D432,"-")</f>
        <v>-</v>
      </c>
      <c r="I430" s="379" t="str">
        <f>IF('приложение 1.1 '!G432=2021,'приложение 1.1 '!E432,"-")</f>
        <v>-</v>
      </c>
      <c r="J430" s="379" t="str">
        <f>IF('приложение 1.1 '!G432=2021,'приложение 1.1 '!D432,"-")</f>
        <v>-</v>
      </c>
      <c r="K430" s="379" t="str">
        <f>IF('приложение 1.1 '!G432=2022,'приложение 1.1 '!E432,"-")</f>
        <v>-</v>
      </c>
      <c r="L430" s="379" t="str">
        <f>IF('приложение 1.1 '!G432=2022,'приложение 1.1 '!D432,"-")</f>
        <v>-</v>
      </c>
      <c r="M430" s="379">
        <f t="shared" si="107"/>
        <v>0.4</v>
      </c>
      <c r="N430" s="379">
        <f t="shared" si="108"/>
        <v>0</v>
      </c>
      <c r="O430" s="379">
        <v>0</v>
      </c>
      <c r="P430" s="379">
        <f t="shared" si="109"/>
        <v>0</v>
      </c>
      <c r="Q430" s="379" t="s">
        <v>304</v>
      </c>
      <c r="R430" s="379" t="str">
        <f t="shared" si="110"/>
        <v>-</v>
      </c>
      <c r="S430" s="379" t="s">
        <v>304</v>
      </c>
      <c r="T430" s="379" t="str">
        <f t="shared" si="111"/>
        <v>-</v>
      </c>
      <c r="U430" s="379">
        <v>0</v>
      </c>
      <c r="V430" s="379" t="str">
        <f t="shared" si="112"/>
        <v>-</v>
      </c>
      <c r="W430" s="379">
        <v>0</v>
      </c>
      <c r="X430" s="379" t="str">
        <f t="shared" si="113"/>
        <v>-</v>
      </c>
      <c r="Y430" s="379">
        <v>0</v>
      </c>
      <c r="Z430" s="379">
        <f t="shared" si="114"/>
        <v>0</v>
      </c>
    </row>
    <row r="431" spans="1:26" ht="31.5">
      <c r="A431" s="369" t="str">
        <f>'приложение 1.1 '!A433</f>
        <v>2.1.2.65</v>
      </c>
      <c r="B431" s="431" t="str">
        <f>'приложение 1.1 '!B433</f>
        <v>Строительство КТПН-400кВА ДНТ Птицевод Севера</v>
      </c>
      <c r="C431" s="379">
        <f>IF('приложение 1.1 '!G433=2018,'приложение 1.1 '!E433,"-")</f>
        <v>0.4</v>
      </c>
      <c r="D431" s="703">
        <f>IF('приложение 1.1 '!G433=2018,'приложение 1.1 '!D433,"-")</f>
        <v>0</v>
      </c>
      <c r="E431" s="379" t="str">
        <f>IF('приложение 1.1 '!G433=2019,'приложение 1.1 '!E433,"-")</f>
        <v>-</v>
      </c>
      <c r="F431" s="379" t="str">
        <f>IF('приложение 1.1 '!G433=2019,'приложение 1.1 '!D433,"-")</f>
        <v>-</v>
      </c>
      <c r="G431" s="379" t="str">
        <f>IF('приложение 1.1 '!G433=2020,'приложение 1.1 '!E433,"-")</f>
        <v>-</v>
      </c>
      <c r="H431" s="379" t="str">
        <f>IF('приложение 1.1 '!G433=2020,'приложение 1.1 '!D433,"-")</f>
        <v>-</v>
      </c>
      <c r="I431" s="379" t="str">
        <f>IF('приложение 1.1 '!G433=2021,'приложение 1.1 '!E433,"-")</f>
        <v>-</v>
      </c>
      <c r="J431" s="379" t="str">
        <f>IF('приложение 1.1 '!G433=2021,'приложение 1.1 '!D433,"-")</f>
        <v>-</v>
      </c>
      <c r="K431" s="379" t="str">
        <f>IF('приложение 1.1 '!G433=2022,'приложение 1.1 '!E433,"-")</f>
        <v>-</v>
      </c>
      <c r="L431" s="379" t="str">
        <f>IF('приложение 1.1 '!G433=2022,'приложение 1.1 '!D433,"-")</f>
        <v>-</v>
      </c>
      <c r="M431" s="379">
        <f t="shared" si="107"/>
        <v>0.4</v>
      </c>
      <c r="N431" s="379">
        <f t="shared" si="108"/>
        <v>0</v>
      </c>
      <c r="O431" s="379">
        <v>0</v>
      </c>
      <c r="P431" s="379">
        <f t="shared" si="109"/>
        <v>0</v>
      </c>
      <c r="Q431" s="379" t="s">
        <v>304</v>
      </c>
      <c r="R431" s="379" t="str">
        <f t="shared" si="110"/>
        <v>-</v>
      </c>
      <c r="S431" s="379" t="s">
        <v>304</v>
      </c>
      <c r="T431" s="379" t="str">
        <f t="shared" si="111"/>
        <v>-</v>
      </c>
      <c r="U431" s="379">
        <v>0</v>
      </c>
      <c r="V431" s="379" t="str">
        <f t="shared" si="112"/>
        <v>-</v>
      </c>
      <c r="W431" s="379">
        <v>0</v>
      </c>
      <c r="X431" s="379" t="str">
        <f t="shared" si="113"/>
        <v>-</v>
      </c>
      <c r="Y431" s="379">
        <v>0</v>
      </c>
      <c r="Z431" s="379">
        <f t="shared" si="114"/>
        <v>0</v>
      </c>
    </row>
    <row r="432" spans="1:26">
      <c r="A432" s="369" t="str">
        <f>'приложение 1.1 '!A434</f>
        <v>2.1.2.66</v>
      </c>
      <c r="B432" s="431" t="str">
        <f>'приложение 1.1 '!B434</f>
        <v>Строительство КТПН-400кВА СОТ Энергетик-4</v>
      </c>
      <c r="C432" s="379" t="str">
        <f>IF('приложение 1.1 '!G434=2018,'приложение 1.1 '!E434,"-")</f>
        <v>-</v>
      </c>
      <c r="D432" s="703" t="str">
        <f>IF('приложение 1.1 '!G434=2018,'приложение 1.1 '!D434,"-")</f>
        <v>-</v>
      </c>
      <c r="E432" s="379">
        <f>IF('приложение 1.1 '!G434=2019,'приложение 1.1 '!E434,"-")</f>
        <v>0.4</v>
      </c>
      <c r="F432" s="379">
        <f>IF('приложение 1.1 '!G434=2019,'приложение 1.1 '!D434,"-")</f>
        <v>0</v>
      </c>
      <c r="G432" s="379" t="str">
        <f>IF('приложение 1.1 '!G434=2020,'приложение 1.1 '!E434,"-")</f>
        <v>-</v>
      </c>
      <c r="H432" s="379" t="str">
        <f>IF('приложение 1.1 '!G434=2020,'приложение 1.1 '!D434,"-")</f>
        <v>-</v>
      </c>
      <c r="I432" s="379" t="str">
        <f>IF('приложение 1.1 '!G434=2021,'приложение 1.1 '!E434,"-")</f>
        <v>-</v>
      </c>
      <c r="J432" s="379" t="str">
        <f>IF('приложение 1.1 '!G434=2021,'приложение 1.1 '!D434,"-")</f>
        <v>-</v>
      </c>
      <c r="K432" s="379" t="str">
        <f>IF('приложение 1.1 '!G434=2022,'приложение 1.1 '!E434,"-")</f>
        <v>-</v>
      </c>
      <c r="L432" s="379" t="str">
        <f>IF('приложение 1.1 '!G434=2022,'приложение 1.1 '!D434,"-")</f>
        <v>-</v>
      </c>
      <c r="M432" s="379">
        <f t="shared" si="107"/>
        <v>0.4</v>
      </c>
      <c r="N432" s="379">
        <f t="shared" si="108"/>
        <v>0</v>
      </c>
      <c r="O432" s="379">
        <v>0</v>
      </c>
      <c r="P432" s="379" t="str">
        <f t="shared" si="109"/>
        <v>-</v>
      </c>
      <c r="Q432" s="379" t="s">
        <v>304</v>
      </c>
      <c r="R432" s="379">
        <f t="shared" si="110"/>
        <v>0</v>
      </c>
      <c r="S432" s="379" t="s">
        <v>304</v>
      </c>
      <c r="T432" s="379" t="str">
        <f t="shared" si="111"/>
        <v>-</v>
      </c>
      <c r="U432" s="379">
        <v>0</v>
      </c>
      <c r="V432" s="379" t="str">
        <f t="shared" si="112"/>
        <v>-</v>
      </c>
      <c r="W432" s="379">
        <v>0</v>
      </c>
      <c r="X432" s="379" t="str">
        <f t="shared" si="113"/>
        <v>-</v>
      </c>
      <c r="Y432" s="379">
        <v>0</v>
      </c>
      <c r="Z432" s="379">
        <f t="shared" si="114"/>
        <v>0</v>
      </c>
    </row>
    <row r="433" spans="1:26">
      <c r="A433" s="369" t="str">
        <f>'приложение 1.1 '!A435</f>
        <v>2.1.2.67</v>
      </c>
      <c r="B433" s="431" t="str">
        <f>'приложение 1.1 '!B435</f>
        <v>Строительство КТПН-400кВА СОТ Хвойный</v>
      </c>
      <c r="C433" s="379" t="str">
        <f>IF('приложение 1.1 '!G435=2018,'приложение 1.1 '!E435,"-")</f>
        <v>-</v>
      </c>
      <c r="D433" s="703" t="str">
        <f>IF('приложение 1.1 '!G435=2018,'приложение 1.1 '!D435,"-")</f>
        <v>-</v>
      </c>
      <c r="E433" s="379">
        <f>IF('приложение 1.1 '!G435=2019,'приложение 1.1 '!E435,"-")</f>
        <v>0.4</v>
      </c>
      <c r="F433" s="379">
        <f>IF('приложение 1.1 '!G435=2019,'приложение 1.1 '!D435,"-")</f>
        <v>0</v>
      </c>
      <c r="G433" s="379" t="str">
        <f>IF('приложение 1.1 '!G435=2020,'приложение 1.1 '!E435,"-")</f>
        <v>-</v>
      </c>
      <c r="H433" s="379" t="str">
        <f>IF('приложение 1.1 '!G435=2020,'приложение 1.1 '!D435,"-")</f>
        <v>-</v>
      </c>
      <c r="I433" s="379" t="str">
        <f>IF('приложение 1.1 '!G435=2021,'приложение 1.1 '!E435,"-")</f>
        <v>-</v>
      </c>
      <c r="J433" s="379" t="str">
        <f>IF('приложение 1.1 '!G435=2021,'приложение 1.1 '!D435,"-")</f>
        <v>-</v>
      </c>
      <c r="K433" s="379" t="str">
        <f>IF('приложение 1.1 '!G435=2022,'приложение 1.1 '!E435,"-")</f>
        <v>-</v>
      </c>
      <c r="L433" s="379" t="str">
        <f>IF('приложение 1.1 '!G435=2022,'приложение 1.1 '!D435,"-")</f>
        <v>-</v>
      </c>
      <c r="M433" s="379">
        <f t="shared" si="107"/>
        <v>0.4</v>
      </c>
      <c r="N433" s="379">
        <f t="shared" si="108"/>
        <v>0</v>
      </c>
      <c r="O433" s="379">
        <v>0</v>
      </c>
      <c r="P433" s="379" t="str">
        <f t="shared" si="109"/>
        <v>-</v>
      </c>
      <c r="Q433" s="379" t="s">
        <v>304</v>
      </c>
      <c r="R433" s="379">
        <f t="shared" si="110"/>
        <v>0</v>
      </c>
      <c r="S433" s="379" t="s">
        <v>304</v>
      </c>
      <c r="T433" s="379" t="str">
        <f t="shared" si="111"/>
        <v>-</v>
      </c>
      <c r="U433" s="379">
        <v>0</v>
      </c>
      <c r="V433" s="379" t="str">
        <f t="shared" si="112"/>
        <v>-</v>
      </c>
      <c r="W433" s="379">
        <v>0</v>
      </c>
      <c r="X433" s="379" t="str">
        <f t="shared" si="113"/>
        <v>-</v>
      </c>
      <c r="Y433" s="379">
        <v>0</v>
      </c>
      <c r="Z433" s="379">
        <f t="shared" si="114"/>
        <v>0</v>
      </c>
    </row>
    <row r="434" spans="1:26">
      <c r="A434" s="369" t="str">
        <f>'приложение 1.1 '!A436</f>
        <v>2.1.2.68</v>
      </c>
      <c r="B434" s="431" t="str">
        <f>'приложение 1.1 '!B436</f>
        <v>Строительство КТПН-400кВА ДК Солнечное</v>
      </c>
      <c r="C434" s="379" t="str">
        <f>IF('приложение 1.1 '!G436=2018,'приложение 1.1 '!E436,"-")</f>
        <v>-</v>
      </c>
      <c r="D434" s="703" t="str">
        <f>IF('приложение 1.1 '!G436=2018,'приложение 1.1 '!D436,"-")</f>
        <v>-</v>
      </c>
      <c r="E434" s="379" t="str">
        <f>IF('приложение 1.1 '!G436=2019,'приложение 1.1 '!E436,"-")</f>
        <v>-</v>
      </c>
      <c r="F434" s="379" t="str">
        <f>IF('приложение 1.1 '!G436=2019,'приложение 1.1 '!D436,"-")</f>
        <v>-</v>
      </c>
      <c r="G434" s="379" t="str">
        <f>IF('приложение 1.1 '!G436=2020,'приложение 1.1 '!E436,"-")</f>
        <v>-</v>
      </c>
      <c r="H434" s="379" t="str">
        <f>IF('приложение 1.1 '!G436=2020,'приложение 1.1 '!D436,"-")</f>
        <v>-</v>
      </c>
      <c r="I434" s="379" t="str">
        <f>IF('приложение 1.1 '!G436=2021,'приложение 1.1 '!E436,"-")</f>
        <v>-</v>
      </c>
      <c r="J434" s="379" t="str">
        <f>IF('приложение 1.1 '!G436=2021,'приложение 1.1 '!D436,"-")</f>
        <v>-</v>
      </c>
      <c r="K434" s="379">
        <f>IF('приложение 1.1 '!G436=2022,'приложение 1.1 '!E436,"-")</f>
        <v>0.4</v>
      </c>
      <c r="L434" s="379">
        <f>IF('приложение 1.1 '!G436=2022,'приложение 1.1 '!D436,"-")</f>
        <v>0</v>
      </c>
      <c r="M434" s="379">
        <f t="shared" si="107"/>
        <v>0.4</v>
      </c>
      <c r="N434" s="379">
        <f t="shared" si="108"/>
        <v>0</v>
      </c>
      <c r="O434" s="379">
        <v>0</v>
      </c>
      <c r="P434" s="379" t="str">
        <f t="shared" si="109"/>
        <v>-</v>
      </c>
      <c r="Q434" s="379" t="s">
        <v>304</v>
      </c>
      <c r="R434" s="379" t="str">
        <f t="shared" si="110"/>
        <v>-</v>
      </c>
      <c r="S434" s="379" t="s">
        <v>304</v>
      </c>
      <c r="T434" s="379" t="str">
        <f t="shared" si="111"/>
        <v>-</v>
      </c>
      <c r="U434" s="379">
        <v>0</v>
      </c>
      <c r="V434" s="379" t="str">
        <f t="shared" si="112"/>
        <v>-</v>
      </c>
      <c r="W434" s="379">
        <v>0</v>
      </c>
      <c r="X434" s="379">
        <f t="shared" si="113"/>
        <v>0</v>
      </c>
      <c r="Y434" s="379">
        <v>0</v>
      </c>
      <c r="Z434" s="379">
        <f t="shared" si="114"/>
        <v>0</v>
      </c>
    </row>
    <row r="435" spans="1:26">
      <c r="A435" s="369" t="str">
        <f>'приложение 1.1 '!A437</f>
        <v>2.1.2.69</v>
      </c>
      <c r="B435" s="431" t="str">
        <f>'приложение 1.1 '!B437</f>
        <v>Строительство КТПН-400кВА СОТ Рассвет</v>
      </c>
      <c r="C435" s="379" t="str">
        <f>IF('приложение 1.1 '!G437=2018,'приложение 1.1 '!E437,"-")</f>
        <v>-</v>
      </c>
      <c r="D435" s="703" t="str">
        <f>IF('приложение 1.1 '!G437=2018,'приложение 1.1 '!D437,"-")</f>
        <v>-</v>
      </c>
      <c r="E435" s="379" t="str">
        <f>IF('приложение 1.1 '!G437=2019,'приложение 1.1 '!E437,"-")</f>
        <v>-</v>
      </c>
      <c r="F435" s="379" t="str">
        <f>IF('приложение 1.1 '!G437=2019,'приложение 1.1 '!D437,"-")</f>
        <v>-</v>
      </c>
      <c r="G435" s="379" t="str">
        <f>IF('приложение 1.1 '!G437=2020,'приложение 1.1 '!E437,"-")</f>
        <v>-</v>
      </c>
      <c r="H435" s="379" t="str">
        <f>IF('приложение 1.1 '!G437=2020,'приложение 1.1 '!D437,"-")</f>
        <v>-</v>
      </c>
      <c r="I435" s="379" t="str">
        <f>IF('приложение 1.1 '!G437=2021,'приложение 1.1 '!E437,"-")</f>
        <v>-</v>
      </c>
      <c r="J435" s="379" t="str">
        <f>IF('приложение 1.1 '!G437=2021,'приложение 1.1 '!D437,"-")</f>
        <v>-</v>
      </c>
      <c r="K435" s="379">
        <f>IF('приложение 1.1 '!G437=2022,'приложение 1.1 '!E437,"-")</f>
        <v>0.4</v>
      </c>
      <c r="L435" s="379">
        <f>IF('приложение 1.1 '!G437=2022,'приложение 1.1 '!D437,"-")</f>
        <v>0</v>
      </c>
      <c r="M435" s="379">
        <f t="shared" si="107"/>
        <v>0.4</v>
      </c>
      <c r="N435" s="379">
        <f t="shared" si="108"/>
        <v>0</v>
      </c>
      <c r="O435" s="379">
        <v>0</v>
      </c>
      <c r="P435" s="379" t="str">
        <f t="shared" si="109"/>
        <v>-</v>
      </c>
      <c r="Q435" s="379" t="s">
        <v>304</v>
      </c>
      <c r="R435" s="379" t="str">
        <f t="shared" si="110"/>
        <v>-</v>
      </c>
      <c r="S435" s="379" t="s">
        <v>304</v>
      </c>
      <c r="T435" s="379" t="str">
        <f t="shared" si="111"/>
        <v>-</v>
      </c>
      <c r="U435" s="379">
        <v>0</v>
      </c>
      <c r="V435" s="379" t="str">
        <f t="shared" si="112"/>
        <v>-</v>
      </c>
      <c r="W435" s="379">
        <v>0</v>
      </c>
      <c r="X435" s="379">
        <f t="shared" si="113"/>
        <v>0</v>
      </c>
      <c r="Y435" s="379">
        <v>0</v>
      </c>
      <c r="Z435" s="379">
        <f t="shared" si="114"/>
        <v>0</v>
      </c>
    </row>
    <row r="436" spans="1:26">
      <c r="A436" s="369" t="str">
        <f>'приложение 1.1 '!A438</f>
        <v>2.1.2.70</v>
      </c>
      <c r="B436" s="431" t="str">
        <f>'приложение 1.1 '!B438</f>
        <v>Строительство КТПН-400кВА СОТ Локомотив</v>
      </c>
      <c r="C436" s="379" t="str">
        <f>IF('приложение 1.1 '!G438=2018,'приложение 1.1 '!E438,"-")</f>
        <v>-</v>
      </c>
      <c r="D436" s="703" t="str">
        <f>IF('приложение 1.1 '!G438=2018,'приложение 1.1 '!D438,"-")</f>
        <v>-</v>
      </c>
      <c r="E436" s="379" t="str">
        <f>IF('приложение 1.1 '!G438=2019,'приложение 1.1 '!E438,"-")</f>
        <v>-</v>
      </c>
      <c r="F436" s="379" t="str">
        <f>IF('приложение 1.1 '!G438=2019,'приложение 1.1 '!D438,"-")</f>
        <v>-</v>
      </c>
      <c r="G436" s="379" t="str">
        <f>IF('приложение 1.1 '!G438=2020,'приложение 1.1 '!E438,"-")</f>
        <v>-</v>
      </c>
      <c r="H436" s="379" t="str">
        <f>IF('приложение 1.1 '!G438=2020,'приложение 1.1 '!D438,"-")</f>
        <v>-</v>
      </c>
      <c r="I436" s="379" t="str">
        <f>IF('приложение 1.1 '!G438=2021,'приложение 1.1 '!E438,"-")</f>
        <v>-</v>
      </c>
      <c r="J436" s="379" t="str">
        <f>IF('приложение 1.1 '!G438=2021,'приложение 1.1 '!D438,"-")</f>
        <v>-</v>
      </c>
      <c r="K436" s="379">
        <f>IF('приложение 1.1 '!G438=2022,'приложение 1.1 '!E438,"-")</f>
        <v>0.4</v>
      </c>
      <c r="L436" s="379">
        <f>IF('приложение 1.1 '!G438=2022,'приложение 1.1 '!D438,"-")</f>
        <v>0</v>
      </c>
      <c r="M436" s="379">
        <f t="shared" si="107"/>
        <v>0.4</v>
      </c>
      <c r="N436" s="379">
        <f t="shared" si="108"/>
        <v>0</v>
      </c>
      <c r="O436" s="379">
        <v>0</v>
      </c>
      <c r="P436" s="379" t="str">
        <f t="shared" si="109"/>
        <v>-</v>
      </c>
      <c r="Q436" s="379" t="s">
        <v>304</v>
      </c>
      <c r="R436" s="379" t="str">
        <f t="shared" si="110"/>
        <v>-</v>
      </c>
      <c r="S436" s="379" t="s">
        <v>304</v>
      </c>
      <c r="T436" s="379" t="str">
        <f t="shared" si="111"/>
        <v>-</v>
      </c>
      <c r="U436" s="379">
        <v>0</v>
      </c>
      <c r="V436" s="379" t="str">
        <f t="shared" si="112"/>
        <v>-</v>
      </c>
      <c r="W436" s="379">
        <v>0</v>
      </c>
      <c r="X436" s="379">
        <f t="shared" si="113"/>
        <v>0</v>
      </c>
      <c r="Y436" s="379">
        <v>0</v>
      </c>
      <c r="Z436" s="379">
        <f t="shared" si="114"/>
        <v>0</v>
      </c>
    </row>
    <row r="437" spans="1:26">
      <c r="A437" s="369" t="str">
        <f>'приложение 1.1 '!A439</f>
        <v>2.1.2.71</v>
      </c>
      <c r="B437" s="431" t="str">
        <f>'приложение 1.1 '!B439</f>
        <v>Строительство КТПН-400кВА СОТ Речник</v>
      </c>
      <c r="C437" s="379" t="str">
        <f>IF('приложение 1.1 '!G439=2018,'приложение 1.1 '!E439,"-")</f>
        <v>-</v>
      </c>
      <c r="D437" s="703" t="str">
        <f>IF('приложение 1.1 '!G439=2018,'приложение 1.1 '!D439,"-")</f>
        <v>-</v>
      </c>
      <c r="E437" s="379" t="str">
        <f>IF('приложение 1.1 '!G439=2019,'приложение 1.1 '!E439,"-")</f>
        <v>-</v>
      </c>
      <c r="F437" s="379" t="str">
        <f>IF('приложение 1.1 '!G439=2019,'приложение 1.1 '!D439,"-")</f>
        <v>-</v>
      </c>
      <c r="G437" s="379" t="str">
        <f>IF('приложение 1.1 '!G439=2020,'приложение 1.1 '!E439,"-")</f>
        <v>-</v>
      </c>
      <c r="H437" s="379" t="str">
        <f>IF('приложение 1.1 '!G439=2020,'приложение 1.1 '!D439,"-")</f>
        <v>-</v>
      </c>
      <c r="I437" s="379" t="str">
        <f>IF('приложение 1.1 '!G439=2021,'приложение 1.1 '!E439,"-")</f>
        <v>-</v>
      </c>
      <c r="J437" s="379" t="str">
        <f>IF('приложение 1.1 '!G439=2021,'приложение 1.1 '!D439,"-")</f>
        <v>-</v>
      </c>
      <c r="K437" s="379">
        <f>IF('приложение 1.1 '!G439=2022,'приложение 1.1 '!E439,"-")</f>
        <v>0.4</v>
      </c>
      <c r="L437" s="379">
        <f>IF('приложение 1.1 '!G439=2022,'приложение 1.1 '!D439,"-")</f>
        <v>0</v>
      </c>
      <c r="M437" s="379">
        <f t="shared" si="107"/>
        <v>0.4</v>
      </c>
      <c r="N437" s="379">
        <f t="shared" si="108"/>
        <v>0</v>
      </c>
      <c r="O437" s="379">
        <v>0</v>
      </c>
      <c r="P437" s="379" t="str">
        <f t="shared" si="109"/>
        <v>-</v>
      </c>
      <c r="Q437" s="379" t="s">
        <v>304</v>
      </c>
      <c r="R437" s="379" t="str">
        <f t="shared" si="110"/>
        <v>-</v>
      </c>
      <c r="S437" s="379" t="s">
        <v>304</v>
      </c>
      <c r="T437" s="379" t="str">
        <f t="shared" si="111"/>
        <v>-</v>
      </c>
      <c r="U437" s="379">
        <v>0</v>
      </c>
      <c r="V437" s="379" t="str">
        <f t="shared" si="112"/>
        <v>-</v>
      </c>
      <c r="W437" s="379">
        <v>0</v>
      </c>
      <c r="X437" s="379">
        <f t="shared" si="113"/>
        <v>0</v>
      </c>
      <c r="Y437" s="379">
        <v>0</v>
      </c>
      <c r="Z437" s="379">
        <f t="shared" si="114"/>
        <v>0</v>
      </c>
    </row>
    <row r="438" spans="1:26">
      <c r="A438" s="567" t="str">
        <f>'приложение 1.1 '!A440</f>
        <v>2.1.3.</v>
      </c>
      <c r="B438" s="565" t="str">
        <f>'приложение 1.1 '!B440</f>
        <v>Подстанции РП;ТП 6/10кВ</v>
      </c>
      <c r="C438" s="584" t="str">
        <f>IF('приложение 1.1 '!G440=2018,'приложение 1.1 '!E440,"-")</f>
        <v>-</v>
      </c>
      <c r="D438" s="702" t="str">
        <f>IF('приложение 1.1 '!G440=2018,'приложение 1.1 '!D440,"-")</f>
        <v>-</v>
      </c>
      <c r="E438" s="566" t="str">
        <f>IF('приложение 1.1 '!G440=2019,'приложение 1.1 '!E440,"-")</f>
        <v>-</v>
      </c>
      <c r="F438" s="566" t="str">
        <f>IF('приложение 1.1 '!G440=2019,'приложение 1.1 '!D440,"-")</f>
        <v>-</v>
      </c>
      <c r="G438" s="566" t="str">
        <f>IF('приложение 1.1 '!G440=2020,'приложение 1.1 '!E440,"-")</f>
        <v>-</v>
      </c>
      <c r="H438" s="566" t="str">
        <f>IF('приложение 1.1 '!G440=2020,'приложение 1.1 '!D440,"-")</f>
        <v>-</v>
      </c>
      <c r="I438" s="566" t="str">
        <f>IF('приложение 1.1 '!G440=2021,'приложение 1.1 '!E440,"-")</f>
        <v>-</v>
      </c>
      <c r="J438" s="566" t="str">
        <f>IF('приложение 1.1 '!G440=2021,'приложение 1.1 '!D440,"-")</f>
        <v>-</v>
      </c>
      <c r="K438" s="566" t="str">
        <f>IF('приложение 1.1 '!G440=2022,'приложение 1.1 '!E440,"-")</f>
        <v>-</v>
      </c>
      <c r="L438" s="566" t="str">
        <f>IF('приложение 1.1 '!G440=2022,'приложение 1.1 '!D440,"-")</f>
        <v>-</v>
      </c>
      <c r="M438" s="566">
        <f t="shared" si="107"/>
        <v>0</v>
      </c>
      <c r="N438" s="566">
        <f t="shared" si="108"/>
        <v>0</v>
      </c>
      <c r="O438" s="566">
        <v>0</v>
      </c>
      <c r="P438" s="566" t="str">
        <f t="shared" si="109"/>
        <v>-</v>
      </c>
      <c r="Q438" s="566" t="s">
        <v>304</v>
      </c>
      <c r="R438" s="566" t="str">
        <f t="shared" si="110"/>
        <v>-</v>
      </c>
      <c r="S438" s="566" t="s">
        <v>304</v>
      </c>
      <c r="T438" s="566" t="str">
        <f t="shared" si="111"/>
        <v>-</v>
      </c>
      <c r="U438" s="566">
        <v>0</v>
      </c>
      <c r="V438" s="566" t="str">
        <f t="shared" si="112"/>
        <v>-</v>
      </c>
      <c r="W438" s="566">
        <v>0</v>
      </c>
      <c r="X438" s="566" t="str">
        <f t="shared" si="113"/>
        <v>-</v>
      </c>
      <c r="Y438" s="566">
        <v>0</v>
      </c>
      <c r="Z438" s="566">
        <f t="shared" si="114"/>
        <v>0</v>
      </c>
    </row>
    <row r="439" spans="1:26" ht="31.5">
      <c r="A439" s="369" t="str">
        <f>'приложение 1.1 '!A441</f>
        <v>2.1.3.1</v>
      </c>
      <c r="B439" s="431" t="str">
        <f>'приложение 1.1 '!B441</f>
        <v>Строительство РП(ТП)11 2х2500кВА, для электроснабжения ж/д в мкр.21-22</v>
      </c>
      <c r="C439" s="379">
        <f>IF('приложение 1.1 '!G441=2018,'приложение 1.1 '!E441,"-")</f>
        <v>5</v>
      </c>
      <c r="D439" s="703">
        <f>IF('приложение 1.1 '!G441=2018,'приложение 1.1 '!D441,"-")</f>
        <v>0</v>
      </c>
      <c r="E439" s="379" t="str">
        <f>IF('приложение 1.1 '!G441=2019,'приложение 1.1 '!E441,"-")</f>
        <v>-</v>
      </c>
      <c r="F439" s="379" t="str">
        <f>IF('приложение 1.1 '!G441=2019,'приложение 1.1 '!D441,"-")</f>
        <v>-</v>
      </c>
      <c r="G439" s="379" t="str">
        <f>IF('приложение 1.1 '!G441=2020,'приложение 1.1 '!E441,"-")</f>
        <v>-</v>
      </c>
      <c r="H439" s="379" t="str">
        <f>IF('приложение 1.1 '!G441=2020,'приложение 1.1 '!D441,"-")</f>
        <v>-</v>
      </c>
      <c r="I439" s="379" t="str">
        <f>IF('приложение 1.1 '!G441=2021,'приложение 1.1 '!E441,"-")</f>
        <v>-</v>
      </c>
      <c r="J439" s="379" t="str">
        <f>IF('приложение 1.1 '!G441=2021,'приложение 1.1 '!D441,"-")</f>
        <v>-</v>
      </c>
      <c r="K439" s="379" t="str">
        <f>IF('приложение 1.1 '!G441=2022,'приложение 1.1 '!E441,"-")</f>
        <v>-</v>
      </c>
      <c r="L439" s="379" t="str">
        <f>IF('приложение 1.1 '!G441=2022,'приложение 1.1 '!D441,"-")</f>
        <v>-</v>
      </c>
      <c r="M439" s="379">
        <f t="shared" si="107"/>
        <v>5</v>
      </c>
      <c r="N439" s="379">
        <f t="shared" si="108"/>
        <v>0</v>
      </c>
      <c r="O439" s="379">
        <v>0</v>
      </c>
      <c r="P439" s="379">
        <f t="shared" si="109"/>
        <v>0</v>
      </c>
      <c r="Q439" s="379" t="s">
        <v>304</v>
      </c>
      <c r="R439" s="379" t="str">
        <f t="shared" si="110"/>
        <v>-</v>
      </c>
      <c r="S439" s="379" t="s">
        <v>304</v>
      </c>
      <c r="T439" s="379" t="str">
        <f t="shared" si="111"/>
        <v>-</v>
      </c>
      <c r="U439" s="379">
        <v>0</v>
      </c>
      <c r="V439" s="379" t="str">
        <f t="shared" si="112"/>
        <v>-</v>
      </c>
      <c r="W439" s="379">
        <v>0</v>
      </c>
      <c r="X439" s="379" t="str">
        <f t="shared" si="113"/>
        <v>-</v>
      </c>
      <c r="Y439" s="379">
        <v>0</v>
      </c>
      <c r="Z439" s="379">
        <f t="shared" si="114"/>
        <v>0</v>
      </c>
    </row>
    <row r="440" spans="1:26" ht="31.5">
      <c r="A440" s="369" t="str">
        <f>'приложение 1.1 '!A442</f>
        <v>2.1.3.2</v>
      </c>
      <c r="B440" s="431" t="str">
        <f>'приложение 1.1 '!B442</f>
        <v>Строительство ТП12 2х1000кВА, для электроснабжения ж/д в мкр.21-22</v>
      </c>
      <c r="C440" s="379">
        <f>IF('приложение 1.1 '!G442=2018,'приложение 1.1 '!E442,"-")</f>
        <v>2</v>
      </c>
      <c r="D440" s="703">
        <f>IF('приложение 1.1 '!G442=2018,'приложение 1.1 '!D442,"-")</f>
        <v>0</v>
      </c>
      <c r="E440" s="379" t="str">
        <f>IF('приложение 1.1 '!G442=2019,'приложение 1.1 '!E442,"-")</f>
        <v>-</v>
      </c>
      <c r="F440" s="379" t="str">
        <f>IF('приложение 1.1 '!G442=2019,'приложение 1.1 '!D442,"-")</f>
        <v>-</v>
      </c>
      <c r="G440" s="379" t="str">
        <f>IF('приложение 1.1 '!G442=2020,'приложение 1.1 '!E442,"-")</f>
        <v>-</v>
      </c>
      <c r="H440" s="379" t="str">
        <f>IF('приложение 1.1 '!G442=2020,'приложение 1.1 '!D442,"-")</f>
        <v>-</v>
      </c>
      <c r="I440" s="379" t="str">
        <f>IF('приложение 1.1 '!G442=2021,'приложение 1.1 '!E442,"-")</f>
        <v>-</v>
      </c>
      <c r="J440" s="379" t="str">
        <f>IF('приложение 1.1 '!G442=2021,'приложение 1.1 '!D442,"-")</f>
        <v>-</v>
      </c>
      <c r="K440" s="379" t="str">
        <f>IF('приложение 1.1 '!G442=2022,'приложение 1.1 '!E442,"-")</f>
        <v>-</v>
      </c>
      <c r="L440" s="379" t="str">
        <f>IF('приложение 1.1 '!G442=2022,'приложение 1.1 '!D442,"-")</f>
        <v>-</v>
      </c>
      <c r="M440" s="379">
        <f t="shared" si="107"/>
        <v>2</v>
      </c>
      <c r="N440" s="379">
        <f t="shared" si="108"/>
        <v>0</v>
      </c>
      <c r="O440" s="379">
        <v>0</v>
      </c>
      <c r="P440" s="379">
        <f t="shared" si="109"/>
        <v>0</v>
      </c>
      <c r="Q440" s="379" t="s">
        <v>304</v>
      </c>
      <c r="R440" s="379" t="str">
        <f t="shared" si="110"/>
        <v>-</v>
      </c>
      <c r="S440" s="379" t="s">
        <v>304</v>
      </c>
      <c r="T440" s="379" t="str">
        <f t="shared" si="111"/>
        <v>-</v>
      </c>
      <c r="U440" s="379">
        <v>0</v>
      </c>
      <c r="V440" s="379" t="str">
        <f t="shared" si="112"/>
        <v>-</v>
      </c>
      <c r="W440" s="379">
        <v>0</v>
      </c>
      <c r="X440" s="379" t="str">
        <f t="shared" si="113"/>
        <v>-</v>
      </c>
      <c r="Y440" s="379">
        <v>0</v>
      </c>
      <c r="Z440" s="379">
        <f t="shared" si="114"/>
        <v>0</v>
      </c>
    </row>
    <row r="441" spans="1:26" ht="31.5">
      <c r="A441" s="369" t="str">
        <f>'приложение 1.1 '!A443</f>
        <v>2.1.3.3</v>
      </c>
      <c r="B441" s="431" t="str">
        <f>'приложение 1.1 '!B443</f>
        <v>Строительство ТП13 2х1000кВА, для электроснабжения ж/д в мкр.21-22</v>
      </c>
      <c r="C441" s="379" t="str">
        <f>IF('приложение 1.1 '!G443=2018,'приложение 1.1 '!E443,"-")</f>
        <v>-</v>
      </c>
      <c r="D441" s="703" t="str">
        <f>IF('приложение 1.1 '!G443=2018,'приложение 1.1 '!D443,"-")</f>
        <v>-</v>
      </c>
      <c r="E441" s="379">
        <f>IF('приложение 1.1 '!G443=2019,'приложение 1.1 '!E443,"-")</f>
        <v>2</v>
      </c>
      <c r="F441" s="379">
        <f>IF('приложение 1.1 '!G443=2019,'приложение 1.1 '!D443,"-")</f>
        <v>0</v>
      </c>
      <c r="G441" s="379" t="str">
        <f>IF('приложение 1.1 '!G443=2020,'приложение 1.1 '!E443,"-")</f>
        <v>-</v>
      </c>
      <c r="H441" s="379" t="str">
        <f>IF('приложение 1.1 '!G443=2020,'приложение 1.1 '!D443,"-")</f>
        <v>-</v>
      </c>
      <c r="I441" s="379" t="str">
        <f>IF('приложение 1.1 '!G443=2021,'приложение 1.1 '!E443,"-")</f>
        <v>-</v>
      </c>
      <c r="J441" s="379" t="str">
        <f>IF('приложение 1.1 '!G443=2021,'приложение 1.1 '!D443,"-")</f>
        <v>-</v>
      </c>
      <c r="K441" s="379" t="str">
        <f>IF('приложение 1.1 '!G443=2022,'приложение 1.1 '!E443,"-")</f>
        <v>-</v>
      </c>
      <c r="L441" s="379" t="str">
        <f>IF('приложение 1.1 '!G443=2022,'приложение 1.1 '!D443,"-")</f>
        <v>-</v>
      </c>
      <c r="M441" s="379">
        <f t="shared" si="107"/>
        <v>2</v>
      </c>
      <c r="N441" s="379">
        <f t="shared" si="108"/>
        <v>0</v>
      </c>
      <c r="O441" s="379">
        <v>0</v>
      </c>
      <c r="P441" s="379" t="str">
        <f t="shared" si="109"/>
        <v>-</v>
      </c>
      <c r="Q441" s="379" t="s">
        <v>304</v>
      </c>
      <c r="R441" s="379">
        <f t="shared" si="110"/>
        <v>0</v>
      </c>
      <c r="S441" s="379" t="s">
        <v>304</v>
      </c>
      <c r="T441" s="379" t="str">
        <f t="shared" si="111"/>
        <v>-</v>
      </c>
      <c r="U441" s="379">
        <v>0</v>
      </c>
      <c r="V441" s="379" t="str">
        <f t="shared" si="112"/>
        <v>-</v>
      </c>
      <c r="W441" s="379">
        <v>0</v>
      </c>
      <c r="X441" s="379" t="str">
        <f t="shared" si="113"/>
        <v>-</v>
      </c>
      <c r="Y441" s="379">
        <v>0</v>
      </c>
      <c r="Z441" s="379">
        <f t="shared" si="114"/>
        <v>0</v>
      </c>
    </row>
    <row r="442" spans="1:26" ht="47.25">
      <c r="A442" s="369" t="str">
        <f>'приложение 1.1 '!A444</f>
        <v>2.1.3.4</v>
      </c>
      <c r="B442" s="431" t="str">
        <f>'приложение 1.1 '!B444</f>
        <v>Строительство ТП-2х1600кВА, для электроснабжения Регионального центра спорта инвалидов мкр.31А</v>
      </c>
      <c r="C442" s="379" t="str">
        <f>IF('приложение 1.1 '!G444=2018,'приложение 1.1 '!E444,"-")</f>
        <v>-</v>
      </c>
      <c r="D442" s="703" t="str">
        <f>IF('приложение 1.1 '!G444=2018,'приложение 1.1 '!D444,"-")</f>
        <v>-</v>
      </c>
      <c r="E442" s="379" t="str">
        <f>IF('приложение 1.1 '!G444=2019,'приложение 1.1 '!E444,"-")</f>
        <v>-</v>
      </c>
      <c r="F442" s="379" t="str">
        <f>IF('приложение 1.1 '!G444=2019,'приложение 1.1 '!D444,"-")</f>
        <v>-</v>
      </c>
      <c r="G442" s="379">
        <f>IF('приложение 1.1 '!G444=2020,'приложение 1.1 '!E444,"-")</f>
        <v>3.2</v>
      </c>
      <c r="H442" s="379">
        <f>IF('приложение 1.1 '!G444=2020,'приложение 1.1 '!D444,"-")</f>
        <v>0</v>
      </c>
      <c r="I442" s="379" t="str">
        <f>IF('приложение 1.1 '!G444=2021,'приложение 1.1 '!E444,"-")</f>
        <v>-</v>
      </c>
      <c r="J442" s="379" t="str">
        <f>IF('приложение 1.1 '!G444=2021,'приложение 1.1 '!D444,"-")</f>
        <v>-</v>
      </c>
      <c r="K442" s="379" t="str">
        <f>IF('приложение 1.1 '!G444=2022,'приложение 1.1 '!E444,"-")</f>
        <v>-</v>
      </c>
      <c r="L442" s="379" t="str">
        <f>IF('приложение 1.1 '!G444=2022,'приложение 1.1 '!D444,"-")</f>
        <v>-</v>
      </c>
      <c r="M442" s="379">
        <f t="shared" si="107"/>
        <v>3.2</v>
      </c>
      <c r="N442" s="379">
        <f t="shared" si="108"/>
        <v>0</v>
      </c>
      <c r="O442" s="379">
        <v>0</v>
      </c>
      <c r="P442" s="379" t="str">
        <f t="shared" si="109"/>
        <v>-</v>
      </c>
      <c r="Q442" s="379" t="s">
        <v>304</v>
      </c>
      <c r="R442" s="379" t="str">
        <f t="shared" si="110"/>
        <v>-</v>
      </c>
      <c r="S442" s="379" t="s">
        <v>304</v>
      </c>
      <c r="T442" s="379">
        <f t="shared" si="111"/>
        <v>0</v>
      </c>
      <c r="U442" s="379">
        <v>0</v>
      </c>
      <c r="V442" s="379" t="str">
        <f t="shared" si="112"/>
        <v>-</v>
      </c>
      <c r="W442" s="379">
        <v>0</v>
      </c>
      <c r="X442" s="379" t="str">
        <f t="shared" si="113"/>
        <v>-</v>
      </c>
      <c r="Y442" s="379">
        <v>0</v>
      </c>
      <c r="Z442" s="379">
        <f t="shared" si="114"/>
        <v>0</v>
      </c>
    </row>
    <row r="443" spans="1:26" ht="47.25">
      <c r="A443" s="369" t="str">
        <f>'приложение 1.1 '!A445</f>
        <v>2.1.3.5</v>
      </c>
      <c r="B443" s="431" t="str">
        <f>'приложение 1.1 '!B445</f>
        <v>Строительство ТП 2х1250кВА, для электроснабжения ж/д по ул.Энгельса, Югорский тракт</v>
      </c>
      <c r="C443" s="379" t="str">
        <f>IF('приложение 1.1 '!G445=2018,'приложение 1.1 '!E445,"-")</f>
        <v>-</v>
      </c>
      <c r="D443" s="703" t="str">
        <f>IF('приложение 1.1 '!G445=2018,'приложение 1.1 '!D445,"-")</f>
        <v>-</v>
      </c>
      <c r="E443" s="379" t="str">
        <f>IF('приложение 1.1 '!G445=2019,'приложение 1.1 '!E445,"-")</f>
        <v>-</v>
      </c>
      <c r="F443" s="379" t="str">
        <f>IF('приложение 1.1 '!G445=2019,'приложение 1.1 '!D445,"-")</f>
        <v>-</v>
      </c>
      <c r="G443" s="379">
        <f>IF('приложение 1.1 '!G445=2020,'приложение 1.1 '!E445,"-")</f>
        <v>2.5</v>
      </c>
      <c r="H443" s="379">
        <f>IF('приложение 1.1 '!G445=2020,'приложение 1.1 '!D445,"-")</f>
        <v>0</v>
      </c>
      <c r="I443" s="379" t="str">
        <f>IF('приложение 1.1 '!G445=2021,'приложение 1.1 '!E445,"-")</f>
        <v>-</v>
      </c>
      <c r="J443" s="379" t="str">
        <f>IF('приложение 1.1 '!G445=2021,'приложение 1.1 '!D445,"-")</f>
        <v>-</v>
      </c>
      <c r="K443" s="379" t="str">
        <f>IF('приложение 1.1 '!G445=2022,'приложение 1.1 '!E445,"-")</f>
        <v>-</v>
      </c>
      <c r="L443" s="379" t="str">
        <f>IF('приложение 1.1 '!G445=2022,'приложение 1.1 '!D445,"-")</f>
        <v>-</v>
      </c>
      <c r="M443" s="379">
        <f t="shared" si="107"/>
        <v>2.5</v>
      </c>
      <c r="N443" s="379">
        <f t="shared" si="108"/>
        <v>0</v>
      </c>
      <c r="O443" s="379">
        <v>0</v>
      </c>
      <c r="P443" s="379" t="str">
        <f t="shared" si="109"/>
        <v>-</v>
      </c>
      <c r="Q443" s="379" t="s">
        <v>304</v>
      </c>
      <c r="R443" s="379" t="str">
        <f t="shared" si="110"/>
        <v>-</v>
      </c>
      <c r="S443" s="379" t="s">
        <v>304</v>
      </c>
      <c r="T443" s="379">
        <f t="shared" si="111"/>
        <v>0</v>
      </c>
      <c r="U443" s="379">
        <v>0</v>
      </c>
      <c r="V443" s="379" t="str">
        <f t="shared" si="112"/>
        <v>-</v>
      </c>
      <c r="W443" s="379">
        <v>0</v>
      </c>
      <c r="X443" s="379" t="str">
        <f t="shared" si="113"/>
        <v>-</v>
      </c>
      <c r="Y443" s="379">
        <v>0</v>
      </c>
      <c r="Z443" s="379">
        <f t="shared" si="114"/>
        <v>0</v>
      </c>
    </row>
    <row r="444" spans="1:26" ht="31.5">
      <c r="A444" s="369" t="str">
        <f>'приложение 1.1 '!A446</f>
        <v>2.1.3.6</v>
      </c>
      <c r="B444" s="431" t="str">
        <f>'приложение 1.1 '!B446</f>
        <v>Строительство ТП 2х2500кВА, для электроснабжения Храма по ул.Мира</v>
      </c>
      <c r="C444" s="379">
        <f>IF('приложение 1.1 '!G446=2018,'приложение 1.1 '!E446,"-")</f>
        <v>5</v>
      </c>
      <c r="D444" s="703">
        <f>IF('приложение 1.1 '!G446=2018,'приложение 1.1 '!D446,"-")</f>
        <v>0</v>
      </c>
      <c r="E444" s="379" t="str">
        <f>IF('приложение 1.1 '!G446=2019,'приложение 1.1 '!E446,"-")</f>
        <v>-</v>
      </c>
      <c r="F444" s="379" t="str">
        <f>IF('приложение 1.1 '!G446=2019,'приложение 1.1 '!D446,"-")</f>
        <v>-</v>
      </c>
      <c r="G444" s="379" t="str">
        <f>IF('приложение 1.1 '!G446=2020,'приложение 1.1 '!E446,"-")</f>
        <v>-</v>
      </c>
      <c r="H444" s="379" t="str">
        <f>IF('приложение 1.1 '!G446=2020,'приложение 1.1 '!D446,"-")</f>
        <v>-</v>
      </c>
      <c r="I444" s="379" t="str">
        <f>IF('приложение 1.1 '!G446=2021,'приложение 1.1 '!E446,"-")</f>
        <v>-</v>
      </c>
      <c r="J444" s="379" t="str">
        <f>IF('приложение 1.1 '!G446=2021,'приложение 1.1 '!D446,"-")</f>
        <v>-</v>
      </c>
      <c r="K444" s="379" t="str">
        <f>IF('приложение 1.1 '!G446=2022,'приложение 1.1 '!E446,"-")</f>
        <v>-</v>
      </c>
      <c r="L444" s="379" t="str">
        <f>IF('приложение 1.1 '!G446=2022,'приложение 1.1 '!D446,"-")</f>
        <v>-</v>
      </c>
      <c r="M444" s="379">
        <f t="shared" si="107"/>
        <v>5</v>
      </c>
      <c r="N444" s="379">
        <f t="shared" si="108"/>
        <v>0</v>
      </c>
      <c r="O444" s="379">
        <v>0</v>
      </c>
      <c r="P444" s="379">
        <f t="shared" si="109"/>
        <v>0</v>
      </c>
      <c r="Q444" s="379" t="s">
        <v>304</v>
      </c>
      <c r="R444" s="379" t="str">
        <f t="shared" si="110"/>
        <v>-</v>
      </c>
      <c r="S444" s="379" t="s">
        <v>304</v>
      </c>
      <c r="T444" s="379" t="str">
        <f t="shared" si="111"/>
        <v>-</v>
      </c>
      <c r="U444" s="379">
        <v>0</v>
      </c>
      <c r="V444" s="379" t="str">
        <f t="shared" si="112"/>
        <v>-</v>
      </c>
      <c r="W444" s="379">
        <v>0</v>
      </c>
      <c r="X444" s="379" t="str">
        <f t="shared" si="113"/>
        <v>-</v>
      </c>
      <c r="Y444" s="379">
        <v>0</v>
      </c>
      <c r="Z444" s="379">
        <f t="shared" si="114"/>
        <v>0</v>
      </c>
    </row>
    <row r="445" spans="1:26" ht="31.5">
      <c r="A445" s="369" t="str">
        <f>'приложение 1.1 '!A447</f>
        <v>2.1.3.7</v>
      </c>
      <c r="B445" s="431" t="str">
        <f>'приложение 1.1 '!B447</f>
        <v xml:space="preserve">Строительство ТП2 2х2500кВА мкр.35, для электроснабжения Детского сада </v>
      </c>
      <c r="C445" s="379">
        <f>IF('приложение 1.1 '!G447=2018,'приложение 1.1 '!E447,"-")</f>
        <v>5</v>
      </c>
      <c r="D445" s="703">
        <f>IF('приложение 1.1 '!G447=2018,'приложение 1.1 '!D447,"-")</f>
        <v>0</v>
      </c>
      <c r="E445" s="379" t="str">
        <f>IF('приложение 1.1 '!G447=2019,'приложение 1.1 '!E447,"-")</f>
        <v>-</v>
      </c>
      <c r="F445" s="379" t="str">
        <f>IF('приложение 1.1 '!G447=2019,'приложение 1.1 '!D447,"-")</f>
        <v>-</v>
      </c>
      <c r="G445" s="379" t="str">
        <f>IF('приложение 1.1 '!G447=2020,'приложение 1.1 '!E447,"-")</f>
        <v>-</v>
      </c>
      <c r="H445" s="379" t="str">
        <f>IF('приложение 1.1 '!G447=2020,'приложение 1.1 '!D447,"-")</f>
        <v>-</v>
      </c>
      <c r="I445" s="379" t="str">
        <f>IF('приложение 1.1 '!G447=2021,'приложение 1.1 '!E447,"-")</f>
        <v>-</v>
      </c>
      <c r="J445" s="379" t="str">
        <f>IF('приложение 1.1 '!G447=2021,'приложение 1.1 '!D447,"-")</f>
        <v>-</v>
      </c>
      <c r="K445" s="379" t="str">
        <f>IF('приложение 1.1 '!G447=2022,'приложение 1.1 '!E447,"-")</f>
        <v>-</v>
      </c>
      <c r="L445" s="379" t="str">
        <f>IF('приложение 1.1 '!G447=2022,'приложение 1.1 '!D447,"-")</f>
        <v>-</v>
      </c>
      <c r="M445" s="379">
        <f t="shared" si="107"/>
        <v>5</v>
      </c>
      <c r="N445" s="379">
        <f t="shared" si="108"/>
        <v>0</v>
      </c>
      <c r="O445" s="379">
        <v>0</v>
      </c>
      <c r="P445" s="379">
        <f t="shared" si="109"/>
        <v>0</v>
      </c>
      <c r="Q445" s="379" t="s">
        <v>304</v>
      </c>
      <c r="R445" s="379" t="str">
        <f t="shared" si="110"/>
        <v>-</v>
      </c>
      <c r="S445" s="379" t="s">
        <v>304</v>
      </c>
      <c r="T445" s="379" t="str">
        <f t="shared" si="111"/>
        <v>-</v>
      </c>
      <c r="U445" s="379">
        <v>0</v>
      </c>
      <c r="V445" s="379" t="str">
        <f t="shared" si="112"/>
        <v>-</v>
      </c>
      <c r="W445" s="379">
        <v>0</v>
      </c>
      <c r="X445" s="379" t="str">
        <f t="shared" si="113"/>
        <v>-</v>
      </c>
      <c r="Y445" s="379">
        <v>0</v>
      </c>
      <c r="Z445" s="379">
        <f t="shared" si="114"/>
        <v>0</v>
      </c>
    </row>
    <row r="446" spans="1:26" ht="31.5">
      <c r="A446" s="369" t="str">
        <f>'приложение 1.1 '!A448</f>
        <v>2.1.3.8</v>
      </c>
      <c r="B446" s="431" t="str">
        <f>'приложение 1.1 '!B448</f>
        <v>Строительство ТП3 2х2500кВА мкр.35, для электроснабжения школы</v>
      </c>
      <c r="C446" s="379">
        <f>IF('приложение 1.1 '!G448=2018,'приложение 1.1 '!E448,"-")</f>
        <v>5</v>
      </c>
      <c r="D446" s="703">
        <f>IF('приложение 1.1 '!G448=2018,'приложение 1.1 '!D448,"-")</f>
        <v>0</v>
      </c>
      <c r="E446" s="379" t="str">
        <f>IF('приложение 1.1 '!G448=2019,'приложение 1.1 '!E448,"-")</f>
        <v>-</v>
      </c>
      <c r="F446" s="379" t="str">
        <f>IF('приложение 1.1 '!G448=2019,'приложение 1.1 '!D448,"-")</f>
        <v>-</v>
      </c>
      <c r="G446" s="379" t="str">
        <f>IF('приложение 1.1 '!G448=2020,'приложение 1.1 '!E448,"-")</f>
        <v>-</v>
      </c>
      <c r="H446" s="379" t="str">
        <f>IF('приложение 1.1 '!G448=2020,'приложение 1.1 '!D448,"-")</f>
        <v>-</v>
      </c>
      <c r="I446" s="379" t="str">
        <f>IF('приложение 1.1 '!G448=2021,'приложение 1.1 '!E448,"-")</f>
        <v>-</v>
      </c>
      <c r="J446" s="379" t="str">
        <f>IF('приложение 1.1 '!G448=2021,'приложение 1.1 '!D448,"-")</f>
        <v>-</v>
      </c>
      <c r="K446" s="379" t="str">
        <f>IF('приложение 1.1 '!G448=2022,'приложение 1.1 '!E448,"-")</f>
        <v>-</v>
      </c>
      <c r="L446" s="379" t="str">
        <f>IF('приложение 1.1 '!G448=2022,'приложение 1.1 '!D448,"-")</f>
        <v>-</v>
      </c>
      <c r="M446" s="379">
        <f t="shared" si="107"/>
        <v>5</v>
      </c>
      <c r="N446" s="379">
        <f t="shared" si="108"/>
        <v>0</v>
      </c>
      <c r="O446" s="379">
        <v>0</v>
      </c>
      <c r="P446" s="379">
        <f t="shared" si="109"/>
        <v>0</v>
      </c>
      <c r="Q446" s="379" t="s">
        <v>304</v>
      </c>
      <c r="R446" s="379" t="str">
        <f t="shared" si="110"/>
        <v>-</v>
      </c>
      <c r="S446" s="379" t="s">
        <v>304</v>
      </c>
      <c r="T446" s="379" t="str">
        <f t="shared" si="111"/>
        <v>-</v>
      </c>
      <c r="U446" s="379">
        <v>0</v>
      </c>
      <c r="V446" s="379" t="str">
        <f t="shared" si="112"/>
        <v>-</v>
      </c>
      <c r="W446" s="379">
        <v>0</v>
      </c>
      <c r="X446" s="379" t="str">
        <f t="shared" si="113"/>
        <v>-</v>
      </c>
      <c r="Y446" s="379">
        <v>0</v>
      </c>
      <c r="Z446" s="379">
        <f t="shared" si="114"/>
        <v>0</v>
      </c>
    </row>
    <row r="447" spans="1:26" ht="31.5">
      <c r="A447" s="369" t="str">
        <f>'приложение 1.1 '!A449</f>
        <v>2.1.3.9</v>
      </c>
      <c r="B447" s="431" t="str">
        <f>'приложение 1.1 '!B449</f>
        <v>Строительство ТП№20 2х1600кВА мкр.44, для электроснабжения Детского сада на 350мест</v>
      </c>
      <c r="C447" s="379" t="str">
        <f>IF('приложение 1.1 '!G449=2018,'приложение 1.1 '!E449,"-")</f>
        <v>-</v>
      </c>
      <c r="D447" s="703" t="str">
        <f>IF('приложение 1.1 '!G449=2018,'приложение 1.1 '!D449,"-")</f>
        <v>-</v>
      </c>
      <c r="E447" s="379" t="str">
        <f>IF('приложение 1.1 '!G449=2019,'приложение 1.1 '!E449,"-")</f>
        <v>-</v>
      </c>
      <c r="F447" s="379" t="str">
        <f>IF('приложение 1.1 '!G449=2019,'приложение 1.1 '!D449,"-")</f>
        <v>-</v>
      </c>
      <c r="G447" s="379">
        <f>IF('приложение 1.1 '!G449=2020,'приложение 1.1 '!E449,"-")</f>
        <v>3.2</v>
      </c>
      <c r="H447" s="379">
        <f>IF('приложение 1.1 '!G449=2020,'приложение 1.1 '!D449,"-")</f>
        <v>0</v>
      </c>
      <c r="I447" s="379" t="str">
        <f>IF('приложение 1.1 '!G449=2021,'приложение 1.1 '!E449,"-")</f>
        <v>-</v>
      </c>
      <c r="J447" s="379" t="str">
        <f>IF('приложение 1.1 '!G449=2021,'приложение 1.1 '!D449,"-")</f>
        <v>-</v>
      </c>
      <c r="K447" s="379" t="str">
        <f>IF('приложение 1.1 '!G449=2022,'приложение 1.1 '!E449,"-")</f>
        <v>-</v>
      </c>
      <c r="L447" s="379" t="str">
        <f>IF('приложение 1.1 '!G449=2022,'приложение 1.1 '!D449,"-")</f>
        <v>-</v>
      </c>
      <c r="M447" s="379">
        <f t="shared" si="107"/>
        <v>3.2</v>
      </c>
      <c r="N447" s="379">
        <f t="shared" si="108"/>
        <v>0</v>
      </c>
      <c r="O447" s="379">
        <v>0</v>
      </c>
      <c r="P447" s="379" t="str">
        <f t="shared" si="109"/>
        <v>-</v>
      </c>
      <c r="Q447" s="379" t="s">
        <v>304</v>
      </c>
      <c r="R447" s="379" t="str">
        <f t="shared" si="110"/>
        <v>-</v>
      </c>
      <c r="S447" s="379" t="s">
        <v>304</v>
      </c>
      <c r="T447" s="379">
        <f t="shared" si="111"/>
        <v>0</v>
      </c>
      <c r="U447" s="379">
        <v>0</v>
      </c>
      <c r="V447" s="379" t="str">
        <f t="shared" si="112"/>
        <v>-</v>
      </c>
      <c r="W447" s="379">
        <v>0</v>
      </c>
      <c r="X447" s="379" t="str">
        <f t="shared" si="113"/>
        <v>-</v>
      </c>
      <c r="Y447" s="379">
        <v>0</v>
      </c>
      <c r="Z447" s="379">
        <f t="shared" si="114"/>
        <v>0</v>
      </c>
    </row>
    <row r="448" spans="1:26" ht="31.5">
      <c r="A448" s="369" t="str">
        <f>'приложение 1.1 '!A450</f>
        <v>2.1.3.10</v>
      </c>
      <c r="B448" s="431" t="str">
        <f>'приложение 1.1 '!B450</f>
        <v>Строительство ТП№21 2х2500кВА мкр.44, для электроснабжения Школы на 1200 учащихся</v>
      </c>
      <c r="C448" s="379" t="str">
        <f>IF('приложение 1.1 '!G450=2018,'приложение 1.1 '!E450,"-")</f>
        <v>-</v>
      </c>
      <c r="D448" s="703" t="str">
        <f>IF('приложение 1.1 '!G450=2018,'приложение 1.1 '!D450,"-")</f>
        <v>-</v>
      </c>
      <c r="E448" s="379" t="str">
        <f>IF('приложение 1.1 '!G450=2019,'приложение 1.1 '!E450,"-")</f>
        <v>-</v>
      </c>
      <c r="F448" s="379" t="str">
        <f>IF('приложение 1.1 '!G450=2019,'приложение 1.1 '!D450,"-")</f>
        <v>-</v>
      </c>
      <c r="G448" s="379">
        <f>IF('приложение 1.1 '!G450=2020,'приложение 1.1 '!E450,"-")</f>
        <v>5</v>
      </c>
      <c r="H448" s="379">
        <f>IF('приложение 1.1 '!G450=2020,'приложение 1.1 '!D450,"-")</f>
        <v>0</v>
      </c>
      <c r="I448" s="379" t="str">
        <f>IF('приложение 1.1 '!G450=2021,'приложение 1.1 '!E450,"-")</f>
        <v>-</v>
      </c>
      <c r="J448" s="379" t="str">
        <f>IF('приложение 1.1 '!G450=2021,'приложение 1.1 '!D450,"-")</f>
        <v>-</v>
      </c>
      <c r="K448" s="379" t="str">
        <f>IF('приложение 1.1 '!G450=2022,'приложение 1.1 '!E450,"-")</f>
        <v>-</v>
      </c>
      <c r="L448" s="379" t="str">
        <f>IF('приложение 1.1 '!G450=2022,'приложение 1.1 '!D450,"-")</f>
        <v>-</v>
      </c>
      <c r="M448" s="379">
        <f t="shared" si="107"/>
        <v>5</v>
      </c>
      <c r="N448" s="379">
        <f t="shared" si="108"/>
        <v>0</v>
      </c>
      <c r="O448" s="379">
        <v>0</v>
      </c>
      <c r="P448" s="379" t="str">
        <f t="shared" si="109"/>
        <v>-</v>
      </c>
      <c r="Q448" s="379" t="s">
        <v>304</v>
      </c>
      <c r="R448" s="379" t="str">
        <f t="shared" si="110"/>
        <v>-</v>
      </c>
      <c r="S448" s="379" t="s">
        <v>304</v>
      </c>
      <c r="T448" s="379">
        <f t="shared" si="111"/>
        <v>0</v>
      </c>
      <c r="U448" s="379">
        <v>0</v>
      </c>
      <c r="V448" s="379" t="str">
        <f t="shared" si="112"/>
        <v>-</v>
      </c>
      <c r="W448" s="379">
        <v>0</v>
      </c>
      <c r="X448" s="379" t="str">
        <f t="shared" si="113"/>
        <v>-</v>
      </c>
      <c r="Y448" s="379">
        <v>0</v>
      </c>
      <c r="Z448" s="379">
        <f t="shared" si="114"/>
        <v>0</v>
      </c>
    </row>
    <row r="449" spans="1:26" ht="31.5">
      <c r="A449" s="369" t="str">
        <f>'приложение 1.1 '!A451</f>
        <v>2.1.3.11</v>
      </c>
      <c r="B449" s="431" t="str">
        <f>'приложение 1.1 '!B451</f>
        <v>Строительство ТП№16 2х2500кВА мкр.27А, Жилая застройка</v>
      </c>
      <c r="C449" s="379" t="str">
        <f>IF('приложение 1.1 '!G451=2018,'приложение 1.1 '!E451,"-")</f>
        <v>-</v>
      </c>
      <c r="D449" s="703" t="str">
        <f>IF('приложение 1.1 '!G451=2018,'приложение 1.1 '!D451,"-")</f>
        <v>-</v>
      </c>
      <c r="E449" s="379">
        <f>IF('приложение 1.1 '!G451=2019,'приложение 1.1 '!E451,"-")</f>
        <v>5</v>
      </c>
      <c r="F449" s="379">
        <f>IF('приложение 1.1 '!G451=2019,'приложение 1.1 '!D451,"-")</f>
        <v>0</v>
      </c>
      <c r="G449" s="379" t="str">
        <f>IF('приложение 1.1 '!G451=2020,'приложение 1.1 '!E451,"-")</f>
        <v>-</v>
      </c>
      <c r="H449" s="379" t="str">
        <f>IF('приложение 1.1 '!G451=2020,'приложение 1.1 '!D451,"-")</f>
        <v>-</v>
      </c>
      <c r="I449" s="379" t="str">
        <f>IF('приложение 1.1 '!G451=2021,'приложение 1.1 '!E451,"-")</f>
        <v>-</v>
      </c>
      <c r="J449" s="379" t="str">
        <f>IF('приложение 1.1 '!G451=2021,'приложение 1.1 '!D451,"-")</f>
        <v>-</v>
      </c>
      <c r="K449" s="379" t="str">
        <f>IF('приложение 1.1 '!G451=2022,'приложение 1.1 '!E451,"-")</f>
        <v>-</v>
      </c>
      <c r="L449" s="379" t="str">
        <f>IF('приложение 1.1 '!G451=2022,'приложение 1.1 '!D451,"-")</f>
        <v>-</v>
      </c>
      <c r="M449" s="379">
        <f t="shared" si="107"/>
        <v>5</v>
      </c>
      <c r="N449" s="379">
        <f t="shared" si="108"/>
        <v>0</v>
      </c>
      <c r="O449" s="379">
        <v>0</v>
      </c>
      <c r="P449" s="379" t="str">
        <f t="shared" si="109"/>
        <v>-</v>
      </c>
      <c r="Q449" s="379" t="s">
        <v>304</v>
      </c>
      <c r="R449" s="379">
        <f t="shared" si="110"/>
        <v>0</v>
      </c>
      <c r="S449" s="379" t="s">
        <v>304</v>
      </c>
      <c r="T449" s="379" t="str">
        <f t="shared" si="111"/>
        <v>-</v>
      </c>
      <c r="U449" s="379">
        <v>0</v>
      </c>
      <c r="V449" s="379" t="str">
        <f t="shared" si="112"/>
        <v>-</v>
      </c>
      <c r="W449" s="379">
        <v>0</v>
      </c>
      <c r="X449" s="379" t="str">
        <f t="shared" si="113"/>
        <v>-</v>
      </c>
      <c r="Y449" s="379">
        <v>0</v>
      </c>
      <c r="Z449" s="379">
        <f t="shared" si="114"/>
        <v>0</v>
      </c>
    </row>
    <row r="450" spans="1:26" ht="47.25">
      <c r="A450" s="369" t="str">
        <f>'приложение 1.1 '!A452</f>
        <v>2.1.3.12</v>
      </c>
      <c r="B450" s="431" t="str">
        <f>'приложение 1.1 '!B452</f>
        <v>Строительство ТП№17 2х2500кВА мкр.27А, для электроснабжения средней общеобразовательной школы</v>
      </c>
      <c r="C450" s="379" t="str">
        <f>IF('приложение 1.1 '!G452=2018,'приложение 1.1 '!E452,"-")</f>
        <v>-</v>
      </c>
      <c r="D450" s="703" t="str">
        <f>IF('приложение 1.1 '!G452=2018,'приложение 1.1 '!D452,"-")</f>
        <v>-</v>
      </c>
      <c r="E450" s="379" t="str">
        <f>IF('приложение 1.1 '!G452=2019,'приложение 1.1 '!E452,"-")</f>
        <v>-</v>
      </c>
      <c r="F450" s="379" t="str">
        <f>IF('приложение 1.1 '!G452=2019,'приложение 1.1 '!D452,"-")</f>
        <v>-</v>
      </c>
      <c r="G450" s="379">
        <f>IF('приложение 1.1 '!G452=2020,'приложение 1.1 '!E452,"-")</f>
        <v>5</v>
      </c>
      <c r="H450" s="379">
        <f>IF('приложение 1.1 '!G452=2020,'приложение 1.1 '!D452,"-")</f>
        <v>0</v>
      </c>
      <c r="I450" s="379" t="str">
        <f>IF('приложение 1.1 '!G452=2021,'приложение 1.1 '!E452,"-")</f>
        <v>-</v>
      </c>
      <c r="J450" s="379" t="str">
        <f>IF('приложение 1.1 '!G452=2021,'приложение 1.1 '!D452,"-")</f>
        <v>-</v>
      </c>
      <c r="K450" s="379" t="str">
        <f>IF('приложение 1.1 '!G452=2022,'приложение 1.1 '!E452,"-")</f>
        <v>-</v>
      </c>
      <c r="L450" s="379" t="str">
        <f>IF('приложение 1.1 '!G452=2022,'приложение 1.1 '!D452,"-")</f>
        <v>-</v>
      </c>
      <c r="M450" s="379">
        <f t="shared" si="107"/>
        <v>5</v>
      </c>
      <c r="N450" s="379">
        <f t="shared" si="108"/>
        <v>0</v>
      </c>
      <c r="O450" s="379">
        <v>0</v>
      </c>
      <c r="P450" s="379" t="str">
        <f t="shared" si="109"/>
        <v>-</v>
      </c>
      <c r="Q450" s="379" t="s">
        <v>304</v>
      </c>
      <c r="R450" s="379" t="str">
        <f t="shared" si="110"/>
        <v>-</v>
      </c>
      <c r="S450" s="379" t="s">
        <v>304</v>
      </c>
      <c r="T450" s="379">
        <f t="shared" si="111"/>
        <v>0</v>
      </c>
      <c r="U450" s="379">
        <v>0</v>
      </c>
      <c r="V450" s="379" t="str">
        <f t="shared" si="112"/>
        <v>-</v>
      </c>
      <c r="W450" s="379">
        <v>0</v>
      </c>
      <c r="X450" s="379" t="str">
        <f t="shared" si="113"/>
        <v>-</v>
      </c>
      <c r="Y450" s="379">
        <v>0</v>
      </c>
      <c r="Z450" s="379">
        <f t="shared" si="114"/>
        <v>0</v>
      </c>
    </row>
    <row r="451" spans="1:26" ht="31.5">
      <c r="A451" s="369" t="str">
        <f>'приложение 1.1 '!A453</f>
        <v>2.1.3.13</v>
      </c>
      <c r="B451" s="431" t="str">
        <f>'приложение 1.1 '!B453</f>
        <v>Строительство ТП№18 2х2500кВА мкр.27А, Жилая застройка</v>
      </c>
      <c r="C451" s="379" t="str">
        <f>IF('приложение 1.1 '!G453=2018,'приложение 1.1 '!E453,"-")</f>
        <v>-</v>
      </c>
      <c r="D451" s="703" t="str">
        <f>IF('приложение 1.1 '!G453=2018,'приложение 1.1 '!D453,"-")</f>
        <v>-</v>
      </c>
      <c r="E451" s="379" t="str">
        <f>IF('приложение 1.1 '!G453=2019,'приложение 1.1 '!E453,"-")</f>
        <v>-</v>
      </c>
      <c r="F451" s="379" t="str">
        <f>IF('приложение 1.1 '!G453=2019,'приложение 1.1 '!D453,"-")</f>
        <v>-</v>
      </c>
      <c r="G451" s="379">
        <f>IF('приложение 1.1 '!G453=2020,'приложение 1.1 '!E453,"-")</f>
        <v>5</v>
      </c>
      <c r="H451" s="379">
        <f>IF('приложение 1.1 '!G453=2020,'приложение 1.1 '!D453,"-")</f>
        <v>0</v>
      </c>
      <c r="I451" s="379" t="str">
        <f>IF('приложение 1.1 '!G453=2021,'приложение 1.1 '!E453,"-")</f>
        <v>-</v>
      </c>
      <c r="J451" s="379" t="str">
        <f>IF('приложение 1.1 '!G453=2021,'приложение 1.1 '!D453,"-")</f>
        <v>-</v>
      </c>
      <c r="K451" s="379" t="str">
        <f>IF('приложение 1.1 '!G453=2022,'приложение 1.1 '!E453,"-")</f>
        <v>-</v>
      </c>
      <c r="L451" s="379" t="str">
        <f>IF('приложение 1.1 '!G453=2022,'приложение 1.1 '!D453,"-")</f>
        <v>-</v>
      </c>
      <c r="M451" s="379">
        <f t="shared" si="107"/>
        <v>5</v>
      </c>
      <c r="N451" s="379">
        <f t="shared" si="108"/>
        <v>0</v>
      </c>
      <c r="O451" s="379">
        <v>0</v>
      </c>
      <c r="P451" s="379" t="str">
        <f t="shared" si="109"/>
        <v>-</v>
      </c>
      <c r="Q451" s="379" t="s">
        <v>304</v>
      </c>
      <c r="R451" s="379" t="str">
        <f t="shared" si="110"/>
        <v>-</v>
      </c>
      <c r="S451" s="379" t="s">
        <v>304</v>
      </c>
      <c r="T451" s="379">
        <f t="shared" si="111"/>
        <v>0</v>
      </c>
      <c r="U451" s="379">
        <v>0</v>
      </c>
      <c r="V451" s="379" t="str">
        <f t="shared" si="112"/>
        <v>-</v>
      </c>
      <c r="W451" s="379">
        <v>0</v>
      </c>
      <c r="X451" s="379" t="str">
        <f t="shared" si="113"/>
        <v>-</v>
      </c>
      <c r="Y451" s="379">
        <v>0</v>
      </c>
      <c r="Z451" s="379">
        <f t="shared" si="114"/>
        <v>0</v>
      </c>
    </row>
    <row r="452" spans="1:26" ht="31.5">
      <c r="A452" s="369" t="str">
        <f>'приложение 1.1 '!A454</f>
        <v>2.1.3.14</v>
      </c>
      <c r="B452" s="431" t="str">
        <f>'приложение 1.1 '!B454</f>
        <v>Строительство ТП№19 2х2500кВА мкр.27А, Жилая застройка</v>
      </c>
      <c r="C452" s="379" t="str">
        <f>IF('приложение 1.1 '!G454=2018,'приложение 1.1 '!E454,"-")</f>
        <v>-</v>
      </c>
      <c r="D452" s="703" t="str">
        <f>IF('приложение 1.1 '!G454=2018,'приложение 1.1 '!D454,"-")</f>
        <v>-</v>
      </c>
      <c r="E452" s="379" t="str">
        <f>IF('приложение 1.1 '!G454=2019,'приложение 1.1 '!E454,"-")</f>
        <v>-</v>
      </c>
      <c r="F452" s="379" t="str">
        <f>IF('приложение 1.1 '!G454=2019,'приложение 1.1 '!D454,"-")</f>
        <v>-</v>
      </c>
      <c r="G452" s="379">
        <f>IF('приложение 1.1 '!G454=2020,'приложение 1.1 '!E454,"-")</f>
        <v>5</v>
      </c>
      <c r="H452" s="379">
        <f>IF('приложение 1.1 '!G454=2020,'приложение 1.1 '!D454,"-")</f>
        <v>0</v>
      </c>
      <c r="I452" s="379" t="str">
        <f>IF('приложение 1.1 '!G454=2021,'приложение 1.1 '!E454,"-")</f>
        <v>-</v>
      </c>
      <c r="J452" s="379" t="str">
        <f>IF('приложение 1.1 '!G454=2021,'приложение 1.1 '!D454,"-")</f>
        <v>-</v>
      </c>
      <c r="K452" s="379" t="str">
        <f>IF('приложение 1.1 '!G454=2022,'приложение 1.1 '!E454,"-")</f>
        <v>-</v>
      </c>
      <c r="L452" s="379" t="str">
        <f>IF('приложение 1.1 '!G454=2022,'приложение 1.1 '!D454,"-")</f>
        <v>-</v>
      </c>
      <c r="M452" s="379">
        <f t="shared" si="107"/>
        <v>5</v>
      </c>
      <c r="N452" s="379">
        <f t="shared" si="108"/>
        <v>0</v>
      </c>
      <c r="O452" s="379">
        <v>0</v>
      </c>
      <c r="P452" s="379" t="str">
        <f t="shared" si="109"/>
        <v>-</v>
      </c>
      <c r="Q452" s="379" t="s">
        <v>304</v>
      </c>
      <c r="R452" s="379" t="str">
        <f t="shared" si="110"/>
        <v>-</v>
      </c>
      <c r="S452" s="379" t="s">
        <v>304</v>
      </c>
      <c r="T452" s="379">
        <f t="shared" si="111"/>
        <v>0</v>
      </c>
      <c r="U452" s="379">
        <v>0</v>
      </c>
      <c r="V452" s="379" t="str">
        <f t="shared" si="112"/>
        <v>-</v>
      </c>
      <c r="W452" s="379">
        <v>0</v>
      </c>
      <c r="X452" s="379" t="str">
        <f t="shared" si="113"/>
        <v>-</v>
      </c>
      <c r="Y452" s="379">
        <v>0</v>
      </c>
      <c r="Z452" s="379">
        <f t="shared" si="114"/>
        <v>0</v>
      </c>
    </row>
    <row r="453" spans="1:26" ht="31.5">
      <c r="A453" s="369" t="str">
        <f>'приложение 1.1 '!A455</f>
        <v>2.1.3.15</v>
      </c>
      <c r="B453" s="431" t="str">
        <f>'приложение 1.1 '!B455</f>
        <v>Строительство ТП№20 2х2500кВА мкр.27А, Жилая застройка</v>
      </c>
      <c r="C453" s="379" t="str">
        <f>IF('приложение 1.1 '!G455=2018,'приложение 1.1 '!E455,"-")</f>
        <v>-</v>
      </c>
      <c r="D453" s="703" t="str">
        <f>IF('приложение 1.1 '!G455=2018,'приложение 1.1 '!D455,"-")</f>
        <v>-</v>
      </c>
      <c r="E453" s="379">
        <f>IF('приложение 1.1 '!G455=2019,'приложение 1.1 '!E455,"-")</f>
        <v>5</v>
      </c>
      <c r="F453" s="379">
        <f>IF('приложение 1.1 '!G455=2019,'приложение 1.1 '!D455,"-")</f>
        <v>0</v>
      </c>
      <c r="G453" s="379" t="str">
        <f>IF('приложение 1.1 '!G455=2020,'приложение 1.1 '!E455,"-")</f>
        <v>-</v>
      </c>
      <c r="H453" s="379" t="str">
        <f>IF('приложение 1.1 '!G455=2020,'приложение 1.1 '!D455,"-")</f>
        <v>-</v>
      </c>
      <c r="I453" s="379" t="str">
        <f>IF('приложение 1.1 '!G455=2021,'приложение 1.1 '!E455,"-")</f>
        <v>-</v>
      </c>
      <c r="J453" s="379" t="str">
        <f>IF('приложение 1.1 '!G455=2021,'приложение 1.1 '!D455,"-")</f>
        <v>-</v>
      </c>
      <c r="K453" s="379" t="str">
        <f>IF('приложение 1.1 '!G455=2022,'приложение 1.1 '!E455,"-")</f>
        <v>-</v>
      </c>
      <c r="L453" s="379" t="str">
        <f>IF('приложение 1.1 '!G455=2022,'приложение 1.1 '!D455,"-")</f>
        <v>-</v>
      </c>
      <c r="M453" s="379">
        <f t="shared" si="107"/>
        <v>5</v>
      </c>
      <c r="N453" s="379">
        <f t="shared" si="108"/>
        <v>0</v>
      </c>
      <c r="O453" s="379">
        <v>0</v>
      </c>
      <c r="P453" s="379" t="str">
        <f t="shared" si="109"/>
        <v>-</v>
      </c>
      <c r="Q453" s="379" t="s">
        <v>304</v>
      </c>
      <c r="R453" s="379">
        <f t="shared" si="110"/>
        <v>0</v>
      </c>
      <c r="S453" s="379" t="s">
        <v>304</v>
      </c>
      <c r="T453" s="379" t="str">
        <f t="shared" si="111"/>
        <v>-</v>
      </c>
      <c r="U453" s="379">
        <v>0</v>
      </c>
      <c r="V453" s="379" t="str">
        <f t="shared" si="112"/>
        <v>-</v>
      </c>
      <c r="W453" s="379">
        <v>0</v>
      </c>
      <c r="X453" s="379" t="str">
        <f t="shared" si="113"/>
        <v>-</v>
      </c>
      <c r="Y453" s="379">
        <v>0</v>
      </c>
      <c r="Z453" s="379">
        <f t="shared" si="114"/>
        <v>0</v>
      </c>
    </row>
    <row r="454" spans="1:26" ht="31.5">
      <c r="A454" s="369" t="str">
        <f>'приложение 1.1 '!A456</f>
        <v>2.1.3.16</v>
      </c>
      <c r="B454" s="431" t="str">
        <f>'приложение 1.1 '!B456</f>
        <v>Строительство ТП№21 2х2500кВА мкр.27А, для электроснабжения детского сада</v>
      </c>
      <c r="C454" s="379" t="str">
        <f>IF('приложение 1.1 '!G456=2018,'приложение 1.1 '!E456,"-")</f>
        <v>-</v>
      </c>
      <c r="D454" s="703" t="str">
        <f>IF('приложение 1.1 '!G456=2018,'приложение 1.1 '!D456,"-")</f>
        <v>-</v>
      </c>
      <c r="E454" s="379">
        <f>IF('приложение 1.1 '!G456=2019,'приложение 1.1 '!E456,"-")</f>
        <v>5</v>
      </c>
      <c r="F454" s="379">
        <f>IF('приложение 1.1 '!G456=2019,'приложение 1.1 '!D456,"-")</f>
        <v>0</v>
      </c>
      <c r="G454" s="379" t="str">
        <f>IF('приложение 1.1 '!G456=2020,'приложение 1.1 '!E456,"-")</f>
        <v>-</v>
      </c>
      <c r="H454" s="379" t="str">
        <f>IF('приложение 1.1 '!G456=2020,'приложение 1.1 '!D456,"-")</f>
        <v>-</v>
      </c>
      <c r="I454" s="379" t="str">
        <f>IF('приложение 1.1 '!G456=2021,'приложение 1.1 '!E456,"-")</f>
        <v>-</v>
      </c>
      <c r="J454" s="379" t="str">
        <f>IF('приложение 1.1 '!G456=2021,'приложение 1.1 '!D456,"-")</f>
        <v>-</v>
      </c>
      <c r="K454" s="379" t="str">
        <f>IF('приложение 1.1 '!G456=2022,'приложение 1.1 '!E456,"-")</f>
        <v>-</v>
      </c>
      <c r="L454" s="379" t="str">
        <f>IF('приложение 1.1 '!G456=2022,'приложение 1.1 '!D456,"-")</f>
        <v>-</v>
      </c>
      <c r="M454" s="379">
        <f t="shared" si="107"/>
        <v>5</v>
      </c>
      <c r="N454" s="379">
        <f t="shared" si="108"/>
        <v>0</v>
      </c>
      <c r="O454" s="379">
        <v>0</v>
      </c>
      <c r="P454" s="379" t="str">
        <f t="shared" si="109"/>
        <v>-</v>
      </c>
      <c r="Q454" s="379" t="s">
        <v>304</v>
      </c>
      <c r="R454" s="379">
        <f t="shared" si="110"/>
        <v>0</v>
      </c>
      <c r="S454" s="379" t="s">
        <v>304</v>
      </c>
      <c r="T454" s="379" t="str">
        <f t="shared" si="111"/>
        <v>-</v>
      </c>
      <c r="U454" s="379">
        <v>0</v>
      </c>
      <c r="V454" s="379" t="str">
        <f t="shared" si="112"/>
        <v>-</v>
      </c>
      <c r="W454" s="379">
        <v>0</v>
      </c>
      <c r="X454" s="379" t="str">
        <f t="shared" si="113"/>
        <v>-</v>
      </c>
      <c r="Y454" s="379">
        <v>0</v>
      </c>
      <c r="Z454" s="379">
        <f t="shared" si="114"/>
        <v>0</v>
      </c>
    </row>
    <row r="455" spans="1:26" ht="31.5">
      <c r="A455" s="369" t="str">
        <f>'приложение 1.1 '!A457</f>
        <v>2.1.3.17</v>
      </c>
      <c r="B455" s="431" t="str">
        <f>'приложение 1.1 '!B457</f>
        <v>Строительство ТП№22 2х2500кВА мкр.27А, Жилая застройка</v>
      </c>
      <c r="C455" s="379" t="str">
        <f>IF('приложение 1.1 '!G457=2018,'приложение 1.1 '!E457,"-")</f>
        <v>-</v>
      </c>
      <c r="D455" s="703" t="str">
        <f>IF('приложение 1.1 '!G457=2018,'приложение 1.1 '!D457,"-")</f>
        <v>-</v>
      </c>
      <c r="E455" s="379">
        <f>IF('приложение 1.1 '!G457=2019,'приложение 1.1 '!E457,"-")</f>
        <v>5</v>
      </c>
      <c r="F455" s="379">
        <f>IF('приложение 1.1 '!G457=2019,'приложение 1.1 '!D457,"-")</f>
        <v>0</v>
      </c>
      <c r="G455" s="379" t="str">
        <f>IF('приложение 1.1 '!G457=2020,'приложение 1.1 '!E457,"-")</f>
        <v>-</v>
      </c>
      <c r="H455" s="379" t="str">
        <f>IF('приложение 1.1 '!G457=2020,'приложение 1.1 '!D457,"-")</f>
        <v>-</v>
      </c>
      <c r="I455" s="379" t="str">
        <f>IF('приложение 1.1 '!G457=2021,'приложение 1.1 '!E457,"-")</f>
        <v>-</v>
      </c>
      <c r="J455" s="379" t="str">
        <f>IF('приложение 1.1 '!G457=2021,'приложение 1.1 '!D457,"-")</f>
        <v>-</v>
      </c>
      <c r="K455" s="379" t="str">
        <f>IF('приложение 1.1 '!G457=2022,'приложение 1.1 '!E457,"-")</f>
        <v>-</v>
      </c>
      <c r="L455" s="379" t="str">
        <f>IF('приложение 1.1 '!G457=2022,'приложение 1.1 '!D457,"-")</f>
        <v>-</v>
      </c>
      <c r="M455" s="379">
        <f t="shared" si="107"/>
        <v>5</v>
      </c>
      <c r="N455" s="379">
        <f t="shared" si="108"/>
        <v>0</v>
      </c>
      <c r="O455" s="379">
        <v>0</v>
      </c>
      <c r="P455" s="379" t="str">
        <f t="shared" si="109"/>
        <v>-</v>
      </c>
      <c r="Q455" s="379" t="s">
        <v>304</v>
      </c>
      <c r="R455" s="379">
        <f t="shared" si="110"/>
        <v>0</v>
      </c>
      <c r="S455" s="379" t="s">
        <v>304</v>
      </c>
      <c r="T455" s="379" t="str">
        <f t="shared" si="111"/>
        <v>-</v>
      </c>
      <c r="U455" s="379">
        <v>0</v>
      </c>
      <c r="V455" s="379" t="str">
        <f t="shared" si="112"/>
        <v>-</v>
      </c>
      <c r="W455" s="379">
        <v>0</v>
      </c>
      <c r="X455" s="379" t="str">
        <f t="shared" si="113"/>
        <v>-</v>
      </c>
      <c r="Y455" s="379">
        <v>0</v>
      </c>
      <c r="Z455" s="379">
        <f t="shared" si="114"/>
        <v>0</v>
      </c>
    </row>
    <row r="456" spans="1:26" ht="31.5">
      <c r="A456" s="369" t="str">
        <f>'приложение 1.1 '!A458</f>
        <v>2.1.3.18</v>
      </c>
      <c r="B456" s="431" t="str">
        <f>'приложение 1.1 '!B458</f>
        <v>Строительство ТП№23 2х2500кВА мкр.27А, Жилая застройка</v>
      </c>
      <c r="C456" s="379" t="str">
        <f>IF('приложение 1.1 '!G458=2018,'приложение 1.1 '!E458,"-")</f>
        <v>-</v>
      </c>
      <c r="D456" s="703" t="str">
        <f>IF('приложение 1.1 '!G458=2018,'приложение 1.1 '!D458,"-")</f>
        <v>-</v>
      </c>
      <c r="E456" s="379" t="str">
        <f>IF('приложение 1.1 '!G458=2019,'приложение 1.1 '!E458,"-")</f>
        <v>-</v>
      </c>
      <c r="F456" s="379" t="str">
        <f>IF('приложение 1.1 '!G458=2019,'приложение 1.1 '!D458,"-")</f>
        <v>-</v>
      </c>
      <c r="G456" s="379">
        <f>IF('приложение 1.1 '!G458=2020,'приложение 1.1 '!E458,"-")</f>
        <v>5</v>
      </c>
      <c r="H456" s="379">
        <f>IF('приложение 1.1 '!G458=2020,'приложение 1.1 '!D458,"-")</f>
        <v>0</v>
      </c>
      <c r="I456" s="379" t="str">
        <f>IF('приложение 1.1 '!G458=2021,'приложение 1.1 '!E458,"-")</f>
        <v>-</v>
      </c>
      <c r="J456" s="379" t="str">
        <f>IF('приложение 1.1 '!G458=2021,'приложение 1.1 '!D458,"-")</f>
        <v>-</v>
      </c>
      <c r="K456" s="379" t="str">
        <f>IF('приложение 1.1 '!G458=2022,'приложение 1.1 '!E458,"-")</f>
        <v>-</v>
      </c>
      <c r="L456" s="379" t="str">
        <f>IF('приложение 1.1 '!G458=2022,'приложение 1.1 '!D458,"-")</f>
        <v>-</v>
      </c>
      <c r="M456" s="379">
        <f t="shared" si="107"/>
        <v>5</v>
      </c>
      <c r="N456" s="379">
        <f t="shared" si="108"/>
        <v>0</v>
      </c>
      <c r="O456" s="379">
        <v>0</v>
      </c>
      <c r="P456" s="379" t="str">
        <f t="shared" si="109"/>
        <v>-</v>
      </c>
      <c r="Q456" s="379" t="s">
        <v>304</v>
      </c>
      <c r="R456" s="379" t="str">
        <f t="shared" si="110"/>
        <v>-</v>
      </c>
      <c r="S456" s="379" t="s">
        <v>304</v>
      </c>
      <c r="T456" s="379">
        <f t="shared" si="111"/>
        <v>0</v>
      </c>
      <c r="U456" s="379">
        <v>0</v>
      </c>
      <c r="V456" s="379" t="str">
        <f t="shared" si="112"/>
        <v>-</v>
      </c>
      <c r="W456" s="379">
        <v>0</v>
      </c>
      <c r="X456" s="379" t="str">
        <f t="shared" si="113"/>
        <v>-</v>
      </c>
      <c r="Y456" s="379">
        <v>0</v>
      </c>
      <c r="Z456" s="379">
        <f t="shared" si="114"/>
        <v>0</v>
      </c>
    </row>
    <row r="457" spans="1:26" ht="31.5">
      <c r="A457" s="369" t="str">
        <f>'приложение 1.1 '!A459</f>
        <v>2.1.3.19</v>
      </c>
      <c r="B457" s="431" t="str">
        <f>'приложение 1.1 '!B459</f>
        <v>Строительство ТП-2х1600кВА мкр.28, для электроснабжения Детского сада мкр.28</v>
      </c>
      <c r="C457" s="379">
        <f>IF('приложение 1.1 '!G459=2018,'приложение 1.1 '!E459,"-")</f>
        <v>3.2</v>
      </c>
      <c r="D457" s="703">
        <f>IF('приложение 1.1 '!G459=2018,'приложение 1.1 '!D459,"-")</f>
        <v>0</v>
      </c>
      <c r="E457" s="379" t="str">
        <f>IF('приложение 1.1 '!G459=2019,'приложение 1.1 '!E459,"-")</f>
        <v>-</v>
      </c>
      <c r="F457" s="379" t="str">
        <f>IF('приложение 1.1 '!G459=2019,'приложение 1.1 '!D459,"-")</f>
        <v>-</v>
      </c>
      <c r="G457" s="379" t="str">
        <f>IF('приложение 1.1 '!G459=2020,'приложение 1.1 '!E459,"-")</f>
        <v>-</v>
      </c>
      <c r="H457" s="379" t="str">
        <f>IF('приложение 1.1 '!G459=2020,'приложение 1.1 '!D459,"-")</f>
        <v>-</v>
      </c>
      <c r="I457" s="379" t="str">
        <f>IF('приложение 1.1 '!G459=2021,'приложение 1.1 '!E459,"-")</f>
        <v>-</v>
      </c>
      <c r="J457" s="379" t="str">
        <f>IF('приложение 1.1 '!G459=2021,'приложение 1.1 '!D459,"-")</f>
        <v>-</v>
      </c>
      <c r="K457" s="379" t="str">
        <f>IF('приложение 1.1 '!G459=2022,'приложение 1.1 '!E459,"-")</f>
        <v>-</v>
      </c>
      <c r="L457" s="379" t="str">
        <f>IF('приложение 1.1 '!G459=2022,'приложение 1.1 '!D459,"-")</f>
        <v>-</v>
      </c>
      <c r="M457" s="379">
        <f t="shared" si="107"/>
        <v>3.2</v>
      </c>
      <c r="N457" s="379">
        <f t="shared" si="108"/>
        <v>0</v>
      </c>
      <c r="O457" s="379">
        <v>0</v>
      </c>
      <c r="P457" s="379">
        <f t="shared" si="109"/>
        <v>0</v>
      </c>
      <c r="Q457" s="379" t="s">
        <v>304</v>
      </c>
      <c r="R457" s="379" t="str">
        <f t="shared" si="110"/>
        <v>-</v>
      </c>
      <c r="S457" s="379" t="s">
        <v>304</v>
      </c>
      <c r="T457" s="379" t="str">
        <f t="shared" si="111"/>
        <v>-</v>
      </c>
      <c r="U457" s="379">
        <v>0</v>
      </c>
      <c r="V457" s="379" t="str">
        <f t="shared" si="112"/>
        <v>-</v>
      </c>
      <c r="W457" s="379">
        <v>0</v>
      </c>
      <c r="X457" s="379" t="str">
        <f t="shared" si="113"/>
        <v>-</v>
      </c>
      <c r="Y457" s="379">
        <v>0</v>
      </c>
      <c r="Z457" s="379">
        <f t="shared" si="114"/>
        <v>0</v>
      </c>
    </row>
    <row r="458" spans="1:26">
      <c r="A458" s="369" t="str">
        <f>'приложение 1.1 '!A460</f>
        <v>2.1.3.20</v>
      </c>
      <c r="B458" s="431" t="str">
        <f>'приложение 1.1 '!B460</f>
        <v>Строительство РП-2х2500кВА мкр.28</v>
      </c>
      <c r="C458" s="379">
        <f>IF('приложение 1.1 '!G460=2018,'приложение 1.1 '!E460,"-")</f>
        <v>5</v>
      </c>
      <c r="D458" s="703">
        <f>IF('приложение 1.1 '!G460=2018,'приложение 1.1 '!D460,"-")</f>
        <v>0</v>
      </c>
      <c r="E458" s="379" t="str">
        <f>IF('приложение 1.1 '!G460=2019,'приложение 1.1 '!E460,"-")</f>
        <v>-</v>
      </c>
      <c r="F458" s="379" t="str">
        <f>IF('приложение 1.1 '!G460=2019,'приложение 1.1 '!D460,"-")</f>
        <v>-</v>
      </c>
      <c r="G458" s="379" t="str">
        <f>IF('приложение 1.1 '!G460=2020,'приложение 1.1 '!E460,"-")</f>
        <v>-</v>
      </c>
      <c r="H458" s="379" t="str">
        <f>IF('приложение 1.1 '!G460=2020,'приложение 1.1 '!D460,"-")</f>
        <v>-</v>
      </c>
      <c r="I458" s="379" t="str">
        <f>IF('приложение 1.1 '!G460=2021,'приложение 1.1 '!E460,"-")</f>
        <v>-</v>
      </c>
      <c r="J458" s="379" t="str">
        <f>IF('приложение 1.1 '!G460=2021,'приложение 1.1 '!D460,"-")</f>
        <v>-</v>
      </c>
      <c r="K458" s="379" t="str">
        <f>IF('приложение 1.1 '!G460=2022,'приложение 1.1 '!E460,"-")</f>
        <v>-</v>
      </c>
      <c r="L458" s="379" t="str">
        <f>IF('приложение 1.1 '!G460=2022,'приложение 1.1 '!D460,"-")</f>
        <v>-</v>
      </c>
      <c r="M458" s="379">
        <f t="shared" si="107"/>
        <v>5</v>
      </c>
      <c r="N458" s="379">
        <f t="shared" si="108"/>
        <v>0</v>
      </c>
      <c r="O458" s="379">
        <v>0</v>
      </c>
      <c r="P458" s="379">
        <f t="shared" si="109"/>
        <v>0</v>
      </c>
      <c r="Q458" s="379" t="s">
        <v>304</v>
      </c>
      <c r="R458" s="379" t="str">
        <f t="shared" si="110"/>
        <v>-</v>
      </c>
      <c r="S458" s="379" t="s">
        <v>304</v>
      </c>
      <c r="T458" s="379" t="str">
        <f t="shared" si="111"/>
        <v>-</v>
      </c>
      <c r="U458" s="379">
        <v>0</v>
      </c>
      <c r="V458" s="379" t="str">
        <f t="shared" si="112"/>
        <v>-</v>
      </c>
      <c r="W458" s="379">
        <v>0</v>
      </c>
      <c r="X458" s="379" t="str">
        <f t="shared" si="113"/>
        <v>-</v>
      </c>
      <c r="Y458" s="379">
        <v>0</v>
      </c>
      <c r="Z458" s="379">
        <f t="shared" si="114"/>
        <v>0</v>
      </c>
    </row>
    <row r="459" spans="1:26">
      <c r="A459" s="369" t="str">
        <f>'приложение 1.1 '!A461</f>
        <v>2.1.3.21</v>
      </c>
      <c r="B459" s="431" t="str">
        <f>'приложение 1.1 '!B461</f>
        <v>Строительство РП 2х2500кВА п.Дорожный</v>
      </c>
      <c r="C459" s="379" t="str">
        <f>IF('приложение 1.1 '!G461=2018,'приложение 1.1 '!E461,"-")</f>
        <v>-</v>
      </c>
      <c r="D459" s="703" t="str">
        <f>IF('приложение 1.1 '!G461=2018,'приложение 1.1 '!D461,"-")</f>
        <v>-</v>
      </c>
      <c r="E459" s="379" t="str">
        <f>IF('приложение 1.1 '!G461=2019,'приложение 1.1 '!E461,"-")</f>
        <v>-</v>
      </c>
      <c r="F459" s="379" t="str">
        <f>IF('приложение 1.1 '!G461=2019,'приложение 1.1 '!D461,"-")</f>
        <v>-</v>
      </c>
      <c r="G459" s="379">
        <f>IF('приложение 1.1 '!G461=2020,'приложение 1.1 '!E461,"-")</f>
        <v>5</v>
      </c>
      <c r="H459" s="379">
        <f>IF('приложение 1.1 '!G461=2020,'приложение 1.1 '!D461,"-")</f>
        <v>0</v>
      </c>
      <c r="I459" s="379" t="str">
        <f>IF('приложение 1.1 '!G461=2021,'приложение 1.1 '!E461,"-")</f>
        <v>-</v>
      </c>
      <c r="J459" s="379" t="str">
        <f>IF('приложение 1.1 '!G461=2021,'приложение 1.1 '!D461,"-")</f>
        <v>-</v>
      </c>
      <c r="K459" s="379" t="str">
        <f>IF('приложение 1.1 '!G461=2022,'приложение 1.1 '!E461,"-")</f>
        <v>-</v>
      </c>
      <c r="L459" s="379" t="str">
        <f>IF('приложение 1.1 '!G461=2022,'приложение 1.1 '!D461,"-")</f>
        <v>-</v>
      </c>
      <c r="M459" s="379">
        <f t="shared" si="107"/>
        <v>5</v>
      </c>
      <c r="N459" s="379">
        <f t="shared" si="108"/>
        <v>0</v>
      </c>
      <c r="O459" s="379">
        <v>0</v>
      </c>
      <c r="P459" s="379" t="str">
        <f t="shared" si="109"/>
        <v>-</v>
      </c>
      <c r="Q459" s="379" t="s">
        <v>304</v>
      </c>
      <c r="R459" s="379" t="str">
        <f t="shared" si="110"/>
        <v>-</v>
      </c>
      <c r="S459" s="379" t="s">
        <v>304</v>
      </c>
      <c r="T459" s="379">
        <f t="shared" si="111"/>
        <v>0</v>
      </c>
      <c r="U459" s="379">
        <v>0</v>
      </c>
      <c r="V459" s="379" t="str">
        <f t="shared" si="112"/>
        <v>-</v>
      </c>
      <c r="W459" s="379">
        <v>0</v>
      </c>
      <c r="X459" s="379" t="str">
        <f t="shared" si="113"/>
        <v>-</v>
      </c>
      <c r="Y459" s="379">
        <v>0</v>
      </c>
      <c r="Z459" s="379">
        <f t="shared" si="114"/>
        <v>0</v>
      </c>
    </row>
    <row r="460" spans="1:26">
      <c r="A460" s="369" t="str">
        <f>'приложение 1.1 '!A462</f>
        <v>2.1.3.22</v>
      </c>
      <c r="B460" s="431" t="str">
        <f>'приложение 1.1 '!B462</f>
        <v>Строительство ТП 2х1000кВА п.Дорожный</v>
      </c>
      <c r="C460" s="379" t="str">
        <f>IF('приложение 1.1 '!G462=2018,'приложение 1.1 '!E462,"-")</f>
        <v>-</v>
      </c>
      <c r="D460" s="703" t="str">
        <f>IF('приложение 1.1 '!G462=2018,'приложение 1.1 '!D462,"-")</f>
        <v>-</v>
      </c>
      <c r="E460" s="379" t="str">
        <f>IF('приложение 1.1 '!G462=2019,'приложение 1.1 '!E462,"-")</f>
        <v>-</v>
      </c>
      <c r="F460" s="379" t="str">
        <f>IF('приложение 1.1 '!G462=2019,'приложение 1.1 '!D462,"-")</f>
        <v>-</v>
      </c>
      <c r="G460" s="379">
        <f>IF('приложение 1.1 '!G462=2020,'приложение 1.1 '!E462,"-")</f>
        <v>2</v>
      </c>
      <c r="H460" s="379">
        <f>IF('приложение 1.1 '!G462=2020,'приложение 1.1 '!D462,"-")</f>
        <v>0</v>
      </c>
      <c r="I460" s="379" t="str">
        <f>IF('приложение 1.1 '!G462=2021,'приложение 1.1 '!E462,"-")</f>
        <v>-</v>
      </c>
      <c r="J460" s="379" t="str">
        <f>IF('приложение 1.1 '!G462=2021,'приложение 1.1 '!D462,"-")</f>
        <v>-</v>
      </c>
      <c r="K460" s="379" t="str">
        <f>IF('приложение 1.1 '!G462=2022,'приложение 1.1 '!E462,"-")</f>
        <v>-</v>
      </c>
      <c r="L460" s="379" t="str">
        <f>IF('приложение 1.1 '!G462=2022,'приложение 1.1 '!D462,"-")</f>
        <v>-</v>
      </c>
      <c r="M460" s="379">
        <f t="shared" si="107"/>
        <v>2</v>
      </c>
      <c r="N460" s="379">
        <f t="shared" si="108"/>
        <v>0</v>
      </c>
      <c r="O460" s="379">
        <v>0</v>
      </c>
      <c r="P460" s="379" t="str">
        <f t="shared" si="109"/>
        <v>-</v>
      </c>
      <c r="Q460" s="379" t="s">
        <v>304</v>
      </c>
      <c r="R460" s="379" t="str">
        <f t="shared" si="110"/>
        <v>-</v>
      </c>
      <c r="S460" s="379" t="s">
        <v>304</v>
      </c>
      <c r="T460" s="379">
        <f t="shared" si="111"/>
        <v>0</v>
      </c>
      <c r="U460" s="379">
        <v>0</v>
      </c>
      <c r="V460" s="379" t="str">
        <f t="shared" si="112"/>
        <v>-</v>
      </c>
      <c r="W460" s="379">
        <v>0</v>
      </c>
      <c r="X460" s="379" t="str">
        <f t="shared" si="113"/>
        <v>-</v>
      </c>
      <c r="Y460" s="379">
        <v>0</v>
      </c>
      <c r="Z460" s="379">
        <f t="shared" si="114"/>
        <v>0</v>
      </c>
    </row>
    <row r="461" spans="1:26" ht="31.5">
      <c r="A461" s="369" t="str">
        <f>'приложение 1.1 '!A463</f>
        <v>2.1.3.23</v>
      </c>
      <c r="B461" s="431" t="str">
        <f>'приложение 1.1 '!B463</f>
        <v>Строительство ТП-4 2х1600кВА мкр.42, для электроснабжения детского сада</v>
      </c>
      <c r="C461" s="379" t="str">
        <f>IF('приложение 1.1 '!G463=2018,'приложение 1.1 '!E463,"-")</f>
        <v>-</v>
      </c>
      <c r="D461" s="703" t="str">
        <f>IF('приложение 1.1 '!G463=2018,'приложение 1.1 '!D463,"-")</f>
        <v>-</v>
      </c>
      <c r="E461" s="379" t="str">
        <f>IF('приложение 1.1 '!G463=2019,'приложение 1.1 '!E463,"-")</f>
        <v>-</v>
      </c>
      <c r="F461" s="379" t="str">
        <f>IF('приложение 1.1 '!G463=2019,'приложение 1.1 '!D463,"-")</f>
        <v>-</v>
      </c>
      <c r="G461" s="379">
        <f>IF('приложение 1.1 '!G463=2020,'приложение 1.1 '!E463,"-")</f>
        <v>3.2</v>
      </c>
      <c r="H461" s="379">
        <f>IF('приложение 1.1 '!G463=2020,'приложение 1.1 '!D463,"-")</f>
        <v>0</v>
      </c>
      <c r="I461" s="379" t="str">
        <f>IF('приложение 1.1 '!G463=2021,'приложение 1.1 '!E463,"-")</f>
        <v>-</v>
      </c>
      <c r="J461" s="379" t="str">
        <f>IF('приложение 1.1 '!G463=2021,'приложение 1.1 '!D463,"-")</f>
        <v>-</v>
      </c>
      <c r="K461" s="379" t="str">
        <f>IF('приложение 1.1 '!G463=2022,'приложение 1.1 '!E463,"-")</f>
        <v>-</v>
      </c>
      <c r="L461" s="379" t="str">
        <f>IF('приложение 1.1 '!G463=2022,'приложение 1.1 '!D463,"-")</f>
        <v>-</v>
      </c>
      <c r="M461" s="379">
        <f t="shared" si="107"/>
        <v>3.2</v>
      </c>
      <c r="N461" s="379">
        <f t="shared" si="108"/>
        <v>0</v>
      </c>
      <c r="O461" s="379">
        <v>0</v>
      </c>
      <c r="P461" s="379" t="str">
        <f t="shared" si="109"/>
        <v>-</v>
      </c>
      <c r="Q461" s="379" t="s">
        <v>304</v>
      </c>
      <c r="R461" s="379" t="str">
        <f t="shared" si="110"/>
        <v>-</v>
      </c>
      <c r="S461" s="379" t="s">
        <v>304</v>
      </c>
      <c r="T461" s="379">
        <f t="shared" si="111"/>
        <v>0</v>
      </c>
      <c r="U461" s="379">
        <v>0</v>
      </c>
      <c r="V461" s="379" t="str">
        <f t="shared" si="112"/>
        <v>-</v>
      </c>
      <c r="W461" s="379">
        <v>0</v>
      </c>
      <c r="X461" s="379" t="str">
        <f t="shared" si="113"/>
        <v>-</v>
      </c>
      <c r="Y461" s="379">
        <v>0</v>
      </c>
      <c r="Z461" s="379">
        <f t="shared" si="114"/>
        <v>0</v>
      </c>
    </row>
    <row r="462" spans="1:26" ht="47.25">
      <c r="A462" s="369" t="str">
        <f>'приложение 1.1 '!A464</f>
        <v>2.1.3.24</v>
      </c>
      <c r="B462" s="431" t="str">
        <f>'приложение 1.1 '!B464</f>
        <v>Строительство ТП№1 2х1600кВА мкр.51, для электроснабжения Психо-наркологического диспансера, мкр.51</v>
      </c>
      <c r="C462" s="379" t="str">
        <f>IF('приложение 1.1 '!G464=2018,'приложение 1.1 '!E464,"-")</f>
        <v>-</v>
      </c>
      <c r="D462" s="703" t="str">
        <f>IF('приложение 1.1 '!G464=2018,'приложение 1.1 '!D464,"-")</f>
        <v>-</v>
      </c>
      <c r="E462" s="379">
        <f>IF('приложение 1.1 '!G464=2019,'приложение 1.1 '!E464,"-")</f>
        <v>3.2</v>
      </c>
      <c r="F462" s="379">
        <f>IF('приложение 1.1 '!G464=2019,'приложение 1.1 '!D464,"-")</f>
        <v>0</v>
      </c>
      <c r="G462" s="379" t="str">
        <f>IF('приложение 1.1 '!G464=2020,'приложение 1.1 '!E464,"-")</f>
        <v>-</v>
      </c>
      <c r="H462" s="379" t="str">
        <f>IF('приложение 1.1 '!G464=2020,'приложение 1.1 '!D464,"-")</f>
        <v>-</v>
      </c>
      <c r="I462" s="379" t="str">
        <f>IF('приложение 1.1 '!G464=2021,'приложение 1.1 '!E464,"-")</f>
        <v>-</v>
      </c>
      <c r="J462" s="379" t="str">
        <f>IF('приложение 1.1 '!G464=2021,'приложение 1.1 '!D464,"-")</f>
        <v>-</v>
      </c>
      <c r="K462" s="379" t="str">
        <f>IF('приложение 1.1 '!G464=2022,'приложение 1.1 '!E464,"-")</f>
        <v>-</v>
      </c>
      <c r="L462" s="379" t="str">
        <f>IF('приложение 1.1 '!G464=2022,'приложение 1.1 '!D464,"-")</f>
        <v>-</v>
      </c>
      <c r="M462" s="379">
        <f t="shared" ref="M462:M488" si="115">SUM(C462,E462,G462,I462,K462,)</f>
        <v>3.2</v>
      </c>
      <c r="N462" s="379">
        <f t="shared" ref="N462:N488" si="116">SUM(D462,F462,H462,J462,L462,)</f>
        <v>0</v>
      </c>
      <c r="O462" s="379">
        <v>0</v>
      </c>
      <c r="P462" s="379" t="str">
        <f t="shared" si="109"/>
        <v>-</v>
      </c>
      <c r="Q462" s="379" t="s">
        <v>304</v>
      </c>
      <c r="R462" s="379">
        <f t="shared" si="110"/>
        <v>0</v>
      </c>
      <c r="S462" s="379" t="s">
        <v>304</v>
      </c>
      <c r="T462" s="379" t="str">
        <f t="shared" si="111"/>
        <v>-</v>
      </c>
      <c r="U462" s="379">
        <v>0</v>
      </c>
      <c r="V462" s="379" t="str">
        <f t="shared" si="112"/>
        <v>-</v>
      </c>
      <c r="W462" s="379">
        <v>0</v>
      </c>
      <c r="X462" s="379" t="str">
        <f t="shared" si="113"/>
        <v>-</v>
      </c>
      <c r="Y462" s="379">
        <v>0</v>
      </c>
      <c r="Z462" s="379">
        <f t="shared" si="114"/>
        <v>0</v>
      </c>
    </row>
    <row r="463" spans="1:26" ht="31.5">
      <c r="A463" s="369" t="str">
        <f>'приложение 1.1 '!A465</f>
        <v>2.1.3.25</v>
      </c>
      <c r="B463" s="431" t="str">
        <f>'приложение 1.1 '!B465</f>
        <v>Строительство ТП№2 2х1600кВА мкр.51, для электроснабжения Поликлиники мкр.51</v>
      </c>
      <c r="C463" s="379" t="str">
        <f>IF('приложение 1.1 '!G465=2018,'приложение 1.1 '!E465,"-")</f>
        <v>-</v>
      </c>
      <c r="D463" s="703" t="str">
        <f>IF('приложение 1.1 '!G465=2018,'приложение 1.1 '!D465,"-")</f>
        <v>-</v>
      </c>
      <c r="E463" s="379">
        <f>IF('приложение 1.1 '!G465=2019,'приложение 1.1 '!E465,"-")</f>
        <v>3.2</v>
      </c>
      <c r="F463" s="379">
        <f>IF('приложение 1.1 '!G465=2019,'приложение 1.1 '!D465,"-")</f>
        <v>0</v>
      </c>
      <c r="G463" s="379" t="str">
        <f>IF('приложение 1.1 '!G465=2020,'приложение 1.1 '!E465,"-")</f>
        <v>-</v>
      </c>
      <c r="H463" s="379" t="str">
        <f>IF('приложение 1.1 '!G465=2020,'приложение 1.1 '!D465,"-")</f>
        <v>-</v>
      </c>
      <c r="I463" s="379" t="str">
        <f>IF('приложение 1.1 '!G465=2021,'приложение 1.1 '!E465,"-")</f>
        <v>-</v>
      </c>
      <c r="J463" s="379" t="str">
        <f>IF('приложение 1.1 '!G465=2021,'приложение 1.1 '!D465,"-")</f>
        <v>-</v>
      </c>
      <c r="K463" s="379" t="str">
        <f>IF('приложение 1.1 '!G465=2022,'приложение 1.1 '!E465,"-")</f>
        <v>-</v>
      </c>
      <c r="L463" s="379" t="str">
        <f>IF('приложение 1.1 '!G465=2022,'приложение 1.1 '!D465,"-")</f>
        <v>-</v>
      </c>
      <c r="M463" s="379">
        <f t="shared" si="115"/>
        <v>3.2</v>
      </c>
      <c r="N463" s="379">
        <f t="shared" si="116"/>
        <v>0</v>
      </c>
      <c r="O463" s="379">
        <v>0</v>
      </c>
      <c r="P463" s="379" t="str">
        <f t="shared" ref="P463:P489" si="117">D463</f>
        <v>-</v>
      </c>
      <c r="Q463" s="379" t="s">
        <v>304</v>
      </c>
      <c r="R463" s="379">
        <f t="shared" ref="R463:R489" si="118">F463</f>
        <v>0</v>
      </c>
      <c r="S463" s="379" t="s">
        <v>304</v>
      </c>
      <c r="T463" s="379" t="str">
        <f t="shared" ref="T463:T489" si="119">H463</f>
        <v>-</v>
      </c>
      <c r="U463" s="379">
        <v>0</v>
      </c>
      <c r="V463" s="379" t="str">
        <f t="shared" ref="V463:V489" si="120">J463</f>
        <v>-</v>
      </c>
      <c r="W463" s="379">
        <v>0</v>
      </c>
      <c r="X463" s="379" t="str">
        <f t="shared" ref="X463:X489" si="121">L463</f>
        <v>-</v>
      </c>
      <c r="Y463" s="379">
        <v>0</v>
      </c>
      <c r="Z463" s="379">
        <f t="shared" ref="Z463:Z489" si="122">SUM(P463,R463,T463,V463,X463,)</f>
        <v>0</v>
      </c>
    </row>
    <row r="464" spans="1:26" ht="31.5">
      <c r="A464" s="369" t="str">
        <f>'приложение 1.1 '!A466</f>
        <v>2.1.3.26</v>
      </c>
      <c r="B464" s="431" t="str">
        <f>'приложение 1.1 '!B466</f>
        <v>Строительство ТП№3 2х1600кВА мкр.51, для электроснабжения Многоэтажных жилых домов</v>
      </c>
      <c r="C464" s="379" t="str">
        <f>IF('приложение 1.1 '!G466=2018,'приложение 1.1 '!E466,"-")</f>
        <v>-</v>
      </c>
      <c r="D464" s="703" t="str">
        <f>IF('приложение 1.1 '!G466=2018,'приложение 1.1 '!D466,"-")</f>
        <v>-</v>
      </c>
      <c r="E464" s="379">
        <f>IF('приложение 1.1 '!G466=2019,'приложение 1.1 '!E466,"-")</f>
        <v>3.2</v>
      </c>
      <c r="F464" s="379">
        <f>IF('приложение 1.1 '!G466=2019,'приложение 1.1 '!D466,"-")</f>
        <v>0</v>
      </c>
      <c r="G464" s="379" t="str">
        <f>IF('приложение 1.1 '!G466=2020,'приложение 1.1 '!E466,"-")</f>
        <v>-</v>
      </c>
      <c r="H464" s="379" t="str">
        <f>IF('приложение 1.1 '!G466=2020,'приложение 1.1 '!D466,"-")</f>
        <v>-</v>
      </c>
      <c r="I464" s="379" t="str">
        <f>IF('приложение 1.1 '!G466=2021,'приложение 1.1 '!E466,"-")</f>
        <v>-</v>
      </c>
      <c r="J464" s="379" t="str">
        <f>IF('приложение 1.1 '!G466=2021,'приложение 1.1 '!D466,"-")</f>
        <v>-</v>
      </c>
      <c r="K464" s="379" t="str">
        <f>IF('приложение 1.1 '!G466=2022,'приложение 1.1 '!E466,"-")</f>
        <v>-</v>
      </c>
      <c r="L464" s="379" t="str">
        <f>IF('приложение 1.1 '!G466=2022,'приложение 1.1 '!D466,"-")</f>
        <v>-</v>
      </c>
      <c r="M464" s="379">
        <f t="shared" si="115"/>
        <v>3.2</v>
      </c>
      <c r="N464" s="379">
        <f t="shared" si="116"/>
        <v>0</v>
      </c>
      <c r="O464" s="379">
        <v>0</v>
      </c>
      <c r="P464" s="379" t="str">
        <f t="shared" si="117"/>
        <v>-</v>
      </c>
      <c r="Q464" s="379" t="s">
        <v>304</v>
      </c>
      <c r="R464" s="379">
        <f t="shared" si="118"/>
        <v>0</v>
      </c>
      <c r="S464" s="379" t="s">
        <v>304</v>
      </c>
      <c r="T464" s="379" t="str">
        <f t="shared" si="119"/>
        <v>-</v>
      </c>
      <c r="U464" s="379">
        <v>0</v>
      </c>
      <c r="V464" s="379" t="str">
        <f t="shared" si="120"/>
        <v>-</v>
      </c>
      <c r="W464" s="379">
        <v>0</v>
      </c>
      <c r="X464" s="379" t="str">
        <f t="shared" si="121"/>
        <v>-</v>
      </c>
      <c r="Y464" s="379">
        <v>0</v>
      </c>
      <c r="Z464" s="379">
        <f t="shared" si="122"/>
        <v>0</v>
      </c>
    </row>
    <row r="465" spans="1:26" ht="31.5">
      <c r="A465" s="369" t="str">
        <f>'приложение 1.1 '!A467</f>
        <v>2.1.3.27</v>
      </c>
      <c r="B465" s="431" t="str">
        <f>'приложение 1.1 '!B467</f>
        <v>Строительство ТП№4 2х1600кВА мкр.51, для электроснабжения Многоэтажных жилых домов</v>
      </c>
      <c r="C465" s="379" t="str">
        <f>IF('приложение 1.1 '!G467=2018,'приложение 1.1 '!E467,"-")</f>
        <v>-</v>
      </c>
      <c r="D465" s="703" t="str">
        <f>IF('приложение 1.1 '!G467=2018,'приложение 1.1 '!D467,"-")</f>
        <v>-</v>
      </c>
      <c r="E465" s="379">
        <f>IF('приложение 1.1 '!G467=2019,'приложение 1.1 '!E467,"-")</f>
        <v>3.2</v>
      </c>
      <c r="F465" s="379">
        <f>IF('приложение 1.1 '!G467=2019,'приложение 1.1 '!D467,"-")</f>
        <v>0</v>
      </c>
      <c r="G465" s="379" t="str">
        <f>IF('приложение 1.1 '!G467=2020,'приложение 1.1 '!E467,"-")</f>
        <v>-</v>
      </c>
      <c r="H465" s="379" t="str">
        <f>IF('приложение 1.1 '!G467=2020,'приложение 1.1 '!D467,"-")</f>
        <v>-</v>
      </c>
      <c r="I465" s="379" t="str">
        <f>IF('приложение 1.1 '!G467=2021,'приложение 1.1 '!E467,"-")</f>
        <v>-</v>
      </c>
      <c r="J465" s="379" t="str">
        <f>IF('приложение 1.1 '!G467=2021,'приложение 1.1 '!D467,"-")</f>
        <v>-</v>
      </c>
      <c r="K465" s="379" t="str">
        <f>IF('приложение 1.1 '!G467=2022,'приложение 1.1 '!E467,"-")</f>
        <v>-</v>
      </c>
      <c r="L465" s="379" t="str">
        <f>IF('приложение 1.1 '!G467=2022,'приложение 1.1 '!D467,"-")</f>
        <v>-</v>
      </c>
      <c r="M465" s="379">
        <f t="shared" si="115"/>
        <v>3.2</v>
      </c>
      <c r="N465" s="379">
        <f t="shared" si="116"/>
        <v>0</v>
      </c>
      <c r="O465" s="379">
        <v>0</v>
      </c>
      <c r="P465" s="379" t="str">
        <f t="shared" si="117"/>
        <v>-</v>
      </c>
      <c r="Q465" s="379" t="s">
        <v>304</v>
      </c>
      <c r="R465" s="379">
        <f t="shared" si="118"/>
        <v>0</v>
      </c>
      <c r="S465" s="379" t="s">
        <v>304</v>
      </c>
      <c r="T465" s="379" t="str">
        <f t="shared" si="119"/>
        <v>-</v>
      </c>
      <c r="U465" s="379">
        <v>0</v>
      </c>
      <c r="V465" s="379" t="str">
        <f t="shared" si="120"/>
        <v>-</v>
      </c>
      <c r="W465" s="379">
        <v>0</v>
      </c>
      <c r="X465" s="379" t="str">
        <f t="shared" si="121"/>
        <v>-</v>
      </c>
      <c r="Y465" s="379">
        <v>0</v>
      </c>
      <c r="Z465" s="379">
        <f t="shared" si="122"/>
        <v>0</v>
      </c>
    </row>
    <row r="466" spans="1:26" ht="31.5">
      <c r="A466" s="369" t="str">
        <f>'приложение 1.1 '!A468</f>
        <v>2.1.3.28</v>
      </c>
      <c r="B466" s="431" t="str">
        <f>'приложение 1.1 '!B468</f>
        <v>Строительство ТП№5 2х1600кВА мкр.51, для электроснабжения Многоэтажных жилых домов</v>
      </c>
      <c r="C466" s="379" t="str">
        <f>IF('приложение 1.1 '!G468=2018,'приложение 1.1 '!E468,"-")</f>
        <v>-</v>
      </c>
      <c r="D466" s="703" t="str">
        <f>IF('приложение 1.1 '!G468=2018,'приложение 1.1 '!D468,"-")</f>
        <v>-</v>
      </c>
      <c r="E466" s="379">
        <f>IF('приложение 1.1 '!G468=2019,'приложение 1.1 '!E468,"-")</f>
        <v>3.2</v>
      </c>
      <c r="F466" s="379">
        <f>IF('приложение 1.1 '!G468=2019,'приложение 1.1 '!D468,"-")</f>
        <v>0</v>
      </c>
      <c r="G466" s="379" t="str">
        <f>IF('приложение 1.1 '!G468=2020,'приложение 1.1 '!E468,"-")</f>
        <v>-</v>
      </c>
      <c r="H466" s="379" t="str">
        <f>IF('приложение 1.1 '!G468=2020,'приложение 1.1 '!D468,"-")</f>
        <v>-</v>
      </c>
      <c r="I466" s="379" t="str">
        <f>IF('приложение 1.1 '!G468=2021,'приложение 1.1 '!E468,"-")</f>
        <v>-</v>
      </c>
      <c r="J466" s="379" t="str">
        <f>IF('приложение 1.1 '!G468=2021,'приложение 1.1 '!D468,"-")</f>
        <v>-</v>
      </c>
      <c r="K466" s="379" t="str">
        <f>IF('приложение 1.1 '!G468=2022,'приложение 1.1 '!E468,"-")</f>
        <v>-</v>
      </c>
      <c r="L466" s="379" t="str">
        <f>IF('приложение 1.1 '!G468=2022,'приложение 1.1 '!D468,"-")</f>
        <v>-</v>
      </c>
      <c r="M466" s="379">
        <f t="shared" si="115"/>
        <v>3.2</v>
      </c>
      <c r="N466" s="379">
        <f t="shared" si="116"/>
        <v>0</v>
      </c>
      <c r="O466" s="379">
        <v>0</v>
      </c>
      <c r="P466" s="379" t="str">
        <f t="shared" si="117"/>
        <v>-</v>
      </c>
      <c r="Q466" s="379" t="s">
        <v>304</v>
      </c>
      <c r="R466" s="379">
        <f t="shared" si="118"/>
        <v>0</v>
      </c>
      <c r="S466" s="379" t="s">
        <v>304</v>
      </c>
      <c r="T466" s="379" t="str">
        <f t="shared" si="119"/>
        <v>-</v>
      </c>
      <c r="U466" s="379">
        <v>0</v>
      </c>
      <c r="V466" s="379" t="str">
        <f t="shared" si="120"/>
        <v>-</v>
      </c>
      <c r="W466" s="379">
        <v>0</v>
      </c>
      <c r="X466" s="379" t="str">
        <f t="shared" si="121"/>
        <v>-</v>
      </c>
      <c r="Y466" s="379">
        <v>0</v>
      </c>
      <c r="Z466" s="379">
        <f t="shared" si="122"/>
        <v>0</v>
      </c>
    </row>
    <row r="467" spans="1:26" ht="47.25">
      <c r="A467" s="369" t="str">
        <f>'приложение 1.1 '!A469</f>
        <v>2.1.3.29</v>
      </c>
      <c r="B467" s="431" t="str">
        <f>'приложение 1.1 '!B469</f>
        <v>Строительство ТП№6 2х1600кВА мкр.51, для электроснабжения общеобразовательной школы на 800 мест</v>
      </c>
      <c r="C467" s="379" t="str">
        <f>IF('приложение 1.1 '!G469=2018,'приложение 1.1 '!E469,"-")</f>
        <v>-</v>
      </c>
      <c r="D467" s="703" t="str">
        <f>IF('приложение 1.1 '!G469=2018,'приложение 1.1 '!D469,"-")</f>
        <v>-</v>
      </c>
      <c r="E467" s="379" t="str">
        <f>IF('приложение 1.1 '!G469=2019,'приложение 1.1 '!E469,"-")</f>
        <v>-</v>
      </c>
      <c r="F467" s="379" t="str">
        <f>IF('приложение 1.1 '!G469=2019,'приложение 1.1 '!D469,"-")</f>
        <v>-</v>
      </c>
      <c r="G467" s="379">
        <f>IF('приложение 1.1 '!G469=2020,'приложение 1.1 '!E469,"-")</f>
        <v>3.2</v>
      </c>
      <c r="H467" s="379">
        <f>IF('приложение 1.1 '!G469=2020,'приложение 1.1 '!D469,"-")</f>
        <v>0</v>
      </c>
      <c r="I467" s="379" t="str">
        <f>IF('приложение 1.1 '!G469=2021,'приложение 1.1 '!E469,"-")</f>
        <v>-</v>
      </c>
      <c r="J467" s="379" t="str">
        <f>IF('приложение 1.1 '!G469=2021,'приложение 1.1 '!D469,"-")</f>
        <v>-</v>
      </c>
      <c r="K467" s="379" t="str">
        <f>IF('приложение 1.1 '!G469=2022,'приложение 1.1 '!E469,"-")</f>
        <v>-</v>
      </c>
      <c r="L467" s="379" t="str">
        <f>IF('приложение 1.1 '!G469=2022,'приложение 1.1 '!D469,"-")</f>
        <v>-</v>
      </c>
      <c r="M467" s="379">
        <f t="shared" si="115"/>
        <v>3.2</v>
      </c>
      <c r="N467" s="379">
        <f t="shared" si="116"/>
        <v>0</v>
      </c>
      <c r="O467" s="379">
        <v>0</v>
      </c>
      <c r="P467" s="379" t="str">
        <f t="shared" si="117"/>
        <v>-</v>
      </c>
      <c r="Q467" s="379" t="s">
        <v>304</v>
      </c>
      <c r="R467" s="379" t="str">
        <f t="shared" si="118"/>
        <v>-</v>
      </c>
      <c r="S467" s="379" t="s">
        <v>304</v>
      </c>
      <c r="T467" s="379">
        <f t="shared" si="119"/>
        <v>0</v>
      </c>
      <c r="U467" s="379">
        <v>0</v>
      </c>
      <c r="V467" s="379" t="str">
        <f t="shared" si="120"/>
        <v>-</v>
      </c>
      <c r="W467" s="379">
        <v>0</v>
      </c>
      <c r="X467" s="379" t="str">
        <f t="shared" si="121"/>
        <v>-</v>
      </c>
      <c r="Y467" s="379">
        <v>0</v>
      </c>
      <c r="Z467" s="379">
        <f t="shared" si="122"/>
        <v>0</v>
      </c>
    </row>
    <row r="468" spans="1:26" ht="31.5">
      <c r="A468" s="369" t="str">
        <f>'приложение 1.1 '!A470</f>
        <v>2.1.3.30</v>
      </c>
      <c r="B468" s="431" t="str">
        <f>'приложение 1.1 '!B470</f>
        <v>Строительство ТП№7 2х1600кВА мкр.51, для электроснабжения Многоэтажных жилых домов</v>
      </c>
      <c r="C468" s="379" t="str">
        <f>IF('приложение 1.1 '!G470=2018,'приложение 1.1 '!E470,"-")</f>
        <v>-</v>
      </c>
      <c r="D468" s="703" t="str">
        <f>IF('приложение 1.1 '!G470=2018,'приложение 1.1 '!D470,"-")</f>
        <v>-</v>
      </c>
      <c r="E468" s="379" t="str">
        <f>IF('приложение 1.1 '!G470=2019,'приложение 1.1 '!E470,"-")</f>
        <v>-</v>
      </c>
      <c r="F468" s="379" t="str">
        <f>IF('приложение 1.1 '!G470=2019,'приложение 1.1 '!D470,"-")</f>
        <v>-</v>
      </c>
      <c r="G468" s="379">
        <f>IF('приложение 1.1 '!G470=2020,'приложение 1.1 '!E470,"-")</f>
        <v>3.2</v>
      </c>
      <c r="H468" s="379">
        <f>IF('приложение 1.1 '!G470=2020,'приложение 1.1 '!D470,"-")</f>
        <v>0</v>
      </c>
      <c r="I468" s="379" t="str">
        <f>IF('приложение 1.1 '!G470=2021,'приложение 1.1 '!E470,"-")</f>
        <v>-</v>
      </c>
      <c r="J468" s="379" t="str">
        <f>IF('приложение 1.1 '!G470=2021,'приложение 1.1 '!D470,"-")</f>
        <v>-</v>
      </c>
      <c r="K468" s="379" t="str">
        <f>IF('приложение 1.1 '!G470=2022,'приложение 1.1 '!E470,"-")</f>
        <v>-</v>
      </c>
      <c r="L468" s="379" t="str">
        <f>IF('приложение 1.1 '!G470=2022,'приложение 1.1 '!D470,"-")</f>
        <v>-</v>
      </c>
      <c r="M468" s="379">
        <f t="shared" si="115"/>
        <v>3.2</v>
      </c>
      <c r="N468" s="379">
        <f t="shared" si="116"/>
        <v>0</v>
      </c>
      <c r="O468" s="379">
        <v>0</v>
      </c>
      <c r="P468" s="379" t="str">
        <f t="shared" si="117"/>
        <v>-</v>
      </c>
      <c r="Q468" s="379" t="s">
        <v>304</v>
      </c>
      <c r="R468" s="379" t="str">
        <f t="shared" si="118"/>
        <v>-</v>
      </c>
      <c r="S468" s="379" t="s">
        <v>304</v>
      </c>
      <c r="T468" s="379">
        <f t="shared" si="119"/>
        <v>0</v>
      </c>
      <c r="U468" s="379">
        <v>0</v>
      </c>
      <c r="V468" s="379" t="str">
        <f t="shared" si="120"/>
        <v>-</v>
      </c>
      <c r="W468" s="379">
        <v>0</v>
      </c>
      <c r="X468" s="379" t="str">
        <f t="shared" si="121"/>
        <v>-</v>
      </c>
      <c r="Y468" s="379">
        <v>0</v>
      </c>
      <c r="Z468" s="379">
        <f t="shared" si="122"/>
        <v>0</v>
      </c>
    </row>
    <row r="469" spans="1:26" ht="47.25">
      <c r="A469" s="369" t="str">
        <f>'приложение 1.1 '!A471</f>
        <v>2.1.3.31</v>
      </c>
      <c r="B469" s="431" t="str">
        <f>'приложение 1.1 '!B471</f>
        <v>Строительство ТП№8 2х1600кВА мкр.51, для электроснабжения Детского сада на 310 мест мкр.51</v>
      </c>
      <c r="C469" s="379" t="str">
        <f>IF('приложение 1.1 '!G471=2018,'приложение 1.1 '!E471,"-")</f>
        <v>-</v>
      </c>
      <c r="D469" s="703" t="str">
        <f>IF('приложение 1.1 '!G471=2018,'приложение 1.1 '!D471,"-")</f>
        <v>-</v>
      </c>
      <c r="E469" s="379" t="str">
        <f>IF('приложение 1.1 '!G471=2019,'приложение 1.1 '!E471,"-")</f>
        <v>-</v>
      </c>
      <c r="F469" s="379" t="str">
        <f>IF('приложение 1.1 '!G471=2019,'приложение 1.1 '!D471,"-")</f>
        <v>-</v>
      </c>
      <c r="G469" s="379">
        <f>IF('приложение 1.1 '!G471=2020,'приложение 1.1 '!E471,"-")</f>
        <v>3.2</v>
      </c>
      <c r="H469" s="379">
        <f>IF('приложение 1.1 '!G471=2020,'приложение 1.1 '!D471,"-")</f>
        <v>0</v>
      </c>
      <c r="I469" s="379" t="str">
        <f>IF('приложение 1.1 '!G471=2021,'приложение 1.1 '!E471,"-")</f>
        <v>-</v>
      </c>
      <c r="J469" s="379" t="str">
        <f>IF('приложение 1.1 '!G471=2021,'приложение 1.1 '!D471,"-")</f>
        <v>-</v>
      </c>
      <c r="K469" s="379" t="str">
        <f>IF('приложение 1.1 '!G471=2022,'приложение 1.1 '!E471,"-")</f>
        <v>-</v>
      </c>
      <c r="L469" s="379" t="str">
        <f>IF('приложение 1.1 '!G471=2022,'приложение 1.1 '!D471,"-")</f>
        <v>-</v>
      </c>
      <c r="M469" s="379">
        <f t="shared" si="115"/>
        <v>3.2</v>
      </c>
      <c r="N469" s="379">
        <f t="shared" si="116"/>
        <v>0</v>
      </c>
      <c r="O469" s="379">
        <v>0</v>
      </c>
      <c r="P469" s="379" t="str">
        <f t="shared" si="117"/>
        <v>-</v>
      </c>
      <c r="Q469" s="379" t="s">
        <v>304</v>
      </c>
      <c r="R469" s="379" t="str">
        <f t="shared" si="118"/>
        <v>-</v>
      </c>
      <c r="S469" s="379" t="s">
        <v>304</v>
      </c>
      <c r="T469" s="379">
        <f t="shared" si="119"/>
        <v>0</v>
      </c>
      <c r="U469" s="379">
        <v>0</v>
      </c>
      <c r="V469" s="379" t="str">
        <f t="shared" si="120"/>
        <v>-</v>
      </c>
      <c r="W469" s="379">
        <v>0</v>
      </c>
      <c r="X469" s="379" t="str">
        <f t="shared" si="121"/>
        <v>-</v>
      </c>
      <c r="Y469" s="379">
        <v>0</v>
      </c>
      <c r="Z469" s="379">
        <f t="shared" si="122"/>
        <v>0</v>
      </c>
    </row>
    <row r="470" spans="1:26">
      <c r="A470" s="567" t="str">
        <f>'приложение 1.1 '!A472</f>
        <v>2.1.4.</v>
      </c>
      <c r="B470" s="565" t="str">
        <f>'приложение 1.1 '!B472</f>
        <v>Кабельные линии 6/10кВ</v>
      </c>
      <c r="C470" s="584" t="str">
        <f>IF('приложение 1.1 '!G472=2018,'приложение 1.1 '!E472,"-")</f>
        <v>-</v>
      </c>
      <c r="D470" s="702" t="str">
        <f>IF('приложение 1.1 '!G472=2018,'приложение 1.1 '!D472,"-")</f>
        <v>-</v>
      </c>
      <c r="E470" s="566" t="str">
        <f>IF('приложение 1.1 '!G472=2019,'приложение 1.1 '!E472,"-")</f>
        <v>-</v>
      </c>
      <c r="F470" s="566" t="str">
        <f>IF('приложение 1.1 '!G472=2019,'приложение 1.1 '!D472,"-")</f>
        <v>-</v>
      </c>
      <c r="G470" s="566" t="str">
        <f>IF('приложение 1.1 '!G472=2020,'приложение 1.1 '!E472,"-")</f>
        <v>-</v>
      </c>
      <c r="H470" s="566" t="str">
        <f>IF('приложение 1.1 '!G472=2020,'приложение 1.1 '!D472,"-")</f>
        <v>-</v>
      </c>
      <c r="I470" s="566" t="str">
        <f>IF('приложение 1.1 '!G472=2021,'приложение 1.1 '!E472,"-")</f>
        <v>-</v>
      </c>
      <c r="J470" s="566" t="str">
        <f>IF('приложение 1.1 '!G472=2021,'приложение 1.1 '!D472,"-")</f>
        <v>-</v>
      </c>
      <c r="K470" s="566" t="str">
        <f>IF('приложение 1.1 '!G472=2022,'приложение 1.1 '!E472,"-")</f>
        <v>-</v>
      </c>
      <c r="L470" s="566" t="str">
        <f>IF('приложение 1.1 '!G472=2022,'приложение 1.1 '!D472,"-")</f>
        <v>-</v>
      </c>
      <c r="M470" s="566">
        <f t="shared" si="115"/>
        <v>0</v>
      </c>
      <c r="N470" s="566">
        <f t="shared" si="116"/>
        <v>0</v>
      </c>
      <c r="O470" s="566">
        <v>0</v>
      </c>
      <c r="P470" s="566" t="str">
        <f t="shared" si="117"/>
        <v>-</v>
      </c>
      <c r="Q470" s="566" t="s">
        <v>304</v>
      </c>
      <c r="R470" s="566" t="str">
        <f t="shared" si="118"/>
        <v>-</v>
      </c>
      <c r="S470" s="566" t="s">
        <v>304</v>
      </c>
      <c r="T470" s="566" t="str">
        <f t="shared" si="119"/>
        <v>-</v>
      </c>
      <c r="U470" s="566">
        <v>0</v>
      </c>
      <c r="V470" s="566" t="str">
        <f t="shared" si="120"/>
        <v>-</v>
      </c>
      <c r="W470" s="566">
        <v>0</v>
      </c>
      <c r="X470" s="566" t="str">
        <f t="shared" si="121"/>
        <v>-</v>
      </c>
      <c r="Y470" s="566">
        <v>0</v>
      </c>
      <c r="Z470" s="566">
        <f t="shared" si="122"/>
        <v>0</v>
      </c>
    </row>
    <row r="471" spans="1:26" ht="47.25">
      <c r="A471" s="369" t="str">
        <f>'приложение 1.1 '!A473</f>
        <v>2.1.4.1</v>
      </c>
      <c r="B471" s="431" t="str">
        <f>'приложение 1.1 '!B473</f>
        <v>Строительство КЛ-10кВ от РП-117 до РП(ТП)11 2х2500кВА, для электроснабжения ж/д в мкр.21-22</v>
      </c>
      <c r="C471" s="379">
        <f>IF('приложение 1.1 '!G473=2018,'приложение 1.1 '!E473,"-")</f>
        <v>0</v>
      </c>
      <c r="D471" s="703">
        <f>IF('приложение 1.1 '!G473=2018,'приложение 1.1 '!D473,"-")</f>
        <v>0.57599999999999996</v>
      </c>
      <c r="E471" s="379" t="str">
        <f>IF('приложение 1.1 '!G473=2019,'приложение 1.1 '!E473,"-")</f>
        <v>-</v>
      </c>
      <c r="F471" s="379" t="str">
        <f>IF('приложение 1.1 '!G473=2019,'приложение 1.1 '!D473,"-")</f>
        <v>-</v>
      </c>
      <c r="G471" s="379" t="str">
        <f>IF('приложение 1.1 '!G473=2020,'приложение 1.1 '!E473,"-")</f>
        <v>-</v>
      </c>
      <c r="H471" s="379" t="str">
        <f>IF('приложение 1.1 '!G473=2020,'приложение 1.1 '!D473,"-")</f>
        <v>-</v>
      </c>
      <c r="I471" s="379" t="str">
        <f>IF('приложение 1.1 '!G473=2021,'приложение 1.1 '!E473,"-")</f>
        <v>-</v>
      </c>
      <c r="J471" s="379" t="str">
        <f>IF('приложение 1.1 '!G473=2021,'приложение 1.1 '!D473,"-")</f>
        <v>-</v>
      </c>
      <c r="K471" s="379" t="str">
        <f>IF('приложение 1.1 '!G473=2022,'приложение 1.1 '!E473,"-")</f>
        <v>-</v>
      </c>
      <c r="L471" s="379" t="str">
        <f>IF('приложение 1.1 '!G473=2022,'приложение 1.1 '!D473,"-")</f>
        <v>-</v>
      </c>
      <c r="M471" s="379">
        <f t="shared" si="115"/>
        <v>0</v>
      </c>
      <c r="N471" s="379">
        <f t="shared" si="116"/>
        <v>0.57599999999999996</v>
      </c>
      <c r="O471" s="379">
        <v>0</v>
      </c>
      <c r="P471" s="379">
        <f t="shared" si="117"/>
        <v>0.57599999999999996</v>
      </c>
      <c r="Q471" s="379" t="s">
        <v>304</v>
      </c>
      <c r="R471" s="379" t="str">
        <f t="shared" si="118"/>
        <v>-</v>
      </c>
      <c r="S471" s="379" t="s">
        <v>304</v>
      </c>
      <c r="T471" s="379" t="str">
        <f t="shared" si="119"/>
        <v>-</v>
      </c>
      <c r="U471" s="379">
        <v>0</v>
      </c>
      <c r="V471" s="379" t="str">
        <f t="shared" si="120"/>
        <v>-</v>
      </c>
      <c r="W471" s="379">
        <v>0</v>
      </c>
      <c r="X471" s="379" t="str">
        <f t="shared" si="121"/>
        <v>-</v>
      </c>
      <c r="Y471" s="379">
        <v>0</v>
      </c>
      <c r="Z471" s="379">
        <f t="shared" si="122"/>
        <v>0.57599999999999996</v>
      </c>
    </row>
    <row r="472" spans="1:26" ht="47.25">
      <c r="A472" s="369" t="str">
        <f>'приложение 1.1 '!A474</f>
        <v>2.1.4.2</v>
      </c>
      <c r="B472" s="431" t="str">
        <f>'приложение 1.1 '!B474</f>
        <v>Строительство КЛ-10кВ от РП(ТП)11 2х1000кВА  до ТП12 2х1000кВА, для электроснабжения ж/д в мкр.21-22</v>
      </c>
      <c r="C472" s="379">
        <f>IF('приложение 1.1 '!G474=2018,'приложение 1.1 '!E474,"-")</f>
        <v>0</v>
      </c>
      <c r="D472" s="703">
        <f>IF('приложение 1.1 '!G474=2018,'приложение 1.1 '!D474,"-")</f>
        <v>0.69</v>
      </c>
      <c r="E472" s="379" t="str">
        <f>IF('приложение 1.1 '!G474=2019,'приложение 1.1 '!E474,"-")</f>
        <v>-</v>
      </c>
      <c r="F472" s="379" t="str">
        <f>IF('приложение 1.1 '!G474=2019,'приложение 1.1 '!D474,"-")</f>
        <v>-</v>
      </c>
      <c r="G472" s="379" t="str">
        <f>IF('приложение 1.1 '!G474=2020,'приложение 1.1 '!E474,"-")</f>
        <v>-</v>
      </c>
      <c r="H472" s="379" t="str">
        <f>IF('приложение 1.1 '!G474=2020,'приложение 1.1 '!D474,"-")</f>
        <v>-</v>
      </c>
      <c r="I472" s="379" t="str">
        <f>IF('приложение 1.1 '!G474=2021,'приложение 1.1 '!E474,"-")</f>
        <v>-</v>
      </c>
      <c r="J472" s="379" t="str">
        <f>IF('приложение 1.1 '!G474=2021,'приложение 1.1 '!D474,"-")</f>
        <v>-</v>
      </c>
      <c r="K472" s="379" t="str">
        <f>IF('приложение 1.1 '!G474=2022,'приложение 1.1 '!E474,"-")</f>
        <v>-</v>
      </c>
      <c r="L472" s="379" t="str">
        <f>IF('приложение 1.1 '!G474=2022,'приложение 1.1 '!D474,"-")</f>
        <v>-</v>
      </c>
      <c r="M472" s="379">
        <f t="shared" si="115"/>
        <v>0</v>
      </c>
      <c r="N472" s="379">
        <f t="shared" si="116"/>
        <v>0.69</v>
      </c>
      <c r="O472" s="379">
        <v>0</v>
      </c>
      <c r="P472" s="379">
        <f t="shared" si="117"/>
        <v>0.69</v>
      </c>
      <c r="Q472" s="379" t="s">
        <v>304</v>
      </c>
      <c r="R472" s="379" t="str">
        <f t="shared" si="118"/>
        <v>-</v>
      </c>
      <c r="S472" s="379" t="s">
        <v>304</v>
      </c>
      <c r="T472" s="379" t="str">
        <f t="shared" si="119"/>
        <v>-</v>
      </c>
      <c r="U472" s="379">
        <v>0</v>
      </c>
      <c r="V472" s="379" t="str">
        <f t="shared" si="120"/>
        <v>-</v>
      </c>
      <c r="W472" s="379">
        <v>0</v>
      </c>
      <c r="X472" s="379" t="str">
        <f t="shared" si="121"/>
        <v>-</v>
      </c>
      <c r="Y472" s="379">
        <v>0</v>
      </c>
      <c r="Z472" s="379">
        <f t="shared" si="122"/>
        <v>0.69</v>
      </c>
    </row>
    <row r="473" spans="1:26" ht="47.25">
      <c r="A473" s="369" t="str">
        <f>'приложение 1.1 '!A475</f>
        <v>2.1.4.3</v>
      </c>
      <c r="B473" s="431" t="str">
        <f>'приложение 1.1 '!B475</f>
        <v>Строительство КЛ-10кВ от ТП12 2х1000кВА  до ТП13 2х1000кВА, для электроснабжения ж/д в мкр.21-22</v>
      </c>
      <c r="C473" s="379" t="str">
        <f>IF('приложение 1.1 '!G475=2018,'приложение 1.1 '!E475,"-")</f>
        <v>-</v>
      </c>
      <c r="D473" s="703" t="str">
        <f>IF('приложение 1.1 '!G475=2018,'приложение 1.1 '!D475,"-")</f>
        <v>-</v>
      </c>
      <c r="E473" s="379">
        <f>IF('приложение 1.1 '!G475=2019,'приложение 1.1 '!E475,"-")</f>
        <v>0</v>
      </c>
      <c r="F473" s="379">
        <f>IF('приложение 1.1 '!G475=2019,'приложение 1.1 '!D475,"-")</f>
        <v>0.53</v>
      </c>
      <c r="G473" s="379" t="str">
        <f>IF('приложение 1.1 '!G475=2020,'приложение 1.1 '!E475,"-")</f>
        <v>-</v>
      </c>
      <c r="H473" s="379" t="str">
        <f>IF('приложение 1.1 '!G475=2020,'приложение 1.1 '!D475,"-")</f>
        <v>-</v>
      </c>
      <c r="I473" s="379" t="str">
        <f>IF('приложение 1.1 '!G475=2021,'приложение 1.1 '!E475,"-")</f>
        <v>-</v>
      </c>
      <c r="J473" s="379" t="str">
        <f>IF('приложение 1.1 '!G475=2021,'приложение 1.1 '!D475,"-")</f>
        <v>-</v>
      </c>
      <c r="K473" s="379" t="str">
        <f>IF('приложение 1.1 '!G475=2022,'приложение 1.1 '!E475,"-")</f>
        <v>-</v>
      </c>
      <c r="L473" s="379" t="str">
        <f>IF('приложение 1.1 '!G475=2022,'приложение 1.1 '!D475,"-")</f>
        <v>-</v>
      </c>
      <c r="M473" s="379">
        <f t="shared" si="115"/>
        <v>0</v>
      </c>
      <c r="N473" s="379">
        <f t="shared" si="116"/>
        <v>0.53</v>
      </c>
      <c r="O473" s="379">
        <v>0</v>
      </c>
      <c r="P473" s="379" t="str">
        <f t="shared" si="117"/>
        <v>-</v>
      </c>
      <c r="Q473" s="379" t="s">
        <v>304</v>
      </c>
      <c r="R473" s="379">
        <f t="shared" si="118"/>
        <v>0.53</v>
      </c>
      <c r="S473" s="379" t="s">
        <v>304</v>
      </c>
      <c r="T473" s="379" t="str">
        <f t="shared" si="119"/>
        <v>-</v>
      </c>
      <c r="U473" s="379">
        <v>0</v>
      </c>
      <c r="V473" s="379" t="str">
        <f t="shared" si="120"/>
        <v>-</v>
      </c>
      <c r="W473" s="379">
        <v>0</v>
      </c>
      <c r="X473" s="379" t="str">
        <f t="shared" si="121"/>
        <v>-</v>
      </c>
      <c r="Y473" s="379">
        <v>0</v>
      </c>
      <c r="Z473" s="379">
        <f t="shared" si="122"/>
        <v>0.53</v>
      </c>
    </row>
    <row r="474" spans="1:26" ht="47.25">
      <c r="A474" s="369" t="str">
        <f>'приложение 1.1 '!A476</f>
        <v>2.1.4.4</v>
      </c>
      <c r="B474" s="431" t="str">
        <f>'приложение 1.1 '!B476</f>
        <v>Строительство КЛ-10кВ от ТП13 2х1000кВА  до РП(ТП)11 2х2500кВА, для электроснабжения ж/д в мкр.21-22</v>
      </c>
      <c r="C474" s="379" t="str">
        <f>IF('приложение 1.1 '!G476=2018,'приложение 1.1 '!E476,"-")</f>
        <v>-</v>
      </c>
      <c r="D474" s="703" t="str">
        <f>IF('приложение 1.1 '!G476=2018,'приложение 1.1 '!D476,"-")</f>
        <v>-</v>
      </c>
      <c r="E474" s="379">
        <f>IF('приложение 1.1 '!G476=2019,'приложение 1.1 '!E476,"-")</f>
        <v>0</v>
      </c>
      <c r="F474" s="379">
        <f>IF('приложение 1.1 '!G476=2019,'приложение 1.1 '!D476,"-")</f>
        <v>0.72399999999999998</v>
      </c>
      <c r="G474" s="379" t="str">
        <f>IF('приложение 1.1 '!G476=2020,'приложение 1.1 '!E476,"-")</f>
        <v>-</v>
      </c>
      <c r="H474" s="379" t="str">
        <f>IF('приложение 1.1 '!G476=2020,'приложение 1.1 '!D476,"-")</f>
        <v>-</v>
      </c>
      <c r="I474" s="379" t="str">
        <f>IF('приложение 1.1 '!G476=2021,'приложение 1.1 '!E476,"-")</f>
        <v>-</v>
      </c>
      <c r="J474" s="379" t="str">
        <f>IF('приложение 1.1 '!G476=2021,'приложение 1.1 '!D476,"-")</f>
        <v>-</v>
      </c>
      <c r="K474" s="379" t="str">
        <f>IF('приложение 1.1 '!G476=2022,'приложение 1.1 '!E476,"-")</f>
        <v>-</v>
      </c>
      <c r="L474" s="379" t="str">
        <f>IF('приложение 1.1 '!G476=2022,'приложение 1.1 '!D476,"-")</f>
        <v>-</v>
      </c>
      <c r="M474" s="379">
        <f t="shared" si="115"/>
        <v>0</v>
      </c>
      <c r="N474" s="379">
        <f t="shared" si="116"/>
        <v>0.72399999999999998</v>
      </c>
      <c r="O474" s="379">
        <v>0</v>
      </c>
      <c r="P474" s="379" t="str">
        <f t="shared" si="117"/>
        <v>-</v>
      </c>
      <c r="Q474" s="379" t="s">
        <v>304</v>
      </c>
      <c r="R474" s="379">
        <f t="shared" si="118"/>
        <v>0.72399999999999998</v>
      </c>
      <c r="S474" s="379" t="s">
        <v>304</v>
      </c>
      <c r="T474" s="379" t="str">
        <f t="shared" si="119"/>
        <v>-</v>
      </c>
      <c r="U474" s="379">
        <v>0</v>
      </c>
      <c r="V474" s="379" t="str">
        <f t="shared" si="120"/>
        <v>-</v>
      </c>
      <c r="W474" s="379">
        <v>0</v>
      </c>
      <c r="X474" s="379" t="str">
        <f t="shared" si="121"/>
        <v>-</v>
      </c>
      <c r="Y474" s="379">
        <v>0</v>
      </c>
      <c r="Z474" s="379">
        <f t="shared" si="122"/>
        <v>0.72399999999999998</v>
      </c>
    </row>
    <row r="475" spans="1:26" ht="63">
      <c r="A475" s="369" t="str">
        <f>'приложение 1.1 '!A477</f>
        <v>2.1.4.5</v>
      </c>
      <c r="B475" s="431" t="str">
        <f>'приложение 1.1 '!B477</f>
        <v>Строительство КЛ-10кВ ПС "Геолог" до ТП-2х1600кВА, для электроснабжения Регионального центра спорта инвалидов мкр.31А</v>
      </c>
      <c r="C475" s="379" t="str">
        <f>IF('приложение 1.1 '!G477=2018,'приложение 1.1 '!E477,"-")</f>
        <v>-</v>
      </c>
      <c r="D475" s="703" t="str">
        <f>IF('приложение 1.1 '!G477=2018,'приложение 1.1 '!D477,"-")</f>
        <v>-</v>
      </c>
      <c r="E475" s="379" t="str">
        <f>IF('приложение 1.1 '!G477=2019,'приложение 1.1 '!E477,"-")</f>
        <v>-</v>
      </c>
      <c r="F475" s="379" t="str">
        <f>IF('приложение 1.1 '!G477=2019,'приложение 1.1 '!D477,"-")</f>
        <v>-</v>
      </c>
      <c r="G475" s="379">
        <f>IF('приложение 1.1 '!G477=2020,'приложение 1.1 '!E477,"-")</f>
        <v>0</v>
      </c>
      <c r="H475" s="379">
        <f>IF('приложение 1.1 '!G477=2020,'приложение 1.1 '!D477,"-")</f>
        <v>0.34</v>
      </c>
      <c r="I475" s="379" t="str">
        <f>IF('приложение 1.1 '!G477=2021,'приложение 1.1 '!E477,"-")</f>
        <v>-</v>
      </c>
      <c r="J475" s="379" t="str">
        <f>IF('приложение 1.1 '!G477=2021,'приложение 1.1 '!D477,"-")</f>
        <v>-</v>
      </c>
      <c r="K475" s="379" t="str">
        <f>IF('приложение 1.1 '!G477=2022,'приложение 1.1 '!E477,"-")</f>
        <v>-</v>
      </c>
      <c r="L475" s="379" t="str">
        <f>IF('приложение 1.1 '!G477=2022,'приложение 1.1 '!D477,"-")</f>
        <v>-</v>
      </c>
      <c r="M475" s="379">
        <f t="shared" si="115"/>
        <v>0</v>
      </c>
      <c r="N475" s="379">
        <f t="shared" si="116"/>
        <v>0.34</v>
      </c>
      <c r="O475" s="379">
        <v>0</v>
      </c>
      <c r="P475" s="379" t="str">
        <f t="shared" si="117"/>
        <v>-</v>
      </c>
      <c r="Q475" s="379" t="s">
        <v>304</v>
      </c>
      <c r="R475" s="379" t="str">
        <f t="shared" si="118"/>
        <v>-</v>
      </c>
      <c r="S475" s="379" t="s">
        <v>304</v>
      </c>
      <c r="T475" s="379">
        <f t="shared" si="119"/>
        <v>0.34</v>
      </c>
      <c r="U475" s="379">
        <v>0</v>
      </c>
      <c r="V475" s="379" t="str">
        <f t="shared" si="120"/>
        <v>-</v>
      </c>
      <c r="W475" s="379">
        <v>0</v>
      </c>
      <c r="X475" s="379" t="str">
        <f t="shared" si="121"/>
        <v>-</v>
      </c>
      <c r="Y475" s="379">
        <v>0</v>
      </c>
      <c r="Z475" s="379">
        <f t="shared" si="122"/>
        <v>0.34</v>
      </c>
    </row>
    <row r="476" spans="1:26" ht="47.25">
      <c r="A476" s="369" t="str">
        <f>'приложение 1.1 '!A478</f>
        <v>2.1.4.6</v>
      </c>
      <c r="B476" s="431" t="str">
        <f>'приложение 1.1 '!B478</f>
        <v>Строительство КЛ-10кВ от КТПН-736 до КТПН№1 2х250кВА, для электроснабжения п.Лунный</v>
      </c>
      <c r="C476" s="379" t="str">
        <f>IF('приложение 1.1 '!G478=2018,'приложение 1.1 '!E478,"-")</f>
        <v>-</v>
      </c>
      <c r="D476" s="703" t="str">
        <f>IF('приложение 1.1 '!G478=2018,'приложение 1.1 '!D478,"-")</f>
        <v>-</v>
      </c>
      <c r="E476" s="379" t="str">
        <f>IF('приложение 1.1 '!G478=2019,'приложение 1.1 '!E478,"-")</f>
        <v>-</v>
      </c>
      <c r="F476" s="379" t="str">
        <f>IF('приложение 1.1 '!G478=2019,'приложение 1.1 '!D478,"-")</f>
        <v>-</v>
      </c>
      <c r="G476" s="379" t="str">
        <f>IF('приложение 1.1 '!G478=2020,'приложение 1.1 '!E478,"-")</f>
        <v>-</v>
      </c>
      <c r="H476" s="379" t="str">
        <f>IF('приложение 1.1 '!G478=2020,'приложение 1.1 '!D478,"-")</f>
        <v>-</v>
      </c>
      <c r="I476" s="379" t="str">
        <f>IF('приложение 1.1 '!G478=2021,'приложение 1.1 '!E478,"-")</f>
        <v>-</v>
      </c>
      <c r="J476" s="379" t="str">
        <f>IF('приложение 1.1 '!G478=2021,'приложение 1.1 '!D478,"-")</f>
        <v>-</v>
      </c>
      <c r="K476" s="379">
        <f>IF('приложение 1.1 '!G478=2022,'приложение 1.1 '!E478,"-")</f>
        <v>0</v>
      </c>
      <c r="L476" s="379">
        <f>IF('приложение 1.1 '!G478=2022,'приложение 1.1 '!D478,"-")</f>
        <v>0.35</v>
      </c>
      <c r="M476" s="379">
        <f t="shared" si="115"/>
        <v>0</v>
      </c>
      <c r="N476" s="379">
        <f t="shared" si="116"/>
        <v>0.35</v>
      </c>
      <c r="O476" s="379">
        <v>0</v>
      </c>
      <c r="P476" s="379" t="str">
        <f t="shared" si="117"/>
        <v>-</v>
      </c>
      <c r="Q476" s="379" t="s">
        <v>304</v>
      </c>
      <c r="R476" s="379" t="str">
        <f t="shared" si="118"/>
        <v>-</v>
      </c>
      <c r="S476" s="379" t="s">
        <v>304</v>
      </c>
      <c r="T476" s="379" t="str">
        <f t="shared" si="119"/>
        <v>-</v>
      </c>
      <c r="U476" s="379">
        <v>0</v>
      </c>
      <c r="V476" s="379" t="str">
        <f t="shared" si="120"/>
        <v>-</v>
      </c>
      <c r="W476" s="379">
        <v>0</v>
      </c>
      <c r="X476" s="379">
        <f t="shared" si="121"/>
        <v>0.35</v>
      </c>
      <c r="Y476" s="379">
        <v>0</v>
      </c>
      <c r="Z476" s="379">
        <f t="shared" si="122"/>
        <v>0.35</v>
      </c>
    </row>
    <row r="477" spans="1:26" ht="47.25">
      <c r="A477" s="369" t="str">
        <f>'приложение 1.1 '!A479</f>
        <v>2.1.4.7</v>
      </c>
      <c r="B477" s="431" t="str">
        <f>'приложение 1.1 '!B479</f>
        <v>Строительство КЛ-10кВ от КТПН№1 2х250кВА до КТПН№2 2х250кВА, для электроснабжения п.Лунный</v>
      </c>
      <c r="C477" s="379" t="str">
        <f>IF('приложение 1.1 '!G479=2018,'приложение 1.1 '!E479,"-")</f>
        <v>-</v>
      </c>
      <c r="D477" s="703" t="str">
        <f>IF('приложение 1.1 '!G479=2018,'приложение 1.1 '!D479,"-")</f>
        <v>-</v>
      </c>
      <c r="E477" s="379" t="str">
        <f>IF('приложение 1.1 '!G479=2019,'приложение 1.1 '!E479,"-")</f>
        <v>-</v>
      </c>
      <c r="F477" s="379" t="str">
        <f>IF('приложение 1.1 '!G479=2019,'приложение 1.1 '!D479,"-")</f>
        <v>-</v>
      </c>
      <c r="G477" s="379" t="str">
        <f>IF('приложение 1.1 '!G479=2020,'приложение 1.1 '!E479,"-")</f>
        <v>-</v>
      </c>
      <c r="H477" s="379" t="str">
        <f>IF('приложение 1.1 '!G479=2020,'приложение 1.1 '!D479,"-")</f>
        <v>-</v>
      </c>
      <c r="I477" s="379" t="str">
        <f>IF('приложение 1.1 '!G479=2021,'приложение 1.1 '!E479,"-")</f>
        <v>-</v>
      </c>
      <c r="J477" s="379" t="str">
        <f>IF('приложение 1.1 '!G479=2021,'приложение 1.1 '!D479,"-")</f>
        <v>-</v>
      </c>
      <c r="K477" s="379">
        <f>IF('приложение 1.1 '!G479=2022,'приложение 1.1 '!E479,"-")</f>
        <v>0</v>
      </c>
      <c r="L477" s="379">
        <f>IF('приложение 1.1 '!G479=2022,'приложение 1.1 '!D479,"-")</f>
        <v>0.4</v>
      </c>
      <c r="M477" s="379">
        <f t="shared" si="115"/>
        <v>0</v>
      </c>
      <c r="N477" s="379">
        <f t="shared" si="116"/>
        <v>0.4</v>
      </c>
      <c r="O477" s="379">
        <v>0</v>
      </c>
      <c r="P477" s="379" t="str">
        <f t="shared" si="117"/>
        <v>-</v>
      </c>
      <c r="Q477" s="379" t="s">
        <v>304</v>
      </c>
      <c r="R477" s="379" t="str">
        <f t="shared" si="118"/>
        <v>-</v>
      </c>
      <c r="S477" s="379" t="s">
        <v>304</v>
      </c>
      <c r="T477" s="379" t="str">
        <f t="shared" si="119"/>
        <v>-</v>
      </c>
      <c r="U477" s="379">
        <v>0</v>
      </c>
      <c r="V477" s="379" t="str">
        <f t="shared" si="120"/>
        <v>-</v>
      </c>
      <c r="W477" s="379">
        <v>0</v>
      </c>
      <c r="X477" s="379">
        <f t="shared" si="121"/>
        <v>0.4</v>
      </c>
      <c r="Y477" s="379">
        <v>0</v>
      </c>
      <c r="Z477" s="379">
        <f t="shared" si="122"/>
        <v>0.4</v>
      </c>
    </row>
    <row r="478" spans="1:26" ht="31.5">
      <c r="A478" s="369" t="str">
        <f>'приложение 1.1 '!A480</f>
        <v>2.1.4.8</v>
      </c>
      <c r="B478" s="431" t="str">
        <f>'приложение 1.1 '!B480</f>
        <v>Строительство КЛ-10кВ от КТПН№2 2х250кВА до КТПН-735, для электроснабжения п.Лунный</v>
      </c>
      <c r="C478" s="379" t="str">
        <f>IF('приложение 1.1 '!G480=2018,'приложение 1.1 '!E480,"-")</f>
        <v>-</v>
      </c>
      <c r="D478" s="703" t="str">
        <f>IF('приложение 1.1 '!G480=2018,'приложение 1.1 '!D480,"-")</f>
        <v>-</v>
      </c>
      <c r="E478" s="379" t="str">
        <f>IF('приложение 1.1 '!G480=2019,'приложение 1.1 '!E480,"-")</f>
        <v>-</v>
      </c>
      <c r="F478" s="379" t="str">
        <f>IF('приложение 1.1 '!G480=2019,'приложение 1.1 '!D480,"-")</f>
        <v>-</v>
      </c>
      <c r="G478" s="379" t="str">
        <f>IF('приложение 1.1 '!G480=2020,'приложение 1.1 '!E480,"-")</f>
        <v>-</v>
      </c>
      <c r="H478" s="379" t="str">
        <f>IF('приложение 1.1 '!G480=2020,'приложение 1.1 '!D480,"-")</f>
        <v>-</v>
      </c>
      <c r="I478" s="379" t="str">
        <f>IF('приложение 1.1 '!G480=2021,'приложение 1.1 '!E480,"-")</f>
        <v>-</v>
      </c>
      <c r="J478" s="379" t="str">
        <f>IF('приложение 1.1 '!G480=2021,'приложение 1.1 '!D480,"-")</f>
        <v>-</v>
      </c>
      <c r="K478" s="379">
        <f>IF('приложение 1.1 '!G480=2022,'приложение 1.1 '!E480,"-")</f>
        <v>0</v>
      </c>
      <c r="L478" s="379">
        <f>IF('приложение 1.1 '!G480=2022,'приложение 1.1 '!D480,"-")</f>
        <v>0.8</v>
      </c>
      <c r="M478" s="379">
        <f t="shared" si="115"/>
        <v>0</v>
      </c>
      <c r="N478" s="379">
        <f t="shared" si="116"/>
        <v>0.8</v>
      </c>
      <c r="O478" s="379">
        <v>0</v>
      </c>
      <c r="P478" s="379" t="str">
        <f t="shared" si="117"/>
        <v>-</v>
      </c>
      <c r="Q478" s="379" t="s">
        <v>304</v>
      </c>
      <c r="R478" s="379" t="str">
        <f t="shared" si="118"/>
        <v>-</v>
      </c>
      <c r="S478" s="379" t="s">
        <v>304</v>
      </c>
      <c r="T478" s="379" t="str">
        <f t="shared" si="119"/>
        <v>-</v>
      </c>
      <c r="U478" s="379">
        <v>0</v>
      </c>
      <c r="V478" s="379" t="str">
        <f t="shared" si="120"/>
        <v>-</v>
      </c>
      <c r="W478" s="379">
        <v>0</v>
      </c>
      <c r="X478" s="379">
        <f t="shared" si="121"/>
        <v>0.8</v>
      </c>
      <c r="Y478" s="379">
        <v>0</v>
      </c>
      <c r="Z478" s="379">
        <f t="shared" si="122"/>
        <v>0.8</v>
      </c>
    </row>
    <row r="479" spans="1:26" ht="31.5">
      <c r="A479" s="369" t="str">
        <f>'приложение 1.1 '!A481</f>
        <v>2.1.4.9</v>
      </c>
      <c r="B479" s="431" t="str">
        <f>'приложение 1.1 '!B481</f>
        <v>Строительство КЛ-6кВ от ПС"Строительная-24" до КРУН1, для электроснабжения п.Кедровый-1</v>
      </c>
      <c r="C479" s="379" t="str">
        <f>IF('приложение 1.1 '!G481=2018,'приложение 1.1 '!E481,"-")</f>
        <v>-</v>
      </c>
      <c r="D479" s="703" t="str">
        <f>IF('приложение 1.1 '!G481=2018,'приложение 1.1 '!D481,"-")</f>
        <v>-</v>
      </c>
      <c r="E479" s="379" t="str">
        <f>IF('приложение 1.1 '!G481=2019,'приложение 1.1 '!E481,"-")</f>
        <v>-</v>
      </c>
      <c r="F479" s="379" t="str">
        <f>IF('приложение 1.1 '!G481=2019,'приложение 1.1 '!D481,"-")</f>
        <v>-</v>
      </c>
      <c r="G479" s="379" t="str">
        <f>IF('приложение 1.1 '!G481=2020,'приложение 1.1 '!E481,"-")</f>
        <v>-</v>
      </c>
      <c r="H479" s="379" t="str">
        <f>IF('приложение 1.1 '!G481=2020,'приложение 1.1 '!D481,"-")</f>
        <v>-</v>
      </c>
      <c r="I479" s="379" t="str">
        <f>IF('приложение 1.1 '!G481=2021,'приложение 1.1 '!E481,"-")</f>
        <v>-</v>
      </c>
      <c r="J479" s="379" t="str">
        <f>IF('приложение 1.1 '!G481=2021,'приложение 1.1 '!D481,"-")</f>
        <v>-</v>
      </c>
      <c r="K479" s="379">
        <f>IF('приложение 1.1 '!G481=2022,'приложение 1.1 '!E481,"-")</f>
        <v>0</v>
      </c>
      <c r="L479" s="379">
        <f>IF('приложение 1.1 '!G481=2022,'приложение 1.1 '!D481,"-")</f>
        <v>0.6</v>
      </c>
      <c r="M479" s="379">
        <f t="shared" si="115"/>
        <v>0</v>
      </c>
      <c r="N479" s="379">
        <f t="shared" si="116"/>
        <v>0.6</v>
      </c>
      <c r="O479" s="379">
        <v>0</v>
      </c>
      <c r="P479" s="379" t="str">
        <f t="shared" si="117"/>
        <v>-</v>
      </c>
      <c r="Q479" s="379" t="s">
        <v>304</v>
      </c>
      <c r="R479" s="379" t="str">
        <f t="shared" si="118"/>
        <v>-</v>
      </c>
      <c r="S479" s="379" t="s">
        <v>304</v>
      </c>
      <c r="T479" s="379" t="str">
        <f t="shared" si="119"/>
        <v>-</v>
      </c>
      <c r="U479" s="379">
        <v>0</v>
      </c>
      <c r="V479" s="379" t="str">
        <f t="shared" si="120"/>
        <v>-</v>
      </c>
      <c r="W479" s="379">
        <v>0</v>
      </c>
      <c r="X479" s="379">
        <f t="shared" si="121"/>
        <v>0.6</v>
      </c>
      <c r="Y479" s="379">
        <v>0</v>
      </c>
      <c r="Z479" s="379">
        <f t="shared" si="122"/>
        <v>0.6</v>
      </c>
    </row>
    <row r="480" spans="1:26" ht="31.5">
      <c r="A480" s="369" t="str">
        <f>'приложение 1.1 '!A482</f>
        <v>2.1.4.10</v>
      </c>
      <c r="B480" s="431" t="str">
        <f>'приложение 1.1 '!B482</f>
        <v>Строительство КЛ-6кВ от ПС"Строительная-25" до КРУН2, для электроснабжения п.Кедровый-1</v>
      </c>
      <c r="C480" s="379" t="str">
        <f>IF('приложение 1.1 '!G482=2018,'приложение 1.1 '!E482,"-")</f>
        <v>-</v>
      </c>
      <c r="D480" s="703" t="str">
        <f>IF('приложение 1.1 '!G482=2018,'приложение 1.1 '!D482,"-")</f>
        <v>-</v>
      </c>
      <c r="E480" s="379" t="str">
        <f>IF('приложение 1.1 '!G482=2019,'приложение 1.1 '!E482,"-")</f>
        <v>-</v>
      </c>
      <c r="F480" s="379" t="str">
        <f>IF('приложение 1.1 '!G482=2019,'приложение 1.1 '!D482,"-")</f>
        <v>-</v>
      </c>
      <c r="G480" s="379" t="str">
        <f>IF('приложение 1.1 '!G482=2020,'приложение 1.1 '!E482,"-")</f>
        <v>-</v>
      </c>
      <c r="H480" s="379" t="str">
        <f>IF('приложение 1.1 '!G482=2020,'приложение 1.1 '!D482,"-")</f>
        <v>-</v>
      </c>
      <c r="I480" s="379" t="str">
        <f>IF('приложение 1.1 '!G482=2021,'приложение 1.1 '!E482,"-")</f>
        <v>-</v>
      </c>
      <c r="J480" s="379" t="str">
        <f>IF('приложение 1.1 '!G482=2021,'приложение 1.1 '!D482,"-")</f>
        <v>-</v>
      </c>
      <c r="K480" s="379">
        <f>IF('приложение 1.1 '!G482=2022,'приложение 1.1 '!E482,"-")</f>
        <v>0</v>
      </c>
      <c r="L480" s="379">
        <f>IF('приложение 1.1 '!G482=2022,'приложение 1.1 '!D482,"-")</f>
        <v>0.35</v>
      </c>
      <c r="M480" s="379">
        <f t="shared" si="115"/>
        <v>0</v>
      </c>
      <c r="N480" s="379">
        <f t="shared" si="116"/>
        <v>0.35</v>
      </c>
      <c r="O480" s="379">
        <v>0</v>
      </c>
      <c r="P480" s="379" t="str">
        <f t="shared" si="117"/>
        <v>-</v>
      </c>
      <c r="Q480" s="379" t="s">
        <v>304</v>
      </c>
      <c r="R480" s="379" t="str">
        <f t="shared" si="118"/>
        <v>-</v>
      </c>
      <c r="S480" s="379" t="s">
        <v>304</v>
      </c>
      <c r="T480" s="379" t="str">
        <f t="shared" si="119"/>
        <v>-</v>
      </c>
      <c r="U480" s="379">
        <v>0</v>
      </c>
      <c r="V480" s="379" t="str">
        <f t="shared" si="120"/>
        <v>-</v>
      </c>
      <c r="W480" s="379">
        <v>0</v>
      </c>
      <c r="X480" s="379">
        <f t="shared" si="121"/>
        <v>0.35</v>
      </c>
      <c r="Y480" s="379">
        <v>0</v>
      </c>
      <c r="Z480" s="379">
        <f t="shared" si="122"/>
        <v>0.35</v>
      </c>
    </row>
    <row r="481" spans="1:26" ht="31.5">
      <c r="A481" s="369" t="str">
        <f>'приложение 1.1 '!A483</f>
        <v>2.1.4.11</v>
      </c>
      <c r="B481" s="431" t="str">
        <f>'приложение 1.1 '!B483</f>
        <v>Строительство КЛ-6кВ от КРУН1 до КТПН-2х400кВА, для электроснабжения п.Кедровый-1</v>
      </c>
      <c r="C481" s="379" t="str">
        <f>IF('приложение 1.1 '!G483=2018,'приложение 1.1 '!E483,"-")</f>
        <v>-</v>
      </c>
      <c r="D481" s="703" t="str">
        <f>IF('приложение 1.1 '!G483=2018,'приложение 1.1 '!D483,"-")</f>
        <v>-</v>
      </c>
      <c r="E481" s="379" t="str">
        <f>IF('приложение 1.1 '!G483=2019,'приложение 1.1 '!E483,"-")</f>
        <v>-</v>
      </c>
      <c r="F481" s="379" t="str">
        <f>IF('приложение 1.1 '!G483=2019,'приложение 1.1 '!D483,"-")</f>
        <v>-</v>
      </c>
      <c r="G481" s="379" t="str">
        <f>IF('приложение 1.1 '!G483=2020,'приложение 1.1 '!E483,"-")</f>
        <v>-</v>
      </c>
      <c r="H481" s="379" t="str">
        <f>IF('приложение 1.1 '!G483=2020,'приложение 1.1 '!D483,"-")</f>
        <v>-</v>
      </c>
      <c r="I481" s="379" t="str">
        <f>IF('приложение 1.1 '!G483=2021,'приложение 1.1 '!E483,"-")</f>
        <v>-</v>
      </c>
      <c r="J481" s="379" t="str">
        <f>IF('приложение 1.1 '!G483=2021,'приложение 1.1 '!D483,"-")</f>
        <v>-</v>
      </c>
      <c r="K481" s="379">
        <f>IF('приложение 1.1 '!G483=2022,'приложение 1.1 '!E483,"-")</f>
        <v>0</v>
      </c>
      <c r="L481" s="379">
        <f>IF('приложение 1.1 '!G483=2022,'приложение 1.1 '!D483,"-")</f>
        <v>0.55000000000000004</v>
      </c>
      <c r="M481" s="379">
        <f t="shared" si="115"/>
        <v>0</v>
      </c>
      <c r="N481" s="379">
        <f t="shared" si="116"/>
        <v>0.55000000000000004</v>
      </c>
      <c r="O481" s="379">
        <v>0</v>
      </c>
      <c r="P481" s="379" t="str">
        <f t="shared" si="117"/>
        <v>-</v>
      </c>
      <c r="Q481" s="379" t="s">
        <v>304</v>
      </c>
      <c r="R481" s="379" t="str">
        <f t="shared" si="118"/>
        <v>-</v>
      </c>
      <c r="S481" s="379" t="s">
        <v>304</v>
      </c>
      <c r="T481" s="379" t="str">
        <f t="shared" si="119"/>
        <v>-</v>
      </c>
      <c r="U481" s="379">
        <v>0</v>
      </c>
      <c r="V481" s="379" t="str">
        <f t="shared" si="120"/>
        <v>-</v>
      </c>
      <c r="W481" s="379">
        <v>0</v>
      </c>
      <c r="X481" s="379">
        <f t="shared" si="121"/>
        <v>0.55000000000000004</v>
      </c>
      <c r="Y481" s="379">
        <v>0</v>
      </c>
      <c r="Z481" s="379">
        <f t="shared" si="122"/>
        <v>0.55000000000000004</v>
      </c>
    </row>
    <row r="482" spans="1:26" ht="31.5">
      <c r="A482" s="369" t="str">
        <f>'приложение 1.1 '!A484</f>
        <v>2.1.4.12</v>
      </c>
      <c r="B482" s="431" t="str">
        <f>'приложение 1.1 '!B484</f>
        <v>Строительство КЛ-6кВ от КРУН2 до КТПН-2х400кВА, для электроснабжения п.Кедровый-1</v>
      </c>
      <c r="C482" s="379" t="str">
        <f>IF('приложение 1.1 '!G484=2018,'приложение 1.1 '!E484,"-")</f>
        <v>-</v>
      </c>
      <c r="D482" s="703" t="str">
        <f>IF('приложение 1.1 '!G484=2018,'приложение 1.1 '!D484,"-")</f>
        <v>-</v>
      </c>
      <c r="E482" s="379" t="str">
        <f>IF('приложение 1.1 '!G484=2019,'приложение 1.1 '!E484,"-")</f>
        <v>-</v>
      </c>
      <c r="F482" s="379" t="str">
        <f>IF('приложение 1.1 '!G484=2019,'приложение 1.1 '!D484,"-")</f>
        <v>-</v>
      </c>
      <c r="G482" s="379" t="str">
        <f>IF('приложение 1.1 '!G484=2020,'приложение 1.1 '!E484,"-")</f>
        <v>-</v>
      </c>
      <c r="H482" s="379" t="str">
        <f>IF('приложение 1.1 '!G484=2020,'приложение 1.1 '!D484,"-")</f>
        <v>-</v>
      </c>
      <c r="I482" s="379" t="str">
        <f>IF('приложение 1.1 '!G484=2021,'приложение 1.1 '!E484,"-")</f>
        <v>-</v>
      </c>
      <c r="J482" s="379" t="str">
        <f>IF('приложение 1.1 '!G484=2021,'приложение 1.1 '!D484,"-")</f>
        <v>-</v>
      </c>
      <c r="K482" s="379">
        <f>IF('приложение 1.1 '!G484=2022,'приложение 1.1 '!E484,"-")</f>
        <v>0</v>
      </c>
      <c r="L482" s="379">
        <f>IF('приложение 1.1 '!G484=2022,'приложение 1.1 '!D484,"-")</f>
        <v>1.2</v>
      </c>
      <c r="M482" s="379">
        <f t="shared" si="115"/>
        <v>0</v>
      </c>
      <c r="N482" s="379">
        <f t="shared" si="116"/>
        <v>1.2</v>
      </c>
      <c r="O482" s="379">
        <v>0</v>
      </c>
      <c r="P482" s="379" t="str">
        <f t="shared" si="117"/>
        <v>-</v>
      </c>
      <c r="Q482" s="379" t="s">
        <v>304</v>
      </c>
      <c r="R482" s="379" t="str">
        <f t="shared" si="118"/>
        <v>-</v>
      </c>
      <c r="S482" s="379" t="s">
        <v>304</v>
      </c>
      <c r="T482" s="379" t="str">
        <f t="shared" si="119"/>
        <v>-</v>
      </c>
      <c r="U482" s="379">
        <v>0</v>
      </c>
      <c r="V482" s="379" t="str">
        <f t="shared" si="120"/>
        <v>-</v>
      </c>
      <c r="W482" s="379">
        <v>0</v>
      </c>
      <c r="X482" s="379">
        <f t="shared" si="121"/>
        <v>1.2</v>
      </c>
      <c r="Y482" s="379">
        <v>0</v>
      </c>
      <c r="Z482" s="379">
        <f t="shared" si="122"/>
        <v>1.2</v>
      </c>
    </row>
    <row r="483" spans="1:26" ht="47.25">
      <c r="A483" s="369" t="str">
        <f>'приложение 1.1 '!A485</f>
        <v>2.1.4.13</v>
      </c>
      <c r="B483" s="431" t="str">
        <f>'приложение 1.1 '!B485</f>
        <v>Строительство КЛ-6кВ от КТПН-2х400кВА до КТПН-2х250кВА, для электроснабжения п.Кедровый-1</v>
      </c>
      <c r="C483" s="379" t="str">
        <f>IF('приложение 1.1 '!G485=2018,'приложение 1.1 '!E485,"-")</f>
        <v>-</v>
      </c>
      <c r="D483" s="703" t="str">
        <f>IF('приложение 1.1 '!G485=2018,'приложение 1.1 '!D485,"-")</f>
        <v>-</v>
      </c>
      <c r="E483" s="379" t="str">
        <f>IF('приложение 1.1 '!G485=2019,'приложение 1.1 '!E485,"-")</f>
        <v>-</v>
      </c>
      <c r="F483" s="379" t="str">
        <f>IF('приложение 1.1 '!G485=2019,'приложение 1.1 '!D485,"-")</f>
        <v>-</v>
      </c>
      <c r="G483" s="379" t="str">
        <f>IF('приложение 1.1 '!G485=2020,'приложение 1.1 '!E485,"-")</f>
        <v>-</v>
      </c>
      <c r="H483" s="379" t="str">
        <f>IF('приложение 1.1 '!G485=2020,'приложение 1.1 '!D485,"-")</f>
        <v>-</v>
      </c>
      <c r="I483" s="379" t="str">
        <f>IF('приложение 1.1 '!G485=2021,'приложение 1.1 '!E485,"-")</f>
        <v>-</v>
      </c>
      <c r="J483" s="379" t="str">
        <f>IF('приложение 1.1 '!G485=2021,'приложение 1.1 '!D485,"-")</f>
        <v>-</v>
      </c>
      <c r="K483" s="379">
        <f>IF('приложение 1.1 '!G485=2022,'приложение 1.1 '!E485,"-")</f>
        <v>0</v>
      </c>
      <c r="L483" s="379">
        <f>IF('приложение 1.1 '!G485=2022,'приложение 1.1 '!D485,"-")</f>
        <v>0.6</v>
      </c>
      <c r="M483" s="379">
        <f t="shared" si="115"/>
        <v>0</v>
      </c>
      <c r="N483" s="379">
        <f t="shared" si="116"/>
        <v>0.6</v>
      </c>
      <c r="O483" s="379">
        <v>0</v>
      </c>
      <c r="P483" s="379" t="str">
        <f t="shared" si="117"/>
        <v>-</v>
      </c>
      <c r="Q483" s="379" t="s">
        <v>304</v>
      </c>
      <c r="R483" s="379" t="str">
        <f t="shared" si="118"/>
        <v>-</v>
      </c>
      <c r="S483" s="379" t="s">
        <v>304</v>
      </c>
      <c r="T483" s="379" t="str">
        <f t="shared" si="119"/>
        <v>-</v>
      </c>
      <c r="U483" s="379">
        <v>0</v>
      </c>
      <c r="V483" s="379" t="str">
        <f t="shared" si="120"/>
        <v>-</v>
      </c>
      <c r="W483" s="379">
        <v>0</v>
      </c>
      <c r="X483" s="379">
        <f t="shared" si="121"/>
        <v>0.6</v>
      </c>
      <c r="Y483" s="379">
        <v>0</v>
      </c>
      <c r="Z483" s="379">
        <f t="shared" si="122"/>
        <v>0.6</v>
      </c>
    </row>
    <row r="484" spans="1:26" ht="47.25">
      <c r="A484" s="369" t="str">
        <f>'приложение 1.1 '!A486</f>
        <v>2.1.4.14</v>
      </c>
      <c r="B484" s="431" t="str">
        <f>'приложение 1.1 '!B486</f>
        <v>Строительство КЛ-10кВ до ТП 2х1250кВА, для электроснабжения ж/д по ул.Энгельса, Югорский тракт</v>
      </c>
      <c r="C484" s="379" t="str">
        <f>IF('приложение 1.1 '!G486=2018,'приложение 1.1 '!E486,"-")</f>
        <v>-</v>
      </c>
      <c r="D484" s="703" t="str">
        <f>IF('приложение 1.1 '!G486=2018,'приложение 1.1 '!D486,"-")</f>
        <v>-</v>
      </c>
      <c r="E484" s="379" t="str">
        <f>IF('приложение 1.1 '!G486=2019,'приложение 1.1 '!E486,"-")</f>
        <v>-</v>
      </c>
      <c r="F484" s="379" t="str">
        <f>IF('приложение 1.1 '!G486=2019,'приложение 1.1 '!D486,"-")</f>
        <v>-</v>
      </c>
      <c r="G484" s="379" t="str">
        <f>IF('приложение 1.1 '!G486=2020,'приложение 1.1 '!E486,"-")</f>
        <v>-</v>
      </c>
      <c r="H484" s="379" t="str">
        <f>IF('приложение 1.1 '!G486=2020,'приложение 1.1 '!D486,"-")</f>
        <v>-</v>
      </c>
      <c r="I484" s="379">
        <f>IF('приложение 1.1 '!G486=2021,'приложение 1.1 '!E486,"-")</f>
        <v>0</v>
      </c>
      <c r="J484" s="379">
        <f>IF('приложение 1.1 '!G486=2021,'приложение 1.1 '!D486,"-")</f>
        <v>0.8</v>
      </c>
      <c r="K484" s="379" t="str">
        <f>IF('приложение 1.1 '!G486=2022,'приложение 1.1 '!E486,"-")</f>
        <v>-</v>
      </c>
      <c r="L484" s="379" t="str">
        <f>IF('приложение 1.1 '!G486=2022,'приложение 1.1 '!D486,"-")</f>
        <v>-</v>
      </c>
      <c r="M484" s="379">
        <f t="shared" si="115"/>
        <v>0</v>
      </c>
      <c r="N484" s="379">
        <f t="shared" si="116"/>
        <v>0.8</v>
      </c>
      <c r="O484" s="379">
        <v>0</v>
      </c>
      <c r="P484" s="379" t="str">
        <f t="shared" si="117"/>
        <v>-</v>
      </c>
      <c r="Q484" s="379" t="s">
        <v>304</v>
      </c>
      <c r="R484" s="379" t="str">
        <f t="shared" si="118"/>
        <v>-</v>
      </c>
      <c r="S484" s="379" t="s">
        <v>304</v>
      </c>
      <c r="T484" s="379" t="str">
        <f t="shared" si="119"/>
        <v>-</v>
      </c>
      <c r="U484" s="379">
        <v>0</v>
      </c>
      <c r="V484" s="379">
        <f t="shared" si="120"/>
        <v>0.8</v>
      </c>
      <c r="W484" s="379">
        <v>0</v>
      </c>
      <c r="X484" s="379" t="str">
        <f t="shared" si="121"/>
        <v>-</v>
      </c>
      <c r="Y484" s="379">
        <v>0</v>
      </c>
      <c r="Z484" s="379">
        <f t="shared" si="122"/>
        <v>0.8</v>
      </c>
    </row>
    <row r="485" spans="1:26" ht="47.25">
      <c r="A485" s="369" t="str">
        <f>'приложение 1.1 '!A487</f>
        <v>2.1.4.15</v>
      </c>
      <c r="B485" s="431" t="str">
        <f>'приложение 1.1 '!B487</f>
        <v>Строительство КЛ-10кВ от РП-110 до ТП 2х2500кВА, для электроснабжения Храма по ул.Мира</v>
      </c>
      <c r="C485" s="379">
        <f>IF('приложение 1.1 '!G487=2018,'приложение 1.1 '!E487,"-")</f>
        <v>0</v>
      </c>
      <c r="D485" s="703">
        <f>IF('приложение 1.1 '!G487=2018,'приложение 1.1 '!D487,"-")</f>
        <v>0.73199999999999998</v>
      </c>
      <c r="E485" s="379" t="str">
        <f>IF('приложение 1.1 '!G487=2019,'приложение 1.1 '!E487,"-")</f>
        <v>-</v>
      </c>
      <c r="F485" s="379" t="str">
        <f>IF('приложение 1.1 '!G487=2019,'приложение 1.1 '!D487,"-")</f>
        <v>-</v>
      </c>
      <c r="G485" s="379" t="str">
        <f>IF('приложение 1.1 '!G487=2020,'приложение 1.1 '!E487,"-")</f>
        <v>-</v>
      </c>
      <c r="H485" s="379" t="str">
        <f>IF('приложение 1.1 '!G487=2020,'приложение 1.1 '!D487,"-")</f>
        <v>-</v>
      </c>
      <c r="I485" s="379" t="str">
        <f>IF('приложение 1.1 '!G487=2021,'приложение 1.1 '!E487,"-")</f>
        <v>-</v>
      </c>
      <c r="J485" s="379" t="str">
        <f>IF('приложение 1.1 '!G487=2021,'приложение 1.1 '!D487,"-")</f>
        <v>-</v>
      </c>
      <c r="K485" s="379" t="str">
        <f>IF('приложение 1.1 '!G487=2022,'приложение 1.1 '!E487,"-")</f>
        <v>-</v>
      </c>
      <c r="L485" s="379" t="str">
        <f>IF('приложение 1.1 '!G487=2022,'приложение 1.1 '!D487,"-")</f>
        <v>-</v>
      </c>
      <c r="M485" s="379">
        <f t="shared" si="115"/>
        <v>0</v>
      </c>
      <c r="N485" s="379">
        <f t="shared" si="116"/>
        <v>0.73199999999999998</v>
      </c>
      <c r="O485" s="379">
        <v>0</v>
      </c>
      <c r="P485" s="379">
        <f t="shared" si="117"/>
        <v>0.73199999999999998</v>
      </c>
      <c r="Q485" s="379" t="s">
        <v>304</v>
      </c>
      <c r="R485" s="379" t="str">
        <f t="shared" si="118"/>
        <v>-</v>
      </c>
      <c r="S485" s="379" t="s">
        <v>304</v>
      </c>
      <c r="T485" s="379" t="str">
        <f t="shared" si="119"/>
        <v>-</v>
      </c>
      <c r="U485" s="379">
        <v>0</v>
      </c>
      <c r="V485" s="379" t="str">
        <f t="shared" si="120"/>
        <v>-</v>
      </c>
      <c r="W485" s="379">
        <v>0</v>
      </c>
      <c r="X485" s="379" t="str">
        <f t="shared" si="121"/>
        <v>-</v>
      </c>
      <c r="Y485" s="379">
        <v>0</v>
      </c>
      <c r="Z485" s="379">
        <f t="shared" si="122"/>
        <v>0.73199999999999998</v>
      </c>
    </row>
    <row r="486" spans="1:26" ht="31.5">
      <c r="A486" s="369" t="str">
        <f>'приложение 1.1 '!A488</f>
        <v>2.1.4.16</v>
      </c>
      <c r="B486" s="431" t="str">
        <f>'приложение 1.1 '!B488</f>
        <v>Строительство КЛ-10кВ от РП-164 до ТП2 2х2500кВА мкр.35</v>
      </c>
      <c r="C486" s="379">
        <f>IF('приложение 1.1 '!G488=2018,'приложение 1.1 '!E488,"-")</f>
        <v>0</v>
      </c>
      <c r="D486" s="703">
        <f>IF('приложение 1.1 '!G488=2018,'приложение 1.1 '!D488,"-")</f>
        <v>0.46800000000000003</v>
      </c>
      <c r="E486" s="379" t="str">
        <f>IF('приложение 1.1 '!G488=2019,'приложение 1.1 '!E488,"-")</f>
        <v>-</v>
      </c>
      <c r="F486" s="379" t="str">
        <f>IF('приложение 1.1 '!G488=2019,'приложение 1.1 '!D488,"-")</f>
        <v>-</v>
      </c>
      <c r="G486" s="379" t="str">
        <f>IF('приложение 1.1 '!G488=2020,'приложение 1.1 '!E488,"-")</f>
        <v>-</v>
      </c>
      <c r="H486" s="379" t="str">
        <f>IF('приложение 1.1 '!G488=2020,'приложение 1.1 '!D488,"-")</f>
        <v>-</v>
      </c>
      <c r="I486" s="379" t="str">
        <f>IF('приложение 1.1 '!G488=2021,'приложение 1.1 '!E488,"-")</f>
        <v>-</v>
      </c>
      <c r="J486" s="379" t="str">
        <f>IF('приложение 1.1 '!G488=2021,'приложение 1.1 '!D488,"-")</f>
        <v>-</v>
      </c>
      <c r="K486" s="379" t="str">
        <f>IF('приложение 1.1 '!G488=2022,'приложение 1.1 '!E488,"-")</f>
        <v>-</v>
      </c>
      <c r="L486" s="379" t="str">
        <f>IF('приложение 1.1 '!G488=2022,'приложение 1.1 '!D488,"-")</f>
        <v>-</v>
      </c>
      <c r="M486" s="379">
        <f t="shared" si="115"/>
        <v>0</v>
      </c>
      <c r="N486" s="379">
        <f t="shared" si="116"/>
        <v>0.46800000000000003</v>
      </c>
      <c r="O486" s="379">
        <v>0</v>
      </c>
      <c r="P486" s="379">
        <f t="shared" si="117"/>
        <v>0.46800000000000003</v>
      </c>
      <c r="Q486" s="379" t="s">
        <v>304</v>
      </c>
      <c r="R486" s="379" t="str">
        <f t="shared" si="118"/>
        <v>-</v>
      </c>
      <c r="S486" s="379" t="s">
        <v>304</v>
      </c>
      <c r="T486" s="379" t="str">
        <f t="shared" si="119"/>
        <v>-</v>
      </c>
      <c r="U486" s="379">
        <v>0</v>
      </c>
      <c r="V486" s="379" t="str">
        <f t="shared" si="120"/>
        <v>-</v>
      </c>
      <c r="W486" s="379">
        <v>0</v>
      </c>
      <c r="X486" s="379" t="str">
        <f t="shared" si="121"/>
        <v>-</v>
      </c>
      <c r="Y486" s="379">
        <v>0</v>
      </c>
      <c r="Z486" s="379">
        <f t="shared" si="122"/>
        <v>0.46800000000000003</v>
      </c>
    </row>
    <row r="487" spans="1:26" ht="31.5">
      <c r="A487" s="369" t="str">
        <f>'приложение 1.1 '!A489</f>
        <v>2.1.4.17</v>
      </c>
      <c r="B487" s="431" t="str">
        <f>'приложение 1.1 '!B489</f>
        <v>Строительство КЛ-10кВ от ТП2 2х2500кВА до ТП3 2х2500кВА мкр.35</v>
      </c>
      <c r="C487" s="379">
        <f>IF('приложение 1.1 '!G489=2018,'приложение 1.1 '!E489,"-")</f>
        <v>0</v>
      </c>
      <c r="D487" s="703">
        <f>IF('приложение 1.1 '!G489=2018,'приложение 1.1 '!D489,"-")</f>
        <v>0.78600000000000003</v>
      </c>
      <c r="E487" s="379" t="str">
        <f>IF('приложение 1.1 '!G489=2019,'приложение 1.1 '!E489,"-")</f>
        <v>-</v>
      </c>
      <c r="F487" s="379" t="str">
        <f>IF('приложение 1.1 '!G489=2019,'приложение 1.1 '!D489,"-")</f>
        <v>-</v>
      </c>
      <c r="G487" s="379" t="str">
        <f>IF('приложение 1.1 '!G489=2020,'приложение 1.1 '!E489,"-")</f>
        <v>-</v>
      </c>
      <c r="H487" s="379" t="str">
        <f>IF('приложение 1.1 '!G489=2020,'приложение 1.1 '!D489,"-")</f>
        <v>-</v>
      </c>
      <c r="I487" s="379" t="str">
        <f>IF('приложение 1.1 '!G489=2021,'приложение 1.1 '!E489,"-")</f>
        <v>-</v>
      </c>
      <c r="J487" s="379" t="str">
        <f>IF('приложение 1.1 '!G489=2021,'приложение 1.1 '!D489,"-")</f>
        <v>-</v>
      </c>
      <c r="K487" s="379" t="str">
        <f>IF('приложение 1.1 '!G489=2022,'приложение 1.1 '!E489,"-")</f>
        <v>-</v>
      </c>
      <c r="L487" s="379" t="str">
        <f>IF('приложение 1.1 '!G489=2022,'приложение 1.1 '!D489,"-")</f>
        <v>-</v>
      </c>
      <c r="M487" s="379">
        <f t="shared" si="115"/>
        <v>0</v>
      </c>
      <c r="N487" s="379">
        <f t="shared" si="116"/>
        <v>0.78600000000000003</v>
      </c>
      <c r="O487" s="379">
        <v>0</v>
      </c>
      <c r="P487" s="379">
        <f t="shared" si="117"/>
        <v>0.78600000000000003</v>
      </c>
      <c r="Q487" s="379" t="s">
        <v>304</v>
      </c>
      <c r="R487" s="379" t="str">
        <f t="shared" si="118"/>
        <v>-</v>
      </c>
      <c r="S487" s="379" t="s">
        <v>304</v>
      </c>
      <c r="T487" s="379" t="str">
        <f t="shared" si="119"/>
        <v>-</v>
      </c>
      <c r="U487" s="379">
        <v>0</v>
      </c>
      <c r="V487" s="379" t="str">
        <f t="shared" si="120"/>
        <v>-</v>
      </c>
      <c r="W487" s="379">
        <v>0</v>
      </c>
      <c r="X487" s="379" t="str">
        <f t="shared" si="121"/>
        <v>-</v>
      </c>
      <c r="Y487" s="379">
        <v>0</v>
      </c>
      <c r="Z487" s="379">
        <f t="shared" si="122"/>
        <v>0.78600000000000003</v>
      </c>
    </row>
    <row r="488" spans="1:26" ht="31.5">
      <c r="A488" s="369" t="str">
        <f>'приложение 1.1 '!A490</f>
        <v>2.1.4.18</v>
      </c>
      <c r="B488" s="431" t="str">
        <f>'приложение 1.1 '!B490</f>
        <v>Строительство КЛ-10кВ от ТП-18 2х2500кВА до ТП№20 2х1600кВА мкр.44</v>
      </c>
      <c r="C488" s="379" t="str">
        <f>IF('приложение 1.1 '!G490=2018,'приложение 1.1 '!E490,"-")</f>
        <v>-</v>
      </c>
      <c r="D488" s="703" t="str">
        <f>IF('приложение 1.1 '!G490=2018,'приложение 1.1 '!D490,"-")</f>
        <v>-</v>
      </c>
      <c r="E488" s="379" t="str">
        <f>IF('приложение 1.1 '!G490=2019,'приложение 1.1 '!E490,"-")</f>
        <v>-</v>
      </c>
      <c r="F488" s="379" t="str">
        <f>IF('приложение 1.1 '!G490=2019,'приложение 1.1 '!D490,"-")</f>
        <v>-</v>
      </c>
      <c r="G488" s="379">
        <f>IF('приложение 1.1 '!G490=2020,'приложение 1.1 '!E490,"-")</f>
        <v>0</v>
      </c>
      <c r="H488" s="379">
        <f>IF('приложение 1.1 '!G490=2020,'приложение 1.1 '!D490,"-")</f>
        <v>0.72</v>
      </c>
      <c r="I488" s="379" t="str">
        <f>IF('приложение 1.1 '!G490=2021,'приложение 1.1 '!E490,"-")</f>
        <v>-</v>
      </c>
      <c r="J488" s="379" t="str">
        <f>IF('приложение 1.1 '!G490=2021,'приложение 1.1 '!D490,"-")</f>
        <v>-</v>
      </c>
      <c r="K488" s="379" t="str">
        <f>IF('приложение 1.1 '!G490=2022,'приложение 1.1 '!E490,"-")</f>
        <v>-</v>
      </c>
      <c r="L488" s="379" t="str">
        <f>IF('приложение 1.1 '!G490=2022,'приложение 1.1 '!D490,"-")</f>
        <v>-</v>
      </c>
      <c r="M488" s="379">
        <f t="shared" si="115"/>
        <v>0</v>
      </c>
      <c r="N488" s="379">
        <f t="shared" si="116"/>
        <v>0.72</v>
      </c>
      <c r="O488" s="379">
        <v>0</v>
      </c>
      <c r="P488" s="379" t="str">
        <f t="shared" si="117"/>
        <v>-</v>
      </c>
      <c r="Q488" s="379" t="s">
        <v>304</v>
      </c>
      <c r="R488" s="379" t="str">
        <f t="shared" si="118"/>
        <v>-</v>
      </c>
      <c r="S488" s="379" t="s">
        <v>304</v>
      </c>
      <c r="T488" s="379">
        <f t="shared" si="119"/>
        <v>0.72</v>
      </c>
      <c r="U488" s="379">
        <v>0</v>
      </c>
      <c r="V488" s="379" t="str">
        <f t="shared" si="120"/>
        <v>-</v>
      </c>
      <c r="W488" s="379">
        <v>0</v>
      </c>
      <c r="X488" s="379" t="str">
        <f t="shared" si="121"/>
        <v>-</v>
      </c>
      <c r="Y488" s="379">
        <v>0</v>
      </c>
      <c r="Z488" s="379">
        <f t="shared" si="122"/>
        <v>0.72</v>
      </c>
    </row>
    <row r="489" spans="1:26" ht="31.5">
      <c r="A489" s="369" t="str">
        <f>'приложение 1.1 '!A491</f>
        <v>2.1.4.19</v>
      </c>
      <c r="B489" s="431" t="str">
        <f>'приложение 1.1 '!B491</f>
        <v>Строительство КЛ-10кВ от ТП№20 2х1600кВА до ТП№21 2х2500кВА мкр.44</v>
      </c>
      <c r="C489" s="379" t="str">
        <f>IF('приложение 1.1 '!G491=2018,'приложение 1.1 '!E491,"-")</f>
        <v>-</v>
      </c>
      <c r="D489" s="703" t="str">
        <f>IF('приложение 1.1 '!G491=2018,'приложение 1.1 '!D491,"-")</f>
        <v>-</v>
      </c>
      <c r="E489" s="379" t="str">
        <f>IF('приложение 1.1 '!G491=2019,'приложение 1.1 '!E491,"-")</f>
        <v>-</v>
      </c>
      <c r="F489" s="379" t="str">
        <f>IF('приложение 1.1 '!G491=2019,'приложение 1.1 '!D491,"-")</f>
        <v>-</v>
      </c>
      <c r="G489" s="379">
        <f>IF('приложение 1.1 '!G491=2020,'приложение 1.1 '!E491,"-")</f>
        <v>0</v>
      </c>
      <c r="H489" s="379">
        <f>IF('приложение 1.1 '!G491=2020,'приложение 1.1 '!D491,"-")</f>
        <v>0.51400000000000001</v>
      </c>
      <c r="I489" s="379" t="str">
        <f>IF('приложение 1.1 '!G491=2021,'приложение 1.1 '!E491,"-")</f>
        <v>-</v>
      </c>
      <c r="J489" s="379" t="str">
        <f>IF('приложение 1.1 '!G491=2021,'приложение 1.1 '!D491,"-")</f>
        <v>-</v>
      </c>
      <c r="K489" s="379" t="str">
        <f>IF('приложение 1.1 '!G491=2022,'приложение 1.1 '!E491,"-")</f>
        <v>-</v>
      </c>
      <c r="L489" s="379" t="str">
        <f>IF('приложение 1.1 '!G491=2022,'приложение 1.1 '!D491,"-")</f>
        <v>-</v>
      </c>
      <c r="M489" s="379">
        <f t="shared" ref="M489:M513" si="123">SUM(C489,E489,G489,I489,K489,)</f>
        <v>0</v>
      </c>
      <c r="N489" s="379">
        <f t="shared" ref="N489:N513" si="124">SUM(D489,F489,H489,J489,L489,)</f>
        <v>0.51400000000000001</v>
      </c>
      <c r="O489" s="379">
        <v>0</v>
      </c>
      <c r="P489" s="379" t="str">
        <f t="shared" si="117"/>
        <v>-</v>
      </c>
      <c r="Q489" s="379" t="s">
        <v>304</v>
      </c>
      <c r="R489" s="379" t="str">
        <f t="shared" si="118"/>
        <v>-</v>
      </c>
      <c r="S489" s="379" t="s">
        <v>304</v>
      </c>
      <c r="T489" s="379">
        <f t="shared" si="119"/>
        <v>0.51400000000000001</v>
      </c>
      <c r="U489" s="379">
        <v>0</v>
      </c>
      <c r="V489" s="379" t="str">
        <f t="shared" si="120"/>
        <v>-</v>
      </c>
      <c r="W489" s="379">
        <v>0</v>
      </c>
      <c r="X489" s="379" t="str">
        <f t="shared" si="121"/>
        <v>-</v>
      </c>
      <c r="Y489" s="379">
        <v>0</v>
      </c>
      <c r="Z489" s="379">
        <f t="shared" si="122"/>
        <v>0.51400000000000001</v>
      </c>
    </row>
    <row r="490" spans="1:26" ht="31.5">
      <c r="A490" s="369" t="str">
        <f>'приложение 1.1 '!A492</f>
        <v>2.1.4.20</v>
      </c>
      <c r="B490" s="431" t="str">
        <f>'приложение 1.1 '!B492</f>
        <v>Строительство КЛ-10кВ от ТП№21 2х2500кВА мкр.44 до БКТП-830</v>
      </c>
      <c r="C490" s="379" t="str">
        <f>IF('приложение 1.1 '!G492=2018,'приложение 1.1 '!E492,"-")</f>
        <v>-</v>
      </c>
      <c r="D490" s="703" t="str">
        <f>IF('приложение 1.1 '!G492=2018,'приложение 1.1 '!D492,"-")</f>
        <v>-</v>
      </c>
      <c r="E490" s="379" t="str">
        <f>IF('приложение 1.1 '!G492=2019,'приложение 1.1 '!E492,"-")</f>
        <v>-</v>
      </c>
      <c r="F490" s="379" t="str">
        <f>IF('приложение 1.1 '!G492=2019,'приложение 1.1 '!D492,"-")</f>
        <v>-</v>
      </c>
      <c r="G490" s="379">
        <f>IF('приложение 1.1 '!G492=2020,'приложение 1.1 '!E492,"-")</f>
        <v>0</v>
      </c>
      <c r="H490" s="379">
        <f>IF('приложение 1.1 '!G492=2020,'приложение 1.1 '!D492,"-")</f>
        <v>0.98399999999999999</v>
      </c>
      <c r="I490" s="379" t="str">
        <f>IF('приложение 1.1 '!G492=2021,'приложение 1.1 '!E492,"-")</f>
        <v>-</v>
      </c>
      <c r="J490" s="379" t="str">
        <f>IF('приложение 1.1 '!G492=2021,'приложение 1.1 '!D492,"-")</f>
        <v>-</v>
      </c>
      <c r="K490" s="379" t="str">
        <f>IF('приложение 1.1 '!G492=2022,'приложение 1.1 '!E492,"-")</f>
        <v>-</v>
      </c>
      <c r="L490" s="379" t="str">
        <f>IF('приложение 1.1 '!G492=2022,'приложение 1.1 '!D492,"-")</f>
        <v>-</v>
      </c>
      <c r="M490" s="379">
        <f t="shared" si="123"/>
        <v>0</v>
      </c>
      <c r="N490" s="379">
        <f t="shared" si="124"/>
        <v>0.98399999999999999</v>
      </c>
      <c r="O490" s="379">
        <v>0</v>
      </c>
      <c r="P490" s="379" t="str">
        <f t="shared" ref="P490:P513" si="125">D490</f>
        <v>-</v>
      </c>
      <c r="Q490" s="379" t="s">
        <v>304</v>
      </c>
      <c r="R490" s="379" t="str">
        <f t="shared" ref="R490:R513" si="126">F490</f>
        <v>-</v>
      </c>
      <c r="S490" s="379" t="s">
        <v>304</v>
      </c>
      <c r="T490" s="379">
        <f t="shared" ref="T490:T513" si="127">H490</f>
        <v>0.98399999999999999</v>
      </c>
      <c r="U490" s="379">
        <v>0</v>
      </c>
      <c r="V490" s="379" t="str">
        <f t="shared" ref="V490:V513" si="128">J490</f>
        <v>-</v>
      </c>
      <c r="W490" s="379">
        <v>0</v>
      </c>
      <c r="X490" s="379" t="str">
        <f t="shared" ref="X490:X513" si="129">L490</f>
        <v>-</v>
      </c>
      <c r="Y490" s="379">
        <v>0</v>
      </c>
      <c r="Z490" s="379">
        <f t="shared" ref="Z490:Z513" si="130">SUM(P490,R490,T490,V490,X490,)</f>
        <v>0.98399999999999999</v>
      </c>
    </row>
    <row r="491" spans="1:26" ht="31.5">
      <c r="A491" s="369" t="str">
        <f>'приложение 1.1 '!A493</f>
        <v>2.1.4.21</v>
      </c>
      <c r="B491" s="431" t="str">
        <f>'приложение 1.1 '!B493</f>
        <v>Строительство КЛ-10кВ от ТП№16 2х2500кВА до ТП№17 2х2500 кВА мкр.27А</v>
      </c>
      <c r="C491" s="379" t="str">
        <f>IF('приложение 1.1 '!G493=2018,'приложение 1.1 '!E493,"-")</f>
        <v>-</v>
      </c>
      <c r="D491" s="703" t="str">
        <f>IF('приложение 1.1 '!G493=2018,'приложение 1.1 '!D493,"-")</f>
        <v>-</v>
      </c>
      <c r="E491" s="379">
        <f>IF('приложение 1.1 '!G493=2019,'приложение 1.1 '!E493,"-")</f>
        <v>0</v>
      </c>
      <c r="F491" s="379">
        <f>IF('приложение 1.1 '!G493=2019,'приложение 1.1 '!D493,"-")</f>
        <v>0.434</v>
      </c>
      <c r="G491" s="379" t="str">
        <f>IF('приложение 1.1 '!G493=2020,'приложение 1.1 '!E493,"-")</f>
        <v>-</v>
      </c>
      <c r="H491" s="379" t="str">
        <f>IF('приложение 1.1 '!G493=2020,'приложение 1.1 '!D493,"-")</f>
        <v>-</v>
      </c>
      <c r="I491" s="379" t="str">
        <f>IF('приложение 1.1 '!G493=2021,'приложение 1.1 '!E493,"-")</f>
        <v>-</v>
      </c>
      <c r="J491" s="379" t="str">
        <f>IF('приложение 1.1 '!G493=2021,'приложение 1.1 '!D493,"-")</f>
        <v>-</v>
      </c>
      <c r="K491" s="379" t="str">
        <f>IF('приложение 1.1 '!G493=2022,'приложение 1.1 '!E493,"-")</f>
        <v>-</v>
      </c>
      <c r="L491" s="379" t="str">
        <f>IF('приложение 1.1 '!G493=2022,'приложение 1.1 '!D493,"-")</f>
        <v>-</v>
      </c>
      <c r="M491" s="379">
        <f t="shared" si="123"/>
        <v>0</v>
      </c>
      <c r="N491" s="379">
        <f t="shared" si="124"/>
        <v>0.434</v>
      </c>
      <c r="O491" s="379">
        <v>0</v>
      </c>
      <c r="P491" s="379" t="str">
        <f t="shared" si="125"/>
        <v>-</v>
      </c>
      <c r="Q491" s="379" t="s">
        <v>304</v>
      </c>
      <c r="R491" s="379">
        <f t="shared" si="126"/>
        <v>0.434</v>
      </c>
      <c r="S491" s="379" t="s">
        <v>304</v>
      </c>
      <c r="T491" s="379" t="str">
        <f t="shared" si="127"/>
        <v>-</v>
      </c>
      <c r="U491" s="379">
        <v>0</v>
      </c>
      <c r="V491" s="379" t="str">
        <f t="shared" si="128"/>
        <v>-</v>
      </c>
      <c r="W491" s="379">
        <v>0</v>
      </c>
      <c r="X491" s="379" t="str">
        <f t="shared" si="129"/>
        <v>-</v>
      </c>
      <c r="Y491" s="379">
        <v>0</v>
      </c>
      <c r="Z491" s="379">
        <f t="shared" si="130"/>
        <v>0.434</v>
      </c>
    </row>
    <row r="492" spans="1:26" ht="31.5">
      <c r="A492" s="369" t="str">
        <f>'приложение 1.1 '!A494</f>
        <v>2.1.4.22</v>
      </c>
      <c r="B492" s="431" t="str">
        <f>'приложение 1.1 '!B494</f>
        <v>Строительство КЛ-10кВ от ТП№17 2х2500кВА до ТП№18 2х2500 кВА мкр.27А</v>
      </c>
      <c r="C492" s="379" t="str">
        <f>IF('приложение 1.1 '!G494=2018,'приложение 1.1 '!E494,"-")</f>
        <v>-</v>
      </c>
      <c r="D492" s="703" t="str">
        <f>IF('приложение 1.1 '!G494=2018,'приложение 1.1 '!D494,"-")</f>
        <v>-</v>
      </c>
      <c r="E492" s="379" t="str">
        <f>IF('приложение 1.1 '!G494=2019,'приложение 1.1 '!E494,"-")</f>
        <v>-</v>
      </c>
      <c r="F492" s="379" t="str">
        <f>IF('приложение 1.1 '!G494=2019,'приложение 1.1 '!D494,"-")</f>
        <v>-</v>
      </c>
      <c r="G492" s="379">
        <f>IF('приложение 1.1 '!G494=2020,'приложение 1.1 '!E494,"-")</f>
        <v>0</v>
      </c>
      <c r="H492" s="379">
        <f>IF('приложение 1.1 '!G494=2020,'приложение 1.1 '!D494,"-")</f>
        <v>0.504</v>
      </c>
      <c r="I492" s="379" t="str">
        <f>IF('приложение 1.1 '!G494=2021,'приложение 1.1 '!E494,"-")</f>
        <v>-</v>
      </c>
      <c r="J492" s="379" t="str">
        <f>IF('приложение 1.1 '!G494=2021,'приложение 1.1 '!D494,"-")</f>
        <v>-</v>
      </c>
      <c r="K492" s="379" t="str">
        <f>IF('приложение 1.1 '!G494=2022,'приложение 1.1 '!E494,"-")</f>
        <v>-</v>
      </c>
      <c r="L492" s="379" t="str">
        <f>IF('приложение 1.1 '!G494=2022,'приложение 1.1 '!D494,"-")</f>
        <v>-</v>
      </c>
      <c r="M492" s="379">
        <f t="shared" si="123"/>
        <v>0</v>
      </c>
      <c r="N492" s="379">
        <f t="shared" si="124"/>
        <v>0.504</v>
      </c>
      <c r="O492" s="379">
        <v>0</v>
      </c>
      <c r="P492" s="379" t="str">
        <f t="shared" si="125"/>
        <v>-</v>
      </c>
      <c r="Q492" s="379" t="s">
        <v>304</v>
      </c>
      <c r="R492" s="379" t="str">
        <f t="shared" si="126"/>
        <v>-</v>
      </c>
      <c r="S492" s="379" t="s">
        <v>304</v>
      </c>
      <c r="T492" s="379">
        <f t="shared" si="127"/>
        <v>0.504</v>
      </c>
      <c r="U492" s="379">
        <v>0</v>
      </c>
      <c r="V492" s="379" t="str">
        <f t="shared" si="128"/>
        <v>-</v>
      </c>
      <c r="W492" s="379">
        <v>0</v>
      </c>
      <c r="X492" s="379" t="str">
        <f t="shared" si="129"/>
        <v>-</v>
      </c>
      <c r="Y492" s="379">
        <v>0</v>
      </c>
      <c r="Z492" s="379">
        <f t="shared" si="130"/>
        <v>0.504</v>
      </c>
    </row>
    <row r="493" spans="1:26" ht="31.5">
      <c r="A493" s="369" t="str">
        <f>'приложение 1.1 '!A495</f>
        <v>2.1.4.23</v>
      </c>
      <c r="B493" s="431" t="str">
        <f>'приложение 1.1 '!B495</f>
        <v>Строительство КЛ-10кВ от ТП№18 2х2500кВА до ТП№19 2х2500 кВА мкр.27А</v>
      </c>
      <c r="C493" s="379" t="str">
        <f>IF('приложение 1.1 '!G495=2018,'приложение 1.1 '!E495,"-")</f>
        <v>-</v>
      </c>
      <c r="D493" s="703" t="str">
        <f>IF('приложение 1.1 '!G495=2018,'приложение 1.1 '!D495,"-")</f>
        <v>-</v>
      </c>
      <c r="E493" s="379" t="str">
        <f>IF('приложение 1.1 '!G495=2019,'приложение 1.1 '!E495,"-")</f>
        <v>-</v>
      </c>
      <c r="F493" s="379" t="str">
        <f>IF('приложение 1.1 '!G495=2019,'приложение 1.1 '!D495,"-")</f>
        <v>-</v>
      </c>
      <c r="G493" s="379">
        <f>IF('приложение 1.1 '!G495=2020,'приложение 1.1 '!E495,"-")</f>
        <v>0</v>
      </c>
      <c r="H493" s="379">
        <f>IF('приложение 1.1 '!G495=2020,'приложение 1.1 '!D495,"-")</f>
        <v>0.46200000000000002</v>
      </c>
      <c r="I493" s="379" t="str">
        <f>IF('приложение 1.1 '!G495=2021,'приложение 1.1 '!E495,"-")</f>
        <v>-</v>
      </c>
      <c r="J493" s="379" t="str">
        <f>IF('приложение 1.1 '!G495=2021,'приложение 1.1 '!D495,"-")</f>
        <v>-</v>
      </c>
      <c r="K493" s="379" t="str">
        <f>IF('приложение 1.1 '!G495=2022,'приложение 1.1 '!E495,"-")</f>
        <v>-</v>
      </c>
      <c r="L493" s="379" t="str">
        <f>IF('приложение 1.1 '!G495=2022,'приложение 1.1 '!D495,"-")</f>
        <v>-</v>
      </c>
      <c r="M493" s="379">
        <f t="shared" si="123"/>
        <v>0</v>
      </c>
      <c r="N493" s="379">
        <f t="shared" si="124"/>
        <v>0.46200000000000002</v>
      </c>
      <c r="O493" s="379">
        <v>0</v>
      </c>
      <c r="P493" s="379" t="str">
        <f t="shared" si="125"/>
        <v>-</v>
      </c>
      <c r="Q493" s="379" t="s">
        <v>304</v>
      </c>
      <c r="R493" s="379" t="str">
        <f t="shared" si="126"/>
        <v>-</v>
      </c>
      <c r="S493" s="379" t="s">
        <v>304</v>
      </c>
      <c r="T493" s="379">
        <f t="shared" si="127"/>
        <v>0.46200000000000002</v>
      </c>
      <c r="U493" s="379">
        <v>0</v>
      </c>
      <c r="V493" s="379" t="str">
        <f t="shared" si="128"/>
        <v>-</v>
      </c>
      <c r="W493" s="379">
        <v>0</v>
      </c>
      <c r="X493" s="379" t="str">
        <f t="shared" si="129"/>
        <v>-</v>
      </c>
      <c r="Y493" s="379">
        <v>0</v>
      </c>
      <c r="Z493" s="379">
        <f t="shared" si="130"/>
        <v>0.46200000000000002</v>
      </c>
    </row>
    <row r="494" spans="1:26" ht="31.5">
      <c r="A494" s="369" t="str">
        <f>'приложение 1.1 '!A496</f>
        <v>2.1.4.24</v>
      </c>
      <c r="B494" s="431" t="str">
        <f>'приложение 1.1 '!B496</f>
        <v>Строительство КЛ-10кВ от ТП№19 2х2500кВА до ТП№22 2х2500 кВА мкр.27А</v>
      </c>
      <c r="C494" s="379" t="str">
        <f>IF('приложение 1.1 '!G496=2018,'приложение 1.1 '!E496,"-")</f>
        <v>-</v>
      </c>
      <c r="D494" s="703" t="str">
        <f>IF('приложение 1.1 '!G496=2018,'приложение 1.1 '!D496,"-")</f>
        <v>-</v>
      </c>
      <c r="E494" s="379" t="str">
        <f>IF('приложение 1.1 '!G496=2019,'приложение 1.1 '!E496,"-")</f>
        <v>-</v>
      </c>
      <c r="F494" s="379" t="str">
        <f>IF('приложение 1.1 '!G496=2019,'приложение 1.1 '!D496,"-")</f>
        <v>-</v>
      </c>
      <c r="G494" s="379">
        <f>IF('приложение 1.1 '!G496=2020,'приложение 1.1 '!E496,"-")</f>
        <v>0</v>
      </c>
      <c r="H494" s="379">
        <f>IF('приложение 1.1 '!G496=2020,'приложение 1.1 '!D496,"-")</f>
        <v>0.53400000000000003</v>
      </c>
      <c r="I494" s="379" t="str">
        <f>IF('приложение 1.1 '!G496=2021,'приложение 1.1 '!E496,"-")</f>
        <v>-</v>
      </c>
      <c r="J494" s="379" t="str">
        <f>IF('приложение 1.1 '!G496=2021,'приложение 1.1 '!D496,"-")</f>
        <v>-</v>
      </c>
      <c r="K494" s="379" t="str">
        <f>IF('приложение 1.1 '!G496=2022,'приложение 1.1 '!E496,"-")</f>
        <v>-</v>
      </c>
      <c r="L494" s="379" t="str">
        <f>IF('приложение 1.1 '!G496=2022,'приложение 1.1 '!D496,"-")</f>
        <v>-</v>
      </c>
      <c r="M494" s="379">
        <f t="shared" si="123"/>
        <v>0</v>
      </c>
      <c r="N494" s="379">
        <f t="shared" si="124"/>
        <v>0.53400000000000003</v>
      </c>
      <c r="O494" s="379">
        <v>0</v>
      </c>
      <c r="P494" s="379" t="str">
        <f t="shared" si="125"/>
        <v>-</v>
      </c>
      <c r="Q494" s="379" t="s">
        <v>304</v>
      </c>
      <c r="R494" s="379" t="str">
        <f t="shared" si="126"/>
        <v>-</v>
      </c>
      <c r="S494" s="379" t="s">
        <v>304</v>
      </c>
      <c r="T494" s="379">
        <f t="shared" si="127"/>
        <v>0.53400000000000003</v>
      </c>
      <c r="U494" s="379">
        <v>0</v>
      </c>
      <c r="V494" s="379" t="str">
        <f t="shared" si="128"/>
        <v>-</v>
      </c>
      <c r="W494" s="379">
        <v>0</v>
      </c>
      <c r="X494" s="379" t="str">
        <f t="shared" si="129"/>
        <v>-</v>
      </c>
      <c r="Y494" s="379">
        <v>0</v>
      </c>
      <c r="Z494" s="379">
        <f t="shared" si="130"/>
        <v>0.53400000000000003</v>
      </c>
    </row>
    <row r="495" spans="1:26" ht="31.5">
      <c r="A495" s="369" t="str">
        <f>'приложение 1.1 '!A497</f>
        <v>2.1.4.25</v>
      </c>
      <c r="B495" s="431" t="str">
        <f>'приложение 1.1 '!B497</f>
        <v>Строительство КЛ-10кВ от ТП№22 2х2500кВА до ТП№23 2х2500 кВА мкр.27А</v>
      </c>
      <c r="C495" s="379" t="str">
        <f>IF('приложение 1.1 '!G497=2018,'приложение 1.1 '!E497,"-")</f>
        <v>-</v>
      </c>
      <c r="D495" s="703" t="str">
        <f>IF('приложение 1.1 '!G497=2018,'приложение 1.1 '!D497,"-")</f>
        <v>-</v>
      </c>
      <c r="E495" s="379" t="str">
        <f>IF('приложение 1.1 '!G497=2019,'приложение 1.1 '!E497,"-")</f>
        <v>-</v>
      </c>
      <c r="F495" s="379" t="str">
        <f>IF('приложение 1.1 '!G497=2019,'приложение 1.1 '!D497,"-")</f>
        <v>-</v>
      </c>
      <c r="G495" s="379">
        <f>IF('приложение 1.1 '!G497=2020,'приложение 1.1 '!E497,"-")</f>
        <v>0</v>
      </c>
      <c r="H495" s="379">
        <f>IF('приложение 1.1 '!G497=2020,'приложение 1.1 '!D497,"-")</f>
        <v>0.26500000000000001</v>
      </c>
      <c r="I495" s="379" t="str">
        <f>IF('приложение 1.1 '!G497=2021,'приложение 1.1 '!E497,"-")</f>
        <v>-</v>
      </c>
      <c r="J495" s="379" t="str">
        <f>IF('приложение 1.1 '!G497=2021,'приложение 1.1 '!D497,"-")</f>
        <v>-</v>
      </c>
      <c r="K495" s="379" t="str">
        <f>IF('приложение 1.1 '!G497=2022,'приложение 1.1 '!E497,"-")</f>
        <v>-</v>
      </c>
      <c r="L495" s="379" t="str">
        <f>IF('приложение 1.1 '!G497=2022,'приложение 1.1 '!D497,"-")</f>
        <v>-</v>
      </c>
      <c r="M495" s="379">
        <f t="shared" si="123"/>
        <v>0</v>
      </c>
      <c r="N495" s="379">
        <f t="shared" si="124"/>
        <v>0.26500000000000001</v>
      </c>
      <c r="O495" s="379">
        <v>0</v>
      </c>
      <c r="P495" s="379" t="str">
        <f t="shared" si="125"/>
        <v>-</v>
      </c>
      <c r="Q495" s="379" t="s">
        <v>304</v>
      </c>
      <c r="R495" s="379" t="str">
        <f t="shared" si="126"/>
        <v>-</v>
      </c>
      <c r="S495" s="379" t="s">
        <v>304</v>
      </c>
      <c r="T495" s="379">
        <f t="shared" si="127"/>
        <v>0.26500000000000001</v>
      </c>
      <c r="U495" s="379">
        <v>0</v>
      </c>
      <c r="V495" s="379" t="str">
        <f t="shared" si="128"/>
        <v>-</v>
      </c>
      <c r="W495" s="379">
        <v>0</v>
      </c>
      <c r="X495" s="379" t="str">
        <f t="shared" si="129"/>
        <v>-</v>
      </c>
      <c r="Y495" s="379">
        <v>0</v>
      </c>
      <c r="Z495" s="379">
        <f t="shared" si="130"/>
        <v>0.26500000000000001</v>
      </c>
    </row>
    <row r="496" spans="1:26" ht="31.5">
      <c r="A496" s="369" t="str">
        <f>'приложение 1.1 '!A498</f>
        <v>2.1.4.26</v>
      </c>
      <c r="B496" s="431" t="str">
        <f>'приложение 1.1 '!B498</f>
        <v>Строительство КЛ-10кВ от ТП№23 2х2500кВА до ТП№20 2х2500 кВА мкр.27А</v>
      </c>
      <c r="C496" s="379" t="str">
        <f>IF('приложение 1.1 '!G498=2018,'приложение 1.1 '!E498,"-")</f>
        <v>-</v>
      </c>
      <c r="D496" s="703" t="str">
        <f>IF('приложение 1.1 '!G498=2018,'приложение 1.1 '!D498,"-")</f>
        <v>-</v>
      </c>
      <c r="E496" s="379" t="str">
        <f>IF('приложение 1.1 '!G498=2019,'приложение 1.1 '!E498,"-")</f>
        <v>-</v>
      </c>
      <c r="F496" s="379" t="str">
        <f>IF('приложение 1.1 '!G498=2019,'приложение 1.1 '!D498,"-")</f>
        <v>-</v>
      </c>
      <c r="G496" s="379">
        <f>IF('приложение 1.1 '!G498=2020,'приложение 1.1 '!E498,"-")</f>
        <v>0</v>
      </c>
      <c r="H496" s="379">
        <f>IF('приложение 1.1 '!G498=2020,'приложение 1.1 '!D498,"-")</f>
        <v>0.17</v>
      </c>
      <c r="I496" s="379" t="str">
        <f>IF('приложение 1.1 '!G498=2021,'приложение 1.1 '!E498,"-")</f>
        <v>-</v>
      </c>
      <c r="J496" s="379" t="str">
        <f>IF('приложение 1.1 '!G498=2021,'приложение 1.1 '!D498,"-")</f>
        <v>-</v>
      </c>
      <c r="K496" s="379" t="str">
        <f>IF('приложение 1.1 '!G498=2022,'приложение 1.1 '!E498,"-")</f>
        <v>-</v>
      </c>
      <c r="L496" s="379" t="str">
        <f>IF('приложение 1.1 '!G498=2022,'приложение 1.1 '!D498,"-")</f>
        <v>-</v>
      </c>
      <c r="M496" s="379">
        <f t="shared" si="123"/>
        <v>0</v>
      </c>
      <c r="N496" s="379">
        <f t="shared" si="124"/>
        <v>0.17</v>
      </c>
      <c r="O496" s="379">
        <v>0</v>
      </c>
      <c r="P496" s="379" t="str">
        <f t="shared" si="125"/>
        <v>-</v>
      </c>
      <c r="Q496" s="379" t="s">
        <v>304</v>
      </c>
      <c r="R496" s="379" t="str">
        <f t="shared" si="126"/>
        <v>-</v>
      </c>
      <c r="S496" s="379" t="s">
        <v>304</v>
      </c>
      <c r="T496" s="379">
        <f t="shared" si="127"/>
        <v>0.17</v>
      </c>
      <c r="U496" s="379">
        <v>0</v>
      </c>
      <c r="V496" s="379" t="str">
        <f t="shared" si="128"/>
        <v>-</v>
      </c>
      <c r="W496" s="379">
        <v>0</v>
      </c>
      <c r="X496" s="379" t="str">
        <f t="shared" si="129"/>
        <v>-</v>
      </c>
      <c r="Y496" s="379">
        <v>0</v>
      </c>
      <c r="Z496" s="379">
        <f t="shared" si="130"/>
        <v>0.17</v>
      </c>
    </row>
    <row r="497" spans="1:26" ht="31.5">
      <c r="A497" s="369" t="str">
        <f>'приложение 1.1 '!A499</f>
        <v>2.1.4.27</v>
      </c>
      <c r="B497" s="431" t="str">
        <f>'приложение 1.1 '!B499</f>
        <v>Строительство КЛ-10кВ от ТП№20 2х2500кВА до ТП№21 2х2500 кВА мкр.27А</v>
      </c>
      <c r="C497" s="379" t="str">
        <f>IF('приложение 1.1 '!G499=2018,'приложение 1.1 '!E499,"-")</f>
        <v>-</v>
      </c>
      <c r="D497" s="703" t="str">
        <f>IF('приложение 1.1 '!G499=2018,'приложение 1.1 '!D499,"-")</f>
        <v>-</v>
      </c>
      <c r="E497" s="379" t="str">
        <f>IF('приложение 1.1 '!G499=2019,'приложение 1.1 '!E499,"-")</f>
        <v>-</v>
      </c>
      <c r="F497" s="379" t="str">
        <f>IF('приложение 1.1 '!G499=2019,'приложение 1.1 '!D499,"-")</f>
        <v>-</v>
      </c>
      <c r="G497" s="379">
        <f>IF('приложение 1.1 '!G499=2020,'приложение 1.1 '!E499,"-")</f>
        <v>0</v>
      </c>
      <c r="H497" s="379">
        <f>IF('приложение 1.1 '!G499=2020,'приложение 1.1 '!D499,"-")</f>
        <v>0.44600000000000001</v>
      </c>
      <c r="I497" s="379" t="str">
        <f>IF('приложение 1.1 '!G499=2021,'приложение 1.1 '!E499,"-")</f>
        <v>-</v>
      </c>
      <c r="J497" s="379" t="str">
        <f>IF('приложение 1.1 '!G499=2021,'приложение 1.1 '!D499,"-")</f>
        <v>-</v>
      </c>
      <c r="K497" s="379" t="str">
        <f>IF('приложение 1.1 '!G499=2022,'приложение 1.1 '!E499,"-")</f>
        <v>-</v>
      </c>
      <c r="L497" s="379" t="str">
        <f>IF('приложение 1.1 '!G499=2022,'приложение 1.1 '!D499,"-")</f>
        <v>-</v>
      </c>
      <c r="M497" s="379">
        <f t="shared" si="123"/>
        <v>0</v>
      </c>
      <c r="N497" s="379">
        <f t="shared" si="124"/>
        <v>0.44600000000000001</v>
      </c>
      <c r="O497" s="379">
        <v>0</v>
      </c>
      <c r="P497" s="379" t="str">
        <f t="shared" si="125"/>
        <v>-</v>
      </c>
      <c r="Q497" s="379" t="s">
        <v>304</v>
      </c>
      <c r="R497" s="379" t="str">
        <f t="shared" si="126"/>
        <v>-</v>
      </c>
      <c r="S497" s="379" t="s">
        <v>304</v>
      </c>
      <c r="T497" s="379">
        <f t="shared" si="127"/>
        <v>0.44600000000000001</v>
      </c>
      <c r="U497" s="379">
        <v>0</v>
      </c>
      <c r="V497" s="379" t="str">
        <f t="shared" si="128"/>
        <v>-</v>
      </c>
      <c r="W497" s="379">
        <v>0</v>
      </c>
      <c r="X497" s="379" t="str">
        <f t="shared" si="129"/>
        <v>-</v>
      </c>
      <c r="Y497" s="379">
        <v>0</v>
      </c>
      <c r="Z497" s="379">
        <f t="shared" si="130"/>
        <v>0.44600000000000001</v>
      </c>
    </row>
    <row r="498" spans="1:26" ht="31.5">
      <c r="A498" s="369" t="str">
        <f>'приложение 1.1 '!A500</f>
        <v>2.1.4.28</v>
      </c>
      <c r="B498" s="431" t="str">
        <f>'приложение 1.1 '!B500</f>
        <v>Строительство КЛ-10кВ от ТП№21 2х2500 кВА мкр.27А до РП-147</v>
      </c>
      <c r="C498" s="379" t="str">
        <f>IF('приложение 1.1 '!G500=2018,'приложение 1.1 '!E500,"-")</f>
        <v>-</v>
      </c>
      <c r="D498" s="703" t="str">
        <f>IF('приложение 1.1 '!G500=2018,'приложение 1.1 '!D500,"-")</f>
        <v>-</v>
      </c>
      <c r="E498" s="379" t="str">
        <f>IF('приложение 1.1 '!G500=2019,'приложение 1.1 '!E500,"-")</f>
        <v>-</v>
      </c>
      <c r="F498" s="379" t="str">
        <f>IF('приложение 1.1 '!G500=2019,'приложение 1.1 '!D500,"-")</f>
        <v>-</v>
      </c>
      <c r="G498" s="379">
        <f>IF('приложение 1.1 '!G500=2020,'приложение 1.1 '!E500,"-")</f>
        <v>0</v>
      </c>
      <c r="H498" s="379">
        <f>IF('приложение 1.1 '!G500=2020,'приложение 1.1 '!D500,"-")</f>
        <v>0.98399999999999999</v>
      </c>
      <c r="I498" s="379" t="str">
        <f>IF('приложение 1.1 '!G500=2021,'приложение 1.1 '!E500,"-")</f>
        <v>-</v>
      </c>
      <c r="J498" s="379" t="str">
        <f>IF('приложение 1.1 '!G500=2021,'приложение 1.1 '!D500,"-")</f>
        <v>-</v>
      </c>
      <c r="K498" s="379" t="str">
        <f>IF('приложение 1.1 '!G500=2022,'приложение 1.1 '!E500,"-")</f>
        <v>-</v>
      </c>
      <c r="L498" s="379" t="str">
        <f>IF('приложение 1.1 '!G500=2022,'приложение 1.1 '!D500,"-")</f>
        <v>-</v>
      </c>
      <c r="M498" s="379">
        <f t="shared" si="123"/>
        <v>0</v>
      </c>
      <c r="N498" s="379">
        <f t="shared" si="124"/>
        <v>0.98399999999999999</v>
      </c>
      <c r="O498" s="379">
        <v>0</v>
      </c>
      <c r="P498" s="379" t="str">
        <f t="shared" si="125"/>
        <v>-</v>
      </c>
      <c r="Q498" s="379" t="s">
        <v>304</v>
      </c>
      <c r="R498" s="379" t="str">
        <f t="shared" si="126"/>
        <v>-</v>
      </c>
      <c r="S498" s="379" t="s">
        <v>304</v>
      </c>
      <c r="T498" s="379">
        <f t="shared" si="127"/>
        <v>0.98399999999999999</v>
      </c>
      <c r="U498" s="379">
        <v>0</v>
      </c>
      <c r="V498" s="379" t="str">
        <f t="shared" si="128"/>
        <v>-</v>
      </c>
      <c r="W498" s="379">
        <v>0</v>
      </c>
      <c r="X498" s="379" t="str">
        <f t="shared" si="129"/>
        <v>-</v>
      </c>
      <c r="Y498" s="379">
        <v>0</v>
      </c>
      <c r="Z498" s="379">
        <f t="shared" si="130"/>
        <v>0.98399999999999999</v>
      </c>
    </row>
    <row r="499" spans="1:26" ht="31.5">
      <c r="A499" s="369" t="str">
        <f>'приложение 1.1 '!A501</f>
        <v>2.1.4.29</v>
      </c>
      <c r="B499" s="431" t="str">
        <f>'приложение 1.1 '!B501</f>
        <v>Строительство КЛ-10кВ от РП-147 до ТП№16 2х2500кВА  мкр.27А</v>
      </c>
      <c r="C499" s="379" t="str">
        <f>IF('приложение 1.1 '!G501=2018,'приложение 1.1 '!E501,"-")</f>
        <v>-</v>
      </c>
      <c r="D499" s="703" t="str">
        <f>IF('приложение 1.1 '!G501=2018,'приложение 1.1 '!D501,"-")</f>
        <v>-</v>
      </c>
      <c r="E499" s="379">
        <f>IF('приложение 1.1 '!G501=2019,'приложение 1.1 '!E501,"-")</f>
        <v>0</v>
      </c>
      <c r="F499" s="379">
        <f>IF('приложение 1.1 '!G501=2019,'приложение 1.1 '!D501,"-")</f>
        <v>0.43</v>
      </c>
      <c r="G499" s="379" t="str">
        <f>IF('приложение 1.1 '!G501=2020,'приложение 1.1 '!E501,"-")</f>
        <v>-</v>
      </c>
      <c r="H499" s="379" t="str">
        <f>IF('приложение 1.1 '!G501=2020,'приложение 1.1 '!D501,"-")</f>
        <v>-</v>
      </c>
      <c r="I499" s="379" t="str">
        <f>IF('приложение 1.1 '!G501=2021,'приложение 1.1 '!E501,"-")</f>
        <v>-</v>
      </c>
      <c r="J499" s="379" t="str">
        <f>IF('приложение 1.1 '!G501=2021,'приложение 1.1 '!D501,"-")</f>
        <v>-</v>
      </c>
      <c r="K499" s="379" t="str">
        <f>IF('приложение 1.1 '!G501=2022,'приложение 1.1 '!E501,"-")</f>
        <v>-</v>
      </c>
      <c r="L499" s="379" t="str">
        <f>IF('приложение 1.1 '!G501=2022,'приложение 1.1 '!D501,"-")</f>
        <v>-</v>
      </c>
      <c r="M499" s="379">
        <f t="shared" si="123"/>
        <v>0</v>
      </c>
      <c r="N499" s="379">
        <f t="shared" si="124"/>
        <v>0.43</v>
      </c>
      <c r="O499" s="379">
        <v>0</v>
      </c>
      <c r="P499" s="379" t="str">
        <f t="shared" si="125"/>
        <v>-</v>
      </c>
      <c r="Q499" s="379" t="s">
        <v>304</v>
      </c>
      <c r="R499" s="379">
        <f t="shared" si="126"/>
        <v>0.43</v>
      </c>
      <c r="S499" s="379" t="s">
        <v>304</v>
      </c>
      <c r="T499" s="379" t="str">
        <f t="shared" si="127"/>
        <v>-</v>
      </c>
      <c r="U499" s="379">
        <v>0</v>
      </c>
      <c r="V499" s="379" t="str">
        <f t="shared" si="128"/>
        <v>-</v>
      </c>
      <c r="W499" s="379">
        <v>0</v>
      </c>
      <c r="X499" s="379" t="str">
        <f t="shared" si="129"/>
        <v>-</v>
      </c>
      <c r="Y499" s="379">
        <v>0</v>
      </c>
      <c r="Z499" s="379">
        <f t="shared" si="130"/>
        <v>0.43</v>
      </c>
    </row>
    <row r="500" spans="1:26" ht="31.5">
      <c r="A500" s="369" t="str">
        <f>'приложение 1.1 '!A502</f>
        <v>2.1.4.30</v>
      </c>
      <c r="B500" s="431" t="str">
        <f>'приложение 1.1 '!B502</f>
        <v>Строительство КЛ-10кВ от РП-2х2500кВА мкр.28 до ТП-2х1600кВА мкр.28</v>
      </c>
      <c r="C500" s="379">
        <f>IF('приложение 1.1 '!G502=2018,'приложение 1.1 '!E502,"-")</f>
        <v>0</v>
      </c>
      <c r="D500" s="703">
        <f>IF('приложение 1.1 '!G502=2018,'приложение 1.1 '!D502,"-")</f>
        <v>0.27</v>
      </c>
      <c r="E500" s="379" t="str">
        <f>IF('приложение 1.1 '!G502=2019,'приложение 1.1 '!E502,"-")</f>
        <v>-</v>
      </c>
      <c r="F500" s="379" t="str">
        <f>IF('приложение 1.1 '!G502=2019,'приложение 1.1 '!D502,"-")</f>
        <v>-</v>
      </c>
      <c r="G500" s="379" t="str">
        <f>IF('приложение 1.1 '!G502=2020,'приложение 1.1 '!E502,"-")</f>
        <v>-</v>
      </c>
      <c r="H500" s="379" t="str">
        <f>IF('приложение 1.1 '!G502=2020,'приложение 1.1 '!D502,"-")</f>
        <v>-</v>
      </c>
      <c r="I500" s="379" t="str">
        <f>IF('приложение 1.1 '!G502=2021,'приложение 1.1 '!E502,"-")</f>
        <v>-</v>
      </c>
      <c r="J500" s="379" t="str">
        <f>IF('приложение 1.1 '!G502=2021,'приложение 1.1 '!D502,"-")</f>
        <v>-</v>
      </c>
      <c r="K500" s="379" t="str">
        <f>IF('приложение 1.1 '!G502=2022,'приложение 1.1 '!E502,"-")</f>
        <v>-</v>
      </c>
      <c r="L500" s="379" t="str">
        <f>IF('приложение 1.1 '!G502=2022,'приложение 1.1 '!D502,"-")</f>
        <v>-</v>
      </c>
      <c r="M500" s="379">
        <f t="shared" si="123"/>
        <v>0</v>
      </c>
      <c r="N500" s="379">
        <f t="shared" si="124"/>
        <v>0.27</v>
      </c>
      <c r="O500" s="379">
        <v>0</v>
      </c>
      <c r="P500" s="379">
        <f t="shared" si="125"/>
        <v>0.27</v>
      </c>
      <c r="Q500" s="379" t="s">
        <v>304</v>
      </c>
      <c r="R500" s="379" t="str">
        <f t="shared" si="126"/>
        <v>-</v>
      </c>
      <c r="S500" s="379" t="s">
        <v>304</v>
      </c>
      <c r="T500" s="379" t="str">
        <f t="shared" si="127"/>
        <v>-</v>
      </c>
      <c r="U500" s="379">
        <v>0</v>
      </c>
      <c r="V500" s="379" t="str">
        <f t="shared" si="128"/>
        <v>-</v>
      </c>
      <c r="W500" s="379">
        <v>0</v>
      </c>
      <c r="X500" s="379" t="str">
        <f t="shared" si="129"/>
        <v>-</v>
      </c>
      <c r="Y500" s="379">
        <v>0</v>
      </c>
      <c r="Z500" s="379">
        <f t="shared" si="130"/>
        <v>0.27</v>
      </c>
    </row>
    <row r="501" spans="1:26" ht="31.5">
      <c r="A501" s="369" t="str">
        <f>'приложение 1.1 '!A503</f>
        <v>2.1.4.31</v>
      </c>
      <c r="B501" s="431" t="str">
        <f>'приложение 1.1 '!B503</f>
        <v>Строительство КЛ-10кВ от ТП-2х1600кВА мкр.28 до места врезки в КЛ-10кВ</v>
      </c>
      <c r="C501" s="379">
        <f>IF('приложение 1.1 '!G503=2018,'приложение 1.1 '!E503,"-")</f>
        <v>0</v>
      </c>
      <c r="D501" s="703">
        <f>IF('приложение 1.1 '!G503=2018,'приложение 1.1 '!D503,"-")</f>
        <v>0.32400000000000001</v>
      </c>
      <c r="E501" s="379" t="str">
        <f>IF('приложение 1.1 '!G503=2019,'приложение 1.1 '!E503,"-")</f>
        <v>-</v>
      </c>
      <c r="F501" s="379" t="str">
        <f>IF('приложение 1.1 '!G503=2019,'приложение 1.1 '!D503,"-")</f>
        <v>-</v>
      </c>
      <c r="G501" s="379" t="str">
        <f>IF('приложение 1.1 '!G503=2020,'приложение 1.1 '!E503,"-")</f>
        <v>-</v>
      </c>
      <c r="H501" s="379" t="str">
        <f>IF('приложение 1.1 '!G503=2020,'приложение 1.1 '!D503,"-")</f>
        <v>-</v>
      </c>
      <c r="I501" s="379" t="str">
        <f>IF('приложение 1.1 '!G503=2021,'приложение 1.1 '!E503,"-")</f>
        <v>-</v>
      </c>
      <c r="J501" s="379" t="str">
        <f>IF('приложение 1.1 '!G503=2021,'приложение 1.1 '!D503,"-")</f>
        <v>-</v>
      </c>
      <c r="K501" s="379" t="str">
        <f>IF('приложение 1.1 '!G503=2022,'приложение 1.1 '!E503,"-")</f>
        <v>-</v>
      </c>
      <c r="L501" s="379" t="str">
        <f>IF('приложение 1.1 '!G503=2022,'приложение 1.1 '!D503,"-")</f>
        <v>-</v>
      </c>
      <c r="M501" s="379">
        <f t="shared" si="123"/>
        <v>0</v>
      </c>
      <c r="N501" s="379">
        <f t="shared" si="124"/>
        <v>0.32400000000000001</v>
      </c>
      <c r="O501" s="379">
        <v>0</v>
      </c>
      <c r="P501" s="379">
        <f t="shared" si="125"/>
        <v>0.32400000000000001</v>
      </c>
      <c r="Q501" s="379" t="s">
        <v>304</v>
      </c>
      <c r="R501" s="379" t="str">
        <f t="shared" si="126"/>
        <v>-</v>
      </c>
      <c r="S501" s="379" t="s">
        <v>304</v>
      </c>
      <c r="T501" s="379" t="str">
        <f t="shared" si="127"/>
        <v>-</v>
      </c>
      <c r="U501" s="379">
        <v>0</v>
      </c>
      <c r="V501" s="379" t="str">
        <f t="shared" si="128"/>
        <v>-</v>
      </c>
      <c r="W501" s="379">
        <v>0</v>
      </c>
      <c r="X501" s="379" t="str">
        <f t="shared" si="129"/>
        <v>-</v>
      </c>
      <c r="Y501" s="379">
        <v>0</v>
      </c>
      <c r="Z501" s="379">
        <f t="shared" si="130"/>
        <v>0.32400000000000001</v>
      </c>
    </row>
    <row r="502" spans="1:26" ht="31.5">
      <c r="A502" s="369" t="str">
        <f>'приложение 1.1 '!A504</f>
        <v>2.1.4.32</v>
      </c>
      <c r="B502" s="431" t="str">
        <f>'приложение 1.1 '!B504</f>
        <v>Строительство КЛ-10кВ от РП-2х2500кВА мкр.28 до места врезки в КЛ-10кВ</v>
      </c>
      <c r="C502" s="379">
        <f>IF('приложение 1.1 '!G504=2018,'приложение 1.1 '!E504,"-")</f>
        <v>0</v>
      </c>
      <c r="D502" s="703">
        <f>IF('приложение 1.1 '!G504=2018,'приложение 1.1 '!D504,"-")</f>
        <v>0.53600000000000003</v>
      </c>
      <c r="E502" s="379" t="str">
        <f>IF('приложение 1.1 '!G504=2019,'приложение 1.1 '!E504,"-")</f>
        <v>-</v>
      </c>
      <c r="F502" s="379" t="str">
        <f>IF('приложение 1.1 '!G504=2019,'приложение 1.1 '!D504,"-")</f>
        <v>-</v>
      </c>
      <c r="G502" s="379" t="str">
        <f>IF('приложение 1.1 '!G504=2020,'приложение 1.1 '!E504,"-")</f>
        <v>-</v>
      </c>
      <c r="H502" s="379" t="str">
        <f>IF('приложение 1.1 '!G504=2020,'приложение 1.1 '!D504,"-")</f>
        <v>-</v>
      </c>
      <c r="I502" s="379" t="str">
        <f>IF('приложение 1.1 '!G504=2021,'приложение 1.1 '!E504,"-")</f>
        <v>-</v>
      </c>
      <c r="J502" s="379" t="str">
        <f>IF('приложение 1.1 '!G504=2021,'приложение 1.1 '!D504,"-")</f>
        <v>-</v>
      </c>
      <c r="K502" s="379" t="str">
        <f>IF('приложение 1.1 '!G504=2022,'приложение 1.1 '!E504,"-")</f>
        <v>-</v>
      </c>
      <c r="L502" s="379" t="str">
        <f>IF('приложение 1.1 '!G504=2022,'приложение 1.1 '!D504,"-")</f>
        <v>-</v>
      </c>
      <c r="M502" s="379">
        <f t="shared" si="123"/>
        <v>0</v>
      </c>
      <c r="N502" s="379">
        <f t="shared" si="124"/>
        <v>0.53600000000000003</v>
      </c>
      <c r="O502" s="379">
        <v>0</v>
      </c>
      <c r="P502" s="379">
        <f t="shared" si="125"/>
        <v>0.53600000000000003</v>
      </c>
      <c r="Q502" s="379" t="s">
        <v>304</v>
      </c>
      <c r="R502" s="379" t="str">
        <f t="shared" si="126"/>
        <v>-</v>
      </c>
      <c r="S502" s="379" t="s">
        <v>304</v>
      </c>
      <c r="T502" s="379" t="str">
        <f t="shared" si="127"/>
        <v>-</v>
      </c>
      <c r="U502" s="379">
        <v>0</v>
      </c>
      <c r="V502" s="379" t="str">
        <f t="shared" si="128"/>
        <v>-</v>
      </c>
      <c r="W502" s="379">
        <v>0</v>
      </c>
      <c r="X502" s="379" t="str">
        <f t="shared" si="129"/>
        <v>-</v>
      </c>
      <c r="Y502" s="379">
        <v>0</v>
      </c>
      <c r="Z502" s="379">
        <f t="shared" si="130"/>
        <v>0.53600000000000003</v>
      </c>
    </row>
    <row r="503" spans="1:26" ht="31.5">
      <c r="A503" s="369" t="str">
        <f>'приложение 1.1 '!A505</f>
        <v>2.1.4.33</v>
      </c>
      <c r="B503" s="431" t="str">
        <f>'приложение 1.1 '!B505</f>
        <v>Строительство КЛ-10кВ от РП-2х2500кВА до ТП-2х1000кВА п.Дорожный</v>
      </c>
      <c r="C503" s="379" t="str">
        <f>IF('приложение 1.1 '!G505=2018,'приложение 1.1 '!E505,"-")</f>
        <v>-</v>
      </c>
      <c r="D503" s="703" t="str">
        <f>IF('приложение 1.1 '!G505=2018,'приложение 1.1 '!D505,"-")</f>
        <v>-</v>
      </c>
      <c r="E503" s="379" t="str">
        <f>IF('приложение 1.1 '!G505=2019,'приложение 1.1 '!E505,"-")</f>
        <v>-</v>
      </c>
      <c r="F503" s="379" t="str">
        <f>IF('приложение 1.1 '!G505=2019,'приложение 1.1 '!D505,"-")</f>
        <v>-</v>
      </c>
      <c r="G503" s="379">
        <f>IF('приложение 1.1 '!G505=2020,'приложение 1.1 '!E505,"-")</f>
        <v>0</v>
      </c>
      <c r="H503" s="379">
        <f>IF('приложение 1.1 '!G505=2020,'приложение 1.1 '!D505,"-")</f>
        <v>0.372</v>
      </c>
      <c r="I503" s="379" t="str">
        <f>IF('приложение 1.1 '!G505=2021,'приложение 1.1 '!E505,"-")</f>
        <v>-</v>
      </c>
      <c r="J503" s="379" t="str">
        <f>IF('приложение 1.1 '!G505=2021,'приложение 1.1 '!D505,"-")</f>
        <v>-</v>
      </c>
      <c r="K503" s="379" t="str">
        <f>IF('приложение 1.1 '!G505=2022,'приложение 1.1 '!E505,"-")</f>
        <v>-</v>
      </c>
      <c r="L503" s="379" t="str">
        <f>IF('приложение 1.1 '!G505=2022,'приложение 1.1 '!D505,"-")</f>
        <v>-</v>
      </c>
      <c r="M503" s="379">
        <f t="shared" si="123"/>
        <v>0</v>
      </c>
      <c r="N503" s="379">
        <f t="shared" si="124"/>
        <v>0.372</v>
      </c>
      <c r="O503" s="379">
        <v>0</v>
      </c>
      <c r="P503" s="379" t="str">
        <f t="shared" si="125"/>
        <v>-</v>
      </c>
      <c r="Q503" s="379" t="s">
        <v>304</v>
      </c>
      <c r="R503" s="379" t="str">
        <f t="shared" si="126"/>
        <v>-</v>
      </c>
      <c r="S503" s="379" t="s">
        <v>304</v>
      </c>
      <c r="T503" s="379">
        <f t="shared" si="127"/>
        <v>0.372</v>
      </c>
      <c r="U503" s="379">
        <v>0</v>
      </c>
      <c r="V503" s="379" t="str">
        <f t="shared" si="128"/>
        <v>-</v>
      </c>
      <c r="W503" s="379">
        <v>0</v>
      </c>
      <c r="X503" s="379" t="str">
        <f t="shared" si="129"/>
        <v>-</v>
      </c>
      <c r="Y503" s="379">
        <v>0</v>
      </c>
      <c r="Z503" s="379">
        <f t="shared" si="130"/>
        <v>0.372</v>
      </c>
    </row>
    <row r="504" spans="1:26" ht="31.5">
      <c r="A504" s="369" t="str">
        <f>'приложение 1.1 '!A506</f>
        <v>2.1.4.34</v>
      </c>
      <c r="B504" s="431" t="str">
        <f>'приложение 1.1 '!B506</f>
        <v>Строительство КЛ-10кВ от ТП-2х1000кВА до места врезки в КЛ-10кВ п.Дорожный</v>
      </c>
      <c r="C504" s="379" t="str">
        <f>IF('приложение 1.1 '!G506=2018,'приложение 1.1 '!E506,"-")</f>
        <v>-</v>
      </c>
      <c r="D504" s="703" t="str">
        <f>IF('приложение 1.1 '!G506=2018,'приложение 1.1 '!D506,"-")</f>
        <v>-</v>
      </c>
      <c r="E504" s="379" t="str">
        <f>IF('приложение 1.1 '!G506=2019,'приложение 1.1 '!E506,"-")</f>
        <v>-</v>
      </c>
      <c r="F504" s="379" t="str">
        <f>IF('приложение 1.1 '!G506=2019,'приложение 1.1 '!D506,"-")</f>
        <v>-</v>
      </c>
      <c r="G504" s="379">
        <f>IF('приложение 1.1 '!G506=2020,'приложение 1.1 '!E506,"-")</f>
        <v>0</v>
      </c>
      <c r="H504" s="379">
        <f>IF('приложение 1.1 '!G506=2020,'приложение 1.1 '!D506,"-")</f>
        <v>0.628</v>
      </c>
      <c r="I504" s="379" t="str">
        <f>IF('приложение 1.1 '!G506=2021,'приложение 1.1 '!E506,"-")</f>
        <v>-</v>
      </c>
      <c r="J504" s="379" t="str">
        <f>IF('приложение 1.1 '!G506=2021,'приложение 1.1 '!D506,"-")</f>
        <v>-</v>
      </c>
      <c r="K504" s="379" t="str">
        <f>IF('приложение 1.1 '!G506=2022,'приложение 1.1 '!E506,"-")</f>
        <v>-</v>
      </c>
      <c r="L504" s="379" t="str">
        <f>IF('приложение 1.1 '!G506=2022,'приложение 1.1 '!D506,"-")</f>
        <v>-</v>
      </c>
      <c r="M504" s="379">
        <f t="shared" si="123"/>
        <v>0</v>
      </c>
      <c r="N504" s="379">
        <f t="shared" si="124"/>
        <v>0.628</v>
      </c>
      <c r="O504" s="379">
        <v>0</v>
      </c>
      <c r="P504" s="379" t="str">
        <f t="shared" si="125"/>
        <v>-</v>
      </c>
      <c r="Q504" s="379" t="s">
        <v>304</v>
      </c>
      <c r="R504" s="379" t="str">
        <f t="shared" si="126"/>
        <v>-</v>
      </c>
      <c r="S504" s="379" t="s">
        <v>304</v>
      </c>
      <c r="T504" s="379">
        <f t="shared" si="127"/>
        <v>0.628</v>
      </c>
      <c r="U504" s="379">
        <v>0</v>
      </c>
      <c r="V504" s="379" t="str">
        <f t="shared" si="128"/>
        <v>-</v>
      </c>
      <c r="W504" s="379">
        <v>0</v>
      </c>
      <c r="X504" s="379" t="str">
        <f t="shared" si="129"/>
        <v>-</v>
      </c>
      <c r="Y504" s="379">
        <v>0</v>
      </c>
      <c r="Z504" s="379">
        <f t="shared" si="130"/>
        <v>0.628</v>
      </c>
    </row>
    <row r="505" spans="1:26" ht="47.25">
      <c r="A505" s="369" t="str">
        <f>'приложение 1.1 '!A507</f>
        <v>2.1.4.35</v>
      </c>
      <c r="B505" s="431" t="str">
        <f>'приложение 1.1 '!B507</f>
        <v>Строительство КЛ-10кВ от ТП3 до ТП-4 2х1600кВА мкр.42, для электроснабжения детского сада</v>
      </c>
      <c r="C505" s="379" t="str">
        <f>IF('приложение 1.1 '!G507=2018,'приложение 1.1 '!E507,"-")</f>
        <v>-</v>
      </c>
      <c r="D505" s="703" t="str">
        <f>IF('приложение 1.1 '!G507=2018,'приложение 1.1 '!D507,"-")</f>
        <v>-</v>
      </c>
      <c r="E505" s="379" t="str">
        <f>IF('приложение 1.1 '!G507=2019,'приложение 1.1 '!E507,"-")</f>
        <v>-</v>
      </c>
      <c r="F505" s="379" t="str">
        <f>IF('приложение 1.1 '!G507=2019,'приложение 1.1 '!D507,"-")</f>
        <v>-</v>
      </c>
      <c r="G505" s="379">
        <f>IF('приложение 1.1 '!G507=2020,'приложение 1.1 '!E507,"-")</f>
        <v>0</v>
      </c>
      <c r="H505" s="379">
        <f>IF('приложение 1.1 '!G507=2020,'приложение 1.1 '!D507,"-")</f>
        <v>0.54400000000000004</v>
      </c>
      <c r="I505" s="379" t="str">
        <f>IF('приложение 1.1 '!G507=2021,'приложение 1.1 '!E507,"-")</f>
        <v>-</v>
      </c>
      <c r="J505" s="379" t="str">
        <f>IF('приложение 1.1 '!G507=2021,'приложение 1.1 '!D507,"-")</f>
        <v>-</v>
      </c>
      <c r="K505" s="379" t="str">
        <f>IF('приложение 1.1 '!G507=2022,'приложение 1.1 '!E507,"-")</f>
        <v>-</v>
      </c>
      <c r="L505" s="379" t="str">
        <f>IF('приложение 1.1 '!G507=2022,'приложение 1.1 '!D507,"-")</f>
        <v>-</v>
      </c>
      <c r="M505" s="379">
        <f t="shared" si="123"/>
        <v>0</v>
      </c>
      <c r="N505" s="379">
        <f t="shared" si="124"/>
        <v>0.54400000000000004</v>
      </c>
      <c r="O505" s="379">
        <v>0</v>
      </c>
      <c r="P505" s="379" t="str">
        <f t="shared" si="125"/>
        <v>-</v>
      </c>
      <c r="Q505" s="379" t="s">
        <v>304</v>
      </c>
      <c r="R505" s="379" t="str">
        <f t="shared" si="126"/>
        <v>-</v>
      </c>
      <c r="S505" s="379" t="s">
        <v>304</v>
      </c>
      <c r="T505" s="379">
        <f t="shared" si="127"/>
        <v>0.54400000000000004</v>
      </c>
      <c r="U505" s="379">
        <v>0</v>
      </c>
      <c r="V505" s="379" t="str">
        <f t="shared" si="128"/>
        <v>-</v>
      </c>
      <c r="W505" s="379">
        <v>0</v>
      </c>
      <c r="X505" s="379" t="str">
        <f t="shared" si="129"/>
        <v>-</v>
      </c>
      <c r="Y505" s="379">
        <v>0</v>
      </c>
      <c r="Z505" s="379">
        <f t="shared" si="130"/>
        <v>0.54400000000000004</v>
      </c>
    </row>
    <row r="506" spans="1:26" ht="31.5">
      <c r="A506" s="369" t="str">
        <f>'приложение 1.1 '!A508</f>
        <v>2.1.4.36</v>
      </c>
      <c r="B506" s="431" t="str">
        <f>'приложение 1.1 '!B508</f>
        <v>Строительство КЛ-10кВ от ТП№1 2х1600кВА до ТП№2 2х1600кВА мкр.51</v>
      </c>
      <c r="C506" s="379" t="str">
        <f>IF('приложение 1.1 '!G508=2018,'приложение 1.1 '!E508,"-")</f>
        <v>-</v>
      </c>
      <c r="D506" s="703" t="str">
        <f>IF('приложение 1.1 '!G508=2018,'приложение 1.1 '!D508,"-")</f>
        <v>-</v>
      </c>
      <c r="E506" s="379">
        <f>IF('приложение 1.1 '!G508=2019,'приложение 1.1 '!E508,"-")</f>
        <v>0</v>
      </c>
      <c r="F506" s="379">
        <f>IF('приложение 1.1 '!G508=2019,'приложение 1.1 '!D508,"-")</f>
        <v>0.6</v>
      </c>
      <c r="G506" s="379" t="str">
        <f>IF('приложение 1.1 '!G508=2020,'приложение 1.1 '!E508,"-")</f>
        <v>-</v>
      </c>
      <c r="H506" s="379" t="str">
        <f>IF('приложение 1.1 '!G508=2020,'приложение 1.1 '!D508,"-")</f>
        <v>-</v>
      </c>
      <c r="I506" s="379" t="str">
        <f>IF('приложение 1.1 '!G508=2021,'приложение 1.1 '!E508,"-")</f>
        <v>-</v>
      </c>
      <c r="J506" s="379" t="str">
        <f>IF('приложение 1.1 '!G508=2021,'приложение 1.1 '!D508,"-")</f>
        <v>-</v>
      </c>
      <c r="K506" s="379" t="str">
        <f>IF('приложение 1.1 '!G508=2022,'приложение 1.1 '!E508,"-")</f>
        <v>-</v>
      </c>
      <c r="L506" s="379" t="str">
        <f>IF('приложение 1.1 '!G508=2022,'приложение 1.1 '!D508,"-")</f>
        <v>-</v>
      </c>
      <c r="M506" s="379">
        <f t="shared" si="123"/>
        <v>0</v>
      </c>
      <c r="N506" s="379">
        <f t="shared" si="124"/>
        <v>0.6</v>
      </c>
      <c r="O506" s="379">
        <v>0</v>
      </c>
      <c r="P506" s="379" t="str">
        <f t="shared" si="125"/>
        <v>-</v>
      </c>
      <c r="Q506" s="379" t="s">
        <v>304</v>
      </c>
      <c r="R506" s="379">
        <f t="shared" si="126"/>
        <v>0.6</v>
      </c>
      <c r="S506" s="379" t="s">
        <v>304</v>
      </c>
      <c r="T506" s="379" t="str">
        <f t="shared" si="127"/>
        <v>-</v>
      </c>
      <c r="U506" s="379">
        <v>0</v>
      </c>
      <c r="V506" s="379" t="str">
        <f t="shared" si="128"/>
        <v>-</v>
      </c>
      <c r="W506" s="379">
        <v>0</v>
      </c>
      <c r="X506" s="379" t="str">
        <f t="shared" si="129"/>
        <v>-</v>
      </c>
      <c r="Y506" s="379">
        <v>0</v>
      </c>
      <c r="Z506" s="379">
        <f t="shared" si="130"/>
        <v>0.6</v>
      </c>
    </row>
    <row r="507" spans="1:26" ht="31.5">
      <c r="A507" s="369" t="str">
        <f>'приложение 1.1 '!A509</f>
        <v>2.1.4.37</v>
      </c>
      <c r="B507" s="431" t="str">
        <f>'приложение 1.1 '!B509</f>
        <v>Строительство КЛ-10кВ от ТП№2 2х1600кВА до ТП№3 2х1600кВА мкр.51</v>
      </c>
      <c r="C507" s="379" t="str">
        <f>IF('приложение 1.1 '!G509=2018,'приложение 1.1 '!E509,"-")</f>
        <v>-</v>
      </c>
      <c r="D507" s="703" t="str">
        <f>IF('приложение 1.1 '!G509=2018,'приложение 1.1 '!D509,"-")</f>
        <v>-</v>
      </c>
      <c r="E507" s="379">
        <f>IF('приложение 1.1 '!G509=2019,'приложение 1.1 '!E509,"-")</f>
        <v>0</v>
      </c>
      <c r="F507" s="379">
        <f>IF('приложение 1.1 '!G509=2019,'приложение 1.1 '!D509,"-")</f>
        <v>0.55000000000000004</v>
      </c>
      <c r="G507" s="379" t="str">
        <f>IF('приложение 1.1 '!G509=2020,'приложение 1.1 '!E509,"-")</f>
        <v>-</v>
      </c>
      <c r="H507" s="379" t="str">
        <f>IF('приложение 1.1 '!G509=2020,'приложение 1.1 '!D509,"-")</f>
        <v>-</v>
      </c>
      <c r="I507" s="379" t="str">
        <f>IF('приложение 1.1 '!G509=2021,'приложение 1.1 '!E509,"-")</f>
        <v>-</v>
      </c>
      <c r="J507" s="379" t="str">
        <f>IF('приложение 1.1 '!G509=2021,'приложение 1.1 '!D509,"-")</f>
        <v>-</v>
      </c>
      <c r="K507" s="379" t="str">
        <f>IF('приложение 1.1 '!G509=2022,'приложение 1.1 '!E509,"-")</f>
        <v>-</v>
      </c>
      <c r="L507" s="379" t="str">
        <f>IF('приложение 1.1 '!G509=2022,'приложение 1.1 '!D509,"-")</f>
        <v>-</v>
      </c>
      <c r="M507" s="379">
        <f t="shared" si="123"/>
        <v>0</v>
      </c>
      <c r="N507" s="379">
        <f t="shared" si="124"/>
        <v>0.55000000000000004</v>
      </c>
      <c r="O507" s="379">
        <v>0</v>
      </c>
      <c r="P507" s="379" t="str">
        <f t="shared" si="125"/>
        <v>-</v>
      </c>
      <c r="Q507" s="379" t="s">
        <v>304</v>
      </c>
      <c r="R507" s="379">
        <f t="shared" si="126"/>
        <v>0.55000000000000004</v>
      </c>
      <c r="S507" s="379" t="s">
        <v>304</v>
      </c>
      <c r="T507" s="379" t="str">
        <f t="shared" si="127"/>
        <v>-</v>
      </c>
      <c r="U507" s="379">
        <v>0</v>
      </c>
      <c r="V507" s="379" t="str">
        <f t="shared" si="128"/>
        <v>-</v>
      </c>
      <c r="W507" s="379">
        <v>0</v>
      </c>
      <c r="X507" s="379" t="str">
        <f t="shared" si="129"/>
        <v>-</v>
      </c>
      <c r="Y507" s="379">
        <v>0</v>
      </c>
      <c r="Z507" s="379">
        <f t="shared" si="130"/>
        <v>0.55000000000000004</v>
      </c>
    </row>
    <row r="508" spans="1:26" ht="31.5">
      <c r="A508" s="369" t="str">
        <f>'приложение 1.1 '!A510</f>
        <v>2.1.4.38</v>
      </c>
      <c r="B508" s="431" t="str">
        <f>'приложение 1.1 '!B510</f>
        <v>Строительство КЛ-10кВ от ТП№3 2х1600кВА до ТП№4 2х1600кВА мкр.51</v>
      </c>
      <c r="C508" s="379" t="str">
        <f>IF('приложение 1.1 '!G510=2018,'приложение 1.1 '!E510,"-")</f>
        <v>-</v>
      </c>
      <c r="D508" s="703" t="str">
        <f>IF('приложение 1.1 '!G510=2018,'приложение 1.1 '!D510,"-")</f>
        <v>-</v>
      </c>
      <c r="E508" s="379">
        <f>IF('приложение 1.1 '!G510=2019,'приложение 1.1 '!E510,"-")</f>
        <v>0</v>
      </c>
      <c r="F508" s="379">
        <f>IF('приложение 1.1 '!G510=2019,'приложение 1.1 '!D510,"-")</f>
        <v>0.55000000000000004</v>
      </c>
      <c r="G508" s="379" t="str">
        <f>IF('приложение 1.1 '!G510=2020,'приложение 1.1 '!E510,"-")</f>
        <v>-</v>
      </c>
      <c r="H508" s="379" t="str">
        <f>IF('приложение 1.1 '!G510=2020,'приложение 1.1 '!D510,"-")</f>
        <v>-</v>
      </c>
      <c r="I508" s="379" t="str">
        <f>IF('приложение 1.1 '!G510=2021,'приложение 1.1 '!E510,"-")</f>
        <v>-</v>
      </c>
      <c r="J508" s="379" t="str">
        <f>IF('приложение 1.1 '!G510=2021,'приложение 1.1 '!D510,"-")</f>
        <v>-</v>
      </c>
      <c r="K508" s="379" t="str">
        <f>IF('приложение 1.1 '!G510=2022,'приложение 1.1 '!E510,"-")</f>
        <v>-</v>
      </c>
      <c r="L508" s="379" t="str">
        <f>IF('приложение 1.1 '!G510=2022,'приложение 1.1 '!D510,"-")</f>
        <v>-</v>
      </c>
      <c r="M508" s="379">
        <f t="shared" si="123"/>
        <v>0</v>
      </c>
      <c r="N508" s="379">
        <f t="shared" si="124"/>
        <v>0.55000000000000004</v>
      </c>
      <c r="O508" s="379">
        <v>0</v>
      </c>
      <c r="P508" s="379" t="str">
        <f t="shared" si="125"/>
        <v>-</v>
      </c>
      <c r="Q508" s="379" t="s">
        <v>304</v>
      </c>
      <c r="R508" s="379">
        <f t="shared" si="126"/>
        <v>0.55000000000000004</v>
      </c>
      <c r="S508" s="379" t="s">
        <v>304</v>
      </c>
      <c r="T508" s="379" t="str">
        <f t="shared" si="127"/>
        <v>-</v>
      </c>
      <c r="U508" s="379">
        <v>0</v>
      </c>
      <c r="V508" s="379" t="str">
        <f t="shared" si="128"/>
        <v>-</v>
      </c>
      <c r="W508" s="379">
        <v>0</v>
      </c>
      <c r="X508" s="379" t="str">
        <f t="shared" si="129"/>
        <v>-</v>
      </c>
      <c r="Y508" s="379">
        <v>0</v>
      </c>
      <c r="Z508" s="379">
        <f t="shared" si="130"/>
        <v>0.55000000000000004</v>
      </c>
    </row>
    <row r="509" spans="1:26" ht="31.5">
      <c r="A509" s="369" t="str">
        <f>'приложение 1.1 '!A511</f>
        <v>2.1.4.39</v>
      </c>
      <c r="B509" s="431" t="str">
        <f>'приложение 1.1 '!B511</f>
        <v>Строительство КЛ-10кВ от ТП№4 2х1600кВА до ТП№5 2х1600кВА мкр.51</v>
      </c>
      <c r="C509" s="379" t="str">
        <f>IF('приложение 1.1 '!G511=2018,'приложение 1.1 '!E511,"-")</f>
        <v>-</v>
      </c>
      <c r="D509" s="703" t="str">
        <f>IF('приложение 1.1 '!G511=2018,'приложение 1.1 '!D511,"-")</f>
        <v>-</v>
      </c>
      <c r="E509" s="379">
        <f>IF('приложение 1.1 '!G511=2019,'приложение 1.1 '!E511,"-")</f>
        <v>0</v>
      </c>
      <c r="F509" s="379">
        <f>IF('приложение 1.1 '!G511=2019,'приложение 1.1 '!D511,"-")</f>
        <v>0.55000000000000004</v>
      </c>
      <c r="G509" s="379" t="str">
        <f>IF('приложение 1.1 '!G511=2020,'приложение 1.1 '!E511,"-")</f>
        <v>-</v>
      </c>
      <c r="H509" s="379" t="str">
        <f>IF('приложение 1.1 '!G511=2020,'приложение 1.1 '!D511,"-")</f>
        <v>-</v>
      </c>
      <c r="I509" s="379" t="str">
        <f>IF('приложение 1.1 '!G511=2021,'приложение 1.1 '!E511,"-")</f>
        <v>-</v>
      </c>
      <c r="J509" s="379" t="str">
        <f>IF('приложение 1.1 '!G511=2021,'приложение 1.1 '!D511,"-")</f>
        <v>-</v>
      </c>
      <c r="K509" s="379" t="str">
        <f>IF('приложение 1.1 '!G511=2022,'приложение 1.1 '!E511,"-")</f>
        <v>-</v>
      </c>
      <c r="L509" s="379" t="str">
        <f>IF('приложение 1.1 '!G511=2022,'приложение 1.1 '!D511,"-")</f>
        <v>-</v>
      </c>
      <c r="M509" s="379">
        <f t="shared" si="123"/>
        <v>0</v>
      </c>
      <c r="N509" s="379">
        <f t="shared" si="124"/>
        <v>0.55000000000000004</v>
      </c>
      <c r="O509" s="379">
        <v>0</v>
      </c>
      <c r="P509" s="379" t="str">
        <f t="shared" si="125"/>
        <v>-</v>
      </c>
      <c r="Q509" s="379" t="s">
        <v>304</v>
      </c>
      <c r="R509" s="379">
        <f t="shared" si="126"/>
        <v>0.55000000000000004</v>
      </c>
      <c r="S509" s="379" t="s">
        <v>304</v>
      </c>
      <c r="T509" s="379" t="str">
        <f t="shared" si="127"/>
        <v>-</v>
      </c>
      <c r="U509" s="379">
        <v>0</v>
      </c>
      <c r="V509" s="379" t="str">
        <f t="shared" si="128"/>
        <v>-</v>
      </c>
      <c r="W509" s="379">
        <v>0</v>
      </c>
      <c r="X509" s="379" t="str">
        <f t="shared" si="129"/>
        <v>-</v>
      </c>
      <c r="Y509" s="379">
        <v>0</v>
      </c>
      <c r="Z509" s="379">
        <f t="shared" si="130"/>
        <v>0.55000000000000004</v>
      </c>
    </row>
    <row r="510" spans="1:26" ht="31.5">
      <c r="A510" s="369" t="str">
        <f>'приложение 1.1 '!A512</f>
        <v>2.1.4.40</v>
      </c>
      <c r="B510" s="431" t="str">
        <f>'приложение 1.1 '!B512</f>
        <v>Строительство КЛ-10кВ от ТП№5 2х1600кВА до ТП№6 2х1600кВА мкр.51</v>
      </c>
      <c r="C510" s="379" t="str">
        <f>IF('приложение 1.1 '!G512=2018,'приложение 1.1 '!E512,"-")</f>
        <v>-</v>
      </c>
      <c r="D510" s="703" t="str">
        <f>IF('приложение 1.1 '!G512=2018,'приложение 1.1 '!D512,"-")</f>
        <v>-</v>
      </c>
      <c r="E510" s="379">
        <f>IF('приложение 1.1 '!G512=2019,'приложение 1.1 '!E512,"-")</f>
        <v>0</v>
      </c>
      <c r="F510" s="379">
        <f>IF('приложение 1.1 '!G512=2019,'приложение 1.1 '!D512,"-")</f>
        <v>0.55000000000000004</v>
      </c>
      <c r="G510" s="379" t="str">
        <f>IF('приложение 1.1 '!G512=2020,'приложение 1.1 '!E512,"-")</f>
        <v>-</v>
      </c>
      <c r="H510" s="379" t="str">
        <f>IF('приложение 1.1 '!G512=2020,'приложение 1.1 '!D512,"-")</f>
        <v>-</v>
      </c>
      <c r="I510" s="379" t="str">
        <f>IF('приложение 1.1 '!G512=2021,'приложение 1.1 '!E512,"-")</f>
        <v>-</v>
      </c>
      <c r="J510" s="379" t="str">
        <f>IF('приложение 1.1 '!G512=2021,'приложение 1.1 '!D512,"-")</f>
        <v>-</v>
      </c>
      <c r="K510" s="379" t="str">
        <f>IF('приложение 1.1 '!G512=2022,'приложение 1.1 '!E512,"-")</f>
        <v>-</v>
      </c>
      <c r="L510" s="379" t="str">
        <f>IF('приложение 1.1 '!G512=2022,'приложение 1.1 '!D512,"-")</f>
        <v>-</v>
      </c>
      <c r="M510" s="379">
        <f t="shared" si="123"/>
        <v>0</v>
      </c>
      <c r="N510" s="379">
        <f t="shared" si="124"/>
        <v>0.55000000000000004</v>
      </c>
      <c r="O510" s="379">
        <v>0</v>
      </c>
      <c r="P510" s="379" t="str">
        <f t="shared" si="125"/>
        <v>-</v>
      </c>
      <c r="Q510" s="379" t="s">
        <v>304</v>
      </c>
      <c r="R510" s="379">
        <f t="shared" si="126"/>
        <v>0.55000000000000004</v>
      </c>
      <c r="S510" s="379" t="s">
        <v>304</v>
      </c>
      <c r="T510" s="379" t="str">
        <f t="shared" si="127"/>
        <v>-</v>
      </c>
      <c r="U510" s="379">
        <v>0</v>
      </c>
      <c r="V510" s="379" t="str">
        <f t="shared" si="128"/>
        <v>-</v>
      </c>
      <c r="W510" s="379">
        <v>0</v>
      </c>
      <c r="X510" s="379" t="str">
        <f t="shared" si="129"/>
        <v>-</v>
      </c>
      <c r="Y510" s="379">
        <v>0</v>
      </c>
      <c r="Z510" s="379">
        <f t="shared" si="130"/>
        <v>0.55000000000000004</v>
      </c>
    </row>
    <row r="511" spans="1:26" ht="31.5">
      <c r="A511" s="369" t="str">
        <f>'приложение 1.1 '!A513</f>
        <v>2.1.4.41</v>
      </c>
      <c r="B511" s="431" t="str">
        <f>'приложение 1.1 '!B513</f>
        <v>Строительство КЛ-10кВ от ТП№6 2х1600кВА до ТП№7 2х1600кВА мкр.51</v>
      </c>
      <c r="C511" s="379" t="str">
        <f>IF('приложение 1.1 '!G513=2018,'приложение 1.1 '!E513,"-")</f>
        <v>-</v>
      </c>
      <c r="D511" s="703" t="str">
        <f>IF('приложение 1.1 '!G513=2018,'приложение 1.1 '!D513,"-")</f>
        <v>-</v>
      </c>
      <c r="E511" s="379" t="str">
        <f>IF('приложение 1.1 '!G513=2019,'приложение 1.1 '!E513,"-")</f>
        <v>-</v>
      </c>
      <c r="F511" s="379" t="str">
        <f>IF('приложение 1.1 '!G513=2019,'приложение 1.1 '!D513,"-")</f>
        <v>-</v>
      </c>
      <c r="G511" s="379">
        <f>IF('приложение 1.1 '!G513=2020,'приложение 1.1 '!E513,"-")</f>
        <v>0</v>
      </c>
      <c r="H511" s="379">
        <f>IF('приложение 1.1 '!G513=2020,'приложение 1.1 '!D513,"-")</f>
        <v>0.55000000000000004</v>
      </c>
      <c r="I511" s="379" t="str">
        <f>IF('приложение 1.1 '!G513=2021,'приложение 1.1 '!E513,"-")</f>
        <v>-</v>
      </c>
      <c r="J511" s="379" t="str">
        <f>IF('приложение 1.1 '!G513=2021,'приложение 1.1 '!D513,"-")</f>
        <v>-</v>
      </c>
      <c r="K511" s="379" t="str">
        <f>IF('приложение 1.1 '!G513=2022,'приложение 1.1 '!E513,"-")</f>
        <v>-</v>
      </c>
      <c r="L511" s="379" t="str">
        <f>IF('приложение 1.1 '!G513=2022,'приложение 1.1 '!D513,"-")</f>
        <v>-</v>
      </c>
      <c r="M511" s="379">
        <f t="shared" si="123"/>
        <v>0</v>
      </c>
      <c r="N511" s="379">
        <f t="shared" si="124"/>
        <v>0.55000000000000004</v>
      </c>
      <c r="O511" s="379">
        <v>0</v>
      </c>
      <c r="P511" s="379" t="str">
        <f t="shared" si="125"/>
        <v>-</v>
      </c>
      <c r="Q511" s="379" t="s">
        <v>304</v>
      </c>
      <c r="R511" s="379" t="str">
        <f t="shared" si="126"/>
        <v>-</v>
      </c>
      <c r="S511" s="379" t="s">
        <v>304</v>
      </c>
      <c r="T511" s="379">
        <f t="shared" si="127"/>
        <v>0.55000000000000004</v>
      </c>
      <c r="U511" s="379">
        <v>0</v>
      </c>
      <c r="V511" s="379" t="str">
        <f t="shared" si="128"/>
        <v>-</v>
      </c>
      <c r="W511" s="379">
        <v>0</v>
      </c>
      <c r="X511" s="379" t="str">
        <f t="shared" si="129"/>
        <v>-</v>
      </c>
      <c r="Y511" s="379">
        <v>0</v>
      </c>
      <c r="Z511" s="379">
        <f t="shared" si="130"/>
        <v>0.55000000000000004</v>
      </c>
    </row>
    <row r="512" spans="1:26" ht="31.5">
      <c r="A512" s="369" t="str">
        <f>'приложение 1.1 '!A514</f>
        <v>2.1.4.42</v>
      </c>
      <c r="B512" s="431" t="str">
        <f>'приложение 1.1 '!B514</f>
        <v>Строительство КЛ-10кВ от ТП№7 2х1600кВА до ТП№8 2х1600кВА мкр.51</v>
      </c>
      <c r="C512" s="379" t="str">
        <f>IF('приложение 1.1 '!G514=2018,'приложение 1.1 '!E514,"-")</f>
        <v>-</v>
      </c>
      <c r="D512" s="703" t="str">
        <f>IF('приложение 1.1 '!G514=2018,'приложение 1.1 '!D514,"-")</f>
        <v>-</v>
      </c>
      <c r="E512" s="379" t="str">
        <f>IF('приложение 1.1 '!G514=2019,'приложение 1.1 '!E514,"-")</f>
        <v>-</v>
      </c>
      <c r="F512" s="379" t="str">
        <f>IF('приложение 1.1 '!G514=2019,'приложение 1.1 '!D514,"-")</f>
        <v>-</v>
      </c>
      <c r="G512" s="379">
        <f>IF('приложение 1.1 '!G514=2020,'приложение 1.1 '!E514,"-")</f>
        <v>0</v>
      </c>
      <c r="H512" s="379">
        <f>IF('приложение 1.1 '!G514=2020,'приложение 1.1 '!D514,"-")</f>
        <v>0.55000000000000004</v>
      </c>
      <c r="I512" s="379" t="str">
        <f>IF('приложение 1.1 '!G514=2021,'приложение 1.1 '!E514,"-")</f>
        <v>-</v>
      </c>
      <c r="J512" s="379" t="str">
        <f>IF('приложение 1.1 '!G514=2021,'приложение 1.1 '!D514,"-")</f>
        <v>-</v>
      </c>
      <c r="K512" s="379" t="str">
        <f>IF('приложение 1.1 '!G514=2022,'приложение 1.1 '!E514,"-")</f>
        <v>-</v>
      </c>
      <c r="L512" s="379" t="str">
        <f>IF('приложение 1.1 '!G514=2022,'приложение 1.1 '!D514,"-")</f>
        <v>-</v>
      </c>
      <c r="M512" s="379">
        <f t="shared" si="123"/>
        <v>0</v>
      </c>
      <c r="N512" s="379">
        <f t="shared" si="124"/>
        <v>0.55000000000000004</v>
      </c>
      <c r="O512" s="379">
        <v>0</v>
      </c>
      <c r="P512" s="379" t="str">
        <f t="shared" si="125"/>
        <v>-</v>
      </c>
      <c r="Q512" s="379" t="s">
        <v>304</v>
      </c>
      <c r="R512" s="379" t="str">
        <f t="shared" si="126"/>
        <v>-</v>
      </c>
      <c r="S512" s="379" t="s">
        <v>304</v>
      </c>
      <c r="T512" s="379">
        <f t="shared" si="127"/>
        <v>0.55000000000000004</v>
      </c>
      <c r="U512" s="379">
        <v>0</v>
      </c>
      <c r="V512" s="379" t="str">
        <f t="shared" si="128"/>
        <v>-</v>
      </c>
      <c r="W512" s="379">
        <v>0</v>
      </c>
      <c r="X512" s="379" t="str">
        <f t="shared" si="129"/>
        <v>-</v>
      </c>
      <c r="Y512" s="379">
        <v>0</v>
      </c>
      <c r="Z512" s="379">
        <f t="shared" si="130"/>
        <v>0.55000000000000004</v>
      </c>
    </row>
    <row r="513" spans="1:26" ht="31.5">
      <c r="A513" s="369" t="str">
        <f>'приложение 1.1 '!A515</f>
        <v>2.1.4.43</v>
      </c>
      <c r="B513" s="431" t="str">
        <f>'приложение 1.1 '!B515</f>
        <v>Строительство КЛ-10кВ до ТП№1 2х1600кВА мкр.51</v>
      </c>
      <c r="C513" s="379" t="str">
        <f>IF('приложение 1.1 '!G515=2018,'приложение 1.1 '!E515,"-")</f>
        <v>-</v>
      </c>
      <c r="D513" s="703" t="str">
        <f>IF('приложение 1.1 '!G515=2018,'приложение 1.1 '!D515,"-")</f>
        <v>-</v>
      </c>
      <c r="E513" s="379" t="str">
        <f>IF('приложение 1.1 '!G515=2019,'приложение 1.1 '!E515,"-")</f>
        <v>-</v>
      </c>
      <c r="F513" s="379" t="str">
        <f>IF('приложение 1.1 '!G515=2019,'приложение 1.1 '!D515,"-")</f>
        <v>-</v>
      </c>
      <c r="G513" s="379">
        <f>IF('приложение 1.1 '!G515=2020,'приложение 1.1 '!E515,"-")</f>
        <v>0</v>
      </c>
      <c r="H513" s="379">
        <f>IF('приложение 1.1 '!G515=2020,'приложение 1.1 '!D515,"-")</f>
        <v>0.55000000000000004</v>
      </c>
      <c r="I513" s="379" t="str">
        <f>IF('приложение 1.1 '!G515=2021,'приложение 1.1 '!E515,"-")</f>
        <v>-</v>
      </c>
      <c r="J513" s="379" t="str">
        <f>IF('приложение 1.1 '!G515=2021,'приложение 1.1 '!D515,"-")</f>
        <v>-</v>
      </c>
      <c r="K513" s="379" t="str">
        <f>IF('приложение 1.1 '!G515=2022,'приложение 1.1 '!E515,"-")</f>
        <v>-</v>
      </c>
      <c r="L513" s="379" t="str">
        <f>IF('приложение 1.1 '!G515=2022,'приложение 1.1 '!D515,"-")</f>
        <v>-</v>
      </c>
      <c r="M513" s="379">
        <f t="shared" si="123"/>
        <v>0</v>
      </c>
      <c r="N513" s="379">
        <f t="shared" si="124"/>
        <v>0.55000000000000004</v>
      </c>
      <c r="O513" s="379">
        <v>0</v>
      </c>
      <c r="P513" s="379" t="str">
        <f t="shared" si="125"/>
        <v>-</v>
      </c>
      <c r="Q513" s="379" t="s">
        <v>304</v>
      </c>
      <c r="R513" s="379" t="str">
        <f t="shared" si="126"/>
        <v>-</v>
      </c>
      <c r="S513" s="379" t="s">
        <v>304</v>
      </c>
      <c r="T513" s="379">
        <f t="shared" si="127"/>
        <v>0.55000000000000004</v>
      </c>
      <c r="U513" s="379">
        <v>0</v>
      </c>
      <c r="V513" s="379" t="str">
        <f t="shared" si="128"/>
        <v>-</v>
      </c>
      <c r="W513" s="379">
        <v>0</v>
      </c>
      <c r="X513" s="379" t="str">
        <f t="shared" si="129"/>
        <v>-</v>
      </c>
      <c r="Y513" s="379">
        <v>0</v>
      </c>
      <c r="Z513" s="379">
        <f t="shared" si="130"/>
        <v>0.55000000000000004</v>
      </c>
    </row>
    <row r="514" spans="1:26">
      <c r="A514" s="567" t="str">
        <f>'приложение 1.1 '!A516</f>
        <v>2.1.5.</v>
      </c>
      <c r="B514" s="565" t="str">
        <f>'приложение 1.1 '!B516</f>
        <v>Кабельные линии 0,4кВ</v>
      </c>
      <c r="C514" s="584" t="str">
        <f>IF('приложение 1.1 '!G516=2018,'приложение 1.1 '!E516,"-")</f>
        <v>-</v>
      </c>
      <c r="D514" s="702" t="str">
        <f>IF('приложение 1.1 '!G516=2018,'приложение 1.1 '!D516,"-")</f>
        <v>-</v>
      </c>
      <c r="E514" s="566" t="str">
        <f>IF('приложение 1.1 '!G516=2019,'приложение 1.1 '!E516,"-")</f>
        <v>-</v>
      </c>
      <c r="F514" s="566" t="str">
        <f>IF('приложение 1.1 '!G516=2019,'приложение 1.1 '!D516,"-")</f>
        <v>-</v>
      </c>
      <c r="G514" s="566" t="str">
        <f>IF('приложение 1.1 '!G516=2020,'приложение 1.1 '!E516,"-")</f>
        <v>-</v>
      </c>
      <c r="H514" s="566" t="str">
        <f>IF('приложение 1.1 '!G516=2020,'приложение 1.1 '!D516,"-")</f>
        <v>-</v>
      </c>
      <c r="I514" s="566" t="str">
        <f>IF('приложение 1.1 '!G516=2021,'приложение 1.1 '!E516,"-")</f>
        <v>-</v>
      </c>
      <c r="J514" s="566" t="str">
        <f>IF('приложение 1.1 '!G516=2021,'приложение 1.1 '!D516,"-")</f>
        <v>-</v>
      </c>
      <c r="K514" s="566" t="str">
        <f>IF('приложение 1.1 '!G516=2022,'приложение 1.1 '!E516,"-")</f>
        <v>-</v>
      </c>
      <c r="L514" s="566" t="str">
        <f>IF('приложение 1.1 '!G516=2022,'приложение 1.1 '!D516,"-")</f>
        <v>-</v>
      </c>
      <c r="M514" s="566">
        <f t="shared" ref="M514:M552" si="131">SUM(C514,E514,G514,I514,K514,)</f>
        <v>0</v>
      </c>
      <c r="N514" s="566">
        <f t="shared" ref="N514:N552" si="132">SUM(D514,F514,H514,J514,L514,)</f>
        <v>0</v>
      </c>
      <c r="O514" s="566">
        <v>0</v>
      </c>
      <c r="P514" s="566" t="str">
        <f t="shared" ref="P514:P553" si="133">D514</f>
        <v>-</v>
      </c>
      <c r="Q514" s="566" t="s">
        <v>304</v>
      </c>
      <c r="R514" s="566" t="str">
        <f t="shared" ref="R514:R553" si="134">F514</f>
        <v>-</v>
      </c>
      <c r="S514" s="566" t="s">
        <v>304</v>
      </c>
      <c r="T514" s="566" t="str">
        <f t="shared" ref="T514:T553" si="135">H514</f>
        <v>-</v>
      </c>
      <c r="U514" s="566">
        <v>0</v>
      </c>
      <c r="V514" s="566" t="str">
        <f t="shared" ref="V514:V553" si="136">J514</f>
        <v>-</v>
      </c>
      <c r="W514" s="566">
        <v>0</v>
      </c>
      <c r="X514" s="566" t="str">
        <f t="shared" ref="X514:X553" si="137">L514</f>
        <v>-</v>
      </c>
      <c r="Y514" s="566">
        <v>0</v>
      </c>
      <c r="Z514" s="566">
        <f t="shared" ref="Z514:Z553" si="138">SUM(P514,R514,T514,V514,X514,)</f>
        <v>0</v>
      </c>
    </row>
    <row r="515" spans="1:26" ht="31.5">
      <c r="A515" s="369" t="str">
        <f>'приложение 1.1 '!A517</f>
        <v>2.1.5.1</v>
      </c>
      <c r="B515" s="431" t="str">
        <f>'приложение 1.1 '!B517</f>
        <v>Строительство ВЛ-0,4кВ от КТПН№1 ДНТ "Барсовское"</v>
      </c>
      <c r="C515" s="379">
        <f>IF('приложение 1.1 '!G517=2018,'приложение 1.1 '!E517,"-")</f>
        <v>0</v>
      </c>
      <c r="D515" s="703">
        <f>IF('приложение 1.1 '!G517=2018,'приложение 1.1 '!D517,"-")</f>
        <v>2</v>
      </c>
      <c r="E515" s="379" t="str">
        <f>IF('приложение 1.1 '!G517=2019,'приложение 1.1 '!E517,"-")</f>
        <v>-</v>
      </c>
      <c r="F515" s="379" t="str">
        <f>IF('приложение 1.1 '!G517=2019,'приложение 1.1 '!D517,"-")</f>
        <v>-</v>
      </c>
      <c r="G515" s="379" t="str">
        <f>IF('приложение 1.1 '!G517=2020,'приложение 1.1 '!E517,"-")</f>
        <v>-</v>
      </c>
      <c r="H515" s="379" t="str">
        <f>IF('приложение 1.1 '!G517=2020,'приложение 1.1 '!D517,"-")</f>
        <v>-</v>
      </c>
      <c r="I515" s="379" t="str">
        <f>IF('приложение 1.1 '!G517=2021,'приложение 1.1 '!E517,"-")</f>
        <v>-</v>
      </c>
      <c r="J515" s="379" t="str">
        <f>IF('приложение 1.1 '!G517=2021,'приложение 1.1 '!D517,"-")</f>
        <v>-</v>
      </c>
      <c r="K515" s="379" t="str">
        <f>IF('приложение 1.1 '!G517=2022,'приложение 1.1 '!E517,"-")</f>
        <v>-</v>
      </c>
      <c r="L515" s="379" t="str">
        <f>IF('приложение 1.1 '!G517=2022,'приложение 1.1 '!D517,"-")</f>
        <v>-</v>
      </c>
      <c r="M515" s="379">
        <f t="shared" si="131"/>
        <v>0</v>
      </c>
      <c r="N515" s="379">
        <f t="shared" si="132"/>
        <v>2</v>
      </c>
      <c r="O515" s="379">
        <v>0</v>
      </c>
      <c r="P515" s="379">
        <f t="shared" si="133"/>
        <v>2</v>
      </c>
      <c r="Q515" s="379" t="s">
        <v>304</v>
      </c>
      <c r="R515" s="379" t="str">
        <f t="shared" si="134"/>
        <v>-</v>
      </c>
      <c r="S515" s="379" t="s">
        <v>304</v>
      </c>
      <c r="T515" s="379" t="str">
        <f t="shared" si="135"/>
        <v>-</v>
      </c>
      <c r="U515" s="379">
        <v>0</v>
      </c>
      <c r="V515" s="379" t="str">
        <f t="shared" si="136"/>
        <v>-</v>
      </c>
      <c r="W515" s="379">
        <v>0</v>
      </c>
      <c r="X515" s="379">
        <v>0</v>
      </c>
      <c r="Y515" s="379">
        <v>0</v>
      </c>
      <c r="Z515" s="379">
        <f t="shared" si="138"/>
        <v>2</v>
      </c>
    </row>
    <row r="516" spans="1:26" ht="31.5">
      <c r="A516" s="369" t="str">
        <f>'приложение 1.1 '!A518</f>
        <v>2.1.5.2</v>
      </c>
      <c r="B516" s="431" t="str">
        <f>'приложение 1.1 '!B518</f>
        <v>Строительство ВЛ-0,4кВ от КТПН№2 ДНТ "Барсовское"</v>
      </c>
      <c r="C516" s="379">
        <f>IF('приложение 1.1 '!G518=2018,'приложение 1.1 '!E518,"-")</f>
        <v>0</v>
      </c>
      <c r="D516" s="703">
        <f>IF('приложение 1.1 '!G518=2018,'приложение 1.1 '!D518,"-")</f>
        <v>2</v>
      </c>
      <c r="E516" s="379" t="str">
        <f>IF('приложение 1.1 '!G518=2019,'приложение 1.1 '!E518,"-")</f>
        <v>-</v>
      </c>
      <c r="F516" s="379" t="str">
        <f>IF('приложение 1.1 '!G518=2019,'приложение 1.1 '!D518,"-")</f>
        <v>-</v>
      </c>
      <c r="G516" s="379" t="str">
        <f>IF('приложение 1.1 '!G518=2020,'приложение 1.1 '!E518,"-")</f>
        <v>-</v>
      </c>
      <c r="H516" s="379" t="str">
        <f>IF('приложение 1.1 '!G518=2020,'приложение 1.1 '!D518,"-")</f>
        <v>-</v>
      </c>
      <c r="I516" s="379" t="str">
        <f>IF('приложение 1.1 '!G518=2021,'приложение 1.1 '!E518,"-")</f>
        <v>-</v>
      </c>
      <c r="J516" s="379" t="str">
        <f>IF('приложение 1.1 '!G518=2021,'приложение 1.1 '!D518,"-")</f>
        <v>-</v>
      </c>
      <c r="K516" s="379" t="str">
        <f>IF('приложение 1.1 '!G518=2022,'приложение 1.1 '!E518,"-")</f>
        <v>-</v>
      </c>
      <c r="L516" s="379" t="str">
        <f>IF('приложение 1.1 '!G518=2022,'приложение 1.1 '!D518,"-")</f>
        <v>-</v>
      </c>
      <c r="M516" s="379">
        <f t="shared" si="131"/>
        <v>0</v>
      </c>
      <c r="N516" s="379">
        <f t="shared" si="132"/>
        <v>2</v>
      </c>
      <c r="O516" s="379">
        <v>0</v>
      </c>
      <c r="P516" s="379">
        <f t="shared" si="133"/>
        <v>2</v>
      </c>
      <c r="Q516" s="379" t="s">
        <v>304</v>
      </c>
      <c r="R516" s="379" t="str">
        <f t="shared" si="134"/>
        <v>-</v>
      </c>
      <c r="S516" s="379" t="s">
        <v>304</v>
      </c>
      <c r="T516" s="379" t="str">
        <f t="shared" si="135"/>
        <v>-</v>
      </c>
      <c r="U516" s="379">
        <v>0</v>
      </c>
      <c r="V516" s="379" t="str">
        <f t="shared" si="136"/>
        <v>-</v>
      </c>
      <c r="W516" s="379">
        <v>0</v>
      </c>
      <c r="X516" s="379">
        <v>0</v>
      </c>
      <c r="Y516" s="379">
        <v>0</v>
      </c>
      <c r="Z516" s="379">
        <f t="shared" si="138"/>
        <v>2</v>
      </c>
    </row>
    <row r="517" spans="1:26" ht="31.5">
      <c r="A517" s="369" t="str">
        <f>'приложение 1.1 '!A519</f>
        <v>2.1.5.3</v>
      </c>
      <c r="B517" s="431" t="str">
        <f>'приложение 1.1 '!B519</f>
        <v>Строительство ВЛ-0,4кВ от КТПН-400кВА ДНТ "Чистые пруды"</v>
      </c>
      <c r="C517" s="379">
        <f>IF('приложение 1.1 '!G519=2018,'приложение 1.1 '!E519,"-")</f>
        <v>0</v>
      </c>
      <c r="D517" s="703">
        <f>IF('приложение 1.1 '!G519=2018,'приложение 1.1 '!D519,"-")</f>
        <v>2</v>
      </c>
      <c r="E517" s="379" t="str">
        <f>IF('приложение 1.1 '!G519=2019,'приложение 1.1 '!E519,"-")</f>
        <v>-</v>
      </c>
      <c r="F517" s="379" t="str">
        <f>IF('приложение 1.1 '!G519=2019,'приложение 1.1 '!D519,"-")</f>
        <v>-</v>
      </c>
      <c r="G517" s="379" t="str">
        <f>IF('приложение 1.1 '!G519=2020,'приложение 1.1 '!E519,"-")</f>
        <v>-</v>
      </c>
      <c r="H517" s="379" t="str">
        <f>IF('приложение 1.1 '!G519=2020,'приложение 1.1 '!D519,"-")</f>
        <v>-</v>
      </c>
      <c r="I517" s="379" t="str">
        <f>IF('приложение 1.1 '!G519=2021,'приложение 1.1 '!E519,"-")</f>
        <v>-</v>
      </c>
      <c r="J517" s="379" t="str">
        <f>IF('приложение 1.1 '!G519=2021,'приложение 1.1 '!D519,"-")</f>
        <v>-</v>
      </c>
      <c r="K517" s="379" t="str">
        <f>IF('приложение 1.1 '!G519=2022,'приложение 1.1 '!E519,"-")</f>
        <v>-</v>
      </c>
      <c r="L517" s="379" t="str">
        <f>IF('приложение 1.1 '!G519=2022,'приложение 1.1 '!D519,"-")</f>
        <v>-</v>
      </c>
      <c r="M517" s="379">
        <f t="shared" si="131"/>
        <v>0</v>
      </c>
      <c r="N517" s="379">
        <f t="shared" si="132"/>
        <v>2</v>
      </c>
      <c r="O517" s="379">
        <v>0</v>
      </c>
      <c r="P517" s="379">
        <f t="shared" si="133"/>
        <v>2</v>
      </c>
      <c r="Q517" s="379" t="s">
        <v>304</v>
      </c>
      <c r="R517" s="379" t="str">
        <f t="shared" si="134"/>
        <v>-</v>
      </c>
      <c r="S517" s="379" t="s">
        <v>304</v>
      </c>
      <c r="T517" s="379" t="str">
        <f t="shared" si="135"/>
        <v>-</v>
      </c>
      <c r="U517" s="379">
        <v>0</v>
      </c>
      <c r="V517" s="379" t="str">
        <f t="shared" si="136"/>
        <v>-</v>
      </c>
      <c r="W517" s="379">
        <v>0</v>
      </c>
      <c r="X517" s="379">
        <v>0</v>
      </c>
      <c r="Y517" s="379">
        <v>0</v>
      </c>
      <c r="Z517" s="379">
        <f t="shared" si="138"/>
        <v>2</v>
      </c>
    </row>
    <row r="518" spans="1:26" ht="47.25">
      <c r="A518" s="369" t="str">
        <f>'приложение 1.1 '!A520</f>
        <v>2.1.5.4</v>
      </c>
      <c r="B518" s="431" t="str">
        <f>'приложение 1.1 '!B520</f>
        <v>Строительство ВЛ-0,4кВ Садоводческое товарищество "Энергетик-2" рабочих и служащих Сургутской ГРЭС-1</v>
      </c>
      <c r="C518" s="379" t="str">
        <f>IF('приложение 1.1 '!G520=2018,'приложение 1.1 '!E520,"-")</f>
        <v>-</v>
      </c>
      <c r="D518" s="703" t="str">
        <f>IF('приложение 1.1 '!G520=2018,'приложение 1.1 '!D520,"-")</f>
        <v>-</v>
      </c>
      <c r="E518" s="379" t="str">
        <f>IF('приложение 1.1 '!G520=2019,'приложение 1.1 '!E520,"-")</f>
        <v>-</v>
      </c>
      <c r="F518" s="379" t="str">
        <f>IF('приложение 1.1 '!G520=2019,'приложение 1.1 '!D520,"-")</f>
        <v>-</v>
      </c>
      <c r="G518" s="379">
        <f>IF('приложение 1.1 '!G520=2020,'приложение 1.1 '!E520,"-")</f>
        <v>0</v>
      </c>
      <c r="H518" s="379">
        <f>IF('приложение 1.1 '!G520=2020,'приложение 1.1 '!D520,"-")</f>
        <v>3.5</v>
      </c>
      <c r="I518" s="379" t="str">
        <f>IF('приложение 1.1 '!G520=2021,'приложение 1.1 '!E520,"-")</f>
        <v>-</v>
      </c>
      <c r="J518" s="379" t="str">
        <f>IF('приложение 1.1 '!G520=2021,'приложение 1.1 '!D520,"-")</f>
        <v>-</v>
      </c>
      <c r="K518" s="379" t="str">
        <f>IF('приложение 1.1 '!G520=2022,'приложение 1.1 '!E520,"-")</f>
        <v>-</v>
      </c>
      <c r="L518" s="379" t="str">
        <f>IF('приложение 1.1 '!G520=2022,'приложение 1.1 '!D520,"-")</f>
        <v>-</v>
      </c>
      <c r="M518" s="379">
        <f t="shared" si="131"/>
        <v>0</v>
      </c>
      <c r="N518" s="379">
        <f t="shared" si="132"/>
        <v>3.5</v>
      </c>
      <c r="O518" s="379">
        <v>0</v>
      </c>
      <c r="P518" s="379" t="str">
        <f t="shared" si="133"/>
        <v>-</v>
      </c>
      <c r="Q518" s="379" t="s">
        <v>304</v>
      </c>
      <c r="R518" s="379" t="str">
        <f t="shared" si="134"/>
        <v>-</v>
      </c>
      <c r="S518" s="379" t="s">
        <v>304</v>
      </c>
      <c r="T518" s="379">
        <f t="shared" si="135"/>
        <v>3.5</v>
      </c>
      <c r="U518" s="379">
        <v>0</v>
      </c>
      <c r="V518" s="379" t="str">
        <f t="shared" si="136"/>
        <v>-</v>
      </c>
      <c r="W518" s="379">
        <v>0</v>
      </c>
      <c r="X518" s="379" t="str">
        <f t="shared" si="137"/>
        <v>-</v>
      </c>
      <c r="Y518" s="379">
        <v>0</v>
      </c>
      <c r="Z518" s="379">
        <f t="shared" si="138"/>
        <v>3.5</v>
      </c>
    </row>
    <row r="519" spans="1:26">
      <c r="A519" s="369" t="str">
        <f>'приложение 1.1 '!A521</f>
        <v>2.1.5.5</v>
      </c>
      <c r="B519" s="431" t="str">
        <f>'приложение 1.1 '!B521</f>
        <v>Строительство ВЛ-0,4кВ ПСТ  "№30 Дорожник"</v>
      </c>
      <c r="C519" s="379" t="str">
        <f>IF('приложение 1.1 '!G521=2018,'приложение 1.1 '!E521,"-")</f>
        <v>-</v>
      </c>
      <c r="D519" s="703" t="str">
        <f>IF('приложение 1.1 '!G521=2018,'приложение 1.1 '!D521,"-")</f>
        <v>-</v>
      </c>
      <c r="E519" s="379" t="str">
        <f>IF('приложение 1.1 '!G521=2019,'приложение 1.1 '!E521,"-")</f>
        <v>-</v>
      </c>
      <c r="F519" s="379" t="str">
        <f>IF('приложение 1.1 '!G521=2019,'приложение 1.1 '!D521,"-")</f>
        <v>-</v>
      </c>
      <c r="G519" s="379">
        <f>IF('приложение 1.1 '!G521=2020,'приложение 1.1 '!E521,"-")</f>
        <v>0</v>
      </c>
      <c r="H519" s="379">
        <f>IF('приложение 1.1 '!G521=2020,'приложение 1.1 '!D521,"-")</f>
        <v>3.5</v>
      </c>
      <c r="I519" s="379" t="str">
        <f>IF('приложение 1.1 '!G521=2021,'приложение 1.1 '!E521,"-")</f>
        <v>-</v>
      </c>
      <c r="J519" s="379" t="str">
        <f>IF('приложение 1.1 '!G521=2021,'приложение 1.1 '!D521,"-")</f>
        <v>-</v>
      </c>
      <c r="K519" s="379" t="str">
        <f>IF('приложение 1.1 '!G521=2022,'приложение 1.1 '!E521,"-")</f>
        <v>-</v>
      </c>
      <c r="L519" s="379" t="str">
        <f>IF('приложение 1.1 '!G521=2022,'приложение 1.1 '!D521,"-")</f>
        <v>-</v>
      </c>
      <c r="M519" s="379">
        <f t="shared" si="131"/>
        <v>0</v>
      </c>
      <c r="N519" s="379">
        <f t="shared" si="132"/>
        <v>3.5</v>
      </c>
      <c r="O519" s="379">
        <v>0</v>
      </c>
      <c r="P519" s="379" t="str">
        <f t="shared" si="133"/>
        <v>-</v>
      </c>
      <c r="Q519" s="379" t="s">
        <v>304</v>
      </c>
      <c r="R519" s="379" t="str">
        <f t="shared" si="134"/>
        <v>-</v>
      </c>
      <c r="S519" s="379" t="s">
        <v>304</v>
      </c>
      <c r="T519" s="379">
        <f t="shared" si="135"/>
        <v>3.5</v>
      </c>
      <c r="U519" s="379">
        <v>0</v>
      </c>
      <c r="V519" s="379" t="str">
        <f t="shared" si="136"/>
        <v>-</v>
      </c>
      <c r="W519" s="379">
        <v>0</v>
      </c>
      <c r="X519" s="379" t="str">
        <f t="shared" si="137"/>
        <v>-</v>
      </c>
      <c r="Y519" s="379">
        <v>0</v>
      </c>
      <c r="Z519" s="379">
        <f t="shared" si="138"/>
        <v>3.5</v>
      </c>
    </row>
    <row r="520" spans="1:26">
      <c r="A520" s="369" t="str">
        <f>'приложение 1.1 '!A522</f>
        <v>2.1.5.6</v>
      </c>
      <c r="B520" s="431" t="str">
        <f>'приложение 1.1 '!B522</f>
        <v>Строительство ВЛ-0,4кВ ДНТ  "ДРУЖБА"</v>
      </c>
      <c r="C520" s="379" t="str">
        <f>IF('приложение 1.1 '!G522=2018,'приложение 1.1 '!E522,"-")</f>
        <v>-</v>
      </c>
      <c r="D520" s="703" t="str">
        <f>IF('приложение 1.1 '!G522=2018,'приложение 1.1 '!D522,"-")</f>
        <v>-</v>
      </c>
      <c r="E520" s="379" t="str">
        <f>IF('приложение 1.1 '!G522=2019,'приложение 1.1 '!E522,"-")</f>
        <v>-</v>
      </c>
      <c r="F520" s="379" t="str">
        <f>IF('приложение 1.1 '!G522=2019,'приложение 1.1 '!D522,"-")</f>
        <v>-</v>
      </c>
      <c r="G520" s="379">
        <f>IF('приложение 1.1 '!G522=2020,'приложение 1.1 '!E522,"-")</f>
        <v>0</v>
      </c>
      <c r="H520" s="379">
        <f>IF('приложение 1.1 '!G522=2020,'приложение 1.1 '!D522,"-")</f>
        <v>3.5</v>
      </c>
      <c r="I520" s="379" t="str">
        <f>IF('приложение 1.1 '!G522=2021,'приложение 1.1 '!E522,"-")</f>
        <v>-</v>
      </c>
      <c r="J520" s="379" t="str">
        <f>IF('приложение 1.1 '!G522=2021,'приложение 1.1 '!D522,"-")</f>
        <v>-</v>
      </c>
      <c r="K520" s="379" t="str">
        <f>IF('приложение 1.1 '!G522=2022,'приложение 1.1 '!E522,"-")</f>
        <v>-</v>
      </c>
      <c r="L520" s="379" t="str">
        <f>IF('приложение 1.1 '!G522=2022,'приложение 1.1 '!D522,"-")</f>
        <v>-</v>
      </c>
      <c r="M520" s="379">
        <f t="shared" si="131"/>
        <v>0</v>
      </c>
      <c r="N520" s="379">
        <f t="shared" si="132"/>
        <v>3.5</v>
      </c>
      <c r="O520" s="379">
        <v>0</v>
      </c>
      <c r="P520" s="379" t="str">
        <f t="shared" si="133"/>
        <v>-</v>
      </c>
      <c r="Q520" s="379" t="s">
        <v>304</v>
      </c>
      <c r="R520" s="379" t="str">
        <f t="shared" si="134"/>
        <v>-</v>
      </c>
      <c r="S520" s="379" t="s">
        <v>304</v>
      </c>
      <c r="T520" s="379">
        <f t="shared" si="135"/>
        <v>3.5</v>
      </c>
      <c r="U520" s="379">
        <v>0</v>
      </c>
      <c r="V520" s="379" t="str">
        <f t="shared" si="136"/>
        <v>-</v>
      </c>
      <c r="W520" s="379">
        <v>0</v>
      </c>
      <c r="X520" s="379" t="str">
        <f t="shared" si="137"/>
        <v>-</v>
      </c>
      <c r="Y520" s="379">
        <v>0</v>
      </c>
      <c r="Z520" s="379">
        <f t="shared" si="138"/>
        <v>3.5</v>
      </c>
    </row>
    <row r="521" spans="1:26">
      <c r="A521" s="369" t="str">
        <f>'приложение 1.1 '!A523</f>
        <v>2.1.5.7</v>
      </c>
      <c r="B521" s="431" t="str">
        <f>'приложение 1.1 '!B523</f>
        <v>Строительство ВЛ-0,4кВ ПКС "Крылья Сургута",</v>
      </c>
      <c r="C521" s="379" t="str">
        <f>IF('приложение 1.1 '!G523=2018,'приложение 1.1 '!E523,"-")</f>
        <v>-</v>
      </c>
      <c r="D521" s="703" t="str">
        <f>IF('приложение 1.1 '!G523=2018,'приложение 1.1 '!D523,"-")</f>
        <v>-</v>
      </c>
      <c r="E521" s="379" t="str">
        <f>IF('приложение 1.1 '!G523=2019,'приложение 1.1 '!E523,"-")</f>
        <v>-</v>
      </c>
      <c r="F521" s="379" t="str">
        <f>IF('приложение 1.1 '!G523=2019,'приложение 1.1 '!D523,"-")</f>
        <v>-</v>
      </c>
      <c r="G521" s="379">
        <f>IF('приложение 1.1 '!G523=2020,'приложение 1.1 '!E523,"-")</f>
        <v>0</v>
      </c>
      <c r="H521" s="379">
        <f>IF('приложение 1.1 '!G523=2020,'приложение 1.1 '!D523,"-")</f>
        <v>3.5</v>
      </c>
      <c r="I521" s="379" t="str">
        <f>IF('приложение 1.1 '!G523=2021,'приложение 1.1 '!E523,"-")</f>
        <v>-</v>
      </c>
      <c r="J521" s="379" t="str">
        <f>IF('приложение 1.1 '!G523=2021,'приложение 1.1 '!D523,"-")</f>
        <v>-</v>
      </c>
      <c r="K521" s="379" t="str">
        <f>IF('приложение 1.1 '!G523=2022,'приложение 1.1 '!E523,"-")</f>
        <v>-</v>
      </c>
      <c r="L521" s="379" t="str">
        <f>IF('приложение 1.1 '!G523=2022,'приложение 1.1 '!D523,"-")</f>
        <v>-</v>
      </c>
      <c r="M521" s="379">
        <f t="shared" si="131"/>
        <v>0</v>
      </c>
      <c r="N521" s="379">
        <f t="shared" si="132"/>
        <v>3.5</v>
      </c>
      <c r="O521" s="379">
        <v>0</v>
      </c>
      <c r="P521" s="379" t="str">
        <f t="shared" si="133"/>
        <v>-</v>
      </c>
      <c r="Q521" s="379" t="s">
        <v>304</v>
      </c>
      <c r="R521" s="379" t="str">
        <f t="shared" si="134"/>
        <v>-</v>
      </c>
      <c r="S521" s="379" t="s">
        <v>304</v>
      </c>
      <c r="T521" s="379">
        <f t="shared" si="135"/>
        <v>3.5</v>
      </c>
      <c r="U521" s="379">
        <v>0</v>
      </c>
      <c r="V521" s="379" t="str">
        <f t="shared" si="136"/>
        <v>-</v>
      </c>
      <c r="W521" s="379">
        <v>0</v>
      </c>
      <c r="X521" s="379" t="str">
        <f t="shared" si="137"/>
        <v>-</v>
      </c>
      <c r="Y521" s="379">
        <v>0</v>
      </c>
      <c r="Z521" s="379">
        <f t="shared" si="138"/>
        <v>3.5</v>
      </c>
    </row>
    <row r="522" spans="1:26">
      <c r="A522" s="369" t="str">
        <f>'приложение 1.1 '!A524</f>
        <v>2.1.5.8</v>
      </c>
      <c r="B522" s="431" t="str">
        <f>'приложение 1.1 '!B524</f>
        <v>Строительство ВЛ-0,4кВ СТ № 52 "Лесное"</v>
      </c>
      <c r="C522" s="379" t="str">
        <f>IF('приложение 1.1 '!G524=2018,'приложение 1.1 '!E524,"-")</f>
        <v>-</v>
      </c>
      <c r="D522" s="703" t="str">
        <f>IF('приложение 1.1 '!G524=2018,'приложение 1.1 '!D524,"-")</f>
        <v>-</v>
      </c>
      <c r="E522" s="379" t="str">
        <f>IF('приложение 1.1 '!G524=2019,'приложение 1.1 '!E524,"-")</f>
        <v>-</v>
      </c>
      <c r="F522" s="379" t="str">
        <f>IF('приложение 1.1 '!G524=2019,'приложение 1.1 '!D524,"-")</f>
        <v>-</v>
      </c>
      <c r="G522" s="379">
        <f>IF('приложение 1.1 '!G524=2020,'приложение 1.1 '!E524,"-")</f>
        <v>0</v>
      </c>
      <c r="H522" s="379">
        <f>IF('приложение 1.1 '!G524=2020,'приложение 1.1 '!D524,"-")</f>
        <v>3.5</v>
      </c>
      <c r="I522" s="379" t="str">
        <f>IF('приложение 1.1 '!G524=2021,'приложение 1.1 '!E524,"-")</f>
        <v>-</v>
      </c>
      <c r="J522" s="379" t="str">
        <f>IF('приложение 1.1 '!G524=2021,'приложение 1.1 '!D524,"-")</f>
        <v>-</v>
      </c>
      <c r="K522" s="379" t="str">
        <f>IF('приложение 1.1 '!G524=2022,'приложение 1.1 '!E524,"-")</f>
        <v>-</v>
      </c>
      <c r="L522" s="379" t="str">
        <f>IF('приложение 1.1 '!G524=2022,'приложение 1.1 '!D524,"-")</f>
        <v>-</v>
      </c>
      <c r="M522" s="379">
        <f t="shared" si="131"/>
        <v>0</v>
      </c>
      <c r="N522" s="379">
        <f t="shared" si="132"/>
        <v>3.5</v>
      </c>
      <c r="O522" s="379">
        <v>0</v>
      </c>
      <c r="P522" s="379" t="str">
        <f t="shared" si="133"/>
        <v>-</v>
      </c>
      <c r="Q522" s="379" t="s">
        <v>304</v>
      </c>
      <c r="R522" s="379" t="str">
        <f t="shared" si="134"/>
        <v>-</v>
      </c>
      <c r="S522" s="379" t="s">
        <v>304</v>
      </c>
      <c r="T522" s="379">
        <f t="shared" si="135"/>
        <v>3.5</v>
      </c>
      <c r="U522" s="379">
        <v>0</v>
      </c>
      <c r="V522" s="379" t="str">
        <f t="shared" si="136"/>
        <v>-</v>
      </c>
      <c r="W522" s="379">
        <v>0</v>
      </c>
      <c r="X522" s="379" t="str">
        <f t="shared" si="137"/>
        <v>-</v>
      </c>
      <c r="Y522" s="379">
        <v>0</v>
      </c>
      <c r="Z522" s="379">
        <f t="shared" si="138"/>
        <v>3.5</v>
      </c>
    </row>
    <row r="523" spans="1:26">
      <c r="A523" s="369" t="str">
        <f>'приложение 1.1 '!A525</f>
        <v>2.1.5.9</v>
      </c>
      <c r="B523" s="431" t="str">
        <f>'приложение 1.1 '!B525</f>
        <v>Строительство ВЛ-0,4кВ СНТ  "Чистые пруды"</v>
      </c>
      <c r="C523" s="379" t="str">
        <f>IF('приложение 1.1 '!G525=2018,'приложение 1.1 '!E525,"-")</f>
        <v>-</v>
      </c>
      <c r="D523" s="703" t="str">
        <f>IF('приложение 1.1 '!G525=2018,'приложение 1.1 '!D525,"-")</f>
        <v>-</v>
      </c>
      <c r="E523" s="379" t="str">
        <f>IF('приложение 1.1 '!G525=2019,'приложение 1.1 '!E525,"-")</f>
        <v>-</v>
      </c>
      <c r="F523" s="379" t="str">
        <f>IF('приложение 1.1 '!G525=2019,'приложение 1.1 '!D525,"-")</f>
        <v>-</v>
      </c>
      <c r="G523" s="379" t="str">
        <f>IF('приложение 1.1 '!G525=2020,'приложение 1.1 '!E525,"-")</f>
        <v>-</v>
      </c>
      <c r="H523" s="379" t="str">
        <f>IF('приложение 1.1 '!G525=2020,'приложение 1.1 '!D525,"-")</f>
        <v>-</v>
      </c>
      <c r="I523" s="379" t="str">
        <f>IF('приложение 1.1 '!G525=2021,'приложение 1.1 '!E525,"-")</f>
        <v>-</v>
      </c>
      <c r="J523" s="379" t="str">
        <f>IF('приложение 1.1 '!G525=2021,'приложение 1.1 '!D525,"-")</f>
        <v>-</v>
      </c>
      <c r="K523" s="379">
        <f>IF('приложение 1.1 '!G525=2022,'приложение 1.1 '!E525,"-")</f>
        <v>0</v>
      </c>
      <c r="L523" s="379">
        <f>IF('приложение 1.1 '!G525=2022,'приложение 1.1 '!D525,"-")</f>
        <v>3.5</v>
      </c>
      <c r="M523" s="379">
        <f t="shared" si="131"/>
        <v>0</v>
      </c>
      <c r="N523" s="379">
        <f t="shared" si="132"/>
        <v>3.5</v>
      </c>
      <c r="O523" s="379">
        <v>0</v>
      </c>
      <c r="P523" s="379" t="str">
        <f t="shared" si="133"/>
        <v>-</v>
      </c>
      <c r="Q523" s="379" t="s">
        <v>304</v>
      </c>
      <c r="R523" s="379" t="str">
        <f t="shared" si="134"/>
        <v>-</v>
      </c>
      <c r="S523" s="379" t="s">
        <v>304</v>
      </c>
      <c r="T523" s="379" t="str">
        <f t="shared" si="135"/>
        <v>-</v>
      </c>
      <c r="U523" s="379">
        <v>0</v>
      </c>
      <c r="V523" s="379" t="str">
        <f t="shared" si="136"/>
        <v>-</v>
      </c>
      <c r="W523" s="379">
        <v>0</v>
      </c>
      <c r="X523" s="379">
        <f t="shared" si="137"/>
        <v>3.5</v>
      </c>
      <c r="Y523" s="379">
        <v>0</v>
      </c>
      <c r="Z523" s="379">
        <f t="shared" si="138"/>
        <v>3.5</v>
      </c>
    </row>
    <row r="524" spans="1:26" ht="31.5">
      <c r="A524" s="369" t="str">
        <f>'приложение 1.1 '!A526</f>
        <v>2.1.5.10</v>
      </c>
      <c r="B524" s="431" t="str">
        <f>'приложение 1.1 '!B526</f>
        <v>Строительство ВЛ-0,4кВ ПССК "Чернореченский"</v>
      </c>
      <c r="C524" s="379" t="str">
        <f>IF('приложение 1.1 '!G526=2018,'приложение 1.1 '!E526,"-")</f>
        <v>-</v>
      </c>
      <c r="D524" s="703" t="str">
        <f>IF('приложение 1.1 '!G526=2018,'приложение 1.1 '!D526,"-")</f>
        <v>-</v>
      </c>
      <c r="E524" s="379" t="str">
        <f>IF('приложение 1.1 '!G526=2019,'приложение 1.1 '!E526,"-")</f>
        <v>-</v>
      </c>
      <c r="F524" s="379" t="str">
        <f>IF('приложение 1.1 '!G526=2019,'приложение 1.1 '!D526,"-")</f>
        <v>-</v>
      </c>
      <c r="G524" s="379" t="str">
        <f>IF('приложение 1.1 '!G526=2020,'приложение 1.1 '!E526,"-")</f>
        <v>-</v>
      </c>
      <c r="H524" s="379" t="str">
        <f>IF('приложение 1.1 '!G526=2020,'приложение 1.1 '!D526,"-")</f>
        <v>-</v>
      </c>
      <c r="I524" s="379" t="str">
        <f>IF('приложение 1.1 '!G526=2021,'приложение 1.1 '!E526,"-")</f>
        <v>-</v>
      </c>
      <c r="J524" s="379" t="str">
        <f>IF('приложение 1.1 '!G526=2021,'приложение 1.1 '!D526,"-")</f>
        <v>-</v>
      </c>
      <c r="K524" s="379">
        <f>IF('приложение 1.1 '!G526=2022,'приложение 1.1 '!E526,"-")</f>
        <v>0</v>
      </c>
      <c r="L524" s="379">
        <f>IF('приложение 1.1 '!G526=2022,'приложение 1.1 '!D526,"-")</f>
        <v>3.5</v>
      </c>
      <c r="M524" s="379">
        <f t="shared" si="131"/>
        <v>0</v>
      </c>
      <c r="N524" s="379">
        <f t="shared" si="132"/>
        <v>3.5</v>
      </c>
      <c r="O524" s="379">
        <v>0</v>
      </c>
      <c r="P524" s="379" t="str">
        <f t="shared" si="133"/>
        <v>-</v>
      </c>
      <c r="Q524" s="379" t="s">
        <v>304</v>
      </c>
      <c r="R524" s="379" t="str">
        <f t="shared" si="134"/>
        <v>-</v>
      </c>
      <c r="S524" s="379" t="s">
        <v>304</v>
      </c>
      <c r="T524" s="379" t="str">
        <f t="shared" si="135"/>
        <v>-</v>
      </c>
      <c r="U524" s="379">
        <v>0</v>
      </c>
      <c r="V524" s="379" t="str">
        <f t="shared" si="136"/>
        <v>-</v>
      </c>
      <c r="W524" s="379">
        <v>0</v>
      </c>
      <c r="X524" s="379">
        <f t="shared" si="137"/>
        <v>3.5</v>
      </c>
      <c r="Y524" s="379">
        <v>0</v>
      </c>
      <c r="Z524" s="379">
        <f t="shared" si="138"/>
        <v>3.5</v>
      </c>
    </row>
    <row r="525" spans="1:26" ht="31.5">
      <c r="A525" s="369" t="str">
        <f>'приложение 1.1 '!A527</f>
        <v>2.1.5.11</v>
      </c>
      <c r="B525" s="431" t="str">
        <f>'приложение 1.1 '!B527</f>
        <v>Строительство ВЛ-0,4кВ ПСДСК    "ПОДВОДНИК"</v>
      </c>
      <c r="C525" s="379" t="str">
        <f>IF('приложение 1.1 '!G527=2018,'приложение 1.1 '!E527,"-")</f>
        <v>-</v>
      </c>
      <c r="D525" s="703" t="str">
        <f>IF('приложение 1.1 '!G527=2018,'приложение 1.1 '!D527,"-")</f>
        <v>-</v>
      </c>
      <c r="E525" s="379" t="str">
        <f>IF('приложение 1.1 '!G527=2019,'приложение 1.1 '!E527,"-")</f>
        <v>-</v>
      </c>
      <c r="F525" s="379" t="str">
        <f>IF('приложение 1.1 '!G527=2019,'приложение 1.1 '!D527,"-")</f>
        <v>-</v>
      </c>
      <c r="G525" s="379" t="str">
        <f>IF('приложение 1.1 '!G527=2020,'приложение 1.1 '!E527,"-")</f>
        <v>-</v>
      </c>
      <c r="H525" s="379" t="str">
        <f>IF('приложение 1.1 '!G527=2020,'приложение 1.1 '!D527,"-")</f>
        <v>-</v>
      </c>
      <c r="I525" s="379" t="str">
        <f>IF('приложение 1.1 '!G527=2021,'приложение 1.1 '!E527,"-")</f>
        <v>-</v>
      </c>
      <c r="J525" s="379" t="str">
        <f>IF('приложение 1.1 '!G527=2021,'приложение 1.1 '!D527,"-")</f>
        <v>-</v>
      </c>
      <c r="K525" s="379">
        <f>IF('приложение 1.1 '!G527=2022,'приложение 1.1 '!E527,"-")</f>
        <v>0</v>
      </c>
      <c r="L525" s="379">
        <f>IF('приложение 1.1 '!G527=2022,'приложение 1.1 '!D527,"-")</f>
        <v>3.5</v>
      </c>
      <c r="M525" s="379">
        <f t="shared" si="131"/>
        <v>0</v>
      </c>
      <c r="N525" s="379">
        <f t="shared" si="132"/>
        <v>3.5</v>
      </c>
      <c r="O525" s="379">
        <v>0</v>
      </c>
      <c r="P525" s="379" t="str">
        <f t="shared" si="133"/>
        <v>-</v>
      </c>
      <c r="Q525" s="379" t="s">
        <v>304</v>
      </c>
      <c r="R525" s="379" t="str">
        <f t="shared" si="134"/>
        <v>-</v>
      </c>
      <c r="S525" s="379" t="s">
        <v>304</v>
      </c>
      <c r="T525" s="379" t="str">
        <f t="shared" si="135"/>
        <v>-</v>
      </c>
      <c r="U525" s="379">
        <v>0</v>
      </c>
      <c r="V525" s="379" t="str">
        <f t="shared" si="136"/>
        <v>-</v>
      </c>
      <c r="W525" s="379">
        <v>0</v>
      </c>
      <c r="X525" s="379">
        <f t="shared" si="137"/>
        <v>3.5</v>
      </c>
      <c r="Y525" s="379">
        <v>0</v>
      </c>
      <c r="Z525" s="379">
        <f t="shared" si="138"/>
        <v>3.5</v>
      </c>
    </row>
    <row r="526" spans="1:26" ht="31.5">
      <c r="A526" s="369" t="str">
        <f>'приложение 1.1 '!A528</f>
        <v>2.1.5.12</v>
      </c>
      <c r="B526" s="431" t="str">
        <f>'приложение 1.1 '!B528</f>
        <v>Строительство ВЛ-0,4кВ СОПК "Родничок" № 61</v>
      </c>
      <c r="C526" s="379" t="str">
        <f>IF('приложение 1.1 '!G528=2018,'приложение 1.1 '!E528,"-")</f>
        <v>-</v>
      </c>
      <c r="D526" s="703" t="str">
        <f>IF('приложение 1.1 '!G528=2018,'приложение 1.1 '!D528,"-")</f>
        <v>-</v>
      </c>
      <c r="E526" s="379" t="str">
        <f>IF('приложение 1.1 '!G528=2019,'приложение 1.1 '!E528,"-")</f>
        <v>-</v>
      </c>
      <c r="F526" s="379" t="str">
        <f>IF('приложение 1.1 '!G528=2019,'приложение 1.1 '!D528,"-")</f>
        <v>-</v>
      </c>
      <c r="G526" s="379" t="str">
        <f>IF('приложение 1.1 '!G528=2020,'приложение 1.1 '!E528,"-")</f>
        <v>-</v>
      </c>
      <c r="H526" s="379" t="str">
        <f>IF('приложение 1.1 '!G528=2020,'приложение 1.1 '!D528,"-")</f>
        <v>-</v>
      </c>
      <c r="I526" s="379" t="str">
        <f>IF('приложение 1.1 '!G528=2021,'приложение 1.1 '!E528,"-")</f>
        <v>-</v>
      </c>
      <c r="J526" s="379" t="str">
        <f>IF('приложение 1.1 '!G528=2021,'приложение 1.1 '!D528,"-")</f>
        <v>-</v>
      </c>
      <c r="K526" s="379">
        <f>IF('приложение 1.1 '!G528=2022,'приложение 1.1 '!E528,"-")</f>
        <v>0</v>
      </c>
      <c r="L526" s="379">
        <f>IF('приложение 1.1 '!G528=2022,'приложение 1.1 '!D528,"-")</f>
        <v>3.5</v>
      </c>
      <c r="M526" s="379">
        <f t="shared" si="131"/>
        <v>0</v>
      </c>
      <c r="N526" s="379">
        <f t="shared" si="132"/>
        <v>3.5</v>
      </c>
      <c r="O526" s="379">
        <v>0</v>
      </c>
      <c r="P526" s="379" t="str">
        <f t="shared" si="133"/>
        <v>-</v>
      </c>
      <c r="Q526" s="379" t="s">
        <v>304</v>
      </c>
      <c r="R526" s="379" t="str">
        <f t="shared" si="134"/>
        <v>-</v>
      </c>
      <c r="S526" s="379" t="s">
        <v>304</v>
      </c>
      <c r="T526" s="379" t="str">
        <f t="shared" si="135"/>
        <v>-</v>
      </c>
      <c r="U526" s="379">
        <v>0</v>
      </c>
      <c r="V526" s="379" t="str">
        <f t="shared" si="136"/>
        <v>-</v>
      </c>
      <c r="W526" s="379">
        <v>0</v>
      </c>
      <c r="X526" s="379">
        <f t="shared" si="137"/>
        <v>3.5</v>
      </c>
      <c r="Y526" s="379">
        <v>0</v>
      </c>
      <c r="Z526" s="379">
        <f t="shared" si="138"/>
        <v>3.5</v>
      </c>
    </row>
    <row r="527" spans="1:26">
      <c r="A527" s="369" t="str">
        <f>'приложение 1.1 '!A529</f>
        <v>2.1.5.13</v>
      </c>
      <c r="B527" s="431" t="str">
        <f>'приложение 1.1 '!B529</f>
        <v>Строительство ВЛ-0,4кВ СНТ "Газовик"</v>
      </c>
      <c r="C527" s="379" t="str">
        <f>IF('приложение 1.1 '!G529=2018,'приложение 1.1 '!E529,"-")</f>
        <v>-</v>
      </c>
      <c r="D527" s="703" t="str">
        <f>IF('приложение 1.1 '!G529=2018,'приложение 1.1 '!D529,"-")</f>
        <v>-</v>
      </c>
      <c r="E527" s="379" t="str">
        <f>IF('приложение 1.1 '!G529=2019,'приложение 1.1 '!E529,"-")</f>
        <v>-</v>
      </c>
      <c r="F527" s="379" t="str">
        <f>IF('приложение 1.1 '!G529=2019,'приложение 1.1 '!D529,"-")</f>
        <v>-</v>
      </c>
      <c r="G527" s="379" t="str">
        <f>IF('приложение 1.1 '!G529=2020,'приложение 1.1 '!E529,"-")</f>
        <v>-</v>
      </c>
      <c r="H527" s="379" t="str">
        <f>IF('приложение 1.1 '!G529=2020,'приложение 1.1 '!D529,"-")</f>
        <v>-</v>
      </c>
      <c r="I527" s="379" t="str">
        <f>IF('приложение 1.1 '!G529=2021,'приложение 1.1 '!E529,"-")</f>
        <v>-</v>
      </c>
      <c r="J527" s="379" t="str">
        <f>IF('приложение 1.1 '!G529=2021,'приложение 1.1 '!D529,"-")</f>
        <v>-</v>
      </c>
      <c r="K527" s="379">
        <f>IF('приложение 1.1 '!G529=2022,'приложение 1.1 '!E529,"-")</f>
        <v>0</v>
      </c>
      <c r="L527" s="379">
        <f>IF('приложение 1.1 '!G529=2022,'приложение 1.1 '!D529,"-")</f>
        <v>3.5</v>
      </c>
      <c r="M527" s="379">
        <f t="shared" si="131"/>
        <v>0</v>
      </c>
      <c r="N527" s="379">
        <f t="shared" si="132"/>
        <v>3.5</v>
      </c>
      <c r="O527" s="379">
        <v>0</v>
      </c>
      <c r="P527" s="379" t="str">
        <f t="shared" si="133"/>
        <v>-</v>
      </c>
      <c r="Q527" s="379" t="s">
        <v>304</v>
      </c>
      <c r="R527" s="379" t="str">
        <f t="shared" si="134"/>
        <v>-</v>
      </c>
      <c r="S527" s="379" t="s">
        <v>304</v>
      </c>
      <c r="T527" s="379" t="str">
        <f t="shared" si="135"/>
        <v>-</v>
      </c>
      <c r="U527" s="379">
        <v>0</v>
      </c>
      <c r="V527" s="379" t="str">
        <f t="shared" si="136"/>
        <v>-</v>
      </c>
      <c r="W527" s="379">
        <v>0</v>
      </c>
      <c r="X527" s="379">
        <f t="shared" si="137"/>
        <v>3.5</v>
      </c>
      <c r="Y527" s="379">
        <v>0</v>
      </c>
      <c r="Z527" s="379">
        <f t="shared" si="138"/>
        <v>3.5</v>
      </c>
    </row>
    <row r="528" spans="1:26">
      <c r="A528" s="369" t="str">
        <f>'приложение 1.1 '!A530</f>
        <v>2.1.5.14</v>
      </c>
      <c r="B528" s="431" t="str">
        <f>'приложение 1.1 '!B530</f>
        <v>Строительство ВЛ-0,4кВ СТ  № 13 "МАЙ"</v>
      </c>
      <c r="C528" s="379" t="str">
        <f>IF('приложение 1.1 '!G530=2018,'приложение 1.1 '!E530,"-")</f>
        <v>-</v>
      </c>
      <c r="D528" s="703" t="str">
        <f>IF('приложение 1.1 '!G530=2018,'приложение 1.1 '!D530,"-")</f>
        <v>-</v>
      </c>
      <c r="E528" s="379" t="str">
        <f>IF('приложение 1.1 '!G530=2019,'приложение 1.1 '!E530,"-")</f>
        <v>-</v>
      </c>
      <c r="F528" s="379" t="str">
        <f>IF('приложение 1.1 '!G530=2019,'приложение 1.1 '!D530,"-")</f>
        <v>-</v>
      </c>
      <c r="G528" s="379" t="str">
        <f>IF('приложение 1.1 '!G530=2020,'приложение 1.1 '!E530,"-")</f>
        <v>-</v>
      </c>
      <c r="H528" s="379" t="str">
        <f>IF('приложение 1.1 '!G530=2020,'приложение 1.1 '!D530,"-")</f>
        <v>-</v>
      </c>
      <c r="I528" s="379" t="str">
        <f>IF('приложение 1.1 '!G530=2021,'приложение 1.1 '!E530,"-")</f>
        <v>-</v>
      </c>
      <c r="J528" s="379" t="str">
        <f>IF('приложение 1.1 '!G530=2021,'приложение 1.1 '!D530,"-")</f>
        <v>-</v>
      </c>
      <c r="K528" s="379">
        <f>IF('приложение 1.1 '!G530=2022,'приложение 1.1 '!E530,"-")</f>
        <v>0</v>
      </c>
      <c r="L528" s="379">
        <f>IF('приложение 1.1 '!G530=2022,'приложение 1.1 '!D530,"-")</f>
        <v>3.5</v>
      </c>
      <c r="M528" s="379">
        <f t="shared" si="131"/>
        <v>0</v>
      </c>
      <c r="N528" s="379">
        <f t="shared" si="132"/>
        <v>3.5</v>
      </c>
      <c r="O528" s="379">
        <v>0</v>
      </c>
      <c r="P528" s="379" t="str">
        <f t="shared" si="133"/>
        <v>-</v>
      </c>
      <c r="Q528" s="379" t="s">
        <v>304</v>
      </c>
      <c r="R528" s="379" t="str">
        <f t="shared" si="134"/>
        <v>-</v>
      </c>
      <c r="S528" s="379" t="s">
        <v>304</v>
      </c>
      <c r="T528" s="379" t="str">
        <f t="shared" si="135"/>
        <v>-</v>
      </c>
      <c r="U528" s="379">
        <v>0</v>
      </c>
      <c r="V528" s="379" t="str">
        <f t="shared" si="136"/>
        <v>-</v>
      </c>
      <c r="W528" s="379">
        <v>0</v>
      </c>
      <c r="X528" s="379">
        <f t="shared" si="137"/>
        <v>3.5</v>
      </c>
      <c r="Y528" s="379">
        <v>0</v>
      </c>
      <c r="Z528" s="379">
        <f t="shared" si="138"/>
        <v>3.5</v>
      </c>
    </row>
    <row r="529" spans="1:26" ht="31.5">
      <c r="A529" s="369" t="str">
        <f>'приложение 1.1 '!A531</f>
        <v>2.1.5.15</v>
      </c>
      <c r="B529" s="431" t="str">
        <f>'приложение 1.1 '!B531</f>
        <v>Строительство ВЛ-0,4кВ ПДК "Крылья Сургута"-2</v>
      </c>
      <c r="C529" s="379" t="str">
        <f>IF('приложение 1.1 '!G531=2018,'приложение 1.1 '!E531,"-")</f>
        <v>-</v>
      </c>
      <c r="D529" s="703" t="str">
        <f>IF('приложение 1.1 '!G531=2018,'приложение 1.1 '!D531,"-")</f>
        <v>-</v>
      </c>
      <c r="E529" s="379" t="str">
        <f>IF('приложение 1.1 '!G531=2019,'приложение 1.1 '!E531,"-")</f>
        <v>-</v>
      </c>
      <c r="F529" s="379" t="str">
        <f>IF('приложение 1.1 '!G531=2019,'приложение 1.1 '!D531,"-")</f>
        <v>-</v>
      </c>
      <c r="G529" s="379" t="str">
        <f>IF('приложение 1.1 '!G531=2020,'приложение 1.1 '!E531,"-")</f>
        <v>-</v>
      </c>
      <c r="H529" s="379" t="str">
        <f>IF('приложение 1.1 '!G531=2020,'приложение 1.1 '!D531,"-")</f>
        <v>-</v>
      </c>
      <c r="I529" s="379" t="str">
        <f>IF('приложение 1.1 '!G531=2021,'приложение 1.1 '!E531,"-")</f>
        <v>-</v>
      </c>
      <c r="J529" s="379" t="str">
        <f>IF('приложение 1.1 '!G531=2021,'приложение 1.1 '!D531,"-")</f>
        <v>-</v>
      </c>
      <c r="K529" s="379">
        <f>IF('приложение 1.1 '!G531=2022,'приложение 1.1 '!E531,"-")</f>
        <v>0</v>
      </c>
      <c r="L529" s="379">
        <f>IF('приложение 1.1 '!G531=2022,'приложение 1.1 '!D531,"-")</f>
        <v>3.5</v>
      </c>
      <c r="M529" s="379">
        <f t="shared" si="131"/>
        <v>0</v>
      </c>
      <c r="N529" s="379">
        <f t="shared" si="132"/>
        <v>3.5</v>
      </c>
      <c r="O529" s="379">
        <v>0</v>
      </c>
      <c r="P529" s="379" t="str">
        <f t="shared" si="133"/>
        <v>-</v>
      </c>
      <c r="Q529" s="379" t="s">
        <v>304</v>
      </c>
      <c r="R529" s="379" t="str">
        <f t="shared" si="134"/>
        <v>-</v>
      </c>
      <c r="S529" s="379" t="s">
        <v>304</v>
      </c>
      <c r="T529" s="379" t="str">
        <f t="shared" si="135"/>
        <v>-</v>
      </c>
      <c r="U529" s="379">
        <v>0</v>
      </c>
      <c r="V529" s="379" t="str">
        <f t="shared" si="136"/>
        <v>-</v>
      </c>
      <c r="W529" s="379">
        <v>0</v>
      </c>
      <c r="X529" s="379">
        <f t="shared" si="137"/>
        <v>3.5</v>
      </c>
      <c r="Y529" s="379">
        <v>0</v>
      </c>
      <c r="Z529" s="379">
        <f t="shared" si="138"/>
        <v>3.5</v>
      </c>
    </row>
    <row r="530" spans="1:26" ht="31.5">
      <c r="A530" s="369" t="str">
        <f>'приложение 1.1 '!A532</f>
        <v>2.1.5.16</v>
      </c>
      <c r="B530" s="431" t="str">
        <f>'приложение 1.1 '!B532</f>
        <v>Строительство ВЛ-0,4кВ ПДК "Крылья Сургута - Кафт"</v>
      </c>
      <c r="C530" s="379" t="str">
        <f>IF('приложение 1.1 '!G532=2018,'приложение 1.1 '!E532,"-")</f>
        <v>-</v>
      </c>
      <c r="D530" s="703" t="str">
        <f>IF('приложение 1.1 '!G532=2018,'приложение 1.1 '!D532,"-")</f>
        <v>-</v>
      </c>
      <c r="E530" s="379">
        <f>IF('приложение 1.1 '!G532=2019,'приложение 1.1 '!E532,"-")</f>
        <v>0</v>
      </c>
      <c r="F530" s="379">
        <f>IF('приложение 1.1 '!G532=2019,'приложение 1.1 '!D532,"-")</f>
        <v>3.5</v>
      </c>
      <c r="G530" s="379" t="str">
        <f>IF('приложение 1.1 '!G532=2020,'приложение 1.1 '!E532,"-")</f>
        <v>-</v>
      </c>
      <c r="H530" s="379" t="str">
        <f>IF('приложение 1.1 '!G532=2020,'приложение 1.1 '!D532,"-")</f>
        <v>-</v>
      </c>
      <c r="I530" s="379" t="str">
        <f>IF('приложение 1.1 '!G532=2021,'приложение 1.1 '!E532,"-")</f>
        <v>-</v>
      </c>
      <c r="J530" s="379" t="str">
        <f>IF('приложение 1.1 '!G532=2021,'приложение 1.1 '!D532,"-")</f>
        <v>-</v>
      </c>
      <c r="K530" s="379" t="str">
        <f>IF('приложение 1.1 '!G532=2022,'приложение 1.1 '!E532,"-")</f>
        <v>-</v>
      </c>
      <c r="L530" s="379" t="str">
        <f>IF('приложение 1.1 '!G532=2022,'приложение 1.1 '!D532,"-")</f>
        <v>-</v>
      </c>
      <c r="M530" s="379">
        <f t="shared" si="131"/>
        <v>0</v>
      </c>
      <c r="N530" s="379">
        <f t="shared" si="132"/>
        <v>3.5</v>
      </c>
      <c r="O530" s="379">
        <v>0</v>
      </c>
      <c r="P530" s="379" t="str">
        <f t="shared" si="133"/>
        <v>-</v>
      </c>
      <c r="Q530" s="379" t="s">
        <v>304</v>
      </c>
      <c r="R530" s="379">
        <f t="shared" si="134"/>
        <v>3.5</v>
      </c>
      <c r="S530" s="379" t="s">
        <v>304</v>
      </c>
      <c r="T530" s="379" t="str">
        <f t="shared" si="135"/>
        <v>-</v>
      </c>
      <c r="U530" s="379">
        <v>0</v>
      </c>
      <c r="V530" s="379" t="str">
        <f t="shared" si="136"/>
        <v>-</v>
      </c>
      <c r="W530" s="379">
        <v>0</v>
      </c>
      <c r="X530" s="379" t="str">
        <f t="shared" si="137"/>
        <v>-</v>
      </c>
      <c r="Y530" s="379">
        <v>0</v>
      </c>
      <c r="Z530" s="379">
        <f t="shared" si="138"/>
        <v>3.5</v>
      </c>
    </row>
    <row r="531" spans="1:26">
      <c r="A531" s="369" t="str">
        <f>'приложение 1.1 '!A533</f>
        <v>2.1.5.17</v>
      </c>
      <c r="B531" s="431" t="str">
        <f>'приложение 1.1 '!B533</f>
        <v>Строительство ВЛ-0,4кВ ДНТ "Тихий Бор"</v>
      </c>
      <c r="C531" s="379" t="str">
        <f>IF('приложение 1.1 '!G533=2018,'приложение 1.1 '!E533,"-")</f>
        <v>-</v>
      </c>
      <c r="D531" s="703" t="str">
        <f>IF('приложение 1.1 '!G533=2018,'приложение 1.1 '!D533,"-")</f>
        <v>-</v>
      </c>
      <c r="E531" s="379">
        <f>IF('приложение 1.1 '!G533=2019,'приложение 1.1 '!E533,"-")</f>
        <v>0</v>
      </c>
      <c r="F531" s="379">
        <f>IF('приложение 1.1 '!G533=2019,'приложение 1.1 '!D533,"-")</f>
        <v>3.5</v>
      </c>
      <c r="G531" s="379" t="str">
        <f>IF('приложение 1.1 '!G533=2020,'приложение 1.1 '!E533,"-")</f>
        <v>-</v>
      </c>
      <c r="H531" s="379" t="str">
        <f>IF('приложение 1.1 '!G533=2020,'приложение 1.1 '!D533,"-")</f>
        <v>-</v>
      </c>
      <c r="I531" s="379" t="str">
        <f>IF('приложение 1.1 '!G533=2021,'приложение 1.1 '!E533,"-")</f>
        <v>-</v>
      </c>
      <c r="J531" s="379" t="str">
        <f>IF('приложение 1.1 '!G533=2021,'приложение 1.1 '!D533,"-")</f>
        <v>-</v>
      </c>
      <c r="K531" s="379" t="str">
        <f>IF('приложение 1.1 '!G533=2022,'приложение 1.1 '!E533,"-")</f>
        <v>-</v>
      </c>
      <c r="L531" s="379" t="str">
        <f>IF('приложение 1.1 '!G533=2022,'приложение 1.1 '!D533,"-")</f>
        <v>-</v>
      </c>
      <c r="M531" s="379">
        <f t="shared" si="131"/>
        <v>0</v>
      </c>
      <c r="N531" s="379">
        <f t="shared" si="132"/>
        <v>3.5</v>
      </c>
      <c r="O531" s="379">
        <v>0</v>
      </c>
      <c r="P531" s="379" t="str">
        <f t="shared" si="133"/>
        <v>-</v>
      </c>
      <c r="Q531" s="379" t="s">
        <v>304</v>
      </c>
      <c r="R531" s="379">
        <f t="shared" si="134"/>
        <v>3.5</v>
      </c>
      <c r="S531" s="379" t="s">
        <v>304</v>
      </c>
      <c r="T531" s="379" t="str">
        <f t="shared" si="135"/>
        <v>-</v>
      </c>
      <c r="U531" s="379">
        <v>0</v>
      </c>
      <c r="V531" s="379" t="str">
        <f t="shared" si="136"/>
        <v>-</v>
      </c>
      <c r="W531" s="379">
        <v>0</v>
      </c>
      <c r="X531" s="379" t="str">
        <f t="shared" si="137"/>
        <v>-</v>
      </c>
      <c r="Y531" s="379">
        <v>0</v>
      </c>
      <c r="Z531" s="379">
        <f t="shared" si="138"/>
        <v>3.5</v>
      </c>
    </row>
    <row r="532" spans="1:26">
      <c r="A532" s="369" t="str">
        <f>'приложение 1.1 '!A534</f>
        <v>2.1.5.18</v>
      </c>
      <c r="B532" s="431" t="str">
        <f>'приложение 1.1 '!B534</f>
        <v>Строительство ВЛ-0,4кВ ДПК "Жемчужина"</v>
      </c>
      <c r="C532" s="379" t="str">
        <f>IF('приложение 1.1 '!G534=2018,'приложение 1.1 '!E534,"-")</f>
        <v>-</v>
      </c>
      <c r="D532" s="703" t="str">
        <f>IF('приложение 1.1 '!G534=2018,'приложение 1.1 '!D534,"-")</f>
        <v>-</v>
      </c>
      <c r="E532" s="379">
        <f>IF('приложение 1.1 '!G534=2019,'приложение 1.1 '!E534,"-")</f>
        <v>0</v>
      </c>
      <c r="F532" s="379">
        <f>IF('приложение 1.1 '!G534=2019,'приложение 1.1 '!D534,"-")</f>
        <v>3.5</v>
      </c>
      <c r="G532" s="379" t="str">
        <f>IF('приложение 1.1 '!G534=2020,'приложение 1.1 '!E534,"-")</f>
        <v>-</v>
      </c>
      <c r="H532" s="379" t="str">
        <f>IF('приложение 1.1 '!G534=2020,'приложение 1.1 '!D534,"-")</f>
        <v>-</v>
      </c>
      <c r="I532" s="379" t="str">
        <f>IF('приложение 1.1 '!G534=2021,'приложение 1.1 '!E534,"-")</f>
        <v>-</v>
      </c>
      <c r="J532" s="379" t="str">
        <f>IF('приложение 1.1 '!G534=2021,'приложение 1.1 '!D534,"-")</f>
        <v>-</v>
      </c>
      <c r="K532" s="379" t="str">
        <f>IF('приложение 1.1 '!G534=2022,'приложение 1.1 '!E534,"-")</f>
        <v>-</v>
      </c>
      <c r="L532" s="379" t="str">
        <f>IF('приложение 1.1 '!G534=2022,'приложение 1.1 '!D534,"-")</f>
        <v>-</v>
      </c>
      <c r="M532" s="379">
        <f t="shared" si="131"/>
        <v>0</v>
      </c>
      <c r="N532" s="379">
        <f t="shared" si="132"/>
        <v>3.5</v>
      </c>
      <c r="O532" s="379">
        <v>0</v>
      </c>
      <c r="P532" s="379" t="str">
        <f t="shared" si="133"/>
        <v>-</v>
      </c>
      <c r="Q532" s="379" t="s">
        <v>304</v>
      </c>
      <c r="R532" s="379">
        <f t="shared" si="134"/>
        <v>3.5</v>
      </c>
      <c r="S532" s="379" t="s">
        <v>304</v>
      </c>
      <c r="T532" s="379" t="str">
        <f t="shared" si="135"/>
        <v>-</v>
      </c>
      <c r="U532" s="379">
        <v>0</v>
      </c>
      <c r="V532" s="379" t="str">
        <f t="shared" si="136"/>
        <v>-</v>
      </c>
      <c r="W532" s="379">
        <v>0</v>
      </c>
      <c r="X532" s="379" t="str">
        <f t="shared" si="137"/>
        <v>-</v>
      </c>
      <c r="Y532" s="379">
        <v>0</v>
      </c>
      <c r="Z532" s="379">
        <f t="shared" si="138"/>
        <v>3.5</v>
      </c>
    </row>
    <row r="533" spans="1:26">
      <c r="A533" s="369" t="str">
        <f>'приложение 1.1 '!A535</f>
        <v>2.1.5.19</v>
      </c>
      <c r="B533" s="431" t="str">
        <f>'приложение 1.1 '!B535</f>
        <v>Строительство ВЛ-0,4кВ ПСК Искра</v>
      </c>
      <c r="C533" s="379" t="str">
        <f>IF('приложение 1.1 '!G535=2018,'приложение 1.1 '!E535,"-")</f>
        <v>-</v>
      </c>
      <c r="D533" s="703" t="str">
        <f>IF('приложение 1.1 '!G535=2018,'приложение 1.1 '!D535,"-")</f>
        <v>-</v>
      </c>
      <c r="E533" s="379">
        <f>IF('приложение 1.1 '!G535=2019,'приложение 1.1 '!E535,"-")</f>
        <v>0</v>
      </c>
      <c r="F533" s="379">
        <f>IF('приложение 1.1 '!G535=2019,'приложение 1.1 '!D535,"-")</f>
        <v>3.5</v>
      </c>
      <c r="G533" s="379" t="str">
        <f>IF('приложение 1.1 '!G535=2020,'приложение 1.1 '!E535,"-")</f>
        <v>-</v>
      </c>
      <c r="H533" s="379" t="str">
        <f>IF('приложение 1.1 '!G535=2020,'приложение 1.1 '!D535,"-")</f>
        <v>-</v>
      </c>
      <c r="I533" s="379" t="str">
        <f>IF('приложение 1.1 '!G535=2021,'приложение 1.1 '!E535,"-")</f>
        <v>-</v>
      </c>
      <c r="J533" s="379" t="str">
        <f>IF('приложение 1.1 '!G535=2021,'приложение 1.1 '!D535,"-")</f>
        <v>-</v>
      </c>
      <c r="K533" s="379" t="str">
        <f>IF('приложение 1.1 '!G535=2022,'приложение 1.1 '!E535,"-")</f>
        <v>-</v>
      </c>
      <c r="L533" s="379" t="str">
        <f>IF('приложение 1.1 '!G535=2022,'приложение 1.1 '!D535,"-")</f>
        <v>-</v>
      </c>
      <c r="M533" s="379">
        <f t="shared" si="131"/>
        <v>0</v>
      </c>
      <c r="N533" s="379">
        <f t="shared" si="132"/>
        <v>3.5</v>
      </c>
      <c r="O533" s="379">
        <v>0</v>
      </c>
      <c r="P533" s="379" t="str">
        <f t="shared" si="133"/>
        <v>-</v>
      </c>
      <c r="Q533" s="379" t="s">
        <v>304</v>
      </c>
      <c r="R533" s="379">
        <f t="shared" si="134"/>
        <v>3.5</v>
      </c>
      <c r="S533" s="379" t="s">
        <v>304</v>
      </c>
      <c r="T533" s="379" t="str">
        <f t="shared" si="135"/>
        <v>-</v>
      </c>
      <c r="U533" s="379">
        <v>0</v>
      </c>
      <c r="V533" s="379" t="str">
        <f t="shared" si="136"/>
        <v>-</v>
      </c>
      <c r="W533" s="379">
        <v>0</v>
      </c>
      <c r="X533" s="379" t="str">
        <f t="shared" si="137"/>
        <v>-</v>
      </c>
      <c r="Y533" s="379">
        <v>0</v>
      </c>
      <c r="Z533" s="379">
        <f t="shared" si="138"/>
        <v>3.5</v>
      </c>
    </row>
    <row r="534" spans="1:26" ht="31.5">
      <c r="A534" s="369" t="str">
        <f>'приложение 1.1 '!A536</f>
        <v>2.1.5.20</v>
      </c>
      <c r="B534" s="431" t="str">
        <f>'приложение 1.1 '!B536</f>
        <v>Строительство ВЛ-0,4кВ ПК Садовое товарищество № 7</v>
      </c>
      <c r="C534" s="379" t="str">
        <f>IF('приложение 1.1 '!G536=2018,'приложение 1.1 '!E536,"-")</f>
        <v>-</v>
      </c>
      <c r="D534" s="703" t="str">
        <f>IF('приложение 1.1 '!G536=2018,'приложение 1.1 '!D536,"-")</f>
        <v>-</v>
      </c>
      <c r="E534" s="379">
        <f>IF('приложение 1.1 '!G536=2019,'приложение 1.1 '!E536,"-")</f>
        <v>0</v>
      </c>
      <c r="F534" s="379">
        <f>IF('приложение 1.1 '!G536=2019,'приложение 1.1 '!D536,"-")</f>
        <v>3.5</v>
      </c>
      <c r="G534" s="379" t="str">
        <f>IF('приложение 1.1 '!G536=2020,'приложение 1.1 '!E536,"-")</f>
        <v>-</v>
      </c>
      <c r="H534" s="379" t="str">
        <f>IF('приложение 1.1 '!G536=2020,'приложение 1.1 '!D536,"-")</f>
        <v>-</v>
      </c>
      <c r="I534" s="379" t="str">
        <f>IF('приложение 1.1 '!G536=2021,'приложение 1.1 '!E536,"-")</f>
        <v>-</v>
      </c>
      <c r="J534" s="379" t="str">
        <f>IF('приложение 1.1 '!G536=2021,'приложение 1.1 '!D536,"-")</f>
        <v>-</v>
      </c>
      <c r="K534" s="379" t="str">
        <f>IF('приложение 1.1 '!G536=2022,'приложение 1.1 '!E536,"-")</f>
        <v>-</v>
      </c>
      <c r="L534" s="379" t="str">
        <f>IF('приложение 1.1 '!G536=2022,'приложение 1.1 '!D536,"-")</f>
        <v>-</v>
      </c>
      <c r="M534" s="379">
        <f t="shared" si="131"/>
        <v>0</v>
      </c>
      <c r="N534" s="379">
        <f t="shared" si="132"/>
        <v>3.5</v>
      </c>
      <c r="O534" s="379">
        <v>0</v>
      </c>
      <c r="P534" s="379" t="str">
        <f t="shared" si="133"/>
        <v>-</v>
      </c>
      <c r="Q534" s="379" t="s">
        <v>304</v>
      </c>
      <c r="R534" s="379">
        <f t="shared" si="134"/>
        <v>3.5</v>
      </c>
      <c r="S534" s="379" t="s">
        <v>304</v>
      </c>
      <c r="T534" s="379" t="str">
        <f t="shared" si="135"/>
        <v>-</v>
      </c>
      <c r="U534" s="379">
        <v>0</v>
      </c>
      <c r="V534" s="379" t="str">
        <f t="shared" si="136"/>
        <v>-</v>
      </c>
      <c r="W534" s="379">
        <v>0</v>
      </c>
      <c r="X534" s="379" t="str">
        <f t="shared" si="137"/>
        <v>-</v>
      </c>
      <c r="Y534" s="379">
        <v>0</v>
      </c>
      <c r="Z534" s="379">
        <f t="shared" si="138"/>
        <v>3.5</v>
      </c>
    </row>
    <row r="535" spans="1:26">
      <c r="A535" s="369" t="str">
        <f>'приложение 1.1 '!A537</f>
        <v>2.1.5.21</v>
      </c>
      <c r="B535" s="431" t="str">
        <f>'приложение 1.1 '!B537</f>
        <v>Строительство ВЛ-0,4кВ ПСК № 71 Зеленое</v>
      </c>
      <c r="C535" s="379" t="str">
        <f>IF('приложение 1.1 '!G537=2018,'приложение 1.1 '!E537,"-")</f>
        <v>-</v>
      </c>
      <c r="D535" s="703" t="str">
        <f>IF('приложение 1.1 '!G537=2018,'приложение 1.1 '!D537,"-")</f>
        <v>-</v>
      </c>
      <c r="E535" s="379">
        <f>IF('приложение 1.1 '!G537=2019,'приложение 1.1 '!E537,"-")</f>
        <v>0</v>
      </c>
      <c r="F535" s="379">
        <f>IF('приложение 1.1 '!G537=2019,'приложение 1.1 '!D537,"-")</f>
        <v>3.5</v>
      </c>
      <c r="G535" s="379" t="str">
        <f>IF('приложение 1.1 '!G537=2020,'приложение 1.1 '!E537,"-")</f>
        <v>-</v>
      </c>
      <c r="H535" s="379" t="str">
        <f>IF('приложение 1.1 '!G537=2020,'приложение 1.1 '!D537,"-")</f>
        <v>-</v>
      </c>
      <c r="I535" s="379" t="str">
        <f>IF('приложение 1.1 '!G537=2021,'приложение 1.1 '!E537,"-")</f>
        <v>-</v>
      </c>
      <c r="J535" s="379" t="str">
        <f>IF('приложение 1.1 '!G537=2021,'приложение 1.1 '!D537,"-")</f>
        <v>-</v>
      </c>
      <c r="K535" s="379" t="str">
        <f>IF('приложение 1.1 '!G537=2022,'приложение 1.1 '!E537,"-")</f>
        <v>-</v>
      </c>
      <c r="L535" s="379" t="str">
        <f>IF('приложение 1.1 '!G537=2022,'приложение 1.1 '!D537,"-")</f>
        <v>-</v>
      </c>
      <c r="M535" s="379">
        <f t="shared" si="131"/>
        <v>0</v>
      </c>
      <c r="N535" s="379">
        <f t="shared" si="132"/>
        <v>3.5</v>
      </c>
      <c r="O535" s="379">
        <v>0</v>
      </c>
      <c r="P535" s="379" t="str">
        <f t="shared" si="133"/>
        <v>-</v>
      </c>
      <c r="Q535" s="379" t="s">
        <v>304</v>
      </c>
      <c r="R535" s="379">
        <f t="shared" si="134"/>
        <v>3.5</v>
      </c>
      <c r="S535" s="379" t="s">
        <v>304</v>
      </c>
      <c r="T535" s="379" t="str">
        <f t="shared" si="135"/>
        <v>-</v>
      </c>
      <c r="U535" s="379">
        <v>0</v>
      </c>
      <c r="V535" s="379" t="str">
        <f t="shared" si="136"/>
        <v>-</v>
      </c>
      <c r="W535" s="379">
        <v>0</v>
      </c>
      <c r="X535" s="379" t="str">
        <f t="shared" si="137"/>
        <v>-</v>
      </c>
      <c r="Y535" s="379">
        <v>0</v>
      </c>
      <c r="Z535" s="379">
        <f t="shared" si="138"/>
        <v>3.5</v>
      </c>
    </row>
    <row r="536" spans="1:26">
      <c r="A536" s="369" t="str">
        <f>'приложение 1.1 '!A538</f>
        <v>2.1.5.22</v>
      </c>
      <c r="B536" s="431" t="str">
        <f>'приложение 1.1 '!B538</f>
        <v>Строительство ВЛ-0,4кВ ПДК Сосновый бор</v>
      </c>
      <c r="C536" s="379" t="str">
        <f>IF('приложение 1.1 '!G538=2018,'приложение 1.1 '!E538,"-")</f>
        <v>-</v>
      </c>
      <c r="D536" s="703" t="str">
        <f>IF('приложение 1.1 '!G538=2018,'приложение 1.1 '!D538,"-")</f>
        <v>-</v>
      </c>
      <c r="E536" s="379">
        <f>IF('приложение 1.1 '!G538=2019,'приложение 1.1 '!E538,"-")</f>
        <v>0</v>
      </c>
      <c r="F536" s="379">
        <f>IF('приложение 1.1 '!G538=2019,'приложение 1.1 '!D538,"-")</f>
        <v>3.5</v>
      </c>
      <c r="G536" s="379" t="str">
        <f>IF('приложение 1.1 '!G538=2020,'приложение 1.1 '!E538,"-")</f>
        <v>-</v>
      </c>
      <c r="H536" s="379" t="str">
        <f>IF('приложение 1.1 '!G538=2020,'приложение 1.1 '!D538,"-")</f>
        <v>-</v>
      </c>
      <c r="I536" s="379" t="str">
        <f>IF('приложение 1.1 '!G538=2021,'приложение 1.1 '!E538,"-")</f>
        <v>-</v>
      </c>
      <c r="J536" s="379" t="str">
        <f>IF('приложение 1.1 '!G538=2021,'приложение 1.1 '!D538,"-")</f>
        <v>-</v>
      </c>
      <c r="K536" s="379" t="str">
        <f>IF('приложение 1.1 '!G538=2022,'приложение 1.1 '!E538,"-")</f>
        <v>-</v>
      </c>
      <c r="L536" s="379" t="str">
        <f>IF('приложение 1.1 '!G538=2022,'приложение 1.1 '!D538,"-")</f>
        <v>-</v>
      </c>
      <c r="M536" s="379">
        <f t="shared" si="131"/>
        <v>0</v>
      </c>
      <c r="N536" s="379">
        <f t="shared" si="132"/>
        <v>3.5</v>
      </c>
      <c r="O536" s="379">
        <v>0</v>
      </c>
      <c r="P536" s="379" t="str">
        <f t="shared" si="133"/>
        <v>-</v>
      </c>
      <c r="Q536" s="379" t="s">
        <v>304</v>
      </c>
      <c r="R536" s="379">
        <f t="shared" si="134"/>
        <v>3.5</v>
      </c>
      <c r="S536" s="379" t="s">
        <v>304</v>
      </c>
      <c r="T536" s="379" t="str">
        <f t="shared" si="135"/>
        <v>-</v>
      </c>
      <c r="U536" s="379">
        <v>0</v>
      </c>
      <c r="V536" s="379" t="str">
        <f t="shared" si="136"/>
        <v>-</v>
      </c>
      <c r="W536" s="379">
        <v>0</v>
      </c>
      <c r="X536" s="379" t="str">
        <f t="shared" si="137"/>
        <v>-</v>
      </c>
      <c r="Y536" s="379">
        <v>0</v>
      </c>
      <c r="Z536" s="379">
        <f t="shared" si="138"/>
        <v>3.5</v>
      </c>
    </row>
    <row r="537" spans="1:26">
      <c r="A537" s="369" t="str">
        <f>'приложение 1.1 '!A539</f>
        <v>2.1.5.23</v>
      </c>
      <c r="B537" s="431" t="str">
        <f>'приложение 1.1 '!B539</f>
        <v>Строительство ВЛ-0,4кВ ПСК Березовый</v>
      </c>
      <c r="C537" s="379" t="str">
        <f>IF('приложение 1.1 '!G539=2018,'приложение 1.1 '!E539,"-")</f>
        <v>-</v>
      </c>
      <c r="D537" s="703" t="str">
        <f>IF('приложение 1.1 '!G539=2018,'приложение 1.1 '!D539,"-")</f>
        <v>-</v>
      </c>
      <c r="E537" s="379">
        <f>IF('приложение 1.1 '!G539=2019,'приложение 1.1 '!E539,"-")</f>
        <v>0</v>
      </c>
      <c r="F537" s="379">
        <f>IF('приложение 1.1 '!G539=2019,'приложение 1.1 '!D539,"-")</f>
        <v>3.5</v>
      </c>
      <c r="G537" s="379" t="str">
        <f>IF('приложение 1.1 '!G539=2020,'приложение 1.1 '!E539,"-")</f>
        <v>-</v>
      </c>
      <c r="H537" s="379" t="str">
        <f>IF('приложение 1.1 '!G539=2020,'приложение 1.1 '!D539,"-")</f>
        <v>-</v>
      </c>
      <c r="I537" s="379" t="str">
        <f>IF('приложение 1.1 '!G539=2021,'приложение 1.1 '!E539,"-")</f>
        <v>-</v>
      </c>
      <c r="J537" s="379" t="str">
        <f>IF('приложение 1.1 '!G539=2021,'приложение 1.1 '!D539,"-")</f>
        <v>-</v>
      </c>
      <c r="K537" s="379" t="str">
        <f>IF('приложение 1.1 '!G539=2022,'приложение 1.1 '!E539,"-")</f>
        <v>-</v>
      </c>
      <c r="L537" s="379" t="str">
        <f>IF('приложение 1.1 '!G539=2022,'приложение 1.1 '!D539,"-")</f>
        <v>-</v>
      </c>
      <c r="M537" s="379">
        <f t="shared" si="131"/>
        <v>0</v>
      </c>
      <c r="N537" s="379">
        <f t="shared" si="132"/>
        <v>3.5</v>
      </c>
      <c r="O537" s="379">
        <v>0</v>
      </c>
      <c r="P537" s="379" t="str">
        <f t="shared" si="133"/>
        <v>-</v>
      </c>
      <c r="Q537" s="379" t="s">
        <v>304</v>
      </c>
      <c r="R537" s="379">
        <f t="shared" si="134"/>
        <v>3.5</v>
      </c>
      <c r="S537" s="379" t="s">
        <v>304</v>
      </c>
      <c r="T537" s="379" t="str">
        <f t="shared" si="135"/>
        <v>-</v>
      </c>
      <c r="U537" s="379">
        <v>0</v>
      </c>
      <c r="V537" s="379" t="str">
        <f t="shared" si="136"/>
        <v>-</v>
      </c>
      <c r="W537" s="379">
        <v>0</v>
      </c>
      <c r="X537" s="379" t="str">
        <f t="shared" si="137"/>
        <v>-</v>
      </c>
      <c r="Y537" s="379">
        <v>0</v>
      </c>
      <c r="Z537" s="379">
        <f t="shared" si="138"/>
        <v>3.5</v>
      </c>
    </row>
    <row r="538" spans="1:26">
      <c r="A538" s="369" t="str">
        <f>'приложение 1.1 '!A540</f>
        <v>2.1.5.24</v>
      </c>
      <c r="B538" s="431" t="str">
        <f>'приложение 1.1 '!B540</f>
        <v>Строительство ВЛ-0,4кВ ПСК Пищевик</v>
      </c>
      <c r="C538" s="379" t="str">
        <f>IF('приложение 1.1 '!G540=2018,'приложение 1.1 '!E540,"-")</f>
        <v>-</v>
      </c>
      <c r="D538" s="703" t="str">
        <f>IF('приложение 1.1 '!G540=2018,'приложение 1.1 '!D540,"-")</f>
        <v>-</v>
      </c>
      <c r="E538" s="379">
        <f>IF('приложение 1.1 '!G540=2019,'приложение 1.1 '!E540,"-")</f>
        <v>0</v>
      </c>
      <c r="F538" s="379">
        <f>IF('приложение 1.1 '!G540=2019,'приложение 1.1 '!D540,"-")</f>
        <v>3.5</v>
      </c>
      <c r="G538" s="379" t="str">
        <f>IF('приложение 1.1 '!G540=2020,'приложение 1.1 '!E540,"-")</f>
        <v>-</v>
      </c>
      <c r="H538" s="379" t="str">
        <f>IF('приложение 1.1 '!G540=2020,'приложение 1.1 '!D540,"-")</f>
        <v>-</v>
      </c>
      <c r="I538" s="379" t="str">
        <f>IF('приложение 1.1 '!G540=2021,'приложение 1.1 '!E540,"-")</f>
        <v>-</v>
      </c>
      <c r="J538" s="379" t="str">
        <f>IF('приложение 1.1 '!G540=2021,'приложение 1.1 '!D540,"-")</f>
        <v>-</v>
      </c>
      <c r="K538" s="379" t="str">
        <f>IF('приложение 1.1 '!G540=2022,'приложение 1.1 '!E540,"-")</f>
        <v>-</v>
      </c>
      <c r="L538" s="379" t="str">
        <f>IF('приложение 1.1 '!G540=2022,'приложение 1.1 '!D540,"-")</f>
        <v>-</v>
      </c>
      <c r="M538" s="379">
        <f t="shared" si="131"/>
        <v>0</v>
      </c>
      <c r="N538" s="379">
        <f t="shared" si="132"/>
        <v>3.5</v>
      </c>
      <c r="O538" s="379">
        <v>0</v>
      </c>
      <c r="P538" s="379" t="str">
        <f t="shared" si="133"/>
        <v>-</v>
      </c>
      <c r="Q538" s="379" t="s">
        <v>304</v>
      </c>
      <c r="R538" s="379">
        <f t="shared" si="134"/>
        <v>3.5</v>
      </c>
      <c r="S538" s="379" t="s">
        <v>304</v>
      </c>
      <c r="T538" s="379" t="str">
        <f t="shared" si="135"/>
        <v>-</v>
      </c>
      <c r="U538" s="379">
        <v>0</v>
      </c>
      <c r="V538" s="379" t="str">
        <f t="shared" si="136"/>
        <v>-</v>
      </c>
      <c r="W538" s="379">
        <v>0</v>
      </c>
      <c r="X538" s="379" t="str">
        <f t="shared" si="137"/>
        <v>-</v>
      </c>
      <c r="Y538" s="379">
        <v>0</v>
      </c>
      <c r="Z538" s="379">
        <f t="shared" si="138"/>
        <v>3.5</v>
      </c>
    </row>
    <row r="539" spans="1:26">
      <c r="A539" s="369" t="str">
        <f>'приложение 1.1 '!A541</f>
        <v>2.1.5.25</v>
      </c>
      <c r="B539" s="431" t="str">
        <f>'приложение 1.1 '!B541</f>
        <v>Строительство ВЛ-0,4кВ ПСК Кедровый</v>
      </c>
      <c r="C539" s="379" t="str">
        <f>IF('приложение 1.1 '!G541=2018,'приложение 1.1 '!E541,"-")</f>
        <v>-</v>
      </c>
      <c r="D539" s="703" t="str">
        <f>IF('приложение 1.1 '!G541=2018,'приложение 1.1 '!D541,"-")</f>
        <v>-</v>
      </c>
      <c r="E539" s="379" t="str">
        <f>IF('приложение 1.1 '!G541=2019,'приложение 1.1 '!E541,"-")</f>
        <v>-</v>
      </c>
      <c r="F539" s="379" t="str">
        <f>IF('приложение 1.1 '!G541=2019,'приложение 1.1 '!D541,"-")</f>
        <v>-</v>
      </c>
      <c r="G539" s="379">
        <f>IF('приложение 1.1 '!G541=2020,'приложение 1.1 '!E541,"-")</f>
        <v>0</v>
      </c>
      <c r="H539" s="379">
        <f>IF('приложение 1.1 '!G541=2020,'приложение 1.1 '!D541,"-")</f>
        <v>3.5</v>
      </c>
      <c r="I539" s="379" t="str">
        <f>IF('приложение 1.1 '!G541=2021,'приложение 1.1 '!E541,"-")</f>
        <v>-</v>
      </c>
      <c r="J539" s="379" t="str">
        <f>IF('приложение 1.1 '!G541=2021,'приложение 1.1 '!D541,"-")</f>
        <v>-</v>
      </c>
      <c r="K539" s="379" t="str">
        <f>IF('приложение 1.1 '!G541=2022,'приложение 1.1 '!E541,"-")</f>
        <v>-</v>
      </c>
      <c r="L539" s="379" t="str">
        <f>IF('приложение 1.1 '!G541=2022,'приложение 1.1 '!D541,"-")</f>
        <v>-</v>
      </c>
      <c r="M539" s="379">
        <f t="shared" si="131"/>
        <v>0</v>
      </c>
      <c r="N539" s="379">
        <f t="shared" si="132"/>
        <v>3.5</v>
      </c>
      <c r="O539" s="379">
        <v>0</v>
      </c>
      <c r="P539" s="379" t="str">
        <f t="shared" si="133"/>
        <v>-</v>
      </c>
      <c r="Q539" s="379" t="s">
        <v>304</v>
      </c>
      <c r="R539" s="379" t="str">
        <f t="shared" si="134"/>
        <v>-</v>
      </c>
      <c r="S539" s="379" t="s">
        <v>304</v>
      </c>
      <c r="T539" s="379">
        <f t="shared" si="135"/>
        <v>3.5</v>
      </c>
      <c r="U539" s="379">
        <v>0</v>
      </c>
      <c r="V539" s="379" t="str">
        <f t="shared" si="136"/>
        <v>-</v>
      </c>
      <c r="W539" s="379">
        <v>0</v>
      </c>
      <c r="X539" s="379" t="str">
        <f t="shared" si="137"/>
        <v>-</v>
      </c>
      <c r="Y539" s="379">
        <v>0</v>
      </c>
      <c r="Z539" s="379">
        <f t="shared" si="138"/>
        <v>3.5</v>
      </c>
    </row>
    <row r="540" spans="1:26">
      <c r="A540" s="369" t="str">
        <f>'приложение 1.1 '!A542</f>
        <v>2.1.5.26</v>
      </c>
      <c r="B540" s="431" t="str">
        <f>'приложение 1.1 '!B542</f>
        <v>Строительство ВЛ-0,4кВ ПСК Рябиновое</v>
      </c>
      <c r="C540" s="379" t="str">
        <f>IF('приложение 1.1 '!G542=2018,'приложение 1.1 '!E542,"-")</f>
        <v>-</v>
      </c>
      <c r="D540" s="703" t="str">
        <f>IF('приложение 1.1 '!G542=2018,'приложение 1.1 '!D542,"-")</f>
        <v>-</v>
      </c>
      <c r="E540" s="379" t="str">
        <f>IF('приложение 1.1 '!G542=2019,'приложение 1.1 '!E542,"-")</f>
        <v>-</v>
      </c>
      <c r="F540" s="379" t="str">
        <f>IF('приложение 1.1 '!G542=2019,'приложение 1.1 '!D542,"-")</f>
        <v>-</v>
      </c>
      <c r="G540" s="379">
        <f>IF('приложение 1.1 '!G542=2020,'приложение 1.1 '!E542,"-")</f>
        <v>0</v>
      </c>
      <c r="H540" s="379">
        <f>IF('приложение 1.1 '!G542=2020,'приложение 1.1 '!D542,"-")</f>
        <v>3.5</v>
      </c>
      <c r="I540" s="379" t="str">
        <f>IF('приложение 1.1 '!G542=2021,'приложение 1.1 '!E542,"-")</f>
        <v>-</v>
      </c>
      <c r="J540" s="379" t="str">
        <f>IF('приложение 1.1 '!G542=2021,'приложение 1.1 '!D542,"-")</f>
        <v>-</v>
      </c>
      <c r="K540" s="379" t="str">
        <f>IF('приложение 1.1 '!G542=2022,'приложение 1.1 '!E542,"-")</f>
        <v>-</v>
      </c>
      <c r="L540" s="379" t="str">
        <f>IF('приложение 1.1 '!G542=2022,'приложение 1.1 '!D542,"-")</f>
        <v>-</v>
      </c>
      <c r="M540" s="379">
        <f t="shared" si="131"/>
        <v>0</v>
      </c>
      <c r="N540" s="379">
        <f t="shared" si="132"/>
        <v>3.5</v>
      </c>
      <c r="O540" s="379">
        <v>0</v>
      </c>
      <c r="P540" s="379" t="str">
        <f t="shared" si="133"/>
        <v>-</v>
      </c>
      <c r="Q540" s="379" t="s">
        <v>304</v>
      </c>
      <c r="R540" s="379" t="str">
        <f t="shared" si="134"/>
        <v>-</v>
      </c>
      <c r="S540" s="379" t="s">
        <v>304</v>
      </c>
      <c r="T540" s="379">
        <f t="shared" si="135"/>
        <v>3.5</v>
      </c>
      <c r="U540" s="379">
        <v>0</v>
      </c>
      <c r="V540" s="379" t="str">
        <f t="shared" si="136"/>
        <v>-</v>
      </c>
      <c r="W540" s="379">
        <v>0</v>
      </c>
      <c r="X540" s="379" t="str">
        <f t="shared" si="137"/>
        <v>-</v>
      </c>
      <c r="Y540" s="379">
        <v>0</v>
      </c>
      <c r="Z540" s="379">
        <f t="shared" si="138"/>
        <v>3.5</v>
      </c>
    </row>
    <row r="541" spans="1:26">
      <c r="A541" s="369" t="str">
        <f>'приложение 1.1 '!A543</f>
        <v>2.1.5.27</v>
      </c>
      <c r="B541" s="431" t="str">
        <f>'приложение 1.1 '!B543</f>
        <v>Строительство ВЛ-0,4кВ ПСК Виктория</v>
      </c>
      <c r="C541" s="379" t="str">
        <f>IF('приложение 1.1 '!G543=2018,'приложение 1.1 '!E543,"-")</f>
        <v>-</v>
      </c>
      <c r="D541" s="703" t="str">
        <f>IF('приложение 1.1 '!G543=2018,'приложение 1.1 '!D543,"-")</f>
        <v>-</v>
      </c>
      <c r="E541" s="379" t="str">
        <f>IF('приложение 1.1 '!G543=2019,'приложение 1.1 '!E543,"-")</f>
        <v>-</v>
      </c>
      <c r="F541" s="379" t="str">
        <f>IF('приложение 1.1 '!G543=2019,'приложение 1.1 '!D543,"-")</f>
        <v>-</v>
      </c>
      <c r="G541" s="379">
        <f>IF('приложение 1.1 '!G543=2020,'приложение 1.1 '!E543,"-")</f>
        <v>0</v>
      </c>
      <c r="H541" s="379">
        <f>IF('приложение 1.1 '!G543=2020,'приложение 1.1 '!D543,"-")</f>
        <v>3.5</v>
      </c>
      <c r="I541" s="379" t="str">
        <f>IF('приложение 1.1 '!G543=2021,'приложение 1.1 '!E543,"-")</f>
        <v>-</v>
      </c>
      <c r="J541" s="379" t="str">
        <f>IF('приложение 1.1 '!G543=2021,'приложение 1.1 '!D543,"-")</f>
        <v>-</v>
      </c>
      <c r="K541" s="379" t="str">
        <f>IF('приложение 1.1 '!G543=2022,'приложение 1.1 '!E543,"-")</f>
        <v>-</v>
      </c>
      <c r="L541" s="379" t="str">
        <f>IF('приложение 1.1 '!G543=2022,'приложение 1.1 '!D543,"-")</f>
        <v>-</v>
      </c>
      <c r="M541" s="379">
        <f t="shared" si="131"/>
        <v>0</v>
      </c>
      <c r="N541" s="379">
        <f t="shared" si="132"/>
        <v>3.5</v>
      </c>
      <c r="O541" s="379">
        <v>0</v>
      </c>
      <c r="P541" s="379" t="str">
        <f t="shared" si="133"/>
        <v>-</v>
      </c>
      <c r="Q541" s="379" t="s">
        <v>304</v>
      </c>
      <c r="R541" s="379" t="str">
        <f t="shared" si="134"/>
        <v>-</v>
      </c>
      <c r="S541" s="379" t="s">
        <v>304</v>
      </c>
      <c r="T541" s="379">
        <f t="shared" si="135"/>
        <v>3.5</v>
      </c>
      <c r="U541" s="379">
        <v>0</v>
      </c>
      <c r="V541" s="379" t="str">
        <f t="shared" si="136"/>
        <v>-</v>
      </c>
      <c r="W541" s="379">
        <v>0</v>
      </c>
      <c r="X541" s="379" t="str">
        <f t="shared" si="137"/>
        <v>-</v>
      </c>
      <c r="Y541" s="379">
        <v>0</v>
      </c>
      <c r="Z541" s="379">
        <f t="shared" si="138"/>
        <v>3.5</v>
      </c>
    </row>
    <row r="542" spans="1:26">
      <c r="A542" s="369" t="str">
        <f>'приложение 1.1 '!A544</f>
        <v>2.1.5.28</v>
      </c>
      <c r="B542" s="431" t="str">
        <f>'приложение 1.1 '!B544</f>
        <v>Строительство ВЛ-0,4кВ СТСН Летние Юрты</v>
      </c>
      <c r="C542" s="379" t="str">
        <f>IF('приложение 1.1 '!G544=2018,'приложение 1.1 '!E544,"-")</f>
        <v>-</v>
      </c>
      <c r="D542" s="703" t="str">
        <f>IF('приложение 1.1 '!G544=2018,'приложение 1.1 '!D544,"-")</f>
        <v>-</v>
      </c>
      <c r="E542" s="379" t="str">
        <f>IF('приложение 1.1 '!G544=2019,'приложение 1.1 '!E544,"-")</f>
        <v>-</v>
      </c>
      <c r="F542" s="379" t="str">
        <f>IF('приложение 1.1 '!G544=2019,'приложение 1.1 '!D544,"-")</f>
        <v>-</v>
      </c>
      <c r="G542" s="379">
        <f>IF('приложение 1.1 '!G544=2020,'приложение 1.1 '!E544,"-")</f>
        <v>0</v>
      </c>
      <c r="H542" s="379">
        <f>IF('приложение 1.1 '!G544=2020,'приложение 1.1 '!D544,"-")</f>
        <v>3.5</v>
      </c>
      <c r="I542" s="379" t="str">
        <f>IF('приложение 1.1 '!G544=2021,'приложение 1.1 '!E544,"-")</f>
        <v>-</v>
      </c>
      <c r="J542" s="379" t="str">
        <f>IF('приложение 1.1 '!G544=2021,'приложение 1.1 '!D544,"-")</f>
        <v>-</v>
      </c>
      <c r="K542" s="379" t="str">
        <f>IF('приложение 1.1 '!G544=2022,'приложение 1.1 '!E544,"-")</f>
        <v>-</v>
      </c>
      <c r="L542" s="379" t="str">
        <f>IF('приложение 1.1 '!G544=2022,'приложение 1.1 '!D544,"-")</f>
        <v>-</v>
      </c>
      <c r="M542" s="379">
        <f t="shared" si="131"/>
        <v>0</v>
      </c>
      <c r="N542" s="379">
        <f t="shared" si="132"/>
        <v>3.5</v>
      </c>
      <c r="O542" s="379">
        <v>0</v>
      </c>
      <c r="P542" s="379" t="str">
        <f t="shared" si="133"/>
        <v>-</v>
      </c>
      <c r="Q542" s="379" t="s">
        <v>304</v>
      </c>
      <c r="R542" s="379" t="str">
        <f t="shared" si="134"/>
        <v>-</v>
      </c>
      <c r="S542" s="379" t="s">
        <v>304</v>
      </c>
      <c r="T542" s="379">
        <f t="shared" si="135"/>
        <v>3.5</v>
      </c>
      <c r="U542" s="379">
        <v>0</v>
      </c>
      <c r="V542" s="379" t="str">
        <f t="shared" si="136"/>
        <v>-</v>
      </c>
      <c r="W542" s="379">
        <v>0</v>
      </c>
      <c r="X542" s="379" t="str">
        <f t="shared" si="137"/>
        <v>-</v>
      </c>
      <c r="Y542" s="379">
        <v>0</v>
      </c>
      <c r="Z542" s="379">
        <f t="shared" si="138"/>
        <v>3.5</v>
      </c>
    </row>
    <row r="543" spans="1:26">
      <c r="A543" s="369" t="str">
        <f>'приложение 1.1 '!A545</f>
        <v>2.1.5.29</v>
      </c>
      <c r="B543" s="431" t="str">
        <f>'приложение 1.1 '!B545</f>
        <v>Строительство ВЛ-0,4кВ СТ Ягодное</v>
      </c>
      <c r="C543" s="379" t="str">
        <f>IF('приложение 1.1 '!G545=2018,'приложение 1.1 '!E545,"-")</f>
        <v>-</v>
      </c>
      <c r="D543" s="703" t="str">
        <f>IF('приложение 1.1 '!G545=2018,'приложение 1.1 '!D545,"-")</f>
        <v>-</v>
      </c>
      <c r="E543" s="379">
        <f>IF('приложение 1.1 '!G545=2019,'приложение 1.1 '!E545,"-")</f>
        <v>0</v>
      </c>
      <c r="F543" s="379">
        <f>IF('приложение 1.1 '!G545=2019,'приложение 1.1 '!D545,"-")</f>
        <v>3.5</v>
      </c>
      <c r="G543" s="379" t="str">
        <f>IF('приложение 1.1 '!G545=2020,'приложение 1.1 '!E545,"-")</f>
        <v>-</v>
      </c>
      <c r="H543" s="379" t="str">
        <f>IF('приложение 1.1 '!G545=2020,'приложение 1.1 '!D545,"-")</f>
        <v>-</v>
      </c>
      <c r="I543" s="379" t="str">
        <f>IF('приложение 1.1 '!G545=2021,'приложение 1.1 '!E545,"-")</f>
        <v>-</v>
      </c>
      <c r="J543" s="379" t="str">
        <f>IF('приложение 1.1 '!G545=2021,'приложение 1.1 '!D545,"-")</f>
        <v>-</v>
      </c>
      <c r="K543" s="379" t="str">
        <f>IF('приложение 1.1 '!G545=2022,'приложение 1.1 '!E545,"-")</f>
        <v>-</v>
      </c>
      <c r="L543" s="379" t="str">
        <f>IF('приложение 1.1 '!G545=2022,'приложение 1.1 '!D545,"-")</f>
        <v>-</v>
      </c>
      <c r="M543" s="379">
        <f t="shared" si="131"/>
        <v>0</v>
      </c>
      <c r="N543" s="379">
        <f t="shared" si="132"/>
        <v>3.5</v>
      </c>
      <c r="O543" s="379">
        <v>0</v>
      </c>
      <c r="P543" s="379" t="str">
        <f t="shared" si="133"/>
        <v>-</v>
      </c>
      <c r="Q543" s="379" t="s">
        <v>304</v>
      </c>
      <c r="R543" s="379">
        <f t="shared" si="134"/>
        <v>3.5</v>
      </c>
      <c r="S543" s="379" t="s">
        <v>304</v>
      </c>
      <c r="T543" s="379" t="str">
        <f t="shared" si="135"/>
        <v>-</v>
      </c>
      <c r="U543" s="379">
        <v>0</v>
      </c>
      <c r="V543" s="379" t="str">
        <f t="shared" si="136"/>
        <v>-</v>
      </c>
      <c r="W543" s="379">
        <v>0</v>
      </c>
      <c r="X543" s="379" t="str">
        <f t="shared" si="137"/>
        <v>-</v>
      </c>
      <c r="Y543" s="379">
        <v>0</v>
      </c>
      <c r="Z543" s="379">
        <f t="shared" si="138"/>
        <v>3.5</v>
      </c>
    </row>
    <row r="544" spans="1:26">
      <c r="A544" s="369" t="str">
        <f>'приложение 1.1 '!A546</f>
        <v>2.1.5.30</v>
      </c>
      <c r="B544" s="431" t="str">
        <f>'приложение 1.1 '!B546</f>
        <v>Строительство ВЛ-0,4кВ СТ Сириус</v>
      </c>
      <c r="C544" s="379" t="str">
        <f>IF('приложение 1.1 '!G546=2018,'приложение 1.1 '!E546,"-")</f>
        <v>-</v>
      </c>
      <c r="D544" s="703" t="str">
        <f>IF('приложение 1.1 '!G546=2018,'приложение 1.1 '!D546,"-")</f>
        <v>-</v>
      </c>
      <c r="E544" s="379">
        <f>IF('приложение 1.1 '!G546=2019,'приложение 1.1 '!E546,"-")</f>
        <v>0</v>
      </c>
      <c r="F544" s="379">
        <f>IF('приложение 1.1 '!G546=2019,'приложение 1.1 '!D546,"-")</f>
        <v>3.5</v>
      </c>
      <c r="G544" s="379" t="str">
        <f>IF('приложение 1.1 '!G546=2020,'приложение 1.1 '!E546,"-")</f>
        <v>-</v>
      </c>
      <c r="H544" s="379" t="str">
        <f>IF('приложение 1.1 '!G546=2020,'приложение 1.1 '!D546,"-")</f>
        <v>-</v>
      </c>
      <c r="I544" s="379" t="str">
        <f>IF('приложение 1.1 '!G546=2021,'приложение 1.1 '!E546,"-")</f>
        <v>-</v>
      </c>
      <c r="J544" s="379" t="str">
        <f>IF('приложение 1.1 '!G546=2021,'приложение 1.1 '!D546,"-")</f>
        <v>-</v>
      </c>
      <c r="K544" s="379" t="str">
        <f>IF('приложение 1.1 '!G546=2022,'приложение 1.1 '!E546,"-")</f>
        <v>-</v>
      </c>
      <c r="L544" s="379" t="str">
        <f>IF('приложение 1.1 '!G546=2022,'приложение 1.1 '!D546,"-")</f>
        <v>-</v>
      </c>
      <c r="M544" s="379">
        <f t="shared" si="131"/>
        <v>0</v>
      </c>
      <c r="N544" s="379">
        <f t="shared" si="132"/>
        <v>3.5</v>
      </c>
      <c r="O544" s="379">
        <v>0</v>
      </c>
      <c r="P544" s="379" t="str">
        <f t="shared" si="133"/>
        <v>-</v>
      </c>
      <c r="Q544" s="379" t="s">
        <v>304</v>
      </c>
      <c r="R544" s="379">
        <f t="shared" si="134"/>
        <v>3.5</v>
      </c>
      <c r="S544" s="379" t="s">
        <v>304</v>
      </c>
      <c r="T544" s="379" t="str">
        <f t="shared" si="135"/>
        <v>-</v>
      </c>
      <c r="U544" s="379">
        <v>0</v>
      </c>
      <c r="V544" s="379" t="str">
        <f t="shared" si="136"/>
        <v>-</v>
      </c>
      <c r="W544" s="379">
        <v>0</v>
      </c>
      <c r="X544" s="379" t="str">
        <f t="shared" si="137"/>
        <v>-</v>
      </c>
      <c r="Y544" s="379">
        <v>0</v>
      </c>
      <c r="Z544" s="379">
        <f t="shared" si="138"/>
        <v>3.5</v>
      </c>
    </row>
    <row r="545" spans="1:26">
      <c r="A545" s="369" t="str">
        <f>'приложение 1.1 '!A547</f>
        <v>2.1.5.31</v>
      </c>
      <c r="B545" s="431" t="str">
        <f>'приложение 1.1 '!B547</f>
        <v>Строительство ВЛ-0,4кВ СТ Берендей</v>
      </c>
      <c r="C545" s="379" t="str">
        <f>IF('приложение 1.1 '!G547=2018,'приложение 1.1 '!E547,"-")</f>
        <v>-</v>
      </c>
      <c r="D545" s="703" t="str">
        <f>IF('приложение 1.1 '!G547=2018,'приложение 1.1 '!D547,"-")</f>
        <v>-</v>
      </c>
      <c r="E545" s="379">
        <f>IF('приложение 1.1 '!G547=2019,'приложение 1.1 '!E547,"-")</f>
        <v>0</v>
      </c>
      <c r="F545" s="379">
        <f>IF('приложение 1.1 '!G547=2019,'приложение 1.1 '!D547,"-")</f>
        <v>3.5</v>
      </c>
      <c r="G545" s="379" t="str">
        <f>IF('приложение 1.1 '!G547=2020,'приложение 1.1 '!E547,"-")</f>
        <v>-</v>
      </c>
      <c r="H545" s="379" t="str">
        <f>IF('приложение 1.1 '!G547=2020,'приложение 1.1 '!D547,"-")</f>
        <v>-</v>
      </c>
      <c r="I545" s="379" t="str">
        <f>IF('приложение 1.1 '!G547=2021,'приложение 1.1 '!E547,"-")</f>
        <v>-</v>
      </c>
      <c r="J545" s="379" t="str">
        <f>IF('приложение 1.1 '!G547=2021,'приложение 1.1 '!D547,"-")</f>
        <v>-</v>
      </c>
      <c r="K545" s="379" t="str">
        <f>IF('приложение 1.1 '!G547=2022,'приложение 1.1 '!E547,"-")</f>
        <v>-</v>
      </c>
      <c r="L545" s="379" t="str">
        <f>IF('приложение 1.1 '!G547=2022,'приложение 1.1 '!D547,"-")</f>
        <v>-</v>
      </c>
      <c r="M545" s="379">
        <f t="shared" si="131"/>
        <v>0</v>
      </c>
      <c r="N545" s="379">
        <f t="shared" si="132"/>
        <v>3.5</v>
      </c>
      <c r="O545" s="379">
        <v>0</v>
      </c>
      <c r="P545" s="379" t="str">
        <f t="shared" si="133"/>
        <v>-</v>
      </c>
      <c r="Q545" s="379" t="s">
        <v>304</v>
      </c>
      <c r="R545" s="379">
        <f t="shared" si="134"/>
        <v>3.5</v>
      </c>
      <c r="S545" s="379" t="s">
        <v>304</v>
      </c>
      <c r="T545" s="379" t="str">
        <f t="shared" si="135"/>
        <v>-</v>
      </c>
      <c r="U545" s="379">
        <v>0</v>
      </c>
      <c r="V545" s="379" t="str">
        <f t="shared" si="136"/>
        <v>-</v>
      </c>
      <c r="W545" s="379">
        <v>0</v>
      </c>
      <c r="X545" s="379" t="str">
        <f t="shared" si="137"/>
        <v>-</v>
      </c>
      <c r="Y545" s="379">
        <v>0</v>
      </c>
      <c r="Z545" s="379">
        <f t="shared" si="138"/>
        <v>3.5</v>
      </c>
    </row>
    <row r="546" spans="1:26">
      <c r="A546" s="369" t="str">
        <f>'приложение 1.1 '!A548</f>
        <v>2.1.5.32</v>
      </c>
      <c r="B546" s="431" t="str">
        <f>'приложение 1.1 '!B548</f>
        <v>Строительство ВЛ-0,4кВ СТ Тюльпан</v>
      </c>
      <c r="C546" s="379" t="str">
        <f>IF('приложение 1.1 '!G548=2018,'приложение 1.1 '!E548,"-")</f>
        <v>-</v>
      </c>
      <c r="D546" s="703" t="str">
        <f>IF('приложение 1.1 '!G548=2018,'приложение 1.1 '!D548,"-")</f>
        <v>-</v>
      </c>
      <c r="E546" s="379">
        <f>IF('приложение 1.1 '!G548=2019,'приложение 1.1 '!E548,"-")</f>
        <v>0</v>
      </c>
      <c r="F546" s="379">
        <f>IF('приложение 1.1 '!G548=2019,'приложение 1.1 '!D548,"-")</f>
        <v>3.5</v>
      </c>
      <c r="G546" s="379" t="str">
        <f>IF('приложение 1.1 '!G548=2020,'приложение 1.1 '!E548,"-")</f>
        <v>-</v>
      </c>
      <c r="H546" s="379" t="str">
        <f>IF('приложение 1.1 '!G548=2020,'приложение 1.1 '!D548,"-")</f>
        <v>-</v>
      </c>
      <c r="I546" s="379" t="str">
        <f>IF('приложение 1.1 '!G548=2021,'приложение 1.1 '!E548,"-")</f>
        <v>-</v>
      </c>
      <c r="J546" s="379" t="str">
        <f>IF('приложение 1.1 '!G548=2021,'приложение 1.1 '!D548,"-")</f>
        <v>-</v>
      </c>
      <c r="K546" s="379" t="str">
        <f>IF('приложение 1.1 '!G548=2022,'приложение 1.1 '!E548,"-")</f>
        <v>-</v>
      </c>
      <c r="L546" s="379" t="str">
        <f>IF('приложение 1.1 '!G548=2022,'приложение 1.1 '!D548,"-")</f>
        <v>-</v>
      </c>
      <c r="M546" s="379">
        <f t="shared" si="131"/>
        <v>0</v>
      </c>
      <c r="N546" s="379">
        <f t="shared" si="132"/>
        <v>3.5</v>
      </c>
      <c r="O546" s="379">
        <v>0</v>
      </c>
      <c r="P546" s="379" t="str">
        <f t="shared" si="133"/>
        <v>-</v>
      </c>
      <c r="Q546" s="379" t="s">
        <v>304</v>
      </c>
      <c r="R546" s="379">
        <f t="shared" si="134"/>
        <v>3.5</v>
      </c>
      <c r="S546" s="379" t="s">
        <v>304</v>
      </c>
      <c r="T546" s="379" t="str">
        <f t="shared" si="135"/>
        <v>-</v>
      </c>
      <c r="U546" s="379">
        <v>0</v>
      </c>
      <c r="V546" s="379" t="str">
        <f t="shared" si="136"/>
        <v>-</v>
      </c>
      <c r="W546" s="379">
        <v>0</v>
      </c>
      <c r="X546" s="379" t="str">
        <f t="shared" si="137"/>
        <v>-</v>
      </c>
      <c r="Y546" s="379">
        <v>0</v>
      </c>
      <c r="Z546" s="379">
        <f t="shared" si="138"/>
        <v>3.5</v>
      </c>
    </row>
    <row r="547" spans="1:26">
      <c r="A547" s="369" t="str">
        <f>'приложение 1.1 '!A549</f>
        <v>2.1.5.33</v>
      </c>
      <c r="B547" s="431" t="str">
        <f>'приложение 1.1 '!B549</f>
        <v>Строительство ВЛ-0,4кВ СОТ Энергостроитель</v>
      </c>
      <c r="C547" s="379" t="str">
        <f>IF('приложение 1.1 '!G549=2018,'приложение 1.1 '!E549,"-")</f>
        <v>-</v>
      </c>
      <c r="D547" s="703" t="str">
        <f>IF('приложение 1.1 '!G549=2018,'приложение 1.1 '!D549,"-")</f>
        <v>-</v>
      </c>
      <c r="E547" s="379">
        <f>IF('приложение 1.1 '!G549=2019,'приложение 1.1 '!E549,"-")</f>
        <v>0</v>
      </c>
      <c r="F547" s="379">
        <f>IF('приложение 1.1 '!G549=2019,'приложение 1.1 '!D549,"-")</f>
        <v>3.5</v>
      </c>
      <c r="G547" s="379" t="str">
        <f>IF('приложение 1.1 '!G549=2020,'приложение 1.1 '!E549,"-")</f>
        <v>-</v>
      </c>
      <c r="H547" s="379" t="str">
        <f>IF('приложение 1.1 '!G549=2020,'приложение 1.1 '!D549,"-")</f>
        <v>-</v>
      </c>
      <c r="I547" s="379" t="str">
        <f>IF('приложение 1.1 '!G549=2021,'приложение 1.1 '!E549,"-")</f>
        <v>-</v>
      </c>
      <c r="J547" s="379" t="str">
        <f>IF('приложение 1.1 '!G549=2021,'приложение 1.1 '!D549,"-")</f>
        <v>-</v>
      </c>
      <c r="K547" s="379" t="str">
        <f>IF('приложение 1.1 '!G549=2022,'приложение 1.1 '!E549,"-")</f>
        <v>-</v>
      </c>
      <c r="L547" s="379" t="str">
        <f>IF('приложение 1.1 '!G549=2022,'приложение 1.1 '!D549,"-")</f>
        <v>-</v>
      </c>
      <c r="M547" s="379">
        <f t="shared" si="131"/>
        <v>0</v>
      </c>
      <c r="N547" s="379">
        <f t="shared" si="132"/>
        <v>3.5</v>
      </c>
      <c r="O547" s="379">
        <v>0</v>
      </c>
      <c r="P547" s="379" t="str">
        <f t="shared" si="133"/>
        <v>-</v>
      </c>
      <c r="Q547" s="379" t="s">
        <v>304</v>
      </c>
      <c r="R547" s="379">
        <f t="shared" si="134"/>
        <v>3.5</v>
      </c>
      <c r="S547" s="379" t="s">
        <v>304</v>
      </c>
      <c r="T547" s="379" t="str">
        <f t="shared" si="135"/>
        <v>-</v>
      </c>
      <c r="U547" s="379">
        <v>0</v>
      </c>
      <c r="V547" s="379" t="str">
        <f t="shared" si="136"/>
        <v>-</v>
      </c>
      <c r="W547" s="379">
        <v>0</v>
      </c>
      <c r="X547" s="379" t="str">
        <f t="shared" si="137"/>
        <v>-</v>
      </c>
      <c r="Y547" s="379">
        <v>0</v>
      </c>
      <c r="Z547" s="379">
        <f t="shared" si="138"/>
        <v>3.5</v>
      </c>
    </row>
    <row r="548" spans="1:26">
      <c r="A548" s="369" t="str">
        <f>'приложение 1.1 '!A550</f>
        <v>2.1.5.34</v>
      </c>
      <c r="B548" s="431" t="str">
        <f>'приложение 1.1 '!B550</f>
        <v>Строительство ВЛ-0,4кВ СОТ Прибрежный</v>
      </c>
      <c r="C548" s="379" t="str">
        <f>IF('приложение 1.1 '!G550=2018,'приложение 1.1 '!E550,"-")</f>
        <v>-</v>
      </c>
      <c r="D548" s="703" t="str">
        <f>IF('приложение 1.1 '!G550=2018,'приложение 1.1 '!D550,"-")</f>
        <v>-</v>
      </c>
      <c r="E548" s="379">
        <f>IF('приложение 1.1 '!G550=2019,'приложение 1.1 '!E550,"-")</f>
        <v>0</v>
      </c>
      <c r="F548" s="379">
        <f>IF('приложение 1.1 '!G550=2019,'приложение 1.1 '!D550,"-")</f>
        <v>3.5</v>
      </c>
      <c r="G548" s="379" t="str">
        <f>IF('приложение 1.1 '!G550=2020,'приложение 1.1 '!E550,"-")</f>
        <v>-</v>
      </c>
      <c r="H548" s="379" t="str">
        <f>IF('приложение 1.1 '!G550=2020,'приложение 1.1 '!D550,"-")</f>
        <v>-</v>
      </c>
      <c r="I548" s="379" t="str">
        <f>IF('приложение 1.1 '!G550=2021,'приложение 1.1 '!E550,"-")</f>
        <v>-</v>
      </c>
      <c r="J548" s="379" t="str">
        <f>IF('приложение 1.1 '!G550=2021,'приложение 1.1 '!D550,"-")</f>
        <v>-</v>
      </c>
      <c r="K548" s="379" t="str">
        <f>IF('приложение 1.1 '!G550=2022,'приложение 1.1 '!E550,"-")</f>
        <v>-</v>
      </c>
      <c r="L548" s="379" t="str">
        <f>IF('приложение 1.1 '!G550=2022,'приложение 1.1 '!D550,"-")</f>
        <v>-</v>
      </c>
      <c r="M548" s="379">
        <f t="shared" si="131"/>
        <v>0</v>
      </c>
      <c r="N548" s="379">
        <f t="shared" si="132"/>
        <v>3.5</v>
      </c>
      <c r="O548" s="379">
        <v>0</v>
      </c>
      <c r="P548" s="379" t="str">
        <f t="shared" si="133"/>
        <v>-</v>
      </c>
      <c r="Q548" s="379" t="s">
        <v>304</v>
      </c>
      <c r="R548" s="379">
        <f t="shared" si="134"/>
        <v>3.5</v>
      </c>
      <c r="S548" s="379" t="s">
        <v>304</v>
      </c>
      <c r="T548" s="379" t="str">
        <f t="shared" si="135"/>
        <v>-</v>
      </c>
      <c r="U548" s="379">
        <v>0</v>
      </c>
      <c r="V548" s="379" t="str">
        <f t="shared" si="136"/>
        <v>-</v>
      </c>
      <c r="W548" s="379">
        <v>0</v>
      </c>
      <c r="X548" s="379" t="str">
        <f t="shared" si="137"/>
        <v>-</v>
      </c>
      <c r="Y548" s="379">
        <v>0</v>
      </c>
      <c r="Z548" s="379">
        <f t="shared" si="138"/>
        <v>3.5</v>
      </c>
    </row>
    <row r="549" spans="1:26">
      <c r="A549" s="369" t="str">
        <f>'приложение 1.1 '!A551</f>
        <v>2.1.5.35</v>
      </c>
      <c r="B549" s="431" t="str">
        <f>'приложение 1.1 '!B551</f>
        <v>Строительство ВЛ-0,4кВ СОТ Прибрежный-2</v>
      </c>
      <c r="C549" s="379" t="str">
        <f>IF('приложение 1.1 '!G551=2018,'приложение 1.1 '!E551,"-")</f>
        <v>-</v>
      </c>
      <c r="D549" s="703" t="str">
        <f>IF('приложение 1.1 '!G551=2018,'приложение 1.1 '!D551,"-")</f>
        <v>-</v>
      </c>
      <c r="E549" s="379">
        <f>IF('приложение 1.1 '!G551=2019,'приложение 1.1 '!E551,"-")</f>
        <v>0</v>
      </c>
      <c r="F549" s="379">
        <f>IF('приложение 1.1 '!G551=2019,'приложение 1.1 '!D551,"-")</f>
        <v>3.5</v>
      </c>
      <c r="G549" s="379" t="str">
        <f>IF('приложение 1.1 '!G551=2020,'приложение 1.1 '!E551,"-")</f>
        <v>-</v>
      </c>
      <c r="H549" s="379" t="str">
        <f>IF('приложение 1.1 '!G551=2020,'приложение 1.1 '!D551,"-")</f>
        <v>-</v>
      </c>
      <c r="I549" s="379" t="str">
        <f>IF('приложение 1.1 '!G551=2021,'приложение 1.1 '!E551,"-")</f>
        <v>-</v>
      </c>
      <c r="J549" s="379" t="str">
        <f>IF('приложение 1.1 '!G551=2021,'приложение 1.1 '!D551,"-")</f>
        <v>-</v>
      </c>
      <c r="K549" s="379" t="str">
        <f>IF('приложение 1.1 '!G551=2022,'приложение 1.1 '!E551,"-")</f>
        <v>-</v>
      </c>
      <c r="L549" s="379" t="str">
        <f>IF('приложение 1.1 '!G551=2022,'приложение 1.1 '!D551,"-")</f>
        <v>-</v>
      </c>
      <c r="M549" s="379">
        <f t="shared" si="131"/>
        <v>0</v>
      </c>
      <c r="N549" s="379">
        <f t="shared" si="132"/>
        <v>3.5</v>
      </c>
      <c r="O549" s="379">
        <v>0</v>
      </c>
      <c r="P549" s="379" t="str">
        <f t="shared" si="133"/>
        <v>-</v>
      </c>
      <c r="Q549" s="379" t="s">
        <v>304</v>
      </c>
      <c r="R549" s="379">
        <f t="shared" si="134"/>
        <v>3.5</v>
      </c>
      <c r="S549" s="379" t="s">
        <v>304</v>
      </c>
      <c r="T549" s="379" t="str">
        <f t="shared" si="135"/>
        <v>-</v>
      </c>
      <c r="U549" s="379">
        <v>0</v>
      </c>
      <c r="V549" s="379" t="str">
        <f t="shared" si="136"/>
        <v>-</v>
      </c>
      <c r="W549" s="379">
        <v>0</v>
      </c>
      <c r="X549" s="379" t="str">
        <f t="shared" si="137"/>
        <v>-</v>
      </c>
      <c r="Y549" s="379">
        <v>0</v>
      </c>
      <c r="Z549" s="379">
        <f t="shared" si="138"/>
        <v>3.5</v>
      </c>
    </row>
    <row r="550" spans="1:26">
      <c r="A550" s="369" t="str">
        <f>'приложение 1.1 '!A552</f>
        <v>2.1.5.36</v>
      </c>
      <c r="B550" s="431" t="str">
        <f>'приложение 1.1 '!B552</f>
        <v>Строительство ВЛ-0,4кВ СОТ Прибрежный-3</v>
      </c>
      <c r="C550" s="379" t="str">
        <f>IF('приложение 1.1 '!G552=2018,'приложение 1.1 '!E552,"-")</f>
        <v>-</v>
      </c>
      <c r="D550" s="703" t="str">
        <f>IF('приложение 1.1 '!G552=2018,'приложение 1.1 '!D552,"-")</f>
        <v>-</v>
      </c>
      <c r="E550" s="379" t="str">
        <f>IF('приложение 1.1 '!G552=2019,'приложение 1.1 '!E552,"-")</f>
        <v>-</v>
      </c>
      <c r="F550" s="379" t="str">
        <f>IF('приложение 1.1 '!G552=2019,'приложение 1.1 '!D552,"-")</f>
        <v>-</v>
      </c>
      <c r="G550" s="379" t="str">
        <f>IF('приложение 1.1 '!G552=2020,'приложение 1.1 '!E552,"-")</f>
        <v>-</v>
      </c>
      <c r="H550" s="379" t="str">
        <f>IF('приложение 1.1 '!G552=2020,'приложение 1.1 '!D552,"-")</f>
        <v>-</v>
      </c>
      <c r="I550" s="379" t="str">
        <f>IF('приложение 1.1 '!G552=2021,'приложение 1.1 '!E552,"-")</f>
        <v>-</v>
      </c>
      <c r="J550" s="379" t="str">
        <f>IF('приложение 1.1 '!G552=2021,'приложение 1.1 '!D552,"-")</f>
        <v>-</v>
      </c>
      <c r="K550" s="379">
        <f>IF('приложение 1.1 '!G552=2022,'приложение 1.1 '!E552,"-")</f>
        <v>0</v>
      </c>
      <c r="L550" s="379">
        <f>IF('приложение 1.1 '!G552=2022,'приложение 1.1 '!D552,"-")</f>
        <v>3.5</v>
      </c>
      <c r="M550" s="379">
        <f t="shared" si="131"/>
        <v>0</v>
      </c>
      <c r="N550" s="379">
        <f t="shared" si="132"/>
        <v>3.5</v>
      </c>
      <c r="O550" s="379">
        <v>0</v>
      </c>
      <c r="P550" s="379" t="str">
        <f t="shared" si="133"/>
        <v>-</v>
      </c>
      <c r="Q550" s="379" t="s">
        <v>304</v>
      </c>
      <c r="R550" s="379" t="str">
        <f t="shared" si="134"/>
        <v>-</v>
      </c>
      <c r="S550" s="379" t="s">
        <v>304</v>
      </c>
      <c r="T550" s="379" t="str">
        <f t="shared" si="135"/>
        <v>-</v>
      </c>
      <c r="U550" s="379">
        <v>0</v>
      </c>
      <c r="V550" s="379" t="str">
        <f t="shared" si="136"/>
        <v>-</v>
      </c>
      <c r="W550" s="379">
        <v>0</v>
      </c>
      <c r="X550" s="379">
        <f t="shared" si="137"/>
        <v>3.5</v>
      </c>
      <c r="Y550" s="379">
        <v>0</v>
      </c>
      <c r="Z550" s="379">
        <f t="shared" si="138"/>
        <v>3.5</v>
      </c>
    </row>
    <row r="551" spans="1:26">
      <c r="A551" s="369" t="str">
        <f>'приложение 1.1 '!A553</f>
        <v>2.1.5.37</v>
      </c>
      <c r="B551" s="431" t="str">
        <f>'приложение 1.1 '!B553</f>
        <v>Строительство ВЛ-0,4кВ СТ Полимер</v>
      </c>
      <c r="C551" s="379" t="str">
        <f>IF('приложение 1.1 '!G553=2018,'приложение 1.1 '!E553,"-")</f>
        <v>-</v>
      </c>
      <c r="D551" s="703" t="str">
        <f>IF('приложение 1.1 '!G553=2018,'приложение 1.1 '!D553,"-")</f>
        <v>-</v>
      </c>
      <c r="E551" s="379" t="str">
        <f>IF('приложение 1.1 '!G553=2019,'приложение 1.1 '!E553,"-")</f>
        <v>-</v>
      </c>
      <c r="F551" s="379" t="str">
        <f>IF('приложение 1.1 '!G553=2019,'приложение 1.1 '!D553,"-")</f>
        <v>-</v>
      </c>
      <c r="G551" s="379" t="str">
        <f>IF('приложение 1.1 '!G553=2020,'приложение 1.1 '!E553,"-")</f>
        <v>-</v>
      </c>
      <c r="H551" s="379" t="str">
        <f>IF('приложение 1.1 '!G553=2020,'приложение 1.1 '!D553,"-")</f>
        <v>-</v>
      </c>
      <c r="I551" s="379" t="str">
        <f>IF('приложение 1.1 '!G553=2021,'приложение 1.1 '!E553,"-")</f>
        <v>-</v>
      </c>
      <c r="J551" s="379" t="str">
        <f>IF('приложение 1.1 '!G553=2021,'приложение 1.1 '!D553,"-")</f>
        <v>-</v>
      </c>
      <c r="K551" s="379">
        <f>IF('приложение 1.1 '!G553=2022,'приложение 1.1 '!E553,"-")</f>
        <v>0</v>
      </c>
      <c r="L551" s="379">
        <f>IF('приложение 1.1 '!G553=2022,'приложение 1.1 '!D553,"-")</f>
        <v>3.5</v>
      </c>
      <c r="M551" s="379">
        <f t="shared" si="131"/>
        <v>0</v>
      </c>
      <c r="N551" s="379">
        <f t="shared" si="132"/>
        <v>3.5</v>
      </c>
      <c r="O551" s="379">
        <v>0</v>
      </c>
      <c r="P551" s="379" t="str">
        <f t="shared" si="133"/>
        <v>-</v>
      </c>
      <c r="Q551" s="379" t="s">
        <v>304</v>
      </c>
      <c r="R551" s="379" t="str">
        <f t="shared" si="134"/>
        <v>-</v>
      </c>
      <c r="S551" s="379" t="s">
        <v>304</v>
      </c>
      <c r="T551" s="379" t="str">
        <f t="shared" si="135"/>
        <v>-</v>
      </c>
      <c r="U551" s="379">
        <v>0</v>
      </c>
      <c r="V551" s="379" t="str">
        <f t="shared" si="136"/>
        <v>-</v>
      </c>
      <c r="W551" s="379">
        <v>0</v>
      </c>
      <c r="X551" s="379">
        <f t="shared" si="137"/>
        <v>3.5</v>
      </c>
      <c r="Y551" s="379">
        <v>0</v>
      </c>
      <c r="Z551" s="379">
        <f t="shared" si="138"/>
        <v>3.5</v>
      </c>
    </row>
    <row r="552" spans="1:26">
      <c r="A552" s="369" t="str">
        <f>'приложение 1.1 '!A554</f>
        <v>2.1.5.38</v>
      </c>
      <c r="B552" s="431" t="str">
        <f>'приложение 1.1 '!B554</f>
        <v>Строительство ВЛ-0,4кВ СОТ Заречный</v>
      </c>
      <c r="C552" s="379" t="str">
        <f>IF('приложение 1.1 '!G554=2018,'приложение 1.1 '!E554,"-")</f>
        <v>-</v>
      </c>
      <c r="D552" s="703" t="str">
        <f>IF('приложение 1.1 '!G554=2018,'приложение 1.1 '!D554,"-")</f>
        <v>-</v>
      </c>
      <c r="E552" s="379" t="str">
        <f>IF('приложение 1.1 '!G554=2019,'приложение 1.1 '!E554,"-")</f>
        <v>-</v>
      </c>
      <c r="F552" s="379" t="str">
        <f>IF('приложение 1.1 '!G554=2019,'приложение 1.1 '!D554,"-")</f>
        <v>-</v>
      </c>
      <c r="G552" s="379" t="str">
        <f>IF('приложение 1.1 '!G554=2020,'приложение 1.1 '!E554,"-")</f>
        <v>-</v>
      </c>
      <c r="H552" s="379" t="str">
        <f>IF('приложение 1.1 '!G554=2020,'приложение 1.1 '!D554,"-")</f>
        <v>-</v>
      </c>
      <c r="I552" s="379">
        <f>IF('приложение 1.1 '!G554=2021,'приложение 1.1 '!E554,"-")</f>
        <v>0</v>
      </c>
      <c r="J552" s="379">
        <f>IF('приложение 1.1 '!G554=2021,'приложение 1.1 '!D554,"-")</f>
        <v>3.5</v>
      </c>
      <c r="K552" s="379" t="str">
        <f>IF('приложение 1.1 '!G554=2022,'приложение 1.1 '!E554,"-")</f>
        <v>-</v>
      </c>
      <c r="L552" s="379" t="str">
        <f>IF('приложение 1.1 '!G554=2022,'приложение 1.1 '!D554,"-")</f>
        <v>-</v>
      </c>
      <c r="M552" s="379">
        <f t="shared" si="131"/>
        <v>0</v>
      </c>
      <c r="N552" s="379">
        <f t="shared" si="132"/>
        <v>3.5</v>
      </c>
      <c r="O552" s="379">
        <v>0</v>
      </c>
      <c r="P552" s="379" t="str">
        <f t="shared" si="133"/>
        <v>-</v>
      </c>
      <c r="Q552" s="379" t="s">
        <v>304</v>
      </c>
      <c r="R552" s="379" t="str">
        <f t="shared" si="134"/>
        <v>-</v>
      </c>
      <c r="S552" s="379" t="s">
        <v>304</v>
      </c>
      <c r="T552" s="379" t="str">
        <f t="shared" si="135"/>
        <v>-</v>
      </c>
      <c r="U552" s="379">
        <v>0</v>
      </c>
      <c r="V552" s="379">
        <f t="shared" si="136"/>
        <v>3.5</v>
      </c>
      <c r="W552" s="379">
        <v>0</v>
      </c>
      <c r="X552" s="379" t="str">
        <f t="shared" si="137"/>
        <v>-</v>
      </c>
      <c r="Y552" s="379">
        <v>0</v>
      </c>
      <c r="Z552" s="379">
        <f t="shared" si="138"/>
        <v>3.5</v>
      </c>
    </row>
    <row r="553" spans="1:26">
      <c r="A553" s="369" t="str">
        <f>'приложение 1.1 '!A555</f>
        <v>2.1.5.39</v>
      </c>
      <c r="B553" s="431" t="str">
        <f>'приложение 1.1 '!B555</f>
        <v>Строительство ВЛ-0,4кВ СОТ Север</v>
      </c>
      <c r="C553" s="379" t="str">
        <f>IF('приложение 1.1 '!G555=2018,'приложение 1.1 '!E555,"-")</f>
        <v>-</v>
      </c>
      <c r="D553" s="703" t="str">
        <f>IF('приложение 1.1 '!G555=2018,'приложение 1.1 '!D555,"-")</f>
        <v>-</v>
      </c>
      <c r="E553" s="379" t="str">
        <f>IF('приложение 1.1 '!G555=2019,'приложение 1.1 '!E555,"-")</f>
        <v>-</v>
      </c>
      <c r="F553" s="379" t="str">
        <f>IF('приложение 1.1 '!G555=2019,'приложение 1.1 '!D555,"-")</f>
        <v>-</v>
      </c>
      <c r="G553" s="379" t="str">
        <f>IF('приложение 1.1 '!G555=2020,'приложение 1.1 '!E555,"-")</f>
        <v>-</v>
      </c>
      <c r="H553" s="379" t="str">
        <f>IF('приложение 1.1 '!G555=2020,'приложение 1.1 '!D555,"-")</f>
        <v>-</v>
      </c>
      <c r="I553" s="379">
        <f>IF('приложение 1.1 '!G555=2021,'приложение 1.1 '!E555,"-")</f>
        <v>0</v>
      </c>
      <c r="J553" s="379">
        <f>IF('приложение 1.1 '!G555=2021,'приложение 1.1 '!D555,"-")</f>
        <v>3.5</v>
      </c>
      <c r="K553" s="379" t="str">
        <f>IF('приложение 1.1 '!G555=2022,'приложение 1.1 '!E555,"-")</f>
        <v>-</v>
      </c>
      <c r="L553" s="379" t="str">
        <f>IF('приложение 1.1 '!G555=2022,'приложение 1.1 '!D555,"-")</f>
        <v>-</v>
      </c>
      <c r="M553" s="379">
        <f t="shared" ref="M553:M607" si="139">SUM(C553,E553,G553,I553,K553,)</f>
        <v>0</v>
      </c>
      <c r="N553" s="379">
        <f t="shared" ref="N553:N607" si="140">SUM(D553,F553,H553,J553,L553,)</f>
        <v>3.5</v>
      </c>
      <c r="O553" s="379">
        <v>0</v>
      </c>
      <c r="P553" s="379" t="str">
        <f t="shared" si="133"/>
        <v>-</v>
      </c>
      <c r="Q553" s="379" t="s">
        <v>304</v>
      </c>
      <c r="R553" s="379" t="str">
        <f t="shared" si="134"/>
        <v>-</v>
      </c>
      <c r="S553" s="379" t="s">
        <v>304</v>
      </c>
      <c r="T553" s="379" t="str">
        <f t="shared" si="135"/>
        <v>-</v>
      </c>
      <c r="U553" s="379">
        <v>0</v>
      </c>
      <c r="V553" s="379">
        <f t="shared" si="136"/>
        <v>3.5</v>
      </c>
      <c r="W553" s="379">
        <v>0</v>
      </c>
      <c r="X553" s="379" t="str">
        <f t="shared" si="137"/>
        <v>-</v>
      </c>
      <c r="Y553" s="379">
        <v>0</v>
      </c>
      <c r="Z553" s="379">
        <f t="shared" si="138"/>
        <v>3.5</v>
      </c>
    </row>
    <row r="554" spans="1:26">
      <c r="A554" s="369" t="str">
        <f>'приложение 1.1 '!A556</f>
        <v>2.1.5.40</v>
      </c>
      <c r="B554" s="431" t="str">
        <f>'приложение 1.1 '!B556</f>
        <v>Строительство ВЛ-0,4кВ СОТ Север-1</v>
      </c>
      <c r="C554" s="379" t="str">
        <f>IF('приложение 1.1 '!G556=2018,'приложение 1.1 '!E556,"-")</f>
        <v>-</v>
      </c>
      <c r="D554" s="703" t="str">
        <f>IF('приложение 1.1 '!G556=2018,'приложение 1.1 '!D556,"-")</f>
        <v>-</v>
      </c>
      <c r="E554" s="379" t="str">
        <f>IF('приложение 1.1 '!G556=2019,'приложение 1.1 '!E556,"-")</f>
        <v>-</v>
      </c>
      <c r="F554" s="379" t="str">
        <f>IF('приложение 1.1 '!G556=2019,'приложение 1.1 '!D556,"-")</f>
        <v>-</v>
      </c>
      <c r="G554" s="379" t="str">
        <f>IF('приложение 1.1 '!G556=2020,'приложение 1.1 '!E556,"-")</f>
        <v>-</v>
      </c>
      <c r="H554" s="379" t="str">
        <f>IF('приложение 1.1 '!G556=2020,'приложение 1.1 '!D556,"-")</f>
        <v>-</v>
      </c>
      <c r="I554" s="379">
        <f>IF('приложение 1.1 '!G556=2021,'приложение 1.1 '!E556,"-")</f>
        <v>0</v>
      </c>
      <c r="J554" s="379">
        <f>IF('приложение 1.1 '!G556=2021,'приложение 1.1 '!D556,"-")</f>
        <v>3.5</v>
      </c>
      <c r="K554" s="379" t="str">
        <f>IF('приложение 1.1 '!G556=2022,'приложение 1.1 '!E556,"-")</f>
        <v>-</v>
      </c>
      <c r="L554" s="379" t="str">
        <f>IF('приложение 1.1 '!G556=2022,'приложение 1.1 '!D556,"-")</f>
        <v>-</v>
      </c>
      <c r="M554" s="379">
        <f t="shared" si="139"/>
        <v>0</v>
      </c>
      <c r="N554" s="379">
        <f t="shared" si="140"/>
        <v>3.5</v>
      </c>
      <c r="O554" s="379">
        <v>0</v>
      </c>
      <c r="P554" s="379" t="str">
        <f t="shared" ref="P554:P607" si="141">D554</f>
        <v>-</v>
      </c>
      <c r="Q554" s="379" t="s">
        <v>304</v>
      </c>
      <c r="R554" s="379" t="str">
        <f t="shared" ref="R554:R607" si="142">F554</f>
        <v>-</v>
      </c>
      <c r="S554" s="379" t="s">
        <v>304</v>
      </c>
      <c r="T554" s="379" t="str">
        <f t="shared" ref="T554:T607" si="143">H554</f>
        <v>-</v>
      </c>
      <c r="U554" s="379">
        <v>0</v>
      </c>
      <c r="V554" s="379">
        <f t="shared" ref="V554:V607" si="144">J554</f>
        <v>3.5</v>
      </c>
      <c r="W554" s="379">
        <v>0</v>
      </c>
      <c r="X554" s="379" t="str">
        <f t="shared" ref="X554:X607" si="145">L554</f>
        <v>-</v>
      </c>
      <c r="Y554" s="379">
        <v>0</v>
      </c>
      <c r="Z554" s="379">
        <f t="shared" ref="Z554:Z607" si="146">SUM(P554,R554,T554,V554,X554,)</f>
        <v>3.5</v>
      </c>
    </row>
    <row r="555" spans="1:26">
      <c r="A555" s="369" t="str">
        <f>'приложение 1.1 '!A557</f>
        <v>2.1.5.41</v>
      </c>
      <c r="B555" s="431" t="str">
        <f>'приложение 1.1 '!B557</f>
        <v>Строительство ВЛ-0,4кВ СОТ Черемушки</v>
      </c>
      <c r="C555" s="379" t="str">
        <f>IF('приложение 1.1 '!G557=2018,'приложение 1.1 '!E557,"-")</f>
        <v>-</v>
      </c>
      <c r="D555" s="703" t="str">
        <f>IF('приложение 1.1 '!G557=2018,'приложение 1.1 '!D557,"-")</f>
        <v>-</v>
      </c>
      <c r="E555" s="379" t="str">
        <f>IF('приложение 1.1 '!G557=2019,'приложение 1.1 '!E557,"-")</f>
        <v>-</v>
      </c>
      <c r="F555" s="379" t="str">
        <f>IF('приложение 1.1 '!G557=2019,'приложение 1.1 '!D557,"-")</f>
        <v>-</v>
      </c>
      <c r="G555" s="379" t="str">
        <f>IF('приложение 1.1 '!G557=2020,'приложение 1.1 '!E557,"-")</f>
        <v>-</v>
      </c>
      <c r="H555" s="379" t="str">
        <f>IF('приложение 1.1 '!G557=2020,'приложение 1.1 '!D557,"-")</f>
        <v>-</v>
      </c>
      <c r="I555" s="379">
        <f>IF('приложение 1.1 '!G557=2021,'приложение 1.1 '!E557,"-")</f>
        <v>0</v>
      </c>
      <c r="J555" s="379">
        <f>IF('приложение 1.1 '!G557=2021,'приложение 1.1 '!D557,"-")</f>
        <v>3.5</v>
      </c>
      <c r="K555" s="379" t="str">
        <f>IF('приложение 1.1 '!G557=2022,'приложение 1.1 '!E557,"-")</f>
        <v>-</v>
      </c>
      <c r="L555" s="379" t="str">
        <f>IF('приложение 1.1 '!G557=2022,'приложение 1.1 '!D557,"-")</f>
        <v>-</v>
      </c>
      <c r="M555" s="379">
        <f t="shared" si="139"/>
        <v>0</v>
      </c>
      <c r="N555" s="379">
        <f t="shared" si="140"/>
        <v>3.5</v>
      </c>
      <c r="O555" s="379">
        <v>0</v>
      </c>
      <c r="P555" s="379" t="str">
        <f t="shared" si="141"/>
        <v>-</v>
      </c>
      <c r="Q555" s="379" t="s">
        <v>304</v>
      </c>
      <c r="R555" s="379" t="str">
        <f t="shared" si="142"/>
        <v>-</v>
      </c>
      <c r="S555" s="379" t="s">
        <v>304</v>
      </c>
      <c r="T555" s="379" t="str">
        <f t="shared" si="143"/>
        <v>-</v>
      </c>
      <c r="U555" s="379">
        <v>0</v>
      </c>
      <c r="V555" s="379">
        <f t="shared" si="144"/>
        <v>3.5</v>
      </c>
      <c r="W555" s="379">
        <v>0</v>
      </c>
      <c r="X555" s="379" t="str">
        <f t="shared" si="145"/>
        <v>-</v>
      </c>
      <c r="Y555" s="379">
        <v>0</v>
      </c>
      <c r="Z555" s="379">
        <f t="shared" si="146"/>
        <v>3.5</v>
      </c>
    </row>
    <row r="556" spans="1:26">
      <c r="A556" s="369" t="str">
        <f>'приложение 1.1 '!A558</f>
        <v>2.1.5.42</v>
      </c>
      <c r="B556" s="431" t="str">
        <f>'приложение 1.1 '!B558</f>
        <v>Строительство ВЛ-0,4кВ ПДК Черемушки-2</v>
      </c>
      <c r="C556" s="379" t="str">
        <f>IF('приложение 1.1 '!G558=2018,'приложение 1.1 '!E558,"-")</f>
        <v>-</v>
      </c>
      <c r="D556" s="703" t="str">
        <f>IF('приложение 1.1 '!G558=2018,'приложение 1.1 '!D558,"-")</f>
        <v>-</v>
      </c>
      <c r="E556" s="379" t="str">
        <f>IF('приложение 1.1 '!G558=2019,'приложение 1.1 '!E558,"-")</f>
        <v>-</v>
      </c>
      <c r="F556" s="379" t="str">
        <f>IF('приложение 1.1 '!G558=2019,'приложение 1.1 '!D558,"-")</f>
        <v>-</v>
      </c>
      <c r="G556" s="379" t="str">
        <f>IF('приложение 1.1 '!G558=2020,'приложение 1.1 '!E558,"-")</f>
        <v>-</v>
      </c>
      <c r="H556" s="379" t="str">
        <f>IF('приложение 1.1 '!G558=2020,'приложение 1.1 '!D558,"-")</f>
        <v>-</v>
      </c>
      <c r="I556" s="379">
        <f>IF('приложение 1.1 '!G558=2021,'приложение 1.1 '!E558,"-")</f>
        <v>0</v>
      </c>
      <c r="J556" s="379">
        <f>IF('приложение 1.1 '!G558=2021,'приложение 1.1 '!D558,"-")</f>
        <v>3.5</v>
      </c>
      <c r="K556" s="379" t="str">
        <f>IF('приложение 1.1 '!G558=2022,'приложение 1.1 '!E558,"-")</f>
        <v>-</v>
      </c>
      <c r="L556" s="379" t="str">
        <f>IF('приложение 1.1 '!G558=2022,'приложение 1.1 '!D558,"-")</f>
        <v>-</v>
      </c>
      <c r="M556" s="379">
        <f t="shared" si="139"/>
        <v>0</v>
      </c>
      <c r="N556" s="379">
        <f t="shared" si="140"/>
        <v>3.5</v>
      </c>
      <c r="O556" s="379">
        <v>0</v>
      </c>
      <c r="P556" s="379" t="str">
        <f t="shared" si="141"/>
        <v>-</v>
      </c>
      <c r="Q556" s="379" t="s">
        <v>304</v>
      </c>
      <c r="R556" s="379" t="str">
        <f t="shared" si="142"/>
        <v>-</v>
      </c>
      <c r="S556" s="379" t="s">
        <v>304</v>
      </c>
      <c r="T556" s="379" t="str">
        <f t="shared" si="143"/>
        <v>-</v>
      </c>
      <c r="U556" s="379">
        <v>0</v>
      </c>
      <c r="V556" s="379">
        <f t="shared" si="144"/>
        <v>3.5</v>
      </c>
      <c r="W556" s="379">
        <v>0</v>
      </c>
      <c r="X556" s="379" t="str">
        <f t="shared" si="145"/>
        <v>-</v>
      </c>
      <c r="Y556" s="379">
        <v>0</v>
      </c>
      <c r="Z556" s="379">
        <f t="shared" si="146"/>
        <v>3.5</v>
      </c>
    </row>
    <row r="557" spans="1:26">
      <c r="A557" s="369" t="str">
        <f>'приложение 1.1 '!A559</f>
        <v>2.1.5.43</v>
      </c>
      <c r="B557" s="431" t="str">
        <f>'приложение 1.1 '!B559</f>
        <v>Строительство ВЛ-0,4кВ СПК Авиатор-34</v>
      </c>
      <c r="C557" s="379" t="str">
        <f>IF('приложение 1.1 '!G559=2018,'приложение 1.1 '!E559,"-")</f>
        <v>-</v>
      </c>
      <c r="D557" s="703" t="str">
        <f>IF('приложение 1.1 '!G559=2018,'приложение 1.1 '!D559,"-")</f>
        <v>-</v>
      </c>
      <c r="E557" s="379" t="str">
        <f>IF('приложение 1.1 '!G559=2019,'приложение 1.1 '!E559,"-")</f>
        <v>-</v>
      </c>
      <c r="F557" s="379" t="str">
        <f>IF('приложение 1.1 '!G559=2019,'приложение 1.1 '!D559,"-")</f>
        <v>-</v>
      </c>
      <c r="G557" s="379" t="str">
        <f>IF('приложение 1.1 '!G559=2020,'приложение 1.1 '!E559,"-")</f>
        <v>-</v>
      </c>
      <c r="H557" s="379" t="str">
        <f>IF('приложение 1.1 '!G559=2020,'приложение 1.1 '!D559,"-")</f>
        <v>-</v>
      </c>
      <c r="I557" s="379">
        <f>IF('приложение 1.1 '!G559=2021,'приложение 1.1 '!E559,"-")</f>
        <v>0</v>
      </c>
      <c r="J557" s="379">
        <f>IF('приложение 1.1 '!G559=2021,'приложение 1.1 '!D559,"-")</f>
        <v>3.5</v>
      </c>
      <c r="K557" s="379" t="str">
        <f>IF('приложение 1.1 '!G559=2022,'приложение 1.1 '!E559,"-")</f>
        <v>-</v>
      </c>
      <c r="L557" s="379" t="str">
        <f>IF('приложение 1.1 '!G559=2022,'приложение 1.1 '!D559,"-")</f>
        <v>-</v>
      </c>
      <c r="M557" s="379">
        <f t="shared" si="139"/>
        <v>0</v>
      </c>
      <c r="N557" s="379">
        <f t="shared" si="140"/>
        <v>3.5</v>
      </c>
      <c r="O557" s="379">
        <v>0</v>
      </c>
      <c r="P557" s="379" t="str">
        <f t="shared" si="141"/>
        <v>-</v>
      </c>
      <c r="Q557" s="379" t="s">
        <v>304</v>
      </c>
      <c r="R557" s="379" t="str">
        <f t="shared" si="142"/>
        <v>-</v>
      </c>
      <c r="S557" s="379" t="s">
        <v>304</v>
      </c>
      <c r="T557" s="379" t="str">
        <f t="shared" si="143"/>
        <v>-</v>
      </c>
      <c r="U557" s="379">
        <v>0</v>
      </c>
      <c r="V557" s="379">
        <f t="shared" si="144"/>
        <v>3.5</v>
      </c>
      <c r="W557" s="379">
        <v>0</v>
      </c>
      <c r="X557" s="379" t="str">
        <f t="shared" si="145"/>
        <v>-</v>
      </c>
      <c r="Y557" s="379">
        <v>0</v>
      </c>
      <c r="Z557" s="379">
        <f t="shared" si="146"/>
        <v>3.5</v>
      </c>
    </row>
    <row r="558" spans="1:26">
      <c r="A558" s="369" t="str">
        <f>'приложение 1.1 '!A560</f>
        <v>2.1.5.44</v>
      </c>
      <c r="B558" s="431" t="str">
        <f>'приложение 1.1 '!B560</f>
        <v>Строительство ВЛ-0,4кВ СНТ Дзержинец</v>
      </c>
      <c r="C558" s="379" t="str">
        <f>IF('приложение 1.1 '!G560=2018,'приложение 1.1 '!E560,"-")</f>
        <v>-</v>
      </c>
      <c r="D558" s="703" t="str">
        <f>IF('приложение 1.1 '!G560=2018,'приложение 1.1 '!D560,"-")</f>
        <v>-</v>
      </c>
      <c r="E558" s="379" t="str">
        <f>IF('приложение 1.1 '!G560=2019,'приложение 1.1 '!E560,"-")</f>
        <v>-</v>
      </c>
      <c r="F558" s="379" t="str">
        <f>IF('приложение 1.1 '!G560=2019,'приложение 1.1 '!D560,"-")</f>
        <v>-</v>
      </c>
      <c r="G558" s="379" t="str">
        <f>IF('приложение 1.1 '!G560=2020,'приложение 1.1 '!E560,"-")</f>
        <v>-</v>
      </c>
      <c r="H558" s="379" t="str">
        <f>IF('приложение 1.1 '!G560=2020,'приложение 1.1 '!D560,"-")</f>
        <v>-</v>
      </c>
      <c r="I558" s="379">
        <f>IF('приложение 1.1 '!G560=2021,'приложение 1.1 '!E560,"-")</f>
        <v>0</v>
      </c>
      <c r="J558" s="379">
        <f>IF('приложение 1.1 '!G560=2021,'приложение 1.1 '!D560,"-")</f>
        <v>3.5</v>
      </c>
      <c r="K558" s="379" t="str">
        <f>IF('приложение 1.1 '!G560=2022,'приложение 1.1 '!E560,"-")</f>
        <v>-</v>
      </c>
      <c r="L558" s="379" t="str">
        <f>IF('приложение 1.1 '!G560=2022,'приложение 1.1 '!D560,"-")</f>
        <v>-</v>
      </c>
      <c r="M558" s="379">
        <f t="shared" si="139"/>
        <v>0</v>
      </c>
      <c r="N558" s="379">
        <f t="shared" si="140"/>
        <v>3.5</v>
      </c>
      <c r="O558" s="379">
        <v>0</v>
      </c>
      <c r="P558" s="379" t="str">
        <f t="shared" si="141"/>
        <v>-</v>
      </c>
      <c r="Q558" s="379" t="s">
        <v>304</v>
      </c>
      <c r="R558" s="379" t="str">
        <f t="shared" si="142"/>
        <v>-</v>
      </c>
      <c r="S558" s="379" t="s">
        <v>304</v>
      </c>
      <c r="T558" s="379" t="str">
        <f t="shared" si="143"/>
        <v>-</v>
      </c>
      <c r="U558" s="379">
        <v>0</v>
      </c>
      <c r="V558" s="379">
        <f t="shared" si="144"/>
        <v>3.5</v>
      </c>
      <c r="W558" s="379">
        <v>0</v>
      </c>
      <c r="X558" s="379" t="str">
        <f t="shared" si="145"/>
        <v>-</v>
      </c>
      <c r="Y558" s="379">
        <v>0</v>
      </c>
      <c r="Z558" s="379">
        <f t="shared" si="146"/>
        <v>3.5</v>
      </c>
    </row>
    <row r="559" spans="1:26">
      <c r="A559" s="369" t="str">
        <f>'приложение 1.1 '!A561</f>
        <v>2.1.5.45</v>
      </c>
      <c r="B559" s="431" t="str">
        <f>'приложение 1.1 '!B561</f>
        <v>Строительство ВЛ-0,4кВ ПСОК №8</v>
      </c>
      <c r="C559" s="379">
        <f>IF('приложение 1.1 '!G561=2018,'приложение 1.1 '!E561,"-")</f>
        <v>0</v>
      </c>
      <c r="D559" s="703">
        <f>IF('приложение 1.1 '!G561=2018,'приложение 1.1 '!D561,"-")</f>
        <v>3.5</v>
      </c>
      <c r="E559" s="379" t="str">
        <f>IF('приложение 1.1 '!G561=2019,'приложение 1.1 '!E561,"-")</f>
        <v>-</v>
      </c>
      <c r="F559" s="379" t="str">
        <f>IF('приложение 1.1 '!G561=2019,'приложение 1.1 '!D561,"-")</f>
        <v>-</v>
      </c>
      <c r="G559" s="379" t="str">
        <f>IF('приложение 1.1 '!G561=2020,'приложение 1.1 '!E561,"-")</f>
        <v>-</v>
      </c>
      <c r="H559" s="379" t="str">
        <f>IF('приложение 1.1 '!G561=2020,'приложение 1.1 '!D561,"-")</f>
        <v>-</v>
      </c>
      <c r="I559" s="379" t="str">
        <f>IF('приложение 1.1 '!G561=2021,'приложение 1.1 '!E561,"-")</f>
        <v>-</v>
      </c>
      <c r="J559" s="379" t="str">
        <f>IF('приложение 1.1 '!G561=2021,'приложение 1.1 '!D561,"-")</f>
        <v>-</v>
      </c>
      <c r="K559" s="379" t="str">
        <f>IF('приложение 1.1 '!G561=2022,'приложение 1.1 '!E561,"-")</f>
        <v>-</v>
      </c>
      <c r="L559" s="379" t="str">
        <f>IF('приложение 1.1 '!G561=2022,'приложение 1.1 '!D561,"-")</f>
        <v>-</v>
      </c>
      <c r="M559" s="379">
        <f t="shared" si="139"/>
        <v>0</v>
      </c>
      <c r="N559" s="379">
        <f t="shared" si="140"/>
        <v>3.5</v>
      </c>
      <c r="O559" s="379">
        <v>0</v>
      </c>
      <c r="P559" s="379">
        <f t="shared" si="141"/>
        <v>3.5</v>
      </c>
      <c r="Q559" s="379" t="s">
        <v>304</v>
      </c>
      <c r="R559" s="379" t="str">
        <f t="shared" si="142"/>
        <v>-</v>
      </c>
      <c r="S559" s="379" t="s">
        <v>304</v>
      </c>
      <c r="T559" s="379" t="str">
        <f t="shared" si="143"/>
        <v>-</v>
      </c>
      <c r="U559" s="379">
        <v>0</v>
      </c>
      <c r="V559" s="379" t="str">
        <f t="shared" si="144"/>
        <v>-</v>
      </c>
      <c r="W559" s="379">
        <v>0</v>
      </c>
      <c r="X559" s="379" t="str">
        <f t="shared" si="145"/>
        <v>-</v>
      </c>
      <c r="Y559" s="379">
        <v>0</v>
      </c>
      <c r="Z559" s="379">
        <f t="shared" si="146"/>
        <v>3.5</v>
      </c>
    </row>
    <row r="560" spans="1:26">
      <c r="A560" s="369" t="str">
        <f>'приложение 1.1 '!A562</f>
        <v>2.1.5.46</v>
      </c>
      <c r="B560" s="431" t="str">
        <f>'приложение 1.1 '!B562</f>
        <v>Строительство ВЛ-0,4кВ СТ № 4</v>
      </c>
      <c r="C560" s="379">
        <f>IF('приложение 1.1 '!G562=2018,'приложение 1.1 '!E562,"-")</f>
        <v>0</v>
      </c>
      <c r="D560" s="703">
        <f>IF('приложение 1.1 '!G562=2018,'приложение 1.1 '!D562,"-")</f>
        <v>3.5</v>
      </c>
      <c r="E560" s="379" t="str">
        <f>IF('приложение 1.1 '!G562=2019,'приложение 1.1 '!E562,"-")</f>
        <v>-</v>
      </c>
      <c r="F560" s="379" t="str">
        <f>IF('приложение 1.1 '!G562=2019,'приложение 1.1 '!D562,"-")</f>
        <v>-</v>
      </c>
      <c r="G560" s="379" t="str">
        <f>IF('приложение 1.1 '!G562=2020,'приложение 1.1 '!E562,"-")</f>
        <v>-</v>
      </c>
      <c r="H560" s="379" t="str">
        <f>IF('приложение 1.1 '!G562=2020,'приложение 1.1 '!D562,"-")</f>
        <v>-</v>
      </c>
      <c r="I560" s="379" t="str">
        <f>IF('приложение 1.1 '!G562=2021,'приложение 1.1 '!E562,"-")</f>
        <v>-</v>
      </c>
      <c r="J560" s="379" t="str">
        <f>IF('приложение 1.1 '!G562=2021,'приложение 1.1 '!D562,"-")</f>
        <v>-</v>
      </c>
      <c r="K560" s="379" t="str">
        <f>IF('приложение 1.1 '!G562=2022,'приложение 1.1 '!E562,"-")</f>
        <v>-</v>
      </c>
      <c r="L560" s="379" t="str">
        <f>IF('приложение 1.1 '!G562=2022,'приложение 1.1 '!D562,"-")</f>
        <v>-</v>
      </c>
      <c r="M560" s="379">
        <f t="shared" si="139"/>
        <v>0</v>
      </c>
      <c r="N560" s="379">
        <f t="shared" si="140"/>
        <v>3.5</v>
      </c>
      <c r="O560" s="379">
        <v>0</v>
      </c>
      <c r="P560" s="379">
        <f t="shared" si="141"/>
        <v>3.5</v>
      </c>
      <c r="Q560" s="379" t="s">
        <v>304</v>
      </c>
      <c r="R560" s="379" t="str">
        <f t="shared" si="142"/>
        <v>-</v>
      </c>
      <c r="S560" s="379" t="s">
        <v>304</v>
      </c>
      <c r="T560" s="379" t="str">
        <f t="shared" si="143"/>
        <v>-</v>
      </c>
      <c r="U560" s="379">
        <v>0</v>
      </c>
      <c r="V560" s="379" t="str">
        <f t="shared" si="144"/>
        <v>-</v>
      </c>
      <c r="W560" s="379">
        <v>0</v>
      </c>
      <c r="X560" s="379" t="str">
        <f t="shared" si="145"/>
        <v>-</v>
      </c>
      <c r="Y560" s="379">
        <v>0</v>
      </c>
      <c r="Z560" s="379">
        <f t="shared" si="146"/>
        <v>3.5</v>
      </c>
    </row>
    <row r="561" spans="1:26">
      <c r="A561" s="369" t="str">
        <f>'приложение 1.1 '!A563</f>
        <v>2.1.5.47</v>
      </c>
      <c r="B561" s="431" t="str">
        <f>'приложение 1.1 '!B563</f>
        <v>Строительство ВЛ-0,4кВ СТ № 5</v>
      </c>
      <c r="C561" s="379">
        <f>IF('приложение 1.1 '!G563=2018,'приложение 1.1 '!E563,"-")</f>
        <v>0</v>
      </c>
      <c r="D561" s="703">
        <f>IF('приложение 1.1 '!G563=2018,'приложение 1.1 '!D563,"-")</f>
        <v>3.5</v>
      </c>
      <c r="E561" s="379" t="str">
        <f>IF('приложение 1.1 '!G563=2019,'приложение 1.1 '!E563,"-")</f>
        <v>-</v>
      </c>
      <c r="F561" s="379" t="str">
        <f>IF('приложение 1.1 '!G563=2019,'приложение 1.1 '!D563,"-")</f>
        <v>-</v>
      </c>
      <c r="G561" s="379" t="str">
        <f>IF('приложение 1.1 '!G563=2020,'приложение 1.1 '!E563,"-")</f>
        <v>-</v>
      </c>
      <c r="H561" s="379" t="str">
        <f>IF('приложение 1.1 '!G563=2020,'приложение 1.1 '!D563,"-")</f>
        <v>-</v>
      </c>
      <c r="I561" s="379" t="str">
        <f>IF('приложение 1.1 '!G563=2021,'приложение 1.1 '!E563,"-")</f>
        <v>-</v>
      </c>
      <c r="J561" s="379" t="str">
        <f>IF('приложение 1.1 '!G563=2021,'приложение 1.1 '!D563,"-")</f>
        <v>-</v>
      </c>
      <c r="K561" s="379" t="str">
        <f>IF('приложение 1.1 '!G563=2022,'приложение 1.1 '!E563,"-")</f>
        <v>-</v>
      </c>
      <c r="L561" s="379" t="str">
        <f>IF('приложение 1.1 '!G563=2022,'приложение 1.1 '!D563,"-")</f>
        <v>-</v>
      </c>
      <c r="M561" s="379">
        <f t="shared" si="139"/>
        <v>0</v>
      </c>
      <c r="N561" s="379">
        <f t="shared" si="140"/>
        <v>3.5</v>
      </c>
      <c r="O561" s="379">
        <v>0</v>
      </c>
      <c r="P561" s="379">
        <f t="shared" si="141"/>
        <v>3.5</v>
      </c>
      <c r="Q561" s="379" t="s">
        <v>304</v>
      </c>
      <c r="R561" s="379" t="str">
        <f t="shared" si="142"/>
        <v>-</v>
      </c>
      <c r="S561" s="379" t="s">
        <v>304</v>
      </c>
      <c r="T561" s="379" t="str">
        <f t="shared" si="143"/>
        <v>-</v>
      </c>
      <c r="U561" s="379">
        <v>0</v>
      </c>
      <c r="V561" s="379" t="str">
        <f t="shared" si="144"/>
        <v>-</v>
      </c>
      <c r="W561" s="379">
        <v>0</v>
      </c>
      <c r="X561" s="379" t="str">
        <f t="shared" si="145"/>
        <v>-</v>
      </c>
      <c r="Y561" s="379">
        <v>0</v>
      </c>
      <c r="Z561" s="379">
        <f t="shared" si="146"/>
        <v>3.5</v>
      </c>
    </row>
    <row r="562" spans="1:26">
      <c r="A562" s="369" t="str">
        <f>'приложение 1.1 '!A564</f>
        <v>2.1.5.48</v>
      </c>
      <c r="B562" s="431" t="str">
        <f>'приложение 1.1 '!B564</f>
        <v>Строительство ВЛ-0,4кВ СТ № 3</v>
      </c>
      <c r="C562" s="379">
        <f>IF('приложение 1.1 '!G564=2018,'приложение 1.1 '!E564,"-")</f>
        <v>0</v>
      </c>
      <c r="D562" s="703">
        <f>IF('приложение 1.1 '!G564=2018,'приложение 1.1 '!D564,"-")</f>
        <v>3.5</v>
      </c>
      <c r="E562" s="379" t="str">
        <f>IF('приложение 1.1 '!G564=2019,'приложение 1.1 '!E564,"-")</f>
        <v>-</v>
      </c>
      <c r="F562" s="379" t="str">
        <f>IF('приложение 1.1 '!G564=2019,'приложение 1.1 '!D564,"-")</f>
        <v>-</v>
      </c>
      <c r="G562" s="379" t="str">
        <f>IF('приложение 1.1 '!G564=2020,'приложение 1.1 '!E564,"-")</f>
        <v>-</v>
      </c>
      <c r="H562" s="379" t="str">
        <f>IF('приложение 1.1 '!G564=2020,'приложение 1.1 '!D564,"-")</f>
        <v>-</v>
      </c>
      <c r="I562" s="379" t="str">
        <f>IF('приложение 1.1 '!G564=2021,'приложение 1.1 '!E564,"-")</f>
        <v>-</v>
      </c>
      <c r="J562" s="379" t="str">
        <f>IF('приложение 1.1 '!G564=2021,'приложение 1.1 '!D564,"-")</f>
        <v>-</v>
      </c>
      <c r="K562" s="379" t="str">
        <f>IF('приложение 1.1 '!G564=2022,'приложение 1.1 '!E564,"-")</f>
        <v>-</v>
      </c>
      <c r="L562" s="379" t="str">
        <f>IF('приложение 1.1 '!G564=2022,'приложение 1.1 '!D564,"-")</f>
        <v>-</v>
      </c>
      <c r="M562" s="379">
        <f t="shared" si="139"/>
        <v>0</v>
      </c>
      <c r="N562" s="379">
        <f t="shared" si="140"/>
        <v>3.5</v>
      </c>
      <c r="O562" s="379">
        <v>0</v>
      </c>
      <c r="P562" s="379">
        <f t="shared" si="141"/>
        <v>3.5</v>
      </c>
      <c r="Q562" s="379" t="s">
        <v>304</v>
      </c>
      <c r="R562" s="379" t="str">
        <f t="shared" si="142"/>
        <v>-</v>
      </c>
      <c r="S562" s="379" t="s">
        <v>304</v>
      </c>
      <c r="T562" s="379" t="str">
        <f t="shared" si="143"/>
        <v>-</v>
      </c>
      <c r="U562" s="379">
        <v>0</v>
      </c>
      <c r="V562" s="379" t="str">
        <f t="shared" si="144"/>
        <v>-</v>
      </c>
      <c r="W562" s="379">
        <v>0</v>
      </c>
      <c r="X562" s="379" t="str">
        <f t="shared" si="145"/>
        <v>-</v>
      </c>
      <c r="Y562" s="379">
        <v>0</v>
      </c>
      <c r="Z562" s="379">
        <f t="shared" si="146"/>
        <v>3.5</v>
      </c>
    </row>
    <row r="563" spans="1:26">
      <c r="A563" s="369" t="str">
        <f>'приложение 1.1 '!A565</f>
        <v>2.1.5.49</v>
      </c>
      <c r="B563" s="431" t="str">
        <f>'приложение 1.1 '!B565</f>
        <v>Строительство ВЛ-0,4кВ СТ № 2</v>
      </c>
      <c r="C563" s="379">
        <f>IF('приложение 1.1 '!G565=2018,'приложение 1.1 '!E565,"-")</f>
        <v>0</v>
      </c>
      <c r="D563" s="703">
        <f>IF('приложение 1.1 '!G565=2018,'приложение 1.1 '!D565,"-")</f>
        <v>3.5</v>
      </c>
      <c r="E563" s="379" t="str">
        <f>IF('приложение 1.1 '!G565=2019,'приложение 1.1 '!E565,"-")</f>
        <v>-</v>
      </c>
      <c r="F563" s="379" t="str">
        <f>IF('приложение 1.1 '!G565=2019,'приложение 1.1 '!D565,"-")</f>
        <v>-</v>
      </c>
      <c r="G563" s="379" t="str">
        <f>IF('приложение 1.1 '!G565=2020,'приложение 1.1 '!E565,"-")</f>
        <v>-</v>
      </c>
      <c r="H563" s="379" t="str">
        <f>IF('приложение 1.1 '!G565=2020,'приложение 1.1 '!D565,"-")</f>
        <v>-</v>
      </c>
      <c r="I563" s="379" t="str">
        <f>IF('приложение 1.1 '!G565=2021,'приложение 1.1 '!E565,"-")</f>
        <v>-</v>
      </c>
      <c r="J563" s="379" t="str">
        <f>IF('приложение 1.1 '!G565=2021,'приложение 1.1 '!D565,"-")</f>
        <v>-</v>
      </c>
      <c r="K563" s="379" t="str">
        <f>IF('приложение 1.1 '!G565=2022,'приложение 1.1 '!E565,"-")</f>
        <v>-</v>
      </c>
      <c r="L563" s="379" t="str">
        <f>IF('приложение 1.1 '!G565=2022,'приложение 1.1 '!D565,"-")</f>
        <v>-</v>
      </c>
      <c r="M563" s="379">
        <f t="shared" si="139"/>
        <v>0</v>
      </c>
      <c r="N563" s="379">
        <f t="shared" si="140"/>
        <v>3.5</v>
      </c>
      <c r="O563" s="379">
        <v>0</v>
      </c>
      <c r="P563" s="379">
        <f t="shared" si="141"/>
        <v>3.5</v>
      </c>
      <c r="Q563" s="379" t="s">
        <v>304</v>
      </c>
      <c r="R563" s="379" t="str">
        <f t="shared" si="142"/>
        <v>-</v>
      </c>
      <c r="S563" s="379" t="s">
        <v>304</v>
      </c>
      <c r="T563" s="379" t="str">
        <f t="shared" si="143"/>
        <v>-</v>
      </c>
      <c r="U563" s="379">
        <v>0</v>
      </c>
      <c r="V563" s="379" t="str">
        <f t="shared" si="144"/>
        <v>-</v>
      </c>
      <c r="W563" s="379">
        <v>0</v>
      </c>
      <c r="X563" s="379" t="str">
        <f t="shared" si="145"/>
        <v>-</v>
      </c>
      <c r="Y563" s="379">
        <v>0</v>
      </c>
      <c r="Z563" s="379">
        <f t="shared" si="146"/>
        <v>3.5</v>
      </c>
    </row>
    <row r="564" spans="1:26">
      <c r="A564" s="369" t="str">
        <f>'приложение 1.1 '!A566</f>
        <v>2.1.5.50</v>
      </c>
      <c r="B564" s="431" t="str">
        <f>'приложение 1.1 '!B566</f>
        <v>Строительство ВЛ-0,4кВ СТ Ручеек</v>
      </c>
      <c r="C564" s="379">
        <f>IF('приложение 1.1 '!G566=2018,'приложение 1.1 '!E566,"-")</f>
        <v>0</v>
      </c>
      <c r="D564" s="703">
        <f>IF('приложение 1.1 '!G566=2018,'приложение 1.1 '!D566,"-")</f>
        <v>3.5</v>
      </c>
      <c r="E564" s="379" t="str">
        <f>IF('приложение 1.1 '!G566=2019,'приложение 1.1 '!E566,"-")</f>
        <v>-</v>
      </c>
      <c r="F564" s="379" t="str">
        <f>IF('приложение 1.1 '!G566=2019,'приложение 1.1 '!D566,"-")</f>
        <v>-</v>
      </c>
      <c r="G564" s="379" t="str">
        <f>IF('приложение 1.1 '!G566=2020,'приложение 1.1 '!E566,"-")</f>
        <v>-</v>
      </c>
      <c r="H564" s="379" t="str">
        <f>IF('приложение 1.1 '!G566=2020,'приложение 1.1 '!D566,"-")</f>
        <v>-</v>
      </c>
      <c r="I564" s="379" t="str">
        <f>IF('приложение 1.1 '!G566=2021,'приложение 1.1 '!E566,"-")</f>
        <v>-</v>
      </c>
      <c r="J564" s="379" t="str">
        <f>IF('приложение 1.1 '!G566=2021,'приложение 1.1 '!D566,"-")</f>
        <v>-</v>
      </c>
      <c r="K564" s="379" t="str">
        <f>IF('приложение 1.1 '!G566=2022,'приложение 1.1 '!E566,"-")</f>
        <v>-</v>
      </c>
      <c r="L564" s="379" t="str">
        <f>IF('приложение 1.1 '!G566=2022,'приложение 1.1 '!D566,"-")</f>
        <v>-</v>
      </c>
      <c r="M564" s="379">
        <f t="shared" si="139"/>
        <v>0</v>
      </c>
      <c r="N564" s="379">
        <f t="shared" si="140"/>
        <v>3.5</v>
      </c>
      <c r="O564" s="379">
        <v>0</v>
      </c>
      <c r="P564" s="379">
        <f t="shared" si="141"/>
        <v>3.5</v>
      </c>
      <c r="Q564" s="379" t="s">
        <v>304</v>
      </c>
      <c r="R564" s="379" t="str">
        <f t="shared" si="142"/>
        <v>-</v>
      </c>
      <c r="S564" s="379" t="s">
        <v>304</v>
      </c>
      <c r="T564" s="379" t="str">
        <f t="shared" si="143"/>
        <v>-</v>
      </c>
      <c r="U564" s="379">
        <v>0</v>
      </c>
      <c r="V564" s="379" t="str">
        <f t="shared" si="144"/>
        <v>-</v>
      </c>
      <c r="W564" s="379">
        <v>0</v>
      </c>
      <c r="X564" s="379" t="str">
        <f t="shared" si="145"/>
        <v>-</v>
      </c>
      <c r="Y564" s="379">
        <v>0</v>
      </c>
      <c r="Z564" s="379">
        <f t="shared" si="146"/>
        <v>3.5</v>
      </c>
    </row>
    <row r="565" spans="1:26">
      <c r="A565" s="369" t="str">
        <f>'приложение 1.1 '!A567</f>
        <v>2.1.5.51</v>
      </c>
      <c r="B565" s="431" t="str">
        <f>'приложение 1.1 '!B567</f>
        <v>Строительство ВЛ-0,4кВ СОТ Кооператор</v>
      </c>
      <c r="C565" s="379">
        <f>IF('приложение 1.1 '!G567=2018,'приложение 1.1 '!E567,"-")</f>
        <v>0</v>
      </c>
      <c r="D565" s="703">
        <f>IF('приложение 1.1 '!G567=2018,'приложение 1.1 '!D567,"-")</f>
        <v>3.5</v>
      </c>
      <c r="E565" s="379" t="str">
        <f>IF('приложение 1.1 '!G567=2019,'приложение 1.1 '!E567,"-")</f>
        <v>-</v>
      </c>
      <c r="F565" s="379" t="str">
        <f>IF('приложение 1.1 '!G567=2019,'приложение 1.1 '!D567,"-")</f>
        <v>-</v>
      </c>
      <c r="G565" s="379" t="str">
        <f>IF('приложение 1.1 '!G567=2020,'приложение 1.1 '!E567,"-")</f>
        <v>-</v>
      </c>
      <c r="H565" s="379" t="str">
        <f>IF('приложение 1.1 '!G567=2020,'приложение 1.1 '!D567,"-")</f>
        <v>-</v>
      </c>
      <c r="I565" s="379" t="str">
        <f>IF('приложение 1.1 '!G567=2021,'приложение 1.1 '!E567,"-")</f>
        <v>-</v>
      </c>
      <c r="J565" s="379" t="str">
        <f>IF('приложение 1.1 '!G567=2021,'приложение 1.1 '!D567,"-")</f>
        <v>-</v>
      </c>
      <c r="K565" s="379" t="str">
        <f>IF('приложение 1.1 '!G567=2022,'приложение 1.1 '!E567,"-")</f>
        <v>-</v>
      </c>
      <c r="L565" s="379" t="str">
        <f>IF('приложение 1.1 '!G567=2022,'приложение 1.1 '!D567,"-")</f>
        <v>-</v>
      </c>
      <c r="M565" s="379">
        <f t="shared" si="139"/>
        <v>0</v>
      </c>
      <c r="N565" s="379">
        <f t="shared" si="140"/>
        <v>3.5</v>
      </c>
      <c r="O565" s="379">
        <v>0</v>
      </c>
      <c r="P565" s="379">
        <f t="shared" si="141"/>
        <v>3.5</v>
      </c>
      <c r="Q565" s="379" t="s">
        <v>304</v>
      </c>
      <c r="R565" s="379" t="str">
        <f t="shared" si="142"/>
        <v>-</v>
      </c>
      <c r="S565" s="379" t="s">
        <v>304</v>
      </c>
      <c r="T565" s="379" t="str">
        <f t="shared" si="143"/>
        <v>-</v>
      </c>
      <c r="U565" s="379">
        <v>0</v>
      </c>
      <c r="V565" s="379" t="str">
        <f t="shared" si="144"/>
        <v>-</v>
      </c>
      <c r="W565" s="379">
        <v>0</v>
      </c>
      <c r="X565" s="379" t="str">
        <f t="shared" si="145"/>
        <v>-</v>
      </c>
      <c r="Y565" s="379">
        <v>0</v>
      </c>
      <c r="Z565" s="379">
        <f t="shared" si="146"/>
        <v>3.5</v>
      </c>
    </row>
    <row r="566" spans="1:26">
      <c r="A566" s="369" t="str">
        <f>'приложение 1.1 '!A568</f>
        <v>2.1.5.52</v>
      </c>
      <c r="B566" s="431" t="str">
        <f>'приложение 1.1 '!B568</f>
        <v>Строительство ВЛ-0,4кВ СОТ Монтажник-40</v>
      </c>
      <c r="C566" s="379">
        <f>IF('приложение 1.1 '!G568=2018,'приложение 1.1 '!E568,"-")</f>
        <v>0</v>
      </c>
      <c r="D566" s="703">
        <f>IF('приложение 1.1 '!G568=2018,'приложение 1.1 '!D568,"-")</f>
        <v>3.5</v>
      </c>
      <c r="E566" s="379" t="str">
        <f>IF('приложение 1.1 '!G568=2019,'приложение 1.1 '!E568,"-")</f>
        <v>-</v>
      </c>
      <c r="F566" s="379" t="str">
        <f>IF('приложение 1.1 '!G568=2019,'приложение 1.1 '!D568,"-")</f>
        <v>-</v>
      </c>
      <c r="G566" s="379" t="str">
        <f>IF('приложение 1.1 '!G568=2020,'приложение 1.1 '!E568,"-")</f>
        <v>-</v>
      </c>
      <c r="H566" s="379" t="str">
        <f>IF('приложение 1.1 '!G568=2020,'приложение 1.1 '!D568,"-")</f>
        <v>-</v>
      </c>
      <c r="I566" s="379" t="str">
        <f>IF('приложение 1.1 '!G568=2021,'приложение 1.1 '!E568,"-")</f>
        <v>-</v>
      </c>
      <c r="J566" s="379" t="str">
        <f>IF('приложение 1.1 '!G568=2021,'приложение 1.1 '!D568,"-")</f>
        <v>-</v>
      </c>
      <c r="K566" s="379" t="str">
        <f>IF('приложение 1.1 '!G568=2022,'приложение 1.1 '!E568,"-")</f>
        <v>-</v>
      </c>
      <c r="L566" s="379" t="str">
        <f>IF('приложение 1.1 '!G568=2022,'приложение 1.1 '!D568,"-")</f>
        <v>-</v>
      </c>
      <c r="M566" s="379">
        <f t="shared" si="139"/>
        <v>0</v>
      </c>
      <c r="N566" s="379">
        <f t="shared" si="140"/>
        <v>3.5</v>
      </c>
      <c r="O566" s="379">
        <v>0</v>
      </c>
      <c r="P566" s="379">
        <f t="shared" si="141"/>
        <v>3.5</v>
      </c>
      <c r="Q566" s="379" t="s">
        <v>304</v>
      </c>
      <c r="R566" s="379" t="str">
        <f t="shared" si="142"/>
        <v>-</v>
      </c>
      <c r="S566" s="379" t="s">
        <v>304</v>
      </c>
      <c r="T566" s="379" t="str">
        <f t="shared" si="143"/>
        <v>-</v>
      </c>
      <c r="U566" s="379">
        <v>0</v>
      </c>
      <c r="V566" s="379" t="str">
        <f t="shared" si="144"/>
        <v>-</v>
      </c>
      <c r="W566" s="379">
        <v>0</v>
      </c>
      <c r="X566" s="379" t="str">
        <f t="shared" si="145"/>
        <v>-</v>
      </c>
      <c r="Y566" s="379">
        <v>0</v>
      </c>
      <c r="Z566" s="379">
        <f t="shared" si="146"/>
        <v>3.5</v>
      </c>
    </row>
    <row r="567" spans="1:26">
      <c r="A567" s="369" t="str">
        <f>'приложение 1.1 '!A569</f>
        <v>2.1.5.53</v>
      </c>
      <c r="B567" s="431" t="str">
        <f>'приложение 1.1 '!B569</f>
        <v>Строительство ВЛ-0,4кВ СОТ Магистраль</v>
      </c>
      <c r="C567" s="379">
        <f>IF('приложение 1.1 '!G569=2018,'приложение 1.1 '!E569,"-")</f>
        <v>0</v>
      </c>
      <c r="D567" s="703">
        <f>IF('приложение 1.1 '!G569=2018,'приложение 1.1 '!D569,"-")</f>
        <v>3.5</v>
      </c>
      <c r="E567" s="379" t="str">
        <f>IF('приложение 1.1 '!G569=2019,'приложение 1.1 '!E569,"-")</f>
        <v>-</v>
      </c>
      <c r="F567" s="379" t="str">
        <f>IF('приложение 1.1 '!G569=2019,'приложение 1.1 '!D569,"-")</f>
        <v>-</v>
      </c>
      <c r="G567" s="379" t="str">
        <f>IF('приложение 1.1 '!G569=2020,'приложение 1.1 '!E569,"-")</f>
        <v>-</v>
      </c>
      <c r="H567" s="379" t="str">
        <f>IF('приложение 1.1 '!G569=2020,'приложение 1.1 '!D569,"-")</f>
        <v>-</v>
      </c>
      <c r="I567" s="379" t="str">
        <f>IF('приложение 1.1 '!G569=2021,'приложение 1.1 '!E569,"-")</f>
        <v>-</v>
      </c>
      <c r="J567" s="379" t="str">
        <f>IF('приложение 1.1 '!G569=2021,'приложение 1.1 '!D569,"-")</f>
        <v>-</v>
      </c>
      <c r="K567" s="379" t="str">
        <f>IF('приложение 1.1 '!G569=2022,'приложение 1.1 '!E569,"-")</f>
        <v>-</v>
      </c>
      <c r="L567" s="379" t="str">
        <f>IF('приложение 1.1 '!G569=2022,'приложение 1.1 '!D569,"-")</f>
        <v>-</v>
      </c>
      <c r="M567" s="379">
        <f t="shared" si="139"/>
        <v>0</v>
      </c>
      <c r="N567" s="379">
        <f t="shared" si="140"/>
        <v>3.5</v>
      </c>
      <c r="O567" s="379">
        <v>0</v>
      </c>
      <c r="P567" s="379">
        <f t="shared" si="141"/>
        <v>3.5</v>
      </c>
      <c r="Q567" s="379" t="s">
        <v>304</v>
      </c>
      <c r="R567" s="379" t="str">
        <f t="shared" si="142"/>
        <v>-</v>
      </c>
      <c r="S567" s="379" t="s">
        <v>304</v>
      </c>
      <c r="T567" s="379" t="str">
        <f t="shared" si="143"/>
        <v>-</v>
      </c>
      <c r="U567" s="379">
        <v>0</v>
      </c>
      <c r="V567" s="379" t="str">
        <f t="shared" si="144"/>
        <v>-</v>
      </c>
      <c r="W567" s="379">
        <v>0</v>
      </c>
      <c r="X567" s="379" t="str">
        <f t="shared" si="145"/>
        <v>-</v>
      </c>
      <c r="Y567" s="379">
        <v>0</v>
      </c>
      <c r="Z567" s="379">
        <f t="shared" si="146"/>
        <v>3.5</v>
      </c>
    </row>
    <row r="568" spans="1:26">
      <c r="A568" s="369" t="str">
        <f>'приложение 1.1 '!A570</f>
        <v>2.1.5.54</v>
      </c>
      <c r="B568" s="431" t="str">
        <f>'приложение 1.1 '!B570</f>
        <v>Строительство ВЛ-0,4кВ СОТ Кедр</v>
      </c>
      <c r="C568" s="379">
        <f>IF('приложение 1.1 '!G570=2018,'приложение 1.1 '!E570,"-")</f>
        <v>0</v>
      </c>
      <c r="D568" s="703">
        <f>IF('приложение 1.1 '!G570=2018,'приложение 1.1 '!D570,"-")</f>
        <v>3.5</v>
      </c>
      <c r="E568" s="379" t="str">
        <f>IF('приложение 1.1 '!G570=2019,'приложение 1.1 '!E570,"-")</f>
        <v>-</v>
      </c>
      <c r="F568" s="379" t="str">
        <f>IF('приложение 1.1 '!G570=2019,'приложение 1.1 '!D570,"-")</f>
        <v>-</v>
      </c>
      <c r="G568" s="379" t="str">
        <f>IF('приложение 1.1 '!G570=2020,'приложение 1.1 '!E570,"-")</f>
        <v>-</v>
      </c>
      <c r="H568" s="379" t="str">
        <f>IF('приложение 1.1 '!G570=2020,'приложение 1.1 '!D570,"-")</f>
        <v>-</v>
      </c>
      <c r="I568" s="379" t="str">
        <f>IF('приложение 1.1 '!G570=2021,'приложение 1.1 '!E570,"-")</f>
        <v>-</v>
      </c>
      <c r="J568" s="379" t="str">
        <f>IF('приложение 1.1 '!G570=2021,'приложение 1.1 '!D570,"-")</f>
        <v>-</v>
      </c>
      <c r="K568" s="379" t="str">
        <f>IF('приложение 1.1 '!G570=2022,'приложение 1.1 '!E570,"-")</f>
        <v>-</v>
      </c>
      <c r="L568" s="379" t="str">
        <f>IF('приложение 1.1 '!G570=2022,'приложение 1.1 '!D570,"-")</f>
        <v>-</v>
      </c>
      <c r="M568" s="379">
        <f t="shared" si="139"/>
        <v>0</v>
      </c>
      <c r="N568" s="379">
        <f t="shared" si="140"/>
        <v>3.5</v>
      </c>
      <c r="O568" s="379">
        <v>0</v>
      </c>
      <c r="P568" s="379">
        <f t="shared" si="141"/>
        <v>3.5</v>
      </c>
      <c r="Q568" s="379" t="s">
        <v>304</v>
      </c>
      <c r="R568" s="379" t="str">
        <f t="shared" si="142"/>
        <v>-</v>
      </c>
      <c r="S568" s="379" t="s">
        <v>304</v>
      </c>
      <c r="T568" s="379" t="str">
        <f t="shared" si="143"/>
        <v>-</v>
      </c>
      <c r="U568" s="379">
        <v>0</v>
      </c>
      <c r="V568" s="379" t="str">
        <f t="shared" si="144"/>
        <v>-</v>
      </c>
      <c r="W568" s="379">
        <v>0</v>
      </c>
      <c r="X568" s="379" t="str">
        <f t="shared" si="145"/>
        <v>-</v>
      </c>
      <c r="Y568" s="379">
        <v>0</v>
      </c>
      <c r="Z568" s="379">
        <f t="shared" si="146"/>
        <v>3.5</v>
      </c>
    </row>
    <row r="569" spans="1:26">
      <c r="A569" s="369" t="str">
        <f>'приложение 1.1 '!A571</f>
        <v>2.1.5.55</v>
      </c>
      <c r="B569" s="431" t="str">
        <f>'приложение 1.1 '!B571</f>
        <v>Строительство ВЛ-0,4кВ СОТ Мостовик-1</v>
      </c>
      <c r="C569" s="379">
        <f>IF('приложение 1.1 '!G571=2018,'приложение 1.1 '!E571,"-")</f>
        <v>0</v>
      </c>
      <c r="D569" s="703">
        <f>IF('приложение 1.1 '!G571=2018,'приложение 1.1 '!D571,"-")</f>
        <v>3.5</v>
      </c>
      <c r="E569" s="379" t="str">
        <f>IF('приложение 1.1 '!G571=2019,'приложение 1.1 '!E571,"-")</f>
        <v>-</v>
      </c>
      <c r="F569" s="379" t="str">
        <f>IF('приложение 1.1 '!G571=2019,'приложение 1.1 '!D571,"-")</f>
        <v>-</v>
      </c>
      <c r="G569" s="379" t="str">
        <f>IF('приложение 1.1 '!G571=2020,'приложение 1.1 '!E571,"-")</f>
        <v>-</v>
      </c>
      <c r="H569" s="379" t="str">
        <f>IF('приложение 1.1 '!G571=2020,'приложение 1.1 '!D571,"-")</f>
        <v>-</v>
      </c>
      <c r="I569" s="379" t="str">
        <f>IF('приложение 1.1 '!G571=2021,'приложение 1.1 '!E571,"-")</f>
        <v>-</v>
      </c>
      <c r="J569" s="379" t="str">
        <f>IF('приложение 1.1 '!G571=2021,'приложение 1.1 '!D571,"-")</f>
        <v>-</v>
      </c>
      <c r="K569" s="379" t="str">
        <f>IF('приложение 1.1 '!G571=2022,'приложение 1.1 '!E571,"-")</f>
        <v>-</v>
      </c>
      <c r="L569" s="379" t="str">
        <f>IF('приложение 1.1 '!G571=2022,'приложение 1.1 '!D571,"-")</f>
        <v>-</v>
      </c>
      <c r="M569" s="379">
        <f t="shared" si="139"/>
        <v>0</v>
      </c>
      <c r="N569" s="379">
        <f t="shared" si="140"/>
        <v>3.5</v>
      </c>
      <c r="O569" s="379">
        <v>0</v>
      </c>
      <c r="P569" s="379">
        <f t="shared" si="141"/>
        <v>3.5</v>
      </c>
      <c r="Q569" s="379" t="s">
        <v>304</v>
      </c>
      <c r="R569" s="379" t="str">
        <f t="shared" si="142"/>
        <v>-</v>
      </c>
      <c r="S569" s="379" t="s">
        <v>304</v>
      </c>
      <c r="T569" s="379" t="str">
        <f t="shared" si="143"/>
        <v>-</v>
      </c>
      <c r="U569" s="379">
        <v>0</v>
      </c>
      <c r="V569" s="379" t="str">
        <f t="shared" si="144"/>
        <v>-</v>
      </c>
      <c r="W569" s="379">
        <v>0</v>
      </c>
      <c r="X569" s="379" t="str">
        <f t="shared" si="145"/>
        <v>-</v>
      </c>
      <c r="Y569" s="379">
        <v>0</v>
      </c>
      <c r="Z569" s="379">
        <f t="shared" si="146"/>
        <v>3.5</v>
      </c>
    </row>
    <row r="570" spans="1:26">
      <c r="A570" s="369" t="str">
        <f>'приложение 1.1 '!A572</f>
        <v>2.1.5.56</v>
      </c>
      <c r="B570" s="431" t="str">
        <f>'приложение 1.1 '!B572</f>
        <v>Строительство ВЛ-0,4кВ ДНТ Калинка</v>
      </c>
      <c r="C570" s="379">
        <f>IF('приложение 1.1 '!G572=2018,'приложение 1.1 '!E572,"-")</f>
        <v>0</v>
      </c>
      <c r="D570" s="703">
        <f>IF('приложение 1.1 '!G572=2018,'приложение 1.1 '!D572,"-")</f>
        <v>3.5</v>
      </c>
      <c r="E570" s="379" t="str">
        <f>IF('приложение 1.1 '!G572=2019,'приложение 1.1 '!E572,"-")</f>
        <v>-</v>
      </c>
      <c r="F570" s="379" t="str">
        <f>IF('приложение 1.1 '!G572=2019,'приложение 1.1 '!D572,"-")</f>
        <v>-</v>
      </c>
      <c r="G570" s="379" t="str">
        <f>IF('приложение 1.1 '!G572=2020,'приложение 1.1 '!E572,"-")</f>
        <v>-</v>
      </c>
      <c r="H570" s="379" t="str">
        <f>IF('приложение 1.1 '!G572=2020,'приложение 1.1 '!D572,"-")</f>
        <v>-</v>
      </c>
      <c r="I570" s="379" t="str">
        <f>IF('приложение 1.1 '!G572=2021,'приложение 1.1 '!E572,"-")</f>
        <v>-</v>
      </c>
      <c r="J570" s="379" t="str">
        <f>IF('приложение 1.1 '!G572=2021,'приложение 1.1 '!D572,"-")</f>
        <v>-</v>
      </c>
      <c r="K570" s="379" t="str">
        <f>IF('приложение 1.1 '!G572=2022,'приложение 1.1 '!E572,"-")</f>
        <v>-</v>
      </c>
      <c r="L570" s="379" t="str">
        <f>IF('приложение 1.1 '!G572=2022,'приложение 1.1 '!D572,"-")</f>
        <v>-</v>
      </c>
      <c r="M570" s="379">
        <f t="shared" si="139"/>
        <v>0</v>
      </c>
      <c r="N570" s="379">
        <f t="shared" si="140"/>
        <v>3.5</v>
      </c>
      <c r="O570" s="379">
        <v>0</v>
      </c>
      <c r="P570" s="379">
        <f t="shared" si="141"/>
        <v>3.5</v>
      </c>
      <c r="Q570" s="379" t="s">
        <v>304</v>
      </c>
      <c r="R570" s="379" t="str">
        <f t="shared" si="142"/>
        <v>-</v>
      </c>
      <c r="S570" s="379" t="s">
        <v>304</v>
      </c>
      <c r="T570" s="379" t="str">
        <f t="shared" si="143"/>
        <v>-</v>
      </c>
      <c r="U570" s="379">
        <v>0</v>
      </c>
      <c r="V570" s="379" t="str">
        <f t="shared" si="144"/>
        <v>-</v>
      </c>
      <c r="W570" s="379">
        <v>0</v>
      </c>
      <c r="X570" s="379" t="str">
        <f t="shared" si="145"/>
        <v>-</v>
      </c>
      <c r="Y570" s="379">
        <v>0</v>
      </c>
      <c r="Z570" s="379">
        <f t="shared" si="146"/>
        <v>3.5</v>
      </c>
    </row>
    <row r="571" spans="1:26">
      <c r="A571" s="369" t="str">
        <f>'приложение 1.1 '!A573</f>
        <v>2.1.5.57</v>
      </c>
      <c r="B571" s="431" t="str">
        <f>'приложение 1.1 '!B573</f>
        <v>Строительство ВЛ-0,4кВ ДНТ Тихое</v>
      </c>
      <c r="C571" s="379">
        <f>IF('приложение 1.1 '!G573=2018,'приложение 1.1 '!E573,"-")</f>
        <v>0</v>
      </c>
      <c r="D571" s="703">
        <f>IF('приложение 1.1 '!G573=2018,'приложение 1.1 '!D573,"-")</f>
        <v>3.5</v>
      </c>
      <c r="E571" s="379" t="str">
        <f>IF('приложение 1.1 '!G573=2019,'приложение 1.1 '!E573,"-")</f>
        <v>-</v>
      </c>
      <c r="F571" s="379" t="str">
        <f>IF('приложение 1.1 '!G573=2019,'приложение 1.1 '!D573,"-")</f>
        <v>-</v>
      </c>
      <c r="G571" s="379" t="str">
        <f>IF('приложение 1.1 '!G573=2020,'приложение 1.1 '!E573,"-")</f>
        <v>-</v>
      </c>
      <c r="H571" s="379" t="str">
        <f>IF('приложение 1.1 '!G573=2020,'приложение 1.1 '!D573,"-")</f>
        <v>-</v>
      </c>
      <c r="I571" s="379" t="str">
        <f>IF('приложение 1.1 '!G573=2021,'приложение 1.1 '!E573,"-")</f>
        <v>-</v>
      </c>
      <c r="J571" s="379" t="str">
        <f>IF('приложение 1.1 '!G573=2021,'приложение 1.1 '!D573,"-")</f>
        <v>-</v>
      </c>
      <c r="K571" s="379" t="str">
        <f>IF('приложение 1.1 '!G573=2022,'приложение 1.1 '!E573,"-")</f>
        <v>-</v>
      </c>
      <c r="L571" s="379" t="str">
        <f>IF('приложение 1.1 '!G573=2022,'приложение 1.1 '!D573,"-")</f>
        <v>-</v>
      </c>
      <c r="M571" s="379">
        <f t="shared" si="139"/>
        <v>0</v>
      </c>
      <c r="N571" s="379">
        <f t="shared" si="140"/>
        <v>3.5</v>
      </c>
      <c r="O571" s="379">
        <v>0</v>
      </c>
      <c r="P571" s="379">
        <f t="shared" si="141"/>
        <v>3.5</v>
      </c>
      <c r="Q571" s="379" t="s">
        <v>304</v>
      </c>
      <c r="R571" s="379" t="str">
        <f t="shared" si="142"/>
        <v>-</v>
      </c>
      <c r="S571" s="379" t="s">
        <v>304</v>
      </c>
      <c r="T571" s="379" t="str">
        <f t="shared" si="143"/>
        <v>-</v>
      </c>
      <c r="U571" s="379">
        <v>0</v>
      </c>
      <c r="V571" s="379" t="str">
        <f t="shared" si="144"/>
        <v>-</v>
      </c>
      <c r="W571" s="379">
        <v>0</v>
      </c>
      <c r="X571" s="379" t="str">
        <f t="shared" si="145"/>
        <v>-</v>
      </c>
      <c r="Y571" s="379">
        <v>0</v>
      </c>
      <c r="Z571" s="379">
        <f t="shared" si="146"/>
        <v>3.5</v>
      </c>
    </row>
    <row r="572" spans="1:26">
      <c r="A572" s="369" t="str">
        <f>'приложение 1.1 '!A574</f>
        <v>2.1.5.58</v>
      </c>
      <c r="B572" s="431" t="str">
        <f>'приложение 1.1 '!B574</f>
        <v>Строительство ВЛ-0,4кВ СТ Зори Сургута</v>
      </c>
      <c r="C572" s="379">
        <f>IF('приложение 1.1 '!G574=2018,'приложение 1.1 '!E574,"-")</f>
        <v>0</v>
      </c>
      <c r="D572" s="703">
        <f>IF('приложение 1.1 '!G574=2018,'приложение 1.1 '!D574,"-")</f>
        <v>3.5</v>
      </c>
      <c r="E572" s="379" t="str">
        <f>IF('приложение 1.1 '!G574=2019,'приложение 1.1 '!E574,"-")</f>
        <v>-</v>
      </c>
      <c r="F572" s="379" t="str">
        <f>IF('приложение 1.1 '!G574=2019,'приложение 1.1 '!D574,"-")</f>
        <v>-</v>
      </c>
      <c r="G572" s="379" t="str">
        <f>IF('приложение 1.1 '!G574=2020,'приложение 1.1 '!E574,"-")</f>
        <v>-</v>
      </c>
      <c r="H572" s="379" t="str">
        <f>IF('приложение 1.1 '!G574=2020,'приложение 1.1 '!D574,"-")</f>
        <v>-</v>
      </c>
      <c r="I572" s="379" t="str">
        <f>IF('приложение 1.1 '!G574=2021,'приложение 1.1 '!E574,"-")</f>
        <v>-</v>
      </c>
      <c r="J572" s="379" t="str">
        <f>IF('приложение 1.1 '!G574=2021,'приложение 1.1 '!D574,"-")</f>
        <v>-</v>
      </c>
      <c r="K572" s="379" t="str">
        <f>IF('приложение 1.1 '!G574=2022,'приложение 1.1 '!E574,"-")</f>
        <v>-</v>
      </c>
      <c r="L572" s="379" t="str">
        <f>IF('приложение 1.1 '!G574=2022,'приложение 1.1 '!D574,"-")</f>
        <v>-</v>
      </c>
      <c r="M572" s="379">
        <f t="shared" si="139"/>
        <v>0</v>
      </c>
      <c r="N572" s="379">
        <f t="shared" si="140"/>
        <v>3.5</v>
      </c>
      <c r="O572" s="379">
        <v>0</v>
      </c>
      <c r="P572" s="379">
        <f t="shared" si="141"/>
        <v>3.5</v>
      </c>
      <c r="Q572" s="379" t="s">
        <v>304</v>
      </c>
      <c r="R572" s="379" t="str">
        <f t="shared" si="142"/>
        <v>-</v>
      </c>
      <c r="S572" s="379" t="s">
        <v>304</v>
      </c>
      <c r="T572" s="379" t="str">
        <f t="shared" si="143"/>
        <v>-</v>
      </c>
      <c r="U572" s="379">
        <v>0</v>
      </c>
      <c r="V572" s="379" t="str">
        <f t="shared" si="144"/>
        <v>-</v>
      </c>
      <c r="W572" s="379">
        <v>0</v>
      </c>
      <c r="X572" s="379" t="str">
        <f t="shared" si="145"/>
        <v>-</v>
      </c>
      <c r="Y572" s="379">
        <v>0</v>
      </c>
      <c r="Z572" s="379">
        <f t="shared" si="146"/>
        <v>3.5</v>
      </c>
    </row>
    <row r="573" spans="1:26">
      <c r="A573" s="369" t="str">
        <f>'приложение 1.1 '!A575</f>
        <v>2.1.5.59</v>
      </c>
      <c r="B573" s="431" t="str">
        <f>'приложение 1.1 '!B575</f>
        <v>Строительство ВЛ-0,4кВ ДНТ Птицевод Севера</v>
      </c>
      <c r="C573" s="379">
        <f>IF('приложение 1.1 '!G575=2018,'приложение 1.1 '!E575,"-")</f>
        <v>0</v>
      </c>
      <c r="D573" s="703">
        <f>IF('приложение 1.1 '!G575=2018,'приложение 1.1 '!D575,"-")</f>
        <v>3.5</v>
      </c>
      <c r="E573" s="379" t="str">
        <f>IF('приложение 1.1 '!G575=2019,'приложение 1.1 '!E575,"-")</f>
        <v>-</v>
      </c>
      <c r="F573" s="379" t="str">
        <f>IF('приложение 1.1 '!G575=2019,'приложение 1.1 '!D575,"-")</f>
        <v>-</v>
      </c>
      <c r="G573" s="379" t="str">
        <f>IF('приложение 1.1 '!G575=2020,'приложение 1.1 '!E575,"-")</f>
        <v>-</v>
      </c>
      <c r="H573" s="379" t="str">
        <f>IF('приложение 1.1 '!G575=2020,'приложение 1.1 '!D575,"-")</f>
        <v>-</v>
      </c>
      <c r="I573" s="379" t="str">
        <f>IF('приложение 1.1 '!G575=2021,'приложение 1.1 '!E575,"-")</f>
        <v>-</v>
      </c>
      <c r="J573" s="379" t="str">
        <f>IF('приложение 1.1 '!G575=2021,'приложение 1.1 '!D575,"-")</f>
        <v>-</v>
      </c>
      <c r="K573" s="379" t="str">
        <f>IF('приложение 1.1 '!G575=2022,'приложение 1.1 '!E575,"-")</f>
        <v>-</v>
      </c>
      <c r="L573" s="379" t="str">
        <f>IF('приложение 1.1 '!G575=2022,'приложение 1.1 '!D575,"-")</f>
        <v>-</v>
      </c>
      <c r="M573" s="379">
        <f t="shared" si="139"/>
        <v>0</v>
      </c>
      <c r="N573" s="379">
        <f t="shared" si="140"/>
        <v>3.5</v>
      </c>
      <c r="O573" s="379">
        <v>0</v>
      </c>
      <c r="P573" s="379">
        <f t="shared" si="141"/>
        <v>3.5</v>
      </c>
      <c r="Q573" s="379" t="s">
        <v>304</v>
      </c>
      <c r="R573" s="379" t="str">
        <f t="shared" si="142"/>
        <v>-</v>
      </c>
      <c r="S573" s="379" t="s">
        <v>304</v>
      </c>
      <c r="T573" s="379" t="str">
        <f t="shared" si="143"/>
        <v>-</v>
      </c>
      <c r="U573" s="379">
        <v>0</v>
      </c>
      <c r="V573" s="379" t="str">
        <f t="shared" si="144"/>
        <v>-</v>
      </c>
      <c r="W573" s="379">
        <v>0</v>
      </c>
      <c r="X573" s="379" t="str">
        <f t="shared" si="145"/>
        <v>-</v>
      </c>
      <c r="Y573" s="379">
        <v>0</v>
      </c>
      <c r="Z573" s="379">
        <f t="shared" si="146"/>
        <v>3.5</v>
      </c>
    </row>
    <row r="574" spans="1:26">
      <c r="A574" s="369" t="str">
        <f>'приложение 1.1 '!A576</f>
        <v>2.1.5.60</v>
      </c>
      <c r="B574" s="431" t="str">
        <f>'приложение 1.1 '!B576</f>
        <v>Строительство ВЛ-0,4кВ СОТ Энергетик-4</v>
      </c>
      <c r="C574" s="379" t="str">
        <f>IF('приложение 1.1 '!G576=2018,'приложение 1.1 '!E576,"-")</f>
        <v>-</v>
      </c>
      <c r="D574" s="703" t="str">
        <f>IF('приложение 1.1 '!G576=2018,'приложение 1.1 '!D576,"-")</f>
        <v>-</v>
      </c>
      <c r="E574" s="379">
        <f>IF('приложение 1.1 '!G576=2019,'приложение 1.1 '!E576,"-")</f>
        <v>0</v>
      </c>
      <c r="F574" s="379">
        <f>IF('приложение 1.1 '!G576=2019,'приложение 1.1 '!D576,"-")</f>
        <v>3.5</v>
      </c>
      <c r="G574" s="379" t="str">
        <f>IF('приложение 1.1 '!G576=2020,'приложение 1.1 '!E576,"-")</f>
        <v>-</v>
      </c>
      <c r="H574" s="379" t="str">
        <f>IF('приложение 1.1 '!G576=2020,'приложение 1.1 '!D576,"-")</f>
        <v>-</v>
      </c>
      <c r="I574" s="379" t="str">
        <f>IF('приложение 1.1 '!G576=2021,'приложение 1.1 '!E576,"-")</f>
        <v>-</v>
      </c>
      <c r="J574" s="379" t="str">
        <f>IF('приложение 1.1 '!G576=2021,'приложение 1.1 '!D576,"-")</f>
        <v>-</v>
      </c>
      <c r="K574" s="379" t="str">
        <f>IF('приложение 1.1 '!G576=2022,'приложение 1.1 '!E576,"-")</f>
        <v>-</v>
      </c>
      <c r="L574" s="379" t="str">
        <f>IF('приложение 1.1 '!G576=2022,'приложение 1.1 '!D576,"-")</f>
        <v>-</v>
      </c>
      <c r="M574" s="379">
        <f t="shared" si="139"/>
        <v>0</v>
      </c>
      <c r="N574" s="379">
        <f t="shared" si="140"/>
        <v>3.5</v>
      </c>
      <c r="O574" s="379">
        <v>0</v>
      </c>
      <c r="P574" s="379" t="str">
        <f t="shared" si="141"/>
        <v>-</v>
      </c>
      <c r="Q574" s="379" t="s">
        <v>304</v>
      </c>
      <c r="R574" s="379">
        <f t="shared" si="142"/>
        <v>3.5</v>
      </c>
      <c r="S574" s="379" t="s">
        <v>304</v>
      </c>
      <c r="T574" s="379" t="str">
        <f t="shared" si="143"/>
        <v>-</v>
      </c>
      <c r="U574" s="379">
        <v>0</v>
      </c>
      <c r="V574" s="379" t="str">
        <f t="shared" si="144"/>
        <v>-</v>
      </c>
      <c r="W574" s="379">
        <v>0</v>
      </c>
      <c r="X574" s="379" t="str">
        <f t="shared" si="145"/>
        <v>-</v>
      </c>
      <c r="Y574" s="379">
        <v>0</v>
      </c>
      <c r="Z574" s="379">
        <f t="shared" si="146"/>
        <v>3.5</v>
      </c>
    </row>
    <row r="575" spans="1:26">
      <c r="A575" s="369" t="str">
        <f>'приложение 1.1 '!A577</f>
        <v>2.1.5.61</v>
      </c>
      <c r="B575" s="431" t="str">
        <f>'приложение 1.1 '!B577</f>
        <v>Строительство ВЛ-0,4кВ СОТ Хвойный</v>
      </c>
      <c r="C575" s="379" t="str">
        <f>IF('приложение 1.1 '!G577=2018,'приложение 1.1 '!E577,"-")</f>
        <v>-</v>
      </c>
      <c r="D575" s="703" t="str">
        <f>IF('приложение 1.1 '!G577=2018,'приложение 1.1 '!D577,"-")</f>
        <v>-</v>
      </c>
      <c r="E575" s="379">
        <f>IF('приложение 1.1 '!G577=2019,'приложение 1.1 '!E577,"-")</f>
        <v>0</v>
      </c>
      <c r="F575" s="379">
        <f>IF('приложение 1.1 '!G577=2019,'приложение 1.1 '!D577,"-")</f>
        <v>3.5</v>
      </c>
      <c r="G575" s="379" t="str">
        <f>IF('приложение 1.1 '!G577=2020,'приложение 1.1 '!E577,"-")</f>
        <v>-</v>
      </c>
      <c r="H575" s="379" t="str">
        <f>IF('приложение 1.1 '!G577=2020,'приложение 1.1 '!D577,"-")</f>
        <v>-</v>
      </c>
      <c r="I575" s="379" t="str">
        <f>IF('приложение 1.1 '!G577=2021,'приложение 1.1 '!E577,"-")</f>
        <v>-</v>
      </c>
      <c r="J575" s="379" t="str">
        <f>IF('приложение 1.1 '!G577=2021,'приложение 1.1 '!D577,"-")</f>
        <v>-</v>
      </c>
      <c r="K575" s="379" t="str">
        <f>IF('приложение 1.1 '!G577=2022,'приложение 1.1 '!E577,"-")</f>
        <v>-</v>
      </c>
      <c r="L575" s="379" t="str">
        <f>IF('приложение 1.1 '!G577=2022,'приложение 1.1 '!D577,"-")</f>
        <v>-</v>
      </c>
      <c r="M575" s="379">
        <f t="shared" si="139"/>
        <v>0</v>
      </c>
      <c r="N575" s="379">
        <f t="shared" si="140"/>
        <v>3.5</v>
      </c>
      <c r="O575" s="379">
        <v>0</v>
      </c>
      <c r="P575" s="379" t="str">
        <f t="shared" si="141"/>
        <v>-</v>
      </c>
      <c r="Q575" s="379" t="s">
        <v>304</v>
      </c>
      <c r="R575" s="379">
        <f t="shared" si="142"/>
        <v>3.5</v>
      </c>
      <c r="S575" s="379" t="s">
        <v>304</v>
      </c>
      <c r="T575" s="379" t="str">
        <f t="shared" si="143"/>
        <v>-</v>
      </c>
      <c r="U575" s="379">
        <v>0</v>
      </c>
      <c r="V575" s="379" t="str">
        <f t="shared" si="144"/>
        <v>-</v>
      </c>
      <c r="W575" s="379">
        <v>0</v>
      </c>
      <c r="X575" s="379" t="str">
        <f t="shared" si="145"/>
        <v>-</v>
      </c>
      <c r="Y575" s="379">
        <v>0</v>
      </c>
      <c r="Z575" s="379">
        <f t="shared" si="146"/>
        <v>3.5</v>
      </c>
    </row>
    <row r="576" spans="1:26">
      <c r="A576" s="369" t="str">
        <f>'приложение 1.1 '!A578</f>
        <v>2.1.5.62</v>
      </c>
      <c r="B576" s="431" t="str">
        <f>'приложение 1.1 '!B578</f>
        <v>Строительство ВЛ-0,4кВ ДК Солнечное</v>
      </c>
      <c r="C576" s="379" t="str">
        <f>IF('приложение 1.1 '!G578=2018,'приложение 1.1 '!E578,"-")</f>
        <v>-</v>
      </c>
      <c r="D576" s="703" t="str">
        <f>IF('приложение 1.1 '!G578=2018,'приложение 1.1 '!D578,"-")</f>
        <v>-</v>
      </c>
      <c r="E576" s="379" t="str">
        <f>IF('приложение 1.1 '!G578=2019,'приложение 1.1 '!E578,"-")</f>
        <v>-</v>
      </c>
      <c r="F576" s="379" t="str">
        <f>IF('приложение 1.1 '!G578=2019,'приложение 1.1 '!D578,"-")</f>
        <v>-</v>
      </c>
      <c r="G576" s="379" t="str">
        <f>IF('приложение 1.1 '!G578=2020,'приложение 1.1 '!E578,"-")</f>
        <v>-</v>
      </c>
      <c r="H576" s="379" t="str">
        <f>IF('приложение 1.1 '!G578=2020,'приложение 1.1 '!D578,"-")</f>
        <v>-</v>
      </c>
      <c r="I576" s="379" t="str">
        <f>IF('приложение 1.1 '!G578=2021,'приложение 1.1 '!E578,"-")</f>
        <v>-</v>
      </c>
      <c r="J576" s="379" t="str">
        <f>IF('приложение 1.1 '!G578=2021,'приложение 1.1 '!D578,"-")</f>
        <v>-</v>
      </c>
      <c r="K576" s="379">
        <f>IF('приложение 1.1 '!G578=2022,'приложение 1.1 '!E578,"-")</f>
        <v>0</v>
      </c>
      <c r="L576" s="379">
        <f>IF('приложение 1.1 '!G578=2022,'приложение 1.1 '!D578,"-")</f>
        <v>3.5</v>
      </c>
      <c r="M576" s="379">
        <f t="shared" si="139"/>
        <v>0</v>
      </c>
      <c r="N576" s="379">
        <f t="shared" si="140"/>
        <v>3.5</v>
      </c>
      <c r="O576" s="379">
        <v>0</v>
      </c>
      <c r="P576" s="379" t="str">
        <f t="shared" si="141"/>
        <v>-</v>
      </c>
      <c r="Q576" s="379" t="s">
        <v>304</v>
      </c>
      <c r="R576" s="379" t="str">
        <f t="shared" si="142"/>
        <v>-</v>
      </c>
      <c r="S576" s="379" t="s">
        <v>304</v>
      </c>
      <c r="T576" s="379" t="str">
        <f t="shared" si="143"/>
        <v>-</v>
      </c>
      <c r="U576" s="379">
        <v>0</v>
      </c>
      <c r="V576" s="379" t="str">
        <f t="shared" si="144"/>
        <v>-</v>
      </c>
      <c r="W576" s="379">
        <v>0</v>
      </c>
      <c r="X576" s="379">
        <f t="shared" si="145"/>
        <v>3.5</v>
      </c>
      <c r="Y576" s="379">
        <v>0</v>
      </c>
      <c r="Z576" s="379">
        <f t="shared" si="146"/>
        <v>3.5</v>
      </c>
    </row>
    <row r="577" spans="1:26">
      <c r="A577" s="369" t="str">
        <f>'приложение 1.1 '!A579</f>
        <v>2.1.5.63</v>
      </c>
      <c r="B577" s="431" t="str">
        <f>'приложение 1.1 '!B579</f>
        <v>Строительство ВЛ-0,4кВ СОТ Рассвет</v>
      </c>
      <c r="C577" s="379" t="str">
        <f>IF('приложение 1.1 '!G579=2018,'приложение 1.1 '!E579,"-")</f>
        <v>-</v>
      </c>
      <c r="D577" s="703" t="str">
        <f>IF('приложение 1.1 '!G579=2018,'приложение 1.1 '!D579,"-")</f>
        <v>-</v>
      </c>
      <c r="E577" s="379" t="str">
        <f>IF('приложение 1.1 '!G579=2019,'приложение 1.1 '!E579,"-")</f>
        <v>-</v>
      </c>
      <c r="F577" s="379" t="str">
        <f>IF('приложение 1.1 '!G579=2019,'приложение 1.1 '!D579,"-")</f>
        <v>-</v>
      </c>
      <c r="G577" s="379" t="str">
        <f>IF('приложение 1.1 '!G579=2020,'приложение 1.1 '!E579,"-")</f>
        <v>-</v>
      </c>
      <c r="H577" s="379" t="str">
        <f>IF('приложение 1.1 '!G579=2020,'приложение 1.1 '!D579,"-")</f>
        <v>-</v>
      </c>
      <c r="I577" s="379" t="str">
        <f>IF('приложение 1.1 '!G579=2021,'приложение 1.1 '!E579,"-")</f>
        <v>-</v>
      </c>
      <c r="J577" s="379" t="str">
        <f>IF('приложение 1.1 '!G579=2021,'приложение 1.1 '!D579,"-")</f>
        <v>-</v>
      </c>
      <c r="K577" s="379">
        <f>IF('приложение 1.1 '!G579=2022,'приложение 1.1 '!E579,"-")</f>
        <v>0</v>
      </c>
      <c r="L577" s="379">
        <f>IF('приложение 1.1 '!G579=2022,'приложение 1.1 '!D579,"-")</f>
        <v>3.5</v>
      </c>
      <c r="M577" s="379">
        <f t="shared" si="139"/>
        <v>0</v>
      </c>
      <c r="N577" s="379">
        <f t="shared" si="140"/>
        <v>3.5</v>
      </c>
      <c r="O577" s="379">
        <v>0</v>
      </c>
      <c r="P577" s="379" t="str">
        <f t="shared" si="141"/>
        <v>-</v>
      </c>
      <c r="Q577" s="379" t="s">
        <v>304</v>
      </c>
      <c r="R577" s="379" t="str">
        <f t="shared" si="142"/>
        <v>-</v>
      </c>
      <c r="S577" s="379" t="s">
        <v>304</v>
      </c>
      <c r="T577" s="379" t="str">
        <f t="shared" si="143"/>
        <v>-</v>
      </c>
      <c r="U577" s="379">
        <v>0</v>
      </c>
      <c r="V577" s="379" t="str">
        <f t="shared" si="144"/>
        <v>-</v>
      </c>
      <c r="W577" s="379">
        <v>0</v>
      </c>
      <c r="X577" s="379">
        <f t="shared" si="145"/>
        <v>3.5</v>
      </c>
      <c r="Y577" s="379">
        <v>0</v>
      </c>
      <c r="Z577" s="379">
        <f t="shared" si="146"/>
        <v>3.5</v>
      </c>
    </row>
    <row r="578" spans="1:26">
      <c r="A578" s="369" t="str">
        <f>'приложение 1.1 '!A580</f>
        <v>2.1.5.64</v>
      </c>
      <c r="B578" s="431" t="str">
        <f>'приложение 1.1 '!B580</f>
        <v>Строительство ВЛ-0,4кВ СОТ Локомотив</v>
      </c>
      <c r="C578" s="379" t="str">
        <f>IF('приложение 1.1 '!G580=2018,'приложение 1.1 '!E580,"-")</f>
        <v>-</v>
      </c>
      <c r="D578" s="703" t="str">
        <f>IF('приложение 1.1 '!G580=2018,'приложение 1.1 '!D580,"-")</f>
        <v>-</v>
      </c>
      <c r="E578" s="379" t="str">
        <f>IF('приложение 1.1 '!G580=2019,'приложение 1.1 '!E580,"-")</f>
        <v>-</v>
      </c>
      <c r="F578" s="379" t="str">
        <f>IF('приложение 1.1 '!G580=2019,'приложение 1.1 '!D580,"-")</f>
        <v>-</v>
      </c>
      <c r="G578" s="379" t="str">
        <f>IF('приложение 1.1 '!G580=2020,'приложение 1.1 '!E580,"-")</f>
        <v>-</v>
      </c>
      <c r="H578" s="379" t="str">
        <f>IF('приложение 1.1 '!G580=2020,'приложение 1.1 '!D580,"-")</f>
        <v>-</v>
      </c>
      <c r="I578" s="379" t="str">
        <f>IF('приложение 1.1 '!G580=2021,'приложение 1.1 '!E580,"-")</f>
        <v>-</v>
      </c>
      <c r="J578" s="379" t="str">
        <f>IF('приложение 1.1 '!G580=2021,'приложение 1.1 '!D580,"-")</f>
        <v>-</v>
      </c>
      <c r="K578" s="379">
        <f>IF('приложение 1.1 '!G580=2022,'приложение 1.1 '!E580,"-")</f>
        <v>0</v>
      </c>
      <c r="L578" s="379">
        <f>IF('приложение 1.1 '!G580=2022,'приложение 1.1 '!D580,"-")</f>
        <v>3.5</v>
      </c>
      <c r="M578" s="379">
        <f t="shared" si="139"/>
        <v>0</v>
      </c>
      <c r="N578" s="379">
        <f t="shared" si="140"/>
        <v>3.5</v>
      </c>
      <c r="O578" s="379">
        <v>0</v>
      </c>
      <c r="P578" s="379" t="str">
        <f t="shared" si="141"/>
        <v>-</v>
      </c>
      <c r="Q578" s="379" t="s">
        <v>304</v>
      </c>
      <c r="R578" s="379" t="str">
        <f t="shared" si="142"/>
        <v>-</v>
      </c>
      <c r="S578" s="379" t="s">
        <v>304</v>
      </c>
      <c r="T578" s="379" t="str">
        <f t="shared" si="143"/>
        <v>-</v>
      </c>
      <c r="U578" s="379">
        <v>0</v>
      </c>
      <c r="V578" s="379" t="str">
        <f t="shared" si="144"/>
        <v>-</v>
      </c>
      <c r="W578" s="379">
        <v>0</v>
      </c>
      <c r="X578" s="379">
        <f t="shared" si="145"/>
        <v>3.5</v>
      </c>
      <c r="Y578" s="379">
        <v>0</v>
      </c>
      <c r="Z578" s="379">
        <f t="shared" si="146"/>
        <v>3.5</v>
      </c>
    </row>
    <row r="579" spans="1:26">
      <c r="A579" s="369" t="str">
        <f>'приложение 1.1 '!A581</f>
        <v>2.1.5.65</v>
      </c>
      <c r="B579" s="431" t="str">
        <f>'приложение 1.1 '!B581</f>
        <v>Строительство ВЛ-0,4кВ СОТ Речник</v>
      </c>
      <c r="C579" s="379" t="str">
        <f>IF('приложение 1.1 '!G581=2018,'приложение 1.1 '!E581,"-")</f>
        <v>-</v>
      </c>
      <c r="D579" s="703" t="str">
        <f>IF('приложение 1.1 '!G581=2018,'приложение 1.1 '!D581,"-")</f>
        <v>-</v>
      </c>
      <c r="E579" s="379" t="str">
        <f>IF('приложение 1.1 '!G581=2019,'приложение 1.1 '!E581,"-")</f>
        <v>-</v>
      </c>
      <c r="F579" s="379" t="str">
        <f>IF('приложение 1.1 '!G581=2019,'приложение 1.1 '!D581,"-")</f>
        <v>-</v>
      </c>
      <c r="G579" s="379" t="str">
        <f>IF('приложение 1.1 '!G581=2020,'приложение 1.1 '!E581,"-")</f>
        <v>-</v>
      </c>
      <c r="H579" s="379" t="str">
        <f>IF('приложение 1.1 '!G581=2020,'приложение 1.1 '!D581,"-")</f>
        <v>-</v>
      </c>
      <c r="I579" s="379" t="str">
        <f>IF('приложение 1.1 '!G581=2021,'приложение 1.1 '!E581,"-")</f>
        <v>-</v>
      </c>
      <c r="J579" s="379" t="str">
        <f>IF('приложение 1.1 '!G581=2021,'приложение 1.1 '!D581,"-")</f>
        <v>-</v>
      </c>
      <c r="K579" s="379">
        <f>IF('приложение 1.1 '!G581=2022,'приложение 1.1 '!E581,"-")</f>
        <v>0</v>
      </c>
      <c r="L579" s="379">
        <f>IF('приложение 1.1 '!G581=2022,'приложение 1.1 '!D581,"-")</f>
        <v>3.5</v>
      </c>
      <c r="M579" s="379">
        <f t="shared" si="139"/>
        <v>0</v>
      </c>
      <c r="N579" s="379">
        <f t="shared" si="140"/>
        <v>3.5</v>
      </c>
      <c r="O579" s="379">
        <v>0</v>
      </c>
      <c r="P579" s="379" t="str">
        <f t="shared" si="141"/>
        <v>-</v>
      </c>
      <c r="Q579" s="379" t="s">
        <v>304</v>
      </c>
      <c r="R579" s="379" t="str">
        <f t="shared" si="142"/>
        <v>-</v>
      </c>
      <c r="S579" s="379" t="s">
        <v>304</v>
      </c>
      <c r="T579" s="379" t="str">
        <f t="shared" si="143"/>
        <v>-</v>
      </c>
      <c r="U579" s="379">
        <v>0</v>
      </c>
      <c r="V579" s="379" t="str">
        <f t="shared" si="144"/>
        <v>-</v>
      </c>
      <c r="W579" s="379">
        <v>0</v>
      </c>
      <c r="X579" s="379">
        <f t="shared" si="145"/>
        <v>3.5</v>
      </c>
      <c r="Y579" s="379">
        <v>0</v>
      </c>
      <c r="Z579" s="379">
        <f t="shared" si="146"/>
        <v>3.5</v>
      </c>
    </row>
    <row r="580" spans="1:26">
      <c r="A580" s="567" t="str">
        <f>'приложение 1.1 '!A582</f>
        <v>2.1.6.</v>
      </c>
      <c r="B580" s="565" t="str">
        <f>'приложение 1.1 '!B582</f>
        <v>Прочие электросетевые объекты</v>
      </c>
      <c r="C580" s="584" t="str">
        <f>IF('приложение 1.1 '!G582=2018,'приложение 1.1 '!E582,"-")</f>
        <v>-</v>
      </c>
      <c r="D580" s="702" t="str">
        <f>IF('приложение 1.1 '!G582=2018,'приложение 1.1 '!D582,"-")</f>
        <v>-</v>
      </c>
      <c r="E580" s="566" t="str">
        <f>IF('приложение 1.1 '!G582=2019,'приложение 1.1 '!E582,"-")</f>
        <v>-</v>
      </c>
      <c r="F580" s="566" t="str">
        <f>IF('приложение 1.1 '!G582=2019,'приложение 1.1 '!D582,"-")</f>
        <v>-</v>
      </c>
      <c r="G580" s="566" t="str">
        <f>IF('приложение 1.1 '!G582=2020,'приложение 1.1 '!E582,"-")</f>
        <v>-</v>
      </c>
      <c r="H580" s="566" t="str">
        <f>IF('приложение 1.1 '!G582=2020,'приложение 1.1 '!D582,"-")</f>
        <v>-</v>
      </c>
      <c r="I580" s="566" t="str">
        <f>IF('приложение 1.1 '!G582=2021,'приложение 1.1 '!E582,"-")</f>
        <v>-</v>
      </c>
      <c r="J580" s="566" t="str">
        <f>IF('приложение 1.1 '!G582=2021,'приложение 1.1 '!D582,"-")</f>
        <v>-</v>
      </c>
      <c r="K580" s="566" t="str">
        <f>IF('приложение 1.1 '!G582=2022,'приложение 1.1 '!E582,"-")</f>
        <v>-</v>
      </c>
      <c r="L580" s="566" t="str">
        <f>IF('приложение 1.1 '!G582=2022,'приложение 1.1 '!D582,"-")</f>
        <v>-</v>
      </c>
      <c r="M580" s="566">
        <f t="shared" si="139"/>
        <v>0</v>
      </c>
      <c r="N580" s="566">
        <f t="shared" si="140"/>
        <v>0</v>
      </c>
      <c r="O580" s="566">
        <v>0</v>
      </c>
      <c r="P580" s="566" t="str">
        <f t="shared" si="141"/>
        <v>-</v>
      </c>
      <c r="Q580" s="566" t="s">
        <v>304</v>
      </c>
      <c r="R580" s="566" t="str">
        <f t="shared" si="142"/>
        <v>-</v>
      </c>
      <c r="S580" s="566" t="s">
        <v>304</v>
      </c>
      <c r="T580" s="566" t="str">
        <f t="shared" si="143"/>
        <v>-</v>
      </c>
      <c r="U580" s="566">
        <v>0</v>
      </c>
      <c r="V580" s="566" t="str">
        <f t="shared" si="144"/>
        <v>-</v>
      </c>
      <c r="W580" s="566">
        <v>0</v>
      </c>
      <c r="X580" s="566" t="str">
        <f t="shared" si="145"/>
        <v>-</v>
      </c>
      <c r="Y580" s="566">
        <v>0</v>
      </c>
      <c r="Z580" s="566">
        <f t="shared" si="146"/>
        <v>0</v>
      </c>
    </row>
    <row r="581" spans="1:26">
      <c r="A581" s="369" t="str">
        <f>'приложение 1.1 '!A583</f>
        <v>2.1.6.1</v>
      </c>
      <c r="B581" s="431" t="str">
        <f>'приложение 1.1 '!B583</f>
        <v>Производственных помещений, г.Сургут</v>
      </c>
      <c r="C581" s="379" t="str">
        <f>IF('приложение 1.1 '!G583=2018,'приложение 1.1 '!E583,"-")</f>
        <v>-</v>
      </c>
      <c r="D581" s="703" t="str">
        <f>IF('приложение 1.1 '!G583=2018,'приложение 1.1 '!D583,"-")</f>
        <v>-</v>
      </c>
      <c r="E581" s="379" t="str">
        <f>IF('приложение 1.1 '!G583=2019,'приложение 1.1 '!E583,"-")</f>
        <v>-</v>
      </c>
      <c r="F581" s="379" t="str">
        <f>IF('приложение 1.1 '!G583=2019,'приложение 1.1 '!D583,"-")</f>
        <v>-</v>
      </c>
      <c r="G581" s="379" t="str">
        <f>IF('приложение 1.1 '!G583=2020,'приложение 1.1 '!E583,"-")</f>
        <v>-</v>
      </c>
      <c r="H581" s="379" t="str">
        <f>IF('приложение 1.1 '!G583=2020,'приложение 1.1 '!D583,"-")</f>
        <v>-</v>
      </c>
      <c r="I581" s="379" t="str">
        <f>IF('приложение 1.1 '!G583=2021,'приложение 1.1 '!E583,"-")</f>
        <v>-</v>
      </c>
      <c r="J581" s="379" t="str">
        <f>IF('приложение 1.1 '!G583=2021,'приложение 1.1 '!D583,"-")</f>
        <v>-</v>
      </c>
      <c r="K581" s="379">
        <f>IF('приложение 1.1 '!G583=2022,'приложение 1.1 '!E583,"-")</f>
        <v>0</v>
      </c>
      <c r="L581" s="379">
        <f>IF('приложение 1.1 '!G583=2022,'приложение 1.1 '!D583,"-")</f>
        <v>0</v>
      </c>
      <c r="M581" s="379">
        <f t="shared" si="139"/>
        <v>0</v>
      </c>
      <c r="N581" s="379">
        <f t="shared" si="140"/>
        <v>0</v>
      </c>
      <c r="O581" s="379">
        <v>0</v>
      </c>
      <c r="P581" s="379" t="str">
        <f t="shared" si="141"/>
        <v>-</v>
      </c>
      <c r="Q581" s="379" t="s">
        <v>304</v>
      </c>
      <c r="R581" s="379" t="str">
        <f t="shared" si="142"/>
        <v>-</v>
      </c>
      <c r="S581" s="379" t="s">
        <v>304</v>
      </c>
      <c r="T581" s="379" t="str">
        <f t="shared" si="143"/>
        <v>-</v>
      </c>
      <c r="U581" s="379">
        <v>0</v>
      </c>
      <c r="V581" s="379" t="str">
        <f t="shared" si="144"/>
        <v>-</v>
      </c>
      <c r="W581" s="379">
        <v>0</v>
      </c>
      <c r="X581" s="379">
        <f t="shared" si="145"/>
        <v>0</v>
      </c>
      <c r="Y581" s="379">
        <v>0</v>
      </c>
      <c r="Z581" s="379">
        <f t="shared" si="146"/>
        <v>0</v>
      </c>
    </row>
    <row r="582" spans="1:26">
      <c r="A582" s="369" t="str">
        <f>'приложение 1.1 '!A584</f>
        <v>2.1.6.2</v>
      </c>
      <c r="B582" s="431" t="str">
        <f>'приложение 1.1 '!B584</f>
        <v>Монтаж диспетчерского щита</v>
      </c>
      <c r="C582" s="379" t="str">
        <f>IF('приложение 1.1 '!G584=2018,'приложение 1.1 '!E584,"-")</f>
        <v>-</v>
      </c>
      <c r="D582" s="703" t="str">
        <f>IF('приложение 1.1 '!G584=2018,'приложение 1.1 '!D584,"-")</f>
        <v>-</v>
      </c>
      <c r="E582" s="379" t="str">
        <f>IF('приложение 1.1 '!G584=2019,'приложение 1.1 '!E584,"-")</f>
        <v>-</v>
      </c>
      <c r="F582" s="379" t="str">
        <f>IF('приложение 1.1 '!G584=2019,'приложение 1.1 '!D584,"-")</f>
        <v>-</v>
      </c>
      <c r="G582" s="379" t="str">
        <f>IF('приложение 1.1 '!G584=2020,'приложение 1.1 '!E584,"-")</f>
        <v>-</v>
      </c>
      <c r="H582" s="379" t="str">
        <f>IF('приложение 1.1 '!G584=2020,'приложение 1.1 '!D584,"-")</f>
        <v>-</v>
      </c>
      <c r="I582" s="379" t="str">
        <f>IF('приложение 1.1 '!G584=2021,'приложение 1.1 '!E584,"-")</f>
        <v>-</v>
      </c>
      <c r="J582" s="379" t="str">
        <f>IF('приложение 1.1 '!G584=2021,'приложение 1.1 '!D584,"-")</f>
        <v>-</v>
      </c>
      <c r="K582" s="379">
        <f>IF('приложение 1.1 '!G584=2022,'приложение 1.1 '!E584,"-")</f>
        <v>0</v>
      </c>
      <c r="L582" s="379">
        <f>IF('приложение 1.1 '!G584=2022,'приложение 1.1 '!D584,"-")</f>
        <v>0</v>
      </c>
      <c r="M582" s="379">
        <f t="shared" si="139"/>
        <v>0</v>
      </c>
      <c r="N582" s="379">
        <f t="shared" si="140"/>
        <v>0</v>
      </c>
      <c r="O582" s="379">
        <v>0</v>
      </c>
      <c r="P582" s="379" t="str">
        <f t="shared" si="141"/>
        <v>-</v>
      </c>
      <c r="Q582" s="379" t="s">
        <v>304</v>
      </c>
      <c r="R582" s="379" t="str">
        <f t="shared" si="142"/>
        <v>-</v>
      </c>
      <c r="S582" s="379" t="s">
        <v>304</v>
      </c>
      <c r="T582" s="379" t="str">
        <f t="shared" si="143"/>
        <v>-</v>
      </c>
      <c r="U582" s="379">
        <v>0</v>
      </c>
      <c r="V582" s="379" t="str">
        <f t="shared" si="144"/>
        <v>-</v>
      </c>
      <c r="W582" s="379">
        <v>0</v>
      </c>
      <c r="X582" s="379">
        <f t="shared" si="145"/>
        <v>0</v>
      </c>
      <c r="Y582" s="379">
        <v>0</v>
      </c>
      <c r="Z582" s="379">
        <f t="shared" si="146"/>
        <v>0</v>
      </c>
    </row>
    <row r="583" spans="1:26">
      <c r="A583" s="369" t="str">
        <f>'приложение 1.1 '!A585</f>
        <v>2.1.6.3</v>
      </c>
      <c r="B583" s="431" t="str">
        <f>'приложение 1.1 '!B585</f>
        <v>АГП ВС-22-06 ЭИ КАМАЗ 43502 4х4 - 2шт.</v>
      </c>
      <c r="C583" s="379" t="str">
        <f>IF('приложение 1.1 '!G585=2018,'приложение 1.1 '!E585,"-")</f>
        <v>-</v>
      </c>
      <c r="D583" s="703" t="str">
        <f>IF('приложение 1.1 '!G585=2018,'приложение 1.1 '!D585,"-")</f>
        <v>-</v>
      </c>
      <c r="E583" s="379">
        <f>IF('приложение 1.1 '!G585=2019,'приложение 1.1 '!E585,"-")</f>
        <v>0</v>
      </c>
      <c r="F583" s="379">
        <f>IF('приложение 1.1 '!G585=2019,'приложение 1.1 '!D585,"-")</f>
        <v>0</v>
      </c>
      <c r="G583" s="379" t="str">
        <f>IF('приложение 1.1 '!G585=2020,'приложение 1.1 '!E585,"-")</f>
        <v>-</v>
      </c>
      <c r="H583" s="379" t="str">
        <f>IF('приложение 1.1 '!G585=2020,'приложение 1.1 '!D585,"-")</f>
        <v>-</v>
      </c>
      <c r="I583" s="379" t="str">
        <f>IF('приложение 1.1 '!G585=2021,'приложение 1.1 '!E585,"-")</f>
        <v>-</v>
      </c>
      <c r="J583" s="379" t="str">
        <f>IF('приложение 1.1 '!G585=2021,'приложение 1.1 '!D585,"-")</f>
        <v>-</v>
      </c>
      <c r="K583" s="379" t="str">
        <f>IF('приложение 1.1 '!G585=2022,'приложение 1.1 '!E585,"-")</f>
        <v>-</v>
      </c>
      <c r="L583" s="379" t="str">
        <f>IF('приложение 1.1 '!G585=2022,'приложение 1.1 '!D585,"-")</f>
        <v>-</v>
      </c>
      <c r="M583" s="379">
        <f t="shared" si="139"/>
        <v>0</v>
      </c>
      <c r="N583" s="379">
        <f t="shared" si="140"/>
        <v>0</v>
      </c>
      <c r="O583" s="379">
        <v>0</v>
      </c>
      <c r="P583" s="379" t="str">
        <f t="shared" si="141"/>
        <v>-</v>
      </c>
      <c r="Q583" s="379" t="s">
        <v>304</v>
      </c>
      <c r="R583" s="379">
        <f t="shared" si="142"/>
        <v>0</v>
      </c>
      <c r="S583" s="379" t="s">
        <v>304</v>
      </c>
      <c r="T583" s="379" t="str">
        <f t="shared" si="143"/>
        <v>-</v>
      </c>
      <c r="U583" s="379">
        <v>0</v>
      </c>
      <c r="V583" s="379" t="str">
        <f t="shared" si="144"/>
        <v>-</v>
      </c>
      <c r="W583" s="379">
        <v>0</v>
      </c>
      <c r="X583" s="379" t="str">
        <f t="shared" si="145"/>
        <v>-</v>
      </c>
      <c r="Y583" s="379">
        <v>0</v>
      </c>
      <c r="Z583" s="379">
        <f t="shared" si="146"/>
        <v>0</v>
      </c>
    </row>
    <row r="584" spans="1:26">
      <c r="A584" s="369" t="str">
        <f>'приложение 1.1 '!A586</f>
        <v>2.1.6.4</v>
      </c>
      <c r="B584" s="431" t="str">
        <f>'приложение 1.1 '!B586</f>
        <v>АГП ПСС121-28 КАМАЗ 5350 6х6</v>
      </c>
      <c r="C584" s="379" t="str">
        <f>IF('приложение 1.1 '!G586=2018,'приложение 1.1 '!E586,"-")</f>
        <v>-</v>
      </c>
      <c r="D584" s="703" t="str">
        <f>IF('приложение 1.1 '!G586=2018,'приложение 1.1 '!D586,"-")</f>
        <v>-</v>
      </c>
      <c r="E584" s="379" t="str">
        <f>IF('приложение 1.1 '!G586=2019,'приложение 1.1 '!E586,"-")</f>
        <v>-</v>
      </c>
      <c r="F584" s="379" t="str">
        <f>IF('приложение 1.1 '!G586=2019,'приложение 1.1 '!D586,"-")</f>
        <v>-</v>
      </c>
      <c r="G584" s="379" t="str">
        <f>IF('приложение 1.1 '!G586=2020,'приложение 1.1 '!E586,"-")</f>
        <v>-</v>
      </c>
      <c r="H584" s="379" t="str">
        <f>IF('приложение 1.1 '!G586=2020,'приложение 1.1 '!D586,"-")</f>
        <v>-</v>
      </c>
      <c r="I584" s="379">
        <f>IF('приложение 1.1 '!G586=2021,'приложение 1.1 '!E586,"-")</f>
        <v>0</v>
      </c>
      <c r="J584" s="379">
        <f>IF('приложение 1.1 '!G586=2021,'приложение 1.1 '!D586,"-")</f>
        <v>0</v>
      </c>
      <c r="K584" s="379" t="str">
        <f>IF('приложение 1.1 '!G586=2022,'приложение 1.1 '!E586,"-")</f>
        <v>-</v>
      </c>
      <c r="L584" s="379" t="str">
        <f>IF('приложение 1.1 '!G586=2022,'приложение 1.1 '!D586,"-")</f>
        <v>-</v>
      </c>
      <c r="M584" s="379">
        <f t="shared" si="139"/>
        <v>0</v>
      </c>
      <c r="N584" s="379">
        <f t="shared" si="140"/>
        <v>0</v>
      </c>
      <c r="O584" s="379">
        <v>0</v>
      </c>
      <c r="P584" s="379" t="str">
        <f t="shared" si="141"/>
        <v>-</v>
      </c>
      <c r="Q584" s="379" t="s">
        <v>304</v>
      </c>
      <c r="R584" s="379" t="str">
        <f t="shared" si="142"/>
        <v>-</v>
      </c>
      <c r="S584" s="379" t="s">
        <v>304</v>
      </c>
      <c r="T584" s="379" t="str">
        <f t="shared" si="143"/>
        <v>-</v>
      </c>
      <c r="U584" s="379">
        <v>0</v>
      </c>
      <c r="V584" s="379">
        <f t="shared" si="144"/>
        <v>0</v>
      </c>
      <c r="W584" s="379">
        <v>0</v>
      </c>
      <c r="X584" s="379" t="str">
        <f t="shared" si="145"/>
        <v>-</v>
      </c>
      <c r="Y584" s="379">
        <v>0</v>
      </c>
      <c r="Z584" s="379">
        <f t="shared" si="146"/>
        <v>0</v>
      </c>
    </row>
    <row r="585" spans="1:26">
      <c r="A585" s="369" t="str">
        <f>'приложение 1.1 '!A587</f>
        <v>2.1.6.5</v>
      </c>
      <c r="B585" s="431" t="str">
        <f>'приложение 1.1 '!B587</f>
        <v>Газель-Next цельнометалическая-6шт.</v>
      </c>
      <c r="C585" s="379" t="str">
        <f>IF('приложение 1.1 '!G587=2018,'приложение 1.1 '!E587,"-")</f>
        <v>-</v>
      </c>
      <c r="D585" s="703" t="str">
        <f>IF('приложение 1.1 '!G587=2018,'приложение 1.1 '!D587,"-")</f>
        <v>-</v>
      </c>
      <c r="E585" s="379" t="str">
        <f>IF('приложение 1.1 '!G587=2019,'приложение 1.1 '!E587,"-")</f>
        <v>-</v>
      </c>
      <c r="F585" s="379" t="str">
        <f>IF('приложение 1.1 '!G587=2019,'приложение 1.1 '!D587,"-")</f>
        <v>-</v>
      </c>
      <c r="G585" s="379" t="str">
        <f>IF('приложение 1.1 '!G587=2020,'приложение 1.1 '!E587,"-")</f>
        <v>-</v>
      </c>
      <c r="H585" s="379" t="str">
        <f>IF('приложение 1.1 '!G587=2020,'приложение 1.1 '!D587,"-")</f>
        <v>-</v>
      </c>
      <c r="I585" s="379" t="str">
        <f>IF('приложение 1.1 '!G587=2021,'приложение 1.1 '!E587,"-")</f>
        <v>-</v>
      </c>
      <c r="J585" s="379" t="str">
        <f>IF('приложение 1.1 '!G587=2021,'приложение 1.1 '!D587,"-")</f>
        <v>-</v>
      </c>
      <c r="K585" s="379">
        <f>IF('приложение 1.1 '!G587=2022,'приложение 1.1 '!E587,"-")</f>
        <v>0</v>
      </c>
      <c r="L585" s="379">
        <f>IF('приложение 1.1 '!G587=2022,'приложение 1.1 '!D587,"-")</f>
        <v>0</v>
      </c>
      <c r="M585" s="379">
        <f t="shared" si="139"/>
        <v>0</v>
      </c>
      <c r="N585" s="379">
        <f t="shared" si="140"/>
        <v>0</v>
      </c>
      <c r="O585" s="379">
        <v>0</v>
      </c>
      <c r="P585" s="379" t="str">
        <f t="shared" si="141"/>
        <v>-</v>
      </c>
      <c r="Q585" s="379" t="s">
        <v>304</v>
      </c>
      <c r="R585" s="379" t="str">
        <f t="shared" si="142"/>
        <v>-</v>
      </c>
      <c r="S585" s="379" t="s">
        <v>304</v>
      </c>
      <c r="T585" s="379" t="str">
        <f t="shared" si="143"/>
        <v>-</v>
      </c>
      <c r="U585" s="379">
        <v>0</v>
      </c>
      <c r="V585" s="379" t="str">
        <f t="shared" si="144"/>
        <v>-</v>
      </c>
      <c r="W585" s="379">
        <v>0</v>
      </c>
      <c r="X585" s="379">
        <f t="shared" si="145"/>
        <v>0</v>
      </c>
      <c r="Y585" s="379">
        <v>0</v>
      </c>
      <c r="Z585" s="379">
        <f t="shared" si="146"/>
        <v>0</v>
      </c>
    </row>
    <row r="586" spans="1:26">
      <c r="A586" s="369" t="str">
        <f>'приложение 1.1 '!A588</f>
        <v>2.1.6.6</v>
      </c>
      <c r="B586" s="431" t="str">
        <f>'приложение 1.1 '!B588</f>
        <v>Шевроле – Нива GLC-7шт.</v>
      </c>
      <c r="C586" s="379" t="str">
        <f>IF('приложение 1.1 '!G588=2018,'приложение 1.1 '!E588,"-")</f>
        <v>-</v>
      </c>
      <c r="D586" s="703" t="str">
        <f>IF('приложение 1.1 '!G588=2018,'приложение 1.1 '!D588,"-")</f>
        <v>-</v>
      </c>
      <c r="E586" s="379" t="str">
        <f>IF('приложение 1.1 '!G588=2019,'приложение 1.1 '!E588,"-")</f>
        <v>-</v>
      </c>
      <c r="F586" s="379" t="str">
        <f>IF('приложение 1.1 '!G588=2019,'приложение 1.1 '!D588,"-")</f>
        <v>-</v>
      </c>
      <c r="G586" s="379" t="str">
        <f>IF('приложение 1.1 '!G588=2020,'приложение 1.1 '!E588,"-")</f>
        <v>-</v>
      </c>
      <c r="H586" s="379" t="str">
        <f>IF('приложение 1.1 '!G588=2020,'приложение 1.1 '!D588,"-")</f>
        <v>-</v>
      </c>
      <c r="I586" s="379" t="str">
        <f>IF('приложение 1.1 '!G588=2021,'приложение 1.1 '!E588,"-")</f>
        <v>-</v>
      </c>
      <c r="J586" s="379" t="str">
        <f>IF('приложение 1.1 '!G588=2021,'приложение 1.1 '!D588,"-")</f>
        <v>-</v>
      </c>
      <c r="K586" s="379">
        <f>IF('приложение 1.1 '!G588=2022,'приложение 1.1 '!E588,"-")</f>
        <v>0</v>
      </c>
      <c r="L586" s="379">
        <f>IF('приложение 1.1 '!G588=2022,'приложение 1.1 '!D588,"-")</f>
        <v>0</v>
      </c>
      <c r="M586" s="379">
        <f t="shared" si="139"/>
        <v>0</v>
      </c>
      <c r="N586" s="379">
        <f t="shared" si="140"/>
        <v>0</v>
      </c>
      <c r="O586" s="379">
        <v>0</v>
      </c>
      <c r="P586" s="379" t="str">
        <f t="shared" si="141"/>
        <v>-</v>
      </c>
      <c r="Q586" s="379" t="s">
        <v>304</v>
      </c>
      <c r="R586" s="379" t="str">
        <f t="shared" si="142"/>
        <v>-</v>
      </c>
      <c r="S586" s="379" t="s">
        <v>304</v>
      </c>
      <c r="T586" s="379" t="str">
        <f t="shared" si="143"/>
        <v>-</v>
      </c>
      <c r="U586" s="379">
        <v>0</v>
      </c>
      <c r="V586" s="379" t="str">
        <f t="shared" si="144"/>
        <v>-</v>
      </c>
      <c r="W586" s="379">
        <v>0</v>
      </c>
      <c r="X586" s="379">
        <f t="shared" si="145"/>
        <v>0</v>
      </c>
      <c r="Y586" s="379">
        <v>0</v>
      </c>
      <c r="Z586" s="379">
        <f t="shared" si="146"/>
        <v>0</v>
      </c>
    </row>
    <row r="587" spans="1:26">
      <c r="A587" s="369" t="str">
        <f>'приложение 1.1 '!A589</f>
        <v>2.1.6.7</v>
      </c>
      <c r="B587" s="431" t="str">
        <f>'приложение 1.1 '!B589</f>
        <v xml:space="preserve">Погрузчик фронтальный «Амкадор-352» г.п. 5 тн. </v>
      </c>
      <c r="C587" s="379" t="str">
        <f>IF('приложение 1.1 '!G589=2018,'приложение 1.1 '!E589,"-")</f>
        <v>-</v>
      </c>
      <c r="D587" s="703" t="str">
        <f>IF('приложение 1.1 '!G589=2018,'приложение 1.1 '!D589,"-")</f>
        <v>-</v>
      </c>
      <c r="E587" s="379">
        <f>IF('приложение 1.1 '!G589=2019,'приложение 1.1 '!E589,"-")</f>
        <v>0</v>
      </c>
      <c r="F587" s="379">
        <f>IF('приложение 1.1 '!G589=2019,'приложение 1.1 '!D589,"-")</f>
        <v>0</v>
      </c>
      <c r="G587" s="379" t="str">
        <f>IF('приложение 1.1 '!G589=2020,'приложение 1.1 '!E589,"-")</f>
        <v>-</v>
      </c>
      <c r="H587" s="379" t="str">
        <f>IF('приложение 1.1 '!G589=2020,'приложение 1.1 '!D589,"-")</f>
        <v>-</v>
      </c>
      <c r="I587" s="379" t="str">
        <f>IF('приложение 1.1 '!G589=2021,'приложение 1.1 '!E589,"-")</f>
        <v>-</v>
      </c>
      <c r="J587" s="379" t="str">
        <f>IF('приложение 1.1 '!G589=2021,'приложение 1.1 '!D589,"-")</f>
        <v>-</v>
      </c>
      <c r="K587" s="379" t="str">
        <f>IF('приложение 1.1 '!G589=2022,'приложение 1.1 '!E589,"-")</f>
        <v>-</v>
      </c>
      <c r="L587" s="379" t="str">
        <f>IF('приложение 1.1 '!G589=2022,'приложение 1.1 '!D589,"-")</f>
        <v>-</v>
      </c>
      <c r="M587" s="379">
        <f t="shared" si="139"/>
        <v>0</v>
      </c>
      <c r="N587" s="379">
        <f t="shared" si="140"/>
        <v>0</v>
      </c>
      <c r="O587" s="379">
        <v>0</v>
      </c>
      <c r="P587" s="379" t="str">
        <f t="shared" si="141"/>
        <v>-</v>
      </c>
      <c r="Q587" s="379" t="s">
        <v>304</v>
      </c>
      <c r="R587" s="379">
        <f t="shared" si="142"/>
        <v>0</v>
      </c>
      <c r="S587" s="379" t="s">
        <v>304</v>
      </c>
      <c r="T587" s="379" t="str">
        <f t="shared" si="143"/>
        <v>-</v>
      </c>
      <c r="U587" s="379">
        <v>0</v>
      </c>
      <c r="V587" s="379" t="str">
        <f t="shared" si="144"/>
        <v>-</v>
      </c>
      <c r="W587" s="379">
        <v>0</v>
      </c>
      <c r="X587" s="379" t="str">
        <f t="shared" si="145"/>
        <v>-</v>
      </c>
      <c r="Y587" s="379">
        <v>0</v>
      </c>
      <c r="Z587" s="379">
        <f t="shared" si="146"/>
        <v>0</v>
      </c>
    </row>
    <row r="588" spans="1:26">
      <c r="A588" s="369" t="str">
        <f>'приложение 1.1 '!A590</f>
        <v>2.1.6.8</v>
      </c>
      <c r="B588" s="431" t="str">
        <f>'приложение 1.1 '!B590</f>
        <v>КС 65717-34 (50 тонн) КАМАЗ 6560 8х8</v>
      </c>
      <c r="C588" s="379" t="str">
        <f>IF('приложение 1.1 '!G590=2018,'приложение 1.1 '!E590,"-")</f>
        <v>-</v>
      </c>
      <c r="D588" s="703" t="str">
        <f>IF('приложение 1.1 '!G590=2018,'приложение 1.1 '!D590,"-")</f>
        <v>-</v>
      </c>
      <c r="E588" s="379" t="str">
        <f>IF('приложение 1.1 '!G590=2019,'приложение 1.1 '!E590,"-")</f>
        <v>-</v>
      </c>
      <c r="F588" s="379" t="str">
        <f>IF('приложение 1.1 '!G590=2019,'приложение 1.1 '!D590,"-")</f>
        <v>-</v>
      </c>
      <c r="G588" s="379" t="str">
        <f>IF('приложение 1.1 '!G590=2020,'приложение 1.1 '!E590,"-")</f>
        <v>-</v>
      </c>
      <c r="H588" s="379" t="str">
        <f>IF('приложение 1.1 '!G590=2020,'приложение 1.1 '!D590,"-")</f>
        <v>-</v>
      </c>
      <c r="I588" s="379">
        <f>IF('приложение 1.1 '!G590=2021,'приложение 1.1 '!E590,"-")</f>
        <v>0</v>
      </c>
      <c r="J588" s="379">
        <f>IF('приложение 1.1 '!G590=2021,'приложение 1.1 '!D590,"-")</f>
        <v>0</v>
      </c>
      <c r="K588" s="379" t="str">
        <f>IF('приложение 1.1 '!G590=2022,'приложение 1.1 '!E590,"-")</f>
        <v>-</v>
      </c>
      <c r="L588" s="379" t="str">
        <f>IF('приложение 1.1 '!G590=2022,'приложение 1.1 '!D590,"-")</f>
        <v>-</v>
      </c>
      <c r="M588" s="379">
        <f t="shared" si="139"/>
        <v>0</v>
      </c>
      <c r="N588" s="379">
        <f t="shared" si="140"/>
        <v>0</v>
      </c>
      <c r="O588" s="379">
        <v>0</v>
      </c>
      <c r="P588" s="379" t="str">
        <f t="shared" si="141"/>
        <v>-</v>
      </c>
      <c r="Q588" s="379" t="s">
        <v>304</v>
      </c>
      <c r="R588" s="379" t="str">
        <f t="shared" si="142"/>
        <v>-</v>
      </c>
      <c r="S588" s="379" t="s">
        <v>304</v>
      </c>
      <c r="T588" s="379" t="str">
        <f t="shared" si="143"/>
        <v>-</v>
      </c>
      <c r="U588" s="379">
        <v>0</v>
      </c>
      <c r="V588" s="379">
        <f t="shared" si="144"/>
        <v>0</v>
      </c>
      <c r="W588" s="379">
        <v>0</v>
      </c>
      <c r="X588" s="379" t="str">
        <f t="shared" si="145"/>
        <v>-</v>
      </c>
      <c r="Y588" s="379">
        <v>0</v>
      </c>
      <c r="Z588" s="379">
        <f t="shared" si="146"/>
        <v>0</v>
      </c>
    </row>
    <row r="589" spans="1:26">
      <c r="A589" s="369" t="str">
        <f>'приложение 1.1 '!A591</f>
        <v>2.1.6.9</v>
      </c>
      <c r="B589" s="431" t="str">
        <f>'приложение 1.1 '!B591</f>
        <v>БКМ 517 КАМАЗ 43502</v>
      </c>
      <c r="C589" s="379" t="str">
        <f>IF('приложение 1.1 '!G591=2018,'приложение 1.1 '!E591,"-")</f>
        <v>-</v>
      </c>
      <c r="D589" s="703" t="str">
        <f>IF('приложение 1.1 '!G591=2018,'приложение 1.1 '!D591,"-")</f>
        <v>-</v>
      </c>
      <c r="E589" s="379" t="str">
        <f>IF('приложение 1.1 '!G591=2019,'приложение 1.1 '!E591,"-")</f>
        <v>-</v>
      </c>
      <c r="F589" s="379" t="str">
        <f>IF('приложение 1.1 '!G591=2019,'приложение 1.1 '!D591,"-")</f>
        <v>-</v>
      </c>
      <c r="G589" s="379" t="str">
        <f>IF('приложение 1.1 '!G591=2020,'приложение 1.1 '!E591,"-")</f>
        <v>-</v>
      </c>
      <c r="H589" s="379" t="str">
        <f>IF('приложение 1.1 '!G591=2020,'приложение 1.1 '!D591,"-")</f>
        <v>-</v>
      </c>
      <c r="I589" s="379" t="str">
        <f>IF('приложение 1.1 '!G591=2021,'приложение 1.1 '!E591,"-")</f>
        <v>-</v>
      </c>
      <c r="J589" s="379" t="str">
        <f>IF('приложение 1.1 '!G591=2021,'приложение 1.1 '!D591,"-")</f>
        <v>-</v>
      </c>
      <c r="K589" s="379">
        <f>IF('приложение 1.1 '!G591=2022,'приложение 1.1 '!E591,"-")</f>
        <v>0</v>
      </c>
      <c r="L589" s="379">
        <f>IF('приложение 1.1 '!G591=2022,'приложение 1.1 '!D591,"-")</f>
        <v>0</v>
      </c>
      <c r="M589" s="379">
        <f t="shared" si="139"/>
        <v>0</v>
      </c>
      <c r="N589" s="379">
        <f t="shared" si="140"/>
        <v>0</v>
      </c>
      <c r="O589" s="379">
        <v>0</v>
      </c>
      <c r="P589" s="379" t="str">
        <f t="shared" si="141"/>
        <v>-</v>
      </c>
      <c r="Q589" s="379" t="s">
        <v>304</v>
      </c>
      <c r="R589" s="379" t="str">
        <f t="shared" si="142"/>
        <v>-</v>
      </c>
      <c r="S589" s="379" t="s">
        <v>304</v>
      </c>
      <c r="T589" s="379" t="str">
        <f t="shared" si="143"/>
        <v>-</v>
      </c>
      <c r="U589" s="379">
        <v>0</v>
      </c>
      <c r="V589" s="379" t="str">
        <f t="shared" si="144"/>
        <v>-</v>
      </c>
      <c r="W589" s="379">
        <v>0</v>
      </c>
      <c r="X589" s="379">
        <f t="shared" si="145"/>
        <v>0</v>
      </c>
      <c r="Y589" s="379">
        <v>0</v>
      </c>
      <c r="Z589" s="379">
        <f t="shared" si="146"/>
        <v>0</v>
      </c>
    </row>
    <row r="590" spans="1:26">
      <c r="A590" s="369" t="str">
        <f>'приложение 1.1 '!A592</f>
        <v>2.1.6.10</v>
      </c>
      <c r="B590" s="431" t="str">
        <f>'приложение 1.1 '!B592</f>
        <v>Мини погрузчик МКСМ-800-2шт.</v>
      </c>
      <c r="C590" s="379" t="str">
        <f>IF('приложение 1.1 '!G592=2018,'приложение 1.1 '!E592,"-")</f>
        <v>-</v>
      </c>
      <c r="D590" s="703" t="str">
        <f>IF('приложение 1.1 '!G592=2018,'приложение 1.1 '!D592,"-")</f>
        <v>-</v>
      </c>
      <c r="E590" s="379" t="str">
        <f>IF('приложение 1.1 '!G592=2019,'приложение 1.1 '!E592,"-")</f>
        <v>-</v>
      </c>
      <c r="F590" s="379" t="str">
        <f>IF('приложение 1.1 '!G592=2019,'приложение 1.1 '!D592,"-")</f>
        <v>-</v>
      </c>
      <c r="G590" s="379">
        <f>IF('приложение 1.1 '!G592=2020,'приложение 1.1 '!E592,"-")</f>
        <v>0</v>
      </c>
      <c r="H590" s="379">
        <f>IF('приложение 1.1 '!G592=2020,'приложение 1.1 '!D592,"-")</f>
        <v>0</v>
      </c>
      <c r="I590" s="379" t="str">
        <f>IF('приложение 1.1 '!G592=2021,'приложение 1.1 '!E592,"-")</f>
        <v>-</v>
      </c>
      <c r="J590" s="379" t="str">
        <f>IF('приложение 1.1 '!G592=2021,'приложение 1.1 '!D592,"-")</f>
        <v>-</v>
      </c>
      <c r="K590" s="379" t="str">
        <f>IF('приложение 1.1 '!G592=2022,'приложение 1.1 '!E592,"-")</f>
        <v>-</v>
      </c>
      <c r="L590" s="379" t="str">
        <f>IF('приложение 1.1 '!G592=2022,'приложение 1.1 '!D592,"-")</f>
        <v>-</v>
      </c>
      <c r="M590" s="379">
        <f t="shared" si="139"/>
        <v>0</v>
      </c>
      <c r="N590" s="379">
        <f t="shared" si="140"/>
        <v>0</v>
      </c>
      <c r="O590" s="379">
        <v>0</v>
      </c>
      <c r="P590" s="379" t="str">
        <f t="shared" si="141"/>
        <v>-</v>
      </c>
      <c r="Q590" s="379" t="s">
        <v>304</v>
      </c>
      <c r="R590" s="379" t="str">
        <f t="shared" si="142"/>
        <v>-</v>
      </c>
      <c r="S590" s="379" t="s">
        <v>304</v>
      </c>
      <c r="T590" s="379">
        <f t="shared" si="143"/>
        <v>0</v>
      </c>
      <c r="U590" s="379">
        <v>0</v>
      </c>
      <c r="V590" s="379" t="str">
        <f t="shared" si="144"/>
        <v>-</v>
      </c>
      <c r="W590" s="379">
        <v>0</v>
      </c>
      <c r="X590" s="379" t="str">
        <f t="shared" si="145"/>
        <v>-</v>
      </c>
      <c r="Y590" s="379">
        <v>0</v>
      </c>
      <c r="Z590" s="379">
        <f t="shared" si="146"/>
        <v>0</v>
      </c>
    </row>
    <row r="591" spans="1:26">
      <c r="A591" s="369" t="str">
        <f>'приложение 1.1 '!A593</f>
        <v>2.1.6.11</v>
      </c>
      <c r="B591" s="431" t="str">
        <f>'приложение 1.1 '!B593</f>
        <v>Лаборатории на базе КАМАЗ 4х4- 2шт.</v>
      </c>
      <c r="C591" s="379" t="str">
        <f>IF('приложение 1.1 '!G593=2018,'приложение 1.1 '!E593,"-")</f>
        <v>-</v>
      </c>
      <c r="D591" s="703" t="str">
        <f>IF('приложение 1.1 '!G593=2018,'приложение 1.1 '!D593,"-")</f>
        <v>-</v>
      </c>
      <c r="E591" s="379" t="str">
        <f>IF('приложение 1.1 '!G593=2019,'приложение 1.1 '!E593,"-")</f>
        <v>-</v>
      </c>
      <c r="F591" s="379" t="str">
        <f>IF('приложение 1.1 '!G593=2019,'приложение 1.1 '!D593,"-")</f>
        <v>-</v>
      </c>
      <c r="G591" s="379" t="str">
        <f>IF('приложение 1.1 '!G593=2020,'приложение 1.1 '!E593,"-")</f>
        <v>-</v>
      </c>
      <c r="H591" s="379" t="str">
        <f>IF('приложение 1.1 '!G593=2020,'приложение 1.1 '!D593,"-")</f>
        <v>-</v>
      </c>
      <c r="I591" s="379" t="str">
        <f>IF('приложение 1.1 '!G593=2021,'приложение 1.1 '!E593,"-")</f>
        <v>-</v>
      </c>
      <c r="J591" s="379" t="str">
        <f>IF('приложение 1.1 '!G593=2021,'приложение 1.1 '!D593,"-")</f>
        <v>-</v>
      </c>
      <c r="K591" s="379">
        <f>IF('приложение 1.1 '!G593=2022,'приложение 1.1 '!E593,"-")</f>
        <v>0</v>
      </c>
      <c r="L591" s="379">
        <f>IF('приложение 1.1 '!G593=2022,'приложение 1.1 '!D593,"-")</f>
        <v>0</v>
      </c>
      <c r="M591" s="379">
        <f t="shared" si="139"/>
        <v>0</v>
      </c>
      <c r="N591" s="379">
        <f t="shared" si="140"/>
        <v>0</v>
      </c>
      <c r="O591" s="379">
        <v>0</v>
      </c>
      <c r="P591" s="379" t="str">
        <f t="shared" si="141"/>
        <v>-</v>
      </c>
      <c r="Q591" s="379" t="s">
        <v>304</v>
      </c>
      <c r="R591" s="379" t="str">
        <f t="shared" si="142"/>
        <v>-</v>
      </c>
      <c r="S591" s="379" t="s">
        <v>304</v>
      </c>
      <c r="T591" s="379" t="str">
        <f t="shared" si="143"/>
        <v>-</v>
      </c>
      <c r="U591" s="379">
        <v>0</v>
      </c>
      <c r="V591" s="379" t="str">
        <f t="shared" si="144"/>
        <v>-</v>
      </c>
      <c r="W591" s="379">
        <v>0</v>
      </c>
      <c r="X591" s="379">
        <f t="shared" si="145"/>
        <v>0</v>
      </c>
      <c r="Y591" s="379">
        <v>0</v>
      </c>
      <c r="Z591" s="379">
        <f t="shared" si="146"/>
        <v>0</v>
      </c>
    </row>
    <row r="592" spans="1:26">
      <c r="A592" s="369" t="str">
        <f>'приложение 1.1 '!A594</f>
        <v>2.1.6.12</v>
      </c>
      <c r="B592" s="431" t="str">
        <f>'приложение 1.1 '!B594</f>
        <v>Газель-Next автобус 4шт.</v>
      </c>
      <c r="C592" s="379" t="str">
        <f>IF('приложение 1.1 '!G594=2018,'приложение 1.1 '!E594,"-")</f>
        <v>-</v>
      </c>
      <c r="D592" s="703" t="str">
        <f>IF('приложение 1.1 '!G594=2018,'приложение 1.1 '!D594,"-")</f>
        <v>-</v>
      </c>
      <c r="E592" s="379" t="str">
        <f>IF('приложение 1.1 '!G594=2019,'приложение 1.1 '!E594,"-")</f>
        <v>-</v>
      </c>
      <c r="F592" s="379" t="str">
        <f>IF('приложение 1.1 '!G594=2019,'приложение 1.1 '!D594,"-")</f>
        <v>-</v>
      </c>
      <c r="G592" s="379" t="str">
        <f>IF('приложение 1.1 '!G594=2020,'приложение 1.1 '!E594,"-")</f>
        <v>-</v>
      </c>
      <c r="H592" s="379" t="str">
        <f>IF('приложение 1.1 '!G594=2020,'приложение 1.1 '!D594,"-")</f>
        <v>-</v>
      </c>
      <c r="I592" s="379">
        <f>IF('приложение 1.1 '!G594=2021,'приложение 1.1 '!E594,"-")</f>
        <v>0</v>
      </c>
      <c r="J592" s="379">
        <f>IF('приложение 1.1 '!G594=2021,'приложение 1.1 '!D594,"-")</f>
        <v>0</v>
      </c>
      <c r="K592" s="379" t="str">
        <f>IF('приложение 1.1 '!G594=2022,'приложение 1.1 '!E594,"-")</f>
        <v>-</v>
      </c>
      <c r="L592" s="379" t="str">
        <f>IF('приложение 1.1 '!G594=2022,'приложение 1.1 '!D594,"-")</f>
        <v>-</v>
      </c>
      <c r="M592" s="379">
        <f t="shared" si="139"/>
        <v>0</v>
      </c>
      <c r="N592" s="379">
        <f t="shared" si="140"/>
        <v>0</v>
      </c>
      <c r="O592" s="379">
        <v>0</v>
      </c>
      <c r="P592" s="379" t="str">
        <f t="shared" si="141"/>
        <v>-</v>
      </c>
      <c r="Q592" s="379" t="s">
        <v>304</v>
      </c>
      <c r="R592" s="379" t="str">
        <f t="shared" si="142"/>
        <v>-</v>
      </c>
      <c r="S592" s="379" t="s">
        <v>304</v>
      </c>
      <c r="T592" s="379" t="str">
        <f t="shared" si="143"/>
        <v>-</v>
      </c>
      <c r="U592" s="379">
        <v>0</v>
      </c>
      <c r="V592" s="379">
        <f t="shared" si="144"/>
        <v>0</v>
      </c>
      <c r="W592" s="379">
        <v>0</v>
      </c>
      <c r="X592" s="379" t="str">
        <f t="shared" si="145"/>
        <v>-</v>
      </c>
      <c r="Y592" s="379">
        <v>0</v>
      </c>
      <c r="Z592" s="379">
        <f t="shared" si="146"/>
        <v>0</v>
      </c>
    </row>
    <row r="593" spans="1:26">
      <c r="A593" s="369" t="str">
        <f>'приложение 1.1 '!A595</f>
        <v>2.1.6.13</v>
      </c>
      <c r="B593" s="431" t="str">
        <f>'приложение 1.1 '!B595</f>
        <v>Микроавтобус Фольцваген - Мультивен</v>
      </c>
      <c r="C593" s="379" t="str">
        <f>IF('приложение 1.1 '!G595=2018,'приложение 1.1 '!E595,"-")</f>
        <v>-</v>
      </c>
      <c r="D593" s="703" t="str">
        <f>IF('приложение 1.1 '!G595=2018,'приложение 1.1 '!D595,"-")</f>
        <v>-</v>
      </c>
      <c r="E593" s="379">
        <f>IF('приложение 1.1 '!G595=2019,'приложение 1.1 '!E595,"-")</f>
        <v>0</v>
      </c>
      <c r="F593" s="379">
        <f>IF('приложение 1.1 '!G595=2019,'приложение 1.1 '!D595,"-")</f>
        <v>0</v>
      </c>
      <c r="G593" s="379" t="str">
        <f>IF('приложение 1.1 '!G595=2020,'приложение 1.1 '!E595,"-")</f>
        <v>-</v>
      </c>
      <c r="H593" s="379" t="str">
        <f>IF('приложение 1.1 '!G595=2020,'приложение 1.1 '!D595,"-")</f>
        <v>-</v>
      </c>
      <c r="I593" s="379" t="str">
        <f>IF('приложение 1.1 '!G595=2021,'приложение 1.1 '!E595,"-")</f>
        <v>-</v>
      </c>
      <c r="J593" s="379" t="str">
        <f>IF('приложение 1.1 '!G595=2021,'приложение 1.1 '!D595,"-")</f>
        <v>-</v>
      </c>
      <c r="K593" s="379" t="str">
        <f>IF('приложение 1.1 '!G595=2022,'приложение 1.1 '!E595,"-")</f>
        <v>-</v>
      </c>
      <c r="L593" s="379" t="str">
        <f>IF('приложение 1.1 '!G595=2022,'приложение 1.1 '!D595,"-")</f>
        <v>-</v>
      </c>
      <c r="M593" s="379">
        <f t="shared" si="139"/>
        <v>0</v>
      </c>
      <c r="N593" s="379">
        <f t="shared" si="140"/>
        <v>0</v>
      </c>
      <c r="O593" s="379">
        <v>0</v>
      </c>
      <c r="P593" s="379" t="str">
        <f t="shared" si="141"/>
        <v>-</v>
      </c>
      <c r="Q593" s="379" t="s">
        <v>304</v>
      </c>
      <c r="R593" s="379">
        <f t="shared" si="142"/>
        <v>0</v>
      </c>
      <c r="S593" s="379" t="s">
        <v>304</v>
      </c>
      <c r="T593" s="379" t="str">
        <f t="shared" si="143"/>
        <v>-</v>
      </c>
      <c r="U593" s="379">
        <v>0</v>
      </c>
      <c r="V593" s="379" t="str">
        <f t="shared" si="144"/>
        <v>-</v>
      </c>
      <c r="W593" s="379">
        <v>0</v>
      </c>
      <c r="X593" s="379" t="str">
        <f t="shared" si="145"/>
        <v>-</v>
      </c>
      <c r="Y593" s="379">
        <v>0</v>
      </c>
      <c r="Z593" s="379">
        <f t="shared" si="146"/>
        <v>0</v>
      </c>
    </row>
    <row r="594" spans="1:26">
      <c r="A594" s="369" t="str">
        <f>'приложение 1.1 '!A596</f>
        <v>2.1.6.14</v>
      </c>
      <c r="B594" s="431" t="str">
        <f>'приложение 1.1 '!B596</f>
        <v>Кран манипулятор КАМАЗ 43118 г/п 2,9т</v>
      </c>
      <c r="C594" s="379" t="str">
        <f>IF('приложение 1.1 '!G596=2018,'приложение 1.1 '!E596,"-")</f>
        <v>-</v>
      </c>
      <c r="D594" s="703" t="str">
        <f>IF('приложение 1.1 '!G596=2018,'приложение 1.1 '!D596,"-")</f>
        <v>-</v>
      </c>
      <c r="E594" s="379" t="str">
        <f>IF('приложение 1.1 '!G596=2019,'приложение 1.1 '!E596,"-")</f>
        <v>-</v>
      </c>
      <c r="F594" s="379" t="str">
        <f>IF('приложение 1.1 '!G596=2019,'приложение 1.1 '!D596,"-")</f>
        <v>-</v>
      </c>
      <c r="G594" s="379" t="str">
        <f>IF('приложение 1.1 '!G596=2020,'приложение 1.1 '!E596,"-")</f>
        <v>-</v>
      </c>
      <c r="H594" s="379" t="str">
        <f>IF('приложение 1.1 '!G596=2020,'приложение 1.1 '!D596,"-")</f>
        <v>-</v>
      </c>
      <c r="I594" s="379" t="str">
        <f>IF('приложение 1.1 '!G596=2021,'приложение 1.1 '!E596,"-")</f>
        <v>-</v>
      </c>
      <c r="J594" s="379" t="str">
        <f>IF('приложение 1.1 '!G596=2021,'приложение 1.1 '!D596,"-")</f>
        <v>-</v>
      </c>
      <c r="K594" s="379">
        <f>IF('приложение 1.1 '!G596=2022,'приложение 1.1 '!E596,"-")</f>
        <v>0</v>
      </c>
      <c r="L594" s="379">
        <f>IF('приложение 1.1 '!G596=2022,'приложение 1.1 '!D596,"-")</f>
        <v>0</v>
      </c>
      <c r="M594" s="379">
        <f t="shared" si="139"/>
        <v>0</v>
      </c>
      <c r="N594" s="379">
        <f t="shared" si="140"/>
        <v>0</v>
      </c>
      <c r="O594" s="379">
        <v>0</v>
      </c>
      <c r="P594" s="379" t="str">
        <f t="shared" si="141"/>
        <v>-</v>
      </c>
      <c r="Q594" s="379" t="s">
        <v>304</v>
      </c>
      <c r="R594" s="379" t="str">
        <f t="shared" si="142"/>
        <v>-</v>
      </c>
      <c r="S594" s="379" t="s">
        <v>304</v>
      </c>
      <c r="T594" s="379" t="str">
        <f t="shared" si="143"/>
        <v>-</v>
      </c>
      <c r="U594" s="379">
        <v>0</v>
      </c>
      <c r="V594" s="379" t="str">
        <f t="shared" si="144"/>
        <v>-</v>
      </c>
      <c r="W594" s="379">
        <v>0</v>
      </c>
      <c r="X594" s="379">
        <f t="shared" si="145"/>
        <v>0</v>
      </c>
      <c r="Y594" s="379">
        <v>0</v>
      </c>
      <c r="Z594" s="379">
        <f t="shared" si="146"/>
        <v>0</v>
      </c>
    </row>
    <row r="595" spans="1:26">
      <c r="A595" s="369" t="str">
        <f>'приложение 1.1 '!A597</f>
        <v>2.1.6.15</v>
      </c>
      <c r="B595" s="431" t="str">
        <f>'приложение 1.1 '!B597</f>
        <v>Гильотина</v>
      </c>
      <c r="C595" s="379">
        <f>IF('приложение 1.1 '!G597=2018,'приложение 1.1 '!E597,"-")</f>
        <v>0</v>
      </c>
      <c r="D595" s="379">
        <f>IF('приложение 1.1 '!G597=2018,'приложение 1.1 '!D597,"-")</f>
        <v>0</v>
      </c>
      <c r="E595" s="379" t="str">
        <f>IF('приложение 1.1 '!G597=2019,'приложение 1.1 '!E597,"-")</f>
        <v>-</v>
      </c>
      <c r="F595" s="379" t="str">
        <f>IF('приложение 1.1 '!G597=2019,'приложение 1.1 '!D597,"-")</f>
        <v>-</v>
      </c>
      <c r="G595" s="379" t="str">
        <f>IF('приложение 1.1 '!G597=2020,'приложение 1.1 '!E597,"-")</f>
        <v>-</v>
      </c>
      <c r="H595" s="379" t="str">
        <f>IF('приложение 1.1 '!G597=2020,'приложение 1.1 '!D597,"-")</f>
        <v>-</v>
      </c>
      <c r="I595" s="379" t="str">
        <f>IF('приложение 1.1 '!G597=2021,'приложение 1.1 '!E597,"-")</f>
        <v>-</v>
      </c>
      <c r="J595" s="379" t="str">
        <f>IF('приложение 1.1 '!G597=2021,'приложение 1.1 '!D597,"-")</f>
        <v>-</v>
      </c>
      <c r="K595" s="379" t="str">
        <f>IF('приложение 1.1 '!G597=2022,'приложение 1.1 '!E597,"-")</f>
        <v>-</v>
      </c>
      <c r="L595" s="379" t="str">
        <f>IF('приложение 1.1 '!G597=2022,'приложение 1.1 '!D597,"-")</f>
        <v>-</v>
      </c>
      <c r="M595" s="379">
        <f t="shared" si="139"/>
        <v>0</v>
      </c>
      <c r="N595" s="379">
        <f t="shared" si="140"/>
        <v>0</v>
      </c>
      <c r="O595" s="379">
        <v>0</v>
      </c>
      <c r="P595" s="379">
        <f t="shared" si="141"/>
        <v>0</v>
      </c>
      <c r="Q595" s="379" t="s">
        <v>304</v>
      </c>
      <c r="R595" s="379" t="str">
        <f t="shared" si="142"/>
        <v>-</v>
      </c>
      <c r="S595" s="379" t="s">
        <v>304</v>
      </c>
      <c r="T595" s="379" t="str">
        <f t="shared" si="143"/>
        <v>-</v>
      </c>
      <c r="U595" s="379">
        <v>0</v>
      </c>
      <c r="V595" s="379" t="str">
        <f t="shared" si="144"/>
        <v>-</v>
      </c>
      <c r="W595" s="379">
        <v>0</v>
      </c>
      <c r="X595" s="379" t="str">
        <f t="shared" si="145"/>
        <v>-</v>
      </c>
      <c r="Y595" s="379">
        <v>0</v>
      </c>
      <c r="Z595" s="379">
        <f t="shared" si="146"/>
        <v>0</v>
      </c>
    </row>
    <row r="596" spans="1:26">
      <c r="A596" s="369" t="str">
        <f>'приложение 1.1 '!A598</f>
        <v>2.1.6.16</v>
      </c>
      <c r="B596" s="431" t="str">
        <f>'приложение 1.1 '!B598</f>
        <v>Пресс ножницы</v>
      </c>
      <c r="C596" s="379" t="str">
        <f>IF('приложение 1.1 '!G598=2018,'приложение 1.1 '!E598,"-")</f>
        <v>-</v>
      </c>
      <c r="D596" s="703" t="str">
        <f>IF('приложение 1.1 '!G598=2018,'приложение 1.1 '!D598,"-")</f>
        <v>-</v>
      </c>
      <c r="E596" s="379">
        <f>IF('приложение 1.1 '!G598=2019,'приложение 1.1 '!E598,"-")</f>
        <v>0</v>
      </c>
      <c r="F596" s="379">
        <f>IF('приложение 1.1 '!G598=2019,'приложение 1.1 '!D598,"-")</f>
        <v>0</v>
      </c>
      <c r="G596" s="379" t="str">
        <f>IF('приложение 1.1 '!G598=2020,'приложение 1.1 '!E598,"-")</f>
        <v>-</v>
      </c>
      <c r="H596" s="379" t="str">
        <f>IF('приложение 1.1 '!G598=2020,'приложение 1.1 '!D598,"-")</f>
        <v>-</v>
      </c>
      <c r="I596" s="379" t="str">
        <f>IF('приложение 1.1 '!G598=2021,'приложение 1.1 '!E598,"-")</f>
        <v>-</v>
      </c>
      <c r="J596" s="379" t="str">
        <f>IF('приложение 1.1 '!G598=2021,'приложение 1.1 '!D598,"-")</f>
        <v>-</v>
      </c>
      <c r="K596" s="379" t="str">
        <f>IF('приложение 1.1 '!G598=2022,'приложение 1.1 '!E598,"-")</f>
        <v>-</v>
      </c>
      <c r="L596" s="379" t="str">
        <f>IF('приложение 1.1 '!G598=2022,'приложение 1.1 '!D598,"-")</f>
        <v>-</v>
      </c>
      <c r="M596" s="379">
        <f t="shared" si="139"/>
        <v>0</v>
      </c>
      <c r="N596" s="379">
        <f t="shared" si="140"/>
        <v>0</v>
      </c>
      <c r="O596" s="379">
        <v>0</v>
      </c>
      <c r="P596" s="379" t="str">
        <f t="shared" si="141"/>
        <v>-</v>
      </c>
      <c r="Q596" s="379" t="s">
        <v>304</v>
      </c>
      <c r="R596" s="379">
        <f t="shared" si="142"/>
        <v>0</v>
      </c>
      <c r="S596" s="379" t="s">
        <v>304</v>
      </c>
      <c r="T596" s="379" t="str">
        <f t="shared" si="143"/>
        <v>-</v>
      </c>
      <c r="U596" s="379">
        <v>0</v>
      </c>
      <c r="V596" s="379" t="str">
        <f t="shared" si="144"/>
        <v>-</v>
      </c>
      <c r="W596" s="379">
        <v>0</v>
      </c>
      <c r="X596" s="379" t="str">
        <f t="shared" si="145"/>
        <v>-</v>
      </c>
      <c r="Y596" s="379">
        <v>0</v>
      </c>
      <c r="Z596" s="379">
        <f t="shared" si="146"/>
        <v>0</v>
      </c>
    </row>
    <row r="597" spans="1:26">
      <c r="A597" s="369" t="str">
        <f>'приложение 1.1 '!A599</f>
        <v>2.1.6.17</v>
      </c>
      <c r="B597" s="431" t="str">
        <f>'приложение 1.1 '!B599</f>
        <v>Сварочный аппарат</v>
      </c>
      <c r="C597" s="379" t="str">
        <f>IF('приложение 1.1 '!G599=2018,'приложение 1.1 '!E599,"-")</f>
        <v>-</v>
      </c>
      <c r="D597" s="703" t="str">
        <f>IF('приложение 1.1 '!G599=2018,'приложение 1.1 '!D599,"-")</f>
        <v>-</v>
      </c>
      <c r="E597" s="379" t="str">
        <f>IF('приложение 1.1 '!G599=2019,'приложение 1.1 '!E599,"-")</f>
        <v>-</v>
      </c>
      <c r="F597" s="379" t="str">
        <f>IF('приложение 1.1 '!G599=2019,'приложение 1.1 '!D599,"-")</f>
        <v>-</v>
      </c>
      <c r="G597" s="379" t="str">
        <f>IF('приложение 1.1 '!G599=2020,'приложение 1.1 '!E599,"-")</f>
        <v>-</v>
      </c>
      <c r="H597" s="379" t="str">
        <f>IF('приложение 1.1 '!G599=2020,'приложение 1.1 '!D599,"-")</f>
        <v>-</v>
      </c>
      <c r="I597" s="379" t="str">
        <f>IF('приложение 1.1 '!G599=2021,'приложение 1.1 '!E599,"-")</f>
        <v>-</v>
      </c>
      <c r="J597" s="379" t="str">
        <f>IF('приложение 1.1 '!G599=2021,'приложение 1.1 '!D599,"-")</f>
        <v>-</v>
      </c>
      <c r="K597" s="379">
        <f>IF('приложение 1.1 '!G599=2022,'приложение 1.1 '!E599,"-")</f>
        <v>0</v>
      </c>
      <c r="L597" s="379">
        <f>IF('приложение 1.1 '!G599=2022,'приложение 1.1 '!D599,"-")</f>
        <v>0</v>
      </c>
      <c r="M597" s="379">
        <f t="shared" si="139"/>
        <v>0</v>
      </c>
      <c r="N597" s="379">
        <f t="shared" si="140"/>
        <v>0</v>
      </c>
      <c r="O597" s="379">
        <v>0</v>
      </c>
      <c r="P597" s="379" t="str">
        <f t="shared" si="141"/>
        <v>-</v>
      </c>
      <c r="Q597" s="379" t="s">
        <v>304</v>
      </c>
      <c r="R597" s="379" t="str">
        <f t="shared" si="142"/>
        <v>-</v>
      </c>
      <c r="S597" s="379" t="s">
        <v>304</v>
      </c>
      <c r="T597" s="379" t="str">
        <f t="shared" si="143"/>
        <v>-</v>
      </c>
      <c r="U597" s="379">
        <v>0</v>
      </c>
      <c r="V597" s="379" t="str">
        <f t="shared" si="144"/>
        <v>-</v>
      </c>
      <c r="W597" s="379">
        <v>0</v>
      </c>
      <c r="X597" s="379">
        <f t="shared" si="145"/>
        <v>0</v>
      </c>
      <c r="Y597" s="379">
        <v>0</v>
      </c>
      <c r="Z597" s="379">
        <f t="shared" si="146"/>
        <v>0</v>
      </c>
    </row>
    <row r="598" spans="1:26">
      <c r="A598" s="369" t="str">
        <f>'приложение 1.1 '!A600</f>
        <v>2.1.6.18</v>
      </c>
      <c r="B598" s="431" t="str">
        <f>'приложение 1.1 '!B600</f>
        <v>Трубогибный станок универсальный</v>
      </c>
      <c r="C598" s="379" t="str">
        <f>IF('приложение 1.1 '!G600=2018,'приложение 1.1 '!E600,"-")</f>
        <v>-</v>
      </c>
      <c r="D598" s="703" t="str">
        <f>IF('приложение 1.1 '!G600=2018,'приложение 1.1 '!D600,"-")</f>
        <v>-</v>
      </c>
      <c r="E598" s="379" t="str">
        <f>IF('приложение 1.1 '!G600=2019,'приложение 1.1 '!E600,"-")</f>
        <v>-</v>
      </c>
      <c r="F598" s="379" t="str">
        <f>IF('приложение 1.1 '!G600=2019,'приложение 1.1 '!D600,"-")</f>
        <v>-</v>
      </c>
      <c r="G598" s="379">
        <f>IF('приложение 1.1 '!G600=2020,'приложение 1.1 '!E600,"-")</f>
        <v>0</v>
      </c>
      <c r="H598" s="379">
        <f>IF('приложение 1.1 '!G600=2020,'приложение 1.1 '!D600,"-")</f>
        <v>0</v>
      </c>
      <c r="I598" s="379" t="str">
        <f>IF('приложение 1.1 '!G600=2021,'приложение 1.1 '!E600,"-")</f>
        <v>-</v>
      </c>
      <c r="J598" s="379" t="str">
        <f>IF('приложение 1.1 '!G600=2021,'приложение 1.1 '!D600,"-")</f>
        <v>-</v>
      </c>
      <c r="K598" s="379" t="str">
        <f>IF('приложение 1.1 '!G600=2022,'приложение 1.1 '!E600,"-")</f>
        <v>-</v>
      </c>
      <c r="L598" s="379" t="str">
        <f>IF('приложение 1.1 '!G600=2022,'приложение 1.1 '!D600,"-")</f>
        <v>-</v>
      </c>
      <c r="M598" s="379">
        <f t="shared" si="139"/>
        <v>0</v>
      </c>
      <c r="N598" s="379">
        <f t="shared" si="140"/>
        <v>0</v>
      </c>
      <c r="O598" s="379">
        <v>0</v>
      </c>
      <c r="P598" s="379" t="str">
        <f t="shared" si="141"/>
        <v>-</v>
      </c>
      <c r="Q598" s="379" t="s">
        <v>304</v>
      </c>
      <c r="R598" s="379" t="str">
        <f t="shared" si="142"/>
        <v>-</v>
      </c>
      <c r="S598" s="379" t="s">
        <v>304</v>
      </c>
      <c r="T598" s="379">
        <f t="shared" si="143"/>
        <v>0</v>
      </c>
      <c r="U598" s="379">
        <v>0</v>
      </c>
      <c r="V598" s="379" t="str">
        <f t="shared" si="144"/>
        <v>-</v>
      </c>
      <c r="W598" s="379">
        <v>0</v>
      </c>
      <c r="X598" s="379" t="str">
        <f t="shared" si="145"/>
        <v>-</v>
      </c>
      <c r="Y598" s="379">
        <v>0</v>
      </c>
      <c r="Z598" s="379">
        <f t="shared" si="146"/>
        <v>0</v>
      </c>
    </row>
    <row r="599" spans="1:26">
      <c r="A599" s="369" t="str">
        <f>'приложение 1.1 '!A601</f>
        <v>2.1.6.19</v>
      </c>
      <c r="B599" s="431" t="str">
        <f>'приложение 1.1 '!B601</f>
        <v>Профессиональный алкотестер</v>
      </c>
      <c r="C599" s="379">
        <f>IF('приложение 1.1 '!G601=2018,'приложение 1.1 '!E601,"-")</f>
        <v>0</v>
      </c>
      <c r="D599" s="379">
        <f>IF('приложение 1.1 '!G601=2018,'приложение 1.1 '!D601,"-")</f>
        <v>0</v>
      </c>
      <c r="E599" s="379" t="str">
        <f>IF('приложение 1.1 '!G601=2019,'приложение 1.1 '!E601,"-")</f>
        <v>-</v>
      </c>
      <c r="F599" s="379" t="str">
        <f>IF('приложение 1.1 '!G601=2019,'приложение 1.1 '!D601,"-")</f>
        <v>-</v>
      </c>
      <c r="G599" s="379" t="str">
        <f>IF('приложение 1.1 '!G601=2020,'приложение 1.1 '!E601,"-")</f>
        <v>-</v>
      </c>
      <c r="H599" s="379" t="str">
        <f>IF('приложение 1.1 '!G601=2020,'приложение 1.1 '!D601,"-")</f>
        <v>-</v>
      </c>
      <c r="I599" s="379" t="str">
        <f>IF('приложение 1.1 '!G601=2021,'приложение 1.1 '!E601,"-")</f>
        <v>-</v>
      </c>
      <c r="J599" s="379" t="str">
        <f>IF('приложение 1.1 '!G601=2021,'приложение 1.1 '!D601,"-")</f>
        <v>-</v>
      </c>
      <c r="K599" s="379" t="str">
        <f>IF('приложение 1.1 '!G601=2022,'приложение 1.1 '!E601,"-")</f>
        <v>-</v>
      </c>
      <c r="L599" s="379" t="str">
        <f>IF('приложение 1.1 '!G601=2022,'приложение 1.1 '!D601,"-")</f>
        <v>-</v>
      </c>
      <c r="M599" s="379">
        <f t="shared" si="139"/>
        <v>0</v>
      </c>
      <c r="N599" s="379">
        <f t="shared" si="140"/>
        <v>0</v>
      </c>
      <c r="O599" s="379">
        <v>0</v>
      </c>
      <c r="P599" s="379">
        <f t="shared" si="141"/>
        <v>0</v>
      </c>
      <c r="Q599" s="379" t="s">
        <v>304</v>
      </c>
      <c r="R599" s="379" t="str">
        <f t="shared" si="142"/>
        <v>-</v>
      </c>
      <c r="S599" s="379" t="s">
        <v>304</v>
      </c>
      <c r="T599" s="379" t="str">
        <f t="shared" si="143"/>
        <v>-</v>
      </c>
      <c r="U599" s="379">
        <v>0</v>
      </c>
      <c r="V599" s="379" t="str">
        <f t="shared" si="144"/>
        <v>-</v>
      </c>
      <c r="W599" s="379">
        <v>0</v>
      </c>
      <c r="X599" s="379" t="str">
        <f t="shared" si="145"/>
        <v>-</v>
      </c>
      <c r="Y599" s="379">
        <v>0</v>
      </c>
      <c r="Z599" s="379">
        <f t="shared" si="146"/>
        <v>0</v>
      </c>
    </row>
    <row r="600" spans="1:26">
      <c r="A600" s="369" t="str">
        <f>'приложение 1.1 '!A602</f>
        <v>2.1.6.20</v>
      </c>
      <c r="B600" s="431" t="str">
        <f>'приложение 1.1 '!B602</f>
        <v>Автомобильный диагностический компьютер</v>
      </c>
      <c r="C600" s="379">
        <f>IF('приложение 1.1 '!G602=2018,'приложение 1.1 '!E602,"-")</f>
        <v>0</v>
      </c>
      <c r="D600" s="379">
        <f>IF('приложение 1.1 '!G602=2018,'приложение 1.1 '!D602,"-")</f>
        <v>0</v>
      </c>
      <c r="E600" s="379" t="str">
        <f>IF('приложение 1.1 '!G602=2019,'приложение 1.1 '!E602,"-")</f>
        <v>-</v>
      </c>
      <c r="F600" s="379" t="str">
        <f>IF('приложение 1.1 '!G602=2019,'приложение 1.1 '!D602,"-")</f>
        <v>-</v>
      </c>
      <c r="G600" s="379" t="str">
        <f>IF('приложение 1.1 '!G602=2020,'приложение 1.1 '!E602,"-")</f>
        <v>-</v>
      </c>
      <c r="H600" s="379" t="str">
        <f>IF('приложение 1.1 '!G602=2020,'приложение 1.1 '!D602,"-")</f>
        <v>-</v>
      </c>
      <c r="I600" s="379" t="str">
        <f>IF('приложение 1.1 '!G602=2021,'приложение 1.1 '!E602,"-")</f>
        <v>-</v>
      </c>
      <c r="J600" s="379" t="str">
        <f>IF('приложение 1.1 '!G602=2021,'приложение 1.1 '!D602,"-")</f>
        <v>-</v>
      </c>
      <c r="K600" s="379" t="str">
        <f>IF('приложение 1.1 '!G602=2022,'приложение 1.1 '!E602,"-")</f>
        <v>-</v>
      </c>
      <c r="L600" s="379" t="str">
        <f>IF('приложение 1.1 '!G602=2022,'приложение 1.1 '!D602,"-")</f>
        <v>-</v>
      </c>
      <c r="M600" s="379">
        <f t="shared" si="139"/>
        <v>0</v>
      </c>
      <c r="N600" s="379">
        <f t="shared" si="140"/>
        <v>0</v>
      </c>
      <c r="O600" s="379">
        <v>0</v>
      </c>
      <c r="P600" s="379">
        <f t="shared" si="141"/>
        <v>0</v>
      </c>
      <c r="Q600" s="379" t="s">
        <v>304</v>
      </c>
      <c r="R600" s="379" t="str">
        <f t="shared" si="142"/>
        <v>-</v>
      </c>
      <c r="S600" s="379" t="s">
        <v>304</v>
      </c>
      <c r="T600" s="379" t="str">
        <f t="shared" si="143"/>
        <v>-</v>
      </c>
      <c r="U600" s="379">
        <v>0</v>
      </c>
      <c r="V600" s="379" t="str">
        <f t="shared" si="144"/>
        <v>-</v>
      </c>
      <c r="W600" s="379">
        <v>0</v>
      </c>
      <c r="X600" s="379" t="str">
        <f t="shared" si="145"/>
        <v>-</v>
      </c>
      <c r="Y600" s="379">
        <v>0</v>
      </c>
      <c r="Z600" s="379">
        <f t="shared" si="146"/>
        <v>0</v>
      </c>
    </row>
    <row r="601" spans="1:26">
      <c r="A601" s="369" t="str">
        <f>'приложение 1.1 '!A603</f>
        <v>2.1.6.21</v>
      </c>
      <c r="B601" s="431" t="str">
        <f>'приложение 1.1 '!B603</f>
        <v>Стенд проверки генераторов стартеров</v>
      </c>
      <c r="C601" s="379" t="str">
        <f>IF('приложение 1.1 '!G603=2018,'приложение 1.1 '!E603,"-")</f>
        <v>-</v>
      </c>
      <c r="D601" s="703" t="str">
        <f>IF('приложение 1.1 '!G603=2018,'приложение 1.1 '!D603,"-")</f>
        <v>-</v>
      </c>
      <c r="E601" s="379" t="str">
        <f>IF('приложение 1.1 '!G603=2019,'приложение 1.1 '!E603,"-")</f>
        <v>-</v>
      </c>
      <c r="F601" s="379" t="str">
        <f>IF('приложение 1.1 '!G603=2019,'приложение 1.1 '!D603,"-")</f>
        <v>-</v>
      </c>
      <c r="G601" s="379" t="str">
        <f>IF('приложение 1.1 '!G603=2020,'приложение 1.1 '!E603,"-")</f>
        <v>-</v>
      </c>
      <c r="H601" s="379" t="str">
        <f>IF('приложение 1.1 '!G603=2020,'приложение 1.1 '!D603,"-")</f>
        <v>-</v>
      </c>
      <c r="I601" s="379" t="str">
        <f>IF('приложение 1.1 '!G603=2021,'приложение 1.1 '!E603,"-")</f>
        <v>-</v>
      </c>
      <c r="J601" s="379" t="str">
        <f>IF('приложение 1.1 '!G603=2021,'приложение 1.1 '!D603,"-")</f>
        <v>-</v>
      </c>
      <c r="K601" s="379">
        <f>IF('приложение 1.1 '!G603=2022,'приложение 1.1 '!E603,"-")</f>
        <v>0</v>
      </c>
      <c r="L601" s="379">
        <f>IF('приложение 1.1 '!G603=2022,'приложение 1.1 '!D603,"-")</f>
        <v>0</v>
      </c>
      <c r="M601" s="379">
        <f t="shared" si="139"/>
        <v>0</v>
      </c>
      <c r="N601" s="379">
        <f t="shared" si="140"/>
        <v>0</v>
      </c>
      <c r="O601" s="379">
        <v>0</v>
      </c>
      <c r="P601" s="379" t="str">
        <f t="shared" si="141"/>
        <v>-</v>
      </c>
      <c r="Q601" s="379" t="s">
        <v>304</v>
      </c>
      <c r="R601" s="379" t="str">
        <f t="shared" si="142"/>
        <v>-</v>
      </c>
      <c r="S601" s="379" t="s">
        <v>304</v>
      </c>
      <c r="T601" s="379" t="str">
        <f t="shared" si="143"/>
        <v>-</v>
      </c>
      <c r="U601" s="379">
        <v>0</v>
      </c>
      <c r="V601" s="379" t="str">
        <f t="shared" si="144"/>
        <v>-</v>
      </c>
      <c r="W601" s="379">
        <v>0</v>
      </c>
      <c r="X601" s="379">
        <f t="shared" si="145"/>
        <v>0</v>
      </c>
      <c r="Y601" s="379">
        <v>0</v>
      </c>
      <c r="Z601" s="379">
        <f t="shared" si="146"/>
        <v>0</v>
      </c>
    </row>
    <row r="602" spans="1:26">
      <c r="A602" s="369" t="str">
        <f>'приложение 1.1 '!A604</f>
        <v>2.1.6.22</v>
      </c>
      <c r="B602" s="431" t="str">
        <f>'приложение 1.1 '!B604</f>
        <v>Зарядное оборудование</v>
      </c>
      <c r="C602" s="379" t="str">
        <f>IF('приложение 1.1 '!G604=2018,'приложение 1.1 '!E604,"-")</f>
        <v>-</v>
      </c>
      <c r="D602" s="703" t="str">
        <f>IF('приложение 1.1 '!G604=2018,'приложение 1.1 '!D604,"-")</f>
        <v>-</v>
      </c>
      <c r="E602" s="379" t="str">
        <f>IF('приложение 1.1 '!G604=2019,'приложение 1.1 '!E604,"-")</f>
        <v>-</v>
      </c>
      <c r="F602" s="379" t="str">
        <f>IF('приложение 1.1 '!G604=2019,'приложение 1.1 '!D604,"-")</f>
        <v>-</v>
      </c>
      <c r="G602" s="379" t="str">
        <f>IF('приложение 1.1 '!G604=2020,'приложение 1.1 '!E604,"-")</f>
        <v>-</v>
      </c>
      <c r="H602" s="379" t="str">
        <f>IF('приложение 1.1 '!G604=2020,'приложение 1.1 '!D604,"-")</f>
        <v>-</v>
      </c>
      <c r="I602" s="379">
        <f>IF('приложение 1.1 '!G604=2021,'приложение 1.1 '!E604,"-")</f>
        <v>0</v>
      </c>
      <c r="J602" s="379">
        <f>IF('приложение 1.1 '!G604=2021,'приложение 1.1 '!D604,"-")</f>
        <v>0</v>
      </c>
      <c r="K602" s="379" t="str">
        <f>IF('приложение 1.1 '!G604=2022,'приложение 1.1 '!E604,"-")</f>
        <v>-</v>
      </c>
      <c r="L602" s="379" t="str">
        <f>IF('приложение 1.1 '!G604=2022,'приложение 1.1 '!D604,"-")</f>
        <v>-</v>
      </c>
      <c r="M602" s="379">
        <f t="shared" si="139"/>
        <v>0</v>
      </c>
      <c r="N602" s="379">
        <f t="shared" si="140"/>
        <v>0</v>
      </c>
      <c r="O602" s="379">
        <v>0</v>
      </c>
      <c r="P602" s="379" t="str">
        <f t="shared" si="141"/>
        <v>-</v>
      </c>
      <c r="Q602" s="379" t="s">
        <v>304</v>
      </c>
      <c r="R602" s="379" t="str">
        <f t="shared" si="142"/>
        <v>-</v>
      </c>
      <c r="S602" s="379" t="s">
        <v>304</v>
      </c>
      <c r="T602" s="379" t="str">
        <f t="shared" si="143"/>
        <v>-</v>
      </c>
      <c r="U602" s="379">
        <v>0</v>
      </c>
      <c r="V602" s="379">
        <f t="shared" si="144"/>
        <v>0</v>
      </c>
      <c r="W602" s="379">
        <v>0</v>
      </c>
      <c r="X602" s="379" t="str">
        <f t="shared" si="145"/>
        <v>-</v>
      </c>
      <c r="Y602" s="379">
        <v>0</v>
      </c>
      <c r="Z602" s="379">
        <f t="shared" si="146"/>
        <v>0</v>
      </c>
    </row>
    <row r="603" spans="1:26">
      <c r="A603" s="369" t="str">
        <f>'приложение 1.1 '!A605</f>
        <v>2.1.6.23</v>
      </c>
      <c r="B603" s="431" t="str">
        <f>'приложение 1.1 '!B605</f>
        <v>Вентиляция цеха</v>
      </c>
      <c r="C603" s="379" t="str">
        <f>IF('приложение 1.1 '!G605=2018,'приложение 1.1 '!E605,"-")</f>
        <v>-</v>
      </c>
      <c r="D603" s="703" t="str">
        <f>IF('приложение 1.1 '!G605=2018,'приложение 1.1 '!D605,"-")</f>
        <v>-</v>
      </c>
      <c r="E603" s="379" t="str">
        <f>IF('приложение 1.1 '!G605=2019,'приложение 1.1 '!E605,"-")</f>
        <v>-</v>
      </c>
      <c r="F603" s="379" t="str">
        <f>IF('приложение 1.1 '!G605=2019,'приложение 1.1 '!D605,"-")</f>
        <v>-</v>
      </c>
      <c r="G603" s="379" t="str">
        <f>IF('приложение 1.1 '!G605=2020,'приложение 1.1 '!E605,"-")</f>
        <v>-</v>
      </c>
      <c r="H603" s="379" t="str">
        <f>IF('приложение 1.1 '!G605=2020,'приложение 1.1 '!D605,"-")</f>
        <v>-</v>
      </c>
      <c r="I603" s="379" t="str">
        <f>IF('приложение 1.1 '!G605=2021,'приложение 1.1 '!E605,"-")</f>
        <v>-</v>
      </c>
      <c r="J603" s="379" t="str">
        <f>IF('приложение 1.1 '!G605=2021,'приложение 1.1 '!D605,"-")</f>
        <v>-</v>
      </c>
      <c r="K603" s="379">
        <f>IF('приложение 1.1 '!G605=2022,'приложение 1.1 '!E605,"-")</f>
        <v>0</v>
      </c>
      <c r="L603" s="379">
        <f>IF('приложение 1.1 '!G605=2022,'приложение 1.1 '!D605,"-")</f>
        <v>0</v>
      </c>
      <c r="M603" s="379">
        <f t="shared" si="139"/>
        <v>0</v>
      </c>
      <c r="N603" s="379">
        <f t="shared" si="140"/>
        <v>0</v>
      </c>
      <c r="O603" s="379">
        <v>0</v>
      </c>
      <c r="P603" s="379" t="str">
        <f t="shared" si="141"/>
        <v>-</v>
      </c>
      <c r="Q603" s="379" t="s">
        <v>304</v>
      </c>
      <c r="R603" s="379" t="str">
        <f t="shared" si="142"/>
        <v>-</v>
      </c>
      <c r="S603" s="379" t="s">
        <v>304</v>
      </c>
      <c r="T603" s="379" t="str">
        <f t="shared" si="143"/>
        <v>-</v>
      </c>
      <c r="U603" s="379">
        <v>0</v>
      </c>
      <c r="V603" s="379" t="str">
        <f t="shared" si="144"/>
        <v>-</v>
      </c>
      <c r="W603" s="379">
        <v>0</v>
      </c>
      <c r="X603" s="379">
        <f t="shared" si="145"/>
        <v>0</v>
      </c>
      <c r="Y603" s="379">
        <v>0</v>
      </c>
      <c r="Z603" s="379">
        <f t="shared" si="146"/>
        <v>0</v>
      </c>
    </row>
    <row r="604" spans="1:26" ht="31.5">
      <c r="A604" s="369" t="str">
        <f>'приложение 1.1 '!A606</f>
        <v>2.1.6.24</v>
      </c>
      <c r="B604" s="431" t="str">
        <f>'приложение 1.1 '!B606</f>
        <v>Шиномонтажный станок (для легкового транспорта)</v>
      </c>
      <c r="C604" s="379" t="str">
        <f>IF('приложение 1.1 '!G606=2018,'приложение 1.1 '!E606,"-")</f>
        <v>-</v>
      </c>
      <c r="D604" s="703" t="str">
        <f>IF('приложение 1.1 '!G606=2018,'приложение 1.1 '!D606,"-")</f>
        <v>-</v>
      </c>
      <c r="E604" s="379" t="str">
        <f>IF('приложение 1.1 '!G606=2019,'приложение 1.1 '!E606,"-")</f>
        <v>-</v>
      </c>
      <c r="F604" s="379" t="str">
        <f>IF('приложение 1.1 '!G606=2019,'приложение 1.1 '!D606,"-")</f>
        <v>-</v>
      </c>
      <c r="G604" s="379">
        <f>IF('приложение 1.1 '!G606=2020,'приложение 1.1 '!E606,"-")</f>
        <v>0</v>
      </c>
      <c r="H604" s="379">
        <f>IF('приложение 1.1 '!G606=2020,'приложение 1.1 '!D606,"-")</f>
        <v>0</v>
      </c>
      <c r="I604" s="379" t="str">
        <f>IF('приложение 1.1 '!G606=2021,'приложение 1.1 '!E606,"-")</f>
        <v>-</v>
      </c>
      <c r="J604" s="379" t="str">
        <f>IF('приложение 1.1 '!G606=2021,'приложение 1.1 '!D606,"-")</f>
        <v>-</v>
      </c>
      <c r="K604" s="379" t="str">
        <f>IF('приложение 1.1 '!G606=2022,'приложение 1.1 '!E606,"-")</f>
        <v>-</v>
      </c>
      <c r="L604" s="379" t="str">
        <f>IF('приложение 1.1 '!G606=2022,'приложение 1.1 '!D606,"-")</f>
        <v>-</v>
      </c>
      <c r="M604" s="379">
        <f t="shared" si="139"/>
        <v>0</v>
      </c>
      <c r="N604" s="379">
        <f t="shared" si="140"/>
        <v>0</v>
      </c>
      <c r="O604" s="379">
        <v>0</v>
      </c>
      <c r="P604" s="379" t="str">
        <f t="shared" si="141"/>
        <v>-</v>
      </c>
      <c r="Q604" s="379" t="s">
        <v>304</v>
      </c>
      <c r="R604" s="379" t="str">
        <f t="shared" si="142"/>
        <v>-</v>
      </c>
      <c r="S604" s="379" t="s">
        <v>304</v>
      </c>
      <c r="T604" s="379">
        <f t="shared" si="143"/>
        <v>0</v>
      </c>
      <c r="U604" s="379">
        <v>0</v>
      </c>
      <c r="V604" s="379" t="str">
        <f t="shared" si="144"/>
        <v>-</v>
      </c>
      <c r="W604" s="379">
        <v>0</v>
      </c>
      <c r="X604" s="379" t="str">
        <f t="shared" si="145"/>
        <v>-</v>
      </c>
      <c r="Y604" s="379">
        <v>0</v>
      </c>
      <c r="Z604" s="379">
        <f t="shared" si="146"/>
        <v>0</v>
      </c>
    </row>
    <row r="605" spans="1:26" ht="31.5">
      <c r="A605" s="369" t="str">
        <f>'приложение 1.1 '!A607</f>
        <v>2.1.6.25</v>
      </c>
      <c r="B605" s="431" t="str">
        <f>'приложение 1.1 '!B607</f>
        <v>Балансировочный станок (для легкового транспорта)</v>
      </c>
      <c r="C605" s="379" t="str">
        <f>IF('приложение 1.1 '!G607=2018,'приложение 1.1 '!E607,"-")</f>
        <v>-</v>
      </c>
      <c r="D605" s="703" t="str">
        <f>IF('приложение 1.1 '!G607=2018,'приложение 1.1 '!D607,"-")</f>
        <v>-</v>
      </c>
      <c r="E605" s="379">
        <f>IF('приложение 1.1 '!G607=2019,'приложение 1.1 '!E607,"-")</f>
        <v>0</v>
      </c>
      <c r="F605" s="379">
        <f>IF('приложение 1.1 '!G607=2019,'приложение 1.1 '!D607,"-")</f>
        <v>0</v>
      </c>
      <c r="G605" s="379" t="str">
        <f>IF('приложение 1.1 '!G607=2020,'приложение 1.1 '!E607,"-")</f>
        <v>-</v>
      </c>
      <c r="H605" s="379" t="str">
        <f>IF('приложение 1.1 '!G607=2020,'приложение 1.1 '!D607,"-")</f>
        <v>-</v>
      </c>
      <c r="I605" s="379" t="str">
        <f>IF('приложение 1.1 '!G607=2021,'приложение 1.1 '!E607,"-")</f>
        <v>-</v>
      </c>
      <c r="J605" s="379" t="str">
        <f>IF('приложение 1.1 '!G607=2021,'приложение 1.1 '!D607,"-")</f>
        <v>-</v>
      </c>
      <c r="K605" s="379" t="str">
        <f>IF('приложение 1.1 '!G607=2022,'приложение 1.1 '!E607,"-")</f>
        <v>-</v>
      </c>
      <c r="L605" s="379" t="str">
        <f>IF('приложение 1.1 '!G607=2022,'приложение 1.1 '!D607,"-")</f>
        <v>-</v>
      </c>
      <c r="M605" s="379">
        <f t="shared" si="139"/>
        <v>0</v>
      </c>
      <c r="N605" s="379">
        <f t="shared" si="140"/>
        <v>0</v>
      </c>
      <c r="O605" s="379">
        <v>0</v>
      </c>
      <c r="P605" s="379" t="str">
        <f t="shared" si="141"/>
        <v>-</v>
      </c>
      <c r="Q605" s="379" t="s">
        <v>304</v>
      </c>
      <c r="R605" s="379">
        <f t="shared" si="142"/>
        <v>0</v>
      </c>
      <c r="S605" s="379" t="s">
        <v>304</v>
      </c>
      <c r="T605" s="379" t="str">
        <f t="shared" si="143"/>
        <v>-</v>
      </c>
      <c r="U605" s="379">
        <v>0</v>
      </c>
      <c r="V605" s="379" t="str">
        <f t="shared" si="144"/>
        <v>-</v>
      </c>
      <c r="W605" s="379">
        <v>0</v>
      </c>
      <c r="X605" s="379" t="str">
        <f t="shared" si="145"/>
        <v>-</v>
      </c>
      <c r="Y605" s="379">
        <v>0</v>
      </c>
      <c r="Z605" s="379">
        <f t="shared" si="146"/>
        <v>0</v>
      </c>
    </row>
    <row r="606" spans="1:26" ht="31.5">
      <c r="A606" s="369" t="str">
        <f>'приложение 1.1 '!A608</f>
        <v>2.1.6.26</v>
      </c>
      <c r="B606" s="431" t="str">
        <f>'приложение 1.1 '!B608</f>
        <v>Балансировочный станок (для грузового транспорта)</v>
      </c>
      <c r="C606" s="379" t="str">
        <f>IF('приложение 1.1 '!G608=2018,'приложение 1.1 '!E608,"-")</f>
        <v>-</v>
      </c>
      <c r="D606" s="703" t="str">
        <f>IF('приложение 1.1 '!G608=2018,'приложение 1.1 '!D608,"-")</f>
        <v>-</v>
      </c>
      <c r="E606" s="379">
        <f>IF('приложение 1.1 '!G608=2019,'приложение 1.1 '!E608,"-")</f>
        <v>0</v>
      </c>
      <c r="F606" s="379">
        <f>IF('приложение 1.1 '!G608=2019,'приложение 1.1 '!D608,"-")</f>
        <v>0</v>
      </c>
      <c r="G606" s="379" t="str">
        <f>IF('приложение 1.1 '!G608=2020,'приложение 1.1 '!E608,"-")</f>
        <v>-</v>
      </c>
      <c r="H606" s="379" t="str">
        <f>IF('приложение 1.1 '!G608=2020,'приложение 1.1 '!D608,"-")</f>
        <v>-</v>
      </c>
      <c r="I606" s="379" t="str">
        <f>IF('приложение 1.1 '!G608=2021,'приложение 1.1 '!E608,"-")</f>
        <v>-</v>
      </c>
      <c r="J606" s="379" t="str">
        <f>IF('приложение 1.1 '!G608=2021,'приложение 1.1 '!D608,"-")</f>
        <v>-</v>
      </c>
      <c r="K606" s="379" t="str">
        <f>IF('приложение 1.1 '!G608=2022,'приложение 1.1 '!E608,"-")</f>
        <v>-</v>
      </c>
      <c r="L606" s="379" t="str">
        <f>IF('приложение 1.1 '!G608=2022,'приложение 1.1 '!D608,"-")</f>
        <v>-</v>
      </c>
      <c r="M606" s="379">
        <f t="shared" si="139"/>
        <v>0</v>
      </c>
      <c r="N606" s="379">
        <f t="shared" si="140"/>
        <v>0</v>
      </c>
      <c r="O606" s="379">
        <v>0</v>
      </c>
      <c r="P606" s="379" t="str">
        <f t="shared" si="141"/>
        <v>-</v>
      </c>
      <c r="Q606" s="379" t="s">
        <v>304</v>
      </c>
      <c r="R606" s="379">
        <f t="shared" si="142"/>
        <v>0</v>
      </c>
      <c r="S606" s="379" t="s">
        <v>304</v>
      </c>
      <c r="T606" s="379" t="str">
        <f t="shared" si="143"/>
        <v>-</v>
      </c>
      <c r="U606" s="379">
        <v>0</v>
      </c>
      <c r="V606" s="379" t="str">
        <f t="shared" si="144"/>
        <v>-</v>
      </c>
      <c r="W606" s="379">
        <v>0</v>
      </c>
      <c r="X606" s="379" t="str">
        <f t="shared" si="145"/>
        <v>-</v>
      </c>
      <c r="Y606" s="379">
        <v>0</v>
      </c>
      <c r="Z606" s="379">
        <f t="shared" si="146"/>
        <v>0</v>
      </c>
    </row>
    <row r="607" spans="1:26">
      <c r="A607" s="369" t="str">
        <f>'приложение 1.1 '!A609</f>
        <v>2.1.6.27</v>
      </c>
      <c r="B607" s="431" t="str">
        <f>'приложение 1.1 '!B609</f>
        <v>Компрессор V-110л.</v>
      </c>
      <c r="C607" s="379" t="str">
        <f>IF('приложение 1.1 '!G609=2018,'приложение 1.1 '!E609,"-")</f>
        <v>-</v>
      </c>
      <c r="D607" s="703" t="str">
        <f>IF('приложение 1.1 '!G609=2018,'приложение 1.1 '!D609,"-")</f>
        <v>-</v>
      </c>
      <c r="E607" s="379" t="str">
        <f>IF('приложение 1.1 '!G609=2019,'приложение 1.1 '!E609,"-")</f>
        <v>-</v>
      </c>
      <c r="F607" s="379" t="str">
        <f>IF('приложение 1.1 '!G609=2019,'приложение 1.1 '!D609,"-")</f>
        <v>-</v>
      </c>
      <c r="G607" s="379" t="str">
        <f>IF('приложение 1.1 '!G609=2020,'приложение 1.1 '!E609,"-")</f>
        <v>-</v>
      </c>
      <c r="H607" s="379" t="str">
        <f>IF('приложение 1.1 '!G609=2020,'приложение 1.1 '!D609,"-")</f>
        <v>-</v>
      </c>
      <c r="I607" s="379">
        <f>IF('приложение 1.1 '!G609=2021,'приложение 1.1 '!E609,"-")</f>
        <v>0</v>
      </c>
      <c r="J607" s="379">
        <f>IF('приложение 1.1 '!G609=2021,'приложение 1.1 '!D609,"-")</f>
        <v>0</v>
      </c>
      <c r="K607" s="379" t="str">
        <f>IF('приложение 1.1 '!G609=2022,'приложение 1.1 '!E609,"-")</f>
        <v>-</v>
      </c>
      <c r="L607" s="379" t="str">
        <f>IF('приложение 1.1 '!G609=2022,'приложение 1.1 '!D609,"-")</f>
        <v>-</v>
      </c>
      <c r="M607" s="379">
        <f t="shared" si="139"/>
        <v>0</v>
      </c>
      <c r="N607" s="379">
        <f t="shared" si="140"/>
        <v>0</v>
      </c>
      <c r="O607" s="379">
        <v>0</v>
      </c>
      <c r="P607" s="379" t="str">
        <f t="shared" si="141"/>
        <v>-</v>
      </c>
      <c r="Q607" s="379" t="s">
        <v>304</v>
      </c>
      <c r="R607" s="379" t="str">
        <f t="shared" si="142"/>
        <v>-</v>
      </c>
      <c r="S607" s="379" t="s">
        <v>304</v>
      </c>
      <c r="T607" s="379" t="str">
        <f t="shared" si="143"/>
        <v>-</v>
      </c>
      <c r="U607" s="379">
        <v>0</v>
      </c>
      <c r="V607" s="379">
        <f t="shared" si="144"/>
        <v>0</v>
      </c>
      <c r="W607" s="379">
        <v>0</v>
      </c>
      <c r="X607" s="379" t="str">
        <f t="shared" si="145"/>
        <v>-</v>
      </c>
      <c r="Y607" s="379">
        <v>0</v>
      </c>
      <c r="Z607" s="379">
        <f t="shared" si="146"/>
        <v>0</v>
      </c>
    </row>
    <row r="608" spans="1:26">
      <c r="A608" s="503"/>
      <c r="B608" s="183" t="s">
        <v>307</v>
      </c>
      <c r="C608" s="211">
        <f t="shared" ref="C608:Z608" si="147">SUM(C365:C607)</f>
        <v>42.600000000000009</v>
      </c>
      <c r="D608" s="211">
        <f t="shared" si="147"/>
        <v>62.881999999999998</v>
      </c>
      <c r="E608" s="211">
        <f t="shared" si="147"/>
        <v>42.400000000000006</v>
      </c>
      <c r="F608" s="211">
        <f t="shared" si="147"/>
        <v>67.918000000000006</v>
      </c>
      <c r="G608" s="211">
        <f t="shared" si="147"/>
        <v>55.70000000000001</v>
      </c>
      <c r="H608" s="211">
        <f t="shared" si="147"/>
        <v>40.617000000000004</v>
      </c>
      <c r="I608" s="211">
        <f t="shared" si="147"/>
        <v>3.5999999999999996</v>
      </c>
      <c r="J608" s="211">
        <f t="shared" si="147"/>
        <v>25.3</v>
      </c>
      <c r="K608" s="211">
        <f t="shared" si="147"/>
        <v>6.700000000000002</v>
      </c>
      <c r="L608" s="211">
        <f t="shared" si="147"/>
        <v>50.35</v>
      </c>
      <c r="M608" s="211">
        <f t="shared" si="147"/>
        <v>150.99999999999989</v>
      </c>
      <c r="N608" s="211">
        <f t="shared" si="147"/>
        <v>247.06700000000001</v>
      </c>
      <c r="O608" s="211">
        <f t="shared" si="147"/>
        <v>0</v>
      </c>
      <c r="P608" s="211">
        <f t="shared" si="147"/>
        <v>62.881999999999998</v>
      </c>
      <c r="Q608" s="211">
        <f t="shared" si="147"/>
        <v>0</v>
      </c>
      <c r="R608" s="211">
        <f t="shared" si="147"/>
        <v>67.918000000000006</v>
      </c>
      <c r="S608" s="211">
        <f t="shared" si="147"/>
        <v>0</v>
      </c>
      <c r="T608" s="211">
        <f t="shared" si="147"/>
        <v>40.617000000000004</v>
      </c>
      <c r="U608" s="211">
        <f t="shared" si="147"/>
        <v>0</v>
      </c>
      <c r="V608" s="211">
        <f t="shared" si="147"/>
        <v>25.3</v>
      </c>
      <c r="W608" s="211">
        <f t="shared" si="147"/>
        <v>0</v>
      </c>
      <c r="X608" s="211">
        <f t="shared" si="147"/>
        <v>50.35</v>
      </c>
      <c r="Y608" s="211">
        <f t="shared" si="147"/>
        <v>0</v>
      </c>
      <c r="Z608" s="211">
        <f t="shared" si="147"/>
        <v>247.06700000000001</v>
      </c>
    </row>
    <row r="609" spans="2:24">
      <c r="B609" s="98"/>
      <c r="C609" s="455"/>
      <c r="D609" s="455"/>
      <c r="E609" s="212"/>
      <c r="F609" s="455"/>
      <c r="G609" s="455"/>
      <c r="H609" s="455"/>
      <c r="I609" s="455"/>
      <c r="J609" s="455"/>
      <c r="K609" s="455"/>
      <c r="L609" s="455"/>
      <c r="M609" s="455"/>
      <c r="N609" s="455"/>
      <c r="O609" s="455"/>
      <c r="P609" s="455"/>
      <c r="Q609" s="455"/>
      <c r="R609" s="455"/>
      <c r="S609" s="455"/>
      <c r="T609" s="455"/>
      <c r="U609" s="455"/>
      <c r="V609" s="455"/>
      <c r="W609" s="455"/>
      <c r="X609" s="455"/>
    </row>
    <row r="610" spans="2:24">
      <c r="B610" s="98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  <c r="V610" s="185"/>
      <c r="W610" s="185"/>
      <c r="X610" s="185"/>
    </row>
  </sheetData>
  <mergeCells count="30">
    <mergeCell ref="Y15:Z15"/>
    <mergeCell ref="O13:Z13"/>
    <mergeCell ref="Y16:Z16"/>
    <mergeCell ref="O16:P16"/>
    <mergeCell ref="Q16:R16"/>
    <mergeCell ref="W15:X15"/>
    <mergeCell ref="O15:P15"/>
    <mergeCell ref="A4:X4"/>
    <mergeCell ref="A5:X5"/>
    <mergeCell ref="S15:T15"/>
    <mergeCell ref="U15:V15"/>
    <mergeCell ref="A13:A15"/>
    <mergeCell ref="B13:B15"/>
    <mergeCell ref="M15:N15"/>
    <mergeCell ref="C13:N13"/>
    <mergeCell ref="I15:J15"/>
    <mergeCell ref="E16:F16"/>
    <mergeCell ref="G16:H16"/>
    <mergeCell ref="C15:D15"/>
    <mergeCell ref="E15:F15"/>
    <mergeCell ref="G15:H15"/>
    <mergeCell ref="C16:D16"/>
    <mergeCell ref="K16:L16"/>
    <mergeCell ref="K15:L15"/>
    <mergeCell ref="I16:J16"/>
    <mergeCell ref="W16:X16"/>
    <mergeCell ref="S16:T16"/>
    <mergeCell ref="U16:V16"/>
    <mergeCell ref="M16:N16"/>
    <mergeCell ref="Q15:R15"/>
  </mergeCells>
  <phoneticPr fontId="44" type="noConversion"/>
  <printOptions horizontalCentered="1"/>
  <pageMargins left="0.43307086614173229" right="0.39370078740157483" top="0.39370078740157483" bottom="0.59055118110236227" header="0" footer="0"/>
  <pageSetup paperSize="8" scale="55" fitToHeight="0" orientation="landscape" r:id="rId1"/>
  <headerFooter alignWithMargins="0"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92D050"/>
    <outlinePr summaryBelow="0" summaryRight="0"/>
    <pageSetUpPr fitToPage="1"/>
  </sheetPr>
  <dimension ref="A1:AI613"/>
  <sheetViews>
    <sheetView view="pageBreakPreview" zoomScale="55" zoomScaleNormal="50" zoomScaleSheetLayoutView="55" zoomScalePageLayoutView="21" workbookViewId="0">
      <selection activeCell="C33" sqref="C33"/>
    </sheetView>
  </sheetViews>
  <sheetFormatPr defaultRowHeight="15.75"/>
  <cols>
    <col min="1" max="1" width="11.25" style="53" bestFit="1" customWidth="1"/>
    <col min="2" max="2" width="40.625" style="53" customWidth="1"/>
    <col min="3" max="6" width="10.875" style="434" customWidth="1"/>
    <col min="7" max="7" width="11.375" style="434" customWidth="1"/>
    <col min="8" max="8" width="11.75" style="434" customWidth="1"/>
    <col min="9" max="9" width="15.5" style="434" customWidth="1"/>
    <col min="10" max="10" width="10.875" style="178" customWidth="1"/>
    <col min="11" max="11" width="11.25" style="434" customWidth="1"/>
    <col min="12" max="12" width="13.5" style="434" customWidth="1"/>
    <col min="13" max="13" width="10" style="434" customWidth="1"/>
    <col min="14" max="14" width="10.75" style="434" customWidth="1"/>
    <col min="15" max="15" width="10.875" style="178" customWidth="1"/>
    <col min="16" max="16" width="10.125" style="434" customWidth="1"/>
    <col min="17" max="17" width="11.625" style="434" customWidth="1"/>
    <col min="18" max="18" width="11.5" style="434" customWidth="1"/>
    <col min="19" max="19" width="14" style="434" customWidth="1"/>
    <col min="20" max="20" width="13.5" style="434" customWidth="1"/>
    <col min="21" max="21" width="9.875" style="434" customWidth="1"/>
    <col min="22" max="22" width="10.75" style="434" customWidth="1"/>
    <col min="23" max="23" width="14" style="434" customWidth="1"/>
    <col min="24" max="24" width="11.5" style="434" customWidth="1"/>
    <col min="25" max="25" width="11.75" style="434" customWidth="1"/>
    <col min="26" max="26" width="12.5" style="434" customWidth="1"/>
    <col min="27" max="27" width="15.25" style="451" customWidth="1"/>
    <col min="28" max="28" width="16.375" style="452" customWidth="1"/>
    <col min="29" max="29" width="11" style="453" customWidth="1"/>
    <col min="30" max="30" width="12.75" style="452" customWidth="1"/>
    <col min="31" max="31" width="8.75" style="452" customWidth="1"/>
    <col min="32" max="32" width="10.5" style="452" customWidth="1"/>
    <col min="33" max="33" width="14.875" style="452" customWidth="1"/>
    <col min="34" max="34" width="12" style="453" customWidth="1"/>
    <col min="35" max="35" width="10.375" style="206" customWidth="1"/>
    <col min="36" max="16384" width="9" style="199"/>
  </cols>
  <sheetData>
    <row r="1" spans="1:35" ht="18.75">
      <c r="A1" s="168"/>
      <c r="B1" s="168"/>
      <c r="C1" s="368"/>
      <c r="D1" s="368"/>
      <c r="E1" s="368"/>
      <c r="F1" s="368"/>
      <c r="G1" s="368"/>
      <c r="H1" s="368"/>
      <c r="I1" s="368"/>
      <c r="J1" s="161"/>
      <c r="K1" s="368"/>
      <c r="L1" s="368"/>
      <c r="M1" s="368"/>
      <c r="N1" s="368"/>
      <c r="O1" s="161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5"/>
      <c r="AB1" s="169"/>
      <c r="AC1" s="170"/>
      <c r="AD1" s="169"/>
      <c r="AE1" s="169"/>
      <c r="AF1" s="169"/>
      <c r="AG1" s="169"/>
      <c r="AH1" s="161"/>
      <c r="AI1" s="161" t="s">
        <v>248</v>
      </c>
    </row>
    <row r="2" spans="1:35" ht="18.75">
      <c r="A2" s="168"/>
      <c r="B2" s="168"/>
      <c r="C2" s="368"/>
      <c r="D2" s="368"/>
      <c r="E2" s="368"/>
      <c r="F2" s="368"/>
      <c r="G2" s="368"/>
      <c r="H2" s="368"/>
      <c r="I2" s="368"/>
      <c r="J2" s="161"/>
      <c r="K2" s="368"/>
      <c r="L2" s="368"/>
      <c r="M2" s="368"/>
      <c r="N2" s="368"/>
      <c r="O2" s="161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5"/>
      <c r="AB2" s="169"/>
      <c r="AC2" s="170"/>
      <c r="AD2" s="169"/>
      <c r="AE2" s="169"/>
      <c r="AF2" s="169"/>
      <c r="AG2" s="169"/>
      <c r="AH2" s="161"/>
      <c r="AI2" s="161" t="s">
        <v>456</v>
      </c>
    </row>
    <row r="3" spans="1:35" ht="18.75">
      <c r="A3" s="168"/>
      <c r="B3" s="168"/>
      <c r="C3" s="368"/>
      <c r="D3" s="368"/>
      <c r="E3" s="368"/>
      <c r="F3" s="368"/>
      <c r="G3" s="368"/>
      <c r="H3" s="368"/>
      <c r="I3" s="368"/>
      <c r="J3" s="161"/>
      <c r="K3" s="368"/>
      <c r="L3" s="368"/>
      <c r="M3" s="368"/>
      <c r="N3" s="368"/>
      <c r="O3" s="161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  <c r="AA3" s="365"/>
      <c r="AB3" s="169"/>
      <c r="AC3" s="170"/>
      <c r="AD3" s="169"/>
      <c r="AE3" s="169"/>
      <c r="AF3" s="169"/>
      <c r="AG3" s="169"/>
      <c r="AH3" s="161"/>
      <c r="AI3" s="161" t="s">
        <v>419</v>
      </c>
    </row>
    <row r="4" spans="1:35" ht="18.75">
      <c r="A4" s="168"/>
      <c r="B4" s="168"/>
      <c r="C4" s="368"/>
      <c r="D4" s="368"/>
      <c r="E4" s="368"/>
      <c r="F4" s="368"/>
      <c r="G4" s="368"/>
      <c r="H4" s="368"/>
      <c r="I4" s="368"/>
      <c r="J4" s="161"/>
      <c r="K4" s="368"/>
      <c r="L4" s="368"/>
      <c r="M4" s="368"/>
      <c r="N4" s="368"/>
      <c r="O4" s="161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365"/>
      <c r="AB4" s="169"/>
      <c r="AC4" s="170"/>
      <c r="AD4" s="169"/>
      <c r="AE4" s="169"/>
      <c r="AF4" s="169"/>
      <c r="AG4" s="169"/>
      <c r="AH4" s="170"/>
      <c r="AI4" s="161"/>
    </row>
    <row r="5" spans="1:35" ht="18" customHeight="1">
      <c r="A5" s="774" t="s">
        <v>4</v>
      </c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</row>
    <row r="6" spans="1:35" ht="18.75">
      <c r="A6" s="774" t="s">
        <v>1382</v>
      </c>
      <c r="B6" s="774"/>
      <c r="C6" s="774"/>
      <c r="D6" s="774"/>
      <c r="E6" s="774"/>
      <c r="F6" s="774"/>
      <c r="G6" s="774"/>
      <c r="H6" s="774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  <c r="U6" s="774"/>
      <c r="V6" s="774"/>
      <c r="W6" s="774"/>
      <c r="X6" s="774"/>
      <c r="Y6" s="774"/>
      <c r="Z6" s="774"/>
      <c r="AA6" s="774"/>
      <c r="AB6" s="774"/>
      <c r="AC6" s="774"/>
      <c r="AD6" s="774"/>
      <c r="AE6" s="774"/>
      <c r="AF6" s="774"/>
      <c r="AG6" s="774"/>
      <c r="AH6" s="774"/>
      <c r="AI6" s="774"/>
    </row>
    <row r="7" spans="1:35" ht="23.25" customHeight="1">
      <c r="A7" s="168"/>
      <c r="B7" s="168"/>
      <c r="C7" s="368"/>
      <c r="D7" s="368"/>
      <c r="E7" s="368"/>
      <c r="F7" s="368"/>
      <c r="G7" s="368"/>
      <c r="H7" s="368"/>
      <c r="I7" s="368"/>
      <c r="J7" s="161"/>
      <c r="K7" s="368"/>
      <c r="L7" s="368"/>
      <c r="M7" s="368"/>
      <c r="N7" s="368"/>
      <c r="O7" s="161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5"/>
      <c r="AB7" s="169"/>
      <c r="AC7" s="170"/>
      <c r="AD7" s="169"/>
      <c r="AE7" s="169"/>
      <c r="AF7" s="590"/>
      <c r="AG7" s="590"/>
      <c r="AH7" s="590"/>
      <c r="AI7" s="589" t="s">
        <v>457</v>
      </c>
    </row>
    <row r="8" spans="1:35" ht="20.25" customHeight="1">
      <c r="A8" s="168"/>
      <c r="B8" s="168"/>
      <c r="C8" s="368"/>
      <c r="D8" s="368"/>
      <c r="E8" s="368"/>
      <c r="F8" s="368"/>
      <c r="G8" s="368"/>
      <c r="H8" s="368"/>
      <c r="I8" s="368"/>
      <c r="J8" s="161"/>
      <c r="K8" s="368"/>
      <c r="L8" s="368"/>
      <c r="M8" s="368"/>
      <c r="N8" s="368"/>
      <c r="O8" s="161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5"/>
      <c r="AB8" s="169"/>
      <c r="AC8" s="170"/>
      <c r="AD8" s="169"/>
      <c r="AE8" s="169"/>
      <c r="AF8" s="377"/>
      <c r="AG8" s="377"/>
      <c r="AH8" s="161"/>
      <c r="AI8" s="589" t="s">
        <v>420</v>
      </c>
    </row>
    <row r="9" spans="1:35" ht="20.25" customHeight="1">
      <c r="A9" s="168"/>
      <c r="B9" s="168"/>
      <c r="C9" s="368"/>
      <c r="D9" s="368"/>
      <c r="E9" s="368"/>
      <c r="F9" s="368"/>
      <c r="G9" s="368"/>
      <c r="H9" s="368"/>
      <c r="I9" s="368"/>
      <c r="J9" s="161"/>
      <c r="K9" s="368"/>
      <c r="L9" s="368"/>
      <c r="M9" s="368"/>
      <c r="N9" s="368"/>
      <c r="O9" s="161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5"/>
      <c r="AB9" s="169"/>
      <c r="AC9" s="170"/>
      <c r="AD9" s="169"/>
      <c r="AE9" s="169"/>
      <c r="AF9" s="377"/>
      <c r="AG9" s="377"/>
      <c r="AH9" s="161"/>
      <c r="AI9" s="589" t="s">
        <v>422</v>
      </c>
    </row>
    <row r="10" spans="1:35" ht="18.75">
      <c r="A10" s="168"/>
      <c r="B10" s="168"/>
      <c r="C10" s="368"/>
      <c r="D10" s="368"/>
      <c r="E10" s="368"/>
      <c r="F10" s="368"/>
      <c r="G10" s="368"/>
      <c r="H10" s="368"/>
      <c r="I10" s="368"/>
      <c r="J10" s="161"/>
      <c r="K10" s="368"/>
      <c r="L10" s="368"/>
      <c r="M10" s="368"/>
      <c r="N10" s="368"/>
      <c r="O10" s="161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5"/>
      <c r="AB10" s="169"/>
      <c r="AC10" s="170"/>
      <c r="AD10" s="169"/>
      <c r="AE10" s="169"/>
      <c r="AF10" s="377"/>
      <c r="AG10" s="377"/>
      <c r="AH10" s="161"/>
      <c r="AI10" s="589" t="s">
        <v>884</v>
      </c>
    </row>
    <row r="11" spans="1:35" ht="18.75">
      <c r="A11" s="168"/>
      <c r="B11" s="168"/>
      <c r="C11" s="368"/>
      <c r="D11" s="368"/>
      <c r="E11" s="368"/>
      <c r="F11" s="368"/>
      <c r="G11" s="368"/>
      <c r="H11" s="368"/>
      <c r="I11" s="368"/>
      <c r="J11" s="161"/>
      <c r="K11" s="368"/>
      <c r="L11" s="368"/>
      <c r="M11" s="368"/>
      <c r="N11" s="368"/>
      <c r="O11" s="161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5"/>
      <c r="AB11" s="169"/>
      <c r="AC11" s="170"/>
      <c r="AD11" s="169"/>
      <c r="AE11" s="169"/>
      <c r="AF11" s="377"/>
      <c r="AG11" s="377"/>
      <c r="AH11" s="161"/>
      <c r="AI11" s="589" t="s">
        <v>177</v>
      </c>
    </row>
    <row r="12" spans="1:35" ht="18.75">
      <c r="A12" s="168"/>
      <c r="B12" s="168"/>
      <c r="C12" s="368"/>
      <c r="D12" s="368"/>
      <c r="E12" s="368"/>
      <c r="F12" s="368"/>
      <c r="G12" s="368"/>
      <c r="H12" s="368"/>
      <c r="I12" s="368"/>
      <c r="J12" s="161"/>
      <c r="K12" s="368"/>
      <c r="L12" s="368"/>
      <c r="M12" s="368"/>
      <c r="N12" s="368"/>
      <c r="O12" s="161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5"/>
      <c r="AB12" s="169"/>
      <c r="AC12" s="170"/>
      <c r="AD12" s="169"/>
      <c r="AE12" s="169"/>
      <c r="AF12" s="377"/>
      <c r="AG12" s="377"/>
      <c r="AH12" s="161"/>
      <c r="AI12" s="378"/>
    </row>
    <row r="13" spans="1:35" ht="18.75">
      <c r="A13" s="168"/>
      <c r="B13" s="168"/>
      <c r="C13" s="368"/>
      <c r="D13" s="368"/>
      <c r="E13" s="368"/>
      <c r="F13" s="368"/>
      <c r="G13" s="368"/>
      <c r="H13" s="368"/>
      <c r="I13" s="368"/>
      <c r="J13" s="161"/>
      <c r="K13" s="368"/>
      <c r="L13" s="368"/>
      <c r="M13" s="368"/>
      <c r="N13" s="368"/>
      <c r="O13" s="161"/>
      <c r="P13" s="368"/>
      <c r="Q13" s="368"/>
      <c r="R13" s="368"/>
      <c r="S13" s="368"/>
      <c r="T13" s="368"/>
      <c r="U13" s="368"/>
      <c r="V13" s="368"/>
      <c r="W13" s="368"/>
      <c r="X13" s="368"/>
      <c r="Y13" s="368"/>
      <c r="Z13" s="368"/>
      <c r="AA13" s="365"/>
      <c r="AB13" s="169"/>
      <c r="AC13" s="170"/>
      <c r="AD13" s="169"/>
      <c r="AE13" s="169"/>
      <c r="AF13" s="169"/>
      <c r="AG13" s="169"/>
      <c r="AH13" s="170"/>
      <c r="AI13" s="368"/>
    </row>
    <row r="14" spans="1:35">
      <c r="A14" s="781" t="s">
        <v>277</v>
      </c>
      <c r="B14" s="781" t="s">
        <v>379</v>
      </c>
      <c r="C14" s="781" t="s">
        <v>58</v>
      </c>
      <c r="D14" s="781"/>
      <c r="E14" s="781"/>
      <c r="F14" s="781"/>
      <c r="G14" s="781"/>
      <c r="H14" s="781"/>
      <c r="I14" s="781"/>
      <c r="J14" s="781"/>
      <c r="K14" s="781"/>
      <c r="L14" s="781"/>
      <c r="M14" s="781"/>
      <c r="N14" s="781"/>
      <c r="O14" s="781"/>
      <c r="P14" s="781"/>
      <c r="Q14" s="781" t="s">
        <v>380</v>
      </c>
      <c r="R14" s="781"/>
      <c r="S14" s="781"/>
      <c r="T14" s="781"/>
      <c r="U14" s="781"/>
      <c r="V14" s="781" t="s">
        <v>381</v>
      </c>
      <c r="W14" s="781"/>
      <c r="X14" s="781"/>
      <c r="Y14" s="781"/>
      <c r="Z14" s="781"/>
      <c r="AA14" s="781"/>
      <c r="AB14" s="781"/>
      <c r="AC14" s="781"/>
      <c r="AD14" s="781"/>
      <c r="AE14" s="781"/>
      <c r="AF14" s="781"/>
      <c r="AG14" s="781"/>
      <c r="AH14" s="781"/>
      <c r="AI14" s="781"/>
    </row>
    <row r="15" spans="1:35">
      <c r="A15" s="781"/>
      <c r="B15" s="781"/>
      <c r="C15" s="781" t="s">
        <v>145</v>
      </c>
      <c r="D15" s="781"/>
      <c r="E15" s="781"/>
      <c r="F15" s="781"/>
      <c r="G15" s="781" t="s">
        <v>382</v>
      </c>
      <c r="H15" s="781"/>
      <c r="I15" s="781"/>
      <c r="J15" s="781"/>
      <c r="K15" s="781" t="s">
        <v>383</v>
      </c>
      <c r="L15" s="781"/>
      <c r="M15" s="781"/>
      <c r="N15" s="781"/>
      <c r="O15" s="781"/>
      <c r="P15" s="782" t="s">
        <v>59</v>
      </c>
      <c r="Q15" s="781"/>
      <c r="R15" s="781"/>
      <c r="S15" s="781"/>
      <c r="T15" s="781"/>
      <c r="U15" s="781"/>
      <c r="V15" s="781" t="s">
        <v>145</v>
      </c>
      <c r="W15" s="781"/>
      <c r="X15" s="781"/>
      <c r="Y15" s="781"/>
      <c r="Z15" s="781" t="s">
        <v>382</v>
      </c>
      <c r="AA15" s="781"/>
      <c r="AB15" s="781"/>
      <c r="AC15" s="781"/>
      <c r="AD15" s="781" t="s">
        <v>383</v>
      </c>
      <c r="AE15" s="781"/>
      <c r="AF15" s="781"/>
      <c r="AG15" s="781"/>
      <c r="AH15" s="781"/>
      <c r="AI15" s="780" t="s">
        <v>147</v>
      </c>
    </row>
    <row r="16" spans="1:35" ht="78.75">
      <c r="A16" s="781"/>
      <c r="B16" s="781"/>
      <c r="C16" s="504" t="s">
        <v>384</v>
      </c>
      <c r="D16" s="504" t="s">
        <v>385</v>
      </c>
      <c r="E16" s="504" t="s">
        <v>146</v>
      </c>
      <c r="F16" s="504" t="s">
        <v>61</v>
      </c>
      <c r="G16" s="504" t="s">
        <v>384</v>
      </c>
      <c r="H16" s="504" t="s">
        <v>64</v>
      </c>
      <c r="I16" s="504" t="s">
        <v>386</v>
      </c>
      <c r="J16" s="504" t="s">
        <v>387</v>
      </c>
      <c r="K16" s="504" t="s">
        <v>388</v>
      </c>
      <c r="L16" s="504" t="s">
        <v>385</v>
      </c>
      <c r="M16" s="504" t="s">
        <v>389</v>
      </c>
      <c r="N16" s="504" t="s">
        <v>390</v>
      </c>
      <c r="O16" s="504" t="s">
        <v>391</v>
      </c>
      <c r="P16" s="782"/>
      <c r="Q16" s="504" t="s">
        <v>835</v>
      </c>
      <c r="R16" s="504" t="s">
        <v>805</v>
      </c>
      <c r="S16" s="504" t="s">
        <v>806</v>
      </c>
      <c r="T16" s="504" t="s">
        <v>807</v>
      </c>
      <c r="U16" s="504" t="s">
        <v>808</v>
      </c>
      <c r="V16" s="504" t="s">
        <v>384</v>
      </c>
      <c r="W16" s="504" t="s">
        <v>60</v>
      </c>
      <c r="X16" s="504" t="s">
        <v>146</v>
      </c>
      <c r="Y16" s="504" t="s">
        <v>62</v>
      </c>
      <c r="Z16" s="504" t="s">
        <v>384</v>
      </c>
      <c r="AA16" s="367" t="s">
        <v>385</v>
      </c>
      <c r="AB16" s="504" t="s">
        <v>386</v>
      </c>
      <c r="AC16" s="504" t="s">
        <v>387</v>
      </c>
      <c r="AD16" s="504" t="s">
        <v>388</v>
      </c>
      <c r="AE16" s="504" t="s">
        <v>385</v>
      </c>
      <c r="AF16" s="504" t="s">
        <v>389</v>
      </c>
      <c r="AG16" s="504" t="s">
        <v>390</v>
      </c>
      <c r="AH16" s="504" t="s">
        <v>391</v>
      </c>
      <c r="AI16" s="780"/>
    </row>
    <row r="17" spans="1:35" s="182" customFormat="1">
      <c r="A17" s="503"/>
      <c r="B17" s="503">
        <v>1</v>
      </c>
      <c r="C17" s="503">
        <v>2</v>
      </c>
      <c r="D17" s="503">
        <v>3</v>
      </c>
      <c r="E17" s="503">
        <v>4</v>
      </c>
      <c r="F17" s="503">
        <v>5</v>
      </c>
      <c r="G17" s="503">
        <v>6</v>
      </c>
      <c r="H17" s="503">
        <v>7</v>
      </c>
      <c r="I17" s="503">
        <v>8</v>
      </c>
      <c r="J17" s="503">
        <v>9</v>
      </c>
      <c r="K17" s="503">
        <v>10</v>
      </c>
      <c r="L17" s="503">
        <v>11</v>
      </c>
      <c r="M17" s="503">
        <v>12</v>
      </c>
      <c r="N17" s="503">
        <v>13</v>
      </c>
      <c r="O17" s="503">
        <v>14</v>
      </c>
      <c r="P17" s="503">
        <v>15</v>
      </c>
      <c r="Q17" s="503">
        <v>16</v>
      </c>
      <c r="R17" s="503">
        <v>17</v>
      </c>
      <c r="S17" s="503">
        <v>18</v>
      </c>
      <c r="T17" s="503">
        <v>19</v>
      </c>
      <c r="U17" s="503">
        <v>20</v>
      </c>
      <c r="V17" s="503">
        <v>21</v>
      </c>
      <c r="W17" s="503">
        <v>22</v>
      </c>
      <c r="X17" s="503">
        <v>23</v>
      </c>
      <c r="Y17" s="503">
        <v>24</v>
      </c>
      <c r="Z17" s="503">
        <v>25</v>
      </c>
      <c r="AA17" s="500">
        <v>26</v>
      </c>
      <c r="AB17" s="503">
        <v>27</v>
      </c>
      <c r="AC17" s="503">
        <v>28</v>
      </c>
      <c r="AD17" s="503">
        <v>29</v>
      </c>
      <c r="AE17" s="503"/>
      <c r="AF17" s="503">
        <v>30</v>
      </c>
      <c r="AG17" s="503">
        <v>31</v>
      </c>
      <c r="AH17" s="503">
        <v>32</v>
      </c>
      <c r="AI17" s="484">
        <v>33</v>
      </c>
    </row>
    <row r="18" spans="1:35" s="176" customFormat="1">
      <c r="A18" s="503"/>
      <c r="B18" s="503" t="s">
        <v>462</v>
      </c>
      <c r="C18" s="503"/>
      <c r="D18" s="200"/>
      <c r="E18" s="503"/>
      <c r="F18" s="503"/>
      <c r="G18" s="503"/>
      <c r="H18" s="200"/>
      <c r="I18" s="200"/>
      <c r="J18" s="201">
        <f>J19+J364</f>
        <v>157.57</v>
      </c>
      <c r="K18" s="202"/>
      <c r="L18" s="202"/>
      <c r="M18" s="202"/>
      <c r="N18" s="202"/>
      <c r="O18" s="203">
        <f>O19+O363</f>
        <v>103.47249999999997</v>
      </c>
      <c r="P18" s="202"/>
      <c r="Q18" s="203">
        <f>Q19+Q364</f>
        <v>2960.6652469999981</v>
      </c>
      <c r="R18" s="203">
        <f>R19+R364</f>
        <v>148.03326234999992</v>
      </c>
      <c r="S18" s="204">
        <f>S19+S364</f>
        <v>1184.2660987999993</v>
      </c>
      <c r="T18" s="204">
        <f>T19+T364</f>
        <v>1480.332623499999</v>
      </c>
      <c r="U18" s="204">
        <f>U19+U364</f>
        <v>148.03326234999983</v>
      </c>
      <c r="V18" s="202"/>
      <c r="W18" s="202"/>
      <c r="X18" s="202"/>
      <c r="Y18" s="202"/>
      <c r="Z18" s="202"/>
      <c r="AA18" s="500"/>
      <c r="AB18" s="202"/>
      <c r="AC18" s="204">
        <f>AC19+AC364</f>
        <v>308.56999999999988</v>
      </c>
      <c r="AD18" s="202"/>
      <c r="AE18" s="202"/>
      <c r="AF18" s="202"/>
      <c r="AG18" s="202"/>
      <c r="AH18" s="203">
        <f>AH19+AH364</f>
        <v>350.53949999999998</v>
      </c>
      <c r="AI18" s="202"/>
    </row>
    <row r="19" spans="1:35" s="176" customFormat="1" ht="31.5">
      <c r="A19" s="503">
        <v>1</v>
      </c>
      <c r="B19" s="171" t="s">
        <v>167</v>
      </c>
      <c r="C19" s="503"/>
      <c r="D19" s="503"/>
      <c r="E19" s="503"/>
      <c r="F19" s="503"/>
      <c r="G19" s="503"/>
      <c r="H19" s="503"/>
      <c r="I19" s="175"/>
      <c r="J19" s="201">
        <f>J357+J360+J363</f>
        <v>157.57</v>
      </c>
      <c r="K19" s="503"/>
      <c r="L19" s="503"/>
      <c r="M19" s="503"/>
      <c r="N19" s="503"/>
      <c r="O19" s="203">
        <f>O357+O360+O363</f>
        <v>103.47249999999997</v>
      </c>
      <c r="P19" s="204"/>
      <c r="Q19" s="172">
        <f>Q357+Q360+Q363</f>
        <v>1154.212747</v>
      </c>
      <c r="R19" s="172">
        <f>R357+R360+R363</f>
        <v>57.710637349999999</v>
      </c>
      <c r="S19" s="172">
        <f>S357+S360+S363</f>
        <v>461.68509879999999</v>
      </c>
      <c r="T19" s="172">
        <f>T357+T360+T363</f>
        <v>577.10637350000002</v>
      </c>
      <c r="U19" s="172">
        <f>U357+U360+U363</f>
        <v>57.710637349999971</v>
      </c>
      <c r="V19" s="175"/>
      <c r="W19" s="175"/>
      <c r="X19" s="175"/>
      <c r="Y19" s="175"/>
      <c r="Z19" s="175"/>
      <c r="AA19" s="366"/>
      <c r="AB19" s="175"/>
      <c r="AC19" s="201">
        <f>AC357+AC360+AC363</f>
        <v>157.57</v>
      </c>
      <c r="AD19" s="175"/>
      <c r="AE19" s="175"/>
      <c r="AF19" s="175"/>
      <c r="AG19" s="175"/>
      <c r="AH19" s="203">
        <f>AH357+AH360+AH363</f>
        <v>103.47249999999997</v>
      </c>
      <c r="AI19" s="186"/>
    </row>
    <row r="20" spans="1:35" ht="31.5">
      <c r="A20" s="173" t="s">
        <v>264</v>
      </c>
      <c r="B20" s="171" t="s">
        <v>164</v>
      </c>
      <c r="C20" s="503"/>
      <c r="D20" s="503"/>
      <c r="E20" s="503"/>
      <c r="F20" s="503"/>
      <c r="G20" s="503"/>
      <c r="H20" s="503"/>
      <c r="I20" s="445"/>
      <c r="J20" s="201"/>
      <c r="K20" s="503"/>
      <c r="L20" s="503"/>
      <c r="M20" s="503"/>
      <c r="N20" s="503"/>
      <c r="O20" s="203"/>
      <c r="P20" s="363"/>
      <c r="Q20" s="433"/>
      <c r="R20" s="207"/>
      <c r="S20" s="207"/>
      <c r="T20" s="207"/>
      <c r="U20" s="207"/>
      <c r="V20" s="503"/>
      <c r="W20" s="503"/>
      <c r="X20" s="503"/>
      <c r="Y20" s="503"/>
      <c r="Z20" s="364"/>
      <c r="AA20" s="446"/>
      <c r="AB20" s="445"/>
      <c r="AC20" s="447"/>
      <c r="AD20" s="445"/>
      <c r="AE20" s="445"/>
      <c r="AF20" s="445"/>
      <c r="AG20" s="445"/>
      <c r="AH20" s="448"/>
      <c r="AI20" s="205"/>
    </row>
    <row r="21" spans="1:35">
      <c r="A21" s="173" t="str">
        <f>'приложение 1.1 '!A22</f>
        <v>1.1.1.</v>
      </c>
      <c r="B21" s="394" t="str">
        <f>'приложение 1.1 '!B22</f>
        <v>Подстанции 110кВ</v>
      </c>
      <c r="C21" s="504"/>
      <c r="D21" s="504"/>
      <c r="E21" s="504"/>
      <c r="F21" s="504"/>
      <c r="G21" s="504"/>
      <c r="H21" s="504"/>
      <c r="I21" s="445"/>
      <c r="J21" s="362"/>
      <c r="K21" s="504"/>
      <c r="L21" s="504"/>
      <c r="M21" s="504"/>
      <c r="N21" s="504"/>
      <c r="O21" s="362"/>
      <c r="P21" s="363"/>
      <c r="Q21" s="433"/>
      <c r="R21" s="433"/>
      <c r="S21" s="433"/>
      <c r="T21" s="433"/>
      <c r="U21" s="433"/>
      <c r="V21" s="504"/>
      <c r="W21" s="504"/>
      <c r="X21" s="504"/>
      <c r="Y21" s="504"/>
      <c r="Z21" s="504"/>
      <c r="AA21" s="446"/>
      <c r="AB21" s="445"/>
      <c r="AC21" s="379"/>
      <c r="AD21" s="504"/>
      <c r="AE21" s="445"/>
      <c r="AF21" s="445"/>
      <c r="AG21" s="445"/>
      <c r="AH21" s="449"/>
      <c r="AI21" s="205"/>
    </row>
    <row r="22" spans="1:35" ht="45" customHeight="1">
      <c r="A22" s="369" t="str">
        <f>'приложение 1.1 '!A23</f>
        <v>1.1.1.1</v>
      </c>
      <c r="B22" s="371" t="str">
        <f>'приложение 1.1 '!B23</f>
        <v>Монтаж пожарной сигнализации на ПС-110/10 кВ "Университет"</v>
      </c>
      <c r="C22" s="504"/>
      <c r="D22" s="504"/>
      <c r="E22" s="504"/>
      <c r="F22" s="504"/>
      <c r="G22" s="504"/>
      <c r="H22" s="504"/>
      <c r="I22" s="504"/>
      <c r="J22" s="362">
        <v>0</v>
      </c>
      <c r="K22" s="504"/>
      <c r="L22" s="504"/>
      <c r="M22" s="504"/>
      <c r="N22" s="504"/>
      <c r="O22" s="362">
        <f>'приложение 1.1 '!D23</f>
        <v>0</v>
      </c>
      <c r="P22" s="363"/>
      <c r="Q22" s="433">
        <f>'приложение 1.1 '!H23</f>
        <v>8</v>
      </c>
      <c r="R22" s="433">
        <f t="shared" ref="R22:R72" si="0">Q22*0.05</f>
        <v>0.4</v>
      </c>
      <c r="S22" s="433">
        <f t="shared" ref="S22:S72" si="1">Q22*0.4</f>
        <v>3.2</v>
      </c>
      <c r="T22" s="433">
        <f t="shared" ref="T22:T72" si="2">Q22*0.5</f>
        <v>4</v>
      </c>
      <c r="U22" s="433">
        <f t="shared" ref="U22:U72" si="3">Q22-(R22+S22+T22)</f>
        <v>0.40000000000000036</v>
      </c>
      <c r="V22" s="504"/>
      <c r="W22" s="504"/>
      <c r="X22" s="504"/>
      <c r="Y22" s="504"/>
      <c r="Z22" s="555" t="str">
        <f>IF(AB22&gt;0,'приложение 1.1 '!G23,"-")</f>
        <v>-</v>
      </c>
      <c r="AA22" s="367"/>
      <c r="AB22" s="504"/>
      <c r="AC22" s="379">
        <f>'приложение 1.1 '!E23</f>
        <v>0</v>
      </c>
      <c r="AD22" s="555" t="str">
        <f>IF(AG22&gt;0,'приложение 1.1 '!G23,"-")</f>
        <v>-</v>
      </c>
      <c r="AE22" s="504"/>
      <c r="AF22" s="504"/>
      <c r="AG22" s="504"/>
      <c r="AH22" s="449">
        <f>'приложение 1.1 '!D23</f>
        <v>0</v>
      </c>
      <c r="AI22" s="205"/>
    </row>
    <row r="23" spans="1:35" ht="35.25" customHeight="1">
      <c r="A23" s="567" t="str">
        <f>'приложение 1.1 '!A24</f>
        <v>1.1.2.</v>
      </c>
      <c r="B23" s="568" t="str">
        <f>'приложение 1.1 '!B24</f>
        <v>Распределительные подстанции 6/10кВ (РП)</v>
      </c>
      <c r="C23" s="579"/>
      <c r="D23" s="579"/>
      <c r="E23" s="579"/>
      <c r="F23" s="579"/>
      <c r="G23" s="579"/>
      <c r="H23" s="579"/>
      <c r="I23" s="579"/>
      <c r="J23" s="581"/>
      <c r="K23" s="579"/>
      <c r="L23" s="579"/>
      <c r="M23" s="579"/>
      <c r="N23" s="579"/>
      <c r="O23" s="581"/>
      <c r="P23" s="582"/>
      <c r="Q23" s="583"/>
      <c r="R23" s="583"/>
      <c r="S23" s="583"/>
      <c r="T23" s="583"/>
      <c r="U23" s="583"/>
      <c r="V23" s="579"/>
      <c r="W23" s="579"/>
      <c r="X23" s="579"/>
      <c r="Y23" s="579"/>
      <c r="Z23" s="579"/>
      <c r="AA23" s="578"/>
      <c r="AB23" s="579"/>
      <c r="AC23" s="584"/>
      <c r="AD23" s="579"/>
      <c r="AE23" s="579"/>
      <c r="AF23" s="579"/>
      <c r="AG23" s="579"/>
      <c r="AH23" s="585"/>
      <c r="AI23" s="580"/>
    </row>
    <row r="24" spans="1:35" ht="47.25">
      <c r="A24" s="369" t="str">
        <f>'приложение 1.1 '!A25</f>
        <v>1.1.2.1</v>
      </c>
      <c r="B24" s="577" t="str">
        <f>'приложение 1.1 '!B25</f>
        <v>Реконструкция РП-117 (замена оборудования РУ-10кВ МВ на ВВ; РУ-0,4кВ; замена 2ТМГ-630кВА)</v>
      </c>
      <c r="C24" s="504"/>
      <c r="D24" s="504"/>
      <c r="E24" s="504"/>
      <c r="F24" s="504"/>
      <c r="G24" s="504">
        <v>1985</v>
      </c>
      <c r="H24" s="504">
        <v>25</v>
      </c>
      <c r="I24" s="504" t="s">
        <v>1782</v>
      </c>
      <c r="J24" s="362">
        <v>1.26</v>
      </c>
      <c r="K24" s="504"/>
      <c r="L24" s="504"/>
      <c r="M24" s="504"/>
      <c r="N24" s="504"/>
      <c r="O24" s="362">
        <f>'приложение 1.1 '!D25</f>
        <v>0</v>
      </c>
      <c r="P24" s="363"/>
      <c r="Q24" s="433">
        <f>'приложение 1.1 '!H25</f>
        <v>13.218498</v>
      </c>
      <c r="R24" s="433">
        <f t="shared" si="0"/>
        <v>0.66092490000000004</v>
      </c>
      <c r="S24" s="433">
        <f t="shared" si="1"/>
        <v>5.2873992000000003</v>
      </c>
      <c r="T24" s="433">
        <f t="shared" si="2"/>
        <v>6.6092490000000002</v>
      </c>
      <c r="U24" s="433">
        <f t="shared" si="3"/>
        <v>0.66092489999999948</v>
      </c>
      <c r="V24" s="504"/>
      <c r="W24" s="504"/>
      <c r="X24" s="504"/>
      <c r="Y24" s="504"/>
      <c r="Z24" s="555">
        <f>IF(AB24&gt;0,'приложение 1.1 '!G25,"-")</f>
        <v>2018</v>
      </c>
      <c r="AA24" s="367">
        <f>H24</f>
        <v>25</v>
      </c>
      <c r="AB24" s="504" t="str">
        <f>I24</f>
        <v>ТМГ-10/630 2шт.</v>
      </c>
      <c r="AC24" s="379">
        <f>'приложение 1.1 '!E25</f>
        <v>1.26</v>
      </c>
      <c r="AD24" s="555" t="str">
        <f>IF(AG24&gt;0,'приложение 1.1 '!G25,"-")</f>
        <v>-</v>
      </c>
      <c r="AE24" s="504"/>
      <c r="AF24" s="504"/>
      <c r="AG24" s="504"/>
      <c r="AH24" s="449">
        <f>'приложение 1.1 '!D25</f>
        <v>0</v>
      </c>
      <c r="AI24" s="205"/>
    </row>
    <row r="25" spans="1:35" ht="47.25">
      <c r="A25" s="369" t="str">
        <f>'приложение 1.1 '!A26</f>
        <v>1.1.2.2</v>
      </c>
      <c r="B25" s="577" t="str">
        <f>'приложение 1.1 '!B26</f>
        <v>Реконструкция РП-119 (замена оборудования РУ-10кВ МВ на ВВ; РУ-0,4кВ; замена 2ТМГ-630кВА)</v>
      </c>
      <c r="C25" s="504"/>
      <c r="D25" s="504"/>
      <c r="E25" s="556"/>
      <c r="F25" s="556"/>
      <c r="G25" s="504">
        <v>1990</v>
      </c>
      <c r="H25" s="504">
        <v>25</v>
      </c>
      <c r="I25" s="504" t="s">
        <v>1782</v>
      </c>
      <c r="J25" s="362">
        <v>1.26</v>
      </c>
      <c r="K25" s="504"/>
      <c r="L25" s="504"/>
      <c r="M25" s="504"/>
      <c r="N25" s="504"/>
      <c r="O25" s="362">
        <f>'приложение 1.1 '!D26</f>
        <v>0</v>
      </c>
      <c r="P25" s="363"/>
      <c r="Q25" s="433">
        <f>'приложение 1.1 '!H26</f>
        <v>14.354937</v>
      </c>
      <c r="R25" s="433">
        <f t="shared" si="0"/>
        <v>0.71774685000000005</v>
      </c>
      <c r="S25" s="433">
        <f t="shared" si="1"/>
        <v>5.7419748000000004</v>
      </c>
      <c r="T25" s="433">
        <f t="shared" si="2"/>
        <v>7.1774684999999998</v>
      </c>
      <c r="U25" s="433">
        <f t="shared" si="3"/>
        <v>0.71774684999999927</v>
      </c>
      <c r="V25" s="504"/>
      <c r="W25" s="504"/>
      <c r="X25" s="504"/>
      <c r="Y25" s="504"/>
      <c r="Z25" s="555">
        <f>IF(AB25&gt;0,'приложение 1.1 '!G26,"-")</f>
        <v>2019</v>
      </c>
      <c r="AA25" s="367">
        <f t="shared" ref="AA25:AA78" si="4">H25</f>
        <v>25</v>
      </c>
      <c r="AB25" s="556" t="str">
        <f t="shared" ref="AB25:AB78" si="5">I25</f>
        <v>ТМГ-10/630 2шт.</v>
      </c>
      <c r="AC25" s="379">
        <f>'приложение 1.1 '!E26</f>
        <v>1.26</v>
      </c>
      <c r="AD25" s="555" t="str">
        <f>IF(AG25&gt;0,'приложение 1.1 '!G26,"-")</f>
        <v>-</v>
      </c>
      <c r="AE25" s="504"/>
      <c r="AF25" s="504"/>
      <c r="AG25" s="504"/>
      <c r="AH25" s="449">
        <f>'приложение 1.1 '!D26</f>
        <v>0</v>
      </c>
      <c r="AI25" s="205"/>
    </row>
    <row r="26" spans="1:35" ht="47.25">
      <c r="A26" s="369" t="str">
        <f>'приложение 1.1 '!A27</f>
        <v>1.1.2.3</v>
      </c>
      <c r="B26" s="577" t="str">
        <f>'приложение 1.1 '!B27</f>
        <v>Реконструкция РП - 122 (замена оборудования РУ-10кВ МВ на ВВ; РУ-0,4кВ; замена 2ТМГ-630кВА)</v>
      </c>
      <c r="C26" s="504"/>
      <c r="D26" s="504"/>
      <c r="E26" s="556"/>
      <c r="F26" s="556"/>
      <c r="G26" s="504">
        <v>1989</v>
      </c>
      <c r="H26" s="504">
        <v>25</v>
      </c>
      <c r="I26" s="504" t="s">
        <v>1782</v>
      </c>
      <c r="J26" s="362">
        <v>1.26</v>
      </c>
      <c r="K26" s="504"/>
      <c r="L26" s="504"/>
      <c r="M26" s="504"/>
      <c r="N26" s="504"/>
      <c r="O26" s="362">
        <f>'приложение 1.1 '!D27</f>
        <v>0</v>
      </c>
      <c r="P26" s="363"/>
      <c r="Q26" s="433">
        <f>'приложение 1.1 '!H27</f>
        <v>13.489872</v>
      </c>
      <c r="R26" s="433">
        <f t="shared" si="0"/>
        <v>0.67449360000000003</v>
      </c>
      <c r="S26" s="433">
        <f t="shared" si="1"/>
        <v>5.3959488000000002</v>
      </c>
      <c r="T26" s="433">
        <f t="shared" si="2"/>
        <v>6.744936</v>
      </c>
      <c r="U26" s="433">
        <f t="shared" si="3"/>
        <v>0.67449359999999992</v>
      </c>
      <c r="V26" s="504"/>
      <c r="W26" s="504"/>
      <c r="X26" s="504"/>
      <c r="Y26" s="504"/>
      <c r="Z26" s="555">
        <f>IF(AB26&gt;0,'приложение 1.1 '!G27,"-")</f>
        <v>2020</v>
      </c>
      <c r="AA26" s="367">
        <f t="shared" si="4"/>
        <v>25</v>
      </c>
      <c r="AB26" s="556" t="str">
        <f t="shared" si="5"/>
        <v>ТМГ-10/630 2шт.</v>
      </c>
      <c r="AC26" s="379">
        <f>'приложение 1.1 '!E27</f>
        <v>1.26</v>
      </c>
      <c r="AD26" s="555" t="str">
        <f>IF(AG26&gt;0,'приложение 1.1 '!G27,"-")</f>
        <v>-</v>
      </c>
      <c r="AE26" s="504"/>
      <c r="AF26" s="504"/>
      <c r="AG26" s="504"/>
      <c r="AH26" s="449">
        <f>'приложение 1.1 '!D27</f>
        <v>0</v>
      </c>
      <c r="AI26" s="205"/>
    </row>
    <row r="27" spans="1:35" ht="31.5">
      <c r="A27" s="369" t="str">
        <f>'приложение 1.1 '!A28</f>
        <v>1.1.2.4</v>
      </c>
      <c r="B27" s="577" t="str">
        <f>'приложение 1.1 '!B28</f>
        <v>Реконструкция РП-127 (замена оборудования РУ-10кВ МВ на ВВ; замена 2ТМГ-630кВА)</v>
      </c>
      <c r="C27" s="504"/>
      <c r="D27" s="504"/>
      <c r="E27" s="556"/>
      <c r="F27" s="556"/>
      <c r="G27" s="556">
        <v>1986</v>
      </c>
      <c r="H27" s="504">
        <v>25</v>
      </c>
      <c r="I27" s="504" t="s">
        <v>1782</v>
      </c>
      <c r="J27" s="362">
        <v>1.26</v>
      </c>
      <c r="K27" s="504"/>
      <c r="L27" s="504"/>
      <c r="M27" s="504"/>
      <c r="N27" s="504"/>
      <c r="O27" s="362">
        <f>'приложение 1.1 '!D28</f>
        <v>0</v>
      </c>
      <c r="P27" s="363"/>
      <c r="Q27" s="433">
        <f>'приложение 1.1 '!H28</f>
        <v>10.487615999999999</v>
      </c>
      <c r="R27" s="433">
        <f t="shared" si="0"/>
        <v>0.52438079999999998</v>
      </c>
      <c r="S27" s="433">
        <f t="shared" si="1"/>
        <v>4.1950463999999998</v>
      </c>
      <c r="T27" s="433">
        <f t="shared" si="2"/>
        <v>5.2438079999999996</v>
      </c>
      <c r="U27" s="433">
        <f t="shared" si="3"/>
        <v>0.52438079999999943</v>
      </c>
      <c r="V27" s="504"/>
      <c r="W27" s="504"/>
      <c r="X27" s="504"/>
      <c r="Y27" s="504"/>
      <c r="Z27" s="555">
        <f>IF(AB27&gt;0,'приложение 1.1 '!G28,"-")</f>
        <v>2021</v>
      </c>
      <c r="AA27" s="367">
        <f t="shared" si="4"/>
        <v>25</v>
      </c>
      <c r="AB27" s="556" t="str">
        <f t="shared" si="5"/>
        <v>ТМГ-10/630 2шт.</v>
      </c>
      <c r="AC27" s="379">
        <f>'приложение 1.1 '!E28</f>
        <v>1.26</v>
      </c>
      <c r="AD27" s="555" t="str">
        <f>IF(AG27&gt;0,'приложение 1.1 '!G28,"-")</f>
        <v>-</v>
      </c>
      <c r="AE27" s="504"/>
      <c r="AF27" s="504"/>
      <c r="AG27" s="504"/>
      <c r="AH27" s="449">
        <f>'приложение 1.1 '!D28</f>
        <v>0</v>
      </c>
      <c r="AI27" s="205"/>
    </row>
    <row r="28" spans="1:35" ht="47.25">
      <c r="A28" s="369" t="str">
        <f>'приложение 1.1 '!A29</f>
        <v>1.1.2.5</v>
      </c>
      <c r="B28" s="577" t="str">
        <f>'приложение 1.1 '!B29</f>
        <v>Реконструкция  РП-114 (замена оборудования РУ-10кВ МВ на ВВ; РУ-0,4кВ; замена 2ТМГ-630кВА)</v>
      </c>
      <c r="C28" s="504"/>
      <c r="D28" s="504"/>
      <c r="E28" s="556"/>
      <c r="F28" s="556"/>
      <c r="G28" s="504">
        <v>1984</v>
      </c>
      <c r="H28" s="504">
        <v>25</v>
      </c>
      <c r="I28" s="504" t="s">
        <v>1782</v>
      </c>
      <c r="J28" s="362">
        <v>1.26</v>
      </c>
      <c r="K28" s="504"/>
      <c r="L28" s="504"/>
      <c r="M28" s="504"/>
      <c r="N28" s="504"/>
      <c r="O28" s="362">
        <f>'приложение 1.1 '!D29</f>
        <v>0</v>
      </c>
      <c r="P28" s="363"/>
      <c r="Q28" s="433">
        <f>'приложение 1.1 '!H29</f>
        <v>11.708799000000001</v>
      </c>
      <c r="R28" s="433">
        <f t="shared" si="0"/>
        <v>0.58543995000000004</v>
      </c>
      <c r="S28" s="433">
        <f t="shared" si="1"/>
        <v>4.6835196000000003</v>
      </c>
      <c r="T28" s="433">
        <f t="shared" si="2"/>
        <v>5.8543995000000004</v>
      </c>
      <c r="U28" s="433">
        <f t="shared" si="3"/>
        <v>0.5854399499999996</v>
      </c>
      <c r="V28" s="504"/>
      <c r="W28" s="504"/>
      <c r="X28" s="504"/>
      <c r="Y28" s="504"/>
      <c r="Z28" s="555">
        <f>IF(AB28&gt;0,'приложение 1.1 '!G29,"-")</f>
        <v>2020</v>
      </c>
      <c r="AA28" s="367">
        <f t="shared" si="4"/>
        <v>25</v>
      </c>
      <c r="AB28" s="556" t="str">
        <f t="shared" si="5"/>
        <v>ТМГ-10/630 2шт.</v>
      </c>
      <c r="AC28" s="379">
        <f>'приложение 1.1 '!E29</f>
        <v>1.26</v>
      </c>
      <c r="AD28" s="555" t="str">
        <f>IF(AG28&gt;0,'приложение 1.1 '!G29,"-")</f>
        <v>-</v>
      </c>
      <c r="AE28" s="504"/>
      <c r="AF28" s="504"/>
      <c r="AG28" s="504"/>
      <c r="AH28" s="449">
        <f>'приложение 1.1 '!D29</f>
        <v>0</v>
      </c>
      <c r="AI28" s="205"/>
    </row>
    <row r="29" spans="1:35" ht="47.25">
      <c r="A29" s="369" t="str">
        <f>'приложение 1.1 '!A30</f>
        <v>1.1.2.6</v>
      </c>
      <c r="B29" s="577" t="str">
        <f>'приложение 1.1 '!B30</f>
        <v>Реконструкция РП - 115 (замена оборудования РУ-10кВ МВ на ВВ; РУ-0,4кВ; замена 2ТМГ-630кВА)</v>
      </c>
      <c r="C29" s="504"/>
      <c r="D29" s="504"/>
      <c r="E29" s="556"/>
      <c r="F29" s="556"/>
      <c r="G29" s="504">
        <v>1981</v>
      </c>
      <c r="H29" s="504">
        <v>25</v>
      </c>
      <c r="I29" s="504" t="s">
        <v>1782</v>
      </c>
      <c r="J29" s="362">
        <v>1.26</v>
      </c>
      <c r="K29" s="504"/>
      <c r="L29" s="504"/>
      <c r="M29" s="504"/>
      <c r="N29" s="504"/>
      <c r="O29" s="362">
        <f>'приложение 1.1 '!D30</f>
        <v>0</v>
      </c>
      <c r="P29" s="363"/>
      <c r="Q29" s="433">
        <f>'приложение 1.1 '!H30</f>
        <v>12.489120000000002</v>
      </c>
      <c r="R29" s="433">
        <f t="shared" si="0"/>
        <v>0.62445600000000012</v>
      </c>
      <c r="S29" s="433">
        <f t="shared" si="1"/>
        <v>4.995648000000001</v>
      </c>
      <c r="T29" s="433">
        <f t="shared" si="2"/>
        <v>6.2445600000000008</v>
      </c>
      <c r="U29" s="433">
        <f t="shared" si="3"/>
        <v>0.62445600000000034</v>
      </c>
      <c r="V29" s="504"/>
      <c r="W29" s="504"/>
      <c r="X29" s="504"/>
      <c r="Y29" s="504"/>
      <c r="Z29" s="555">
        <f>IF(AB29&gt;0,'приложение 1.1 '!G30,"-")</f>
        <v>2022</v>
      </c>
      <c r="AA29" s="367">
        <f t="shared" si="4"/>
        <v>25</v>
      </c>
      <c r="AB29" s="556" t="str">
        <f t="shared" si="5"/>
        <v>ТМГ-10/630 2шт.</v>
      </c>
      <c r="AC29" s="379">
        <f>'приложение 1.1 '!E30</f>
        <v>1.26</v>
      </c>
      <c r="AD29" s="555" t="str">
        <f>IF(AG29&gt;0,'приложение 1.1 '!G30,"-")</f>
        <v>-</v>
      </c>
      <c r="AE29" s="504"/>
      <c r="AF29" s="504"/>
      <c r="AG29" s="504"/>
      <c r="AH29" s="449">
        <f>'приложение 1.1 '!D30</f>
        <v>0</v>
      </c>
      <c r="AI29" s="205"/>
    </row>
    <row r="30" spans="1:35" ht="47.25">
      <c r="A30" s="369" t="str">
        <f>'приложение 1.1 '!A31</f>
        <v>1.1.2.7</v>
      </c>
      <c r="B30" s="577" t="str">
        <f>'приложение 1.1 '!B31</f>
        <v>Реконструкция РП-113 (замена оборудования РУ-6кВ МВ на ВВ; РУ-0,4кВ; замена 2ТМГ-630кВА)</v>
      </c>
      <c r="C30" s="504"/>
      <c r="D30" s="504"/>
      <c r="E30" s="556"/>
      <c r="F30" s="556"/>
      <c r="G30" s="504">
        <v>1975</v>
      </c>
      <c r="H30" s="504">
        <v>25</v>
      </c>
      <c r="I30" s="504" t="s">
        <v>1782</v>
      </c>
      <c r="J30" s="362">
        <v>1.26</v>
      </c>
      <c r="K30" s="504"/>
      <c r="L30" s="504"/>
      <c r="M30" s="504"/>
      <c r="N30" s="504"/>
      <c r="O30" s="362">
        <f>'приложение 1.1 '!D31</f>
        <v>0</v>
      </c>
      <c r="P30" s="363"/>
      <c r="Q30" s="433">
        <f>'приложение 1.1 '!H31</f>
        <v>14.083563</v>
      </c>
      <c r="R30" s="433">
        <f t="shared" si="0"/>
        <v>0.70417815000000006</v>
      </c>
      <c r="S30" s="433">
        <f t="shared" si="1"/>
        <v>5.6334252000000005</v>
      </c>
      <c r="T30" s="433">
        <f t="shared" si="2"/>
        <v>7.0417814999999999</v>
      </c>
      <c r="U30" s="433">
        <f t="shared" si="3"/>
        <v>0.70417814999999884</v>
      </c>
      <c r="V30" s="504"/>
      <c r="W30" s="504"/>
      <c r="X30" s="504"/>
      <c r="Y30" s="504"/>
      <c r="Z30" s="555">
        <f>IF(AB30&gt;0,'приложение 1.1 '!G31,"-")</f>
        <v>2022</v>
      </c>
      <c r="AA30" s="367">
        <f t="shared" si="4"/>
        <v>25</v>
      </c>
      <c r="AB30" s="556" t="str">
        <f t="shared" si="5"/>
        <v>ТМГ-10/630 2шт.</v>
      </c>
      <c r="AC30" s="379">
        <f>'приложение 1.1 '!E31</f>
        <v>1.26</v>
      </c>
      <c r="AD30" s="555" t="str">
        <f>IF(AG30&gt;0,'приложение 1.1 '!G31,"-")</f>
        <v>-</v>
      </c>
      <c r="AE30" s="504"/>
      <c r="AF30" s="504"/>
      <c r="AG30" s="504"/>
      <c r="AH30" s="449">
        <f>'приложение 1.1 '!D31</f>
        <v>0</v>
      </c>
      <c r="AI30" s="205"/>
    </row>
    <row r="31" spans="1:35" ht="44.25" customHeight="1">
      <c r="A31" s="567" t="str">
        <f>'приложение 1.1 '!A32</f>
        <v>1.1.3.</v>
      </c>
      <c r="B31" s="568" t="str">
        <f>'приложение 1.1 '!B32</f>
        <v>Трансформаторные подстанции 10/6/0,4кВ</v>
      </c>
      <c r="C31" s="564"/>
      <c r="D31" s="564"/>
      <c r="E31" s="564"/>
      <c r="F31" s="564"/>
      <c r="G31" s="564"/>
      <c r="H31" s="564"/>
      <c r="I31" s="564"/>
      <c r="J31" s="569"/>
      <c r="K31" s="564"/>
      <c r="L31" s="564"/>
      <c r="M31" s="564"/>
      <c r="N31" s="564"/>
      <c r="O31" s="569"/>
      <c r="P31" s="570"/>
      <c r="Q31" s="571"/>
      <c r="R31" s="571"/>
      <c r="S31" s="571"/>
      <c r="T31" s="571"/>
      <c r="U31" s="571"/>
      <c r="V31" s="564"/>
      <c r="W31" s="564"/>
      <c r="X31" s="564"/>
      <c r="Y31" s="564"/>
      <c r="Z31" s="564"/>
      <c r="AA31" s="578"/>
      <c r="AB31" s="579"/>
      <c r="AC31" s="566"/>
      <c r="AD31" s="564"/>
      <c r="AE31" s="564"/>
      <c r="AF31" s="564"/>
      <c r="AG31" s="564"/>
      <c r="AH31" s="572"/>
      <c r="AI31" s="580"/>
    </row>
    <row r="32" spans="1:35" ht="45" customHeight="1">
      <c r="A32" s="369" t="str">
        <f>'приложение 1.1 '!A33</f>
        <v>1.1.3.1</v>
      </c>
      <c r="B32" s="371" t="str">
        <f>'приложение 1.1 '!B33</f>
        <v>Реконструкция ТП - 279 (замена оборудования РУ-10кВ, РУ-0,4кВ, замена 2ТМГ-630кВА)</v>
      </c>
      <c r="C32" s="504"/>
      <c r="D32" s="504"/>
      <c r="E32" s="504"/>
      <c r="F32" s="504"/>
      <c r="G32" s="504">
        <v>1984</v>
      </c>
      <c r="H32" s="504">
        <v>25</v>
      </c>
      <c r="I32" s="504" t="s">
        <v>1782</v>
      </c>
      <c r="J32" s="362">
        <v>1.26</v>
      </c>
      <c r="K32" s="504"/>
      <c r="L32" s="504"/>
      <c r="M32" s="504"/>
      <c r="N32" s="504"/>
      <c r="O32" s="362">
        <f>'приложение 1.1 '!D33</f>
        <v>0</v>
      </c>
      <c r="P32" s="363"/>
      <c r="Q32" s="433">
        <f>'приложение 1.1 '!H33</f>
        <v>2.5824569999999998</v>
      </c>
      <c r="R32" s="433">
        <f t="shared" si="0"/>
        <v>0.12912284999999998</v>
      </c>
      <c r="S32" s="433">
        <f t="shared" si="1"/>
        <v>1.0329827999999999</v>
      </c>
      <c r="T32" s="433">
        <f t="shared" si="2"/>
        <v>1.2912284999999999</v>
      </c>
      <c r="U32" s="433">
        <f t="shared" si="3"/>
        <v>0.1291228499999999</v>
      </c>
      <c r="V32" s="504"/>
      <c r="W32" s="504"/>
      <c r="X32" s="504"/>
      <c r="Y32" s="504"/>
      <c r="Z32" s="555">
        <f>IF(AB32&gt;0,'приложение 1.1 '!G33,"-")</f>
        <v>2018</v>
      </c>
      <c r="AA32" s="367">
        <f t="shared" si="4"/>
        <v>25</v>
      </c>
      <c r="AB32" s="556" t="str">
        <f t="shared" si="5"/>
        <v>ТМГ-10/630 2шт.</v>
      </c>
      <c r="AC32" s="379">
        <f>'приложение 1.1 '!E33</f>
        <v>1.26</v>
      </c>
      <c r="AD32" s="555" t="str">
        <f>IF(AG32&gt;0,'приложение 1.1 '!G33,"-")</f>
        <v>-</v>
      </c>
      <c r="AE32" s="504"/>
      <c r="AF32" s="504"/>
      <c r="AG32" s="504"/>
      <c r="AH32" s="449">
        <f>'приложение 1.1 '!D33</f>
        <v>0</v>
      </c>
      <c r="AI32" s="205"/>
    </row>
    <row r="33" spans="1:35" ht="45" customHeight="1">
      <c r="A33" s="369" t="str">
        <f>'приложение 1.1 '!A34</f>
        <v>1.1.3.2</v>
      </c>
      <c r="B33" s="371" t="str">
        <f>'приложение 1.1 '!B34</f>
        <v>Реконструкция ТП - 254 (замена оборудования РУ-10кВ, РУ-0,4кВ, замена 2ТМГ-630кВА)</v>
      </c>
      <c r="C33" s="504"/>
      <c r="D33" s="504"/>
      <c r="E33" s="504"/>
      <c r="F33" s="504"/>
      <c r="G33" s="504">
        <v>1986</v>
      </c>
      <c r="H33" s="504">
        <v>25</v>
      </c>
      <c r="I33" s="504" t="s">
        <v>1782</v>
      </c>
      <c r="J33" s="362">
        <v>1.26</v>
      </c>
      <c r="K33" s="408"/>
      <c r="L33" s="504"/>
      <c r="M33" s="504"/>
      <c r="N33" s="504"/>
      <c r="O33" s="362">
        <f>'приложение 1.1 '!D34</f>
        <v>0</v>
      </c>
      <c r="P33" s="363"/>
      <c r="Q33" s="433">
        <f>'приложение 1.1 '!H34</f>
        <v>2.9328400000000001</v>
      </c>
      <c r="R33" s="433">
        <f t="shared" si="0"/>
        <v>0.14664200000000002</v>
      </c>
      <c r="S33" s="433">
        <f t="shared" si="1"/>
        <v>1.1731360000000002</v>
      </c>
      <c r="T33" s="433">
        <f t="shared" si="2"/>
        <v>1.4664200000000001</v>
      </c>
      <c r="U33" s="433">
        <f t="shared" si="3"/>
        <v>0.14664199999999994</v>
      </c>
      <c r="V33" s="504"/>
      <c r="W33" s="504"/>
      <c r="X33" s="504"/>
      <c r="Y33" s="504"/>
      <c r="Z33" s="555">
        <f>IF(AB33&gt;0,'приложение 1.1 '!G34,"-")</f>
        <v>2018</v>
      </c>
      <c r="AA33" s="367">
        <f t="shared" si="4"/>
        <v>25</v>
      </c>
      <c r="AB33" s="556" t="str">
        <f t="shared" si="5"/>
        <v>ТМГ-10/630 2шт.</v>
      </c>
      <c r="AC33" s="379">
        <f>'приложение 1.1 '!E34</f>
        <v>1.26</v>
      </c>
      <c r="AD33" s="555" t="str">
        <f>IF(AG33&gt;0,'приложение 1.1 '!G34,"-")</f>
        <v>-</v>
      </c>
      <c r="AE33" s="504"/>
      <c r="AF33" s="504"/>
      <c r="AG33" s="504"/>
      <c r="AH33" s="449">
        <f>'приложение 1.1 '!D34</f>
        <v>0</v>
      </c>
      <c r="AI33" s="205"/>
    </row>
    <row r="34" spans="1:35" ht="45" customHeight="1">
      <c r="A34" s="369" t="str">
        <f>'приложение 1.1 '!A35</f>
        <v>1.1.3.3</v>
      </c>
      <c r="B34" s="371" t="str">
        <f>'приложение 1.1 '!B35</f>
        <v>Реконструкция ТП - 255 (замена оборудования РУ-10кВ, РУ-0,4кВ, замена 2ТМГ-630кВА)</v>
      </c>
      <c r="C34" s="504"/>
      <c r="D34" s="504"/>
      <c r="E34" s="504"/>
      <c r="F34" s="504"/>
      <c r="G34" s="504">
        <v>1990</v>
      </c>
      <c r="H34" s="504">
        <v>25</v>
      </c>
      <c r="I34" s="504" t="s">
        <v>1782</v>
      </c>
      <c r="J34" s="362">
        <v>1.26</v>
      </c>
      <c r="K34" s="504"/>
      <c r="L34" s="504"/>
      <c r="M34" s="504"/>
      <c r="N34" s="504"/>
      <c r="O34" s="362">
        <f>'приложение 1.1 '!D35</f>
        <v>0</v>
      </c>
      <c r="P34" s="363"/>
      <c r="Q34" s="433">
        <f>'приложение 1.1 '!H35</f>
        <v>2.7181439999999997</v>
      </c>
      <c r="R34" s="433">
        <f t="shared" si="0"/>
        <v>0.13590719999999998</v>
      </c>
      <c r="S34" s="433">
        <f t="shared" si="1"/>
        <v>1.0872575999999998</v>
      </c>
      <c r="T34" s="433">
        <f t="shared" si="2"/>
        <v>1.3590719999999998</v>
      </c>
      <c r="U34" s="433">
        <f t="shared" si="3"/>
        <v>0.13590720000000012</v>
      </c>
      <c r="V34" s="504"/>
      <c r="W34" s="504"/>
      <c r="X34" s="504"/>
      <c r="Y34" s="504"/>
      <c r="Z34" s="555">
        <f>IF(AB34&gt;0,'приложение 1.1 '!G35,"-")</f>
        <v>2018</v>
      </c>
      <c r="AA34" s="367">
        <f t="shared" si="4"/>
        <v>25</v>
      </c>
      <c r="AB34" s="556" t="str">
        <f t="shared" si="5"/>
        <v>ТМГ-10/630 2шт.</v>
      </c>
      <c r="AC34" s="379">
        <f>'приложение 1.1 '!E35</f>
        <v>1.26</v>
      </c>
      <c r="AD34" s="555" t="str">
        <f>IF(AG34&gt;0,'приложение 1.1 '!G35,"-")</f>
        <v>-</v>
      </c>
      <c r="AE34" s="504"/>
      <c r="AF34" s="504"/>
      <c r="AG34" s="504"/>
      <c r="AH34" s="449">
        <f>'приложение 1.1 '!D35</f>
        <v>0</v>
      </c>
      <c r="AI34" s="205"/>
    </row>
    <row r="35" spans="1:35" ht="45" customHeight="1">
      <c r="A35" s="369" t="str">
        <f>'приложение 1.1 '!A36</f>
        <v>1.1.3.4</v>
      </c>
      <c r="B35" s="371" t="str">
        <f>'приложение 1.1 '!B36</f>
        <v>Реконструкция ТП - 331 (замена оборудования РУ-10кВ, РУ-0,4кВ, замена 2ТМГ-630кВА)</v>
      </c>
      <c r="C35" s="504"/>
      <c r="D35" s="504"/>
      <c r="E35" s="504"/>
      <c r="F35" s="504"/>
      <c r="G35" s="504">
        <v>1987</v>
      </c>
      <c r="H35" s="504">
        <v>25</v>
      </c>
      <c r="I35" s="504" t="s">
        <v>1782</v>
      </c>
      <c r="J35" s="362">
        <v>1.26</v>
      </c>
      <c r="K35" s="504"/>
      <c r="L35" s="504"/>
      <c r="M35" s="504"/>
      <c r="N35" s="504"/>
      <c r="O35" s="362">
        <f>'приложение 1.1 '!D36</f>
        <v>0</v>
      </c>
      <c r="P35" s="363"/>
      <c r="Q35" s="433">
        <f>'приложение 1.1 '!H36</f>
        <v>2.9328400000000001</v>
      </c>
      <c r="R35" s="433">
        <f t="shared" si="0"/>
        <v>0.14664200000000002</v>
      </c>
      <c r="S35" s="433">
        <f t="shared" si="1"/>
        <v>1.1731360000000002</v>
      </c>
      <c r="T35" s="433">
        <f t="shared" si="2"/>
        <v>1.4664200000000001</v>
      </c>
      <c r="U35" s="433">
        <f t="shared" si="3"/>
        <v>0.14664199999999994</v>
      </c>
      <c r="V35" s="504"/>
      <c r="W35" s="504"/>
      <c r="X35" s="504"/>
      <c r="Y35" s="504"/>
      <c r="Z35" s="555">
        <f>IF(AB35&gt;0,'приложение 1.1 '!G36,"-")</f>
        <v>2018</v>
      </c>
      <c r="AA35" s="367">
        <f t="shared" si="4"/>
        <v>25</v>
      </c>
      <c r="AB35" s="556" t="str">
        <f t="shared" si="5"/>
        <v>ТМГ-10/630 2шт.</v>
      </c>
      <c r="AC35" s="379">
        <f>'приложение 1.1 '!E36</f>
        <v>1.26</v>
      </c>
      <c r="AD35" s="555" t="str">
        <f>IF(AG35&gt;0,'приложение 1.1 '!G36,"-")</f>
        <v>-</v>
      </c>
      <c r="AE35" s="504"/>
      <c r="AF35" s="504"/>
      <c r="AG35" s="504"/>
      <c r="AH35" s="449">
        <f>'приложение 1.1 '!D36</f>
        <v>0</v>
      </c>
      <c r="AI35" s="205"/>
    </row>
    <row r="36" spans="1:35" ht="45" customHeight="1">
      <c r="A36" s="369" t="str">
        <f>'приложение 1.1 '!A37</f>
        <v>1.1.3.5</v>
      </c>
      <c r="B36" s="371" t="str">
        <f>'приложение 1.1 '!B37</f>
        <v>Реконструкция ТП - 332 (замена оборудования РУ-10кВ, РУ-0,4кВ, замена 2ТМГ-630кВА)</v>
      </c>
      <c r="C36" s="504"/>
      <c r="D36" s="504"/>
      <c r="E36" s="504"/>
      <c r="F36" s="504"/>
      <c r="G36" s="504">
        <v>1987</v>
      </c>
      <c r="H36" s="504">
        <v>25</v>
      </c>
      <c r="I36" s="504" t="s">
        <v>1782</v>
      </c>
      <c r="J36" s="362">
        <v>1.26</v>
      </c>
      <c r="K36" s="504"/>
      <c r="L36" s="504"/>
      <c r="M36" s="504"/>
      <c r="N36" s="504"/>
      <c r="O36" s="362">
        <f>'приложение 1.1 '!D37</f>
        <v>0</v>
      </c>
      <c r="P36" s="363"/>
      <c r="Q36" s="433">
        <f>'приложение 1.1 '!H37</f>
        <v>2.5824569999999998</v>
      </c>
      <c r="R36" s="433">
        <f t="shared" si="0"/>
        <v>0.12912284999999998</v>
      </c>
      <c r="S36" s="433">
        <f t="shared" si="1"/>
        <v>1.0329827999999999</v>
      </c>
      <c r="T36" s="433">
        <f t="shared" si="2"/>
        <v>1.2912284999999999</v>
      </c>
      <c r="U36" s="433">
        <f t="shared" si="3"/>
        <v>0.1291228499999999</v>
      </c>
      <c r="V36" s="504"/>
      <c r="W36" s="504"/>
      <c r="X36" s="504"/>
      <c r="Y36" s="504"/>
      <c r="Z36" s="555">
        <f>IF(AB36&gt;0,'приложение 1.1 '!G37,"-")</f>
        <v>2018</v>
      </c>
      <c r="AA36" s="367">
        <f t="shared" si="4"/>
        <v>25</v>
      </c>
      <c r="AB36" s="556" t="str">
        <f t="shared" si="5"/>
        <v>ТМГ-10/630 2шт.</v>
      </c>
      <c r="AC36" s="379">
        <f>'приложение 1.1 '!E37</f>
        <v>1.26</v>
      </c>
      <c r="AD36" s="555" t="str">
        <f>IF(AG36&gt;0,'приложение 1.1 '!G37,"-")</f>
        <v>-</v>
      </c>
      <c r="AE36" s="504"/>
      <c r="AF36" s="504"/>
      <c r="AG36" s="504"/>
      <c r="AH36" s="449">
        <f>'приложение 1.1 '!D37</f>
        <v>0</v>
      </c>
      <c r="AI36" s="205"/>
    </row>
    <row r="37" spans="1:35" ht="45" customHeight="1">
      <c r="A37" s="369" t="str">
        <f>'приложение 1.1 '!A38</f>
        <v>1.1.3.6</v>
      </c>
      <c r="B37" s="371" t="str">
        <f>'приложение 1.1 '!B38</f>
        <v>Реконструкция ТП - 333 (замена оборудования РУ-10кВ, РУ-0,4кВ, замена 2ТМГ-630кВА)</v>
      </c>
      <c r="C37" s="504"/>
      <c r="D37" s="504"/>
      <c r="E37" s="504"/>
      <c r="F37" s="504"/>
      <c r="G37" s="504">
        <v>1986</v>
      </c>
      <c r="H37" s="504">
        <v>25</v>
      </c>
      <c r="I37" s="504" t="s">
        <v>1782</v>
      </c>
      <c r="J37" s="362">
        <v>1.26</v>
      </c>
      <c r="K37" s="504"/>
      <c r="L37" s="504"/>
      <c r="M37" s="504"/>
      <c r="N37" s="504"/>
      <c r="O37" s="362">
        <f>'приложение 1.1 '!D38</f>
        <v>0</v>
      </c>
      <c r="P37" s="363"/>
      <c r="Q37" s="433">
        <f>'приложение 1.1 '!H38</f>
        <v>2.5824569999999998</v>
      </c>
      <c r="R37" s="433">
        <f t="shared" si="0"/>
        <v>0.12912284999999998</v>
      </c>
      <c r="S37" s="433">
        <f t="shared" si="1"/>
        <v>1.0329827999999999</v>
      </c>
      <c r="T37" s="433">
        <f t="shared" si="2"/>
        <v>1.2912284999999999</v>
      </c>
      <c r="U37" s="433">
        <f t="shared" si="3"/>
        <v>0.1291228499999999</v>
      </c>
      <c r="V37" s="504"/>
      <c r="W37" s="504"/>
      <c r="X37" s="504"/>
      <c r="Y37" s="504"/>
      <c r="Z37" s="555">
        <f>IF(AB37&gt;0,'приложение 1.1 '!G38,"-")</f>
        <v>2018</v>
      </c>
      <c r="AA37" s="367">
        <f t="shared" si="4"/>
        <v>25</v>
      </c>
      <c r="AB37" s="556" t="str">
        <f t="shared" si="5"/>
        <v>ТМГ-10/630 2шт.</v>
      </c>
      <c r="AC37" s="379">
        <f>'приложение 1.1 '!E38</f>
        <v>1.26</v>
      </c>
      <c r="AD37" s="555" t="str">
        <f>IF(AG37&gt;0,'приложение 1.1 '!G38,"-")</f>
        <v>-</v>
      </c>
      <c r="AE37" s="504"/>
      <c r="AF37" s="504"/>
      <c r="AG37" s="504"/>
      <c r="AH37" s="449">
        <f>'приложение 1.1 '!D38</f>
        <v>0</v>
      </c>
      <c r="AI37" s="205"/>
    </row>
    <row r="38" spans="1:35" ht="45" customHeight="1">
      <c r="A38" s="369" t="str">
        <f>'приложение 1.1 '!A39</f>
        <v>1.1.3.7</v>
      </c>
      <c r="B38" s="371" t="str">
        <f>'приложение 1.1 '!B39</f>
        <v>Реконструкция ТП - 334 (замена оборудования РУ-10кВ, РУ-0,4кВ, замена 2ТМГ-630кВА)</v>
      </c>
      <c r="C38" s="504"/>
      <c r="D38" s="504"/>
      <c r="E38" s="504"/>
      <c r="F38" s="504"/>
      <c r="G38" s="504">
        <v>1986</v>
      </c>
      <c r="H38" s="504">
        <v>25</v>
      </c>
      <c r="I38" s="504" t="s">
        <v>1782</v>
      </c>
      <c r="J38" s="362">
        <v>1.26</v>
      </c>
      <c r="K38" s="504"/>
      <c r="L38" s="504"/>
      <c r="M38" s="504"/>
      <c r="N38" s="504"/>
      <c r="O38" s="362">
        <f>'приложение 1.1 '!D39</f>
        <v>0</v>
      </c>
      <c r="P38" s="363"/>
      <c r="Q38" s="433">
        <f>'приложение 1.1 '!H39</f>
        <v>2.7181439999999997</v>
      </c>
      <c r="R38" s="433">
        <f t="shared" si="0"/>
        <v>0.13590719999999998</v>
      </c>
      <c r="S38" s="433">
        <f t="shared" si="1"/>
        <v>1.0872575999999998</v>
      </c>
      <c r="T38" s="433">
        <f t="shared" si="2"/>
        <v>1.3590719999999998</v>
      </c>
      <c r="U38" s="433">
        <f t="shared" si="3"/>
        <v>0.13590720000000012</v>
      </c>
      <c r="V38" s="504"/>
      <c r="W38" s="504"/>
      <c r="X38" s="504"/>
      <c r="Y38" s="504"/>
      <c r="Z38" s="555">
        <f>IF(AB38&gt;0,'приложение 1.1 '!G39,"-")</f>
        <v>2018</v>
      </c>
      <c r="AA38" s="367">
        <f t="shared" si="4"/>
        <v>25</v>
      </c>
      <c r="AB38" s="556" t="str">
        <f t="shared" si="5"/>
        <v>ТМГ-10/630 2шт.</v>
      </c>
      <c r="AC38" s="379">
        <f>'приложение 1.1 '!E39</f>
        <v>1.26</v>
      </c>
      <c r="AD38" s="555" t="str">
        <f>IF(AG38&gt;0,'приложение 1.1 '!G39,"-")</f>
        <v>-</v>
      </c>
      <c r="AE38" s="504"/>
      <c r="AF38" s="504"/>
      <c r="AG38" s="504"/>
      <c r="AH38" s="449">
        <f>'приложение 1.1 '!D39</f>
        <v>0</v>
      </c>
      <c r="AI38" s="205"/>
    </row>
    <row r="39" spans="1:35" ht="45" customHeight="1">
      <c r="A39" s="369" t="str">
        <f>'приложение 1.1 '!A40</f>
        <v>1.1.3.8</v>
      </c>
      <c r="B39" s="371" t="str">
        <f>'приложение 1.1 '!B40</f>
        <v>Реконструкция ТП - 335 (замена оборудования РУ-10кВ, РУ-0,4кВ, замена 2ТМГ-630кВА)</v>
      </c>
      <c r="C39" s="504"/>
      <c r="D39" s="504"/>
      <c r="E39" s="504"/>
      <c r="F39" s="504"/>
      <c r="G39" s="504">
        <v>1986</v>
      </c>
      <c r="H39" s="504">
        <v>25</v>
      </c>
      <c r="I39" s="504" t="s">
        <v>1782</v>
      </c>
      <c r="J39" s="362">
        <v>1.26</v>
      </c>
      <c r="K39" s="504"/>
      <c r="L39" s="504"/>
      <c r="M39" s="504"/>
      <c r="N39" s="504"/>
      <c r="O39" s="362">
        <f>'приложение 1.1 '!D40</f>
        <v>0</v>
      </c>
      <c r="P39" s="363"/>
      <c r="Q39" s="433">
        <f>'приложение 1.1 '!H40</f>
        <v>2.7181439999999997</v>
      </c>
      <c r="R39" s="433">
        <f t="shared" si="0"/>
        <v>0.13590719999999998</v>
      </c>
      <c r="S39" s="433">
        <f t="shared" si="1"/>
        <v>1.0872575999999998</v>
      </c>
      <c r="T39" s="433">
        <f t="shared" si="2"/>
        <v>1.3590719999999998</v>
      </c>
      <c r="U39" s="433">
        <f t="shared" si="3"/>
        <v>0.13590720000000012</v>
      </c>
      <c r="V39" s="504"/>
      <c r="W39" s="504"/>
      <c r="X39" s="504"/>
      <c r="Y39" s="504"/>
      <c r="Z39" s="555">
        <f>IF(AB39&gt;0,'приложение 1.1 '!G40,"-")</f>
        <v>2018</v>
      </c>
      <c r="AA39" s="367">
        <f t="shared" si="4"/>
        <v>25</v>
      </c>
      <c r="AB39" s="556" t="str">
        <f t="shared" si="5"/>
        <v>ТМГ-10/630 2шт.</v>
      </c>
      <c r="AC39" s="379">
        <f>'приложение 1.1 '!E40</f>
        <v>1.26</v>
      </c>
      <c r="AD39" s="555" t="str">
        <f>IF(AG39&gt;0,'приложение 1.1 '!G40,"-")</f>
        <v>-</v>
      </c>
      <c r="AE39" s="504"/>
      <c r="AF39" s="504"/>
      <c r="AG39" s="504"/>
      <c r="AH39" s="449">
        <f>'приложение 1.1 '!D40</f>
        <v>0</v>
      </c>
      <c r="AI39" s="205"/>
    </row>
    <row r="40" spans="1:35" ht="59.25" customHeight="1">
      <c r="A40" s="369" t="str">
        <f>'приложение 1.1 '!A41</f>
        <v>1.1.3.9</v>
      </c>
      <c r="B40" s="371" t="str">
        <f>'приложение 1.1 '!B41</f>
        <v>Реконструкция ТП - 337 (замена оборудования РУ-10кВ, РУ-0,4кВ, замена 2ТМГ-630кВА)</v>
      </c>
      <c r="C40" s="504"/>
      <c r="D40" s="504"/>
      <c r="E40" s="504"/>
      <c r="F40" s="504"/>
      <c r="G40" s="504">
        <v>1989</v>
      </c>
      <c r="H40" s="504">
        <v>25</v>
      </c>
      <c r="I40" s="504" t="s">
        <v>1782</v>
      </c>
      <c r="J40" s="362">
        <v>1.26</v>
      </c>
      <c r="K40" s="504"/>
      <c r="L40" s="504"/>
      <c r="M40" s="504"/>
      <c r="N40" s="504"/>
      <c r="O40" s="362">
        <f>'приложение 1.1 '!D41</f>
        <v>0</v>
      </c>
      <c r="P40" s="363"/>
      <c r="Q40" s="433">
        <f>'приложение 1.1 '!H41</f>
        <v>2.7181439999999997</v>
      </c>
      <c r="R40" s="433">
        <f t="shared" si="0"/>
        <v>0.13590719999999998</v>
      </c>
      <c r="S40" s="433">
        <f t="shared" si="1"/>
        <v>1.0872575999999998</v>
      </c>
      <c r="T40" s="433">
        <f t="shared" si="2"/>
        <v>1.3590719999999998</v>
      </c>
      <c r="U40" s="433">
        <f t="shared" si="3"/>
        <v>0.13590720000000012</v>
      </c>
      <c r="V40" s="504"/>
      <c r="W40" s="504"/>
      <c r="X40" s="504"/>
      <c r="Y40" s="504"/>
      <c r="Z40" s="555">
        <f>IF(AB40&gt;0,'приложение 1.1 '!G41,"-")</f>
        <v>2018</v>
      </c>
      <c r="AA40" s="367">
        <f t="shared" si="4"/>
        <v>25</v>
      </c>
      <c r="AB40" s="556" t="str">
        <f t="shared" si="5"/>
        <v>ТМГ-10/630 2шт.</v>
      </c>
      <c r="AC40" s="379">
        <f>'приложение 1.1 '!E41</f>
        <v>1.26</v>
      </c>
      <c r="AD40" s="555" t="str">
        <f>IF(AG40&gt;0,'приложение 1.1 '!G41,"-")</f>
        <v>-</v>
      </c>
      <c r="AE40" s="504"/>
      <c r="AF40" s="504"/>
      <c r="AG40" s="504"/>
      <c r="AH40" s="449">
        <f>'приложение 1.1 '!D41</f>
        <v>0</v>
      </c>
      <c r="AI40" s="205"/>
    </row>
    <row r="41" spans="1:35" ht="61.5" customHeight="1">
      <c r="A41" s="369" t="str">
        <f>'приложение 1.1 '!A42</f>
        <v>1.1.3.10</v>
      </c>
      <c r="B41" s="371" t="str">
        <f>'приложение 1.1 '!B42</f>
        <v>Реконструкция ТП - 338 (замена оборудования РУ-10кВ, РУ-0,4кВ, замена 2ТМГ-630кВА)</v>
      </c>
      <c r="C41" s="504"/>
      <c r="D41" s="504"/>
      <c r="E41" s="504"/>
      <c r="F41" s="504"/>
      <c r="G41" s="504">
        <v>1988</v>
      </c>
      <c r="H41" s="504">
        <v>25</v>
      </c>
      <c r="I41" s="504" t="s">
        <v>1782</v>
      </c>
      <c r="J41" s="362">
        <v>1.26</v>
      </c>
      <c r="K41" s="504"/>
      <c r="L41" s="504"/>
      <c r="M41" s="504"/>
      <c r="N41" s="504"/>
      <c r="O41" s="362">
        <f>'приложение 1.1 '!D42</f>
        <v>0</v>
      </c>
      <c r="P41" s="363"/>
      <c r="Q41" s="433">
        <f>'приложение 1.1 '!H42</f>
        <v>2.853831</v>
      </c>
      <c r="R41" s="433">
        <f t="shared" si="0"/>
        <v>0.14269155</v>
      </c>
      <c r="S41" s="433">
        <f t="shared" si="1"/>
        <v>1.1415324</v>
      </c>
      <c r="T41" s="433">
        <f t="shared" si="2"/>
        <v>1.4269155</v>
      </c>
      <c r="U41" s="433">
        <f t="shared" si="3"/>
        <v>0.14269154999999989</v>
      </c>
      <c r="V41" s="504"/>
      <c r="W41" s="504"/>
      <c r="X41" s="504"/>
      <c r="Y41" s="504"/>
      <c r="Z41" s="555">
        <f>IF(AB41&gt;0,'приложение 1.1 '!G42,"-")</f>
        <v>2018</v>
      </c>
      <c r="AA41" s="367">
        <f t="shared" si="4"/>
        <v>25</v>
      </c>
      <c r="AB41" s="556" t="str">
        <f t="shared" si="5"/>
        <v>ТМГ-10/630 2шт.</v>
      </c>
      <c r="AC41" s="379">
        <f>'приложение 1.1 '!E42</f>
        <v>1.26</v>
      </c>
      <c r="AD41" s="555" t="str">
        <f>IF(AG41&gt;0,'приложение 1.1 '!G42,"-")</f>
        <v>-</v>
      </c>
      <c r="AE41" s="504"/>
      <c r="AF41" s="504"/>
      <c r="AG41" s="504"/>
      <c r="AH41" s="449">
        <f>'приложение 1.1 '!D42</f>
        <v>0</v>
      </c>
      <c r="AI41" s="205"/>
    </row>
    <row r="42" spans="1:35" ht="45" customHeight="1">
      <c r="A42" s="369" t="str">
        <f>'приложение 1.1 '!A43</f>
        <v>1.1.3.11</v>
      </c>
      <c r="B42" s="371" t="str">
        <f>'приложение 1.1 '!B43</f>
        <v>Реконструкция ТП - 482 (замена оборудования РУ-10кВ, РУ-0,4кВ, замена 2ТМГ-630кВА)</v>
      </c>
      <c r="C42" s="504"/>
      <c r="D42" s="504"/>
      <c r="E42" s="504"/>
      <c r="F42" s="504"/>
      <c r="G42" s="504">
        <v>1988</v>
      </c>
      <c r="H42" s="504">
        <v>25</v>
      </c>
      <c r="I42" s="504" t="s">
        <v>1783</v>
      </c>
      <c r="J42" s="362">
        <v>2</v>
      </c>
      <c r="K42" s="504"/>
      <c r="L42" s="504"/>
      <c r="M42" s="504"/>
      <c r="N42" s="504"/>
      <c r="O42" s="362">
        <f>'приложение 1.1 '!D43</f>
        <v>0</v>
      </c>
      <c r="P42" s="363"/>
      <c r="Q42" s="433">
        <f>'приложение 1.1 '!H43</f>
        <v>5.1288410000000004</v>
      </c>
      <c r="R42" s="433">
        <f t="shared" si="0"/>
        <v>0.25644205000000003</v>
      </c>
      <c r="S42" s="433">
        <f t="shared" si="1"/>
        <v>2.0515364000000003</v>
      </c>
      <c r="T42" s="433">
        <f t="shared" si="2"/>
        <v>2.5644205000000002</v>
      </c>
      <c r="U42" s="433">
        <f t="shared" si="3"/>
        <v>0.25644204999999953</v>
      </c>
      <c r="V42" s="504"/>
      <c r="W42" s="504"/>
      <c r="X42" s="504"/>
      <c r="Y42" s="504"/>
      <c r="Z42" s="555">
        <f>IF(AB42&gt;0,'приложение 1.1 '!G43,"-")</f>
        <v>2018</v>
      </c>
      <c r="AA42" s="367">
        <f t="shared" si="4"/>
        <v>25</v>
      </c>
      <c r="AB42" s="556" t="str">
        <f t="shared" si="5"/>
        <v>ТМГ-10/1000 2шт.</v>
      </c>
      <c r="AC42" s="379">
        <f>'приложение 1.1 '!E43</f>
        <v>2</v>
      </c>
      <c r="AD42" s="555" t="str">
        <f>IF(AG42&gt;0,'приложение 1.1 '!G43,"-")</f>
        <v>-</v>
      </c>
      <c r="AE42" s="504"/>
      <c r="AF42" s="504"/>
      <c r="AG42" s="504"/>
      <c r="AH42" s="449">
        <f>'приложение 1.1 '!D43</f>
        <v>0</v>
      </c>
      <c r="AI42" s="205"/>
    </row>
    <row r="43" spans="1:35" ht="45" customHeight="1">
      <c r="A43" s="369" t="str">
        <f>'приложение 1.1 '!A44</f>
        <v>1.1.3.12</v>
      </c>
      <c r="B43" s="371" t="str">
        <f>'приложение 1.1 '!B44</f>
        <v>Реконструкция ТП - 259 (замена оборудования РУ-10кВ, РУ-0,4кВ, замена 2ТМГ-630кВА)</v>
      </c>
      <c r="C43" s="504"/>
      <c r="D43" s="504"/>
      <c r="E43" s="504"/>
      <c r="F43" s="504"/>
      <c r="G43" s="504">
        <v>1988</v>
      </c>
      <c r="H43" s="504">
        <v>25</v>
      </c>
      <c r="I43" s="504" t="s">
        <v>1782</v>
      </c>
      <c r="J43" s="362">
        <v>1.26</v>
      </c>
      <c r="K43" s="504"/>
      <c r="L43" s="504"/>
      <c r="M43" s="504"/>
      <c r="N43" s="504"/>
      <c r="O43" s="362">
        <f>'приложение 1.1 '!D44</f>
        <v>0</v>
      </c>
      <c r="P43" s="363"/>
      <c r="Q43" s="433">
        <f>'приложение 1.1 '!H44</f>
        <v>2.7971529999999998</v>
      </c>
      <c r="R43" s="433">
        <f t="shared" si="0"/>
        <v>0.13985765</v>
      </c>
      <c r="S43" s="433">
        <f t="shared" si="1"/>
        <v>1.1188612</v>
      </c>
      <c r="T43" s="433">
        <f t="shared" si="2"/>
        <v>1.3985764999999999</v>
      </c>
      <c r="U43" s="433">
        <f t="shared" si="3"/>
        <v>0.13985764999999972</v>
      </c>
      <c r="V43" s="504"/>
      <c r="W43" s="504"/>
      <c r="X43" s="504"/>
      <c r="Y43" s="504"/>
      <c r="Z43" s="555">
        <f>IF(AB43&gt;0,'приложение 1.1 '!G44,"-")</f>
        <v>2018</v>
      </c>
      <c r="AA43" s="367">
        <f t="shared" si="4"/>
        <v>25</v>
      </c>
      <c r="AB43" s="556" t="str">
        <f t="shared" si="5"/>
        <v>ТМГ-10/630 2шт.</v>
      </c>
      <c r="AC43" s="379">
        <f>'приложение 1.1 '!E44</f>
        <v>1.26</v>
      </c>
      <c r="AD43" s="555" t="str">
        <f>IF(AG43&gt;0,'приложение 1.1 '!G44,"-")</f>
        <v>-</v>
      </c>
      <c r="AE43" s="504"/>
      <c r="AF43" s="504"/>
      <c r="AG43" s="504"/>
      <c r="AH43" s="449">
        <f>'приложение 1.1 '!D44</f>
        <v>0</v>
      </c>
      <c r="AI43" s="205"/>
    </row>
    <row r="44" spans="1:35" ht="45" customHeight="1">
      <c r="A44" s="369" t="str">
        <f>'приложение 1.1 '!A45</f>
        <v>1.1.3.13</v>
      </c>
      <c r="B44" s="371" t="str">
        <f>'приложение 1.1 '!B45</f>
        <v>Реконструкция ТП - 260 (замена оборудования РУ-10кВ, РУ-0,4кВ, замена 2ТМГ-630кВА)</v>
      </c>
      <c r="C44" s="504"/>
      <c r="D44" s="504"/>
      <c r="E44" s="504"/>
      <c r="F44" s="504"/>
      <c r="G44" s="504">
        <v>1988</v>
      </c>
      <c r="H44" s="504">
        <v>25</v>
      </c>
      <c r="I44" s="504" t="s">
        <v>1782</v>
      </c>
      <c r="J44" s="362">
        <v>1.26</v>
      </c>
      <c r="K44" s="504"/>
      <c r="L44" s="504"/>
      <c r="M44" s="504"/>
      <c r="N44" s="504"/>
      <c r="O44" s="362">
        <f>'приложение 1.1 '!D45</f>
        <v>0</v>
      </c>
      <c r="P44" s="363"/>
      <c r="Q44" s="433">
        <f>'приложение 1.1 '!H45</f>
        <v>2.7971529999999998</v>
      </c>
      <c r="R44" s="433">
        <f t="shared" si="0"/>
        <v>0.13985765</v>
      </c>
      <c r="S44" s="433">
        <f t="shared" si="1"/>
        <v>1.1188612</v>
      </c>
      <c r="T44" s="433">
        <f t="shared" si="2"/>
        <v>1.3985764999999999</v>
      </c>
      <c r="U44" s="433">
        <f t="shared" si="3"/>
        <v>0.13985764999999972</v>
      </c>
      <c r="V44" s="504"/>
      <c r="W44" s="504"/>
      <c r="X44" s="504"/>
      <c r="Y44" s="504"/>
      <c r="Z44" s="555">
        <f>IF(AB44&gt;0,'приложение 1.1 '!G45,"-")</f>
        <v>2018</v>
      </c>
      <c r="AA44" s="367">
        <f t="shared" si="4"/>
        <v>25</v>
      </c>
      <c r="AB44" s="556" t="str">
        <f t="shared" si="5"/>
        <v>ТМГ-10/630 2шт.</v>
      </c>
      <c r="AC44" s="379">
        <f>'приложение 1.1 '!E45</f>
        <v>1.26</v>
      </c>
      <c r="AD44" s="555" t="str">
        <f>IF(AG44&gt;0,'приложение 1.1 '!G45,"-")</f>
        <v>-</v>
      </c>
      <c r="AE44" s="504"/>
      <c r="AF44" s="504"/>
      <c r="AG44" s="504"/>
      <c r="AH44" s="449">
        <f>'приложение 1.1 '!D45</f>
        <v>0</v>
      </c>
      <c r="AI44" s="205"/>
    </row>
    <row r="45" spans="1:35" ht="45" customHeight="1">
      <c r="A45" s="369" t="str">
        <f>'приложение 1.1 '!A46</f>
        <v>1.1.3.14</v>
      </c>
      <c r="B45" s="371" t="str">
        <f>'приложение 1.1 '!B46</f>
        <v>Реконструкция ТП - 261 (замена оборудования РУ-10кВ, РУ-0,4кВ, замена 2ТМГ-630кВА)</v>
      </c>
      <c r="C45" s="504"/>
      <c r="D45" s="504"/>
      <c r="E45" s="504"/>
      <c r="F45" s="504"/>
      <c r="G45" s="504">
        <v>1984</v>
      </c>
      <c r="H45" s="504">
        <v>25</v>
      </c>
      <c r="I45" s="504" t="s">
        <v>1782</v>
      </c>
      <c r="J45" s="362">
        <v>1.26</v>
      </c>
      <c r="K45" s="504"/>
      <c r="L45" s="504"/>
      <c r="M45" s="504"/>
      <c r="N45" s="504"/>
      <c r="O45" s="362">
        <f>'приложение 1.1 '!D46</f>
        <v>0</v>
      </c>
      <c r="P45" s="363"/>
      <c r="Q45" s="433">
        <f>'приложение 1.1 '!H46</f>
        <v>2.6898049999999998</v>
      </c>
      <c r="R45" s="433">
        <f t="shared" si="0"/>
        <v>0.13449025000000001</v>
      </c>
      <c r="S45" s="433">
        <f t="shared" si="1"/>
        <v>1.075922</v>
      </c>
      <c r="T45" s="433">
        <f t="shared" si="2"/>
        <v>1.3449024999999999</v>
      </c>
      <c r="U45" s="433">
        <f t="shared" si="3"/>
        <v>0.13449024999999981</v>
      </c>
      <c r="V45" s="504"/>
      <c r="W45" s="504"/>
      <c r="X45" s="504"/>
      <c r="Y45" s="504"/>
      <c r="Z45" s="555">
        <f>IF(AB45&gt;0,'приложение 1.1 '!G46,"-")</f>
        <v>2018</v>
      </c>
      <c r="AA45" s="367">
        <f t="shared" si="4"/>
        <v>25</v>
      </c>
      <c r="AB45" s="556" t="str">
        <f t="shared" si="5"/>
        <v>ТМГ-10/630 2шт.</v>
      </c>
      <c r="AC45" s="379">
        <f>'приложение 1.1 '!E46</f>
        <v>1.26</v>
      </c>
      <c r="AD45" s="555" t="str">
        <f>IF(AG45&gt;0,'приложение 1.1 '!G46,"-")</f>
        <v>-</v>
      </c>
      <c r="AE45" s="504"/>
      <c r="AF45" s="504"/>
      <c r="AG45" s="504"/>
      <c r="AH45" s="449">
        <f>'приложение 1.1 '!D46</f>
        <v>0</v>
      </c>
      <c r="AI45" s="205"/>
    </row>
    <row r="46" spans="1:35" s="53" customFormat="1" ht="31.5" customHeight="1">
      <c r="A46" s="369" t="str">
        <f>'приложение 1.1 '!A47</f>
        <v>1.1.3.16</v>
      </c>
      <c r="B46" s="371" t="str">
        <f>'приложение 1.1 '!B47</f>
        <v>Реконструкция ТП-283 (замена оборудования РУ-10кВ, РУ-0,4кВ, замена 2ТМГ-630кВА)</v>
      </c>
      <c r="C46" s="504"/>
      <c r="D46" s="504"/>
      <c r="E46" s="504"/>
      <c r="F46" s="504"/>
      <c r="G46" s="504">
        <v>1982</v>
      </c>
      <c r="H46" s="504"/>
      <c r="I46" s="504" t="s">
        <v>1782</v>
      </c>
      <c r="J46" s="362">
        <v>1.26</v>
      </c>
      <c r="K46" s="504"/>
      <c r="L46" s="504"/>
      <c r="M46" s="504"/>
      <c r="N46" s="504"/>
      <c r="O46" s="362">
        <f>'приложение 1.1 '!D47</f>
        <v>0</v>
      </c>
      <c r="P46" s="363"/>
      <c r="Q46" s="433">
        <f>'приложение 1.1 '!H47</f>
        <v>2.7971529999999998</v>
      </c>
      <c r="R46" s="433">
        <f t="shared" si="0"/>
        <v>0.13985765</v>
      </c>
      <c r="S46" s="433">
        <f t="shared" si="1"/>
        <v>1.1188612</v>
      </c>
      <c r="T46" s="433">
        <f t="shared" si="2"/>
        <v>1.3985764999999999</v>
      </c>
      <c r="U46" s="433">
        <f t="shared" si="3"/>
        <v>0.13985764999999972</v>
      </c>
      <c r="V46" s="504"/>
      <c r="W46" s="504"/>
      <c r="X46" s="504"/>
      <c r="Y46" s="504"/>
      <c r="Z46" s="555">
        <f>IF(AB46&gt;0,'приложение 1.1 '!G47,"-")</f>
        <v>2018</v>
      </c>
      <c r="AA46" s="367">
        <f t="shared" si="4"/>
        <v>0</v>
      </c>
      <c r="AB46" s="556" t="str">
        <f t="shared" si="5"/>
        <v>ТМГ-10/630 2шт.</v>
      </c>
      <c r="AC46" s="379">
        <f>'приложение 1.1 '!E47</f>
        <v>1.26</v>
      </c>
      <c r="AD46" s="555" t="str">
        <f>IF(AG46&gt;0,'приложение 1.1 '!G47,"-")</f>
        <v>-</v>
      </c>
      <c r="AE46" s="504"/>
      <c r="AF46" s="504"/>
      <c r="AG46" s="504"/>
      <c r="AH46" s="449">
        <f>'приложение 1.1 '!D47</f>
        <v>0</v>
      </c>
      <c r="AI46" s="364"/>
    </row>
    <row r="47" spans="1:35" ht="54.95" customHeight="1">
      <c r="A47" s="369" t="str">
        <f>'приложение 1.1 '!A48</f>
        <v>1.1.3.22</v>
      </c>
      <c r="B47" s="371" t="str">
        <f>'приложение 1.1 '!B48</f>
        <v>Реконструкция ТП-490 (замена оборудования РУ-10кВ, РУ-0,4кВ, замена 2ТМГ-400кВА)</v>
      </c>
      <c r="C47" s="504"/>
      <c r="D47" s="504"/>
      <c r="E47" s="504"/>
      <c r="F47" s="504"/>
      <c r="G47" s="504">
        <v>1980</v>
      </c>
      <c r="H47" s="504">
        <v>25</v>
      </c>
      <c r="I47" s="504" t="s">
        <v>1784</v>
      </c>
      <c r="J47" s="362">
        <v>0.8</v>
      </c>
      <c r="K47" s="504"/>
      <c r="L47" s="504"/>
      <c r="M47" s="504"/>
      <c r="N47" s="504"/>
      <c r="O47" s="362">
        <f>'приложение 1.1 '!D48</f>
        <v>0</v>
      </c>
      <c r="P47" s="363"/>
      <c r="Q47" s="433">
        <f>'приложение 1.1 '!H48</f>
        <v>2.311083</v>
      </c>
      <c r="R47" s="433">
        <f t="shared" si="0"/>
        <v>0.11555415000000001</v>
      </c>
      <c r="S47" s="433">
        <f t="shared" si="1"/>
        <v>0.92443320000000007</v>
      </c>
      <c r="T47" s="433">
        <f t="shared" si="2"/>
        <v>1.1555415</v>
      </c>
      <c r="U47" s="433">
        <f t="shared" si="3"/>
        <v>0.11555414999999991</v>
      </c>
      <c r="V47" s="504"/>
      <c r="W47" s="504"/>
      <c r="X47" s="504"/>
      <c r="Y47" s="504"/>
      <c r="Z47" s="555">
        <f>IF(AB47&gt;0,'приложение 1.1 '!G48,"-")</f>
        <v>2018</v>
      </c>
      <c r="AA47" s="367">
        <f t="shared" si="4"/>
        <v>25</v>
      </c>
      <c r="AB47" s="556" t="str">
        <f t="shared" si="5"/>
        <v>ТМГ-10/400 2шт.</v>
      </c>
      <c r="AC47" s="379">
        <f>'приложение 1.1 '!E48</f>
        <v>0.8</v>
      </c>
      <c r="AD47" s="555" t="str">
        <f>IF(AG47&gt;0,'приложение 1.1 '!G48,"-")</f>
        <v>-</v>
      </c>
      <c r="AE47" s="504"/>
      <c r="AF47" s="504"/>
      <c r="AG47" s="504"/>
      <c r="AH47" s="449">
        <f>'приложение 1.1 '!D48</f>
        <v>0</v>
      </c>
      <c r="AI47" s="205"/>
    </row>
    <row r="48" spans="1:35" ht="54.95" customHeight="1">
      <c r="A48" s="369" t="str">
        <f>'приложение 1.1 '!A49</f>
        <v>1.1.3.23</v>
      </c>
      <c r="B48" s="371" t="str">
        <f>'приложение 1.1 '!B49</f>
        <v>Реконструкция ТП-430  (замена оборудования РУ-10кВ, РУ-0,4кВ, замена 2ТМГ-630кВА)</v>
      </c>
      <c r="C48" s="504"/>
      <c r="D48" s="504"/>
      <c r="E48" s="504"/>
      <c r="F48" s="504"/>
      <c r="G48" s="504">
        <v>1989</v>
      </c>
      <c r="H48" s="504">
        <v>25</v>
      </c>
      <c r="I48" s="504" t="s">
        <v>1782</v>
      </c>
      <c r="J48" s="362">
        <v>1.26</v>
      </c>
      <c r="K48" s="504"/>
      <c r="L48" s="504"/>
      <c r="M48" s="504"/>
      <c r="N48" s="504"/>
      <c r="O48" s="362">
        <f>'приложение 1.1 '!D49</f>
        <v>0</v>
      </c>
      <c r="P48" s="363"/>
      <c r="Q48" s="433">
        <f>'приложение 1.1 '!H49</f>
        <v>2.5824569999999998</v>
      </c>
      <c r="R48" s="433">
        <f t="shared" si="0"/>
        <v>0.12912284999999998</v>
      </c>
      <c r="S48" s="433">
        <f t="shared" si="1"/>
        <v>1.0329827999999999</v>
      </c>
      <c r="T48" s="433">
        <f t="shared" si="2"/>
        <v>1.2912284999999999</v>
      </c>
      <c r="U48" s="433">
        <f t="shared" si="3"/>
        <v>0.1291228499999999</v>
      </c>
      <c r="V48" s="504"/>
      <c r="W48" s="504"/>
      <c r="X48" s="504"/>
      <c r="Y48" s="504"/>
      <c r="Z48" s="555">
        <f>IF(AB48&gt;0,'приложение 1.1 '!G49,"-")</f>
        <v>2018</v>
      </c>
      <c r="AA48" s="367">
        <f t="shared" si="4"/>
        <v>25</v>
      </c>
      <c r="AB48" s="556" t="str">
        <f t="shared" si="5"/>
        <v>ТМГ-10/630 2шт.</v>
      </c>
      <c r="AC48" s="379">
        <f>'приложение 1.1 '!E49</f>
        <v>1.26</v>
      </c>
      <c r="AD48" s="555" t="str">
        <f>IF(AG48&gt;0,'приложение 1.1 '!G49,"-")</f>
        <v>-</v>
      </c>
      <c r="AE48" s="504"/>
      <c r="AF48" s="504"/>
      <c r="AG48" s="504"/>
      <c r="AH48" s="449">
        <f>'приложение 1.1 '!D49</f>
        <v>0</v>
      </c>
      <c r="AI48" s="205"/>
    </row>
    <row r="49" spans="1:35" ht="54.95" customHeight="1">
      <c r="A49" s="369" t="str">
        <f>'приложение 1.1 '!A50</f>
        <v>1.1.3.24</v>
      </c>
      <c r="B49" s="371" t="str">
        <f>'приложение 1.1 '!B50</f>
        <v>Реконструкция ТП-431 (замена оборудования РУ-10кВ, РУ-0,4кВ, замена 2ТМГ-630кВА)</v>
      </c>
      <c r="C49" s="504"/>
      <c r="D49" s="504"/>
      <c r="E49" s="504"/>
      <c r="F49" s="504"/>
      <c r="G49" s="504">
        <v>1988</v>
      </c>
      <c r="H49" s="504">
        <v>25</v>
      </c>
      <c r="I49" s="504" t="s">
        <v>1782</v>
      </c>
      <c r="J49" s="362">
        <v>1.26</v>
      </c>
      <c r="K49" s="504"/>
      <c r="L49" s="504"/>
      <c r="M49" s="504"/>
      <c r="N49" s="504"/>
      <c r="O49" s="362">
        <f>'приложение 1.1 '!D50</f>
        <v>0</v>
      </c>
      <c r="P49" s="363"/>
      <c r="Q49" s="433">
        <f>'приложение 1.1 '!H50</f>
        <v>2.9328400000000001</v>
      </c>
      <c r="R49" s="433">
        <f t="shared" si="0"/>
        <v>0.14664200000000002</v>
      </c>
      <c r="S49" s="433">
        <f t="shared" si="1"/>
        <v>1.1731360000000002</v>
      </c>
      <c r="T49" s="433">
        <f t="shared" si="2"/>
        <v>1.4664200000000001</v>
      </c>
      <c r="U49" s="433">
        <f t="shared" si="3"/>
        <v>0.14664199999999994</v>
      </c>
      <c r="V49" s="504"/>
      <c r="W49" s="504"/>
      <c r="X49" s="504"/>
      <c r="Y49" s="504"/>
      <c r="Z49" s="555">
        <f>IF(AB49&gt;0,'приложение 1.1 '!G50,"-")</f>
        <v>2018</v>
      </c>
      <c r="AA49" s="367">
        <f t="shared" si="4"/>
        <v>25</v>
      </c>
      <c r="AB49" s="556" t="str">
        <f t="shared" si="5"/>
        <v>ТМГ-10/630 2шт.</v>
      </c>
      <c r="AC49" s="379">
        <f>'приложение 1.1 '!E50</f>
        <v>1.26</v>
      </c>
      <c r="AD49" s="555" t="str">
        <f>IF(AG49&gt;0,'приложение 1.1 '!G50,"-")</f>
        <v>-</v>
      </c>
      <c r="AE49" s="504"/>
      <c r="AF49" s="504"/>
      <c r="AG49" s="504"/>
      <c r="AH49" s="449">
        <f>'приложение 1.1 '!D50</f>
        <v>0</v>
      </c>
      <c r="AI49" s="205"/>
    </row>
    <row r="50" spans="1:35" ht="54.95" customHeight="1">
      <c r="A50" s="369" t="str">
        <f>'приложение 1.1 '!A51</f>
        <v>1.1.3.25</v>
      </c>
      <c r="B50" s="371" t="str">
        <f>'приложение 1.1 '!B51</f>
        <v>Реконструкция  ТП-436 (замена оборудования РУ-10кВ, РУ-0,4кВ, замена 2ТМГ-630кВА)</v>
      </c>
      <c r="C50" s="504"/>
      <c r="D50" s="504"/>
      <c r="E50" s="504"/>
      <c r="F50" s="504"/>
      <c r="G50" s="504">
        <v>1984</v>
      </c>
      <c r="H50" s="504">
        <v>25</v>
      </c>
      <c r="I50" s="504" t="s">
        <v>1782</v>
      </c>
      <c r="J50" s="362">
        <v>1.26</v>
      </c>
      <c r="K50" s="504"/>
      <c r="L50" s="504"/>
      <c r="M50" s="504"/>
      <c r="N50" s="504"/>
      <c r="O50" s="362">
        <f>'приложение 1.1 '!D51</f>
        <v>0</v>
      </c>
      <c r="P50" s="363"/>
      <c r="Q50" s="433">
        <f>'приложение 1.1 '!H51</f>
        <v>2.7971529999999998</v>
      </c>
      <c r="R50" s="433">
        <f t="shared" si="0"/>
        <v>0.13985765</v>
      </c>
      <c r="S50" s="433">
        <f t="shared" si="1"/>
        <v>1.1188612</v>
      </c>
      <c r="T50" s="433">
        <f t="shared" si="2"/>
        <v>1.3985764999999999</v>
      </c>
      <c r="U50" s="433">
        <f t="shared" si="3"/>
        <v>0.13985764999999972</v>
      </c>
      <c r="V50" s="504"/>
      <c r="W50" s="504"/>
      <c r="X50" s="504"/>
      <c r="Y50" s="504"/>
      <c r="Z50" s="555">
        <f>IF(AB50&gt;0,'приложение 1.1 '!G51,"-")</f>
        <v>2018</v>
      </c>
      <c r="AA50" s="367">
        <f t="shared" si="4"/>
        <v>25</v>
      </c>
      <c r="AB50" s="556" t="str">
        <f t="shared" si="5"/>
        <v>ТМГ-10/630 2шт.</v>
      </c>
      <c r="AC50" s="379">
        <f>'приложение 1.1 '!E51</f>
        <v>1.26</v>
      </c>
      <c r="AD50" s="555" t="str">
        <f>IF(AG50&gt;0,'приложение 1.1 '!G51,"-")</f>
        <v>-</v>
      </c>
      <c r="AE50" s="504"/>
      <c r="AF50" s="504"/>
      <c r="AG50" s="504"/>
      <c r="AH50" s="449">
        <f>'приложение 1.1 '!D51</f>
        <v>0</v>
      </c>
      <c r="AI50" s="205"/>
    </row>
    <row r="51" spans="1:35" ht="54.95" customHeight="1">
      <c r="A51" s="369" t="str">
        <f>'приложение 1.1 '!A52</f>
        <v>1.1.3.26</v>
      </c>
      <c r="B51" s="371" t="str">
        <f>'приложение 1.1 '!B52</f>
        <v>Реконструкция  ТП-427 (замена оборудования РУ-10кВ, РУ-0,4кВ, замена 2ТМГ-630кВА)</v>
      </c>
      <c r="C51" s="504"/>
      <c r="D51" s="504"/>
      <c r="E51" s="504"/>
      <c r="F51" s="504"/>
      <c r="G51" s="504">
        <v>1980</v>
      </c>
      <c r="H51" s="504">
        <v>25</v>
      </c>
      <c r="I51" s="504" t="s">
        <v>1782</v>
      </c>
      <c r="J51" s="362">
        <v>1.26</v>
      </c>
      <c r="K51" s="504"/>
      <c r="L51" s="504"/>
      <c r="M51" s="504"/>
      <c r="N51" s="504"/>
      <c r="O51" s="362">
        <f>'приложение 1.1 '!D52</f>
        <v>0</v>
      </c>
      <c r="P51" s="363"/>
      <c r="Q51" s="433">
        <f>'приложение 1.1 '!H52</f>
        <v>1.989039</v>
      </c>
      <c r="R51" s="433">
        <f t="shared" si="0"/>
        <v>9.9451950000000011E-2</v>
      </c>
      <c r="S51" s="433">
        <f t="shared" si="1"/>
        <v>0.79561560000000009</v>
      </c>
      <c r="T51" s="433">
        <f t="shared" si="2"/>
        <v>0.9945195</v>
      </c>
      <c r="U51" s="433">
        <f t="shared" si="3"/>
        <v>9.9451949999999956E-2</v>
      </c>
      <c r="V51" s="504"/>
      <c r="W51" s="504"/>
      <c r="X51" s="504"/>
      <c r="Y51" s="504"/>
      <c r="Z51" s="555">
        <f>IF(AB51&gt;0,'приложение 1.1 '!G52,"-")</f>
        <v>2018</v>
      </c>
      <c r="AA51" s="367">
        <f t="shared" si="4"/>
        <v>25</v>
      </c>
      <c r="AB51" s="556" t="str">
        <f t="shared" si="5"/>
        <v>ТМГ-10/630 2шт.</v>
      </c>
      <c r="AC51" s="379">
        <f>'приложение 1.1 '!E52</f>
        <v>1.26</v>
      </c>
      <c r="AD51" s="555" t="str">
        <f>IF(AG51&gt;0,'приложение 1.1 '!G52,"-")</f>
        <v>-</v>
      </c>
      <c r="AE51" s="504"/>
      <c r="AF51" s="504"/>
      <c r="AG51" s="504"/>
      <c r="AH51" s="449">
        <f>'приложение 1.1 '!D52</f>
        <v>0</v>
      </c>
      <c r="AI51" s="205"/>
    </row>
    <row r="52" spans="1:35" ht="54.95" customHeight="1">
      <c r="A52" s="369" t="str">
        <f>'приложение 1.1 '!A53</f>
        <v>1.1.3.27</v>
      </c>
      <c r="B52" s="371" t="str">
        <f>'приложение 1.1 '!B53</f>
        <v>Реконструкция ТП-440 котельная №2 (замена оборудования РУ-10кВ, РУ-0,4кВ, замена ТМГ-1000кВА)</v>
      </c>
      <c r="C52" s="504"/>
      <c r="D52" s="504"/>
      <c r="E52" s="504"/>
      <c r="F52" s="504"/>
      <c r="G52" s="504">
        <v>1985</v>
      </c>
      <c r="H52" s="504">
        <v>25</v>
      </c>
      <c r="I52" s="504" t="s">
        <v>1783</v>
      </c>
      <c r="J52" s="362">
        <v>2</v>
      </c>
      <c r="K52" s="504"/>
      <c r="L52" s="504"/>
      <c r="M52" s="504"/>
      <c r="N52" s="504"/>
      <c r="O52" s="362">
        <f>'приложение 1.1 '!D53</f>
        <v>0</v>
      </c>
      <c r="P52" s="363"/>
      <c r="Q52" s="433">
        <f>'приложение 1.1 '!H53</f>
        <v>2.8806370000000001</v>
      </c>
      <c r="R52" s="433">
        <f t="shared" si="0"/>
        <v>0.14403185000000002</v>
      </c>
      <c r="S52" s="433">
        <f t="shared" si="1"/>
        <v>1.1522548000000001</v>
      </c>
      <c r="T52" s="433">
        <f t="shared" si="2"/>
        <v>1.4403185000000001</v>
      </c>
      <c r="U52" s="433">
        <f t="shared" si="3"/>
        <v>0.14403185000000018</v>
      </c>
      <c r="V52" s="504"/>
      <c r="W52" s="504"/>
      <c r="X52" s="504"/>
      <c r="Y52" s="504"/>
      <c r="Z52" s="555">
        <f>IF(AB52&gt;0,'приложение 1.1 '!G53,"-")</f>
        <v>2018</v>
      </c>
      <c r="AA52" s="367">
        <f t="shared" si="4"/>
        <v>25</v>
      </c>
      <c r="AB52" s="556" t="str">
        <f t="shared" si="5"/>
        <v>ТМГ-10/1000 2шт.</v>
      </c>
      <c r="AC52" s="379">
        <f>'приложение 1.1 '!E53</f>
        <v>2</v>
      </c>
      <c r="AD52" s="555" t="str">
        <f>IF(AG52&gt;0,'приложение 1.1 '!G53,"-")</f>
        <v>-</v>
      </c>
      <c r="AE52" s="504"/>
      <c r="AF52" s="504"/>
      <c r="AG52" s="504"/>
      <c r="AH52" s="449">
        <f>'приложение 1.1 '!D53</f>
        <v>0</v>
      </c>
      <c r="AI52" s="205"/>
    </row>
    <row r="53" spans="1:35" ht="54.95" customHeight="1">
      <c r="A53" s="369" t="str">
        <f>'приложение 1.1 '!A54</f>
        <v>1.1.3.28</v>
      </c>
      <c r="B53" s="371" t="str">
        <f>'приложение 1.1 '!B54</f>
        <v>Реконструкция ТП-313 (замена оборудования РУ-10кВ, РУ-0,4кВ, замена 2ТМГ-630кВА)</v>
      </c>
      <c r="C53" s="504"/>
      <c r="D53" s="504"/>
      <c r="E53" s="504"/>
      <c r="F53" s="504"/>
      <c r="G53" s="504">
        <v>1988</v>
      </c>
      <c r="H53" s="504">
        <v>25</v>
      </c>
      <c r="I53" s="504" t="s">
        <v>1782</v>
      </c>
      <c r="J53" s="362">
        <v>1.26</v>
      </c>
      <c r="K53" s="504"/>
      <c r="L53" s="504"/>
      <c r="M53" s="504"/>
      <c r="N53" s="504"/>
      <c r="O53" s="362">
        <f>'приложение 1.1 '!D54</f>
        <v>0</v>
      </c>
      <c r="P53" s="363"/>
      <c r="Q53" s="433">
        <f>'приложение 1.1 '!H54</f>
        <v>2.9328400000000001</v>
      </c>
      <c r="R53" s="433">
        <f t="shared" si="0"/>
        <v>0.14664200000000002</v>
      </c>
      <c r="S53" s="433">
        <f t="shared" si="1"/>
        <v>1.1731360000000002</v>
      </c>
      <c r="T53" s="433">
        <f t="shared" si="2"/>
        <v>1.4664200000000001</v>
      </c>
      <c r="U53" s="433">
        <f t="shared" si="3"/>
        <v>0.14664199999999994</v>
      </c>
      <c r="V53" s="504"/>
      <c r="W53" s="504"/>
      <c r="X53" s="504"/>
      <c r="Y53" s="504"/>
      <c r="Z53" s="555">
        <f>IF(AB53&gt;0,'приложение 1.1 '!G54,"-")</f>
        <v>2018</v>
      </c>
      <c r="AA53" s="367">
        <f t="shared" si="4"/>
        <v>25</v>
      </c>
      <c r="AB53" s="556" t="str">
        <f t="shared" si="5"/>
        <v>ТМГ-10/630 2шт.</v>
      </c>
      <c r="AC53" s="379">
        <f>'приложение 1.1 '!E54</f>
        <v>1.26</v>
      </c>
      <c r="AD53" s="555" t="str">
        <f>IF(AG53&gt;0,'приложение 1.1 '!G54,"-")</f>
        <v>-</v>
      </c>
      <c r="AE53" s="504"/>
      <c r="AF53" s="504"/>
      <c r="AG53" s="504"/>
      <c r="AH53" s="449">
        <f>'приложение 1.1 '!D54</f>
        <v>0</v>
      </c>
      <c r="AI53" s="205"/>
    </row>
    <row r="54" spans="1:35" ht="45" customHeight="1">
      <c r="A54" s="369" t="str">
        <f>'приложение 1.1 '!A55</f>
        <v>1.1.3.30</v>
      </c>
      <c r="B54" s="371" t="str">
        <f>'приложение 1.1 '!B55</f>
        <v>Реконструкция ТП-222 (замена оборудования РУ-6кВ, РУ-0,4кВ, замена 2ТМГ-630кВА)</v>
      </c>
      <c r="C54" s="504"/>
      <c r="D54" s="504"/>
      <c r="E54" s="504"/>
      <c r="F54" s="504"/>
      <c r="G54" s="504">
        <v>1976</v>
      </c>
      <c r="H54" s="504">
        <v>25</v>
      </c>
      <c r="I54" s="504" t="s">
        <v>1782</v>
      </c>
      <c r="J54" s="362">
        <v>1.26</v>
      </c>
      <c r="K54" s="504"/>
      <c r="L54" s="504"/>
      <c r="M54" s="504"/>
      <c r="N54" s="504"/>
      <c r="O54" s="362">
        <f>'приложение 1.1 '!D55</f>
        <v>0</v>
      </c>
      <c r="P54" s="363"/>
      <c r="Q54" s="433">
        <f>'приложение 1.1 '!H55</f>
        <v>2.9328400000000001</v>
      </c>
      <c r="R54" s="433">
        <f t="shared" si="0"/>
        <v>0.14664200000000002</v>
      </c>
      <c r="S54" s="433">
        <f t="shared" si="1"/>
        <v>1.1731360000000002</v>
      </c>
      <c r="T54" s="433">
        <f t="shared" si="2"/>
        <v>1.4664200000000001</v>
      </c>
      <c r="U54" s="433">
        <f t="shared" si="3"/>
        <v>0.14664199999999994</v>
      </c>
      <c r="V54" s="504"/>
      <c r="W54" s="504"/>
      <c r="X54" s="504"/>
      <c r="Y54" s="504"/>
      <c r="Z54" s="555">
        <f>IF(AB54&gt;0,'приложение 1.1 '!G55,"-")</f>
        <v>2018</v>
      </c>
      <c r="AA54" s="367">
        <f t="shared" si="4"/>
        <v>25</v>
      </c>
      <c r="AB54" s="556" t="str">
        <f t="shared" si="5"/>
        <v>ТМГ-10/630 2шт.</v>
      </c>
      <c r="AC54" s="379">
        <f>'приложение 1.1 '!E55</f>
        <v>1.26</v>
      </c>
      <c r="AD54" s="555" t="str">
        <f>IF(AG54&gt;0,'приложение 1.1 '!G55,"-")</f>
        <v>-</v>
      </c>
      <c r="AE54" s="504"/>
      <c r="AF54" s="504"/>
      <c r="AG54" s="504"/>
      <c r="AH54" s="449">
        <f>'приложение 1.1 '!D55</f>
        <v>0</v>
      </c>
      <c r="AI54" s="205"/>
    </row>
    <row r="55" spans="1:35" ht="75.75" customHeight="1">
      <c r="A55" s="369" t="str">
        <f>'приложение 1.1 '!A56</f>
        <v>1.1.3.31</v>
      </c>
      <c r="B55" s="371" t="str">
        <f>'приложение 1.1 '!B56</f>
        <v>Реконструкция ТП-459 (замена оборудования РУ-10кВ, РУ-0,4кВ, замена 2ТМГ-630кВА)</v>
      </c>
      <c r="C55" s="504"/>
      <c r="D55" s="504"/>
      <c r="E55" s="504"/>
      <c r="F55" s="504"/>
      <c r="G55" s="504">
        <v>1987</v>
      </c>
      <c r="H55" s="504">
        <v>25</v>
      </c>
      <c r="I55" s="504" t="s">
        <v>1782</v>
      </c>
      <c r="J55" s="362">
        <v>1.26</v>
      </c>
      <c r="K55" s="504"/>
      <c r="L55" s="504"/>
      <c r="M55" s="504"/>
      <c r="N55" s="504"/>
      <c r="O55" s="362">
        <f>'приложение 1.1 '!D56</f>
        <v>0</v>
      </c>
      <c r="P55" s="363"/>
      <c r="Q55" s="433">
        <f>'приложение 1.1 '!H56</f>
        <v>3.3399009999999998</v>
      </c>
      <c r="R55" s="433">
        <f t="shared" si="0"/>
        <v>0.16699505000000001</v>
      </c>
      <c r="S55" s="433">
        <f t="shared" si="1"/>
        <v>1.3359604</v>
      </c>
      <c r="T55" s="433">
        <f t="shared" si="2"/>
        <v>1.6699504999999999</v>
      </c>
      <c r="U55" s="433">
        <f t="shared" si="3"/>
        <v>0.16699505000000014</v>
      </c>
      <c r="V55" s="504"/>
      <c r="W55" s="504"/>
      <c r="X55" s="504"/>
      <c r="Y55" s="504"/>
      <c r="Z55" s="555">
        <f>IF(AB55&gt;0,'приложение 1.1 '!G56,"-")</f>
        <v>2019</v>
      </c>
      <c r="AA55" s="367">
        <f t="shared" si="4"/>
        <v>25</v>
      </c>
      <c r="AB55" s="556" t="str">
        <f t="shared" si="5"/>
        <v>ТМГ-10/630 2шт.</v>
      </c>
      <c r="AC55" s="379">
        <f>'приложение 1.1 '!E56</f>
        <v>1.26</v>
      </c>
      <c r="AD55" s="555" t="str">
        <f>IF(AG55&gt;0,'приложение 1.1 '!G56,"-")</f>
        <v>-</v>
      </c>
      <c r="AE55" s="504"/>
      <c r="AF55" s="504"/>
      <c r="AG55" s="504"/>
      <c r="AH55" s="449">
        <f>'приложение 1.1 '!D56</f>
        <v>0</v>
      </c>
      <c r="AI55" s="205"/>
    </row>
    <row r="56" spans="1:35" ht="45" customHeight="1">
      <c r="A56" s="369" t="str">
        <f>'приложение 1.1 '!A57</f>
        <v>1.1.3.32</v>
      </c>
      <c r="B56" s="371" t="str">
        <f>'приложение 1.1 '!B57</f>
        <v>Реконструкция ТП-460  (замена оборудования РУ-10кВ, РУ-0,4кВ, замена 2ТМГ-630кВА)</v>
      </c>
      <c r="C56" s="504"/>
      <c r="D56" s="504"/>
      <c r="E56" s="504"/>
      <c r="F56" s="504"/>
      <c r="G56" s="504">
        <v>1990</v>
      </c>
      <c r="H56" s="504">
        <v>25</v>
      </c>
      <c r="I56" s="504" t="s">
        <v>1782</v>
      </c>
      <c r="J56" s="362">
        <v>1.26</v>
      </c>
      <c r="K56" s="504"/>
      <c r="L56" s="504"/>
      <c r="M56" s="504"/>
      <c r="N56" s="504"/>
      <c r="O56" s="362">
        <f>'приложение 1.1 '!D57</f>
        <v>0</v>
      </c>
      <c r="P56" s="363"/>
      <c r="Q56" s="433">
        <f>'приложение 1.1 '!H57</f>
        <v>2.9328400000000001</v>
      </c>
      <c r="R56" s="433">
        <f t="shared" si="0"/>
        <v>0.14664200000000002</v>
      </c>
      <c r="S56" s="433">
        <f t="shared" si="1"/>
        <v>1.1731360000000002</v>
      </c>
      <c r="T56" s="433">
        <f t="shared" si="2"/>
        <v>1.4664200000000001</v>
      </c>
      <c r="U56" s="433">
        <f t="shared" si="3"/>
        <v>0.14664199999999994</v>
      </c>
      <c r="V56" s="504"/>
      <c r="W56" s="504"/>
      <c r="X56" s="504"/>
      <c r="Y56" s="504"/>
      <c r="Z56" s="555">
        <f>IF(AB56&gt;0,'приложение 1.1 '!G57,"-")</f>
        <v>2019</v>
      </c>
      <c r="AA56" s="367">
        <f t="shared" si="4"/>
        <v>25</v>
      </c>
      <c r="AB56" s="556" t="str">
        <f t="shared" si="5"/>
        <v>ТМГ-10/630 2шт.</v>
      </c>
      <c r="AC56" s="379">
        <f>'приложение 1.1 '!E57</f>
        <v>1.26</v>
      </c>
      <c r="AD56" s="555" t="str">
        <f>IF(AG56&gt;0,'приложение 1.1 '!G57,"-")</f>
        <v>-</v>
      </c>
      <c r="AE56" s="504"/>
      <c r="AF56" s="504"/>
      <c r="AG56" s="504"/>
      <c r="AH56" s="449">
        <f>'приложение 1.1 '!D57</f>
        <v>0</v>
      </c>
      <c r="AI56" s="205"/>
    </row>
    <row r="57" spans="1:35" ht="45" customHeight="1">
      <c r="A57" s="369" t="str">
        <f>'приложение 1.1 '!A58</f>
        <v>1.1.3.33</v>
      </c>
      <c r="B57" s="371" t="str">
        <f>'приложение 1.1 '!B58</f>
        <v>Реконструкция ТП-306 (замена оборудования РУ-10кВ, РУ-0,4кВ, замена 2ТМГ-630кВА)</v>
      </c>
      <c r="C57" s="555"/>
      <c r="D57" s="555"/>
      <c r="E57" s="555"/>
      <c r="F57" s="555"/>
      <c r="G57" s="555">
        <v>1992</v>
      </c>
      <c r="H57" s="555">
        <v>25</v>
      </c>
      <c r="I57" s="555" t="s">
        <v>1782</v>
      </c>
      <c r="J57" s="362">
        <v>1.26</v>
      </c>
      <c r="K57" s="555"/>
      <c r="L57" s="555"/>
      <c r="M57" s="555"/>
      <c r="N57" s="555"/>
      <c r="O57" s="362">
        <f>'приложение 1.1 '!D58</f>
        <v>0</v>
      </c>
      <c r="P57" s="363"/>
      <c r="Q57" s="433">
        <f>'приложение 1.1 '!H58</f>
        <v>2.7181439999999997</v>
      </c>
      <c r="R57" s="433">
        <f t="shared" si="0"/>
        <v>0.13590719999999998</v>
      </c>
      <c r="S57" s="433">
        <f t="shared" si="1"/>
        <v>1.0872575999999998</v>
      </c>
      <c r="T57" s="433">
        <f t="shared" si="2"/>
        <v>1.3590719999999998</v>
      </c>
      <c r="U57" s="433">
        <f t="shared" si="3"/>
        <v>0.13590720000000012</v>
      </c>
      <c r="V57" s="555"/>
      <c r="W57" s="555"/>
      <c r="X57" s="555"/>
      <c r="Y57" s="555"/>
      <c r="Z57" s="555">
        <f>IF(AB57&gt;0,'приложение 1.1 '!G58,"-")</f>
        <v>2019</v>
      </c>
      <c r="AA57" s="367">
        <f t="shared" si="4"/>
        <v>25</v>
      </c>
      <c r="AB57" s="556" t="str">
        <f t="shared" si="5"/>
        <v>ТМГ-10/630 2шт.</v>
      </c>
      <c r="AC57" s="379">
        <f>'приложение 1.1 '!E58</f>
        <v>1.26</v>
      </c>
      <c r="AD57" s="555" t="str">
        <f>IF(AG57&gt;0,'приложение 1.1 '!G58,"-")</f>
        <v>-</v>
      </c>
      <c r="AE57" s="555"/>
      <c r="AF57" s="555"/>
      <c r="AG57" s="555"/>
      <c r="AH57" s="449">
        <f>'приложение 1.1 '!D58</f>
        <v>0</v>
      </c>
      <c r="AI57" s="205"/>
    </row>
    <row r="58" spans="1:35" ht="45" customHeight="1">
      <c r="A58" s="369" t="str">
        <f>'приложение 1.1 '!A59</f>
        <v>1.1.3.34</v>
      </c>
      <c r="B58" s="371" t="str">
        <f>'приложение 1.1 '!B59</f>
        <v>Реконструкция ТП-212 (замена оборудования РУ-6кВ, РУ-0,4кВ, замена 2ТМГ-400кВА)</v>
      </c>
      <c r="C58" s="555"/>
      <c r="D58" s="555"/>
      <c r="E58" s="555"/>
      <c r="F58" s="555"/>
      <c r="G58" s="555">
        <v>1970</v>
      </c>
      <c r="H58" s="555">
        <v>25</v>
      </c>
      <c r="I58" s="555" t="s">
        <v>1784</v>
      </c>
      <c r="J58" s="362">
        <v>0.8</v>
      </c>
      <c r="K58" s="555"/>
      <c r="L58" s="555"/>
      <c r="M58" s="555"/>
      <c r="N58" s="555"/>
      <c r="O58" s="362">
        <f>'приложение 1.1 '!D59</f>
        <v>0</v>
      </c>
      <c r="P58" s="363"/>
      <c r="Q58" s="433">
        <f>'приложение 1.1 '!H59</f>
        <v>2.7181439999999997</v>
      </c>
      <c r="R58" s="433">
        <f t="shared" si="0"/>
        <v>0.13590719999999998</v>
      </c>
      <c r="S58" s="433">
        <f t="shared" si="1"/>
        <v>1.0872575999999998</v>
      </c>
      <c r="T58" s="433">
        <f t="shared" si="2"/>
        <v>1.3590719999999998</v>
      </c>
      <c r="U58" s="433">
        <f t="shared" si="3"/>
        <v>0.13590720000000012</v>
      </c>
      <c r="V58" s="555"/>
      <c r="W58" s="555"/>
      <c r="X58" s="555"/>
      <c r="Y58" s="555"/>
      <c r="Z58" s="555">
        <f>IF(AB58&gt;0,'приложение 1.1 '!G59,"-")</f>
        <v>2019</v>
      </c>
      <c r="AA58" s="367">
        <f t="shared" si="4"/>
        <v>25</v>
      </c>
      <c r="AB58" s="556" t="str">
        <f t="shared" si="5"/>
        <v>ТМГ-10/400 2шт.</v>
      </c>
      <c r="AC58" s="379">
        <f>'приложение 1.1 '!E59</f>
        <v>0.8</v>
      </c>
      <c r="AD58" s="555" t="str">
        <f>IF(AG58&gt;0,'приложение 1.1 '!G59,"-")</f>
        <v>-</v>
      </c>
      <c r="AE58" s="555"/>
      <c r="AF58" s="555"/>
      <c r="AG58" s="555"/>
      <c r="AH58" s="449">
        <f>'приложение 1.1 '!D59</f>
        <v>0</v>
      </c>
      <c r="AI58" s="205"/>
    </row>
    <row r="59" spans="1:35" ht="45" customHeight="1">
      <c r="A59" s="369" t="str">
        <f>'приложение 1.1 '!A60</f>
        <v>1.1.3.35</v>
      </c>
      <c r="B59" s="371" t="str">
        <f>'приложение 1.1 '!B60</f>
        <v>Реконструкция ТП-305 (замена оборудования РУ-10кВ, РУ-0,4кВ, замена 2ТМГ-630кВА)</v>
      </c>
      <c r="C59" s="555"/>
      <c r="D59" s="555"/>
      <c r="E59" s="555"/>
      <c r="F59" s="555"/>
      <c r="G59" s="555">
        <v>1992</v>
      </c>
      <c r="H59" s="555">
        <v>25</v>
      </c>
      <c r="I59" s="555" t="s">
        <v>1782</v>
      </c>
      <c r="J59" s="362">
        <v>1.26</v>
      </c>
      <c r="K59" s="555"/>
      <c r="L59" s="555"/>
      <c r="M59" s="555"/>
      <c r="N59" s="555"/>
      <c r="O59" s="362">
        <f>'приложение 1.1 '!D60</f>
        <v>0</v>
      </c>
      <c r="P59" s="363"/>
      <c r="Q59" s="433">
        <f>'приложение 1.1 '!H60</f>
        <v>2.9328400000000001</v>
      </c>
      <c r="R59" s="433">
        <f t="shared" si="0"/>
        <v>0.14664200000000002</v>
      </c>
      <c r="S59" s="433">
        <f t="shared" si="1"/>
        <v>1.1731360000000002</v>
      </c>
      <c r="T59" s="433">
        <f t="shared" si="2"/>
        <v>1.4664200000000001</v>
      </c>
      <c r="U59" s="433">
        <f t="shared" si="3"/>
        <v>0.14664199999999994</v>
      </c>
      <c r="V59" s="555"/>
      <c r="W59" s="555"/>
      <c r="X59" s="555"/>
      <c r="Y59" s="555"/>
      <c r="Z59" s="555">
        <f>IF(AB59&gt;0,'приложение 1.1 '!G60,"-")</f>
        <v>2019</v>
      </c>
      <c r="AA59" s="367">
        <f t="shared" si="4"/>
        <v>25</v>
      </c>
      <c r="AB59" s="556" t="str">
        <f t="shared" si="5"/>
        <v>ТМГ-10/630 2шт.</v>
      </c>
      <c r="AC59" s="379">
        <f>'приложение 1.1 '!E60</f>
        <v>1.26</v>
      </c>
      <c r="AD59" s="555" t="str">
        <f>IF(AG59&gt;0,'приложение 1.1 '!G60,"-")</f>
        <v>-</v>
      </c>
      <c r="AE59" s="555"/>
      <c r="AF59" s="555"/>
      <c r="AG59" s="555"/>
      <c r="AH59" s="449">
        <f>'приложение 1.1 '!D60</f>
        <v>0</v>
      </c>
      <c r="AI59" s="205"/>
    </row>
    <row r="60" spans="1:35" ht="45" customHeight="1">
      <c r="A60" s="369" t="str">
        <f>'приложение 1.1 '!A61</f>
        <v>1.1.3.36</v>
      </c>
      <c r="B60" s="371" t="str">
        <f>'приложение 1.1 '!B61</f>
        <v>Реконструкция ТП-204 (замена оборудования РУ-6кВ, РУ-0,4кВ, замена 2ТМГ-400кВА)</v>
      </c>
      <c r="C60" s="555"/>
      <c r="D60" s="555"/>
      <c r="E60" s="555"/>
      <c r="F60" s="555"/>
      <c r="G60" s="555">
        <v>1971</v>
      </c>
      <c r="H60" s="555">
        <v>25</v>
      </c>
      <c r="I60" s="555" t="s">
        <v>1784</v>
      </c>
      <c r="J60" s="362">
        <v>0.8</v>
      </c>
      <c r="K60" s="555"/>
      <c r="L60" s="555"/>
      <c r="M60" s="555"/>
      <c r="N60" s="555"/>
      <c r="O60" s="362">
        <f>'приложение 1.1 '!D61</f>
        <v>0</v>
      </c>
      <c r="P60" s="363"/>
      <c r="Q60" s="433">
        <f>'приложение 1.1 '!H61</f>
        <v>2.9045010000000002</v>
      </c>
      <c r="R60" s="433">
        <f t="shared" si="0"/>
        <v>0.14522505000000002</v>
      </c>
      <c r="S60" s="433">
        <f t="shared" si="1"/>
        <v>1.1618004000000002</v>
      </c>
      <c r="T60" s="433">
        <f t="shared" si="2"/>
        <v>1.4522505000000001</v>
      </c>
      <c r="U60" s="433">
        <f t="shared" si="3"/>
        <v>0.14522505000000008</v>
      </c>
      <c r="V60" s="555"/>
      <c r="W60" s="555"/>
      <c r="X60" s="555"/>
      <c r="Y60" s="555"/>
      <c r="Z60" s="555">
        <f>IF(AB60&gt;0,'приложение 1.1 '!G61,"-")</f>
        <v>2019</v>
      </c>
      <c r="AA60" s="367">
        <f t="shared" si="4"/>
        <v>25</v>
      </c>
      <c r="AB60" s="556" t="str">
        <f t="shared" si="5"/>
        <v>ТМГ-10/400 2шт.</v>
      </c>
      <c r="AC60" s="379">
        <f>'приложение 1.1 '!E61</f>
        <v>0.8</v>
      </c>
      <c r="AD60" s="555" t="str">
        <f>IF(AG60&gt;0,'приложение 1.1 '!G61,"-")</f>
        <v>-</v>
      </c>
      <c r="AE60" s="555"/>
      <c r="AF60" s="555"/>
      <c r="AG60" s="555"/>
      <c r="AH60" s="449">
        <f>'приложение 1.1 '!D61</f>
        <v>0</v>
      </c>
      <c r="AI60" s="205"/>
    </row>
    <row r="61" spans="1:35" ht="45" customHeight="1">
      <c r="A61" s="369" t="str">
        <f>'приложение 1.1 '!A62</f>
        <v>1.1.3.38</v>
      </c>
      <c r="B61" s="371" t="str">
        <f>'приложение 1.1 '!B62</f>
        <v>Реконструкция ТП-207 (замена оборудования РУ-6кВ, РУ-0,4кВ, замена 2ТМГ-400кВА)</v>
      </c>
      <c r="C61" s="555"/>
      <c r="D61" s="555"/>
      <c r="E61" s="555"/>
      <c r="F61" s="555"/>
      <c r="G61" s="555">
        <v>1987</v>
      </c>
      <c r="H61" s="555">
        <v>25</v>
      </c>
      <c r="I61" s="555" t="s">
        <v>1784</v>
      </c>
      <c r="J61" s="362">
        <v>0.8</v>
      </c>
      <c r="K61" s="555"/>
      <c r="L61" s="555"/>
      <c r="M61" s="555"/>
      <c r="N61" s="555"/>
      <c r="O61" s="362">
        <f>'приложение 1.1 '!D62</f>
        <v>0</v>
      </c>
      <c r="P61" s="363"/>
      <c r="Q61" s="433">
        <f>'приложение 1.1 '!H62</f>
        <v>2.853831</v>
      </c>
      <c r="R61" s="433">
        <f t="shared" si="0"/>
        <v>0.14269155</v>
      </c>
      <c r="S61" s="433">
        <f t="shared" si="1"/>
        <v>1.1415324</v>
      </c>
      <c r="T61" s="433">
        <f t="shared" si="2"/>
        <v>1.4269155</v>
      </c>
      <c r="U61" s="433">
        <f t="shared" si="3"/>
        <v>0.14269154999999989</v>
      </c>
      <c r="V61" s="555"/>
      <c r="W61" s="555"/>
      <c r="X61" s="555"/>
      <c r="Y61" s="555"/>
      <c r="Z61" s="555">
        <f>IF(AB61&gt;0,'приложение 1.1 '!G62,"-")</f>
        <v>2019</v>
      </c>
      <c r="AA61" s="367">
        <f t="shared" si="4"/>
        <v>25</v>
      </c>
      <c r="AB61" s="556" t="str">
        <f t="shared" si="5"/>
        <v>ТМГ-10/400 2шт.</v>
      </c>
      <c r="AC61" s="379">
        <f>'приложение 1.1 '!E62</f>
        <v>0.8</v>
      </c>
      <c r="AD61" s="555" t="str">
        <f>IF(AG61&gt;0,'приложение 1.1 '!G62,"-")</f>
        <v>-</v>
      </c>
      <c r="AE61" s="555"/>
      <c r="AF61" s="555"/>
      <c r="AG61" s="555"/>
      <c r="AH61" s="449">
        <f>'приложение 1.1 '!D62</f>
        <v>0</v>
      </c>
      <c r="AI61" s="205"/>
    </row>
    <row r="62" spans="1:35" ht="45" customHeight="1">
      <c r="A62" s="369" t="str">
        <f>'приложение 1.1 '!A63</f>
        <v>1.1.3.39</v>
      </c>
      <c r="B62" s="371" t="str">
        <f>'приложение 1.1 '!B63</f>
        <v>Реконструкция ТП-232 (замена оборудования РУ-6кВ, РУ-0,4кВ, замена 2ТМГ-1000кВА)</v>
      </c>
      <c r="C62" s="555"/>
      <c r="D62" s="555"/>
      <c r="E62" s="555"/>
      <c r="F62" s="555"/>
      <c r="G62" s="555">
        <v>1992</v>
      </c>
      <c r="H62" s="555">
        <v>25</v>
      </c>
      <c r="I62" s="555" t="s">
        <v>1783</v>
      </c>
      <c r="J62" s="362">
        <v>2</v>
      </c>
      <c r="K62" s="555"/>
      <c r="L62" s="555"/>
      <c r="M62" s="555"/>
      <c r="N62" s="555"/>
      <c r="O62" s="362">
        <f>'приложение 1.1 '!D63</f>
        <v>0</v>
      </c>
      <c r="P62" s="363"/>
      <c r="Q62" s="433">
        <f>'приложение 1.1 '!H63</f>
        <v>4.8450810000000004</v>
      </c>
      <c r="R62" s="433">
        <f t="shared" si="0"/>
        <v>0.24225405000000003</v>
      </c>
      <c r="S62" s="433">
        <f t="shared" si="1"/>
        <v>1.9380324000000002</v>
      </c>
      <c r="T62" s="433">
        <f t="shared" si="2"/>
        <v>2.4225405000000002</v>
      </c>
      <c r="U62" s="433">
        <f t="shared" si="3"/>
        <v>0.24225404999999967</v>
      </c>
      <c r="V62" s="555"/>
      <c r="W62" s="555"/>
      <c r="X62" s="555"/>
      <c r="Y62" s="555"/>
      <c r="Z62" s="555">
        <f>IF(AB62&gt;0,'приложение 1.1 '!G63,"-")</f>
        <v>2019</v>
      </c>
      <c r="AA62" s="367">
        <f t="shared" si="4"/>
        <v>25</v>
      </c>
      <c r="AB62" s="556" t="str">
        <f t="shared" si="5"/>
        <v>ТМГ-10/1000 2шт.</v>
      </c>
      <c r="AC62" s="379">
        <f>'приложение 1.1 '!E63</f>
        <v>2</v>
      </c>
      <c r="AD62" s="555" t="str">
        <f>IF(AG62&gt;0,'приложение 1.1 '!G63,"-")</f>
        <v>-</v>
      </c>
      <c r="AE62" s="555"/>
      <c r="AF62" s="555"/>
      <c r="AG62" s="555"/>
      <c r="AH62" s="449">
        <f>'приложение 1.1 '!D63</f>
        <v>0</v>
      </c>
      <c r="AI62" s="205"/>
    </row>
    <row r="63" spans="1:35" ht="45" customHeight="1">
      <c r="A63" s="369" t="str">
        <f>'приложение 1.1 '!A64</f>
        <v>1.1.3.40</v>
      </c>
      <c r="B63" s="371" t="str">
        <f>'приложение 1.1 '!B64</f>
        <v>Реконструкция ТП-230 (замена оборудования РУ-6кВ, РУ-0,4кВ, замена 2ТМГ-1000кВА)</v>
      </c>
      <c r="C63" s="555"/>
      <c r="D63" s="555"/>
      <c r="E63" s="555"/>
      <c r="F63" s="555"/>
      <c r="G63" s="555">
        <v>1991</v>
      </c>
      <c r="H63" s="555">
        <v>25</v>
      </c>
      <c r="I63" s="555" t="s">
        <v>1783</v>
      </c>
      <c r="J63" s="362">
        <v>2</v>
      </c>
      <c r="K63" s="555"/>
      <c r="L63" s="555"/>
      <c r="M63" s="555"/>
      <c r="N63" s="555"/>
      <c r="O63" s="362">
        <f>'приложение 1.1 '!D64</f>
        <v>0</v>
      </c>
      <c r="P63" s="363"/>
      <c r="Q63" s="433">
        <f>'приложение 1.1 '!H64</f>
        <v>4.4231930000000004</v>
      </c>
      <c r="R63" s="433">
        <f t="shared" si="0"/>
        <v>0.22115965000000004</v>
      </c>
      <c r="S63" s="433">
        <f t="shared" si="1"/>
        <v>1.7692772000000003</v>
      </c>
      <c r="T63" s="433">
        <f t="shared" si="2"/>
        <v>2.2115965000000002</v>
      </c>
      <c r="U63" s="433">
        <f t="shared" si="3"/>
        <v>0.22115964999999971</v>
      </c>
      <c r="V63" s="555"/>
      <c r="W63" s="555"/>
      <c r="X63" s="555"/>
      <c r="Y63" s="555"/>
      <c r="Z63" s="555">
        <f>IF(AB63&gt;0,'приложение 1.1 '!G64,"-")</f>
        <v>2019</v>
      </c>
      <c r="AA63" s="367">
        <f t="shared" si="4"/>
        <v>25</v>
      </c>
      <c r="AB63" s="556" t="str">
        <f t="shared" si="5"/>
        <v>ТМГ-10/1000 2шт.</v>
      </c>
      <c r="AC63" s="379">
        <f>'приложение 1.1 '!E64</f>
        <v>2</v>
      </c>
      <c r="AD63" s="555" t="str">
        <f>IF(AG63&gt;0,'приложение 1.1 '!G64,"-")</f>
        <v>-</v>
      </c>
      <c r="AE63" s="555"/>
      <c r="AF63" s="555"/>
      <c r="AG63" s="555"/>
      <c r="AH63" s="449">
        <f>'приложение 1.1 '!D64</f>
        <v>0</v>
      </c>
      <c r="AI63" s="205"/>
    </row>
    <row r="64" spans="1:35" ht="45" customHeight="1">
      <c r="A64" s="369" t="str">
        <f>'приложение 1.1 '!A65</f>
        <v>1.1.3.41</v>
      </c>
      <c r="B64" s="371" t="str">
        <f>'приложение 1.1 '!B65</f>
        <v>Реконструкция ТП-458 (замена оборудования РУ-10кВ, РУ-0,4кВ, замена 2ТМГ-630кВА)</v>
      </c>
      <c r="C64" s="555"/>
      <c r="D64" s="555"/>
      <c r="E64" s="555"/>
      <c r="F64" s="555"/>
      <c r="G64" s="555">
        <v>1989</v>
      </c>
      <c r="H64" s="555">
        <v>25</v>
      </c>
      <c r="I64" s="555" t="s">
        <v>1782</v>
      </c>
      <c r="J64" s="362">
        <v>1.26</v>
      </c>
      <c r="K64" s="555"/>
      <c r="L64" s="555"/>
      <c r="M64" s="555"/>
      <c r="N64" s="555"/>
      <c r="O64" s="362">
        <f>'приложение 1.1 '!D65</f>
        <v>0</v>
      </c>
      <c r="P64" s="363"/>
      <c r="Q64" s="433">
        <f>'приложение 1.1 '!H65</f>
        <v>2.7181439999999997</v>
      </c>
      <c r="R64" s="433">
        <f t="shared" si="0"/>
        <v>0.13590719999999998</v>
      </c>
      <c r="S64" s="433">
        <f t="shared" si="1"/>
        <v>1.0872575999999998</v>
      </c>
      <c r="T64" s="433">
        <f t="shared" si="2"/>
        <v>1.3590719999999998</v>
      </c>
      <c r="U64" s="433">
        <f t="shared" si="3"/>
        <v>0.13590720000000012</v>
      </c>
      <c r="V64" s="555"/>
      <c r="W64" s="555"/>
      <c r="X64" s="555"/>
      <c r="Y64" s="555"/>
      <c r="Z64" s="555">
        <f>IF(AB64&gt;0,'приложение 1.1 '!G65,"-")</f>
        <v>2019</v>
      </c>
      <c r="AA64" s="367">
        <f t="shared" si="4"/>
        <v>25</v>
      </c>
      <c r="AB64" s="556" t="str">
        <f t="shared" si="5"/>
        <v>ТМГ-10/630 2шт.</v>
      </c>
      <c r="AC64" s="379">
        <f>'приложение 1.1 '!E65</f>
        <v>1.26</v>
      </c>
      <c r="AD64" s="555" t="str">
        <f>IF(AG64&gt;0,'приложение 1.1 '!G65,"-")</f>
        <v>-</v>
      </c>
      <c r="AE64" s="555"/>
      <c r="AF64" s="555"/>
      <c r="AG64" s="555"/>
      <c r="AH64" s="449">
        <f>'приложение 1.1 '!D65</f>
        <v>0</v>
      </c>
      <c r="AI64" s="205"/>
    </row>
    <row r="65" spans="1:35" ht="45" customHeight="1">
      <c r="A65" s="369" t="str">
        <f>'приложение 1.1 '!A66</f>
        <v>1.1.3.42</v>
      </c>
      <c r="B65" s="371" t="str">
        <f>'приложение 1.1 '!B66</f>
        <v>Реконструкция ТП-311 (замена оборудования РУ-10кВ, РУ-0,4кВ, замена 2ТМГ-630кВА)</v>
      </c>
      <c r="C65" s="555"/>
      <c r="D65" s="555"/>
      <c r="E65" s="555"/>
      <c r="F65" s="555"/>
      <c r="G65" s="555">
        <v>1990</v>
      </c>
      <c r="H65" s="555">
        <v>25</v>
      </c>
      <c r="I65" s="555" t="s">
        <v>1782</v>
      </c>
      <c r="J65" s="362">
        <v>1.26</v>
      </c>
      <c r="K65" s="555"/>
      <c r="L65" s="555"/>
      <c r="M65" s="555"/>
      <c r="N65" s="555"/>
      <c r="O65" s="362">
        <f>'приложение 1.1 '!D66</f>
        <v>0</v>
      </c>
      <c r="P65" s="363"/>
      <c r="Q65" s="433">
        <f>'приложение 1.1 '!H66</f>
        <v>2.9328400000000001</v>
      </c>
      <c r="R65" s="433">
        <f t="shared" si="0"/>
        <v>0.14664200000000002</v>
      </c>
      <c r="S65" s="433">
        <f t="shared" si="1"/>
        <v>1.1731360000000002</v>
      </c>
      <c r="T65" s="433">
        <f t="shared" si="2"/>
        <v>1.4664200000000001</v>
      </c>
      <c r="U65" s="433">
        <f t="shared" si="3"/>
        <v>0.14664199999999994</v>
      </c>
      <c r="V65" s="555"/>
      <c r="W65" s="555"/>
      <c r="X65" s="555"/>
      <c r="Y65" s="555"/>
      <c r="Z65" s="555">
        <f>IF(AB65&gt;0,'приложение 1.1 '!G66,"-")</f>
        <v>2019</v>
      </c>
      <c r="AA65" s="367">
        <f t="shared" si="4"/>
        <v>25</v>
      </c>
      <c r="AB65" s="556" t="str">
        <f t="shared" si="5"/>
        <v>ТМГ-10/630 2шт.</v>
      </c>
      <c r="AC65" s="379">
        <f>'приложение 1.1 '!E66</f>
        <v>1.26</v>
      </c>
      <c r="AD65" s="555" t="str">
        <f>IF(AG65&gt;0,'приложение 1.1 '!G66,"-")</f>
        <v>-</v>
      </c>
      <c r="AE65" s="555"/>
      <c r="AF65" s="555"/>
      <c r="AG65" s="555"/>
      <c r="AH65" s="449">
        <f>'приложение 1.1 '!D66</f>
        <v>0</v>
      </c>
      <c r="AI65" s="205"/>
    </row>
    <row r="66" spans="1:35" ht="45" customHeight="1">
      <c r="A66" s="369" t="str">
        <f>'приложение 1.1 '!A67</f>
        <v>1.1.3.43</v>
      </c>
      <c r="B66" s="371" t="str">
        <f>'приложение 1.1 '!B67</f>
        <v>Реконструкция ТП-322 (замена оборудования РУ-10кВ, РУ-0,4кВ, замена 2ТМГ-630кВА)</v>
      </c>
      <c r="C66" s="555"/>
      <c r="D66" s="555"/>
      <c r="E66" s="555"/>
      <c r="F66" s="555"/>
      <c r="G66" s="555">
        <v>1991</v>
      </c>
      <c r="H66" s="555">
        <v>25</v>
      </c>
      <c r="I66" s="555" t="s">
        <v>1782</v>
      </c>
      <c r="J66" s="362">
        <v>1.26</v>
      </c>
      <c r="K66" s="555"/>
      <c r="L66" s="555"/>
      <c r="M66" s="555"/>
      <c r="N66" s="555"/>
      <c r="O66" s="362">
        <f>'приложение 1.1 '!D67</f>
        <v>0</v>
      </c>
      <c r="P66" s="363"/>
      <c r="Q66" s="433">
        <f>'приложение 1.1 '!H67</f>
        <v>2.7971529999999998</v>
      </c>
      <c r="R66" s="433">
        <f t="shared" si="0"/>
        <v>0.13985765</v>
      </c>
      <c r="S66" s="433">
        <f t="shared" si="1"/>
        <v>1.1188612</v>
      </c>
      <c r="T66" s="433">
        <f t="shared" si="2"/>
        <v>1.3985764999999999</v>
      </c>
      <c r="U66" s="433">
        <f t="shared" si="3"/>
        <v>0.13985764999999972</v>
      </c>
      <c r="V66" s="555"/>
      <c r="W66" s="555"/>
      <c r="X66" s="555"/>
      <c r="Y66" s="555"/>
      <c r="Z66" s="555">
        <f>IF(AB66&gt;0,'приложение 1.1 '!G67,"-")</f>
        <v>2019</v>
      </c>
      <c r="AA66" s="367">
        <f t="shared" si="4"/>
        <v>25</v>
      </c>
      <c r="AB66" s="556" t="str">
        <f t="shared" si="5"/>
        <v>ТМГ-10/630 2шт.</v>
      </c>
      <c r="AC66" s="379">
        <f>'приложение 1.1 '!E67</f>
        <v>1.26</v>
      </c>
      <c r="AD66" s="555" t="str">
        <f>IF(AG66&gt;0,'приложение 1.1 '!G67,"-")</f>
        <v>-</v>
      </c>
      <c r="AE66" s="555"/>
      <c r="AF66" s="555"/>
      <c r="AG66" s="555"/>
      <c r="AH66" s="449">
        <f>'приложение 1.1 '!D67</f>
        <v>0</v>
      </c>
      <c r="AI66" s="205"/>
    </row>
    <row r="67" spans="1:35" ht="45" customHeight="1">
      <c r="A67" s="369" t="str">
        <f>'приложение 1.1 '!A68</f>
        <v>1.1.3.44</v>
      </c>
      <c r="B67" s="371" t="str">
        <f>'приложение 1.1 '!B68</f>
        <v>Реконструкция ТП-314 (замена оборудования РУ-10кВ, РУ-0,4кВ, замена 2ТМГ-630кВА)</v>
      </c>
      <c r="C67" s="555"/>
      <c r="D67" s="555"/>
      <c r="E67" s="555"/>
      <c r="F67" s="555"/>
      <c r="G67" s="555">
        <v>1992</v>
      </c>
      <c r="H67" s="555">
        <v>25</v>
      </c>
      <c r="I67" s="555" t="s">
        <v>1782</v>
      </c>
      <c r="J67" s="362">
        <v>1.26</v>
      </c>
      <c r="K67" s="555"/>
      <c r="L67" s="555"/>
      <c r="M67" s="555"/>
      <c r="N67" s="555"/>
      <c r="O67" s="362">
        <f>'приложение 1.1 '!D68</f>
        <v>0</v>
      </c>
      <c r="P67" s="363"/>
      <c r="Q67" s="433">
        <f>'приложение 1.1 '!H68</f>
        <v>2.9328400000000001</v>
      </c>
      <c r="R67" s="433">
        <f t="shared" si="0"/>
        <v>0.14664200000000002</v>
      </c>
      <c r="S67" s="433">
        <f t="shared" si="1"/>
        <v>1.1731360000000002</v>
      </c>
      <c r="T67" s="433">
        <f t="shared" si="2"/>
        <v>1.4664200000000001</v>
      </c>
      <c r="U67" s="433">
        <f t="shared" si="3"/>
        <v>0.14664199999999994</v>
      </c>
      <c r="V67" s="555"/>
      <c r="W67" s="555"/>
      <c r="X67" s="555"/>
      <c r="Y67" s="555"/>
      <c r="Z67" s="555">
        <f>IF(AB67&gt;0,'приложение 1.1 '!G68,"-")</f>
        <v>2019</v>
      </c>
      <c r="AA67" s="367">
        <f t="shared" si="4"/>
        <v>25</v>
      </c>
      <c r="AB67" s="556" t="str">
        <f t="shared" si="5"/>
        <v>ТМГ-10/630 2шт.</v>
      </c>
      <c r="AC67" s="379">
        <f>'приложение 1.1 '!E68</f>
        <v>1.26</v>
      </c>
      <c r="AD67" s="555" t="str">
        <f>IF(AG67&gt;0,'приложение 1.1 '!G68,"-")</f>
        <v>-</v>
      </c>
      <c r="AE67" s="555"/>
      <c r="AF67" s="555"/>
      <c r="AG67" s="555"/>
      <c r="AH67" s="449">
        <f>'приложение 1.1 '!D68</f>
        <v>0</v>
      </c>
      <c r="AI67" s="205"/>
    </row>
    <row r="68" spans="1:35" ht="45" customHeight="1">
      <c r="A68" s="369" t="str">
        <f>'приложение 1.1 '!A69</f>
        <v>1.1.3.45</v>
      </c>
      <c r="B68" s="371" t="str">
        <f>'приложение 1.1 '!B69</f>
        <v>Реконструкция ТП-316 (замена оборудования РУ-10кВ, РУ-0,4кВ, замена 2ТМГ-630кВА)</v>
      </c>
      <c r="C68" s="555"/>
      <c r="D68" s="555"/>
      <c r="E68" s="555"/>
      <c r="F68" s="555"/>
      <c r="G68" s="555">
        <v>1991</v>
      </c>
      <c r="H68" s="555">
        <v>25</v>
      </c>
      <c r="I68" s="555" t="s">
        <v>1782</v>
      </c>
      <c r="J68" s="362">
        <v>1.26</v>
      </c>
      <c r="K68" s="555"/>
      <c r="L68" s="555"/>
      <c r="M68" s="555"/>
      <c r="N68" s="555"/>
      <c r="O68" s="362">
        <f>'приложение 1.1 '!D69</f>
        <v>0</v>
      </c>
      <c r="P68" s="363"/>
      <c r="Q68" s="433">
        <f>'приложение 1.1 '!H69</f>
        <v>2.9328400000000001</v>
      </c>
      <c r="R68" s="433">
        <f t="shared" si="0"/>
        <v>0.14664200000000002</v>
      </c>
      <c r="S68" s="433">
        <f t="shared" si="1"/>
        <v>1.1731360000000002</v>
      </c>
      <c r="T68" s="433">
        <f t="shared" si="2"/>
        <v>1.4664200000000001</v>
      </c>
      <c r="U68" s="433">
        <f t="shared" si="3"/>
        <v>0.14664199999999994</v>
      </c>
      <c r="V68" s="555"/>
      <c r="W68" s="555"/>
      <c r="X68" s="555"/>
      <c r="Y68" s="555"/>
      <c r="Z68" s="555">
        <f>IF(AB68&gt;0,'приложение 1.1 '!G69,"-")</f>
        <v>2019</v>
      </c>
      <c r="AA68" s="367">
        <f t="shared" si="4"/>
        <v>25</v>
      </c>
      <c r="AB68" s="556" t="str">
        <f t="shared" si="5"/>
        <v>ТМГ-10/630 2шт.</v>
      </c>
      <c r="AC68" s="379">
        <f>'приложение 1.1 '!E69</f>
        <v>1.26</v>
      </c>
      <c r="AD68" s="555" t="str">
        <f>IF(AG68&gt;0,'приложение 1.1 '!G69,"-")</f>
        <v>-</v>
      </c>
      <c r="AE68" s="555"/>
      <c r="AF68" s="555"/>
      <c r="AG68" s="555"/>
      <c r="AH68" s="449">
        <f>'приложение 1.1 '!D69</f>
        <v>0</v>
      </c>
      <c r="AI68" s="205"/>
    </row>
    <row r="69" spans="1:35" ht="45" customHeight="1">
      <c r="A69" s="369" t="str">
        <f>'приложение 1.1 '!A70</f>
        <v>1.1.3.46</v>
      </c>
      <c r="B69" s="371" t="str">
        <f>'приложение 1.1 '!B70</f>
        <v>Реконструкция ТП-320 (замена оборудования РУ-10кВ, РУ-0,4кВ, замена 2ТМГ-630кВА)</v>
      </c>
      <c r="C69" s="555"/>
      <c r="D69" s="555"/>
      <c r="E69" s="555"/>
      <c r="F69" s="555"/>
      <c r="G69" s="555">
        <v>1990</v>
      </c>
      <c r="H69" s="555">
        <v>25</v>
      </c>
      <c r="I69" s="555" t="s">
        <v>1782</v>
      </c>
      <c r="J69" s="362">
        <v>1.26</v>
      </c>
      <c r="K69" s="555"/>
      <c r="L69" s="555"/>
      <c r="M69" s="555"/>
      <c r="N69" s="555"/>
      <c r="O69" s="362">
        <f>'приложение 1.1 '!D70</f>
        <v>0</v>
      </c>
      <c r="P69" s="363"/>
      <c r="Q69" s="433">
        <f>'приложение 1.1 '!H70</f>
        <v>2.9328400000000001</v>
      </c>
      <c r="R69" s="433">
        <f t="shared" si="0"/>
        <v>0.14664200000000002</v>
      </c>
      <c r="S69" s="433">
        <f t="shared" si="1"/>
        <v>1.1731360000000002</v>
      </c>
      <c r="T69" s="433">
        <f t="shared" si="2"/>
        <v>1.4664200000000001</v>
      </c>
      <c r="U69" s="433">
        <f t="shared" si="3"/>
        <v>0.14664199999999994</v>
      </c>
      <c r="V69" s="555"/>
      <c r="W69" s="555"/>
      <c r="X69" s="555"/>
      <c r="Y69" s="555"/>
      <c r="Z69" s="555">
        <f>IF(AB69&gt;0,'приложение 1.1 '!G70,"-")</f>
        <v>2019</v>
      </c>
      <c r="AA69" s="367">
        <f t="shared" si="4"/>
        <v>25</v>
      </c>
      <c r="AB69" s="556" t="str">
        <f t="shared" si="5"/>
        <v>ТМГ-10/630 2шт.</v>
      </c>
      <c r="AC69" s="379">
        <f>'приложение 1.1 '!E70</f>
        <v>1.26</v>
      </c>
      <c r="AD69" s="555" t="str">
        <f>IF(AG69&gt;0,'приложение 1.1 '!G70,"-")</f>
        <v>-</v>
      </c>
      <c r="AE69" s="555"/>
      <c r="AF69" s="555"/>
      <c r="AG69" s="555"/>
      <c r="AH69" s="449">
        <f>'приложение 1.1 '!D70</f>
        <v>0</v>
      </c>
      <c r="AI69" s="205"/>
    </row>
    <row r="70" spans="1:35" ht="45" customHeight="1">
      <c r="A70" s="369" t="str">
        <f>'приложение 1.1 '!A71</f>
        <v>1.1.3.48</v>
      </c>
      <c r="B70" s="371" t="str">
        <f>'приложение 1.1 '!B71</f>
        <v>Реконструкция ТП - 417 (замена оборудования РУ-10кВ, РУ-0,4кВ, замена 2ТМГ-630кВА)</v>
      </c>
      <c r="C70" s="555"/>
      <c r="D70" s="555"/>
      <c r="E70" s="555"/>
      <c r="F70" s="555"/>
      <c r="G70" s="555">
        <v>1992</v>
      </c>
      <c r="H70" s="555">
        <v>25</v>
      </c>
      <c r="I70" s="555" t="s">
        <v>1782</v>
      </c>
      <c r="J70" s="362">
        <v>1.26</v>
      </c>
      <c r="K70" s="555"/>
      <c r="L70" s="555"/>
      <c r="M70" s="555"/>
      <c r="N70" s="555"/>
      <c r="O70" s="362">
        <f>'приложение 1.1 '!D71</f>
        <v>0</v>
      </c>
      <c r="P70" s="363"/>
      <c r="Q70" s="433">
        <f>'приложение 1.1 '!H71</f>
        <v>2.9328400000000001</v>
      </c>
      <c r="R70" s="433">
        <f t="shared" si="0"/>
        <v>0.14664200000000002</v>
      </c>
      <c r="S70" s="433">
        <f t="shared" si="1"/>
        <v>1.1731360000000002</v>
      </c>
      <c r="T70" s="433">
        <f t="shared" si="2"/>
        <v>1.4664200000000001</v>
      </c>
      <c r="U70" s="433">
        <f t="shared" si="3"/>
        <v>0.14664199999999994</v>
      </c>
      <c r="V70" s="555"/>
      <c r="W70" s="555"/>
      <c r="X70" s="555"/>
      <c r="Y70" s="555"/>
      <c r="Z70" s="555">
        <f>IF(AB70&gt;0,'приложение 1.1 '!G71,"-")</f>
        <v>2019</v>
      </c>
      <c r="AA70" s="367">
        <f t="shared" si="4"/>
        <v>25</v>
      </c>
      <c r="AB70" s="556" t="str">
        <f t="shared" si="5"/>
        <v>ТМГ-10/630 2шт.</v>
      </c>
      <c r="AC70" s="379">
        <f>'приложение 1.1 '!E71</f>
        <v>1.26</v>
      </c>
      <c r="AD70" s="555" t="str">
        <f>IF(AG70&gt;0,'приложение 1.1 '!G71,"-")</f>
        <v>-</v>
      </c>
      <c r="AE70" s="555"/>
      <c r="AF70" s="555"/>
      <c r="AG70" s="555"/>
      <c r="AH70" s="449">
        <f>'приложение 1.1 '!D71</f>
        <v>0</v>
      </c>
      <c r="AI70" s="205"/>
    </row>
    <row r="71" spans="1:35" ht="45" customHeight="1">
      <c r="A71" s="369" t="str">
        <f>'приложение 1.1 '!A72</f>
        <v>1.1.3.50</v>
      </c>
      <c r="B71" s="371" t="str">
        <f>'приложение 1.1 '!B72</f>
        <v>Реконструкция ТП-487 (замена оборудования РУ-10кВ, РУ-0,4кВ, замена 2ТМГ-630кВА)</v>
      </c>
      <c r="C71" s="555"/>
      <c r="D71" s="555"/>
      <c r="E71" s="555"/>
      <c r="F71" s="555"/>
      <c r="G71" s="555">
        <v>1989</v>
      </c>
      <c r="H71" s="555">
        <v>25</v>
      </c>
      <c r="I71" s="555" t="s">
        <v>1782</v>
      </c>
      <c r="J71" s="362">
        <v>1.26</v>
      </c>
      <c r="K71" s="555"/>
      <c r="L71" s="555"/>
      <c r="M71" s="555"/>
      <c r="N71" s="555"/>
      <c r="O71" s="362">
        <f>'приложение 1.1 '!D72</f>
        <v>0</v>
      </c>
      <c r="P71" s="363"/>
      <c r="Q71" s="433">
        <f>'приложение 1.1 '!H72</f>
        <v>1.338943</v>
      </c>
      <c r="R71" s="433">
        <f t="shared" si="0"/>
        <v>6.6947149999999997E-2</v>
      </c>
      <c r="S71" s="433">
        <f t="shared" si="1"/>
        <v>0.53557719999999998</v>
      </c>
      <c r="T71" s="433">
        <f t="shared" si="2"/>
        <v>0.6694715</v>
      </c>
      <c r="U71" s="433">
        <f t="shared" si="3"/>
        <v>6.6947150000000066E-2</v>
      </c>
      <c r="V71" s="555"/>
      <c r="W71" s="555"/>
      <c r="X71" s="555"/>
      <c r="Y71" s="555"/>
      <c r="Z71" s="555">
        <f>IF(AB71&gt;0,'приложение 1.1 '!G72,"-")</f>
        <v>2019</v>
      </c>
      <c r="AA71" s="367">
        <f t="shared" si="4"/>
        <v>25</v>
      </c>
      <c r="AB71" s="556" t="str">
        <f t="shared" si="5"/>
        <v>ТМГ-10/630 2шт.</v>
      </c>
      <c r="AC71" s="379">
        <f>'приложение 1.1 '!E72</f>
        <v>1.26</v>
      </c>
      <c r="AD71" s="555" t="str">
        <f>IF(AG71&gt;0,'приложение 1.1 '!G72,"-")</f>
        <v>-</v>
      </c>
      <c r="AE71" s="555"/>
      <c r="AF71" s="555"/>
      <c r="AG71" s="555"/>
      <c r="AH71" s="449">
        <f>'приложение 1.1 '!D72</f>
        <v>0</v>
      </c>
      <c r="AI71" s="205"/>
    </row>
    <row r="72" spans="1:35" ht="45" customHeight="1">
      <c r="A72" s="369" t="str">
        <f>'приложение 1.1 '!A73</f>
        <v>1.1.3.51</v>
      </c>
      <c r="B72" s="371" t="str">
        <f>'приложение 1.1 '!B73</f>
        <v>Реконструкция ТП-485 (замена оборудования РУ-10кВ, РУ-0,4кВ, замена 2ТМГ-630кВА)</v>
      </c>
      <c r="C72" s="555"/>
      <c r="D72" s="555"/>
      <c r="E72" s="555"/>
      <c r="F72" s="555"/>
      <c r="G72" s="555">
        <v>1987</v>
      </c>
      <c r="H72" s="555">
        <v>25</v>
      </c>
      <c r="I72" s="555" t="s">
        <v>1782</v>
      </c>
      <c r="J72" s="362">
        <v>1.26</v>
      </c>
      <c r="K72" s="555"/>
      <c r="L72" s="555"/>
      <c r="M72" s="555"/>
      <c r="N72" s="555"/>
      <c r="O72" s="362">
        <f>'приложение 1.1 '!D73</f>
        <v>0</v>
      </c>
      <c r="P72" s="363"/>
      <c r="Q72" s="433">
        <f>'приложение 1.1 '!H73</f>
        <v>2.311083</v>
      </c>
      <c r="R72" s="433">
        <f t="shared" si="0"/>
        <v>0.11555415000000001</v>
      </c>
      <c r="S72" s="433">
        <f t="shared" si="1"/>
        <v>0.92443320000000007</v>
      </c>
      <c r="T72" s="433">
        <f t="shared" si="2"/>
        <v>1.1555415</v>
      </c>
      <c r="U72" s="433">
        <f t="shared" si="3"/>
        <v>0.11555414999999991</v>
      </c>
      <c r="V72" s="555"/>
      <c r="W72" s="555"/>
      <c r="X72" s="555"/>
      <c r="Y72" s="555"/>
      <c r="Z72" s="555">
        <f>IF(AB72&gt;0,'приложение 1.1 '!G73,"-")</f>
        <v>2019</v>
      </c>
      <c r="AA72" s="367">
        <f t="shared" si="4"/>
        <v>25</v>
      </c>
      <c r="AB72" s="556" t="str">
        <f t="shared" si="5"/>
        <v>ТМГ-10/630 2шт.</v>
      </c>
      <c r="AC72" s="379">
        <f>'приложение 1.1 '!E73</f>
        <v>1.26</v>
      </c>
      <c r="AD72" s="555" t="str">
        <f>IF(AG72&gt;0,'приложение 1.1 '!G73,"-")</f>
        <v>-</v>
      </c>
      <c r="AE72" s="555"/>
      <c r="AF72" s="555"/>
      <c r="AG72" s="555"/>
      <c r="AH72" s="449">
        <f>'приложение 1.1 '!D73</f>
        <v>0</v>
      </c>
      <c r="AI72" s="205"/>
    </row>
    <row r="73" spans="1:35" ht="45" customHeight="1">
      <c r="A73" s="369" t="str">
        <f>'приложение 1.1 '!A74</f>
        <v>1.1.3.52</v>
      </c>
      <c r="B73" s="371" t="str">
        <f>'приложение 1.1 '!B74</f>
        <v>Реконструкция ТП-486 (замена оборудования РУ-10кВ, РУ-0,4кВ, замена 2ТМГ-630кВА)</v>
      </c>
      <c r="C73" s="555"/>
      <c r="D73" s="555"/>
      <c r="E73" s="555"/>
      <c r="F73" s="555"/>
      <c r="G73" s="555">
        <v>1989</v>
      </c>
      <c r="H73" s="555">
        <v>25</v>
      </c>
      <c r="I73" s="555" t="s">
        <v>1782</v>
      </c>
      <c r="J73" s="362">
        <v>1.26</v>
      </c>
      <c r="K73" s="555"/>
      <c r="L73" s="555"/>
      <c r="M73" s="555"/>
      <c r="N73" s="555"/>
      <c r="O73" s="362">
        <f>'приложение 1.1 '!D74</f>
        <v>0</v>
      </c>
      <c r="P73" s="363"/>
      <c r="Q73" s="433">
        <f>'приложение 1.1 '!H74</f>
        <v>2.5034479999999997</v>
      </c>
      <c r="R73" s="433">
        <f t="shared" ref="R73:R132" si="6">Q73*0.05</f>
        <v>0.12517239999999999</v>
      </c>
      <c r="S73" s="433">
        <f t="shared" ref="S73:S132" si="7">Q73*0.4</f>
        <v>1.0013791999999999</v>
      </c>
      <c r="T73" s="433">
        <f t="shared" ref="T73:T132" si="8">Q73*0.5</f>
        <v>1.2517239999999998</v>
      </c>
      <c r="U73" s="433">
        <f t="shared" ref="U73:U132" si="9">Q73-(R73+S73+T73)</f>
        <v>0.12517239999999985</v>
      </c>
      <c r="V73" s="555"/>
      <c r="W73" s="555"/>
      <c r="X73" s="555"/>
      <c r="Y73" s="555"/>
      <c r="Z73" s="555">
        <f>IF(AB73&gt;0,'приложение 1.1 '!G74,"-")</f>
        <v>2019</v>
      </c>
      <c r="AA73" s="367">
        <f t="shared" si="4"/>
        <v>25</v>
      </c>
      <c r="AB73" s="556" t="str">
        <f t="shared" si="5"/>
        <v>ТМГ-10/630 2шт.</v>
      </c>
      <c r="AC73" s="379">
        <f>'приложение 1.1 '!E74</f>
        <v>1.26</v>
      </c>
      <c r="AD73" s="555" t="str">
        <f>IF(AG73&gt;0,'приложение 1.1 '!G74,"-")</f>
        <v>-</v>
      </c>
      <c r="AE73" s="555"/>
      <c r="AF73" s="555"/>
      <c r="AG73" s="555"/>
      <c r="AH73" s="449">
        <f>'приложение 1.1 '!D74</f>
        <v>0</v>
      </c>
      <c r="AI73" s="205"/>
    </row>
    <row r="74" spans="1:35" ht="45" customHeight="1">
      <c r="A74" s="369" t="str">
        <f>'приложение 1.1 '!A75</f>
        <v>1.1.3.53</v>
      </c>
      <c r="B74" s="371" t="str">
        <f>'приложение 1.1 '!B75</f>
        <v>Реконструкция ТП-280 (замена оборудования РУ-10кВ, РУ-0,4кВ, замена 2ТМГ-630кВА)</v>
      </c>
      <c r="C74" s="555"/>
      <c r="D74" s="555"/>
      <c r="E74" s="555"/>
      <c r="F74" s="555"/>
      <c r="G74" s="555">
        <v>1985</v>
      </c>
      <c r="H74" s="555">
        <v>25</v>
      </c>
      <c r="I74" s="555" t="s">
        <v>1782</v>
      </c>
      <c r="J74" s="362">
        <v>1.26</v>
      </c>
      <c r="K74" s="555"/>
      <c r="L74" s="555"/>
      <c r="M74" s="555"/>
      <c r="N74" s="555"/>
      <c r="O74" s="362">
        <f>'приложение 1.1 '!D75</f>
        <v>0</v>
      </c>
      <c r="P74" s="363"/>
      <c r="Q74" s="433">
        <f>'приложение 1.1 '!H75</f>
        <v>2.9328400000000001</v>
      </c>
      <c r="R74" s="433">
        <f t="shared" si="6"/>
        <v>0.14664200000000002</v>
      </c>
      <c r="S74" s="433">
        <f t="shared" si="7"/>
        <v>1.1731360000000002</v>
      </c>
      <c r="T74" s="433">
        <f t="shared" si="8"/>
        <v>1.4664200000000001</v>
      </c>
      <c r="U74" s="433">
        <f t="shared" si="9"/>
        <v>0.14664199999999994</v>
      </c>
      <c r="V74" s="555"/>
      <c r="W74" s="555"/>
      <c r="X74" s="555"/>
      <c r="Y74" s="555"/>
      <c r="Z74" s="555">
        <f>IF(AB74&gt;0,'приложение 1.1 '!G75,"-")</f>
        <v>2019</v>
      </c>
      <c r="AA74" s="367">
        <f t="shared" si="4"/>
        <v>25</v>
      </c>
      <c r="AB74" s="556" t="str">
        <f t="shared" si="5"/>
        <v>ТМГ-10/630 2шт.</v>
      </c>
      <c r="AC74" s="379">
        <f>'приложение 1.1 '!E75</f>
        <v>1.26</v>
      </c>
      <c r="AD74" s="555" t="str">
        <f>IF(AG74&gt;0,'приложение 1.1 '!G75,"-")</f>
        <v>-</v>
      </c>
      <c r="AE74" s="555"/>
      <c r="AF74" s="555"/>
      <c r="AG74" s="555"/>
      <c r="AH74" s="449">
        <f>'приложение 1.1 '!D75</f>
        <v>0</v>
      </c>
      <c r="AI74" s="205"/>
    </row>
    <row r="75" spans="1:35" ht="45" customHeight="1">
      <c r="A75" s="369" t="str">
        <f>'приложение 1.1 '!A76</f>
        <v>1.1.3.54</v>
      </c>
      <c r="B75" s="371" t="str">
        <f>'приложение 1.1 '!B76</f>
        <v>Реконструкция ТП-281 (замена оборудования РУ-10кВ, РУ-0,4кВ, замена 2ТМГ-630кВА)</v>
      </c>
      <c r="C75" s="555"/>
      <c r="D75" s="555"/>
      <c r="E75" s="555"/>
      <c r="F75" s="555"/>
      <c r="G75" s="555">
        <v>1979</v>
      </c>
      <c r="H75" s="555">
        <v>25</v>
      </c>
      <c r="I75" s="555" t="s">
        <v>1782</v>
      </c>
      <c r="J75" s="362">
        <v>1.26</v>
      </c>
      <c r="K75" s="555"/>
      <c r="L75" s="555"/>
      <c r="M75" s="555"/>
      <c r="N75" s="555"/>
      <c r="O75" s="362">
        <f>'приложение 1.1 '!D76</f>
        <v>0</v>
      </c>
      <c r="P75" s="363"/>
      <c r="Q75" s="433">
        <f>'приложение 1.1 '!H76</f>
        <v>2.7971529999999998</v>
      </c>
      <c r="R75" s="433">
        <f t="shared" si="6"/>
        <v>0.13985765</v>
      </c>
      <c r="S75" s="433">
        <f t="shared" si="7"/>
        <v>1.1188612</v>
      </c>
      <c r="T75" s="433">
        <f t="shared" si="8"/>
        <v>1.3985764999999999</v>
      </c>
      <c r="U75" s="433">
        <f t="shared" si="9"/>
        <v>0.13985764999999972</v>
      </c>
      <c r="V75" s="555"/>
      <c r="W75" s="555"/>
      <c r="X75" s="555"/>
      <c r="Y75" s="555"/>
      <c r="Z75" s="555">
        <f>IF(AB75&gt;0,'приложение 1.1 '!G76,"-")</f>
        <v>2019</v>
      </c>
      <c r="AA75" s="367">
        <f t="shared" si="4"/>
        <v>25</v>
      </c>
      <c r="AB75" s="556" t="str">
        <f t="shared" si="5"/>
        <v>ТМГ-10/630 2шт.</v>
      </c>
      <c r="AC75" s="379">
        <f>'приложение 1.1 '!E76</f>
        <v>1.26</v>
      </c>
      <c r="AD75" s="555" t="str">
        <f>IF(AG75&gt;0,'приложение 1.1 '!G76,"-")</f>
        <v>-</v>
      </c>
      <c r="AE75" s="555"/>
      <c r="AF75" s="555"/>
      <c r="AG75" s="555"/>
      <c r="AH75" s="449">
        <f>'приложение 1.1 '!D76</f>
        <v>0</v>
      </c>
      <c r="AI75" s="205"/>
    </row>
    <row r="76" spans="1:35" ht="45" customHeight="1">
      <c r="A76" s="369" t="str">
        <f>'приложение 1.1 '!A77</f>
        <v>1.1.3.55</v>
      </c>
      <c r="B76" s="371" t="str">
        <f>'приложение 1.1 '!B77</f>
        <v>Реконструкция ТП-282 (замена оборудования РУ-10кВ, РУ-0,4кВ, замена 2ТМГ-400кВА)</v>
      </c>
      <c r="C76" s="555"/>
      <c r="D76" s="555"/>
      <c r="E76" s="555"/>
      <c r="F76" s="555"/>
      <c r="G76" s="555">
        <v>1979</v>
      </c>
      <c r="H76" s="555">
        <v>25</v>
      </c>
      <c r="I76" s="555" t="s">
        <v>1784</v>
      </c>
      <c r="J76" s="362">
        <v>0.8</v>
      </c>
      <c r="K76" s="555"/>
      <c r="L76" s="555"/>
      <c r="M76" s="555"/>
      <c r="N76" s="555"/>
      <c r="O76" s="362">
        <f>'приложение 1.1 '!D77</f>
        <v>0</v>
      </c>
      <c r="P76" s="363"/>
      <c r="Q76" s="433">
        <f>'приложение 1.1 '!H77</f>
        <v>2.9328400000000001</v>
      </c>
      <c r="R76" s="433">
        <f t="shared" si="6"/>
        <v>0.14664200000000002</v>
      </c>
      <c r="S76" s="433">
        <f t="shared" si="7"/>
        <v>1.1731360000000002</v>
      </c>
      <c r="T76" s="433">
        <f t="shared" si="8"/>
        <v>1.4664200000000001</v>
      </c>
      <c r="U76" s="433">
        <f t="shared" si="9"/>
        <v>0.14664199999999994</v>
      </c>
      <c r="V76" s="555"/>
      <c r="W76" s="555"/>
      <c r="X76" s="555"/>
      <c r="Y76" s="555"/>
      <c r="Z76" s="555">
        <f>IF(AB76&gt;0,'приложение 1.1 '!G77,"-")</f>
        <v>2020</v>
      </c>
      <c r="AA76" s="367">
        <f t="shared" si="4"/>
        <v>25</v>
      </c>
      <c r="AB76" s="556" t="str">
        <f t="shared" si="5"/>
        <v>ТМГ-10/400 2шт.</v>
      </c>
      <c r="AC76" s="379">
        <f>'приложение 1.1 '!E77</f>
        <v>0.8</v>
      </c>
      <c r="AD76" s="555" t="str">
        <f>IF(AG76&gt;0,'приложение 1.1 '!G77,"-")</f>
        <v>-</v>
      </c>
      <c r="AE76" s="555"/>
      <c r="AF76" s="555"/>
      <c r="AG76" s="555"/>
      <c r="AH76" s="449">
        <f>'приложение 1.1 '!D77</f>
        <v>0</v>
      </c>
      <c r="AI76" s="205"/>
    </row>
    <row r="77" spans="1:35" ht="45" customHeight="1">
      <c r="A77" s="369" t="str">
        <f>'приложение 1.1 '!A78</f>
        <v>1.1.3.56</v>
      </c>
      <c r="B77" s="371" t="str">
        <f>'приложение 1.1 '!B78</f>
        <v>Реконструкция ТП -284 (замена оборудования РУ-10кВ, РУ-0,4кВ, замена 2ТМГ-400кВА)</v>
      </c>
      <c r="C77" s="555"/>
      <c r="D77" s="555"/>
      <c r="E77" s="555"/>
      <c r="F77" s="555"/>
      <c r="G77" s="555">
        <v>1980</v>
      </c>
      <c r="H77" s="555">
        <v>25</v>
      </c>
      <c r="I77" s="555" t="s">
        <v>1784</v>
      </c>
      <c r="J77" s="362">
        <v>0.8</v>
      </c>
      <c r="K77" s="555"/>
      <c r="L77" s="555"/>
      <c r="M77" s="555"/>
      <c r="N77" s="555"/>
      <c r="O77" s="362">
        <f>'приложение 1.1 '!D78</f>
        <v>0</v>
      </c>
      <c r="P77" s="363"/>
      <c r="Q77" s="433">
        <f>'приложение 1.1 '!H78</f>
        <v>2.7971529999999998</v>
      </c>
      <c r="R77" s="433">
        <f t="shared" si="6"/>
        <v>0.13985765</v>
      </c>
      <c r="S77" s="433">
        <f t="shared" si="7"/>
        <v>1.1188612</v>
      </c>
      <c r="T77" s="433">
        <f t="shared" si="8"/>
        <v>1.3985764999999999</v>
      </c>
      <c r="U77" s="433">
        <f t="shared" si="9"/>
        <v>0.13985764999999972</v>
      </c>
      <c r="V77" s="555"/>
      <c r="W77" s="555"/>
      <c r="X77" s="555"/>
      <c r="Y77" s="555"/>
      <c r="Z77" s="555">
        <f>IF(AB77&gt;0,'приложение 1.1 '!G78,"-")</f>
        <v>2020</v>
      </c>
      <c r="AA77" s="367">
        <f t="shared" si="4"/>
        <v>25</v>
      </c>
      <c r="AB77" s="556" t="str">
        <f t="shared" si="5"/>
        <v>ТМГ-10/400 2шт.</v>
      </c>
      <c r="AC77" s="379">
        <f>'приложение 1.1 '!E78</f>
        <v>0.8</v>
      </c>
      <c r="AD77" s="555" t="str">
        <f>IF(AG77&gt;0,'приложение 1.1 '!G78,"-")</f>
        <v>-</v>
      </c>
      <c r="AE77" s="555"/>
      <c r="AF77" s="555"/>
      <c r="AG77" s="555"/>
      <c r="AH77" s="449">
        <f>'приложение 1.1 '!D78</f>
        <v>0</v>
      </c>
      <c r="AI77" s="205"/>
    </row>
    <row r="78" spans="1:35" ht="45" customHeight="1">
      <c r="A78" s="369" t="str">
        <f>'приложение 1.1 '!A79</f>
        <v>1.1.3.57</v>
      </c>
      <c r="B78" s="371" t="str">
        <f>'приложение 1.1 '!B79</f>
        <v>Реконструкция ТП-285 (замена оборудования РУ-10кВ, РУ-0,4кВ, замена 2ТМГ-630кВА)</v>
      </c>
      <c r="C78" s="555"/>
      <c r="D78" s="555"/>
      <c r="E78" s="555"/>
      <c r="F78" s="555"/>
      <c r="G78" s="555">
        <v>1980</v>
      </c>
      <c r="H78" s="555">
        <v>25</v>
      </c>
      <c r="I78" s="555" t="s">
        <v>1782</v>
      </c>
      <c r="J78" s="362">
        <v>1.26</v>
      </c>
      <c r="K78" s="555"/>
      <c r="L78" s="555"/>
      <c r="M78" s="555"/>
      <c r="N78" s="555"/>
      <c r="O78" s="362">
        <f>'приложение 1.1 '!D79</f>
        <v>0</v>
      </c>
      <c r="P78" s="363"/>
      <c r="Q78" s="433">
        <f>'приложение 1.1 '!H79</f>
        <v>2.5824569999999998</v>
      </c>
      <c r="R78" s="433">
        <f t="shared" si="6"/>
        <v>0.12912284999999998</v>
      </c>
      <c r="S78" s="433">
        <f t="shared" si="7"/>
        <v>1.0329827999999999</v>
      </c>
      <c r="T78" s="433">
        <f t="shared" si="8"/>
        <v>1.2912284999999999</v>
      </c>
      <c r="U78" s="433">
        <f t="shared" si="9"/>
        <v>0.1291228499999999</v>
      </c>
      <c r="V78" s="555"/>
      <c r="W78" s="555"/>
      <c r="X78" s="555"/>
      <c r="Y78" s="555"/>
      <c r="Z78" s="555">
        <f>IF(AB78&gt;0,'приложение 1.1 '!G79,"-")</f>
        <v>2020</v>
      </c>
      <c r="AA78" s="367">
        <f t="shared" si="4"/>
        <v>25</v>
      </c>
      <c r="AB78" s="556" t="str">
        <f t="shared" si="5"/>
        <v>ТМГ-10/630 2шт.</v>
      </c>
      <c r="AC78" s="379">
        <f>'приложение 1.1 '!E79</f>
        <v>1.26</v>
      </c>
      <c r="AD78" s="555" t="str">
        <f>IF(AG78&gt;0,'приложение 1.1 '!G79,"-")</f>
        <v>-</v>
      </c>
      <c r="AE78" s="555"/>
      <c r="AF78" s="555"/>
      <c r="AG78" s="555"/>
      <c r="AH78" s="449">
        <f>'приложение 1.1 '!D79</f>
        <v>0</v>
      </c>
      <c r="AI78" s="205"/>
    </row>
    <row r="79" spans="1:35" ht="45" customHeight="1">
      <c r="A79" s="369" t="str">
        <f>'приложение 1.1 '!A80</f>
        <v>1.1.3.58</v>
      </c>
      <c r="B79" s="371" t="str">
        <f>'приложение 1.1 '!B80</f>
        <v>Реконструкция ТП-286 (замена оборудования РУ-10кВ, РУ-0,4кВ, замена 2ТМГ-630кВА)</v>
      </c>
      <c r="C79" s="555"/>
      <c r="D79" s="555"/>
      <c r="E79" s="555"/>
      <c r="F79" s="555"/>
      <c r="G79" s="555">
        <v>1980</v>
      </c>
      <c r="H79" s="555">
        <v>25</v>
      </c>
      <c r="I79" s="555" t="s">
        <v>1782</v>
      </c>
      <c r="J79" s="362">
        <v>1.26</v>
      </c>
      <c r="K79" s="555"/>
      <c r="L79" s="555"/>
      <c r="M79" s="555"/>
      <c r="N79" s="555"/>
      <c r="O79" s="362">
        <f>'приложение 1.1 '!D80</f>
        <v>0</v>
      </c>
      <c r="P79" s="363"/>
      <c r="Q79" s="433">
        <f>'приложение 1.1 '!H80</f>
        <v>2.5824569999999998</v>
      </c>
      <c r="R79" s="433">
        <f t="shared" si="6"/>
        <v>0.12912284999999998</v>
      </c>
      <c r="S79" s="433">
        <f t="shared" si="7"/>
        <v>1.0329827999999999</v>
      </c>
      <c r="T79" s="433">
        <f t="shared" si="8"/>
        <v>1.2912284999999999</v>
      </c>
      <c r="U79" s="433">
        <f t="shared" si="9"/>
        <v>0.1291228499999999</v>
      </c>
      <c r="V79" s="555"/>
      <c r="W79" s="555"/>
      <c r="X79" s="555"/>
      <c r="Y79" s="555"/>
      <c r="Z79" s="555">
        <f>IF(AB79&gt;0,'приложение 1.1 '!G80,"-")</f>
        <v>2020</v>
      </c>
      <c r="AA79" s="367">
        <f t="shared" ref="AA79:AA139" si="10">H79</f>
        <v>25</v>
      </c>
      <c r="AB79" s="556" t="str">
        <f t="shared" ref="AB79:AB139" si="11">I79</f>
        <v>ТМГ-10/630 2шт.</v>
      </c>
      <c r="AC79" s="379">
        <f>'приложение 1.1 '!E80</f>
        <v>1.26</v>
      </c>
      <c r="AD79" s="555" t="str">
        <f>IF(AG79&gt;0,'приложение 1.1 '!G80,"-")</f>
        <v>-</v>
      </c>
      <c r="AE79" s="555"/>
      <c r="AF79" s="555"/>
      <c r="AG79" s="555"/>
      <c r="AH79" s="449">
        <f>'приложение 1.1 '!D80</f>
        <v>0</v>
      </c>
      <c r="AI79" s="205"/>
    </row>
    <row r="80" spans="1:35" ht="45" customHeight="1">
      <c r="A80" s="369" t="str">
        <f>'приложение 1.1 '!A81</f>
        <v>1.1.3.59</v>
      </c>
      <c r="B80" s="371" t="str">
        <f>'приложение 1.1 '!B81</f>
        <v>Реконструкция ТП-240 (замена оборудования РУ-10кВ, РУ-0,4кВ, замена 2ТМГ-630кВА)</v>
      </c>
      <c r="C80" s="555"/>
      <c r="D80" s="555"/>
      <c r="E80" s="555"/>
      <c r="F80" s="555"/>
      <c r="G80" s="555">
        <v>1978</v>
      </c>
      <c r="H80" s="555">
        <v>25</v>
      </c>
      <c r="I80" s="555" t="s">
        <v>1782</v>
      </c>
      <c r="J80" s="362">
        <v>1.26</v>
      </c>
      <c r="K80" s="555"/>
      <c r="L80" s="555"/>
      <c r="M80" s="555"/>
      <c r="N80" s="555"/>
      <c r="O80" s="362">
        <f>'приложение 1.1 '!D81</f>
        <v>0</v>
      </c>
      <c r="P80" s="363"/>
      <c r="Q80" s="433">
        <f>'приложение 1.1 '!H81</f>
        <v>2.7971529999999998</v>
      </c>
      <c r="R80" s="433">
        <f t="shared" si="6"/>
        <v>0.13985765</v>
      </c>
      <c r="S80" s="433">
        <f t="shared" si="7"/>
        <v>1.1188612</v>
      </c>
      <c r="T80" s="433">
        <f t="shared" si="8"/>
        <v>1.3985764999999999</v>
      </c>
      <c r="U80" s="433">
        <f t="shared" si="9"/>
        <v>0.13985764999999972</v>
      </c>
      <c r="V80" s="555"/>
      <c r="W80" s="555"/>
      <c r="X80" s="555"/>
      <c r="Y80" s="555"/>
      <c r="Z80" s="555">
        <f>IF(AB80&gt;0,'приложение 1.1 '!G81,"-")</f>
        <v>2020</v>
      </c>
      <c r="AA80" s="367">
        <f t="shared" si="10"/>
        <v>25</v>
      </c>
      <c r="AB80" s="556" t="str">
        <f t="shared" si="11"/>
        <v>ТМГ-10/630 2шт.</v>
      </c>
      <c r="AC80" s="379">
        <f>'приложение 1.1 '!E81</f>
        <v>1.26</v>
      </c>
      <c r="AD80" s="555" t="str">
        <f>IF(AG80&gt;0,'приложение 1.1 '!G81,"-")</f>
        <v>-</v>
      </c>
      <c r="AE80" s="555"/>
      <c r="AF80" s="555"/>
      <c r="AG80" s="555"/>
      <c r="AH80" s="449">
        <f>'приложение 1.1 '!D81</f>
        <v>0</v>
      </c>
      <c r="AI80" s="205"/>
    </row>
    <row r="81" spans="1:35" ht="45" customHeight="1">
      <c r="A81" s="369" t="str">
        <f>'приложение 1.1 '!A82</f>
        <v>1.1.3.60</v>
      </c>
      <c r="B81" s="371" t="str">
        <f>'приложение 1.1 '!B82</f>
        <v>Реконструкция ТП-241 (замена оборудования РУ-10кВ, РУ-0,4кВ, замена 2ТМГ-630кВА)</v>
      </c>
      <c r="C81" s="555"/>
      <c r="D81" s="555"/>
      <c r="E81" s="555"/>
      <c r="F81" s="555"/>
      <c r="G81" s="555">
        <v>1984</v>
      </c>
      <c r="H81" s="555">
        <v>25</v>
      </c>
      <c r="I81" s="555" t="s">
        <v>1782</v>
      </c>
      <c r="J81" s="362">
        <v>1.26</v>
      </c>
      <c r="K81" s="555"/>
      <c r="L81" s="555"/>
      <c r="M81" s="555"/>
      <c r="N81" s="555"/>
      <c r="O81" s="362">
        <f>'приложение 1.1 '!D82</f>
        <v>0</v>
      </c>
      <c r="P81" s="363"/>
      <c r="Q81" s="433">
        <f>'приложение 1.1 '!H82</f>
        <v>2.5824569999999998</v>
      </c>
      <c r="R81" s="433">
        <f t="shared" si="6"/>
        <v>0.12912284999999998</v>
      </c>
      <c r="S81" s="433">
        <f t="shared" si="7"/>
        <v>1.0329827999999999</v>
      </c>
      <c r="T81" s="433">
        <f t="shared" si="8"/>
        <v>1.2912284999999999</v>
      </c>
      <c r="U81" s="433">
        <f t="shared" si="9"/>
        <v>0.1291228499999999</v>
      </c>
      <c r="V81" s="555"/>
      <c r="W81" s="555"/>
      <c r="X81" s="555"/>
      <c r="Y81" s="555"/>
      <c r="Z81" s="555">
        <f>IF(AB81&gt;0,'приложение 1.1 '!G82,"-")</f>
        <v>2020</v>
      </c>
      <c r="AA81" s="367">
        <f t="shared" si="10"/>
        <v>25</v>
      </c>
      <c r="AB81" s="556" t="str">
        <f t="shared" si="11"/>
        <v>ТМГ-10/630 2шт.</v>
      </c>
      <c r="AC81" s="379">
        <f>'приложение 1.1 '!E82</f>
        <v>1.26</v>
      </c>
      <c r="AD81" s="555" t="str">
        <f>IF(AG81&gt;0,'приложение 1.1 '!G82,"-")</f>
        <v>-</v>
      </c>
      <c r="AE81" s="555"/>
      <c r="AF81" s="555"/>
      <c r="AG81" s="555"/>
      <c r="AH81" s="449">
        <f>'приложение 1.1 '!D82</f>
        <v>0</v>
      </c>
      <c r="AI81" s="205"/>
    </row>
    <row r="82" spans="1:35" ht="45" customHeight="1">
      <c r="A82" s="369" t="str">
        <f>'приложение 1.1 '!A83</f>
        <v>1.1.3.61</v>
      </c>
      <c r="B82" s="371" t="str">
        <f>'приложение 1.1 '!B83</f>
        <v>Реконструкция  ТП-242 (замена оборудования РУ-10кВ, РУ-0,4кВ, замена 2ТМГ-400кВА)</v>
      </c>
      <c r="C82" s="555"/>
      <c r="D82" s="555"/>
      <c r="E82" s="555"/>
      <c r="F82" s="555"/>
      <c r="G82" s="555">
        <v>1978</v>
      </c>
      <c r="H82" s="555">
        <v>25</v>
      </c>
      <c r="I82" s="555" t="s">
        <v>1784</v>
      </c>
      <c r="J82" s="362">
        <v>0.8</v>
      </c>
      <c r="K82" s="555"/>
      <c r="L82" s="555"/>
      <c r="M82" s="555"/>
      <c r="N82" s="555"/>
      <c r="O82" s="362">
        <f>'приложение 1.1 '!D83</f>
        <v>0</v>
      </c>
      <c r="P82" s="363"/>
      <c r="Q82" s="433">
        <f>'приложение 1.1 '!H83</f>
        <v>2.6898049999999998</v>
      </c>
      <c r="R82" s="433">
        <f t="shared" si="6"/>
        <v>0.13449025000000001</v>
      </c>
      <c r="S82" s="433">
        <f t="shared" si="7"/>
        <v>1.075922</v>
      </c>
      <c r="T82" s="433">
        <f t="shared" si="8"/>
        <v>1.3449024999999999</v>
      </c>
      <c r="U82" s="433">
        <f t="shared" si="9"/>
        <v>0.13449024999999981</v>
      </c>
      <c r="V82" s="555"/>
      <c r="W82" s="555"/>
      <c r="X82" s="555"/>
      <c r="Y82" s="555"/>
      <c r="Z82" s="555">
        <f>IF(AB82&gt;0,'приложение 1.1 '!G83,"-")</f>
        <v>2020</v>
      </c>
      <c r="AA82" s="367">
        <f t="shared" si="10"/>
        <v>25</v>
      </c>
      <c r="AB82" s="556" t="str">
        <f t="shared" si="11"/>
        <v>ТМГ-10/400 2шт.</v>
      </c>
      <c r="AC82" s="379">
        <f>'приложение 1.1 '!E83</f>
        <v>0.8</v>
      </c>
      <c r="AD82" s="555" t="str">
        <f>IF(AG82&gt;0,'приложение 1.1 '!G83,"-")</f>
        <v>-</v>
      </c>
      <c r="AE82" s="555"/>
      <c r="AF82" s="555"/>
      <c r="AG82" s="555"/>
      <c r="AH82" s="449">
        <f>'приложение 1.1 '!D83</f>
        <v>0</v>
      </c>
      <c r="AI82" s="205"/>
    </row>
    <row r="83" spans="1:35" ht="45" customHeight="1">
      <c r="A83" s="369" t="str">
        <f>'приложение 1.1 '!A84</f>
        <v>1.1.3.62</v>
      </c>
      <c r="B83" s="371" t="str">
        <f>'приложение 1.1 '!B84</f>
        <v>Реконструкция ТП-243 (замена оборудования РУ-10кВ, РУ-0,4кВ, замена 2ТМГ-630кВА)</v>
      </c>
      <c r="C83" s="555"/>
      <c r="D83" s="555"/>
      <c r="E83" s="555"/>
      <c r="F83" s="555"/>
      <c r="G83" s="555">
        <v>1978</v>
      </c>
      <c r="H83" s="555">
        <v>25</v>
      </c>
      <c r="I83" s="555" t="s">
        <v>1782</v>
      </c>
      <c r="J83" s="362">
        <v>1.26</v>
      </c>
      <c r="K83" s="555"/>
      <c r="L83" s="555"/>
      <c r="M83" s="555"/>
      <c r="N83" s="555"/>
      <c r="O83" s="362">
        <f>'приложение 1.1 '!D84</f>
        <v>0</v>
      </c>
      <c r="P83" s="363"/>
      <c r="Q83" s="433">
        <f>'приложение 1.1 '!H84</f>
        <v>2.9328400000000001</v>
      </c>
      <c r="R83" s="433">
        <f t="shared" si="6"/>
        <v>0.14664200000000002</v>
      </c>
      <c r="S83" s="433">
        <f t="shared" si="7"/>
        <v>1.1731360000000002</v>
      </c>
      <c r="T83" s="433">
        <f t="shared" si="8"/>
        <v>1.4664200000000001</v>
      </c>
      <c r="U83" s="433">
        <f t="shared" si="9"/>
        <v>0.14664199999999994</v>
      </c>
      <c r="V83" s="555"/>
      <c r="W83" s="555"/>
      <c r="X83" s="555"/>
      <c r="Y83" s="555"/>
      <c r="Z83" s="555">
        <f>IF(AB83&gt;0,'приложение 1.1 '!G84,"-")</f>
        <v>2020</v>
      </c>
      <c r="AA83" s="367">
        <f t="shared" si="10"/>
        <v>25</v>
      </c>
      <c r="AB83" s="556" t="str">
        <f t="shared" si="11"/>
        <v>ТМГ-10/630 2шт.</v>
      </c>
      <c r="AC83" s="379">
        <f>'приложение 1.1 '!E84</f>
        <v>1.26</v>
      </c>
      <c r="AD83" s="555" t="str">
        <f>IF(AG83&gt;0,'приложение 1.1 '!G84,"-")</f>
        <v>-</v>
      </c>
      <c r="AE83" s="555"/>
      <c r="AF83" s="555"/>
      <c r="AG83" s="555"/>
      <c r="AH83" s="449">
        <f>'приложение 1.1 '!D84</f>
        <v>0</v>
      </c>
      <c r="AI83" s="205"/>
    </row>
    <row r="84" spans="1:35" ht="45" customHeight="1">
      <c r="A84" s="369" t="str">
        <f>'приложение 1.1 '!A85</f>
        <v>1.1.3.63</v>
      </c>
      <c r="B84" s="371" t="str">
        <f>'приложение 1.1 '!B85</f>
        <v>Реконструкция ТП-244 (замена оборудования РУ-10кВ, РУ-0,4кВ, замена 2ТМГ-630кВА)</v>
      </c>
      <c r="C84" s="555"/>
      <c r="D84" s="555"/>
      <c r="E84" s="555"/>
      <c r="F84" s="555"/>
      <c r="G84" s="555">
        <v>1980</v>
      </c>
      <c r="H84" s="555">
        <v>25</v>
      </c>
      <c r="I84" s="555" t="s">
        <v>1782</v>
      </c>
      <c r="J84" s="362">
        <v>1.26</v>
      </c>
      <c r="K84" s="555"/>
      <c r="L84" s="555"/>
      <c r="M84" s="555"/>
      <c r="N84" s="555"/>
      <c r="O84" s="362">
        <f>'приложение 1.1 '!D85</f>
        <v>0</v>
      </c>
      <c r="P84" s="363"/>
      <c r="Q84" s="433">
        <f>'приложение 1.1 '!H85</f>
        <v>2.7971529999999998</v>
      </c>
      <c r="R84" s="433">
        <f t="shared" si="6"/>
        <v>0.13985765</v>
      </c>
      <c r="S84" s="433">
        <f t="shared" si="7"/>
        <v>1.1188612</v>
      </c>
      <c r="T84" s="433">
        <f t="shared" si="8"/>
        <v>1.3985764999999999</v>
      </c>
      <c r="U84" s="433">
        <f t="shared" si="9"/>
        <v>0.13985764999999972</v>
      </c>
      <c r="V84" s="555"/>
      <c r="W84" s="555"/>
      <c r="X84" s="555"/>
      <c r="Y84" s="555"/>
      <c r="Z84" s="555">
        <f>IF(AB84&gt;0,'приложение 1.1 '!G85,"-")</f>
        <v>2020</v>
      </c>
      <c r="AA84" s="367">
        <f t="shared" si="10"/>
        <v>25</v>
      </c>
      <c r="AB84" s="556" t="str">
        <f t="shared" si="11"/>
        <v>ТМГ-10/630 2шт.</v>
      </c>
      <c r="AC84" s="379">
        <f>'приложение 1.1 '!E85</f>
        <v>1.26</v>
      </c>
      <c r="AD84" s="555" t="str">
        <f>IF(AG84&gt;0,'приложение 1.1 '!G85,"-")</f>
        <v>-</v>
      </c>
      <c r="AE84" s="555"/>
      <c r="AF84" s="555"/>
      <c r="AG84" s="555"/>
      <c r="AH84" s="449">
        <f>'приложение 1.1 '!D85</f>
        <v>0</v>
      </c>
      <c r="AI84" s="205"/>
    </row>
    <row r="85" spans="1:35" ht="45" customHeight="1">
      <c r="A85" s="369" t="str">
        <f>'приложение 1.1 '!A86</f>
        <v>1.1.3.64</v>
      </c>
      <c r="B85" s="371" t="str">
        <f>'приложение 1.1 '!B86</f>
        <v>Реконструкция ТП-245 (замена оборудования РУ-10кВ, РУ-0,4кВ, замена 2ТМГ-630кВА)</v>
      </c>
      <c r="C85" s="555"/>
      <c r="D85" s="555"/>
      <c r="E85" s="555"/>
      <c r="F85" s="555"/>
      <c r="G85" s="555">
        <v>1981</v>
      </c>
      <c r="H85" s="555">
        <v>25</v>
      </c>
      <c r="I85" s="555" t="s">
        <v>1782</v>
      </c>
      <c r="J85" s="362">
        <v>1.26</v>
      </c>
      <c r="K85" s="555"/>
      <c r="L85" s="555"/>
      <c r="M85" s="555"/>
      <c r="N85" s="555"/>
      <c r="O85" s="362">
        <f>'приложение 1.1 '!D86</f>
        <v>0</v>
      </c>
      <c r="P85" s="363"/>
      <c r="Q85" s="433">
        <f>'приложение 1.1 '!H86</f>
        <v>3.0118490000000002</v>
      </c>
      <c r="R85" s="433">
        <f t="shared" si="6"/>
        <v>0.15059245000000002</v>
      </c>
      <c r="S85" s="433">
        <f t="shared" si="7"/>
        <v>1.2047396000000001</v>
      </c>
      <c r="T85" s="433">
        <f t="shared" si="8"/>
        <v>1.5059245000000001</v>
      </c>
      <c r="U85" s="433">
        <f t="shared" si="9"/>
        <v>0.15059244999999999</v>
      </c>
      <c r="V85" s="555"/>
      <c r="W85" s="555"/>
      <c r="X85" s="555"/>
      <c r="Y85" s="555"/>
      <c r="Z85" s="555">
        <f>IF(AB85&gt;0,'приложение 1.1 '!G86,"-")</f>
        <v>2020</v>
      </c>
      <c r="AA85" s="367">
        <f t="shared" si="10"/>
        <v>25</v>
      </c>
      <c r="AB85" s="556" t="str">
        <f t="shared" si="11"/>
        <v>ТМГ-10/630 2шт.</v>
      </c>
      <c r="AC85" s="379">
        <f>'приложение 1.1 '!E86</f>
        <v>1.26</v>
      </c>
      <c r="AD85" s="555" t="str">
        <f>IF(AG85&gt;0,'приложение 1.1 '!G86,"-")</f>
        <v>-</v>
      </c>
      <c r="AE85" s="555"/>
      <c r="AF85" s="555"/>
      <c r="AG85" s="555"/>
      <c r="AH85" s="449">
        <f>'приложение 1.1 '!D86</f>
        <v>0</v>
      </c>
      <c r="AI85" s="205"/>
    </row>
    <row r="86" spans="1:35" ht="45" customHeight="1">
      <c r="A86" s="369" t="str">
        <f>'приложение 1.1 '!A87</f>
        <v>1.1.3.65</v>
      </c>
      <c r="B86" s="371" t="str">
        <f>'приложение 1.1 '!B87</f>
        <v>Реконструкция ТП-246 (замена оборудования РУ-10кВ, РУ-0,4кВ, замена 2ТМГ-630кВА)</v>
      </c>
      <c r="C86" s="555"/>
      <c r="D86" s="555"/>
      <c r="E86" s="555"/>
      <c r="F86" s="555"/>
      <c r="G86" s="555">
        <v>1983</v>
      </c>
      <c r="H86" s="555">
        <v>25</v>
      </c>
      <c r="I86" s="555" t="s">
        <v>1782</v>
      </c>
      <c r="J86" s="362">
        <v>1.26</v>
      </c>
      <c r="K86" s="555"/>
      <c r="L86" s="555"/>
      <c r="M86" s="555"/>
      <c r="N86" s="555"/>
      <c r="O86" s="362">
        <f>'приложение 1.1 '!D87</f>
        <v>0</v>
      </c>
      <c r="P86" s="363"/>
      <c r="Q86" s="433">
        <f>'приложение 1.1 '!H87</f>
        <v>2.4751089999999998</v>
      </c>
      <c r="R86" s="433">
        <f t="shared" si="6"/>
        <v>0.12375544999999999</v>
      </c>
      <c r="S86" s="433">
        <f t="shared" si="7"/>
        <v>0.99004359999999991</v>
      </c>
      <c r="T86" s="433">
        <f t="shared" si="8"/>
        <v>1.2375544999999999</v>
      </c>
      <c r="U86" s="433">
        <f t="shared" si="9"/>
        <v>0.12375544999999999</v>
      </c>
      <c r="V86" s="555"/>
      <c r="W86" s="555"/>
      <c r="X86" s="555"/>
      <c r="Y86" s="555"/>
      <c r="Z86" s="555">
        <f>IF(AB86&gt;0,'приложение 1.1 '!G87,"-")</f>
        <v>2020</v>
      </c>
      <c r="AA86" s="367">
        <f t="shared" si="10"/>
        <v>25</v>
      </c>
      <c r="AB86" s="556" t="str">
        <f t="shared" si="11"/>
        <v>ТМГ-10/630 2шт.</v>
      </c>
      <c r="AC86" s="379">
        <f>'приложение 1.1 '!E87</f>
        <v>1.26</v>
      </c>
      <c r="AD86" s="555" t="str">
        <f>IF(AG86&gt;0,'приложение 1.1 '!G87,"-")</f>
        <v>-</v>
      </c>
      <c r="AE86" s="555"/>
      <c r="AF86" s="555"/>
      <c r="AG86" s="555"/>
      <c r="AH86" s="449">
        <f>'приложение 1.1 '!D87</f>
        <v>0</v>
      </c>
      <c r="AI86" s="205"/>
    </row>
    <row r="87" spans="1:35" ht="45" customHeight="1">
      <c r="A87" s="369" t="str">
        <f>'приложение 1.1 '!A88</f>
        <v>1.1.3.66</v>
      </c>
      <c r="B87" s="371" t="str">
        <f>'приложение 1.1 '!B88</f>
        <v>Реконструкция ТП-247 (замена оборудования РУ-10кВ, РУ-0,4кВ, замена 2ТМГ-630кВА)</v>
      </c>
      <c r="C87" s="555"/>
      <c r="D87" s="555"/>
      <c r="E87" s="555"/>
      <c r="F87" s="555"/>
      <c r="G87" s="555">
        <v>1988</v>
      </c>
      <c r="H87" s="555">
        <v>25</v>
      </c>
      <c r="I87" s="555" t="s">
        <v>1782</v>
      </c>
      <c r="J87" s="362">
        <v>1.26</v>
      </c>
      <c r="K87" s="555"/>
      <c r="L87" s="555"/>
      <c r="M87" s="555"/>
      <c r="N87" s="555"/>
      <c r="O87" s="362">
        <f>'приложение 1.1 '!D88</f>
        <v>0</v>
      </c>
      <c r="P87" s="363"/>
      <c r="Q87" s="433">
        <f>'приложение 1.1 '!H88</f>
        <v>2.7181439999999997</v>
      </c>
      <c r="R87" s="433">
        <f t="shared" si="6"/>
        <v>0.13590719999999998</v>
      </c>
      <c r="S87" s="433">
        <f t="shared" si="7"/>
        <v>1.0872575999999998</v>
      </c>
      <c r="T87" s="433">
        <f t="shared" si="8"/>
        <v>1.3590719999999998</v>
      </c>
      <c r="U87" s="433">
        <f t="shared" si="9"/>
        <v>0.13590720000000012</v>
      </c>
      <c r="V87" s="555"/>
      <c r="W87" s="555"/>
      <c r="X87" s="555"/>
      <c r="Y87" s="555"/>
      <c r="Z87" s="555">
        <f>IF(AB87&gt;0,'приложение 1.1 '!G88,"-")</f>
        <v>2020</v>
      </c>
      <c r="AA87" s="367">
        <f t="shared" si="10"/>
        <v>25</v>
      </c>
      <c r="AB87" s="556" t="str">
        <f t="shared" si="11"/>
        <v>ТМГ-10/630 2шт.</v>
      </c>
      <c r="AC87" s="379">
        <f>'приложение 1.1 '!E88</f>
        <v>1.26</v>
      </c>
      <c r="AD87" s="555" t="str">
        <f>IF(AG87&gt;0,'приложение 1.1 '!G88,"-")</f>
        <v>-</v>
      </c>
      <c r="AE87" s="555"/>
      <c r="AF87" s="555"/>
      <c r="AG87" s="555"/>
      <c r="AH87" s="449">
        <f>'приложение 1.1 '!D88</f>
        <v>0</v>
      </c>
      <c r="AI87" s="205"/>
    </row>
    <row r="88" spans="1:35" ht="45" customHeight="1">
      <c r="A88" s="369" t="str">
        <f>'приложение 1.1 '!A89</f>
        <v>1.1.3.67</v>
      </c>
      <c r="B88" s="371" t="str">
        <f>'приложение 1.1 '!B89</f>
        <v>Реконструкция ТП-484 (замена оборудования РУ-10кВ, РУ-0,4кВ, замена 2ТМГ-630кВА)</v>
      </c>
      <c r="C88" s="555"/>
      <c r="D88" s="555"/>
      <c r="E88" s="555"/>
      <c r="F88" s="555"/>
      <c r="G88" s="555">
        <v>1978</v>
      </c>
      <c r="H88" s="555">
        <v>25</v>
      </c>
      <c r="I88" s="555" t="s">
        <v>1782</v>
      </c>
      <c r="J88" s="362">
        <v>1.26</v>
      </c>
      <c r="K88" s="555"/>
      <c r="L88" s="555"/>
      <c r="M88" s="555"/>
      <c r="N88" s="555"/>
      <c r="O88" s="362">
        <f>'приложение 1.1 '!D89</f>
        <v>0</v>
      </c>
      <c r="P88" s="363"/>
      <c r="Q88" s="433">
        <f>'приложение 1.1 '!H89</f>
        <v>2.7181439999999997</v>
      </c>
      <c r="R88" s="433">
        <f t="shared" si="6"/>
        <v>0.13590719999999998</v>
      </c>
      <c r="S88" s="433">
        <f t="shared" si="7"/>
        <v>1.0872575999999998</v>
      </c>
      <c r="T88" s="433">
        <f t="shared" si="8"/>
        <v>1.3590719999999998</v>
      </c>
      <c r="U88" s="433">
        <f t="shared" si="9"/>
        <v>0.13590720000000012</v>
      </c>
      <c r="V88" s="555"/>
      <c r="W88" s="555"/>
      <c r="X88" s="555"/>
      <c r="Y88" s="555"/>
      <c r="Z88" s="555">
        <f>IF(AB88&gt;0,'приложение 1.1 '!G89,"-")</f>
        <v>2020</v>
      </c>
      <c r="AA88" s="367">
        <f t="shared" si="10"/>
        <v>25</v>
      </c>
      <c r="AB88" s="556" t="str">
        <f t="shared" si="11"/>
        <v>ТМГ-10/630 2шт.</v>
      </c>
      <c r="AC88" s="379">
        <f>'приложение 1.1 '!E89</f>
        <v>1.26</v>
      </c>
      <c r="AD88" s="555" t="str">
        <f>IF(AG88&gt;0,'приложение 1.1 '!G89,"-")</f>
        <v>-</v>
      </c>
      <c r="AE88" s="555"/>
      <c r="AF88" s="555"/>
      <c r="AG88" s="555"/>
      <c r="AH88" s="449">
        <f>'приложение 1.1 '!D89</f>
        <v>0</v>
      </c>
      <c r="AI88" s="205"/>
    </row>
    <row r="89" spans="1:35" ht="45" customHeight="1">
      <c r="A89" s="369" t="str">
        <f>'приложение 1.1 '!A90</f>
        <v>1.1.3.68</v>
      </c>
      <c r="B89" s="371" t="str">
        <f>'приложение 1.1 '!B90</f>
        <v>Реконструкция ТП-341 (замена оборудования РУ-10кВ, РУ-0,4кВ, замена 2ТМГ-630кВА)</v>
      </c>
      <c r="C89" s="555"/>
      <c r="D89" s="555"/>
      <c r="E89" s="555"/>
      <c r="F89" s="555"/>
      <c r="G89" s="555">
        <v>1982</v>
      </c>
      <c r="H89" s="555">
        <v>25</v>
      </c>
      <c r="I89" s="555" t="s">
        <v>1782</v>
      </c>
      <c r="J89" s="362">
        <v>1.26</v>
      </c>
      <c r="K89" s="555"/>
      <c r="L89" s="555"/>
      <c r="M89" s="555"/>
      <c r="N89" s="555"/>
      <c r="O89" s="362">
        <f>'приложение 1.1 '!D90</f>
        <v>0</v>
      </c>
      <c r="P89" s="363"/>
      <c r="Q89" s="433">
        <f>'приложение 1.1 '!H90</f>
        <v>2.5824569999999998</v>
      </c>
      <c r="R89" s="433">
        <f t="shared" si="6"/>
        <v>0.12912284999999998</v>
      </c>
      <c r="S89" s="433">
        <f t="shared" si="7"/>
        <v>1.0329827999999999</v>
      </c>
      <c r="T89" s="433">
        <f t="shared" si="8"/>
        <v>1.2912284999999999</v>
      </c>
      <c r="U89" s="433">
        <f t="shared" si="9"/>
        <v>0.1291228499999999</v>
      </c>
      <c r="V89" s="555"/>
      <c r="W89" s="555"/>
      <c r="X89" s="555"/>
      <c r="Y89" s="555"/>
      <c r="Z89" s="555">
        <f>IF(AB89&gt;0,'приложение 1.1 '!G90,"-")</f>
        <v>2020</v>
      </c>
      <c r="AA89" s="367">
        <f t="shared" si="10"/>
        <v>25</v>
      </c>
      <c r="AB89" s="556" t="str">
        <f t="shared" si="11"/>
        <v>ТМГ-10/630 2шт.</v>
      </c>
      <c r="AC89" s="379">
        <f>'приложение 1.1 '!E90</f>
        <v>1.26</v>
      </c>
      <c r="AD89" s="555" t="str">
        <f>IF(AG89&gt;0,'приложение 1.1 '!G90,"-")</f>
        <v>-</v>
      </c>
      <c r="AE89" s="555"/>
      <c r="AF89" s="555"/>
      <c r="AG89" s="555"/>
      <c r="AH89" s="449">
        <f>'приложение 1.1 '!D90</f>
        <v>0</v>
      </c>
      <c r="AI89" s="205"/>
    </row>
    <row r="90" spans="1:35" ht="45" customHeight="1">
      <c r="A90" s="369" t="str">
        <f>'приложение 1.1 '!A91</f>
        <v>1.1.3.69</v>
      </c>
      <c r="B90" s="371" t="str">
        <f>'приложение 1.1 '!B91</f>
        <v>Реконструкция ТП-342 (замена оборудования РУ-10кВ, РУ-0,4кВ, замена 2ТМГ-630кВА)</v>
      </c>
      <c r="C90" s="555"/>
      <c r="D90" s="555"/>
      <c r="E90" s="555"/>
      <c r="F90" s="555"/>
      <c r="G90" s="555">
        <v>1982</v>
      </c>
      <c r="H90" s="555">
        <v>25</v>
      </c>
      <c r="I90" s="555" t="s">
        <v>1782</v>
      </c>
      <c r="J90" s="362">
        <v>1.26</v>
      </c>
      <c r="K90" s="555"/>
      <c r="L90" s="555"/>
      <c r="M90" s="555"/>
      <c r="N90" s="555"/>
      <c r="O90" s="362">
        <f>'приложение 1.1 '!D91</f>
        <v>0</v>
      </c>
      <c r="P90" s="363"/>
      <c r="Q90" s="433">
        <f>'приложение 1.1 '!H91</f>
        <v>2.5824569999999998</v>
      </c>
      <c r="R90" s="433">
        <f t="shared" si="6"/>
        <v>0.12912284999999998</v>
      </c>
      <c r="S90" s="433">
        <f t="shared" si="7"/>
        <v>1.0329827999999999</v>
      </c>
      <c r="T90" s="433">
        <f t="shared" si="8"/>
        <v>1.2912284999999999</v>
      </c>
      <c r="U90" s="433">
        <f t="shared" si="9"/>
        <v>0.1291228499999999</v>
      </c>
      <c r="V90" s="555"/>
      <c r="W90" s="555"/>
      <c r="X90" s="555"/>
      <c r="Y90" s="555"/>
      <c r="Z90" s="555">
        <f>IF(AB90&gt;0,'приложение 1.1 '!G91,"-")</f>
        <v>2020</v>
      </c>
      <c r="AA90" s="367">
        <f t="shared" si="10"/>
        <v>25</v>
      </c>
      <c r="AB90" s="556" t="str">
        <f t="shared" si="11"/>
        <v>ТМГ-10/630 2шт.</v>
      </c>
      <c r="AC90" s="379">
        <f>'приложение 1.1 '!E91</f>
        <v>1.26</v>
      </c>
      <c r="AD90" s="555" t="str">
        <f>IF(AG90&gt;0,'приложение 1.1 '!G91,"-")</f>
        <v>-</v>
      </c>
      <c r="AE90" s="555"/>
      <c r="AF90" s="555"/>
      <c r="AG90" s="555"/>
      <c r="AH90" s="449">
        <f>'приложение 1.1 '!D91</f>
        <v>0</v>
      </c>
      <c r="AI90" s="205"/>
    </row>
    <row r="91" spans="1:35" ht="45" customHeight="1">
      <c r="A91" s="369" t="str">
        <f>'приложение 1.1 '!A92</f>
        <v>1.1.3.70</v>
      </c>
      <c r="B91" s="371" t="str">
        <f>'приложение 1.1 '!B92</f>
        <v>Реконструкция ТП-250 (замена оборудования РУ-10кВ, РУ-0,4кВ, замена 2ТМГ-630кВА)</v>
      </c>
      <c r="C91" s="555"/>
      <c r="D91" s="555"/>
      <c r="E91" s="555"/>
      <c r="F91" s="555"/>
      <c r="G91" s="555">
        <v>1985</v>
      </c>
      <c r="H91" s="555">
        <v>25</v>
      </c>
      <c r="I91" s="555" t="s">
        <v>1782</v>
      </c>
      <c r="J91" s="362">
        <v>1.26</v>
      </c>
      <c r="K91" s="555"/>
      <c r="L91" s="555"/>
      <c r="M91" s="555"/>
      <c r="N91" s="555"/>
      <c r="O91" s="362">
        <f>'приложение 1.1 '!D92</f>
        <v>0</v>
      </c>
      <c r="P91" s="363"/>
      <c r="Q91" s="433">
        <f>'приложение 1.1 '!H92</f>
        <v>2.9328400000000001</v>
      </c>
      <c r="R91" s="433">
        <f t="shared" si="6"/>
        <v>0.14664200000000002</v>
      </c>
      <c r="S91" s="433">
        <f t="shared" si="7"/>
        <v>1.1731360000000002</v>
      </c>
      <c r="T91" s="433">
        <f t="shared" si="8"/>
        <v>1.4664200000000001</v>
      </c>
      <c r="U91" s="433">
        <f t="shared" si="9"/>
        <v>0.14664199999999994</v>
      </c>
      <c r="V91" s="555"/>
      <c r="W91" s="555"/>
      <c r="X91" s="555"/>
      <c r="Y91" s="555"/>
      <c r="Z91" s="555">
        <f>IF(AB91&gt;0,'приложение 1.1 '!G92,"-")</f>
        <v>2020</v>
      </c>
      <c r="AA91" s="367">
        <f t="shared" si="10"/>
        <v>25</v>
      </c>
      <c r="AB91" s="556" t="str">
        <f t="shared" si="11"/>
        <v>ТМГ-10/630 2шт.</v>
      </c>
      <c r="AC91" s="379">
        <f>'приложение 1.1 '!E92</f>
        <v>1.26</v>
      </c>
      <c r="AD91" s="555" t="str">
        <f>IF(AG91&gt;0,'приложение 1.1 '!G92,"-")</f>
        <v>-</v>
      </c>
      <c r="AE91" s="555"/>
      <c r="AF91" s="555"/>
      <c r="AG91" s="555"/>
      <c r="AH91" s="449">
        <f>'приложение 1.1 '!D92</f>
        <v>0</v>
      </c>
      <c r="AI91" s="205"/>
    </row>
    <row r="92" spans="1:35" ht="45" customHeight="1">
      <c r="A92" s="369" t="str">
        <f>'приложение 1.1 '!A93</f>
        <v>1.1.3.71</v>
      </c>
      <c r="B92" s="371" t="str">
        <f>'приложение 1.1 '!B93</f>
        <v>Реконструкция ТП-251 (замена оборудования РУ-10кВ, РУ-0,4кВ, замена 2ТМГ-630кВА)</v>
      </c>
      <c r="C92" s="555"/>
      <c r="D92" s="555"/>
      <c r="E92" s="555"/>
      <c r="F92" s="555"/>
      <c r="G92" s="555">
        <v>1985</v>
      </c>
      <c r="H92" s="555">
        <v>25</v>
      </c>
      <c r="I92" s="555" t="s">
        <v>1782</v>
      </c>
      <c r="J92" s="362">
        <v>1.26</v>
      </c>
      <c r="K92" s="555"/>
      <c r="L92" s="555"/>
      <c r="M92" s="555"/>
      <c r="N92" s="555"/>
      <c r="O92" s="362">
        <f>'приложение 1.1 '!D93</f>
        <v>0</v>
      </c>
      <c r="P92" s="363"/>
      <c r="Q92" s="433">
        <f>'приложение 1.1 '!H93</f>
        <v>3.0401880000000001</v>
      </c>
      <c r="R92" s="433">
        <f t="shared" si="6"/>
        <v>0.15200940000000002</v>
      </c>
      <c r="S92" s="433">
        <f t="shared" si="7"/>
        <v>1.2160752000000001</v>
      </c>
      <c r="T92" s="433">
        <f t="shared" si="8"/>
        <v>1.5200940000000001</v>
      </c>
      <c r="U92" s="433">
        <f t="shared" si="9"/>
        <v>0.15200939999999985</v>
      </c>
      <c r="V92" s="555"/>
      <c r="W92" s="555"/>
      <c r="X92" s="555"/>
      <c r="Y92" s="555"/>
      <c r="Z92" s="555">
        <f>IF(AB92&gt;0,'приложение 1.1 '!G93,"-")</f>
        <v>2020</v>
      </c>
      <c r="AA92" s="367">
        <f t="shared" si="10"/>
        <v>25</v>
      </c>
      <c r="AB92" s="556" t="str">
        <f t="shared" si="11"/>
        <v>ТМГ-10/630 2шт.</v>
      </c>
      <c r="AC92" s="379">
        <f>'приложение 1.1 '!E93</f>
        <v>1.26</v>
      </c>
      <c r="AD92" s="555" t="str">
        <f>IF(AG92&gt;0,'приложение 1.1 '!G93,"-")</f>
        <v>-</v>
      </c>
      <c r="AE92" s="555"/>
      <c r="AF92" s="555"/>
      <c r="AG92" s="555"/>
      <c r="AH92" s="449">
        <f>'приложение 1.1 '!D93</f>
        <v>0</v>
      </c>
      <c r="AI92" s="205"/>
    </row>
    <row r="93" spans="1:35" ht="45" customHeight="1">
      <c r="A93" s="369" t="str">
        <f>'приложение 1.1 '!A94</f>
        <v>1.1.3.72</v>
      </c>
      <c r="B93" s="371" t="str">
        <f>'приложение 1.1 '!B94</f>
        <v>Реконструкция ТП-252 (замена оборудования РУ-10кВ, РУ-0,4кВ, замена 2ТМГ-630кВА)</v>
      </c>
      <c r="C93" s="555"/>
      <c r="D93" s="555"/>
      <c r="E93" s="555"/>
      <c r="F93" s="555"/>
      <c r="G93" s="555">
        <v>1986</v>
      </c>
      <c r="H93" s="555">
        <v>25</v>
      </c>
      <c r="I93" s="555" t="s">
        <v>1782</v>
      </c>
      <c r="J93" s="362">
        <v>1.26</v>
      </c>
      <c r="K93" s="555"/>
      <c r="L93" s="555"/>
      <c r="M93" s="555"/>
      <c r="N93" s="555"/>
      <c r="O93" s="362">
        <f>'приложение 1.1 '!D94</f>
        <v>0</v>
      </c>
      <c r="P93" s="363"/>
      <c r="Q93" s="433">
        <f>'приложение 1.1 '!H94</f>
        <v>2.7181439999999997</v>
      </c>
      <c r="R93" s="433">
        <f t="shared" si="6"/>
        <v>0.13590719999999998</v>
      </c>
      <c r="S93" s="433">
        <f t="shared" si="7"/>
        <v>1.0872575999999998</v>
      </c>
      <c r="T93" s="433">
        <f t="shared" si="8"/>
        <v>1.3590719999999998</v>
      </c>
      <c r="U93" s="433">
        <f t="shared" si="9"/>
        <v>0.13590720000000012</v>
      </c>
      <c r="V93" s="555"/>
      <c r="W93" s="555"/>
      <c r="X93" s="555"/>
      <c r="Y93" s="555"/>
      <c r="Z93" s="555">
        <f>IF(AB93&gt;0,'приложение 1.1 '!G94,"-")</f>
        <v>2020</v>
      </c>
      <c r="AA93" s="367">
        <f t="shared" si="10"/>
        <v>25</v>
      </c>
      <c r="AB93" s="556" t="str">
        <f t="shared" si="11"/>
        <v>ТМГ-10/630 2шт.</v>
      </c>
      <c r="AC93" s="379">
        <f>'приложение 1.1 '!E94</f>
        <v>1.26</v>
      </c>
      <c r="AD93" s="555" t="str">
        <f>IF(AG93&gt;0,'приложение 1.1 '!G94,"-")</f>
        <v>-</v>
      </c>
      <c r="AE93" s="555"/>
      <c r="AF93" s="555"/>
      <c r="AG93" s="555"/>
      <c r="AH93" s="449">
        <f>'приложение 1.1 '!D94</f>
        <v>0</v>
      </c>
      <c r="AI93" s="205"/>
    </row>
    <row r="94" spans="1:35" ht="45" customHeight="1">
      <c r="A94" s="369" t="str">
        <f>'приложение 1.1 '!A95</f>
        <v>1.1.3.73</v>
      </c>
      <c r="B94" s="371" t="str">
        <f>'приложение 1.1 '!B95</f>
        <v>Реконструкция ТП-343 (замена оборудования РУ-10кВ, РУ-0,4кВ, замена 2ТМГ-630кВА)</v>
      </c>
      <c r="C94" s="555"/>
      <c r="D94" s="555"/>
      <c r="E94" s="555"/>
      <c r="F94" s="555"/>
      <c r="G94" s="555">
        <v>1982</v>
      </c>
      <c r="H94" s="555">
        <v>25</v>
      </c>
      <c r="I94" s="555" t="s">
        <v>1782</v>
      </c>
      <c r="J94" s="362">
        <v>1.26</v>
      </c>
      <c r="K94" s="555"/>
      <c r="L94" s="555"/>
      <c r="M94" s="555"/>
      <c r="N94" s="555"/>
      <c r="O94" s="362">
        <f>'приложение 1.1 '!D95</f>
        <v>0</v>
      </c>
      <c r="P94" s="363"/>
      <c r="Q94" s="433">
        <f>'приложение 1.1 '!H95</f>
        <v>2.7181439999999997</v>
      </c>
      <c r="R94" s="433">
        <f t="shared" si="6"/>
        <v>0.13590719999999998</v>
      </c>
      <c r="S94" s="433">
        <f t="shared" si="7"/>
        <v>1.0872575999999998</v>
      </c>
      <c r="T94" s="433">
        <f t="shared" si="8"/>
        <v>1.3590719999999998</v>
      </c>
      <c r="U94" s="433">
        <f t="shared" si="9"/>
        <v>0.13590720000000012</v>
      </c>
      <c r="V94" s="555"/>
      <c r="W94" s="555"/>
      <c r="X94" s="555"/>
      <c r="Y94" s="555"/>
      <c r="Z94" s="555">
        <f>IF(AB94&gt;0,'приложение 1.1 '!G95,"-")</f>
        <v>2020</v>
      </c>
      <c r="AA94" s="367">
        <f t="shared" si="10"/>
        <v>25</v>
      </c>
      <c r="AB94" s="556" t="str">
        <f t="shared" si="11"/>
        <v>ТМГ-10/630 2шт.</v>
      </c>
      <c r="AC94" s="379">
        <f>'приложение 1.1 '!E95</f>
        <v>1.26</v>
      </c>
      <c r="AD94" s="555" t="str">
        <f>IF(AG94&gt;0,'приложение 1.1 '!G95,"-")</f>
        <v>-</v>
      </c>
      <c r="AE94" s="555"/>
      <c r="AF94" s="555"/>
      <c r="AG94" s="555"/>
      <c r="AH94" s="449">
        <f>'приложение 1.1 '!D95</f>
        <v>0</v>
      </c>
      <c r="AI94" s="205"/>
    </row>
    <row r="95" spans="1:35" ht="45" customHeight="1">
      <c r="A95" s="369" t="str">
        <f>'приложение 1.1 '!A96</f>
        <v>1.1.3.74</v>
      </c>
      <c r="B95" s="371" t="str">
        <f>'приложение 1.1 '!B96</f>
        <v>Реконструкция ТП-344 (замена оборудования РУ-10кВ, РУ-0,4кВ, замена 2ТМГ-630кВА)</v>
      </c>
      <c r="C95" s="555"/>
      <c r="D95" s="555"/>
      <c r="E95" s="555"/>
      <c r="F95" s="555"/>
      <c r="G95" s="555">
        <v>1984</v>
      </c>
      <c r="H95" s="555">
        <v>25</v>
      </c>
      <c r="I95" s="555" t="s">
        <v>1782</v>
      </c>
      <c r="J95" s="362">
        <v>1.26</v>
      </c>
      <c r="K95" s="555"/>
      <c r="L95" s="555"/>
      <c r="M95" s="555"/>
      <c r="N95" s="555"/>
      <c r="O95" s="362">
        <f>'приложение 1.1 '!D96</f>
        <v>0</v>
      </c>
      <c r="P95" s="363"/>
      <c r="Q95" s="433">
        <f>'приложение 1.1 '!H96</f>
        <v>2.5824569999999998</v>
      </c>
      <c r="R95" s="433">
        <f t="shared" si="6"/>
        <v>0.12912284999999998</v>
      </c>
      <c r="S95" s="433">
        <f t="shared" si="7"/>
        <v>1.0329827999999999</v>
      </c>
      <c r="T95" s="433">
        <f t="shared" si="8"/>
        <v>1.2912284999999999</v>
      </c>
      <c r="U95" s="433">
        <f t="shared" si="9"/>
        <v>0.1291228499999999</v>
      </c>
      <c r="V95" s="555"/>
      <c r="W95" s="555"/>
      <c r="X95" s="555"/>
      <c r="Y95" s="555"/>
      <c r="Z95" s="555">
        <f>IF(AB95&gt;0,'приложение 1.1 '!G96,"-")</f>
        <v>2020</v>
      </c>
      <c r="AA95" s="367">
        <f t="shared" si="10"/>
        <v>25</v>
      </c>
      <c r="AB95" s="556" t="str">
        <f t="shared" si="11"/>
        <v>ТМГ-10/630 2шт.</v>
      </c>
      <c r="AC95" s="379">
        <f>'приложение 1.1 '!E96</f>
        <v>1.26</v>
      </c>
      <c r="AD95" s="555" t="str">
        <f>IF(AG95&gt;0,'приложение 1.1 '!G96,"-")</f>
        <v>-</v>
      </c>
      <c r="AE95" s="555"/>
      <c r="AF95" s="555"/>
      <c r="AG95" s="555"/>
      <c r="AH95" s="449">
        <f>'приложение 1.1 '!D96</f>
        <v>0</v>
      </c>
      <c r="AI95" s="205"/>
    </row>
    <row r="96" spans="1:35" ht="45" customHeight="1">
      <c r="A96" s="369" t="str">
        <f>'приложение 1.1 '!A97</f>
        <v>1.1.3.75</v>
      </c>
      <c r="B96" s="371" t="str">
        <f>'приложение 1.1 '!B97</f>
        <v>Реконструкция ТП-345 (замена оборудования РУ-10кВ, РУ-0,4кВ, замена 2ТМГ-630кВА)</v>
      </c>
      <c r="C96" s="555"/>
      <c r="D96" s="555"/>
      <c r="E96" s="555"/>
      <c r="F96" s="555"/>
      <c r="G96" s="555">
        <v>1984</v>
      </c>
      <c r="H96" s="555">
        <v>25</v>
      </c>
      <c r="I96" s="555" t="s">
        <v>1782</v>
      </c>
      <c r="J96" s="362">
        <v>1.26</v>
      </c>
      <c r="K96" s="555"/>
      <c r="L96" s="555"/>
      <c r="M96" s="555"/>
      <c r="N96" s="555"/>
      <c r="O96" s="362">
        <f>'приложение 1.1 '!D97</f>
        <v>0</v>
      </c>
      <c r="P96" s="363"/>
      <c r="Q96" s="433">
        <f>'приложение 1.1 '!H97</f>
        <v>2.5824569999999998</v>
      </c>
      <c r="R96" s="433">
        <f t="shared" si="6"/>
        <v>0.12912284999999998</v>
      </c>
      <c r="S96" s="433">
        <f t="shared" si="7"/>
        <v>1.0329827999999999</v>
      </c>
      <c r="T96" s="433">
        <f t="shared" si="8"/>
        <v>1.2912284999999999</v>
      </c>
      <c r="U96" s="433">
        <f t="shared" si="9"/>
        <v>0.1291228499999999</v>
      </c>
      <c r="V96" s="555"/>
      <c r="W96" s="555"/>
      <c r="X96" s="555"/>
      <c r="Y96" s="555"/>
      <c r="Z96" s="555">
        <f>IF(AB96&gt;0,'приложение 1.1 '!G97,"-")</f>
        <v>2020</v>
      </c>
      <c r="AA96" s="367">
        <f t="shared" si="10"/>
        <v>25</v>
      </c>
      <c r="AB96" s="556" t="str">
        <f t="shared" si="11"/>
        <v>ТМГ-10/630 2шт.</v>
      </c>
      <c r="AC96" s="379">
        <f>'приложение 1.1 '!E97</f>
        <v>1.26</v>
      </c>
      <c r="AD96" s="555" t="str">
        <f>IF(AG96&gt;0,'приложение 1.1 '!G97,"-")</f>
        <v>-</v>
      </c>
      <c r="AE96" s="555"/>
      <c r="AF96" s="555"/>
      <c r="AG96" s="555"/>
      <c r="AH96" s="449">
        <f>'приложение 1.1 '!D97</f>
        <v>0</v>
      </c>
      <c r="AI96" s="205"/>
    </row>
    <row r="97" spans="1:35" ht="45" customHeight="1">
      <c r="A97" s="369" t="str">
        <f>'приложение 1.1 '!A98</f>
        <v>1.1.3.76</v>
      </c>
      <c r="B97" s="371" t="str">
        <f>'приложение 1.1 '!B98</f>
        <v>Реконструкция ТП-347 (замена оборудования РУ-10кВ, РУ-0,4кВ, замена 2ТМГ-630кВА)</v>
      </c>
      <c r="C97" s="555"/>
      <c r="D97" s="555"/>
      <c r="E97" s="555"/>
      <c r="F97" s="555"/>
      <c r="G97" s="555">
        <v>1984</v>
      </c>
      <c r="H97" s="555">
        <v>25</v>
      </c>
      <c r="I97" s="555" t="s">
        <v>1782</v>
      </c>
      <c r="J97" s="362">
        <v>1.26</v>
      </c>
      <c r="K97" s="555"/>
      <c r="L97" s="555"/>
      <c r="M97" s="555"/>
      <c r="N97" s="555"/>
      <c r="O97" s="362">
        <f>'приложение 1.1 '!D98</f>
        <v>0</v>
      </c>
      <c r="P97" s="363"/>
      <c r="Q97" s="433">
        <f>'приложение 1.1 '!H98</f>
        <v>2.7181439999999997</v>
      </c>
      <c r="R97" s="433">
        <f t="shared" si="6"/>
        <v>0.13590719999999998</v>
      </c>
      <c r="S97" s="433">
        <f t="shared" si="7"/>
        <v>1.0872575999999998</v>
      </c>
      <c r="T97" s="433">
        <f t="shared" si="8"/>
        <v>1.3590719999999998</v>
      </c>
      <c r="U97" s="433">
        <f t="shared" si="9"/>
        <v>0.13590720000000012</v>
      </c>
      <c r="V97" s="555"/>
      <c r="W97" s="555"/>
      <c r="X97" s="555"/>
      <c r="Y97" s="555"/>
      <c r="Z97" s="555">
        <f>IF(AB97&gt;0,'приложение 1.1 '!G98,"-")</f>
        <v>2020</v>
      </c>
      <c r="AA97" s="367">
        <f t="shared" si="10"/>
        <v>25</v>
      </c>
      <c r="AB97" s="556" t="str">
        <f t="shared" si="11"/>
        <v>ТМГ-10/630 2шт.</v>
      </c>
      <c r="AC97" s="379">
        <f>'приложение 1.1 '!E98</f>
        <v>1.26</v>
      </c>
      <c r="AD97" s="555" t="str">
        <f>IF(AG97&gt;0,'приложение 1.1 '!G98,"-")</f>
        <v>-</v>
      </c>
      <c r="AE97" s="555"/>
      <c r="AF97" s="555"/>
      <c r="AG97" s="555"/>
      <c r="AH97" s="449">
        <f>'приложение 1.1 '!D98</f>
        <v>0</v>
      </c>
      <c r="AI97" s="205"/>
    </row>
    <row r="98" spans="1:35" ht="45" customHeight="1">
      <c r="A98" s="369" t="str">
        <f>'приложение 1.1 '!A99</f>
        <v>1.1.3.77</v>
      </c>
      <c r="B98" s="371" t="str">
        <f>'приложение 1.1 '!B99</f>
        <v>Реконструкция ТП-253 (замена оборудования РУ-10кВ, РУ-0,4кВ, замена 2ТМГ-630кВА)</v>
      </c>
      <c r="C98" s="555"/>
      <c r="D98" s="555"/>
      <c r="E98" s="555"/>
      <c r="F98" s="555"/>
      <c r="G98" s="555">
        <v>1988</v>
      </c>
      <c r="H98" s="555">
        <v>25</v>
      </c>
      <c r="I98" s="555" t="s">
        <v>1782</v>
      </c>
      <c r="J98" s="362">
        <v>1.26</v>
      </c>
      <c r="K98" s="555"/>
      <c r="L98" s="555"/>
      <c r="M98" s="555"/>
      <c r="N98" s="555"/>
      <c r="O98" s="362">
        <f>'приложение 1.1 '!D99</f>
        <v>0</v>
      </c>
      <c r="P98" s="363"/>
      <c r="Q98" s="433">
        <f>'приложение 1.1 '!H99</f>
        <v>2.7181439999999997</v>
      </c>
      <c r="R98" s="433">
        <f t="shared" si="6"/>
        <v>0.13590719999999998</v>
      </c>
      <c r="S98" s="433">
        <f t="shared" si="7"/>
        <v>1.0872575999999998</v>
      </c>
      <c r="T98" s="433">
        <f t="shared" si="8"/>
        <v>1.3590719999999998</v>
      </c>
      <c r="U98" s="433">
        <f t="shared" si="9"/>
        <v>0.13590720000000012</v>
      </c>
      <c r="V98" s="555"/>
      <c r="W98" s="555"/>
      <c r="X98" s="555"/>
      <c r="Y98" s="555"/>
      <c r="Z98" s="555">
        <f>IF(AB98&gt;0,'приложение 1.1 '!G99,"-")</f>
        <v>2020</v>
      </c>
      <c r="AA98" s="367">
        <f t="shared" si="10"/>
        <v>25</v>
      </c>
      <c r="AB98" s="556" t="str">
        <f t="shared" si="11"/>
        <v>ТМГ-10/630 2шт.</v>
      </c>
      <c r="AC98" s="379">
        <f>'приложение 1.1 '!E99</f>
        <v>1.26</v>
      </c>
      <c r="AD98" s="555" t="str">
        <f>IF(AG98&gt;0,'приложение 1.1 '!G99,"-")</f>
        <v>-</v>
      </c>
      <c r="AE98" s="555"/>
      <c r="AF98" s="555"/>
      <c r="AG98" s="555"/>
      <c r="AH98" s="449">
        <f>'приложение 1.1 '!D99</f>
        <v>0</v>
      </c>
      <c r="AI98" s="205"/>
    </row>
    <row r="99" spans="1:35" ht="45" customHeight="1">
      <c r="A99" s="369" t="str">
        <f>'приложение 1.1 '!A100</f>
        <v>1.1.3.79</v>
      </c>
      <c r="B99" s="371" t="str">
        <f>'приложение 1.1 '!B100</f>
        <v>Реконструкция ТП - 264 (замена оборудования РУ-10кВ, РУ-0,4кВ, замена 2ТМГ-1000кВА)</v>
      </c>
      <c r="C99" s="555"/>
      <c r="D99" s="555"/>
      <c r="E99" s="555"/>
      <c r="F99" s="555"/>
      <c r="G99" s="555">
        <v>1985</v>
      </c>
      <c r="H99" s="555">
        <v>25</v>
      </c>
      <c r="I99" s="555" t="s">
        <v>1783</v>
      </c>
      <c r="J99" s="362">
        <v>2</v>
      </c>
      <c r="K99" s="555"/>
      <c r="L99" s="555"/>
      <c r="M99" s="555"/>
      <c r="N99" s="555"/>
      <c r="O99" s="362">
        <f>'приложение 1.1 '!D100</f>
        <v>0</v>
      </c>
      <c r="P99" s="363"/>
      <c r="Q99" s="433">
        <f>'приложение 1.1 '!H100</f>
        <v>5.6272969999999995</v>
      </c>
      <c r="R99" s="433">
        <f t="shared" si="6"/>
        <v>0.28136485</v>
      </c>
      <c r="S99" s="433">
        <f t="shared" si="7"/>
        <v>2.2509188</v>
      </c>
      <c r="T99" s="433">
        <f t="shared" si="8"/>
        <v>2.8136484999999998</v>
      </c>
      <c r="U99" s="433">
        <f t="shared" si="9"/>
        <v>0.28136485000000011</v>
      </c>
      <c r="V99" s="555"/>
      <c r="W99" s="555"/>
      <c r="X99" s="555"/>
      <c r="Y99" s="555"/>
      <c r="Z99" s="555">
        <f>IF(AB99&gt;0,'приложение 1.1 '!G100,"-")</f>
        <v>2020</v>
      </c>
      <c r="AA99" s="367">
        <f t="shared" si="10"/>
        <v>25</v>
      </c>
      <c r="AB99" s="556" t="str">
        <f t="shared" si="11"/>
        <v>ТМГ-10/1000 2шт.</v>
      </c>
      <c r="AC99" s="379">
        <f>'приложение 1.1 '!E100</f>
        <v>2</v>
      </c>
      <c r="AD99" s="555" t="str">
        <f>IF(AG99&gt;0,'приложение 1.1 '!G100,"-")</f>
        <v>-</v>
      </c>
      <c r="AE99" s="555"/>
      <c r="AF99" s="555"/>
      <c r="AG99" s="555"/>
      <c r="AH99" s="449">
        <f>'приложение 1.1 '!D100</f>
        <v>0</v>
      </c>
      <c r="AI99" s="205"/>
    </row>
    <row r="100" spans="1:35" ht="45" customHeight="1">
      <c r="A100" s="369" t="str">
        <f>'приложение 1.1 '!A101</f>
        <v>1.1.3.80</v>
      </c>
      <c r="B100" s="371" t="str">
        <f>'приложение 1.1 '!B101</f>
        <v>Реконструкция ТП - 265 (замена оборудования РУ-10кВ, РУ-0,4кВ, замена 2ТМГ-630кВА)</v>
      </c>
      <c r="C100" s="555"/>
      <c r="D100" s="555"/>
      <c r="E100" s="555"/>
      <c r="F100" s="555"/>
      <c r="G100" s="555">
        <v>1989</v>
      </c>
      <c r="H100" s="555">
        <v>25</v>
      </c>
      <c r="I100" s="555" t="s">
        <v>1782</v>
      </c>
      <c r="J100" s="362">
        <v>1.26</v>
      </c>
      <c r="K100" s="555"/>
      <c r="L100" s="555"/>
      <c r="M100" s="555"/>
      <c r="N100" s="555"/>
      <c r="O100" s="362">
        <f>'приложение 1.1 '!D101</f>
        <v>0</v>
      </c>
      <c r="P100" s="363"/>
      <c r="Q100" s="433">
        <f>'приложение 1.1 '!H101</f>
        <v>2.9328400000000001</v>
      </c>
      <c r="R100" s="433">
        <f t="shared" si="6"/>
        <v>0.14664200000000002</v>
      </c>
      <c r="S100" s="433">
        <f t="shared" si="7"/>
        <v>1.1731360000000002</v>
      </c>
      <c r="T100" s="433">
        <f t="shared" si="8"/>
        <v>1.4664200000000001</v>
      </c>
      <c r="U100" s="433">
        <f t="shared" si="9"/>
        <v>0.14664199999999994</v>
      </c>
      <c r="V100" s="555"/>
      <c r="W100" s="555"/>
      <c r="X100" s="555"/>
      <c r="Y100" s="555"/>
      <c r="Z100" s="555">
        <f>IF(AB100&gt;0,'приложение 1.1 '!G101,"-")</f>
        <v>2021</v>
      </c>
      <c r="AA100" s="367">
        <f t="shared" si="10"/>
        <v>25</v>
      </c>
      <c r="AB100" s="556" t="str">
        <f t="shared" si="11"/>
        <v>ТМГ-10/630 2шт.</v>
      </c>
      <c r="AC100" s="379">
        <f>'приложение 1.1 '!E101</f>
        <v>1.26</v>
      </c>
      <c r="AD100" s="555" t="str">
        <f>IF(AG100&gt;0,'приложение 1.1 '!G101,"-")</f>
        <v>-</v>
      </c>
      <c r="AE100" s="555"/>
      <c r="AF100" s="555"/>
      <c r="AG100" s="555"/>
      <c r="AH100" s="449">
        <f>'приложение 1.1 '!D101</f>
        <v>0</v>
      </c>
      <c r="AI100" s="205"/>
    </row>
    <row r="101" spans="1:35" ht="45" customHeight="1">
      <c r="A101" s="369" t="str">
        <f>'приложение 1.1 '!A102</f>
        <v>1.1.3.81</v>
      </c>
      <c r="B101" s="371" t="str">
        <f>'приложение 1.1 '!B102</f>
        <v>Реконструкция ТП - 266 (замена оборудования РУ-10кВ, РУ-0,4кВ, замена 2ТМГ-1000кВА)</v>
      </c>
      <c r="C101" s="555"/>
      <c r="D101" s="555"/>
      <c r="E101" s="555"/>
      <c r="F101" s="555"/>
      <c r="G101" s="555">
        <v>1986</v>
      </c>
      <c r="H101" s="555">
        <v>25</v>
      </c>
      <c r="I101" s="555" t="s">
        <v>1783</v>
      </c>
      <c r="J101" s="362">
        <v>2</v>
      </c>
      <c r="K101" s="555"/>
      <c r="L101" s="555"/>
      <c r="M101" s="555"/>
      <c r="N101" s="555"/>
      <c r="O101" s="362">
        <f>'приложение 1.1 '!D102</f>
        <v>0</v>
      </c>
      <c r="P101" s="363"/>
      <c r="Q101" s="433">
        <f>'приложение 1.1 '!H102</f>
        <v>4.8143010000000004</v>
      </c>
      <c r="R101" s="433">
        <f t="shared" si="6"/>
        <v>0.24071505000000004</v>
      </c>
      <c r="S101" s="433">
        <f t="shared" si="7"/>
        <v>1.9257204000000003</v>
      </c>
      <c r="T101" s="433">
        <f t="shared" si="8"/>
        <v>2.4071505000000002</v>
      </c>
      <c r="U101" s="433">
        <f t="shared" si="9"/>
        <v>0.24071505000000037</v>
      </c>
      <c r="V101" s="555"/>
      <c r="W101" s="555"/>
      <c r="X101" s="555"/>
      <c r="Y101" s="555"/>
      <c r="Z101" s="555">
        <f>IF(AB101&gt;0,'приложение 1.1 '!G102,"-")</f>
        <v>2021</v>
      </c>
      <c r="AA101" s="367">
        <f t="shared" si="10"/>
        <v>25</v>
      </c>
      <c r="AB101" s="556" t="str">
        <f t="shared" si="11"/>
        <v>ТМГ-10/1000 2шт.</v>
      </c>
      <c r="AC101" s="379">
        <f>'приложение 1.1 '!E102</f>
        <v>2</v>
      </c>
      <c r="AD101" s="555" t="str">
        <f>IF(AG101&gt;0,'приложение 1.1 '!G102,"-")</f>
        <v>-</v>
      </c>
      <c r="AE101" s="555"/>
      <c r="AF101" s="555"/>
      <c r="AG101" s="555"/>
      <c r="AH101" s="449">
        <f>'приложение 1.1 '!D102</f>
        <v>0</v>
      </c>
      <c r="AI101" s="205"/>
    </row>
    <row r="102" spans="1:35" ht="45" customHeight="1">
      <c r="A102" s="369" t="str">
        <f>'приложение 1.1 '!A103</f>
        <v>1.1.3.82</v>
      </c>
      <c r="B102" s="371" t="str">
        <f>'приложение 1.1 '!B103</f>
        <v>Реконструкция ТП - 267 (замена оборудования РУ-10кВ, РУ-0,4кВ, замена 2ТМГ-630кВА)</v>
      </c>
      <c r="C102" s="555"/>
      <c r="D102" s="555"/>
      <c r="E102" s="555"/>
      <c r="F102" s="555"/>
      <c r="G102" s="586">
        <v>1986</v>
      </c>
      <c r="H102" s="555">
        <v>25</v>
      </c>
      <c r="I102" s="555" t="s">
        <v>1782</v>
      </c>
      <c r="J102" s="362">
        <v>1.26</v>
      </c>
      <c r="K102" s="555"/>
      <c r="L102" s="555"/>
      <c r="M102" s="555"/>
      <c r="N102" s="555"/>
      <c r="O102" s="362">
        <f>'приложение 1.1 '!D103</f>
        <v>0</v>
      </c>
      <c r="P102" s="363"/>
      <c r="Q102" s="433">
        <f>'приложение 1.1 '!H103</f>
        <v>2.853831</v>
      </c>
      <c r="R102" s="433">
        <f t="shared" si="6"/>
        <v>0.14269155</v>
      </c>
      <c r="S102" s="433">
        <f t="shared" si="7"/>
        <v>1.1415324</v>
      </c>
      <c r="T102" s="433">
        <f t="shared" si="8"/>
        <v>1.4269155</v>
      </c>
      <c r="U102" s="433">
        <f t="shared" si="9"/>
        <v>0.14269154999999989</v>
      </c>
      <c r="V102" s="555"/>
      <c r="W102" s="555"/>
      <c r="X102" s="555"/>
      <c r="Y102" s="555"/>
      <c r="Z102" s="555">
        <f>IF(AB102&gt;0,'приложение 1.1 '!G103,"-")</f>
        <v>2021</v>
      </c>
      <c r="AA102" s="367">
        <f t="shared" si="10"/>
        <v>25</v>
      </c>
      <c r="AB102" s="556" t="str">
        <f t="shared" si="11"/>
        <v>ТМГ-10/630 2шт.</v>
      </c>
      <c r="AC102" s="379">
        <f>'приложение 1.1 '!E103</f>
        <v>1.26</v>
      </c>
      <c r="AD102" s="555" t="str">
        <f>IF(AG102&gt;0,'приложение 1.1 '!G103,"-")</f>
        <v>-</v>
      </c>
      <c r="AE102" s="555"/>
      <c r="AF102" s="555"/>
      <c r="AG102" s="555"/>
      <c r="AH102" s="449">
        <f>'приложение 1.1 '!D103</f>
        <v>0</v>
      </c>
      <c r="AI102" s="205"/>
    </row>
    <row r="103" spans="1:35" ht="45" customHeight="1">
      <c r="A103" s="369" t="str">
        <f>'приложение 1.1 '!A104</f>
        <v>1.1.3.83</v>
      </c>
      <c r="B103" s="371" t="str">
        <f>'приложение 1.1 '!B104</f>
        <v>Реконструкция ТП - 276 (замена оборудования РУ-10кВ, РУ-0,4кВ, замена 2ТМГ-630кВА)</v>
      </c>
      <c r="C103" s="555"/>
      <c r="D103" s="555"/>
      <c r="E103" s="555"/>
      <c r="F103" s="555"/>
      <c r="G103" s="555">
        <v>1983</v>
      </c>
      <c r="H103" s="555">
        <v>25</v>
      </c>
      <c r="I103" s="555" t="s">
        <v>1782</v>
      </c>
      <c r="J103" s="362">
        <v>1.26</v>
      </c>
      <c r="K103" s="555"/>
      <c r="L103" s="555"/>
      <c r="M103" s="555"/>
      <c r="N103" s="555"/>
      <c r="O103" s="362">
        <f>'приложение 1.1 '!D104</f>
        <v>0</v>
      </c>
      <c r="P103" s="363"/>
      <c r="Q103" s="433">
        <f>'приложение 1.1 '!H104</f>
        <v>3.0118490000000002</v>
      </c>
      <c r="R103" s="433">
        <f t="shared" si="6"/>
        <v>0.15059245000000002</v>
      </c>
      <c r="S103" s="433">
        <f t="shared" si="7"/>
        <v>1.2047396000000001</v>
      </c>
      <c r="T103" s="433">
        <f t="shared" si="8"/>
        <v>1.5059245000000001</v>
      </c>
      <c r="U103" s="433">
        <f t="shared" si="9"/>
        <v>0.15059244999999999</v>
      </c>
      <c r="V103" s="555"/>
      <c r="W103" s="555"/>
      <c r="X103" s="555"/>
      <c r="Y103" s="555"/>
      <c r="Z103" s="555">
        <f>IF(AB103&gt;0,'приложение 1.1 '!G104,"-")</f>
        <v>2021</v>
      </c>
      <c r="AA103" s="367">
        <f t="shared" si="10"/>
        <v>25</v>
      </c>
      <c r="AB103" s="556" t="str">
        <f t="shared" si="11"/>
        <v>ТМГ-10/630 2шт.</v>
      </c>
      <c r="AC103" s="379">
        <f>'приложение 1.1 '!E104</f>
        <v>1.26</v>
      </c>
      <c r="AD103" s="555" t="str">
        <f>IF(AG103&gt;0,'приложение 1.1 '!G104,"-")</f>
        <v>-</v>
      </c>
      <c r="AE103" s="555"/>
      <c r="AF103" s="555"/>
      <c r="AG103" s="555"/>
      <c r="AH103" s="449">
        <f>'приложение 1.1 '!D104</f>
        <v>0</v>
      </c>
      <c r="AI103" s="205"/>
    </row>
    <row r="104" spans="1:35" ht="45" customHeight="1">
      <c r="A104" s="369" t="str">
        <f>'приложение 1.1 '!A105</f>
        <v>1.1.3.84</v>
      </c>
      <c r="B104" s="371" t="str">
        <f>'приложение 1.1 '!B105</f>
        <v>Реконструкция ТП - 277 (замена оборудования РУ-10кВ, РУ-0,4кВ, замена 2ТМГ-630кВА)</v>
      </c>
      <c r="C104" s="555"/>
      <c r="D104" s="555"/>
      <c r="E104" s="555"/>
      <c r="F104" s="555"/>
      <c r="G104" s="555">
        <v>1983</v>
      </c>
      <c r="H104" s="555">
        <v>25</v>
      </c>
      <c r="I104" s="555" t="s">
        <v>1782</v>
      </c>
      <c r="J104" s="362">
        <v>1.26</v>
      </c>
      <c r="K104" s="555"/>
      <c r="L104" s="555"/>
      <c r="M104" s="555"/>
      <c r="N104" s="555"/>
      <c r="O104" s="362">
        <f>'приложение 1.1 '!D105</f>
        <v>0</v>
      </c>
      <c r="P104" s="363"/>
      <c r="Q104" s="433">
        <f>'приложение 1.1 '!H105</f>
        <v>2.5824569999999998</v>
      </c>
      <c r="R104" s="433">
        <f t="shared" si="6"/>
        <v>0.12912284999999998</v>
      </c>
      <c r="S104" s="433">
        <f t="shared" si="7"/>
        <v>1.0329827999999999</v>
      </c>
      <c r="T104" s="433">
        <f t="shared" si="8"/>
        <v>1.2912284999999999</v>
      </c>
      <c r="U104" s="433">
        <f t="shared" si="9"/>
        <v>0.1291228499999999</v>
      </c>
      <c r="V104" s="555"/>
      <c r="W104" s="555"/>
      <c r="X104" s="555"/>
      <c r="Y104" s="555"/>
      <c r="Z104" s="555">
        <f>IF(AB104&gt;0,'приложение 1.1 '!G105,"-")</f>
        <v>2021</v>
      </c>
      <c r="AA104" s="367">
        <f t="shared" si="10"/>
        <v>25</v>
      </c>
      <c r="AB104" s="556" t="str">
        <f t="shared" si="11"/>
        <v>ТМГ-10/630 2шт.</v>
      </c>
      <c r="AC104" s="379">
        <f>'приложение 1.1 '!E105</f>
        <v>1.26</v>
      </c>
      <c r="AD104" s="555" t="str">
        <f>IF(AG104&gt;0,'приложение 1.1 '!G105,"-")</f>
        <v>-</v>
      </c>
      <c r="AE104" s="555"/>
      <c r="AF104" s="555"/>
      <c r="AG104" s="555"/>
      <c r="AH104" s="449">
        <f>'приложение 1.1 '!D105</f>
        <v>0</v>
      </c>
      <c r="AI104" s="205"/>
    </row>
    <row r="105" spans="1:35" ht="45" customHeight="1">
      <c r="A105" s="369" t="str">
        <f>'приложение 1.1 '!A106</f>
        <v>1.1.3.85</v>
      </c>
      <c r="B105" s="371" t="str">
        <f>'приложение 1.1 '!B106</f>
        <v>Реконструкция ТП - 271 (замена оборудования РУ-10кВ, РУ-0,4кВ, замена 2ТМГ-1000кВА)</v>
      </c>
      <c r="C105" s="555"/>
      <c r="D105" s="555"/>
      <c r="E105" s="555"/>
      <c r="F105" s="555"/>
      <c r="G105" s="555">
        <v>1986</v>
      </c>
      <c r="H105" s="555">
        <v>25</v>
      </c>
      <c r="I105" s="555" t="s">
        <v>1783</v>
      </c>
      <c r="J105" s="362">
        <v>2</v>
      </c>
      <c r="K105" s="555"/>
      <c r="L105" s="555"/>
      <c r="M105" s="555"/>
      <c r="N105" s="555"/>
      <c r="O105" s="362">
        <f>'приложение 1.1 '!D106</f>
        <v>0</v>
      </c>
      <c r="P105" s="363"/>
      <c r="Q105" s="433">
        <f>'приложение 1.1 '!H106</f>
        <v>4.4922569999999995</v>
      </c>
      <c r="R105" s="433">
        <f t="shared" si="6"/>
        <v>0.22461284999999998</v>
      </c>
      <c r="S105" s="433">
        <f t="shared" si="7"/>
        <v>1.7969027999999998</v>
      </c>
      <c r="T105" s="433">
        <f t="shared" si="8"/>
        <v>2.2461284999999998</v>
      </c>
      <c r="U105" s="433">
        <f t="shared" si="9"/>
        <v>0.22461285000000064</v>
      </c>
      <c r="V105" s="555"/>
      <c r="W105" s="555"/>
      <c r="X105" s="555"/>
      <c r="Y105" s="555"/>
      <c r="Z105" s="555">
        <f>IF(AB105&gt;0,'приложение 1.1 '!G106,"-")</f>
        <v>2021</v>
      </c>
      <c r="AA105" s="367">
        <f t="shared" si="10"/>
        <v>25</v>
      </c>
      <c r="AB105" s="556" t="str">
        <f t="shared" si="11"/>
        <v>ТМГ-10/1000 2шт.</v>
      </c>
      <c r="AC105" s="379">
        <f>'приложение 1.1 '!E106</f>
        <v>2</v>
      </c>
      <c r="AD105" s="555" t="str">
        <f>IF(AG105&gt;0,'приложение 1.1 '!G106,"-")</f>
        <v>-</v>
      </c>
      <c r="AE105" s="555"/>
      <c r="AF105" s="555"/>
      <c r="AG105" s="555"/>
      <c r="AH105" s="449">
        <f>'приложение 1.1 '!D106</f>
        <v>0</v>
      </c>
      <c r="AI105" s="205"/>
    </row>
    <row r="106" spans="1:35" ht="45" customHeight="1">
      <c r="A106" s="369" t="str">
        <f>'приложение 1.1 '!A107</f>
        <v>1.1.3.86</v>
      </c>
      <c r="B106" s="371" t="str">
        <f>'приложение 1.1 '!B107</f>
        <v>Реконструкция ТП - 272  (замена оборудования РУ-10кВ, РУ-0,4кВ, замена 2ТМГ-630кВА)</v>
      </c>
      <c r="C106" s="555"/>
      <c r="D106" s="555"/>
      <c r="E106" s="555"/>
      <c r="F106" s="555"/>
      <c r="G106" s="555">
        <v>1986</v>
      </c>
      <c r="H106" s="555">
        <v>25</v>
      </c>
      <c r="I106" s="555" t="s">
        <v>1782</v>
      </c>
      <c r="J106" s="362">
        <v>1.26</v>
      </c>
      <c r="K106" s="555"/>
      <c r="L106" s="555"/>
      <c r="M106" s="555"/>
      <c r="N106" s="555"/>
      <c r="O106" s="362">
        <f>'приложение 1.1 '!D107</f>
        <v>0</v>
      </c>
      <c r="P106" s="363"/>
      <c r="Q106" s="433">
        <f>'приложение 1.1 '!H107</f>
        <v>3.1475360000000001</v>
      </c>
      <c r="R106" s="433">
        <f t="shared" si="6"/>
        <v>0.15737680000000001</v>
      </c>
      <c r="S106" s="433">
        <f t="shared" si="7"/>
        <v>1.2590144000000001</v>
      </c>
      <c r="T106" s="433">
        <f t="shared" si="8"/>
        <v>1.5737680000000001</v>
      </c>
      <c r="U106" s="433">
        <f t="shared" si="9"/>
        <v>0.15737680000000021</v>
      </c>
      <c r="V106" s="555"/>
      <c r="W106" s="555"/>
      <c r="X106" s="555"/>
      <c r="Y106" s="555"/>
      <c r="Z106" s="555">
        <f>IF(AB106&gt;0,'приложение 1.1 '!G107,"-")</f>
        <v>2021</v>
      </c>
      <c r="AA106" s="367">
        <f t="shared" si="10"/>
        <v>25</v>
      </c>
      <c r="AB106" s="556" t="str">
        <f t="shared" si="11"/>
        <v>ТМГ-10/630 2шт.</v>
      </c>
      <c r="AC106" s="379">
        <f>'приложение 1.1 '!E107</f>
        <v>1.26</v>
      </c>
      <c r="AD106" s="555" t="str">
        <f>IF(AG106&gt;0,'приложение 1.1 '!G107,"-")</f>
        <v>-</v>
      </c>
      <c r="AE106" s="555"/>
      <c r="AF106" s="555"/>
      <c r="AG106" s="555"/>
      <c r="AH106" s="449">
        <f>'приложение 1.1 '!D107</f>
        <v>0</v>
      </c>
      <c r="AI106" s="205"/>
    </row>
    <row r="107" spans="1:35" ht="45" customHeight="1">
      <c r="A107" s="369" t="str">
        <f>'приложение 1.1 '!A108</f>
        <v>1.1.3.87</v>
      </c>
      <c r="B107" s="371" t="str">
        <f>'приложение 1.1 '!B108</f>
        <v>Реконструкция ТП - 274 (замена оборудования РУ-10кВ, РУ-0,4кВ, замена 2ТМГ-630кВА)</v>
      </c>
      <c r="C107" s="555"/>
      <c r="D107" s="555"/>
      <c r="E107" s="555"/>
      <c r="F107" s="555"/>
      <c r="G107" s="555">
        <v>1988</v>
      </c>
      <c r="H107" s="555">
        <v>25</v>
      </c>
      <c r="I107" s="555" t="s">
        <v>1782</v>
      </c>
      <c r="J107" s="362">
        <v>1.26</v>
      </c>
      <c r="K107" s="555"/>
      <c r="L107" s="555"/>
      <c r="M107" s="555"/>
      <c r="N107" s="555"/>
      <c r="O107" s="362">
        <f>'приложение 1.1 '!D108</f>
        <v>0</v>
      </c>
      <c r="P107" s="363"/>
      <c r="Q107" s="433">
        <f>'приложение 1.1 '!H108</f>
        <v>2.9328400000000001</v>
      </c>
      <c r="R107" s="433">
        <f t="shared" si="6"/>
        <v>0.14664200000000002</v>
      </c>
      <c r="S107" s="433">
        <f t="shared" si="7"/>
        <v>1.1731360000000002</v>
      </c>
      <c r="T107" s="433">
        <f t="shared" si="8"/>
        <v>1.4664200000000001</v>
      </c>
      <c r="U107" s="433">
        <f t="shared" si="9"/>
        <v>0.14664199999999994</v>
      </c>
      <c r="V107" s="555"/>
      <c r="W107" s="555"/>
      <c r="X107" s="555"/>
      <c r="Y107" s="555"/>
      <c r="Z107" s="555">
        <f>IF(AB107&gt;0,'приложение 1.1 '!G108,"-")</f>
        <v>2021</v>
      </c>
      <c r="AA107" s="367">
        <f t="shared" si="10"/>
        <v>25</v>
      </c>
      <c r="AB107" s="556" t="str">
        <f t="shared" si="11"/>
        <v>ТМГ-10/630 2шт.</v>
      </c>
      <c r="AC107" s="379">
        <f>'приложение 1.1 '!E108</f>
        <v>1.26</v>
      </c>
      <c r="AD107" s="555" t="str">
        <f>IF(AG107&gt;0,'приложение 1.1 '!G108,"-")</f>
        <v>-</v>
      </c>
      <c r="AE107" s="555"/>
      <c r="AF107" s="555"/>
      <c r="AG107" s="555"/>
      <c r="AH107" s="449">
        <f>'приложение 1.1 '!D108</f>
        <v>0</v>
      </c>
      <c r="AI107" s="205"/>
    </row>
    <row r="108" spans="1:35" ht="45" customHeight="1">
      <c r="A108" s="369" t="str">
        <f>'приложение 1.1 '!A109</f>
        <v>1.1.3.89</v>
      </c>
      <c r="B108" s="371" t="str">
        <f>'приложение 1.1 '!B109</f>
        <v>Реконструкция ТП - 296 (замена оборудования РУ-10кВ, РУ-0,4кВ, замена 2ТМГ-630кВА)</v>
      </c>
      <c r="C108" s="555"/>
      <c r="D108" s="555"/>
      <c r="E108" s="555"/>
      <c r="F108" s="555"/>
      <c r="G108" s="555">
        <v>1982</v>
      </c>
      <c r="H108" s="555">
        <v>25</v>
      </c>
      <c r="I108" s="555" t="s">
        <v>1782</v>
      </c>
      <c r="J108" s="362">
        <v>1.26</v>
      </c>
      <c r="K108" s="555"/>
      <c r="L108" s="555"/>
      <c r="M108" s="555"/>
      <c r="N108" s="555"/>
      <c r="O108" s="362">
        <f>'приложение 1.1 '!D109</f>
        <v>0</v>
      </c>
      <c r="P108" s="363"/>
      <c r="Q108" s="433">
        <f>'приложение 1.1 '!H109</f>
        <v>3.1475360000000001</v>
      </c>
      <c r="R108" s="433">
        <f t="shared" si="6"/>
        <v>0.15737680000000001</v>
      </c>
      <c r="S108" s="433">
        <f t="shared" si="7"/>
        <v>1.2590144000000001</v>
      </c>
      <c r="T108" s="433">
        <f t="shared" si="8"/>
        <v>1.5737680000000001</v>
      </c>
      <c r="U108" s="433">
        <f t="shared" si="9"/>
        <v>0.15737680000000021</v>
      </c>
      <c r="V108" s="555"/>
      <c r="W108" s="555"/>
      <c r="X108" s="555"/>
      <c r="Y108" s="555"/>
      <c r="Z108" s="555">
        <f>IF(AB108&gt;0,'приложение 1.1 '!G109,"-")</f>
        <v>2021</v>
      </c>
      <c r="AA108" s="367">
        <f t="shared" si="10"/>
        <v>25</v>
      </c>
      <c r="AB108" s="556" t="str">
        <f t="shared" si="11"/>
        <v>ТМГ-10/630 2шт.</v>
      </c>
      <c r="AC108" s="379">
        <f>'приложение 1.1 '!E109</f>
        <v>1.26</v>
      </c>
      <c r="AD108" s="555" t="str">
        <f>IF(AG108&gt;0,'приложение 1.1 '!G109,"-")</f>
        <v>-</v>
      </c>
      <c r="AE108" s="555"/>
      <c r="AF108" s="555"/>
      <c r="AG108" s="555"/>
      <c r="AH108" s="449">
        <f>'приложение 1.1 '!D109</f>
        <v>0</v>
      </c>
      <c r="AI108" s="205"/>
    </row>
    <row r="109" spans="1:35" ht="45" customHeight="1">
      <c r="A109" s="369" t="str">
        <f>'приложение 1.1 '!A110</f>
        <v>1.1.3.90</v>
      </c>
      <c r="B109" s="371" t="str">
        <f>'приложение 1.1 '!B110</f>
        <v>Реконструкция ТП - 293 (замена оборудования РУ-10кВ, РУ-0,4кВ, замена 2ТМГ-630кВА)</v>
      </c>
      <c r="C109" s="555"/>
      <c r="D109" s="555"/>
      <c r="E109" s="555"/>
      <c r="F109" s="555"/>
      <c r="G109" s="555">
        <v>1987</v>
      </c>
      <c r="H109" s="555">
        <v>25</v>
      </c>
      <c r="I109" s="555" t="s">
        <v>1782</v>
      </c>
      <c r="J109" s="362">
        <v>1.26</v>
      </c>
      <c r="K109" s="555"/>
      <c r="L109" s="555"/>
      <c r="M109" s="555"/>
      <c r="N109" s="555"/>
      <c r="O109" s="362">
        <f>'приложение 1.1 '!D110</f>
        <v>0</v>
      </c>
      <c r="P109" s="363"/>
      <c r="Q109" s="433">
        <f>'приложение 1.1 '!H110</f>
        <v>3.283223</v>
      </c>
      <c r="R109" s="433">
        <f t="shared" si="6"/>
        <v>0.16416115000000001</v>
      </c>
      <c r="S109" s="433">
        <f t="shared" si="7"/>
        <v>1.3132892</v>
      </c>
      <c r="T109" s="433">
        <f t="shared" si="8"/>
        <v>1.6416115</v>
      </c>
      <c r="U109" s="433">
        <f t="shared" si="9"/>
        <v>0.16416114999999998</v>
      </c>
      <c r="V109" s="555"/>
      <c r="W109" s="555"/>
      <c r="X109" s="555"/>
      <c r="Y109" s="555"/>
      <c r="Z109" s="555">
        <f>IF(AB109&gt;0,'приложение 1.1 '!G110,"-")</f>
        <v>2021</v>
      </c>
      <c r="AA109" s="367">
        <f t="shared" si="10"/>
        <v>25</v>
      </c>
      <c r="AB109" s="556" t="str">
        <f t="shared" si="11"/>
        <v>ТМГ-10/630 2шт.</v>
      </c>
      <c r="AC109" s="379">
        <f>'приложение 1.1 '!E110</f>
        <v>1.26</v>
      </c>
      <c r="AD109" s="555" t="str">
        <f>IF(AG109&gt;0,'приложение 1.1 '!G110,"-")</f>
        <v>-</v>
      </c>
      <c r="AE109" s="555"/>
      <c r="AF109" s="555"/>
      <c r="AG109" s="555"/>
      <c r="AH109" s="449">
        <f>'приложение 1.1 '!D110</f>
        <v>0</v>
      </c>
      <c r="AI109" s="205"/>
    </row>
    <row r="110" spans="1:35" ht="45" customHeight="1">
      <c r="A110" s="369" t="str">
        <f>'приложение 1.1 '!A111</f>
        <v>1.1.3.91</v>
      </c>
      <c r="B110" s="371" t="str">
        <f>'приложение 1.1 '!B111</f>
        <v>Реконструкция ТП - 294 (замена оборудования РУ-10кВ, РУ-0,4кВ, замена 2ТМГ-630кВА)</v>
      </c>
      <c r="C110" s="555"/>
      <c r="D110" s="555"/>
      <c r="E110" s="555"/>
      <c r="F110" s="555"/>
      <c r="G110" s="555">
        <v>1984</v>
      </c>
      <c r="H110" s="555">
        <v>25</v>
      </c>
      <c r="I110" s="555" t="s">
        <v>1782</v>
      </c>
      <c r="J110" s="362">
        <v>1.26</v>
      </c>
      <c r="K110" s="555"/>
      <c r="L110" s="555"/>
      <c r="M110" s="555"/>
      <c r="N110" s="555"/>
      <c r="O110" s="362">
        <f>'приложение 1.1 '!D111</f>
        <v>0</v>
      </c>
      <c r="P110" s="363"/>
      <c r="Q110" s="433">
        <f>'приложение 1.1 '!H111</f>
        <v>2.9328400000000001</v>
      </c>
      <c r="R110" s="433">
        <f t="shared" si="6"/>
        <v>0.14664200000000002</v>
      </c>
      <c r="S110" s="433">
        <f t="shared" si="7"/>
        <v>1.1731360000000002</v>
      </c>
      <c r="T110" s="433">
        <f t="shared" si="8"/>
        <v>1.4664200000000001</v>
      </c>
      <c r="U110" s="433">
        <f t="shared" si="9"/>
        <v>0.14664199999999994</v>
      </c>
      <c r="V110" s="555"/>
      <c r="W110" s="555"/>
      <c r="X110" s="555"/>
      <c r="Y110" s="555"/>
      <c r="Z110" s="555">
        <f>IF(AB110&gt;0,'приложение 1.1 '!G111,"-")</f>
        <v>2021</v>
      </c>
      <c r="AA110" s="367">
        <f t="shared" si="10"/>
        <v>25</v>
      </c>
      <c r="AB110" s="556" t="str">
        <f t="shared" si="11"/>
        <v>ТМГ-10/630 2шт.</v>
      </c>
      <c r="AC110" s="379">
        <f>'приложение 1.1 '!E111</f>
        <v>1.26</v>
      </c>
      <c r="AD110" s="555" t="str">
        <f>IF(AG110&gt;0,'приложение 1.1 '!G111,"-")</f>
        <v>-</v>
      </c>
      <c r="AE110" s="555"/>
      <c r="AF110" s="555"/>
      <c r="AG110" s="555"/>
      <c r="AH110" s="449">
        <f>'приложение 1.1 '!D111</f>
        <v>0</v>
      </c>
      <c r="AI110" s="205"/>
    </row>
    <row r="111" spans="1:35" ht="45" customHeight="1">
      <c r="A111" s="369" t="str">
        <f>'приложение 1.1 '!A112</f>
        <v>1.1.3.92</v>
      </c>
      <c r="B111" s="371" t="str">
        <f>'приложение 1.1 '!B112</f>
        <v>Реконструкция ТП - 292 (замена оборудования РУ-10кВ, РУ-0,4кВ, замена 2ТМГ-630кВА)</v>
      </c>
      <c r="C111" s="555"/>
      <c r="D111" s="555"/>
      <c r="E111" s="555"/>
      <c r="F111" s="555"/>
      <c r="G111" s="555">
        <v>1982</v>
      </c>
      <c r="H111" s="555">
        <v>25</v>
      </c>
      <c r="I111" s="555" t="s">
        <v>1782</v>
      </c>
      <c r="J111" s="362">
        <v>1.26</v>
      </c>
      <c r="K111" s="555"/>
      <c r="L111" s="555"/>
      <c r="M111" s="555"/>
      <c r="N111" s="555"/>
      <c r="O111" s="362">
        <f>'приложение 1.1 '!D112</f>
        <v>0</v>
      </c>
      <c r="P111" s="363"/>
      <c r="Q111" s="433">
        <f>'приложение 1.1 '!H112</f>
        <v>2.7971529999999998</v>
      </c>
      <c r="R111" s="433">
        <f t="shared" si="6"/>
        <v>0.13985765</v>
      </c>
      <c r="S111" s="433">
        <f t="shared" si="7"/>
        <v>1.1188612</v>
      </c>
      <c r="T111" s="433">
        <f t="shared" si="8"/>
        <v>1.3985764999999999</v>
      </c>
      <c r="U111" s="433">
        <f t="shared" si="9"/>
        <v>0.13985764999999972</v>
      </c>
      <c r="V111" s="555"/>
      <c r="W111" s="555"/>
      <c r="X111" s="555"/>
      <c r="Y111" s="555"/>
      <c r="Z111" s="555">
        <f>IF(AB111&gt;0,'приложение 1.1 '!G112,"-")</f>
        <v>2021</v>
      </c>
      <c r="AA111" s="367">
        <f t="shared" si="10"/>
        <v>25</v>
      </c>
      <c r="AB111" s="556" t="str">
        <f t="shared" si="11"/>
        <v>ТМГ-10/630 2шт.</v>
      </c>
      <c r="AC111" s="379">
        <f>'приложение 1.1 '!E112</f>
        <v>1.26</v>
      </c>
      <c r="AD111" s="555" t="str">
        <f>IF(AG111&gt;0,'приложение 1.1 '!G112,"-")</f>
        <v>-</v>
      </c>
      <c r="AE111" s="555"/>
      <c r="AF111" s="555"/>
      <c r="AG111" s="555"/>
      <c r="AH111" s="449">
        <f>'приложение 1.1 '!D112</f>
        <v>0</v>
      </c>
      <c r="AI111" s="205"/>
    </row>
    <row r="112" spans="1:35" ht="45" customHeight="1">
      <c r="A112" s="369" t="str">
        <f>'приложение 1.1 '!A113</f>
        <v>1.1.3.93</v>
      </c>
      <c r="B112" s="371" t="str">
        <f>'приложение 1.1 '!B113</f>
        <v>Реконструкция ТП - 298 (замена оборудования РУ-10кВ, РУ-0,4кВ, замена 2ТМГ-1000кВА)</v>
      </c>
      <c r="C112" s="555"/>
      <c r="D112" s="555"/>
      <c r="E112" s="555"/>
      <c r="F112" s="555"/>
      <c r="G112" s="555">
        <v>1984</v>
      </c>
      <c r="H112" s="555">
        <v>25</v>
      </c>
      <c r="I112" s="555" t="s">
        <v>1783</v>
      </c>
      <c r="J112" s="362">
        <v>2</v>
      </c>
      <c r="K112" s="555"/>
      <c r="L112" s="555"/>
      <c r="M112" s="555"/>
      <c r="N112" s="555"/>
      <c r="O112" s="362">
        <f>'приложение 1.1 '!D113</f>
        <v>0</v>
      </c>
      <c r="P112" s="363"/>
      <c r="Q112" s="433">
        <f>'приложение 1.1 '!H113</f>
        <v>5.4508850000000004</v>
      </c>
      <c r="R112" s="433">
        <f t="shared" si="6"/>
        <v>0.27254425000000004</v>
      </c>
      <c r="S112" s="433">
        <f t="shared" si="7"/>
        <v>2.1803540000000003</v>
      </c>
      <c r="T112" s="433">
        <f t="shared" si="8"/>
        <v>2.7254425000000002</v>
      </c>
      <c r="U112" s="433">
        <f t="shared" si="9"/>
        <v>0.27254425000000015</v>
      </c>
      <c r="V112" s="555"/>
      <c r="W112" s="555"/>
      <c r="X112" s="555"/>
      <c r="Y112" s="555"/>
      <c r="Z112" s="555">
        <f>IF(AB112&gt;0,'приложение 1.1 '!G113,"-")</f>
        <v>2021</v>
      </c>
      <c r="AA112" s="367">
        <f t="shared" si="10"/>
        <v>25</v>
      </c>
      <c r="AB112" s="556" t="str">
        <f t="shared" si="11"/>
        <v>ТМГ-10/1000 2шт.</v>
      </c>
      <c r="AC112" s="379">
        <f>'приложение 1.1 '!E113</f>
        <v>2</v>
      </c>
      <c r="AD112" s="555" t="str">
        <f>IF(AG112&gt;0,'приложение 1.1 '!G113,"-")</f>
        <v>-</v>
      </c>
      <c r="AE112" s="555"/>
      <c r="AF112" s="555"/>
      <c r="AG112" s="555"/>
      <c r="AH112" s="449">
        <f>'приложение 1.1 '!D113</f>
        <v>0</v>
      </c>
      <c r="AI112" s="205"/>
    </row>
    <row r="113" spans="1:35" ht="45" customHeight="1">
      <c r="A113" s="369" t="str">
        <f>'приложение 1.1 '!A114</f>
        <v>1.1.3.94</v>
      </c>
      <c r="B113" s="371" t="str">
        <f>'приложение 1.1 '!B114</f>
        <v>Реконструкция ТП - 299 (замена оборудования РУ-10кВ, РУ-0,4кВ, замена 2ТМГ-630кВА)</v>
      </c>
      <c r="C113" s="555"/>
      <c r="D113" s="555"/>
      <c r="E113" s="555"/>
      <c r="F113" s="555"/>
      <c r="G113" s="555">
        <v>1985</v>
      </c>
      <c r="H113" s="555">
        <v>25</v>
      </c>
      <c r="I113" s="555" t="s">
        <v>1782</v>
      </c>
      <c r="J113" s="362">
        <v>1.26</v>
      </c>
      <c r="K113" s="555"/>
      <c r="L113" s="555"/>
      <c r="M113" s="555"/>
      <c r="N113" s="555"/>
      <c r="O113" s="362">
        <f>'приложение 1.1 '!D114</f>
        <v>0</v>
      </c>
      <c r="P113" s="363"/>
      <c r="Q113" s="433">
        <f>'приложение 1.1 '!H114</f>
        <v>3.0118490000000002</v>
      </c>
      <c r="R113" s="433">
        <f t="shared" si="6"/>
        <v>0.15059245000000002</v>
      </c>
      <c r="S113" s="433">
        <f t="shared" si="7"/>
        <v>1.2047396000000001</v>
      </c>
      <c r="T113" s="433">
        <f t="shared" si="8"/>
        <v>1.5059245000000001</v>
      </c>
      <c r="U113" s="433">
        <f t="shared" si="9"/>
        <v>0.15059244999999999</v>
      </c>
      <c r="V113" s="555"/>
      <c r="W113" s="555"/>
      <c r="X113" s="555"/>
      <c r="Y113" s="555"/>
      <c r="Z113" s="555">
        <f>IF(AB113&gt;0,'приложение 1.1 '!G114,"-")</f>
        <v>2021</v>
      </c>
      <c r="AA113" s="367">
        <f t="shared" si="10"/>
        <v>25</v>
      </c>
      <c r="AB113" s="556" t="str">
        <f t="shared" si="11"/>
        <v>ТМГ-10/630 2шт.</v>
      </c>
      <c r="AC113" s="379">
        <f>'приложение 1.1 '!E114</f>
        <v>1.26</v>
      </c>
      <c r="AD113" s="555" t="str">
        <f>IF(AG113&gt;0,'приложение 1.1 '!G114,"-")</f>
        <v>-</v>
      </c>
      <c r="AE113" s="555"/>
      <c r="AF113" s="555"/>
      <c r="AG113" s="555"/>
      <c r="AH113" s="449">
        <f>'приложение 1.1 '!D114</f>
        <v>0</v>
      </c>
      <c r="AI113" s="205"/>
    </row>
    <row r="114" spans="1:35" ht="45" customHeight="1">
      <c r="A114" s="369" t="str">
        <f>'приложение 1.1 '!A115</f>
        <v>1.1.3.95</v>
      </c>
      <c r="B114" s="371" t="str">
        <f>'приложение 1.1 '!B115</f>
        <v>Реконструкция ТП - 399 (замена оборудования РУ-10кВ, РУ-0,4кВ, замена 2ТМГ-630кВА)</v>
      </c>
      <c r="C114" s="555"/>
      <c r="D114" s="555"/>
      <c r="E114" s="555"/>
      <c r="F114" s="555"/>
      <c r="G114" s="555">
        <v>1985</v>
      </c>
      <c r="H114" s="555">
        <v>25</v>
      </c>
      <c r="I114" s="555" t="s">
        <v>1782</v>
      </c>
      <c r="J114" s="362">
        <v>1.26</v>
      </c>
      <c r="K114" s="555"/>
      <c r="L114" s="555"/>
      <c r="M114" s="555"/>
      <c r="N114" s="555"/>
      <c r="O114" s="362">
        <f>'приложение 1.1 '!D115</f>
        <v>0</v>
      </c>
      <c r="P114" s="363"/>
      <c r="Q114" s="433">
        <f>'приложение 1.1 '!H115</f>
        <v>2.5824569999999998</v>
      </c>
      <c r="R114" s="433">
        <f t="shared" si="6"/>
        <v>0.12912284999999998</v>
      </c>
      <c r="S114" s="433">
        <f t="shared" si="7"/>
        <v>1.0329827999999999</v>
      </c>
      <c r="T114" s="433">
        <f t="shared" si="8"/>
        <v>1.2912284999999999</v>
      </c>
      <c r="U114" s="433">
        <f t="shared" si="9"/>
        <v>0.1291228499999999</v>
      </c>
      <c r="V114" s="555"/>
      <c r="W114" s="555"/>
      <c r="X114" s="555"/>
      <c r="Y114" s="555"/>
      <c r="Z114" s="555">
        <f>IF(AB114&gt;0,'приложение 1.1 '!G115,"-")</f>
        <v>2021</v>
      </c>
      <c r="AA114" s="367">
        <f t="shared" si="10"/>
        <v>25</v>
      </c>
      <c r="AB114" s="556" t="str">
        <f t="shared" si="11"/>
        <v>ТМГ-10/630 2шт.</v>
      </c>
      <c r="AC114" s="379">
        <f>'приложение 1.1 '!E115</f>
        <v>1.26</v>
      </c>
      <c r="AD114" s="555" t="str">
        <f>IF(AG114&gt;0,'приложение 1.1 '!G115,"-")</f>
        <v>-</v>
      </c>
      <c r="AE114" s="555"/>
      <c r="AF114" s="555"/>
      <c r="AG114" s="555"/>
      <c r="AH114" s="449">
        <f>'приложение 1.1 '!D115</f>
        <v>0</v>
      </c>
      <c r="AI114" s="205"/>
    </row>
    <row r="115" spans="1:35" ht="45" customHeight="1">
      <c r="A115" s="369" t="str">
        <f>'приложение 1.1 '!A116</f>
        <v>1.1.3.96</v>
      </c>
      <c r="B115" s="371" t="str">
        <f>'приложение 1.1 '!B116</f>
        <v>Реконструкция ТП - 374 (замена оборудования РУ-10кВ, РУ-0,4кВ, замена 2ТМГ-630кВА)</v>
      </c>
      <c r="C115" s="555"/>
      <c r="D115" s="555"/>
      <c r="E115" s="555"/>
      <c r="F115" s="555"/>
      <c r="G115" s="555">
        <v>1982</v>
      </c>
      <c r="H115" s="555">
        <v>25</v>
      </c>
      <c r="I115" s="555" t="s">
        <v>1782</v>
      </c>
      <c r="J115" s="362">
        <v>1.26</v>
      </c>
      <c r="K115" s="555"/>
      <c r="L115" s="555"/>
      <c r="M115" s="555"/>
      <c r="N115" s="555"/>
      <c r="O115" s="362">
        <f>'приложение 1.1 '!D116</f>
        <v>0</v>
      </c>
      <c r="P115" s="363"/>
      <c r="Q115" s="433">
        <f>'приложение 1.1 '!H116</f>
        <v>3.2265450000000002</v>
      </c>
      <c r="R115" s="433">
        <f t="shared" si="6"/>
        <v>0.16132725000000003</v>
      </c>
      <c r="S115" s="433">
        <f t="shared" si="7"/>
        <v>1.2906180000000003</v>
      </c>
      <c r="T115" s="433">
        <f t="shared" si="8"/>
        <v>1.6132725000000001</v>
      </c>
      <c r="U115" s="433">
        <f t="shared" si="9"/>
        <v>0.16132724999999981</v>
      </c>
      <c r="V115" s="555"/>
      <c r="W115" s="555"/>
      <c r="X115" s="555"/>
      <c r="Y115" s="555"/>
      <c r="Z115" s="555">
        <f>IF(AB115&gt;0,'приложение 1.1 '!G116,"-")</f>
        <v>2021</v>
      </c>
      <c r="AA115" s="367">
        <f t="shared" si="10"/>
        <v>25</v>
      </c>
      <c r="AB115" s="556" t="str">
        <f t="shared" si="11"/>
        <v>ТМГ-10/630 2шт.</v>
      </c>
      <c r="AC115" s="379">
        <f>'приложение 1.1 '!E116</f>
        <v>1.26</v>
      </c>
      <c r="AD115" s="555" t="str">
        <f>IF(AG115&gt;0,'приложение 1.1 '!G116,"-")</f>
        <v>-</v>
      </c>
      <c r="AE115" s="555"/>
      <c r="AF115" s="555"/>
      <c r="AG115" s="555"/>
      <c r="AH115" s="449">
        <f>'приложение 1.1 '!D116</f>
        <v>0</v>
      </c>
      <c r="AI115" s="205"/>
    </row>
    <row r="116" spans="1:35" ht="45" customHeight="1">
      <c r="A116" s="369" t="str">
        <f>'приложение 1.1 '!A117</f>
        <v>1.1.3.97</v>
      </c>
      <c r="B116" s="371" t="str">
        <f>'приложение 1.1 '!B117</f>
        <v>Реконструкция ТП - 375  (замена оборудования РУ-10кВ, РУ-0,4кВ, замена 2ТМГ-630кВА)</v>
      </c>
      <c r="C116" s="555"/>
      <c r="D116" s="555"/>
      <c r="E116" s="555"/>
      <c r="F116" s="555"/>
      <c r="G116" s="555">
        <v>1987</v>
      </c>
      <c r="H116" s="555">
        <v>25</v>
      </c>
      <c r="I116" s="555" t="s">
        <v>1785</v>
      </c>
      <c r="J116" s="362">
        <v>2.5</v>
      </c>
      <c r="K116" s="555"/>
      <c r="L116" s="555"/>
      <c r="M116" s="555"/>
      <c r="N116" s="555"/>
      <c r="O116" s="362">
        <f>'приложение 1.1 '!D117</f>
        <v>0</v>
      </c>
      <c r="P116" s="363"/>
      <c r="Q116" s="433">
        <f>'приложение 1.1 '!H117</f>
        <v>5.8199530000000008</v>
      </c>
      <c r="R116" s="433">
        <f t="shared" si="6"/>
        <v>0.29099765000000005</v>
      </c>
      <c r="S116" s="433">
        <f t="shared" si="7"/>
        <v>2.3279812000000004</v>
      </c>
      <c r="T116" s="433">
        <f t="shared" si="8"/>
        <v>2.9099765000000004</v>
      </c>
      <c r="U116" s="433">
        <f t="shared" si="9"/>
        <v>0.29099765000000044</v>
      </c>
      <c r="V116" s="555"/>
      <c r="W116" s="555"/>
      <c r="X116" s="555"/>
      <c r="Y116" s="555"/>
      <c r="Z116" s="555">
        <f>IF(AB116&gt;0,'приложение 1.1 '!G117,"-")</f>
        <v>2021</v>
      </c>
      <c r="AA116" s="367">
        <f t="shared" si="10"/>
        <v>25</v>
      </c>
      <c r="AB116" s="556" t="str">
        <f t="shared" si="11"/>
        <v>ТМГ-10/1250 2шт.</v>
      </c>
      <c r="AC116" s="379">
        <f>'приложение 1.1 '!E117</f>
        <v>2.5</v>
      </c>
      <c r="AD116" s="555" t="str">
        <f>IF(AG116&gt;0,'приложение 1.1 '!G117,"-")</f>
        <v>-</v>
      </c>
      <c r="AE116" s="555"/>
      <c r="AF116" s="555"/>
      <c r="AG116" s="555"/>
      <c r="AH116" s="449">
        <f>'приложение 1.1 '!D117</f>
        <v>0</v>
      </c>
      <c r="AI116" s="205"/>
    </row>
    <row r="117" spans="1:35" ht="45" customHeight="1">
      <c r="A117" s="369" t="str">
        <f>'приложение 1.1 '!A118</f>
        <v>1.1.3.98</v>
      </c>
      <c r="B117" s="371" t="str">
        <f>'приложение 1.1 '!B118</f>
        <v>Реконструкция ТП - 378 (замена оборудования РУ-10кВ, РУ-0,4кВ, замена 2ТМГ-1000кВА)</v>
      </c>
      <c r="C117" s="555"/>
      <c r="D117" s="555"/>
      <c r="E117" s="555"/>
      <c r="F117" s="555"/>
      <c r="G117" s="555">
        <v>1984</v>
      </c>
      <c r="H117" s="555">
        <v>25</v>
      </c>
      <c r="I117" s="555" t="s">
        <v>1783</v>
      </c>
      <c r="J117" s="362">
        <v>2</v>
      </c>
      <c r="K117" s="555"/>
      <c r="L117" s="555"/>
      <c r="M117" s="555"/>
      <c r="N117" s="555"/>
      <c r="O117" s="362">
        <f>'приложение 1.1 '!D118</f>
        <v>0</v>
      </c>
      <c r="P117" s="363"/>
      <c r="Q117" s="433">
        <f>'приложение 1.1 '!H118</f>
        <v>4.2084970000000004</v>
      </c>
      <c r="R117" s="433">
        <f t="shared" si="6"/>
        <v>0.21042485000000002</v>
      </c>
      <c r="S117" s="433">
        <f t="shared" si="7"/>
        <v>1.6833988000000002</v>
      </c>
      <c r="T117" s="433">
        <f t="shared" si="8"/>
        <v>2.1042485000000002</v>
      </c>
      <c r="U117" s="433">
        <f t="shared" si="9"/>
        <v>0.21042484999999989</v>
      </c>
      <c r="V117" s="555"/>
      <c r="W117" s="555"/>
      <c r="X117" s="555"/>
      <c r="Y117" s="555"/>
      <c r="Z117" s="555">
        <f>IF(AB117&gt;0,'приложение 1.1 '!G118,"-")</f>
        <v>2022</v>
      </c>
      <c r="AA117" s="367">
        <f t="shared" si="10"/>
        <v>25</v>
      </c>
      <c r="AB117" s="556" t="str">
        <f t="shared" si="11"/>
        <v>ТМГ-10/1000 2шт.</v>
      </c>
      <c r="AC117" s="379">
        <f>'приложение 1.1 '!E118</f>
        <v>2</v>
      </c>
      <c r="AD117" s="555" t="str">
        <f>IF(AG117&gt;0,'приложение 1.1 '!G118,"-")</f>
        <v>-</v>
      </c>
      <c r="AE117" s="555"/>
      <c r="AF117" s="555"/>
      <c r="AG117" s="555"/>
      <c r="AH117" s="449">
        <f>'приложение 1.1 '!D118</f>
        <v>0</v>
      </c>
      <c r="AI117" s="205"/>
    </row>
    <row r="118" spans="1:35" ht="45" customHeight="1">
      <c r="A118" s="369" t="str">
        <f>'приложение 1.1 '!A119</f>
        <v>1.1.3.99</v>
      </c>
      <c r="B118" s="371" t="str">
        <f>'приложение 1.1 '!B119</f>
        <v>Реконструкция ТП - 379 (замена оборудования РУ-10кВ, РУ-0,4кВ, замена 2ТМГ-1000кВА)</v>
      </c>
      <c r="C118" s="555"/>
      <c r="D118" s="555"/>
      <c r="E118" s="555"/>
      <c r="F118" s="555"/>
      <c r="G118" s="555">
        <v>1987</v>
      </c>
      <c r="H118" s="555">
        <v>25</v>
      </c>
      <c r="I118" s="555" t="s">
        <v>1783</v>
      </c>
      <c r="J118" s="362">
        <v>2</v>
      </c>
      <c r="K118" s="555"/>
      <c r="L118" s="555"/>
      <c r="M118" s="555"/>
      <c r="N118" s="555"/>
      <c r="O118" s="362">
        <f>'приложение 1.1 '!D119</f>
        <v>0</v>
      </c>
      <c r="P118" s="363"/>
      <c r="Q118" s="433">
        <f>'приложение 1.1 '!H119</f>
        <v>4.7760169999999995</v>
      </c>
      <c r="R118" s="433">
        <f t="shared" si="6"/>
        <v>0.23880084999999998</v>
      </c>
      <c r="S118" s="433">
        <f t="shared" si="7"/>
        <v>1.9104067999999998</v>
      </c>
      <c r="T118" s="433">
        <f t="shared" si="8"/>
        <v>2.3880084999999998</v>
      </c>
      <c r="U118" s="433">
        <f t="shared" si="9"/>
        <v>0.23880085000000051</v>
      </c>
      <c r="V118" s="555"/>
      <c r="W118" s="555"/>
      <c r="X118" s="555"/>
      <c r="Y118" s="555"/>
      <c r="Z118" s="555">
        <f>IF(AB118&gt;0,'приложение 1.1 '!G119,"-")</f>
        <v>2021</v>
      </c>
      <c r="AA118" s="367">
        <f t="shared" si="10"/>
        <v>25</v>
      </c>
      <c r="AB118" s="556" t="str">
        <f t="shared" si="11"/>
        <v>ТМГ-10/1000 2шт.</v>
      </c>
      <c r="AC118" s="379">
        <f>'приложение 1.1 '!E119</f>
        <v>2</v>
      </c>
      <c r="AD118" s="555" t="str">
        <f>IF(AG118&gt;0,'приложение 1.1 '!G119,"-")</f>
        <v>-</v>
      </c>
      <c r="AE118" s="555"/>
      <c r="AF118" s="555"/>
      <c r="AG118" s="555"/>
      <c r="AH118" s="449">
        <f>'приложение 1.1 '!D119</f>
        <v>0</v>
      </c>
      <c r="AI118" s="205"/>
    </row>
    <row r="119" spans="1:35" ht="45" customHeight="1">
      <c r="A119" s="369" t="str">
        <f>'приложение 1.1 '!A120</f>
        <v>1.1.3.100</v>
      </c>
      <c r="B119" s="371" t="str">
        <f>'приложение 1.1 '!B120</f>
        <v>Реконструкция ТП - 380  (замена оборудования РУ-10кВ, РУ-0,4кВ, замена 2ТМГ-1000кВА)</v>
      </c>
      <c r="C119" s="555"/>
      <c r="D119" s="555"/>
      <c r="E119" s="555"/>
      <c r="F119" s="555"/>
      <c r="G119" s="555">
        <v>1990</v>
      </c>
      <c r="H119" s="555">
        <v>25</v>
      </c>
      <c r="I119" s="555" t="s">
        <v>1783</v>
      </c>
      <c r="J119" s="362">
        <v>2</v>
      </c>
      <c r="K119" s="555"/>
      <c r="L119" s="555"/>
      <c r="M119" s="555"/>
      <c r="N119" s="555"/>
      <c r="O119" s="362">
        <f>'приложение 1.1 '!D120</f>
        <v>0</v>
      </c>
      <c r="P119" s="363"/>
      <c r="Q119" s="433">
        <f>'приложение 1.1 '!H120</f>
        <v>4.7760169999999995</v>
      </c>
      <c r="R119" s="433">
        <f t="shared" si="6"/>
        <v>0.23880084999999998</v>
      </c>
      <c r="S119" s="433">
        <f t="shared" si="7"/>
        <v>1.9104067999999998</v>
      </c>
      <c r="T119" s="433">
        <f t="shared" si="8"/>
        <v>2.3880084999999998</v>
      </c>
      <c r="U119" s="433">
        <f t="shared" si="9"/>
        <v>0.23880085000000051</v>
      </c>
      <c r="V119" s="555"/>
      <c r="W119" s="555"/>
      <c r="X119" s="555"/>
      <c r="Y119" s="555"/>
      <c r="Z119" s="555">
        <f>IF(AB119&gt;0,'приложение 1.1 '!G120,"-")</f>
        <v>2021</v>
      </c>
      <c r="AA119" s="367">
        <f t="shared" si="10"/>
        <v>25</v>
      </c>
      <c r="AB119" s="556" t="str">
        <f t="shared" si="11"/>
        <v>ТМГ-10/1000 2шт.</v>
      </c>
      <c r="AC119" s="379">
        <f>'приложение 1.1 '!E120</f>
        <v>2</v>
      </c>
      <c r="AD119" s="555" t="str">
        <f>IF(AG119&gt;0,'приложение 1.1 '!G120,"-")</f>
        <v>-</v>
      </c>
      <c r="AE119" s="555"/>
      <c r="AF119" s="555"/>
      <c r="AG119" s="555"/>
      <c r="AH119" s="449">
        <f>'приложение 1.1 '!D120</f>
        <v>0</v>
      </c>
      <c r="AI119" s="205"/>
    </row>
    <row r="120" spans="1:35" ht="45" customHeight="1">
      <c r="A120" s="369" t="str">
        <f>'приложение 1.1 '!A121</f>
        <v>1.1.3.101</v>
      </c>
      <c r="B120" s="371" t="str">
        <f>'приложение 1.1 '!B121</f>
        <v>Реконструкция ТП - 382 (замена оборудования РУ-10кВ, РУ-0,4кВ, замена 2ТМГ-630кВА)</v>
      </c>
      <c r="C120" s="555"/>
      <c r="D120" s="555"/>
      <c r="E120" s="555"/>
      <c r="F120" s="555"/>
      <c r="G120" s="555">
        <v>1980</v>
      </c>
      <c r="H120" s="555">
        <v>25</v>
      </c>
      <c r="I120" s="555" t="s">
        <v>1782</v>
      </c>
      <c r="J120" s="362">
        <v>1.26</v>
      </c>
      <c r="K120" s="555"/>
      <c r="L120" s="555"/>
      <c r="M120" s="555"/>
      <c r="N120" s="555"/>
      <c r="O120" s="362">
        <f>'приложение 1.1 '!D121</f>
        <v>0</v>
      </c>
      <c r="P120" s="363"/>
      <c r="Q120" s="433">
        <f>'приложение 1.1 '!H121</f>
        <v>3.2042139999999999</v>
      </c>
      <c r="R120" s="433">
        <f t="shared" si="6"/>
        <v>0.16021070000000001</v>
      </c>
      <c r="S120" s="433">
        <f t="shared" si="7"/>
        <v>1.2816856000000001</v>
      </c>
      <c r="T120" s="433">
        <f t="shared" si="8"/>
        <v>1.6021069999999999</v>
      </c>
      <c r="U120" s="433">
        <f t="shared" si="9"/>
        <v>0.16021069999999993</v>
      </c>
      <c r="V120" s="555"/>
      <c r="W120" s="555"/>
      <c r="X120" s="555"/>
      <c r="Y120" s="555"/>
      <c r="Z120" s="555">
        <f>IF(AB120&gt;0,'приложение 1.1 '!G121,"-")</f>
        <v>2021</v>
      </c>
      <c r="AA120" s="367">
        <f t="shared" si="10"/>
        <v>25</v>
      </c>
      <c r="AB120" s="556" t="str">
        <f t="shared" si="11"/>
        <v>ТМГ-10/630 2шт.</v>
      </c>
      <c r="AC120" s="379">
        <f>'приложение 1.1 '!E121</f>
        <v>1.26</v>
      </c>
      <c r="AD120" s="555" t="str">
        <f>IF(AG120&gt;0,'приложение 1.1 '!G121,"-")</f>
        <v>-</v>
      </c>
      <c r="AE120" s="555"/>
      <c r="AF120" s="555"/>
      <c r="AG120" s="555"/>
      <c r="AH120" s="449">
        <f>'приложение 1.1 '!D121</f>
        <v>0</v>
      </c>
      <c r="AI120" s="205"/>
    </row>
    <row r="121" spans="1:35" ht="45" customHeight="1">
      <c r="A121" s="369" t="str">
        <f>'приложение 1.1 '!A122</f>
        <v>1.1.3.103</v>
      </c>
      <c r="B121" s="371" t="str">
        <f>'приложение 1.1 '!B122</f>
        <v>Реконструкция ТП - 392 (замена оборудования РУ-10кВ, РУ-0,4кВ, замена 2ТМГ-630кВА)</v>
      </c>
      <c r="C121" s="555"/>
      <c r="D121" s="555"/>
      <c r="E121" s="555"/>
      <c r="F121" s="555"/>
      <c r="G121" s="555">
        <v>1974</v>
      </c>
      <c r="H121" s="555">
        <v>25</v>
      </c>
      <c r="I121" s="555" t="s">
        <v>1786</v>
      </c>
      <c r="J121" s="362">
        <v>1.03</v>
      </c>
      <c r="K121" s="555"/>
      <c r="L121" s="555"/>
      <c r="M121" s="555"/>
      <c r="N121" s="555"/>
      <c r="O121" s="362">
        <f>'приложение 1.1 '!D122</f>
        <v>0</v>
      </c>
      <c r="P121" s="363"/>
      <c r="Q121" s="433">
        <f>'приложение 1.1 '!H122</f>
        <v>2.961179</v>
      </c>
      <c r="R121" s="433">
        <f t="shared" si="6"/>
        <v>0.14805894999999999</v>
      </c>
      <c r="S121" s="433">
        <f t="shared" si="7"/>
        <v>1.1844716</v>
      </c>
      <c r="T121" s="433">
        <f t="shared" si="8"/>
        <v>1.4805895</v>
      </c>
      <c r="U121" s="433">
        <f t="shared" si="9"/>
        <v>0.1480589499999998</v>
      </c>
      <c r="V121" s="555"/>
      <c r="W121" s="555"/>
      <c r="X121" s="555"/>
      <c r="Y121" s="555"/>
      <c r="Z121" s="555">
        <f>IF(AB121&gt;0,'приложение 1.1 '!G122,"-")</f>
        <v>2021</v>
      </c>
      <c r="AA121" s="367">
        <f t="shared" si="10"/>
        <v>25</v>
      </c>
      <c r="AB121" s="556" t="str">
        <f t="shared" si="11"/>
        <v>ТМГ-10/630/400 2шт.</v>
      </c>
      <c r="AC121" s="379">
        <f>'приложение 1.1 '!E122</f>
        <v>1.03</v>
      </c>
      <c r="AD121" s="555" t="str">
        <f>IF(AG121&gt;0,'приложение 1.1 '!G122,"-")</f>
        <v>-</v>
      </c>
      <c r="AE121" s="555"/>
      <c r="AF121" s="555"/>
      <c r="AG121" s="555"/>
      <c r="AH121" s="449">
        <f>'приложение 1.1 '!D122</f>
        <v>0</v>
      </c>
      <c r="AI121" s="205"/>
    </row>
    <row r="122" spans="1:35" ht="45" customHeight="1">
      <c r="A122" s="369" t="str">
        <f>'приложение 1.1 '!A123</f>
        <v>1.1.3.104</v>
      </c>
      <c r="B122" s="371" t="str">
        <f>'приложение 1.1 '!B123</f>
        <v>Реконструкция ТП - 389 (замена оборудования РУ-10кВ, РУ-0,4кВ, замена 2ТМГ-630кВА)</v>
      </c>
      <c r="C122" s="555"/>
      <c r="D122" s="555"/>
      <c r="E122" s="555"/>
      <c r="F122" s="555"/>
      <c r="G122" s="555">
        <v>1971</v>
      </c>
      <c r="H122" s="555">
        <v>25</v>
      </c>
      <c r="I122" s="555" t="s">
        <v>1782</v>
      </c>
      <c r="J122" s="362">
        <v>1.26</v>
      </c>
      <c r="K122" s="555"/>
      <c r="L122" s="555"/>
      <c r="M122" s="555"/>
      <c r="N122" s="555"/>
      <c r="O122" s="362">
        <f>'приложение 1.1 '!D123</f>
        <v>0</v>
      </c>
      <c r="P122" s="363"/>
      <c r="Q122" s="433">
        <f>'приложение 1.1 '!H123</f>
        <v>2.4751089999999998</v>
      </c>
      <c r="R122" s="433">
        <f t="shared" si="6"/>
        <v>0.12375544999999999</v>
      </c>
      <c r="S122" s="433">
        <f t="shared" si="7"/>
        <v>0.99004359999999991</v>
      </c>
      <c r="T122" s="433">
        <f t="shared" si="8"/>
        <v>1.2375544999999999</v>
      </c>
      <c r="U122" s="433">
        <f t="shared" si="9"/>
        <v>0.12375544999999999</v>
      </c>
      <c r="V122" s="555"/>
      <c r="W122" s="555"/>
      <c r="X122" s="555"/>
      <c r="Y122" s="555"/>
      <c r="Z122" s="555">
        <f>IF(AB122&gt;0,'приложение 1.1 '!G123,"-")</f>
        <v>2021</v>
      </c>
      <c r="AA122" s="367">
        <f t="shared" si="10"/>
        <v>25</v>
      </c>
      <c r="AB122" s="556" t="str">
        <f t="shared" si="11"/>
        <v>ТМГ-10/630 2шт.</v>
      </c>
      <c r="AC122" s="379">
        <f>'приложение 1.1 '!E123</f>
        <v>1.26</v>
      </c>
      <c r="AD122" s="555" t="str">
        <f>IF(AG122&gt;0,'приложение 1.1 '!G123,"-")</f>
        <v>-</v>
      </c>
      <c r="AE122" s="555"/>
      <c r="AF122" s="555"/>
      <c r="AG122" s="555"/>
      <c r="AH122" s="449">
        <f>'приложение 1.1 '!D123</f>
        <v>0</v>
      </c>
      <c r="AI122" s="205"/>
    </row>
    <row r="123" spans="1:35" ht="45" customHeight="1">
      <c r="A123" s="369" t="str">
        <f>'приложение 1.1 '!A124</f>
        <v>1.1.3.105</v>
      </c>
      <c r="B123" s="371" t="str">
        <f>'приложение 1.1 '!B124</f>
        <v>Реконструкция ТП - 390 (замена оборудования РУ-10кВ, РУ-0,4кВ, замена 2ТМГ-630кВА)</v>
      </c>
      <c r="C123" s="555"/>
      <c r="D123" s="555"/>
      <c r="E123" s="555"/>
      <c r="F123" s="555"/>
      <c r="G123" s="555">
        <v>1975</v>
      </c>
      <c r="H123" s="555">
        <v>25</v>
      </c>
      <c r="I123" s="555" t="s">
        <v>1782</v>
      </c>
      <c r="J123" s="362">
        <v>1.26</v>
      </c>
      <c r="K123" s="555"/>
      <c r="L123" s="555"/>
      <c r="M123" s="555"/>
      <c r="N123" s="555"/>
      <c r="O123" s="362">
        <f>'приложение 1.1 '!D124</f>
        <v>0</v>
      </c>
      <c r="P123" s="363"/>
      <c r="Q123" s="433">
        <f>'приложение 1.1 '!H124</f>
        <v>2.7971529999999998</v>
      </c>
      <c r="R123" s="433">
        <f t="shared" si="6"/>
        <v>0.13985765</v>
      </c>
      <c r="S123" s="433">
        <f t="shared" si="7"/>
        <v>1.1188612</v>
      </c>
      <c r="T123" s="433">
        <f t="shared" si="8"/>
        <v>1.3985764999999999</v>
      </c>
      <c r="U123" s="433">
        <f t="shared" si="9"/>
        <v>0.13985764999999972</v>
      </c>
      <c r="V123" s="555"/>
      <c r="W123" s="555"/>
      <c r="X123" s="555"/>
      <c r="Y123" s="555"/>
      <c r="Z123" s="555">
        <f>IF(AB123&gt;0,'приложение 1.1 '!G124,"-")</f>
        <v>2021</v>
      </c>
      <c r="AA123" s="367">
        <f t="shared" si="10"/>
        <v>25</v>
      </c>
      <c r="AB123" s="556" t="str">
        <f t="shared" si="11"/>
        <v>ТМГ-10/630 2шт.</v>
      </c>
      <c r="AC123" s="379">
        <f>'приложение 1.1 '!E124</f>
        <v>1.26</v>
      </c>
      <c r="AD123" s="555" t="str">
        <f>IF(AG123&gt;0,'приложение 1.1 '!G124,"-")</f>
        <v>-</v>
      </c>
      <c r="AE123" s="555"/>
      <c r="AF123" s="555"/>
      <c r="AG123" s="555"/>
      <c r="AH123" s="449">
        <f>'приложение 1.1 '!D124</f>
        <v>0</v>
      </c>
      <c r="AI123" s="205"/>
    </row>
    <row r="124" spans="1:35" ht="45" customHeight="1">
      <c r="A124" s="369" t="str">
        <f>'приложение 1.1 '!A125</f>
        <v>1.1.3.106</v>
      </c>
      <c r="B124" s="371" t="str">
        <f>'приложение 1.1 '!B125</f>
        <v>Реконструкция ТП - 391 (замена оборудования РУ-10кВ, РУ-0,4кВ, замена 2ТМГ-630кВА)</v>
      </c>
      <c r="C124" s="555"/>
      <c r="D124" s="555"/>
      <c r="E124" s="555"/>
      <c r="F124" s="555"/>
      <c r="G124" s="555">
        <v>1982</v>
      </c>
      <c r="H124" s="555">
        <v>25</v>
      </c>
      <c r="I124" s="555" t="s">
        <v>1782</v>
      </c>
      <c r="J124" s="362">
        <v>1.26</v>
      </c>
      <c r="K124" s="555"/>
      <c r="L124" s="555"/>
      <c r="M124" s="555"/>
      <c r="N124" s="555"/>
      <c r="O124" s="362">
        <f>'приложение 1.1 '!D125</f>
        <v>0</v>
      </c>
      <c r="P124" s="363"/>
      <c r="Q124" s="433">
        <f>'приложение 1.1 '!H125</f>
        <v>2.7181439999999997</v>
      </c>
      <c r="R124" s="433">
        <f t="shared" si="6"/>
        <v>0.13590719999999998</v>
      </c>
      <c r="S124" s="433">
        <f t="shared" si="7"/>
        <v>1.0872575999999998</v>
      </c>
      <c r="T124" s="433">
        <f t="shared" si="8"/>
        <v>1.3590719999999998</v>
      </c>
      <c r="U124" s="433">
        <f t="shared" si="9"/>
        <v>0.13590720000000012</v>
      </c>
      <c r="V124" s="555"/>
      <c r="W124" s="555"/>
      <c r="X124" s="555"/>
      <c r="Y124" s="555"/>
      <c r="Z124" s="555">
        <f>IF(AB124&gt;0,'приложение 1.1 '!G125,"-")</f>
        <v>2022</v>
      </c>
      <c r="AA124" s="367">
        <f t="shared" si="10"/>
        <v>25</v>
      </c>
      <c r="AB124" s="556" t="str">
        <f t="shared" si="11"/>
        <v>ТМГ-10/630 2шт.</v>
      </c>
      <c r="AC124" s="379">
        <f>'приложение 1.1 '!E125</f>
        <v>1.26</v>
      </c>
      <c r="AD124" s="555" t="str">
        <f>IF(AG124&gt;0,'приложение 1.1 '!G125,"-")</f>
        <v>-</v>
      </c>
      <c r="AE124" s="555"/>
      <c r="AF124" s="555"/>
      <c r="AG124" s="555"/>
      <c r="AH124" s="449">
        <f>'приложение 1.1 '!D125</f>
        <v>0</v>
      </c>
      <c r="AI124" s="205"/>
    </row>
    <row r="125" spans="1:35" ht="45" customHeight="1">
      <c r="A125" s="369" t="str">
        <f>'приложение 1.1 '!A126</f>
        <v>1.1.3.107</v>
      </c>
      <c r="B125" s="371" t="str">
        <f>'приложение 1.1 '!B126</f>
        <v>Реконструкция ТП - 387 (замена оборудования РУ-10кВ, РУ-0,4кВ, замена 2ТМГ-630кВА)</v>
      </c>
      <c r="C125" s="555"/>
      <c r="D125" s="555"/>
      <c r="E125" s="555"/>
      <c r="F125" s="555"/>
      <c r="G125" s="555">
        <v>1974</v>
      </c>
      <c r="H125" s="555">
        <v>25</v>
      </c>
      <c r="I125" s="555" t="s">
        <v>1782</v>
      </c>
      <c r="J125" s="362">
        <v>1.26</v>
      </c>
      <c r="K125" s="555"/>
      <c r="L125" s="555"/>
      <c r="M125" s="555"/>
      <c r="N125" s="555"/>
      <c r="O125" s="362">
        <f>'приложение 1.1 '!D126</f>
        <v>0</v>
      </c>
      <c r="P125" s="363"/>
      <c r="Q125" s="433">
        <f>'приложение 1.1 '!H126</f>
        <v>2.7971529999999998</v>
      </c>
      <c r="R125" s="433">
        <f t="shared" si="6"/>
        <v>0.13985765</v>
      </c>
      <c r="S125" s="433">
        <f t="shared" si="7"/>
        <v>1.1188612</v>
      </c>
      <c r="T125" s="433">
        <f t="shared" si="8"/>
        <v>1.3985764999999999</v>
      </c>
      <c r="U125" s="433">
        <f t="shared" si="9"/>
        <v>0.13985764999999972</v>
      </c>
      <c r="V125" s="555"/>
      <c r="W125" s="555"/>
      <c r="X125" s="555"/>
      <c r="Y125" s="555"/>
      <c r="Z125" s="555">
        <f>IF(AB125&gt;0,'приложение 1.1 '!G126,"-")</f>
        <v>2022</v>
      </c>
      <c r="AA125" s="367">
        <f t="shared" si="10"/>
        <v>25</v>
      </c>
      <c r="AB125" s="556" t="str">
        <f t="shared" si="11"/>
        <v>ТМГ-10/630 2шт.</v>
      </c>
      <c r="AC125" s="379">
        <f>'приложение 1.1 '!E126</f>
        <v>1.26</v>
      </c>
      <c r="AD125" s="555" t="str">
        <f>IF(AG125&gt;0,'приложение 1.1 '!G126,"-")</f>
        <v>-</v>
      </c>
      <c r="AE125" s="555"/>
      <c r="AF125" s="555"/>
      <c r="AG125" s="555"/>
      <c r="AH125" s="449">
        <f>'приложение 1.1 '!D126</f>
        <v>0</v>
      </c>
      <c r="AI125" s="205"/>
    </row>
    <row r="126" spans="1:35" ht="45" customHeight="1">
      <c r="A126" s="369" t="str">
        <f>'приложение 1.1 '!A127</f>
        <v>1.1.3.108</v>
      </c>
      <c r="B126" s="371" t="str">
        <f>'приложение 1.1 '!B127</f>
        <v>Реконструкция ТП - 395 (замена оборудования РУ-10кВ, РУ-0,4кВ, замена 2ТМГ-1000кВА)</v>
      </c>
      <c r="C126" s="555"/>
      <c r="D126" s="555"/>
      <c r="E126" s="555"/>
      <c r="F126" s="555"/>
      <c r="G126" s="555">
        <v>1978</v>
      </c>
      <c r="H126" s="555">
        <v>25</v>
      </c>
      <c r="I126" s="555" t="s">
        <v>1783</v>
      </c>
      <c r="J126" s="362">
        <v>2</v>
      </c>
      <c r="K126" s="555"/>
      <c r="L126" s="555"/>
      <c r="M126" s="555"/>
      <c r="N126" s="555"/>
      <c r="O126" s="362">
        <f>'приложение 1.1 '!D127</f>
        <v>0</v>
      </c>
      <c r="P126" s="363"/>
      <c r="Q126" s="433">
        <f>'приложение 1.1 '!H127</f>
        <v>5.1288410000000004</v>
      </c>
      <c r="R126" s="433">
        <f t="shared" si="6"/>
        <v>0.25644205000000003</v>
      </c>
      <c r="S126" s="433">
        <f t="shared" si="7"/>
        <v>2.0515364000000003</v>
      </c>
      <c r="T126" s="433">
        <f t="shared" si="8"/>
        <v>2.5644205000000002</v>
      </c>
      <c r="U126" s="433">
        <f t="shared" si="9"/>
        <v>0.25644204999999953</v>
      </c>
      <c r="V126" s="555"/>
      <c r="W126" s="555"/>
      <c r="X126" s="555"/>
      <c r="Y126" s="555"/>
      <c r="Z126" s="555">
        <f>IF(AB126&gt;0,'приложение 1.1 '!G127,"-")</f>
        <v>2022</v>
      </c>
      <c r="AA126" s="367">
        <f t="shared" si="10"/>
        <v>25</v>
      </c>
      <c r="AB126" s="556" t="str">
        <f t="shared" si="11"/>
        <v>ТМГ-10/1000 2шт.</v>
      </c>
      <c r="AC126" s="379">
        <f>'приложение 1.1 '!E127</f>
        <v>2</v>
      </c>
      <c r="AD126" s="555" t="str">
        <f>IF(AG126&gt;0,'приложение 1.1 '!G127,"-")</f>
        <v>-</v>
      </c>
      <c r="AE126" s="555"/>
      <c r="AF126" s="555"/>
      <c r="AG126" s="555"/>
      <c r="AH126" s="449">
        <f>'приложение 1.1 '!D127</f>
        <v>0</v>
      </c>
      <c r="AI126" s="205"/>
    </row>
    <row r="127" spans="1:35" ht="45" customHeight="1">
      <c r="A127" s="369" t="str">
        <f>'приложение 1.1 '!A128</f>
        <v>1.1.3.109</v>
      </c>
      <c r="B127" s="371" t="str">
        <f>'приложение 1.1 '!B128</f>
        <v>Реконструкция ТП - 396 (замена оборудования РУ-10кВ, РУ-0,4кВ, замена 2ТМГ-630кВА)</v>
      </c>
      <c r="C127" s="555"/>
      <c r="D127" s="555"/>
      <c r="E127" s="555"/>
      <c r="F127" s="555"/>
      <c r="G127" s="555">
        <v>1985</v>
      </c>
      <c r="H127" s="555">
        <v>25</v>
      </c>
      <c r="I127" s="555" t="s">
        <v>1782</v>
      </c>
      <c r="J127" s="362">
        <v>1.26</v>
      </c>
      <c r="K127" s="555"/>
      <c r="L127" s="555"/>
      <c r="M127" s="555"/>
      <c r="N127" s="555"/>
      <c r="O127" s="362">
        <f>'приложение 1.1 '!D128</f>
        <v>0</v>
      </c>
      <c r="P127" s="363"/>
      <c r="Q127" s="433">
        <f>'приложение 1.1 '!H128</f>
        <v>2.5824569999999998</v>
      </c>
      <c r="R127" s="433">
        <f t="shared" si="6"/>
        <v>0.12912284999999998</v>
      </c>
      <c r="S127" s="433">
        <f t="shared" si="7"/>
        <v>1.0329827999999999</v>
      </c>
      <c r="T127" s="433">
        <f t="shared" si="8"/>
        <v>1.2912284999999999</v>
      </c>
      <c r="U127" s="433">
        <f t="shared" si="9"/>
        <v>0.1291228499999999</v>
      </c>
      <c r="V127" s="555"/>
      <c r="W127" s="555"/>
      <c r="X127" s="555"/>
      <c r="Y127" s="555"/>
      <c r="Z127" s="555">
        <f>IF(AB127&gt;0,'приложение 1.1 '!G128,"-")</f>
        <v>2022</v>
      </c>
      <c r="AA127" s="367">
        <f t="shared" si="10"/>
        <v>25</v>
      </c>
      <c r="AB127" s="556" t="str">
        <f t="shared" si="11"/>
        <v>ТМГ-10/630 2шт.</v>
      </c>
      <c r="AC127" s="379">
        <f>'приложение 1.1 '!E128</f>
        <v>1.26</v>
      </c>
      <c r="AD127" s="555" t="str">
        <f>IF(AG127&gt;0,'приложение 1.1 '!G128,"-")</f>
        <v>-</v>
      </c>
      <c r="AE127" s="555"/>
      <c r="AF127" s="555"/>
      <c r="AG127" s="555"/>
      <c r="AH127" s="449">
        <f>'приложение 1.1 '!D128</f>
        <v>0</v>
      </c>
      <c r="AI127" s="205"/>
    </row>
    <row r="128" spans="1:35" ht="45" customHeight="1">
      <c r="A128" s="369" t="str">
        <f>'приложение 1.1 '!A129</f>
        <v>1.1.3.110</v>
      </c>
      <c r="B128" s="371" t="str">
        <f>'приложение 1.1 '!B129</f>
        <v>Реконструкция ТП - 407 (замена оборудования РУ-10кВ, РУ-0,4кВ, замена 2ТМГ-1000кВА)</v>
      </c>
      <c r="C128" s="555"/>
      <c r="D128" s="555"/>
      <c r="E128" s="555"/>
      <c r="F128" s="555"/>
      <c r="G128" s="555">
        <v>1988</v>
      </c>
      <c r="H128" s="555">
        <v>25</v>
      </c>
      <c r="I128" s="555" t="s">
        <v>1783</v>
      </c>
      <c r="J128" s="362">
        <v>2</v>
      </c>
      <c r="K128" s="555"/>
      <c r="L128" s="555"/>
      <c r="M128" s="555"/>
      <c r="N128" s="555"/>
      <c r="O128" s="362">
        <f>'приложение 1.1 '!D129</f>
        <v>0</v>
      </c>
      <c r="P128" s="363"/>
      <c r="Q128" s="433">
        <f>'приложение 1.1 '!H129</f>
        <v>3.9938009999999999</v>
      </c>
      <c r="R128" s="433">
        <f t="shared" si="6"/>
        <v>0.19969005000000001</v>
      </c>
      <c r="S128" s="433">
        <f t="shared" si="7"/>
        <v>1.5975204000000001</v>
      </c>
      <c r="T128" s="433">
        <f t="shared" si="8"/>
        <v>1.9969005</v>
      </c>
      <c r="U128" s="433">
        <f t="shared" si="9"/>
        <v>0.19969004999999962</v>
      </c>
      <c r="V128" s="555"/>
      <c r="W128" s="555"/>
      <c r="X128" s="555"/>
      <c r="Y128" s="555"/>
      <c r="Z128" s="555">
        <f>IF(AB128&gt;0,'приложение 1.1 '!G129,"-")</f>
        <v>2022</v>
      </c>
      <c r="AA128" s="367">
        <f t="shared" si="10"/>
        <v>25</v>
      </c>
      <c r="AB128" s="556" t="str">
        <f t="shared" si="11"/>
        <v>ТМГ-10/1000 2шт.</v>
      </c>
      <c r="AC128" s="379">
        <f>'приложение 1.1 '!E129</f>
        <v>2</v>
      </c>
      <c r="AD128" s="555" t="str">
        <f>IF(AG128&gt;0,'приложение 1.1 '!G129,"-")</f>
        <v>-</v>
      </c>
      <c r="AE128" s="555"/>
      <c r="AF128" s="555"/>
      <c r="AG128" s="555"/>
      <c r="AH128" s="449">
        <f>'приложение 1.1 '!D129</f>
        <v>0</v>
      </c>
      <c r="AI128" s="205"/>
    </row>
    <row r="129" spans="1:35" ht="45" customHeight="1">
      <c r="A129" s="369" t="str">
        <f>'приложение 1.1 '!A130</f>
        <v>1.1.3.111</v>
      </c>
      <c r="B129" s="371" t="str">
        <f>'приложение 1.1 '!B130</f>
        <v>Реконструкция ТП - 350 (замена оборудования РУ-10кВ, РУ-0,4кВ, замена 2ТМГ-630кВА)</v>
      </c>
      <c r="C129" s="555"/>
      <c r="D129" s="555"/>
      <c r="E129" s="555"/>
      <c r="F129" s="555"/>
      <c r="G129" s="555">
        <v>1987</v>
      </c>
      <c r="H129" s="555">
        <v>25</v>
      </c>
      <c r="I129" s="555" t="s">
        <v>1782</v>
      </c>
      <c r="J129" s="362">
        <v>1.26</v>
      </c>
      <c r="K129" s="555"/>
      <c r="L129" s="555"/>
      <c r="M129" s="555"/>
      <c r="N129" s="555"/>
      <c r="O129" s="362">
        <f>'приложение 1.1 '!D130</f>
        <v>0</v>
      </c>
      <c r="P129" s="363"/>
      <c r="Q129" s="433">
        <f>'приложение 1.1 '!H130</f>
        <v>3.3622320000000001</v>
      </c>
      <c r="R129" s="433">
        <f t="shared" si="6"/>
        <v>0.16811160000000003</v>
      </c>
      <c r="S129" s="433">
        <f t="shared" si="7"/>
        <v>1.3448928000000002</v>
      </c>
      <c r="T129" s="433">
        <f t="shared" si="8"/>
        <v>1.6811160000000001</v>
      </c>
      <c r="U129" s="433">
        <f t="shared" si="9"/>
        <v>0.16811160000000003</v>
      </c>
      <c r="V129" s="555"/>
      <c r="W129" s="555"/>
      <c r="X129" s="555"/>
      <c r="Y129" s="555"/>
      <c r="Z129" s="555">
        <f>IF(AB129&gt;0,'приложение 1.1 '!G130,"-")</f>
        <v>2022</v>
      </c>
      <c r="AA129" s="367">
        <f t="shared" si="10"/>
        <v>25</v>
      </c>
      <c r="AB129" s="556" t="str">
        <f t="shared" si="11"/>
        <v>ТМГ-10/630 2шт.</v>
      </c>
      <c r="AC129" s="379">
        <f>'приложение 1.1 '!E130</f>
        <v>1.26</v>
      </c>
      <c r="AD129" s="555" t="str">
        <f>IF(AG129&gt;0,'приложение 1.1 '!G130,"-")</f>
        <v>-</v>
      </c>
      <c r="AE129" s="555"/>
      <c r="AF129" s="555"/>
      <c r="AG129" s="555"/>
      <c r="AH129" s="449">
        <f>'приложение 1.1 '!D130</f>
        <v>0</v>
      </c>
      <c r="AI129" s="205"/>
    </row>
    <row r="130" spans="1:35" ht="45" customHeight="1">
      <c r="A130" s="369" t="str">
        <f>'приложение 1.1 '!A131</f>
        <v>1.1.3.112</v>
      </c>
      <c r="B130" s="371" t="str">
        <f>'приложение 1.1 '!B131</f>
        <v>Реконструкция ТП - 353 (замена оборудования РУ-10кВ, РУ-0,4кВ, замена 2ТМГ-630кВА)</v>
      </c>
      <c r="C130" s="555"/>
      <c r="D130" s="555"/>
      <c r="E130" s="555"/>
      <c r="F130" s="555"/>
      <c r="G130" s="555">
        <v>1987</v>
      </c>
      <c r="H130" s="555">
        <v>25</v>
      </c>
      <c r="I130" s="555" t="s">
        <v>1782</v>
      </c>
      <c r="J130" s="362">
        <v>1.26</v>
      </c>
      <c r="K130" s="555"/>
      <c r="L130" s="555"/>
      <c r="M130" s="555"/>
      <c r="N130" s="555"/>
      <c r="O130" s="362">
        <f>'приложение 1.1 '!D131</f>
        <v>0</v>
      </c>
      <c r="P130" s="363"/>
      <c r="Q130" s="433">
        <f>'приложение 1.1 '!H131</f>
        <v>3.1475360000000001</v>
      </c>
      <c r="R130" s="433">
        <f t="shared" si="6"/>
        <v>0.15737680000000001</v>
      </c>
      <c r="S130" s="433">
        <f t="shared" si="7"/>
        <v>1.2590144000000001</v>
      </c>
      <c r="T130" s="433">
        <f t="shared" si="8"/>
        <v>1.5737680000000001</v>
      </c>
      <c r="U130" s="433">
        <f t="shared" si="9"/>
        <v>0.15737680000000021</v>
      </c>
      <c r="V130" s="555"/>
      <c r="W130" s="555"/>
      <c r="X130" s="555"/>
      <c r="Y130" s="555"/>
      <c r="Z130" s="555">
        <f>IF(AB130&gt;0,'приложение 1.1 '!G131,"-")</f>
        <v>2022</v>
      </c>
      <c r="AA130" s="367">
        <f t="shared" si="10"/>
        <v>25</v>
      </c>
      <c r="AB130" s="556" t="str">
        <f t="shared" si="11"/>
        <v>ТМГ-10/630 2шт.</v>
      </c>
      <c r="AC130" s="379">
        <f>'приложение 1.1 '!E131</f>
        <v>1.26</v>
      </c>
      <c r="AD130" s="555" t="str">
        <f>IF(AG130&gt;0,'приложение 1.1 '!G131,"-")</f>
        <v>-</v>
      </c>
      <c r="AE130" s="555"/>
      <c r="AF130" s="555"/>
      <c r="AG130" s="555"/>
      <c r="AH130" s="449">
        <f>'приложение 1.1 '!D131</f>
        <v>0</v>
      </c>
      <c r="AI130" s="205"/>
    </row>
    <row r="131" spans="1:35" ht="45" customHeight="1">
      <c r="A131" s="369" t="str">
        <f>'приложение 1.1 '!A132</f>
        <v>1.1.3.113</v>
      </c>
      <c r="B131" s="371" t="str">
        <f>'приложение 1.1 '!B132</f>
        <v>Реконструкция ТП - 354 (замена оборудования РУ-10кВ, РУ-0,4кВ, замена 2ТМГ-630кВА)</v>
      </c>
      <c r="C131" s="555"/>
      <c r="D131" s="555"/>
      <c r="E131" s="555"/>
      <c r="F131" s="555"/>
      <c r="G131" s="555">
        <v>1985</v>
      </c>
      <c r="H131" s="555">
        <v>25</v>
      </c>
      <c r="I131" s="555" t="s">
        <v>1782</v>
      </c>
      <c r="J131" s="362">
        <v>1.26</v>
      </c>
      <c r="K131" s="555"/>
      <c r="L131" s="555"/>
      <c r="M131" s="555"/>
      <c r="N131" s="555"/>
      <c r="O131" s="362">
        <f>'приложение 1.1 '!D132</f>
        <v>0</v>
      </c>
      <c r="P131" s="363"/>
      <c r="Q131" s="433">
        <f>'приложение 1.1 '!H132</f>
        <v>3.283223</v>
      </c>
      <c r="R131" s="433">
        <f t="shared" si="6"/>
        <v>0.16416115000000001</v>
      </c>
      <c r="S131" s="433">
        <f t="shared" si="7"/>
        <v>1.3132892</v>
      </c>
      <c r="T131" s="433">
        <f t="shared" si="8"/>
        <v>1.6416115</v>
      </c>
      <c r="U131" s="433">
        <f t="shared" si="9"/>
        <v>0.16416114999999998</v>
      </c>
      <c r="V131" s="555"/>
      <c r="W131" s="555"/>
      <c r="X131" s="555"/>
      <c r="Y131" s="555"/>
      <c r="Z131" s="555">
        <f>IF(AB131&gt;0,'приложение 1.1 '!G132,"-")</f>
        <v>2022</v>
      </c>
      <c r="AA131" s="367">
        <f t="shared" si="10"/>
        <v>25</v>
      </c>
      <c r="AB131" s="556" t="str">
        <f t="shared" si="11"/>
        <v>ТМГ-10/630 2шт.</v>
      </c>
      <c r="AC131" s="379">
        <f>'приложение 1.1 '!E132</f>
        <v>1.26</v>
      </c>
      <c r="AD131" s="555" t="str">
        <f>IF(AG131&gt;0,'приложение 1.1 '!G132,"-")</f>
        <v>-</v>
      </c>
      <c r="AE131" s="555"/>
      <c r="AF131" s="555"/>
      <c r="AG131" s="555"/>
      <c r="AH131" s="449">
        <f>'приложение 1.1 '!D132</f>
        <v>0</v>
      </c>
      <c r="AI131" s="205"/>
    </row>
    <row r="132" spans="1:35" ht="45" customHeight="1">
      <c r="A132" s="369" t="str">
        <f>'приложение 1.1 '!A133</f>
        <v>1.1.3.114</v>
      </c>
      <c r="B132" s="371" t="str">
        <f>'приложение 1.1 '!B133</f>
        <v>Реконструкция ТП - 408 (замена оборудования РУ-10кВ, РУ-0,4кВ, замена 2ТМГ-630кВА)</v>
      </c>
      <c r="C132" s="555"/>
      <c r="D132" s="555"/>
      <c r="E132" s="555"/>
      <c r="F132" s="555"/>
      <c r="G132" s="555">
        <v>1990</v>
      </c>
      <c r="H132" s="555">
        <v>25</v>
      </c>
      <c r="I132" s="555" t="s">
        <v>1782</v>
      </c>
      <c r="J132" s="362">
        <v>1.26</v>
      </c>
      <c r="K132" s="555"/>
      <c r="L132" s="555"/>
      <c r="M132" s="555"/>
      <c r="N132" s="555"/>
      <c r="O132" s="362">
        <f>'приложение 1.1 '!D133</f>
        <v>0</v>
      </c>
      <c r="P132" s="363"/>
      <c r="Q132" s="433">
        <f>'приложение 1.1 '!H133</f>
        <v>2.5824569999999998</v>
      </c>
      <c r="R132" s="433">
        <f t="shared" si="6"/>
        <v>0.12912284999999998</v>
      </c>
      <c r="S132" s="433">
        <f t="shared" si="7"/>
        <v>1.0329827999999999</v>
      </c>
      <c r="T132" s="433">
        <f t="shared" si="8"/>
        <v>1.2912284999999999</v>
      </c>
      <c r="U132" s="433">
        <f t="shared" si="9"/>
        <v>0.1291228499999999</v>
      </c>
      <c r="V132" s="555"/>
      <c r="W132" s="555"/>
      <c r="X132" s="555"/>
      <c r="Y132" s="555"/>
      <c r="Z132" s="555">
        <f>IF(AB132&gt;0,'приложение 1.1 '!G133,"-")</f>
        <v>2022</v>
      </c>
      <c r="AA132" s="367">
        <f t="shared" si="10"/>
        <v>25</v>
      </c>
      <c r="AB132" s="556" t="str">
        <f t="shared" si="11"/>
        <v>ТМГ-10/630 2шт.</v>
      </c>
      <c r="AC132" s="379">
        <f>'приложение 1.1 '!E133</f>
        <v>1.26</v>
      </c>
      <c r="AD132" s="555" t="str">
        <f>IF(AG132&gt;0,'приложение 1.1 '!G133,"-")</f>
        <v>-</v>
      </c>
      <c r="AE132" s="555"/>
      <c r="AF132" s="555"/>
      <c r="AG132" s="555"/>
      <c r="AH132" s="449">
        <f>'приложение 1.1 '!D133</f>
        <v>0</v>
      </c>
      <c r="AI132" s="205"/>
    </row>
    <row r="133" spans="1:35" ht="45" customHeight="1">
      <c r="A133" s="369" t="str">
        <f>'приложение 1.1 '!A134</f>
        <v>1.1.3.115</v>
      </c>
      <c r="B133" s="371" t="str">
        <f>'приложение 1.1 '!B134</f>
        <v>Реконструкция ТП -366  (замена оборудования РУ-6кВ, РУ-0,4кВ, замена 2ТМГ-630кВА)</v>
      </c>
      <c r="C133" s="555"/>
      <c r="D133" s="555"/>
      <c r="E133" s="555"/>
      <c r="F133" s="555"/>
      <c r="G133" s="555">
        <v>1976</v>
      </c>
      <c r="H133" s="555">
        <v>25</v>
      </c>
      <c r="I133" s="555" t="s">
        <v>1782</v>
      </c>
      <c r="J133" s="362">
        <v>1.26</v>
      </c>
      <c r="K133" s="555"/>
      <c r="L133" s="555"/>
      <c r="M133" s="555"/>
      <c r="N133" s="555"/>
      <c r="O133" s="362">
        <f>'приложение 1.1 '!D134</f>
        <v>0</v>
      </c>
      <c r="P133" s="363"/>
      <c r="Q133" s="433">
        <f>'приложение 1.1 '!H134</f>
        <v>2.7971529999999998</v>
      </c>
      <c r="R133" s="433">
        <f t="shared" ref="R133:R192" si="12">Q133*0.05</f>
        <v>0.13985765</v>
      </c>
      <c r="S133" s="433">
        <f t="shared" ref="S133:S192" si="13">Q133*0.4</f>
        <v>1.1188612</v>
      </c>
      <c r="T133" s="433">
        <f t="shared" ref="T133:T192" si="14">Q133*0.5</f>
        <v>1.3985764999999999</v>
      </c>
      <c r="U133" s="433">
        <f t="shared" ref="U133:U192" si="15">Q133-(R133+S133+T133)</f>
        <v>0.13985764999999972</v>
      </c>
      <c r="V133" s="555"/>
      <c r="W133" s="555"/>
      <c r="X133" s="555"/>
      <c r="Y133" s="555"/>
      <c r="Z133" s="555">
        <f>IF(AB133&gt;0,'приложение 1.1 '!G134,"-")</f>
        <v>2022</v>
      </c>
      <c r="AA133" s="367">
        <f t="shared" si="10"/>
        <v>25</v>
      </c>
      <c r="AB133" s="556" t="str">
        <f t="shared" si="11"/>
        <v>ТМГ-10/630 2шт.</v>
      </c>
      <c r="AC133" s="379">
        <f>'приложение 1.1 '!E134</f>
        <v>1.26</v>
      </c>
      <c r="AD133" s="555" t="str">
        <f>IF(AG133&gt;0,'приложение 1.1 '!G134,"-")</f>
        <v>-</v>
      </c>
      <c r="AE133" s="555"/>
      <c r="AF133" s="555"/>
      <c r="AG133" s="555"/>
      <c r="AH133" s="449">
        <f>'приложение 1.1 '!D134</f>
        <v>0</v>
      </c>
      <c r="AI133" s="205"/>
    </row>
    <row r="134" spans="1:35" ht="45" customHeight="1">
      <c r="A134" s="369" t="str">
        <f>'приложение 1.1 '!A135</f>
        <v>1.1.3.116</v>
      </c>
      <c r="B134" s="371" t="str">
        <f>'приложение 1.1 '!B135</f>
        <v>Реконструкция ТП - 371 (замена оборудования РУ-6кВ, РУ-0,4кВ, замена 2ТМГ-1000кВА)</v>
      </c>
      <c r="C134" s="555"/>
      <c r="D134" s="555"/>
      <c r="E134" s="555"/>
      <c r="F134" s="555"/>
      <c r="G134" s="555">
        <v>1972</v>
      </c>
      <c r="H134" s="555">
        <v>25</v>
      </c>
      <c r="I134" s="555" t="s">
        <v>1783</v>
      </c>
      <c r="J134" s="362">
        <v>2</v>
      </c>
      <c r="K134" s="555"/>
      <c r="L134" s="555"/>
      <c r="M134" s="555"/>
      <c r="N134" s="555"/>
      <c r="O134" s="362">
        <f>'приложение 1.1 '!D135</f>
        <v>0</v>
      </c>
      <c r="P134" s="363"/>
      <c r="Q134" s="433">
        <f>'приложение 1.1 '!H135</f>
        <v>4.6686689999999995</v>
      </c>
      <c r="R134" s="433">
        <f t="shared" si="12"/>
        <v>0.23343344999999999</v>
      </c>
      <c r="S134" s="433">
        <f t="shared" si="13"/>
        <v>1.8674675999999999</v>
      </c>
      <c r="T134" s="433">
        <f t="shared" si="14"/>
        <v>2.3343344999999998</v>
      </c>
      <c r="U134" s="433">
        <f t="shared" si="15"/>
        <v>0.23343344999999971</v>
      </c>
      <c r="V134" s="555"/>
      <c r="W134" s="555"/>
      <c r="X134" s="555"/>
      <c r="Y134" s="555"/>
      <c r="Z134" s="555">
        <f>IF(AB134&gt;0,'приложение 1.1 '!G135,"-")</f>
        <v>2022</v>
      </c>
      <c r="AA134" s="367">
        <f t="shared" si="10"/>
        <v>25</v>
      </c>
      <c r="AB134" s="556" t="str">
        <f t="shared" si="11"/>
        <v>ТМГ-10/1000 2шт.</v>
      </c>
      <c r="AC134" s="379">
        <f>'приложение 1.1 '!E135</f>
        <v>2</v>
      </c>
      <c r="AD134" s="555" t="str">
        <f>IF(AG134&gt;0,'приложение 1.1 '!G135,"-")</f>
        <v>-</v>
      </c>
      <c r="AE134" s="555"/>
      <c r="AF134" s="555"/>
      <c r="AG134" s="555"/>
      <c r="AH134" s="449">
        <f>'приложение 1.1 '!D135</f>
        <v>0</v>
      </c>
      <c r="AI134" s="205"/>
    </row>
    <row r="135" spans="1:35" ht="45" customHeight="1">
      <c r="A135" s="369" t="str">
        <f>'приложение 1.1 '!A136</f>
        <v>1.1.3.117</v>
      </c>
      <c r="B135" s="371" t="str">
        <f>'приложение 1.1 '!B136</f>
        <v>Эл. Реконструкция  ТП - 505 (замена оборудования РУ-10кВ, РУ-0,4кВ, замена 2ТМГ-630кВА)</v>
      </c>
      <c r="C135" s="555"/>
      <c r="D135" s="555"/>
      <c r="E135" s="555"/>
      <c r="F135" s="555"/>
      <c r="G135" s="555">
        <v>1984</v>
      </c>
      <c r="H135" s="555">
        <v>25</v>
      </c>
      <c r="I135" s="555" t="s">
        <v>1782</v>
      </c>
      <c r="J135" s="362">
        <v>1.26</v>
      </c>
      <c r="K135" s="555"/>
      <c r="L135" s="555"/>
      <c r="M135" s="555"/>
      <c r="N135" s="555"/>
      <c r="O135" s="362">
        <f>'приложение 1.1 '!D136</f>
        <v>0</v>
      </c>
      <c r="P135" s="363"/>
      <c r="Q135" s="433">
        <f>'приложение 1.1 '!H136</f>
        <v>3.068527</v>
      </c>
      <c r="R135" s="433">
        <f t="shared" si="12"/>
        <v>0.15342635000000002</v>
      </c>
      <c r="S135" s="433">
        <f t="shared" si="13"/>
        <v>1.2274108000000001</v>
      </c>
      <c r="T135" s="433">
        <f t="shared" si="14"/>
        <v>1.5342635</v>
      </c>
      <c r="U135" s="433">
        <f t="shared" si="15"/>
        <v>0.15342634999999971</v>
      </c>
      <c r="V135" s="555"/>
      <c r="W135" s="555"/>
      <c r="X135" s="555"/>
      <c r="Y135" s="555"/>
      <c r="Z135" s="555">
        <f>IF(AB135&gt;0,'приложение 1.1 '!G136,"-")</f>
        <v>2022</v>
      </c>
      <c r="AA135" s="367">
        <f t="shared" si="10"/>
        <v>25</v>
      </c>
      <c r="AB135" s="556" t="str">
        <f t="shared" si="11"/>
        <v>ТМГ-10/630 2шт.</v>
      </c>
      <c r="AC135" s="379">
        <f>'приложение 1.1 '!E136</f>
        <v>1.26</v>
      </c>
      <c r="AD135" s="555" t="str">
        <f>IF(AG135&gt;0,'приложение 1.1 '!G136,"-")</f>
        <v>-</v>
      </c>
      <c r="AE135" s="555"/>
      <c r="AF135" s="555"/>
      <c r="AG135" s="555"/>
      <c r="AH135" s="449">
        <f>'приложение 1.1 '!D136</f>
        <v>0</v>
      </c>
      <c r="AI135" s="205"/>
    </row>
    <row r="136" spans="1:35" ht="45" customHeight="1">
      <c r="A136" s="369" t="str">
        <f>'приложение 1.1 '!A137</f>
        <v>1.1.3.118</v>
      </c>
      <c r="B136" s="371" t="str">
        <f>'приложение 1.1 '!B137</f>
        <v>Реконструкция ТП - 356 (замена оборудования РУ-10кВ, РУ-0,4кВ, замена 2ТМГ-630кВА)</v>
      </c>
      <c r="C136" s="555"/>
      <c r="D136" s="555"/>
      <c r="E136" s="555"/>
      <c r="F136" s="555"/>
      <c r="G136" s="555">
        <v>1991</v>
      </c>
      <c r="H136" s="555">
        <v>25</v>
      </c>
      <c r="I136" s="555" t="s">
        <v>1782</v>
      </c>
      <c r="J136" s="362">
        <v>1.26</v>
      </c>
      <c r="K136" s="555"/>
      <c r="L136" s="555"/>
      <c r="M136" s="555"/>
      <c r="N136" s="555"/>
      <c r="O136" s="362">
        <f>'приложение 1.1 '!D137</f>
        <v>0</v>
      </c>
      <c r="P136" s="363"/>
      <c r="Q136" s="433">
        <f>'приложение 1.1 '!H137</f>
        <v>2.9328400000000001</v>
      </c>
      <c r="R136" s="433">
        <f t="shared" si="12"/>
        <v>0.14664200000000002</v>
      </c>
      <c r="S136" s="433">
        <f t="shared" si="13"/>
        <v>1.1731360000000002</v>
      </c>
      <c r="T136" s="433">
        <f t="shared" si="14"/>
        <v>1.4664200000000001</v>
      </c>
      <c r="U136" s="433">
        <f t="shared" si="15"/>
        <v>0.14664199999999994</v>
      </c>
      <c r="V136" s="555"/>
      <c r="W136" s="555"/>
      <c r="X136" s="555"/>
      <c r="Y136" s="555"/>
      <c r="Z136" s="555">
        <f>IF(AB136&gt;0,'приложение 1.1 '!G137,"-")</f>
        <v>2022</v>
      </c>
      <c r="AA136" s="367">
        <f t="shared" si="10"/>
        <v>25</v>
      </c>
      <c r="AB136" s="556" t="str">
        <f t="shared" si="11"/>
        <v>ТМГ-10/630 2шт.</v>
      </c>
      <c r="AC136" s="379">
        <f>'приложение 1.1 '!E137</f>
        <v>1.26</v>
      </c>
      <c r="AD136" s="555" t="str">
        <f>IF(AG136&gt;0,'приложение 1.1 '!G137,"-")</f>
        <v>-</v>
      </c>
      <c r="AE136" s="555"/>
      <c r="AF136" s="555"/>
      <c r="AG136" s="555"/>
      <c r="AH136" s="449">
        <f>'приложение 1.1 '!D137</f>
        <v>0</v>
      </c>
      <c r="AI136" s="205"/>
    </row>
    <row r="137" spans="1:35" ht="45" customHeight="1">
      <c r="A137" s="369" t="str">
        <f>'приложение 1.1 '!A138</f>
        <v>1.1.3.119</v>
      </c>
      <c r="B137" s="371" t="str">
        <f>'приложение 1.1 '!B138</f>
        <v>эл. Реконструкция ТП - 432 (замена оборудования РУ-10кВ, РУ-0,4кВ, замена 2ТМГ-630кВА)</v>
      </c>
      <c r="C137" s="555"/>
      <c r="D137" s="555"/>
      <c r="E137" s="555"/>
      <c r="F137" s="555"/>
      <c r="G137" s="555">
        <v>1985</v>
      </c>
      <c r="H137" s="555">
        <v>25</v>
      </c>
      <c r="I137" s="555" t="s">
        <v>1782</v>
      </c>
      <c r="J137" s="362">
        <v>1.26</v>
      </c>
      <c r="K137" s="555"/>
      <c r="L137" s="555"/>
      <c r="M137" s="555"/>
      <c r="N137" s="555"/>
      <c r="O137" s="362">
        <f>'приложение 1.1 '!D138</f>
        <v>0</v>
      </c>
      <c r="P137" s="363"/>
      <c r="Q137" s="433">
        <f>'приложение 1.1 '!H138</f>
        <v>2.7971529999999998</v>
      </c>
      <c r="R137" s="433">
        <f t="shared" si="12"/>
        <v>0.13985765</v>
      </c>
      <c r="S137" s="433">
        <f t="shared" si="13"/>
        <v>1.1188612</v>
      </c>
      <c r="T137" s="433">
        <f t="shared" si="14"/>
        <v>1.3985764999999999</v>
      </c>
      <c r="U137" s="433">
        <f t="shared" si="15"/>
        <v>0.13985764999999972</v>
      </c>
      <c r="V137" s="555"/>
      <c r="W137" s="555"/>
      <c r="X137" s="555"/>
      <c r="Y137" s="555"/>
      <c r="Z137" s="555">
        <f>IF(AB137&gt;0,'приложение 1.1 '!G138,"-")</f>
        <v>2022</v>
      </c>
      <c r="AA137" s="367">
        <f t="shared" si="10"/>
        <v>25</v>
      </c>
      <c r="AB137" s="556" t="str">
        <f t="shared" si="11"/>
        <v>ТМГ-10/630 2шт.</v>
      </c>
      <c r="AC137" s="379">
        <f>'приложение 1.1 '!E138</f>
        <v>1.26</v>
      </c>
      <c r="AD137" s="555" t="str">
        <f>IF(AG137&gt;0,'приложение 1.1 '!G138,"-")</f>
        <v>-</v>
      </c>
      <c r="AE137" s="555"/>
      <c r="AF137" s="555"/>
      <c r="AG137" s="555"/>
      <c r="AH137" s="449">
        <f>'приложение 1.1 '!D138</f>
        <v>0</v>
      </c>
      <c r="AI137" s="205"/>
    </row>
    <row r="138" spans="1:35" ht="45" customHeight="1">
      <c r="A138" s="369" t="str">
        <f>'приложение 1.1 '!A139</f>
        <v>1.1.3.120</v>
      </c>
      <c r="B138" s="371" t="str">
        <f>'приложение 1.1 '!B139</f>
        <v>Реконструкция ТП - 352 (замена оборудования РУ-10кВ, РУ-0,4кВ, замена 2ТМГ-630кВА)</v>
      </c>
      <c r="C138" s="555"/>
      <c r="D138" s="555"/>
      <c r="E138" s="555"/>
      <c r="F138" s="555"/>
      <c r="G138" s="555">
        <v>1987</v>
      </c>
      <c r="H138" s="555">
        <v>25</v>
      </c>
      <c r="I138" s="555" t="s">
        <v>1782</v>
      </c>
      <c r="J138" s="362">
        <v>1.26</v>
      </c>
      <c r="K138" s="555"/>
      <c r="L138" s="555"/>
      <c r="M138" s="555"/>
      <c r="N138" s="555"/>
      <c r="O138" s="362">
        <f>'приложение 1.1 '!D139</f>
        <v>0</v>
      </c>
      <c r="P138" s="363"/>
      <c r="Q138" s="433">
        <f>'приложение 1.1 '!H139</f>
        <v>2.7971529999999998</v>
      </c>
      <c r="R138" s="433">
        <f t="shared" si="12"/>
        <v>0.13985765</v>
      </c>
      <c r="S138" s="433">
        <f t="shared" si="13"/>
        <v>1.1188612</v>
      </c>
      <c r="T138" s="433">
        <f t="shared" si="14"/>
        <v>1.3985764999999999</v>
      </c>
      <c r="U138" s="433">
        <f t="shared" si="15"/>
        <v>0.13985764999999972</v>
      </c>
      <c r="V138" s="555"/>
      <c r="W138" s="555"/>
      <c r="X138" s="555"/>
      <c r="Y138" s="555"/>
      <c r="Z138" s="555">
        <f>IF(AB138&gt;0,'приложение 1.1 '!G139,"-")</f>
        <v>2022</v>
      </c>
      <c r="AA138" s="367">
        <f t="shared" si="10"/>
        <v>25</v>
      </c>
      <c r="AB138" s="556" t="str">
        <f t="shared" si="11"/>
        <v>ТМГ-10/630 2шт.</v>
      </c>
      <c r="AC138" s="379">
        <f>'приложение 1.1 '!E139</f>
        <v>1.26</v>
      </c>
      <c r="AD138" s="555" t="str">
        <f>IF(AG138&gt;0,'приложение 1.1 '!G139,"-")</f>
        <v>-</v>
      </c>
      <c r="AE138" s="555"/>
      <c r="AF138" s="555"/>
      <c r="AG138" s="555"/>
      <c r="AH138" s="449">
        <f>'приложение 1.1 '!D139</f>
        <v>0</v>
      </c>
      <c r="AI138" s="205"/>
    </row>
    <row r="139" spans="1:35" ht="45" customHeight="1">
      <c r="A139" s="369" t="str">
        <f>'приложение 1.1 '!A140</f>
        <v>1.1.3.121</v>
      </c>
      <c r="B139" s="371" t="str">
        <f>'приложение 1.1 '!B140</f>
        <v>Реконструкция ТП-226 (замена оборудования РУ-6кВ, РУ-0,4кВ, замена 2ТМГ-1000кВА)</v>
      </c>
      <c r="C139" s="555"/>
      <c r="D139" s="555"/>
      <c r="E139" s="555"/>
      <c r="F139" s="555"/>
      <c r="G139" s="555">
        <v>1981</v>
      </c>
      <c r="H139" s="555">
        <v>25</v>
      </c>
      <c r="I139" s="555" t="s">
        <v>1783</v>
      </c>
      <c r="J139" s="362">
        <v>2</v>
      </c>
      <c r="K139" s="555"/>
      <c r="L139" s="555"/>
      <c r="M139" s="555"/>
      <c r="N139" s="555"/>
      <c r="O139" s="362">
        <f>'приложение 1.1 '!D140</f>
        <v>0</v>
      </c>
      <c r="P139" s="363"/>
      <c r="Q139" s="433">
        <f>'приложение 1.1 '!H140</f>
        <v>4.8450810000000004</v>
      </c>
      <c r="R139" s="433">
        <f t="shared" si="12"/>
        <v>0.24225405000000003</v>
      </c>
      <c r="S139" s="433">
        <f t="shared" si="13"/>
        <v>1.9380324000000002</v>
      </c>
      <c r="T139" s="433">
        <f t="shared" si="14"/>
        <v>2.4225405000000002</v>
      </c>
      <c r="U139" s="433">
        <f t="shared" si="15"/>
        <v>0.24225404999999967</v>
      </c>
      <c r="V139" s="555"/>
      <c r="W139" s="555"/>
      <c r="X139" s="555"/>
      <c r="Y139" s="555"/>
      <c r="Z139" s="555">
        <f>IF(AB139&gt;0,'приложение 1.1 '!G140,"-")</f>
        <v>2022</v>
      </c>
      <c r="AA139" s="367">
        <f t="shared" si="10"/>
        <v>25</v>
      </c>
      <c r="AB139" s="556" t="str">
        <f t="shared" si="11"/>
        <v>ТМГ-10/1000 2шт.</v>
      </c>
      <c r="AC139" s="379">
        <f>'приложение 1.1 '!E140</f>
        <v>2</v>
      </c>
      <c r="AD139" s="555" t="str">
        <f>IF(AG139&gt;0,'приложение 1.1 '!G140,"-")</f>
        <v>-</v>
      </c>
      <c r="AE139" s="555"/>
      <c r="AF139" s="555"/>
      <c r="AG139" s="555"/>
      <c r="AH139" s="449">
        <f>'приложение 1.1 '!D140</f>
        <v>0</v>
      </c>
      <c r="AI139" s="205"/>
    </row>
    <row r="140" spans="1:35" ht="45" customHeight="1">
      <c r="A140" s="369" t="str">
        <f>'приложение 1.1 '!A141</f>
        <v>1.1.3.123</v>
      </c>
      <c r="B140" s="371" t="str">
        <f>'приложение 1.1 '!B141</f>
        <v>Реконструкция ТП-376 (замена оборудования РУ-10кВ, РУ-0,4кВ, замена 2ТМГ-630кВА)</v>
      </c>
      <c r="C140" s="555"/>
      <c r="D140" s="555"/>
      <c r="E140" s="555"/>
      <c r="F140" s="555"/>
      <c r="G140" s="555">
        <v>1985</v>
      </c>
      <c r="H140" s="555">
        <v>25</v>
      </c>
      <c r="I140" s="555" t="s">
        <v>1782</v>
      </c>
      <c r="J140" s="362">
        <v>1.26</v>
      </c>
      <c r="K140" s="555"/>
      <c r="L140" s="555"/>
      <c r="M140" s="555"/>
      <c r="N140" s="555"/>
      <c r="O140" s="362">
        <f>'приложение 1.1 '!D141</f>
        <v>0</v>
      </c>
      <c r="P140" s="363"/>
      <c r="Q140" s="433">
        <f>'приложение 1.1 '!H141</f>
        <v>2.7971529999999998</v>
      </c>
      <c r="R140" s="433">
        <f t="shared" si="12"/>
        <v>0.13985765</v>
      </c>
      <c r="S140" s="433">
        <f t="shared" si="13"/>
        <v>1.1188612</v>
      </c>
      <c r="T140" s="433">
        <f t="shared" si="14"/>
        <v>1.3985764999999999</v>
      </c>
      <c r="U140" s="433">
        <f t="shared" si="15"/>
        <v>0.13985764999999972</v>
      </c>
      <c r="V140" s="555"/>
      <c r="W140" s="555"/>
      <c r="X140" s="555"/>
      <c r="Y140" s="555"/>
      <c r="Z140" s="555">
        <f>IF(AB140&gt;0,'приложение 1.1 '!G141,"-")</f>
        <v>2022</v>
      </c>
      <c r="AA140" s="367">
        <f t="shared" ref="AA140:AA142" si="16">H140</f>
        <v>25</v>
      </c>
      <c r="AB140" s="556" t="str">
        <f t="shared" ref="AB140:AB142" si="17">I140</f>
        <v>ТМГ-10/630 2шт.</v>
      </c>
      <c r="AC140" s="379">
        <f>'приложение 1.1 '!E141</f>
        <v>1.26</v>
      </c>
      <c r="AD140" s="555" t="str">
        <f>IF(AG140&gt;0,'приложение 1.1 '!G141,"-")</f>
        <v>-</v>
      </c>
      <c r="AE140" s="555"/>
      <c r="AF140" s="555"/>
      <c r="AG140" s="555"/>
      <c r="AH140" s="449">
        <f>'приложение 1.1 '!D141</f>
        <v>0</v>
      </c>
      <c r="AI140" s="205"/>
    </row>
    <row r="141" spans="1:35" ht="45" customHeight="1">
      <c r="A141" s="369" t="str">
        <f>'приложение 1.1 '!A142</f>
        <v>1.1.3.124</v>
      </c>
      <c r="B141" s="371" t="str">
        <f>'приложение 1.1 '!B142</f>
        <v>Реконструкция ТП-406 (замена оборудования РУ-10кВ, РУ-0,4кВ, замена 2ТМГ-630кВА)</v>
      </c>
      <c r="C141" s="555"/>
      <c r="D141" s="555"/>
      <c r="E141" s="555"/>
      <c r="F141" s="555"/>
      <c r="G141" s="555">
        <v>1988</v>
      </c>
      <c r="H141" s="555">
        <v>25</v>
      </c>
      <c r="I141" s="555" t="s">
        <v>1782</v>
      </c>
      <c r="J141" s="362">
        <v>1.26</v>
      </c>
      <c r="K141" s="555"/>
      <c r="L141" s="555"/>
      <c r="M141" s="555"/>
      <c r="N141" s="555"/>
      <c r="O141" s="362">
        <f>'приложение 1.1 '!D142</f>
        <v>0</v>
      </c>
      <c r="P141" s="363"/>
      <c r="Q141" s="433">
        <f>'приложение 1.1 '!H142</f>
        <v>2.7181439999999997</v>
      </c>
      <c r="R141" s="433">
        <f t="shared" si="12"/>
        <v>0.13590719999999998</v>
      </c>
      <c r="S141" s="433">
        <f t="shared" si="13"/>
        <v>1.0872575999999998</v>
      </c>
      <c r="T141" s="433">
        <f t="shared" si="14"/>
        <v>1.3590719999999998</v>
      </c>
      <c r="U141" s="433">
        <f t="shared" si="15"/>
        <v>0.13590720000000012</v>
      </c>
      <c r="V141" s="555"/>
      <c r="W141" s="555"/>
      <c r="X141" s="555"/>
      <c r="Y141" s="555"/>
      <c r="Z141" s="555">
        <f>IF(AB141&gt;0,'приложение 1.1 '!G142,"-")</f>
        <v>2022</v>
      </c>
      <c r="AA141" s="367">
        <f t="shared" si="16"/>
        <v>25</v>
      </c>
      <c r="AB141" s="556" t="str">
        <f t="shared" si="17"/>
        <v>ТМГ-10/630 2шт.</v>
      </c>
      <c r="AC141" s="379">
        <f>'приложение 1.1 '!E142</f>
        <v>1.26</v>
      </c>
      <c r="AD141" s="555" t="str">
        <f>IF(AG141&gt;0,'приложение 1.1 '!G142,"-")</f>
        <v>-</v>
      </c>
      <c r="AE141" s="555"/>
      <c r="AF141" s="555"/>
      <c r="AG141" s="555"/>
      <c r="AH141" s="449">
        <f>'приложение 1.1 '!D142</f>
        <v>0</v>
      </c>
      <c r="AI141" s="205"/>
    </row>
    <row r="142" spans="1:35" ht="45" customHeight="1">
      <c r="A142" s="369" t="str">
        <f>'приложение 1.1 '!A143</f>
        <v>1.1.3.125</v>
      </c>
      <c r="B142" s="371" t="str">
        <f>'приложение 1.1 '!B143</f>
        <v>Реконструкция ТП-433 (замена оборудования РУ-10кВ, РУ-0,4кВ, замена 2ТМГ-630кВА)</v>
      </c>
      <c r="C142" s="555"/>
      <c r="D142" s="555"/>
      <c r="E142" s="555"/>
      <c r="F142" s="555"/>
      <c r="G142" s="555">
        <v>1981</v>
      </c>
      <c r="H142" s="555">
        <v>25</v>
      </c>
      <c r="I142" s="555" t="s">
        <v>1782</v>
      </c>
      <c r="J142" s="362">
        <v>1.26</v>
      </c>
      <c r="K142" s="555"/>
      <c r="L142" s="555"/>
      <c r="M142" s="555"/>
      <c r="N142" s="555"/>
      <c r="O142" s="362">
        <f>'приложение 1.1 '!D143</f>
        <v>0</v>
      </c>
      <c r="P142" s="363"/>
      <c r="Q142" s="433">
        <f>'приложение 1.1 '!H143</f>
        <v>2.6614659999999999</v>
      </c>
      <c r="R142" s="433">
        <f t="shared" si="12"/>
        <v>0.13307330000000001</v>
      </c>
      <c r="S142" s="433">
        <f t="shared" si="13"/>
        <v>1.0645864</v>
      </c>
      <c r="T142" s="433">
        <f t="shared" si="14"/>
        <v>1.3307329999999999</v>
      </c>
      <c r="U142" s="433">
        <f t="shared" si="15"/>
        <v>0.13307329999999995</v>
      </c>
      <c r="V142" s="555"/>
      <c r="W142" s="555"/>
      <c r="X142" s="555"/>
      <c r="Y142" s="555"/>
      <c r="Z142" s="555">
        <f>IF(AB142&gt;0,'приложение 1.1 '!G143,"-")</f>
        <v>2022</v>
      </c>
      <c r="AA142" s="367">
        <f t="shared" si="16"/>
        <v>25</v>
      </c>
      <c r="AB142" s="556" t="str">
        <f t="shared" si="17"/>
        <v>ТМГ-10/630 2шт.</v>
      </c>
      <c r="AC142" s="379">
        <f>'приложение 1.1 '!E143</f>
        <v>1.26</v>
      </c>
      <c r="AD142" s="555" t="str">
        <f>IF(AG142&gt;0,'приложение 1.1 '!G143,"-")</f>
        <v>-</v>
      </c>
      <c r="AE142" s="555"/>
      <c r="AF142" s="555"/>
      <c r="AG142" s="555"/>
      <c r="AH142" s="449">
        <f>'приложение 1.1 '!D143</f>
        <v>0</v>
      </c>
      <c r="AI142" s="205"/>
    </row>
    <row r="143" spans="1:35" ht="45" customHeight="1">
      <c r="A143" s="567" t="str">
        <f>'приложение 1.1 '!A144</f>
        <v>1.1.4.</v>
      </c>
      <c r="B143" s="568" t="str">
        <f>'приложение 1.1 '!B144</f>
        <v>Кабельные линии 6/10кВ</v>
      </c>
      <c r="C143" s="564"/>
      <c r="D143" s="564"/>
      <c r="E143" s="564"/>
      <c r="F143" s="564"/>
      <c r="G143" s="564"/>
      <c r="H143" s="564"/>
      <c r="I143" s="564"/>
      <c r="J143" s="569"/>
      <c r="K143" s="564"/>
      <c r="L143" s="564"/>
      <c r="M143" s="564"/>
      <c r="N143" s="564"/>
      <c r="O143" s="569"/>
      <c r="P143" s="570"/>
      <c r="Q143" s="571"/>
      <c r="R143" s="571"/>
      <c r="S143" s="571"/>
      <c r="T143" s="571"/>
      <c r="U143" s="571"/>
      <c r="V143" s="564"/>
      <c r="W143" s="564"/>
      <c r="X143" s="564"/>
      <c r="Y143" s="564"/>
      <c r="Z143" s="564"/>
      <c r="AA143" s="578"/>
      <c r="AB143" s="579"/>
      <c r="AC143" s="566"/>
      <c r="AD143" s="564"/>
      <c r="AE143" s="564"/>
      <c r="AF143" s="564"/>
      <c r="AG143" s="564"/>
      <c r="AH143" s="572"/>
      <c r="AI143" s="580"/>
    </row>
    <row r="144" spans="1:35" ht="45" customHeight="1">
      <c r="A144" s="369" t="str">
        <f>'приложение 1.1 '!A145</f>
        <v>1.1.4.1</v>
      </c>
      <c r="B144" s="371" t="str">
        <f>'приложение 1.1 '!B145</f>
        <v>Реконструкция  КЛ-10кв от оп.47 ВЛ-10 на ТП-537</v>
      </c>
      <c r="C144" s="555"/>
      <c r="D144" s="555"/>
      <c r="E144" s="555"/>
      <c r="F144" s="555"/>
      <c r="G144" s="555"/>
      <c r="H144" s="555"/>
      <c r="I144" s="555"/>
      <c r="J144" s="362"/>
      <c r="K144" s="555">
        <v>1977</v>
      </c>
      <c r="L144" s="555">
        <v>30</v>
      </c>
      <c r="M144" s="555"/>
      <c r="N144" s="555" t="s">
        <v>1710</v>
      </c>
      <c r="O144" s="362">
        <f>'приложение 1.1 '!D145</f>
        <v>0.4</v>
      </c>
      <c r="P144" s="363"/>
      <c r="Q144" s="433">
        <f>'приложение 1.1 '!H145</f>
        <v>1</v>
      </c>
      <c r="R144" s="433">
        <f t="shared" si="12"/>
        <v>0.05</v>
      </c>
      <c r="S144" s="433">
        <f t="shared" si="13"/>
        <v>0.4</v>
      </c>
      <c r="T144" s="433">
        <f t="shared" si="14"/>
        <v>0.5</v>
      </c>
      <c r="U144" s="433">
        <f t="shared" si="15"/>
        <v>5.0000000000000044E-2</v>
      </c>
      <c r="V144" s="555"/>
      <c r="W144" s="555"/>
      <c r="X144" s="555"/>
      <c r="Y144" s="555"/>
      <c r="Z144" s="555" t="str">
        <f>IF(AB144&gt;0,'приложение 1.1 '!G145,"-")</f>
        <v>-</v>
      </c>
      <c r="AA144" s="367"/>
      <c r="AB144" s="556"/>
      <c r="AC144" s="379">
        <f>'приложение 1.1 '!E145</f>
        <v>0</v>
      </c>
      <c r="AD144" s="555">
        <f>IF(AG144&gt;0,'приложение 1.1 '!G145,"-")</f>
        <v>2019</v>
      </c>
      <c r="AE144" s="555">
        <v>30</v>
      </c>
      <c r="AF144" s="555"/>
      <c r="AG144" s="555" t="s">
        <v>310</v>
      </c>
      <c r="AH144" s="449">
        <f>'приложение 1.1 '!D145</f>
        <v>0.4</v>
      </c>
      <c r="AI144" s="205"/>
    </row>
    <row r="145" spans="1:35" ht="45" customHeight="1">
      <c r="A145" s="369" t="str">
        <f>'приложение 1.1 '!A146</f>
        <v>1.1.4.2</v>
      </c>
      <c r="B145" s="371" t="str">
        <f>'приложение 1.1 '!B146</f>
        <v>Реконструкция  КЛ - 10кВ ТП - 390- ТП - 399 ЭСК № 49</v>
      </c>
      <c r="C145" s="555"/>
      <c r="D145" s="555"/>
      <c r="E145" s="555"/>
      <c r="F145" s="555"/>
      <c r="G145" s="555"/>
      <c r="H145" s="555"/>
      <c r="I145" s="555"/>
      <c r="J145" s="362"/>
      <c r="K145" s="555">
        <v>1978</v>
      </c>
      <c r="L145" s="555">
        <v>30</v>
      </c>
      <c r="M145" s="555"/>
      <c r="N145" s="555" t="s">
        <v>1706</v>
      </c>
      <c r="O145" s="362">
        <f>'приложение 1.1 '!D146</f>
        <v>0.5</v>
      </c>
      <c r="P145" s="363"/>
      <c r="Q145" s="433">
        <f>'приложение 1.1 '!H146</f>
        <v>1.25</v>
      </c>
      <c r="R145" s="433">
        <f t="shared" si="12"/>
        <v>6.25E-2</v>
      </c>
      <c r="S145" s="433">
        <f t="shared" si="13"/>
        <v>0.5</v>
      </c>
      <c r="T145" s="433">
        <f t="shared" si="14"/>
        <v>0.625</v>
      </c>
      <c r="U145" s="433">
        <f t="shared" si="15"/>
        <v>6.25E-2</v>
      </c>
      <c r="V145" s="555"/>
      <c r="W145" s="555"/>
      <c r="X145" s="555"/>
      <c r="Y145" s="555"/>
      <c r="Z145" s="555" t="str">
        <f>IF(AB145&gt;0,'приложение 1.1 '!G146,"-")</f>
        <v>-</v>
      </c>
      <c r="AA145" s="367"/>
      <c r="AB145" s="556"/>
      <c r="AC145" s="379">
        <f>'приложение 1.1 '!E146</f>
        <v>0</v>
      </c>
      <c r="AD145" s="555">
        <f>IF(AG145&gt;0,'приложение 1.1 '!G146,"-")</f>
        <v>2019</v>
      </c>
      <c r="AE145" s="556">
        <v>30</v>
      </c>
      <c r="AF145" s="556"/>
      <c r="AG145" s="556" t="s">
        <v>310</v>
      </c>
      <c r="AH145" s="449">
        <f>'приложение 1.1 '!D146</f>
        <v>0.5</v>
      </c>
      <c r="AI145" s="205"/>
    </row>
    <row r="146" spans="1:35" ht="45" customHeight="1">
      <c r="A146" s="369" t="str">
        <f>'приложение 1.1 '!A147</f>
        <v>1.1.4.3</v>
      </c>
      <c r="B146" s="371" t="str">
        <f>'приложение 1.1 '!B147</f>
        <v>Реконструкция  КЛ-10кв от ТП-402  до ТП399  эск-46</v>
      </c>
      <c r="C146" s="555"/>
      <c r="D146" s="555"/>
      <c r="E146" s="555"/>
      <c r="F146" s="555"/>
      <c r="G146" s="555"/>
      <c r="H146" s="555"/>
      <c r="I146" s="555"/>
      <c r="J146" s="362"/>
      <c r="K146" s="555">
        <v>1979</v>
      </c>
      <c r="L146" s="555">
        <v>30</v>
      </c>
      <c r="M146" s="555"/>
      <c r="N146" s="555" t="s">
        <v>1707</v>
      </c>
      <c r="O146" s="362">
        <f>'приложение 1.1 '!D147</f>
        <v>0.88</v>
      </c>
      <c r="P146" s="363"/>
      <c r="Q146" s="433">
        <f>'приложение 1.1 '!H147</f>
        <v>2.2000000000000002</v>
      </c>
      <c r="R146" s="433">
        <f t="shared" si="12"/>
        <v>0.11000000000000001</v>
      </c>
      <c r="S146" s="433">
        <f t="shared" si="13"/>
        <v>0.88000000000000012</v>
      </c>
      <c r="T146" s="433">
        <f t="shared" si="14"/>
        <v>1.1000000000000001</v>
      </c>
      <c r="U146" s="433">
        <f t="shared" si="15"/>
        <v>0.10999999999999988</v>
      </c>
      <c r="V146" s="555"/>
      <c r="W146" s="555"/>
      <c r="X146" s="555"/>
      <c r="Y146" s="555"/>
      <c r="Z146" s="555" t="str">
        <f>IF(AB146&gt;0,'приложение 1.1 '!G147,"-")</f>
        <v>-</v>
      </c>
      <c r="AA146" s="367"/>
      <c r="AB146" s="556"/>
      <c r="AC146" s="379">
        <f>'приложение 1.1 '!E147</f>
        <v>0</v>
      </c>
      <c r="AD146" s="555">
        <f>IF(AG146&gt;0,'приложение 1.1 '!G147,"-")</f>
        <v>2019</v>
      </c>
      <c r="AE146" s="556">
        <v>30</v>
      </c>
      <c r="AF146" s="556"/>
      <c r="AG146" s="556" t="s">
        <v>310</v>
      </c>
      <c r="AH146" s="449">
        <f>'приложение 1.1 '!D147</f>
        <v>0.88</v>
      </c>
      <c r="AI146" s="205"/>
    </row>
    <row r="147" spans="1:35" ht="45" customHeight="1">
      <c r="A147" s="369" t="str">
        <f>'приложение 1.1 '!A148</f>
        <v>1.1.4.4</v>
      </c>
      <c r="B147" s="371" t="str">
        <f>'приложение 1.1 '!B148</f>
        <v>Реконструкция  КЛ-10 кв от ТП-390-оп.ВЛ-10 кВ-ТП -399   ЭСК № 49</v>
      </c>
      <c r="C147" s="555"/>
      <c r="D147" s="555"/>
      <c r="E147" s="555"/>
      <c r="F147" s="555"/>
      <c r="G147" s="555"/>
      <c r="H147" s="555"/>
      <c r="I147" s="555"/>
      <c r="J147" s="362"/>
      <c r="K147" s="555">
        <v>1978</v>
      </c>
      <c r="L147" s="555">
        <v>30</v>
      </c>
      <c r="M147" s="555"/>
      <c r="N147" s="555" t="s">
        <v>1706</v>
      </c>
      <c r="O147" s="362">
        <f>'приложение 1.1 '!D148</f>
        <v>0.1</v>
      </c>
      <c r="P147" s="363"/>
      <c r="Q147" s="433">
        <f>'приложение 1.1 '!H148</f>
        <v>0.25</v>
      </c>
      <c r="R147" s="433">
        <f t="shared" si="12"/>
        <v>1.2500000000000001E-2</v>
      </c>
      <c r="S147" s="433">
        <f t="shared" si="13"/>
        <v>0.1</v>
      </c>
      <c r="T147" s="433">
        <f t="shared" si="14"/>
        <v>0.125</v>
      </c>
      <c r="U147" s="433">
        <f t="shared" si="15"/>
        <v>1.2500000000000011E-2</v>
      </c>
      <c r="V147" s="555"/>
      <c r="W147" s="555"/>
      <c r="X147" s="555"/>
      <c r="Y147" s="555"/>
      <c r="Z147" s="555" t="str">
        <f>IF(AB147&gt;0,'приложение 1.1 '!G148,"-")</f>
        <v>-</v>
      </c>
      <c r="AA147" s="367"/>
      <c r="AB147" s="556"/>
      <c r="AC147" s="379">
        <f>'приложение 1.1 '!E148</f>
        <v>0</v>
      </c>
      <c r="AD147" s="555">
        <f>IF(AG147&gt;0,'приложение 1.1 '!G148,"-")</f>
        <v>2019</v>
      </c>
      <c r="AE147" s="556">
        <v>30</v>
      </c>
      <c r="AF147" s="556"/>
      <c r="AG147" s="556" t="s">
        <v>310</v>
      </c>
      <c r="AH147" s="449">
        <f>'приложение 1.1 '!D148</f>
        <v>0.1</v>
      </c>
      <c r="AI147" s="205"/>
    </row>
    <row r="148" spans="1:35" ht="45" customHeight="1">
      <c r="A148" s="369" t="str">
        <f>'приложение 1.1 '!A149</f>
        <v>1.1.4.5</v>
      </c>
      <c r="B148" s="371" t="str">
        <f>'приложение 1.1 '!B149</f>
        <v>Реконструкция  КЛ-10 кв ввод с ЦРП - ТП - 504  ЭСК № 24</v>
      </c>
      <c r="C148" s="555"/>
      <c r="D148" s="555"/>
      <c r="E148" s="555"/>
      <c r="F148" s="555"/>
      <c r="G148" s="555"/>
      <c r="H148" s="555"/>
      <c r="I148" s="555"/>
      <c r="J148" s="362"/>
      <c r="K148" s="555">
        <v>1979</v>
      </c>
      <c r="L148" s="555">
        <v>30</v>
      </c>
      <c r="M148" s="555"/>
      <c r="N148" s="555" t="s">
        <v>1708</v>
      </c>
      <c r="O148" s="362">
        <f>'приложение 1.1 '!D149</f>
        <v>0.49</v>
      </c>
      <c r="P148" s="363"/>
      <c r="Q148" s="433">
        <f>'приложение 1.1 '!H149</f>
        <v>1.2250000000000001</v>
      </c>
      <c r="R148" s="433">
        <f t="shared" si="12"/>
        <v>6.1250000000000006E-2</v>
      </c>
      <c r="S148" s="433">
        <f t="shared" si="13"/>
        <v>0.49000000000000005</v>
      </c>
      <c r="T148" s="433">
        <f t="shared" si="14"/>
        <v>0.61250000000000004</v>
      </c>
      <c r="U148" s="433">
        <f t="shared" si="15"/>
        <v>6.1250000000000027E-2</v>
      </c>
      <c r="V148" s="555"/>
      <c r="W148" s="555"/>
      <c r="X148" s="555"/>
      <c r="Y148" s="555"/>
      <c r="Z148" s="555" t="str">
        <f>IF(AB148&gt;0,'приложение 1.1 '!G149,"-")</f>
        <v>-</v>
      </c>
      <c r="AA148" s="367"/>
      <c r="AB148" s="556"/>
      <c r="AC148" s="379">
        <f>'приложение 1.1 '!E149</f>
        <v>0</v>
      </c>
      <c r="AD148" s="555">
        <f>IF(AG148&gt;0,'приложение 1.1 '!G149,"-")</f>
        <v>2019</v>
      </c>
      <c r="AE148" s="556">
        <v>30</v>
      </c>
      <c r="AF148" s="556"/>
      <c r="AG148" s="556" t="s">
        <v>310</v>
      </c>
      <c r="AH148" s="449">
        <f>'приложение 1.1 '!D149</f>
        <v>0.49</v>
      </c>
      <c r="AI148" s="205"/>
    </row>
    <row r="149" spans="1:35" ht="45" customHeight="1">
      <c r="A149" s="369" t="str">
        <f>'приложение 1.1 '!A150</f>
        <v>1.1.4.6</v>
      </c>
      <c r="B149" s="371" t="str">
        <f>'приложение 1.1 '!B150</f>
        <v>Реконструкция  КЛ-10кв РП-138 яч.14-опора-37</v>
      </c>
      <c r="C149" s="555"/>
      <c r="D149" s="555"/>
      <c r="E149" s="555"/>
      <c r="F149" s="555"/>
      <c r="G149" s="555"/>
      <c r="H149" s="555"/>
      <c r="I149" s="555"/>
      <c r="J149" s="362"/>
      <c r="K149" s="555">
        <v>1979</v>
      </c>
      <c r="L149" s="555">
        <v>30</v>
      </c>
      <c r="M149" s="555"/>
      <c r="N149" s="555" t="s">
        <v>1709</v>
      </c>
      <c r="O149" s="362">
        <f>'приложение 1.1 '!D150</f>
        <v>0.76</v>
      </c>
      <c r="P149" s="363"/>
      <c r="Q149" s="433">
        <f>'приложение 1.1 '!H150</f>
        <v>0.95</v>
      </c>
      <c r="R149" s="433">
        <f t="shared" si="12"/>
        <v>4.7500000000000001E-2</v>
      </c>
      <c r="S149" s="433">
        <f t="shared" si="13"/>
        <v>0.38</v>
      </c>
      <c r="T149" s="433">
        <f t="shared" si="14"/>
        <v>0.47499999999999998</v>
      </c>
      <c r="U149" s="433">
        <f t="shared" si="15"/>
        <v>4.7499999999999987E-2</v>
      </c>
      <c r="V149" s="555"/>
      <c r="W149" s="555"/>
      <c r="X149" s="555"/>
      <c r="Y149" s="555"/>
      <c r="Z149" s="555" t="str">
        <f>IF(AB149&gt;0,'приложение 1.1 '!G150,"-")</f>
        <v>-</v>
      </c>
      <c r="AA149" s="367"/>
      <c r="AB149" s="556"/>
      <c r="AC149" s="379">
        <f>'приложение 1.1 '!E150</f>
        <v>0</v>
      </c>
      <c r="AD149" s="555">
        <f>IF(AG149&gt;0,'приложение 1.1 '!G150,"-")</f>
        <v>2019</v>
      </c>
      <c r="AE149" s="556">
        <v>30</v>
      </c>
      <c r="AF149" s="556"/>
      <c r="AG149" s="556" t="s">
        <v>310</v>
      </c>
      <c r="AH149" s="449">
        <f>'приложение 1.1 '!D150</f>
        <v>0.76</v>
      </c>
      <c r="AI149" s="205"/>
    </row>
    <row r="150" spans="1:35" ht="45" customHeight="1">
      <c r="A150" s="369" t="str">
        <f>'приложение 1.1 '!A151</f>
        <v>1.1.4.7</v>
      </c>
      <c r="B150" s="371" t="str">
        <f>'приложение 1.1 '!B151</f>
        <v>Реконструкция  КЛ-10кв РП-106 ТП-276</v>
      </c>
      <c r="C150" s="555"/>
      <c r="D150" s="555"/>
      <c r="E150" s="555"/>
      <c r="F150" s="555"/>
      <c r="G150" s="555"/>
      <c r="H150" s="555"/>
      <c r="I150" s="555"/>
      <c r="J150" s="362"/>
      <c r="K150" s="555">
        <v>1983</v>
      </c>
      <c r="L150" s="555">
        <v>30</v>
      </c>
      <c r="M150" s="555"/>
      <c r="N150" s="555" t="s">
        <v>1711</v>
      </c>
      <c r="O150" s="362">
        <f>'приложение 1.1 '!D151</f>
        <v>0.94</v>
      </c>
      <c r="P150" s="363"/>
      <c r="Q150" s="433">
        <f>'приложение 1.1 '!H151</f>
        <v>2.35</v>
      </c>
      <c r="R150" s="433">
        <f t="shared" si="12"/>
        <v>0.11750000000000001</v>
      </c>
      <c r="S150" s="433">
        <f t="shared" si="13"/>
        <v>0.94000000000000006</v>
      </c>
      <c r="T150" s="433">
        <f t="shared" si="14"/>
        <v>1.175</v>
      </c>
      <c r="U150" s="433">
        <f t="shared" si="15"/>
        <v>0.11750000000000016</v>
      </c>
      <c r="V150" s="555"/>
      <c r="W150" s="555"/>
      <c r="X150" s="555"/>
      <c r="Y150" s="555"/>
      <c r="Z150" s="555" t="str">
        <f>IF(AB150&gt;0,'приложение 1.1 '!G151,"-")</f>
        <v>-</v>
      </c>
      <c r="AA150" s="367"/>
      <c r="AB150" s="556"/>
      <c r="AC150" s="379">
        <f>'приложение 1.1 '!E151</f>
        <v>0</v>
      </c>
      <c r="AD150" s="555">
        <f>IF(AG150&gt;0,'приложение 1.1 '!G151,"-")</f>
        <v>2019</v>
      </c>
      <c r="AE150" s="556">
        <v>30</v>
      </c>
      <c r="AF150" s="556"/>
      <c r="AG150" s="556" t="s">
        <v>310</v>
      </c>
      <c r="AH150" s="449">
        <f>'приложение 1.1 '!D151</f>
        <v>0.94</v>
      </c>
      <c r="AI150" s="205"/>
    </row>
    <row r="151" spans="1:35" ht="45" customHeight="1">
      <c r="A151" s="369" t="str">
        <f>'приложение 1.1 '!A152</f>
        <v>1.1.4.8</v>
      </c>
      <c r="B151" s="371" t="str">
        <f>'приложение 1.1 '!B152</f>
        <v>Реконструкция  КЛ-10кв ТП-277   ТП-275</v>
      </c>
      <c r="C151" s="555"/>
      <c r="D151" s="555"/>
      <c r="E151" s="555"/>
      <c r="F151" s="555"/>
      <c r="G151" s="555"/>
      <c r="H151" s="555"/>
      <c r="I151" s="555"/>
      <c r="J151" s="362"/>
      <c r="K151" s="556">
        <v>1983</v>
      </c>
      <c r="L151" s="555">
        <v>30</v>
      </c>
      <c r="M151" s="555"/>
      <c r="N151" s="555" t="s">
        <v>1708</v>
      </c>
      <c r="O151" s="362">
        <f>'приложение 1.1 '!D152</f>
        <v>0.46</v>
      </c>
      <c r="P151" s="363"/>
      <c r="Q151" s="433">
        <f>'приложение 1.1 '!H152</f>
        <v>1.1499999999999999</v>
      </c>
      <c r="R151" s="433">
        <f t="shared" si="12"/>
        <v>5.7499999999999996E-2</v>
      </c>
      <c r="S151" s="433">
        <f t="shared" si="13"/>
        <v>0.45999999999999996</v>
      </c>
      <c r="T151" s="433">
        <f t="shared" si="14"/>
        <v>0.57499999999999996</v>
      </c>
      <c r="U151" s="433">
        <f t="shared" si="15"/>
        <v>5.7500000000000107E-2</v>
      </c>
      <c r="V151" s="555"/>
      <c r="W151" s="555"/>
      <c r="X151" s="555"/>
      <c r="Y151" s="555"/>
      <c r="Z151" s="555" t="str">
        <f>IF(AB151&gt;0,'приложение 1.1 '!G152,"-")</f>
        <v>-</v>
      </c>
      <c r="AA151" s="367"/>
      <c r="AB151" s="556"/>
      <c r="AC151" s="379">
        <f>'приложение 1.1 '!E152</f>
        <v>0</v>
      </c>
      <c r="AD151" s="555">
        <f>IF(AG151&gt;0,'приложение 1.1 '!G152,"-")</f>
        <v>2019</v>
      </c>
      <c r="AE151" s="556">
        <v>30</v>
      </c>
      <c r="AF151" s="556"/>
      <c r="AG151" s="556" t="s">
        <v>310</v>
      </c>
      <c r="AH151" s="449">
        <f>'приложение 1.1 '!D152</f>
        <v>0.46</v>
      </c>
      <c r="AI151" s="205"/>
    </row>
    <row r="152" spans="1:35" ht="45" customHeight="1">
      <c r="A152" s="369" t="str">
        <f>'приложение 1.1 '!A153</f>
        <v>1.1.4.9</v>
      </c>
      <c r="B152" s="371" t="str">
        <f>'приложение 1.1 '!B153</f>
        <v>Реконструкция  КЛ-10кв ТП-276 ТП-275</v>
      </c>
      <c r="C152" s="555"/>
      <c r="D152" s="555"/>
      <c r="E152" s="555"/>
      <c r="F152" s="555"/>
      <c r="G152" s="555"/>
      <c r="H152" s="555"/>
      <c r="I152" s="555"/>
      <c r="J152" s="362"/>
      <c r="K152" s="556">
        <v>1983</v>
      </c>
      <c r="L152" s="555">
        <v>30</v>
      </c>
      <c r="M152" s="555"/>
      <c r="N152" s="555" t="s">
        <v>1708</v>
      </c>
      <c r="O152" s="362">
        <f>'приложение 1.1 '!D153</f>
        <v>0.61</v>
      </c>
      <c r="P152" s="363"/>
      <c r="Q152" s="433">
        <f>'приложение 1.1 '!H153</f>
        <v>1.5249999999999999</v>
      </c>
      <c r="R152" s="433">
        <f t="shared" si="12"/>
        <v>7.6249999999999998E-2</v>
      </c>
      <c r="S152" s="433">
        <f t="shared" si="13"/>
        <v>0.61</v>
      </c>
      <c r="T152" s="433">
        <f t="shared" si="14"/>
        <v>0.76249999999999996</v>
      </c>
      <c r="U152" s="433">
        <f t="shared" si="15"/>
        <v>7.6249999999999929E-2</v>
      </c>
      <c r="V152" s="555"/>
      <c r="W152" s="555"/>
      <c r="X152" s="555"/>
      <c r="Y152" s="555"/>
      <c r="Z152" s="555" t="str">
        <f>IF(AB152&gt;0,'приложение 1.1 '!G153,"-")</f>
        <v>-</v>
      </c>
      <c r="AA152" s="367"/>
      <c r="AB152" s="556"/>
      <c r="AC152" s="379">
        <f>'приложение 1.1 '!E153</f>
        <v>0</v>
      </c>
      <c r="AD152" s="555">
        <f>IF(AG152&gt;0,'приложение 1.1 '!G153,"-")</f>
        <v>2019</v>
      </c>
      <c r="AE152" s="556">
        <v>30</v>
      </c>
      <c r="AF152" s="556"/>
      <c r="AG152" s="556" t="s">
        <v>310</v>
      </c>
      <c r="AH152" s="449">
        <f>'приложение 1.1 '!D153</f>
        <v>0.61</v>
      </c>
      <c r="AI152" s="205"/>
    </row>
    <row r="153" spans="1:35" ht="45" customHeight="1">
      <c r="A153" s="369" t="str">
        <f>'приложение 1.1 '!A154</f>
        <v>1.1.4.10</v>
      </c>
      <c r="B153" s="371" t="str">
        <f>'приложение 1.1 '!B154</f>
        <v>Реконструкция  КЛ-10кв ТП-277 ТП-279</v>
      </c>
      <c r="C153" s="555"/>
      <c r="D153" s="555"/>
      <c r="E153" s="555"/>
      <c r="F153" s="555"/>
      <c r="G153" s="555"/>
      <c r="H153" s="555"/>
      <c r="I153" s="555"/>
      <c r="J153" s="362"/>
      <c r="K153" s="556">
        <v>1983</v>
      </c>
      <c r="L153" s="555">
        <v>30</v>
      </c>
      <c r="M153" s="555"/>
      <c r="N153" s="556" t="s">
        <v>1708</v>
      </c>
      <c r="O153" s="362">
        <f>'приложение 1.1 '!D154</f>
        <v>0.7</v>
      </c>
      <c r="P153" s="363"/>
      <c r="Q153" s="433">
        <f>'приложение 1.1 '!H154</f>
        <v>1.75</v>
      </c>
      <c r="R153" s="433">
        <f t="shared" si="12"/>
        <v>8.7500000000000008E-2</v>
      </c>
      <c r="S153" s="433">
        <f t="shared" si="13"/>
        <v>0.70000000000000007</v>
      </c>
      <c r="T153" s="433">
        <f t="shared" si="14"/>
        <v>0.875</v>
      </c>
      <c r="U153" s="433">
        <f t="shared" si="15"/>
        <v>8.7499999999999911E-2</v>
      </c>
      <c r="V153" s="555"/>
      <c r="W153" s="555"/>
      <c r="X153" s="555"/>
      <c r="Y153" s="555"/>
      <c r="Z153" s="555" t="str">
        <f>IF(AB153&gt;0,'приложение 1.1 '!G154,"-")</f>
        <v>-</v>
      </c>
      <c r="AA153" s="367"/>
      <c r="AB153" s="556"/>
      <c r="AC153" s="379">
        <f>'приложение 1.1 '!E154</f>
        <v>0</v>
      </c>
      <c r="AD153" s="555">
        <f>IF(AG153&gt;0,'приложение 1.1 '!G154,"-")</f>
        <v>2019</v>
      </c>
      <c r="AE153" s="556">
        <v>30</v>
      </c>
      <c r="AF153" s="556"/>
      <c r="AG153" s="556" t="s">
        <v>310</v>
      </c>
      <c r="AH153" s="449">
        <f>'приложение 1.1 '!D154</f>
        <v>0.7</v>
      </c>
      <c r="AI153" s="205"/>
    </row>
    <row r="154" spans="1:35" ht="45" customHeight="1">
      <c r="A154" s="369" t="str">
        <f>'приложение 1.1 '!A155</f>
        <v>1.1.4.11</v>
      </c>
      <c r="B154" s="371" t="str">
        <f>'приложение 1.1 '!B155</f>
        <v>Реконструкция  КЛ-10кв ТП-278 ТП-279</v>
      </c>
      <c r="C154" s="555"/>
      <c r="D154" s="555"/>
      <c r="E154" s="555"/>
      <c r="F154" s="555"/>
      <c r="G154" s="555"/>
      <c r="H154" s="555"/>
      <c r="I154" s="555"/>
      <c r="J154" s="362"/>
      <c r="K154" s="556">
        <v>1983</v>
      </c>
      <c r="L154" s="555">
        <v>30</v>
      </c>
      <c r="M154" s="555"/>
      <c r="N154" s="555" t="s">
        <v>1712</v>
      </c>
      <c r="O154" s="362">
        <f>'приложение 1.1 '!D155</f>
        <v>0.34</v>
      </c>
      <c r="P154" s="363"/>
      <c r="Q154" s="433">
        <f>'приложение 1.1 '!H155</f>
        <v>0.85</v>
      </c>
      <c r="R154" s="433">
        <f t="shared" si="12"/>
        <v>4.2500000000000003E-2</v>
      </c>
      <c r="S154" s="433">
        <f t="shared" si="13"/>
        <v>0.34</v>
      </c>
      <c r="T154" s="433">
        <f t="shared" si="14"/>
        <v>0.42499999999999999</v>
      </c>
      <c r="U154" s="433">
        <f t="shared" si="15"/>
        <v>4.2499999999999982E-2</v>
      </c>
      <c r="V154" s="555"/>
      <c r="W154" s="555"/>
      <c r="X154" s="555"/>
      <c r="Y154" s="555"/>
      <c r="Z154" s="555" t="str">
        <f>IF(AB154&gt;0,'приложение 1.1 '!G155,"-")</f>
        <v>-</v>
      </c>
      <c r="AA154" s="367"/>
      <c r="AB154" s="556"/>
      <c r="AC154" s="379">
        <f>'приложение 1.1 '!E155</f>
        <v>0</v>
      </c>
      <c r="AD154" s="555">
        <f>IF(AG154&gt;0,'приложение 1.1 '!G155,"-")</f>
        <v>2019</v>
      </c>
      <c r="AE154" s="556">
        <v>30</v>
      </c>
      <c r="AF154" s="556"/>
      <c r="AG154" s="556" t="s">
        <v>310</v>
      </c>
      <c r="AH154" s="449">
        <f>'приложение 1.1 '!D155</f>
        <v>0.34</v>
      </c>
      <c r="AI154" s="205"/>
    </row>
    <row r="155" spans="1:35" ht="45" customHeight="1">
      <c r="A155" s="369" t="str">
        <f>'приложение 1.1 '!A156</f>
        <v>1.1.4.12</v>
      </c>
      <c r="B155" s="371" t="str">
        <f>'приложение 1.1 '!B156</f>
        <v>Реконструкция  КЛ-10кв ТП-278 ТП-280</v>
      </c>
      <c r="C155" s="555"/>
      <c r="D155" s="555"/>
      <c r="E155" s="555"/>
      <c r="F155" s="555"/>
      <c r="G155" s="555"/>
      <c r="H155" s="555"/>
      <c r="I155" s="555"/>
      <c r="J155" s="362"/>
      <c r="K155" s="556">
        <v>1984</v>
      </c>
      <c r="L155" s="555">
        <v>30</v>
      </c>
      <c r="M155" s="555"/>
      <c r="N155" s="555" t="s">
        <v>1711</v>
      </c>
      <c r="O155" s="362">
        <f>'приложение 1.1 '!D156</f>
        <v>0.41499999999999998</v>
      </c>
      <c r="P155" s="363"/>
      <c r="Q155" s="433">
        <f>'приложение 1.1 '!H156</f>
        <v>1.0375000000000001</v>
      </c>
      <c r="R155" s="433">
        <f t="shared" si="12"/>
        <v>5.1875000000000004E-2</v>
      </c>
      <c r="S155" s="433">
        <f t="shared" si="13"/>
        <v>0.41500000000000004</v>
      </c>
      <c r="T155" s="433">
        <f t="shared" si="14"/>
        <v>0.51875000000000004</v>
      </c>
      <c r="U155" s="433">
        <f t="shared" si="15"/>
        <v>5.1875000000000004E-2</v>
      </c>
      <c r="V155" s="555"/>
      <c r="W155" s="555"/>
      <c r="X155" s="555"/>
      <c r="Y155" s="555"/>
      <c r="Z155" s="555" t="str">
        <f>IF(AB155&gt;0,'приложение 1.1 '!G156,"-")</f>
        <v>-</v>
      </c>
      <c r="AA155" s="367"/>
      <c r="AB155" s="556"/>
      <c r="AC155" s="379">
        <f>'приложение 1.1 '!E156</f>
        <v>0</v>
      </c>
      <c r="AD155" s="555">
        <f>IF(AG155&gt;0,'приложение 1.1 '!G156,"-")</f>
        <v>2019</v>
      </c>
      <c r="AE155" s="556">
        <v>30</v>
      </c>
      <c r="AF155" s="556"/>
      <c r="AG155" s="556" t="s">
        <v>310</v>
      </c>
      <c r="AH155" s="449">
        <f>'приложение 1.1 '!D156</f>
        <v>0.41499999999999998</v>
      </c>
      <c r="AI155" s="205"/>
    </row>
    <row r="156" spans="1:35" ht="45" customHeight="1">
      <c r="A156" s="369" t="str">
        <f>'приложение 1.1 '!A157</f>
        <v>1.1.4.13</v>
      </c>
      <c r="B156" s="371" t="str">
        <f>'приложение 1.1 '!B157</f>
        <v>Реконструкция КЛ-10кв ТП-284 РП-106</v>
      </c>
      <c r="C156" s="555"/>
      <c r="D156" s="555"/>
      <c r="E156" s="555"/>
      <c r="F156" s="555"/>
      <c r="G156" s="555"/>
      <c r="H156" s="555"/>
      <c r="I156" s="555"/>
      <c r="J156" s="362"/>
      <c r="K156" s="555">
        <v>1980</v>
      </c>
      <c r="L156" s="555">
        <v>30</v>
      </c>
      <c r="M156" s="555"/>
      <c r="N156" s="555" t="s">
        <v>1709</v>
      </c>
      <c r="O156" s="362">
        <f>'приложение 1.1 '!D157</f>
        <v>1.2</v>
      </c>
      <c r="P156" s="363"/>
      <c r="Q156" s="433">
        <f>'приложение 1.1 '!H157</f>
        <v>3</v>
      </c>
      <c r="R156" s="433">
        <f t="shared" si="12"/>
        <v>0.15000000000000002</v>
      </c>
      <c r="S156" s="433">
        <f t="shared" si="13"/>
        <v>1.2000000000000002</v>
      </c>
      <c r="T156" s="433">
        <f t="shared" si="14"/>
        <v>1.5</v>
      </c>
      <c r="U156" s="433">
        <f t="shared" si="15"/>
        <v>0.14999999999999991</v>
      </c>
      <c r="V156" s="555"/>
      <c r="W156" s="555"/>
      <c r="X156" s="555"/>
      <c r="Y156" s="555"/>
      <c r="Z156" s="555" t="str">
        <f>IF(AB156&gt;0,'приложение 1.1 '!G157,"-")</f>
        <v>-</v>
      </c>
      <c r="AA156" s="367"/>
      <c r="AB156" s="556"/>
      <c r="AC156" s="379">
        <f>'приложение 1.1 '!E157</f>
        <v>0</v>
      </c>
      <c r="AD156" s="555">
        <f>IF(AG156&gt;0,'приложение 1.1 '!G157,"-")</f>
        <v>2019</v>
      </c>
      <c r="AE156" s="556">
        <v>30</v>
      </c>
      <c r="AF156" s="556"/>
      <c r="AG156" s="556" t="s">
        <v>310</v>
      </c>
      <c r="AH156" s="449">
        <f>'приложение 1.1 '!D157</f>
        <v>1.2</v>
      </c>
      <c r="AI156" s="205"/>
    </row>
    <row r="157" spans="1:35" ht="45" customHeight="1">
      <c r="A157" s="369" t="str">
        <f>'приложение 1.1 '!A158</f>
        <v>1.1.4.14</v>
      </c>
      <c r="B157" s="371" t="str">
        <f>'приложение 1.1 '!B158</f>
        <v>Реконструкция КЛ-10кв ТП-281 ТП-285</v>
      </c>
      <c r="C157" s="555"/>
      <c r="D157" s="555"/>
      <c r="E157" s="555"/>
      <c r="F157" s="555"/>
      <c r="G157" s="555"/>
      <c r="H157" s="555"/>
      <c r="I157" s="555"/>
      <c r="J157" s="362"/>
      <c r="K157" s="556">
        <v>1980</v>
      </c>
      <c r="L157" s="555">
        <v>30</v>
      </c>
      <c r="M157" s="555"/>
      <c r="N157" s="555" t="s">
        <v>1713</v>
      </c>
      <c r="O157" s="362">
        <f>'приложение 1.1 '!D158</f>
        <v>0.72</v>
      </c>
      <c r="P157" s="363"/>
      <c r="Q157" s="433">
        <f>'приложение 1.1 '!H158</f>
        <v>1.8</v>
      </c>
      <c r="R157" s="433">
        <f t="shared" si="12"/>
        <v>9.0000000000000011E-2</v>
      </c>
      <c r="S157" s="433">
        <f t="shared" si="13"/>
        <v>0.72000000000000008</v>
      </c>
      <c r="T157" s="433">
        <f t="shared" si="14"/>
        <v>0.9</v>
      </c>
      <c r="U157" s="433">
        <f t="shared" si="15"/>
        <v>9.000000000000008E-2</v>
      </c>
      <c r="V157" s="555"/>
      <c r="W157" s="555"/>
      <c r="X157" s="555"/>
      <c r="Y157" s="555"/>
      <c r="Z157" s="555" t="str">
        <f>IF(AB157&gt;0,'приложение 1.1 '!G158,"-")</f>
        <v>-</v>
      </c>
      <c r="AA157" s="367"/>
      <c r="AB157" s="556"/>
      <c r="AC157" s="379">
        <f>'приложение 1.1 '!E158</f>
        <v>0</v>
      </c>
      <c r="AD157" s="555">
        <f>IF(AG157&gt;0,'приложение 1.1 '!G158,"-")</f>
        <v>2019</v>
      </c>
      <c r="AE157" s="556">
        <v>30</v>
      </c>
      <c r="AF157" s="556"/>
      <c r="AG157" s="556" t="s">
        <v>310</v>
      </c>
      <c r="AH157" s="449">
        <f>'приложение 1.1 '!D158</f>
        <v>0.72</v>
      </c>
      <c r="AI157" s="205"/>
    </row>
    <row r="158" spans="1:35" ht="45" customHeight="1">
      <c r="A158" s="369" t="str">
        <f>'приложение 1.1 '!A159</f>
        <v>1.1.4.15</v>
      </c>
      <c r="B158" s="371" t="str">
        <f>'приложение 1.1 '!B159</f>
        <v>Реконструкция КЛ-10кв ТП-284 ТП-286</v>
      </c>
      <c r="C158" s="555"/>
      <c r="D158" s="555"/>
      <c r="E158" s="555"/>
      <c r="F158" s="555"/>
      <c r="G158" s="555"/>
      <c r="H158" s="555"/>
      <c r="I158" s="555"/>
      <c r="J158" s="362"/>
      <c r="K158" s="556">
        <v>1980</v>
      </c>
      <c r="L158" s="555">
        <v>30</v>
      </c>
      <c r="M158" s="555"/>
      <c r="N158" s="556" t="s">
        <v>1713</v>
      </c>
      <c r="O158" s="362">
        <f>'приложение 1.1 '!D159</f>
        <v>0.4</v>
      </c>
      <c r="P158" s="363"/>
      <c r="Q158" s="433">
        <f>'приложение 1.1 '!H159</f>
        <v>1</v>
      </c>
      <c r="R158" s="433">
        <f t="shared" si="12"/>
        <v>0.05</v>
      </c>
      <c r="S158" s="433">
        <f t="shared" si="13"/>
        <v>0.4</v>
      </c>
      <c r="T158" s="433">
        <f t="shared" si="14"/>
        <v>0.5</v>
      </c>
      <c r="U158" s="433">
        <f t="shared" si="15"/>
        <v>5.0000000000000044E-2</v>
      </c>
      <c r="V158" s="555"/>
      <c r="W158" s="555"/>
      <c r="X158" s="555"/>
      <c r="Y158" s="555"/>
      <c r="Z158" s="555" t="str">
        <f>IF(AB158&gt;0,'приложение 1.1 '!G159,"-")</f>
        <v>-</v>
      </c>
      <c r="AA158" s="367"/>
      <c r="AB158" s="556"/>
      <c r="AC158" s="379">
        <f>'приложение 1.1 '!E159</f>
        <v>0</v>
      </c>
      <c r="AD158" s="555">
        <f>IF(AG158&gt;0,'приложение 1.1 '!G159,"-")</f>
        <v>2019</v>
      </c>
      <c r="AE158" s="556">
        <v>30</v>
      </c>
      <c r="AF158" s="556"/>
      <c r="AG158" s="556" t="s">
        <v>310</v>
      </c>
      <c r="AH158" s="449">
        <f>'приложение 1.1 '!D159</f>
        <v>0.4</v>
      </c>
      <c r="AI158" s="205"/>
    </row>
    <row r="159" spans="1:35" ht="45" customHeight="1">
      <c r="A159" s="369" t="str">
        <f>'приложение 1.1 '!A160</f>
        <v>1.1.4.16</v>
      </c>
      <c r="B159" s="371" t="str">
        <f>'приложение 1.1 '!B160</f>
        <v>Реконструкция КЛ-10кв ТП-281 ТП-283 мкр.12</v>
      </c>
      <c r="C159" s="555"/>
      <c r="D159" s="555"/>
      <c r="E159" s="555"/>
      <c r="F159" s="555"/>
      <c r="G159" s="555"/>
      <c r="H159" s="555"/>
      <c r="I159" s="555"/>
      <c r="J159" s="362"/>
      <c r="K159" s="556">
        <v>1982</v>
      </c>
      <c r="L159" s="555">
        <v>30</v>
      </c>
      <c r="M159" s="555"/>
      <c r="N159" s="555" t="s">
        <v>1709</v>
      </c>
      <c r="O159" s="362">
        <f>'приложение 1.1 '!D160</f>
        <v>0.8</v>
      </c>
      <c r="P159" s="363"/>
      <c r="Q159" s="433">
        <f>'приложение 1.1 '!H160</f>
        <v>2</v>
      </c>
      <c r="R159" s="433">
        <f t="shared" si="12"/>
        <v>0.1</v>
      </c>
      <c r="S159" s="433">
        <f t="shared" si="13"/>
        <v>0.8</v>
      </c>
      <c r="T159" s="433">
        <f t="shared" si="14"/>
        <v>1</v>
      </c>
      <c r="U159" s="433">
        <f t="shared" si="15"/>
        <v>0.10000000000000009</v>
      </c>
      <c r="V159" s="555"/>
      <c r="W159" s="555"/>
      <c r="X159" s="555"/>
      <c r="Y159" s="555"/>
      <c r="Z159" s="555" t="str">
        <f>IF(AB159&gt;0,'приложение 1.1 '!G160,"-")</f>
        <v>-</v>
      </c>
      <c r="AA159" s="367"/>
      <c r="AB159" s="556"/>
      <c r="AC159" s="379">
        <f>'приложение 1.1 '!E160</f>
        <v>0</v>
      </c>
      <c r="AD159" s="555">
        <f>IF(AG159&gt;0,'приложение 1.1 '!G160,"-")</f>
        <v>2019</v>
      </c>
      <c r="AE159" s="556">
        <v>30</v>
      </c>
      <c r="AF159" s="556"/>
      <c r="AG159" s="556" t="s">
        <v>310</v>
      </c>
      <c r="AH159" s="449">
        <f>'приложение 1.1 '!D160</f>
        <v>0.8</v>
      </c>
      <c r="AI159" s="205"/>
    </row>
    <row r="160" spans="1:35" ht="45" customHeight="1">
      <c r="A160" s="369" t="str">
        <f>'приложение 1.1 '!A161</f>
        <v>1.1.4.17</v>
      </c>
      <c r="B160" s="371" t="str">
        <f>'приложение 1.1 '!B161</f>
        <v>Реконструкция  КЛ-10кв РП-103 ТП-246</v>
      </c>
      <c r="C160" s="555"/>
      <c r="D160" s="555"/>
      <c r="E160" s="555"/>
      <c r="F160" s="555"/>
      <c r="G160" s="555"/>
      <c r="H160" s="555"/>
      <c r="I160" s="555"/>
      <c r="J160" s="362"/>
      <c r="K160" s="556">
        <v>1983</v>
      </c>
      <c r="L160" s="555">
        <v>30</v>
      </c>
      <c r="M160" s="555"/>
      <c r="N160" s="555" t="s">
        <v>1711</v>
      </c>
      <c r="O160" s="362">
        <f>'приложение 1.1 '!D161</f>
        <v>0.31</v>
      </c>
      <c r="P160" s="363"/>
      <c r="Q160" s="433">
        <f>'приложение 1.1 '!H161</f>
        <v>0.77500000000000002</v>
      </c>
      <c r="R160" s="433">
        <f t="shared" si="12"/>
        <v>3.8750000000000007E-2</v>
      </c>
      <c r="S160" s="433">
        <f t="shared" si="13"/>
        <v>0.31000000000000005</v>
      </c>
      <c r="T160" s="433">
        <f t="shared" si="14"/>
        <v>0.38750000000000001</v>
      </c>
      <c r="U160" s="433">
        <f t="shared" si="15"/>
        <v>3.8749999999999951E-2</v>
      </c>
      <c r="V160" s="555"/>
      <c r="W160" s="555"/>
      <c r="X160" s="555"/>
      <c r="Y160" s="555"/>
      <c r="Z160" s="555" t="str">
        <f>IF(AB160&gt;0,'приложение 1.1 '!G161,"-")</f>
        <v>-</v>
      </c>
      <c r="AA160" s="367"/>
      <c r="AB160" s="556"/>
      <c r="AC160" s="379">
        <f>'приложение 1.1 '!E161</f>
        <v>0</v>
      </c>
      <c r="AD160" s="555">
        <f>IF(AG160&gt;0,'приложение 1.1 '!G161,"-")</f>
        <v>2019</v>
      </c>
      <c r="AE160" s="556">
        <v>30</v>
      </c>
      <c r="AF160" s="556"/>
      <c r="AG160" s="556" t="s">
        <v>310</v>
      </c>
      <c r="AH160" s="449">
        <f>'приложение 1.1 '!D161</f>
        <v>0.31</v>
      </c>
      <c r="AI160" s="205"/>
    </row>
    <row r="161" spans="1:35" ht="45" customHeight="1">
      <c r="A161" s="369" t="str">
        <f>'приложение 1.1 '!A162</f>
        <v>1.1.4.18</v>
      </c>
      <c r="B161" s="371" t="str">
        <f>'приложение 1.1 '!B162</f>
        <v>Реконструкция КЛ-10кв ПС 5 портал-1ф.х.з М/у Аэроф</v>
      </c>
      <c r="C161" s="555"/>
      <c r="D161" s="555"/>
      <c r="E161" s="555"/>
      <c r="F161" s="555"/>
      <c r="G161" s="555"/>
      <c r="H161" s="555"/>
      <c r="I161" s="555"/>
      <c r="J161" s="362"/>
      <c r="K161" s="556">
        <v>1980</v>
      </c>
      <c r="L161" s="555">
        <v>30</v>
      </c>
      <c r="M161" s="555"/>
      <c r="N161" s="555" t="s">
        <v>1709</v>
      </c>
      <c r="O161" s="362">
        <f>'приложение 1.1 '!D162</f>
        <v>0.4</v>
      </c>
      <c r="P161" s="363"/>
      <c r="Q161" s="433">
        <f>'приложение 1.1 '!H162</f>
        <v>1</v>
      </c>
      <c r="R161" s="433">
        <f t="shared" si="12"/>
        <v>0.05</v>
      </c>
      <c r="S161" s="433">
        <f t="shared" si="13"/>
        <v>0.4</v>
      </c>
      <c r="T161" s="433">
        <f t="shared" si="14"/>
        <v>0.5</v>
      </c>
      <c r="U161" s="433">
        <f t="shared" si="15"/>
        <v>5.0000000000000044E-2</v>
      </c>
      <c r="V161" s="555"/>
      <c r="W161" s="555"/>
      <c r="X161" s="555"/>
      <c r="Y161" s="555"/>
      <c r="Z161" s="555" t="str">
        <f>IF(AB161&gt;0,'приложение 1.1 '!G162,"-")</f>
        <v>-</v>
      </c>
      <c r="AA161" s="367"/>
      <c r="AB161" s="556"/>
      <c r="AC161" s="379">
        <f>'приложение 1.1 '!E162</f>
        <v>0</v>
      </c>
      <c r="AD161" s="555">
        <f>IF(AG161&gt;0,'приложение 1.1 '!G162,"-")</f>
        <v>2019</v>
      </c>
      <c r="AE161" s="556">
        <v>30</v>
      </c>
      <c r="AF161" s="556"/>
      <c r="AG161" s="556" t="s">
        <v>310</v>
      </c>
      <c r="AH161" s="449">
        <f>'приложение 1.1 '!D162</f>
        <v>0.4</v>
      </c>
      <c r="AI161" s="205"/>
    </row>
    <row r="162" spans="1:35" ht="45" customHeight="1">
      <c r="A162" s="369" t="str">
        <f>'приложение 1.1 '!A163</f>
        <v>1.1.4.19</v>
      </c>
      <c r="B162" s="371" t="str">
        <f>'приложение 1.1 '!B163</f>
        <v>Реконструкция КЛ-10кв  РП-103  -ТП-242</v>
      </c>
      <c r="C162" s="555"/>
      <c r="D162" s="555"/>
      <c r="E162" s="555"/>
      <c r="F162" s="555"/>
      <c r="G162" s="555"/>
      <c r="H162" s="555"/>
      <c r="I162" s="555"/>
      <c r="J162" s="362"/>
      <c r="K162" s="555">
        <v>1981</v>
      </c>
      <c r="L162" s="555">
        <v>30</v>
      </c>
      <c r="M162" s="555"/>
      <c r="N162" s="555" t="s">
        <v>1711</v>
      </c>
      <c r="O162" s="362">
        <f>'приложение 1.1 '!D163</f>
        <v>0.52</v>
      </c>
      <c r="P162" s="363"/>
      <c r="Q162" s="433">
        <f>'приложение 1.1 '!H163</f>
        <v>1.3</v>
      </c>
      <c r="R162" s="433">
        <f t="shared" si="12"/>
        <v>6.5000000000000002E-2</v>
      </c>
      <c r="S162" s="433">
        <f t="shared" si="13"/>
        <v>0.52</v>
      </c>
      <c r="T162" s="433">
        <f t="shared" si="14"/>
        <v>0.65</v>
      </c>
      <c r="U162" s="433">
        <f t="shared" si="15"/>
        <v>6.5000000000000169E-2</v>
      </c>
      <c r="V162" s="555"/>
      <c r="W162" s="555"/>
      <c r="X162" s="555"/>
      <c r="Y162" s="555"/>
      <c r="Z162" s="555" t="str">
        <f>IF(AB162&gt;0,'приложение 1.1 '!G163,"-")</f>
        <v>-</v>
      </c>
      <c r="AA162" s="367"/>
      <c r="AB162" s="556"/>
      <c r="AC162" s="379">
        <f>'приложение 1.1 '!E163</f>
        <v>0</v>
      </c>
      <c r="AD162" s="555">
        <f>IF(AG162&gt;0,'приложение 1.1 '!G163,"-")</f>
        <v>2019</v>
      </c>
      <c r="AE162" s="556">
        <v>30</v>
      </c>
      <c r="AF162" s="556"/>
      <c r="AG162" s="556" t="s">
        <v>310</v>
      </c>
      <c r="AH162" s="449">
        <f>'приложение 1.1 '!D163</f>
        <v>0.52</v>
      </c>
      <c r="AI162" s="205"/>
    </row>
    <row r="163" spans="1:35" ht="45" customHeight="1">
      <c r="A163" s="369" t="str">
        <f>'приложение 1.1 '!A164</f>
        <v>1.1.4.20</v>
      </c>
      <c r="B163" s="371" t="str">
        <f>'приложение 1.1 '!B164</f>
        <v>Реконструкция  КЛ-10кв  РП-103   до ТП243</v>
      </c>
      <c r="C163" s="555"/>
      <c r="D163" s="555"/>
      <c r="E163" s="555"/>
      <c r="F163" s="555"/>
      <c r="G163" s="555"/>
      <c r="H163" s="555"/>
      <c r="I163" s="555"/>
      <c r="J163" s="362"/>
      <c r="K163" s="556">
        <v>1981</v>
      </c>
      <c r="L163" s="555">
        <v>30</v>
      </c>
      <c r="M163" s="555"/>
      <c r="N163" s="556" t="s">
        <v>1714</v>
      </c>
      <c r="O163" s="362">
        <f>'приложение 1.1 '!D164</f>
        <v>0.7</v>
      </c>
      <c r="P163" s="363"/>
      <c r="Q163" s="433">
        <f>'приложение 1.1 '!H164</f>
        <v>1.75</v>
      </c>
      <c r="R163" s="433">
        <f t="shared" si="12"/>
        <v>8.7500000000000008E-2</v>
      </c>
      <c r="S163" s="433">
        <f t="shared" si="13"/>
        <v>0.70000000000000007</v>
      </c>
      <c r="T163" s="433">
        <f t="shared" si="14"/>
        <v>0.875</v>
      </c>
      <c r="U163" s="433">
        <f t="shared" si="15"/>
        <v>8.7499999999999911E-2</v>
      </c>
      <c r="V163" s="555"/>
      <c r="W163" s="555"/>
      <c r="X163" s="555"/>
      <c r="Y163" s="555"/>
      <c r="Z163" s="555" t="str">
        <f>IF(AB163&gt;0,'приложение 1.1 '!G164,"-")</f>
        <v>-</v>
      </c>
      <c r="AA163" s="367"/>
      <c r="AB163" s="556"/>
      <c r="AC163" s="379">
        <f>'приложение 1.1 '!E164</f>
        <v>0</v>
      </c>
      <c r="AD163" s="555">
        <f>IF(AG163&gt;0,'приложение 1.1 '!G164,"-")</f>
        <v>2021</v>
      </c>
      <c r="AE163" s="556">
        <v>30</v>
      </c>
      <c r="AF163" s="556"/>
      <c r="AG163" s="556" t="s">
        <v>310</v>
      </c>
      <c r="AH163" s="449">
        <f>'приложение 1.1 '!D164</f>
        <v>0.7</v>
      </c>
      <c r="AI163" s="205"/>
    </row>
    <row r="164" spans="1:35" ht="45" customHeight="1">
      <c r="A164" s="369" t="str">
        <f>'приложение 1.1 '!A165</f>
        <v>1.1.4.21</v>
      </c>
      <c r="B164" s="371" t="str">
        <f>'приложение 1.1 '!B165</f>
        <v>Реконструкция КЛ-10кв ТП-242 до ТП-240</v>
      </c>
      <c r="C164" s="555"/>
      <c r="D164" s="555"/>
      <c r="E164" s="555"/>
      <c r="F164" s="555"/>
      <c r="G164" s="555"/>
      <c r="H164" s="555"/>
      <c r="I164" s="555"/>
      <c r="J164" s="362"/>
      <c r="K164" s="556">
        <v>1981</v>
      </c>
      <c r="L164" s="555">
        <v>30</v>
      </c>
      <c r="M164" s="555"/>
      <c r="N164" s="556" t="s">
        <v>1715</v>
      </c>
      <c r="O164" s="362">
        <f>'приложение 1.1 '!D165</f>
        <v>0.8</v>
      </c>
      <c r="P164" s="363"/>
      <c r="Q164" s="433">
        <f>'приложение 1.1 '!H165</f>
        <v>2</v>
      </c>
      <c r="R164" s="433">
        <f t="shared" si="12"/>
        <v>0.1</v>
      </c>
      <c r="S164" s="433">
        <f t="shared" si="13"/>
        <v>0.8</v>
      </c>
      <c r="T164" s="433">
        <f t="shared" si="14"/>
        <v>1</v>
      </c>
      <c r="U164" s="433">
        <f t="shared" si="15"/>
        <v>0.10000000000000009</v>
      </c>
      <c r="V164" s="555"/>
      <c r="W164" s="555"/>
      <c r="X164" s="555"/>
      <c r="Y164" s="555"/>
      <c r="Z164" s="555" t="str">
        <f>IF(AB164&gt;0,'приложение 1.1 '!G165,"-")</f>
        <v>-</v>
      </c>
      <c r="AA164" s="367"/>
      <c r="AB164" s="556"/>
      <c r="AC164" s="379">
        <f>'приложение 1.1 '!E165</f>
        <v>0</v>
      </c>
      <c r="AD164" s="555">
        <f>IF(AG164&gt;0,'приложение 1.1 '!G165,"-")</f>
        <v>2020</v>
      </c>
      <c r="AE164" s="556">
        <v>30</v>
      </c>
      <c r="AF164" s="556"/>
      <c r="AG164" s="556" t="s">
        <v>310</v>
      </c>
      <c r="AH164" s="449">
        <f>'приложение 1.1 '!D165</f>
        <v>0.8</v>
      </c>
      <c r="AI164" s="205"/>
    </row>
    <row r="165" spans="1:35" ht="45" customHeight="1">
      <c r="A165" s="369" t="str">
        <f>'приложение 1.1 '!A166</f>
        <v>1.1.4.22</v>
      </c>
      <c r="B165" s="371" t="str">
        <f>'приложение 1.1 '!B166</f>
        <v>Реконструкция КЛ-10кв от оп.31 ВЛ-10 до ТП-536</v>
      </c>
      <c r="C165" s="555"/>
      <c r="D165" s="555"/>
      <c r="E165" s="555"/>
      <c r="F165" s="555"/>
      <c r="G165" s="555"/>
      <c r="H165" s="555"/>
      <c r="I165" s="555"/>
      <c r="J165" s="362"/>
      <c r="K165" s="556">
        <v>1981</v>
      </c>
      <c r="L165" s="555">
        <v>30</v>
      </c>
      <c r="M165" s="555"/>
      <c r="N165" s="555" t="s">
        <v>1716</v>
      </c>
      <c r="O165" s="362">
        <f>'приложение 1.1 '!D166</f>
        <v>0.5</v>
      </c>
      <c r="P165" s="363"/>
      <c r="Q165" s="433">
        <f>'приложение 1.1 '!H166</f>
        <v>1.25</v>
      </c>
      <c r="R165" s="433">
        <f t="shared" si="12"/>
        <v>6.25E-2</v>
      </c>
      <c r="S165" s="433">
        <f t="shared" si="13"/>
        <v>0.5</v>
      </c>
      <c r="T165" s="433">
        <f t="shared" si="14"/>
        <v>0.625</v>
      </c>
      <c r="U165" s="433">
        <f t="shared" si="15"/>
        <v>6.25E-2</v>
      </c>
      <c r="V165" s="555"/>
      <c r="W165" s="555"/>
      <c r="X165" s="555"/>
      <c r="Y165" s="555"/>
      <c r="Z165" s="555" t="str">
        <f>IF(AB165&gt;0,'приложение 1.1 '!G166,"-")</f>
        <v>-</v>
      </c>
      <c r="AA165" s="367"/>
      <c r="AB165" s="556"/>
      <c r="AC165" s="379">
        <f>'приложение 1.1 '!E166</f>
        <v>0</v>
      </c>
      <c r="AD165" s="555">
        <f>IF(AG165&gt;0,'приложение 1.1 '!G166,"-")</f>
        <v>2020</v>
      </c>
      <c r="AE165" s="556">
        <v>30</v>
      </c>
      <c r="AF165" s="556"/>
      <c r="AG165" s="556" t="s">
        <v>310</v>
      </c>
      <c r="AH165" s="449">
        <f>'приложение 1.1 '!D166</f>
        <v>0.5</v>
      </c>
      <c r="AI165" s="205"/>
    </row>
    <row r="166" spans="1:35" ht="45" customHeight="1">
      <c r="A166" s="369" t="str">
        <f>'приложение 1.1 '!A167</f>
        <v>1.1.4.23</v>
      </c>
      <c r="B166" s="371" t="str">
        <f>'приложение 1.1 '!B167</f>
        <v>Реконструкция КЛ - 10 кВ от ТП - 461 до ТП-464 мкр. 27</v>
      </c>
      <c r="C166" s="555"/>
      <c r="D166" s="555"/>
      <c r="E166" s="555"/>
      <c r="F166" s="555"/>
      <c r="G166" s="555"/>
      <c r="H166" s="555"/>
      <c r="I166" s="555"/>
      <c r="J166" s="362"/>
      <c r="K166" s="556">
        <v>1984</v>
      </c>
      <c r="L166" s="555">
        <v>30</v>
      </c>
      <c r="M166" s="555"/>
      <c r="N166" s="555" t="s">
        <v>1717</v>
      </c>
      <c r="O166" s="362">
        <f>'приложение 1.1 '!D167</f>
        <v>0.55800000000000005</v>
      </c>
      <c r="P166" s="363"/>
      <c r="Q166" s="433">
        <f>'приложение 1.1 '!H167</f>
        <v>1.395</v>
      </c>
      <c r="R166" s="433">
        <f t="shared" si="12"/>
        <v>6.9750000000000006E-2</v>
      </c>
      <c r="S166" s="433">
        <f t="shared" si="13"/>
        <v>0.55800000000000005</v>
      </c>
      <c r="T166" s="433">
        <f t="shared" si="14"/>
        <v>0.69750000000000001</v>
      </c>
      <c r="U166" s="433">
        <f t="shared" si="15"/>
        <v>6.9749999999999979E-2</v>
      </c>
      <c r="V166" s="555"/>
      <c r="W166" s="555"/>
      <c r="X166" s="555"/>
      <c r="Y166" s="555"/>
      <c r="Z166" s="555" t="str">
        <f>IF(AB166&gt;0,'приложение 1.1 '!G167,"-")</f>
        <v>-</v>
      </c>
      <c r="AA166" s="367"/>
      <c r="AB166" s="556"/>
      <c r="AC166" s="379">
        <f>'приложение 1.1 '!E167</f>
        <v>0</v>
      </c>
      <c r="AD166" s="555">
        <f>IF(AG166&gt;0,'приложение 1.1 '!G167,"-")</f>
        <v>2020</v>
      </c>
      <c r="AE166" s="556">
        <v>30</v>
      </c>
      <c r="AF166" s="556"/>
      <c r="AG166" s="556" t="s">
        <v>310</v>
      </c>
      <c r="AH166" s="449">
        <f>'приложение 1.1 '!D167</f>
        <v>0.55800000000000005</v>
      </c>
      <c r="AI166" s="205"/>
    </row>
    <row r="167" spans="1:35" ht="45" customHeight="1">
      <c r="A167" s="369" t="str">
        <f>'приложение 1.1 '!A168</f>
        <v>1.1.4.24</v>
      </c>
      <c r="B167" s="371" t="str">
        <f>'приложение 1.1 '!B168</f>
        <v>Реконструкция КЛ - 10 кВ от ТП - 426 до ТП - 427</v>
      </c>
      <c r="C167" s="555"/>
      <c r="D167" s="555"/>
      <c r="E167" s="555"/>
      <c r="F167" s="555"/>
      <c r="G167" s="555"/>
      <c r="H167" s="555"/>
      <c r="I167" s="555"/>
      <c r="J167" s="362"/>
      <c r="K167" s="556">
        <v>1984</v>
      </c>
      <c r="L167" s="555">
        <v>30</v>
      </c>
      <c r="M167" s="555"/>
      <c r="N167" s="555" t="s">
        <v>1718</v>
      </c>
      <c r="O167" s="362">
        <f>'приложение 1.1 '!D168</f>
        <v>0.4</v>
      </c>
      <c r="P167" s="363"/>
      <c r="Q167" s="433">
        <f>'приложение 1.1 '!H168</f>
        <v>1</v>
      </c>
      <c r="R167" s="433">
        <f t="shared" si="12"/>
        <v>0.05</v>
      </c>
      <c r="S167" s="433">
        <f t="shared" si="13"/>
        <v>0.4</v>
      </c>
      <c r="T167" s="433">
        <f t="shared" si="14"/>
        <v>0.5</v>
      </c>
      <c r="U167" s="433">
        <f t="shared" si="15"/>
        <v>5.0000000000000044E-2</v>
      </c>
      <c r="V167" s="555"/>
      <c r="W167" s="555"/>
      <c r="X167" s="555"/>
      <c r="Y167" s="555"/>
      <c r="Z167" s="555" t="str">
        <f>IF(AB167&gt;0,'приложение 1.1 '!G168,"-")</f>
        <v>-</v>
      </c>
      <c r="AA167" s="367"/>
      <c r="AB167" s="556"/>
      <c r="AC167" s="379">
        <f>'приложение 1.1 '!E168</f>
        <v>0</v>
      </c>
      <c r="AD167" s="555">
        <f>IF(AG167&gt;0,'приложение 1.1 '!G168,"-")</f>
        <v>2020</v>
      </c>
      <c r="AE167" s="556">
        <v>30</v>
      </c>
      <c r="AF167" s="556"/>
      <c r="AG167" s="556" t="s">
        <v>310</v>
      </c>
      <c r="AH167" s="449">
        <f>'приложение 1.1 '!D168</f>
        <v>0.4</v>
      </c>
      <c r="AI167" s="205"/>
    </row>
    <row r="168" spans="1:35" ht="45" customHeight="1">
      <c r="A168" s="369" t="str">
        <f>'приложение 1.1 '!A169</f>
        <v>1.1.4.25</v>
      </c>
      <c r="B168" s="371" t="str">
        <f>'приложение 1.1 '!B169</f>
        <v>Реконструкция КЛ -10 кВ ТП - 428- ТП - 433</v>
      </c>
      <c r="C168" s="555"/>
      <c r="D168" s="555"/>
      <c r="E168" s="555"/>
      <c r="F168" s="555"/>
      <c r="G168" s="555"/>
      <c r="H168" s="555"/>
      <c r="I168" s="555"/>
      <c r="J168" s="362"/>
      <c r="K168" s="556">
        <v>1982</v>
      </c>
      <c r="L168" s="555">
        <v>30</v>
      </c>
      <c r="M168" s="555"/>
      <c r="N168" s="555" t="s">
        <v>1718</v>
      </c>
      <c r="O168" s="362">
        <f>'приложение 1.1 '!D169</f>
        <v>0.38</v>
      </c>
      <c r="P168" s="363"/>
      <c r="Q168" s="433">
        <f>'приложение 1.1 '!H169</f>
        <v>0.95</v>
      </c>
      <c r="R168" s="433">
        <f t="shared" si="12"/>
        <v>4.7500000000000001E-2</v>
      </c>
      <c r="S168" s="433">
        <f t="shared" si="13"/>
        <v>0.38</v>
      </c>
      <c r="T168" s="433">
        <f t="shared" si="14"/>
        <v>0.47499999999999998</v>
      </c>
      <c r="U168" s="433">
        <f t="shared" si="15"/>
        <v>4.7499999999999987E-2</v>
      </c>
      <c r="V168" s="555"/>
      <c r="W168" s="555"/>
      <c r="X168" s="555"/>
      <c r="Y168" s="555"/>
      <c r="Z168" s="555" t="str">
        <f>IF(AB168&gt;0,'приложение 1.1 '!G169,"-")</f>
        <v>-</v>
      </c>
      <c r="AA168" s="367"/>
      <c r="AB168" s="556"/>
      <c r="AC168" s="379">
        <f>'приложение 1.1 '!E169</f>
        <v>0</v>
      </c>
      <c r="AD168" s="555">
        <f>IF(AG168&gt;0,'приложение 1.1 '!G169,"-")</f>
        <v>2020</v>
      </c>
      <c r="AE168" s="556">
        <v>30</v>
      </c>
      <c r="AF168" s="556"/>
      <c r="AG168" s="556" t="s">
        <v>310</v>
      </c>
      <c r="AH168" s="449">
        <f>'приложение 1.1 '!D169</f>
        <v>0.38</v>
      </c>
      <c r="AI168" s="205"/>
    </row>
    <row r="169" spans="1:35" ht="45" customHeight="1">
      <c r="A169" s="369" t="str">
        <f>'приложение 1.1 '!A170</f>
        <v>1.1.4.26</v>
      </c>
      <c r="B169" s="371" t="str">
        <f>'приложение 1.1 '!B170</f>
        <v>Реконструкция КЛ -10 кВ ТП - 432 -ТП - 434</v>
      </c>
      <c r="C169" s="555"/>
      <c r="D169" s="555"/>
      <c r="E169" s="555"/>
      <c r="F169" s="555"/>
      <c r="G169" s="555"/>
      <c r="H169" s="555"/>
      <c r="I169" s="555"/>
      <c r="J169" s="362"/>
      <c r="K169" s="556">
        <v>1983</v>
      </c>
      <c r="L169" s="555">
        <v>30</v>
      </c>
      <c r="M169" s="555"/>
      <c r="N169" s="555" t="s">
        <v>1706</v>
      </c>
      <c r="O169" s="362">
        <f>'приложение 1.1 '!D170</f>
        <v>0.18</v>
      </c>
      <c r="P169" s="363"/>
      <c r="Q169" s="433">
        <f>'приложение 1.1 '!H170</f>
        <v>0.45</v>
      </c>
      <c r="R169" s="433">
        <f t="shared" si="12"/>
        <v>2.2500000000000003E-2</v>
      </c>
      <c r="S169" s="433">
        <f t="shared" si="13"/>
        <v>0.18000000000000002</v>
      </c>
      <c r="T169" s="433">
        <f t="shared" si="14"/>
        <v>0.22500000000000001</v>
      </c>
      <c r="U169" s="433">
        <f t="shared" si="15"/>
        <v>2.250000000000002E-2</v>
      </c>
      <c r="V169" s="555"/>
      <c r="W169" s="555"/>
      <c r="X169" s="555"/>
      <c r="Y169" s="555"/>
      <c r="Z169" s="555" t="str">
        <f>IF(AB169&gt;0,'приложение 1.1 '!G170,"-")</f>
        <v>-</v>
      </c>
      <c r="AA169" s="367"/>
      <c r="AB169" s="556"/>
      <c r="AC169" s="379">
        <f>'приложение 1.1 '!E170</f>
        <v>0</v>
      </c>
      <c r="AD169" s="555">
        <f>IF(AG169&gt;0,'приложение 1.1 '!G170,"-")</f>
        <v>2020</v>
      </c>
      <c r="AE169" s="556">
        <v>30</v>
      </c>
      <c r="AF169" s="556"/>
      <c r="AG169" s="556" t="s">
        <v>310</v>
      </c>
      <c r="AH169" s="449">
        <f>'приложение 1.1 '!D170</f>
        <v>0.18</v>
      </c>
      <c r="AI169" s="205"/>
    </row>
    <row r="170" spans="1:35" ht="45" customHeight="1">
      <c r="A170" s="369" t="str">
        <f>'приложение 1.1 '!A171</f>
        <v>1.1.4.27</v>
      </c>
      <c r="B170" s="371" t="str">
        <f>'приложение 1.1 '!B171</f>
        <v>Реконструкция КЛ - 10 кВ ТП - 433 - ТП - 434 мкр. 23</v>
      </c>
      <c r="C170" s="555"/>
      <c r="D170" s="555"/>
      <c r="E170" s="555"/>
      <c r="F170" s="555"/>
      <c r="G170" s="555"/>
      <c r="H170" s="555"/>
      <c r="I170" s="555"/>
      <c r="J170" s="362"/>
      <c r="K170" s="556">
        <v>1983</v>
      </c>
      <c r="L170" s="555">
        <v>30</v>
      </c>
      <c r="M170" s="555"/>
      <c r="N170" s="555" t="s">
        <v>1719</v>
      </c>
      <c r="O170" s="362">
        <f>'приложение 1.1 '!D171</f>
        <v>0.43</v>
      </c>
      <c r="P170" s="363"/>
      <c r="Q170" s="433">
        <f>'приложение 1.1 '!H171</f>
        <v>1.075</v>
      </c>
      <c r="R170" s="433">
        <f t="shared" si="12"/>
        <v>5.3749999999999999E-2</v>
      </c>
      <c r="S170" s="433">
        <f t="shared" si="13"/>
        <v>0.43</v>
      </c>
      <c r="T170" s="433">
        <f t="shared" si="14"/>
        <v>0.53749999999999998</v>
      </c>
      <c r="U170" s="433">
        <f t="shared" si="15"/>
        <v>5.3749999999999964E-2</v>
      </c>
      <c r="V170" s="555"/>
      <c r="W170" s="555"/>
      <c r="X170" s="555"/>
      <c r="Y170" s="555"/>
      <c r="Z170" s="555" t="str">
        <f>IF(AB170&gt;0,'приложение 1.1 '!G171,"-")</f>
        <v>-</v>
      </c>
      <c r="AA170" s="367"/>
      <c r="AB170" s="556"/>
      <c r="AC170" s="379">
        <f>'приложение 1.1 '!E171</f>
        <v>0</v>
      </c>
      <c r="AD170" s="555">
        <f>IF(AG170&gt;0,'приложение 1.1 '!G171,"-")</f>
        <v>2020</v>
      </c>
      <c r="AE170" s="556">
        <v>30</v>
      </c>
      <c r="AF170" s="556"/>
      <c r="AG170" s="556" t="s">
        <v>310</v>
      </c>
      <c r="AH170" s="449">
        <f>'приложение 1.1 '!D171</f>
        <v>0.43</v>
      </c>
      <c r="AI170" s="205"/>
    </row>
    <row r="171" spans="1:35" ht="45" customHeight="1">
      <c r="A171" s="369" t="str">
        <f>'приложение 1.1 '!A172</f>
        <v>1.1.4.28</v>
      </c>
      <c r="B171" s="371" t="str">
        <f>'приложение 1.1 '!B172</f>
        <v>Реконструкция КЛ-10кв от РП-121 до  ТП-462 мкр,27</v>
      </c>
      <c r="C171" s="555"/>
      <c r="D171" s="555"/>
      <c r="E171" s="555"/>
      <c r="F171" s="555"/>
      <c r="G171" s="555"/>
      <c r="H171" s="555"/>
      <c r="I171" s="555"/>
      <c r="J171" s="362"/>
      <c r="K171" s="556">
        <v>1980</v>
      </c>
      <c r="L171" s="555">
        <v>30</v>
      </c>
      <c r="M171" s="555"/>
      <c r="N171" s="555" t="s">
        <v>1711</v>
      </c>
      <c r="O171" s="362">
        <f>'приложение 1.1 '!D172</f>
        <v>0.376</v>
      </c>
      <c r="P171" s="363"/>
      <c r="Q171" s="433">
        <f>'приложение 1.1 '!H172</f>
        <v>0.94</v>
      </c>
      <c r="R171" s="433">
        <f t="shared" si="12"/>
        <v>4.7E-2</v>
      </c>
      <c r="S171" s="433">
        <f t="shared" si="13"/>
        <v>0.376</v>
      </c>
      <c r="T171" s="433">
        <f t="shared" si="14"/>
        <v>0.47</v>
      </c>
      <c r="U171" s="433">
        <f t="shared" si="15"/>
        <v>4.6999999999999931E-2</v>
      </c>
      <c r="V171" s="555"/>
      <c r="W171" s="555"/>
      <c r="X171" s="555"/>
      <c r="Y171" s="555"/>
      <c r="Z171" s="555" t="str">
        <f>IF(AB171&gt;0,'приложение 1.1 '!G172,"-")</f>
        <v>-</v>
      </c>
      <c r="AA171" s="367"/>
      <c r="AB171" s="556"/>
      <c r="AC171" s="379">
        <f>'приложение 1.1 '!E172</f>
        <v>0</v>
      </c>
      <c r="AD171" s="555">
        <f>IF(AG171&gt;0,'приложение 1.1 '!G172,"-")</f>
        <v>2020</v>
      </c>
      <c r="AE171" s="556">
        <v>30</v>
      </c>
      <c r="AF171" s="556"/>
      <c r="AG171" s="556" t="s">
        <v>310</v>
      </c>
      <c r="AH171" s="449">
        <f>'приложение 1.1 '!D172</f>
        <v>0.376</v>
      </c>
      <c r="AI171" s="205"/>
    </row>
    <row r="172" spans="1:35" ht="45" customHeight="1">
      <c r="A172" s="369" t="str">
        <f>'приложение 1.1 '!A173</f>
        <v>1.1.4.29</v>
      </c>
      <c r="B172" s="371" t="str">
        <f>'приложение 1.1 '!B173</f>
        <v>Реконструкция  КЛ-10кв  РП-109   до ТП-309 мкр.11А</v>
      </c>
      <c r="C172" s="555"/>
      <c r="D172" s="555"/>
      <c r="E172" s="555"/>
      <c r="F172" s="555"/>
      <c r="G172" s="555"/>
      <c r="H172" s="555"/>
      <c r="I172" s="555"/>
      <c r="J172" s="362"/>
      <c r="K172" s="556">
        <v>1980</v>
      </c>
      <c r="L172" s="555">
        <v>30</v>
      </c>
      <c r="M172" s="555"/>
      <c r="N172" s="555" t="s">
        <v>1708</v>
      </c>
      <c r="O172" s="362">
        <f>'приложение 1.1 '!D173</f>
        <v>0.58599999999999997</v>
      </c>
      <c r="P172" s="363"/>
      <c r="Q172" s="433">
        <f>'приложение 1.1 '!H173</f>
        <v>1.4650000000000001</v>
      </c>
      <c r="R172" s="433">
        <f t="shared" si="12"/>
        <v>7.325000000000001E-2</v>
      </c>
      <c r="S172" s="433">
        <f t="shared" si="13"/>
        <v>0.58600000000000008</v>
      </c>
      <c r="T172" s="433">
        <f t="shared" si="14"/>
        <v>0.73250000000000004</v>
      </c>
      <c r="U172" s="433">
        <f t="shared" si="15"/>
        <v>7.3250000000000037E-2</v>
      </c>
      <c r="V172" s="555"/>
      <c r="W172" s="555"/>
      <c r="X172" s="555"/>
      <c r="Y172" s="555"/>
      <c r="Z172" s="555" t="str">
        <f>IF(AB172&gt;0,'приложение 1.1 '!G173,"-")</f>
        <v>-</v>
      </c>
      <c r="AA172" s="367"/>
      <c r="AB172" s="556"/>
      <c r="AC172" s="379">
        <f>'приложение 1.1 '!E173</f>
        <v>0</v>
      </c>
      <c r="AD172" s="555">
        <f>IF(AG172&gt;0,'приложение 1.1 '!G173,"-")</f>
        <v>2022</v>
      </c>
      <c r="AE172" s="556">
        <v>30</v>
      </c>
      <c r="AF172" s="556"/>
      <c r="AG172" s="556" t="s">
        <v>310</v>
      </c>
      <c r="AH172" s="449">
        <f>'приложение 1.1 '!D173</f>
        <v>0.58599999999999997</v>
      </c>
      <c r="AI172" s="205"/>
    </row>
    <row r="173" spans="1:35" ht="45" customHeight="1">
      <c r="A173" s="369" t="str">
        <f>'приложение 1.1 '!A174</f>
        <v>1.1.4.30</v>
      </c>
      <c r="B173" s="371" t="str">
        <f>'приложение 1.1 '!B174</f>
        <v>Реконструкция КЛ - 10кВ РП - 115 -ТП - 398 ЭСК № 49</v>
      </c>
      <c r="C173" s="555"/>
      <c r="D173" s="555"/>
      <c r="E173" s="555"/>
      <c r="F173" s="555"/>
      <c r="G173" s="555"/>
      <c r="H173" s="555"/>
      <c r="I173" s="555"/>
      <c r="J173" s="362"/>
      <c r="K173" s="556">
        <v>1981</v>
      </c>
      <c r="L173" s="555">
        <v>30</v>
      </c>
      <c r="M173" s="555"/>
      <c r="N173" s="555" t="s">
        <v>1710</v>
      </c>
      <c r="O173" s="362">
        <f>'приложение 1.1 '!D174</f>
        <v>0.28399999999999997</v>
      </c>
      <c r="P173" s="363"/>
      <c r="Q173" s="433">
        <f>'приложение 1.1 '!H174</f>
        <v>0.71</v>
      </c>
      <c r="R173" s="433">
        <f t="shared" si="12"/>
        <v>3.5499999999999997E-2</v>
      </c>
      <c r="S173" s="433">
        <f t="shared" si="13"/>
        <v>0.28399999999999997</v>
      </c>
      <c r="T173" s="433">
        <f t="shared" si="14"/>
        <v>0.35499999999999998</v>
      </c>
      <c r="U173" s="433">
        <f t="shared" si="15"/>
        <v>3.5500000000000087E-2</v>
      </c>
      <c r="V173" s="555"/>
      <c r="W173" s="555"/>
      <c r="X173" s="555"/>
      <c r="Y173" s="555"/>
      <c r="Z173" s="555" t="str">
        <f>IF(AB173&gt;0,'приложение 1.1 '!G174,"-")</f>
        <v>-</v>
      </c>
      <c r="AA173" s="367"/>
      <c r="AB173" s="556"/>
      <c r="AC173" s="379">
        <f>'приложение 1.1 '!E174</f>
        <v>0</v>
      </c>
      <c r="AD173" s="555">
        <f>IF(AG173&gt;0,'приложение 1.1 '!G174,"-")</f>
        <v>2022</v>
      </c>
      <c r="AE173" s="556">
        <v>30</v>
      </c>
      <c r="AF173" s="556"/>
      <c r="AG173" s="556" t="s">
        <v>310</v>
      </c>
      <c r="AH173" s="449">
        <f>'приложение 1.1 '!D174</f>
        <v>0.28399999999999997</v>
      </c>
      <c r="AI173" s="205"/>
    </row>
    <row r="174" spans="1:35" ht="45" customHeight="1">
      <c r="A174" s="369" t="str">
        <f>'приложение 1.1 '!A175</f>
        <v>1.1.4.31</v>
      </c>
      <c r="B174" s="371" t="str">
        <f>'приложение 1.1 '!B175</f>
        <v>Реконструкция КЛ - 10кВ РП - 115 -ТП- 395 ЭСК № 49</v>
      </c>
      <c r="C174" s="555"/>
      <c r="D174" s="555"/>
      <c r="E174" s="555"/>
      <c r="F174" s="555"/>
      <c r="G174" s="555"/>
      <c r="H174" s="555"/>
      <c r="I174" s="555"/>
      <c r="J174" s="362"/>
      <c r="K174" s="556">
        <v>1981</v>
      </c>
      <c r="L174" s="555">
        <v>30</v>
      </c>
      <c r="M174" s="555"/>
      <c r="N174" s="556" t="s">
        <v>1711</v>
      </c>
      <c r="O174" s="362">
        <f>'приложение 1.1 '!D175</f>
        <v>0.626</v>
      </c>
      <c r="P174" s="363"/>
      <c r="Q174" s="433">
        <f>'приложение 1.1 '!H175</f>
        <v>1.5649999999999999</v>
      </c>
      <c r="R174" s="433">
        <f t="shared" si="12"/>
        <v>7.825E-2</v>
      </c>
      <c r="S174" s="433">
        <f t="shared" si="13"/>
        <v>0.626</v>
      </c>
      <c r="T174" s="433">
        <f t="shared" si="14"/>
        <v>0.78249999999999997</v>
      </c>
      <c r="U174" s="433">
        <f t="shared" si="15"/>
        <v>7.8249999999999931E-2</v>
      </c>
      <c r="V174" s="555"/>
      <c r="W174" s="555"/>
      <c r="X174" s="555"/>
      <c r="Y174" s="555"/>
      <c r="Z174" s="555" t="str">
        <f>IF(AB174&gt;0,'приложение 1.1 '!G175,"-")</f>
        <v>-</v>
      </c>
      <c r="AA174" s="367"/>
      <c r="AB174" s="556"/>
      <c r="AC174" s="379">
        <f>'приложение 1.1 '!E175</f>
        <v>0</v>
      </c>
      <c r="AD174" s="555">
        <f>IF(AG174&gt;0,'приложение 1.1 '!G175,"-")</f>
        <v>2022</v>
      </c>
      <c r="AE174" s="556">
        <v>30</v>
      </c>
      <c r="AF174" s="556"/>
      <c r="AG174" s="556" t="s">
        <v>310</v>
      </c>
      <c r="AH174" s="449">
        <f>'приложение 1.1 '!D175</f>
        <v>0.626</v>
      </c>
      <c r="AI174" s="205"/>
    </row>
    <row r="175" spans="1:35" ht="45" customHeight="1">
      <c r="A175" s="369" t="str">
        <f>'приложение 1.1 '!A176</f>
        <v>1.1.4.32</v>
      </c>
      <c r="B175" s="371" t="str">
        <f>'приложение 1.1 '!B176</f>
        <v>Реконструкция КЛ - 10кВ РП - 115 -ТП - 390  ЭСК № 49</v>
      </c>
      <c r="C175" s="555"/>
      <c r="D175" s="555"/>
      <c r="E175" s="555"/>
      <c r="F175" s="555"/>
      <c r="G175" s="555"/>
      <c r="H175" s="555"/>
      <c r="I175" s="555"/>
      <c r="J175" s="362"/>
      <c r="K175" s="556">
        <v>1981</v>
      </c>
      <c r="L175" s="555">
        <v>30</v>
      </c>
      <c r="M175" s="555"/>
      <c r="N175" s="555" t="s">
        <v>1706</v>
      </c>
      <c r="O175" s="362">
        <f>'приложение 1.1 '!D176</f>
        <v>0.5</v>
      </c>
      <c r="P175" s="363"/>
      <c r="Q175" s="433">
        <f>'приложение 1.1 '!H176</f>
        <v>1.25</v>
      </c>
      <c r="R175" s="433">
        <f t="shared" si="12"/>
        <v>6.25E-2</v>
      </c>
      <c r="S175" s="433">
        <f t="shared" si="13"/>
        <v>0.5</v>
      </c>
      <c r="T175" s="433">
        <f t="shared" si="14"/>
        <v>0.625</v>
      </c>
      <c r="U175" s="433">
        <f t="shared" si="15"/>
        <v>6.25E-2</v>
      </c>
      <c r="V175" s="555"/>
      <c r="W175" s="555"/>
      <c r="X175" s="555"/>
      <c r="Y175" s="555"/>
      <c r="Z175" s="555" t="str">
        <f>IF(AB175&gt;0,'приложение 1.1 '!G176,"-")</f>
        <v>-</v>
      </c>
      <c r="AA175" s="367"/>
      <c r="AB175" s="556"/>
      <c r="AC175" s="379">
        <f>'приложение 1.1 '!E176</f>
        <v>0</v>
      </c>
      <c r="AD175" s="555">
        <f>IF(AG175&gt;0,'приложение 1.1 '!G176,"-")</f>
        <v>2022</v>
      </c>
      <c r="AE175" s="556">
        <v>30</v>
      </c>
      <c r="AF175" s="556"/>
      <c r="AG175" s="556" t="s">
        <v>310</v>
      </c>
      <c r="AH175" s="449">
        <f>'приложение 1.1 '!D176</f>
        <v>0.5</v>
      </c>
      <c r="AI175" s="205"/>
    </row>
    <row r="176" spans="1:35" ht="45" customHeight="1">
      <c r="A176" s="369" t="str">
        <f>'приложение 1.1 '!A177</f>
        <v>1.1.4.33</v>
      </c>
      <c r="B176" s="371" t="str">
        <f>'приложение 1.1 '!B177</f>
        <v>Реконструкция КЛ - 10кВ РП - 115 -ТП - 406  ЭСК № 49</v>
      </c>
      <c r="C176" s="555"/>
      <c r="D176" s="555"/>
      <c r="E176" s="555"/>
      <c r="F176" s="555"/>
      <c r="G176" s="555"/>
      <c r="H176" s="555"/>
      <c r="I176" s="555"/>
      <c r="J176" s="362"/>
      <c r="K176" s="556">
        <v>1981</v>
      </c>
      <c r="L176" s="555">
        <v>30</v>
      </c>
      <c r="M176" s="555"/>
      <c r="N176" s="555" t="s">
        <v>1713</v>
      </c>
      <c r="O176" s="362">
        <f>'приложение 1.1 '!D177</f>
        <v>1.05</v>
      </c>
      <c r="P176" s="363"/>
      <c r="Q176" s="433">
        <f>'приложение 1.1 '!H177</f>
        <v>2.625</v>
      </c>
      <c r="R176" s="433">
        <f t="shared" si="12"/>
        <v>0.13125000000000001</v>
      </c>
      <c r="S176" s="433">
        <f t="shared" si="13"/>
        <v>1.05</v>
      </c>
      <c r="T176" s="433">
        <f t="shared" si="14"/>
        <v>1.3125</v>
      </c>
      <c r="U176" s="433">
        <f t="shared" si="15"/>
        <v>0.13124999999999964</v>
      </c>
      <c r="V176" s="555"/>
      <c r="W176" s="555"/>
      <c r="X176" s="555"/>
      <c r="Y176" s="555"/>
      <c r="Z176" s="555" t="str">
        <f>IF(AB176&gt;0,'приложение 1.1 '!G177,"-")</f>
        <v>-</v>
      </c>
      <c r="AA176" s="367"/>
      <c r="AB176" s="556"/>
      <c r="AC176" s="379">
        <f>'приложение 1.1 '!E177</f>
        <v>0</v>
      </c>
      <c r="AD176" s="555">
        <f>IF(AG176&gt;0,'приложение 1.1 '!G177,"-")</f>
        <v>2022</v>
      </c>
      <c r="AE176" s="556">
        <v>30</v>
      </c>
      <c r="AF176" s="556"/>
      <c r="AG176" s="556" t="s">
        <v>310</v>
      </c>
      <c r="AH176" s="449">
        <f>'приложение 1.1 '!D177</f>
        <v>1.05</v>
      </c>
      <c r="AI176" s="205"/>
    </row>
    <row r="177" spans="1:35" ht="45" customHeight="1">
      <c r="A177" s="369" t="str">
        <f>'приложение 1.1 '!A178</f>
        <v>1.1.4.34</v>
      </c>
      <c r="B177" s="371" t="str">
        <f>'приложение 1.1 '!B178</f>
        <v>Реконструкция КЛ - 10кВ РП - 115 -ТП - 396 ЭСК № 49</v>
      </c>
      <c r="C177" s="555"/>
      <c r="D177" s="555"/>
      <c r="E177" s="555"/>
      <c r="F177" s="555"/>
      <c r="G177" s="555"/>
      <c r="H177" s="555"/>
      <c r="I177" s="555"/>
      <c r="J177" s="362"/>
      <c r="K177" s="556">
        <v>1984</v>
      </c>
      <c r="L177" s="555">
        <v>30</v>
      </c>
      <c r="M177" s="555"/>
      <c r="N177" s="555" t="s">
        <v>1720</v>
      </c>
      <c r="O177" s="362">
        <f>'приложение 1.1 '!D178</f>
        <v>0.48</v>
      </c>
      <c r="P177" s="363"/>
      <c r="Q177" s="433">
        <f>'приложение 1.1 '!H178</f>
        <v>1.2</v>
      </c>
      <c r="R177" s="433">
        <f t="shared" si="12"/>
        <v>0.06</v>
      </c>
      <c r="S177" s="433">
        <f t="shared" si="13"/>
        <v>0.48</v>
      </c>
      <c r="T177" s="433">
        <f t="shared" si="14"/>
        <v>0.6</v>
      </c>
      <c r="U177" s="433">
        <f t="shared" si="15"/>
        <v>5.9999999999999831E-2</v>
      </c>
      <c r="V177" s="555"/>
      <c r="W177" s="555"/>
      <c r="X177" s="555"/>
      <c r="Y177" s="555"/>
      <c r="Z177" s="555" t="str">
        <f>IF(AB177&gt;0,'приложение 1.1 '!G178,"-")</f>
        <v>-</v>
      </c>
      <c r="AA177" s="367"/>
      <c r="AB177" s="556"/>
      <c r="AC177" s="379">
        <f>'приложение 1.1 '!E178</f>
        <v>0</v>
      </c>
      <c r="AD177" s="555">
        <f>IF(AG177&gt;0,'приложение 1.1 '!G178,"-")</f>
        <v>2022</v>
      </c>
      <c r="AE177" s="556">
        <v>30</v>
      </c>
      <c r="AF177" s="556"/>
      <c r="AG177" s="556" t="s">
        <v>310</v>
      </c>
      <c r="AH177" s="449">
        <f>'приложение 1.1 '!D178</f>
        <v>0.48</v>
      </c>
      <c r="AI177" s="205"/>
    </row>
    <row r="178" spans="1:35" ht="45" customHeight="1">
      <c r="A178" s="369" t="str">
        <f>'приложение 1.1 '!A179</f>
        <v>1.1.4.35</v>
      </c>
      <c r="B178" s="371" t="str">
        <f>'приложение 1.1 '!B179</f>
        <v>Реконструкция КЛ - 10кВ ТП - 390-ТП - 391 ЭСК № 49</v>
      </c>
      <c r="C178" s="555"/>
      <c r="D178" s="555"/>
      <c r="E178" s="555"/>
      <c r="F178" s="555"/>
      <c r="G178" s="555"/>
      <c r="H178" s="555"/>
      <c r="I178" s="555"/>
      <c r="J178" s="362"/>
      <c r="K178" s="556">
        <v>1984</v>
      </c>
      <c r="L178" s="555">
        <v>30</v>
      </c>
      <c r="M178" s="555"/>
      <c r="N178" s="555" t="s">
        <v>1720</v>
      </c>
      <c r="O178" s="362">
        <f>'приложение 1.1 '!D179</f>
        <v>0.56000000000000005</v>
      </c>
      <c r="P178" s="363"/>
      <c r="Q178" s="433">
        <f>'приложение 1.1 '!H179</f>
        <v>1.4</v>
      </c>
      <c r="R178" s="433">
        <f t="shared" si="12"/>
        <v>6.9999999999999993E-2</v>
      </c>
      <c r="S178" s="433">
        <f t="shared" si="13"/>
        <v>0.55999999999999994</v>
      </c>
      <c r="T178" s="433">
        <f t="shared" si="14"/>
        <v>0.7</v>
      </c>
      <c r="U178" s="433">
        <f t="shared" si="15"/>
        <v>7.0000000000000062E-2</v>
      </c>
      <c r="V178" s="555"/>
      <c r="W178" s="555"/>
      <c r="X178" s="555"/>
      <c r="Y178" s="555"/>
      <c r="Z178" s="555" t="str">
        <f>IF(AB178&gt;0,'приложение 1.1 '!G179,"-")</f>
        <v>-</v>
      </c>
      <c r="AA178" s="367"/>
      <c r="AB178" s="556"/>
      <c r="AC178" s="379">
        <f>'приложение 1.1 '!E179</f>
        <v>0</v>
      </c>
      <c r="AD178" s="555">
        <f>IF(AG178&gt;0,'приложение 1.1 '!G179,"-")</f>
        <v>2022</v>
      </c>
      <c r="AE178" s="556">
        <v>30</v>
      </c>
      <c r="AF178" s="556"/>
      <c r="AG178" s="556" t="s">
        <v>310</v>
      </c>
      <c r="AH178" s="449">
        <f>'приложение 1.1 '!D179</f>
        <v>0.56000000000000005</v>
      </c>
      <c r="AI178" s="205"/>
    </row>
    <row r="179" spans="1:35" ht="45" customHeight="1">
      <c r="A179" s="369" t="str">
        <f>'приложение 1.1 '!A180</f>
        <v>1.1.4.36</v>
      </c>
      <c r="B179" s="371" t="str">
        <f>'приложение 1.1 '!B180</f>
        <v>Реконструкция КЛ-10в от РП-111 до ТП-294  ЭСК-40</v>
      </c>
      <c r="C179" s="555"/>
      <c r="D179" s="555"/>
      <c r="E179" s="555"/>
      <c r="F179" s="555"/>
      <c r="G179" s="555"/>
      <c r="H179" s="555"/>
      <c r="I179" s="555"/>
      <c r="J179" s="362"/>
      <c r="K179" s="556">
        <v>1983</v>
      </c>
      <c r="L179" s="555">
        <v>30</v>
      </c>
      <c r="M179" s="555"/>
      <c r="N179" s="555" t="s">
        <v>1721</v>
      </c>
      <c r="O179" s="362">
        <f>'приложение 1.1 '!D180</f>
        <v>0.99299999999999999</v>
      </c>
      <c r="P179" s="363"/>
      <c r="Q179" s="433">
        <f>'приложение 1.1 '!H180</f>
        <v>2.4824999999999999</v>
      </c>
      <c r="R179" s="433">
        <f t="shared" si="12"/>
        <v>0.124125</v>
      </c>
      <c r="S179" s="433">
        <f t="shared" si="13"/>
        <v>0.99299999999999999</v>
      </c>
      <c r="T179" s="433">
        <f t="shared" si="14"/>
        <v>1.24125</v>
      </c>
      <c r="U179" s="433">
        <f t="shared" si="15"/>
        <v>0.12412500000000026</v>
      </c>
      <c r="V179" s="555"/>
      <c r="W179" s="555"/>
      <c r="X179" s="555"/>
      <c r="Y179" s="555"/>
      <c r="Z179" s="555" t="str">
        <f>IF(AB179&gt;0,'приложение 1.1 '!G180,"-")</f>
        <v>-</v>
      </c>
      <c r="AA179" s="367"/>
      <c r="AB179" s="556"/>
      <c r="AC179" s="379">
        <f>'приложение 1.1 '!E180</f>
        <v>0</v>
      </c>
      <c r="AD179" s="555">
        <f>IF(AG179&gt;0,'приложение 1.1 '!G180,"-")</f>
        <v>2022</v>
      </c>
      <c r="AE179" s="556">
        <v>30</v>
      </c>
      <c r="AF179" s="556"/>
      <c r="AG179" s="556" t="s">
        <v>310</v>
      </c>
      <c r="AH179" s="449">
        <f>'приложение 1.1 '!D180</f>
        <v>0.99299999999999999</v>
      </c>
      <c r="AI179" s="205"/>
    </row>
    <row r="180" spans="1:35" ht="45" customHeight="1">
      <c r="A180" s="369" t="str">
        <f>'приложение 1.1 '!A181</f>
        <v>1.1.4.37</v>
      </c>
      <c r="B180" s="371" t="str">
        <f>'приложение 1.1 '!B181</f>
        <v>Реконструкция КЛ-10кВ от ТП-299  до ТП-297  эск-40</v>
      </c>
      <c r="C180" s="555"/>
      <c r="D180" s="555"/>
      <c r="E180" s="555"/>
      <c r="F180" s="555"/>
      <c r="G180" s="555"/>
      <c r="H180" s="555"/>
      <c r="I180" s="555"/>
      <c r="J180" s="362"/>
      <c r="K180" s="556">
        <v>1982</v>
      </c>
      <c r="L180" s="555">
        <v>30</v>
      </c>
      <c r="M180" s="555"/>
      <c r="N180" s="555" t="s">
        <v>1706</v>
      </c>
      <c r="O180" s="362">
        <f>'приложение 1.1 '!D181</f>
        <v>0.82</v>
      </c>
      <c r="P180" s="363"/>
      <c r="Q180" s="433">
        <f>'приложение 1.1 '!H181</f>
        <v>2.0499999999999998</v>
      </c>
      <c r="R180" s="433">
        <f t="shared" si="12"/>
        <v>0.10249999999999999</v>
      </c>
      <c r="S180" s="433">
        <f t="shared" si="13"/>
        <v>0.82</v>
      </c>
      <c r="T180" s="433">
        <f t="shared" si="14"/>
        <v>1.0249999999999999</v>
      </c>
      <c r="U180" s="433">
        <f t="shared" si="15"/>
        <v>0.10250000000000004</v>
      </c>
      <c r="V180" s="555"/>
      <c r="W180" s="555"/>
      <c r="X180" s="555"/>
      <c r="Y180" s="555"/>
      <c r="Z180" s="555" t="str">
        <f>IF(AB180&gt;0,'приложение 1.1 '!G181,"-")</f>
        <v>-</v>
      </c>
      <c r="AA180" s="367"/>
      <c r="AB180" s="556"/>
      <c r="AC180" s="379">
        <f>'приложение 1.1 '!E181</f>
        <v>0</v>
      </c>
      <c r="AD180" s="555">
        <f>IF(AG180&gt;0,'приложение 1.1 '!G181,"-")</f>
        <v>2022</v>
      </c>
      <c r="AE180" s="556">
        <v>30</v>
      </c>
      <c r="AF180" s="556"/>
      <c r="AG180" s="556" t="s">
        <v>310</v>
      </c>
      <c r="AH180" s="449">
        <f>'приложение 1.1 '!D181</f>
        <v>0.82</v>
      </c>
      <c r="AI180" s="205"/>
    </row>
    <row r="181" spans="1:35" ht="45" customHeight="1">
      <c r="A181" s="369" t="str">
        <f>'приложение 1.1 '!A182</f>
        <v>1.1.4.38</v>
      </c>
      <c r="B181" s="371" t="str">
        <f>'приложение 1.1 '!B182</f>
        <v>Реконструкция КЛ- 10 кВ ТП - 392ТП - 393 ЭСК № 49</v>
      </c>
      <c r="C181" s="555"/>
      <c r="D181" s="555"/>
      <c r="E181" s="555"/>
      <c r="F181" s="555"/>
      <c r="G181" s="555"/>
      <c r="H181" s="555"/>
      <c r="I181" s="555"/>
      <c r="J181" s="362"/>
      <c r="K181" s="556">
        <v>1984</v>
      </c>
      <c r="L181" s="555">
        <v>30</v>
      </c>
      <c r="M181" s="555"/>
      <c r="N181" s="555" t="s">
        <v>1712</v>
      </c>
      <c r="O181" s="362">
        <f>'приложение 1.1 '!D182</f>
        <v>0.56000000000000005</v>
      </c>
      <c r="P181" s="363"/>
      <c r="Q181" s="433">
        <f>'приложение 1.1 '!H182</f>
        <v>1.4</v>
      </c>
      <c r="R181" s="433">
        <f t="shared" si="12"/>
        <v>6.9999999999999993E-2</v>
      </c>
      <c r="S181" s="433">
        <f t="shared" si="13"/>
        <v>0.55999999999999994</v>
      </c>
      <c r="T181" s="433">
        <f t="shared" si="14"/>
        <v>0.7</v>
      </c>
      <c r="U181" s="433">
        <f t="shared" si="15"/>
        <v>7.0000000000000062E-2</v>
      </c>
      <c r="V181" s="555"/>
      <c r="W181" s="555"/>
      <c r="X181" s="555"/>
      <c r="Y181" s="555"/>
      <c r="Z181" s="555" t="str">
        <f>IF(AB181&gt;0,'приложение 1.1 '!G182,"-")</f>
        <v>-</v>
      </c>
      <c r="AA181" s="367"/>
      <c r="AB181" s="556"/>
      <c r="AC181" s="379">
        <f>'приложение 1.1 '!E182</f>
        <v>0</v>
      </c>
      <c r="AD181" s="555">
        <f>IF(AG181&gt;0,'приложение 1.1 '!G182,"-")</f>
        <v>2022</v>
      </c>
      <c r="AE181" s="556">
        <v>30</v>
      </c>
      <c r="AF181" s="556"/>
      <c r="AG181" s="556" t="s">
        <v>310</v>
      </c>
      <c r="AH181" s="449">
        <f>'приложение 1.1 '!D182</f>
        <v>0.56000000000000005</v>
      </c>
      <c r="AI181" s="205"/>
    </row>
    <row r="182" spans="1:35" ht="45" customHeight="1">
      <c r="A182" s="369" t="str">
        <f>'приложение 1.1 '!A183</f>
        <v>1.1.4.39</v>
      </c>
      <c r="B182" s="371" t="str">
        <f>'приложение 1.1 '!B183</f>
        <v>Реконструкция КЛ-10 кВ от РП-111  до ТП-298 ЭСК № 40</v>
      </c>
      <c r="C182" s="555"/>
      <c r="D182" s="555"/>
      <c r="E182" s="555"/>
      <c r="F182" s="555"/>
      <c r="G182" s="555"/>
      <c r="H182" s="555"/>
      <c r="I182" s="555"/>
      <c r="J182" s="362"/>
      <c r="K182" s="555">
        <v>1983</v>
      </c>
      <c r="L182" s="555">
        <v>30</v>
      </c>
      <c r="M182" s="555"/>
      <c r="N182" s="555" t="s">
        <v>1709</v>
      </c>
      <c r="O182" s="362">
        <f>'приложение 1.1 '!D183</f>
        <v>3.4356</v>
      </c>
      <c r="P182" s="363"/>
      <c r="Q182" s="433">
        <f>'приложение 1.1 '!H183</f>
        <v>8.5890000000000004</v>
      </c>
      <c r="R182" s="433">
        <f t="shared" si="12"/>
        <v>0.42945000000000005</v>
      </c>
      <c r="S182" s="433">
        <f t="shared" si="13"/>
        <v>3.4356000000000004</v>
      </c>
      <c r="T182" s="433">
        <f t="shared" si="14"/>
        <v>4.2945000000000002</v>
      </c>
      <c r="U182" s="433">
        <f t="shared" si="15"/>
        <v>0.42944999999999922</v>
      </c>
      <c r="V182" s="555"/>
      <c r="W182" s="555"/>
      <c r="X182" s="555"/>
      <c r="Y182" s="555"/>
      <c r="Z182" s="555" t="str">
        <f>IF(AB182&gt;0,'приложение 1.1 '!G183,"-")</f>
        <v>-</v>
      </c>
      <c r="AA182" s="367"/>
      <c r="AB182" s="556"/>
      <c r="AC182" s="379">
        <f>'приложение 1.1 '!E183</f>
        <v>0</v>
      </c>
      <c r="AD182" s="555">
        <f>IF(AG182&gt;0,'приложение 1.1 '!G183,"-")</f>
        <v>2021</v>
      </c>
      <c r="AE182" s="556">
        <v>30</v>
      </c>
      <c r="AF182" s="556"/>
      <c r="AG182" s="556" t="s">
        <v>310</v>
      </c>
      <c r="AH182" s="449">
        <f>'приложение 1.1 '!D183</f>
        <v>3.4356</v>
      </c>
      <c r="AI182" s="205"/>
    </row>
    <row r="183" spans="1:35" ht="45" customHeight="1">
      <c r="A183" s="369" t="str">
        <f>'приложение 1.1 '!A184</f>
        <v>1.1.4.40</v>
      </c>
      <c r="B183" s="371" t="str">
        <f>'приложение 1.1 '!B184</f>
        <v>Реконструкция КЛ-10 кв от ТП295 -ТП - 296  ЭСК № 40</v>
      </c>
      <c r="C183" s="555"/>
      <c r="D183" s="555"/>
      <c r="E183" s="555"/>
      <c r="F183" s="555"/>
      <c r="G183" s="555"/>
      <c r="H183" s="555"/>
      <c r="I183" s="555"/>
      <c r="J183" s="362"/>
      <c r="K183" s="556">
        <v>1983</v>
      </c>
      <c r="L183" s="555">
        <v>30</v>
      </c>
      <c r="M183" s="555"/>
      <c r="N183" s="555" t="s">
        <v>1713</v>
      </c>
      <c r="O183" s="362">
        <f>'приложение 1.1 '!D184</f>
        <v>2.8</v>
      </c>
      <c r="P183" s="363"/>
      <c r="Q183" s="433">
        <f>'приложение 1.1 '!H184</f>
        <v>7</v>
      </c>
      <c r="R183" s="433">
        <f t="shared" si="12"/>
        <v>0.35000000000000003</v>
      </c>
      <c r="S183" s="433">
        <f t="shared" si="13"/>
        <v>2.8000000000000003</v>
      </c>
      <c r="T183" s="433">
        <f t="shared" si="14"/>
        <v>3.5</v>
      </c>
      <c r="U183" s="433">
        <f t="shared" si="15"/>
        <v>0.34999999999999964</v>
      </c>
      <c r="V183" s="555"/>
      <c r="W183" s="555"/>
      <c r="X183" s="555"/>
      <c r="Y183" s="555"/>
      <c r="Z183" s="555" t="str">
        <f>IF(AB183&gt;0,'приложение 1.1 '!G184,"-")</f>
        <v>-</v>
      </c>
      <c r="AA183" s="367"/>
      <c r="AB183" s="556"/>
      <c r="AC183" s="379">
        <f>'приложение 1.1 '!E184</f>
        <v>0</v>
      </c>
      <c r="AD183" s="555">
        <f>IF(AG183&gt;0,'приложение 1.1 '!G184,"-")</f>
        <v>2021</v>
      </c>
      <c r="AE183" s="556">
        <v>30</v>
      </c>
      <c r="AF183" s="556"/>
      <c r="AG183" s="556" t="s">
        <v>310</v>
      </c>
      <c r="AH183" s="449">
        <f>'приложение 1.1 '!D184</f>
        <v>2.8</v>
      </c>
      <c r="AI183" s="205"/>
    </row>
    <row r="184" spans="1:35" ht="45" customHeight="1">
      <c r="A184" s="369" t="str">
        <f>'приложение 1.1 '!A185</f>
        <v>1.1.4.41</v>
      </c>
      <c r="B184" s="371" t="str">
        <f>'приложение 1.1 '!B185</f>
        <v>Реконструкция КЛ-10 кв от ТП-406-ТП-407  ЭСК №49</v>
      </c>
      <c r="C184" s="555"/>
      <c r="D184" s="555"/>
      <c r="E184" s="555"/>
      <c r="F184" s="555"/>
      <c r="G184" s="555"/>
      <c r="H184" s="555"/>
      <c r="I184" s="555"/>
      <c r="J184" s="362"/>
      <c r="K184" s="556">
        <v>1984</v>
      </c>
      <c r="L184" s="555">
        <v>30</v>
      </c>
      <c r="M184" s="555"/>
      <c r="N184" s="555" t="s">
        <v>1722</v>
      </c>
      <c r="O184" s="362">
        <f>'приложение 1.1 '!D185</f>
        <v>0.26400000000000001</v>
      </c>
      <c r="P184" s="363"/>
      <c r="Q184" s="433">
        <f>'приложение 1.1 '!H185</f>
        <v>0.66</v>
      </c>
      <c r="R184" s="433">
        <f t="shared" si="12"/>
        <v>3.3000000000000002E-2</v>
      </c>
      <c r="S184" s="433">
        <f t="shared" si="13"/>
        <v>0.26400000000000001</v>
      </c>
      <c r="T184" s="433">
        <f t="shared" si="14"/>
        <v>0.33</v>
      </c>
      <c r="U184" s="433">
        <f t="shared" si="15"/>
        <v>3.3000000000000029E-2</v>
      </c>
      <c r="V184" s="555"/>
      <c r="W184" s="555"/>
      <c r="X184" s="555"/>
      <c r="Y184" s="555"/>
      <c r="Z184" s="555" t="str">
        <f>IF(AB184&gt;0,'приложение 1.1 '!G185,"-")</f>
        <v>-</v>
      </c>
      <c r="AA184" s="367"/>
      <c r="AB184" s="556"/>
      <c r="AC184" s="379">
        <f>'приложение 1.1 '!E185</f>
        <v>0</v>
      </c>
      <c r="AD184" s="555">
        <f>IF(AG184&gt;0,'приложение 1.1 '!G185,"-")</f>
        <v>2021</v>
      </c>
      <c r="AE184" s="556">
        <v>30</v>
      </c>
      <c r="AF184" s="556"/>
      <c r="AG184" s="556" t="s">
        <v>310</v>
      </c>
      <c r="AH184" s="449">
        <f>'приложение 1.1 '!D185</f>
        <v>0.26400000000000001</v>
      </c>
      <c r="AI184" s="205"/>
    </row>
    <row r="185" spans="1:35" ht="45" customHeight="1">
      <c r="A185" s="369" t="str">
        <f>'приложение 1.1 '!A186</f>
        <v>1.1.4.42</v>
      </c>
      <c r="B185" s="371" t="str">
        <f>'приложение 1.1 '!B186</f>
        <v>Реконструкция КЛ-10 кв ЦРП - ТП - 503  ЭСК № 24</v>
      </c>
      <c r="C185" s="555"/>
      <c r="D185" s="555"/>
      <c r="E185" s="555"/>
      <c r="F185" s="555"/>
      <c r="G185" s="555"/>
      <c r="H185" s="555"/>
      <c r="I185" s="555"/>
      <c r="J185" s="362"/>
      <c r="K185" s="556">
        <v>1982</v>
      </c>
      <c r="L185" s="555">
        <v>30</v>
      </c>
      <c r="M185" s="555"/>
      <c r="N185" s="555" t="s">
        <v>1723</v>
      </c>
      <c r="O185" s="362">
        <f>'приложение 1.1 '!D186</f>
        <v>0.25</v>
      </c>
      <c r="P185" s="363"/>
      <c r="Q185" s="433">
        <f>'приложение 1.1 '!H186</f>
        <v>0.625</v>
      </c>
      <c r="R185" s="433">
        <f t="shared" si="12"/>
        <v>3.125E-2</v>
      </c>
      <c r="S185" s="433">
        <f t="shared" si="13"/>
        <v>0.25</v>
      </c>
      <c r="T185" s="433">
        <f t="shared" si="14"/>
        <v>0.3125</v>
      </c>
      <c r="U185" s="433">
        <f t="shared" si="15"/>
        <v>3.125E-2</v>
      </c>
      <c r="V185" s="555"/>
      <c r="W185" s="555"/>
      <c r="X185" s="555"/>
      <c r="Y185" s="555"/>
      <c r="Z185" s="555" t="str">
        <f>IF(AB185&gt;0,'приложение 1.1 '!G186,"-")</f>
        <v>-</v>
      </c>
      <c r="AA185" s="367"/>
      <c r="AB185" s="556"/>
      <c r="AC185" s="379">
        <f>'приложение 1.1 '!E186</f>
        <v>0</v>
      </c>
      <c r="AD185" s="555">
        <f>IF(AG185&gt;0,'приложение 1.1 '!G186,"-")</f>
        <v>2021</v>
      </c>
      <c r="AE185" s="556">
        <v>30</v>
      </c>
      <c r="AF185" s="556"/>
      <c r="AG185" s="556" t="s">
        <v>310</v>
      </c>
      <c r="AH185" s="449">
        <f>'приложение 1.1 '!D186</f>
        <v>0.25</v>
      </c>
      <c r="AI185" s="205"/>
    </row>
    <row r="186" spans="1:35" ht="45" customHeight="1">
      <c r="A186" s="369" t="str">
        <f>'приложение 1.1 '!A187</f>
        <v>1.1.4.43</v>
      </c>
      <c r="B186" s="371" t="str">
        <f>'приложение 1.1 '!B187</f>
        <v>Реконструкция КЛ-10 кв ЦРП - ТП - 505  ЭСК № 24</v>
      </c>
      <c r="C186" s="555"/>
      <c r="D186" s="555"/>
      <c r="E186" s="555"/>
      <c r="F186" s="555"/>
      <c r="G186" s="555"/>
      <c r="H186" s="555"/>
      <c r="I186" s="555"/>
      <c r="J186" s="362"/>
      <c r="K186" s="555">
        <v>1984</v>
      </c>
      <c r="L186" s="555">
        <v>30</v>
      </c>
      <c r="M186" s="555"/>
      <c r="N186" s="555" t="s">
        <v>1723</v>
      </c>
      <c r="O186" s="362">
        <f>'приложение 1.1 '!D187</f>
        <v>0.89</v>
      </c>
      <c r="P186" s="363"/>
      <c r="Q186" s="433">
        <f>'приложение 1.1 '!H187</f>
        <v>2.2250000000000001</v>
      </c>
      <c r="R186" s="433">
        <f t="shared" si="12"/>
        <v>0.11125000000000002</v>
      </c>
      <c r="S186" s="433">
        <f t="shared" si="13"/>
        <v>0.89000000000000012</v>
      </c>
      <c r="T186" s="433">
        <f t="shared" si="14"/>
        <v>1.1125</v>
      </c>
      <c r="U186" s="433">
        <f t="shared" si="15"/>
        <v>0.11124999999999963</v>
      </c>
      <c r="V186" s="555"/>
      <c r="W186" s="555"/>
      <c r="X186" s="555"/>
      <c r="Y186" s="555"/>
      <c r="Z186" s="555" t="str">
        <f>IF(AB186&gt;0,'приложение 1.1 '!G187,"-")</f>
        <v>-</v>
      </c>
      <c r="AA186" s="367"/>
      <c r="AB186" s="556"/>
      <c r="AC186" s="379">
        <f>'приложение 1.1 '!E187</f>
        <v>0</v>
      </c>
      <c r="AD186" s="555">
        <f>IF(AG186&gt;0,'приложение 1.1 '!G187,"-")</f>
        <v>2021</v>
      </c>
      <c r="AE186" s="556">
        <v>30</v>
      </c>
      <c r="AF186" s="556"/>
      <c r="AG186" s="556" t="s">
        <v>310</v>
      </c>
      <c r="AH186" s="449">
        <f>'приложение 1.1 '!D187</f>
        <v>0.89</v>
      </c>
      <c r="AI186" s="205"/>
    </row>
    <row r="187" spans="1:35" ht="45" customHeight="1">
      <c r="A187" s="369" t="str">
        <f>'приложение 1.1 '!A188</f>
        <v>1.1.4.44</v>
      </c>
      <c r="B187" s="371" t="str">
        <f>'приложение 1.1 '!B188</f>
        <v>Реконструкция КЛ-10 кв ТП - 505 с РП -133  1   ЭСК № 24</v>
      </c>
      <c r="C187" s="555"/>
      <c r="D187" s="555"/>
      <c r="E187" s="555"/>
      <c r="F187" s="555"/>
      <c r="G187" s="555"/>
      <c r="H187" s="555"/>
      <c r="I187" s="555"/>
      <c r="J187" s="362"/>
      <c r="K187" s="556">
        <v>1984</v>
      </c>
      <c r="L187" s="555">
        <v>30</v>
      </c>
      <c r="M187" s="555"/>
      <c r="N187" s="555" t="s">
        <v>1719</v>
      </c>
      <c r="O187" s="362">
        <f>'приложение 1.1 '!D188</f>
        <v>0.28000000000000003</v>
      </c>
      <c r="P187" s="363"/>
      <c r="Q187" s="433">
        <f>'приложение 1.1 '!H188</f>
        <v>0.7</v>
      </c>
      <c r="R187" s="433">
        <f t="shared" si="12"/>
        <v>3.4999999999999996E-2</v>
      </c>
      <c r="S187" s="433">
        <f t="shared" si="13"/>
        <v>0.27999999999999997</v>
      </c>
      <c r="T187" s="433">
        <f t="shared" si="14"/>
        <v>0.35</v>
      </c>
      <c r="U187" s="433">
        <f t="shared" si="15"/>
        <v>3.5000000000000031E-2</v>
      </c>
      <c r="V187" s="555"/>
      <c r="W187" s="555"/>
      <c r="X187" s="555"/>
      <c r="Y187" s="555"/>
      <c r="Z187" s="555" t="str">
        <f>IF(AB187&gt;0,'приложение 1.1 '!G188,"-")</f>
        <v>-</v>
      </c>
      <c r="AA187" s="367"/>
      <c r="AB187" s="556"/>
      <c r="AC187" s="379">
        <f>'приложение 1.1 '!E188</f>
        <v>0</v>
      </c>
      <c r="AD187" s="555">
        <f>IF(AG187&gt;0,'приложение 1.1 '!G188,"-")</f>
        <v>2021</v>
      </c>
      <c r="AE187" s="556">
        <v>30</v>
      </c>
      <c r="AF187" s="556"/>
      <c r="AG187" s="556" t="s">
        <v>310</v>
      </c>
      <c r="AH187" s="449">
        <f>'приложение 1.1 '!D188</f>
        <v>0.28000000000000003</v>
      </c>
      <c r="AI187" s="205"/>
    </row>
    <row r="188" spans="1:35" ht="45" customHeight="1">
      <c r="A188" s="369" t="str">
        <f>'приложение 1.1 '!A189</f>
        <v>1.1.4.45</v>
      </c>
      <c r="B188" s="371" t="str">
        <f>'приложение 1.1 '!B189</f>
        <v>Реконструкция КЛ-10кв  ТП-299  ТП-300</v>
      </c>
      <c r="C188" s="555"/>
      <c r="D188" s="555"/>
      <c r="E188" s="555"/>
      <c r="F188" s="555"/>
      <c r="G188" s="555"/>
      <c r="H188" s="555"/>
      <c r="I188" s="555"/>
      <c r="J188" s="362"/>
      <c r="K188" s="556">
        <v>1984</v>
      </c>
      <c r="L188" s="555">
        <v>30</v>
      </c>
      <c r="M188" s="555"/>
      <c r="N188" s="254" t="s">
        <v>1722</v>
      </c>
      <c r="O188" s="362">
        <f>'приложение 1.1 '!D189</f>
        <v>0.1656</v>
      </c>
      <c r="P188" s="363"/>
      <c r="Q188" s="433">
        <f>'приложение 1.1 '!H189</f>
        <v>0.41399999999999998</v>
      </c>
      <c r="R188" s="433">
        <f t="shared" si="12"/>
        <v>2.07E-2</v>
      </c>
      <c r="S188" s="433">
        <f t="shared" si="13"/>
        <v>0.1656</v>
      </c>
      <c r="T188" s="433">
        <f t="shared" si="14"/>
        <v>0.20699999999999999</v>
      </c>
      <c r="U188" s="433">
        <f t="shared" si="15"/>
        <v>2.0699999999999996E-2</v>
      </c>
      <c r="V188" s="555"/>
      <c r="W188" s="555"/>
      <c r="X188" s="555"/>
      <c r="Y188" s="555"/>
      <c r="Z188" s="555" t="str">
        <f>IF(AB188&gt;0,'приложение 1.1 '!G189,"-")</f>
        <v>-</v>
      </c>
      <c r="AA188" s="367"/>
      <c r="AB188" s="556"/>
      <c r="AC188" s="379">
        <f>'приложение 1.1 '!E189</f>
        <v>0</v>
      </c>
      <c r="AD188" s="555">
        <f>IF(AG188&gt;0,'приложение 1.1 '!G189,"-")</f>
        <v>2021</v>
      </c>
      <c r="AE188" s="556">
        <v>30</v>
      </c>
      <c r="AF188" s="556"/>
      <c r="AG188" s="556" t="s">
        <v>310</v>
      </c>
      <c r="AH188" s="449">
        <f>'приложение 1.1 '!D189</f>
        <v>0.1656</v>
      </c>
      <c r="AI188" s="205"/>
    </row>
    <row r="189" spans="1:35" ht="45" customHeight="1">
      <c r="A189" s="369" t="str">
        <f>'приложение 1.1 '!A190</f>
        <v>1.1.4.46</v>
      </c>
      <c r="B189" s="371" t="str">
        <f>'приложение 1.1 '!B190</f>
        <v>Реконструкция КЛ-6кв ф.1-10(ПС-П-2 яч.22) ВЛ-6кв ТП-212</v>
      </c>
      <c r="C189" s="555"/>
      <c r="D189" s="555"/>
      <c r="E189" s="555"/>
      <c r="F189" s="555"/>
      <c r="G189" s="555"/>
      <c r="H189" s="555"/>
      <c r="I189" s="555"/>
      <c r="J189" s="362"/>
      <c r="K189" s="556">
        <v>1984</v>
      </c>
      <c r="L189" s="555">
        <v>30</v>
      </c>
      <c r="M189" s="555"/>
      <c r="N189" s="555" t="s">
        <v>1709</v>
      </c>
      <c r="O189" s="362">
        <f>'приложение 1.1 '!D190</f>
        <v>0.55000000000000004</v>
      </c>
      <c r="P189" s="363"/>
      <c r="Q189" s="433">
        <f>'приложение 1.1 '!H190</f>
        <v>0.13750000000000001</v>
      </c>
      <c r="R189" s="433">
        <f t="shared" si="12"/>
        <v>6.8750000000000009E-3</v>
      </c>
      <c r="S189" s="433">
        <f t="shared" si="13"/>
        <v>5.5000000000000007E-2</v>
      </c>
      <c r="T189" s="433">
        <f t="shared" si="14"/>
        <v>6.8750000000000006E-2</v>
      </c>
      <c r="U189" s="433">
        <f t="shared" si="15"/>
        <v>6.8749999999999922E-3</v>
      </c>
      <c r="V189" s="555"/>
      <c r="W189" s="555"/>
      <c r="X189" s="555"/>
      <c r="Y189" s="555"/>
      <c r="Z189" s="555" t="str">
        <f>IF(AB189&gt;0,'приложение 1.1 '!G190,"-")</f>
        <v>-</v>
      </c>
      <c r="AA189" s="367"/>
      <c r="AB189" s="556"/>
      <c r="AC189" s="379">
        <f>'приложение 1.1 '!E190</f>
        <v>0</v>
      </c>
      <c r="AD189" s="555">
        <f>IF(AG189&gt;0,'приложение 1.1 '!G190,"-")</f>
        <v>2021</v>
      </c>
      <c r="AE189" s="556">
        <v>30</v>
      </c>
      <c r="AF189" s="556"/>
      <c r="AG189" s="556" t="s">
        <v>310</v>
      </c>
      <c r="AH189" s="449">
        <f>'приложение 1.1 '!D190</f>
        <v>0.55000000000000004</v>
      </c>
      <c r="AI189" s="205"/>
    </row>
    <row r="190" spans="1:35" ht="45" customHeight="1">
      <c r="A190" s="567" t="str">
        <f>'приложение 1.1 '!A191</f>
        <v>1.1.5.</v>
      </c>
      <c r="B190" s="568" t="str">
        <f>'приложение 1.1 '!B191</f>
        <v>Кабельные линии 0,4кВ</v>
      </c>
      <c r="C190" s="575"/>
      <c r="D190" s="575"/>
      <c r="E190" s="575"/>
      <c r="F190" s="575"/>
      <c r="G190" s="575"/>
      <c r="H190" s="575"/>
      <c r="I190" s="575"/>
      <c r="J190" s="569"/>
      <c r="K190" s="575"/>
      <c r="L190" s="579"/>
      <c r="M190" s="579"/>
      <c r="N190" s="579"/>
      <c r="O190" s="581"/>
      <c r="P190" s="582"/>
      <c r="Q190" s="583"/>
      <c r="R190" s="583"/>
      <c r="S190" s="583"/>
      <c r="T190" s="583"/>
      <c r="U190" s="583"/>
      <c r="V190" s="579"/>
      <c r="W190" s="579"/>
      <c r="X190" s="579"/>
      <c r="Y190" s="579"/>
      <c r="Z190" s="579"/>
      <c r="AA190" s="578"/>
      <c r="AB190" s="579"/>
      <c r="AC190" s="584"/>
      <c r="AD190" s="579"/>
      <c r="AE190" s="579"/>
      <c r="AF190" s="579"/>
      <c r="AG190" s="579"/>
      <c r="AH190" s="585"/>
      <c r="AI190" s="580"/>
    </row>
    <row r="191" spans="1:35" ht="45" customHeight="1">
      <c r="A191" s="369" t="str">
        <f>'приложение 1.1 '!A192</f>
        <v>1.1.5.1</v>
      </c>
      <c r="B191" s="371" t="str">
        <f>'приложение 1.1 '!B192</f>
        <v>Реконструкция КЛ-0,4 кВ РП-113 - ул. Майская, 5</v>
      </c>
      <c r="C191" s="555"/>
      <c r="D191" s="555"/>
      <c r="E191" s="555"/>
      <c r="F191" s="555"/>
      <c r="G191" s="555"/>
      <c r="H191" s="555"/>
      <c r="I191" s="555"/>
      <c r="J191" s="362"/>
      <c r="K191" s="555">
        <v>1973</v>
      </c>
      <c r="L191" s="555">
        <v>30</v>
      </c>
      <c r="M191" s="555"/>
      <c r="N191" s="555" t="s">
        <v>1724</v>
      </c>
      <c r="O191" s="362">
        <f>'приложение 1.1 '!D192</f>
        <v>0.39600000000000002</v>
      </c>
      <c r="P191" s="363"/>
      <c r="Q191" s="433">
        <f>'приложение 1.1 '!H192</f>
        <v>0.71279999999999999</v>
      </c>
      <c r="R191" s="433">
        <f t="shared" si="12"/>
        <v>3.5639999999999998E-2</v>
      </c>
      <c r="S191" s="433">
        <f t="shared" si="13"/>
        <v>0.28511999999999998</v>
      </c>
      <c r="T191" s="433">
        <f t="shared" si="14"/>
        <v>0.35639999999999999</v>
      </c>
      <c r="U191" s="433">
        <f t="shared" si="15"/>
        <v>3.5640000000000005E-2</v>
      </c>
      <c r="V191" s="555"/>
      <c r="W191" s="555"/>
      <c r="X191" s="555"/>
      <c r="Y191" s="555"/>
      <c r="Z191" s="555" t="str">
        <f>IF(AB191&gt;0,'приложение 1.1 '!G192,"-")</f>
        <v>-</v>
      </c>
      <c r="AA191" s="367"/>
      <c r="AB191" s="556"/>
      <c r="AC191" s="379">
        <f>'приложение 1.1 '!E192</f>
        <v>0</v>
      </c>
      <c r="AD191" s="555">
        <f>IF(AG191&gt;0,'приложение 1.1 '!G192,"-")</f>
        <v>2020</v>
      </c>
      <c r="AE191" s="555">
        <v>30</v>
      </c>
      <c r="AF191" s="555"/>
      <c r="AG191" s="555" t="s">
        <v>1787</v>
      </c>
      <c r="AH191" s="449">
        <f>'приложение 1.1 '!D192</f>
        <v>0.39600000000000002</v>
      </c>
      <c r="AI191" s="205"/>
    </row>
    <row r="192" spans="1:35" ht="45" customHeight="1">
      <c r="A192" s="369" t="str">
        <f>'приложение 1.1 '!A193</f>
        <v>1.1.5.2</v>
      </c>
      <c r="B192" s="371" t="str">
        <f>'приложение 1.1 '!B193</f>
        <v>Реконструкция КЛ-0,4 кВ РП-113 - ул. Майская, 7</v>
      </c>
      <c r="C192" s="555"/>
      <c r="D192" s="555"/>
      <c r="E192" s="555"/>
      <c r="F192" s="555"/>
      <c r="G192" s="555"/>
      <c r="H192" s="555"/>
      <c r="I192" s="555"/>
      <c r="J192" s="362"/>
      <c r="K192" s="556">
        <v>1973</v>
      </c>
      <c r="L192" s="555">
        <v>30</v>
      </c>
      <c r="M192" s="555"/>
      <c r="N192" s="555" t="s">
        <v>1725</v>
      </c>
      <c r="O192" s="362">
        <f>'приложение 1.1 '!D193</f>
        <v>0.186</v>
      </c>
      <c r="P192" s="363"/>
      <c r="Q192" s="433">
        <f>'приложение 1.1 '!H193</f>
        <v>0.33479999999999999</v>
      </c>
      <c r="R192" s="433">
        <f t="shared" si="12"/>
        <v>1.6740000000000001E-2</v>
      </c>
      <c r="S192" s="433">
        <f t="shared" si="13"/>
        <v>0.13392000000000001</v>
      </c>
      <c r="T192" s="433">
        <f t="shared" si="14"/>
        <v>0.16739999999999999</v>
      </c>
      <c r="U192" s="433">
        <f t="shared" si="15"/>
        <v>1.6739999999999977E-2</v>
      </c>
      <c r="V192" s="555"/>
      <c r="W192" s="555"/>
      <c r="X192" s="555"/>
      <c r="Y192" s="555"/>
      <c r="Z192" s="555" t="str">
        <f>IF(AB192&gt;0,'приложение 1.1 '!G193,"-")</f>
        <v>-</v>
      </c>
      <c r="AA192" s="367"/>
      <c r="AB192" s="556"/>
      <c r="AC192" s="379">
        <f>'приложение 1.1 '!E193</f>
        <v>0</v>
      </c>
      <c r="AD192" s="555">
        <f>IF(AG192&gt;0,'приложение 1.1 '!G193,"-")</f>
        <v>2020</v>
      </c>
      <c r="AE192" s="556">
        <v>30</v>
      </c>
      <c r="AF192" s="556"/>
      <c r="AG192" s="556" t="s">
        <v>1787</v>
      </c>
      <c r="AH192" s="449">
        <f>'приложение 1.1 '!D193</f>
        <v>0.186</v>
      </c>
      <c r="AI192" s="205"/>
    </row>
    <row r="193" spans="1:35" ht="45" customHeight="1">
      <c r="A193" s="369" t="str">
        <f>'приложение 1.1 '!A194</f>
        <v>1.1.5.3</v>
      </c>
      <c r="B193" s="371" t="str">
        <f>'приложение 1.1 '!B194</f>
        <v>Реконструкция КЛ-0,4 кВ ТП-204 - ул. 60 лет Октября, 3</v>
      </c>
      <c r="C193" s="555"/>
      <c r="D193" s="555"/>
      <c r="E193" s="555"/>
      <c r="F193" s="555"/>
      <c r="G193" s="555"/>
      <c r="H193" s="555"/>
      <c r="I193" s="555"/>
      <c r="J193" s="362"/>
      <c r="K193" s="556">
        <v>1975</v>
      </c>
      <c r="L193" s="555">
        <v>30</v>
      </c>
      <c r="M193" s="555"/>
      <c r="N193" s="555" t="s">
        <v>1726</v>
      </c>
      <c r="O193" s="362">
        <f>'приложение 1.1 '!D194</f>
        <v>0.8</v>
      </c>
      <c r="P193" s="363"/>
      <c r="Q193" s="433">
        <f>'приложение 1.1 '!H194</f>
        <v>0.14399999999999999</v>
      </c>
      <c r="R193" s="433">
        <f t="shared" ref="R193:R250" si="18">Q193*0.05</f>
        <v>7.1999999999999998E-3</v>
      </c>
      <c r="S193" s="433">
        <f t="shared" ref="S193:S250" si="19">Q193*0.4</f>
        <v>5.7599999999999998E-2</v>
      </c>
      <c r="T193" s="433">
        <f t="shared" ref="T193:T250" si="20">Q193*0.5</f>
        <v>7.1999999999999995E-2</v>
      </c>
      <c r="U193" s="433">
        <f t="shared" ref="U193:U250" si="21">Q193-(R193+S193+T193)</f>
        <v>7.2000000000000119E-3</v>
      </c>
      <c r="V193" s="555"/>
      <c r="W193" s="555"/>
      <c r="X193" s="555"/>
      <c r="Y193" s="555"/>
      <c r="Z193" s="555" t="str">
        <f>IF(AB193&gt;0,'приложение 1.1 '!G194,"-")</f>
        <v>-</v>
      </c>
      <c r="AA193" s="367"/>
      <c r="AB193" s="556"/>
      <c r="AC193" s="379">
        <f>'приложение 1.1 '!E194</f>
        <v>0</v>
      </c>
      <c r="AD193" s="555">
        <f>IF(AG193&gt;0,'приложение 1.1 '!G194,"-")</f>
        <v>2020</v>
      </c>
      <c r="AE193" s="556">
        <v>30</v>
      </c>
      <c r="AF193" s="556"/>
      <c r="AG193" s="556" t="s">
        <v>1787</v>
      </c>
      <c r="AH193" s="449">
        <f>'приложение 1.1 '!D194</f>
        <v>0.8</v>
      </c>
      <c r="AI193" s="205"/>
    </row>
    <row r="194" spans="1:35" ht="45" customHeight="1">
      <c r="A194" s="369" t="str">
        <f>'приложение 1.1 '!A195</f>
        <v>1.1.5.4</v>
      </c>
      <c r="B194" s="371" t="str">
        <f>'приложение 1.1 '!B195</f>
        <v>Реконструкция КЛ-0,4 кВ ТП-205 - пр-т. Набережный, 72;74</v>
      </c>
      <c r="C194" s="555"/>
      <c r="D194" s="555"/>
      <c r="E194" s="555"/>
      <c r="F194" s="555"/>
      <c r="G194" s="555"/>
      <c r="H194" s="555"/>
      <c r="I194" s="555"/>
      <c r="J194" s="362"/>
      <c r="K194" s="556">
        <v>1975</v>
      </c>
      <c r="L194" s="555">
        <v>30</v>
      </c>
      <c r="M194" s="555"/>
      <c r="N194" s="555" t="s">
        <v>1727</v>
      </c>
      <c r="O194" s="362">
        <f>'приложение 1.1 '!D195</f>
        <v>0.44</v>
      </c>
      <c r="P194" s="363"/>
      <c r="Q194" s="433">
        <f>'приложение 1.1 '!H195</f>
        <v>0.72</v>
      </c>
      <c r="R194" s="433">
        <f t="shared" si="18"/>
        <v>3.5999999999999997E-2</v>
      </c>
      <c r="S194" s="433">
        <f t="shared" si="19"/>
        <v>0.28799999999999998</v>
      </c>
      <c r="T194" s="433">
        <f t="shared" si="20"/>
        <v>0.36</v>
      </c>
      <c r="U194" s="433">
        <f t="shared" si="21"/>
        <v>3.6000000000000032E-2</v>
      </c>
      <c r="V194" s="555"/>
      <c r="W194" s="555"/>
      <c r="X194" s="555"/>
      <c r="Y194" s="555"/>
      <c r="Z194" s="555" t="str">
        <f>IF(AB194&gt;0,'приложение 1.1 '!G195,"-")</f>
        <v>-</v>
      </c>
      <c r="AA194" s="367"/>
      <c r="AB194" s="556"/>
      <c r="AC194" s="379">
        <f>'приложение 1.1 '!E195</f>
        <v>0</v>
      </c>
      <c r="AD194" s="555">
        <f>IF(AG194&gt;0,'приложение 1.1 '!G195,"-")</f>
        <v>2020</v>
      </c>
      <c r="AE194" s="556">
        <v>30</v>
      </c>
      <c r="AF194" s="556"/>
      <c r="AG194" s="556" t="s">
        <v>1787</v>
      </c>
      <c r="AH194" s="449">
        <f>'приложение 1.1 '!D195</f>
        <v>0.44</v>
      </c>
      <c r="AI194" s="205"/>
    </row>
    <row r="195" spans="1:35" ht="45" customHeight="1">
      <c r="A195" s="369" t="str">
        <f>'приложение 1.1 '!A196</f>
        <v>1.1.5.5</v>
      </c>
      <c r="B195" s="371" t="str">
        <f>'приложение 1.1 '!B196</f>
        <v>Реконструкция КЛ-0,4 кВ ТП-205 - пр-т. Набережный, 80</v>
      </c>
      <c r="C195" s="555"/>
      <c r="D195" s="555"/>
      <c r="E195" s="555"/>
      <c r="F195" s="555"/>
      <c r="G195" s="555"/>
      <c r="H195" s="555"/>
      <c r="I195" s="555"/>
      <c r="J195" s="362"/>
      <c r="K195" s="556">
        <v>1975</v>
      </c>
      <c r="L195" s="555">
        <v>30</v>
      </c>
      <c r="M195" s="555"/>
      <c r="N195" s="555" t="s">
        <v>1728</v>
      </c>
      <c r="O195" s="362">
        <f>'приложение 1.1 '!D196</f>
        <v>0.12</v>
      </c>
      <c r="P195" s="363"/>
      <c r="Q195" s="433">
        <f>'приложение 1.1 '!H196</f>
        <v>0.216</v>
      </c>
      <c r="R195" s="433">
        <f t="shared" si="18"/>
        <v>1.0800000000000001E-2</v>
      </c>
      <c r="S195" s="433">
        <f t="shared" si="19"/>
        <v>8.6400000000000005E-2</v>
      </c>
      <c r="T195" s="433">
        <f t="shared" si="20"/>
        <v>0.108</v>
      </c>
      <c r="U195" s="433">
        <f t="shared" si="21"/>
        <v>1.0800000000000004E-2</v>
      </c>
      <c r="V195" s="555"/>
      <c r="W195" s="555"/>
      <c r="X195" s="555"/>
      <c r="Y195" s="555"/>
      <c r="Z195" s="555" t="str">
        <f>IF(AB195&gt;0,'приложение 1.1 '!G196,"-")</f>
        <v>-</v>
      </c>
      <c r="AA195" s="367"/>
      <c r="AB195" s="556"/>
      <c r="AC195" s="379">
        <f>'приложение 1.1 '!E196</f>
        <v>0</v>
      </c>
      <c r="AD195" s="555">
        <f>IF(AG195&gt;0,'приложение 1.1 '!G196,"-")</f>
        <v>2020</v>
      </c>
      <c r="AE195" s="556">
        <v>30</v>
      </c>
      <c r="AF195" s="556"/>
      <c r="AG195" s="556" t="s">
        <v>1787</v>
      </c>
      <c r="AH195" s="449">
        <f>'приложение 1.1 '!D196</f>
        <v>0.12</v>
      </c>
      <c r="AI195" s="205"/>
    </row>
    <row r="196" spans="1:35" ht="45" customHeight="1">
      <c r="A196" s="369" t="str">
        <f>'приложение 1.1 '!A197</f>
        <v>1.1.5.6</v>
      </c>
      <c r="B196" s="371" t="str">
        <f>'приложение 1.1 '!B197</f>
        <v>Реконструкция КЛ-0,4 кВ ТП-205 - ул. Энтузиастов, 53</v>
      </c>
      <c r="C196" s="555"/>
      <c r="D196" s="555"/>
      <c r="E196" s="555"/>
      <c r="F196" s="555"/>
      <c r="G196" s="555"/>
      <c r="H196" s="555"/>
      <c r="I196" s="555"/>
      <c r="J196" s="362"/>
      <c r="K196" s="556">
        <v>1976</v>
      </c>
      <c r="L196" s="555">
        <v>30</v>
      </c>
      <c r="M196" s="555"/>
      <c r="N196" s="555" t="s">
        <v>1729</v>
      </c>
      <c r="O196" s="362">
        <f>'приложение 1.1 '!D197</f>
        <v>0.185</v>
      </c>
      <c r="P196" s="363"/>
      <c r="Q196" s="433">
        <f>'приложение 1.1 '!H197</f>
        <v>0.33300000000000002</v>
      </c>
      <c r="R196" s="433">
        <f t="shared" si="18"/>
        <v>1.6650000000000002E-2</v>
      </c>
      <c r="S196" s="433">
        <f t="shared" si="19"/>
        <v>0.13320000000000001</v>
      </c>
      <c r="T196" s="433">
        <f t="shared" si="20"/>
        <v>0.16650000000000001</v>
      </c>
      <c r="U196" s="433">
        <f t="shared" si="21"/>
        <v>1.6649999999999998E-2</v>
      </c>
      <c r="V196" s="555"/>
      <c r="W196" s="555"/>
      <c r="X196" s="555"/>
      <c r="Y196" s="555"/>
      <c r="Z196" s="555" t="str">
        <f>IF(AB196&gt;0,'приложение 1.1 '!G197,"-")</f>
        <v>-</v>
      </c>
      <c r="AA196" s="367"/>
      <c r="AB196" s="556"/>
      <c r="AC196" s="379">
        <f>'приложение 1.1 '!E197</f>
        <v>0</v>
      </c>
      <c r="AD196" s="555">
        <f>IF(AG196&gt;0,'приложение 1.1 '!G197,"-")</f>
        <v>2020</v>
      </c>
      <c r="AE196" s="556">
        <v>30</v>
      </c>
      <c r="AF196" s="556"/>
      <c r="AG196" s="556" t="s">
        <v>1787</v>
      </c>
      <c r="AH196" s="449">
        <f>'приложение 1.1 '!D197</f>
        <v>0.185</v>
      </c>
      <c r="AI196" s="205"/>
    </row>
    <row r="197" spans="1:35" ht="45" customHeight="1">
      <c r="A197" s="369" t="str">
        <f>'приложение 1.1 '!A198</f>
        <v>1.1.5.7</v>
      </c>
      <c r="B197" s="371" t="str">
        <f>'приложение 1.1 '!B198</f>
        <v>Реконструкция КЛ-0,4 кВ ТП-212 - ул. Нефтяников, 29А</v>
      </c>
      <c r="C197" s="555"/>
      <c r="D197" s="555"/>
      <c r="E197" s="555"/>
      <c r="F197" s="555"/>
      <c r="G197" s="555"/>
      <c r="H197" s="555"/>
      <c r="I197" s="555"/>
      <c r="J197" s="362"/>
      <c r="K197" s="556">
        <v>1974</v>
      </c>
      <c r="L197" s="555">
        <v>30</v>
      </c>
      <c r="M197" s="555"/>
      <c r="N197" s="555" t="s">
        <v>1730</v>
      </c>
      <c r="O197" s="362">
        <f>'приложение 1.1 '!D198</f>
        <v>0.25600000000000001</v>
      </c>
      <c r="P197" s="363"/>
      <c r="Q197" s="433">
        <f>'приложение 1.1 '!H198</f>
        <v>0.46079999999999999</v>
      </c>
      <c r="R197" s="433">
        <f t="shared" si="18"/>
        <v>2.3040000000000001E-2</v>
      </c>
      <c r="S197" s="433">
        <f t="shared" si="19"/>
        <v>0.18432000000000001</v>
      </c>
      <c r="T197" s="433">
        <f t="shared" si="20"/>
        <v>0.23039999999999999</v>
      </c>
      <c r="U197" s="433">
        <f t="shared" si="21"/>
        <v>2.3039999999999949E-2</v>
      </c>
      <c r="V197" s="555"/>
      <c r="W197" s="555"/>
      <c r="X197" s="555"/>
      <c r="Y197" s="555"/>
      <c r="Z197" s="555" t="str">
        <f>IF(AB197&gt;0,'приложение 1.1 '!G198,"-")</f>
        <v>-</v>
      </c>
      <c r="AA197" s="367"/>
      <c r="AB197" s="556"/>
      <c r="AC197" s="379">
        <f>'приложение 1.1 '!E198</f>
        <v>0</v>
      </c>
      <c r="AD197" s="555">
        <f>IF(AG197&gt;0,'приложение 1.1 '!G198,"-")</f>
        <v>2020</v>
      </c>
      <c r="AE197" s="556">
        <v>30</v>
      </c>
      <c r="AF197" s="556"/>
      <c r="AG197" s="556" t="s">
        <v>1787</v>
      </c>
      <c r="AH197" s="449">
        <f>'приложение 1.1 '!D198</f>
        <v>0.25600000000000001</v>
      </c>
      <c r="AI197" s="205"/>
    </row>
    <row r="198" spans="1:35" ht="45" customHeight="1">
      <c r="A198" s="369" t="str">
        <f>'приложение 1.1 '!A199</f>
        <v>1.1.5.8</v>
      </c>
      <c r="B198" s="371" t="str">
        <f>'приложение 1.1 '!B199</f>
        <v>Реконструкция КЛ-0,4 кВ ТП-214 - ул. Энтузиастов, 40</v>
      </c>
      <c r="C198" s="555"/>
      <c r="D198" s="555"/>
      <c r="E198" s="555"/>
      <c r="F198" s="555"/>
      <c r="G198" s="555"/>
      <c r="H198" s="555"/>
      <c r="I198" s="555"/>
      <c r="J198" s="362"/>
      <c r="K198" s="556">
        <v>1974</v>
      </c>
      <c r="L198" s="555">
        <v>30</v>
      </c>
      <c r="M198" s="555"/>
      <c r="N198" s="555" t="s">
        <v>1716</v>
      </c>
      <c r="O198" s="362">
        <f>'приложение 1.1 '!D199</f>
        <v>0.14399999999999999</v>
      </c>
      <c r="P198" s="363"/>
      <c r="Q198" s="433">
        <f>'приложение 1.1 '!H199</f>
        <v>0.25919999999999999</v>
      </c>
      <c r="R198" s="433">
        <f t="shared" si="18"/>
        <v>1.2959999999999999E-2</v>
      </c>
      <c r="S198" s="433">
        <f t="shared" si="19"/>
        <v>0.10367999999999999</v>
      </c>
      <c r="T198" s="433">
        <f t="shared" si="20"/>
        <v>0.12959999999999999</v>
      </c>
      <c r="U198" s="433">
        <f t="shared" si="21"/>
        <v>1.2959999999999999E-2</v>
      </c>
      <c r="V198" s="555"/>
      <c r="W198" s="555"/>
      <c r="X198" s="555"/>
      <c r="Y198" s="555"/>
      <c r="Z198" s="555" t="str">
        <f>IF(AB198&gt;0,'приложение 1.1 '!G199,"-")</f>
        <v>-</v>
      </c>
      <c r="AA198" s="367"/>
      <c r="AB198" s="556"/>
      <c r="AC198" s="379">
        <f>'приложение 1.1 '!E199</f>
        <v>0</v>
      </c>
      <c r="AD198" s="555">
        <f>IF(AG198&gt;0,'приложение 1.1 '!G199,"-")</f>
        <v>2020</v>
      </c>
      <c r="AE198" s="556">
        <v>30</v>
      </c>
      <c r="AF198" s="556"/>
      <c r="AG198" s="556" t="s">
        <v>1787</v>
      </c>
      <c r="AH198" s="449">
        <f>'приложение 1.1 '!D199</f>
        <v>0.14399999999999999</v>
      </c>
      <c r="AI198" s="205"/>
    </row>
    <row r="199" spans="1:35" ht="45" customHeight="1">
      <c r="A199" s="369" t="str">
        <f>'приложение 1.1 '!A200</f>
        <v>1.1.5.9</v>
      </c>
      <c r="B199" s="371" t="str">
        <f>'приложение 1.1 '!B200</f>
        <v>Реконструкция КЛ-0,4 кВ ТП-221 - ул. Губкина, 3</v>
      </c>
      <c r="C199" s="555"/>
      <c r="D199" s="555"/>
      <c r="E199" s="555"/>
      <c r="F199" s="555"/>
      <c r="G199" s="555"/>
      <c r="H199" s="555"/>
      <c r="I199" s="555"/>
      <c r="J199" s="362"/>
      <c r="K199" s="555">
        <v>1978</v>
      </c>
      <c r="L199" s="555">
        <v>30</v>
      </c>
      <c r="M199" s="555"/>
      <c r="N199" s="555" t="s">
        <v>1729</v>
      </c>
      <c r="O199" s="362">
        <f>'приложение 1.1 '!D200</f>
        <v>0.48</v>
      </c>
      <c r="P199" s="363"/>
      <c r="Q199" s="433">
        <f>'приложение 1.1 '!H200</f>
        <v>0.86399999999999999</v>
      </c>
      <c r="R199" s="433">
        <f t="shared" si="18"/>
        <v>4.3200000000000002E-2</v>
      </c>
      <c r="S199" s="433">
        <f t="shared" si="19"/>
        <v>0.34560000000000002</v>
      </c>
      <c r="T199" s="433">
        <f t="shared" si="20"/>
        <v>0.432</v>
      </c>
      <c r="U199" s="433">
        <f t="shared" si="21"/>
        <v>4.3200000000000016E-2</v>
      </c>
      <c r="V199" s="555"/>
      <c r="W199" s="555"/>
      <c r="X199" s="555"/>
      <c r="Y199" s="555"/>
      <c r="Z199" s="555" t="str">
        <f>IF(AB199&gt;0,'приложение 1.1 '!G200,"-")</f>
        <v>-</v>
      </c>
      <c r="AA199" s="367"/>
      <c r="AB199" s="556"/>
      <c r="AC199" s="379">
        <f>'приложение 1.1 '!E200</f>
        <v>0</v>
      </c>
      <c r="AD199" s="555">
        <f>IF(AG199&gt;0,'приложение 1.1 '!G200,"-")</f>
        <v>2020</v>
      </c>
      <c r="AE199" s="556">
        <v>30</v>
      </c>
      <c r="AF199" s="556"/>
      <c r="AG199" s="556" t="s">
        <v>1787</v>
      </c>
      <c r="AH199" s="449">
        <f>'приложение 1.1 '!D200</f>
        <v>0.48</v>
      </c>
      <c r="AI199" s="205"/>
    </row>
    <row r="200" spans="1:35" ht="45" customHeight="1">
      <c r="A200" s="369" t="str">
        <f>'приложение 1.1 '!A201</f>
        <v>1.1.5.10</v>
      </c>
      <c r="B200" s="371" t="str">
        <f>'приложение 1.1 '!B201</f>
        <v>Реконструкция КЛ-0,4 кВ ТП-221 - ул. Губкина, 5</v>
      </c>
      <c r="C200" s="555"/>
      <c r="D200" s="555"/>
      <c r="E200" s="555"/>
      <c r="F200" s="555"/>
      <c r="G200" s="555"/>
      <c r="H200" s="555"/>
      <c r="I200" s="555"/>
      <c r="J200" s="362"/>
      <c r="K200" s="556">
        <v>1976</v>
      </c>
      <c r="L200" s="555">
        <v>30</v>
      </c>
      <c r="M200" s="555"/>
      <c r="N200" s="555" t="s">
        <v>1730</v>
      </c>
      <c r="O200" s="362">
        <f>'приложение 1.1 '!D201</f>
        <v>0.26</v>
      </c>
      <c r="P200" s="363"/>
      <c r="Q200" s="433">
        <f>'приложение 1.1 '!H201</f>
        <v>0.46800000000000003</v>
      </c>
      <c r="R200" s="433">
        <f t="shared" si="18"/>
        <v>2.3400000000000004E-2</v>
      </c>
      <c r="S200" s="433">
        <f t="shared" si="19"/>
        <v>0.18720000000000003</v>
      </c>
      <c r="T200" s="433">
        <f t="shared" si="20"/>
        <v>0.23400000000000001</v>
      </c>
      <c r="U200" s="433">
        <f t="shared" si="21"/>
        <v>2.3399999999999976E-2</v>
      </c>
      <c r="V200" s="555"/>
      <c r="W200" s="555"/>
      <c r="X200" s="555"/>
      <c r="Y200" s="555"/>
      <c r="Z200" s="555" t="str">
        <f>IF(AB200&gt;0,'приложение 1.1 '!G201,"-")</f>
        <v>-</v>
      </c>
      <c r="AA200" s="367"/>
      <c r="AB200" s="556"/>
      <c r="AC200" s="379">
        <f>'приложение 1.1 '!E201</f>
        <v>0</v>
      </c>
      <c r="AD200" s="555">
        <f>IF(AG200&gt;0,'приложение 1.1 '!G201,"-")</f>
        <v>2020</v>
      </c>
      <c r="AE200" s="556">
        <v>30</v>
      </c>
      <c r="AF200" s="556"/>
      <c r="AG200" s="556" t="s">
        <v>1787</v>
      </c>
      <c r="AH200" s="449">
        <f>'приложение 1.1 '!D201</f>
        <v>0.26</v>
      </c>
      <c r="AI200" s="205"/>
    </row>
    <row r="201" spans="1:35" ht="45" customHeight="1">
      <c r="A201" s="369" t="str">
        <f>'приложение 1.1 '!A202</f>
        <v>1.1.5.11</v>
      </c>
      <c r="B201" s="371" t="str">
        <f>'приложение 1.1 '!B202</f>
        <v>Реконструкция КЛ-0,4 кВ ТП-221 - ул. Губкина, 9</v>
      </c>
      <c r="C201" s="555"/>
      <c r="D201" s="555"/>
      <c r="E201" s="555"/>
      <c r="F201" s="555"/>
      <c r="G201" s="555"/>
      <c r="H201" s="555"/>
      <c r="I201" s="555"/>
      <c r="J201" s="362"/>
      <c r="K201" s="555">
        <v>1978</v>
      </c>
      <c r="L201" s="555">
        <v>30</v>
      </c>
      <c r="M201" s="555"/>
      <c r="N201" s="555" t="s">
        <v>1731</v>
      </c>
      <c r="O201" s="362">
        <f>'приложение 1.1 '!D202</f>
        <v>0.19</v>
      </c>
      <c r="P201" s="363"/>
      <c r="Q201" s="433">
        <f>'приложение 1.1 '!H202</f>
        <v>0.34200000000000003</v>
      </c>
      <c r="R201" s="433">
        <f t="shared" si="18"/>
        <v>1.7100000000000001E-2</v>
      </c>
      <c r="S201" s="433">
        <f t="shared" si="19"/>
        <v>0.1368</v>
      </c>
      <c r="T201" s="433">
        <f t="shared" si="20"/>
        <v>0.17100000000000001</v>
      </c>
      <c r="U201" s="433">
        <f t="shared" si="21"/>
        <v>1.7100000000000004E-2</v>
      </c>
      <c r="V201" s="555"/>
      <c r="W201" s="555"/>
      <c r="X201" s="555"/>
      <c r="Y201" s="555"/>
      <c r="Z201" s="555" t="str">
        <f>IF(AB201&gt;0,'приложение 1.1 '!G202,"-")</f>
        <v>-</v>
      </c>
      <c r="AA201" s="367"/>
      <c r="AB201" s="556"/>
      <c r="AC201" s="379">
        <f>'приложение 1.1 '!E202</f>
        <v>0</v>
      </c>
      <c r="AD201" s="555">
        <f>IF(AG201&gt;0,'приложение 1.1 '!G202,"-")</f>
        <v>2020</v>
      </c>
      <c r="AE201" s="556">
        <v>30</v>
      </c>
      <c r="AF201" s="556"/>
      <c r="AG201" s="556" t="s">
        <v>1787</v>
      </c>
      <c r="AH201" s="449">
        <f>'приложение 1.1 '!D202</f>
        <v>0.19</v>
      </c>
      <c r="AI201" s="205"/>
    </row>
    <row r="202" spans="1:35" ht="45" customHeight="1">
      <c r="A202" s="369" t="str">
        <f>'приложение 1.1 '!A203</f>
        <v>1.1.5.12</v>
      </c>
      <c r="B202" s="371" t="str">
        <f>'приложение 1.1 '!B203</f>
        <v>Реконструкция КЛ-0,4 кВ ТП-221 - ул. Губкина, 11</v>
      </c>
      <c r="C202" s="555"/>
      <c r="D202" s="555"/>
      <c r="E202" s="555"/>
      <c r="F202" s="555"/>
      <c r="G202" s="555"/>
      <c r="H202" s="555"/>
      <c r="I202" s="555"/>
      <c r="J202" s="362"/>
      <c r="K202" s="556">
        <v>1978</v>
      </c>
      <c r="L202" s="555">
        <v>30</v>
      </c>
      <c r="M202" s="555"/>
      <c r="N202" s="556" t="s">
        <v>1729</v>
      </c>
      <c r="O202" s="362">
        <f>'приложение 1.1 '!D203</f>
        <v>0.23</v>
      </c>
      <c r="P202" s="363"/>
      <c r="Q202" s="433">
        <f>'приложение 1.1 '!H203</f>
        <v>0.41399999999999998</v>
      </c>
      <c r="R202" s="433">
        <f t="shared" si="18"/>
        <v>2.07E-2</v>
      </c>
      <c r="S202" s="433">
        <f t="shared" si="19"/>
        <v>0.1656</v>
      </c>
      <c r="T202" s="433">
        <f t="shared" si="20"/>
        <v>0.20699999999999999</v>
      </c>
      <c r="U202" s="433">
        <f t="shared" si="21"/>
        <v>2.0699999999999996E-2</v>
      </c>
      <c r="V202" s="555"/>
      <c r="W202" s="555"/>
      <c r="X202" s="555"/>
      <c r="Y202" s="555"/>
      <c r="Z202" s="555" t="str">
        <f>IF(AB202&gt;0,'приложение 1.1 '!G203,"-")</f>
        <v>-</v>
      </c>
      <c r="AA202" s="367"/>
      <c r="AB202" s="556"/>
      <c r="AC202" s="379">
        <f>'приложение 1.1 '!E203</f>
        <v>0</v>
      </c>
      <c r="AD202" s="555">
        <f>IF(AG202&gt;0,'приложение 1.1 '!G203,"-")</f>
        <v>2018</v>
      </c>
      <c r="AE202" s="556">
        <v>30</v>
      </c>
      <c r="AF202" s="556"/>
      <c r="AG202" s="556" t="s">
        <v>1787</v>
      </c>
      <c r="AH202" s="449">
        <f>'приложение 1.1 '!D203</f>
        <v>0.23</v>
      </c>
      <c r="AI202" s="205"/>
    </row>
    <row r="203" spans="1:35" ht="45" customHeight="1">
      <c r="A203" s="369" t="str">
        <f>'приложение 1.1 '!A204</f>
        <v>1.1.5.13</v>
      </c>
      <c r="B203" s="371" t="str">
        <f>'приложение 1.1 '!B204</f>
        <v>Реконструкция КЛ-0,4 кВ ТП-221 - ул. Энтузиастов, 55</v>
      </c>
      <c r="C203" s="555"/>
      <c r="D203" s="555"/>
      <c r="E203" s="555"/>
      <c r="F203" s="555"/>
      <c r="G203" s="555"/>
      <c r="H203" s="555"/>
      <c r="I203" s="555"/>
      <c r="J203" s="362"/>
      <c r="K203" s="556">
        <v>1976</v>
      </c>
      <c r="L203" s="555">
        <v>30</v>
      </c>
      <c r="M203" s="555"/>
      <c r="N203" s="555" t="s">
        <v>1730</v>
      </c>
      <c r="O203" s="362">
        <f>'приложение 1.1 '!D204</f>
        <v>0.53</v>
      </c>
      <c r="P203" s="363"/>
      <c r="Q203" s="433">
        <f>'приложение 1.1 '!H204</f>
        <v>0.95399999999999996</v>
      </c>
      <c r="R203" s="433">
        <f t="shared" si="18"/>
        <v>4.7699999999999999E-2</v>
      </c>
      <c r="S203" s="433">
        <f t="shared" si="19"/>
        <v>0.38159999999999999</v>
      </c>
      <c r="T203" s="433">
        <f t="shared" si="20"/>
        <v>0.47699999999999998</v>
      </c>
      <c r="U203" s="433">
        <f t="shared" si="21"/>
        <v>4.7699999999999965E-2</v>
      </c>
      <c r="V203" s="555"/>
      <c r="W203" s="555"/>
      <c r="X203" s="555"/>
      <c r="Y203" s="555"/>
      <c r="Z203" s="555" t="str">
        <f>IF(AB203&gt;0,'приложение 1.1 '!G204,"-")</f>
        <v>-</v>
      </c>
      <c r="AA203" s="367"/>
      <c r="AB203" s="556"/>
      <c r="AC203" s="379">
        <f>'приложение 1.1 '!E204</f>
        <v>0</v>
      </c>
      <c r="AD203" s="555">
        <f>IF(AG203&gt;0,'приложение 1.1 '!G204,"-")</f>
        <v>2018</v>
      </c>
      <c r="AE203" s="556">
        <v>30</v>
      </c>
      <c r="AF203" s="556"/>
      <c r="AG203" s="556" t="s">
        <v>1787</v>
      </c>
      <c r="AH203" s="449">
        <f>'приложение 1.1 '!D204</f>
        <v>0.53</v>
      </c>
      <c r="AI203" s="205"/>
    </row>
    <row r="204" spans="1:35" ht="45" customHeight="1">
      <c r="A204" s="369" t="str">
        <f>'приложение 1.1 '!A205</f>
        <v>1.1.5.14</v>
      </c>
      <c r="B204" s="371" t="str">
        <f>'приложение 1.1 '!B205</f>
        <v>Реконструкция КЛ-0,4 кВ ТП-221 - ЦТП-5</v>
      </c>
      <c r="C204" s="555"/>
      <c r="D204" s="555"/>
      <c r="E204" s="555"/>
      <c r="F204" s="555"/>
      <c r="G204" s="555"/>
      <c r="H204" s="555"/>
      <c r="I204" s="555"/>
      <c r="J204" s="362"/>
      <c r="K204" s="556">
        <v>1975</v>
      </c>
      <c r="L204" s="555">
        <v>30</v>
      </c>
      <c r="M204" s="555"/>
      <c r="N204" s="555" t="s">
        <v>1729</v>
      </c>
      <c r="O204" s="362">
        <f>'приложение 1.1 '!D205</f>
        <v>0.26</v>
      </c>
      <c r="P204" s="363"/>
      <c r="Q204" s="433">
        <f>'приложение 1.1 '!H205</f>
        <v>0.26100000000000001</v>
      </c>
      <c r="R204" s="433">
        <f t="shared" si="18"/>
        <v>1.3050000000000001E-2</v>
      </c>
      <c r="S204" s="433">
        <f t="shared" si="19"/>
        <v>0.10440000000000001</v>
      </c>
      <c r="T204" s="433">
        <f t="shared" si="20"/>
        <v>0.1305</v>
      </c>
      <c r="U204" s="433">
        <f t="shared" si="21"/>
        <v>1.3050000000000006E-2</v>
      </c>
      <c r="V204" s="555"/>
      <c r="W204" s="555"/>
      <c r="X204" s="555"/>
      <c r="Y204" s="555"/>
      <c r="Z204" s="555" t="str">
        <f>IF(AB204&gt;0,'приложение 1.1 '!G205,"-")</f>
        <v>-</v>
      </c>
      <c r="AA204" s="367"/>
      <c r="AB204" s="556"/>
      <c r="AC204" s="379">
        <f>'приложение 1.1 '!E205</f>
        <v>0</v>
      </c>
      <c r="AD204" s="555">
        <f>IF(AG204&gt;0,'приложение 1.1 '!G205,"-")</f>
        <v>2018</v>
      </c>
      <c r="AE204" s="556">
        <v>30</v>
      </c>
      <c r="AF204" s="556"/>
      <c r="AG204" s="556" t="s">
        <v>1787</v>
      </c>
      <c r="AH204" s="449">
        <f>'приложение 1.1 '!D205</f>
        <v>0.26</v>
      </c>
      <c r="AI204" s="205"/>
    </row>
    <row r="205" spans="1:35" ht="45" customHeight="1">
      <c r="A205" s="369" t="str">
        <f>'приложение 1.1 '!A206</f>
        <v>1.1.5.15</v>
      </c>
      <c r="B205" s="371" t="str">
        <f>'приложение 1.1 '!B206</f>
        <v>Реконструкция КЛ-0,4 кВ ТП-223 - ул. Ленина, 65/1</v>
      </c>
      <c r="C205" s="555"/>
      <c r="D205" s="555"/>
      <c r="E205" s="555"/>
      <c r="F205" s="555"/>
      <c r="G205" s="555"/>
      <c r="H205" s="555"/>
      <c r="I205" s="555"/>
      <c r="J205" s="362"/>
      <c r="K205" s="556">
        <v>1977</v>
      </c>
      <c r="L205" s="555">
        <v>30</v>
      </c>
      <c r="M205" s="555"/>
      <c r="N205" s="555" t="s">
        <v>1732</v>
      </c>
      <c r="O205" s="362">
        <f>'приложение 1.1 '!D206</f>
        <v>0.61</v>
      </c>
      <c r="P205" s="363"/>
      <c r="Q205" s="433">
        <f>'приложение 1.1 '!H206</f>
        <v>1.0980000000000001</v>
      </c>
      <c r="R205" s="433">
        <f t="shared" si="18"/>
        <v>5.4900000000000004E-2</v>
      </c>
      <c r="S205" s="433">
        <f t="shared" si="19"/>
        <v>0.43920000000000003</v>
      </c>
      <c r="T205" s="433">
        <f t="shared" si="20"/>
        <v>0.54900000000000004</v>
      </c>
      <c r="U205" s="433">
        <f t="shared" si="21"/>
        <v>5.4899999999999949E-2</v>
      </c>
      <c r="V205" s="555"/>
      <c r="W205" s="555"/>
      <c r="X205" s="555"/>
      <c r="Y205" s="555"/>
      <c r="Z205" s="555" t="str">
        <f>IF(AB205&gt;0,'приложение 1.1 '!G206,"-")</f>
        <v>-</v>
      </c>
      <c r="AA205" s="367"/>
      <c r="AB205" s="556"/>
      <c r="AC205" s="379">
        <f>'приложение 1.1 '!E206</f>
        <v>0</v>
      </c>
      <c r="AD205" s="555">
        <f>IF(AG205&gt;0,'приложение 1.1 '!G206,"-")</f>
        <v>2018</v>
      </c>
      <c r="AE205" s="556">
        <v>30</v>
      </c>
      <c r="AF205" s="556"/>
      <c r="AG205" s="556" t="s">
        <v>1787</v>
      </c>
      <c r="AH205" s="449">
        <f>'приложение 1.1 '!D206</f>
        <v>0.61</v>
      </c>
      <c r="AI205" s="205"/>
    </row>
    <row r="206" spans="1:35" ht="45" customHeight="1">
      <c r="A206" s="369" t="str">
        <f>'приложение 1.1 '!A207</f>
        <v>1.1.5.16</v>
      </c>
      <c r="B206" s="371" t="str">
        <f>'приложение 1.1 '!B207</f>
        <v>Реконструкция КЛ-0,4 кВ ТП-223 - ул. Ленина, 65/2</v>
      </c>
      <c r="C206" s="555"/>
      <c r="D206" s="555"/>
      <c r="E206" s="555"/>
      <c r="F206" s="555"/>
      <c r="G206" s="555"/>
      <c r="H206" s="555"/>
      <c r="I206" s="555"/>
      <c r="J206" s="362"/>
      <c r="K206" s="556">
        <v>1976</v>
      </c>
      <c r="L206" s="555">
        <v>30</v>
      </c>
      <c r="M206" s="555"/>
      <c r="N206" s="555" t="s">
        <v>1729</v>
      </c>
      <c r="O206" s="362">
        <f>'приложение 1.1 '!D207</f>
        <v>0.14000000000000001</v>
      </c>
      <c r="P206" s="363"/>
      <c r="Q206" s="433">
        <f>'приложение 1.1 '!H207</f>
        <v>0.252</v>
      </c>
      <c r="R206" s="433">
        <f t="shared" si="18"/>
        <v>1.26E-2</v>
      </c>
      <c r="S206" s="433">
        <f t="shared" si="19"/>
        <v>0.1008</v>
      </c>
      <c r="T206" s="433">
        <f t="shared" si="20"/>
        <v>0.126</v>
      </c>
      <c r="U206" s="433">
        <f t="shared" si="21"/>
        <v>1.26E-2</v>
      </c>
      <c r="V206" s="555"/>
      <c r="W206" s="555"/>
      <c r="X206" s="555"/>
      <c r="Y206" s="555"/>
      <c r="Z206" s="555" t="str">
        <f>IF(AB206&gt;0,'приложение 1.1 '!G207,"-")</f>
        <v>-</v>
      </c>
      <c r="AA206" s="367"/>
      <c r="AB206" s="556"/>
      <c r="AC206" s="379">
        <f>'приложение 1.1 '!E207</f>
        <v>0</v>
      </c>
      <c r="AD206" s="555">
        <f>IF(AG206&gt;0,'приложение 1.1 '!G207,"-")</f>
        <v>2018</v>
      </c>
      <c r="AE206" s="556">
        <v>30</v>
      </c>
      <c r="AF206" s="556"/>
      <c r="AG206" s="556" t="s">
        <v>1787</v>
      </c>
      <c r="AH206" s="449">
        <f>'приложение 1.1 '!D207</f>
        <v>0.14000000000000001</v>
      </c>
      <c r="AI206" s="205"/>
    </row>
    <row r="207" spans="1:35" ht="45" customHeight="1">
      <c r="A207" s="369" t="str">
        <f>'приложение 1.1 '!A208</f>
        <v>1.1.5.17</v>
      </c>
      <c r="B207" s="371" t="str">
        <f>'приложение 1.1 '!B208</f>
        <v>Реконструкция КЛ-0,4 кВ ТП-223 - ул. Ленина, 67/4</v>
      </c>
      <c r="C207" s="555"/>
      <c r="D207" s="555"/>
      <c r="E207" s="555"/>
      <c r="F207" s="555"/>
      <c r="G207" s="555"/>
      <c r="H207" s="555"/>
      <c r="I207" s="555"/>
      <c r="J207" s="362"/>
      <c r="K207" s="556">
        <v>1976</v>
      </c>
      <c r="L207" s="555">
        <v>30</v>
      </c>
      <c r="M207" s="555"/>
      <c r="N207" s="555" t="s">
        <v>1728</v>
      </c>
      <c r="O207" s="362">
        <f>'приложение 1.1 '!D208</f>
        <v>0.28000000000000003</v>
      </c>
      <c r="P207" s="363"/>
      <c r="Q207" s="433">
        <f>'приложение 1.1 '!H208</f>
        <v>0.504</v>
      </c>
      <c r="R207" s="433">
        <f t="shared" si="18"/>
        <v>2.52E-2</v>
      </c>
      <c r="S207" s="433">
        <f t="shared" si="19"/>
        <v>0.2016</v>
      </c>
      <c r="T207" s="433">
        <f t="shared" si="20"/>
        <v>0.252</v>
      </c>
      <c r="U207" s="433">
        <f t="shared" si="21"/>
        <v>2.52E-2</v>
      </c>
      <c r="V207" s="555"/>
      <c r="W207" s="555"/>
      <c r="X207" s="555"/>
      <c r="Y207" s="555"/>
      <c r="Z207" s="555" t="str">
        <f>IF(AB207&gt;0,'приложение 1.1 '!G208,"-")</f>
        <v>-</v>
      </c>
      <c r="AA207" s="367"/>
      <c r="AB207" s="556"/>
      <c r="AC207" s="379">
        <f>'приложение 1.1 '!E208</f>
        <v>0</v>
      </c>
      <c r="AD207" s="555">
        <f>IF(AG207&gt;0,'приложение 1.1 '!G208,"-")</f>
        <v>2020</v>
      </c>
      <c r="AE207" s="556">
        <v>30</v>
      </c>
      <c r="AF207" s="556"/>
      <c r="AG207" s="556" t="s">
        <v>1787</v>
      </c>
      <c r="AH207" s="449">
        <f>'приложение 1.1 '!D208</f>
        <v>0.28000000000000003</v>
      </c>
      <c r="AI207" s="205"/>
    </row>
    <row r="208" spans="1:35" ht="45" customHeight="1">
      <c r="A208" s="369" t="str">
        <f>'приложение 1.1 '!A209</f>
        <v>1.1.5.18</v>
      </c>
      <c r="B208" s="371" t="str">
        <f>'приложение 1.1 '!B209</f>
        <v xml:space="preserve">Реконструкция КЛ-0,4 кВ ТП-226 - МГБ-1 Гл. корпус </v>
      </c>
      <c r="C208" s="555"/>
      <c r="D208" s="555"/>
      <c r="E208" s="555"/>
      <c r="F208" s="555"/>
      <c r="G208" s="555"/>
      <c r="H208" s="555"/>
      <c r="I208" s="555"/>
      <c r="J208" s="362"/>
      <c r="K208" s="556">
        <v>1972</v>
      </c>
      <c r="L208" s="555">
        <v>30</v>
      </c>
      <c r="M208" s="555"/>
      <c r="N208" s="555" t="s">
        <v>1733</v>
      </c>
      <c r="O208" s="362">
        <f>'приложение 1.1 '!D209</f>
        <v>0.27</v>
      </c>
      <c r="P208" s="363"/>
      <c r="Q208" s="433">
        <f>'приложение 1.1 '!H209</f>
        <v>0.48599999999999999</v>
      </c>
      <c r="R208" s="433">
        <f t="shared" si="18"/>
        <v>2.4300000000000002E-2</v>
      </c>
      <c r="S208" s="433">
        <f t="shared" si="19"/>
        <v>0.19440000000000002</v>
      </c>
      <c r="T208" s="433">
        <f t="shared" si="20"/>
        <v>0.24299999999999999</v>
      </c>
      <c r="U208" s="433">
        <f t="shared" si="21"/>
        <v>2.4299999999999988E-2</v>
      </c>
      <c r="V208" s="555"/>
      <c r="W208" s="555"/>
      <c r="X208" s="555"/>
      <c r="Y208" s="555"/>
      <c r="Z208" s="555" t="str">
        <f>IF(AB208&gt;0,'приложение 1.1 '!G209,"-")</f>
        <v>-</v>
      </c>
      <c r="AA208" s="367"/>
      <c r="AB208" s="556"/>
      <c r="AC208" s="379">
        <f>'приложение 1.1 '!E209</f>
        <v>0</v>
      </c>
      <c r="AD208" s="555">
        <f>IF(AG208&gt;0,'приложение 1.1 '!G209,"-")</f>
        <v>2020</v>
      </c>
      <c r="AE208" s="556">
        <v>30</v>
      </c>
      <c r="AF208" s="556"/>
      <c r="AG208" s="556" t="s">
        <v>1787</v>
      </c>
      <c r="AH208" s="449">
        <f>'приложение 1.1 '!D209</f>
        <v>0.27</v>
      </c>
      <c r="AI208" s="205"/>
    </row>
    <row r="209" spans="1:35" ht="45" customHeight="1">
      <c r="A209" s="369" t="str">
        <f>'приложение 1.1 '!A210</f>
        <v>1.1.5.19</v>
      </c>
      <c r="B209" s="371" t="str">
        <f>'приложение 1.1 '!B210</f>
        <v>Реконструкция КЛ-0,4 кВ ТП-242 - ул. Дзержинского, 8А</v>
      </c>
      <c r="C209" s="555"/>
      <c r="D209" s="555"/>
      <c r="E209" s="555"/>
      <c r="F209" s="555"/>
      <c r="G209" s="555"/>
      <c r="H209" s="555"/>
      <c r="I209" s="555"/>
      <c r="J209" s="362"/>
      <c r="K209" s="556">
        <v>1977</v>
      </c>
      <c r="L209" s="555">
        <v>30</v>
      </c>
      <c r="M209" s="555"/>
      <c r="N209" s="555" t="s">
        <v>1734</v>
      </c>
      <c r="O209" s="362">
        <f>'приложение 1.1 '!D210</f>
        <v>0.27</v>
      </c>
      <c r="P209" s="363"/>
      <c r="Q209" s="433">
        <f>'приложение 1.1 '!H210</f>
        <v>0.48599999999999999</v>
      </c>
      <c r="R209" s="433">
        <f t="shared" si="18"/>
        <v>2.4300000000000002E-2</v>
      </c>
      <c r="S209" s="433">
        <f t="shared" si="19"/>
        <v>0.19440000000000002</v>
      </c>
      <c r="T209" s="433">
        <f t="shared" si="20"/>
        <v>0.24299999999999999</v>
      </c>
      <c r="U209" s="433">
        <f t="shared" si="21"/>
        <v>2.4299999999999988E-2</v>
      </c>
      <c r="V209" s="555"/>
      <c r="W209" s="555"/>
      <c r="X209" s="555"/>
      <c r="Y209" s="555"/>
      <c r="Z209" s="555" t="str">
        <f>IF(AB209&gt;0,'приложение 1.1 '!G210,"-")</f>
        <v>-</v>
      </c>
      <c r="AA209" s="367"/>
      <c r="AB209" s="556"/>
      <c r="AC209" s="379">
        <f>'приложение 1.1 '!E210</f>
        <v>0</v>
      </c>
      <c r="AD209" s="555">
        <f>IF(AG209&gt;0,'приложение 1.1 '!G210,"-")</f>
        <v>2020</v>
      </c>
      <c r="AE209" s="556">
        <v>30</v>
      </c>
      <c r="AF209" s="556"/>
      <c r="AG209" s="556" t="s">
        <v>1787</v>
      </c>
      <c r="AH209" s="449">
        <f>'приложение 1.1 '!D210</f>
        <v>0.27</v>
      </c>
      <c r="AI209" s="205"/>
    </row>
    <row r="210" spans="1:35" ht="45" customHeight="1">
      <c r="A210" s="369" t="str">
        <f>'приложение 1.1 '!A211</f>
        <v>1.1.5.20</v>
      </c>
      <c r="B210" s="371" t="str">
        <f>'приложение 1.1 '!B211</f>
        <v>Реконструкция КЛ-0,4 кВ ТП-242 - ул. Дзержинского, 8</v>
      </c>
      <c r="C210" s="555"/>
      <c r="D210" s="555"/>
      <c r="E210" s="555"/>
      <c r="F210" s="555"/>
      <c r="G210" s="555"/>
      <c r="H210" s="555"/>
      <c r="I210" s="555"/>
      <c r="J210" s="362"/>
      <c r="K210" s="556">
        <v>1977</v>
      </c>
      <c r="L210" s="555">
        <v>30</v>
      </c>
      <c r="M210" s="555"/>
      <c r="N210" s="555" t="s">
        <v>1735</v>
      </c>
      <c r="O210" s="362">
        <f>'приложение 1.1 '!D211</f>
        <v>0.52</v>
      </c>
      <c r="P210" s="363"/>
      <c r="Q210" s="433">
        <f>'приложение 1.1 '!H211</f>
        <v>0.93600000000000005</v>
      </c>
      <c r="R210" s="433">
        <f t="shared" si="18"/>
        <v>4.6800000000000008E-2</v>
      </c>
      <c r="S210" s="433">
        <f t="shared" si="19"/>
        <v>0.37440000000000007</v>
      </c>
      <c r="T210" s="433">
        <f t="shared" si="20"/>
        <v>0.46800000000000003</v>
      </c>
      <c r="U210" s="433">
        <f t="shared" si="21"/>
        <v>4.6799999999999953E-2</v>
      </c>
      <c r="V210" s="555"/>
      <c r="W210" s="555"/>
      <c r="X210" s="555"/>
      <c r="Y210" s="555"/>
      <c r="Z210" s="555" t="str">
        <f>IF(AB210&gt;0,'приложение 1.1 '!G211,"-")</f>
        <v>-</v>
      </c>
      <c r="AA210" s="367"/>
      <c r="AB210" s="556"/>
      <c r="AC210" s="379">
        <f>'приложение 1.1 '!E211</f>
        <v>0</v>
      </c>
      <c r="AD210" s="555">
        <f>IF(AG210&gt;0,'приложение 1.1 '!G211,"-")</f>
        <v>2020</v>
      </c>
      <c r="AE210" s="556">
        <v>30</v>
      </c>
      <c r="AF210" s="556"/>
      <c r="AG210" s="556" t="s">
        <v>1787</v>
      </c>
      <c r="AH210" s="449">
        <f>'приложение 1.1 '!D211</f>
        <v>0.52</v>
      </c>
      <c r="AI210" s="205"/>
    </row>
    <row r="211" spans="1:35" ht="45" customHeight="1">
      <c r="A211" s="369" t="str">
        <f>'приложение 1.1 '!A212</f>
        <v>1.1.5.21</v>
      </c>
      <c r="B211" s="371" t="str">
        <f>'приложение 1.1 '!B212</f>
        <v>Реконструкция КЛ-0,4 кВ ТП-276 - ул. Бажова, 10</v>
      </c>
      <c r="C211" s="555"/>
      <c r="D211" s="555"/>
      <c r="E211" s="555"/>
      <c r="F211" s="555"/>
      <c r="G211" s="555"/>
      <c r="H211" s="555"/>
      <c r="I211" s="555"/>
      <c r="J211" s="362"/>
      <c r="K211" s="556">
        <v>1977</v>
      </c>
      <c r="L211" s="555">
        <v>30</v>
      </c>
      <c r="M211" s="555"/>
      <c r="N211" s="555" t="s">
        <v>1736</v>
      </c>
      <c r="O211" s="362">
        <f>'приложение 1.1 '!D212</f>
        <v>0.25</v>
      </c>
      <c r="P211" s="363"/>
      <c r="Q211" s="433">
        <f>'приложение 1.1 '!H212</f>
        <v>0.45</v>
      </c>
      <c r="R211" s="433">
        <f t="shared" si="18"/>
        <v>2.2500000000000003E-2</v>
      </c>
      <c r="S211" s="433">
        <f t="shared" si="19"/>
        <v>0.18000000000000002</v>
      </c>
      <c r="T211" s="433">
        <f t="shared" si="20"/>
        <v>0.22500000000000001</v>
      </c>
      <c r="U211" s="433">
        <f t="shared" si="21"/>
        <v>2.250000000000002E-2</v>
      </c>
      <c r="V211" s="555"/>
      <c r="W211" s="555"/>
      <c r="X211" s="555"/>
      <c r="Y211" s="555"/>
      <c r="Z211" s="555" t="str">
        <f>IF(AB211&gt;0,'приложение 1.1 '!G212,"-")</f>
        <v>-</v>
      </c>
      <c r="AA211" s="367"/>
      <c r="AB211" s="556"/>
      <c r="AC211" s="379">
        <f>'приложение 1.1 '!E212</f>
        <v>0</v>
      </c>
      <c r="AD211" s="555">
        <f>IF(AG211&gt;0,'приложение 1.1 '!G212,"-")</f>
        <v>2020</v>
      </c>
      <c r="AE211" s="556">
        <v>30</v>
      </c>
      <c r="AF211" s="556"/>
      <c r="AG211" s="556" t="s">
        <v>1787</v>
      </c>
      <c r="AH211" s="449">
        <f>'приложение 1.1 '!D212</f>
        <v>0.25</v>
      </c>
      <c r="AI211" s="205"/>
    </row>
    <row r="212" spans="1:35" ht="45" customHeight="1">
      <c r="A212" s="369" t="str">
        <f>'приложение 1.1 '!A213</f>
        <v>1.1.5.22</v>
      </c>
      <c r="B212" s="371" t="str">
        <f>'приложение 1.1 '!B213</f>
        <v>Реконструкция КЛ-0,4 кВ ТП-276 - ул. Бажова, 14</v>
      </c>
      <c r="C212" s="555"/>
      <c r="D212" s="555"/>
      <c r="E212" s="555"/>
      <c r="F212" s="555"/>
      <c r="G212" s="555"/>
      <c r="H212" s="555"/>
      <c r="I212" s="555"/>
      <c r="J212" s="362"/>
      <c r="K212" s="556">
        <v>1977</v>
      </c>
      <c r="L212" s="555">
        <v>30</v>
      </c>
      <c r="M212" s="555"/>
      <c r="N212" s="555" t="s">
        <v>1737</v>
      </c>
      <c r="O212" s="362">
        <f>'приложение 1.1 '!D213</f>
        <v>0.192</v>
      </c>
      <c r="P212" s="363"/>
      <c r="Q212" s="433">
        <f>'приложение 1.1 '!H213</f>
        <v>0.34560000000000002</v>
      </c>
      <c r="R212" s="433">
        <f t="shared" si="18"/>
        <v>1.728E-2</v>
      </c>
      <c r="S212" s="433">
        <f t="shared" si="19"/>
        <v>0.13824</v>
      </c>
      <c r="T212" s="433">
        <f t="shared" si="20"/>
        <v>0.17280000000000001</v>
      </c>
      <c r="U212" s="433">
        <f t="shared" si="21"/>
        <v>1.7280000000000018E-2</v>
      </c>
      <c r="V212" s="555"/>
      <c r="W212" s="555"/>
      <c r="X212" s="555"/>
      <c r="Y212" s="555"/>
      <c r="Z212" s="555" t="str">
        <f>IF(AB212&gt;0,'приложение 1.1 '!G213,"-")</f>
        <v>-</v>
      </c>
      <c r="AA212" s="367"/>
      <c r="AB212" s="556"/>
      <c r="AC212" s="379">
        <f>'приложение 1.1 '!E213</f>
        <v>0</v>
      </c>
      <c r="AD212" s="555">
        <f>IF(AG212&gt;0,'приложение 1.1 '!G213,"-")</f>
        <v>2020</v>
      </c>
      <c r="AE212" s="556">
        <v>30</v>
      </c>
      <c r="AF212" s="556"/>
      <c r="AG212" s="556" t="s">
        <v>1787</v>
      </c>
      <c r="AH212" s="449">
        <f>'приложение 1.1 '!D213</f>
        <v>0.192</v>
      </c>
      <c r="AI212" s="205"/>
    </row>
    <row r="213" spans="1:35" ht="45" customHeight="1">
      <c r="A213" s="369" t="str">
        <f>'приложение 1.1 '!A214</f>
        <v>1.1.5.23</v>
      </c>
      <c r="B213" s="371" t="str">
        <f>'приложение 1.1 '!B214</f>
        <v>Реконструкция КЛ-0,4 кВ ТП-295 - ул. Студенческая, 19</v>
      </c>
      <c r="C213" s="555"/>
      <c r="D213" s="555"/>
      <c r="E213" s="555"/>
      <c r="F213" s="555"/>
      <c r="G213" s="555"/>
      <c r="H213" s="555"/>
      <c r="I213" s="555"/>
      <c r="J213" s="362"/>
      <c r="K213" s="556">
        <v>1979</v>
      </c>
      <c r="L213" s="555">
        <v>30</v>
      </c>
      <c r="M213" s="555"/>
      <c r="N213" s="555" t="s">
        <v>1725</v>
      </c>
      <c r="O213" s="362">
        <f>'приложение 1.1 '!D214</f>
        <v>0.3</v>
      </c>
      <c r="P213" s="363"/>
      <c r="Q213" s="433">
        <f>'приложение 1.1 '!H214</f>
        <v>0.54</v>
      </c>
      <c r="R213" s="433">
        <f t="shared" si="18"/>
        <v>2.7000000000000003E-2</v>
      </c>
      <c r="S213" s="433">
        <f t="shared" si="19"/>
        <v>0.21600000000000003</v>
      </c>
      <c r="T213" s="433">
        <f t="shared" si="20"/>
        <v>0.27</v>
      </c>
      <c r="U213" s="433">
        <f t="shared" si="21"/>
        <v>2.7000000000000024E-2</v>
      </c>
      <c r="V213" s="555"/>
      <c r="W213" s="555"/>
      <c r="X213" s="555"/>
      <c r="Y213" s="555"/>
      <c r="Z213" s="555" t="str">
        <f>IF(AB213&gt;0,'приложение 1.1 '!G214,"-")</f>
        <v>-</v>
      </c>
      <c r="AA213" s="367"/>
      <c r="AB213" s="556"/>
      <c r="AC213" s="379">
        <f>'приложение 1.1 '!E214</f>
        <v>0</v>
      </c>
      <c r="AD213" s="555">
        <f>IF(AG213&gt;0,'приложение 1.1 '!G214,"-")</f>
        <v>2020</v>
      </c>
      <c r="AE213" s="556">
        <v>30</v>
      </c>
      <c r="AF213" s="556"/>
      <c r="AG213" s="556" t="s">
        <v>1787</v>
      </c>
      <c r="AH213" s="449">
        <f>'приложение 1.1 '!D214</f>
        <v>0.3</v>
      </c>
      <c r="AI213" s="205"/>
    </row>
    <row r="214" spans="1:35" ht="45" customHeight="1">
      <c r="A214" s="369" t="str">
        <f>'приложение 1.1 '!A215</f>
        <v>1.1.5.24</v>
      </c>
      <c r="B214" s="371" t="str">
        <f>'приложение 1.1 '!B215</f>
        <v>Реконструкция КЛ-0,4 кВ ТП-366 - ул. Майская, 1</v>
      </c>
      <c r="C214" s="555"/>
      <c r="D214" s="555"/>
      <c r="E214" s="555"/>
      <c r="F214" s="555"/>
      <c r="G214" s="555"/>
      <c r="H214" s="555"/>
      <c r="I214" s="555"/>
      <c r="J214" s="362"/>
      <c r="K214" s="556">
        <v>1971</v>
      </c>
      <c r="L214" s="555">
        <v>30</v>
      </c>
      <c r="M214" s="555"/>
      <c r="N214" s="555" t="s">
        <v>1738</v>
      </c>
      <c r="O214" s="362">
        <f>'приложение 1.1 '!D215</f>
        <v>0.318</v>
      </c>
      <c r="P214" s="363"/>
      <c r="Q214" s="433">
        <f>'приложение 1.1 '!H215</f>
        <v>0.57240000000000002</v>
      </c>
      <c r="R214" s="433">
        <f t="shared" si="18"/>
        <v>2.8620000000000003E-2</v>
      </c>
      <c r="S214" s="433">
        <f t="shared" si="19"/>
        <v>0.22896000000000002</v>
      </c>
      <c r="T214" s="433">
        <f t="shared" si="20"/>
        <v>0.28620000000000001</v>
      </c>
      <c r="U214" s="433">
        <f t="shared" si="21"/>
        <v>2.8619999999999979E-2</v>
      </c>
      <c r="V214" s="555"/>
      <c r="W214" s="555"/>
      <c r="X214" s="555"/>
      <c r="Y214" s="555"/>
      <c r="Z214" s="555" t="str">
        <f>IF(AB214&gt;0,'приложение 1.1 '!G215,"-")</f>
        <v>-</v>
      </c>
      <c r="AA214" s="367"/>
      <c r="AB214" s="556"/>
      <c r="AC214" s="379">
        <f>'приложение 1.1 '!E215</f>
        <v>0</v>
      </c>
      <c r="AD214" s="555">
        <f>IF(AG214&gt;0,'приложение 1.1 '!G215,"-")</f>
        <v>2020</v>
      </c>
      <c r="AE214" s="556">
        <v>30</v>
      </c>
      <c r="AF214" s="556"/>
      <c r="AG214" s="556" t="s">
        <v>1787</v>
      </c>
      <c r="AH214" s="449">
        <f>'приложение 1.1 '!D215</f>
        <v>0.318</v>
      </c>
      <c r="AI214" s="205"/>
    </row>
    <row r="215" spans="1:35" ht="45" customHeight="1">
      <c r="A215" s="369" t="str">
        <f>'приложение 1.1 '!A216</f>
        <v>1.1.5.25</v>
      </c>
      <c r="B215" s="371" t="str">
        <f>'приложение 1.1 '!B216</f>
        <v>Реконструкция КЛ-0,4 кВ ТП-366 - ул. Майская, 3</v>
      </c>
      <c r="C215" s="555"/>
      <c r="D215" s="555"/>
      <c r="E215" s="555"/>
      <c r="F215" s="555"/>
      <c r="G215" s="555"/>
      <c r="H215" s="555"/>
      <c r="I215" s="555"/>
      <c r="J215" s="362"/>
      <c r="K215" s="555">
        <v>1973</v>
      </c>
      <c r="L215" s="555">
        <v>30</v>
      </c>
      <c r="M215" s="555"/>
      <c r="N215" s="555" t="s">
        <v>1739</v>
      </c>
      <c r="O215" s="362">
        <f>'приложение 1.1 '!D216</f>
        <v>0.38600000000000001</v>
      </c>
      <c r="P215" s="363"/>
      <c r="Q215" s="433">
        <f>'приложение 1.1 '!H216</f>
        <v>0.69479999999999997</v>
      </c>
      <c r="R215" s="433">
        <f t="shared" si="18"/>
        <v>3.474E-2</v>
      </c>
      <c r="S215" s="433">
        <f t="shared" si="19"/>
        <v>0.27792</v>
      </c>
      <c r="T215" s="433">
        <f t="shared" si="20"/>
        <v>0.34739999999999999</v>
      </c>
      <c r="U215" s="433">
        <f t="shared" si="21"/>
        <v>3.4739999999999993E-2</v>
      </c>
      <c r="V215" s="555"/>
      <c r="W215" s="555"/>
      <c r="X215" s="555"/>
      <c r="Y215" s="555"/>
      <c r="Z215" s="555" t="str">
        <f>IF(AB215&gt;0,'приложение 1.1 '!G216,"-")</f>
        <v>-</v>
      </c>
      <c r="AA215" s="367"/>
      <c r="AB215" s="556"/>
      <c r="AC215" s="379">
        <f>'приложение 1.1 '!E216</f>
        <v>0</v>
      </c>
      <c r="AD215" s="555">
        <f>IF(AG215&gt;0,'приложение 1.1 '!G216,"-")</f>
        <v>2020</v>
      </c>
      <c r="AE215" s="556">
        <v>30</v>
      </c>
      <c r="AF215" s="556"/>
      <c r="AG215" s="556" t="s">
        <v>1787</v>
      </c>
      <c r="AH215" s="449">
        <f>'приложение 1.1 '!D216</f>
        <v>0.38600000000000001</v>
      </c>
      <c r="AI215" s="205"/>
    </row>
    <row r="216" spans="1:35" ht="45" customHeight="1">
      <c r="A216" s="369" t="str">
        <f>'приложение 1.1 '!A217</f>
        <v>1.1.5.26</v>
      </c>
      <c r="B216" s="371" t="str">
        <f>'приложение 1.1 '!B217</f>
        <v>Реконструкция КЛ-0,4 кВ ТП-366 - ул. Энергетиков, 53 бл.А</v>
      </c>
      <c r="C216" s="555"/>
      <c r="D216" s="555"/>
      <c r="E216" s="555"/>
      <c r="F216" s="555"/>
      <c r="G216" s="555"/>
      <c r="H216" s="555"/>
      <c r="I216" s="555"/>
      <c r="J216" s="362"/>
      <c r="K216" s="556">
        <v>1975</v>
      </c>
      <c r="L216" s="555">
        <v>30</v>
      </c>
      <c r="M216" s="555"/>
      <c r="N216" s="555" t="s">
        <v>1740</v>
      </c>
      <c r="O216" s="362">
        <f>'приложение 1.1 '!D217</f>
        <v>0.13</v>
      </c>
      <c r="P216" s="363"/>
      <c r="Q216" s="433">
        <f>'приложение 1.1 '!H217</f>
        <v>0.23400000000000001</v>
      </c>
      <c r="R216" s="433">
        <f t="shared" si="18"/>
        <v>1.1700000000000002E-2</v>
      </c>
      <c r="S216" s="433">
        <f t="shared" si="19"/>
        <v>9.3600000000000017E-2</v>
      </c>
      <c r="T216" s="433">
        <f t="shared" si="20"/>
        <v>0.11700000000000001</v>
      </c>
      <c r="U216" s="433">
        <f t="shared" si="21"/>
        <v>1.1699999999999988E-2</v>
      </c>
      <c r="V216" s="555"/>
      <c r="W216" s="555"/>
      <c r="X216" s="555"/>
      <c r="Y216" s="555"/>
      <c r="Z216" s="555" t="str">
        <f>IF(AB216&gt;0,'приложение 1.1 '!G217,"-")</f>
        <v>-</v>
      </c>
      <c r="AA216" s="367"/>
      <c r="AB216" s="556"/>
      <c r="AC216" s="379">
        <f>'приложение 1.1 '!E217</f>
        <v>0</v>
      </c>
      <c r="AD216" s="555">
        <f>IF(AG216&gt;0,'приложение 1.1 '!G217,"-")</f>
        <v>2020</v>
      </c>
      <c r="AE216" s="556">
        <v>30</v>
      </c>
      <c r="AF216" s="556"/>
      <c r="AG216" s="556" t="s">
        <v>1787</v>
      </c>
      <c r="AH216" s="449">
        <f>'приложение 1.1 '!D217</f>
        <v>0.13</v>
      </c>
      <c r="AI216" s="205"/>
    </row>
    <row r="217" spans="1:35" ht="45" customHeight="1">
      <c r="A217" s="369" t="str">
        <f>'приложение 1.1 '!A218</f>
        <v>1.1.5.27</v>
      </c>
      <c r="B217" s="371" t="str">
        <f>'приложение 1.1 '!B218</f>
        <v>Реконструкция КЛ-0,4 кВ ТП-366 - ул. Энергетиков, 53 бл.Б</v>
      </c>
      <c r="C217" s="555"/>
      <c r="D217" s="555"/>
      <c r="E217" s="555"/>
      <c r="F217" s="555"/>
      <c r="G217" s="555"/>
      <c r="H217" s="555"/>
      <c r="I217" s="555"/>
      <c r="J217" s="362"/>
      <c r="K217" s="556">
        <v>1975</v>
      </c>
      <c r="L217" s="555">
        <v>30</v>
      </c>
      <c r="M217" s="555"/>
      <c r="N217" s="556" t="s">
        <v>1740</v>
      </c>
      <c r="O217" s="362">
        <f>'приложение 1.1 '!D218</f>
        <v>0.16400000000000001</v>
      </c>
      <c r="P217" s="363"/>
      <c r="Q217" s="433">
        <f>'приложение 1.1 '!H218</f>
        <v>0.29519999999999996</v>
      </c>
      <c r="R217" s="433">
        <f t="shared" si="18"/>
        <v>1.4759999999999999E-2</v>
      </c>
      <c r="S217" s="433">
        <f t="shared" si="19"/>
        <v>0.11807999999999999</v>
      </c>
      <c r="T217" s="433">
        <f t="shared" si="20"/>
        <v>0.14759999999999998</v>
      </c>
      <c r="U217" s="433">
        <f t="shared" si="21"/>
        <v>1.4759999999999995E-2</v>
      </c>
      <c r="V217" s="555"/>
      <c r="W217" s="555"/>
      <c r="X217" s="555"/>
      <c r="Y217" s="555"/>
      <c r="Z217" s="555" t="str">
        <f>IF(AB217&gt;0,'приложение 1.1 '!G218,"-")</f>
        <v>-</v>
      </c>
      <c r="AA217" s="367"/>
      <c r="AB217" s="556"/>
      <c r="AC217" s="379">
        <f>'приложение 1.1 '!E218</f>
        <v>0</v>
      </c>
      <c r="AD217" s="555">
        <f>IF(AG217&gt;0,'приложение 1.1 '!G218,"-")</f>
        <v>2020</v>
      </c>
      <c r="AE217" s="556">
        <v>30</v>
      </c>
      <c r="AF217" s="556"/>
      <c r="AG217" s="556" t="s">
        <v>1787</v>
      </c>
      <c r="AH217" s="449">
        <f>'приложение 1.1 '!D218</f>
        <v>0.16400000000000001</v>
      </c>
      <c r="AI217" s="205"/>
    </row>
    <row r="218" spans="1:35" ht="45" customHeight="1">
      <c r="A218" s="369" t="str">
        <f>'приложение 1.1 '!A219</f>
        <v>1.1.5.28</v>
      </c>
      <c r="B218" s="371" t="str">
        <f>'приложение 1.1 '!B219</f>
        <v>Реконструкция КЛ-0,4 кВ ТП-368 - ул. Республики, 80</v>
      </c>
      <c r="C218" s="555"/>
      <c r="D218" s="555"/>
      <c r="E218" s="555"/>
      <c r="F218" s="555"/>
      <c r="G218" s="555"/>
      <c r="H218" s="555"/>
      <c r="I218" s="555"/>
      <c r="J218" s="362"/>
      <c r="K218" s="556">
        <v>1972</v>
      </c>
      <c r="L218" s="555">
        <v>30</v>
      </c>
      <c r="M218" s="555"/>
      <c r="N218" s="555" t="s">
        <v>1741</v>
      </c>
      <c r="O218" s="362">
        <f>'приложение 1.1 '!D219</f>
        <v>0.4</v>
      </c>
      <c r="P218" s="363"/>
      <c r="Q218" s="433">
        <f>'приложение 1.1 '!H219</f>
        <v>0.72</v>
      </c>
      <c r="R218" s="433">
        <f t="shared" si="18"/>
        <v>3.5999999999999997E-2</v>
      </c>
      <c r="S218" s="433">
        <f t="shared" si="19"/>
        <v>0.28799999999999998</v>
      </c>
      <c r="T218" s="433">
        <f t="shared" si="20"/>
        <v>0.36</v>
      </c>
      <c r="U218" s="433">
        <f t="shared" si="21"/>
        <v>3.6000000000000032E-2</v>
      </c>
      <c r="V218" s="555"/>
      <c r="W218" s="555"/>
      <c r="X218" s="555"/>
      <c r="Y218" s="555"/>
      <c r="Z218" s="555" t="str">
        <f>IF(AB218&gt;0,'приложение 1.1 '!G219,"-")</f>
        <v>-</v>
      </c>
      <c r="AA218" s="367"/>
      <c r="AB218" s="556"/>
      <c r="AC218" s="379">
        <f>'приложение 1.1 '!E219</f>
        <v>0</v>
      </c>
      <c r="AD218" s="555">
        <f>IF(AG218&gt;0,'приложение 1.1 '!G219,"-")</f>
        <v>2020</v>
      </c>
      <c r="AE218" s="556">
        <v>30</v>
      </c>
      <c r="AF218" s="556"/>
      <c r="AG218" s="556" t="s">
        <v>1787</v>
      </c>
      <c r="AH218" s="449">
        <f>'приложение 1.1 '!D219</f>
        <v>0.4</v>
      </c>
      <c r="AI218" s="205"/>
    </row>
    <row r="219" spans="1:35" ht="45" customHeight="1">
      <c r="A219" s="369" t="str">
        <f>'приложение 1.1 '!A220</f>
        <v>1.1.5.29</v>
      </c>
      <c r="B219" s="371" t="str">
        <f>'приложение 1.1 '!B220</f>
        <v>Реконструкция КЛ-0,4 кВ ТП-368 - ул. Республики, 82</v>
      </c>
      <c r="C219" s="555"/>
      <c r="D219" s="555"/>
      <c r="E219" s="555"/>
      <c r="F219" s="555"/>
      <c r="G219" s="555"/>
      <c r="H219" s="555"/>
      <c r="I219" s="555"/>
      <c r="J219" s="362"/>
      <c r="K219" s="556">
        <v>1973</v>
      </c>
      <c r="L219" s="555">
        <v>30</v>
      </c>
      <c r="M219" s="555"/>
      <c r="N219" s="556" t="s">
        <v>1741</v>
      </c>
      <c r="O219" s="362">
        <f>'приложение 1.1 '!D220</f>
        <v>0.29599999999999999</v>
      </c>
      <c r="P219" s="363"/>
      <c r="Q219" s="433">
        <f>'приложение 1.1 '!H220</f>
        <v>0.53279999999999994</v>
      </c>
      <c r="R219" s="433">
        <f t="shared" si="18"/>
        <v>2.6639999999999997E-2</v>
      </c>
      <c r="S219" s="433">
        <f t="shared" si="19"/>
        <v>0.21311999999999998</v>
      </c>
      <c r="T219" s="433">
        <f t="shared" si="20"/>
        <v>0.26639999999999997</v>
      </c>
      <c r="U219" s="433">
        <f t="shared" si="21"/>
        <v>2.6639999999999997E-2</v>
      </c>
      <c r="V219" s="555"/>
      <c r="W219" s="555"/>
      <c r="X219" s="555"/>
      <c r="Y219" s="555"/>
      <c r="Z219" s="555" t="str">
        <f>IF(AB219&gt;0,'приложение 1.1 '!G220,"-")</f>
        <v>-</v>
      </c>
      <c r="AA219" s="367"/>
      <c r="AB219" s="556"/>
      <c r="AC219" s="379">
        <f>'приложение 1.1 '!E220</f>
        <v>0</v>
      </c>
      <c r="AD219" s="555">
        <f>IF(AG219&gt;0,'приложение 1.1 '!G220,"-")</f>
        <v>2020</v>
      </c>
      <c r="AE219" s="556">
        <v>30</v>
      </c>
      <c r="AF219" s="556"/>
      <c r="AG219" s="556" t="s">
        <v>1787</v>
      </c>
      <c r="AH219" s="449">
        <f>'приложение 1.1 '!D220</f>
        <v>0.29599999999999999</v>
      </c>
      <c r="AI219" s="205"/>
    </row>
    <row r="220" spans="1:35" ht="45" customHeight="1">
      <c r="A220" s="369" t="str">
        <f>'приложение 1.1 '!A221</f>
        <v>1.1.5.30</v>
      </c>
      <c r="B220" s="371" t="str">
        <f>'приложение 1.1 '!B221</f>
        <v>Реконструкция КЛ-0,4 кВ ТП-368 - ул. Республики, 84</v>
      </c>
      <c r="C220" s="555"/>
      <c r="D220" s="555"/>
      <c r="E220" s="555"/>
      <c r="F220" s="555"/>
      <c r="G220" s="555"/>
      <c r="H220" s="555"/>
      <c r="I220" s="555"/>
      <c r="J220" s="362"/>
      <c r="K220" s="556">
        <v>1975</v>
      </c>
      <c r="L220" s="555">
        <v>30</v>
      </c>
      <c r="M220" s="555"/>
      <c r="N220" s="555" t="s">
        <v>1718</v>
      </c>
      <c r="O220" s="362">
        <f>'приложение 1.1 '!D221</f>
        <v>0.41899999999999998</v>
      </c>
      <c r="P220" s="363"/>
      <c r="Q220" s="433">
        <f>'приложение 1.1 '!H221</f>
        <v>0.54720000000000002</v>
      </c>
      <c r="R220" s="433">
        <f t="shared" si="18"/>
        <v>2.7360000000000002E-2</v>
      </c>
      <c r="S220" s="433">
        <f t="shared" si="19"/>
        <v>0.21888000000000002</v>
      </c>
      <c r="T220" s="433">
        <f t="shared" si="20"/>
        <v>0.27360000000000001</v>
      </c>
      <c r="U220" s="433">
        <f t="shared" si="21"/>
        <v>2.735999999999994E-2</v>
      </c>
      <c r="V220" s="555"/>
      <c r="W220" s="555"/>
      <c r="X220" s="555"/>
      <c r="Y220" s="555"/>
      <c r="Z220" s="555" t="str">
        <f>IF(AB220&gt;0,'приложение 1.1 '!G221,"-")</f>
        <v>-</v>
      </c>
      <c r="AA220" s="367"/>
      <c r="AB220" s="556"/>
      <c r="AC220" s="379">
        <f>'приложение 1.1 '!E221</f>
        <v>0</v>
      </c>
      <c r="AD220" s="555">
        <f>IF(AG220&gt;0,'приложение 1.1 '!G221,"-")</f>
        <v>2020</v>
      </c>
      <c r="AE220" s="556">
        <v>30</v>
      </c>
      <c r="AF220" s="556"/>
      <c r="AG220" s="556" t="s">
        <v>1787</v>
      </c>
      <c r="AH220" s="449">
        <f>'приложение 1.1 '!D221</f>
        <v>0.41899999999999998</v>
      </c>
      <c r="AI220" s="205"/>
    </row>
    <row r="221" spans="1:35" ht="45" customHeight="1">
      <c r="A221" s="369" t="str">
        <f>'приложение 1.1 '!A222</f>
        <v>1.1.5.31</v>
      </c>
      <c r="B221" s="371" t="str">
        <f>'приложение 1.1 '!B222</f>
        <v>Реконструкция КЛ-0,4 кВ ТП-368 - ул. Республики, 86</v>
      </c>
      <c r="C221" s="555"/>
      <c r="D221" s="555"/>
      <c r="E221" s="555"/>
      <c r="F221" s="555"/>
      <c r="G221" s="555"/>
      <c r="H221" s="555"/>
      <c r="I221" s="555"/>
      <c r="J221" s="362"/>
      <c r="K221" s="556">
        <v>1977</v>
      </c>
      <c r="L221" s="555">
        <v>30</v>
      </c>
      <c r="M221" s="555"/>
      <c r="N221" s="555" t="s">
        <v>1718</v>
      </c>
      <c r="O221" s="362">
        <f>'приложение 1.1 '!D222</f>
        <v>0.16</v>
      </c>
      <c r="P221" s="363"/>
      <c r="Q221" s="433">
        <f>'приложение 1.1 '!H222</f>
        <v>0.28799999999999998</v>
      </c>
      <c r="R221" s="433">
        <f t="shared" si="18"/>
        <v>1.44E-2</v>
      </c>
      <c r="S221" s="433">
        <f t="shared" si="19"/>
        <v>0.1152</v>
      </c>
      <c r="T221" s="433">
        <f t="shared" si="20"/>
        <v>0.14399999999999999</v>
      </c>
      <c r="U221" s="433">
        <f t="shared" si="21"/>
        <v>1.4400000000000024E-2</v>
      </c>
      <c r="V221" s="555"/>
      <c r="W221" s="555"/>
      <c r="X221" s="555"/>
      <c r="Y221" s="555"/>
      <c r="Z221" s="555" t="str">
        <f>IF(AB221&gt;0,'приложение 1.1 '!G222,"-")</f>
        <v>-</v>
      </c>
      <c r="AA221" s="367"/>
      <c r="AB221" s="556"/>
      <c r="AC221" s="379">
        <f>'приложение 1.1 '!E222</f>
        <v>0</v>
      </c>
      <c r="AD221" s="555">
        <f>IF(AG221&gt;0,'приложение 1.1 '!G222,"-")</f>
        <v>2019</v>
      </c>
      <c r="AE221" s="556">
        <v>30</v>
      </c>
      <c r="AF221" s="556"/>
      <c r="AG221" s="556" t="s">
        <v>1787</v>
      </c>
      <c r="AH221" s="449">
        <f>'приложение 1.1 '!D222</f>
        <v>0.16</v>
      </c>
      <c r="AI221" s="205"/>
    </row>
    <row r="222" spans="1:35" ht="45" customHeight="1">
      <c r="A222" s="369" t="str">
        <f>'приложение 1.1 '!A223</f>
        <v>1.1.5.32</v>
      </c>
      <c r="B222" s="371" t="str">
        <f>'приложение 1.1 '!B223</f>
        <v xml:space="preserve">Реконструкция КЛ-0,4 кВ ТП-370 - ул. Энергетиков, 33 </v>
      </c>
      <c r="C222" s="555"/>
      <c r="D222" s="555"/>
      <c r="E222" s="555"/>
      <c r="F222" s="555"/>
      <c r="G222" s="555"/>
      <c r="H222" s="555"/>
      <c r="I222" s="555"/>
      <c r="J222" s="362"/>
      <c r="K222" s="556">
        <v>1974</v>
      </c>
      <c r="L222" s="555">
        <v>30</v>
      </c>
      <c r="M222" s="555"/>
      <c r="N222" s="555" t="s">
        <v>1742</v>
      </c>
      <c r="O222" s="362">
        <f>'приложение 1.1 '!D223</f>
        <v>0.66</v>
      </c>
      <c r="P222" s="363"/>
      <c r="Q222" s="433">
        <f>'приложение 1.1 '!H223</f>
        <v>1.1879999999999999</v>
      </c>
      <c r="R222" s="433">
        <f t="shared" si="18"/>
        <v>5.9400000000000001E-2</v>
      </c>
      <c r="S222" s="433">
        <f t="shared" si="19"/>
        <v>0.47520000000000001</v>
      </c>
      <c r="T222" s="433">
        <f t="shared" si="20"/>
        <v>0.59399999999999997</v>
      </c>
      <c r="U222" s="433">
        <f t="shared" si="21"/>
        <v>5.9399999999999897E-2</v>
      </c>
      <c r="V222" s="555"/>
      <c r="W222" s="555"/>
      <c r="X222" s="555"/>
      <c r="Y222" s="555"/>
      <c r="Z222" s="555" t="str">
        <f>IF(AB222&gt;0,'приложение 1.1 '!G223,"-")</f>
        <v>-</v>
      </c>
      <c r="AA222" s="367"/>
      <c r="AB222" s="556"/>
      <c r="AC222" s="379">
        <f>'приложение 1.1 '!E223</f>
        <v>0</v>
      </c>
      <c r="AD222" s="555">
        <f>IF(AG222&gt;0,'приложение 1.1 '!G223,"-")</f>
        <v>2019</v>
      </c>
      <c r="AE222" s="556">
        <v>30</v>
      </c>
      <c r="AF222" s="556"/>
      <c r="AG222" s="556" t="s">
        <v>1787</v>
      </c>
      <c r="AH222" s="449">
        <f>'приложение 1.1 '!D223</f>
        <v>0.66</v>
      </c>
      <c r="AI222" s="205"/>
    </row>
    <row r="223" spans="1:35" ht="45" customHeight="1">
      <c r="A223" s="369" t="str">
        <f>'приложение 1.1 '!A224</f>
        <v>1.1.5.33</v>
      </c>
      <c r="B223" s="371" t="str">
        <f>'приложение 1.1 '!B224</f>
        <v>Реконструкция КЛ-0,4 кВ ТП-370 - ул. Энергетиков, 35</v>
      </c>
      <c r="C223" s="555"/>
      <c r="D223" s="555"/>
      <c r="E223" s="555"/>
      <c r="F223" s="555"/>
      <c r="G223" s="555"/>
      <c r="H223" s="555"/>
      <c r="I223" s="555"/>
      <c r="J223" s="362"/>
      <c r="K223" s="556">
        <v>1973</v>
      </c>
      <c r="L223" s="555">
        <v>30</v>
      </c>
      <c r="M223" s="555"/>
      <c r="N223" s="555" t="s">
        <v>1741</v>
      </c>
      <c r="O223" s="362">
        <f>'приложение 1.1 '!D224</f>
        <v>0.98399999999999999</v>
      </c>
      <c r="P223" s="363"/>
      <c r="Q223" s="433">
        <f>'приложение 1.1 '!H224</f>
        <v>1.7712000000000001</v>
      </c>
      <c r="R223" s="433">
        <f t="shared" si="18"/>
        <v>8.8560000000000014E-2</v>
      </c>
      <c r="S223" s="433">
        <f t="shared" si="19"/>
        <v>0.70848000000000011</v>
      </c>
      <c r="T223" s="433">
        <f t="shared" si="20"/>
        <v>0.88560000000000005</v>
      </c>
      <c r="U223" s="433">
        <f t="shared" si="21"/>
        <v>8.8559999999999972E-2</v>
      </c>
      <c r="V223" s="555"/>
      <c r="W223" s="555"/>
      <c r="X223" s="555"/>
      <c r="Y223" s="555"/>
      <c r="Z223" s="555" t="str">
        <f>IF(AB223&gt;0,'приложение 1.1 '!G224,"-")</f>
        <v>-</v>
      </c>
      <c r="AA223" s="367"/>
      <c r="AB223" s="556"/>
      <c r="AC223" s="379">
        <f>'приложение 1.1 '!E224</f>
        <v>0</v>
      </c>
      <c r="AD223" s="555">
        <f>IF(AG223&gt;0,'приложение 1.1 '!G224,"-")</f>
        <v>2018</v>
      </c>
      <c r="AE223" s="556">
        <v>30</v>
      </c>
      <c r="AF223" s="556"/>
      <c r="AG223" s="556" t="s">
        <v>1787</v>
      </c>
      <c r="AH223" s="449">
        <f>'приложение 1.1 '!D224</f>
        <v>0.98399999999999999</v>
      </c>
      <c r="AI223" s="205"/>
    </row>
    <row r="224" spans="1:35" ht="45" customHeight="1">
      <c r="A224" s="369" t="str">
        <f>'приложение 1.1 '!A225</f>
        <v>1.1.5.34</v>
      </c>
      <c r="B224" s="371" t="str">
        <f>'приложение 1.1 '!B225</f>
        <v>Реконструкция КЛ-0,4 кВ ТП-370 - ул. Энергетиков, 37</v>
      </c>
      <c r="C224" s="555"/>
      <c r="D224" s="555"/>
      <c r="E224" s="555"/>
      <c r="F224" s="555"/>
      <c r="G224" s="555"/>
      <c r="H224" s="555"/>
      <c r="I224" s="555"/>
      <c r="J224" s="362"/>
      <c r="K224" s="556">
        <v>1971</v>
      </c>
      <c r="L224" s="555">
        <v>30</v>
      </c>
      <c r="M224" s="555"/>
      <c r="N224" s="555" t="s">
        <v>1741</v>
      </c>
      <c r="O224" s="362">
        <f>'приложение 1.1 '!D225</f>
        <v>0.24</v>
      </c>
      <c r="P224" s="363"/>
      <c r="Q224" s="433">
        <f>'приложение 1.1 '!H225</f>
        <v>0.432</v>
      </c>
      <c r="R224" s="433">
        <f t="shared" si="18"/>
        <v>2.1600000000000001E-2</v>
      </c>
      <c r="S224" s="433">
        <f t="shared" si="19"/>
        <v>0.17280000000000001</v>
      </c>
      <c r="T224" s="433">
        <f t="shared" si="20"/>
        <v>0.216</v>
      </c>
      <c r="U224" s="433">
        <f t="shared" si="21"/>
        <v>2.1600000000000008E-2</v>
      </c>
      <c r="V224" s="555"/>
      <c r="W224" s="555"/>
      <c r="X224" s="555"/>
      <c r="Y224" s="555"/>
      <c r="Z224" s="555" t="str">
        <f>IF(AB224&gt;0,'приложение 1.1 '!G225,"-")</f>
        <v>-</v>
      </c>
      <c r="AA224" s="367"/>
      <c r="AB224" s="556"/>
      <c r="AC224" s="379">
        <f>'приложение 1.1 '!E225</f>
        <v>0</v>
      </c>
      <c r="AD224" s="555">
        <f>IF(AG224&gt;0,'приложение 1.1 '!G225,"-")</f>
        <v>2018</v>
      </c>
      <c r="AE224" s="556">
        <v>30</v>
      </c>
      <c r="AF224" s="556"/>
      <c r="AG224" s="556" t="s">
        <v>1787</v>
      </c>
      <c r="AH224" s="449">
        <f>'приложение 1.1 '!D225</f>
        <v>0.24</v>
      </c>
      <c r="AI224" s="205"/>
    </row>
    <row r="225" spans="1:35" ht="45" customHeight="1">
      <c r="A225" s="369" t="str">
        <f>'приложение 1.1 '!A226</f>
        <v>1.1.5.35</v>
      </c>
      <c r="B225" s="371" t="str">
        <f>'приложение 1.1 '!B226</f>
        <v>Реконструкция КЛ-0,4 кВ ТП-371 - ул. Республики, 70</v>
      </c>
      <c r="C225" s="555"/>
      <c r="D225" s="555"/>
      <c r="E225" s="555"/>
      <c r="F225" s="555"/>
      <c r="G225" s="555"/>
      <c r="H225" s="555"/>
      <c r="I225" s="555"/>
      <c r="J225" s="362"/>
      <c r="K225" s="556">
        <v>1974</v>
      </c>
      <c r="L225" s="555">
        <v>30</v>
      </c>
      <c r="M225" s="555"/>
      <c r="N225" s="555" t="s">
        <v>1741</v>
      </c>
      <c r="O225" s="362">
        <f>'приложение 1.1 '!D226</f>
        <v>0.46</v>
      </c>
      <c r="P225" s="363"/>
      <c r="Q225" s="433">
        <f>'приложение 1.1 '!H226</f>
        <v>0.82799999999999996</v>
      </c>
      <c r="R225" s="433">
        <f t="shared" si="18"/>
        <v>4.1399999999999999E-2</v>
      </c>
      <c r="S225" s="433">
        <f t="shared" si="19"/>
        <v>0.33119999999999999</v>
      </c>
      <c r="T225" s="433">
        <f t="shared" si="20"/>
        <v>0.41399999999999998</v>
      </c>
      <c r="U225" s="433">
        <f t="shared" si="21"/>
        <v>4.1399999999999992E-2</v>
      </c>
      <c r="V225" s="555"/>
      <c r="W225" s="555"/>
      <c r="X225" s="555"/>
      <c r="Y225" s="555"/>
      <c r="Z225" s="555" t="str">
        <f>IF(AB225&gt;0,'приложение 1.1 '!G226,"-")</f>
        <v>-</v>
      </c>
      <c r="AA225" s="367"/>
      <c r="AB225" s="556"/>
      <c r="AC225" s="379">
        <f>'приложение 1.1 '!E226</f>
        <v>0</v>
      </c>
      <c r="AD225" s="555">
        <f>IF(AG225&gt;0,'приложение 1.1 '!G226,"-")</f>
        <v>2018</v>
      </c>
      <c r="AE225" s="556">
        <v>30</v>
      </c>
      <c r="AF225" s="556"/>
      <c r="AG225" s="556" t="s">
        <v>1787</v>
      </c>
      <c r="AH225" s="449">
        <f>'приложение 1.1 '!D226</f>
        <v>0.46</v>
      </c>
      <c r="AI225" s="205"/>
    </row>
    <row r="226" spans="1:35" ht="45" customHeight="1">
      <c r="A226" s="369" t="str">
        <f>'приложение 1.1 '!A227</f>
        <v>1.1.5.36</v>
      </c>
      <c r="B226" s="371" t="str">
        <f>'приложение 1.1 '!B227</f>
        <v>Реконструкция КЛ-0,4 кВ ТП-388 - ул. Энергетиков, 20</v>
      </c>
      <c r="C226" s="555"/>
      <c r="D226" s="555"/>
      <c r="E226" s="555"/>
      <c r="F226" s="555"/>
      <c r="G226" s="555"/>
      <c r="H226" s="555"/>
      <c r="I226" s="555"/>
      <c r="J226" s="362"/>
      <c r="K226" s="555">
        <v>1974</v>
      </c>
      <c r="L226" s="555">
        <v>30</v>
      </c>
      <c r="M226" s="555"/>
      <c r="N226" s="555" t="s">
        <v>1743</v>
      </c>
      <c r="O226" s="362">
        <f>'приложение 1.1 '!D227</f>
        <v>0.3</v>
      </c>
      <c r="P226" s="363"/>
      <c r="Q226" s="433">
        <f>'приложение 1.1 '!H227</f>
        <v>0.54</v>
      </c>
      <c r="R226" s="433">
        <f t="shared" si="18"/>
        <v>2.7000000000000003E-2</v>
      </c>
      <c r="S226" s="433">
        <f t="shared" si="19"/>
        <v>0.21600000000000003</v>
      </c>
      <c r="T226" s="433">
        <f t="shared" si="20"/>
        <v>0.27</v>
      </c>
      <c r="U226" s="433">
        <f t="shared" si="21"/>
        <v>2.7000000000000024E-2</v>
      </c>
      <c r="V226" s="555"/>
      <c r="W226" s="555"/>
      <c r="X226" s="555"/>
      <c r="Y226" s="555"/>
      <c r="Z226" s="555" t="str">
        <f>IF(AB226&gt;0,'приложение 1.1 '!G227,"-")</f>
        <v>-</v>
      </c>
      <c r="AA226" s="367"/>
      <c r="AB226" s="556"/>
      <c r="AC226" s="379">
        <f>'приложение 1.1 '!E227</f>
        <v>0</v>
      </c>
      <c r="AD226" s="555">
        <f>IF(AG226&gt;0,'приложение 1.1 '!G227,"-")</f>
        <v>2018</v>
      </c>
      <c r="AE226" s="556">
        <v>30</v>
      </c>
      <c r="AF226" s="556"/>
      <c r="AG226" s="556" t="s">
        <v>1787</v>
      </c>
      <c r="AH226" s="449">
        <f>'приложение 1.1 '!D227</f>
        <v>0.3</v>
      </c>
      <c r="AI226" s="205"/>
    </row>
    <row r="227" spans="1:35" ht="45" customHeight="1">
      <c r="A227" s="369" t="str">
        <f>'приложение 1.1 '!A228</f>
        <v>1.1.5.37</v>
      </c>
      <c r="B227" s="371" t="str">
        <f>'приложение 1.1 '!B228</f>
        <v>Реконструкция КЛ-0,4 кВ ТП-390 - пр-д. Дружбы, 10</v>
      </c>
      <c r="C227" s="555"/>
      <c r="D227" s="555"/>
      <c r="E227" s="555"/>
      <c r="F227" s="555"/>
      <c r="G227" s="555"/>
      <c r="H227" s="555"/>
      <c r="I227" s="555"/>
      <c r="J227" s="362"/>
      <c r="K227" s="556">
        <v>1976</v>
      </c>
      <c r="L227" s="555">
        <v>30</v>
      </c>
      <c r="M227" s="555"/>
      <c r="N227" s="555" t="s">
        <v>1725</v>
      </c>
      <c r="O227" s="362">
        <f>'приложение 1.1 '!D228</f>
        <v>0.2</v>
      </c>
      <c r="P227" s="363"/>
      <c r="Q227" s="433">
        <f>'приложение 1.1 '!H228</f>
        <v>0.36</v>
      </c>
      <c r="R227" s="433">
        <f t="shared" si="18"/>
        <v>1.7999999999999999E-2</v>
      </c>
      <c r="S227" s="433">
        <f t="shared" si="19"/>
        <v>0.14399999999999999</v>
      </c>
      <c r="T227" s="433">
        <f t="shared" si="20"/>
        <v>0.18</v>
      </c>
      <c r="U227" s="433">
        <f t="shared" si="21"/>
        <v>1.8000000000000016E-2</v>
      </c>
      <c r="V227" s="555"/>
      <c r="W227" s="555"/>
      <c r="X227" s="555"/>
      <c r="Y227" s="555"/>
      <c r="Z227" s="555" t="str">
        <f>IF(AB227&gt;0,'приложение 1.1 '!G228,"-")</f>
        <v>-</v>
      </c>
      <c r="AA227" s="367"/>
      <c r="AB227" s="556"/>
      <c r="AC227" s="379">
        <f>'приложение 1.1 '!E228</f>
        <v>0</v>
      </c>
      <c r="AD227" s="555">
        <f>IF(AG227&gt;0,'приложение 1.1 '!G228,"-")</f>
        <v>2018</v>
      </c>
      <c r="AE227" s="556">
        <v>30</v>
      </c>
      <c r="AF227" s="556"/>
      <c r="AG227" s="556" t="s">
        <v>1787</v>
      </c>
      <c r="AH227" s="449">
        <f>'приложение 1.1 '!D228</f>
        <v>0.2</v>
      </c>
      <c r="AI227" s="205"/>
    </row>
    <row r="228" spans="1:35" ht="45" customHeight="1">
      <c r="A228" s="369" t="str">
        <f>'приложение 1.1 '!A229</f>
        <v>1.1.5.38</v>
      </c>
      <c r="B228" s="371" t="str">
        <f>'приложение 1.1 '!B229</f>
        <v>Реконструкция КЛ-0,4 кВ ТП-390 - пр-д. Дружбы, 12</v>
      </c>
      <c r="C228" s="555"/>
      <c r="D228" s="555"/>
      <c r="E228" s="555"/>
      <c r="F228" s="555"/>
      <c r="G228" s="555"/>
      <c r="H228" s="555"/>
      <c r="I228" s="555"/>
      <c r="J228" s="362"/>
      <c r="K228" s="556">
        <v>1976</v>
      </c>
      <c r="L228" s="555">
        <v>30</v>
      </c>
      <c r="M228" s="555"/>
      <c r="N228" s="556" t="s">
        <v>1725</v>
      </c>
      <c r="O228" s="362">
        <f>'приложение 1.1 '!D229</f>
        <v>0.114</v>
      </c>
      <c r="P228" s="363"/>
      <c r="Q228" s="433">
        <f>'приложение 1.1 '!H229</f>
        <v>0.20519999999999999</v>
      </c>
      <c r="R228" s="433">
        <f t="shared" si="18"/>
        <v>1.026E-2</v>
      </c>
      <c r="S228" s="433">
        <f t="shared" si="19"/>
        <v>8.208E-2</v>
      </c>
      <c r="T228" s="433">
        <f t="shared" si="20"/>
        <v>0.1026</v>
      </c>
      <c r="U228" s="433">
        <f t="shared" si="21"/>
        <v>1.0259999999999991E-2</v>
      </c>
      <c r="V228" s="555"/>
      <c r="W228" s="555"/>
      <c r="X228" s="555"/>
      <c r="Y228" s="555"/>
      <c r="Z228" s="555" t="str">
        <f>IF(AB228&gt;0,'приложение 1.1 '!G229,"-")</f>
        <v>-</v>
      </c>
      <c r="AA228" s="367"/>
      <c r="AB228" s="556"/>
      <c r="AC228" s="379">
        <f>'приложение 1.1 '!E229</f>
        <v>0</v>
      </c>
      <c r="AD228" s="555">
        <f>IF(AG228&gt;0,'приложение 1.1 '!G229,"-")</f>
        <v>2018</v>
      </c>
      <c r="AE228" s="556">
        <v>30</v>
      </c>
      <c r="AF228" s="556"/>
      <c r="AG228" s="556" t="s">
        <v>1787</v>
      </c>
      <c r="AH228" s="449">
        <f>'приложение 1.1 '!D229</f>
        <v>0.114</v>
      </c>
      <c r="AI228" s="205"/>
    </row>
    <row r="229" spans="1:35" ht="45" customHeight="1">
      <c r="A229" s="369" t="str">
        <f>'приложение 1.1 '!A230</f>
        <v>1.1.5.39</v>
      </c>
      <c r="B229" s="371" t="str">
        <f>'приложение 1.1 '!B230</f>
        <v>Реконструкция КЛ-0,4 кВ ТП-390 - ул. 30 лет Победы, 9</v>
      </c>
      <c r="C229" s="555"/>
      <c r="D229" s="555"/>
      <c r="E229" s="555"/>
      <c r="F229" s="555"/>
      <c r="G229" s="555"/>
      <c r="H229" s="555"/>
      <c r="I229" s="555"/>
      <c r="J229" s="362"/>
      <c r="K229" s="556">
        <v>1976</v>
      </c>
      <c r="L229" s="555">
        <v>30</v>
      </c>
      <c r="M229" s="555"/>
      <c r="N229" s="556" t="s">
        <v>1725</v>
      </c>
      <c r="O229" s="362">
        <f>'приложение 1.1 '!D230</f>
        <v>0.2</v>
      </c>
      <c r="P229" s="363"/>
      <c r="Q229" s="433">
        <f>'приложение 1.1 '!H230</f>
        <v>0.36</v>
      </c>
      <c r="R229" s="433">
        <f t="shared" si="18"/>
        <v>1.7999999999999999E-2</v>
      </c>
      <c r="S229" s="433">
        <f t="shared" si="19"/>
        <v>0.14399999999999999</v>
      </c>
      <c r="T229" s="433">
        <f t="shared" si="20"/>
        <v>0.18</v>
      </c>
      <c r="U229" s="433">
        <f t="shared" si="21"/>
        <v>1.8000000000000016E-2</v>
      </c>
      <c r="V229" s="555"/>
      <c r="W229" s="555"/>
      <c r="X229" s="555"/>
      <c r="Y229" s="555"/>
      <c r="Z229" s="555" t="str">
        <f>IF(AB229&gt;0,'приложение 1.1 '!G230,"-")</f>
        <v>-</v>
      </c>
      <c r="AA229" s="367"/>
      <c r="AB229" s="556"/>
      <c r="AC229" s="379">
        <f>'приложение 1.1 '!E230</f>
        <v>0</v>
      </c>
      <c r="AD229" s="555">
        <f>IF(AG229&gt;0,'приложение 1.1 '!G230,"-")</f>
        <v>2018</v>
      </c>
      <c r="AE229" s="556">
        <v>30</v>
      </c>
      <c r="AF229" s="556"/>
      <c r="AG229" s="556" t="s">
        <v>1787</v>
      </c>
      <c r="AH229" s="449">
        <f>'приложение 1.1 '!D230</f>
        <v>0.2</v>
      </c>
      <c r="AI229" s="205"/>
    </row>
    <row r="230" spans="1:35" ht="45" customHeight="1">
      <c r="A230" s="369" t="str">
        <f>'приложение 1.1 '!A231</f>
        <v>1.1.5.40</v>
      </c>
      <c r="B230" s="371" t="str">
        <f>'приложение 1.1 '!B231</f>
        <v>Реконструкция КЛ-0,4 кВ ТП-390 - ул. 30 лет Победы, 9А</v>
      </c>
      <c r="C230" s="555"/>
      <c r="D230" s="555"/>
      <c r="E230" s="555"/>
      <c r="F230" s="555"/>
      <c r="G230" s="555"/>
      <c r="H230" s="555"/>
      <c r="I230" s="555"/>
      <c r="J230" s="362"/>
      <c r="K230" s="556">
        <v>1976</v>
      </c>
      <c r="L230" s="555">
        <v>30</v>
      </c>
      <c r="M230" s="555"/>
      <c r="N230" s="556" t="s">
        <v>1725</v>
      </c>
      <c r="O230" s="362">
        <f>'приложение 1.1 '!D231</f>
        <v>0.2</v>
      </c>
      <c r="P230" s="363"/>
      <c r="Q230" s="433">
        <f>'приложение 1.1 '!H231</f>
        <v>0.36</v>
      </c>
      <c r="R230" s="433">
        <f t="shared" si="18"/>
        <v>1.7999999999999999E-2</v>
      </c>
      <c r="S230" s="433">
        <f t="shared" si="19"/>
        <v>0.14399999999999999</v>
      </c>
      <c r="T230" s="433">
        <f t="shared" si="20"/>
        <v>0.18</v>
      </c>
      <c r="U230" s="433">
        <f t="shared" si="21"/>
        <v>1.8000000000000016E-2</v>
      </c>
      <c r="V230" s="555"/>
      <c r="W230" s="555"/>
      <c r="X230" s="555"/>
      <c r="Y230" s="555"/>
      <c r="Z230" s="555" t="str">
        <f>IF(AB230&gt;0,'приложение 1.1 '!G231,"-")</f>
        <v>-</v>
      </c>
      <c r="AA230" s="367"/>
      <c r="AB230" s="556"/>
      <c r="AC230" s="379">
        <f>'приложение 1.1 '!E231</f>
        <v>0</v>
      </c>
      <c r="AD230" s="555">
        <f>IF(AG230&gt;0,'приложение 1.1 '!G231,"-")</f>
        <v>2018</v>
      </c>
      <c r="AE230" s="556">
        <v>30</v>
      </c>
      <c r="AF230" s="556"/>
      <c r="AG230" s="556" t="s">
        <v>1787</v>
      </c>
      <c r="AH230" s="449">
        <f>'приложение 1.1 '!D231</f>
        <v>0.2</v>
      </c>
      <c r="AI230" s="205"/>
    </row>
    <row r="231" spans="1:35" ht="45" customHeight="1">
      <c r="A231" s="369" t="str">
        <f>'приложение 1.1 '!A232</f>
        <v>1.1.5.41</v>
      </c>
      <c r="B231" s="371" t="str">
        <f>'приложение 1.1 '!B232</f>
        <v>Реконструкция КЛ-0,4 кВ ТП-390 - ул. 30 лет Победы, 11</v>
      </c>
      <c r="C231" s="555"/>
      <c r="D231" s="555"/>
      <c r="E231" s="555"/>
      <c r="F231" s="555"/>
      <c r="G231" s="555"/>
      <c r="H231" s="555"/>
      <c r="I231" s="555"/>
      <c r="J231" s="362"/>
      <c r="K231" s="556">
        <v>1976</v>
      </c>
      <c r="L231" s="555">
        <v>30</v>
      </c>
      <c r="M231" s="555"/>
      <c r="N231" s="556" t="s">
        <v>1725</v>
      </c>
      <c r="O231" s="362">
        <f>'приложение 1.1 '!D232</f>
        <v>0.36</v>
      </c>
      <c r="P231" s="363"/>
      <c r="Q231" s="433">
        <f>'приложение 1.1 '!H232</f>
        <v>0.64800000000000002</v>
      </c>
      <c r="R231" s="433">
        <f t="shared" si="18"/>
        <v>3.2400000000000005E-2</v>
      </c>
      <c r="S231" s="433">
        <f t="shared" si="19"/>
        <v>0.25920000000000004</v>
      </c>
      <c r="T231" s="433">
        <f t="shared" si="20"/>
        <v>0.32400000000000001</v>
      </c>
      <c r="U231" s="433">
        <f t="shared" si="21"/>
        <v>3.2399999999999984E-2</v>
      </c>
      <c r="V231" s="555"/>
      <c r="W231" s="555"/>
      <c r="X231" s="555"/>
      <c r="Y231" s="555"/>
      <c r="Z231" s="555" t="str">
        <f>IF(AB231&gt;0,'приложение 1.1 '!G232,"-")</f>
        <v>-</v>
      </c>
      <c r="AA231" s="367"/>
      <c r="AB231" s="556"/>
      <c r="AC231" s="379">
        <f>'приложение 1.1 '!E232</f>
        <v>0</v>
      </c>
      <c r="AD231" s="555">
        <f>IF(AG231&gt;0,'приложение 1.1 '!G232,"-")</f>
        <v>2018</v>
      </c>
      <c r="AE231" s="556">
        <v>30</v>
      </c>
      <c r="AF231" s="556"/>
      <c r="AG231" s="556" t="s">
        <v>1787</v>
      </c>
      <c r="AH231" s="449">
        <f>'приложение 1.1 '!D232</f>
        <v>0.36</v>
      </c>
      <c r="AI231" s="205"/>
    </row>
    <row r="232" spans="1:35" ht="45" customHeight="1">
      <c r="A232" s="369" t="str">
        <f>'приложение 1.1 '!A233</f>
        <v>1.1.5.42</v>
      </c>
      <c r="B232" s="371" t="str">
        <f>'приложение 1.1 '!B233</f>
        <v>Реконструкция КЛ-0,4 кВ ТП-390 - ул. 30 лет Победы, 13</v>
      </c>
      <c r="C232" s="555"/>
      <c r="D232" s="555"/>
      <c r="E232" s="555"/>
      <c r="F232" s="555"/>
      <c r="G232" s="555"/>
      <c r="H232" s="555"/>
      <c r="I232" s="555"/>
      <c r="J232" s="362"/>
      <c r="K232" s="556">
        <v>1976</v>
      </c>
      <c r="L232" s="555">
        <v>30</v>
      </c>
      <c r="M232" s="555"/>
      <c r="N232" s="556" t="s">
        <v>1725</v>
      </c>
      <c r="O232" s="362">
        <f>'приложение 1.1 '!D233</f>
        <v>0.55000000000000004</v>
      </c>
      <c r="P232" s="363"/>
      <c r="Q232" s="433">
        <f>'приложение 1.1 '!H233</f>
        <v>0.99</v>
      </c>
      <c r="R232" s="433">
        <f t="shared" si="18"/>
        <v>4.9500000000000002E-2</v>
      </c>
      <c r="S232" s="433">
        <f t="shared" si="19"/>
        <v>0.39600000000000002</v>
      </c>
      <c r="T232" s="433">
        <f t="shared" si="20"/>
        <v>0.495</v>
      </c>
      <c r="U232" s="433">
        <f t="shared" si="21"/>
        <v>4.9499999999999988E-2</v>
      </c>
      <c r="V232" s="555"/>
      <c r="W232" s="555"/>
      <c r="X232" s="555"/>
      <c r="Y232" s="555"/>
      <c r="Z232" s="555" t="str">
        <f>IF(AB232&gt;0,'приложение 1.1 '!G233,"-")</f>
        <v>-</v>
      </c>
      <c r="AA232" s="367"/>
      <c r="AB232" s="556"/>
      <c r="AC232" s="379">
        <f>'приложение 1.1 '!E233</f>
        <v>0</v>
      </c>
      <c r="AD232" s="555">
        <f>IF(AG232&gt;0,'приложение 1.1 '!G233,"-")</f>
        <v>2018</v>
      </c>
      <c r="AE232" s="556">
        <v>30</v>
      </c>
      <c r="AF232" s="556"/>
      <c r="AG232" s="556" t="s">
        <v>1787</v>
      </c>
      <c r="AH232" s="449">
        <f>'приложение 1.1 '!D233</f>
        <v>0.55000000000000004</v>
      </c>
      <c r="AI232" s="205"/>
    </row>
    <row r="233" spans="1:35" ht="45" customHeight="1">
      <c r="A233" s="369" t="str">
        <f>'приложение 1.1 '!A234</f>
        <v>1.1.5.43</v>
      </c>
      <c r="B233" s="371" t="str">
        <f>'приложение 1.1 '!B234</f>
        <v>Реконструкция КЛ-0,4 кВ ТП-393 - пр-д. Дружбы, 5</v>
      </c>
      <c r="C233" s="555"/>
      <c r="D233" s="555"/>
      <c r="E233" s="555"/>
      <c r="F233" s="555"/>
      <c r="G233" s="555"/>
      <c r="H233" s="555"/>
      <c r="I233" s="555"/>
      <c r="J233" s="362"/>
      <c r="K233" s="556">
        <v>1977</v>
      </c>
      <c r="L233" s="555">
        <v>30</v>
      </c>
      <c r="M233" s="555"/>
      <c r="N233" s="555" t="s">
        <v>1725</v>
      </c>
      <c r="O233" s="362">
        <f>'приложение 1.1 '!D234</f>
        <v>0.16</v>
      </c>
      <c r="P233" s="363"/>
      <c r="Q233" s="433">
        <f>'приложение 1.1 '!H234</f>
        <v>0.28799999999999998</v>
      </c>
      <c r="R233" s="433">
        <f t="shared" si="18"/>
        <v>1.44E-2</v>
      </c>
      <c r="S233" s="433">
        <f t="shared" si="19"/>
        <v>0.1152</v>
      </c>
      <c r="T233" s="433">
        <f t="shared" si="20"/>
        <v>0.14399999999999999</v>
      </c>
      <c r="U233" s="433">
        <f t="shared" si="21"/>
        <v>1.4400000000000024E-2</v>
      </c>
      <c r="V233" s="555"/>
      <c r="W233" s="555"/>
      <c r="X233" s="555"/>
      <c r="Y233" s="555"/>
      <c r="Z233" s="555" t="str">
        <f>IF(AB233&gt;0,'приложение 1.1 '!G234,"-")</f>
        <v>-</v>
      </c>
      <c r="AA233" s="367"/>
      <c r="AB233" s="556"/>
      <c r="AC233" s="379">
        <f>'приложение 1.1 '!E234</f>
        <v>0</v>
      </c>
      <c r="AD233" s="555">
        <f>IF(AG233&gt;0,'приложение 1.1 '!G234,"-")</f>
        <v>2018</v>
      </c>
      <c r="AE233" s="556">
        <v>30</v>
      </c>
      <c r="AF233" s="556"/>
      <c r="AG233" s="556" t="s">
        <v>1787</v>
      </c>
      <c r="AH233" s="449">
        <f>'приложение 1.1 '!D234</f>
        <v>0.16</v>
      </c>
      <c r="AI233" s="205"/>
    </row>
    <row r="234" spans="1:35" ht="45" customHeight="1">
      <c r="A234" s="369" t="str">
        <f>'приложение 1.1 '!A235</f>
        <v>1.1.5.44</v>
      </c>
      <c r="B234" s="371" t="str">
        <f>'приложение 1.1 '!B235</f>
        <v>Реконструкция КЛ-0,4 кВ ТП-393 - ул. 50 лет ВЛКСМ, 13</v>
      </c>
      <c r="C234" s="555"/>
      <c r="D234" s="555"/>
      <c r="E234" s="555"/>
      <c r="F234" s="555"/>
      <c r="G234" s="555"/>
      <c r="H234" s="555"/>
      <c r="I234" s="555"/>
      <c r="J234" s="362"/>
      <c r="K234" s="556">
        <v>1977</v>
      </c>
      <c r="L234" s="555">
        <v>30</v>
      </c>
      <c r="M234" s="555"/>
      <c r="N234" s="555" t="s">
        <v>1725</v>
      </c>
      <c r="O234" s="362">
        <f>'приложение 1.1 '!D235</f>
        <v>0.41799999999999998</v>
      </c>
      <c r="P234" s="363"/>
      <c r="Q234" s="433">
        <f>'приложение 1.1 '!H235</f>
        <v>0.75239999999999996</v>
      </c>
      <c r="R234" s="433">
        <f t="shared" si="18"/>
        <v>3.7620000000000001E-2</v>
      </c>
      <c r="S234" s="433">
        <f t="shared" si="19"/>
        <v>0.30096000000000001</v>
      </c>
      <c r="T234" s="433">
        <f t="shared" si="20"/>
        <v>0.37619999999999998</v>
      </c>
      <c r="U234" s="433">
        <f t="shared" si="21"/>
        <v>3.7619999999999987E-2</v>
      </c>
      <c r="V234" s="555"/>
      <c r="W234" s="555"/>
      <c r="X234" s="555"/>
      <c r="Y234" s="555"/>
      <c r="Z234" s="555" t="str">
        <f>IF(AB234&gt;0,'приложение 1.1 '!G235,"-")</f>
        <v>-</v>
      </c>
      <c r="AA234" s="367"/>
      <c r="AB234" s="556"/>
      <c r="AC234" s="379">
        <f>'приложение 1.1 '!E235</f>
        <v>0</v>
      </c>
      <c r="AD234" s="555">
        <f>IF(AG234&gt;0,'приложение 1.1 '!G235,"-")</f>
        <v>2018</v>
      </c>
      <c r="AE234" s="556">
        <v>30</v>
      </c>
      <c r="AF234" s="556"/>
      <c r="AG234" s="556" t="s">
        <v>1787</v>
      </c>
      <c r="AH234" s="449">
        <f>'приложение 1.1 '!D235</f>
        <v>0.41799999999999998</v>
      </c>
      <c r="AI234" s="205"/>
    </row>
    <row r="235" spans="1:35" ht="45" customHeight="1">
      <c r="A235" s="369" t="str">
        <f>'приложение 1.1 '!A236</f>
        <v>1.1.5.45</v>
      </c>
      <c r="B235" s="371" t="str">
        <f>'приложение 1.1 '!B236</f>
        <v>Реконструкция КЛ-0,4 кВ ТП-393 - ул. Северная, 72</v>
      </c>
      <c r="C235" s="555"/>
      <c r="D235" s="555"/>
      <c r="E235" s="555"/>
      <c r="F235" s="555"/>
      <c r="G235" s="555"/>
      <c r="H235" s="555"/>
      <c r="I235" s="555"/>
      <c r="J235" s="362"/>
      <c r="K235" s="556">
        <v>1977</v>
      </c>
      <c r="L235" s="555">
        <v>30</v>
      </c>
      <c r="M235" s="555"/>
      <c r="N235" s="555" t="s">
        <v>1725</v>
      </c>
      <c r="O235" s="362">
        <f>'приложение 1.1 '!D236</f>
        <v>0.25</v>
      </c>
      <c r="P235" s="363"/>
      <c r="Q235" s="433">
        <f>'приложение 1.1 '!H236</f>
        <v>0.45</v>
      </c>
      <c r="R235" s="433">
        <f t="shared" si="18"/>
        <v>2.2500000000000003E-2</v>
      </c>
      <c r="S235" s="433">
        <f t="shared" si="19"/>
        <v>0.18000000000000002</v>
      </c>
      <c r="T235" s="433">
        <f t="shared" si="20"/>
        <v>0.22500000000000001</v>
      </c>
      <c r="U235" s="433">
        <f t="shared" si="21"/>
        <v>2.250000000000002E-2</v>
      </c>
      <c r="V235" s="555"/>
      <c r="W235" s="555"/>
      <c r="X235" s="555"/>
      <c r="Y235" s="555"/>
      <c r="Z235" s="555" t="str">
        <f>IF(AB235&gt;0,'приложение 1.1 '!G236,"-")</f>
        <v>-</v>
      </c>
      <c r="AA235" s="367"/>
      <c r="AB235" s="556"/>
      <c r="AC235" s="379">
        <f>'приложение 1.1 '!E236</f>
        <v>0</v>
      </c>
      <c r="AD235" s="555">
        <f>IF(AG235&gt;0,'приложение 1.1 '!G236,"-")</f>
        <v>2018</v>
      </c>
      <c r="AE235" s="556">
        <v>30</v>
      </c>
      <c r="AF235" s="556"/>
      <c r="AG235" s="556" t="s">
        <v>1787</v>
      </c>
      <c r="AH235" s="449">
        <f>'приложение 1.1 '!D236</f>
        <v>0.25</v>
      </c>
      <c r="AI235" s="205"/>
    </row>
    <row r="236" spans="1:35" ht="45" customHeight="1">
      <c r="A236" s="369" t="str">
        <f>'приложение 1.1 '!A237</f>
        <v>1.1.5.46</v>
      </c>
      <c r="B236" s="371" t="str">
        <f>'приложение 1.1 '!B237</f>
        <v>Реконструкция КЛ-0,4 кВ ТП-393 - ул. Северная, 74</v>
      </c>
      <c r="C236" s="555"/>
      <c r="D236" s="555"/>
      <c r="E236" s="555"/>
      <c r="F236" s="555"/>
      <c r="G236" s="555"/>
      <c r="H236" s="555"/>
      <c r="I236" s="555"/>
      <c r="J236" s="362"/>
      <c r="K236" s="556">
        <v>1974</v>
      </c>
      <c r="L236" s="555">
        <v>30</v>
      </c>
      <c r="M236" s="555"/>
      <c r="N236" s="555" t="s">
        <v>1744</v>
      </c>
      <c r="O236" s="362">
        <f>'приложение 1.1 '!D237</f>
        <v>0.35</v>
      </c>
      <c r="P236" s="363"/>
      <c r="Q236" s="433">
        <f>'приложение 1.1 '!H237</f>
        <v>0.63</v>
      </c>
      <c r="R236" s="433">
        <f t="shared" si="18"/>
        <v>3.15E-2</v>
      </c>
      <c r="S236" s="433">
        <f t="shared" si="19"/>
        <v>0.252</v>
      </c>
      <c r="T236" s="433">
        <f t="shared" si="20"/>
        <v>0.315</v>
      </c>
      <c r="U236" s="433">
        <f t="shared" si="21"/>
        <v>3.1499999999999972E-2</v>
      </c>
      <c r="V236" s="555"/>
      <c r="W236" s="555"/>
      <c r="X236" s="555"/>
      <c r="Y236" s="555"/>
      <c r="Z236" s="555" t="str">
        <f>IF(AB236&gt;0,'приложение 1.1 '!G237,"-")</f>
        <v>-</v>
      </c>
      <c r="AA236" s="367"/>
      <c r="AB236" s="556"/>
      <c r="AC236" s="379">
        <f>'приложение 1.1 '!E237</f>
        <v>0</v>
      </c>
      <c r="AD236" s="555">
        <f>IF(AG236&gt;0,'приложение 1.1 '!G237,"-")</f>
        <v>2018</v>
      </c>
      <c r="AE236" s="556">
        <v>30</v>
      </c>
      <c r="AF236" s="556"/>
      <c r="AG236" s="556" t="s">
        <v>1787</v>
      </c>
      <c r="AH236" s="449">
        <f>'приложение 1.1 '!D237</f>
        <v>0.35</v>
      </c>
      <c r="AI236" s="205"/>
    </row>
    <row r="237" spans="1:35" ht="45" customHeight="1">
      <c r="A237" s="369" t="str">
        <f>'приложение 1.1 '!A238</f>
        <v>1.1.5.47</v>
      </c>
      <c r="B237" s="371" t="str">
        <f>'приложение 1.1 '!B238</f>
        <v>Реконструкция КЛ-0,4 кВ ТП-394 - пр-д. Дружбы, 9</v>
      </c>
      <c r="C237" s="555"/>
      <c r="D237" s="555"/>
      <c r="E237" s="555"/>
      <c r="F237" s="555"/>
      <c r="G237" s="555"/>
      <c r="H237" s="555"/>
      <c r="I237" s="555"/>
      <c r="J237" s="362"/>
      <c r="K237" s="556">
        <v>1977</v>
      </c>
      <c r="L237" s="555">
        <v>30</v>
      </c>
      <c r="M237" s="555"/>
      <c r="N237" s="555" t="s">
        <v>1725</v>
      </c>
      <c r="O237" s="362">
        <f>'приложение 1.1 '!D238</f>
        <v>0.26800000000000002</v>
      </c>
      <c r="P237" s="363"/>
      <c r="Q237" s="433">
        <f>'приложение 1.1 '!H238</f>
        <v>0.4824</v>
      </c>
      <c r="R237" s="433">
        <f t="shared" si="18"/>
        <v>2.4120000000000003E-2</v>
      </c>
      <c r="S237" s="433">
        <f t="shared" si="19"/>
        <v>0.19296000000000002</v>
      </c>
      <c r="T237" s="433">
        <f t="shared" si="20"/>
        <v>0.2412</v>
      </c>
      <c r="U237" s="433">
        <f t="shared" si="21"/>
        <v>2.4119999999999975E-2</v>
      </c>
      <c r="V237" s="555"/>
      <c r="W237" s="555"/>
      <c r="X237" s="555"/>
      <c r="Y237" s="555"/>
      <c r="Z237" s="555" t="str">
        <f>IF(AB237&gt;0,'приложение 1.1 '!G238,"-")</f>
        <v>-</v>
      </c>
      <c r="AA237" s="367"/>
      <c r="AB237" s="556"/>
      <c r="AC237" s="379">
        <f>'приложение 1.1 '!E238</f>
        <v>0</v>
      </c>
      <c r="AD237" s="555">
        <f>IF(AG237&gt;0,'приложение 1.1 '!G238,"-")</f>
        <v>2018</v>
      </c>
      <c r="AE237" s="556">
        <v>30</v>
      </c>
      <c r="AF237" s="556"/>
      <c r="AG237" s="556" t="s">
        <v>1787</v>
      </c>
      <c r="AH237" s="449">
        <f>'приложение 1.1 '!D238</f>
        <v>0.26800000000000002</v>
      </c>
      <c r="AI237" s="205"/>
    </row>
    <row r="238" spans="1:35" ht="45" customHeight="1">
      <c r="A238" s="369" t="str">
        <f>'приложение 1.1 '!A239</f>
        <v>1.1.5.48</v>
      </c>
      <c r="B238" s="371" t="str">
        <f>'приложение 1.1 '!B239</f>
        <v>Реконструкция КЛ-0,4 кВ ТП-394 - пр-д. Дружбы, 11</v>
      </c>
      <c r="C238" s="555"/>
      <c r="D238" s="555"/>
      <c r="E238" s="555"/>
      <c r="F238" s="555"/>
      <c r="G238" s="555"/>
      <c r="H238" s="555"/>
      <c r="I238" s="555"/>
      <c r="J238" s="362"/>
      <c r="K238" s="556">
        <v>1977</v>
      </c>
      <c r="L238" s="555">
        <v>30</v>
      </c>
      <c r="M238" s="555"/>
      <c r="N238" s="556" t="s">
        <v>1725</v>
      </c>
      <c r="O238" s="362">
        <f>'приложение 1.1 '!D239</f>
        <v>0.2</v>
      </c>
      <c r="P238" s="363"/>
      <c r="Q238" s="433">
        <f>'приложение 1.1 '!H239</f>
        <v>0.36</v>
      </c>
      <c r="R238" s="433">
        <f t="shared" si="18"/>
        <v>1.7999999999999999E-2</v>
      </c>
      <c r="S238" s="433">
        <f t="shared" si="19"/>
        <v>0.14399999999999999</v>
      </c>
      <c r="T238" s="433">
        <f t="shared" si="20"/>
        <v>0.18</v>
      </c>
      <c r="U238" s="433">
        <f t="shared" si="21"/>
        <v>1.8000000000000016E-2</v>
      </c>
      <c r="V238" s="555"/>
      <c r="W238" s="555"/>
      <c r="X238" s="555"/>
      <c r="Y238" s="555"/>
      <c r="Z238" s="555" t="str">
        <f>IF(AB238&gt;0,'приложение 1.1 '!G239,"-")</f>
        <v>-</v>
      </c>
      <c r="AA238" s="367"/>
      <c r="AB238" s="556"/>
      <c r="AC238" s="379">
        <f>'приложение 1.1 '!E239</f>
        <v>0</v>
      </c>
      <c r="AD238" s="555">
        <f>IF(AG238&gt;0,'приложение 1.1 '!G239,"-")</f>
        <v>2020</v>
      </c>
      <c r="AE238" s="556">
        <v>30</v>
      </c>
      <c r="AF238" s="556"/>
      <c r="AG238" s="556" t="s">
        <v>1787</v>
      </c>
      <c r="AH238" s="449">
        <f>'приложение 1.1 '!D239</f>
        <v>0.2</v>
      </c>
      <c r="AI238" s="205"/>
    </row>
    <row r="239" spans="1:35" ht="45" customHeight="1">
      <c r="A239" s="369" t="str">
        <f>'приложение 1.1 '!A240</f>
        <v>1.1.5.49</v>
      </c>
      <c r="B239" s="371" t="str">
        <f>'приложение 1.1 '!B240</f>
        <v>Реконструкция КЛ-0,4 кВ ТП-394 - ул. 50 лет ВЛКСМ, 5</v>
      </c>
      <c r="C239" s="555"/>
      <c r="D239" s="555"/>
      <c r="E239" s="555"/>
      <c r="F239" s="555"/>
      <c r="G239" s="555"/>
      <c r="H239" s="555"/>
      <c r="I239" s="555"/>
      <c r="J239" s="362"/>
      <c r="K239" s="556">
        <v>1977</v>
      </c>
      <c r="L239" s="555">
        <v>30</v>
      </c>
      <c r="M239" s="555"/>
      <c r="N239" s="556" t="s">
        <v>1725</v>
      </c>
      <c r="O239" s="362">
        <f>'приложение 1.1 '!D240</f>
        <v>0.2</v>
      </c>
      <c r="P239" s="363"/>
      <c r="Q239" s="433">
        <f>'приложение 1.1 '!H240</f>
        <v>0.36</v>
      </c>
      <c r="R239" s="433">
        <f t="shared" si="18"/>
        <v>1.7999999999999999E-2</v>
      </c>
      <c r="S239" s="433">
        <f t="shared" si="19"/>
        <v>0.14399999999999999</v>
      </c>
      <c r="T239" s="433">
        <f t="shared" si="20"/>
        <v>0.18</v>
      </c>
      <c r="U239" s="433">
        <f t="shared" si="21"/>
        <v>1.8000000000000016E-2</v>
      </c>
      <c r="V239" s="555"/>
      <c r="W239" s="555"/>
      <c r="X239" s="555"/>
      <c r="Y239" s="555"/>
      <c r="Z239" s="555" t="str">
        <f>IF(AB239&gt;0,'приложение 1.1 '!G240,"-")</f>
        <v>-</v>
      </c>
      <c r="AA239" s="367"/>
      <c r="AB239" s="556"/>
      <c r="AC239" s="379">
        <f>'приложение 1.1 '!E240</f>
        <v>0</v>
      </c>
      <c r="AD239" s="555">
        <f>IF(AG239&gt;0,'приложение 1.1 '!G240,"-")</f>
        <v>2020</v>
      </c>
      <c r="AE239" s="556">
        <v>30</v>
      </c>
      <c r="AF239" s="556"/>
      <c r="AG239" s="556" t="s">
        <v>1787</v>
      </c>
      <c r="AH239" s="449">
        <f>'приложение 1.1 '!D240</f>
        <v>0.2</v>
      </c>
      <c r="AI239" s="205"/>
    </row>
    <row r="240" spans="1:35" ht="45" customHeight="1">
      <c r="A240" s="369" t="str">
        <f>'приложение 1.1 '!A241</f>
        <v>1.1.5.50</v>
      </c>
      <c r="B240" s="371" t="str">
        <f>'приложение 1.1 '!B241</f>
        <v>Реконструкция КЛ-0,4 кВ ТП-394 - ул. 50 лет ВЛКСМ, 7</v>
      </c>
      <c r="C240" s="555"/>
      <c r="D240" s="555"/>
      <c r="E240" s="555"/>
      <c r="F240" s="555"/>
      <c r="G240" s="555"/>
      <c r="H240" s="555"/>
      <c r="I240" s="555"/>
      <c r="J240" s="362"/>
      <c r="K240" s="556">
        <v>1977</v>
      </c>
      <c r="L240" s="555">
        <v>30</v>
      </c>
      <c r="M240" s="555"/>
      <c r="N240" s="556" t="s">
        <v>1725</v>
      </c>
      <c r="O240" s="362">
        <f>'приложение 1.1 '!D241</f>
        <v>0.14599999999999999</v>
      </c>
      <c r="P240" s="363"/>
      <c r="Q240" s="433">
        <f>'приложение 1.1 '!H241</f>
        <v>0.26280000000000003</v>
      </c>
      <c r="R240" s="433">
        <f t="shared" si="18"/>
        <v>1.3140000000000002E-2</v>
      </c>
      <c r="S240" s="433">
        <f t="shared" si="19"/>
        <v>0.10512000000000002</v>
      </c>
      <c r="T240" s="433">
        <f t="shared" si="20"/>
        <v>0.13140000000000002</v>
      </c>
      <c r="U240" s="433">
        <f t="shared" si="21"/>
        <v>1.3139999999999985E-2</v>
      </c>
      <c r="V240" s="555"/>
      <c r="W240" s="555"/>
      <c r="X240" s="555"/>
      <c r="Y240" s="555"/>
      <c r="Z240" s="555" t="str">
        <f>IF(AB240&gt;0,'приложение 1.1 '!G241,"-")</f>
        <v>-</v>
      </c>
      <c r="AA240" s="367"/>
      <c r="AB240" s="556"/>
      <c r="AC240" s="379">
        <f>'приложение 1.1 '!E241</f>
        <v>0</v>
      </c>
      <c r="AD240" s="555">
        <f>IF(AG240&gt;0,'приложение 1.1 '!G241,"-")</f>
        <v>2020</v>
      </c>
      <c r="AE240" s="556">
        <v>30</v>
      </c>
      <c r="AF240" s="556"/>
      <c r="AG240" s="556" t="s">
        <v>1787</v>
      </c>
      <c r="AH240" s="449">
        <f>'приложение 1.1 '!D241</f>
        <v>0.14599999999999999</v>
      </c>
      <c r="AI240" s="205"/>
    </row>
    <row r="241" spans="1:35" ht="45" customHeight="1">
      <c r="A241" s="369" t="str">
        <f>'приложение 1.1 '!A242</f>
        <v>1.1.5.51</v>
      </c>
      <c r="B241" s="371" t="str">
        <f>'приложение 1.1 '!B242</f>
        <v>Реконструкция КЛ-0,4 кВ ТП-394 - ул. 50 лет ВЛКСМ, 9</v>
      </c>
      <c r="C241" s="555"/>
      <c r="D241" s="555"/>
      <c r="E241" s="555"/>
      <c r="F241" s="555"/>
      <c r="G241" s="555"/>
      <c r="H241" s="555"/>
      <c r="I241" s="555"/>
      <c r="J241" s="362"/>
      <c r="K241" s="556">
        <v>1977</v>
      </c>
      <c r="L241" s="555">
        <v>30</v>
      </c>
      <c r="M241" s="555"/>
      <c r="N241" s="556" t="s">
        <v>1725</v>
      </c>
      <c r="O241" s="362">
        <f>'приложение 1.1 '!D242</f>
        <v>0.36799999999999999</v>
      </c>
      <c r="P241" s="363"/>
      <c r="Q241" s="433">
        <f>'приложение 1.1 '!H242</f>
        <v>0.66239999999999999</v>
      </c>
      <c r="R241" s="433">
        <f t="shared" si="18"/>
        <v>3.3120000000000004E-2</v>
      </c>
      <c r="S241" s="433">
        <f t="shared" si="19"/>
        <v>0.26496000000000003</v>
      </c>
      <c r="T241" s="433">
        <f t="shared" si="20"/>
        <v>0.33119999999999999</v>
      </c>
      <c r="U241" s="433">
        <f t="shared" si="21"/>
        <v>3.3119999999999927E-2</v>
      </c>
      <c r="V241" s="555"/>
      <c r="W241" s="555"/>
      <c r="X241" s="555"/>
      <c r="Y241" s="555"/>
      <c r="Z241" s="555" t="str">
        <f>IF(AB241&gt;0,'приложение 1.1 '!G242,"-")</f>
        <v>-</v>
      </c>
      <c r="AA241" s="367"/>
      <c r="AB241" s="556"/>
      <c r="AC241" s="379">
        <f>'приложение 1.1 '!E242</f>
        <v>0</v>
      </c>
      <c r="AD241" s="555">
        <f>IF(AG241&gt;0,'приложение 1.1 '!G242,"-")</f>
        <v>2020</v>
      </c>
      <c r="AE241" s="556">
        <v>30</v>
      </c>
      <c r="AF241" s="556"/>
      <c r="AG241" s="556" t="s">
        <v>1787</v>
      </c>
      <c r="AH241" s="449">
        <f>'приложение 1.1 '!D242</f>
        <v>0.36799999999999999</v>
      </c>
      <c r="AI241" s="205"/>
    </row>
    <row r="242" spans="1:35" ht="45" customHeight="1">
      <c r="A242" s="369" t="str">
        <f>'приложение 1.1 '!A243</f>
        <v>1.1.5.52</v>
      </c>
      <c r="B242" s="371" t="str">
        <f>'приложение 1.1 '!B243</f>
        <v>Реконструкция КЛ-0,4 кВ ТП-394 - ул. 50 лет ВЛКСМ, 11</v>
      </c>
      <c r="C242" s="555"/>
      <c r="D242" s="555"/>
      <c r="E242" s="555"/>
      <c r="F242" s="555"/>
      <c r="G242" s="555"/>
      <c r="H242" s="555"/>
      <c r="I242" s="555"/>
      <c r="J242" s="362"/>
      <c r="K242" s="556">
        <v>1977</v>
      </c>
      <c r="L242" s="555">
        <v>30</v>
      </c>
      <c r="M242" s="555"/>
      <c r="N242" s="556" t="s">
        <v>1725</v>
      </c>
      <c r="O242" s="362">
        <f>'приложение 1.1 '!D243</f>
        <v>0.30199999999999999</v>
      </c>
      <c r="P242" s="363"/>
      <c r="Q242" s="433">
        <f>'приложение 1.1 '!H243</f>
        <v>0.54359999999999997</v>
      </c>
      <c r="R242" s="433">
        <f t="shared" si="18"/>
        <v>2.7179999999999999E-2</v>
      </c>
      <c r="S242" s="433">
        <f t="shared" si="19"/>
        <v>0.21743999999999999</v>
      </c>
      <c r="T242" s="433">
        <f t="shared" si="20"/>
        <v>0.27179999999999999</v>
      </c>
      <c r="U242" s="433">
        <f t="shared" si="21"/>
        <v>2.7179999999999982E-2</v>
      </c>
      <c r="V242" s="555"/>
      <c r="W242" s="555"/>
      <c r="X242" s="555"/>
      <c r="Y242" s="555"/>
      <c r="Z242" s="555" t="str">
        <f>IF(AB242&gt;0,'приложение 1.1 '!G243,"-")</f>
        <v>-</v>
      </c>
      <c r="AA242" s="367"/>
      <c r="AB242" s="556"/>
      <c r="AC242" s="379">
        <f>'приложение 1.1 '!E243</f>
        <v>0</v>
      </c>
      <c r="AD242" s="555">
        <f>IF(AG242&gt;0,'приложение 1.1 '!G243,"-")</f>
        <v>2020</v>
      </c>
      <c r="AE242" s="556">
        <v>30</v>
      </c>
      <c r="AF242" s="556"/>
      <c r="AG242" s="556" t="s">
        <v>1787</v>
      </c>
      <c r="AH242" s="449">
        <f>'приложение 1.1 '!D243</f>
        <v>0.30199999999999999</v>
      </c>
      <c r="AI242" s="205"/>
    </row>
    <row r="243" spans="1:35" ht="45" customHeight="1">
      <c r="A243" s="369" t="str">
        <f>'приложение 1.1 '!A244</f>
        <v>1.1.5.53</v>
      </c>
      <c r="B243" s="371" t="str">
        <f>'приложение 1.1 '!B244</f>
        <v>Реконструкция КЛ-0,4 кВ ТП-402 - ул. Рабочая, 31А</v>
      </c>
      <c r="C243" s="555"/>
      <c r="D243" s="555"/>
      <c r="E243" s="555"/>
      <c r="F243" s="555"/>
      <c r="G243" s="555"/>
      <c r="H243" s="555"/>
      <c r="I243" s="555"/>
      <c r="J243" s="362"/>
      <c r="K243" s="556">
        <v>1977</v>
      </c>
      <c r="L243" s="555">
        <v>30</v>
      </c>
      <c r="M243" s="555"/>
      <c r="N243" s="555" t="s">
        <v>1745</v>
      </c>
      <c r="O243" s="362">
        <f>'приложение 1.1 '!D244</f>
        <v>0.8</v>
      </c>
      <c r="P243" s="363"/>
      <c r="Q243" s="433">
        <f>'приложение 1.1 '!H244</f>
        <v>1.44</v>
      </c>
      <c r="R243" s="433">
        <f t="shared" si="18"/>
        <v>7.1999999999999995E-2</v>
      </c>
      <c r="S243" s="433">
        <f t="shared" si="19"/>
        <v>0.57599999999999996</v>
      </c>
      <c r="T243" s="433">
        <f t="shared" si="20"/>
        <v>0.72</v>
      </c>
      <c r="U243" s="433">
        <f t="shared" si="21"/>
        <v>7.2000000000000064E-2</v>
      </c>
      <c r="V243" s="555"/>
      <c r="W243" s="555"/>
      <c r="X243" s="555"/>
      <c r="Y243" s="555"/>
      <c r="Z243" s="555" t="str">
        <f>IF(AB243&gt;0,'приложение 1.1 '!G244,"-")</f>
        <v>-</v>
      </c>
      <c r="AA243" s="367"/>
      <c r="AB243" s="556"/>
      <c r="AC243" s="379">
        <f>'приложение 1.1 '!E244</f>
        <v>0</v>
      </c>
      <c r="AD243" s="555">
        <f>IF(AG243&gt;0,'приложение 1.1 '!G244,"-")</f>
        <v>2020</v>
      </c>
      <c r="AE243" s="556">
        <v>30</v>
      </c>
      <c r="AF243" s="556"/>
      <c r="AG243" s="556" t="s">
        <v>1787</v>
      </c>
      <c r="AH243" s="449">
        <f>'приложение 1.1 '!D244</f>
        <v>0.8</v>
      </c>
      <c r="AI243" s="205"/>
    </row>
    <row r="244" spans="1:35" ht="45" customHeight="1">
      <c r="A244" s="369" t="str">
        <f>'приложение 1.1 '!A245</f>
        <v>1.1.5.54</v>
      </c>
      <c r="B244" s="371" t="str">
        <f>'приложение 1.1 '!B245</f>
        <v>Реконструкция КЛ-0,4 кВ ТП-501 - д/с №122</v>
      </c>
      <c r="C244" s="555"/>
      <c r="D244" s="555"/>
      <c r="E244" s="555"/>
      <c r="F244" s="555"/>
      <c r="G244" s="555"/>
      <c r="H244" s="555"/>
      <c r="I244" s="555"/>
      <c r="J244" s="362"/>
      <c r="K244" s="555">
        <v>1979</v>
      </c>
      <c r="L244" s="555">
        <v>30</v>
      </c>
      <c r="M244" s="555"/>
      <c r="N244" s="555" t="s">
        <v>1746</v>
      </c>
      <c r="O244" s="362">
        <f>'приложение 1.1 '!D245</f>
        <v>0.45</v>
      </c>
      <c r="P244" s="363"/>
      <c r="Q244" s="433">
        <f>'приложение 1.1 '!H245</f>
        <v>0.81</v>
      </c>
      <c r="R244" s="433">
        <f t="shared" si="18"/>
        <v>4.0500000000000008E-2</v>
      </c>
      <c r="S244" s="433">
        <f t="shared" si="19"/>
        <v>0.32400000000000007</v>
      </c>
      <c r="T244" s="433">
        <f t="shared" si="20"/>
        <v>0.40500000000000003</v>
      </c>
      <c r="U244" s="433">
        <f t="shared" si="21"/>
        <v>4.049999999999998E-2</v>
      </c>
      <c r="V244" s="555"/>
      <c r="W244" s="555"/>
      <c r="X244" s="555"/>
      <c r="Y244" s="555"/>
      <c r="Z244" s="555" t="str">
        <f>IF(AB244&gt;0,'приложение 1.1 '!G245,"-")</f>
        <v>-</v>
      </c>
      <c r="AA244" s="367"/>
      <c r="AB244" s="556"/>
      <c r="AC244" s="379">
        <f>'приложение 1.1 '!E245</f>
        <v>0</v>
      </c>
      <c r="AD244" s="555">
        <f>IF(AG244&gt;0,'приложение 1.1 '!G245,"-")</f>
        <v>2020</v>
      </c>
      <c r="AE244" s="556">
        <v>30</v>
      </c>
      <c r="AF244" s="556"/>
      <c r="AG244" s="556" t="s">
        <v>1787</v>
      </c>
      <c r="AH244" s="449">
        <f>'приложение 1.1 '!D245</f>
        <v>0.45</v>
      </c>
      <c r="AI244" s="205"/>
    </row>
    <row r="245" spans="1:35" ht="45" customHeight="1">
      <c r="A245" s="369" t="str">
        <f>'приложение 1.1 '!A246</f>
        <v>1.1.5.55</v>
      </c>
      <c r="B245" s="371" t="str">
        <f>'приложение 1.1 '!B246</f>
        <v>Реконструкция КЛ-0,4 кВ ТП-501 - Школа №20</v>
      </c>
      <c r="C245" s="555"/>
      <c r="D245" s="555"/>
      <c r="E245" s="555"/>
      <c r="F245" s="555"/>
      <c r="G245" s="555"/>
      <c r="H245" s="555"/>
      <c r="I245" s="555"/>
      <c r="J245" s="362"/>
      <c r="K245" s="556">
        <v>1979</v>
      </c>
      <c r="L245" s="555">
        <v>30</v>
      </c>
      <c r="M245" s="555"/>
      <c r="N245" s="555" t="s">
        <v>1747</v>
      </c>
      <c r="O245" s="362">
        <f>'приложение 1.1 '!D246</f>
        <v>0.4</v>
      </c>
      <c r="P245" s="363"/>
      <c r="Q245" s="433">
        <f>'приложение 1.1 '!H246</f>
        <v>0.72</v>
      </c>
      <c r="R245" s="433">
        <f t="shared" si="18"/>
        <v>3.5999999999999997E-2</v>
      </c>
      <c r="S245" s="433">
        <f t="shared" si="19"/>
        <v>0.28799999999999998</v>
      </c>
      <c r="T245" s="433">
        <f t="shared" si="20"/>
        <v>0.36</v>
      </c>
      <c r="U245" s="433">
        <f t="shared" si="21"/>
        <v>3.6000000000000032E-2</v>
      </c>
      <c r="V245" s="555"/>
      <c r="W245" s="555"/>
      <c r="X245" s="555"/>
      <c r="Y245" s="555"/>
      <c r="Z245" s="555" t="str">
        <f>IF(AB245&gt;0,'приложение 1.1 '!G246,"-")</f>
        <v>-</v>
      </c>
      <c r="AA245" s="367"/>
      <c r="AB245" s="556"/>
      <c r="AC245" s="379">
        <f>'приложение 1.1 '!E246</f>
        <v>0</v>
      </c>
      <c r="AD245" s="555">
        <f>IF(AG245&gt;0,'приложение 1.1 '!G246,"-")</f>
        <v>2020</v>
      </c>
      <c r="AE245" s="556">
        <v>30</v>
      </c>
      <c r="AF245" s="556"/>
      <c r="AG245" s="556" t="s">
        <v>1787</v>
      </c>
      <c r="AH245" s="449">
        <f>'приложение 1.1 '!D246</f>
        <v>0.4</v>
      </c>
      <c r="AI245" s="205"/>
    </row>
    <row r="246" spans="1:35" ht="45" customHeight="1">
      <c r="A246" s="369" t="str">
        <f>'приложение 1.1 '!A247</f>
        <v>1.1.5.56</v>
      </c>
      <c r="B246" s="371" t="str">
        <f>'приложение 1.1 '!B247</f>
        <v>Реконструкция КЛ-0,4 кВ ТП-504 - ул. Мечникова, 8</v>
      </c>
      <c r="C246" s="555"/>
      <c r="D246" s="555"/>
      <c r="E246" s="555"/>
      <c r="F246" s="555"/>
      <c r="G246" s="555"/>
      <c r="H246" s="555"/>
      <c r="I246" s="555"/>
      <c r="J246" s="362"/>
      <c r="K246" s="556">
        <v>1979</v>
      </c>
      <c r="L246" s="555">
        <v>30</v>
      </c>
      <c r="M246" s="555"/>
      <c r="N246" s="555" t="s">
        <v>1748</v>
      </c>
      <c r="O246" s="362">
        <f>'приложение 1.1 '!D247</f>
        <v>0.1</v>
      </c>
      <c r="P246" s="363"/>
      <c r="Q246" s="433">
        <f>'приложение 1.1 '!H247</f>
        <v>0.18</v>
      </c>
      <c r="R246" s="433">
        <f t="shared" si="18"/>
        <v>8.9999999999999993E-3</v>
      </c>
      <c r="S246" s="433">
        <f t="shared" si="19"/>
        <v>7.1999999999999995E-2</v>
      </c>
      <c r="T246" s="433">
        <f t="shared" si="20"/>
        <v>0.09</v>
      </c>
      <c r="U246" s="433">
        <f t="shared" si="21"/>
        <v>9.000000000000008E-3</v>
      </c>
      <c r="V246" s="555"/>
      <c r="W246" s="555"/>
      <c r="X246" s="555"/>
      <c r="Y246" s="555"/>
      <c r="Z246" s="555" t="str">
        <f>IF(AB246&gt;0,'приложение 1.1 '!G247,"-")</f>
        <v>-</v>
      </c>
      <c r="AA246" s="367"/>
      <c r="AB246" s="556"/>
      <c r="AC246" s="379">
        <f>'приложение 1.1 '!E247</f>
        <v>0</v>
      </c>
      <c r="AD246" s="555">
        <f>IF(AG246&gt;0,'приложение 1.1 '!G247,"-")</f>
        <v>2020</v>
      </c>
      <c r="AE246" s="556">
        <v>30</v>
      </c>
      <c r="AF246" s="556"/>
      <c r="AG246" s="556" t="s">
        <v>1787</v>
      </c>
      <c r="AH246" s="449">
        <f>'приложение 1.1 '!D247</f>
        <v>0.1</v>
      </c>
      <c r="AI246" s="205"/>
    </row>
    <row r="247" spans="1:35" ht="45" customHeight="1">
      <c r="A247" s="369" t="str">
        <f>'приложение 1.1 '!A248</f>
        <v>1.1.5.57</v>
      </c>
      <c r="B247" s="371" t="str">
        <f>'приложение 1.1 '!B248</f>
        <v>Реконструкция КЛ-0,4 кВ ТП-504 - ЦТП-81</v>
      </c>
      <c r="C247" s="555"/>
      <c r="D247" s="555"/>
      <c r="E247" s="555"/>
      <c r="F247" s="555"/>
      <c r="G247" s="555"/>
      <c r="H247" s="555"/>
      <c r="I247" s="555"/>
      <c r="J247" s="362"/>
      <c r="K247" s="556">
        <v>1979</v>
      </c>
      <c r="L247" s="555">
        <v>30</v>
      </c>
      <c r="M247" s="555"/>
      <c r="N247" s="555" t="s">
        <v>1749</v>
      </c>
      <c r="O247" s="362">
        <f>'приложение 1.1 '!D248</f>
        <v>0.45400000000000001</v>
      </c>
      <c r="P247" s="363"/>
      <c r="Q247" s="433">
        <f>'приложение 1.1 '!H248</f>
        <v>0.4572</v>
      </c>
      <c r="R247" s="433">
        <f t="shared" si="18"/>
        <v>2.2860000000000002E-2</v>
      </c>
      <c r="S247" s="433">
        <f t="shared" si="19"/>
        <v>0.18288000000000001</v>
      </c>
      <c r="T247" s="433">
        <f t="shared" si="20"/>
        <v>0.2286</v>
      </c>
      <c r="U247" s="433">
        <f t="shared" si="21"/>
        <v>2.2859999999999991E-2</v>
      </c>
      <c r="V247" s="555"/>
      <c r="W247" s="555"/>
      <c r="X247" s="555"/>
      <c r="Y247" s="555"/>
      <c r="Z247" s="555" t="str">
        <f>IF(AB247&gt;0,'приложение 1.1 '!G248,"-")</f>
        <v>-</v>
      </c>
      <c r="AA247" s="367"/>
      <c r="AB247" s="556"/>
      <c r="AC247" s="379">
        <f>'приложение 1.1 '!E248</f>
        <v>0</v>
      </c>
      <c r="AD247" s="555">
        <f>IF(AG247&gt;0,'приложение 1.1 '!G248,"-")</f>
        <v>2020</v>
      </c>
      <c r="AE247" s="556">
        <v>30</v>
      </c>
      <c r="AF247" s="556"/>
      <c r="AG247" s="556" t="s">
        <v>1787</v>
      </c>
      <c r="AH247" s="449">
        <f>'приложение 1.1 '!D248</f>
        <v>0.45400000000000001</v>
      </c>
      <c r="AI247" s="205"/>
    </row>
    <row r="248" spans="1:35" ht="45" customHeight="1">
      <c r="A248" s="369" t="str">
        <f>'приложение 1.1 '!A249</f>
        <v>1.1.5.58</v>
      </c>
      <c r="B248" s="371" t="str">
        <f>'приложение 1.1 '!B249</f>
        <v>Реконструкция КЛ - 0,4 кВ ТП -246 Дзержинского, 6</v>
      </c>
      <c r="C248" s="555"/>
      <c r="D248" s="555"/>
      <c r="E248" s="555"/>
      <c r="F248" s="555"/>
      <c r="G248" s="555"/>
      <c r="H248" s="555"/>
      <c r="I248" s="555"/>
      <c r="J248" s="362"/>
      <c r="K248" s="556">
        <v>1984</v>
      </c>
      <c r="L248" s="555">
        <v>30</v>
      </c>
      <c r="M248" s="555"/>
      <c r="N248" s="555" t="s">
        <v>1749</v>
      </c>
      <c r="O248" s="362">
        <f>'приложение 1.1 '!D249</f>
        <v>0.22</v>
      </c>
      <c r="P248" s="363"/>
      <c r="Q248" s="433">
        <f>'приложение 1.1 '!H249</f>
        <v>0.39600000000000002</v>
      </c>
      <c r="R248" s="433">
        <f t="shared" si="18"/>
        <v>1.9800000000000002E-2</v>
      </c>
      <c r="S248" s="433">
        <f t="shared" si="19"/>
        <v>0.15840000000000001</v>
      </c>
      <c r="T248" s="433">
        <f t="shared" si="20"/>
        <v>0.19800000000000001</v>
      </c>
      <c r="U248" s="433">
        <f t="shared" si="21"/>
        <v>1.9799999999999984E-2</v>
      </c>
      <c r="V248" s="555"/>
      <c r="W248" s="555"/>
      <c r="X248" s="555"/>
      <c r="Y248" s="555"/>
      <c r="Z248" s="555" t="str">
        <f>IF(AB248&gt;0,'приложение 1.1 '!G249,"-")</f>
        <v>-</v>
      </c>
      <c r="AA248" s="367"/>
      <c r="AB248" s="556"/>
      <c r="AC248" s="379">
        <f>'приложение 1.1 '!E249</f>
        <v>0</v>
      </c>
      <c r="AD248" s="555">
        <f>IF(AG248&gt;0,'приложение 1.1 '!G249,"-")</f>
        <v>2020</v>
      </c>
      <c r="AE248" s="556">
        <v>30</v>
      </c>
      <c r="AF248" s="556"/>
      <c r="AG248" s="556" t="s">
        <v>1787</v>
      </c>
      <c r="AH248" s="449">
        <f>'приложение 1.1 '!D249</f>
        <v>0.22</v>
      </c>
      <c r="AI248" s="205"/>
    </row>
    <row r="249" spans="1:35" ht="45" customHeight="1">
      <c r="A249" s="369" t="str">
        <f>'приложение 1.1 '!A250</f>
        <v>1.1.5.59</v>
      </c>
      <c r="B249" s="371" t="str">
        <f>'приложение 1.1 '!B250</f>
        <v>Реконструкция КЛ - 0,4 кВ ТП - 246 Дзержинского, 6/1</v>
      </c>
      <c r="C249" s="555"/>
      <c r="D249" s="555"/>
      <c r="E249" s="555"/>
      <c r="F249" s="555"/>
      <c r="G249" s="555"/>
      <c r="H249" s="555"/>
      <c r="I249" s="555"/>
      <c r="J249" s="362"/>
      <c r="K249" s="556">
        <v>1983</v>
      </c>
      <c r="L249" s="555">
        <v>30</v>
      </c>
      <c r="M249" s="555"/>
      <c r="N249" s="555" t="s">
        <v>1750</v>
      </c>
      <c r="O249" s="362">
        <f>'приложение 1.1 '!D250</f>
        <v>0.47</v>
      </c>
      <c r="P249" s="363"/>
      <c r="Q249" s="433">
        <f>'приложение 1.1 '!H250</f>
        <v>0.84599999999999997</v>
      </c>
      <c r="R249" s="433">
        <f t="shared" si="18"/>
        <v>4.2300000000000004E-2</v>
      </c>
      <c r="S249" s="433">
        <f t="shared" si="19"/>
        <v>0.33840000000000003</v>
      </c>
      <c r="T249" s="433">
        <f t="shared" si="20"/>
        <v>0.42299999999999999</v>
      </c>
      <c r="U249" s="433">
        <f t="shared" si="21"/>
        <v>4.2299999999999893E-2</v>
      </c>
      <c r="V249" s="555"/>
      <c r="W249" s="555"/>
      <c r="X249" s="555"/>
      <c r="Y249" s="555"/>
      <c r="Z249" s="555" t="str">
        <f>IF(AB249&gt;0,'приложение 1.1 '!G250,"-")</f>
        <v>-</v>
      </c>
      <c r="AA249" s="367"/>
      <c r="AB249" s="556"/>
      <c r="AC249" s="379">
        <f>'приложение 1.1 '!E250</f>
        <v>0</v>
      </c>
      <c r="AD249" s="555">
        <f>IF(AG249&gt;0,'приложение 1.1 '!G250,"-")</f>
        <v>2020</v>
      </c>
      <c r="AE249" s="556">
        <v>30</v>
      </c>
      <c r="AF249" s="556"/>
      <c r="AG249" s="556" t="s">
        <v>1787</v>
      </c>
      <c r="AH249" s="449">
        <f>'приложение 1.1 '!D250</f>
        <v>0.47</v>
      </c>
      <c r="AI249" s="205"/>
    </row>
    <row r="250" spans="1:35" ht="45" customHeight="1">
      <c r="A250" s="369" t="str">
        <f>'приложение 1.1 '!A251</f>
        <v>1.1.5.60</v>
      </c>
      <c r="B250" s="371" t="str">
        <f>'приложение 1.1 '!B251</f>
        <v>Реконструкция КЛ - 0,4 кВ ТП - 341 Мира- 35/3</v>
      </c>
      <c r="C250" s="555"/>
      <c r="D250" s="555"/>
      <c r="E250" s="555"/>
      <c r="F250" s="555"/>
      <c r="G250" s="555"/>
      <c r="H250" s="555"/>
      <c r="I250" s="555"/>
      <c r="J250" s="362"/>
      <c r="K250" s="555">
        <v>1982</v>
      </c>
      <c r="L250" s="555">
        <v>30</v>
      </c>
      <c r="M250" s="555"/>
      <c r="N250" s="555" t="s">
        <v>1751</v>
      </c>
      <c r="O250" s="362">
        <f>'приложение 1.1 '!D251</f>
        <v>0.192</v>
      </c>
      <c r="P250" s="363"/>
      <c r="Q250" s="433">
        <f>'приложение 1.1 '!H251</f>
        <v>0.34560000000000002</v>
      </c>
      <c r="R250" s="433">
        <f t="shared" si="18"/>
        <v>1.728E-2</v>
      </c>
      <c r="S250" s="433">
        <f t="shared" si="19"/>
        <v>0.13824</v>
      </c>
      <c r="T250" s="433">
        <f t="shared" si="20"/>
        <v>0.17280000000000001</v>
      </c>
      <c r="U250" s="433">
        <f t="shared" si="21"/>
        <v>1.7280000000000018E-2</v>
      </c>
      <c r="V250" s="555"/>
      <c r="W250" s="555"/>
      <c r="X250" s="555"/>
      <c r="Y250" s="555"/>
      <c r="Z250" s="555" t="str">
        <f>IF(AB250&gt;0,'приложение 1.1 '!G251,"-")</f>
        <v>-</v>
      </c>
      <c r="AA250" s="367"/>
      <c r="AB250" s="556"/>
      <c r="AC250" s="379">
        <f>'приложение 1.1 '!E251</f>
        <v>0</v>
      </c>
      <c r="AD250" s="555">
        <f>IF(AG250&gt;0,'приложение 1.1 '!G251,"-")</f>
        <v>2020</v>
      </c>
      <c r="AE250" s="556">
        <v>30</v>
      </c>
      <c r="AF250" s="556"/>
      <c r="AG250" s="556" t="s">
        <v>1787</v>
      </c>
      <c r="AH250" s="449">
        <f>'приложение 1.1 '!D251</f>
        <v>0.192</v>
      </c>
      <c r="AI250" s="205"/>
    </row>
    <row r="251" spans="1:35" ht="45" customHeight="1">
      <c r="A251" s="369" t="str">
        <f>'приложение 1.1 '!A252</f>
        <v>1.1.5.61</v>
      </c>
      <c r="B251" s="371" t="str">
        <f>'приложение 1.1 '!B252</f>
        <v>Реконструкция КЛ - 0,4 кВ ТП - 341 Мира - 35/2</v>
      </c>
      <c r="C251" s="555"/>
      <c r="D251" s="555"/>
      <c r="E251" s="555"/>
      <c r="F251" s="555"/>
      <c r="G251" s="555"/>
      <c r="H251" s="555"/>
      <c r="I251" s="555"/>
      <c r="J251" s="362"/>
      <c r="K251" s="555">
        <v>1982</v>
      </c>
      <c r="L251" s="555">
        <v>30</v>
      </c>
      <c r="M251" s="555"/>
      <c r="N251" s="555" t="s">
        <v>1751</v>
      </c>
      <c r="O251" s="362">
        <f>'приложение 1.1 '!D252</f>
        <v>0.33</v>
      </c>
      <c r="P251" s="363"/>
      <c r="Q251" s="433">
        <f>'приложение 1.1 '!H252</f>
        <v>0.59399999999999997</v>
      </c>
      <c r="R251" s="433">
        <f t="shared" ref="R251:R308" si="22">Q251*0.05</f>
        <v>2.9700000000000001E-2</v>
      </c>
      <c r="S251" s="433">
        <f t="shared" ref="S251:S308" si="23">Q251*0.4</f>
        <v>0.23760000000000001</v>
      </c>
      <c r="T251" s="433">
        <f t="shared" ref="T251:T308" si="24">Q251*0.5</f>
        <v>0.29699999999999999</v>
      </c>
      <c r="U251" s="433">
        <f t="shared" ref="U251:U308" si="25">Q251-(R251+S251+T251)</f>
        <v>2.9699999999999949E-2</v>
      </c>
      <c r="V251" s="555"/>
      <c r="W251" s="555"/>
      <c r="X251" s="555"/>
      <c r="Y251" s="555"/>
      <c r="Z251" s="555" t="str">
        <f>IF(AB251&gt;0,'приложение 1.1 '!G252,"-")</f>
        <v>-</v>
      </c>
      <c r="AA251" s="367"/>
      <c r="AB251" s="556"/>
      <c r="AC251" s="379">
        <f>'приложение 1.1 '!E252</f>
        <v>0</v>
      </c>
      <c r="AD251" s="555">
        <f>IF(AG251&gt;0,'приложение 1.1 '!G252,"-")</f>
        <v>2020</v>
      </c>
      <c r="AE251" s="556">
        <v>30</v>
      </c>
      <c r="AF251" s="556"/>
      <c r="AG251" s="556" t="s">
        <v>1787</v>
      </c>
      <c r="AH251" s="449">
        <f>'приложение 1.1 '!D252</f>
        <v>0.33</v>
      </c>
      <c r="AI251" s="205"/>
    </row>
    <row r="252" spans="1:35" ht="45" customHeight="1">
      <c r="A252" s="369" t="str">
        <f>'приложение 1.1 '!A253</f>
        <v>1.1.5.62</v>
      </c>
      <c r="B252" s="371" t="str">
        <f>'приложение 1.1 '!B253</f>
        <v>Реконструкция КЛ - 0,4 кВ ТП - 341 Мира -35/1</v>
      </c>
      <c r="C252" s="555"/>
      <c r="D252" s="555"/>
      <c r="E252" s="555"/>
      <c r="F252" s="555"/>
      <c r="G252" s="555"/>
      <c r="H252" s="555"/>
      <c r="I252" s="555"/>
      <c r="J252" s="362"/>
      <c r="K252" s="555">
        <v>1984</v>
      </c>
      <c r="L252" s="555">
        <v>30</v>
      </c>
      <c r="M252" s="555"/>
      <c r="N252" s="555" t="s">
        <v>1751</v>
      </c>
      <c r="O252" s="362">
        <f>'приложение 1.1 '!D253</f>
        <v>0.33</v>
      </c>
      <c r="P252" s="363"/>
      <c r="Q252" s="433">
        <f>'приложение 1.1 '!H253</f>
        <v>0.59399999999999997</v>
      </c>
      <c r="R252" s="433">
        <f t="shared" si="22"/>
        <v>2.9700000000000001E-2</v>
      </c>
      <c r="S252" s="433">
        <f t="shared" si="23"/>
        <v>0.23760000000000001</v>
      </c>
      <c r="T252" s="433">
        <f t="shared" si="24"/>
        <v>0.29699999999999999</v>
      </c>
      <c r="U252" s="433">
        <f t="shared" si="25"/>
        <v>2.9699999999999949E-2</v>
      </c>
      <c r="V252" s="555"/>
      <c r="W252" s="555"/>
      <c r="X252" s="555"/>
      <c r="Y252" s="555"/>
      <c r="Z252" s="555" t="str">
        <f>IF(AB252&gt;0,'приложение 1.1 '!G253,"-")</f>
        <v>-</v>
      </c>
      <c r="AA252" s="367"/>
      <c r="AB252" s="556"/>
      <c r="AC252" s="379">
        <f>'приложение 1.1 '!E253</f>
        <v>0</v>
      </c>
      <c r="AD252" s="555">
        <f>IF(AG252&gt;0,'приложение 1.1 '!G253,"-")</f>
        <v>2020</v>
      </c>
      <c r="AE252" s="556">
        <v>30</v>
      </c>
      <c r="AF252" s="556"/>
      <c r="AG252" s="556" t="s">
        <v>1787</v>
      </c>
      <c r="AH252" s="449">
        <f>'приложение 1.1 '!D253</f>
        <v>0.33</v>
      </c>
      <c r="AI252" s="205"/>
    </row>
    <row r="253" spans="1:35" ht="45" customHeight="1">
      <c r="A253" s="369" t="str">
        <f>'приложение 1.1 '!A254</f>
        <v>1.1.5.63</v>
      </c>
      <c r="B253" s="371" t="str">
        <f>'приложение 1.1 '!B254</f>
        <v>Реконструкция КЛ - 0,4 кВ ТП - 342 Мира -37/1</v>
      </c>
      <c r="C253" s="555"/>
      <c r="D253" s="555"/>
      <c r="E253" s="555"/>
      <c r="F253" s="555"/>
      <c r="G253" s="555"/>
      <c r="H253" s="555"/>
      <c r="I253" s="555"/>
      <c r="J253" s="362"/>
      <c r="K253" s="555">
        <v>1982</v>
      </c>
      <c r="L253" s="555">
        <v>30</v>
      </c>
      <c r="M253" s="555"/>
      <c r="N253" s="555" t="s">
        <v>1734</v>
      </c>
      <c r="O253" s="362">
        <f>'приложение 1.1 '!D254</f>
        <v>0.24</v>
      </c>
      <c r="P253" s="363"/>
      <c r="Q253" s="433">
        <f>'приложение 1.1 '!H254</f>
        <v>0.432</v>
      </c>
      <c r="R253" s="433">
        <f t="shared" si="22"/>
        <v>2.1600000000000001E-2</v>
      </c>
      <c r="S253" s="433">
        <f t="shared" si="23"/>
        <v>0.17280000000000001</v>
      </c>
      <c r="T253" s="433">
        <f t="shared" si="24"/>
        <v>0.216</v>
      </c>
      <c r="U253" s="433">
        <f t="shared" si="25"/>
        <v>2.1600000000000008E-2</v>
      </c>
      <c r="V253" s="555"/>
      <c r="W253" s="555"/>
      <c r="X253" s="555"/>
      <c r="Y253" s="555"/>
      <c r="Z253" s="555" t="str">
        <f>IF(AB253&gt;0,'приложение 1.1 '!G254,"-")</f>
        <v>-</v>
      </c>
      <c r="AA253" s="367"/>
      <c r="AB253" s="556"/>
      <c r="AC253" s="379">
        <f>'приложение 1.1 '!E254</f>
        <v>0</v>
      </c>
      <c r="AD253" s="555">
        <f>IF(AG253&gt;0,'приложение 1.1 '!G254,"-")</f>
        <v>2020</v>
      </c>
      <c r="AE253" s="556">
        <v>30</v>
      </c>
      <c r="AF253" s="556"/>
      <c r="AG253" s="556" t="s">
        <v>1787</v>
      </c>
      <c r="AH253" s="449">
        <f>'приложение 1.1 '!D254</f>
        <v>0.24</v>
      </c>
      <c r="AI253" s="205"/>
    </row>
    <row r="254" spans="1:35" ht="45" customHeight="1">
      <c r="A254" s="369" t="str">
        <f>'приложение 1.1 '!A255</f>
        <v>1.1.5.64</v>
      </c>
      <c r="B254" s="371" t="str">
        <f>'приложение 1.1 '!B255</f>
        <v>Реконструкция КЛ - 0,4 кВ ТП - 342 Мира -37/2</v>
      </c>
      <c r="C254" s="555"/>
      <c r="D254" s="555"/>
      <c r="E254" s="555"/>
      <c r="F254" s="555"/>
      <c r="G254" s="555"/>
      <c r="H254" s="555"/>
      <c r="I254" s="555"/>
      <c r="J254" s="362"/>
      <c r="K254" s="556">
        <v>1982</v>
      </c>
      <c r="L254" s="555">
        <v>30</v>
      </c>
      <c r="M254" s="555"/>
      <c r="N254" s="555" t="s">
        <v>1734</v>
      </c>
      <c r="O254" s="362">
        <f>'приложение 1.1 '!D255</f>
        <v>0.16</v>
      </c>
      <c r="P254" s="363"/>
      <c r="Q254" s="433">
        <f>'приложение 1.1 '!H255</f>
        <v>0.28799999999999998</v>
      </c>
      <c r="R254" s="433">
        <f t="shared" si="22"/>
        <v>1.44E-2</v>
      </c>
      <c r="S254" s="433">
        <f t="shared" si="23"/>
        <v>0.1152</v>
      </c>
      <c r="T254" s="433">
        <f t="shared" si="24"/>
        <v>0.14399999999999999</v>
      </c>
      <c r="U254" s="433">
        <f t="shared" si="25"/>
        <v>1.4400000000000024E-2</v>
      </c>
      <c r="V254" s="555"/>
      <c r="W254" s="555"/>
      <c r="X254" s="555"/>
      <c r="Y254" s="555"/>
      <c r="Z254" s="555" t="str">
        <f>IF(AB254&gt;0,'приложение 1.1 '!G255,"-")</f>
        <v>-</v>
      </c>
      <c r="AA254" s="367"/>
      <c r="AB254" s="556"/>
      <c r="AC254" s="379">
        <f>'приложение 1.1 '!E255</f>
        <v>0</v>
      </c>
      <c r="AD254" s="555">
        <f>IF(AG254&gt;0,'приложение 1.1 '!G255,"-")</f>
        <v>2020</v>
      </c>
      <c r="AE254" s="556">
        <v>30</v>
      </c>
      <c r="AF254" s="556"/>
      <c r="AG254" s="556" t="s">
        <v>1787</v>
      </c>
      <c r="AH254" s="449">
        <f>'приложение 1.1 '!D255</f>
        <v>0.16</v>
      </c>
      <c r="AI254" s="205"/>
    </row>
    <row r="255" spans="1:35" ht="45" customHeight="1">
      <c r="A255" s="369" t="str">
        <f>'приложение 1.1 '!A256</f>
        <v>1.1.5.65</v>
      </c>
      <c r="B255" s="371" t="str">
        <f>'приложение 1.1 '!B256</f>
        <v>Реконструкция КЛ - 0,4 кВ ТП - 342 Пушкина 1</v>
      </c>
      <c r="C255" s="555"/>
      <c r="D255" s="555"/>
      <c r="E255" s="555"/>
      <c r="F255" s="555"/>
      <c r="G255" s="555"/>
      <c r="H255" s="555"/>
      <c r="I255" s="555"/>
      <c r="J255" s="362"/>
      <c r="K255" s="556">
        <v>1982</v>
      </c>
      <c r="L255" s="555">
        <v>30</v>
      </c>
      <c r="M255" s="555"/>
      <c r="N255" s="555" t="s">
        <v>1749</v>
      </c>
      <c r="O255" s="362">
        <f>'приложение 1.1 '!D256</f>
        <v>0.3</v>
      </c>
      <c r="P255" s="363"/>
      <c r="Q255" s="433">
        <f>'приложение 1.1 '!H256</f>
        <v>0.54</v>
      </c>
      <c r="R255" s="433">
        <f t="shared" si="22"/>
        <v>2.7000000000000003E-2</v>
      </c>
      <c r="S255" s="433">
        <f t="shared" si="23"/>
        <v>0.21600000000000003</v>
      </c>
      <c r="T255" s="433">
        <f t="shared" si="24"/>
        <v>0.27</v>
      </c>
      <c r="U255" s="433">
        <f t="shared" si="25"/>
        <v>2.7000000000000024E-2</v>
      </c>
      <c r="V255" s="555"/>
      <c r="W255" s="555"/>
      <c r="X255" s="555"/>
      <c r="Y255" s="555"/>
      <c r="Z255" s="555" t="str">
        <f>IF(AB255&gt;0,'приложение 1.1 '!G256,"-")</f>
        <v>-</v>
      </c>
      <c r="AA255" s="367"/>
      <c r="AB255" s="556"/>
      <c r="AC255" s="379">
        <f>'приложение 1.1 '!E256</f>
        <v>0</v>
      </c>
      <c r="AD255" s="555">
        <f>IF(AG255&gt;0,'приложение 1.1 '!G256,"-")</f>
        <v>2020</v>
      </c>
      <c r="AE255" s="556">
        <v>30</v>
      </c>
      <c r="AF255" s="556"/>
      <c r="AG255" s="556" t="s">
        <v>1787</v>
      </c>
      <c r="AH255" s="449">
        <f>'приложение 1.1 '!D256</f>
        <v>0.3</v>
      </c>
      <c r="AI255" s="205"/>
    </row>
    <row r="256" spans="1:35" ht="45" customHeight="1">
      <c r="A256" s="369" t="str">
        <f>'приложение 1.1 '!A257</f>
        <v>1.1.5.66</v>
      </c>
      <c r="B256" s="371" t="str">
        <f>'приложение 1.1 '!B257</f>
        <v>Реконструкция КЛ-0,4 кВ РП-103 - д/с Солнышко</v>
      </c>
      <c r="C256" s="555"/>
      <c r="D256" s="555"/>
      <c r="E256" s="555"/>
      <c r="F256" s="555"/>
      <c r="G256" s="555"/>
      <c r="H256" s="555"/>
      <c r="I256" s="555"/>
      <c r="J256" s="362"/>
      <c r="K256" s="556">
        <v>1983</v>
      </c>
      <c r="L256" s="555">
        <v>30</v>
      </c>
      <c r="M256" s="555"/>
      <c r="N256" s="555" t="s">
        <v>1752</v>
      </c>
      <c r="O256" s="362">
        <f>'приложение 1.1 '!D257</f>
        <v>0.3</v>
      </c>
      <c r="P256" s="363"/>
      <c r="Q256" s="433">
        <f>'приложение 1.1 '!H257</f>
        <v>0.54</v>
      </c>
      <c r="R256" s="433">
        <f t="shared" si="22"/>
        <v>2.7000000000000003E-2</v>
      </c>
      <c r="S256" s="433">
        <f t="shared" si="23"/>
        <v>0.21600000000000003</v>
      </c>
      <c r="T256" s="433">
        <f t="shared" si="24"/>
        <v>0.27</v>
      </c>
      <c r="U256" s="433">
        <f t="shared" si="25"/>
        <v>2.7000000000000024E-2</v>
      </c>
      <c r="V256" s="555"/>
      <c r="W256" s="555"/>
      <c r="X256" s="555"/>
      <c r="Y256" s="555"/>
      <c r="Z256" s="555" t="str">
        <f>IF(AB256&gt;0,'приложение 1.1 '!G257,"-")</f>
        <v>-</v>
      </c>
      <c r="AA256" s="367"/>
      <c r="AB256" s="556"/>
      <c r="AC256" s="379">
        <f>'приложение 1.1 '!E257</f>
        <v>0</v>
      </c>
      <c r="AD256" s="555">
        <f>IF(AG256&gt;0,'приложение 1.1 '!G257,"-")</f>
        <v>2020</v>
      </c>
      <c r="AE256" s="556">
        <v>30</v>
      </c>
      <c r="AF256" s="556"/>
      <c r="AG256" s="556" t="s">
        <v>1787</v>
      </c>
      <c r="AH256" s="449">
        <f>'приложение 1.1 '!D257</f>
        <v>0.3</v>
      </c>
      <c r="AI256" s="205"/>
    </row>
    <row r="257" spans="1:35" ht="45" customHeight="1">
      <c r="A257" s="369" t="str">
        <f>'приложение 1.1 '!A258</f>
        <v>1.1.5.67</v>
      </c>
      <c r="B257" s="371" t="str">
        <f>'приложение 1.1 '!B258</f>
        <v>Реконструкция КЛ-0,4 кВ РП-103 - ул. Дзержинского, 14В</v>
      </c>
      <c r="C257" s="555"/>
      <c r="D257" s="555"/>
      <c r="E257" s="555"/>
      <c r="F257" s="555"/>
      <c r="G257" s="555"/>
      <c r="H257" s="555"/>
      <c r="I257" s="555"/>
      <c r="J257" s="362"/>
      <c r="K257" s="556">
        <v>1981</v>
      </c>
      <c r="L257" s="555">
        <v>30</v>
      </c>
      <c r="M257" s="555"/>
      <c r="N257" s="555" t="s">
        <v>1753</v>
      </c>
      <c r="O257" s="362">
        <f>'приложение 1.1 '!D258</f>
        <v>0.44800000000000001</v>
      </c>
      <c r="P257" s="363"/>
      <c r="Q257" s="433">
        <f>'приложение 1.1 '!H258</f>
        <v>0.80640000000000001</v>
      </c>
      <c r="R257" s="433">
        <f t="shared" si="22"/>
        <v>4.0320000000000002E-2</v>
      </c>
      <c r="S257" s="433">
        <f t="shared" si="23"/>
        <v>0.32256000000000001</v>
      </c>
      <c r="T257" s="433">
        <f t="shared" si="24"/>
        <v>0.4032</v>
      </c>
      <c r="U257" s="433">
        <f t="shared" si="25"/>
        <v>4.0319999999999911E-2</v>
      </c>
      <c r="V257" s="555"/>
      <c r="W257" s="555"/>
      <c r="X257" s="555"/>
      <c r="Y257" s="555"/>
      <c r="Z257" s="555" t="str">
        <f>IF(AB257&gt;0,'приложение 1.1 '!G258,"-")</f>
        <v>-</v>
      </c>
      <c r="AA257" s="367"/>
      <c r="AB257" s="556"/>
      <c r="AC257" s="379">
        <f>'приложение 1.1 '!E258</f>
        <v>0</v>
      </c>
      <c r="AD257" s="555">
        <f>IF(AG257&gt;0,'приложение 1.1 '!G258,"-")</f>
        <v>2020</v>
      </c>
      <c r="AE257" s="556">
        <v>30</v>
      </c>
      <c r="AF257" s="556"/>
      <c r="AG257" s="556" t="s">
        <v>1787</v>
      </c>
      <c r="AH257" s="449">
        <f>'приложение 1.1 '!D258</f>
        <v>0.44800000000000001</v>
      </c>
      <c r="AI257" s="205"/>
    </row>
    <row r="258" spans="1:35" ht="45" customHeight="1">
      <c r="A258" s="369" t="str">
        <f>'приложение 1.1 '!A259</f>
        <v>1.1.5.68</v>
      </c>
      <c r="B258" s="371" t="str">
        <f>'приложение 1.1 '!B259</f>
        <v>Реконструкция КЛ-0,4 кВ РП-114 - ул. Гагарина, 26</v>
      </c>
      <c r="C258" s="555"/>
      <c r="D258" s="555"/>
      <c r="E258" s="555"/>
      <c r="F258" s="555"/>
      <c r="G258" s="555"/>
      <c r="H258" s="555"/>
      <c r="I258" s="555"/>
      <c r="J258" s="362"/>
      <c r="K258" s="556">
        <v>1984</v>
      </c>
      <c r="L258" s="555">
        <v>30</v>
      </c>
      <c r="M258" s="555"/>
      <c r="N258" s="555" t="s">
        <v>1724</v>
      </c>
      <c r="O258" s="362">
        <f>'приложение 1.1 '!D259</f>
        <v>0.16</v>
      </c>
      <c r="P258" s="363"/>
      <c r="Q258" s="433">
        <f>'приложение 1.1 '!H259</f>
        <v>0.28799999999999998</v>
      </c>
      <c r="R258" s="433">
        <f t="shared" si="22"/>
        <v>1.44E-2</v>
      </c>
      <c r="S258" s="433">
        <f t="shared" si="23"/>
        <v>0.1152</v>
      </c>
      <c r="T258" s="433">
        <f t="shared" si="24"/>
        <v>0.14399999999999999</v>
      </c>
      <c r="U258" s="433">
        <f t="shared" si="25"/>
        <v>1.4400000000000024E-2</v>
      </c>
      <c r="V258" s="555"/>
      <c r="W258" s="555"/>
      <c r="X258" s="555"/>
      <c r="Y258" s="555"/>
      <c r="Z258" s="555" t="str">
        <f>IF(AB258&gt;0,'приложение 1.1 '!G259,"-")</f>
        <v>-</v>
      </c>
      <c r="AA258" s="367"/>
      <c r="AB258" s="556"/>
      <c r="AC258" s="379">
        <f>'приложение 1.1 '!E259</f>
        <v>0</v>
      </c>
      <c r="AD258" s="555">
        <f>IF(AG258&gt;0,'приложение 1.1 '!G259,"-")</f>
        <v>2020</v>
      </c>
      <c r="AE258" s="556">
        <v>30</v>
      </c>
      <c r="AF258" s="556"/>
      <c r="AG258" s="556" t="s">
        <v>1787</v>
      </c>
      <c r="AH258" s="449">
        <f>'приложение 1.1 '!D259</f>
        <v>0.16</v>
      </c>
      <c r="AI258" s="205"/>
    </row>
    <row r="259" spans="1:35" ht="45" customHeight="1">
      <c r="A259" s="369" t="str">
        <f>'приложение 1.1 '!A260</f>
        <v>1.1.5.69</v>
      </c>
      <c r="B259" s="371" t="str">
        <f>'приложение 1.1 '!B260</f>
        <v>Реконструкция КЛ-0,4 кВ РП-114 - ул. Просвещения, 33</v>
      </c>
      <c r="C259" s="555"/>
      <c r="D259" s="555"/>
      <c r="E259" s="555"/>
      <c r="F259" s="555"/>
      <c r="G259" s="555"/>
      <c r="H259" s="555"/>
      <c r="I259" s="555"/>
      <c r="J259" s="362"/>
      <c r="K259" s="556">
        <v>1984</v>
      </c>
      <c r="L259" s="555">
        <v>30</v>
      </c>
      <c r="M259" s="555"/>
      <c r="N259" s="556" t="s">
        <v>1724</v>
      </c>
      <c r="O259" s="362">
        <f>'приложение 1.1 '!D260</f>
        <v>0.5</v>
      </c>
      <c r="P259" s="363"/>
      <c r="Q259" s="433">
        <f>'приложение 1.1 '!H260</f>
        <v>0.9</v>
      </c>
      <c r="R259" s="433">
        <f t="shared" si="22"/>
        <v>4.5000000000000005E-2</v>
      </c>
      <c r="S259" s="433">
        <f t="shared" si="23"/>
        <v>0.36000000000000004</v>
      </c>
      <c r="T259" s="433">
        <f t="shared" si="24"/>
        <v>0.45</v>
      </c>
      <c r="U259" s="433">
        <f t="shared" si="25"/>
        <v>4.500000000000004E-2</v>
      </c>
      <c r="V259" s="555"/>
      <c r="W259" s="555"/>
      <c r="X259" s="555"/>
      <c r="Y259" s="555"/>
      <c r="Z259" s="555" t="str">
        <f>IF(AB259&gt;0,'приложение 1.1 '!G260,"-")</f>
        <v>-</v>
      </c>
      <c r="AA259" s="367"/>
      <c r="AB259" s="556"/>
      <c r="AC259" s="379">
        <f>'приложение 1.1 '!E260</f>
        <v>0</v>
      </c>
      <c r="AD259" s="555">
        <f>IF(AG259&gt;0,'приложение 1.1 '!G260,"-")</f>
        <v>2020</v>
      </c>
      <c r="AE259" s="556">
        <v>30</v>
      </c>
      <c r="AF259" s="556"/>
      <c r="AG259" s="556" t="s">
        <v>1787</v>
      </c>
      <c r="AH259" s="449">
        <f>'приложение 1.1 '!D260</f>
        <v>0.5</v>
      </c>
      <c r="AI259" s="205"/>
    </row>
    <row r="260" spans="1:35" ht="45" customHeight="1">
      <c r="A260" s="369" t="str">
        <f>'приложение 1.1 '!A261</f>
        <v>1.1.5.70</v>
      </c>
      <c r="B260" s="371" t="str">
        <f>'приложение 1.1 '!B261</f>
        <v>Реконструкция КЛ-0,4 кВ РП-114 - ул. Просвещения, 35</v>
      </c>
      <c r="C260" s="555"/>
      <c r="D260" s="555"/>
      <c r="E260" s="555"/>
      <c r="F260" s="555"/>
      <c r="G260" s="555"/>
      <c r="H260" s="555"/>
      <c r="I260" s="555"/>
      <c r="J260" s="362"/>
      <c r="K260" s="556">
        <v>1984</v>
      </c>
      <c r="L260" s="555">
        <v>30</v>
      </c>
      <c r="M260" s="555"/>
      <c r="N260" s="556" t="s">
        <v>1724</v>
      </c>
      <c r="O260" s="362">
        <f>'приложение 1.1 '!D261</f>
        <v>0.36</v>
      </c>
      <c r="P260" s="363"/>
      <c r="Q260" s="433">
        <f>'приложение 1.1 '!H261</f>
        <v>0.64800000000000002</v>
      </c>
      <c r="R260" s="433">
        <f t="shared" si="22"/>
        <v>3.2400000000000005E-2</v>
      </c>
      <c r="S260" s="433">
        <f t="shared" si="23"/>
        <v>0.25920000000000004</v>
      </c>
      <c r="T260" s="433">
        <f t="shared" si="24"/>
        <v>0.32400000000000001</v>
      </c>
      <c r="U260" s="433">
        <f t="shared" si="25"/>
        <v>3.2399999999999984E-2</v>
      </c>
      <c r="V260" s="555"/>
      <c r="W260" s="555"/>
      <c r="X260" s="555"/>
      <c r="Y260" s="555"/>
      <c r="Z260" s="555" t="str">
        <f>IF(AB260&gt;0,'приложение 1.1 '!G261,"-")</f>
        <v>-</v>
      </c>
      <c r="AA260" s="367"/>
      <c r="AB260" s="556"/>
      <c r="AC260" s="379">
        <f>'приложение 1.1 '!E261</f>
        <v>0</v>
      </c>
      <c r="AD260" s="555">
        <f>IF(AG260&gt;0,'приложение 1.1 '!G261,"-")</f>
        <v>2020</v>
      </c>
      <c r="AE260" s="556">
        <v>30</v>
      </c>
      <c r="AF260" s="556"/>
      <c r="AG260" s="556" t="s">
        <v>1787</v>
      </c>
      <c r="AH260" s="449">
        <f>'приложение 1.1 '!D261</f>
        <v>0.36</v>
      </c>
      <c r="AI260" s="205"/>
    </row>
    <row r="261" spans="1:35" ht="45" customHeight="1">
      <c r="A261" s="369" t="str">
        <f>'приложение 1.1 '!A262</f>
        <v>1.1.5.71</v>
      </c>
      <c r="B261" s="371" t="str">
        <f>'приложение 1.1 '!B262</f>
        <v>Реконструкция КЛ-0,4 кВ РП-114 - ул. Просвещения, 39</v>
      </c>
      <c r="C261" s="555"/>
      <c r="D261" s="555"/>
      <c r="E261" s="555"/>
      <c r="F261" s="555"/>
      <c r="G261" s="555"/>
      <c r="H261" s="555"/>
      <c r="I261" s="555"/>
      <c r="J261" s="362"/>
      <c r="K261" s="556">
        <v>1983</v>
      </c>
      <c r="L261" s="555">
        <v>30</v>
      </c>
      <c r="M261" s="555"/>
      <c r="N261" s="555" t="s">
        <v>1718</v>
      </c>
      <c r="O261" s="362">
        <f>'приложение 1.1 '!D262</f>
        <v>0.24</v>
      </c>
      <c r="P261" s="363"/>
      <c r="Q261" s="433">
        <f>'приложение 1.1 '!H262</f>
        <v>0.432</v>
      </c>
      <c r="R261" s="433">
        <f t="shared" si="22"/>
        <v>2.1600000000000001E-2</v>
      </c>
      <c r="S261" s="433">
        <f t="shared" si="23"/>
        <v>0.17280000000000001</v>
      </c>
      <c r="T261" s="433">
        <f t="shared" si="24"/>
        <v>0.216</v>
      </c>
      <c r="U261" s="433">
        <f t="shared" si="25"/>
        <v>2.1600000000000008E-2</v>
      </c>
      <c r="V261" s="555"/>
      <c r="W261" s="555"/>
      <c r="X261" s="555"/>
      <c r="Y261" s="555"/>
      <c r="Z261" s="555" t="str">
        <f>IF(AB261&gt;0,'приложение 1.1 '!G262,"-")</f>
        <v>-</v>
      </c>
      <c r="AA261" s="367"/>
      <c r="AB261" s="556"/>
      <c r="AC261" s="379">
        <f>'приложение 1.1 '!E262</f>
        <v>0</v>
      </c>
      <c r="AD261" s="555">
        <f>IF(AG261&gt;0,'приложение 1.1 '!G262,"-")</f>
        <v>2020</v>
      </c>
      <c r="AE261" s="556">
        <v>30</v>
      </c>
      <c r="AF261" s="556"/>
      <c r="AG261" s="556" t="s">
        <v>1787</v>
      </c>
      <c r="AH261" s="449">
        <f>'приложение 1.1 '!D262</f>
        <v>0.24</v>
      </c>
      <c r="AI261" s="205"/>
    </row>
    <row r="262" spans="1:35" ht="45" customHeight="1">
      <c r="A262" s="369" t="str">
        <f>'приложение 1.1 '!A263</f>
        <v>1.1.5.72</v>
      </c>
      <c r="B262" s="371" t="str">
        <f>'приложение 1.1 '!B263</f>
        <v>Реконструкция КЛ-0,4 кВ РП-114 - ул. Просвещения, 41</v>
      </c>
      <c r="C262" s="555"/>
      <c r="D262" s="555"/>
      <c r="E262" s="555"/>
      <c r="F262" s="555"/>
      <c r="G262" s="555"/>
      <c r="H262" s="555"/>
      <c r="I262" s="555"/>
      <c r="J262" s="362"/>
      <c r="K262" s="556">
        <v>1983</v>
      </c>
      <c r="L262" s="555">
        <v>30</v>
      </c>
      <c r="M262" s="555"/>
      <c r="N262" s="556" t="s">
        <v>1718</v>
      </c>
      <c r="O262" s="362">
        <f>'приложение 1.1 '!D263</f>
        <v>0.28999999999999998</v>
      </c>
      <c r="P262" s="363"/>
      <c r="Q262" s="433">
        <f>'приложение 1.1 '!H263</f>
        <v>0.52200000000000002</v>
      </c>
      <c r="R262" s="433">
        <f t="shared" si="22"/>
        <v>2.6100000000000002E-2</v>
      </c>
      <c r="S262" s="433">
        <f t="shared" si="23"/>
        <v>0.20880000000000001</v>
      </c>
      <c r="T262" s="433">
        <f t="shared" si="24"/>
        <v>0.26100000000000001</v>
      </c>
      <c r="U262" s="433">
        <f t="shared" si="25"/>
        <v>2.6100000000000012E-2</v>
      </c>
      <c r="V262" s="555"/>
      <c r="W262" s="555"/>
      <c r="X262" s="555"/>
      <c r="Y262" s="555"/>
      <c r="Z262" s="555" t="str">
        <f>IF(AB262&gt;0,'приложение 1.1 '!G263,"-")</f>
        <v>-</v>
      </c>
      <c r="AA262" s="367"/>
      <c r="AB262" s="556"/>
      <c r="AC262" s="379">
        <f>'приложение 1.1 '!E263</f>
        <v>0</v>
      </c>
      <c r="AD262" s="555">
        <f>IF(AG262&gt;0,'приложение 1.1 '!G263,"-")</f>
        <v>2020</v>
      </c>
      <c r="AE262" s="556">
        <v>30</v>
      </c>
      <c r="AF262" s="556"/>
      <c r="AG262" s="556" t="s">
        <v>1787</v>
      </c>
      <c r="AH262" s="449">
        <f>'приложение 1.1 '!D263</f>
        <v>0.28999999999999998</v>
      </c>
      <c r="AI262" s="205"/>
    </row>
    <row r="263" spans="1:35" ht="45" customHeight="1">
      <c r="A263" s="369" t="str">
        <f>'приложение 1.1 '!A264</f>
        <v>1.1.5.73</v>
      </c>
      <c r="B263" s="371" t="str">
        <f>'приложение 1.1 '!B264</f>
        <v>Реконструкция КЛ-0,4 кВ РП-123 - пр-д. Первопроходцев, 14/1</v>
      </c>
      <c r="C263" s="555"/>
      <c r="D263" s="555"/>
      <c r="E263" s="555"/>
      <c r="F263" s="555"/>
      <c r="G263" s="555"/>
      <c r="H263" s="555"/>
      <c r="I263" s="555"/>
      <c r="J263" s="362"/>
      <c r="K263" s="556">
        <v>1984</v>
      </c>
      <c r="L263" s="555">
        <v>30</v>
      </c>
      <c r="M263" s="555"/>
      <c r="N263" s="555" t="s">
        <v>1724</v>
      </c>
      <c r="O263" s="362">
        <f>'приложение 1.1 '!D264</f>
        <v>0.12</v>
      </c>
      <c r="P263" s="363"/>
      <c r="Q263" s="433">
        <f>'приложение 1.1 '!H264</f>
        <v>0.216</v>
      </c>
      <c r="R263" s="433">
        <f t="shared" si="22"/>
        <v>1.0800000000000001E-2</v>
      </c>
      <c r="S263" s="433">
        <f t="shared" si="23"/>
        <v>8.6400000000000005E-2</v>
      </c>
      <c r="T263" s="433">
        <f t="shared" si="24"/>
        <v>0.108</v>
      </c>
      <c r="U263" s="433">
        <f t="shared" si="25"/>
        <v>1.0800000000000004E-2</v>
      </c>
      <c r="V263" s="555"/>
      <c r="W263" s="555"/>
      <c r="X263" s="555"/>
      <c r="Y263" s="555"/>
      <c r="Z263" s="555" t="str">
        <f>IF(AB263&gt;0,'приложение 1.1 '!G264,"-")</f>
        <v>-</v>
      </c>
      <c r="AA263" s="367"/>
      <c r="AB263" s="556"/>
      <c r="AC263" s="379">
        <f>'приложение 1.1 '!E264</f>
        <v>0</v>
      </c>
      <c r="AD263" s="555">
        <f>IF(AG263&gt;0,'приложение 1.1 '!G264,"-")</f>
        <v>2020</v>
      </c>
      <c r="AE263" s="556">
        <v>30</v>
      </c>
      <c r="AF263" s="556"/>
      <c r="AG263" s="556" t="s">
        <v>1787</v>
      </c>
      <c r="AH263" s="449">
        <f>'приложение 1.1 '!D264</f>
        <v>0.12</v>
      </c>
      <c r="AI263" s="205"/>
    </row>
    <row r="264" spans="1:35" ht="45" customHeight="1">
      <c r="A264" s="369" t="str">
        <f>'приложение 1.1 '!A265</f>
        <v>1.1.5.74</v>
      </c>
      <c r="B264" s="371" t="str">
        <f>'приложение 1.1 '!B265</f>
        <v>Реконструкция КЛ-0,4 кВ ТП-201 - ул. 60 лет Октября, 14</v>
      </c>
      <c r="C264" s="555"/>
      <c r="D264" s="555"/>
      <c r="E264" s="555"/>
      <c r="F264" s="555"/>
      <c r="G264" s="555"/>
      <c r="H264" s="555"/>
      <c r="I264" s="555"/>
      <c r="J264" s="362"/>
      <c r="K264" s="555">
        <v>1983</v>
      </c>
      <c r="L264" s="555">
        <v>30</v>
      </c>
      <c r="M264" s="555"/>
      <c r="N264" s="555" t="s">
        <v>1736</v>
      </c>
      <c r="O264" s="362">
        <f>'приложение 1.1 '!D265</f>
        <v>0.14000000000000001</v>
      </c>
      <c r="P264" s="363"/>
      <c r="Q264" s="433">
        <f>'приложение 1.1 '!H265</f>
        <v>0.252</v>
      </c>
      <c r="R264" s="433">
        <f t="shared" si="22"/>
        <v>1.26E-2</v>
      </c>
      <c r="S264" s="433">
        <f t="shared" si="23"/>
        <v>0.1008</v>
      </c>
      <c r="T264" s="433">
        <f t="shared" si="24"/>
        <v>0.126</v>
      </c>
      <c r="U264" s="433">
        <f t="shared" si="25"/>
        <v>1.26E-2</v>
      </c>
      <c r="V264" s="555"/>
      <c r="W264" s="555"/>
      <c r="X264" s="555"/>
      <c r="Y264" s="555"/>
      <c r="Z264" s="555" t="str">
        <f>IF(AB264&gt;0,'приложение 1.1 '!G265,"-")</f>
        <v>-</v>
      </c>
      <c r="AA264" s="367"/>
      <c r="AB264" s="556"/>
      <c r="AC264" s="379">
        <f>'приложение 1.1 '!E265</f>
        <v>0</v>
      </c>
      <c r="AD264" s="555">
        <f>IF(AG264&gt;0,'приложение 1.1 '!G265,"-")</f>
        <v>2020</v>
      </c>
      <c r="AE264" s="556">
        <v>30</v>
      </c>
      <c r="AF264" s="556"/>
      <c r="AG264" s="556" t="s">
        <v>1787</v>
      </c>
      <c r="AH264" s="449">
        <f>'приложение 1.1 '!D265</f>
        <v>0.14000000000000001</v>
      </c>
      <c r="AI264" s="205"/>
    </row>
    <row r="265" spans="1:35" ht="45" customHeight="1">
      <c r="A265" s="369" t="str">
        <f>'приложение 1.1 '!A266</f>
        <v>1.1.5.75</v>
      </c>
      <c r="B265" s="371" t="str">
        <f>'приложение 1.1 '!B266</f>
        <v>Реконструкция КЛ-0,4 кВ ТП-218 - Сберкасса</v>
      </c>
      <c r="C265" s="555"/>
      <c r="D265" s="555"/>
      <c r="E265" s="555"/>
      <c r="F265" s="555"/>
      <c r="G265" s="555"/>
      <c r="H265" s="555"/>
      <c r="I265" s="555"/>
      <c r="J265" s="362"/>
      <c r="K265" s="556">
        <v>1984</v>
      </c>
      <c r="L265" s="555">
        <v>30</v>
      </c>
      <c r="M265" s="555"/>
      <c r="N265" s="555" t="s">
        <v>1737</v>
      </c>
      <c r="O265" s="362">
        <f>'приложение 1.1 '!D266</f>
        <v>0.5</v>
      </c>
      <c r="P265" s="363"/>
      <c r="Q265" s="433">
        <f>'приложение 1.1 '!H266</f>
        <v>0.9</v>
      </c>
      <c r="R265" s="433">
        <f t="shared" si="22"/>
        <v>4.5000000000000005E-2</v>
      </c>
      <c r="S265" s="433">
        <f t="shared" si="23"/>
        <v>0.36000000000000004</v>
      </c>
      <c r="T265" s="433">
        <f t="shared" si="24"/>
        <v>0.45</v>
      </c>
      <c r="U265" s="433">
        <f t="shared" si="25"/>
        <v>4.500000000000004E-2</v>
      </c>
      <c r="V265" s="555"/>
      <c r="W265" s="555"/>
      <c r="X265" s="555"/>
      <c r="Y265" s="555"/>
      <c r="Z265" s="555" t="str">
        <f>IF(AB265&gt;0,'приложение 1.1 '!G266,"-")</f>
        <v>-</v>
      </c>
      <c r="AA265" s="367"/>
      <c r="AB265" s="556"/>
      <c r="AC265" s="379">
        <f>'приложение 1.1 '!E266</f>
        <v>0</v>
      </c>
      <c r="AD265" s="555">
        <f>IF(AG265&gt;0,'приложение 1.1 '!G266,"-")</f>
        <v>2020</v>
      </c>
      <c r="AE265" s="556">
        <v>30</v>
      </c>
      <c r="AF265" s="556"/>
      <c r="AG265" s="556" t="s">
        <v>1787</v>
      </c>
      <c r="AH265" s="449">
        <f>'приложение 1.1 '!D266</f>
        <v>0.5</v>
      </c>
      <c r="AI265" s="205"/>
    </row>
    <row r="266" spans="1:35" ht="45" customHeight="1">
      <c r="A266" s="369" t="str">
        <f>'приложение 1.1 '!A267</f>
        <v>1.1.5.76</v>
      </c>
      <c r="B266" s="371" t="str">
        <f>'приложение 1.1 '!B267</f>
        <v>Реконструкция КЛ-0,4 кВ ТП-237 - пр-т. Набережный, 4В</v>
      </c>
      <c r="C266" s="555"/>
      <c r="D266" s="555"/>
      <c r="E266" s="555"/>
      <c r="F266" s="555"/>
      <c r="G266" s="555"/>
      <c r="H266" s="555"/>
      <c r="I266" s="555"/>
      <c r="J266" s="362"/>
      <c r="K266" s="556">
        <v>1981</v>
      </c>
      <c r="L266" s="555">
        <v>30</v>
      </c>
      <c r="M266" s="555"/>
      <c r="N266" s="555" t="s">
        <v>1754</v>
      </c>
      <c r="O266" s="362">
        <f>'приложение 1.1 '!D267</f>
        <v>0.3</v>
      </c>
      <c r="P266" s="363"/>
      <c r="Q266" s="433">
        <f>'приложение 1.1 '!H267</f>
        <v>0.54</v>
      </c>
      <c r="R266" s="433">
        <f t="shared" si="22"/>
        <v>2.7000000000000003E-2</v>
      </c>
      <c r="S266" s="433">
        <f t="shared" si="23"/>
        <v>0.21600000000000003</v>
      </c>
      <c r="T266" s="433">
        <f t="shared" si="24"/>
        <v>0.27</v>
      </c>
      <c r="U266" s="433">
        <f t="shared" si="25"/>
        <v>2.7000000000000024E-2</v>
      </c>
      <c r="V266" s="555"/>
      <c r="W266" s="555"/>
      <c r="X266" s="555"/>
      <c r="Y266" s="555"/>
      <c r="Z266" s="555" t="str">
        <f>IF(AB266&gt;0,'приложение 1.1 '!G267,"-")</f>
        <v>-</v>
      </c>
      <c r="AA266" s="367"/>
      <c r="AB266" s="556"/>
      <c r="AC266" s="379">
        <f>'приложение 1.1 '!E267</f>
        <v>0</v>
      </c>
      <c r="AD266" s="555">
        <f>IF(AG266&gt;0,'приложение 1.1 '!G267,"-")</f>
        <v>2020</v>
      </c>
      <c r="AE266" s="556">
        <v>30</v>
      </c>
      <c r="AF266" s="556"/>
      <c r="AG266" s="556" t="s">
        <v>1787</v>
      </c>
      <c r="AH266" s="449">
        <f>'приложение 1.1 '!D267</f>
        <v>0.3</v>
      </c>
      <c r="AI266" s="205"/>
    </row>
    <row r="267" spans="1:35" ht="45" customHeight="1">
      <c r="A267" s="369" t="str">
        <f>'приложение 1.1 '!A268</f>
        <v>1.1.5.77</v>
      </c>
      <c r="B267" s="371" t="str">
        <f>'приложение 1.1 '!B268</f>
        <v>Реконструкция КЛ-0,4 кВ ТП-238 - пр-т. Набережный, 10</v>
      </c>
      <c r="C267" s="555"/>
      <c r="D267" s="555"/>
      <c r="E267" s="555"/>
      <c r="F267" s="555"/>
      <c r="G267" s="555"/>
      <c r="H267" s="555"/>
      <c r="I267" s="555"/>
      <c r="J267" s="362"/>
      <c r="K267" s="556">
        <v>1982</v>
      </c>
      <c r="L267" s="555">
        <v>30</v>
      </c>
      <c r="M267" s="555"/>
      <c r="N267" s="555" t="s">
        <v>1755</v>
      </c>
      <c r="O267" s="362">
        <f>'приложение 1.1 '!D268</f>
        <v>0.28000000000000003</v>
      </c>
      <c r="P267" s="363"/>
      <c r="Q267" s="433">
        <f>'приложение 1.1 '!H268</f>
        <v>0.504</v>
      </c>
      <c r="R267" s="433">
        <f t="shared" si="22"/>
        <v>2.52E-2</v>
      </c>
      <c r="S267" s="433">
        <f t="shared" si="23"/>
        <v>0.2016</v>
      </c>
      <c r="T267" s="433">
        <f t="shared" si="24"/>
        <v>0.252</v>
      </c>
      <c r="U267" s="433">
        <f t="shared" si="25"/>
        <v>2.52E-2</v>
      </c>
      <c r="V267" s="555"/>
      <c r="W267" s="555"/>
      <c r="X267" s="555"/>
      <c r="Y267" s="555"/>
      <c r="Z267" s="555" t="str">
        <f>IF(AB267&gt;0,'приложение 1.1 '!G268,"-")</f>
        <v>-</v>
      </c>
      <c r="AA267" s="367"/>
      <c r="AB267" s="556"/>
      <c r="AC267" s="379">
        <f>'приложение 1.1 '!E268</f>
        <v>0</v>
      </c>
      <c r="AD267" s="555">
        <f>IF(AG267&gt;0,'приложение 1.1 '!G268,"-")</f>
        <v>2020</v>
      </c>
      <c r="AE267" s="556">
        <v>30</v>
      </c>
      <c r="AF267" s="556"/>
      <c r="AG267" s="556" t="s">
        <v>1787</v>
      </c>
      <c r="AH267" s="449">
        <f>'приложение 1.1 '!D268</f>
        <v>0.28000000000000003</v>
      </c>
      <c r="AI267" s="205"/>
    </row>
    <row r="268" spans="1:35" ht="45" customHeight="1">
      <c r="A268" s="369" t="str">
        <f>'приложение 1.1 '!A269</f>
        <v>1.1.5.78</v>
      </c>
      <c r="B268" s="371" t="str">
        <f>'приложение 1.1 '!B269</f>
        <v>Реконструкция КЛ-0,4 кВ ТП-240 - ул. Ленинградская, 5</v>
      </c>
      <c r="C268" s="555"/>
      <c r="D268" s="555"/>
      <c r="E268" s="555"/>
      <c r="F268" s="555"/>
      <c r="G268" s="555"/>
      <c r="H268" s="555"/>
      <c r="I268" s="555"/>
      <c r="J268" s="362"/>
      <c r="K268" s="556">
        <v>1981</v>
      </c>
      <c r="L268" s="555">
        <v>30</v>
      </c>
      <c r="M268" s="555"/>
      <c r="N268" s="555" t="s">
        <v>1734</v>
      </c>
      <c r="O268" s="362">
        <f>'приложение 1.1 '!D269</f>
        <v>0.22</v>
      </c>
      <c r="P268" s="363"/>
      <c r="Q268" s="433">
        <f>'приложение 1.1 '!H269</f>
        <v>0.39600000000000002</v>
      </c>
      <c r="R268" s="433">
        <f t="shared" si="22"/>
        <v>1.9800000000000002E-2</v>
      </c>
      <c r="S268" s="433">
        <f t="shared" si="23"/>
        <v>0.15840000000000001</v>
      </c>
      <c r="T268" s="433">
        <f t="shared" si="24"/>
        <v>0.19800000000000001</v>
      </c>
      <c r="U268" s="433">
        <f t="shared" si="25"/>
        <v>1.9799999999999984E-2</v>
      </c>
      <c r="V268" s="555"/>
      <c r="W268" s="555"/>
      <c r="X268" s="555"/>
      <c r="Y268" s="555"/>
      <c r="Z268" s="555" t="str">
        <f>IF(AB268&gt;0,'приложение 1.1 '!G269,"-")</f>
        <v>-</v>
      </c>
      <c r="AA268" s="367"/>
      <c r="AB268" s="556"/>
      <c r="AC268" s="379">
        <f>'приложение 1.1 '!E269</f>
        <v>0</v>
      </c>
      <c r="AD268" s="555">
        <f>IF(AG268&gt;0,'приложение 1.1 '!G269,"-")</f>
        <v>2022</v>
      </c>
      <c r="AE268" s="556">
        <v>30</v>
      </c>
      <c r="AF268" s="556"/>
      <c r="AG268" s="556" t="s">
        <v>1787</v>
      </c>
      <c r="AH268" s="449">
        <f>'приложение 1.1 '!D269</f>
        <v>0.22</v>
      </c>
      <c r="AI268" s="205"/>
    </row>
    <row r="269" spans="1:35" ht="45" customHeight="1">
      <c r="A269" s="369" t="str">
        <f>'приложение 1.1 '!A270</f>
        <v>1.1.5.79</v>
      </c>
      <c r="B269" s="371" t="str">
        <f>'приложение 1.1 '!B270</f>
        <v>Реконструкция КЛ-0,4 кВ ТП-241 - пр-т. Набережный, 4</v>
      </c>
      <c r="C269" s="555"/>
      <c r="D269" s="555"/>
      <c r="E269" s="555"/>
      <c r="F269" s="555"/>
      <c r="G269" s="555"/>
      <c r="H269" s="555"/>
      <c r="I269" s="555"/>
      <c r="J269" s="362"/>
      <c r="K269" s="556">
        <v>1981</v>
      </c>
      <c r="L269" s="555">
        <v>30</v>
      </c>
      <c r="M269" s="555"/>
      <c r="N269" s="555" t="s">
        <v>1725</v>
      </c>
      <c r="O269" s="362">
        <f>'приложение 1.1 '!D270</f>
        <v>0.4</v>
      </c>
      <c r="P269" s="363"/>
      <c r="Q269" s="433">
        <f>'приложение 1.1 '!H270</f>
        <v>0.72</v>
      </c>
      <c r="R269" s="433">
        <f t="shared" si="22"/>
        <v>3.5999999999999997E-2</v>
      </c>
      <c r="S269" s="433">
        <f t="shared" si="23"/>
        <v>0.28799999999999998</v>
      </c>
      <c r="T269" s="433">
        <f t="shared" si="24"/>
        <v>0.36</v>
      </c>
      <c r="U269" s="433">
        <f t="shared" si="25"/>
        <v>3.6000000000000032E-2</v>
      </c>
      <c r="V269" s="555"/>
      <c r="W269" s="555"/>
      <c r="X269" s="555"/>
      <c r="Y269" s="555"/>
      <c r="Z269" s="555" t="str">
        <f>IF(AB269&gt;0,'приложение 1.1 '!G270,"-")</f>
        <v>-</v>
      </c>
      <c r="AA269" s="367"/>
      <c r="AB269" s="556"/>
      <c r="AC269" s="379">
        <f>'приложение 1.1 '!E270</f>
        <v>0</v>
      </c>
      <c r="AD269" s="555">
        <f>IF(AG269&gt;0,'приложение 1.1 '!G270,"-")</f>
        <v>2022</v>
      </c>
      <c r="AE269" s="556">
        <v>30</v>
      </c>
      <c r="AF269" s="556"/>
      <c r="AG269" s="556" t="s">
        <v>1787</v>
      </c>
      <c r="AH269" s="449">
        <f>'приложение 1.1 '!D270</f>
        <v>0.4</v>
      </c>
      <c r="AI269" s="205"/>
    </row>
    <row r="270" spans="1:35" ht="45" customHeight="1">
      <c r="A270" s="369" t="str">
        <f>'приложение 1.1 '!A271</f>
        <v>1.1.5.80</v>
      </c>
      <c r="B270" s="371" t="str">
        <f>'приложение 1.1 '!B271</f>
        <v>Реконструкция КЛ-0,4 кВ ТП-241 - пр-т. Набережный, 4Б</v>
      </c>
      <c r="C270" s="555"/>
      <c r="D270" s="555"/>
      <c r="E270" s="555"/>
      <c r="F270" s="555"/>
      <c r="G270" s="555"/>
      <c r="H270" s="555"/>
      <c r="I270" s="555"/>
      <c r="J270" s="362"/>
      <c r="K270" s="556">
        <v>1981</v>
      </c>
      <c r="L270" s="555">
        <v>30</v>
      </c>
      <c r="M270" s="555"/>
      <c r="N270" s="555" t="s">
        <v>1725</v>
      </c>
      <c r="O270" s="362">
        <f>'приложение 1.1 '!D271</f>
        <v>0.16</v>
      </c>
      <c r="P270" s="363"/>
      <c r="Q270" s="433">
        <f>'приложение 1.1 '!H271</f>
        <v>0.28799999999999998</v>
      </c>
      <c r="R270" s="433">
        <f t="shared" si="22"/>
        <v>1.44E-2</v>
      </c>
      <c r="S270" s="433">
        <f t="shared" si="23"/>
        <v>0.1152</v>
      </c>
      <c r="T270" s="433">
        <f t="shared" si="24"/>
        <v>0.14399999999999999</v>
      </c>
      <c r="U270" s="433">
        <f t="shared" si="25"/>
        <v>1.4400000000000024E-2</v>
      </c>
      <c r="V270" s="555"/>
      <c r="W270" s="555"/>
      <c r="X270" s="555"/>
      <c r="Y270" s="555"/>
      <c r="Z270" s="555" t="str">
        <f>IF(AB270&gt;0,'приложение 1.1 '!G271,"-")</f>
        <v>-</v>
      </c>
      <c r="AA270" s="367"/>
      <c r="AB270" s="556"/>
      <c r="AC270" s="379">
        <f>'приложение 1.1 '!E271</f>
        <v>0</v>
      </c>
      <c r="AD270" s="555">
        <f>IF(AG270&gt;0,'приложение 1.1 '!G271,"-")</f>
        <v>2022</v>
      </c>
      <c r="AE270" s="556">
        <v>30</v>
      </c>
      <c r="AF270" s="556"/>
      <c r="AG270" s="556" t="s">
        <v>1787</v>
      </c>
      <c r="AH270" s="449">
        <f>'приложение 1.1 '!D271</f>
        <v>0.16</v>
      </c>
      <c r="AI270" s="205"/>
    </row>
    <row r="271" spans="1:35" ht="45" customHeight="1">
      <c r="A271" s="369" t="str">
        <f>'приложение 1.1 '!A272</f>
        <v>1.1.5.81</v>
      </c>
      <c r="B271" s="371" t="str">
        <f>'приложение 1.1 '!B272</f>
        <v>Реконструкция КЛ-0,4 кВ ТП-241 - ул. Ленинградская, 1</v>
      </c>
      <c r="C271" s="555"/>
      <c r="D271" s="555"/>
      <c r="E271" s="555"/>
      <c r="F271" s="555"/>
      <c r="G271" s="555"/>
      <c r="H271" s="555"/>
      <c r="I271" s="555"/>
      <c r="J271" s="362"/>
      <c r="K271" s="556">
        <v>1984</v>
      </c>
      <c r="L271" s="555">
        <v>30</v>
      </c>
      <c r="M271" s="555"/>
      <c r="N271" s="555" t="s">
        <v>1755</v>
      </c>
      <c r="O271" s="362">
        <f>'приложение 1.1 '!D272</f>
        <v>0.2</v>
      </c>
      <c r="P271" s="363"/>
      <c r="Q271" s="433">
        <f>'приложение 1.1 '!H272</f>
        <v>0.36</v>
      </c>
      <c r="R271" s="433">
        <f t="shared" si="22"/>
        <v>1.7999999999999999E-2</v>
      </c>
      <c r="S271" s="433">
        <f t="shared" si="23"/>
        <v>0.14399999999999999</v>
      </c>
      <c r="T271" s="433">
        <f t="shared" si="24"/>
        <v>0.18</v>
      </c>
      <c r="U271" s="433">
        <f t="shared" si="25"/>
        <v>1.8000000000000016E-2</v>
      </c>
      <c r="V271" s="555"/>
      <c r="W271" s="555"/>
      <c r="X271" s="555"/>
      <c r="Y271" s="555"/>
      <c r="Z271" s="555" t="str">
        <f>IF(AB271&gt;0,'приложение 1.1 '!G272,"-")</f>
        <v>-</v>
      </c>
      <c r="AA271" s="367"/>
      <c r="AB271" s="556"/>
      <c r="AC271" s="379">
        <f>'приложение 1.1 '!E272</f>
        <v>0</v>
      </c>
      <c r="AD271" s="555">
        <f>IF(AG271&gt;0,'приложение 1.1 '!G272,"-")</f>
        <v>2022</v>
      </c>
      <c r="AE271" s="556">
        <v>30</v>
      </c>
      <c r="AF271" s="556"/>
      <c r="AG271" s="556" t="s">
        <v>1787</v>
      </c>
      <c r="AH271" s="449">
        <f>'приложение 1.1 '!D272</f>
        <v>0.2</v>
      </c>
      <c r="AI271" s="205"/>
    </row>
    <row r="272" spans="1:35" ht="45" customHeight="1">
      <c r="A272" s="369" t="str">
        <f>'приложение 1.1 '!A273</f>
        <v>1.1.5.82</v>
      </c>
      <c r="B272" s="371" t="str">
        <f>'приложение 1.1 '!B273</f>
        <v>Реконструкция КЛ-0,4 кВ ТП-241 - ул. Ленинградская, 3</v>
      </c>
      <c r="C272" s="555"/>
      <c r="D272" s="555"/>
      <c r="E272" s="555"/>
      <c r="F272" s="555"/>
      <c r="G272" s="555"/>
      <c r="H272" s="555"/>
      <c r="I272" s="555"/>
      <c r="J272" s="362"/>
      <c r="K272" s="555">
        <v>1981</v>
      </c>
      <c r="L272" s="555">
        <v>30</v>
      </c>
      <c r="M272" s="555"/>
      <c r="N272" s="555" t="s">
        <v>1756</v>
      </c>
      <c r="O272" s="362">
        <f>'приложение 1.1 '!D273</f>
        <v>0.15</v>
      </c>
      <c r="P272" s="363"/>
      <c r="Q272" s="433">
        <f>'приложение 1.1 '!H273</f>
        <v>0.27</v>
      </c>
      <c r="R272" s="433">
        <f t="shared" si="22"/>
        <v>1.3500000000000002E-2</v>
      </c>
      <c r="S272" s="433">
        <f t="shared" si="23"/>
        <v>0.10800000000000001</v>
      </c>
      <c r="T272" s="433">
        <f t="shared" si="24"/>
        <v>0.13500000000000001</v>
      </c>
      <c r="U272" s="433">
        <f t="shared" si="25"/>
        <v>1.3500000000000012E-2</v>
      </c>
      <c r="V272" s="555"/>
      <c r="W272" s="555"/>
      <c r="X272" s="555"/>
      <c r="Y272" s="555"/>
      <c r="Z272" s="555" t="str">
        <f>IF(AB272&gt;0,'приложение 1.1 '!G273,"-")</f>
        <v>-</v>
      </c>
      <c r="AA272" s="367"/>
      <c r="AB272" s="556"/>
      <c r="AC272" s="379">
        <f>'приложение 1.1 '!E273</f>
        <v>0</v>
      </c>
      <c r="AD272" s="555">
        <f>IF(AG272&gt;0,'приложение 1.1 '!G273,"-")</f>
        <v>2022</v>
      </c>
      <c r="AE272" s="556">
        <v>30</v>
      </c>
      <c r="AF272" s="556"/>
      <c r="AG272" s="556" t="s">
        <v>1787</v>
      </c>
      <c r="AH272" s="449">
        <f>'приложение 1.1 '!D273</f>
        <v>0.15</v>
      </c>
      <c r="AI272" s="205"/>
    </row>
    <row r="273" spans="1:35" ht="45" customHeight="1">
      <c r="A273" s="369" t="str">
        <f>'приложение 1.1 '!A274</f>
        <v>1.1.5.83</v>
      </c>
      <c r="B273" s="371" t="str">
        <f>'приложение 1.1 '!B274</f>
        <v>Реконструкция КЛ-0,4 кВ ТП-243 - ул. Дзержинского, 16</v>
      </c>
      <c r="C273" s="555"/>
      <c r="D273" s="555"/>
      <c r="E273" s="555"/>
      <c r="F273" s="555"/>
      <c r="G273" s="555"/>
      <c r="H273" s="555"/>
      <c r="I273" s="555"/>
      <c r="J273" s="362"/>
      <c r="K273" s="556">
        <v>1981</v>
      </c>
      <c r="L273" s="555">
        <v>30</v>
      </c>
      <c r="M273" s="555"/>
      <c r="N273" s="555" t="s">
        <v>1757</v>
      </c>
      <c r="O273" s="362">
        <f>'приложение 1.1 '!D274</f>
        <v>2.5</v>
      </c>
      <c r="P273" s="363"/>
      <c r="Q273" s="433">
        <f>'приложение 1.1 '!H274</f>
        <v>2.2824</v>
      </c>
      <c r="R273" s="433">
        <f t="shared" si="22"/>
        <v>0.11412</v>
      </c>
      <c r="S273" s="433">
        <f t="shared" si="23"/>
        <v>0.91295999999999999</v>
      </c>
      <c r="T273" s="433">
        <f t="shared" si="24"/>
        <v>1.1412</v>
      </c>
      <c r="U273" s="433">
        <f t="shared" si="25"/>
        <v>0.11411999999999978</v>
      </c>
      <c r="V273" s="555"/>
      <c r="W273" s="555"/>
      <c r="X273" s="555"/>
      <c r="Y273" s="555"/>
      <c r="Z273" s="555" t="str">
        <f>IF(AB273&gt;0,'приложение 1.1 '!G274,"-")</f>
        <v>-</v>
      </c>
      <c r="AA273" s="367"/>
      <c r="AB273" s="556"/>
      <c r="AC273" s="379">
        <f>'приложение 1.1 '!E274</f>
        <v>0</v>
      </c>
      <c r="AD273" s="555">
        <f>IF(AG273&gt;0,'приложение 1.1 '!G274,"-")</f>
        <v>2022</v>
      </c>
      <c r="AE273" s="556">
        <v>30</v>
      </c>
      <c r="AF273" s="556"/>
      <c r="AG273" s="556" t="s">
        <v>1787</v>
      </c>
      <c r="AH273" s="449">
        <f>'приложение 1.1 '!D274</f>
        <v>2.5</v>
      </c>
      <c r="AI273" s="205"/>
    </row>
    <row r="274" spans="1:35" ht="45" customHeight="1">
      <c r="A274" s="369" t="str">
        <f>'приложение 1.1 '!A275</f>
        <v>1.1.5.84</v>
      </c>
      <c r="B274" s="371" t="str">
        <f>'приложение 1.1 '!B275</f>
        <v>Реконструкция КЛ-0,4 кВ ТП-244 - ул. Кукуевицкого, 10</v>
      </c>
      <c r="C274" s="555"/>
      <c r="D274" s="555"/>
      <c r="E274" s="555"/>
      <c r="F274" s="555"/>
      <c r="G274" s="555"/>
      <c r="H274" s="555"/>
      <c r="I274" s="555"/>
      <c r="J274" s="362"/>
      <c r="K274" s="556">
        <v>1981</v>
      </c>
      <c r="L274" s="555">
        <v>30</v>
      </c>
      <c r="M274" s="555"/>
      <c r="N274" s="555" t="s">
        <v>1758</v>
      </c>
      <c r="O274" s="362">
        <f>'приложение 1.1 '!D275</f>
        <v>0.2</v>
      </c>
      <c r="P274" s="363"/>
      <c r="Q274" s="433">
        <f>'приложение 1.1 '!H275</f>
        <v>0.36</v>
      </c>
      <c r="R274" s="433">
        <f t="shared" si="22"/>
        <v>1.7999999999999999E-2</v>
      </c>
      <c r="S274" s="433">
        <f t="shared" si="23"/>
        <v>0.14399999999999999</v>
      </c>
      <c r="T274" s="433">
        <f t="shared" si="24"/>
        <v>0.18</v>
      </c>
      <c r="U274" s="433">
        <f t="shared" si="25"/>
        <v>1.8000000000000016E-2</v>
      </c>
      <c r="V274" s="555"/>
      <c r="W274" s="555"/>
      <c r="X274" s="555"/>
      <c r="Y274" s="555"/>
      <c r="Z274" s="555" t="str">
        <f>IF(AB274&gt;0,'приложение 1.1 '!G275,"-")</f>
        <v>-</v>
      </c>
      <c r="AA274" s="367"/>
      <c r="AB274" s="556"/>
      <c r="AC274" s="379">
        <f>'приложение 1.1 '!E275</f>
        <v>0</v>
      </c>
      <c r="AD274" s="555">
        <f>IF(AG274&gt;0,'приложение 1.1 '!G275,"-")</f>
        <v>2022</v>
      </c>
      <c r="AE274" s="556">
        <v>30</v>
      </c>
      <c r="AF274" s="556"/>
      <c r="AG274" s="556" t="s">
        <v>1787</v>
      </c>
      <c r="AH274" s="449">
        <f>'приложение 1.1 '!D275</f>
        <v>0.2</v>
      </c>
      <c r="AI274" s="205"/>
    </row>
    <row r="275" spans="1:35" ht="45" customHeight="1">
      <c r="A275" s="369" t="str">
        <f>'приложение 1.1 '!A276</f>
        <v>1.1.5.85</v>
      </c>
      <c r="B275" s="371" t="str">
        <f>'приложение 1.1 '!B276</f>
        <v>Реконструкция КЛ-0,4 кВ ТП-244 - ул. Кукуевицкого, 10/1</v>
      </c>
      <c r="C275" s="555"/>
      <c r="D275" s="555"/>
      <c r="E275" s="555"/>
      <c r="F275" s="555"/>
      <c r="G275" s="555"/>
      <c r="H275" s="555"/>
      <c r="I275" s="555"/>
      <c r="J275" s="362"/>
      <c r="K275" s="556">
        <v>1981</v>
      </c>
      <c r="L275" s="555">
        <v>30</v>
      </c>
      <c r="M275" s="555"/>
      <c r="N275" s="555" t="s">
        <v>1759</v>
      </c>
      <c r="O275" s="362">
        <f>'приложение 1.1 '!D276</f>
        <v>0.11</v>
      </c>
      <c r="P275" s="363"/>
      <c r="Q275" s="433">
        <f>'приложение 1.1 '!H276</f>
        <v>0.19800000000000001</v>
      </c>
      <c r="R275" s="433">
        <f t="shared" si="22"/>
        <v>9.9000000000000008E-3</v>
      </c>
      <c r="S275" s="433">
        <f t="shared" si="23"/>
        <v>7.9200000000000007E-2</v>
      </c>
      <c r="T275" s="433">
        <f t="shared" si="24"/>
        <v>9.9000000000000005E-2</v>
      </c>
      <c r="U275" s="433">
        <f t="shared" si="25"/>
        <v>9.8999999999999921E-3</v>
      </c>
      <c r="V275" s="555"/>
      <c r="W275" s="555"/>
      <c r="X275" s="555"/>
      <c r="Y275" s="555"/>
      <c r="Z275" s="555" t="str">
        <f>IF(AB275&gt;0,'приложение 1.1 '!G276,"-")</f>
        <v>-</v>
      </c>
      <c r="AA275" s="367"/>
      <c r="AB275" s="556"/>
      <c r="AC275" s="379">
        <f>'приложение 1.1 '!E276</f>
        <v>0</v>
      </c>
      <c r="AD275" s="555">
        <f>IF(AG275&gt;0,'приложение 1.1 '!G276,"-")</f>
        <v>2022</v>
      </c>
      <c r="AE275" s="556">
        <v>30</v>
      </c>
      <c r="AF275" s="556"/>
      <c r="AG275" s="556" t="s">
        <v>1787</v>
      </c>
      <c r="AH275" s="449">
        <f>'приложение 1.1 '!D276</f>
        <v>0.11</v>
      </c>
      <c r="AI275" s="205"/>
    </row>
    <row r="276" spans="1:35" ht="45" customHeight="1">
      <c r="A276" s="369" t="str">
        <f>'приложение 1.1 '!A277</f>
        <v>1.1.5.86</v>
      </c>
      <c r="B276" s="371" t="str">
        <f>'приложение 1.1 '!B277</f>
        <v>Реконструкция КЛ-0,4 кВ ТП-244 - ул. Кукуевицкого, 10/2</v>
      </c>
      <c r="C276" s="555"/>
      <c r="D276" s="555"/>
      <c r="E276" s="555"/>
      <c r="F276" s="555"/>
      <c r="G276" s="555"/>
      <c r="H276" s="555"/>
      <c r="I276" s="555"/>
      <c r="J276" s="362"/>
      <c r="K276" s="556">
        <v>1981</v>
      </c>
      <c r="L276" s="555">
        <v>30</v>
      </c>
      <c r="M276" s="555"/>
      <c r="N276" s="555" t="s">
        <v>1759</v>
      </c>
      <c r="O276" s="362">
        <f>'приложение 1.1 '!D277</f>
        <v>0.12</v>
      </c>
      <c r="P276" s="363"/>
      <c r="Q276" s="433">
        <f>'приложение 1.1 '!H277</f>
        <v>0.216</v>
      </c>
      <c r="R276" s="433">
        <f t="shared" si="22"/>
        <v>1.0800000000000001E-2</v>
      </c>
      <c r="S276" s="433">
        <f t="shared" si="23"/>
        <v>8.6400000000000005E-2</v>
      </c>
      <c r="T276" s="433">
        <f t="shared" si="24"/>
        <v>0.108</v>
      </c>
      <c r="U276" s="433">
        <f t="shared" si="25"/>
        <v>1.0800000000000004E-2</v>
      </c>
      <c r="V276" s="555"/>
      <c r="W276" s="555"/>
      <c r="X276" s="555"/>
      <c r="Y276" s="555"/>
      <c r="Z276" s="555" t="str">
        <f>IF(AB276&gt;0,'приложение 1.1 '!G277,"-")</f>
        <v>-</v>
      </c>
      <c r="AA276" s="367"/>
      <c r="AB276" s="556"/>
      <c r="AC276" s="379">
        <f>'приложение 1.1 '!E277</f>
        <v>0</v>
      </c>
      <c r="AD276" s="555">
        <f>IF(AG276&gt;0,'приложение 1.1 '!G277,"-")</f>
        <v>2022</v>
      </c>
      <c r="AE276" s="556">
        <v>30</v>
      </c>
      <c r="AF276" s="556"/>
      <c r="AG276" s="556" t="s">
        <v>1787</v>
      </c>
      <c r="AH276" s="449">
        <f>'приложение 1.1 '!D277</f>
        <v>0.12</v>
      </c>
      <c r="AI276" s="205"/>
    </row>
    <row r="277" spans="1:35" ht="45" customHeight="1">
      <c r="A277" s="369" t="str">
        <f>'приложение 1.1 '!A278</f>
        <v>1.1.5.87</v>
      </c>
      <c r="B277" s="371" t="str">
        <f>'приложение 1.1 '!B278</f>
        <v>Реконструкция КЛ-0,4 кВ ТП-244 - ул. Кукуевицкого, 12</v>
      </c>
      <c r="C277" s="555"/>
      <c r="D277" s="555"/>
      <c r="E277" s="555"/>
      <c r="F277" s="555"/>
      <c r="G277" s="555"/>
      <c r="H277" s="555"/>
      <c r="I277" s="555"/>
      <c r="J277" s="362"/>
      <c r="K277" s="556">
        <v>1981</v>
      </c>
      <c r="L277" s="555">
        <v>30</v>
      </c>
      <c r="M277" s="555"/>
      <c r="N277" s="555" t="s">
        <v>1759</v>
      </c>
      <c r="O277" s="362">
        <f>'приложение 1.1 '!D278</f>
        <v>0.29799999999999999</v>
      </c>
      <c r="P277" s="363"/>
      <c r="Q277" s="433">
        <f>'приложение 1.1 '!H278</f>
        <v>0.53639999999999999</v>
      </c>
      <c r="R277" s="433">
        <f t="shared" si="22"/>
        <v>2.682E-2</v>
      </c>
      <c r="S277" s="433">
        <f t="shared" si="23"/>
        <v>0.21456</v>
      </c>
      <c r="T277" s="433">
        <f t="shared" si="24"/>
        <v>0.26819999999999999</v>
      </c>
      <c r="U277" s="433">
        <f t="shared" si="25"/>
        <v>2.6819999999999955E-2</v>
      </c>
      <c r="V277" s="555"/>
      <c r="W277" s="555"/>
      <c r="X277" s="555"/>
      <c r="Y277" s="555"/>
      <c r="Z277" s="555" t="str">
        <f>IF(AB277&gt;0,'приложение 1.1 '!G278,"-")</f>
        <v>-</v>
      </c>
      <c r="AA277" s="367"/>
      <c r="AB277" s="556"/>
      <c r="AC277" s="379">
        <f>'приложение 1.1 '!E278</f>
        <v>0</v>
      </c>
      <c r="AD277" s="555">
        <f>IF(AG277&gt;0,'приложение 1.1 '!G278,"-")</f>
        <v>2022</v>
      </c>
      <c r="AE277" s="556">
        <v>30</v>
      </c>
      <c r="AF277" s="556"/>
      <c r="AG277" s="556" t="s">
        <v>1787</v>
      </c>
      <c r="AH277" s="449">
        <f>'приложение 1.1 '!D278</f>
        <v>0.29799999999999999</v>
      </c>
      <c r="AI277" s="205"/>
    </row>
    <row r="278" spans="1:35" ht="45" customHeight="1">
      <c r="A278" s="369" t="str">
        <f>'приложение 1.1 '!A279</f>
        <v>1.1.5.88</v>
      </c>
      <c r="B278" s="371" t="str">
        <f>'приложение 1.1 '!B279</f>
        <v>Реконструкция КЛ-0,4 кВ ТП-264 - ул. Майская, 4</v>
      </c>
      <c r="C278" s="555"/>
      <c r="D278" s="555"/>
      <c r="E278" s="555"/>
      <c r="F278" s="555"/>
      <c r="G278" s="555"/>
      <c r="H278" s="555"/>
      <c r="I278" s="555"/>
      <c r="J278" s="362"/>
      <c r="K278" s="556">
        <v>1980</v>
      </c>
      <c r="L278" s="555">
        <v>30</v>
      </c>
      <c r="M278" s="555"/>
      <c r="N278" s="555" t="s">
        <v>1760</v>
      </c>
      <c r="O278" s="362">
        <f>'приложение 1.1 '!D279</f>
        <v>0.4</v>
      </c>
      <c r="P278" s="363"/>
      <c r="Q278" s="433">
        <f>'приложение 1.1 '!H279</f>
        <v>0.72</v>
      </c>
      <c r="R278" s="433">
        <f t="shared" si="22"/>
        <v>3.5999999999999997E-2</v>
      </c>
      <c r="S278" s="433">
        <f t="shared" si="23"/>
        <v>0.28799999999999998</v>
      </c>
      <c r="T278" s="433">
        <f t="shared" si="24"/>
        <v>0.36</v>
      </c>
      <c r="U278" s="433">
        <f t="shared" si="25"/>
        <v>3.6000000000000032E-2</v>
      </c>
      <c r="V278" s="555"/>
      <c r="W278" s="555"/>
      <c r="X278" s="555"/>
      <c r="Y278" s="555"/>
      <c r="Z278" s="555" t="str">
        <f>IF(AB278&gt;0,'приложение 1.1 '!G279,"-")</f>
        <v>-</v>
      </c>
      <c r="AA278" s="367"/>
      <c r="AB278" s="556"/>
      <c r="AC278" s="379">
        <f>'приложение 1.1 '!E279</f>
        <v>0</v>
      </c>
      <c r="AD278" s="555">
        <f>IF(AG278&gt;0,'приложение 1.1 '!G279,"-")</f>
        <v>2022</v>
      </c>
      <c r="AE278" s="556">
        <v>30</v>
      </c>
      <c r="AF278" s="556"/>
      <c r="AG278" s="556" t="s">
        <v>1787</v>
      </c>
      <c r="AH278" s="449">
        <f>'приложение 1.1 '!D279</f>
        <v>0.4</v>
      </c>
      <c r="AI278" s="205"/>
    </row>
    <row r="279" spans="1:35" ht="45" customHeight="1">
      <c r="A279" s="369" t="str">
        <f>'приложение 1.1 '!A280</f>
        <v>1.1.5.89</v>
      </c>
      <c r="B279" s="371" t="str">
        <f>'приложение 1.1 '!B280</f>
        <v>Реконструкция КЛ-0,4 кВ ТП-276 - ЦТП-28</v>
      </c>
      <c r="C279" s="555"/>
      <c r="D279" s="555"/>
      <c r="E279" s="555"/>
      <c r="F279" s="555"/>
      <c r="G279" s="555"/>
      <c r="H279" s="555"/>
      <c r="I279" s="555"/>
      <c r="J279" s="362"/>
      <c r="K279" s="556">
        <v>1980</v>
      </c>
      <c r="L279" s="555">
        <v>30</v>
      </c>
      <c r="M279" s="555"/>
      <c r="N279" s="555" t="s">
        <v>1761</v>
      </c>
      <c r="O279" s="362">
        <f>'приложение 1.1 '!D280</f>
        <v>0.1</v>
      </c>
      <c r="P279" s="363"/>
      <c r="Q279" s="433">
        <f>'приложение 1.1 '!H280</f>
        <v>0.18</v>
      </c>
      <c r="R279" s="433">
        <f t="shared" si="22"/>
        <v>8.9999999999999993E-3</v>
      </c>
      <c r="S279" s="433">
        <f t="shared" si="23"/>
        <v>7.1999999999999995E-2</v>
      </c>
      <c r="T279" s="433">
        <f t="shared" si="24"/>
        <v>0.09</v>
      </c>
      <c r="U279" s="433">
        <f t="shared" si="25"/>
        <v>9.000000000000008E-3</v>
      </c>
      <c r="V279" s="555"/>
      <c r="W279" s="555"/>
      <c r="X279" s="555"/>
      <c r="Y279" s="555"/>
      <c r="Z279" s="555" t="str">
        <f>IF(AB279&gt;0,'приложение 1.1 '!G280,"-")</f>
        <v>-</v>
      </c>
      <c r="AA279" s="367"/>
      <c r="AB279" s="556"/>
      <c r="AC279" s="379">
        <f>'приложение 1.1 '!E280</f>
        <v>0</v>
      </c>
      <c r="AD279" s="555">
        <f>IF(AG279&gt;0,'приложение 1.1 '!G280,"-")</f>
        <v>2022</v>
      </c>
      <c r="AE279" s="556">
        <v>30</v>
      </c>
      <c r="AF279" s="556"/>
      <c r="AG279" s="556" t="s">
        <v>1787</v>
      </c>
      <c r="AH279" s="449">
        <f>'приложение 1.1 '!D280</f>
        <v>0.1</v>
      </c>
      <c r="AI279" s="205"/>
    </row>
    <row r="280" spans="1:35" ht="45" customHeight="1">
      <c r="A280" s="369" t="str">
        <f>'приложение 1.1 '!A281</f>
        <v>1.1.5.90</v>
      </c>
      <c r="B280" s="371" t="str">
        <f>'приложение 1.1 '!B281</f>
        <v>Реконструкция КЛ-0,4 кВ ТП-277 - ул. Бажова, 20</v>
      </c>
      <c r="C280" s="555"/>
      <c r="D280" s="555"/>
      <c r="E280" s="555"/>
      <c r="F280" s="555"/>
      <c r="G280" s="555"/>
      <c r="H280" s="555"/>
      <c r="I280" s="555"/>
      <c r="J280" s="362"/>
      <c r="K280" s="556">
        <v>1981</v>
      </c>
      <c r="L280" s="555">
        <v>30</v>
      </c>
      <c r="M280" s="555"/>
      <c r="N280" s="555" t="s">
        <v>1762</v>
      </c>
      <c r="O280" s="362">
        <f>'приложение 1.1 '!D281</f>
        <v>0.28000000000000003</v>
      </c>
      <c r="P280" s="363"/>
      <c r="Q280" s="433">
        <f>'приложение 1.1 '!H281</f>
        <v>0.504</v>
      </c>
      <c r="R280" s="433">
        <f t="shared" si="22"/>
        <v>2.52E-2</v>
      </c>
      <c r="S280" s="433">
        <f t="shared" si="23"/>
        <v>0.2016</v>
      </c>
      <c r="T280" s="433">
        <f t="shared" si="24"/>
        <v>0.252</v>
      </c>
      <c r="U280" s="433">
        <f t="shared" si="25"/>
        <v>2.52E-2</v>
      </c>
      <c r="V280" s="555"/>
      <c r="W280" s="555"/>
      <c r="X280" s="555"/>
      <c r="Y280" s="555"/>
      <c r="Z280" s="555" t="str">
        <f>IF(AB280&gt;0,'приложение 1.1 '!G281,"-")</f>
        <v>-</v>
      </c>
      <c r="AA280" s="367"/>
      <c r="AB280" s="556"/>
      <c r="AC280" s="379">
        <f>'приложение 1.1 '!E281</f>
        <v>0</v>
      </c>
      <c r="AD280" s="555">
        <f>IF(AG280&gt;0,'приложение 1.1 '!G281,"-")</f>
        <v>2022</v>
      </c>
      <c r="AE280" s="556">
        <v>30</v>
      </c>
      <c r="AF280" s="556"/>
      <c r="AG280" s="556" t="s">
        <v>1787</v>
      </c>
      <c r="AH280" s="449">
        <f>'приложение 1.1 '!D281</f>
        <v>0.28000000000000003</v>
      </c>
      <c r="AI280" s="205"/>
    </row>
    <row r="281" spans="1:35" ht="45" customHeight="1">
      <c r="A281" s="369" t="str">
        <f>'приложение 1.1 '!A282</f>
        <v>1.1.5.91</v>
      </c>
      <c r="B281" s="371" t="str">
        <f>'приложение 1.1 '!B282</f>
        <v>Реконструкция КЛ-0,4 кВ ТП-277 - ул. Бажова, 22</v>
      </c>
      <c r="C281" s="555"/>
      <c r="D281" s="555"/>
      <c r="E281" s="555"/>
      <c r="F281" s="555"/>
      <c r="G281" s="555"/>
      <c r="H281" s="555"/>
      <c r="I281" s="555"/>
      <c r="J281" s="362"/>
      <c r="K281" s="556">
        <v>1981</v>
      </c>
      <c r="L281" s="555">
        <v>30</v>
      </c>
      <c r="M281" s="555"/>
      <c r="N281" s="555" t="s">
        <v>1734</v>
      </c>
      <c r="O281" s="362">
        <f>'приложение 1.1 '!D282</f>
        <v>0.22</v>
      </c>
      <c r="P281" s="363"/>
      <c r="Q281" s="433">
        <f>'приложение 1.1 '!H282</f>
        <v>0.39600000000000002</v>
      </c>
      <c r="R281" s="433">
        <f t="shared" si="22"/>
        <v>1.9800000000000002E-2</v>
      </c>
      <c r="S281" s="433">
        <f t="shared" si="23"/>
        <v>0.15840000000000001</v>
      </c>
      <c r="T281" s="433">
        <f t="shared" si="24"/>
        <v>0.19800000000000001</v>
      </c>
      <c r="U281" s="433">
        <f t="shared" si="25"/>
        <v>1.9799999999999984E-2</v>
      </c>
      <c r="V281" s="555"/>
      <c r="W281" s="555"/>
      <c r="X281" s="555"/>
      <c r="Y281" s="555"/>
      <c r="Z281" s="555" t="str">
        <f>IF(AB281&gt;0,'приложение 1.1 '!G282,"-")</f>
        <v>-</v>
      </c>
      <c r="AA281" s="367"/>
      <c r="AB281" s="556"/>
      <c r="AC281" s="379">
        <f>'приложение 1.1 '!E282</f>
        <v>0</v>
      </c>
      <c r="AD281" s="555">
        <f>IF(AG281&gt;0,'приложение 1.1 '!G282,"-")</f>
        <v>2022</v>
      </c>
      <c r="AE281" s="556">
        <v>30</v>
      </c>
      <c r="AF281" s="556"/>
      <c r="AG281" s="556" t="s">
        <v>1787</v>
      </c>
      <c r="AH281" s="449">
        <f>'приложение 1.1 '!D282</f>
        <v>0.22</v>
      </c>
      <c r="AI281" s="205"/>
    </row>
    <row r="282" spans="1:35" ht="45" customHeight="1">
      <c r="A282" s="369" t="str">
        <f>'приложение 1.1 '!A283</f>
        <v>1.1.5.92</v>
      </c>
      <c r="B282" s="371" t="str">
        <f>'приложение 1.1 '!B283</f>
        <v>Реконструкция КЛ-0,4 кВ ТП-277 - ул. Бажова, 24</v>
      </c>
      <c r="C282" s="555"/>
      <c r="D282" s="555"/>
      <c r="E282" s="555"/>
      <c r="F282" s="555"/>
      <c r="G282" s="555"/>
      <c r="H282" s="555"/>
      <c r="I282" s="555"/>
      <c r="J282" s="362"/>
      <c r="K282" s="556">
        <v>1982</v>
      </c>
      <c r="L282" s="555">
        <v>30</v>
      </c>
      <c r="M282" s="555"/>
      <c r="N282" s="555" t="s">
        <v>1749</v>
      </c>
      <c r="O282" s="362">
        <f>'приложение 1.1 '!D283</f>
        <v>0.1</v>
      </c>
      <c r="P282" s="363"/>
      <c r="Q282" s="433">
        <f>'приложение 1.1 '!H283</f>
        <v>0.18</v>
      </c>
      <c r="R282" s="433">
        <f t="shared" si="22"/>
        <v>8.9999999999999993E-3</v>
      </c>
      <c r="S282" s="433">
        <f t="shared" si="23"/>
        <v>7.1999999999999995E-2</v>
      </c>
      <c r="T282" s="433">
        <f t="shared" si="24"/>
        <v>0.09</v>
      </c>
      <c r="U282" s="433">
        <f t="shared" si="25"/>
        <v>9.000000000000008E-3</v>
      </c>
      <c r="V282" s="555"/>
      <c r="W282" s="555"/>
      <c r="X282" s="555"/>
      <c r="Y282" s="555"/>
      <c r="Z282" s="555" t="str">
        <f>IF(AB282&gt;0,'приложение 1.1 '!G283,"-")</f>
        <v>-</v>
      </c>
      <c r="AA282" s="367"/>
      <c r="AB282" s="556"/>
      <c r="AC282" s="379">
        <f>'приложение 1.1 '!E283</f>
        <v>0</v>
      </c>
      <c r="AD282" s="555">
        <f>IF(AG282&gt;0,'приложение 1.1 '!G283,"-")</f>
        <v>2022</v>
      </c>
      <c r="AE282" s="556">
        <v>30</v>
      </c>
      <c r="AF282" s="556"/>
      <c r="AG282" s="556" t="s">
        <v>1787</v>
      </c>
      <c r="AH282" s="449">
        <f>'приложение 1.1 '!D283</f>
        <v>0.1</v>
      </c>
      <c r="AI282" s="205"/>
    </row>
    <row r="283" spans="1:35" ht="45" customHeight="1">
      <c r="A283" s="369" t="str">
        <f>'приложение 1.1 '!A284</f>
        <v>1.1.5.93</v>
      </c>
      <c r="B283" s="371" t="str">
        <f>'приложение 1.1 '!B284</f>
        <v>Реконструкция КЛ-0,4 кВ ТП-277 - ЦТП-27</v>
      </c>
      <c r="C283" s="555"/>
      <c r="D283" s="555"/>
      <c r="E283" s="555"/>
      <c r="F283" s="555"/>
      <c r="G283" s="555"/>
      <c r="H283" s="555"/>
      <c r="I283" s="555"/>
      <c r="J283" s="362"/>
      <c r="K283" s="556">
        <v>1980</v>
      </c>
      <c r="L283" s="555">
        <v>30</v>
      </c>
      <c r="M283" s="555"/>
      <c r="N283" s="555" t="s">
        <v>1726</v>
      </c>
      <c r="O283" s="362">
        <f>'приложение 1.1 '!D284</f>
        <v>0.34</v>
      </c>
      <c r="P283" s="363"/>
      <c r="Q283" s="433">
        <f>'приложение 1.1 '!H284</f>
        <v>0.61199999999999999</v>
      </c>
      <c r="R283" s="433">
        <f t="shared" si="22"/>
        <v>3.0600000000000002E-2</v>
      </c>
      <c r="S283" s="433">
        <f t="shared" si="23"/>
        <v>0.24480000000000002</v>
      </c>
      <c r="T283" s="433">
        <f t="shared" si="24"/>
        <v>0.30599999999999999</v>
      </c>
      <c r="U283" s="433">
        <f t="shared" si="25"/>
        <v>3.0599999999999961E-2</v>
      </c>
      <c r="V283" s="555"/>
      <c r="W283" s="555"/>
      <c r="X283" s="555"/>
      <c r="Y283" s="555"/>
      <c r="Z283" s="555" t="str">
        <f>IF(AB283&gt;0,'приложение 1.1 '!G284,"-")</f>
        <v>-</v>
      </c>
      <c r="AA283" s="367"/>
      <c r="AB283" s="556"/>
      <c r="AC283" s="379">
        <f>'приложение 1.1 '!E284</f>
        <v>0</v>
      </c>
      <c r="AD283" s="555">
        <f>IF(AG283&gt;0,'приложение 1.1 '!G284,"-")</f>
        <v>2022</v>
      </c>
      <c r="AE283" s="556">
        <v>30</v>
      </c>
      <c r="AF283" s="556"/>
      <c r="AG283" s="556" t="s">
        <v>1787</v>
      </c>
      <c r="AH283" s="449">
        <f>'приложение 1.1 '!D284</f>
        <v>0.34</v>
      </c>
      <c r="AI283" s="205"/>
    </row>
    <row r="284" spans="1:35" ht="45" customHeight="1">
      <c r="A284" s="369" t="str">
        <f>'приложение 1.1 '!A285</f>
        <v>1.1.5.94</v>
      </c>
      <c r="B284" s="371" t="str">
        <f>'приложение 1.1 '!B285</f>
        <v>Реконструкция КЛ-0,4 кВ ТП-278 - пр-т. Мира, 4</v>
      </c>
      <c r="C284" s="555"/>
      <c r="D284" s="555"/>
      <c r="E284" s="555"/>
      <c r="F284" s="555"/>
      <c r="G284" s="555"/>
      <c r="H284" s="555"/>
      <c r="I284" s="555"/>
      <c r="J284" s="362"/>
      <c r="K284" s="556">
        <v>1983</v>
      </c>
      <c r="L284" s="555">
        <v>30</v>
      </c>
      <c r="M284" s="555"/>
      <c r="N284" s="555" t="s">
        <v>1734</v>
      </c>
      <c r="O284" s="362">
        <f>'приложение 1.1 '!D285</f>
        <v>0.16700000000000001</v>
      </c>
      <c r="P284" s="363"/>
      <c r="Q284" s="433">
        <f>'приложение 1.1 '!H285</f>
        <v>0.30060000000000003</v>
      </c>
      <c r="R284" s="433">
        <f t="shared" si="22"/>
        <v>1.5030000000000002E-2</v>
      </c>
      <c r="S284" s="433">
        <f t="shared" si="23"/>
        <v>0.12024000000000001</v>
      </c>
      <c r="T284" s="433">
        <f t="shared" si="24"/>
        <v>0.15030000000000002</v>
      </c>
      <c r="U284" s="433">
        <f t="shared" si="25"/>
        <v>1.5030000000000043E-2</v>
      </c>
      <c r="V284" s="555"/>
      <c r="W284" s="555"/>
      <c r="X284" s="555"/>
      <c r="Y284" s="555"/>
      <c r="Z284" s="555" t="str">
        <f>IF(AB284&gt;0,'приложение 1.1 '!G285,"-")</f>
        <v>-</v>
      </c>
      <c r="AA284" s="367"/>
      <c r="AB284" s="556"/>
      <c r="AC284" s="379">
        <f>'приложение 1.1 '!E285</f>
        <v>0</v>
      </c>
      <c r="AD284" s="555">
        <f>IF(AG284&gt;0,'приложение 1.1 '!G285,"-")</f>
        <v>2022</v>
      </c>
      <c r="AE284" s="556">
        <v>30</v>
      </c>
      <c r="AF284" s="556"/>
      <c r="AG284" s="556" t="s">
        <v>1787</v>
      </c>
      <c r="AH284" s="449">
        <f>'приложение 1.1 '!D285</f>
        <v>0.16700000000000001</v>
      </c>
      <c r="AI284" s="205"/>
    </row>
    <row r="285" spans="1:35" ht="45" customHeight="1">
      <c r="A285" s="369" t="str">
        <f>'приложение 1.1 '!A286</f>
        <v>1.1.5.95</v>
      </c>
      <c r="B285" s="371" t="str">
        <f>'приложение 1.1 '!B286</f>
        <v>Реконструкция КЛ-0,4 кВ ТП-278 - ул. Бажова, 29</v>
      </c>
      <c r="C285" s="555"/>
      <c r="D285" s="555"/>
      <c r="E285" s="555"/>
      <c r="F285" s="555"/>
      <c r="G285" s="555"/>
      <c r="H285" s="555"/>
      <c r="I285" s="555"/>
      <c r="J285" s="362"/>
      <c r="K285" s="556">
        <v>1983</v>
      </c>
      <c r="L285" s="555">
        <v>30</v>
      </c>
      <c r="M285" s="555"/>
      <c r="N285" s="555" t="s">
        <v>1734</v>
      </c>
      <c r="O285" s="362">
        <f>'приложение 1.1 '!D286</f>
        <v>0.2</v>
      </c>
      <c r="P285" s="363"/>
      <c r="Q285" s="433">
        <f>'приложение 1.1 '!H286</f>
        <v>0.36</v>
      </c>
      <c r="R285" s="433">
        <f t="shared" si="22"/>
        <v>1.7999999999999999E-2</v>
      </c>
      <c r="S285" s="433">
        <f t="shared" si="23"/>
        <v>0.14399999999999999</v>
      </c>
      <c r="T285" s="433">
        <f t="shared" si="24"/>
        <v>0.18</v>
      </c>
      <c r="U285" s="433">
        <f t="shared" si="25"/>
        <v>1.8000000000000016E-2</v>
      </c>
      <c r="V285" s="555"/>
      <c r="W285" s="555"/>
      <c r="X285" s="555"/>
      <c r="Y285" s="555"/>
      <c r="Z285" s="555" t="str">
        <f>IF(AB285&gt;0,'приложение 1.1 '!G286,"-")</f>
        <v>-</v>
      </c>
      <c r="AA285" s="367"/>
      <c r="AB285" s="556"/>
      <c r="AC285" s="379">
        <f>'приложение 1.1 '!E286</f>
        <v>0</v>
      </c>
      <c r="AD285" s="555">
        <f>IF(AG285&gt;0,'приложение 1.1 '!G286,"-")</f>
        <v>2022</v>
      </c>
      <c r="AE285" s="556">
        <v>30</v>
      </c>
      <c r="AF285" s="556"/>
      <c r="AG285" s="556" t="s">
        <v>1787</v>
      </c>
      <c r="AH285" s="449">
        <f>'приложение 1.1 '!D286</f>
        <v>0.2</v>
      </c>
      <c r="AI285" s="205"/>
    </row>
    <row r="286" spans="1:35" ht="45" customHeight="1">
      <c r="A286" s="369" t="str">
        <f>'приложение 1.1 '!A287</f>
        <v>1.1.5.96</v>
      </c>
      <c r="B286" s="371" t="str">
        <f>'приложение 1.1 '!B287</f>
        <v>Реконструкция КЛ-0,4 кВ ТП-280 - д/с Росинка</v>
      </c>
      <c r="C286" s="555"/>
      <c r="D286" s="555"/>
      <c r="E286" s="555"/>
      <c r="F286" s="555"/>
      <c r="G286" s="555"/>
      <c r="H286" s="555"/>
      <c r="I286" s="555"/>
      <c r="J286" s="362"/>
      <c r="K286" s="556">
        <v>1982</v>
      </c>
      <c r="L286" s="555">
        <v>30</v>
      </c>
      <c r="M286" s="555"/>
      <c r="N286" s="555" t="s">
        <v>1734</v>
      </c>
      <c r="O286" s="362">
        <f>'приложение 1.1 '!D287</f>
        <v>0.48</v>
      </c>
      <c r="P286" s="363"/>
      <c r="Q286" s="433">
        <f>'приложение 1.1 '!H287</f>
        <v>0.86399999999999999</v>
      </c>
      <c r="R286" s="433">
        <f t="shared" si="22"/>
        <v>4.3200000000000002E-2</v>
      </c>
      <c r="S286" s="433">
        <f t="shared" si="23"/>
        <v>0.34560000000000002</v>
      </c>
      <c r="T286" s="433">
        <f t="shared" si="24"/>
        <v>0.432</v>
      </c>
      <c r="U286" s="433">
        <f t="shared" si="25"/>
        <v>4.3200000000000016E-2</v>
      </c>
      <c r="V286" s="555"/>
      <c r="W286" s="555"/>
      <c r="X286" s="555"/>
      <c r="Y286" s="555"/>
      <c r="Z286" s="555" t="str">
        <f>IF(AB286&gt;0,'приложение 1.1 '!G287,"-")</f>
        <v>-</v>
      </c>
      <c r="AA286" s="367"/>
      <c r="AB286" s="556"/>
      <c r="AC286" s="379">
        <f>'приложение 1.1 '!E287</f>
        <v>0</v>
      </c>
      <c r="AD286" s="555">
        <f>IF(AG286&gt;0,'приложение 1.1 '!G287,"-")</f>
        <v>2022</v>
      </c>
      <c r="AE286" s="556">
        <v>30</v>
      </c>
      <c r="AF286" s="556"/>
      <c r="AG286" s="556" t="s">
        <v>1787</v>
      </c>
      <c r="AH286" s="449">
        <f>'приложение 1.1 '!D287</f>
        <v>0.48</v>
      </c>
      <c r="AI286" s="205"/>
    </row>
    <row r="287" spans="1:35" ht="45" customHeight="1">
      <c r="A287" s="369" t="str">
        <f>'приложение 1.1 '!A288</f>
        <v>1.1.5.97</v>
      </c>
      <c r="B287" s="371" t="str">
        <f>'приложение 1.1 '!B288</f>
        <v>Реконструкция КЛ-0,4 кВ ТП-280 - ул. Бажова, 21</v>
      </c>
      <c r="C287" s="555"/>
      <c r="D287" s="555"/>
      <c r="E287" s="555"/>
      <c r="F287" s="555"/>
      <c r="G287" s="555"/>
      <c r="H287" s="555"/>
      <c r="I287" s="555"/>
      <c r="J287" s="362"/>
      <c r="K287" s="556">
        <v>1981</v>
      </c>
      <c r="L287" s="555">
        <v>30</v>
      </c>
      <c r="M287" s="555"/>
      <c r="N287" s="555" t="s">
        <v>1749</v>
      </c>
      <c r="O287" s="362">
        <f>'приложение 1.1 '!D288</f>
        <v>0.42399999999999999</v>
      </c>
      <c r="P287" s="363"/>
      <c r="Q287" s="433">
        <f>'приложение 1.1 '!H288</f>
        <v>0.7632000000000001</v>
      </c>
      <c r="R287" s="433">
        <f t="shared" si="22"/>
        <v>3.8160000000000006E-2</v>
      </c>
      <c r="S287" s="433">
        <f t="shared" si="23"/>
        <v>0.30528000000000005</v>
      </c>
      <c r="T287" s="433">
        <f t="shared" si="24"/>
        <v>0.38160000000000005</v>
      </c>
      <c r="U287" s="433">
        <f t="shared" si="25"/>
        <v>3.8159999999999972E-2</v>
      </c>
      <c r="V287" s="555"/>
      <c r="W287" s="555"/>
      <c r="X287" s="555"/>
      <c r="Y287" s="555"/>
      <c r="Z287" s="555" t="str">
        <f>IF(AB287&gt;0,'приложение 1.1 '!G288,"-")</f>
        <v>-</v>
      </c>
      <c r="AA287" s="367"/>
      <c r="AB287" s="556"/>
      <c r="AC287" s="379">
        <f>'приложение 1.1 '!E288</f>
        <v>0</v>
      </c>
      <c r="AD287" s="555">
        <f>IF(AG287&gt;0,'приложение 1.1 '!G288,"-")</f>
        <v>2022</v>
      </c>
      <c r="AE287" s="556">
        <v>30</v>
      </c>
      <c r="AF287" s="556"/>
      <c r="AG287" s="556" t="s">
        <v>1787</v>
      </c>
      <c r="AH287" s="449">
        <f>'приложение 1.1 '!D288</f>
        <v>0.42399999999999999</v>
      </c>
      <c r="AI287" s="205"/>
    </row>
    <row r="288" spans="1:35" ht="45" customHeight="1">
      <c r="A288" s="369" t="str">
        <f>'приложение 1.1 '!A289</f>
        <v>1.1.5.98</v>
      </c>
      <c r="B288" s="371" t="str">
        <f>'приложение 1.1 '!B289</f>
        <v>Реконструкция КЛ-0,4 кВ ТП-280 - ул. Бажова, 23</v>
      </c>
      <c r="C288" s="555"/>
      <c r="D288" s="555"/>
      <c r="E288" s="555"/>
      <c r="F288" s="555"/>
      <c r="G288" s="555"/>
      <c r="H288" s="555"/>
      <c r="I288" s="555"/>
      <c r="J288" s="362"/>
      <c r="K288" s="556">
        <v>1981</v>
      </c>
      <c r="L288" s="555">
        <v>30</v>
      </c>
      <c r="M288" s="555"/>
      <c r="N288" s="556" t="s">
        <v>1749</v>
      </c>
      <c r="O288" s="362">
        <f>'приложение 1.1 '!D289</f>
        <v>0.33</v>
      </c>
      <c r="P288" s="363"/>
      <c r="Q288" s="433">
        <f>'приложение 1.1 '!H289</f>
        <v>0.59399999999999997</v>
      </c>
      <c r="R288" s="433">
        <f t="shared" si="22"/>
        <v>2.9700000000000001E-2</v>
      </c>
      <c r="S288" s="433">
        <f t="shared" si="23"/>
        <v>0.23760000000000001</v>
      </c>
      <c r="T288" s="433">
        <f t="shared" si="24"/>
        <v>0.29699999999999999</v>
      </c>
      <c r="U288" s="433">
        <f t="shared" si="25"/>
        <v>2.9699999999999949E-2</v>
      </c>
      <c r="V288" s="555"/>
      <c r="W288" s="555"/>
      <c r="X288" s="555"/>
      <c r="Y288" s="555"/>
      <c r="Z288" s="555" t="str">
        <f>IF(AB288&gt;0,'приложение 1.1 '!G289,"-")</f>
        <v>-</v>
      </c>
      <c r="AA288" s="367"/>
      <c r="AB288" s="556"/>
      <c r="AC288" s="379">
        <f>'приложение 1.1 '!E289</f>
        <v>0</v>
      </c>
      <c r="AD288" s="555">
        <f>IF(AG288&gt;0,'приложение 1.1 '!G289,"-")</f>
        <v>2022</v>
      </c>
      <c r="AE288" s="556">
        <v>30</v>
      </c>
      <c r="AF288" s="556"/>
      <c r="AG288" s="556" t="s">
        <v>1787</v>
      </c>
      <c r="AH288" s="449">
        <f>'приложение 1.1 '!D289</f>
        <v>0.33</v>
      </c>
      <c r="AI288" s="205"/>
    </row>
    <row r="289" spans="1:35" ht="45" customHeight="1">
      <c r="A289" s="369" t="str">
        <f>'приложение 1.1 '!A290</f>
        <v>1.1.5.99</v>
      </c>
      <c r="B289" s="371" t="str">
        <f>'приложение 1.1 '!B290</f>
        <v>Реконструкция КЛ-0,4 кВ ТП-281 - ул. Бажова, 2В</v>
      </c>
      <c r="C289" s="555"/>
      <c r="D289" s="555"/>
      <c r="E289" s="555"/>
      <c r="F289" s="555"/>
      <c r="G289" s="555"/>
      <c r="H289" s="555"/>
      <c r="I289" s="555"/>
      <c r="J289" s="362"/>
      <c r="K289" s="555">
        <v>1980</v>
      </c>
      <c r="L289" s="555">
        <v>30</v>
      </c>
      <c r="M289" s="555"/>
      <c r="N289" s="555" t="s">
        <v>1763</v>
      </c>
      <c r="O289" s="362">
        <f>'приложение 1.1 '!D290</f>
        <v>0.23</v>
      </c>
      <c r="P289" s="363"/>
      <c r="Q289" s="433">
        <f>'приложение 1.1 '!H290</f>
        <v>0.41399999999999998</v>
      </c>
      <c r="R289" s="433">
        <f t="shared" si="22"/>
        <v>2.07E-2</v>
      </c>
      <c r="S289" s="433">
        <f t="shared" si="23"/>
        <v>0.1656</v>
      </c>
      <c r="T289" s="433">
        <f t="shared" si="24"/>
        <v>0.20699999999999999</v>
      </c>
      <c r="U289" s="433">
        <f t="shared" si="25"/>
        <v>2.0699999999999996E-2</v>
      </c>
      <c r="V289" s="555"/>
      <c r="W289" s="555"/>
      <c r="X289" s="555"/>
      <c r="Y289" s="555"/>
      <c r="Z289" s="555" t="str">
        <f>IF(AB289&gt;0,'приложение 1.1 '!G290,"-")</f>
        <v>-</v>
      </c>
      <c r="AA289" s="367"/>
      <c r="AB289" s="556"/>
      <c r="AC289" s="379">
        <f>'приложение 1.1 '!E290</f>
        <v>0</v>
      </c>
      <c r="AD289" s="555">
        <f>IF(AG289&gt;0,'приложение 1.1 '!G290,"-")</f>
        <v>2022</v>
      </c>
      <c r="AE289" s="556">
        <v>30</v>
      </c>
      <c r="AF289" s="556"/>
      <c r="AG289" s="556" t="s">
        <v>1787</v>
      </c>
      <c r="AH289" s="449">
        <f>'приложение 1.1 '!D290</f>
        <v>0.23</v>
      </c>
      <c r="AI289" s="205"/>
    </row>
    <row r="290" spans="1:35" ht="45" customHeight="1">
      <c r="A290" s="369" t="str">
        <f>'приложение 1.1 '!A291</f>
        <v>1.1.5.100</v>
      </c>
      <c r="B290" s="371" t="str">
        <f>'приложение 1.1 '!B291</f>
        <v>Реконструкция КЛ-0,4 кВ ТП-281 - ул. Бажова, 2Б</v>
      </c>
      <c r="C290" s="555"/>
      <c r="D290" s="555"/>
      <c r="E290" s="555"/>
      <c r="F290" s="555"/>
      <c r="G290" s="555"/>
      <c r="H290" s="555"/>
      <c r="I290" s="555"/>
      <c r="J290" s="362"/>
      <c r="K290" s="555">
        <v>1980</v>
      </c>
      <c r="L290" s="555">
        <v>30</v>
      </c>
      <c r="M290" s="555"/>
      <c r="N290" s="555" t="s">
        <v>1763</v>
      </c>
      <c r="O290" s="362">
        <f>'приложение 1.1 '!D291</f>
        <v>0.1</v>
      </c>
      <c r="P290" s="363"/>
      <c r="Q290" s="433">
        <f>'приложение 1.1 '!H291</f>
        <v>0.18</v>
      </c>
      <c r="R290" s="433">
        <f t="shared" si="22"/>
        <v>8.9999999999999993E-3</v>
      </c>
      <c r="S290" s="433">
        <f t="shared" si="23"/>
        <v>7.1999999999999995E-2</v>
      </c>
      <c r="T290" s="433">
        <f t="shared" si="24"/>
        <v>0.09</v>
      </c>
      <c r="U290" s="433">
        <f t="shared" si="25"/>
        <v>9.000000000000008E-3</v>
      </c>
      <c r="V290" s="555"/>
      <c r="W290" s="555"/>
      <c r="X290" s="555"/>
      <c r="Y290" s="555"/>
      <c r="Z290" s="555" t="str">
        <f>IF(AB290&gt;0,'приложение 1.1 '!G291,"-")</f>
        <v>-</v>
      </c>
      <c r="AA290" s="367"/>
      <c r="AB290" s="556"/>
      <c r="AC290" s="379">
        <f>'приложение 1.1 '!E291</f>
        <v>0</v>
      </c>
      <c r="AD290" s="555">
        <f>IF(AG290&gt;0,'приложение 1.1 '!G291,"-")</f>
        <v>2022</v>
      </c>
      <c r="AE290" s="556">
        <v>30</v>
      </c>
      <c r="AF290" s="556"/>
      <c r="AG290" s="556" t="s">
        <v>1787</v>
      </c>
      <c r="AH290" s="449">
        <f>'приложение 1.1 '!D291</f>
        <v>0.1</v>
      </c>
      <c r="AI290" s="205"/>
    </row>
    <row r="291" spans="1:35" ht="45" customHeight="1">
      <c r="A291" s="369" t="str">
        <f>'приложение 1.1 '!A292</f>
        <v>1.1.5.101</v>
      </c>
      <c r="B291" s="371" t="str">
        <f>'приложение 1.1 '!B292</f>
        <v>Реконструкция КЛ-0,4 кВ ТП-282 - ул. Бажова, 8</v>
      </c>
      <c r="C291" s="555"/>
      <c r="D291" s="555"/>
      <c r="E291" s="555"/>
      <c r="F291" s="555"/>
      <c r="G291" s="555"/>
      <c r="H291" s="555"/>
      <c r="I291" s="555"/>
      <c r="J291" s="362"/>
      <c r="K291" s="555">
        <v>1980</v>
      </c>
      <c r="L291" s="555">
        <v>30</v>
      </c>
      <c r="M291" s="555"/>
      <c r="N291" s="555" t="s">
        <v>1764</v>
      </c>
      <c r="O291" s="362">
        <f>'приложение 1.1 '!D292</f>
        <v>0.86</v>
      </c>
      <c r="P291" s="363"/>
      <c r="Q291" s="433">
        <f>'приложение 1.1 '!H292</f>
        <v>0.82799999999999996</v>
      </c>
      <c r="R291" s="433">
        <f t="shared" si="22"/>
        <v>4.1399999999999999E-2</v>
      </c>
      <c r="S291" s="433">
        <f t="shared" si="23"/>
        <v>0.33119999999999999</v>
      </c>
      <c r="T291" s="433">
        <f t="shared" si="24"/>
        <v>0.41399999999999998</v>
      </c>
      <c r="U291" s="433">
        <f t="shared" si="25"/>
        <v>4.1399999999999992E-2</v>
      </c>
      <c r="V291" s="555"/>
      <c r="W291" s="555"/>
      <c r="X291" s="555"/>
      <c r="Y291" s="555"/>
      <c r="Z291" s="555" t="str">
        <f>IF(AB291&gt;0,'приложение 1.1 '!G292,"-")</f>
        <v>-</v>
      </c>
      <c r="AA291" s="367"/>
      <c r="AB291" s="556"/>
      <c r="AC291" s="379">
        <f>'приложение 1.1 '!E292</f>
        <v>0</v>
      </c>
      <c r="AD291" s="555">
        <f>IF(AG291&gt;0,'приложение 1.1 '!G292,"-")</f>
        <v>2022</v>
      </c>
      <c r="AE291" s="556">
        <v>30</v>
      </c>
      <c r="AF291" s="556"/>
      <c r="AG291" s="556" t="s">
        <v>1787</v>
      </c>
      <c r="AH291" s="449">
        <f>'приложение 1.1 '!D292</f>
        <v>0.86</v>
      </c>
      <c r="AI291" s="205"/>
    </row>
    <row r="292" spans="1:35" ht="45" customHeight="1">
      <c r="A292" s="369" t="str">
        <f>'приложение 1.1 '!A293</f>
        <v>1.1.5.102</v>
      </c>
      <c r="B292" s="371" t="str">
        <f>'приложение 1.1 '!B293</f>
        <v>Реконструкция КЛ-0,4 кВ ТП-282 - ул. Бахилова, 4</v>
      </c>
      <c r="C292" s="555"/>
      <c r="D292" s="555"/>
      <c r="E292" s="555"/>
      <c r="F292" s="555"/>
      <c r="G292" s="555"/>
      <c r="H292" s="555"/>
      <c r="I292" s="555"/>
      <c r="J292" s="362"/>
      <c r="K292" s="555">
        <v>1980</v>
      </c>
      <c r="L292" s="555">
        <v>30</v>
      </c>
      <c r="M292" s="555"/>
      <c r="N292" s="555" t="s">
        <v>1765</v>
      </c>
      <c r="O292" s="362">
        <f>'приложение 1.1 '!D293</f>
        <v>0.1</v>
      </c>
      <c r="P292" s="363"/>
      <c r="Q292" s="433">
        <f>'приложение 1.1 '!H293</f>
        <v>0.18</v>
      </c>
      <c r="R292" s="433">
        <f t="shared" si="22"/>
        <v>8.9999999999999993E-3</v>
      </c>
      <c r="S292" s="433">
        <f t="shared" si="23"/>
        <v>7.1999999999999995E-2</v>
      </c>
      <c r="T292" s="433">
        <f t="shared" si="24"/>
        <v>0.09</v>
      </c>
      <c r="U292" s="433">
        <f t="shared" si="25"/>
        <v>9.000000000000008E-3</v>
      </c>
      <c r="V292" s="555"/>
      <c r="W292" s="555"/>
      <c r="X292" s="555"/>
      <c r="Y292" s="555"/>
      <c r="Z292" s="555" t="str">
        <f>IF(AB292&gt;0,'приложение 1.1 '!G293,"-")</f>
        <v>-</v>
      </c>
      <c r="AA292" s="367"/>
      <c r="AB292" s="556"/>
      <c r="AC292" s="379">
        <f>'приложение 1.1 '!E293</f>
        <v>0</v>
      </c>
      <c r="AD292" s="555">
        <f>IF(AG292&gt;0,'приложение 1.1 '!G293,"-")</f>
        <v>2022</v>
      </c>
      <c r="AE292" s="556">
        <v>30</v>
      </c>
      <c r="AF292" s="556"/>
      <c r="AG292" s="556" t="s">
        <v>1787</v>
      </c>
      <c r="AH292" s="449">
        <f>'приложение 1.1 '!D293</f>
        <v>0.1</v>
      </c>
      <c r="AI292" s="205"/>
    </row>
    <row r="293" spans="1:35" ht="45" customHeight="1">
      <c r="A293" s="369" t="str">
        <f>'приложение 1.1 '!A294</f>
        <v>1.1.5.103</v>
      </c>
      <c r="B293" s="371" t="str">
        <f>'приложение 1.1 '!B294</f>
        <v>Реконструкция КЛ-0,4 кВ ТП-282 - ул. Бахилова, 6</v>
      </c>
      <c r="C293" s="555"/>
      <c r="D293" s="555"/>
      <c r="E293" s="555"/>
      <c r="F293" s="555"/>
      <c r="G293" s="555"/>
      <c r="H293" s="555"/>
      <c r="I293" s="555"/>
      <c r="J293" s="362"/>
      <c r="K293" s="555">
        <v>1980</v>
      </c>
      <c r="L293" s="555">
        <v>30</v>
      </c>
      <c r="M293" s="555"/>
      <c r="N293" s="555" t="s">
        <v>1753</v>
      </c>
      <c r="O293" s="362">
        <f>'приложение 1.1 '!D294</f>
        <v>0.28999999999999998</v>
      </c>
      <c r="P293" s="363"/>
      <c r="Q293" s="433">
        <f>'приложение 1.1 '!H294</f>
        <v>0.52200000000000002</v>
      </c>
      <c r="R293" s="433">
        <f t="shared" si="22"/>
        <v>2.6100000000000002E-2</v>
      </c>
      <c r="S293" s="433">
        <f t="shared" si="23"/>
        <v>0.20880000000000001</v>
      </c>
      <c r="T293" s="433">
        <f t="shared" si="24"/>
        <v>0.26100000000000001</v>
      </c>
      <c r="U293" s="433">
        <f t="shared" si="25"/>
        <v>2.6100000000000012E-2</v>
      </c>
      <c r="V293" s="555"/>
      <c r="W293" s="555"/>
      <c r="X293" s="555"/>
      <c r="Y293" s="555"/>
      <c r="Z293" s="555" t="str">
        <f>IF(AB293&gt;0,'приложение 1.1 '!G294,"-")</f>
        <v>-</v>
      </c>
      <c r="AA293" s="367"/>
      <c r="AB293" s="556"/>
      <c r="AC293" s="379">
        <f>'приложение 1.1 '!E294</f>
        <v>0</v>
      </c>
      <c r="AD293" s="555">
        <f>IF(AG293&gt;0,'приложение 1.1 '!G294,"-")</f>
        <v>2022</v>
      </c>
      <c r="AE293" s="556">
        <v>30</v>
      </c>
      <c r="AF293" s="556"/>
      <c r="AG293" s="556" t="s">
        <v>1787</v>
      </c>
      <c r="AH293" s="449">
        <f>'приложение 1.1 '!D294</f>
        <v>0.28999999999999998</v>
      </c>
      <c r="AI293" s="205"/>
    </row>
    <row r="294" spans="1:35" ht="45" customHeight="1">
      <c r="A294" s="369" t="str">
        <f>'приложение 1.1 '!A295</f>
        <v>1.1.5.104</v>
      </c>
      <c r="B294" s="371" t="str">
        <f>'приложение 1.1 '!B295</f>
        <v>Реконструкция КЛ-0,4 кВ ТП-282 - ЦТП-7</v>
      </c>
      <c r="C294" s="555"/>
      <c r="D294" s="555"/>
      <c r="E294" s="555"/>
      <c r="F294" s="555"/>
      <c r="G294" s="555"/>
      <c r="H294" s="555"/>
      <c r="I294" s="555"/>
      <c r="J294" s="362"/>
      <c r="K294" s="556">
        <v>1980</v>
      </c>
      <c r="L294" s="555">
        <v>30</v>
      </c>
      <c r="M294" s="555"/>
      <c r="N294" s="555" t="s">
        <v>1765</v>
      </c>
      <c r="O294" s="362">
        <f>'приложение 1.1 '!D295</f>
        <v>0.14000000000000001</v>
      </c>
      <c r="P294" s="363"/>
      <c r="Q294" s="433">
        <f>'приложение 1.1 '!H295</f>
        <v>0.252</v>
      </c>
      <c r="R294" s="433">
        <f t="shared" si="22"/>
        <v>1.26E-2</v>
      </c>
      <c r="S294" s="433">
        <f t="shared" si="23"/>
        <v>0.1008</v>
      </c>
      <c r="T294" s="433">
        <f t="shared" si="24"/>
        <v>0.126</v>
      </c>
      <c r="U294" s="433">
        <f t="shared" si="25"/>
        <v>1.26E-2</v>
      </c>
      <c r="V294" s="555"/>
      <c r="W294" s="555"/>
      <c r="X294" s="555"/>
      <c r="Y294" s="555"/>
      <c r="Z294" s="555" t="str">
        <f>IF(AB294&gt;0,'приложение 1.1 '!G295,"-")</f>
        <v>-</v>
      </c>
      <c r="AA294" s="367"/>
      <c r="AB294" s="556"/>
      <c r="AC294" s="379">
        <f>'приложение 1.1 '!E295</f>
        <v>0</v>
      </c>
      <c r="AD294" s="555">
        <f>IF(AG294&gt;0,'приложение 1.1 '!G295,"-")</f>
        <v>2022</v>
      </c>
      <c r="AE294" s="556">
        <v>30</v>
      </c>
      <c r="AF294" s="556"/>
      <c r="AG294" s="556" t="s">
        <v>1787</v>
      </c>
      <c r="AH294" s="449">
        <f>'приложение 1.1 '!D295</f>
        <v>0.14000000000000001</v>
      </c>
      <c r="AI294" s="205"/>
    </row>
    <row r="295" spans="1:35" ht="45" customHeight="1">
      <c r="A295" s="369" t="str">
        <f>'приложение 1.1 '!A296</f>
        <v>1.1.5.105</v>
      </c>
      <c r="B295" s="371" t="str">
        <f>'приложение 1.1 '!B296</f>
        <v>Реконструкция КЛ-0,4 кВ ТП-284 - ул. Бажова, 15</v>
      </c>
      <c r="C295" s="555"/>
      <c r="D295" s="555"/>
      <c r="E295" s="555"/>
      <c r="F295" s="555"/>
      <c r="G295" s="555"/>
      <c r="H295" s="555"/>
      <c r="I295" s="555"/>
      <c r="J295" s="362"/>
      <c r="K295" s="556">
        <v>1980</v>
      </c>
      <c r="L295" s="555">
        <v>30</v>
      </c>
      <c r="M295" s="555"/>
      <c r="N295" s="555" t="s">
        <v>1766</v>
      </c>
      <c r="O295" s="362">
        <f>'приложение 1.1 '!D296</f>
        <v>0.24</v>
      </c>
      <c r="P295" s="363"/>
      <c r="Q295" s="433">
        <f>'приложение 1.1 '!H296</f>
        <v>0.432</v>
      </c>
      <c r="R295" s="433">
        <f t="shared" si="22"/>
        <v>2.1600000000000001E-2</v>
      </c>
      <c r="S295" s="433">
        <f t="shared" si="23"/>
        <v>0.17280000000000001</v>
      </c>
      <c r="T295" s="433">
        <f t="shared" si="24"/>
        <v>0.216</v>
      </c>
      <c r="U295" s="433">
        <f t="shared" si="25"/>
        <v>2.1600000000000008E-2</v>
      </c>
      <c r="V295" s="555"/>
      <c r="W295" s="555"/>
      <c r="X295" s="555"/>
      <c r="Y295" s="555"/>
      <c r="Z295" s="555" t="str">
        <f>IF(AB295&gt;0,'приложение 1.1 '!G296,"-")</f>
        <v>-</v>
      </c>
      <c r="AA295" s="367"/>
      <c r="AB295" s="556"/>
      <c r="AC295" s="379">
        <f>'приложение 1.1 '!E296</f>
        <v>0</v>
      </c>
      <c r="AD295" s="555">
        <f>IF(AG295&gt;0,'приложение 1.1 '!G296,"-")</f>
        <v>2022</v>
      </c>
      <c r="AE295" s="556">
        <v>30</v>
      </c>
      <c r="AF295" s="556"/>
      <c r="AG295" s="556" t="s">
        <v>1787</v>
      </c>
      <c r="AH295" s="449">
        <f>'приложение 1.1 '!D296</f>
        <v>0.24</v>
      </c>
      <c r="AI295" s="205"/>
    </row>
    <row r="296" spans="1:35" ht="45" customHeight="1">
      <c r="A296" s="369" t="str">
        <f>'приложение 1.1 '!A297</f>
        <v>1.1.5.106</v>
      </c>
      <c r="B296" s="371" t="str">
        <f>'приложение 1.1 '!B297</f>
        <v>Реконструкция КЛ-0,4 кВ ТП-284 - ул. Бажова, 17А</v>
      </c>
      <c r="C296" s="555"/>
      <c r="D296" s="555"/>
      <c r="E296" s="555"/>
      <c r="F296" s="555"/>
      <c r="G296" s="555"/>
      <c r="H296" s="555"/>
      <c r="I296" s="555"/>
      <c r="J296" s="362"/>
      <c r="K296" s="556">
        <v>1984</v>
      </c>
      <c r="L296" s="555">
        <v>30</v>
      </c>
      <c r="M296" s="555"/>
      <c r="N296" s="555" t="s">
        <v>1745</v>
      </c>
      <c r="O296" s="362">
        <f>'приложение 1.1 '!D297</f>
        <v>0.2</v>
      </c>
      <c r="P296" s="363"/>
      <c r="Q296" s="433">
        <f>'приложение 1.1 '!H297</f>
        <v>0.36</v>
      </c>
      <c r="R296" s="433">
        <f t="shared" si="22"/>
        <v>1.7999999999999999E-2</v>
      </c>
      <c r="S296" s="433">
        <f t="shared" si="23"/>
        <v>0.14399999999999999</v>
      </c>
      <c r="T296" s="433">
        <f t="shared" si="24"/>
        <v>0.18</v>
      </c>
      <c r="U296" s="433">
        <f t="shared" si="25"/>
        <v>1.8000000000000016E-2</v>
      </c>
      <c r="V296" s="555"/>
      <c r="W296" s="555"/>
      <c r="X296" s="555"/>
      <c r="Y296" s="555"/>
      <c r="Z296" s="555" t="str">
        <f>IF(AB296&gt;0,'приложение 1.1 '!G297,"-")</f>
        <v>-</v>
      </c>
      <c r="AA296" s="367"/>
      <c r="AB296" s="556"/>
      <c r="AC296" s="379">
        <f>'приложение 1.1 '!E297</f>
        <v>0</v>
      </c>
      <c r="AD296" s="555">
        <f>IF(AG296&gt;0,'приложение 1.1 '!G297,"-")</f>
        <v>2022</v>
      </c>
      <c r="AE296" s="556">
        <v>30</v>
      </c>
      <c r="AF296" s="556"/>
      <c r="AG296" s="556" t="s">
        <v>1787</v>
      </c>
      <c r="AH296" s="449">
        <f>'приложение 1.1 '!D297</f>
        <v>0.2</v>
      </c>
      <c r="AI296" s="205"/>
    </row>
    <row r="297" spans="1:35" ht="45" customHeight="1">
      <c r="A297" s="369" t="str">
        <f>'приложение 1.1 '!A298</f>
        <v>1.1.5.107</v>
      </c>
      <c r="B297" s="371" t="str">
        <f>'приложение 1.1 '!B298</f>
        <v>Реконструкция КЛ-0,4 кВ ТП-284 - ЦТП-9</v>
      </c>
      <c r="C297" s="555"/>
      <c r="D297" s="555"/>
      <c r="E297" s="555"/>
      <c r="F297" s="555"/>
      <c r="G297" s="555"/>
      <c r="H297" s="555"/>
      <c r="I297" s="555"/>
      <c r="J297" s="362"/>
      <c r="K297" s="555">
        <v>1980</v>
      </c>
      <c r="L297" s="555">
        <v>30</v>
      </c>
      <c r="M297" s="555"/>
      <c r="N297" s="555" t="s">
        <v>1755</v>
      </c>
      <c r="O297" s="362">
        <f>'приложение 1.1 '!D298</f>
        <v>0.14000000000000001</v>
      </c>
      <c r="P297" s="363"/>
      <c r="Q297" s="433">
        <f>'приложение 1.1 '!H298</f>
        <v>0.252</v>
      </c>
      <c r="R297" s="433">
        <f t="shared" si="22"/>
        <v>1.26E-2</v>
      </c>
      <c r="S297" s="433">
        <f t="shared" si="23"/>
        <v>0.1008</v>
      </c>
      <c r="T297" s="433">
        <f t="shared" si="24"/>
        <v>0.126</v>
      </c>
      <c r="U297" s="433">
        <f t="shared" si="25"/>
        <v>1.26E-2</v>
      </c>
      <c r="V297" s="555"/>
      <c r="W297" s="555"/>
      <c r="X297" s="555"/>
      <c r="Y297" s="555"/>
      <c r="Z297" s="555" t="str">
        <f>IF(AB297&gt;0,'приложение 1.1 '!G298,"-")</f>
        <v>-</v>
      </c>
      <c r="AA297" s="367"/>
      <c r="AB297" s="556"/>
      <c r="AC297" s="379">
        <f>'приложение 1.1 '!E298</f>
        <v>0</v>
      </c>
      <c r="AD297" s="555">
        <f>IF(AG297&gt;0,'приложение 1.1 '!G298,"-")</f>
        <v>2022</v>
      </c>
      <c r="AE297" s="556">
        <v>30</v>
      </c>
      <c r="AF297" s="556"/>
      <c r="AG297" s="556" t="s">
        <v>1787</v>
      </c>
      <c r="AH297" s="449">
        <f>'приложение 1.1 '!D298</f>
        <v>0.14000000000000001</v>
      </c>
      <c r="AI297" s="205"/>
    </row>
    <row r="298" spans="1:35" ht="45" customHeight="1">
      <c r="A298" s="369" t="str">
        <f>'приложение 1.1 '!A299</f>
        <v>1.1.5.108</v>
      </c>
      <c r="B298" s="371" t="str">
        <f>'приложение 1.1 '!B299</f>
        <v>Реконструкция КЛ-0,4 кВ ТП-285 - ул. Бажова, 7</v>
      </c>
      <c r="C298" s="555"/>
      <c r="D298" s="555"/>
      <c r="E298" s="555"/>
      <c r="F298" s="555"/>
      <c r="G298" s="555"/>
      <c r="H298" s="555"/>
      <c r="I298" s="555"/>
      <c r="J298" s="362"/>
      <c r="K298" s="556">
        <v>1981</v>
      </c>
      <c r="L298" s="555">
        <v>30</v>
      </c>
      <c r="M298" s="555"/>
      <c r="N298" s="555" t="s">
        <v>1725</v>
      </c>
      <c r="O298" s="362">
        <f>'приложение 1.1 '!D299</f>
        <v>0.56999999999999995</v>
      </c>
      <c r="P298" s="363"/>
      <c r="Q298" s="433">
        <f>'приложение 1.1 '!H299</f>
        <v>1.026</v>
      </c>
      <c r="R298" s="433">
        <f t="shared" si="22"/>
        <v>5.1300000000000005E-2</v>
      </c>
      <c r="S298" s="433">
        <f t="shared" si="23"/>
        <v>0.41040000000000004</v>
      </c>
      <c r="T298" s="433">
        <f t="shared" si="24"/>
        <v>0.51300000000000001</v>
      </c>
      <c r="U298" s="433">
        <f t="shared" si="25"/>
        <v>5.1299999999999901E-2</v>
      </c>
      <c r="V298" s="555"/>
      <c r="W298" s="555"/>
      <c r="X298" s="555"/>
      <c r="Y298" s="555"/>
      <c r="Z298" s="555" t="str">
        <f>IF(AB298&gt;0,'приложение 1.1 '!G299,"-")</f>
        <v>-</v>
      </c>
      <c r="AA298" s="367"/>
      <c r="AB298" s="556"/>
      <c r="AC298" s="379">
        <f>'приложение 1.1 '!E299</f>
        <v>0</v>
      </c>
      <c r="AD298" s="555">
        <f>IF(AG298&gt;0,'приложение 1.1 '!G299,"-")</f>
        <v>2022</v>
      </c>
      <c r="AE298" s="556">
        <v>30</v>
      </c>
      <c r="AF298" s="556"/>
      <c r="AG298" s="556" t="s">
        <v>1787</v>
      </c>
      <c r="AH298" s="449">
        <f>'приложение 1.1 '!D299</f>
        <v>0.56999999999999995</v>
      </c>
      <c r="AI298" s="205"/>
    </row>
    <row r="299" spans="1:35" ht="45" customHeight="1">
      <c r="A299" s="369" t="str">
        <f>'приложение 1.1 '!A300</f>
        <v>1.1.5.109</v>
      </c>
      <c r="B299" s="371" t="str">
        <f>'приложение 1.1 '!B300</f>
        <v>Реконструкция КЛ-0,4 кВ ТП-285 - ул. Островского, 11</v>
      </c>
      <c r="C299" s="555"/>
      <c r="D299" s="555"/>
      <c r="E299" s="555"/>
      <c r="F299" s="555"/>
      <c r="G299" s="555"/>
      <c r="H299" s="555"/>
      <c r="I299" s="555"/>
      <c r="J299" s="362"/>
      <c r="K299" s="555">
        <v>1980</v>
      </c>
      <c r="L299" s="555">
        <v>30</v>
      </c>
      <c r="M299" s="555"/>
      <c r="N299" s="555" t="s">
        <v>1767</v>
      </c>
      <c r="O299" s="362">
        <f>'приложение 1.1 '!D300</f>
        <v>0.317</v>
      </c>
      <c r="P299" s="363"/>
      <c r="Q299" s="433">
        <f>'приложение 1.1 '!H300</f>
        <v>0.5706</v>
      </c>
      <c r="R299" s="433">
        <f t="shared" si="22"/>
        <v>2.853E-2</v>
      </c>
      <c r="S299" s="433">
        <f t="shared" si="23"/>
        <v>0.22824</v>
      </c>
      <c r="T299" s="433">
        <f t="shared" si="24"/>
        <v>0.2853</v>
      </c>
      <c r="U299" s="433">
        <f t="shared" si="25"/>
        <v>2.8529999999999944E-2</v>
      </c>
      <c r="V299" s="555"/>
      <c r="W299" s="555"/>
      <c r="X299" s="555"/>
      <c r="Y299" s="555"/>
      <c r="Z299" s="555" t="str">
        <f>IF(AB299&gt;0,'приложение 1.1 '!G300,"-")</f>
        <v>-</v>
      </c>
      <c r="AA299" s="367"/>
      <c r="AB299" s="556"/>
      <c r="AC299" s="379">
        <f>'приложение 1.1 '!E300</f>
        <v>0</v>
      </c>
      <c r="AD299" s="555">
        <f>IF(AG299&gt;0,'приложение 1.1 '!G300,"-")</f>
        <v>2018</v>
      </c>
      <c r="AE299" s="556">
        <v>30</v>
      </c>
      <c r="AF299" s="556"/>
      <c r="AG299" s="556" t="s">
        <v>1787</v>
      </c>
      <c r="AH299" s="449">
        <f>'приложение 1.1 '!D300</f>
        <v>0.317</v>
      </c>
      <c r="AI299" s="205"/>
    </row>
    <row r="300" spans="1:35" ht="45" customHeight="1">
      <c r="A300" s="369" t="str">
        <f>'приложение 1.1 '!A301</f>
        <v>1.1.5.110</v>
      </c>
      <c r="B300" s="371" t="str">
        <f>'приложение 1.1 '!B301</f>
        <v>Реконструкция КЛ-0,4 кВ ТП-285 - пр-т. Мира, 20</v>
      </c>
      <c r="C300" s="555"/>
      <c r="D300" s="555"/>
      <c r="E300" s="555"/>
      <c r="F300" s="555"/>
      <c r="G300" s="555"/>
      <c r="H300" s="555"/>
      <c r="I300" s="555"/>
      <c r="J300" s="362"/>
      <c r="K300" s="556">
        <v>1980</v>
      </c>
      <c r="L300" s="555">
        <v>30</v>
      </c>
      <c r="M300" s="555"/>
      <c r="N300" s="556" t="s">
        <v>1767</v>
      </c>
      <c r="O300" s="362">
        <f>'приложение 1.1 '!D301</f>
        <v>0.39</v>
      </c>
      <c r="P300" s="363"/>
      <c r="Q300" s="433">
        <f>'приложение 1.1 '!H301</f>
        <v>0.70199999999999996</v>
      </c>
      <c r="R300" s="433">
        <f t="shared" si="22"/>
        <v>3.5099999999999999E-2</v>
      </c>
      <c r="S300" s="433">
        <f t="shared" si="23"/>
        <v>0.28079999999999999</v>
      </c>
      <c r="T300" s="433">
        <f t="shared" si="24"/>
        <v>0.35099999999999998</v>
      </c>
      <c r="U300" s="433">
        <f t="shared" si="25"/>
        <v>3.5099999999999909E-2</v>
      </c>
      <c r="V300" s="555"/>
      <c r="W300" s="555"/>
      <c r="X300" s="555"/>
      <c r="Y300" s="555"/>
      <c r="Z300" s="555" t="str">
        <f>IF(AB300&gt;0,'приложение 1.1 '!G301,"-")</f>
        <v>-</v>
      </c>
      <c r="AA300" s="367"/>
      <c r="AB300" s="556"/>
      <c r="AC300" s="379">
        <f>'приложение 1.1 '!E301</f>
        <v>0</v>
      </c>
      <c r="AD300" s="555">
        <f>IF(AG300&gt;0,'приложение 1.1 '!G301,"-")</f>
        <v>2018</v>
      </c>
      <c r="AE300" s="556">
        <v>30</v>
      </c>
      <c r="AF300" s="556"/>
      <c r="AG300" s="556" t="s">
        <v>1787</v>
      </c>
      <c r="AH300" s="449">
        <f>'приложение 1.1 '!D301</f>
        <v>0.39</v>
      </c>
      <c r="AI300" s="205"/>
    </row>
    <row r="301" spans="1:35" ht="45" customHeight="1">
      <c r="A301" s="369" t="str">
        <f>'приложение 1.1 '!A302</f>
        <v>1.1.5.111</v>
      </c>
      <c r="B301" s="371" t="str">
        <f>'приложение 1.1 '!B302</f>
        <v>Реконструкция КЛ-0,4 кВ ТП-295 - ул. Студенческая, 21</v>
      </c>
      <c r="C301" s="555"/>
      <c r="D301" s="555"/>
      <c r="E301" s="555"/>
      <c r="F301" s="555"/>
      <c r="G301" s="555"/>
      <c r="H301" s="555"/>
      <c r="I301" s="555"/>
      <c r="J301" s="362"/>
      <c r="K301" s="556">
        <v>1984</v>
      </c>
      <c r="L301" s="555">
        <v>30</v>
      </c>
      <c r="M301" s="555"/>
      <c r="N301" s="555" t="s">
        <v>1749</v>
      </c>
      <c r="O301" s="362">
        <f>'приложение 1.1 '!D302</f>
        <v>0.34399999999999997</v>
      </c>
      <c r="P301" s="363"/>
      <c r="Q301" s="433">
        <f>'приложение 1.1 '!H302</f>
        <v>0.61920000000000008</v>
      </c>
      <c r="R301" s="433">
        <f t="shared" si="22"/>
        <v>3.0960000000000005E-2</v>
      </c>
      <c r="S301" s="433">
        <f t="shared" si="23"/>
        <v>0.24768000000000004</v>
      </c>
      <c r="T301" s="433">
        <f t="shared" si="24"/>
        <v>0.30960000000000004</v>
      </c>
      <c r="U301" s="433">
        <f t="shared" si="25"/>
        <v>3.0959999999999988E-2</v>
      </c>
      <c r="V301" s="555"/>
      <c r="W301" s="555"/>
      <c r="X301" s="555"/>
      <c r="Y301" s="555"/>
      <c r="Z301" s="555" t="str">
        <f>IF(AB301&gt;0,'приложение 1.1 '!G302,"-")</f>
        <v>-</v>
      </c>
      <c r="AA301" s="367"/>
      <c r="AB301" s="556"/>
      <c r="AC301" s="379">
        <f>'приложение 1.1 '!E302</f>
        <v>0</v>
      </c>
      <c r="AD301" s="555">
        <f>IF(AG301&gt;0,'приложение 1.1 '!G302,"-")</f>
        <v>2018</v>
      </c>
      <c r="AE301" s="556">
        <v>30</v>
      </c>
      <c r="AF301" s="556"/>
      <c r="AG301" s="556" t="s">
        <v>1787</v>
      </c>
      <c r="AH301" s="449">
        <f>'приложение 1.1 '!D302</f>
        <v>0.34399999999999997</v>
      </c>
      <c r="AI301" s="205"/>
    </row>
    <row r="302" spans="1:35" ht="45" customHeight="1">
      <c r="A302" s="369" t="str">
        <f>'приложение 1.1 '!A303</f>
        <v>1.1.5.112</v>
      </c>
      <c r="B302" s="371" t="str">
        <f>'приложение 1.1 '!B303</f>
        <v>Реконструкция КЛ-0,4 кВ ТП-296 - ул. Студенческая, 13</v>
      </c>
      <c r="C302" s="555"/>
      <c r="D302" s="555"/>
      <c r="E302" s="555"/>
      <c r="F302" s="555"/>
      <c r="G302" s="555"/>
      <c r="H302" s="555"/>
      <c r="I302" s="555"/>
      <c r="J302" s="362"/>
      <c r="K302" s="556">
        <v>1983</v>
      </c>
      <c r="L302" s="555">
        <v>30</v>
      </c>
      <c r="M302" s="555"/>
      <c r="N302" s="555" t="s">
        <v>1734</v>
      </c>
      <c r="O302" s="362">
        <f>'приложение 1.1 '!D303</f>
        <v>0.42599999999999999</v>
      </c>
      <c r="P302" s="363"/>
      <c r="Q302" s="433">
        <f>'приложение 1.1 '!H303</f>
        <v>0.76679999999999993</v>
      </c>
      <c r="R302" s="433">
        <f t="shared" si="22"/>
        <v>3.8339999999999999E-2</v>
      </c>
      <c r="S302" s="433">
        <f t="shared" si="23"/>
        <v>0.30671999999999999</v>
      </c>
      <c r="T302" s="433">
        <f t="shared" si="24"/>
        <v>0.38339999999999996</v>
      </c>
      <c r="U302" s="433">
        <f t="shared" si="25"/>
        <v>3.8340000000000041E-2</v>
      </c>
      <c r="V302" s="555"/>
      <c r="W302" s="555"/>
      <c r="X302" s="555"/>
      <c r="Y302" s="555"/>
      <c r="Z302" s="555" t="str">
        <f>IF(AB302&gt;0,'приложение 1.1 '!G303,"-")</f>
        <v>-</v>
      </c>
      <c r="AA302" s="367"/>
      <c r="AB302" s="556"/>
      <c r="AC302" s="379">
        <f>'приложение 1.1 '!E303</f>
        <v>0</v>
      </c>
      <c r="AD302" s="555">
        <f>IF(AG302&gt;0,'приложение 1.1 '!G303,"-")</f>
        <v>2018</v>
      </c>
      <c r="AE302" s="556">
        <v>30</v>
      </c>
      <c r="AF302" s="556"/>
      <c r="AG302" s="556" t="s">
        <v>1787</v>
      </c>
      <c r="AH302" s="449">
        <f>'приложение 1.1 '!D303</f>
        <v>0.42599999999999999</v>
      </c>
      <c r="AI302" s="205"/>
    </row>
    <row r="303" spans="1:35" ht="45" customHeight="1">
      <c r="A303" s="369" t="str">
        <f>'приложение 1.1 '!A304</f>
        <v>1.1.5.113</v>
      </c>
      <c r="B303" s="371" t="str">
        <f>'приложение 1.1 '!B304</f>
        <v>Реконструкция КЛ-0,4 кВ ТП-296 - ул. Студенческая, 21</v>
      </c>
      <c r="C303" s="555"/>
      <c r="D303" s="555"/>
      <c r="E303" s="555"/>
      <c r="F303" s="555"/>
      <c r="G303" s="555"/>
      <c r="H303" s="555"/>
      <c r="I303" s="555"/>
      <c r="J303" s="362"/>
      <c r="K303" s="556">
        <v>1983</v>
      </c>
      <c r="L303" s="555">
        <v>30</v>
      </c>
      <c r="M303" s="555"/>
      <c r="N303" s="555" t="s">
        <v>1768</v>
      </c>
      <c r="O303" s="362">
        <f>'приложение 1.1 '!D304</f>
        <v>0.38</v>
      </c>
      <c r="P303" s="363"/>
      <c r="Q303" s="433">
        <f>'приложение 1.1 '!H304</f>
        <v>0.68400000000000005</v>
      </c>
      <c r="R303" s="433">
        <f t="shared" si="22"/>
        <v>3.4200000000000001E-2</v>
      </c>
      <c r="S303" s="433">
        <f t="shared" si="23"/>
        <v>0.27360000000000001</v>
      </c>
      <c r="T303" s="433">
        <f t="shared" si="24"/>
        <v>0.34200000000000003</v>
      </c>
      <c r="U303" s="433">
        <f t="shared" si="25"/>
        <v>3.4200000000000008E-2</v>
      </c>
      <c r="V303" s="555"/>
      <c r="W303" s="555"/>
      <c r="X303" s="555"/>
      <c r="Y303" s="555"/>
      <c r="Z303" s="555" t="str">
        <f>IF(AB303&gt;0,'приложение 1.1 '!G304,"-")</f>
        <v>-</v>
      </c>
      <c r="AA303" s="367"/>
      <c r="AB303" s="556"/>
      <c r="AC303" s="379">
        <f>'приложение 1.1 '!E304</f>
        <v>0</v>
      </c>
      <c r="AD303" s="555">
        <f>IF(AG303&gt;0,'приложение 1.1 '!G304,"-")</f>
        <v>2018</v>
      </c>
      <c r="AE303" s="556">
        <v>30</v>
      </c>
      <c r="AF303" s="556"/>
      <c r="AG303" s="556" t="s">
        <v>1787</v>
      </c>
      <c r="AH303" s="449">
        <f>'приложение 1.1 '!D304</f>
        <v>0.38</v>
      </c>
      <c r="AI303" s="205"/>
    </row>
    <row r="304" spans="1:35" ht="45" customHeight="1">
      <c r="A304" s="369" t="str">
        <f>'приложение 1.1 '!A305</f>
        <v>1.1.5.114</v>
      </c>
      <c r="B304" s="371" t="str">
        <f>'приложение 1.1 '!B305</f>
        <v>Реконструкция КЛ-0,4 кВ ТП-297 - пр-т. Мира, 36</v>
      </c>
      <c r="C304" s="555"/>
      <c r="D304" s="555"/>
      <c r="E304" s="555"/>
      <c r="F304" s="555"/>
      <c r="G304" s="555"/>
      <c r="H304" s="555"/>
      <c r="I304" s="555"/>
      <c r="J304" s="362"/>
      <c r="K304" s="556">
        <v>1983</v>
      </c>
      <c r="L304" s="555">
        <v>30</v>
      </c>
      <c r="M304" s="555"/>
      <c r="N304" s="555" t="s">
        <v>1745</v>
      </c>
      <c r="O304" s="362">
        <f>'приложение 1.1 '!D305</f>
        <v>0.33560000000000001</v>
      </c>
      <c r="P304" s="363"/>
      <c r="Q304" s="433">
        <f>'приложение 1.1 '!H305</f>
        <v>0.60408000000000006</v>
      </c>
      <c r="R304" s="433">
        <f t="shared" si="22"/>
        <v>3.0204000000000005E-2</v>
      </c>
      <c r="S304" s="433">
        <f t="shared" si="23"/>
        <v>0.24163200000000004</v>
      </c>
      <c r="T304" s="433">
        <f t="shared" si="24"/>
        <v>0.30204000000000003</v>
      </c>
      <c r="U304" s="433">
        <f t="shared" si="25"/>
        <v>3.0204000000000009E-2</v>
      </c>
      <c r="V304" s="555"/>
      <c r="W304" s="555"/>
      <c r="X304" s="555"/>
      <c r="Y304" s="555"/>
      <c r="Z304" s="555" t="str">
        <f>IF(AB304&gt;0,'приложение 1.1 '!G305,"-")</f>
        <v>-</v>
      </c>
      <c r="AA304" s="367"/>
      <c r="AB304" s="556"/>
      <c r="AC304" s="379">
        <f>'приложение 1.1 '!E305</f>
        <v>0</v>
      </c>
      <c r="AD304" s="555">
        <f>IF(AG304&gt;0,'приложение 1.1 '!G305,"-")</f>
        <v>2018</v>
      </c>
      <c r="AE304" s="556">
        <v>30</v>
      </c>
      <c r="AF304" s="556"/>
      <c r="AG304" s="556" t="s">
        <v>1787</v>
      </c>
      <c r="AH304" s="449">
        <f>'приложение 1.1 '!D305</f>
        <v>0.33560000000000001</v>
      </c>
      <c r="AI304" s="205"/>
    </row>
    <row r="305" spans="1:35" ht="45" customHeight="1">
      <c r="A305" s="369" t="str">
        <f>'приложение 1.1 '!A306</f>
        <v>1.1.5.115</v>
      </c>
      <c r="B305" s="371" t="str">
        <f>'приложение 1.1 '!B306</f>
        <v xml:space="preserve">Реконструкция КЛ-0,4 кВ ТП-298 Мира 30 </v>
      </c>
      <c r="C305" s="555"/>
      <c r="D305" s="555"/>
      <c r="E305" s="555"/>
      <c r="F305" s="555"/>
      <c r="G305" s="555"/>
      <c r="H305" s="555"/>
      <c r="I305" s="555"/>
      <c r="J305" s="362"/>
      <c r="K305" s="556">
        <v>1984</v>
      </c>
      <c r="L305" s="555">
        <v>30</v>
      </c>
      <c r="M305" s="555"/>
      <c r="N305" s="555" t="s">
        <v>1769</v>
      </c>
      <c r="O305" s="362">
        <f>'приложение 1.1 '!D306</f>
        <v>0.4</v>
      </c>
      <c r="P305" s="363"/>
      <c r="Q305" s="433">
        <f>'приложение 1.1 '!H306</f>
        <v>0.72</v>
      </c>
      <c r="R305" s="433">
        <f t="shared" si="22"/>
        <v>3.5999999999999997E-2</v>
      </c>
      <c r="S305" s="433">
        <f t="shared" si="23"/>
        <v>0.28799999999999998</v>
      </c>
      <c r="T305" s="433">
        <f t="shared" si="24"/>
        <v>0.36</v>
      </c>
      <c r="U305" s="433">
        <f t="shared" si="25"/>
        <v>3.6000000000000032E-2</v>
      </c>
      <c r="V305" s="555"/>
      <c r="W305" s="555"/>
      <c r="X305" s="555"/>
      <c r="Y305" s="555"/>
      <c r="Z305" s="555" t="str">
        <f>IF(AB305&gt;0,'приложение 1.1 '!G306,"-")</f>
        <v>-</v>
      </c>
      <c r="AA305" s="367"/>
      <c r="AB305" s="556"/>
      <c r="AC305" s="379">
        <f>'приложение 1.1 '!E306</f>
        <v>0</v>
      </c>
      <c r="AD305" s="555">
        <f>IF(AG305&gt;0,'приложение 1.1 '!G306,"-")</f>
        <v>2018</v>
      </c>
      <c r="AE305" s="556">
        <v>30</v>
      </c>
      <c r="AF305" s="556"/>
      <c r="AG305" s="556" t="s">
        <v>1787</v>
      </c>
      <c r="AH305" s="449">
        <f>'приложение 1.1 '!D306</f>
        <v>0.4</v>
      </c>
      <c r="AI305" s="205"/>
    </row>
    <row r="306" spans="1:35" ht="45" customHeight="1">
      <c r="A306" s="369" t="str">
        <f>'приложение 1.1 '!A307</f>
        <v>1.1.5.116</v>
      </c>
      <c r="B306" s="371" t="str">
        <f>'приложение 1.1 '!B307</f>
        <v xml:space="preserve">Реконструкция КЛ-0,4 кВ ТП-298 Мира 30/1 </v>
      </c>
      <c r="C306" s="555"/>
      <c r="D306" s="555"/>
      <c r="E306" s="555"/>
      <c r="F306" s="555"/>
      <c r="G306" s="555"/>
      <c r="H306" s="555"/>
      <c r="I306" s="555"/>
      <c r="J306" s="362"/>
      <c r="K306" s="556">
        <v>1984</v>
      </c>
      <c r="L306" s="555">
        <v>30</v>
      </c>
      <c r="M306" s="555"/>
      <c r="N306" s="555" t="s">
        <v>1734</v>
      </c>
      <c r="O306" s="362">
        <f>'приложение 1.1 '!D307</f>
        <v>0.26100000000000001</v>
      </c>
      <c r="P306" s="363"/>
      <c r="Q306" s="433">
        <f>'приложение 1.1 '!H307</f>
        <v>0.4698</v>
      </c>
      <c r="R306" s="433">
        <f t="shared" si="22"/>
        <v>2.349E-2</v>
      </c>
      <c r="S306" s="433">
        <f t="shared" si="23"/>
        <v>0.18792</v>
      </c>
      <c r="T306" s="433">
        <f t="shared" si="24"/>
        <v>0.2349</v>
      </c>
      <c r="U306" s="433">
        <f t="shared" si="25"/>
        <v>2.3490000000000011E-2</v>
      </c>
      <c r="V306" s="555"/>
      <c r="W306" s="555"/>
      <c r="X306" s="555"/>
      <c r="Y306" s="555"/>
      <c r="Z306" s="555" t="str">
        <f>IF(AB306&gt;0,'приложение 1.1 '!G307,"-")</f>
        <v>-</v>
      </c>
      <c r="AA306" s="367"/>
      <c r="AB306" s="556"/>
      <c r="AC306" s="379">
        <f>'приложение 1.1 '!E307</f>
        <v>0</v>
      </c>
      <c r="AD306" s="555">
        <f>IF(AG306&gt;0,'приложение 1.1 '!G307,"-")</f>
        <v>2018</v>
      </c>
      <c r="AE306" s="556">
        <v>30</v>
      </c>
      <c r="AF306" s="556"/>
      <c r="AG306" s="556" t="s">
        <v>1787</v>
      </c>
      <c r="AH306" s="449">
        <f>'приложение 1.1 '!D307</f>
        <v>0.26100000000000001</v>
      </c>
      <c r="AI306" s="205"/>
    </row>
    <row r="307" spans="1:35" ht="45" customHeight="1">
      <c r="A307" s="369" t="str">
        <f>'приложение 1.1 '!A308</f>
        <v>1.1.5.117</v>
      </c>
      <c r="B307" s="371" t="str">
        <f>'приложение 1.1 '!B308</f>
        <v xml:space="preserve">Реконструкция КЛ-0,4 кВ ТП-298 ЦТП-75 </v>
      </c>
      <c r="C307" s="555"/>
      <c r="D307" s="555"/>
      <c r="E307" s="555"/>
      <c r="F307" s="555"/>
      <c r="G307" s="555"/>
      <c r="H307" s="555"/>
      <c r="I307" s="555"/>
      <c r="J307" s="362"/>
      <c r="K307" s="556">
        <v>1983</v>
      </c>
      <c r="L307" s="555">
        <v>30</v>
      </c>
      <c r="M307" s="555"/>
      <c r="N307" s="555" t="s">
        <v>1770</v>
      </c>
      <c r="O307" s="362">
        <f>'приложение 1.1 '!D308</f>
        <v>0.25</v>
      </c>
      <c r="P307" s="363"/>
      <c r="Q307" s="433">
        <f>'приложение 1.1 '!H308</f>
        <v>0.45</v>
      </c>
      <c r="R307" s="433">
        <f t="shared" si="22"/>
        <v>2.2500000000000003E-2</v>
      </c>
      <c r="S307" s="433">
        <f t="shared" si="23"/>
        <v>0.18000000000000002</v>
      </c>
      <c r="T307" s="433">
        <f t="shared" si="24"/>
        <v>0.22500000000000001</v>
      </c>
      <c r="U307" s="433">
        <f t="shared" si="25"/>
        <v>2.250000000000002E-2</v>
      </c>
      <c r="V307" s="555"/>
      <c r="W307" s="555"/>
      <c r="X307" s="555"/>
      <c r="Y307" s="555"/>
      <c r="Z307" s="555" t="str">
        <f>IF(AB307&gt;0,'приложение 1.1 '!G308,"-")</f>
        <v>-</v>
      </c>
      <c r="AA307" s="367"/>
      <c r="AB307" s="556"/>
      <c r="AC307" s="379">
        <f>'приложение 1.1 '!E308</f>
        <v>0</v>
      </c>
      <c r="AD307" s="555">
        <f>IF(AG307&gt;0,'приложение 1.1 '!G308,"-")</f>
        <v>2018</v>
      </c>
      <c r="AE307" s="556">
        <v>30</v>
      </c>
      <c r="AF307" s="556"/>
      <c r="AG307" s="556" t="s">
        <v>1787</v>
      </c>
      <c r="AH307" s="449">
        <f>'приложение 1.1 '!D308</f>
        <v>0.25</v>
      </c>
      <c r="AI307" s="205"/>
    </row>
    <row r="308" spans="1:35" ht="45" customHeight="1">
      <c r="A308" s="369" t="str">
        <f>'приложение 1.1 '!A309</f>
        <v>1.1.5.118</v>
      </c>
      <c r="B308" s="371" t="str">
        <f>'приложение 1.1 '!B309</f>
        <v>Реконструкция КЛ-0,4 кВ ТП-300 - ул. 50 лет ВЛКСМ, 6</v>
      </c>
      <c r="C308" s="555"/>
      <c r="D308" s="555"/>
      <c r="E308" s="555"/>
      <c r="F308" s="555"/>
      <c r="G308" s="555"/>
      <c r="H308" s="555"/>
      <c r="I308" s="555"/>
      <c r="J308" s="362"/>
      <c r="K308" s="556">
        <v>1984</v>
      </c>
      <c r="L308" s="555">
        <v>30</v>
      </c>
      <c r="M308" s="555"/>
      <c r="N308" s="555" t="s">
        <v>1771</v>
      </c>
      <c r="O308" s="362">
        <f>'приложение 1.1 '!D309</f>
        <v>0.99280000000000002</v>
      </c>
      <c r="P308" s="363"/>
      <c r="Q308" s="433">
        <f>'приложение 1.1 '!H309</f>
        <v>1.78704</v>
      </c>
      <c r="R308" s="433">
        <f t="shared" si="22"/>
        <v>8.9352000000000001E-2</v>
      </c>
      <c r="S308" s="433">
        <f t="shared" si="23"/>
        <v>0.71481600000000001</v>
      </c>
      <c r="T308" s="433">
        <f t="shared" si="24"/>
        <v>0.89351999999999998</v>
      </c>
      <c r="U308" s="433">
        <f t="shared" si="25"/>
        <v>8.9352000000000098E-2</v>
      </c>
      <c r="V308" s="555"/>
      <c r="W308" s="555"/>
      <c r="X308" s="555"/>
      <c r="Y308" s="555"/>
      <c r="Z308" s="555" t="str">
        <f>IF(AB308&gt;0,'приложение 1.1 '!G309,"-")</f>
        <v>-</v>
      </c>
      <c r="AA308" s="367"/>
      <c r="AB308" s="556"/>
      <c r="AC308" s="379">
        <f>'приложение 1.1 '!E309</f>
        <v>0</v>
      </c>
      <c r="AD308" s="555">
        <f>IF(AG308&gt;0,'приложение 1.1 '!G309,"-")</f>
        <v>2018</v>
      </c>
      <c r="AE308" s="556">
        <v>30</v>
      </c>
      <c r="AF308" s="556"/>
      <c r="AG308" s="556" t="s">
        <v>1787</v>
      </c>
      <c r="AH308" s="449">
        <f>'приложение 1.1 '!D309</f>
        <v>0.99280000000000002</v>
      </c>
      <c r="AI308" s="205"/>
    </row>
    <row r="309" spans="1:35" ht="45" customHeight="1">
      <c r="A309" s="369" t="str">
        <f>'приложение 1.1 '!A310</f>
        <v>1.1.5.119</v>
      </c>
      <c r="B309" s="371" t="str">
        <f>'приложение 1.1 '!B310</f>
        <v>Реконструкция КЛ-0,4 кВ ТП-343 - ул. Островского, 20</v>
      </c>
      <c r="C309" s="555"/>
      <c r="D309" s="555"/>
      <c r="E309" s="555"/>
      <c r="F309" s="555"/>
      <c r="G309" s="555"/>
      <c r="H309" s="555"/>
      <c r="I309" s="555"/>
      <c r="J309" s="362"/>
      <c r="K309" s="556">
        <v>1984</v>
      </c>
      <c r="L309" s="555">
        <v>30</v>
      </c>
      <c r="M309" s="555"/>
      <c r="N309" s="555" t="s">
        <v>1749</v>
      </c>
      <c r="O309" s="362">
        <f>'приложение 1.1 '!D310</f>
        <v>0.32</v>
      </c>
      <c r="P309" s="363"/>
      <c r="Q309" s="433">
        <f>'приложение 1.1 '!H310</f>
        <v>0.57599999999999996</v>
      </c>
      <c r="R309" s="433">
        <f t="shared" ref="R309:R346" si="26">Q309*0.05</f>
        <v>2.8799999999999999E-2</v>
      </c>
      <c r="S309" s="433">
        <f t="shared" ref="S309:S346" si="27">Q309*0.4</f>
        <v>0.23039999999999999</v>
      </c>
      <c r="T309" s="433">
        <f t="shared" ref="T309:T346" si="28">Q309*0.5</f>
        <v>0.28799999999999998</v>
      </c>
      <c r="U309" s="433">
        <f t="shared" ref="U309:U346" si="29">Q309-(R309+S309+T309)</f>
        <v>2.8800000000000048E-2</v>
      </c>
      <c r="V309" s="555"/>
      <c r="W309" s="555"/>
      <c r="X309" s="555"/>
      <c r="Y309" s="555"/>
      <c r="Z309" s="555" t="str">
        <f>IF(AB309&gt;0,'приложение 1.1 '!G310,"-")</f>
        <v>-</v>
      </c>
      <c r="AA309" s="367"/>
      <c r="AB309" s="556"/>
      <c r="AC309" s="379">
        <f>'приложение 1.1 '!E310</f>
        <v>0</v>
      </c>
      <c r="AD309" s="555">
        <f>IF(AG309&gt;0,'приложение 1.1 '!G310,"-")</f>
        <v>2018</v>
      </c>
      <c r="AE309" s="556">
        <v>30</v>
      </c>
      <c r="AF309" s="556"/>
      <c r="AG309" s="556" t="s">
        <v>1787</v>
      </c>
      <c r="AH309" s="449">
        <f>'приложение 1.1 '!D310</f>
        <v>0.32</v>
      </c>
      <c r="AI309" s="205"/>
    </row>
    <row r="310" spans="1:35" ht="45" customHeight="1">
      <c r="A310" s="369" t="str">
        <f>'приложение 1.1 '!A311</f>
        <v>1.1.5.120</v>
      </c>
      <c r="B310" s="371" t="str">
        <f>'приложение 1.1 '!B311</f>
        <v>Реконструкция КЛ-0,4 кВ ТП-344 - ул. Островского, 30</v>
      </c>
      <c r="C310" s="555"/>
      <c r="D310" s="555"/>
      <c r="E310" s="555"/>
      <c r="F310" s="555"/>
      <c r="G310" s="555"/>
      <c r="H310" s="555"/>
      <c r="I310" s="555"/>
      <c r="J310" s="362"/>
      <c r="K310" s="556">
        <v>1984</v>
      </c>
      <c r="L310" s="555">
        <v>30</v>
      </c>
      <c r="M310" s="555"/>
      <c r="N310" s="555" t="s">
        <v>1745</v>
      </c>
      <c r="O310" s="362">
        <f>'приложение 1.1 '!D311</f>
        <v>0.24</v>
      </c>
      <c r="P310" s="363"/>
      <c r="Q310" s="433">
        <f>'приложение 1.1 '!H311</f>
        <v>0.432</v>
      </c>
      <c r="R310" s="433">
        <f t="shared" si="26"/>
        <v>2.1600000000000001E-2</v>
      </c>
      <c r="S310" s="433">
        <f t="shared" si="27"/>
        <v>0.17280000000000001</v>
      </c>
      <c r="T310" s="433">
        <f t="shared" si="28"/>
        <v>0.216</v>
      </c>
      <c r="U310" s="433">
        <f t="shared" si="29"/>
        <v>2.1600000000000008E-2</v>
      </c>
      <c r="V310" s="555"/>
      <c r="W310" s="555"/>
      <c r="X310" s="555"/>
      <c r="Y310" s="555"/>
      <c r="Z310" s="555" t="str">
        <f>IF(AB310&gt;0,'приложение 1.1 '!G311,"-")</f>
        <v>-</v>
      </c>
      <c r="AA310" s="367"/>
      <c r="AB310" s="556"/>
      <c r="AC310" s="379">
        <f>'приложение 1.1 '!E311</f>
        <v>0</v>
      </c>
      <c r="AD310" s="555">
        <f>IF(AG310&gt;0,'приложение 1.1 '!G311,"-")</f>
        <v>2022</v>
      </c>
      <c r="AE310" s="556">
        <v>30</v>
      </c>
      <c r="AF310" s="556"/>
      <c r="AG310" s="556" t="s">
        <v>1787</v>
      </c>
      <c r="AH310" s="449">
        <f>'приложение 1.1 '!D311</f>
        <v>0.24</v>
      </c>
      <c r="AI310" s="205"/>
    </row>
    <row r="311" spans="1:35" ht="45" customHeight="1">
      <c r="A311" s="369" t="str">
        <f>'приложение 1.1 '!A312</f>
        <v>1.1.5.121</v>
      </c>
      <c r="B311" s="371" t="str">
        <f>'приложение 1.1 '!B312</f>
        <v>Реконструкция КЛ-0,4 кВ ТП-344 - ул. Островского, 32</v>
      </c>
      <c r="C311" s="555"/>
      <c r="D311" s="555"/>
      <c r="E311" s="555"/>
      <c r="F311" s="555"/>
      <c r="G311" s="555"/>
      <c r="H311" s="555"/>
      <c r="I311" s="555"/>
      <c r="J311" s="362"/>
      <c r="K311" s="556">
        <v>1984</v>
      </c>
      <c r="L311" s="555">
        <v>30</v>
      </c>
      <c r="M311" s="555"/>
      <c r="N311" s="555" t="s">
        <v>1749</v>
      </c>
      <c r="O311" s="362">
        <f>'приложение 1.1 '!D312</f>
        <v>0.3</v>
      </c>
      <c r="P311" s="363"/>
      <c r="Q311" s="433">
        <f>'приложение 1.1 '!H312</f>
        <v>0.54</v>
      </c>
      <c r="R311" s="433">
        <f t="shared" si="26"/>
        <v>2.7000000000000003E-2</v>
      </c>
      <c r="S311" s="433">
        <f t="shared" si="27"/>
        <v>0.21600000000000003</v>
      </c>
      <c r="T311" s="433">
        <f t="shared" si="28"/>
        <v>0.27</v>
      </c>
      <c r="U311" s="433">
        <f t="shared" si="29"/>
        <v>2.7000000000000024E-2</v>
      </c>
      <c r="V311" s="555"/>
      <c r="W311" s="555"/>
      <c r="X311" s="555"/>
      <c r="Y311" s="555"/>
      <c r="Z311" s="555" t="str">
        <f>IF(AB311&gt;0,'приложение 1.1 '!G312,"-")</f>
        <v>-</v>
      </c>
      <c r="AA311" s="367"/>
      <c r="AB311" s="556"/>
      <c r="AC311" s="379">
        <f>'приложение 1.1 '!E312</f>
        <v>0</v>
      </c>
      <c r="AD311" s="555">
        <f>IF(AG311&gt;0,'приложение 1.1 '!G312,"-")</f>
        <v>2022</v>
      </c>
      <c r="AE311" s="556">
        <v>30</v>
      </c>
      <c r="AF311" s="556"/>
      <c r="AG311" s="556" t="s">
        <v>1787</v>
      </c>
      <c r="AH311" s="449">
        <f>'приложение 1.1 '!D312</f>
        <v>0.3</v>
      </c>
      <c r="AI311" s="205"/>
    </row>
    <row r="312" spans="1:35" ht="45" customHeight="1">
      <c r="A312" s="369" t="str">
        <f>'приложение 1.1 '!A313</f>
        <v>1.1.5.122</v>
      </c>
      <c r="B312" s="371" t="str">
        <f>'приложение 1.1 '!B313</f>
        <v>Реконструкция КЛ-0,4 кВ ТП-346 - ул. Островского, 38</v>
      </c>
      <c r="C312" s="555"/>
      <c r="D312" s="555"/>
      <c r="E312" s="555"/>
      <c r="F312" s="555"/>
      <c r="G312" s="555"/>
      <c r="H312" s="555"/>
      <c r="I312" s="555"/>
      <c r="J312" s="362"/>
      <c r="K312" s="556">
        <v>1984</v>
      </c>
      <c r="L312" s="555">
        <v>30</v>
      </c>
      <c r="M312" s="555"/>
      <c r="N312" s="555" t="s">
        <v>1772</v>
      </c>
      <c r="O312" s="362">
        <f>'приложение 1.1 '!D313</f>
        <v>0.23200000000000001</v>
      </c>
      <c r="P312" s="363"/>
      <c r="Q312" s="433">
        <f>'приложение 1.1 '!H313</f>
        <v>0.41760000000000003</v>
      </c>
      <c r="R312" s="433">
        <f t="shared" si="26"/>
        <v>2.0880000000000003E-2</v>
      </c>
      <c r="S312" s="433">
        <f t="shared" si="27"/>
        <v>0.16704000000000002</v>
      </c>
      <c r="T312" s="433">
        <f t="shared" si="28"/>
        <v>0.20880000000000001</v>
      </c>
      <c r="U312" s="433">
        <f t="shared" si="29"/>
        <v>2.0879999999999954E-2</v>
      </c>
      <c r="V312" s="555"/>
      <c r="W312" s="555"/>
      <c r="X312" s="555"/>
      <c r="Y312" s="555"/>
      <c r="Z312" s="555" t="str">
        <f>IF(AB312&gt;0,'приложение 1.1 '!G313,"-")</f>
        <v>-</v>
      </c>
      <c r="AA312" s="367"/>
      <c r="AB312" s="556"/>
      <c r="AC312" s="379">
        <f>'приложение 1.1 '!E313</f>
        <v>0</v>
      </c>
      <c r="AD312" s="555">
        <f>IF(AG312&gt;0,'приложение 1.1 '!G313,"-")</f>
        <v>2022</v>
      </c>
      <c r="AE312" s="556">
        <v>30</v>
      </c>
      <c r="AF312" s="556"/>
      <c r="AG312" s="556" t="s">
        <v>1787</v>
      </c>
      <c r="AH312" s="449">
        <f>'приложение 1.1 '!D313</f>
        <v>0.23200000000000001</v>
      </c>
      <c r="AI312" s="205"/>
    </row>
    <row r="313" spans="1:35" ht="45" customHeight="1">
      <c r="A313" s="369" t="str">
        <f>'приложение 1.1 '!A314</f>
        <v>1.1.5.123</v>
      </c>
      <c r="B313" s="371" t="str">
        <f>'приложение 1.1 '!B314</f>
        <v>Реконструкция КЛ-0,4 кВ ТП-347 - д/с Искорка</v>
      </c>
      <c r="C313" s="555"/>
      <c r="D313" s="555"/>
      <c r="E313" s="555"/>
      <c r="F313" s="555"/>
      <c r="G313" s="555"/>
      <c r="H313" s="555"/>
      <c r="I313" s="555"/>
      <c r="J313" s="362"/>
      <c r="K313" s="556">
        <v>1984</v>
      </c>
      <c r="L313" s="555">
        <v>30</v>
      </c>
      <c r="M313" s="555"/>
      <c r="N313" s="555" t="s">
        <v>1743</v>
      </c>
      <c r="O313" s="362">
        <f>'приложение 1.1 '!D314</f>
        <v>0.24</v>
      </c>
      <c r="P313" s="363"/>
      <c r="Q313" s="433">
        <f>'приложение 1.1 '!H314</f>
        <v>0.432</v>
      </c>
      <c r="R313" s="433">
        <f t="shared" si="26"/>
        <v>2.1600000000000001E-2</v>
      </c>
      <c r="S313" s="433">
        <f t="shared" si="27"/>
        <v>0.17280000000000001</v>
      </c>
      <c r="T313" s="433">
        <f t="shared" si="28"/>
        <v>0.216</v>
      </c>
      <c r="U313" s="433">
        <f t="shared" si="29"/>
        <v>2.1600000000000008E-2</v>
      </c>
      <c r="V313" s="555"/>
      <c r="W313" s="555"/>
      <c r="X313" s="555"/>
      <c r="Y313" s="555"/>
      <c r="Z313" s="555" t="str">
        <f>IF(AB313&gt;0,'приложение 1.1 '!G314,"-")</f>
        <v>-</v>
      </c>
      <c r="AA313" s="367"/>
      <c r="AB313" s="556"/>
      <c r="AC313" s="379">
        <f>'приложение 1.1 '!E314</f>
        <v>0</v>
      </c>
      <c r="AD313" s="555">
        <f>IF(AG313&gt;0,'приложение 1.1 '!G314,"-")</f>
        <v>2022</v>
      </c>
      <c r="AE313" s="556">
        <v>30</v>
      </c>
      <c r="AF313" s="556"/>
      <c r="AG313" s="556" t="s">
        <v>1787</v>
      </c>
      <c r="AH313" s="449">
        <f>'приложение 1.1 '!D314</f>
        <v>0.24</v>
      </c>
      <c r="AI313" s="205"/>
    </row>
    <row r="314" spans="1:35" ht="45" customHeight="1">
      <c r="A314" s="369" t="str">
        <f>'приложение 1.1 '!A315</f>
        <v>1.1.5.124</v>
      </c>
      <c r="B314" s="371" t="str">
        <f>'приложение 1.1 '!B315</f>
        <v>Реконструкция КЛ-0,4 кВ ТП-348 - ул. Пушкина, 25</v>
      </c>
      <c r="C314" s="555"/>
      <c r="D314" s="555"/>
      <c r="E314" s="555"/>
      <c r="F314" s="555"/>
      <c r="G314" s="555"/>
      <c r="H314" s="555"/>
      <c r="I314" s="555"/>
      <c r="J314" s="362"/>
      <c r="K314" s="556">
        <v>1984</v>
      </c>
      <c r="L314" s="555">
        <v>30</v>
      </c>
      <c r="M314" s="555"/>
      <c r="N314" s="555" t="s">
        <v>1749</v>
      </c>
      <c r="O314" s="362">
        <f>'приложение 1.1 '!D315</f>
        <v>0.3</v>
      </c>
      <c r="P314" s="363"/>
      <c r="Q314" s="433">
        <f>'приложение 1.1 '!H315</f>
        <v>0.54</v>
      </c>
      <c r="R314" s="433">
        <f t="shared" si="26"/>
        <v>2.7000000000000003E-2</v>
      </c>
      <c r="S314" s="433">
        <f t="shared" si="27"/>
        <v>0.21600000000000003</v>
      </c>
      <c r="T314" s="433">
        <f t="shared" si="28"/>
        <v>0.27</v>
      </c>
      <c r="U314" s="433">
        <f t="shared" si="29"/>
        <v>2.7000000000000024E-2</v>
      </c>
      <c r="V314" s="555"/>
      <c r="W314" s="555"/>
      <c r="X314" s="555"/>
      <c r="Y314" s="555"/>
      <c r="Z314" s="555" t="str">
        <f>IF(AB314&gt;0,'приложение 1.1 '!G315,"-")</f>
        <v>-</v>
      </c>
      <c r="AA314" s="367"/>
      <c r="AB314" s="556"/>
      <c r="AC314" s="379">
        <f>'приложение 1.1 '!E315</f>
        <v>0</v>
      </c>
      <c r="AD314" s="555">
        <f>IF(AG314&gt;0,'приложение 1.1 '!G315,"-")</f>
        <v>2022</v>
      </c>
      <c r="AE314" s="556">
        <v>30</v>
      </c>
      <c r="AF314" s="556"/>
      <c r="AG314" s="556" t="s">
        <v>1787</v>
      </c>
      <c r="AH314" s="449">
        <f>'приложение 1.1 '!D315</f>
        <v>0.3</v>
      </c>
      <c r="AI314" s="205"/>
    </row>
    <row r="315" spans="1:35" ht="45" customHeight="1">
      <c r="A315" s="369" t="str">
        <f>'приложение 1.1 '!A316</f>
        <v>1.1.5.125</v>
      </c>
      <c r="B315" s="371" t="str">
        <f>'приложение 1.1 '!B316</f>
        <v>Реконструкция КЛ-0,4 кВ ТП-349 - пр-т. Мира, 31</v>
      </c>
      <c r="C315" s="555"/>
      <c r="D315" s="555"/>
      <c r="E315" s="555"/>
      <c r="F315" s="555"/>
      <c r="G315" s="555"/>
      <c r="H315" s="555"/>
      <c r="I315" s="555"/>
      <c r="J315" s="362"/>
      <c r="K315" s="556">
        <v>1983</v>
      </c>
      <c r="L315" s="555">
        <v>30</v>
      </c>
      <c r="M315" s="555"/>
      <c r="N315" s="555" t="s">
        <v>1725</v>
      </c>
      <c r="O315" s="362">
        <f>'приложение 1.1 '!D316</f>
        <v>0.27600000000000002</v>
      </c>
      <c r="P315" s="363"/>
      <c r="Q315" s="433">
        <f>'приложение 1.1 '!H316</f>
        <v>0.49680000000000002</v>
      </c>
      <c r="R315" s="433">
        <f t="shared" si="26"/>
        <v>2.4840000000000001E-2</v>
      </c>
      <c r="S315" s="433">
        <f t="shared" si="27"/>
        <v>0.19872000000000001</v>
      </c>
      <c r="T315" s="433">
        <f t="shared" si="28"/>
        <v>0.24840000000000001</v>
      </c>
      <c r="U315" s="433">
        <f t="shared" si="29"/>
        <v>2.4839999999999973E-2</v>
      </c>
      <c r="V315" s="555"/>
      <c r="W315" s="555"/>
      <c r="X315" s="555"/>
      <c r="Y315" s="555"/>
      <c r="Z315" s="555" t="str">
        <f>IF(AB315&gt;0,'приложение 1.1 '!G316,"-")</f>
        <v>-</v>
      </c>
      <c r="AA315" s="367"/>
      <c r="AB315" s="556"/>
      <c r="AC315" s="379">
        <f>'приложение 1.1 '!E316</f>
        <v>0</v>
      </c>
      <c r="AD315" s="555">
        <f>IF(AG315&gt;0,'приложение 1.1 '!G316,"-")</f>
        <v>2022</v>
      </c>
      <c r="AE315" s="556">
        <v>30</v>
      </c>
      <c r="AF315" s="556"/>
      <c r="AG315" s="556" t="s">
        <v>1787</v>
      </c>
      <c r="AH315" s="449">
        <f>'приложение 1.1 '!D316</f>
        <v>0.27600000000000002</v>
      </c>
      <c r="AI315" s="205"/>
    </row>
    <row r="316" spans="1:35" ht="45" customHeight="1">
      <c r="A316" s="369" t="str">
        <f>'приложение 1.1 '!A317</f>
        <v>1.1.5.126</v>
      </c>
      <c r="B316" s="371" t="str">
        <f>'приложение 1.1 '!B317</f>
        <v>Реконструкция КЛ-0,4 кВ ТП-349 - ул. Островского, 16 СГП</v>
      </c>
      <c r="C316" s="555"/>
      <c r="D316" s="555"/>
      <c r="E316" s="555"/>
      <c r="F316" s="555"/>
      <c r="G316" s="555"/>
      <c r="H316" s="555"/>
      <c r="I316" s="555"/>
      <c r="J316" s="362"/>
      <c r="K316" s="556">
        <v>1983</v>
      </c>
      <c r="L316" s="555">
        <v>30</v>
      </c>
      <c r="M316" s="555"/>
      <c r="N316" s="556" t="s">
        <v>1725</v>
      </c>
      <c r="O316" s="362">
        <f>'приложение 1.1 '!D317</f>
        <v>0.28000000000000003</v>
      </c>
      <c r="P316" s="363"/>
      <c r="Q316" s="433">
        <f>'приложение 1.1 '!H317</f>
        <v>0.504</v>
      </c>
      <c r="R316" s="433">
        <f t="shared" si="26"/>
        <v>2.52E-2</v>
      </c>
      <c r="S316" s="433">
        <f t="shared" si="27"/>
        <v>0.2016</v>
      </c>
      <c r="T316" s="433">
        <f t="shared" si="28"/>
        <v>0.252</v>
      </c>
      <c r="U316" s="433">
        <f t="shared" si="29"/>
        <v>2.52E-2</v>
      </c>
      <c r="V316" s="555"/>
      <c r="W316" s="555"/>
      <c r="X316" s="555"/>
      <c r="Y316" s="555"/>
      <c r="Z316" s="555" t="str">
        <f>IF(AB316&gt;0,'приложение 1.1 '!G317,"-")</f>
        <v>-</v>
      </c>
      <c r="AA316" s="367"/>
      <c r="AB316" s="556"/>
      <c r="AC316" s="379">
        <f>'приложение 1.1 '!E317</f>
        <v>0</v>
      </c>
      <c r="AD316" s="555">
        <f>IF(AG316&gt;0,'приложение 1.1 '!G317,"-")</f>
        <v>2022</v>
      </c>
      <c r="AE316" s="556">
        <v>30</v>
      </c>
      <c r="AF316" s="556"/>
      <c r="AG316" s="556" t="s">
        <v>1787</v>
      </c>
      <c r="AH316" s="449">
        <f>'приложение 1.1 '!D317</f>
        <v>0.28000000000000003</v>
      </c>
      <c r="AI316" s="205"/>
    </row>
    <row r="317" spans="1:35" ht="45" customHeight="1">
      <c r="A317" s="369" t="str">
        <f>'приложение 1.1 '!A318</f>
        <v>1.1.5.127</v>
      </c>
      <c r="B317" s="371" t="str">
        <f>'приложение 1.1 '!B318</f>
        <v>Реконструкция КЛ-0,4 кВ ТП-374 - ул. Просвещения, 43</v>
      </c>
      <c r="C317" s="555"/>
      <c r="D317" s="555"/>
      <c r="E317" s="555"/>
      <c r="F317" s="555"/>
      <c r="G317" s="555"/>
      <c r="H317" s="555"/>
      <c r="I317" s="555"/>
      <c r="J317" s="362"/>
      <c r="K317" s="556">
        <v>1982</v>
      </c>
      <c r="L317" s="555">
        <v>30</v>
      </c>
      <c r="M317" s="555"/>
      <c r="N317" s="555" t="s">
        <v>1724</v>
      </c>
      <c r="O317" s="362">
        <f>'приложение 1.1 '!D318</f>
        <v>0.68</v>
      </c>
      <c r="P317" s="363"/>
      <c r="Q317" s="433">
        <f>'приложение 1.1 '!H318</f>
        <v>1.224</v>
      </c>
      <c r="R317" s="433">
        <f t="shared" si="26"/>
        <v>6.1200000000000004E-2</v>
      </c>
      <c r="S317" s="433">
        <f t="shared" si="27"/>
        <v>0.48960000000000004</v>
      </c>
      <c r="T317" s="433">
        <f t="shared" si="28"/>
        <v>0.61199999999999999</v>
      </c>
      <c r="U317" s="433">
        <f t="shared" si="29"/>
        <v>6.1199999999999921E-2</v>
      </c>
      <c r="V317" s="555"/>
      <c r="W317" s="555"/>
      <c r="X317" s="555"/>
      <c r="Y317" s="555"/>
      <c r="Z317" s="555" t="str">
        <f>IF(AB317&gt;0,'приложение 1.1 '!G318,"-")</f>
        <v>-</v>
      </c>
      <c r="AA317" s="367"/>
      <c r="AB317" s="556"/>
      <c r="AC317" s="379">
        <f>'приложение 1.1 '!E318</f>
        <v>0</v>
      </c>
      <c r="AD317" s="555">
        <f>IF(AG317&gt;0,'приложение 1.1 '!G318,"-")</f>
        <v>2022</v>
      </c>
      <c r="AE317" s="556">
        <v>30</v>
      </c>
      <c r="AF317" s="556"/>
      <c r="AG317" s="556" t="s">
        <v>1787</v>
      </c>
      <c r="AH317" s="449">
        <f>'приложение 1.1 '!D318</f>
        <v>0.68</v>
      </c>
      <c r="AI317" s="205"/>
    </row>
    <row r="318" spans="1:35" ht="45" customHeight="1">
      <c r="A318" s="369" t="str">
        <f>'приложение 1.1 '!A319</f>
        <v>1.1.5.128</v>
      </c>
      <c r="B318" s="371" t="str">
        <f>'приложение 1.1 '!B319</f>
        <v>Реконструкция КЛ-0,4 кВ ТП-374 - ул. Просвещения, 45</v>
      </c>
      <c r="C318" s="555"/>
      <c r="D318" s="555"/>
      <c r="E318" s="555"/>
      <c r="F318" s="555"/>
      <c r="G318" s="555"/>
      <c r="H318" s="555"/>
      <c r="I318" s="555"/>
      <c r="J318" s="362"/>
      <c r="K318" s="555">
        <v>1981</v>
      </c>
      <c r="L318" s="555">
        <v>30</v>
      </c>
      <c r="M318" s="555"/>
      <c r="N318" s="555" t="s">
        <v>1724</v>
      </c>
      <c r="O318" s="362">
        <f>'приложение 1.1 '!D319</f>
        <v>0.26</v>
      </c>
      <c r="P318" s="363"/>
      <c r="Q318" s="433">
        <f>'приложение 1.1 '!H319</f>
        <v>0.46800000000000003</v>
      </c>
      <c r="R318" s="433">
        <f t="shared" si="26"/>
        <v>2.3400000000000004E-2</v>
      </c>
      <c r="S318" s="433">
        <f t="shared" si="27"/>
        <v>0.18720000000000003</v>
      </c>
      <c r="T318" s="433">
        <f t="shared" si="28"/>
        <v>0.23400000000000001</v>
      </c>
      <c r="U318" s="433">
        <f t="shared" si="29"/>
        <v>2.3399999999999976E-2</v>
      </c>
      <c r="V318" s="555"/>
      <c r="W318" s="555"/>
      <c r="X318" s="555"/>
      <c r="Y318" s="555"/>
      <c r="Z318" s="555" t="str">
        <f>IF(AB318&gt;0,'приложение 1.1 '!G319,"-")</f>
        <v>-</v>
      </c>
      <c r="AA318" s="367"/>
      <c r="AB318" s="556"/>
      <c r="AC318" s="379">
        <f>'приложение 1.1 '!E319</f>
        <v>0</v>
      </c>
      <c r="AD318" s="555">
        <f>IF(AG318&gt;0,'приложение 1.1 '!G319,"-")</f>
        <v>2022</v>
      </c>
      <c r="AE318" s="556">
        <v>30</v>
      </c>
      <c r="AF318" s="556"/>
      <c r="AG318" s="556" t="s">
        <v>1787</v>
      </c>
      <c r="AH318" s="449">
        <f>'приложение 1.1 '!D319</f>
        <v>0.26</v>
      </c>
      <c r="AI318" s="205"/>
    </row>
    <row r="319" spans="1:35" ht="45" customHeight="1">
      <c r="A319" s="369" t="str">
        <f>'приложение 1.1 '!A320</f>
        <v>1.1.5.129</v>
      </c>
      <c r="B319" s="371" t="str">
        <f>'приложение 1.1 '!B320</f>
        <v>Реконструкция КЛ-0,4 кВ ТП-375 - ул. Энгельса, 9</v>
      </c>
      <c r="C319" s="555"/>
      <c r="D319" s="555"/>
      <c r="E319" s="555"/>
      <c r="F319" s="555"/>
      <c r="G319" s="555"/>
      <c r="H319" s="555"/>
      <c r="I319" s="555"/>
      <c r="J319" s="362"/>
      <c r="K319" s="555">
        <v>1987</v>
      </c>
      <c r="L319" s="555">
        <v>30</v>
      </c>
      <c r="M319" s="555"/>
      <c r="N319" s="555" t="s">
        <v>1743</v>
      </c>
      <c r="O319" s="362">
        <f>'приложение 1.1 '!D320</f>
        <v>0.23</v>
      </c>
      <c r="P319" s="363"/>
      <c r="Q319" s="433">
        <f>'приложение 1.1 '!H320</f>
        <v>0.41399999999999998</v>
      </c>
      <c r="R319" s="433">
        <f t="shared" si="26"/>
        <v>2.07E-2</v>
      </c>
      <c r="S319" s="433">
        <f t="shared" si="27"/>
        <v>0.1656</v>
      </c>
      <c r="T319" s="433">
        <f t="shared" si="28"/>
        <v>0.20699999999999999</v>
      </c>
      <c r="U319" s="433">
        <f t="shared" si="29"/>
        <v>2.0699999999999996E-2</v>
      </c>
      <c r="V319" s="555"/>
      <c r="W319" s="555"/>
      <c r="X319" s="555"/>
      <c r="Y319" s="555"/>
      <c r="Z319" s="555" t="str">
        <f>IF(AB319&gt;0,'приложение 1.1 '!G320,"-")</f>
        <v>-</v>
      </c>
      <c r="AA319" s="367"/>
      <c r="AB319" s="556"/>
      <c r="AC319" s="379">
        <f>'приложение 1.1 '!E320</f>
        <v>0</v>
      </c>
      <c r="AD319" s="555">
        <f>IF(AG319&gt;0,'приложение 1.1 '!G320,"-")</f>
        <v>2022</v>
      </c>
      <c r="AE319" s="556">
        <v>30</v>
      </c>
      <c r="AF319" s="556"/>
      <c r="AG319" s="556" t="s">
        <v>1787</v>
      </c>
      <c r="AH319" s="449">
        <f>'приложение 1.1 '!D320</f>
        <v>0.23</v>
      </c>
      <c r="AI319" s="205"/>
    </row>
    <row r="320" spans="1:35" ht="45" customHeight="1">
      <c r="A320" s="369" t="str">
        <f>'приложение 1.1 '!A321</f>
        <v>1.1.5.130</v>
      </c>
      <c r="B320" s="371" t="str">
        <f>'приложение 1.1 '!B321</f>
        <v>Реконструкция КЛ-0,4 кВ ТП-378 - ул. Энергетиков, 5</v>
      </c>
      <c r="C320" s="555"/>
      <c r="D320" s="555"/>
      <c r="E320" s="555"/>
      <c r="F320" s="555"/>
      <c r="G320" s="555"/>
      <c r="H320" s="555"/>
      <c r="I320" s="555"/>
      <c r="J320" s="362"/>
      <c r="K320" s="555">
        <v>1984</v>
      </c>
      <c r="L320" s="555">
        <v>30</v>
      </c>
      <c r="M320" s="555"/>
      <c r="N320" s="555" t="s">
        <v>1726</v>
      </c>
      <c r="O320" s="362">
        <f>'приложение 1.1 '!D321</f>
        <v>0.23</v>
      </c>
      <c r="P320" s="363"/>
      <c r="Q320" s="433">
        <f>'приложение 1.1 '!H321</f>
        <v>0.41399999999999998</v>
      </c>
      <c r="R320" s="433">
        <f t="shared" si="26"/>
        <v>2.07E-2</v>
      </c>
      <c r="S320" s="433">
        <f t="shared" si="27"/>
        <v>0.1656</v>
      </c>
      <c r="T320" s="433">
        <f t="shared" si="28"/>
        <v>0.20699999999999999</v>
      </c>
      <c r="U320" s="433">
        <f t="shared" si="29"/>
        <v>2.0699999999999996E-2</v>
      </c>
      <c r="V320" s="555"/>
      <c r="W320" s="555"/>
      <c r="X320" s="555"/>
      <c r="Y320" s="555"/>
      <c r="Z320" s="555" t="str">
        <f>IF(AB320&gt;0,'приложение 1.1 '!G321,"-")</f>
        <v>-</v>
      </c>
      <c r="AA320" s="367"/>
      <c r="AB320" s="556"/>
      <c r="AC320" s="379">
        <f>'приложение 1.1 '!E321</f>
        <v>0</v>
      </c>
      <c r="AD320" s="555">
        <f>IF(AG320&gt;0,'приложение 1.1 '!G321,"-")</f>
        <v>2022</v>
      </c>
      <c r="AE320" s="556">
        <v>30</v>
      </c>
      <c r="AF320" s="556"/>
      <c r="AG320" s="556" t="s">
        <v>1787</v>
      </c>
      <c r="AH320" s="449">
        <f>'приложение 1.1 '!D321</f>
        <v>0.23</v>
      </c>
      <c r="AI320" s="205"/>
    </row>
    <row r="321" spans="1:35" ht="45" customHeight="1">
      <c r="A321" s="369" t="str">
        <f>'приложение 1.1 '!A322</f>
        <v>1.1.5.131</v>
      </c>
      <c r="B321" s="371" t="str">
        <f>'приложение 1.1 '!B322</f>
        <v>Реконструкция КЛ-0,4 кВ ТП-382 - ул. Энергетиков, 29;29А;29В</v>
      </c>
      <c r="C321" s="555"/>
      <c r="D321" s="555"/>
      <c r="E321" s="555"/>
      <c r="F321" s="555"/>
      <c r="G321" s="555"/>
      <c r="H321" s="555"/>
      <c r="I321" s="555"/>
      <c r="J321" s="362"/>
      <c r="K321" s="556">
        <v>1981</v>
      </c>
      <c r="L321" s="555">
        <v>30</v>
      </c>
      <c r="M321" s="555"/>
      <c r="N321" s="555" t="s">
        <v>1773</v>
      </c>
      <c r="O321" s="362">
        <f>'приложение 1.1 '!D322</f>
        <v>0.4899</v>
      </c>
      <c r="P321" s="363"/>
      <c r="Q321" s="433">
        <f>'приложение 1.1 '!H322</f>
        <v>0.88182000000000016</v>
      </c>
      <c r="R321" s="433">
        <f t="shared" si="26"/>
        <v>4.4091000000000012E-2</v>
      </c>
      <c r="S321" s="433">
        <f t="shared" si="27"/>
        <v>0.3527280000000001</v>
      </c>
      <c r="T321" s="433">
        <f t="shared" si="28"/>
        <v>0.44091000000000008</v>
      </c>
      <c r="U321" s="433">
        <f t="shared" si="29"/>
        <v>4.4090999999999991E-2</v>
      </c>
      <c r="V321" s="555"/>
      <c r="W321" s="555"/>
      <c r="X321" s="555"/>
      <c r="Y321" s="555"/>
      <c r="Z321" s="555" t="str">
        <f>IF(AB321&gt;0,'приложение 1.1 '!G322,"-")</f>
        <v>-</v>
      </c>
      <c r="AA321" s="367"/>
      <c r="AB321" s="556"/>
      <c r="AC321" s="379">
        <f>'приложение 1.1 '!E322</f>
        <v>0</v>
      </c>
      <c r="AD321" s="555">
        <f>IF(AG321&gt;0,'приложение 1.1 '!G322,"-")</f>
        <v>2022</v>
      </c>
      <c r="AE321" s="556">
        <v>30</v>
      </c>
      <c r="AF321" s="556"/>
      <c r="AG321" s="556" t="s">
        <v>1787</v>
      </c>
      <c r="AH321" s="449">
        <f>'приложение 1.1 '!D322</f>
        <v>0.4899</v>
      </c>
      <c r="AI321" s="205"/>
    </row>
    <row r="322" spans="1:35" ht="45" customHeight="1">
      <c r="A322" s="369" t="str">
        <f>'приложение 1.1 '!A323</f>
        <v>1.1.5.132</v>
      </c>
      <c r="B322" s="371" t="str">
        <f>'приложение 1.1 '!B323</f>
        <v>Реконструкция КЛ-0,4 кВ ТП-389 - ул. 30 лет Победы, 28</v>
      </c>
      <c r="C322" s="555"/>
      <c r="D322" s="555"/>
      <c r="E322" s="555"/>
      <c r="F322" s="555"/>
      <c r="G322" s="555"/>
      <c r="H322" s="555"/>
      <c r="I322" s="555"/>
      <c r="J322" s="362"/>
      <c r="K322" s="556">
        <v>1982</v>
      </c>
      <c r="L322" s="555">
        <v>30</v>
      </c>
      <c r="M322" s="555"/>
      <c r="N322" s="555" t="s">
        <v>1743</v>
      </c>
      <c r="O322" s="362">
        <f>'приложение 1.1 '!D323</f>
        <v>0.36</v>
      </c>
      <c r="P322" s="363"/>
      <c r="Q322" s="433">
        <f>'приложение 1.1 '!H323</f>
        <v>0.64800000000000002</v>
      </c>
      <c r="R322" s="433">
        <f t="shared" si="26"/>
        <v>3.2400000000000005E-2</v>
      </c>
      <c r="S322" s="433">
        <f t="shared" si="27"/>
        <v>0.25920000000000004</v>
      </c>
      <c r="T322" s="433">
        <f t="shared" si="28"/>
        <v>0.32400000000000001</v>
      </c>
      <c r="U322" s="433">
        <f t="shared" si="29"/>
        <v>3.2399999999999984E-2</v>
      </c>
      <c r="V322" s="555"/>
      <c r="W322" s="555"/>
      <c r="X322" s="555"/>
      <c r="Y322" s="555"/>
      <c r="Z322" s="555" t="str">
        <f>IF(AB322&gt;0,'приложение 1.1 '!G323,"-")</f>
        <v>-</v>
      </c>
      <c r="AA322" s="367"/>
      <c r="AB322" s="556"/>
      <c r="AC322" s="379">
        <f>'приложение 1.1 '!E323</f>
        <v>0</v>
      </c>
      <c r="AD322" s="555">
        <f>IF(AG322&gt;0,'приложение 1.1 '!G323,"-")</f>
        <v>2022</v>
      </c>
      <c r="AE322" s="556">
        <v>30</v>
      </c>
      <c r="AF322" s="556"/>
      <c r="AG322" s="556" t="s">
        <v>1787</v>
      </c>
      <c r="AH322" s="449">
        <f>'приложение 1.1 '!D323</f>
        <v>0.36</v>
      </c>
      <c r="AI322" s="205"/>
    </row>
    <row r="323" spans="1:35" ht="45" customHeight="1">
      <c r="A323" s="369" t="str">
        <f>'приложение 1.1 '!A324</f>
        <v>1.1.5.133</v>
      </c>
      <c r="B323" s="371" t="str">
        <f>'приложение 1.1 '!B324</f>
        <v>Реконструкция КЛ-0,4 кВ ТП-391 - пр-д. Дружбы, 6</v>
      </c>
      <c r="C323" s="555"/>
      <c r="D323" s="555"/>
      <c r="E323" s="555"/>
      <c r="F323" s="555"/>
      <c r="G323" s="555"/>
      <c r="H323" s="555"/>
      <c r="I323" s="555"/>
      <c r="J323" s="362"/>
      <c r="K323" s="556">
        <v>1982</v>
      </c>
      <c r="L323" s="555">
        <v>30</v>
      </c>
      <c r="M323" s="555"/>
      <c r="N323" s="555" t="s">
        <v>1725</v>
      </c>
      <c r="O323" s="362">
        <f>'приложение 1.1 '!D324</f>
        <v>0.16800000000000001</v>
      </c>
      <c r="P323" s="363"/>
      <c r="Q323" s="433">
        <f>'приложение 1.1 '!H324</f>
        <v>0.3024</v>
      </c>
      <c r="R323" s="433">
        <f t="shared" si="26"/>
        <v>1.5120000000000001E-2</v>
      </c>
      <c r="S323" s="433">
        <f t="shared" si="27"/>
        <v>0.12096000000000001</v>
      </c>
      <c r="T323" s="433">
        <f t="shared" si="28"/>
        <v>0.1512</v>
      </c>
      <c r="U323" s="433">
        <f t="shared" si="29"/>
        <v>1.5120000000000022E-2</v>
      </c>
      <c r="V323" s="555"/>
      <c r="W323" s="555"/>
      <c r="X323" s="555"/>
      <c r="Y323" s="555"/>
      <c r="Z323" s="555" t="str">
        <f>IF(AB323&gt;0,'приложение 1.1 '!G324,"-")</f>
        <v>-</v>
      </c>
      <c r="AA323" s="367"/>
      <c r="AB323" s="556"/>
      <c r="AC323" s="379">
        <f>'приложение 1.1 '!E324</f>
        <v>0</v>
      </c>
      <c r="AD323" s="555">
        <f>IF(AG323&gt;0,'приложение 1.1 '!G324,"-")</f>
        <v>2022</v>
      </c>
      <c r="AE323" s="556">
        <v>30</v>
      </c>
      <c r="AF323" s="556"/>
      <c r="AG323" s="556" t="s">
        <v>1787</v>
      </c>
      <c r="AH323" s="449">
        <f>'приложение 1.1 '!D324</f>
        <v>0.16800000000000001</v>
      </c>
      <c r="AI323" s="205"/>
    </row>
    <row r="324" spans="1:35" ht="45" customHeight="1">
      <c r="A324" s="369" t="str">
        <f>'приложение 1.1 '!A325</f>
        <v>1.1.5.134</v>
      </c>
      <c r="B324" s="371" t="str">
        <f>'приложение 1.1 '!B325</f>
        <v>Реконструкция КЛ-0,4 кВ ТП-392 - ул. 30 лет Победы, 5</v>
      </c>
      <c r="C324" s="555"/>
      <c r="D324" s="555"/>
      <c r="E324" s="555"/>
      <c r="F324" s="555"/>
      <c r="G324" s="555"/>
      <c r="H324" s="555"/>
      <c r="I324" s="555"/>
      <c r="J324" s="362"/>
      <c r="K324" s="556">
        <v>1984</v>
      </c>
      <c r="L324" s="555">
        <v>30</v>
      </c>
      <c r="M324" s="555"/>
      <c r="N324" s="555" t="s">
        <v>1725</v>
      </c>
      <c r="O324" s="362">
        <f>'приложение 1.1 '!D325</f>
        <v>0.26</v>
      </c>
      <c r="P324" s="363"/>
      <c r="Q324" s="433">
        <f>'приложение 1.1 '!H325</f>
        <v>0.46800000000000003</v>
      </c>
      <c r="R324" s="433">
        <f t="shared" si="26"/>
        <v>2.3400000000000004E-2</v>
      </c>
      <c r="S324" s="433">
        <f t="shared" si="27"/>
        <v>0.18720000000000003</v>
      </c>
      <c r="T324" s="433">
        <f t="shared" si="28"/>
        <v>0.23400000000000001</v>
      </c>
      <c r="U324" s="433">
        <f t="shared" si="29"/>
        <v>2.3399999999999976E-2</v>
      </c>
      <c r="V324" s="555"/>
      <c r="W324" s="555"/>
      <c r="X324" s="555"/>
      <c r="Y324" s="555"/>
      <c r="Z324" s="555" t="str">
        <f>IF(AB324&gt;0,'приложение 1.1 '!G325,"-")</f>
        <v>-</v>
      </c>
      <c r="AA324" s="367"/>
      <c r="AB324" s="556"/>
      <c r="AC324" s="379">
        <f>'приложение 1.1 '!E325</f>
        <v>0</v>
      </c>
      <c r="AD324" s="555">
        <f>IF(AG324&gt;0,'приложение 1.1 '!G325,"-")</f>
        <v>2021</v>
      </c>
      <c r="AE324" s="556">
        <v>30</v>
      </c>
      <c r="AF324" s="556"/>
      <c r="AG324" s="556" t="s">
        <v>1787</v>
      </c>
      <c r="AH324" s="449">
        <f>'приложение 1.1 '!D325</f>
        <v>0.26</v>
      </c>
      <c r="AI324" s="205"/>
    </row>
    <row r="325" spans="1:35" ht="45" customHeight="1">
      <c r="A325" s="369" t="str">
        <f>'приложение 1.1 '!A326</f>
        <v>1.1.5.135</v>
      </c>
      <c r="B325" s="371" t="str">
        <f>'приложение 1.1 '!B326</f>
        <v>Реконструкция КЛ-0,4 кВ ТП-392 - ул. Северная, 70</v>
      </c>
      <c r="C325" s="555"/>
      <c r="D325" s="555"/>
      <c r="E325" s="555"/>
      <c r="F325" s="555"/>
      <c r="G325" s="555"/>
      <c r="H325" s="555"/>
      <c r="I325" s="555"/>
      <c r="J325" s="362"/>
      <c r="K325" s="556">
        <v>1984</v>
      </c>
      <c r="L325" s="555">
        <v>30</v>
      </c>
      <c r="M325" s="555"/>
      <c r="N325" s="556" t="s">
        <v>1725</v>
      </c>
      <c r="O325" s="362">
        <f>'приложение 1.1 '!D326</f>
        <v>0.16800000000000001</v>
      </c>
      <c r="P325" s="363"/>
      <c r="Q325" s="433">
        <f>'приложение 1.1 '!H326</f>
        <v>0.3024</v>
      </c>
      <c r="R325" s="433">
        <f t="shared" si="26"/>
        <v>1.5120000000000001E-2</v>
      </c>
      <c r="S325" s="433">
        <f t="shared" si="27"/>
        <v>0.12096000000000001</v>
      </c>
      <c r="T325" s="433">
        <f t="shared" si="28"/>
        <v>0.1512</v>
      </c>
      <c r="U325" s="433">
        <f t="shared" si="29"/>
        <v>1.5120000000000022E-2</v>
      </c>
      <c r="V325" s="555"/>
      <c r="W325" s="555"/>
      <c r="X325" s="555"/>
      <c r="Y325" s="555"/>
      <c r="Z325" s="555" t="str">
        <f>IF(AB325&gt;0,'приложение 1.1 '!G326,"-")</f>
        <v>-</v>
      </c>
      <c r="AA325" s="367"/>
      <c r="AB325" s="556"/>
      <c r="AC325" s="379">
        <f>'приложение 1.1 '!E326</f>
        <v>0</v>
      </c>
      <c r="AD325" s="555">
        <f>IF(AG325&gt;0,'приложение 1.1 '!G326,"-")</f>
        <v>2021</v>
      </c>
      <c r="AE325" s="556">
        <v>30</v>
      </c>
      <c r="AF325" s="556"/>
      <c r="AG325" s="556" t="s">
        <v>1787</v>
      </c>
      <c r="AH325" s="449">
        <f>'приложение 1.1 '!D326</f>
        <v>0.16800000000000001</v>
      </c>
      <c r="AI325" s="205"/>
    </row>
    <row r="326" spans="1:35" ht="45" customHeight="1">
      <c r="A326" s="369" t="str">
        <f>'приложение 1.1 '!A327</f>
        <v>1.1.5.136</v>
      </c>
      <c r="B326" s="371" t="str">
        <f>'приложение 1.1 '!B327</f>
        <v>Реконструкция КЛ-0,4 кВ ТП-393 - ул. 50 лет ВЛКСМ, 11А</v>
      </c>
      <c r="C326" s="555"/>
      <c r="D326" s="555"/>
      <c r="E326" s="555"/>
      <c r="F326" s="555"/>
      <c r="G326" s="555"/>
      <c r="H326" s="555"/>
      <c r="I326" s="555"/>
      <c r="J326" s="362"/>
      <c r="K326" s="555">
        <v>1982</v>
      </c>
      <c r="L326" s="555">
        <v>30</v>
      </c>
      <c r="M326" s="555"/>
      <c r="N326" s="555" t="s">
        <v>1774</v>
      </c>
      <c r="O326" s="362">
        <f>'приложение 1.1 '!D327</f>
        <v>0.51600000000000001</v>
      </c>
      <c r="P326" s="363"/>
      <c r="Q326" s="433">
        <f>'приложение 1.1 '!H327</f>
        <v>0.92879999999999996</v>
      </c>
      <c r="R326" s="433">
        <f t="shared" si="26"/>
        <v>4.6440000000000002E-2</v>
      </c>
      <c r="S326" s="433">
        <f t="shared" si="27"/>
        <v>0.37152000000000002</v>
      </c>
      <c r="T326" s="433">
        <f t="shared" si="28"/>
        <v>0.46439999999999998</v>
      </c>
      <c r="U326" s="433">
        <f t="shared" si="29"/>
        <v>4.6439999999999926E-2</v>
      </c>
      <c r="V326" s="555"/>
      <c r="W326" s="555"/>
      <c r="X326" s="555"/>
      <c r="Y326" s="555"/>
      <c r="Z326" s="555" t="str">
        <f>IF(AB326&gt;0,'приложение 1.1 '!G327,"-")</f>
        <v>-</v>
      </c>
      <c r="AA326" s="367"/>
      <c r="AB326" s="556"/>
      <c r="AC326" s="379">
        <f>'приложение 1.1 '!E327</f>
        <v>0</v>
      </c>
      <c r="AD326" s="555">
        <f>IF(AG326&gt;0,'приложение 1.1 '!G327,"-")</f>
        <v>2021</v>
      </c>
      <c r="AE326" s="556">
        <v>30</v>
      </c>
      <c r="AF326" s="556"/>
      <c r="AG326" s="556" t="s">
        <v>1787</v>
      </c>
      <c r="AH326" s="449">
        <f>'приложение 1.1 '!D327</f>
        <v>0.51600000000000001</v>
      </c>
      <c r="AI326" s="205"/>
    </row>
    <row r="327" spans="1:35" ht="45" customHeight="1">
      <c r="A327" s="369" t="str">
        <f>'приложение 1.1 '!A328</f>
        <v>1.1.5.137</v>
      </c>
      <c r="B327" s="371" t="str">
        <f>'приложение 1.1 '!B328</f>
        <v>Реконструкция КЛ-0,4 кВ ТП-395 - пр-д. Дружбы, 13</v>
      </c>
      <c r="C327" s="555"/>
      <c r="D327" s="555"/>
      <c r="E327" s="555"/>
      <c r="F327" s="555"/>
      <c r="G327" s="555"/>
      <c r="H327" s="555"/>
      <c r="I327" s="555"/>
      <c r="J327" s="362"/>
      <c r="K327" s="556">
        <v>1982</v>
      </c>
      <c r="L327" s="555">
        <v>30</v>
      </c>
      <c r="M327" s="555"/>
      <c r="N327" s="555" t="s">
        <v>1725</v>
      </c>
      <c r="O327" s="362">
        <f>'приложение 1.1 '!D328</f>
        <v>0.23599999999999999</v>
      </c>
      <c r="P327" s="363"/>
      <c r="Q327" s="433">
        <f>'приложение 1.1 '!H328</f>
        <v>0.42480000000000001</v>
      </c>
      <c r="R327" s="433">
        <f t="shared" si="26"/>
        <v>2.1240000000000002E-2</v>
      </c>
      <c r="S327" s="433">
        <f t="shared" si="27"/>
        <v>0.16992000000000002</v>
      </c>
      <c r="T327" s="433">
        <f t="shared" si="28"/>
        <v>0.21240000000000001</v>
      </c>
      <c r="U327" s="433">
        <f t="shared" si="29"/>
        <v>2.1239999999999981E-2</v>
      </c>
      <c r="V327" s="555"/>
      <c r="W327" s="555"/>
      <c r="X327" s="555"/>
      <c r="Y327" s="555"/>
      <c r="Z327" s="555" t="str">
        <f>IF(AB327&gt;0,'приложение 1.1 '!G328,"-")</f>
        <v>-</v>
      </c>
      <c r="AA327" s="367"/>
      <c r="AB327" s="556"/>
      <c r="AC327" s="379">
        <f>'приложение 1.1 '!E328</f>
        <v>0</v>
      </c>
      <c r="AD327" s="555">
        <f>IF(AG327&gt;0,'приложение 1.1 '!G328,"-")</f>
        <v>2021</v>
      </c>
      <c r="AE327" s="556">
        <v>30</v>
      </c>
      <c r="AF327" s="556"/>
      <c r="AG327" s="556" t="s">
        <v>1787</v>
      </c>
      <c r="AH327" s="449">
        <f>'приложение 1.1 '!D328</f>
        <v>0.23599999999999999</v>
      </c>
      <c r="AI327" s="205"/>
    </row>
    <row r="328" spans="1:35" ht="45" customHeight="1">
      <c r="A328" s="369" t="str">
        <f>'приложение 1.1 '!A329</f>
        <v>1.1.5.138</v>
      </c>
      <c r="B328" s="371" t="str">
        <f>'приложение 1.1 '!B329</f>
        <v>Реконструкция КЛ-0,4 кВ ТП-395 - пр-д. Дружбы, 15</v>
      </c>
      <c r="C328" s="555"/>
      <c r="D328" s="555"/>
      <c r="E328" s="555"/>
      <c r="F328" s="555"/>
      <c r="G328" s="555"/>
      <c r="H328" s="555"/>
      <c r="I328" s="555"/>
      <c r="J328" s="362"/>
      <c r="K328" s="556">
        <v>1982</v>
      </c>
      <c r="L328" s="555">
        <v>30</v>
      </c>
      <c r="M328" s="555"/>
      <c r="N328" s="555" t="s">
        <v>1725</v>
      </c>
      <c r="O328" s="362">
        <f>'приложение 1.1 '!D329</f>
        <v>0.3</v>
      </c>
      <c r="P328" s="363"/>
      <c r="Q328" s="433">
        <f>'приложение 1.1 '!H329</f>
        <v>0.54</v>
      </c>
      <c r="R328" s="433">
        <f t="shared" si="26"/>
        <v>2.7000000000000003E-2</v>
      </c>
      <c r="S328" s="433">
        <f t="shared" si="27"/>
        <v>0.21600000000000003</v>
      </c>
      <c r="T328" s="433">
        <f t="shared" si="28"/>
        <v>0.27</v>
      </c>
      <c r="U328" s="433">
        <f t="shared" si="29"/>
        <v>2.7000000000000024E-2</v>
      </c>
      <c r="V328" s="555"/>
      <c r="W328" s="555"/>
      <c r="X328" s="555"/>
      <c r="Y328" s="555"/>
      <c r="Z328" s="555" t="str">
        <f>IF(AB328&gt;0,'приложение 1.1 '!G329,"-")</f>
        <v>-</v>
      </c>
      <c r="AA328" s="367"/>
      <c r="AB328" s="556"/>
      <c r="AC328" s="379">
        <f>'приложение 1.1 '!E329</f>
        <v>0</v>
      </c>
      <c r="AD328" s="555">
        <f>IF(AG328&gt;0,'приложение 1.1 '!G329,"-")</f>
        <v>2021</v>
      </c>
      <c r="AE328" s="556">
        <v>30</v>
      </c>
      <c r="AF328" s="556"/>
      <c r="AG328" s="556" t="s">
        <v>1787</v>
      </c>
      <c r="AH328" s="449">
        <f>'приложение 1.1 '!D329</f>
        <v>0.3</v>
      </c>
      <c r="AI328" s="205"/>
    </row>
    <row r="329" spans="1:35" ht="45" customHeight="1">
      <c r="A329" s="369" t="str">
        <f>'приложение 1.1 '!A330</f>
        <v>1.1.5.139</v>
      </c>
      <c r="B329" s="371" t="str">
        <f>'приложение 1.1 '!B330</f>
        <v>Реконструкция КЛ-0,4 кВ ТП-448 - пр-д. Первопроходцев, 10</v>
      </c>
      <c r="C329" s="555"/>
      <c r="D329" s="555"/>
      <c r="E329" s="555"/>
      <c r="F329" s="555"/>
      <c r="G329" s="555"/>
      <c r="H329" s="555"/>
      <c r="I329" s="555"/>
      <c r="J329" s="362"/>
      <c r="K329" s="556">
        <v>1983</v>
      </c>
      <c r="L329" s="555">
        <v>30</v>
      </c>
      <c r="M329" s="555"/>
      <c r="N329" s="555" t="s">
        <v>1718</v>
      </c>
      <c r="O329" s="362">
        <f>'приложение 1.1 '!D330</f>
        <v>1.98</v>
      </c>
      <c r="P329" s="363"/>
      <c r="Q329" s="433">
        <f>'приложение 1.1 '!H330</f>
        <v>3.5640000000000001</v>
      </c>
      <c r="R329" s="433">
        <f t="shared" si="26"/>
        <v>0.17820000000000003</v>
      </c>
      <c r="S329" s="433">
        <f t="shared" si="27"/>
        <v>1.4256000000000002</v>
      </c>
      <c r="T329" s="433">
        <f t="shared" si="28"/>
        <v>1.782</v>
      </c>
      <c r="U329" s="433">
        <f t="shared" si="29"/>
        <v>0.17819999999999991</v>
      </c>
      <c r="V329" s="555"/>
      <c r="W329" s="555"/>
      <c r="X329" s="555"/>
      <c r="Y329" s="555"/>
      <c r="Z329" s="555" t="str">
        <f>IF(AB329&gt;0,'приложение 1.1 '!G330,"-")</f>
        <v>-</v>
      </c>
      <c r="AA329" s="367"/>
      <c r="AB329" s="556"/>
      <c r="AC329" s="379">
        <f>'приложение 1.1 '!E330</f>
        <v>0</v>
      </c>
      <c r="AD329" s="555">
        <f>IF(AG329&gt;0,'приложение 1.1 '!G330,"-")</f>
        <v>2021</v>
      </c>
      <c r="AE329" s="556">
        <v>30</v>
      </c>
      <c r="AF329" s="556"/>
      <c r="AG329" s="556" t="s">
        <v>1787</v>
      </c>
      <c r="AH329" s="449">
        <f>'приложение 1.1 '!D330</f>
        <v>1.98</v>
      </c>
      <c r="AI329" s="205"/>
    </row>
    <row r="330" spans="1:35" ht="45" customHeight="1">
      <c r="A330" s="369" t="str">
        <f>'приложение 1.1 '!A331</f>
        <v>1.1.5.140</v>
      </c>
      <c r="B330" s="371" t="str">
        <f>'приложение 1.1 '!B331</f>
        <v>Реконструкция КЛ-0,4 кВ ТП-502 - ул. Грибоедова, 5</v>
      </c>
      <c r="C330" s="555"/>
      <c r="D330" s="555"/>
      <c r="E330" s="555"/>
      <c r="F330" s="555"/>
      <c r="G330" s="555"/>
      <c r="H330" s="555"/>
      <c r="I330" s="555"/>
      <c r="J330" s="362"/>
      <c r="K330" s="555">
        <v>1980</v>
      </c>
      <c r="L330" s="555">
        <v>30</v>
      </c>
      <c r="M330" s="555"/>
      <c r="N330" s="555" t="s">
        <v>1775</v>
      </c>
      <c r="O330" s="362">
        <f>'приложение 1.1 '!D331</f>
        <v>0.24</v>
      </c>
      <c r="P330" s="363"/>
      <c r="Q330" s="433">
        <f>'приложение 1.1 '!H331</f>
        <v>0.432</v>
      </c>
      <c r="R330" s="433">
        <f t="shared" si="26"/>
        <v>2.1600000000000001E-2</v>
      </c>
      <c r="S330" s="433">
        <f t="shared" si="27"/>
        <v>0.17280000000000001</v>
      </c>
      <c r="T330" s="433">
        <f t="shared" si="28"/>
        <v>0.216</v>
      </c>
      <c r="U330" s="433">
        <f t="shared" si="29"/>
        <v>2.1600000000000008E-2</v>
      </c>
      <c r="V330" s="555"/>
      <c r="W330" s="555"/>
      <c r="X330" s="555"/>
      <c r="Y330" s="555"/>
      <c r="Z330" s="555" t="str">
        <f>IF(AB330&gt;0,'приложение 1.1 '!G331,"-")</f>
        <v>-</v>
      </c>
      <c r="AA330" s="367"/>
      <c r="AB330" s="556"/>
      <c r="AC330" s="379">
        <f>'приложение 1.1 '!E331</f>
        <v>0</v>
      </c>
      <c r="AD330" s="555">
        <f>IF(AG330&gt;0,'приложение 1.1 '!G331,"-")</f>
        <v>2021</v>
      </c>
      <c r="AE330" s="556">
        <v>30</v>
      </c>
      <c r="AF330" s="556"/>
      <c r="AG330" s="556" t="s">
        <v>1787</v>
      </c>
      <c r="AH330" s="449">
        <f>'приложение 1.1 '!D331</f>
        <v>0.24</v>
      </c>
      <c r="AI330" s="205"/>
    </row>
    <row r="331" spans="1:35" ht="45" customHeight="1">
      <c r="A331" s="369" t="str">
        <f>'приложение 1.1 '!A332</f>
        <v>1.1.5.141</v>
      </c>
      <c r="B331" s="371" t="str">
        <f>'приложение 1.1 '!B332</f>
        <v>Реконструкция КЛ-0,4 кВ ТП-502 - ул. Грибоедова, 9</v>
      </c>
      <c r="C331" s="555"/>
      <c r="D331" s="555"/>
      <c r="E331" s="555"/>
      <c r="F331" s="555"/>
      <c r="G331" s="555"/>
      <c r="H331" s="555"/>
      <c r="I331" s="555"/>
      <c r="J331" s="362"/>
      <c r="K331" s="555">
        <v>1980</v>
      </c>
      <c r="L331" s="555">
        <v>30</v>
      </c>
      <c r="M331" s="555"/>
      <c r="N331" s="555" t="s">
        <v>1745</v>
      </c>
      <c r="O331" s="362">
        <f>'приложение 1.1 '!D332</f>
        <v>0.16</v>
      </c>
      <c r="P331" s="363"/>
      <c r="Q331" s="433">
        <f>'приложение 1.1 '!H332</f>
        <v>0.28799999999999998</v>
      </c>
      <c r="R331" s="433">
        <f t="shared" si="26"/>
        <v>1.44E-2</v>
      </c>
      <c r="S331" s="433">
        <f t="shared" si="27"/>
        <v>0.1152</v>
      </c>
      <c r="T331" s="433">
        <f t="shared" si="28"/>
        <v>0.14399999999999999</v>
      </c>
      <c r="U331" s="433">
        <f t="shared" si="29"/>
        <v>1.4400000000000024E-2</v>
      </c>
      <c r="V331" s="555"/>
      <c r="W331" s="555"/>
      <c r="X331" s="555"/>
      <c r="Y331" s="555"/>
      <c r="Z331" s="555" t="str">
        <f>IF(AB331&gt;0,'приложение 1.1 '!G332,"-")</f>
        <v>-</v>
      </c>
      <c r="AA331" s="367"/>
      <c r="AB331" s="556"/>
      <c r="AC331" s="379">
        <f>'приложение 1.1 '!E332</f>
        <v>0</v>
      </c>
      <c r="AD331" s="555">
        <f>IF(AG331&gt;0,'приложение 1.1 '!G332,"-")</f>
        <v>2021</v>
      </c>
      <c r="AE331" s="556">
        <v>30</v>
      </c>
      <c r="AF331" s="556"/>
      <c r="AG331" s="556" t="s">
        <v>1787</v>
      </c>
      <c r="AH331" s="449">
        <f>'приложение 1.1 '!D332</f>
        <v>0.16</v>
      </c>
      <c r="AI331" s="205"/>
    </row>
    <row r="332" spans="1:35" ht="45" customHeight="1">
      <c r="A332" s="369" t="str">
        <f>'приложение 1.1 '!A333</f>
        <v>1.1.5.142</v>
      </c>
      <c r="B332" s="371" t="str">
        <f>'приложение 1.1 '!B333</f>
        <v>Реконструкция КЛ-0,4 кВ ТП-504 - ул. Грибоедова, 11</v>
      </c>
      <c r="C332" s="555"/>
      <c r="D332" s="555"/>
      <c r="E332" s="555"/>
      <c r="F332" s="555"/>
      <c r="G332" s="555"/>
      <c r="H332" s="555"/>
      <c r="I332" s="555"/>
      <c r="J332" s="362"/>
      <c r="K332" s="555">
        <v>1983</v>
      </c>
      <c r="L332" s="555">
        <v>30</v>
      </c>
      <c r="M332" s="555"/>
      <c r="N332" s="555" t="s">
        <v>1776</v>
      </c>
      <c r="O332" s="362">
        <f>'приложение 1.1 '!D333</f>
        <v>0.2</v>
      </c>
      <c r="P332" s="363"/>
      <c r="Q332" s="433">
        <f>'приложение 1.1 '!H333</f>
        <v>0.36</v>
      </c>
      <c r="R332" s="433">
        <f t="shared" si="26"/>
        <v>1.7999999999999999E-2</v>
      </c>
      <c r="S332" s="433">
        <f t="shared" si="27"/>
        <v>0.14399999999999999</v>
      </c>
      <c r="T332" s="433">
        <f t="shared" si="28"/>
        <v>0.18</v>
      </c>
      <c r="U332" s="433">
        <f t="shared" si="29"/>
        <v>1.8000000000000016E-2</v>
      </c>
      <c r="V332" s="555"/>
      <c r="W332" s="555"/>
      <c r="X332" s="555"/>
      <c r="Y332" s="555"/>
      <c r="Z332" s="555" t="str">
        <f>IF(AB332&gt;0,'приложение 1.1 '!G333,"-")</f>
        <v>-</v>
      </c>
      <c r="AA332" s="367"/>
      <c r="AB332" s="556"/>
      <c r="AC332" s="379">
        <f>'приложение 1.1 '!E333</f>
        <v>0</v>
      </c>
      <c r="AD332" s="555">
        <f>IF(AG332&gt;0,'приложение 1.1 '!G333,"-")</f>
        <v>2021</v>
      </c>
      <c r="AE332" s="556">
        <v>30</v>
      </c>
      <c r="AF332" s="556"/>
      <c r="AG332" s="556" t="s">
        <v>1787</v>
      </c>
      <c r="AH332" s="449">
        <f>'приложение 1.1 '!D333</f>
        <v>0.2</v>
      </c>
      <c r="AI332" s="205"/>
    </row>
    <row r="333" spans="1:35" ht="45" customHeight="1">
      <c r="A333" s="369" t="str">
        <f>'приложение 1.1 '!A334</f>
        <v>1.1.5.143</v>
      </c>
      <c r="B333" s="371" t="str">
        <f>'приложение 1.1 '!B334</f>
        <v>Реконструкция КЛ-0,4 кВ ТП-505 - ул. Толстого, 18</v>
      </c>
      <c r="C333" s="555"/>
      <c r="D333" s="555"/>
      <c r="E333" s="555"/>
      <c r="F333" s="555"/>
      <c r="G333" s="555"/>
      <c r="H333" s="555"/>
      <c r="I333" s="555"/>
      <c r="J333" s="362"/>
      <c r="K333" s="556">
        <v>1984</v>
      </c>
      <c r="L333" s="555">
        <v>30</v>
      </c>
      <c r="M333" s="555"/>
      <c r="N333" s="555" t="s">
        <v>1777</v>
      </c>
      <c r="O333" s="362">
        <f>'приложение 1.1 '!D334</f>
        <v>0.21</v>
      </c>
      <c r="P333" s="363"/>
      <c r="Q333" s="433">
        <f>'приложение 1.1 '!H334</f>
        <v>0.378</v>
      </c>
      <c r="R333" s="433">
        <f t="shared" si="26"/>
        <v>1.89E-2</v>
      </c>
      <c r="S333" s="433">
        <f t="shared" si="27"/>
        <v>0.1512</v>
      </c>
      <c r="T333" s="433">
        <f t="shared" si="28"/>
        <v>0.189</v>
      </c>
      <c r="U333" s="433">
        <f t="shared" si="29"/>
        <v>1.8900000000000028E-2</v>
      </c>
      <c r="V333" s="555"/>
      <c r="W333" s="555"/>
      <c r="X333" s="555"/>
      <c r="Y333" s="555"/>
      <c r="Z333" s="555" t="str">
        <f>IF(AB333&gt;0,'приложение 1.1 '!G334,"-")</f>
        <v>-</v>
      </c>
      <c r="AA333" s="367"/>
      <c r="AB333" s="556"/>
      <c r="AC333" s="379">
        <f>'приложение 1.1 '!E334</f>
        <v>0</v>
      </c>
      <c r="AD333" s="555">
        <f>IF(AG333&gt;0,'приложение 1.1 '!G334,"-")</f>
        <v>2021</v>
      </c>
      <c r="AE333" s="556">
        <v>30</v>
      </c>
      <c r="AF333" s="556"/>
      <c r="AG333" s="556" t="s">
        <v>1787</v>
      </c>
      <c r="AH333" s="449">
        <f>'приложение 1.1 '!D334</f>
        <v>0.21</v>
      </c>
      <c r="AI333" s="205"/>
    </row>
    <row r="334" spans="1:35" ht="45" customHeight="1">
      <c r="A334" s="369" t="str">
        <f>'приложение 1.1 '!A335</f>
        <v>1.1.5.144</v>
      </c>
      <c r="B334" s="371" t="str">
        <f>'приложение 1.1 '!B335</f>
        <v>Реконструкция КЛ-0,4 кВ ТП-505 - ул. Толстого, 24</v>
      </c>
      <c r="C334" s="555"/>
      <c r="D334" s="555"/>
      <c r="E334" s="555"/>
      <c r="F334" s="555"/>
      <c r="G334" s="555"/>
      <c r="H334" s="555"/>
      <c r="I334" s="555"/>
      <c r="J334" s="362"/>
      <c r="K334" s="556">
        <v>1984</v>
      </c>
      <c r="L334" s="555">
        <v>30</v>
      </c>
      <c r="M334" s="555"/>
      <c r="N334" s="555" t="s">
        <v>1745</v>
      </c>
      <c r="O334" s="362">
        <f>'приложение 1.1 '!D335</f>
        <v>0.24</v>
      </c>
      <c r="P334" s="363"/>
      <c r="Q334" s="433">
        <f>'приложение 1.1 '!H335</f>
        <v>0.432</v>
      </c>
      <c r="R334" s="433">
        <f t="shared" si="26"/>
        <v>2.1600000000000001E-2</v>
      </c>
      <c r="S334" s="433">
        <f t="shared" si="27"/>
        <v>0.17280000000000001</v>
      </c>
      <c r="T334" s="433">
        <f t="shared" si="28"/>
        <v>0.216</v>
      </c>
      <c r="U334" s="433">
        <f t="shared" si="29"/>
        <v>2.1600000000000008E-2</v>
      </c>
      <c r="V334" s="555"/>
      <c r="W334" s="555"/>
      <c r="X334" s="555"/>
      <c r="Y334" s="555"/>
      <c r="Z334" s="555" t="str">
        <f>IF(AB334&gt;0,'приложение 1.1 '!G335,"-")</f>
        <v>-</v>
      </c>
      <c r="AA334" s="367"/>
      <c r="AB334" s="556"/>
      <c r="AC334" s="379">
        <f>'приложение 1.1 '!E335</f>
        <v>0</v>
      </c>
      <c r="AD334" s="555">
        <f>IF(AG334&gt;0,'приложение 1.1 '!G335,"-")</f>
        <v>2021</v>
      </c>
      <c r="AE334" s="556">
        <v>30</v>
      </c>
      <c r="AF334" s="556"/>
      <c r="AG334" s="556" t="s">
        <v>1787</v>
      </c>
      <c r="AH334" s="449">
        <f>'приложение 1.1 '!D335</f>
        <v>0.24</v>
      </c>
      <c r="AI334" s="205"/>
    </row>
    <row r="335" spans="1:35" ht="45" customHeight="1">
      <c r="A335" s="369" t="str">
        <f>'приложение 1.1 '!A336</f>
        <v>1.1.5.145</v>
      </c>
      <c r="B335" s="371" t="str">
        <f>'приложение 1.1 '!B336</f>
        <v>Реконструкция КЛ-0,4 кВ ТП-508 - ул. Грибоедова, 1</v>
      </c>
      <c r="C335" s="555"/>
      <c r="D335" s="555"/>
      <c r="E335" s="555"/>
      <c r="F335" s="555"/>
      <c r="G335" s="555"/>
      <c r="H335" s="555"/>
      <c r="I335" s="555"/>
      <c r="J335" s="362"/>
      <c r="K335" s="555">
        <v>1982</v>
      </c>
      <c r="L335" s="555">
        <v>30</v>
      </c>
      <c r="M335" s="555"/>
      <c r="N335" s="555" t="s">
        <v>1749</v>
      </c>
      <c r="O335" s="362">
        <f>'приложение 1.1 '!D336</f>
        <v>0.4</v>
      </c>
      <c r="P335" s="363"/>
      <c r="Q335" s="433">
        <f>'приложение 1.1 '!H336</f>
        <v>0.72</v>
      </c>
      <c r="R335" s="433">
        <f t="shared" si="26"/>
        <v>3.5999999999999997E-2</v>
      </c>
      <c r="S335" s="433">
        <f t="shared" si="27"/>
        <v>0.28799999999999998</v>
      </c>
      <c r="T335" s="433">
        <f t="shared" si="28"/>
        <v>0.36</v>
      </c>
      <c r="U335" s="433">
        <f t="shared" si="29"/>
        <v>3.6000000000000032E-2</v>
      </c>
      <c r="V335" s="555"/>
      <c r="W335" s="555"/>
      <c r="X335" s="555"/>
      <c r="Y335" s="555"/>
      <c r="Z335" s="555" t="str">
        <f>IF(AB335&gt;0,'приложение 1.1 '!G336,"-")</f>
        <v>-</v>
      </c>
      <c r="AA335" s="367"/>
      <c r="AB335" s="556"/>
      <c r="AC335" s="379">
        <f>'приложение 1.1 '!E336</f>
        <v>0</v>
      </c>
      <c r="AD335" s="555">
        <f>IF(AG335&gt;0,'приложение 1.1 '!G336,"-")</f>
        <v>2021</v>
      </c>
      <c r="AE335" s="556">
        <v>30</v>
      </c>
      <c r="AF335" s="556"/>
      <c r="AG335" s="556" t="s">
        <v>1787</v>
      </c>
      <c r="AH335" s="449">
        <f>'приложение 1.1 '!D336</f>
        <v>0.4</v>
      </c>
      <c r="AI335" s="205"/>
    </row>
    <row r="336" spans="1:35" ht="45" customHeight="1">
      <c r="A336" s="369" t="str">
        <f>'приложение 1.1 '!A337</f>
        <v>1.1.5.146</v>
      </c>
      <c r="B336" s="371" t="str">
        <f>'приложение 1.1 '!B337</f>
        <v>Реконструкция КЛ-0,4 кВ ТП-508 - ул. Крылова, 13</v>
      </c>
      <c r="C336" s="555"/>
      <c r="D336" s="555"/>
      <c r="E336" s="555"/>
      <c r="F336" s="555"/>
      <c r="G336" s="555"/>
      <c r="H336" s="555"/>
      <c r="I336" s="555"/>
      <c r="J336" s="362"/>
      <c r="K336" s="556">
        <v>1981</v>
      </c>
      <c r="L336" s="555">
        <v>30</v>
      </c>
      <c r="M336" s="555"/>
      <c r="N336" s="555" t="s">
        <v>1749</v>
      </c>
      <c r="O336" s="362">
        <f>'приложение 1.1 '!D337</f>
        <v>0.6</v>
      </c>
      <c r="P336" s="363"/>
      <c r="Q336" s="433">
        <f>'приложение 1.1 '!H337</f>
        <v>1.08</v>
      </c>
      <c r="R336" s="433">
        <f t="shared" si="26"/>
        <v>5.4000000000000006E-2</v>
      </c>
      <c r="S336" s="433">
        <f t="shared" si="27"/>
        <v>0.43200000000000005</v>
      </c>
      <c r="T336" s="433">
        <f t="shared" si="28"/>
        <v>0.54</v>
      </c>
      <c r="U336" s="433">
        <f t="shared" si="29"/>
        <v>5.4000000000000048E-2</v>
      </c>
      <c r="V336" s="555"/>
      <c r="W336" s="555"/>
      <c r="X336" s="555"/>
      <c r="Y336" s="555"/>
      <c r="Z336" s="555" t="str">
        <f>IF(AB336&gt;0,'приложение 1.1 '!G337,"-")</f>
        <v>-</v>
      </c>
      <c r="AA336" s="367"/>
      <c r="AB336" s="556"/>
      <c r="AC336" s="379">
        <f>'приложение 1.1 '!E337</f>
        <v>0</v>
      </c>
      <c r="AD336" s="555">
        <f>IF(AG336&gt;0,'приложение 1.1 '!G337,"-")</f>
        <v>2021</v>
      </c>
      <c r="AE336" s="556">
        <v>30</v>
      </c>
      <c r="AF336" s="556"/>
      <c r="AG336" s="556" t="s">
        <v>1787</v>
      </c>
      <c r="AH336" s="449">
        <f>'приложение 1.1 '!D337</f>
        <v>0.6</v>
      </c>
      <c r="AI336" s="205"/>
    </row>
    <row r="337" spans="1:35" ht="45" customHeight="1">
      <c r="A337" s="369" t="str">
        <f>'приложение 1.1 '!A338</f>
        <v>1.1.5.147</v>
      </c>
      <c r="B337" s="371" t="str">
        <f>'приложение 1.1 '!B338</f>
        <v>Реконструкция КЛ-0,4 кВ ТП-508 - ул. Крылова, 15</v>
      </c>
      <c r="C337" s="555"/>
      <c r="D337" s="555"/>
      <c r="E337" s="555"/>
      <c r="F337" s="555"/>
      <c r="G337" s="555"/>
      <c r="H337" s="555"/>
      <c r="I337" s="555"/>
      <c r="J337" s="362"/>
      <c r="K337" s="556">
        <v>1980</v>
      </c>
      <c r="L337" s="555">
        <v>30</v>
      </c>
      <c r="M337" s="555"/>
      <c r="N337" s="555" t="s">
        <v>1749</v>
      </c>
      <c r="O337" s="362">
        <f>'приложение 1.1 '!D338</f>
        <v>0.24</v>
      </c>
      <c r="P337" s="363"/>
      <c r="Q337" s="433">
        <f>'приложение 1.1 '!H338</f>
        <v>0.432</v>
      </c>
      <c r="R337" s="433">
        <f t="shared" si="26"/>
        <v>2.1600000000000001E-2</v>
      </c>
      <c r="S337" s="433">
        <f t="shared" si="27"/>
        <v>0.17280000000000001</v>
      </c>
      <c r="T337" s="433">
        <f t="shared" si="28"/>
        <v>0.216</v>
      </c>
      <c r="U337" s="433">
        <f t="shared" si="29"/>
        <v>2.1600000000000008E-2</v>
      </c>
      <c r="V337" s="555"/>
      <c r="W337" s="555"/>
      <c r="X337" s="555"/>
      <c r="Y337" s="555"/>
      <c r="Z337" s="555" t="str">
        <f>IF(AB337&gt;0,'приложение 1.1 '!G338,"-")</f>
        <v>-</v>
      </c>
      <c r="AA337" s="367"/>
      <c r="AB337" s="556"/>
      <c r="AC337" s="379">
        <f>'приложение 1.1 '!E338</f>
        <v>0</v>
      </c>
      <c r="AD337" s="555">
        <f>IF(AG337&gt;0,'приложение 1.1 '!G338,"-")</f>
        <v>2021</v>
      </c>
      <c r="AE337" s="556">
        <v>30</v>
      </c>
      <c r="AF337" s="556"/>
      <c r="AG337" s="556" t="s">
        <v>1787</v>
      </c>
      <c r="AH337" s="449">
        <f>'приложение 1.1 '!D338</f>
        <v>0.24</v>
      </c>
      <c r="AI337" s="205"/>
    </row>
    <row r="338" spans="1:35" ht="45" customHeight="1">
      <c r="A338" s="369" t="str">
        <f>'приложение 1.1 '!A339</f>
        <v>1.1.5.148</v>
      </c>
      <c r="B338" s="371" t="str">
        <f>'приложение 1.1 '!B339</f>
        <v>Реконструкция КЛ-0,4 кВ ТП-473 - ЦТП-61</v>
      </c>
      <c r="C338" s="555"/>
      <c r="D338" s="555"/>
      <c r="E338" s="555"/>
      <c r="F338" s="555"/>
      <c r="G338" s="555"/>
      <c r="H338" s="555"/>
      <c r="I338" s="555"/>
      <c r="J338" s="362"/>
      <c r="K338" s="556">
        <v>1983</v>
      </c>
      <c r="L338" s="555">
        <v>30</v>
      </c>
      <c r="M338" s="555"/>
      <c r="N338" s="555" t="s">
        <v>1778</v>
      </c>
      <c r="O338" s="362">
        <f>'приложение 1.1 '!D339</f>
        <v>0.22</v>
      </c>
      <c r="P338" s="363"/>
      <c r="Q338" s="433">
        <f>'приложение 1.1 '!H339</f>
        <v>0.39600000000000002</v>
      </c>
      <c r="R338" s="433">
        <f t="shared" si="26"/>
        <v>1.9800000000000002E-2</v>
      </c>
      <c r="S338" s="433">
        <f t="shared" si="27"/>
        <v>0.15840000000000001</v>
      </c>
      <c r="T338" s="433">
        <f t="shared" si="28"/>
        <v>0.19800000000000001</v>
      </c>
      <c r="U338" s="433">
        <f t="shared" si="29"/>
        <v>1.9799999999999984E-2</v>
      </c>
      <c r="V338" s="555"/>
      <c r="W338" s="555"/>
      <c r="X338" s="555"/>
      <c r="Y338" s="555"/>
      <c r="Z338" s="555" t="str">
        <f>IF(AB338&gt;0,'приложение 1.1 '!G339,"-")</f>
        <v>-</v>
      </c>
      <c r="AA338" s="367"/>
      <c r="AB338" s="556"/>
      <c r="AC338" s="379">
        <f>'приложение 1.1 '!E339</f>
        <v>0</v>
      </c>
      <c r="AD338" s="555">
        <f>IF(AG338&gt;0,'приложение 1.1 '!G339,"-")</f>
        <v>2021</v>
      </c>
      <c r="AE338" s="556">
        <v>30</v>
      </c>
      <c r="AF338" s="556"/>
      <c r="AG338" s="556" t="s">
        <v>1787</v>
      </c>
      <c r="AH338" s="449">
        <f>'приложение 1.1 '!D339</f>
        <v>0.22</v>
      </c>
      <c r="AI338" s="205"/>
    </row>
    <row r="339" spans="1:35" ht="45" customHeight="1">
      <c r="A339" s="567" t="str">
        <f>'приложение 1.1 '!A340</f>
        <v>1.1.6.</v>
      </c>
      <c r="B339" s="568" t="str">
        <f>'приложение 1.1 '!B340</f>
        <v>Воздушные линии 6/10кВ</v>
      </c>
      <c r="C339" s="579"/>
      <c r="D339" s="579"/>
      <c r="E339" s="579"/>
      <c r="F339" s="579"/>
      <c r="G339" s="579"/>
      <c r="H339" s="579"/>
      <c r="I339" s="579"/>
      <c r="J339" s="581"/>
      <c r="K339" s="579"/>
      <c r="L339" s="579"/>
      <c r="M339" s="579"/>
      <c r="N339" s="579"/>
      <c r="O339" s="581"/>
      <c r="P339" s="582"/>
      <c r="Q339" s="583"/>
      <c r="R339" s="583"/>
      <c r="S339" s="583"/>
      <c r="T339" s="583"/>
      <c r="U339" s="583"/>
      <c r="V339" s="579"/>
      <c r="W339" s="579"/>
      <c r="X339" s="579"/>
      <c r="Y339" s="579"/>
      <c r="Z339" s="579"/>
      <c r="AA339" s="578"/>
      <c r="AB339" s="579"/>
      <c r="AC339" s="584"/>
      <c r="AD339" s="579"/>
      <c r="AE339" s="579"/>
      <c r="AF339" s="579"/>
      <c r="AG339" s="579"/>
      <c r="AH339" s="585"/>
      <c r="AI339" s="580"/>
    </row>
    <row r="340" spans="1:35" ht="45" customHeight="1">
      <c r="A340" s="369" t="str">
        <f>'приложение 1.1 '!A341</f>
        <v>1.1.6.1</v>
      </c>
      <c r="B340" s="371" t="str">
        <f>'приложение 1.1 '!B341</f>
        <v xml:space="preserve">Реконструкция ВЛ-10 кВ ПС-5-РП-137 </v>
      </c>
      <c r="C340" s="555"/>
      <c r="D340" s="555"/>
      <c r="E340" s="555"/>
      <c r="F340" s="555"/>
      <c r="G340" s="555"/>
      <c r="H340" s="555"/>
      <c r="I340" s="555"/>
      <c r="J340" s="362"/>
      <c r="K340" s="555">
        <v>1979</v>
      </c>
      <c r="L340" s="555">
        <v>30</v>
      </c>
      <c r="M340" s="555"/>
      <c r="N340" s="556" t="s">
        <v>1780</v>
      </c>
      <c r="O340" s="362">
        <f>'приложение 1.1 '!D341</f>
        <v>1.2</v>
      </c>
      <c r="P340" s="363"/>
      <c r="Q340" s="433">
        <f>'приложение 1.1 '!H341</f>
        <v>1.44</v>
      </c>
      <c r="R340" s="433">
        <f t="shared" si="26"/>
        <v>7.1999999999999995E-2</v>
      </c>
      <c r="S340" s="433">
        <f t="shared" si="27"/>
        <v>0.57599999999999996</v>
      </c>
      <c r="T340" s="433">
        <f t="shared" si="28"/>
        <v>0.72</v>
      </c>
      <c r="U340" s="433">
        <f t="shared" si="29"/>
        <v>7.2000000000000064E-2</v>
      </c>
      <c r="V340" s="555"/>
      <c r="W340" s="555"/>
      <c r="X340" s="555"/>
      <c r="Y340" s="555"/>
      <c r="Z340" s="555" t="str">
        <f>IF(AB340&gt;0,'приложение 1.1 '!G341,"-")</f>
        <v>-</v>
      </c>
      <c r="AA340" s="367"/>
      <c r="AB340" s="556"/>
      <c r="AC340" s="379">
        <f>'приложение 1.1 '!E341</f>
        <v>0</v>
      </c>
      <c r="AD340" s="555">
        <f>IF(AG340&gt;0,'приложение 1.1 '!G341,"-")</f>
        <v>2019</v>
      </c>
      <c r="AE340" s="556">
        <v>30</v>
      </c>
      <c r="AF340" s="556"/>
      <c r="AG340" s="556" t="s">
        <v>1780</v>
      </c>
      <c r="AH340" s="449">
        <f>'приложение 1.1 '!D341</f>
        <v>1.2</v>
      </c>
      <c r="AI340" s="205"/>
    </row>
    <row r="341" spans="1:35" ht="45" customHeight="1">
      <c r="A341" s="369" t="str">
        <f>'приложение 1.1 '!A342</f>
        <v>1.1.6.2</v>
      </c>
      <c r="B341" s="371" t="str">
        <f>'приложение 1.1 '!B342</f>
        <v xml:space="preserve">Реконструкция ВЛ-10кв ПС-9 ф. 17 от п.на  КТПН-635,636 ,639  </v>
      </c>
      <c r="C341" s="555"/>
      <c r="D341" s="555"/>
      <c r="E341" s="555"/>
      <c r="F341" s="555"/>
      <c r="G341" s="555"/>
      <c r="H341" s="555"/>
      <c r="I341" s="555"/>
      <c r="J341" s="362"/>
      <c r="K341" s="556">
        <v>1975</v>
      </c>
      <c r="L341" s="555">
        <v>30</v>
      </c>
      <c r="M341" s="555"/>
      <c r="N341" s="555" t="s">
        <v>1779</v>
      </c>
      <c r="O341" s="362">
        <f>'приложение 1.1 '!D342</f>
        <v>0.997</v>
      </c>
      <c r="P341" s="363"/>
      <c r="Q341" s="433">
        <f>'приложение 1.1 '!H342</f>
        <v>1.1964000000000001</v>
      </c>
      <c r="R341" s="433">
        <f t="shared" si="26"/>
        <v>5.9820000000000012E-2</v>
      </c>
      <c r="S341" s="433">
        <f t="shared" si="27"/>
        <v>0.4785600000000001</v>
      </c>
      <c r="T341" s="433">
        <f t="shared" si="28"/>
        <v>0.59820000000000007</v>
      </c>
      <c r="U341" s="433">
        <f t="shared" si="29"/>
        <v>5.9819999999999984E-2</v>
      </c>
      <c r="V341" s="555"/>
      <c r="W341" s="555"/>
      <c r="X341" s="555"/>
      <c r="Y341" s="555"/>
      <c r="Z341" s="555" t="str">
        <f>IF(AB341&gt;0,'приложение 1.1 '!G342,"-")</f>
        <v>-</v>
      </c>
      <c r="AA341" s="367"/>
      <c r="AB341" s="556"/>
      <c r="AC341" s="379">
        <f>'приложение 1.1 '!E342</f>
        <v>0</v>
      </c>
      <c r="AD341" s="555">
        <f>IF(AG341&gt;0,'приложение 1.1 '!G342,"-")</f>
        <v>2019</v>
      </c>
      <c r="AE341" s="556">
        <v>30</v>
      </c>
      <c r="AF341" s="556"/>
      <c r="AG341" s="556" t="s">
        <v>1780</v>
      </c>
      <c r="AH341" s="449">
        <f>'приложение 1.1 '!D342</f>
        <v>0.997</v>
      </c>
      <c r="AI341" s="205"/>
    </row>
    <row r="342" spans="1:35" ht="45" customHeight="1">
      <c r="A342" s="369" t="str">
        <f>'приложение 1.1 '!A343</f>
        <v>1.1.6.3</v>
      </c>
      <c r="B342" s="371" t="str">
        <f>'приложение 1.1 '!B343</f>
        <v>Реконструкция ВЛ-10кв  от ПС-9  ф.17 РП-124   эск-16 (ВЛ-10 кВ ф. Черный Мыс-307 до оп. №9)</v>
      </c>
      <c r="C342" s="555"/>
      <c r="D342" s="555"/>
      <c r="E342" s="555"/>
      <c r="F342" s="555"/>
      <c r="G342" s="555"/>
      <c r="H342" s="555"/>
      <c r="I342" s="555"/>
      <c r="J342" s="362"/>
      <c r="K342" s="556">
        <v>1975</v>
      </c>
      <c r="L342" s="555">
        <v>30</v>
      </c>
      <c r="M342" s="555"/>
      <c r="N342" s="555" t="s">
        <v>1779</v>
      </c>
      <c r="O342" s="362">
        <f>'приложение 1.1 '!D343</f>
        <v>3.2</v>
      </c>
      <c r="P342" s="363"/>
      <c r="Q342" s="433">
        <f>'приложение 1.1 '!H343</f>
        <v>3.84</v>
      </c>
      <c r="R342" s="433">
        <f t="shared" si="26"/>
        <v>0.192</v>
      </c>
      <c r="S342" s="433">
        <f t="shared" si="27"/>
        <v>1.536</v>
      </c>
      <c r="T342" s="433">
        <f t="shared" si="28"/>
        <v>1.92</v>
      </c>
      <c r="U342" s="433">
        <f t="shared" si="29"/>
        <v>0.19200000000000017</v>
      </c>
      <c r="V342" s="555"/>
      <c r="W342" s="555"/>
      <c r="X342" s="555"/>
      <c r="Y342" s="555"/>
      <c r="Z342" s="555" t="str">
        <f>IF(AB342&gt;0,'приложение 1.1 '!G343,"-")</f>
        <v>-</v>
      </c>
      <c r="AA342" s="367"/>
      <c r="AB342" s="556"/>
      <c r="AC342" s="379">
        <f>'приложение 1.1 '!E343</f>
        <v>0</v>
      </c>
      <c r="AD342" s="555">
        <f>IF(AG342&gt;0,'приложение 1.1 '!G343,"-")</f>
        <v>2019</v>
      </c>
      <c r="AE342" s="556">
        <v>30</v>
      </c>
      <c r="AF342" s="556"/>
      <c r="AG342" s="556" t="s">
        <v>1780</v>
      </c>
      <c r="AH342" s="449">
        <f>'приложение 1.1 '!D343</f>
        <v>3.2</v>
      </c>
      <c r="AI342" s="205"/>
    </row>
    <row r="343" spans="1:35" ht="45" customHeight="1">
      <c r="A343" s="369" t="str">
        <f>'приложение 1.1 '!A344</f>
        <v>1.1.6.4</v>
      </c>
      <c r="B343" s="371" t="str">
        <f>'приложение 1.1 '!B344</f>
        <v xml:space="preserve">Реконструкция ВЛ-10кв   ТП-384  КТПН-633 </v>
      </c>
      <c r="C343" s="555"/>
      <c r="D343" s="555"/>
      <c r="E343" s="555"/>
      <c r="F343" s="555"/>
      <c r="G343" s="555"/>
      <c r="H343" s="555"/>
      <c r="I343" s="555"/>
      <c r="J343" s="362"/>
      <c r="K343" s="555">
        <v>1981</v>
      </c>
      <c r="L343" s="555">
        <v>30</v>
      </c>
      <c r="M343" s="555"/>
      <c r="N343" s="555" t="s">
        <v>1780</v>
      </c>
      <c r="O343" s="362">
        <f>'приложение 1.1 '!D344</f>
        <v>0.89900000000000002</v>
      </c>
      <c r="P343" s="363"/>
      <c r="Q343" s="433">
        <f>'приложение 1.1 '!H344</f>
        <v>1.0788</v>
      </c>
      <c r="R343" s="433">
        <f t="shared" si="26"/>
        <v>5.3940000000000002E-2</v>
      </c>
      <c r="S343" s="433">
        <f t="shared" si="27"/>
        <v>0.43152000000000001</v>
      </c>
      <c r="T343" s="433">
        <f t="shared" si="28"/>
        <v>0.53939999999999999</v>
      </c>
      <c r="U343" s="433">
        <f t="shared" si="29"/>
        <v>5.3940000000000099E-2</v>
      </c>
      <c r="V343" s="555"/>
      <c r="W343" s="555"/>
      <c r="X343" s="555"/>
      <c r="Y343" s="555"/>
      <c r="Z343" s="555" t="str">
        <f>IF(AB343&gt;0,'приложение 1.1 '!G344,"-")</f>
        <v>-</v>
      </c>
      <c r="AA343" s="367"/>
      <c r="AB343" s="556"/>
      <c r="AC343" s="379">
        <f>'приложение 1.1 '!E344</f>
        <v>0</v>
      </c>
      <c r="AD343" s="555">
        <f>IF(AG343&gt;0,'приложение 1.1 '!G344,"-")</f>
        <v>2019</v>
      </c>
      <c r="AE343" s="556">
        <v>30</v>
      </c>
      <c r="AF343" s="556"/>
      <c r="AG343" s="556" t="s">
        <v>1780</v>
      </c>
      <c r="AH343" s="449">
        <f>'приложение 1.1 '!D344</f>
        <v>0.89900000000000002</v>
      </c>
      <c r="AI343" s="205"/>
    </row>
    <row r="344" spans="1:35" ht="45" customHeight="1">
      <c r="A344" s="369" t="str">
        <f>'приложение 1.1 '!A345</f>
        <v>1.1.6.5</v>
      </c>
      <c r="B344" s="371" t="str">
        <f>'приложение 1.1 '!B345</f>
        <v>Реконструкция ВЛ-10кв  ПС-5  ф. Х.завод -I,II</v>
      </c>
      <c r="C344" s="555"/>
      <c r="D344" s="555"/>
      <c r="E344" s="555"/>
      <c r="F344" s="555"/>
      <c r="G344" s="555"/>
      <c r="H344" s="555"/>
      <c r="I344" s="555"/>
      <c r="J344" s="362"/>
      <c r="K344" s="555">
        <v>1978</v>
      </c>
      <c r="L344" s="555">
        <v>30</v>
      </c>
      <c r="M344" s="555"/>
      <c r="N344" s="555" t="s">
        <v>1781</v>
      </c>
      <c r="O344" s="362">
        <f>'приложение 1.1 '!D345</f>
        <v>5.6</v>
      </c>
      <c r="P344" s="363"/>
      <c r="Q344" s="433">
        <f>'приложение 1.1 '!H345</f>
        <v>6.72</v>
      </c>
      <c r="R344" s="433">
        <f t="shared" si="26"/>
        <v>0.33600000000000002</v>
      </c>
      <c r="S344" s="433">
        <f t="shared" si="27"/>
        <v>2.6880000000000002</v>
      </c>
      <c r="T344" s="433">
        <f t="shared" si="28"/>
        <v>3.36</v>
      </c>
      <c r="U344" s="433">
        <f t="shared" si="29"/>
        <v>0.33599999999999941</v>
      </c>
      <c r="V344" s="555"/>
      <c r="W344" s="555"/>
      <c r="X344" s="555"/>
      <c r="Y344" s="555"/>
      <c r="Z344" s="555" t="str">
        <f>IF(AB344&gt;0,'приложение 1.1 '!G345,"-")</f>
        <v>-</v>
      </c>
      <c r="AA344" s="367"/>
      <c r="AB344" s="556"/>
      <c r="AC344" s="379">
        <f>'приложение 1.1 '!E345</f>
        <v>0</v>
      </c>
      <c r="AD344" s="555">
        <f>IF(AG344&gt;0,'приложение 1.1 '!G345,"-")</f>
        <v>2019</v>
      </c>
      <c r="AE344" s="556">
        <v>30</v>
      </c>
      <c r="AF344" s="556"/>
      <c r="AG344" s="556" t="s">
        <v>1780</v>
      </c>
      <c r="AH344" s="449">
        <f>'приложение 1.1 '!D345</f>
        <v>5.6</v>
      </c>
      <c r="AI344" s="205"/>
    </row>
    <row r="345" spans="1:35" ht="45" customHeight="1">
      <c r="A345" s="369" t="str">
        <f>'приложение 1.1 '!A346</f>
        <v>1.1.6.6</v>
      </c>
      <c r="B345" s="371" t="str">
        <f>'приложение 1.1 '!B346</f>
        <v xml:space="preserve">Реконструкция ВЛ-10 кВ ПС-5  ф.Чернореченский отп.  </v>
      </c>
      <c r="C345" s="555"/>
      <c r="D345" s="555"/>
      <c r="E345" s="555"/>
      <c r="F345" s="555"/>
      <c r="G345" s="555"/>
      <c r="H345" s="555"/>
      <c r="I345" s="555"/>
      <c r="J345" s="362"/>
      <c r="K345" s="556">
        <v>1974</v>
      </c>
      <c r="L345" s="555">
        <v>30</v>
      </c>
      <c r="M345" s="555"/>
      <c r="N345" s="556" t="s">
        <v>1779</v>
      </c>
      <c r="O345" s="362">
        <f>'приложение 1.1 '!D346</f>
        <v>4.7</v>
      </c>
      <c r="P345" s="363"/>
      <c r="Q345" s="433">
        <f>'приложение 1.1 '!H346</f>
        <v>5.64</v>
      </c>
      <c r="R345" s="433">
        <f t="shared" si="26"/>
        <v>0.28199999999999997</v>
      </c>
      <c r="S345" s="433">
        <f t="shared" si="27"/>
        <v>2.2559999999999998</v>
      </c>
      <c r="T345" s="433">
        <f t="shared" si="28"/>
        <v>2.82</v>
      </c>
      <c r="U345" s="433">
        <f t="shared" si="29"/>
        <v>0.28200000000000003</v>
      </c>
      <c r="V345" s="555"/>
      <c r="W345" s="555"/>
      <c r="X345" s="555"/>
      <c r="Y345" s="555"/>
      <c r="Z345" s="555" t="str">
        <f>IF(AB345&gt;0,'приложение 1.1 '!G346,"-")</f>
        <v>-</v>
      </c>
      <c r="AA345" s="367"/>
      <c r="AB345" s="556"/>
      <c r="AC345" s="379">
        <f>'приложение 1.1 '!E346</f>
        <v>0</v>
      </c>
      <c r="AD345" s="555">
        <f>IF(AG345&gt;0,'приложение 1.1 '!G346,"-")</f>
        <v>2020</v>
      </c>
      <c r="AE345" s="556">
        <v>30</v>
      </c>
      <c r="AF345" s="556"/>
      <c r="AG345" s="556" t="s">
        <v>1780</v>
      </c>
      <c r="AH345" s="449">
        <f>'приложение 1.1 '!D346</f>
        <v>4.7</v>
      </c>
      <c r="AI345" s="205"/>
    </row>
    <row r="346" spans="1:35" ht="45" customHeight="1">
      <c r="A346" s="369" t="str">
        <f>'приложение 1.1 '!A347</f>
        <v>1.1.6.7</v>
      </c>
      <c r="B346" s="371" t="str">
        <f>'приложение 1.1 '!B347</f>
        <v xml:space="preserve">Реконструкция ВЛ- 6кв РП-100 яч. 18 </v>
      </c>
      <c r="C346" s="555"/>
      <c r="D346" s="555"/>
      <c r="E346" s="555"/>
      <c r="F346" s="555"/>
      <c r="G346" s="555"/>
      <c r="H346" s="555"/>
      <c r="I346" s="555"/>
      <c r="J346" s="362"/>
      <c r="K346" s="556">
        <v>1979</v>
      </c>
      <c r="L346" s="555">
        <v>30</v>
      </c>
      <c r="M346" s="555"/>
      <c r="N346" s="555" t="s">
        <v>1781</v>
      </c>
      <c r="O346" s="362">
        <f>'приложение 1.1 '!D347</f>
        <v>0.44</v>
      </c>
      <c r="P346" s="363"/>
      <c r="Q346" s="433">
        <f>'приложение 1.1 '!H347</f>
        <v>0.52800000000000002</v>
      </c>
      <c r="R346" s="433">
        <f t="shared" si="26"/>
        <v>2.6400000000000003E-2</v>
      </c>
      <c r="S346" s="433">
        <f t="shared" si="27"/>
        <v>0.21120000000000003</v>
      </c>
      <c r="T346" s="433">
        <f t="shared" si="28"/>
        <v>0.26400000000000001</v>
      </c>
      <c r="U346" s="433">
        <f t="shared" si="29"/>
        <v>2.6399999999999979E-2</v>
      </c>
      <c r="V346" s="555"/>
      <c r="W346" s="555"/>
      <c r="X346" s="555"/>
      <c r="Y346" s="555"/>
      <c r="Z346" s="555" t="str">
        <f>IF(AB346&gt;0,'приложение 1.1 '!G347,"-")</f>
        <v>-</v>
      </c>
      <c r="AA346" s="367"/>
      <c r="AB346" s="556"/>
      <c r="AC346" s="379">
        <f>'приложение 1.1 '!E347</f>
        <v>0</v>
      </c>
      <c r="AD346" s="555">
        <f>IF(AG346&gt;0,'приложение 1.1 '!G347,"-")</f>
        <v>2020</v>
      </c>
      <c r="AE346" s="556">
        <v>30</v>
      </c>
      <c r="AF346" s="556"/>
      <c r="AG346" s="556" t="s">
        <v>1780</v>
      </c>
      <c r="AH346" s="449">
        <f>'приложение 1.1 '!D347</f>
        <v>0.44</v>
      </c>
      <c r="AI346" s="205"/>
    </row>
    <row r="347" spans="1:35" ht="45" customHeight="1">
      <c r="A347" s="369" t="str">
        <f>'приложение 1.1 '!A348</f>
        <v>1.1.6.8</v>
      </c>
      <c r="B347" s="371" t="str">
        <f>'приложение 1.1 '!B348</f>
        <v xml:space="preserve">Реконструкция ВЛ-10кв  РП-138  ф.Вост. гр. скажин. </v>
      </c>
      <c r="C347" s="555"/>
      <c r="D347" s="555"/>
      <c r="E347" s="555"/>
      <c r="F347" s="555"/>
      <c r="G347" s="555"/>
      <c r="H347" s="555"/>
      <c r="I347" s="555"/>
      <c r="J347" s="362"/>
      <c r="K347" s="556">
        <v>1979</v>
      </c>
      <c r="L347" s="555">
        <v>30</v>
      </c>
      <c r="M347" s="555"/>
      <c r="N347" s="555" t="s">
        <v>1780</v>
      </c>
      <c r="O347" s="362">
        <f>'приложение 1.1 '!D348</f>
        <v>0.1</v>
      </c>
      <c r="P347" s="363"/>
      <c r="Q347" s="433">
        <f>'приложение 1.1 '!H348</f>
        <v>0.12</v>
      </c>
      <c r="R347" s="433">
        <f t="shared" ref="R347:R356" si="30">Q347*0.05</f>
        <v>6.0000000000000001E-3</v>
      </c>
      <c r="S347" s="433">
        <f t="shared" ref="S347:S356" si="31">Q347*0.4</f>
        <v>4.8000000000000001E-2</v>
      </c>
      <c r="T347" s="433">
        <f t="shared" ref="T347:T356" si="32">Q347*0.5</f>
        <v>0.06</v>
      </c>
      <c r="U347" s="433">
        <f t="shared" ref="U347:U356" si="33">Q347-(R347+S347+T347)</f>
        <v>6.0000000000000053E-3</v>
      </c>
      <c r="V347" s="555"/>
      <c r="W347" s="555"/>
      <c r="X347" s="555"/>
      <c r="Y347" s="555"/>
      <c r="Z347" s="555" t="str">
        <f>IF(AB347&gt;0,'приложение 1.1 '!G348,"-")</f>
        <v>-</v>
      </c>
      <c r="AA347" s="367"/>
      <c r="AB347" s="556"/>
      <c r="AC347" s="379">
        <f>'приложение 1.1 '!E348</f>
        <v>0</v>
      </c>
      <c r="AD347" s="555">
        <f>IF(AG347&gt;0,'приложение 1.1 '!G348,"-")</f>
        <v>2020</v>
      </c>
      <c r="AE347" s="556">
        <v>30</v>
      </c>
      <c r="AF347" s="556"/>
      <c r="AG347" s="556" t="s">
        <v>1780</v>
      </c>
      <c r="AH347" s="449">
        <f>'приложение 1.1 '!D348</f>
        <v>0.1</v>
      </c>
      <c r="AI347" s="205"/>
    </row>
    <row r="348" spans="1:35" ht="45" customHeight="1">
      <c r="A348" s="369" t="str">
        <f>'приложение 1.1 '!A349</f>
        <v>1.1.6.9</v>
      </c>
      <c r="B348" s="371" t="str">
        <f>'приложение 1.1 '!B349</f>
        <v>Реконструкция ВЛ-6кв п/ст 46 яч. 20</v>
      </c>
      <c r="C348" s="555"/>
      <c r="D348" s="555"/>
      <c r="E348" s="555"/>
      <c r="F348" s="555"/>
      <c r="G348" s="555"/>
      <c r="H348" s="555"/>
      <c r="I348" s="555"/>
      <c r="J348" s="362"/>
      <c r="K348" s="555">
        <v>1983</v>
      </c>
      <c r="L348" s="555">
        <v>30</v>
      </c>
      <c r="M348" s="555"/>
      <c r="N348" s="555" t="s">
        <v>1781</v>
      </c>
      <c r="O348" s="362">
        <f>'приложение 1.1 '!D349</f>
        <v>4.0359999999999996</v>
      </c>
      <c r="P348" s="363"/>
      <c r="Q348" s="433">
        <f>'приложение 1.1 '!H349</f>
        <v>4.8431999999999995</v>
      </c>
      <c r="R348" s="433">
        <f t="shared" si="30"/>
        <v>0.24215999999999999</v>
      </c>
      <c r="S348" s="433">
        <f t="shared" si="31"/>
        <v>1.9372799999999999</v>
      </c>
      <c r="T348" s="433">
        <f t="shared" si="32"/>
        <v>2.4215999999999998</v>
      </c>
      <c r="U348" s="433">
        <f t="shared" si="33"/>
        <v>0.24216000000000015</v>
      </c>
      <c r="V348" s="555"/>
      <c r="W348" s="555"/>
      <c r="X348" s="555"/>
      <c r="Y348" s="555"/>
      <c r="Z348" s="555" t="str">
        <f>IF(AB348&gt;0,'приложение 1.1 '!G349,"-")</f>
        <v>-</v>
      </c>
      <c r="AA348" s="367"/>
      <c r="AB348" s="556"/>
      <c r="AC348" s="379">
        <f>'приложение 1.1 '!E349</f>
        <v>0</v>
      </c>
      <c r="AD348" s="555">
        <f>IF(AG348&gt;0,'приложение 1.1 '!G349,"-")</f>
        <v>2021</v>
      </c>
      <c r="AE348" s="556">
        <v>30</v>
      </c>
      <c r="AF348" s="556"/>
      <c r="AG348" s="556" t="s">
        <v>1780</v>
      </c>
      <c r="AH348" s="449">
        <f>'приложение 1.1 '!D349</f>
        <v>4.0359999999999996</v>
      </c>
      <c r="AI348" s="205"/>
    </row>
    <row r="349" spans="1:35" ht="45" customHeight="1">
      <c r="A349" s="369" t="str">
        <f>'приложение 1.1 '!A350</f>
        <v>1.1.6.10</v>
      </c>
      <c r="B349" s="371" t="str">
        <f>'приложение 1.1 '!B350</f>
        <v>Реконструкция КВЛ-6кв  от КРУПЭ до ТП-489</v>
      </c>
      <c r="C349" s="555"/>
      <c r="D349" s="555"/>
      <c r="E349" s="555"/>
      <c r="F349" s="555"/>
      <c r="G349" s="555"/>
      <c r="H349" s="555"/>
      <c r="I349" s="555"/>
      <c r="J349" s="362"/>
      <c r="K349" s="555">
        <v>1987</v>
      </c>
      <c r="L349" s="555">
        <v>30</v>
      </c>
      <c r="M349" s="555"/>
      <c r="N349" s="555" t="s">
        <v>1779</v>
      </c>
      <c r="O349" s="362">
        <f>'приложение 1.1 '!D350</f>
        <v>2.4</v>
      </c>
      <c r="P349" s="363"/>
      <c r="Q349" s="433">
        <f>'приложение 1.1 '!H350</f>
        <v>2.88</v>
      </c>
      <c r="R349" s="433">
        <f t="shared" si="30"/>
        <v>0.14399999999999999</v>
      </c>
      <c r="S349" s="433">
        <f t="shared" si="31"/>
        <v>1.1519999999999999</v>
      </c>
      <c r="T349" s="433">
        <f t="shared" si="32"/>
        <v>1.44</v>
      </c>
      <c r="U349" s="433">
        <f t="shared" si="33"/>
        <v>0.14400000000000013</v>
      </c>
      <c r="V349" s="555"/>
      <c r="W349" s="555"/>
      <c r="X349" s="555"/>
      <c r="Y349" s="555"/>
      <c r="Z349" s="555" t="str">
        <f>IF(AB349&gt;0,'приложение 1.1 '!G350,"-")</f>
        <v>-</v>
      </c>
      <c r="AA349" s="367"/>
      <c r="AB349" s="556"/>
      <c r="AC349" s="379">
        <f>'приложение 1.1 '!E350</f>
        <v>0</v>
      </c>
      <c r="AD349" s="555">
        <f>IF(AG349&gt;0,'приложение 1.1 '!G350,"-")</f>
        <v>2021</v>
      </c>
      <c r="AE349" s="556">
        <v>30</v>
      </c>
      <c r="AF349" s="556"/>
      <c r="AG349" s="556" t="s">
        <v>1780</v>
      </c>
      <c r="AH349" s="449">
        <f>'приложение 1.1 '!D350</f>
        <v>2.4</v>
      </c>
      <c r="AI349" s="205"/>
    </row>
    <row r="350" spans="1:35" ht="45" customHeight="1">
      <c r="A350" s="567" t="str">
        <f>'приложение 1.1 '!A351</f>
        <v>1.1.7.</v>
      </c>
      <c r="B350" s="568" t="str">
        <f>'приложение 1.1 '!B351</f>
        <v>Воздушные линии 0,4кВ</v>
      </c>
      <c r="C350" s="564"/>
      <c r="D350" s="564"/>
      <c r="E350" s="564"/>
      <c r="F350" s="564"/>
      <c r="G350" s="564"/>
      <c r="H350" s="564"/>
      <c r="I350" s="564"/>
      <c r="J350" s="569"/>
      <c r="K350" s="564"/>
      <c r="L350" s="564"/>
      <c r="M350" s="564"/>
      <c r="N350" s="564"/>
      <c r="O350" s="569"/>
      <c r="P350" s="570"/>
      <c r="Q350" s="571"/>
      <c r="R350" s="571"/>
      <c r="S350" s="571"/>
      <c r="T350" s="571"/>
      <c r="U350" s="571"/>
      <c r="V350" s="564"/>
      <c r="W350" s="564"/>
      <c r="X350" s="564"/>
      <c r="Y350" s="564"/>
      <c r="Z350" s="564"/>
      <c r="AA350" s="578"/>
      <c r="AB350" s="579"/>
      <c r="AC350" s="566"/>
      <c r="AD350" s="564"/>
      <c r="AE350" s="564"/>
      <c r="AF350" s="564"/>
      <c r="AG350" s="564"/>
      <c r="AH350" s="572"/>
      <c r="AI350" s="580"/>
    </row>
    <row r="351" spans="1:35" ht="45" customHeight="1">
      <c r="A351" s="567" t="str">
        <f>'приложение 1.1 '!A352</f>
        <v>1.1.8.</v>
      </c>
      <c r="B351" s="568" t="str">
        <f>'приложение 1.1 '!B352</f>
        <v>Прочие электросетевые объекты</v>
      </c>
      <c r="C351" s="579"/>
      <c r="D351" s="579"/>
      <c r="E351" s="579"/>
      <c r="F351" s="579"/>
      <c r="G351" s="579"/>
      <c r="H351" s="579"/>
      <c r="I351" s="579"/>
      <c r="J351" s="581"/>
      <c r="K351" s="579"/>
      <c r="L351" s="579"/>
      <c r="M351" s="579"/>
      <c r="N351" s="579"/>
      <c r="O351" s="581"/>
      <c r="P351" s="582"/>
      <c r="Q351" s="583"/>
      <c r="R351" s="583"/>
      <c r="S351" s="583"/>
      <c r="T351" s="583"/>
      <c r="U351" s="583"/>
      <c r="V351" s="579"/>
      <c r="W351" s="579"/>
      <c r="X351" s="579"/>
      <c r="Y351" s="579"/>
      <c r="Z351" s="579"/>
      <c r="AA351" s="578"/>
      <c r="AB351" s="579"/>
      <c r="AC351" s="584"/>
      <c r="AD351" s="579"/>
      <c r="AE351" s="579"/>
      <c r="AF351" s="579"/>
      <c r="AG351" s="579"/>
      <c r="AH351" s="585"/>
      <c r="AI351" s="580"/>
    </row>
    <row r="352" spans="1:35" ht="45" customHeight="1">
      <c r="A352" s="369" t="str">
        <f>'приложение 1.1 '!A353</f>
        <v>1.1.8.1</v>
      </c>
      <c r="B352" s="371" t="str">
        <f>'приложение 1.1 '!B353</f>
        <v>Монтаж системы АИИС КУЭ ВРУ жилых домов</v>
      </c>
      <c r="C352" s="555"/>
      <c r="D352" s="555"/>
      <c r="E352" s="555"/>
      <c r="F352" s="555"/>
      <c r="G352" s="555"/>
      <c r="H352" s="555"/>
      <c r="I352" s="555"/>
      <c r="J352" s="362"/>
      <c r="K352" s="555"/>
      <c r="L352" s="555"/>
      <c r="M352" s="555"/>
      <c r="N352" s="555"/>
      <c r="O352" s="362">
        <f>'приложение 1.1 '!D353</f>
        <v>0</v>
      </c>
      <c r="P352" s="363"/>
      <c r="Q352" s="433">
        <f>'приложение 1.1 '!H353</f>
        <v>322</v>
      </c>
      <c r="R352" s="433">
        <f t="shared" si="30"/>
        <v>16.100000000000001</v>
      </c>
      <c r="S352" s="433">
        <f t="shared" si="31"/>
        <v>128.80000000000001</v>
      </c>
      <c r="T352" s="433">
        <f t="shared" si="32"/>
        <v>161</v>
      </c>
      <c r="U352" s="433">
        <f t="shared" si="33"/>
        <v>16.100000000000023</v>
      </c>
      <c r="V352" s="555"/>
      <c r="W352" s="555"/>
      <c r="X352" s="555"/>
      <c r="Y352" s="555"/>
      <c r="Z352" s="555" t="str">
        <f>IF(AB352&gt;0,'приложение 1.1 '!G353,"-")</f>
        <v>-</v>
      </c>
      <c r="AA352" s="367"/>
      <c r="AB352" s="556"/>
      <c r="AC352" s="379">
        <f>'приложение 1.1 '!E353</f>
        <v>0</v>
      </c>
      <c r="AD352" s="555" t="str">
        <f>IF(AG352&gt;0,'приложение 1.1 '!G353,"-")</f>
        <v>-</v>
      </c>
      <c r="AE352" s="555"/>
      <c r="AF352" s="555"/>
      <c r="AG352" s="555"/>
      <c r="AH352" s="449">
        <f>'приложение 1.1 '!D353</f>
        <v>0</v>
      </c>
      <c r="AI352" s="205"/>
    </row>
    <row r="353" spans="1:35" ht="45" customHeight="1">
      <c r="A353" s="369" t="str">
        <f>'приложение 1.1 '!A354</f>
        <v>1.1.8.2</v>
      </c>
      <c r="B353" s="371" t="str">
        <f>'приложение 1.1 '!B354</f>
        <v>Монтаж системы АИИС КУЭ РП; ТП; КТПН</v>
      </c>
      <c r="C353" s="555"/>
      <c r="D353" s="555"/>
      <c r="E353" s="555"/>
      <c r="F353" s="555"/>
      <c r="G353" s="555"/>
      <c r="H353" s="555"/>
      <c r="I353" s="555"/>
      <c r="J353" s="362"/>
      <c r="K353" s="555"/>
      <c r="L353" s="555"/>
      <c r="M353" s="555"/>
      <c r="N353" s="555"/>
      <c r="O353" s="362">
        <f>'приложение 1.1 '!D354</f>
        <v>0</v>
      </c>
      <c r="P353" s="363"/>
      <c r="Q353" s="433">
        <f>'приложение 1.1 '!H354</f>
        <v>14.388000000000002</v>
      </c>
      <c r="R353" s="433">
        <f t="shared" si="30"/>
        <v>0.71940000000000015</v>
      </c>
      <c r="S353" s="433">
        <f t="shared" si="31"/>
        <v>5.7552000000000012</v>
      </c>
      <c r="T353" s="433">
        <f t="shared" si="32"/>
        <v>7.1940000000000008</v>
      </c>
      <c r="U353" s="433">
        <f t="shared" si="33"/>
        <v>0.71940000000000026</v>
      </c>
      <c r="V353" s="555"/>
      <c r="W353" s="555"/>
      <c r="X353" s="555"/>
      <c r="Y353" s="555"/>
      <c r="Z353" s="555" t="str">
        <f>IF(AB353&gt;0,'приложение 1.1 '!G354,"-")</f>
        <v>-</v>
      </c>
      <c r="AA353" s="367"/>
      <c r="AB353" s="556"/>
      <c r="AC353" s="379">
        <f>'приложение 1.1 '!E354</f>
        <v>0</v>
      </c>
      <c r="AD353" s="555" t="str">
        <f>IF(AG353&gt;0,'приложение 1.1 '!G354,"-")</f>
        <v>-</v>
      </c>
      <c r="AE353" s="555"/>
      <c r="AF353" s="555"/>
      <c r="AG353" s="555"/>
      <c r="AH353" s="449">
        <f>'приложение 1.1 '!D354</f>
        <v>0</v>
      </c>
      <c r="AI353" s="205"/>
    </row>
    <row r="354" spans="1:35" ht="45" customHeight="1">
      <c r="A354" s="369" t="str">
        <f>'приложение 1.1 '!A355</f>
        <v>1.1.8.3</v>
      </c>
      <c r="B354" s="371" t="str">
        <f>'приложение 1.1 '!B355</f>
        <v xml:space="preserve">Энергоаудит сетей ООО "СГЭС" с административными и производственными помещениями </v>
      </c>
      <c r="C354" s="555"/>
      <c r="D354" s="555"/>
      <c r="E354" s="555"/>
      <c r="F354" s="555"/>
      <c r="G354" s="555"/>
      <c r="H354" s="555"/>
      <c r="I354" s="555"/>
      <c r="J354" s="362"/>
      <c r="K354" s="555"/>
      <c r="L354" s="555"/>
      <c r="M354" s="555"/>
      <c r="N354" s="555"/>
      <c r="O354" s="362">
        <f>'приложение 1.1 '!D355</f>
        <v>0</v>
      </c>
      <c r="P354" s="363"/>
      <c r="Q354" s="433">
        <f>'приложение 1.1 '!H355</f>
        <v>3.5</v>
      </c>
      <c r="R354" s="433">
        <f t="shared" si="30"/>
        <v>0.17500000000000002</v>
      </c>
      <c r="S354" s="433">
        <f t="shared" si="31"/>
        <v>1.4000000000000001</v>
      </c>
      <c r="T354" s="433">
        <f t="shared" si="32"/>
        <v>1.75</v>
      </c>
      <c r="U354" s="433">
        <f t="shared" si="33"/>
        <v>0.17499999999999982</v>
      </c>
      <c r="V354" s="555"/>
      <c r="W354" s="555"/>
      <c r="X354" s="555"/>
      <c r="Y354" s="555"/>
      <c r="Z354" s="555" t="str">
        <f>IF(AB354&gt;0,'приложение 1.1 '!G355,"-")</f>
        <v>-</v>
      </c>
      <c r="AA354" s="367"/>
      <c r="AB354" s="556"/>
      <c r="AC354" s="379">
        <f>'приложение 1.1 '!E355</f>
        <v>0</v>
      </c>
      <c r="AD354" s="555" t="str">
        <f>IF(AG354&gt;0,'приложение 1.1 '!G355,"-")</f>
        <v>-</v>
      </c>
      <c r="AE354" s="555"/>
      <c r="AF354" s="555"/>
      <c r="AG354" s="555"/>
      <c r="AH354" s="449">
        <f>'приложение 1.1 '!D355</f>
        <v>0</v>
      </c>
      <c r="AI354" s="205"/>
    </row>
    <row r="355" spans="1:35" ht="45" customHeight="1">
      <c r="A355" s="369" t="str">
        <f>'приложение 1.1 '!A356</f>
        <v>1.1.8.4</v>
      </c>
      <c r="B355" s="371" t="str">
        <f>'приложение 1.1 '!B356</f>
        <v>Сертификация качества электроэнергии  сетей ООО "СГЭС" от центров питания (ПС-110/10кВ)</v>
      </c>
      <c r="C355" s="555"/>
      <c r="D355" s="555"/>
      <c r="E355" s="555"/>
      <c r="F355" s="555"/>
      <c r="G355" s="555"/>
      <c r="H355" s="555"/>
      <c r="I355" s="555"/>
      <c r="J355" s="362"/>
      <c r="K355" s="555"/>
      <c r="L355" s="555"/>
      <c r="M355" s="555"/>
      <c r="N355" s="555"/>
      <c r="O355" s="362">
        <f>'приложение 1.1 '!D356</f>
        <v>0</v>
      </c>
      <c r="P355" s="363"/>
      <c r="Q355" s="433">
        <f>'приложение 1.1 '!H356</f>
        <v>7.5</v>
      </c>
      <c r="R355" s="433">
        <f t="shared" si="30"/>
        <v>0.375</v>
      </c>
      <c r="S355" s="433">
        <f t="shared" si="31"/>
        <v>3</v>
      </c>
      <c r="T355" s="433">
        <f t="shared" si="32"/>
        <v>3.75</v>
      </c>
      <c r="U355" s="433">
        <f t="shared" si="33"/>
        <v>0.375</v>
      </c>
      <c r="V355" s="555"/>
      <c r="W355" s="555"/>
      <c r="X355" s="555"/>
      <c r="Y355" s="555"/>
      <c r="Z355" s="555" t="str">
        <f>IF(AB355&gt;0,'приложение 1.1 '!G356,"-")</f>
        <v>-</v>
      </c>
      <c r="AA355" s="367"/>
      <c r="AB355" s="556"/>
      <c r="AC355" s="379">
        <f>'приложение 1.1 '!E356</f>
        <v>0</v>
      </c>
      <c r="AD355" s="555" t="str">
        <f>IF(AG355&gt;0,'приложение 1.1 '!G356,"-")</f>
        <v>-</v>
      </c>
      <c r="AE355" s="555"/>
      <c r="AF355" s="555"/>
      <c r="AG355" s="555"/>
      <c r="AH355" s="449">
        <f>'приложение 1.1 '!D356</f>
        <v>0</v>
      </c>
      <c r="AI355" s="205"/>
    </row>
    <row r="356" spans="1:35" ht="45" customHeight="1">
      <c r="A356" s="369" t="str">
        <f>'приложение 1.1 '!A357</f>
        <v>1.1.8.5</v>
      </c>
      <c r="B356" s="371" t="str">
        <f>'приложение 1.1 '!B357</f>
        <v>Техническое освидетельствование объектов с истекшим сроком эксплуатации</v>
      </c>
      <c r="C356" s="555"/>
      <c r="D356" s="555"/>
      <c r="E356" s="555"/>
      <c r="F356" s="555"/>
      <c r="G356" s="555"/>
      <c r="H356" s="555"/>
      <c r="I356" s="555"/>
      <c r="J356" s="362"/>
      <c r="K356" s="555"/>
      <c r="L356" s="555"/>
      <c r="M356" s="555"/>
      <c r="N356" s="555"/>
      <c r="O356" s="362">
        <f>'приложение 1.1 '!D357</f>
        <v>0</v>
      </c>
      <c r="P356" s="363"/>
      <c r="Q356" s="433">
        <f>'приложение 1.1 '!H357</f>
        <v>10</v>
      </c>
      <c r="R356" s="433">
        <f t="shared" si="30"/>
        <v>0.5</v>
      </c>
      <c r="S356" s="433">
        <f t="shared" si="31"/>
        <v>4</v>
      </c>
      <c r="T356" s="433">
        <f t="shared" si="32"/>
        <v>5</v>
      </c>
      <c r="U356" s="433">
        <f t="shared" si="33"/>
        <v>0.5</v>
      </c>
      <c r="V356" s="555"/>
      <c r="W356" s="555"/>
      <c r="X356" s="555"/>
      <c r="Y356" s="555"/>
      <c r="Z356" s="555" t="str">
        <f>IF(AB356&gt;0,'приложение 1.1 '!G357,"-")</f>
        <v>-</v>
      </c>
      <c r="AA356" s="367"/>
      <c r="AB356" s="556"/>
      <c r="AC356" s="379">
        <f>'приложение 1.1 '!E357</f>
        <v>0</v>
      </c>
      <c r="AD356" s="555" t="str">
        <f>IF(AG356&gt;0,'приложение 1.1 '!G357,"-")</f>
        <v>-</v>
      </c>
      <c r="AE356" s="555"/>
      <c r="AF356" s="555"/>
      <c r="AG356" s="555"/>
      <c r="AH356" s="449">
        <f>'приложение 1.1 '!D357</f>
        <v>0</v>
      </c>
      <c r="AI356" s="205"/>
    </row>
    <row r="357" spans="1:35" s="176" customFormat="1">
      <c r="A357" s="369"/>
      <c r="B357" s="174" t="str">
        <f>'приложение 1.1 '!B358</f>
        <v>Итого по разделу 1.1.1.</v>
      </c>
      <c r="C357" s="503"/>
      <c r="D357" s="503"/>
      <c r="E357" s="503"/>
      <c r="F357" s="503"/>
      <c r="G357" s="503"/>
      <c r="H357" s="503"/>
      <c r="I357" s="503"/>
      <c r="J357" s="201">
        <f>SUM(J21:J356)</f>
        <v>157.57</v>
      </c>
      <c r="K357" s="503"/>
      <c r="L357" s="503"/>
      <c r="M357" s="503"/>
      <c r="N357" s="503"/>
      <c r="O357" s="203">
        <f>SUM(O21:O356)</f>
        <v>103.47249999999997</v>
      </c>
      <c r="P357" s="204"/>
      <c r="Q357" s="172">
        <f>'приложение 1.1 '!H358</f>
        <v>982.27274699999998</v>
      </c>
      <c r="R357" s="172">
        <f>Q357*0.05</f>
        <v>49.113637350000005</v>
      </c>
      <c r="S357" s="172">
        <f>Q357*0.4</f>
        <v>392.90909880000004</v>
      </c>
      <c r="T357" s="172">
        <f>Q357*0.5</f>
        <v>491.13637349999999</v>
      </c>
      <c r="U357" s="172">
        <f>Q357-(R357+S357+T357)</f>
        <v>49.113637349999976</v>
      </c>
      <c r="V357" s="175"/>
      <c r="W357" s="175"/>
      <c r="X357" s="175"/>
      <c r="Y357" s="175"/>
      <c r="Z357" s="504" t="str">
        <f>IF(AB357&gt;0,'приложение 1.1 '!G358,"-")</f>
        <v>-</v>
      </c>
      <c r="AA357" s="366"/>
      <c r="AB357" s="175"/>
      <c r="AC357" s="208">
        <f>SUM(AC21:AC356)</f>
        <v>157.57</v>
      </c>
      <c r="AD357" s="175"/>
      <c r="AE357" s="175"/>
      <c r="AF357" s="175"/>
      <c r="AG357" s="175"/>
      <c r="AH357" s="203">
        <f>SUM(AH21:AH356)</f>
        <v>103.47249999999997</v>
      </c>
      <c r="AI357" s="175"/>
    </row>
    <row r="358" spans="1:35">
      <c r="A358" s="173" t="str">
        <f>'приложение 1.1 '!A359</f>
        <v>1.2.</v>
      </c>
      <c r="B358" s="174" t="str">
        <f>'приложение 1.1 '!B359</f>
        <v xml:space="preserve">Создание систем телемеханики и связи </v>
      </c>
      <c r="C358" s="504"/>
      <c r="D358" s="504"/>
      <c r="E358" s="504"/>
      <c r="F358" s="504"/>
      <c r="G358" s="504"/>
      <c r="H358" s="504"/>
      <c r="I358" s="504"/>
      <c r="J358" s="362"/>
      <c r="K358" s="504"/>
      <c r="L358" s="504"/>
      <c r="M358" s="504"/>
      <c r="N358" s="504"/>
      <c r="O358" s="449"/>
      <c r="P358" s="363"/>
      <c r="Q358" s="433">
        <f>'приложение 1.1 '!H359</f>
        <v>0</v>
      </c>
      <c r="R358" s="433">
        <f>Q358*0.05</f>
        <v>0</v>
      </c>
      <c r="S358" s="433">
        <f>Q358*0.4</f>
        <v>0</v>
      </c>
      <c r="T358" s="433">
        <f>Q358*0.5</f>
        <v>0</v>
      </c>
      <c r="U358" s="408">
        <f>Q358-(R358+S358+T358)</f>
        <v>0</v>
      </c>
      <c r="V358" s="504"/>
      <c r="W358" s="504"/>
      <c r="X358" s="504"/>
      <c r="Y358" s="504"/>
      <c r="Z358" s="504" t="str">
        <f>IF(AB358&gt;0,'приложение 1.1 '!G359,"-")</f>
        <v>-</v>
      </c>
      <c r="AA358" s="367"/>
      <c r="AB358" s="504"/>
      <c r="AC358" s="379"/>
      <c r="AD358" s="504"/>
      <c r="AE358" s="504"/>
      <c r="AF358" s="504"/>
      <c r="AG358" s="504"/>
      <c r="AH358" s="449"/>
      <c r="AI358" s="205"/>
    </row>
    <row r="359" spans="1:35">
      <c r="A359" s="369" t="str">
        <f>'приложение 1.1 '!A360</f>
        <v>1.2.1.</v>
      </c>
      <c r="B359" s="371" t="str">
        <f>'приложение 1.1 '!B360</f>
        <v>Монтаж телемеханики на РП; ТП</v>
      </c>
      <c r="C359" s="503"/>
      <c r="D359" s="503"/>
      <c r="E359" s="503"/>
      <c r="F359" s="503"/>
      <c r="G359" s="504"/>
      <c r="H359" s="503"/>
      <c r="I359" s="504"/>
      <c r="J359" s="362"/>
      <c r="K359" s="503"/>
      <c r="L359" s="503"/>
      <c r="M359" s="503"/>
      <c r="N359" s="503"/>
      <c r="O359" s="203"/>
      <c r="P359" s="363"/>
      <c r="Q359" s="433">
        <f>'приложение 1.1 '!H360</f>
        <v>125.94</v>
      </c>
      <c r="R359" s="433">
        <f>Q359*0.05</f>
        <v>6.2970000000000006</v>
      </c>
      <c r="S359" s="433">
        <f>Q359*0.4</f>
        <v>50.376000000000005</v>
      </c>
      <c r="T359" s="433">
        <f>Q359*0.5</f>
        <v>62.97</v>
      </c>
      <c r="U359" s="433">
        <f>Q359-(R359+S359+T359)</f>
        <v>6.296999999999997</v>
      </c>
      <c r="V359" s="503"/>
      <c r="W359" s="503"/>
      <c r="X359" s="503"/>
      <c r="Y359" s="503"/>
      <c r="Z359" s="504" t="str">
        <f>IF(AB359&gt;0,'приложение 1.1 '!G360,"-")</f>
        <v>-</v>
      </c>
      <c r="AA359" s="446"/>
      <c r="AB359" s="445"/>
      <c r="AC359" s="447"/>
      <c r="AD359" s="445"/>
      <c r="AE359" s="445"/>
      <c r="AF359" s="445"/>
      <c r="AG359" s="445"/>
      <c r="AH359" s="448"/>
      <c r="AI359" s="205"/>
    </row>
    <row r="360" spans="1:35" s="176" customFormat="1">
      <c r="A360" s="369"/>
      <c r="B360" s="174" t="str">
        <f>'приложение 1.1 '!B361</f>
        <v>Итого по разделу 1.2.</v>
      </c>
      <c r="C360" s="503"/>
      <c r="D360" s="503"/>
      <c r="E360" s="503"/>
      <c r="F360" s="503"/>
      <c r="G360" s="503"/>
      <c r="H360" s="503"/>
      <c r="I360" s="503"/>
      <c r="J360" s="201">
        <f>J359</f>
        <v>0</v>
      </c>
      <c r="K360" s="208"/>
      <c r="L360" s="208"/>
      <c r="M360" s="208"/>
      <c r="N360" s="210"/>
      <c r="O360" s="208">
        <v>0</v>
      </c>
      <c r="P360" s="208"/>
      <c r="Q360" s="433">
        <f>'приложение 1.1 '!H361</f>
        <v>125.94</v>
      </c>
      <c r="R360" s="172">
        <f>SUM(R359:R359)</f>
        <v>6.2970000000000006</v>
      </c>
      <c r="S360" s="172">
        <f>SUM(S359:S359)</f>
        <v>50.376000000000005</v>
      </c>
      <c r="T360" s="172">
        <f>SUM(T359:T359)</f>
        <v>62.97</v>
      </c>
      <c r="U360" s="172">
        <f>SUM(U359:U359)</f>
        <v>6.296999999999997</v>
      </c>
      <c r="V360" s="175"/>
      <c r="W360" s="175"/>
      <c r="X360" s="175"/>
      <c r="Y360" s="175"/>
      <c r="Z360" s="504" t="str">
        <f>IF(AB360&gt;0,'приложение 1.1 '!G361,"-")</f>
        <v>-</v>
      </c>
      <c r="AA360" s="366"/>
      <c r="AB360" s="175"/>
      <c r="AC360" s="379">
        <f>'приложение 1.1 '!E361</f>
        <v>0</v>
      </c>
      <c r="AD360" s="175"/>
      <c r="AE360" s="175"/>
      <c r="AF360" s="175"/>
      <c r="AG360" s="175"/>
      <c r="AH360" s="203"/>
      <c r="AI360" s="175"/>
    </row>
    <row r="361" spans="1:35" s="176" customFormat="1" ht="47.25">
      <c r="A361" s="173" t="str">
        <f>'приложение 1.1 '!A362</f>
        <v>1.3.</v>
      </c>
      <c r="B361" s="174" t="str">
        <f>'приложение 1.1 '!B362</f>
        <v>Установка устройств регулирования напряжения и компенсации реактивной мощности</v>
      </c>
      <c r="C361" s="503"/>
      <c r="D361" s="503"/>
      <c r="E361" s="503"/>
      <c r="F361" s="503"/>
      <c r="G361" s="503"/>
      <c r="H361" s="503"/>
      <c r="I361" s="503"/>
      <c r="J361" s="201"/>
      <c r="K361" s="208"/>
      <c r="L361" s="208"/>
      <c r="M361" s="208"/>
      <c r="N361" s="210"/>
      <c r="O361" s="208"/>
      <c r="P361" s="208"/>
      <c r="Q361" s="172"/>
      <c r="R361" s="172"/>
      <c r="S361" s="172"/>
      <c r="T361" s="172"/>
      <c r="U361" s="172"/>
      <c r="V361" s="503"/>
      <c r="W361" s="503"/>
      <c r="X361" s="503"/>
      <c r="Y361" s="503"/>
      <c r="Z361" s="504" t="str">
        <f>IF(AB361&gt;0,'приложение 1.1 '!G362,"-")</f>
        <v>-</v>
      </c>
      <c r="AA361" s="500"/>
      <c r="AB361" s="503"/>
      <c r="AC361" s="208"/>
      <c r="AD361" s="503"/>
      <c r="AE361" s="503"/>
      <c r="AF361" s="503"/>
      <c r="AG361" s="503"/>
      <c r="AH361" s="203"/>
      <c r="AI361" s="483"/>
    </row>
    <row r="362" spans="1:35" ht="31.5">
      <c r="A362" s="369" t="str">
        <f>'приложение 1.1 '!A363</f>
        <v>1.3.1.</v>
      </c>
      <c r="B362" s="371" t="str">
        <f>'приложение 1.1 '!B363</f>
        <v>Монтаж устройств компенсации реактивной мощности на РП</v>
      </c>
      <c r="C362" s="504"/>
      <c r="D362" s="504"/>
      <c r="E362" s="504"/>
      <c r="F362" s="504"/>
      <c r="G362" s="504"/>
      <c r="H362" s="504"/>
      <c r="I362" s="504"/>
      <c r="J362" s="362"/>
      <c r="K362" s="379"/>
      <c r="L362" s="379"/>
      <c r="M362" s="379"/>
      <c r="N362" s="450"/>
      <c r="O362" s="379"/>
      <c r="P362" s="379"/>
      <c r="Q362" s="433">
        <f>'приложение 1.1 '!H363</f>
        <v>46</v>
      </c>
      <c r="R362" s="433">
        <f>Q362*0.05</f>
        <v>2.3000000000000003</v>
      </c>
      <c r="S362" s="433">
        <f>Q362*0.4</f>
        <v>18.400000000000002</v>
      </c>
      <c r="T362" s="433">
        <f>Q362*0.5</f>
        <v>23</v>
      </c>
      <c r="U362" s="433">
        <f>Q362-(R362+S362+T362)</f>
        <v>2.2999999999999972</v>
      </c>
      <c r="V362" s="504"/>
      <c r="W362" s="504"/>
      <c r="X362" s="504"/>
      <c r="Y362" s="504"/>
      <c r="Z362" s="504" t="str">
        <f>IF(AB362&gt;0,'приложение 1.1 '!G363,"-")</f>
        <v>-</v>
      </c>
      <c r="AA362" s="367"/>
      <c r="AB362" s="504"/>
      <c r="AC362" s="379"/>
      <c r="AD362" s="504"/>
      <c r="AE362" s="504"/>
      <c r="AF362" s="504"/>
      <c r="AG362" s="504"/>
      <c r="AH362" s="449"/>
      <c r="AI362" s="205"/>
    </row>
    <row r="363" spans="1:35" s="176" customFormat="1">
      <c r="A363" s="369"/>
      <c r="B363" s="174" t="str">
        <f>'приложение 1.1 '!B364</f>
        <v>Итого по разделу 1.3.</v>
      </c>
      <c r="C363" s="503"/>
      <c r="D363" s="503"/>
      <c r="E363" s="503"/>
      <c r="F363" s="503"/>
      <c r="G363" s="503"/>
      <c r="H363" s="503"/>
      <c r="I363" s="503"/>
      <c r="J363" s="201">
        <f>J362</f>
        <v>0</v>
      </c>
      <c r="K363" s="208"/>
      <c r="L363" s="208"/>
      <c r="M363" s="208"/>
      <c r="N363" s="210"/>
      <c r="O363" s="208">
        <v>0</v>
      </c>
      <c r="P363" s="208"/>
      <c r="Q363" s="172">
        <f>SUM(Q362)</f>
        <v>46</v>
      </c>
      <c r="R363" s="172">
        <f>SUM(R362)</f>
        <v>2.3000000000000003</v>
      </c>
      <c r="S363" s="172">
        <f>SUM(S362)</f>
        <v>18.400000000000002</v>
      </c>
      <c r="T363" s="172">
        <f>SUM(T362)</f>
        <v>23</v>
      </c>
      <c r="U363" s="172">
        <f>SUM(U362)</f>
        <v>2.2999999999999972</v>
      </c>
      <c r="V363" s="175"/>
      <c r="W363" s="175"/>
      <c r="X363" s="175"/>
      <c r="Y363" s="175"/>
      <c r="Z363" s="504" t="str">
        <f>IF(AB363&gt;0,'приложение 1.1 '!G364,"-")</f>
        <v>-</v>
      </c>
      <c r="AA363" s="366"/>
      <c r="AB363" s="175"/>
      <c r="AC363" s="379">
        <f>'приложение 1.1 '!E364</f>
        <v>0</v>
      </c>
      <c r="AD363" s="175"/>
      <c r="AE363" s="175"/>
      <c r="AF363" s="175"/>
      <c r="AG363" s="175"/>
      <c r="AH363" s="203"/>
      <c r="AI363" s="483"/>
    </row>
    <row r="364" spans="1:35">
      <c r="A364" s="587"/>
      <c r="B364" s="591" t="str">
        <f>'приложение 1.1 '!B365</f>
        <v>Новое строительство</v>
      </c>
      <c r="C364" s="579"/>
      <c r="D364" s="579"/>
      <c r="E364" s="579"/>
      <c r="F364" s="579"/>
      <c r="G364" s="579"/>
      <c r="H364" s="579"/>
      <c r="I364" s="579"/>
      <c r="J364" s="569">
        <f>J365</f>
        <v>0</v>
      </c>
      <c r="K364" s="566"/>
      <c r="L364" s="566"/>
      <c r="M364" s="566"/>
      <c r="N364" s="563"/>
      <c r="O364" s="569">
        <f>O365</f>
        <v>0</v>
      </c>
      <c r="P364" s="566"/>
      <c r="Q364" s="571">
        <f>Q609</f>
        <v>1806.4524999999983</v>
      </c>
      <c r="R364" s="571">
        <f>R609</f>
        <v>90.322624999999931</v>
      </c>
      <c r="S364" s="571">
        <f>S609</f>
        <v>722.58099999999945</v>
      </c>
      <c r="T364" s="571">
        <f>T609</f>
        <v>903.22624999999914</v>
      </c>
      <c r="U364" s="571">
        <f>U609</f>
        <v>90.32262499999986</v>
      </c>
      <c r="V364" s="592"/>
      <c r="W364" s="592"/>
      <c r="X364" s="592"/>
      <c r="Y364" s="592"/>
      <c r="Z364" s="579" t="str">
        <f>IF(AB364&gt;0,'приложение 1.1 '!G365,"-")</f>
        <v>-</v>
      </c>
      <c r="AA364" s="593"/>
      <c r="AB364" s="592"/>
      <c r="AC364" s="566">
        <f>AC609</f>
        <v>150.99999999999989</v>
      </c>
      <c r="AD364" s="566"/>
      <c r="AE364" s="566"/>
      <c r="AF364" s="566"/>
      <c r="AG364" s="566"/>
      <c r="AH364" s="572">
        <f>AH609</f>
        <v>247.06700000000001</v>
      </c>
      <c r="AI364" s="594"/>
    </row>
    <row r="365" spans="1:35" ht="31.5">
      <c r="A365" s="173" t="str">
        <f>'приложение 1.1 '!A366</f>
        <v>2.1.</v>
      </c>
      <c r="B365" s="174" t="str">
        <f>'приложение 1.1 '!B366</f>
        <v>Энергосбережение и повышение энергетической эффективности</v>
      </c>
      <c r="C365" s="504"/>
      <c r="D365" s="504"/>
      <c r="E365" s="504"/>
      <c r="F365" s="504"/>
      <c r="G365" s="504"/>
      <c r="H365" s="504"/>
      <c r="I365" s="504"/>
      <c r="J365" s="362">
        <f>SUM(J366:J608)</f>
        <v>0</v>
      </c>
      <c r="K365" s="379"/>
      <c r="L365" s="379"/>
      <c r="M365" s="379"/>
      <c r="N365" s="450"/>
      <c r="O365" s="362">
        <f>SUM(O366:O608)</f>
        <v>0</v>
      </c>
      <c r="P365" s="379"/>
      <c r="Q365" s="433"/>
      <c r="R365" s="433"/>
      <c r="S365" s="433"/>
      <c r="T365" s="433"/>
      <c r="U365" s="433"/>
      <c r="V365" s="504"/>
      <c r="W365" s="504"/>
      <c r="X365" s="504"/>
      <c r="Y365" s="504"/>
      <c r="Z365" s="504" t="str">
        <f>IF(AB365&gt;0,'приложение 1.1 '!G366,"-")</f>
        <v>-</v>
      </c>
      <c r="AA365" s="367"/>
      <c r="AB365" s="504"/>
      <c r="AC365" s="379"/>
      <c r="AD365" s="504"/>
      <c r="AE365" s="504"/>
      <c r="AF365" s="504"/>
      <c r="AG365" s="504"/>
      <c r="AH365" s="449"/>
      <c r="AI365" s="205"/>
    </row>
    <row r="366" spans="1:35" ht="33.75" customHeight="1">
      <c r="A366" s="567" t="str">
        <f>'приложение 1.1 '!A367</f>
        <v>2.1.1.</v>
      </c>
      <c r="B366" s="568" t="str">
        <f>'приложение 1.1 '!B367</f>
        <v>Подстанции БКТП 6/10кВ</v>
      </c>
      <c r="C366" s="579"/>
      <c r="D366" s="579"/>
      <c r="E366" s="579"/>
      <c r="F366" s="579"/>
      <c r="G366" s="579"/>
      <c r="H366" s="579"/>
      <c r="I366" s="579"/>
      <c r="J366" s="581"/>
      <c r="K366" s="584"/>
      <c r="L366" s="584"/>
      <c r="M366" s="584"/>
      <c r="N366" s="588"/>
      <c r="O366" s="584"/>
      <c r="P366" s="584"/>
      <c r="Q366" s="583">
        <f>'приложение 1.1 '!H367</f>
        <v>0</v>
      </c>
      <c r="R366" s="583">
        <f t="shared" ref="R366" si="34">Q366*0.05</f>
        <v>0</v>
      </c>
      <c r="S366" s="583">
        <f>Q366*0.4</f>
        <v>0</v>
      </c>
      <c r="T366" s="583">
        <f>Q366*0.5</f>
        <v>0</v>
      </c>
      <c r="U366" s="583">
        <f>Q366-(R366+S366+T366)</f>
        <v>0</v>
      </c>
      <c r="V366" s="579"/>
      <c r="W366" s="579"/>
      <c r="X366" s="579"/>
      <c r="Y366" s="579"/>
      <c r="Z366" s="579"/>
      <c r="AA366" s="578"/>
      <c r="AB366" s="579"/>
      <c r="AC366" s="584"/>
      <c r="AD366" s="579"/>
      <c r="AE366" s="579"/>
      <c r="AF366" s="579"/>
      <c r="AG366" s="579"/>
      <c r="AH366" s="585"/>
      <c r="AI366" s="580"/>
    </row>
    <row r="367" spans="1:35" ht="28.5" customHeight="1">
      <c r="A367" s="567" t="str">
        <f>'приложение 1.1 '!A368</f>
        <v>2.1.2.</v>
      </c>
      <c r="B367" s="568" t="str">
        <f>'приложение 1.1 '!B368</f>
        <v>Подстанции КТПН 6/10кВ</v>
      </c>
      <c r="C367" s="575"/>
      <c r="D367" s="575"/>
      <c r="E367" s="575"/>
      <c r="F367" s="575"/>
      <c r="G367" s="575"/>
      <c r="H367" s="575"/>
      <c r="I367" s="575"/>
      <c r="J367" s="569"/>
      <c r="K367" s="566"/>
      <c r="L367" s="566"/>
      <c r="M367" s="566"/>
      <c r="N367" s="563"/>
      <c r="O367" s="566"/>
      <c r="P367" s="566"/>
      <c r="Q367" s="571">
        <f>'приложение 1.1 '!H368</f>
        <v>0</v>
      </c>
      <c r="R367" s="571">
        <f t="shared" ref="R367:R400" si="35">Q367*0.05</f>
        <v>0</v>
      </c>
      <c r="S367" s="571">
        <f t="shared" ref="S367:S400" si="36">Q367*0.4</f>
        <v>0</v>
      </c>
      <c r="T367" s="571">
        <f t="shared" ref="T367:T400" si="37">Q367*0.5</f>
        <v>0</v>
      </c>
      <c r="U367" s="571">
        <f t="shared" ref="U367:U400" si="38">Q367-(R367+S367+T367)</f>
        <v>0</v>
      </c>
      <c r="V367" s="575"/>
      <c r="W367" s="575"/>
      <c r="X367" s="575"/>
      <c r="Y367" s="575"/>
      <c r="Z367" s="575" t="str">
        <f>IF(AB367&gt;0,'приложение 1.1 '!G368,"-")</f>
        <v>-</v>
      </c>
      <c r="AA367" s="573"/>
      <c r="AB367" s="575"/>
      <c r="AC367" s="566">
        <f>'приложение 1.1 '!E368</f>
        <v>0</v>
      </c>
      <c r="AD367" s="575" t="str">
        <f>IF(AG367&gt;0,'приложение 1.1 '!G368,"-")</f>
        <v>-</v>
      </c>
      <c r="AE367" s="575"/>
      <c r="AF367" s="575"/>
      <c r="AG367" s="575"/>
      <c r="AH367" s="572">
        <f>'приложение 1.1 '!D368</f>
        <v>0</v>
      </c>
      <c r="AI367" s="574"/>
    </row>
    <row r="368" spans="1:35" ht="54.95" customHeight="1">
      <c r="A368" s="369" t="str">
        <f>'приложение 1.1 '!A369</f>
        <v>2.1.2.1</v>
      </c>
      <c r="B368" s="371" t="str">
        <f>'приложение 1.1 '!B369</f>
        <v>Строительство КТПН№1 2х250кВА, для электроснабжения п.Лунный</v>
      </c>
      <c r="C368" s="504"/>
      <c r="D368" s="504"/>
      <c r="E368" s="504"/>
      <c r="F368" s="504"/>
      <c r="G368" s="504"/>
      <c r="H368" s="504"/>
      <c r="I368" s="504"/>
      <c r="J368" s="362"/>
      <c r="K368" s="379"/>
      <c r="L368" s="379"/>
      <c r="M368" s="379"/>
      <c r="N368" s="450"/>
      <c r="O368" s="379"/>
      <c r="P368" s="379"/>
      <c r="Q368" s="433">
        <f>'приложение 1.1 '!H369</f>
        <v>2</v>
      </c>
      <c r="R368" s="433">
        <f t="shared" si="35"/>
        <v>0.1</v>
      </c>
      <c r="S368" s="433">
        <f t="shared" si="36"/>
        <v>0.8</v>
      </c>
      <c r="T368" s="433">
        <f t="shared" si="37"/>
        <v>1</v>
      </c>
      <c r="U368" s="433">
        <f t="shared" si="38"/>
        <v>0.10000000000000009</v>
      </c>
      <c r="V368" s="504"/>
      <c r="W368" s="504"/>
      <c r="X368" s="504"/>
      <c r="Y368" s="504"/>
      <c r="Z368" s="576">
        <f>IF(AB368&gt;0,'приложение 1.1 '!G369,"-")</f>
        <v>2022</v>
      </c>
      <c r="AA368" s="504">
        <v>25</v>
      </c>
      <c r="AB368" s="504" t="s">
        <v>1794</v>
      </c>
      <c r="AC368" s="379">
        <f>'приложение 1.1 '!E369</f>
        <v>0.5</v>
      </c>
      <c r="AD368" s="576" t="str">
        <f>IF(AG368&gt;0,'приложение 1.1 '!G369,"-")</f>
        <v>-</v>
      </c>
      <c r="AE368" s="504"/>
      <c r="AF368" s="504"/>
      <c r="AG368" s="504"/>
      <c r="AH368" s="449">
        <f>'приложение 1.1 '!D369</f>
        <v>0</v>
      </c>
      <c r="AI368" s="205"/>
    </row>
    <row r="369" spans="1:35" ht="54.95" customHeight="1">
      <c r="A369" s="369" t="str">
        <f>'приложение 1.1 '!A370</f>
        <v>2.1.2.2</v>
      </c>
      <c r="B369" s="371" t="str">
        <f>'приложение 1.1 '!B370</f>
        <v>Строительство КТПН№2 2х250кВА, для электроснабжения п.Лунный</v>
      </c>
      <c r="C369" s="504"/>
      <c r="D369" s="504"/>
      <c r="E369" s="504"/>
      <c r="F369" s="504"/>
      <c r="G369" s="504"/>
      <c r="H369" s="504"/>
      <c r="I369" s="504"/>
      <c r="J369" s="362"/>
      <c r="K369" s="379"/>
      <c r="L369" s="379"/>
      <c r="M369" s="379"/>
      <c r="N369" s="450"/>
      <c r="O369" s="379"/>
      <c r="P369" s="379"/>
      <c r="Q369" s="433">
        <f>'приложение 1.1 '!H370</f>
        <v>2</v>
      </c>
      <c r="R369" s="433">
        <f t="shared" si="35"/>
        <v>0.1</v>
      </c>
      <c r="S369" s="433">
        <f t="shared" si="36"/>
        <v>0.8</v>
      </c>
      <c r="T369" s="433">
        <f t="shared" si="37"/>
        <v>1</v>
      </c>
      <c r="U369" s="433">
        <f t="shared" si="38"/>
        <v>0.10000000000000009</v>
      </c>
      <c r="V369" s="504"/>
      <c r="W369" s="504"/>
      <c r="X369" s="504"/>
      <c r="Y369" s="504"/>
      <c r="Z369" s="576">
        <f>IF(AB369&gt;0,'приложение 1.1 '!G370,"-")</f>
        <v>2022</v>
      </c>
      <c r="AA369" s="504">
        <v>25</v>
      </c>
      <c r="AB369" s="576" t="s">
        <v>1794</v>
      </c>
      <c r="AC369" s="379">
        <f>'приложение 1.1 '!E370</f>
        <v>0.5</v>
      </c>
      <c r="AD369" s="576" t="str">
        <f>IF(AG369&gt;0,'приложение 1.1 '!G370,"-")</f>
        <v>-</v>
      </c>
      <c r="AE369" s="504"/>
      <c r="AF369" s="504"/>
      <c r="AG369" s="504"/>
      <c r="AH369" s="449">
        <f>'приложение 1.1 '!D370</f>
        <v>0</v>
      </c>
      <c r="AI369" s="205"/>
    </row>
    <row r="370" spans="1:35" ht="54.95" customHeight="1">
      <c r="A370" s="369" t="str">
        <f>'приложение 1.1 '!A371</f>
        <v>2.1.2.3</v>
      </c>
      <c r="B370" s="371" t="str">
        <f>'приложение 1.1 '!B371</f>
        <v>Строительство КТПН-2х400кВА, для электроснабжения п.Кедровый-1</v>
      </c>
      <c r="C370" s="504"/>
      <c r="D370" s="504"/>
      <c r="E370" s="504"/>
      <c r="F370" s="504"/>
      <c r="G370" s="504"/>
      <c r="H370" s="504"/>
      <c r="I370" s="504"/>
      <c r="J370" s="362"/>
      <c r="K370" s="379"/>
      <c r="L370" s="379"/>
      <c r="M370" s="379"/>
      <c r="N370" s="450"/>
      <c r="O370" s="379"/>
      <c r="P370" s="379"/>
      <c r="Q370" s="433">
        <f>'приложение 1.1 '!H371</f>
        <v>3.8</v>
      </c>
      <c r="R370" s="433">
        <f t="shared" si="35"/>
        <v>0.19</v>
      </c>
      <c r="S370" s="433">
        <f t="shared" si="36"/>
        <v>1.52</v>
      </c>
      <c r="T370" s="433">
        <f t="shared" si="37"/>
        <v>1.9</v>
      </c>
      <c r="U370" s="433">
        <f t="shared" si="38"/>
        <v>0.18999999999999995</v>
      </c>
      <c r="V370" s="504"/>
      <c r="W370" s="504"/>
      <c r="X370" s="504"/>
      <c r="Y370" s="504"/>
      <c r="Z370" s="576">
        <f>IF(AB370&gt;0,'приложение 1.1 '!G371,"-")</f>
        <v>2022</v>
      </c>
      <c r="AA370" s="504">
        <v>25</v>
      </c>
      <c r="AB370" s="504" t="s">
        <v>518</v>
      </c>
      <c r="AC370" s="379">
        <f>'приложение 1.1 '!E371</f>
        <v>0.8</v>
      </c>
      <c r="AD370" s="576" t="str">
        <f>IF(AG370&gt;0,'приложение 1.1 '!G371,"-")</f>
        <v>-</v>
      </c>
      <c r="AE370" s="504"/>
      <c r="AF370" s="504"/>
      <c r="AG370" s="504"/>
      <c r="AH370" s="449">
        <f>'приложение 1.1 '!D371</f>
        <v>0</v>
      </c>
      <c r="AI370" s="205"/>
    </row>
    <row r="371" spans="1:35" ht="71.25" customHeight="1">
      <c r="A371" s="369" t="str">
        <f>'приложение 1.1 '!A372</f>
        <v>2.1.2.4</v>
      </c>
      <c r="B371" s="371" t="str">
        <f>'приложение 1.1 '!B372</f>
        <v>Строительство КТПН-2х250кВА, для электроснабжения п.Кедровый-1</v>
      </c>
      <c r="C371" s="504"/>
      <c r="D371" s="504"/>
      <c r="E371" s="504"/>
      <c r="F371" s="504"/>
      <c r="G371" s="504"/>
      <c r="H371" s="504"/>
      <c r="I371" s="504"/>
      <c r="J371" s="362"/>
      <c r="K371" s="379"/>
      <c r="L371" s="379"/>
      <c r="M371" s="379"/>
      <c r="N371" s="450"/>
      <c r="O371" s="379"/>
      <c r="P371" s="379"/>
      <c r="Q371" s="433">
        <f>'приложение 1.1 '!H372</f>
        <v>2</v>
      </c>
      <c r="R371" s="433">
        <f t="shared" si="35"/>
        <v>0.1</v>
      </c>
      <c r="S371" s="433">
        <f t="shared" si="36"/>
        <v>0.8</v>
      </c>
      <c r="T371" s="433">
        <f t="shared" si="37"/>
        <v>1</v>
      </c>
      <c r="U371" s="433">
        <f t="shared" si="38"/>
        <v>0.10000000000000009</v>
      </c>
      <c r="V371" s="504"/>
      <c r="W371" s="504"/>
      <c r="X371" s="504"/>
      <c r="Y371" s="504"/>
      <c r="Z371" s="576">
        <f>IF(AB371&gt;0,'приложение 1.1 '!G372,"-")</f>
        <v>2022</v>
      </c>
      <c r="AA371" s="504">
        <v>25</v>
      </c>
      <c r="AB371" s="576" t="s">
        <v>1794</v>
      </c>
      <c r="AC371" s="379">
        <f>'приложение 1.1 '!E372</f>
        <v>0.5</v>
      </c>
      <c r="AD371" s="576" t="str">
        <f>IF(AG371&gt;0,'приложение 1.1 '!G372,"-")</f>
        <v>-</v>
      </c>
      <c r="AE371" s="504"/>
      <c r="AF371" s="504"/>
      <c r="AG371" s="504"/>
      <c r="AH371" s="449">
        <f>'приложение 1.1 '!D372</f>
        <v>0</v>
      </c>
      <c r="AI371" s="205"/>
    </row>
    <row r="372" spans="1:35" ht="54.95" customHeight="1">
      <c r="A372" s="369" t="str">
        <f>'приложение 1.1 '!A373</f>
        <v>2.1.2.5</v>
      </c>
      <c r="B372" s="371" t="str">
        <f>'приложение 1.1 '!B373</f>
        <v>Строительство КРУН1, для электроснабжения п.Кедровый-1</v>
      </c>
      <c r="C372" s="504"/>
      <c r="D372" s="504"/>
      <c r="E372" s="504"/>
      <c r="F372" s="504"/>
      <c r="G372" s="504"/>
      <c r="H372" s="504"/>
      <c r="I372" s="504"/>
      <c r="J372" s="362"/>
      <c r="K372" s="379"/>
      <c r="L372" s="379"/>
      <c r="M372" s="379"/>
      <c r="N372" s="450"/>
      <c r="O372" s="379"/>
      <c r="P372" s="379"/>
      <c r="Q372" s="433">
        <f>'приложение 1.1 '!H373</f>
        <v>1.8</v>
      </c>
      <c r="R372" s="433">
        <f t="shared" si="35"/>
        <v>9.0000000000000011E-2</v>
      </c>
      <c r="S372" s="433">
        <f t="shared" si="36"/>
        <v>0.72000000000000008</v>
      </c>
      <c r="T372" s="433">
        <f t="shared" si="37"/>
        <v>0.9</v>
      </c>
      <c r="U372" s="433">
        <f t="shared" si="38"/>
        <v>9.000000000000008E-2</v>
      </c>
      <c r="V372" s="504"/>
      <c r="W372" s="504"/>
      <c r="X372" s="504"/>
      <c r="Y372" s="504"/>
      <c r="Z372" s="576" t="str">
        <f>IF(AB372&gt;0,'приложение 1.1 '!G373,"-")</f>
        <v>-</v>
      </c>
      <c r="AA372" s="504">
        <v>25</v>
      </c>
      <c r="AB372" s="504"/>
      <c r="AC372" s="379">
        <f>'приложение 1.1 '!E373</f>
        <v>0</v>
      </c>
      <c r="AD372" s="576" t="str">
        <f>IF(AG372&gt;0,'приложение 1.1 '!G373,"-")</f>
        <v>-</v>
      </c>
      <c r="AE372" s="504"/>
      <c r="AF372" s="504"/>
      <c r="AG372" s="504"/>
      <c r="AH372" s="449">
        <f>'приложение 1.1 '!D373</f>
        <v>0</v>
      </c>
      <c r="AI372" s="205"/>
    </row>
    <row r="373" spans="1:35" ht="46.5" customHeight="1">
      <c r="A373" s="369" t="str">
        <f>'приложение 1.1 '!A374</f>
        <v>2.1.2.6</v>
      </c>
      <c r="B373" s="371" t="str">
        <f>'приложение 1.1 '!B374</f>
        <v>Строительство КРУН2, для электроснабжения п.Кедровый-1</v>
      </c>
      <c r="C373" s="504"/>
      <c r="D373" s="504"/>
      <c r="E373" s="504"/>
      <c r="F373" s="504"/>
      <c r="G373" s="504"/>
      <c r="H373" s="504"/>
      <c r="I373" s="504"/>
      <c r="J373" s="362"/>
      <c r="K373" s="379"/>
      <c r="L373" s="379"/>
      <c r="M373" s="379"/>
      <c r="N373" s="450"/>
      <c r="O373" s="379"/>
      <c r="P373" s="379"/>
      <c r="Q373" s="433">
        <f>'приложение 1.1 '!H374</f>
        <v>1.8</v>
      </c>
      <c r="R373" s="433">
        <f t="shared" si="35"/>
        <v>9.0000000000000011E-2</v>
      </c>
      <c r="S373" s="433">
        <f t="shared" si="36"/>
        <v>0.72000000000000008</v>
      </c>
      <c r="T373" s="433">
        <f t="shared" si="37"/>
        <v>0.9</v>
      </c>
      <c r="U373" s="433">
        <f t="shared" si="38"/>
        <v>9.000000000000008E-2</v>
      </c>
      <c r="V373" s="504"/>
      <c r="W373" s="504"/>
      <c r="X373" s="504"/>
      <c r="Y373" s="504"/>
      <c r="Z373" s="576" t="str">
        <f>IF(AB373&gt;0,'приложение 1.1 '!G374,"-")</f>
        <v>-</v>
      </c>
      <c r="AA373" s="504">
        <v>25</v>
      </c>
      <c r="AB373" s="504"/>
      <c r="AC373" s="379">
        <f>'приложение 1.1 '!E374</f>
        <v>0</v>
      </c>
      <c r="AD373" s="576" t="str">
        <f>IF(AG373&gt;0,'приложение 1.1 '!G374,"-")</f>
        <v>-</v>
      </c>
      <c r="AE373" s="504"/>
      <c r="AF373" s="504"/>
      <c r="AG373" s="504"/>
      <c r="AH373" s="449">
        <f>'приложение 1.1 '!D374</f>
        <v>0</v>
      </c>
      <c r="AI373" s="205"/>
    </row>
    <row r="374" spans="1:35" ht="69.75" customHeight="1">
      <c r="A374" s="369" t="str">
        <f>'приложение 1.1 '!A375</f>
        <v>2.1.2.7</v>
      </c>
      <c r="B374" s="371" t="str">
        <f>'приложение 1.1 '!B375</f>
        <v>Строительство КТПН№1 2х400кВА ДНТ "Барсовское"</v>
      </c>
      <c r="C374" s="504"/>
      <c r="D374" s="504"/>
      <c r="E374" s="504"/>
      <c r="F374" s="504"/>
      <c r="G374" s="504"/>
      <c r="H374" s="504"/>
      <c r="I374" s="504"/>
      <c r="J374" s="362"/>
      <c r="K374" s="379"/>
      <c r="L374" s="379"/>
      <c r="M374" s="379"/>
      <c r="N374" s="450"/>
      <c r="O374" s="379"/>
      <c r="P374" s="379"/>
      <c r="Q374" s="433">
        <f>'приложение 1.1 '!H375</f>
        <v>3.8</v>
      </c>
      <c r="R374" s="433">
        <f t="shared" si="35"/>
        <v>0.19</v>
      </c>
      <c r="S374" s="433">
        <f t="shared" si="36"/>
        <v>1.52</v>
      </c>
      <c r="T374" s="433">
        <f t="shared" si="37"/>
        <v>1.9</v>
      </c>
      <c r="U374" s="433">
        <f t="shared" si="38"/>
        <v>0.18999999999999995</v>
      </c>
      <c r="V374" s="504"/>
      <c r="W374" s="504"/>
      <c r="X374" s="504"/>
      <c r="Y374" s="504"/>
      <c r="Z374" s="576">
        <f>IF(AB374&gt;0,'приложение 1.1 '!G375,"-")</f>
        <v>2018</v>
      </c>
      <c r="AA374" s="504">
        <v>25</v>
      </c>
      <c r="AB374" s="504" t="s">
        <v>519</v>
      </c>
      <c r="AC374" s="379">
        <f>'приложение 1.1 '!E375</f>
        <v>0.8</v>
      </c>
      <c r="AD374" s="576" t="str">
        <f>IF(AG374&gt;0,'приложение 1.1 '!G375,"-")</f>
        <v>-</v>
      </c>
      <c r="AE374" s="504"/>
      <c r="AF374" s="504"/>
      <c r="AG374" s="504"/>
      <c r="AH374" s="449">
        <f>'приложение 1.1 '!D375</f>
        <v>0</v>
      </c>
      <c r="AI374" s="205"/>
    </row>
    <row r="375" spans="1:35" ht="42.75" customHeight="1">
      <c r="A375" s="369" t="str">
        <f>'приложение 1.1 '!A376</f>
        <v>2.1.2.8</v>
      </c>
      <c r="B375" s="371" t="str">
        <f>'приложение 1.1 '!B376</f>
        <v>Строительство КТПН№2 2х400кВА ДНТ "Барсовское"</v>
      </c>
      <c r="C375" s="504"/>
      <c r="D375" s="504"/>
      <c r="E375" s="504"/>
      <c r="F375" s="504"/>
      <c r="G375" s="504"/>
      <c r="H375" s="504"/>
      <c r="I375" s="504"/>
      <c r="J375" s="362"/>
      <c r="K375" s="379"/>
      <c r="L375" s="379"/>
      <c r="M375" s="379"/>
      <c r="N375" s="450"/>
      <c r="O375" s="379"/>
      <c r="P375" s="379"/>
      <c r="Q375" s="433">
        <f>'приложение 1.1 '!H376</f>
        <v>3.8</v>
      </c>
      <c r="R375" s="433">
        <f t="shared" si="35"/>
        <v>0.19</v>
      </c>
      <c r="S375" s="433">
        <f t="shared" si="36"/>
        <v>1.52</v>
      </c>
      <c r="T375" s="433">
        <f t="shared" si="37"/>
        <v>1.9</v>
      </c>
      <c r="U375" s="433">
        <f t="shared" si="38"/>
        <v>0.18999999999999995</v>
      </c>
      <c r="V375" s="504"/>
      <c r="W375" s="504"/>
      <c r="X375" s="504"/>
      <c r="Y375" s="504"/>
      <c r="Z375" s="576">
        <f>IF(AB375&gt;0,'приложение 1.1 '!G376,"-")</f>
        <v>2018</v>
      </c>
      <c r="AA375" s="504">
        <v>25</v>
      </c>
      <c r="AB375" s="504" t="s">
        <v>519</v>
      </c>
      <c r="AC375" s="379">
        <f>'приложение 1.1 '!E376</f>
        <v>0.8</v>
      </c>
      <c r="AD375" s="576" t="str">
        <f>IF(AG375&gt;0,'приложение 1.1 '!G376,"-")</f>
        <v>-</v>
      </c>
      <c r="AE375" s="504"/>
      <c r="AF375" s="504"/>
      <c r="AG375" s="504"/>
      <c r="AH375" s="449">
        <f>'приложение 1.1 '!D376</f>
        <v>0</v>
      </c>
      <c r="AI375" s="205"/>
    </row>
    <row r="376" spans="1:35" ht="40.5" customHeight="1">
      <c r="A376" s="369" t="str">
        <f>'приложение 1.1 '!A377</f>
        <v>2.1.2.9</v>
      </c>
      <c r="B376" s="371" t="str">
        <f>'приложение 1.1 '!B377</f>
        <v>Строительство КТПН-400кВА ДНТ "Чистые пруды"</v>
      </c>
      <c r="C376" s="504"/>
      <c r="D376" s="504"/>
      <c r="E376" s="504"/>
      <c r="F376" s="504"/>
      <c r="G376" s="504"/>
      <c r="H376" s="504"/>
      <c r="I376" s="504"/>
      <c r="J376" s="362"/>
      <c r="K376" s="379"/>
      <c r="L376" s="379"/>
      <c r="M376" s="379"/>
      <c r="N376" s="450"/>
      <c r="O376" s="379"/>
      <c r="P376" s="379"/>
      <c r="Q376" s="433">
        <f>'приложение 1.1 '!H377</f>
        <v>1.9</v>
      </c>
      <c r="R376" s="433">
        <f t="shared" si="35"/>
        <v>9.5000000000000001E-2</v>
      </c>
      <c r="S376" s="433">
        <f t="shared" si="36"/>
        <v>0.76</v>
      </c>
      <c r="T376" s="433">
        <f t="shared" si="37"/>
        <v>0.95</v>
      </c>
      <c r="U376" s="433">
        <f t="shared" si="38"/>
        <v>9.4999999999999973E-2</v>
      </c>
      <c r="V376" s="504"/>
      <c r="W376" s="504"/>
      <c r="X376" s="504"/>
      <c r="Y376" s="504"/>
      <c r="Z376" s="576">
        <f>IF(AB376&gt;0,'приложение 1.1 '!G377,"-")</f>
        <v>2018</v>
      </c>
      <c r="AA376" s="504">
        <v>25</v>
      </c>
      <c r="AB376" s="504" t="s">
        <v>518</v>
      </c>
      <c r="AC376" s="379">
        <f>'приложение 1.1 '!E377</f>
        <v>0.4</v>
      </c>
      <c r="AD376" s="576" t="str">
        <f>IF(AG376&gt;0,'приложение 1.1 '!G377,"-")</f>
        <v>-</v>
      </c>
      <c r="AE376" s="504"/>
      <c r="AF376" s="504"/>
      <c r="AG376" s="504"/>
      <c r="AH376" s="449">
        <f>'приложение 1.1 '!D377</f>
        <v>0</v>
      </c>
      <c r="AI376" s="205"/>
    </row>
    <row r="377" spans="1:35" ht="40.5" customHeight="1">
      <c r="A377" s="369" t="str">
        <f>'приложение 1.1 '!A378</f>
        <v>2.1.2.10</v>
      </c>
      <c r="B377" s="371" t="str">
        <f>'приложение 1.1 '!B378</f>
        <v>Строительство КТПН-400кВА Садоводческое товарищество "Энергетик-2" рабочих и служащих Сургутской ГРЭС-1</v>
      </c>
      <c r="C377" s="504"/>
      <c r="D377" s="504"/>
      <c r="E377" s="504"/>
      <c r="F377" s="504"/>
      <c r="G377" s="504"/>
      <c r="H377" s="504"/>
      <c r="I377" s="504"/>
      <c r="J377" s="362"/>
      <c r="K377" s="379"/>
      <c r="L377" s="379"/>
      <c r="M377" s="379"/>
      <c r="N377" s="450"/>
      <c r="O377" s="379"/>
      <c r="P377" s="379"/>
      <c r="Q377" s="433">
        <f>'приложение 1.1 '!H378</f>
        <v>3.8</v>
      </c>
      <c r="R377" s="433">
        <f t="shared" si="35"/>
        <v>0.19</v>
      </c>
      <c r="S377" s="433">
        <f t="shared" si="36"/>
        <v>1.52</v>
      </c>
      <c r="T377" s="433">
        <f t="shared" si="37"/>
        <v>1.9</v>
      </c>
      <c r="U377" s="433">
        <f t="shared" si="38"/>
        <v>0.18999999999999995</v>
      </c>
      <c r="V377" s="504"/>
      <c r="W377" s="504"/>
      <c r="X377" s="504"/>
      <c r="Y377" s="504"/>
      <c r="Z377" s="576">
        <f>IF(AB377&gt;0,'приложение 1.1 '!G378,"-")</f>
        <v>2020</v>
      </c>
      <c r="AA377" s="504">
        <v>25</v>
      </c>
      <c r="AB377" s="576" t="s">
        <v>518</v>
      </c>
      <c r="AC377" s="379">
        <f>'приложение 1.1 '!E378</f>
        <v>0.4</v>
      </c>
      <c r="AD377" s="576" t="str">
        <f>IF(AG377&gt;0,'приложение 1.1 '!G378,"-")</f>
        <v>-</v>
      </c>
      <c r="AE377" s="504"/>
      <c r="AF377" s="504"/>
      <c r="AG377" s="504"/>
      <c r="AH377" s="449">
        <f>'приложение 1.1 '!D378</f>
        <v>0</v>
      </c>
      <c r="AI377" s="205"/>
    </row>
    <row r="378" spans="1:35" ht="46.5" customHeight="1">
      <c r="A378" s="369" t="str">
        <f>'приложение 1.1 '!A379</f>
        <v>2.1.2.11</v>
      </c>
      <c r="B378" s="371" t="str">
        <f>'приложение 1.1 '!B379</f>
        <v>Строительство КТПН-400кВА ПСТ  "№30 Дорожник"</v>
      </c>
      <c r="C378" s="504"/>
      <c r="D378" s="504"/>
      <c r="E378" s="504"/>
      <c r="F378" s="504"/>
      <c r="G378" s="504"/>
      <c r="H378" s="504"/>
      <c r="I378" s="504"/>
      <c r="J378" s="362"/>
      <c r="K378" s="379"/>
      <c r="L378" s="379"/>
      <c r="M378" s="379"/>
      <c r="N378" s="450"/>
      <c r="O378" s="379"/>
      <c r="P378" s="379"/>
      <c r="Q378" s="433">
        <f>'приложение 1.1 '!H379</f>
        <v>3.8</v>
      </c>
      <c r="R378" s="433">
        <f t="shared" si="35"/>
        <v>0.19</v>
      </c>
      <c r="S378" s="433">
        <f t="shared" si="36"/>
        <v>1.52</v>
      </c>
      <c r="T378" s="433">
        <f t="shared" si="37"/>
        <v>1.9</v>
      </c>
      <c r="U378" s="433">
        <f t="shared" si="38"/>
        <v>0.18999999999999995</v>
      </c>
      <c r="V378" s="504"/>
      <c r="W378" s="504"/>
      <c r="X378" s="504"/>
      <c r="Y378" s="504"/>
      <c r="Z378" s="576">
        <f>IF(AB378&gt;0,'приложение 1.1 '!G379,"-")</f>
        <v>2020</v>
      </c>
      <c r="AA378" s="576">
        <v>25</v>
      </c>
      <c r="AB378" s="576" t="s">
        <v>518</v>
      </c>
      <c r="AC378" s="379">
        <f>'приложение 1.1 '!E379</f>
        <v>0.4</v>
      </c>
      <c r="AD378" s="576" t="str">
        <f>IF(AG378&gt;0,'приложение 1.1 '!G379,"-")</f>
        <v>-</v>
      </c>
      <c r="AE378" s="504"/>
      <c r="AF378" s="504"/>
      <c r="AG378" s="504"/>
      <c r="AH378" s="449">
        <f>'приложение 1.1 '!D379</f>
        <v>0</v>
      </c>
      <c r="AI378" s="205"/>
    </row>
    <row r="379" spans="1:35" ht="54.75" customHeight="1">
      <c r="A379" s="369" t="str">
        <f>'приложение 1.1 '!A380</f>
        <v>2.1.2.12</v>
      </c>
      <c r="B379" s="371" t="str">
        <f>'приложение 1.1 '!B380</f>
        <v>Строительство КТПН-400кВА ДНТ  "ДРУЖБА"</v>
      </c>
      <c r="C379" s="504"/>
      <c r="D379" s="504"/>
      <c r="E379" s="504"/>
      <c r="F379" s="504"/>
      <c r="G379" s="504"/>
      <c r="H379" s="504"/>
      <c r="I379" s="504"/>
      <c r="J379" s="362"/>
      <c r="K379" s="379"/>
      <c r="L379" s="379"/>
      <c r="M379" s="379"/>
      <c r="N379" s="450"/>
      <c r="O379" s="379"/>
      <c r="P379" s="379"/>
      <c r="Q379" s="433">
        <f>'приложение 1.1 '!H380</f>
        <v>3.8</v>
      </c>
      <c r="R379" s="433">
        <f t="shared" si="35"/>
        <v>0.19</v>
      </c>
      <c r="S379" s="433">
        <f t="shared" si="36"/>
        <v>1.52</v>
      </c>
      <c r="T379" s="433">
        <f t="shared" si="37"/>
        <v>1.9</v>
      </c>
      <c r="U379" s="433">
        <f t="shared" si="38"/>
        <v>0.18999999999999995</v>
      </c>
      <c r="V379" s="504"/>
      <c r="W379" s="504"/>
      <c r="X379" s="504"/>
      <c r="Y379" s="504"/>
      <c r="Z379" s="576">
        <f>IF(AB379&gt;0,'приложение 1.1 '!G380,"-")</f>
        <v>2020</v>
      </c>
      <c r="AA379" s="504">
        <v>25</v>
      </c>
      <c r="AB379" s="504" t="s">
        <v>518</v>
      </c>
      <c r="AC379" s="379">
        <f>'приложение 1.1 '!E380</f>
        <v>0.4</v>
      </c>
      <c r="AD379" s="576" t="str">
        <f>IF(AG379&gt;0,'приложение 1.1 '!G380,"-")</f>
        <v>-</v>
      </c>
      <c r="AE379" s="504"/>
      <c r="AF379" s="504"/>
      <c r="AG379" s="504"/>
      <c r="AH379" s="449">
        <f>'приложение 1.1 '!D380</f>
        <v>0</v>
      </c>
      <c r="AI379" s="205"/>
    </row>
    <row r="380" spans="1:35" ht="54.95" customHeight="1">
      <c r="A380" s="369" t="str">
        <f>'приложение 1.1 '!A381</f>
        <v>2.1.2.13</v>
      </c>
      <c r="B380" s="371" t="str">
        <f>'приложение 1.1 '!B381</f>
        <v>Строительство КТПН-400кВА ПКС "Крылья Сургута",</v>
      </c>
      <c r="C380" s="504"/>
      <c r="D380" s="504"/>
      <c r="E380" s="504"/>
      <c r="F380" s="504"/>
      <c r="G380" s="504"/>
      <c r="H380" s="504"/>
      <c r="I380" s="504"/>
      <c r="J380" s="362"/>
      <c r="K380" s="379"/>
      <c r="L380" s="379"/>
      <c r="M380" s="379"/>
      <c r="N380" s="450"/>
      <c r="O380" s="379"/>
      <c r="P380" s="379"/>
      <c r="Q380" s="433">
        <f>'приложение 1.1 '!H381</f>
        <v>3.8</v>
      </c>
      <c r="R380" s="433">
        <f t="shared" si="35"/>
        <v>0.19</v>
      </c>
      <c r="S380" s="433">
        <f t="shared" si="36"/>
        <v>1.52</v>
      </c>
      <c r="T380" s="433">
        <f t="shared" si="37"/>
        <v>1.9</v>
      </c>
      <c r="U380" s="433">
        <f t="shared" si="38"/>
        <v>0.18999999999999995</v>
      </c>
      <c r="V380" s="504"/>
      <c r="W380" s="504"/>
      <c r="X380" s="504"/>
      <c r="Y380" s="504"/>
      <c r="Z380" s="576">
        <f>IF(AB380&gt;0,'приложение 1.1 '!G381,"-")</f>
        <v>2020</v>
      </c>
      <c r="AA380" s="504">
        <v>25</v>
      </c>
      <c r="AB380" s="504" t="s">
        <v>518</v>
      </c>
      <c r="AC380" s="379">
        <f>'приложение 1.1 '!E381</f>
        <v>0.4</v>
      </c>
      <c r="AD380" s="576" t="str">
        <f>IF(AG380&gt;0,'приложение 1.1 '!G381,"-")</f>
        <v>-</v>
      </c>
      <c r="AE380" s="504"/>
      <c r="AF380" s="504"/>
      <c r="AG380" s="504"/>
      <c r="AH380" s="449">
        <f>'приложение 1.1 '!D381</f>
        <v>0</v>
      </c>
      <c r="AI380" s="205"/>
    </row>
    <row r="381" spans="1:35" ht="54.95" customHeight="1">
      <c r="A381" s="369" t="str">
        <f>'приложение 1.1 '!A382</f>
        <v>2.1.2.14</v>
      </c>
      <c r="B381" s="371" t="str">
        <f>'приложение 1.1 '!B382</f>
        <v>Строительство КТПН-400кВА СТ № 52 "Лесное"</v>
      </c>
      <c r="C381" s="504"/>
      <c r="D381" s="504"/>
      <c r="E381" s="504"/>
      <c r="F381" s="504"/>
      <c r="G381" s="504"/>
      <c r="H381" s="504"/>
      <c r="I381" s="504"/>
      <c r="J381" s="362"/>
      <c r="K381" s="379"/>
      <c r="L381" s="379"/>
      <c r="M381" s="379"/>
      <c r="N381" s="450"/>
      <c r="O381" s="379"/>
      <c r="P381" s="379"/>
      <c r="Q381" s="433">
        <f>'приложение 1.1 '!H382</f>
        <v>3.8</v>
      </c>
      <c r="R381" s="433">
        <f t="shared" si="35"/>
        <v>0.19</v>
      </c>
      <c r="S381" s="433">
        <f t="shared" si="36"/>
        <v>1.52</v>
      </c>
      <c r="T381" s="433">
        <f t="shared" si="37"/>
        <v>1.9</v>
      </c>
      <c r="U381" s="433">
        <f t="shared" si="38"/>
        <v>0.18999999999999995</v>
      </c>
      <c r="V381" s="504"/>
      <c r="W381" s="504"/>
      <c r="X381" s="504"/>
      <c r="Y381" s="504"/>
      <c r="Z381" s="576">
        <f>IF(AB381&gt;0,'приложение 1.1 '!G382,"-")</f>
        <v>2020</v>
      </c>
      <c r="AA381" s="504">
        <v>25</v>
      </c>
      <c r="AB381" s="504" t="s">
        <v>518</v>
      </c>
      <c r="AC381" s="379">
        <f>'приложение 1.1 '!E382</f>
        <v>0.4</v>
      </c>
      <c r="AD381" s="576" t="str">
        <f>IF(AG381&gt;0,'приложение 1.1 '!G382,"-")</f>
        <v>-</v>
      </c>
      <c r="AE381" s="504"/>
      <c r="AF381" s="504"/>
      <c r="AG381" s="504"/>
      <c r="AH381" s="449">
        <f>'приложение 1.1 '!D382</f>
        <v>0</v>
      </c>
      <c r="AI381" s="205"/>
    </row>
    <row r="382" spans="1:35" ht="54.95" customHeight="1">
      <c r="A382" s="369" t="str">
        <f>'приложение 1.1 '!A383</f>
        <v>2.1.2.15</v>
      </c>
      <c r="B382" s="371" t="str">
        <f>'приложение 1.1 '!B383</f>
        <v>Строительство КТПН-400кВА СНТ  "Чистые пруды"</v>
      </c>
      <c r="C382" s="504"/>
      <c r="D382" s="504"/>
      <c r="E382" s="504"/>
      <c r="F382" s="504"/>
      <c r="G382" s="504"/>
      <c r="H382" s="504"/>
      <c r="I382" s="504"/>
      <c r="J382" s="362"/>
      <c r="K382" s="379"/>
      <c r="L382" s="379"/>
      <c r="M382" s="379"/>
      <c r="N382" s="450"/>
      <c r="O382" s="379"/>
      <c r="P382" s="379"/>
      <c r="Q382" s="433">
        <f>'приложение 1.1 '!H383</f>
        <v>3.8</v>
      </c>
      <c r="R382" s="433">
        <f t="shared" si="35"/>
        <v>0.19</v>
      </c>
      <c r="S382" s="433">
        <f t="shared" si="36"/>
        <v>1.52</v>
      </c>
      <c r="T382" s="433">
        <f t="shared" si="37"/>
        <v>1.9</v>
      </c>
      <c r="U382" s="433">
        <f t="shared" si="38"/>
        <v>0.18999999999999995</v>
      </c>
      <c r="V382" s="504"/>
      <c r="W382" s="504"/>
      <c r="X382" s="504"/>
      <c r="Y382" s="504"/>
      <c r="Z382" s="576">
        <f>IF(AB382&gt;0,'приложение 1.1 '!G383,"-")</f>
        <v>2022</v>
      </c>
      <c r="AA382" s="504">
        <v>25</v>
      </c>
      <c r="AB382" s="504" t="s">
        <v>518</v>
      </c>
      <c r="AC382" s="379">
        <f>'приложение 1.1 '!E383</f>
        <v>0.4</v>
      </c>
      <c r="AD382" s="576" t="str">
        <f>IF(AG382&gt;0,'приложение 1.1 '!G383,"-")</f>
        <v>-</v>
      </c>
      <c r="AE382" s="504"/>
      <c r="AF382" s="504"/>
      <c r="AG382" s="504"/>
      <c r="AH382" s="449">
        <f>'приложение 1.1 '!D383</f>
        <v>0</v>
      </c>
      <c r="AI382" s="205"/>
    </row>
    <row r="383" spans="1:35" ht="54.95" customHeight="1">
      <c r="A383" s="369" t="str">
        <f>'приложение 1.1 '!A384</f>
        <v>2.1.2.16</v>
      </c>
      <c r="B383" s="371" t="str">
        <f>'приложение 1.1 '!B384</f>
        <v>Строительство КТПН-400кВА ПССК "Чернореченский"</v>
      </c>
      <c r="C383" s="504"/>
      <c r="D383" s="504"/>
      <c r="E383" s="504"/>
      <c r="F383" s="504"/>
      <c r="G383" s="504"/>
      <c r="H383" s="504"/>
      <c r="I383" s="504"/>
      <c r="J383" s="362"/>
      <c r="K383" s="379"/>
      <c r="L383" s="379"/>
      <c r="M383" s="379"/>
      <c r="N383" s="450"/>
      <c r="O383" s="379"/>
      <c r="P383" s="379"/>
      <c r="Q383" s="433">
        <f>'приложение 1.1 '!H384</f>
        <v>3.8</v>
      </c>
      <c r="R383" s="433">
        <f t="shared" si="35"/>
        <v>0.19</v>
      </c>
      <c r="S383" s="433">
        <f t="shared" si="36"/>
        <v>1.52</v>
      </c>
      <c r="T383" s="433">
        <f t="shared" si="37"/>
        <v>1.9</v>
      </c>
      <c r="U383" s="433">
        <f t="shared" si="38"/>
        <v>0.18999999999999995</v>
      </c>
      <c r="V383" s="504"/>
      <c r="W383" s="504"/>
      <c r="X383" s="504"/>
      <c r="Y383" s="504"/>
      <c r="Z383" s="576">
        <f>IF(AB383&gt;0,'приложение 1.1 '!G384,"-")</f>
        <v>2022</v>
      </c>
      <c r="AA383" s="504">
        <v>25</v>
      </c>
      <c r="AB383" s="504" t="s">
        <v>518</v>
      </c>
      <c r="AC383" s="379">
        <f>'приложение 1.1 '!E384</f>
        <v>0.4</v>
      </c>
      <c r="AD383" s="576" t="str">
        <f>IF(AG383&gt;0,'приложение 1.1 '!G384,"-")</f>
        <v>-</v>
      </c>
      <c r="AE383" s="504"/>
      <c r="AF383" s="504"/>
      <c r="AG383" s="504"/>
      <c r="AH383" s="449">
        <f>'приложение 1.1 '!D384</f>
        <v>0</v>
      </c>
      <c r="AI383" s="205"/>
    </row>
    <row r="384" spans="1:35" ht="54.95" customHeight="1">
      <c r="A384" s="369" t="str">
        <f>'приложение 1.1 '!A385</f>
        <v>2.1.2.17</v>
      </c>
      <c r="B384" s="371" t="str">
        <f>'приложение 1.1 '!B385</f>
        <v>Строительство КТПН-400кВА ПСДСК    "ПОДВОДНИК"</v>
      </c>
      <c r="C384" s="504"/>
      <c r="D384" s="504"/>
      <c r="E384" s="504"/>
      <c r="F384" s="504"/>
      <c r="G384" s="504"/>
      <c r="H384" s="504"/>
      <c r="I384" s="504"/>
      <c r="J384" s="362"/>
      <c r="K384" s="379"/>
      <c r="L384" s="379"/>
      <c r="M384" s="379"/>
      <c r="N384" s="450"/>
      <c r="O384" s="379"/>
      <c r="P384" s="379"/>
      <c r="Q384" s="433">
        <f>'приложение 1.1 '!H385</f>
        <v>3.8</v>
      </c>
      <c r="R384" s="433">
        <f t="shared" si="35"/>
        <v>0.19</v>
      </c>
      <c r="S384" s="433">
        <f t="shared" si="36"/>
        <v>1.52</v>
      </c>
      <c r="T384" s="433">
        <f t="shared" si="37"/>
        <v>1.9</v>
      </c>
      <c r="U384" s="433">
        <f t="shared" si="38"/>
        <v>0.18999999999999995</v>
      </c>
      <c r="V384" s="504"/>
      <c r="W384" s="504"/>
      <c r="X384" s="504"/>
      <c r="Y384" s="504"/>
      <c r="Z384" s="576">
        <f>IF(AB384&gt;0,'приложение 1.1 '!G385,"-")</f>
        <v>2022</v>
      </c>
      <c r="AA384" s="504">
        <v>25</v>
      </c>
      <c r="AB384" s="504" t="s">
        <v>518</v>
      </c>
      <c r="AC384" s="379">
        <f>'приложение 1.1 '!E385</f>
        <v>0.4</v>
      </c>
      <c r="AD384" s="576" t="str">
        <f>IF(AG384&gt;0,'приложение 1.1 '!G385,"-")</f>
        <v>-</v>
      </c>
      <c r="AE384" s="504"/>
      <c r="AF384" s="504"/>
      <c r="AG384" s="504"/>
      <c r="AH384" s="449">
        <f>'приложение 1.1 '!D385</f>
        <v>0</v>
      </c>
      <c r="AI384" s="205"/>
    </row>
    <row r="385" spans="1:35" ht="54.95" customHeight="1">
      <c r="A385" s="369" t="str">
        <f>'приложение 1.1 '!A386</f>
        <v>2.1.2.18</v>
      </c>
      <c r="B385" s="371" t="str">
        <f>'приложение 1.1 '!B386</f>
        <v>Строительство КТПН-400кВА СОПК "Родничок" № 61</v>
      </c>
      <c r="C385" s="504"/>
      <c r="D385" s="504"/>
      <c r="E385" s="504"/>
      <c r="F385" s="504"/>
      <c r="G385" s="504"/>
      <c r="H385" s="504"/>
      <c r="I385" s="504"/>
      <c r="J385" s="362"/>
      <c r="K385" s="379"/>
      <c r="L385" s="379"/>
      <c r="M385" s="379"/>
      <c r="N385" s="450"/>
      <c r="O385" s="379"/>
      <c r="P385" s="379"/>
      <c r="Q385" s="433">
        <f>'приложение 1.1 '!H386</f>
        <v>3.8</v>
      </c>
      <c r="R385" s="433">
        <f t="shared" si="35"/>
        <v>0.19</v>
      </c>
      <c r="S385" s="433">
        <f t="shared" si="36"/>
        <v>1.52</v>
      </c>
      <c r="T385" s="433">
        <f t="shared" si="37"/>
        <v>1.9</v>
      </c>
      <c r="U385" s="433">
        <f t="shared" si="38"/>
        <v>0.18999999999999995</v>
      </c>
      <c r="V385" s="504"/>
      <c r="W385" s="504"/>
      <c r="X385" s="504"/>
      <c r="Y385" s="504"/>
      <c r="Z385" s="576">
        <f>IF(AB385&gt;0,'приложение 1.1 '!G386,"-")</f>
        <v>2022</v>
      </c>
      <c r="AA385" s="504">
        <v>25</v>
      </c>
      <c r="AB385" s="504" t="s">
        <v>518</v>
      </c>
      <c r="AC385" s="379">
        <f>'приложение 1.1 '!E386</f>
        <v>0.4</v>
      </c>
      <c r="AD385" s="576" t="str">
        <f>IF(AG385&gt;0,'приложение 1.1 '!G386,"-")</f>
        <v>-</v>
      </c>
      <c r="AE385" s="504"/>
      <c r="AF385" s="504"/>
      <c r="AG385" s="504"/>
      <c r="AH385" s="449">
        <f>'приложение 1.1 '!D386</f>
        <v>0</v>
      </c>
      <c r="AI385" s="205"/>
    </row>
    <row r="386" spans="1:35" ht="54.95" customHeight="1">
      <c r="A386" s="369" t="str">
        <f>'приложение 1.1 '!A387</f>
        <v>2.1.2.19</v>
      </c>
      <c r="B386" s="371" t="str">
        <f>'приложение 1.1 '!B387</f>
        <v>Строительство КТПН-400кВА СНТ "Газовик"</v>
      </c>
      <c r="C386" s="504"/>
      <c r="D386" s="504"/>
      <c r="E386" s="504"/>
      <c r="F386" s="504"/>
      <c r="G386" s="504"/>
      <c r="H386" s="504"/>
      <c r="I386" s="504"/>
      <c r="J386" s="362"/>
      <c r="K386" s="379"/>
      <c r="L386" s="379"/>
      <c r="M386" s="379"/>
      <c r="N386" s="450"/>
      <c r="O386" s="379"/>
      <c r="P386" s="379"/>
      <c r="Q386" s="433">
        <f>'приложение 1.1 '!H387</f>
        <v>3.8</v>
      </c>
      <c r="R386" s="433">
        <f t="shared" si="35"/>
        <v>0.19</v>
      </c>
      <c r="S386" s="433">
        <f t="shared" si="36"/>
        <v>1.52</v>
      </c>
      <c r="T386" s="433">
        <f t="shared" si="37"/>
        <v>1.9</v>
      </c>
      <c r="U386" s="433">
        <f t="shared" si="38"/>
        <v>0.18999999999999995</v>
      </c>
      <c r="V386" s="504"/>
      <c r="W386" s="504"/>
      <c r="X386" s="504"/>
      <c r="Y386" s="504"/>
      <c r="Z386" s="576">
        <f>IF(AB386&gt;0,'приложение 1.1 '!G387,"-")</f>
        <v>2022</v>
      </c>
      <c r="AA386" s="504">
        <v>25</v>
      </c>
      <c r="AB386" s="504" t="s">
        <v>518</v>
      </c>
      <c r="AC386" s="379">
        <f>'приложение 1.1 '!E387</f>
        <v>0.4</v>
      </c>
      <c r="AD386" s="576" t="str">
        <f>IF(AG386&gt;0,'приложение 1.1 '!G387,"-")</f>
        <v>-</v>
      </c>
      <c r="AE386" s="504"/>
      <c r="AF386" s="504"/>
      <c r="AG386" s="504"/>
      <c r="AH386" s="449">
        <f>'приложение 1.1 '!D387</f>
        <v>0</v>
      </c>
      <c r="AI386" s="205"/>
    </row>
    <row r="387" spans="1:35" ht="57.75" customHeight="1">
      <c r="A387" s="369" t="str">
        <f>'приложение 1.1 '!A388</f>
        <v>2.1.2.20</v>
      </c>
      <c r="B387" s="371" t="str">
        <f>'приложение 1.1 '!B388</f>
        <v>Строительство КТПН-400кВА СТ  № 13 "МАЙ"</v>
      </c>
      <c r="C387" s="504"/>
      <c r="D387" s="504"/>
      <c r="E387" s="504"/>
      <c r="F387" s="504"/>
      <c r="G387" s="504"/>
      <c r="H387" s="504"/>
      <c r="I387" s="504"/>
      <c r="J387" s="362"/>
      <c r="K387" s="379"/>
      <c r="L387" s="379"/>
      <c r="M387" s="379"/>
      <c r="N387" s="450"/>
      <c r="O387" s="379"/>
      <c r="P387" s="379"/>
      <c r="Q387" s="433">
        <f>'приложение 1.1 '!H388</f>
        <v>3.8</v>
      </c>
      <c r="R387" s="433">
        <f t="shared" si="35"/>
        <v>0.19</v>
      </c>
      <c r="S387" s="433">
        <f t="shared" si="36"/>
        <v>1.52</v>
      </c>
      <c r="T387" s="433">
        <f t="shared" si="37"/>
        <v>1.9</v>
      </c>
      <c r="U387" s="433">
        <f t="shared" si="38"/>
        <v>0.18999999999999995</v>
      </c>
      <c r="V387" s="504"/>
      <c r="W387" s="504"/>
      <c r="X387" s="504"/>
      <c r="Y387" s="504"/>
      <c r="Z387" s="576">
        <f>IF(AB387&gt;0,'приложение 1.1 '!G388,"-")</f>
        <v>2022</v>
      </c>
      <c r="AA387" s="504">
        <v>25</v>
      </c>
      <c r="AB387" s="504" t="s">
        <v>518</v>
      </c>
      <c r="AC387" s="379">
        <f>'приложение 1.1 '!E388</f>
        <v>0.4</v>
      </c>
      <c r="AD387" s="576" t="str">
        <f>IF(AG387&gt;0,'приложение 1.1 '!G388,"-")</f>
        <v>-</v>
      </c>
      <c r="AE387" s="504"/>
      <c r="AF387" s="504"/>
      <c r="AG387" s="504"/>
      <c r="AH387" s="449">
        <f>'приложение 1.1 '!D388</f>
        <v>0</v>
      </c>
      <c r="AI387" s="205"/>
    </row>
    <row r="388" spans="1:35" ht="54.95" customHeight="1">
      <c r="A388" s="369" t="str">
        <f>'приложение 1.1 '!A389</f>
        <v>2.1.2.21</v>
      </c>
      <c r="B388" s="371" t="str">
        <f>'приложение 1.1 '!B389</f>
        <v>Строительство КТПН-400кВА ПДК "Крылья Сургута"-2</v>
      </c>
      <c r="C388" s="504"/>
      <c r="D388" s="504"/>
      <c r="E388" s="504"/>
      <c r="F388" s="504"/>
      <c r="G388" s="504"/>
      <c r="H388" s="504"/>
      <c r="I388" s="504"/>
      <c r="J388" s="362"/>
      <c r="K388" s="379"/>
      <c r="L388" s="379"/>
      <c r="M388" s="379"/>
      <c r="N388" s="450"/>
      <c r="O388" s="379"/>
      <c r="P388" s="379"/>
      <c r="Q388" s="433">
        <f>'приложение 1.1 '!H389</f>
        <v>3.8</v>
      </c>
      <c r="R388" s="433">
        <f t="shared" si="35"/>
        <v>0.19</v>
      </c>
      <c r="S388" s="433">
        <f t="shared" si="36"/>
        <v>1.52</v>
      </c>
      <c r="T388" s="433">
        <f t="shared" si="37"/>
        <v>1.9</v>
      </c>
      <c r="U388" s="433">
        <f t="shared" si="38"/>
        <v>0.18999999999999995</v>
      </c>
      <c r="V388" s="504"/>
      <c r="W388" s="504"/>
      <c r="X388" s="504"/>
      <c r="Y388" s="504"/>
      <c r="Z388" s="576">
        <f>IF(AB388&gt;0,'приложение 1.1 '!G389,"-")</f>
        <v>2022</v>
      </c>
      <c r="AA388" s="504">
        <v>25</v>
      </c>
      <c r="AB388" s="504" t="s">
        <v>518</v>
      </c>
      <c r="AC388" s="379">
        <f>'приложение 1.1 '!E389</f>
        <v>0.4</v>
      </c>
      <c r="AD388" s="576" t="str">
        <f>IF(AG388&gt;0,'приложение 1.1 '!G389,"-")</f>
        <v>-</v>
      </c>
      <c r="AE388" s="504"/>
      <c r="AF388" s="504"/>
      <c r="AG388" s="504"/>
      <c r="AH388" s="449">
        <f>'приложение 1.1 '!D389</f>
        <v>0</v>
      </c>
      <c r="AI388" s="205"/>
    </row>
    <row r="389" spans="1:35" ht="54.95" customHeight="1">
      <c r="A389" s="369" t="str">
        <f>'приложение 1.1 '!A390</f>
        <v>2.1.2.22</v>
      </c>
      <c r="B389" s="371" t="str">
        <f>'приложение 1.1 '!B390</f>
        <v>Строительство КТПН-400кВА ПДК "Крылья Сургута - Кафт"</v>
      </c>
      <c r="C389" s="504"/>
      <c r="D389" s="504"/>
      <c r="E389" s="504"/>
      <c r="F389" s="504"/>
      <c r="G389" s="504"/>
      <c r="H389" s="504"/>
      <c r="I389" s="504"/>
      <c r="J389" s="362"/>
      <c r="K389" s="379"/>
      <c r="L389" s="379"/>
      <c r="M389" s="379"/>
      <c r="N389" s="450"/>
      <c r="O389" s="379"/>
      <c r="P389" s="379"/>
      <c r="Q389" s="433">
        <f>'приложение 1.1 '!H390</f>
        <v>3.8</v>
      </c>
      <c r="R389" s="433">
        <f t="shared" si="35"/>
        <v>0.19</v>
      </c>
      <c r="S389" s="433">
        <f t="shared" si="36"/>
        <v>1.52</v>
      </c>
      <c r="T389" s="433">
        <f t="shared" si="37"/>
        <v>1.9</v>
      </c>
      <c r="U389" s="433">
        <f t="shared" si="38"/>
        <v>0.18999999999999995</v>
      </c>
      <c r="V389" s="504"/>
      <c r="W389" s="504"/>
      <c r="X389" s="504"/>
      <c r="Y389" s="504"/>
      <c r="Z389" s="576">
        <f>IF(AB389&gt;0,'приложение 1.1 '!G390,"-")</f>
        <v>2019</v>
      </c>
      <c r="AA389" s="504">
        <v>25</v>
      </c>
      <c r="AB389" s="504" t="s">
        <v>518</v>
      </c>
      <c r="AC389" s="379">
        <f>'приложение 1.1 '!E390</f>
        <v>0.4</v>
      </c>
      <c r="AD389" s="576" t="str">
        <f>IF(AG389&gt;0,'приложение 1.1 '!G390,"-")</f>
        <v>-</v>
      </c>
      <c r="AE389" s="504"/>
      <c r="AF389" s="504"/>
      <c r="AG389" s="504"/>
      <c r="AH389" s="449">
        <f>'приложение 1.1 '!D390</f>
        <v>0</v>
      </c>
      <c r="AI389" s="205"/>
    </row>
    <row r="390" spans="1:35" ht="54.95" customHeight="1">
      <c r="A390" s="369" t="str">
        <f>'приложение 1.1 '!A391</f>
        <v>2.1.2.23</v>
      </c>
      <c r="B390" s="371" t="str">
        <f>'приложение 1.1 '!B391</f>
        <v>Строительство КТПН-400кВА ДНТ "Тихий Бор"</v>
      </c>
      <c r="C390" s="504"/>
      <c r="D390" s="504"/>
      <c r="E390" s="504"/>
      <c r="F390" s="504"/>
      <c r="G390" s="504"/>
      <c r="H390" s="504"/>
      <c r="I390" s="504"/>
      <c r="J390" s="362"/>
      <c r="K390" s="379"/>
      <c r="L390" s="379"/>
      <c r="M390" s="379"/>
      <c r="N390" s="450"/>
      <c r="O390" s="379"/>
      <c r="P390" s="379"/>
      <c r="Q390" s="433">
        <f>'приложение 1.1 '!H391</f>
        <v>3.8</v>
      </c>
      <c r="R390" s="433">
        <f t="shared" si="35"/>
        <v>0.19</v>
      </c>
      <c r="S390" s="433">
        <f t="shared" si="36"/>
        <v>1.52</v>
      </c>
      <c r="T390" s="433">
        <f t="shared" si="37"/>
        <v>1.9</v>
      </c>
      <c r="U390" s="433">
        <f t="shared" si="38"/>
        <v>0.18999999999999995</v>
      </c>
      <c r="V390" s="504"/>
      <c r="W390" s="504"/>
      <c r="X390" s="504"/>
      <c r="Y390" s="504"/>
      <c r="Z390" s="576">
        <f>IF(AB390&gt;0,'приложение 1.1 '!G391,"-")</f>
        <v>2019</v>
      </c>
      <c r="AA390" s="504">
        <v>25</v>
      </c>
      <c r="AB390" s="504" t="s">
        <v>518</v>
      </c>
      <c r="AC390" s="379">
        <f>'приложение 1.1 '!E391</f>
        <v>0.4</v>
      </c>
      <c r="AD390" s="576" t="str">
        <f>IF(AG390&gt;0,'приложение 1.1 '!G391,"-")</f>
        <v>-</v>
      </c>
      <c r="AE390" s="504"/>
      <c r="AF390" s="504"/>
      <c r="AG390" s="504"/>
      <c r="AH390" s="449">
        <f>'приложение 1.1 '!D391</f>
        <v>0</v>
      </c>
      <c r="AI390" s="205"/>
    </row>
    <row r="391" spans="1:35" ht="54.95" customHeight="1">
      <c r="A391" s="369" t="str">
        <f>'приложение 1.1 '!A392</f>
        <v>2.1.2.24</v>
      </c>
      <c r="B391" s="371" t="str">
        <f>'приложение 1.1 '!B392</f>
        <v>Строительство КТПН-400кВА ДПК "Жемчужина"</v>
      </c>
      <c r="C391" s="504"/>
      <c r="D391" s="504"/>
      <c r="E391" s="504"/>
      <c r="F391" s="504"/>
      <c r="G391" s="504"/>
      <c r="H391" s="504"/>
      <c r="I391" s="504"/>
      <c r="J391" s="362"/>
      <c r="K391" s="379"/>
      <c r="L391" s="379"/>
      <c r="M391" s="379"/>
      <c r="N391" s="450"/>
      <c r="O391" s="379"/>
      <c r="P391" s="379"/>
      <c r="Q391" s="433">
        <f>'приложение 1.1 '!H392</f>
        <v>3.8</v>
      </c>
      <c r="R391" s="433">
        <f t="shared" si="35"/>
        <v>0.19</v>
      </c>
      <c r="S391" s="433">
        <f t="shared" si="36"/>
        <v>1.52</v>
      </c>
      <c r="T391" s="433">
        <f t="shared" si="37"/>
        <v>1.9</v>
      </c>
      <c r="U391" s="433">
        <f t="shared" si="38"/>
        <v>0.18999999999999995</v>
      </c>
      <c r="V391" s="504"/>
      <c r="W391" s="504"/>
      <c r="X391" s="504"/>
      <c r="Y391" s="504"/>
      <c r="Z391" s="576">
        <f>IF(AB391&gt;0,'приложение 1.1 '!G392,"-")</f>
        <v>2019</v>
      </c>
      <c r="AA391" s="504">
        <v>25</v>
      </c>
      <c r="AB391" s="504" t="s">
        <v>518</v>
      </c>
      <c r="AC391" s="379">
        <f>'приложение 1.1 '!E392</f>
        <v>0.4</v>
      </c>
      <c r="AD391" s="576" t="str">
        <f>IF(AG391&gt;0,'приложение 1.1 '!G392,"-")</f>
        <v>-</v>
      </c>
      <c r="AE391" s="504"/>
      <c r="AF391" s="504"/>
      <c r="AG391" s="504"/>
      <c r="AH391" s="449">
        <f>'приложение 1.1 '!D392</f>
        <v>0</v>
      </c>
      <c r="AI391" s="205"/>
    </row>
    <row r="392" spans="1:35" ht="54.95" customHeight="1">
      <c r="A392" s="369" t="str">
        <f>'приложение 1.1 '!A393</f>
        <v>2.1.2.25</v>
      </c>
      <c r="B392" s="371" t="str">
        <f>'приложение 1.1 '!B393</f>
        <v>Строительство КТПН-400кВА ПСК Искра</v>
      </c>
      <c r="C392" s="504"/>
      <c r="D392" s="504"/>
      <c r="E392" s="504"/>
      <c r="F392" s="504"/>
      <c r="G392" s="504"/>
      <c r="H392" s="504"/>
      <c r="I392" s="504"/>
      <c r="J392" s="362"/>
      <c r="K392" s="379"/>
      <c r="L392" s="379"/>
      <c r="M392" s="379"/>
      <c r="N392" s="450"/>
      <c r="O392" s="379"/>
      <c r="P392" s="379"/>
      <c r="Q392" s="433">
        <f>'приложение 1.1 '!H393</f>
        <v>3.8</v>
      </c>
      <c r="R392" s="433">
        <f t="shared" si="35"/>
        <v>0.19</v>
      </c>
      <c r="S392" s="433">
        <f t="shared" si="36"/>
        <v>1.52</v>
      </c>
      <c r="T392" s="433">
        <f t="shared" si="37"/>
        <v>1.9</v>
      </c>
      <c r="U392" s="433">
        <f t="shared" si="38"/>
        <v>0.18999999999999995</v>
      </c>
      <c r="V392" s="504"/>
      <c r="W392" s="504"/>
      <c r="X392" s="504"/>
      <c r="Y392" s="504"/>
      <c r="Z392" s="576">
        <f>IF(AB392&gt;0,'приложение 1.1 '!G393,"-")</f>
        <v>2019</v>
      </c>
      <c r="AA392" s="504">
        <v>25</v>
      </c>
      <c r="AB392" s="504" t="s">
        <v>518</v>
      </c>
      <c r="AC392" s="379">
        <f>'приложение 1.1 '!E393</f>
        <v>0.4</v>
      </c>
      <c r="AD392" s="576" t="str">
        <f>IF(AG392&gt;0,'приложение 1.1 '!G393,"-")</f>
        <v>-</v>
      </c>
      <c r="AE392" s="504"/>
      <c r="AF392" s="504"/>
      <c r="AG392" s="504"/>
      <c r="AH392" s="449">
        <f>'приложение 1.1 '!D393</f>
        <v>0</v>
      </c>
      <c r="AI392" s="205"/>
    </row>
    <row r="393" spans="1:35" ht="90" customHeight="1">
      <c r="A393" s="369" t="str">
        <f>'приложение 1.1 '!A394</f>
        <v>2.1.2.26</v>
      </c>
      <c r="B393" s="371" t="str">
        <f>'приложение 1.1 '!B394</f>
        <v>Строительство КТПН-400кВА ПК Садовое товарищество № 7</v>
      </c>
      <c r="C393" s="504"/>
      <c r="D393" s="504"/>
      <c r="E393" s="504"/>
      <c r="F393" s="504"/>
      <c r="G393" s="504"/>
      <c r="H393" s="504"/>
      <c r="I393" s="504"/>
      <c r="J393" s="362"/>
      <c r="K393" s="379"/>
      <c r="L393" s="379"/>
      <c r="M393" s="379"/>
      <c r="N393" s="450"/>
      <c r="O393" s="379"/>
      <c r="P393" s="379"/>
      <c r="Q393" s="433">
        <f>'приложение 1.1 '!H394</f>
        <v>3.8</v>
      </c>
      <c r="R393" s="433">
        <f t="shared" si="35"/>
        <v>0.19</v>
      </c>
      <c r="S393" s="433">
        <f t="shared" si="36"/>
        <v>1.52</v>
      </c>
      <c r="T393" s="433">
        <f t="shared" si="37"/>
        <v>1.9</v>
      </c>
      <c r="U393" s="433">
        <f t="shared" si="38"/>
        <v>0.18999999999999995</v>
      </c>
      <c r="V393" s="504"/>
      <c r="W393" s="504"/>
      <c r="X393" s="504"/>
      <c r="Y393" s="504"/>
      <c r="Z393" s="576">
        <f>IF(AB393&gt;0,'приложение 1.1 '!G394,"-")</f>
        <v>2019</v>
      </c>
      <c r="AA393" s="504">
        <v>25</v>
      </c>
      <c r="AB393" s="504" t="s">
        <v>518</v>
      </c>
      <c r="AC393" s="379">
        <f>'приложение 1.1 '!E394</f>
        <v>0.4</v>
      </c>
      <c r="AD393" s="576" t="str">
        <f>IF(AG393&gt;0,'приложение 1.1 '!G394,"-")</f>
        <v>-</v>
      </c>
      <c r="AE393" s="504"/>
      <c r="AF393" s="504"/>
      <c r="AG393" s="504"/>
      <c r="AH393" s="449">
        <f>'приложение 1.1 '!D394</f>
        <v>0</v>
      </c>
      <c r="AI393" s="205"/>
    </row>
    <row r="394" spans="1:35" ht="41.25" customHeight="1">
      <c r="A394" s="369" t="str">
        <f>'приложение 1.1 '!A395</f>
        <v>2.1.2.27</v>
      </c>
      <c r="B394" s="371" t="str">
        <f>'приложение 1.1 '!B395</f>
        <v>Строительство КТПН-400кВА ПСК № 71 Зеленое</v>
      </c>
      <c r="C394" s="504"/>
      <c r="D394" s="504"/>
      <c r="E394" s="504"/>
      <c r="F394" s="504"/>
      <c r="G394" s="504"/>
      <c r="H394" s="504"/>
      <c r="I394" s="504"/>
      <c r="J394" s="362"/>
      <c r="K394" s="379"/>
      <c r="L394" s="379"/>
      <c r="M394" s="379"/>
      <c r="N394" s="450"/>
      <c r="O394" s="379"/>
      <c r="P394" s="379"/>
      <c r="Q394" s="433">
        <f>'приложение 1.1 '!H395</f>
        <v>3.8</v>
      </c>
      <c r="R394" s="433">
        <f t="shared" si="35"/>
        <v>0.19</v>
      </c>
      <c r="S394" s="433">
        <f t="shared" si="36"/>
        <v>1.52</v>
      </c>
      <c r="T394" s="433">
        <f t="shared" si="37"/>
        <v>1.9</v>
      </c>
      <c r="U394" s="433">
        <f t="shared" si="38"/>
        <v>0.18999999999999995</v>
      </c>
      <c r="V394" s="504"/>
      <c r="W394" s="504"/>
      <c r="X394" s="504"/>
      <c r="Y394" s="504"/>
      <c r="Z394" s="576">
        <f>IF(AB394&gt;0,'приложение 1.1 '!G395,"-")</f>
        <v>2019</v>
      </c>
      <c r="AA394" s="504">
        <v>25</v>
      </c>
      <c r="AB394" s="504" t="s">
        <v>518</v>
      </c>
      <c r="AC394" s="379">
        <f>'приложение 1.1 '!E395</f>
        <v>0.4</v>
      </c>
      <c r="AD394" s="576" t="str">
        <f>IF(AG394&gt;0,'приложение 1.1 '!G395,"-")</f>
        <v>-</v>
      </c>
      <c r="AE394" s="504"/>
      <c r="AF394" s="504"/>
      <c r="AG394" s="504"/>
      <c r="AH394" s="449">
        <f>'приложение 1.1 '!D395</f>
        <v>0</v>
      </c>
      <c r="AI394" s="205"/>
    </row>
    <row r="395" spans="1:35" ht="40.5" customHeight="1">
      <c r="A395" s="369" t="str">
        <f>'приложение 1.1 '!A396</f>
        <v>2.1.2.28</v>
      </c>
      <c r="B395" s="371" t="str">
        <f>'приложение 1.1 '!B396</f>
        <v>Строительство КТПН-400кВА ПДК Сосновый бор</v>
      </c>
      <c r="C395" s="504"/>
      <c r="D395" s="504"/>
      <c r="E395" s="504"/>
      <c r="F395" s="504"/>
      <c r="G395" s="504"/>
      <c r="H395" s="504"/>
      <c r="I395" s="504"/>
      <c r="J395" s="362"/>
      <c r="K395" s="379"/>
      <c r="L395" s="379"/>
      <c r="M395" s="379"/>
      <c r="N395" s="450"/>
      <c r="O395" s="379"/>
      <c r="P395" s="379"/>
      <c r="Q395" s="433">
        <f>'приложение 1.1 '!H396</f>
        <v>3.8</v>
      </c>
      <c r="R395" s="433">
        <f t="shared" si="35"/>
        <v>0.19</v>
      </c>
      <c r="S395" s="433">
        <f t="shared" si="36"/>
        <v>1.52</v>
      </c>
      <c r="T395" s="433">
        <f t="shared" si="37"/>
        <v>1.9</v>
      </c>
      <c r="U395" s="433">
        <f t="shared" si="38"/>
        <v>0.18999999999999995</v>
      </c>
      <c r="V395" s="504"/>
      <c r="W395" s="504"/>
      <c r="X395" s="504"/>
      <c r="Y395" s="504"/>
      <c r="Z395" s="576">
        <f>IF(AB395&gt;0,'приложение 1.1 '!G396,"-")</f>
        <v>2019</v>
      </c>
      <c r="AA395" s="504">
        <v>25</v>
      </c>
      <c r="AB395" s="504" t="s">
        <v>518</v>
      </c>
      <c r="AC395" s="379">
        <f>'приложение 1.1 '!E396</f>
        <v>0.4</v>
      </c>
      <c r="AD395" s="576" t="str">
        <f>IF(AG395&gt;0,'приложение 1.1 '!G396,"-")</f>
        <v>-</v>
      </c>
      <c r="AE395" s="504"/>
      <c r="AF395" s="504"/>
      <c r="AG395" s="504"/>
      <c r="AH395" s="449">
        <f>'приложение 1.1 '!D396</f>
        <v>0</v>
      </c>
      <c r="AI395" s="205"/>
    </row>
    <row r="396" spans="1:35" ht="47.25" customHeight="1">
      <c r="A396" s="369" t="str">
        <f>'приложение 1.1 '!A397</f>
        <v>2.1.2.29</v>
      </c>
      <c r="B396" s="371" t="str">
        <f>'приложение 1.1 '!B397</f>
        <v>Строительство КТПН-400кВА ПСК Березовый</v>
      </c>
      <c r="C396" s="504"/>
      <c r="D396" s="504"/>
      <c r="E396" s="504"/>
      <c r="F396" s="504"/>
      <c r="G396" s="504"/>
      <c r="H396" s="504"/>
      <c r="I396" s="504"/>
      <c r="J396" s="362"/>
      <c r="K396" s="379"/>
      <c r="L396" s="379"/>
      <c r="M396" s="379"/>
      <c r="N396" s="450"/>
      <c r="O396" s="379"/>
      <c r="P396" s="379"/>
      <c r="Q396" s="433">
        <f>'приложение 1.1 '!H397</f>
        <v>3.8</v>
      </c>
      <c r="R396" s="433">
        <f t="shared" si="35"/>
        <v>0.19</v>
      </c>
      <c r="S396" s="433">
        <f t="shared" si="36"/>
        <v>1.52</v>
      </c>
      <c r="T396" s="433">
        <f t="shared" si="37"/>
        <v>1.9</v>
      </c>
      <c r="U396" s="433">
        <f t="shared" si="38"/>
        <v>0.18999999999999995</v>
      </c>
      <c r="V396" s="504"/>
      <c r="W396" s="504"/>
      <c r="X396" s="504"/>
      <c r="Y396" s="504"/>
      <c r="Z396" s="576">
        <f>IF(AB396&gt;0,'приложение 1.1 '!G397,"-")</f>
        <v>2019</v>
      </c>
      <c r="AA396" s="504">
        <v>25</v>
      </c>
      <c r="AB396" s="504" t="s">
        <v>518</v>
      </c>
      <c r="AC396" s="379">
        <f>'приложение 1.1 '!E397</f>
        <v>0.4</v>
      </c>
      <c r="AD396" s="576" t="str">
        <f>IF(AG396&gt;0,'приложение 1.1 '!G397,"-")</f>
        <v>-</v>
      </c>
      <c r="AE396" s="504"/>
      <c r="AF396" s="504"/>
      <c r="AG396" s="504"/>
      <c r="AH396" s="449">
        <f>'приложение 1.1 '!D397</f>
        <v>0</v>
      </c>
      <c r="AI396" s="205"/>
    </row>
    <row r="397" spans="1:35" ht="54.95" customHeight="1">
      <c r="A397" s="369" t="str">
        <f>'приложение 1.1 '!A398</f>
        <v>2.1.2.30</v>
      </c>
      <c r="B397" s="371" t="str">
        <f>'приложение 1.1 '!B398</f>
        <v>Строительство КТПН-400кВА ПСК Пищевик</v>
      </c>
      <c r="C397" s="504"/>
      <c r="D397" s="504"/>
      <c r="E397" s="504"/>
      <c r="F397" s="504"/>
      <c r="G397" s="504"/>
      <c r="H397" s="504"/>
      <c r="I397" s="504"/>
      <c r="J397" s="362"/>
      <c r="K397" s="379"/>
      <c r="L397" s="379"/>
      <c r="M397" s="379"/>
      <c r="N397" s="450"/>
      <c r="O397" s="379"/>
      <c r="P397" s="379"/>
      <c r="Q397" s="433">
        <f>'приложение 1.1 '!H398</f>
        <v>3.8</v>
      </c>
      <c r="R397" s="433">
        <f t="shared" si="35"/>
        <v>0.19</v>
      </c>
      <c r="S397" s="433">
        <f t="shared" si="36"/>
        <v>1.52</v>
      </c>
      <c r="T397" s="433">
        <f t="shared" si="37"/>
        <v>1.9</v>
      </c>
      <c r="U397" s="433">
        <f t="shared" si="38"/>
        <v>0.18999999999999995</v>
      </c>
      <c r="V397" s="504"/>
      <c r="W397" s="504"/>
      <c r="X397" s="504"/>
      <c r="Y397" s="504"/>
      <c r="Z397" s="576">
        <f>IF(AB397&gt;0,'приложение 1.1 '!G398,"-")</f>
        <v>2019</v>
      </c>
      <c r="AA397" s="504">
        <v>25</v>
      </c>
      <c r="AB397" s="504" t="s">
        <v>518</v>
      </c>
      <c r="AC397" s="379">
        <f>'приложение 1.1 '!E398</f>
        <v>0.4</v>
      </c>
      <c r="AD397" s="576" t="str">
        <f>IF(AG397&gt;0,'приложение 1.1 '!G398,"-")</f>
        <v>-</v>
      </c>
      <c r="AE397" s="504"/>
      <c r="AF397" s="504"/>
      <c r="AG397" s="504"/>
      <c r="AH397" s="449">
        <f>'приложение 1.1 '!D398</f>
        <v>0</v>
      </c>
      <c r="AI397" s="205"/>
    </row>
    <row r="398" spans="1:35" ht="54.95" customHeight="1">
      <c r="A398" s="369" t="str">
        <f>'приложение 1.1 '!A399</f>
        <v>2.1.2.31</v>
      </c>
      <c r="B398" s="371" t="str">
        <f>'приложение 1.1 '!B399</f>
        <v>Строительство КТПН-400кВА ПСК Кедровый</v>
      </c>
      <c r="C398" s="504"/>
      <c r="D398" s="504"/>
      <c r="E398" s="504"/>
      <c r="F398" s="504"/>
      <c r="G398" s="504"/>
      <c r="H398" s="504"/>
      <c r="I398" s="504"/>
      <c r="J398" s="362"/>
      <c r="K398" s="379"/>
      <c r="L398" s="379"/>
      <c r="M398" s="379"/>
      <c r="N398" s="450"/>
      <c r="O398" s="379"/>
      <c r="P398" s="379"/>
      <c r="Q398" s="433">
        <f>'приложение 1.1 '!H399</f>
        <v>3.8</v>
      </c>
      <c r="R398" s="433">
        <f t="shared" si="35"/>
        <v>0.19</v>
      </c>
      <c r="S398" s="433">
        <f t="shared" si="36"/>
        <v>1.52</v>
      </c>
      <c r="T398" s="433">
        <f t="shared" si="37"/>
        <v>1.9</v>
      </c>
      <c r="U398" s="433">
        <f t="shared" si="38"/>
        <v>0.18999999999999995</v>
      </c>
      <c r="V398" s="504"/>
      <c r="W398" s="504"/>
      <c r="X398" s="504"/>
      <c r="Y398" s="504"/>
      <c r="Z398" s="576">
        <f>IF(AB398&gt;0,'приложение 1.1 '!G399,"-")</f>
        <v>2018</v>
      </c>
      <c r="AA398" s="504">
        <v>25</v>
      </c>
      <c r="AB398" s="504" t="s">
        <v>518</v>
      </c>
      <c r="AC398" s="379">
        <f>'приложение 1.1 '!E399</f>
        <v>0.4</v>
      </c>
      <c r="AD398" s="576" t="str">
        <f>IF(AG398&gt;0,'приложение 1.1 '!G399,"-")</f>
        <v>-</v>
      </c>
      <c r="AE398" s="504"/>
      <c r="AF398" s="504"/>
      <c r="AG398" s="504"/>
      <c r="AH398" s="449">
        <f>'приложение 1.1 '!D399</f>
        <v>0</v>
      </c>
      <c r="AI398" s="205"/>
    </row>
    <row r="399" spans="1:35" ht="54.95" customHeight="1">
      <c r="A399" s="369" t="str">
        <f>'приложение 1.1 '!A400</f>
        <v>2.1.2.32</v>
      </c>
      <c r="B399" s="371" t="str">
        <f>'приложение 1.1 '!B400</f>
        <v>Строительство КТПН-400кВА ПСК Рябиновое</v>
      </c>
      <c r="C399" s="504"/>
      <c r="D399" s="504"/>
      <c r="E399" s="504"/>
      <c r="F399" s="504"/>
      <c r="G399" s="504"/>
      <c r="H399" s="504"/>
      <c r="I399" s="504"/>
      <c r="J399" s="362"/>
      <c r="K399" s="379"/>
      <c r="L399" s="379"/>
      <c r="M399" s="379"/>
      <c r="N399" s="450"/>
      <c r="O399" s="379"/>
      <c r="P399" s="379"/>
      <c r="Q399" s="433">
        <f>'приложение 1.1 '!H400</f>
        <v>3.8</v>
      </c>
      <c r="R399" s="433">
        <f t="shared" si="35"/>
        <v>0.19</v>
      </c>
      <c r="S399" s="433">
        <f t="shared" si="36"/>
        <v>1.52</v>
      </c>
      <c r="T399" s="433">
        <f t="shared" si="37"/>
        <v>1.9</v>
      </c>
      <c r="U399" s="433">
        <f t="shared" si="38"/>
        <v>0.18999999999999995</v>
      </c>
      <c r="V399" s="504"/>
      <c r="W399" s="504"/>
      <c r="X399" s="504"/>
      <c r="Y399" s="504"/>
      <c r="Z399" s="576">
        <f>IF(AB399&gt;0,'приложение 1.1 '!G400,"-")</f>
        <v>2018</v>
      </c>
      <c r="AA399" s="504">
        <v>25</v>
      </c>
      <c r="AB399" s="504" t="s">
        <v>518</v>
      </c>
      <c r="AC399" s="379">
        <f>'приложение 1.1 '!E400</f>
        <v>0.4</v>
      </c>
      <c r="AD399" s="576" t="str">
        <f>IF(AG399&gt;0,'приложение 1.1 '!G400,"-")</f>
        <v>-</v>
      </c>
      <c r="AE399" s="504"/>
      <c r="AF399" s="504"/>
      <c r="AG399" s="504"/>
      <c r="AH399" s="449">
        <f>'приложение 1.1 '!D400</f>
        <v>0</v>
      </c>
      <c r="AI399" s="205"/>
    </row>
    <row r="400" spans="1:35" ht="54.95" customHeight="1">
      <c r="A400" s="369" t="str">
        <f>'приложение 1.1 '!A401</f>
        <v>2.1.2.33</v>
      </c>
      <c r="B400" s="371" t="str">
        <f>'приложение 1.1 '!B401</f>
        <v>Строительство КТПН-400кВА ПСК Виктория</v>
      </c>
      <c r="C400" s="504"/>
      <c r="D400" s="504"/>
      <c r="E400" s="504"/>
      <c r="F400" s="504"/>
      <c r="G400" s="504"/>
      <c r="H400" s="504"/>
      <c r="I400" s="504"/>
      <c r="J400" s="362"/>
      <c r="K400" s="379"/>
      <c r="L400" s="379"/>
      <c r="M400" s="379"/>
      <c r="N400" s="450"/>
      <c r="O400" s="379"/>
      <c r="P400" s="379"/>
      <c r="Q400" s="433">
        <f>'приложение 1.1 '!H401</f>
        <v>3.8</v>
      </c>
      <c r="R400" s="433">
        <f t="shared" si="35"/>
        <v>0.19</v>
      </c>
      <c r="S400" s="433">
        <f t="shared" si="36"/>
        <v>1.52</v>
      </c>
      <c r="T400" s="433">
        <f t="shared" si="37"/>
        <v>1.9</v>
      </c>
      <c r="U400" s="433">
        <f t="shared" si="38"/>
        <v>0.18999999999999995</v>
      </c>
      <c r="V400" s="504"/>
      <c r="W400" s="504"/>
      <c r="X400" s="504"/>
      <c r="Y400" s="504"/>
      <c r="Z400" s="576">
        <f>IF(AB400&gt;0,'приложение 1.1 '!G401,"-")</f>
        <v>2018</v>
      </c>
      <c r="AA400" s="504">
        <v>25</v>
      </c>
      <c r="AB400" s="504" t="s">
        <v>518</v>
      </c>
      <c r="AC400" s="379">
        <f>'приложение 1.1 '!E401</f>
        <v>0.4</v>
      </c>
      <c r="AD400" s="576" t="str">
        <f>IF(AG400&gt;0,'приложение 1.1 '!G401,"-")</f>
        <v>-</v>
      </c>
      <c r="AE400" s="504"/>
      <c r="AF400" s="504"/>
      <c r="AG400" s="504"/>
      <c r="AH400" s="449">
        <f>'приложение 1.1 '!D401</f>
        <v>0</v>
      </c>
      <c r="AI400" s="205"/>
    </row>
    <row r="401" spans="1:35" ht="54.95" customHeight="1">
      <c r="A401" s="369" t="str">
        <f>'приложение 1.1 '!A402</f>
        <v>2.1.2.34</v>
      </c>
      <c r="B401" s="371" t="str">
        <f>'приложение 1.1 '!B402</f>
        <v>Строительство КТПН-400кВА СТСН Летние Юрты</v>
      </c>
      <c r="C401" s="504"/>
      <c r="D401" s="504"/>
      <c r="E401" s="504"/>
      <c r="F401" s="504"/>
      <c r="G401" s="504"/>
      <c r="H401" s="504"/>
      <c r="I401" s="504"/>
      <c r="J401" s="362"/>
      <c r="K401" s="379"/>
      <c r="L401" s="379"/>
      <c r="M401" s="379"/>
      <c r="N401" s="450"/>
      <c r="O401" s="379"/>
      <c r="P401" s="379"/>
      <c r="Q401" s="433">
        <f>'приложение 1.1 '!H402</f>
        <v>3.8</v>
      </c>
      <c r="R401" s="433">
        <f t="shared" ref="R401:R461" si="39">Q401*0.05</f>
        <v>0.19</v>
      </c>
      <c r="S401" s="433">
        <f t="shared" ref="S401:S461" si="40">Q401*0.4</f>
        <v>1.52</v>
      </c>
      <c r="T401" s="433">
        <f t="shared" ref="T401:T461" si="41">Q401*0.5</f>
        <v>1.9</v>
      </c>
      <c r="U401" s="433">
        <f t="shared" ref="U401:U461" si="42">Q401-(R401+S401+T401)</f>
        <v>0.18999999999999995</v>
      </c>
      <c r="V401" s="504"/>
      <c r="W401" s="504"/>
      <c r="X401" s="504"/>
      <c r="Y401" s="504"/>
      <c r="Z401" s="576">
        <f>IF(AB401&gt;0,'приложение 1.1 '!G402,"-")</f>
        <v>2018</v>
      </c>
      <c r="AA401" s="504">
        <v>25</v>
      </c>
      <c r="AB401" s="504" t="s">
        <v>518</v>
      </c>
      <c r="AC401" s="379">
        <f>'приложение 1.1 '!E402</f>
        <v>0.4</v>
      </c>
      <c r="AD401" s="576" t="str">
        <f>IF(AG401&gt;0,'приложение 1.1 '!G402,"-")</f>
        <v>-</v>
      </c>
      <c r="AE401" s="504"/>
      <c r="AF401" s="504"/>
      <c r="AG401" s="504"/>
      <c r="AH401" s="449">
        <f>'приложение 1.1 '!D402</f>
        <v>0</v>
      </c>
      <c r="AI401" s="205"/>
    </row>
    <row r="402" spans="1:35" ht="54.95" customHeight="1">
      <c r="A402" s="369" t="str">
        <f>'приложение 1.1 '!A403</f>
        <v>2.1.2.35</v>
      </c>
      <c r="B402" s="371" t="str">
        <f>'приложение 1.1 '!B403</f>
        <v>Строительство КТПН-400кВА СТ Ягодное</v>
      </c>
      <c r="C402" s="504"/>
      <c r="D402" s="504"/>
      <c r="E402" s="504"/>
      <c r="F402" s="504"/>
      <c r="G402" s="504"/>
      <c r="H402" s="504"/>
      <c r="I402" s="504"/>
      <c r="J402" s="362"/>
      <c r="K402" s="379"/>
      <c r="L402" s="379"/>
      <c r="M402" s="379"/>
      <c r="N402" s="450"/>
      <c r="O402" s="379"/>
      <c r="P402" s="379"/>
      <c r="Q402" s="433">
        <f>'приложение 1.1 '!H403</f>
        <v>3.8</v>
      </c>
      <c r="R402" s="433">
        <f t="shared" si="39"/>
        <v>0.19</v>
      </c>
      <c r="S402" s="433">
        <f t="shared" si="40"/>
        <v>1.52</v>
      </c>
      <c r="T402" s="433">
        <f t="shared" si="41"/>
        <v>1.9</v>
      </c>
      <c r="U402" s="433">
        <f t="shared" si="42"/>
        <v>0.18999999999999995</v>
      </c>
      <c r="V402" s="504"/>
      <c r="W402" s="504"/>
      <c r="X402" s="504"/>
      <c r="Y402" s="504"/>
      <c r="Z402" s="576">
        <f>IF(AB402&gt;0,'приложение 1.1 '!G403,"-")</f>
        <v>2018</v>
      </c>
      <c r="AA402" s="504">
        <v>25</v>
      </c>
      <c r="AB402" s="504" t="s">
        <v>518</v>
      </c>
      <c r="AC402" s="379">
        <f>'приложение 1.1 '!E403</f>
        <v>0.4</v>
      </c>
      <c r="AD402" s="576" t="str">
        <f>IF(AG402&gt;0,'приложение 1.1 '!G403,"-")</f>
        <v>-</v>
      </c>
      <c r="AE402" s="504"/>
      <c r="AF402" s="504"/>
      <c r="AG402" s="504"/>
      <c r="AH402" s="449">
        <f>'приложение 1.1 '!D403</f>
        <v>0</v>
      </c>
      <c r="AI402" s="205"/>
    </row>
    <row r="403" spans="1:35" ht="49.5" customHeight="1">
      <c r="A403" s="369" t="str">
        <f>'приложение 1.1 '!A404</f>
        <v>2.1.2.36</v>
      </c>
      <c r="B403" s="371" t="str">
        <f>'приложение 1.1 '!B404</f>
        <v>Строительство КТПН-400кВА СТ Сириус</v>
      </c>
      <c r="C403" s="504"/>
      <c r="D403" s="504"/>
      <c r="E403" s="504"/>
      <c r="F403" s="504"/>
      <c r="G403" s="504"/>
      <c r="H403" s="504"/>
      <c r="I403" s="504"/>
      <c r="J403" s="362"/>
      <c r="K403" s="379"/>
      <c r="L403" s="379"/>
      <c r="M403" s="379"/>
      <c r="N403" s="450"/>
      <c r="O403" s="379"/>
      <c r="P403" s="379"/>
      <c r="Q403" s="433">
        <f>'приложение 1.1 '!H404</f>
        <v>3.8</v>
      </c>
      <c r="R403" s="433">
        <f t="shared" si="39"/>
        <v>0.19</v>
      </c>
      <c r="S403" s="433">
        <f t="shared" si="40"/>
        <v>1.52</v>
      </c>
      <c r="T403" s="433">
        <f t="shared" si="41"/>
        <v>1.9</v>
      </c>
      <c r="U403" s="433">
        <f t="shared" si="42"/>
        <v>0.18999999999999995</v>
      </c>
      <c r="V403" s="504"/>
      <c r="W403" s="504"/>
      <c r="X403" s="504"/>
      <c r="Y403" s="504"/>
      <c r="Z403" s="576">
        <f>IF(AB403&gt;0,'приложение 1.1 '!G404,"-")</f>
        <v>2018</v>
      </c>
      <c r="AA403" s="504">
        <v>25</v>
      </c>
      <c r="AB403" s="504" t="s">
        <v>518</v>
      </c>
      <c r="AC403" s="379">
        <f>'приложение 1.1 '!E404</f>
        <v>0.4</v>
      </c>
      <c r="AD403" s="576" t="str">
        <f>IF(AG403&gt;0,'приложение 1.1 '!G404,"-")</f>
        <v>-</v>
      </c>
      <c r="AE403" s="504"/>
      <c r="AF403" s="504"/>
      <c r="AG403" s="504"/>
      <c r="AH403" s="449">
        <f>'приложение 1.1 '!D404</f>
        <v>0</v>
      </c>
      <c r="AI403" s="205"/>
    </row>
    <row r="404" spans="1:35" ht="45" customHeight="1">
      <c r="A404" s="369" t="str">
        <f>'приложение 1.1 '!A405</f>
        <v>2.1.2.37</v>
      </c>
      <c r="B404" s="371" t="str">
        <f>'приложение 1.1 '!B405</f>
        <v>Строительство КТПН-400кВА СТ Берендей</v>
      </c>
      <c r="C404" s="504"/>
      <c r="D404" s="504"/>
      <c r="E404" s="504"/>
      <c r="F404" s="504"/>
      <c r="G404" s="504"/>
      <c r="H404" s="504"/>
      <c r="I404" s="504"/>
      <c r="J404" s="362"/>
      <c r="K404" s="379"/>
      <c r="L404" s="379"/>
      <c r="M404" s="379"/>
      <c r="N404" s="450"/>
      <c r="O404" s="379"/>
      <c r="P404" s="379"/>
      <c r="Q404" s="433">
        <f>'приложение 1.1 '!H405</f>
        <v>3.8</v>
      </c>
      <c r="R404" s="433">
        <f t="shared" si="39"/>
        <v>0.19</v>
      </c>
      <c r="S404" s="433">
        <f t="shared" si="40"/>
        <v>1.52</v>
      </c>
      <c r="T404" s="433">
        <f t="shared" si="41"/>
        <v>1.9</v>
      </c>
      <c r="U404" s="433">
        <f t="shared" si="42"/>
        <v>0.18999999999999995</v>
      </c>
      <c r="V404" s="504"/>
      <c r="W404" s="504"/>
      <c r="X404" s="504"/>
      <c r="Y404" s="504"/>
      <c r="Z404" s="576">
        <f>IF(AB404&gt;0,'приложение 1.1 '!G405,"-")</f>
        <v>2018</v>
      </c>
      <c r="AA404" s="504">
        <v>25</v>
      </c>
      <c r="AB404" s="504" t="s">
        <v>518</v>
      </c>
      <c r="AC404" s="379">
        <f>'приложение 1.1 '!E405</f>
        <v>0.4</v>
      </c>
      <c r="AD404" s="576" t="str">
        <f>IF(AG404&gt;0,'приложение 1.1 '!G405,"-")</f>
        <v>-</v>
      </c>
      <c r="AE404" s="504"/>
      <c r="AF404" s="504"/>
      <c r="AG404" s="504"/>
      <c r="AH404" s="449">
        <f>'приложение 1.1 '!D405</f>
        <v>0</v>
      </c>
      <c r="AI404" s="205"/>
    </row>
    <row r="405" spans="1:35" ht="45" customHeight="1">
      <c r="A405" s="369" t="str">
        <f>'приложение 1.1 '!A406</f>
        <v>2.1.2.38</v>
      </c>
      <c r="B405" s="371" t="str">
        <f>'приложение 1.1 '!B406</f>
        <v>Строительство КТПН-400кВА СТ Тюльпан</v>
      </c>
      <c r="C405" s="504"/>
      <c r="D405" s="504"/>
      <c r="E405" s="504"/>
      <c r="F405" s="504"/>
      <c r="G405" s="504"/>
      <c r="H405" s="504"/>
      <c r="I405" s="504"/>
      <c r="J405" s="362"/>
      <c r="K405" s="379"/>
      <c r="L405" s="379"/>
      <c r="M405" s="379"/>
      <c r="N405" s="450"/>
      <c r="O405" s="379"/>
      <c r="P405" s="379"/>
      <c r="Q405" s="433">
        <f>'приложение 1.1 '!H406</f>
        <v>3.8</v>
      </c>
      <c r="R405" s="433">
        <f t="shared" si="39"/>
        <v>0.19</v>
      </c>
      <c r="S405" s="433">
        <f t="shared" si="40"/>
        <v>1.52</v>
      </c>
      <c r="T405" s="433">
        <f t="shared" si="41"/>
        <v>1.9</v>
      </c>
      <c r="U405" s="433">
        <f t="shared" si="42"/>
        <v>0.18999999999999995</v>
      </c>
      <c r="V405" s="504"/>
      <c r="W405" s="504"/>
      <c r="X405" s="504"/>
      <c r="Y405" s="504"/>
      <c r="Z405" s="576">
        <f>IF(AB405&gt;0,'приложение 1.1 '!G406,"-")</f>
        <v>2018</v>
      </c>
      <c r="AA405" s="504">
        <v>25</v>
      </c>
      <c r="AB405" s="504" t="s">
        <v>518</v>
      </c>
      <c r="AC405" s="379">
        <f>'приложение 1.1 '!E406</f>
        <v>0.4</v>
      </c>
      <c r="AD405" s="576" t="str">
        <f>IF(AG405&gt;0,'приложение 1.1 '!G406,"-")</f>
        <v>-</v>
      </c>
      <c r="AE405" s="504"/>
      <c r="AF405" s="504"/>
      <c r="AG405" s="504"/>
      <c r="AH405" s="449">
        <f>'приложение 1.1 '!D406</f>
        <v>0</v>
      </c>
      <c r="AI405" s="205"/>
    </row>
    <row r="406" spans="1:35" ht="45" customHeight="1">
      <c r="A406" s="369" t="str">
        <f>'приложение 1.1 '!A407</f>
        <v>2.1.2.39</v>
      </c>
      <c r="B406" s="371" t="str">
        <f>'приложение 1.1 '!B407</f>
        <v>Строительство КТПН-400кВА СОТ Энергостроитель</v>
      </c>
      <c r="C406" s="504"/>
      <c r="D406" s="504"/>
      <c r="E406" s="504"/>
      <c r="F406" s="504"/>
      <c r="G406" s="504"/>
      <c r="H406" s="504"/>
      <c r="I406" s="504"/>
      <c r="J406" s="362"/>
      <c r="K406" s="379"/>
      <c r="L406" s="379"/>
      <c r="M406" s="379"/>
      <c r="N406" s="450"/>
      <c r="O406" s="379"/>
      <c r="P406" s="379"/>
      <c r="Q406" s="433">
        <f>'приложение 1.1 '!H407</f>
        <v>3.8</v>
      </c>
      <c r="R406" s="433">
        <f t="shared" si="39"/>
        <v>0.19</v>
      </c>
      <c r="S406" s="433">
        <f t="shared" si="40"/>
        <v>1.52</v>
      </c>
      <c r="T406" s="433">
        <f t="shared" si="41"/>
        <v>1.9</v>
      </c>
      <c r="U406" s="433">
        <f t="shared" si="42"/>
        <v>0.18999999999999995</v>
      </c>
      <c r="V406" s="504"/>
      <c r="W406" s="504"/>
      <c r="X406" s="504"/>
      <c r="Y406" s="504"/>
      <c r="Z406" s="576">
        <f>IF(AB406&gt;0,'приложение 1.1 '!G407,"-")</f>
        <v>2018</v>
      </c>
      <c r="AA406" s="504">
        <v>25</v>
      </c>
      <c r="AB406" s="504" t="s">
        <v>518</v>
      </c>
      <c r="AC406" s="379">
        <f>'приложение 1.1 '!E407</f>
        <v>0.4</v>
      </c>
      <c r="AD406" s="576" t="str">
        <f>IF(AG406&gt;0,'приложение 1.1 '!G407,"-")</f>
        <v>-</v>
      </c>
      <c r="AE406" s="504"/>
      <c r="AF406" s="504"/>
      <c r="AG406" s="504"/>
      <c r="AH406" s="449">
        <f>'приложение 1.1 '!D407</f>
        <v>0</v>
      </c>
      <c r="AI406" s="205"/>
    </row>
    <row r="407" spans="1:35" ht="45" customHeight="1">
      <c r="A407" s="369" t="str">
        <f>'приложение 1.1 '!A408</f>
        <v>2.1.2.40</v>
      </c>
      <c r="B407" s="371" t="str">
        <f>'приложение 1.1 '!B408</f>
        <v>Строительство КТПН-400кВА СОТ Прибрежный</v>
      </c>
      <c r="C407" s="504"/>
      <c r="D407" s="504"/>
      <c r="E407" s="504"/>
      <c r="F407" s="504"/>
      <c r="G407" s="504"/>
      <c r="H407" s="504"/>
      <c r="I407" s="504"/>
      <c r="J407" s="362"/>
      <c r="K407" s="379"/>
      <c r="L407" s="379"/>
      <c r="M407" s="379"/>
      <c r="N407" s="450"/>
      <c r="O407" s="379"/>
      <c r="P407" s="379"/>
      <c r="Q407" s="433">
        <f>'приложение 1.1 '!H408</f>
        <v>3.8</v>
      </c>
      <c r="R407" s="433">
        <f t="shared" si="39"/>
        <v>0.19</v>
      </c>
      <c r="S407" s="433">
        <f t="shared" si="40"/>
        <v>1.52</v>
      </c>
      <c r="T407" s="433">
        <f t="shared" si="41"/>
        <v>1.9</v>
      </c>
      <c r="U407" s="433">
        <f t="shared" si="42"/>
        <v>0.18999999999999995</v>
      </c>
      <c r="V407" s="504"/>
      <c r="W407" s="504"/>
      <c r="X407" s="504"/>
      <c r="Y407" s="504"/>
      <c r="Z407" s="576">
        <f>IF(AB407&gt;0,'приложение 1.1 '!G408,"-")</f>
        <v>2018</v>
      </c>
      <c r="AA407" s="504">
        <v>25</v>
      </c>
      <c r="AB407" s="504" t="s">
        <v>518</v>
      </c>
      <c r="AC407" s="379">
        <f>'приложение 1.1 '!E408</f>
        <v>0.4</v>
      </c>
      <c r="AD407" s="576" t="str">
        <f>IF(AG407&gt;0,'приложение 1.1 '!G408,"-")</f>
        <v>-</v>
      </c>
      <c r="AE407" s="504"/>
      <c r="AF407" s="504"/>
      <c r="AG407" s="504"/>
      <c r="AH407" s="449">
        <f>'приложение 1.1 '!D408</f>
        <v>0</v>
      </c>
      <c r="AI407" s="205"/>
    </row>
    <row r="408" spans="1:35" ht="41.25" customHeight="1">
      <c r="A408" s="369" t="str">
        <f>'приложение 1.1 '!A409</f>
        <v>2.1.2.41</v>
      </c>
      <c r="B408" s="371" t="str">
        <f>'приложение 1.1 '!B409</f>
        <v>Строительство КТПН-400кВА СОТ Прибрежный-2</v>
      </c>
      <c r="C408" s="504"/>
      <c r="D408" s="504"/>
      <c r="E408" s="504"/>
      <c r="F408" s="504"/>
      <c r="G408" s="504"/>
      <c r="H408" s="504"/>
      <c r="I408" s="504"/>
      <c r="J408" s="362"/>
      <c r="K408" s="379"/>
      <c r="L408" s="379"/>
      <c r="M408" s="379"/>
      <c r="N408" s="450"/>
      <c r="O408" s="379"/>
      <c r="P408" s="379"/>
      <c r="Q408" s="433">
        <f>'приложение 1.1 '!H409</f>
        <v>3.8</v>
      </c>
      <c r="R408" s="433">
        <f t="shared" si="39"/>
        <v>0.19</v>
      </c>
      <c r="S408" s="433">
        <f t="shared" si="40"/>
        <v>1.52</v>
      </c>
      <c r="T408" s="433">
        <f t="shared" si="41"/>
        <v>1.9</v>
      </c>
      <c r="U408" s="433">
        <f t="shared" si="42"/>
        <v>0.18999999999999995</v>
      </c>
      <c r="V408" s="504"/>
      <c r="W408" s="504"/>
      <c r="X408" s="504"/>
      <c r="Y408" s="504"/>
      <c r="Z408" s="576">
        <f>IF(AB408&gt;0,'приложение 1.1 '!G409,"-")</f>
        <v>2018</v>
      </c>
      <c r="AA408" s="504">
        <v>25</v>
      </c>
      <c r="AB408" s="504" t="s">
        <v>518</v>
      </c>
      <c r="AC408" s="379">
        <f>'приложение 1.1 '!E409</f>
        <v>0.4</v>
      </c>
      <c r="AD408" s="576" t="str">
        <f>IF(AG408&gt;0,'приложение 1.1 '!G409,"-")</f>
        <v>-</v>
      </c>
      <c r="AE408" s="504"/>
      <c r="AF408" s="504"/>
      <c r="AG408" s="504"/>
      <c r="AH408" s="449">
        <f>'приложение 1.1 '!D409</f>
        <v>0</v>
      </c>
      <c r="AI408" s="205"/>
    </row>
    <row r="409" spans="1:35" ht="41.25" customHeight="1">
      <c r="A409" s="369" t="str">
        <f>'приложение 1.1 '!A410</f>
        <v>2.1.2.42</v>
      </c>
      <c r="B409" s="371" t="str">
        <f>'приложение 1.1 '!B410</f>
        <v>Строительство КТПН-400кВА СОТ Прибрежный-3</v>
      </c>
      <c r="C409" s="504"/>
      <c r="D409" s="504"/>
      <c r="E409" s="504"/>
      <c r="F409" s="504"/>
      <c r="G409" s="504"/>
      <c r="H409" s="504"/>
      <c r="I409" s="504"/>
      <c r="J409" s="362"/>
      <c r="K409" s="379"/>
      <c r="L409" s="379"/>
      <c r="M409" s="379"/>
      <c r="N409" s="450"/>
      <c r="O409" s="379"/>
      <c r="P409" s="379"/>
      <c r="Q409" s="433">
        <f>'приложение 1.1 '!H410</f>
        <v>3.8</v>
      </c>
      <c r="R409" s="433">
        <f t="shared" si="39"/>
        <v>0.19</v>
      </c>
      <c r="S409" s="433">
        <f t="shared" si="40"/>
        <v>1.52</v>
      </c>
      <c r="T409" s="433">
        <f t="shared" si="41"/>
        <v>1.9</v>
      </c>
      <c r="U409" s="433">
        <f t="shared" si="42"/>
        <v>0.18999999999999995</v>
      </c>
      <c r="V409" s="504"/>
      <c r="W409" s="504"/>
      <c r="X409" s="504"/>
      <c r="Y409" s="504"/>
      <c r="Z409" s="576">
        <f>IF(AB409&gt;0,'приложение 1.1 '!G410,"-")</f>
        <v>2021</v>
      </c>
      <c r="AA409" s="504">
        <v>25</v>
      </c>
      <c r="AB409" s="504" t="s">
        <v>518</v>
      </c>
      <c r="AC409" s="379">
        <f>'приложение 1.1 '!E410</f>
        <v>0.4</v>
      </c>
      <c r="AD409" s="576" t="str">
        <f>IF(AG409&gt;0,'приложение 1.1 '!G410,"-")</f>
        <v>-</v>
      </c>
      <c r="AE409" s="504"/>
      <c r="AF409" s="504"/>
      <c r="AG409" s="504"/>
      <c r="AH409" s="449">
        <f>'приложение 1.1 '!D410</f>
        <v>0</v>
      </c>
      <c r="AI409" s="205"/>
    </row>
    <row r="410" spans="1:35" ht="54.95" customHeight="1">
      <c r="A410" s="369" t="str">
        <f>'приложение 1.1 '!A411</f>
        <v>2.1.2.43</v>
      </c>
      <c r="B410" s="371" t="str">
        <f>'приложение 1.1 '!B411</f>
        <v>Строительство КТПН-400кВА СТ Полимер</v>
      </c>
      <c r="C410" s="504"/>
      <c r="D410" s="504"/>
      <c r="E410" s="504"/>
      <c r="F410" s="504"/>
      <c r="G410" s="504"/>
      <c r="H410" s="504"/>
      <c r="I410" s="504"/>
      <c r="J410" s="362"/>
      <c r="K410" s="379"/>
      <c r="L410" s="379"/>
      <c r="M410" s="379"/>
      <c r="N410" s="450"/>
      <c r="O410" s="379"/>
      <c r="P410" s="379"/>
      <c r="Q410" s="433">
        <f>'приложение 1.1 '!H411</f>
        <v>3.8</v>
      </c>
      <c r="R410" s="433">
        <f t="shared" si="39"/>
        <v>0.19</v>
      </c>
      <c r="S410" s="433">
        <f t="shared" si="40"/>
        <v>1.52</v>
      </c>
      <c r="T410" s="433">
        <f t="shared" si="41"/>
        <v>1.9</v>
      </c>
      <c r="U410" s="433">
        <f t="shared" si="42"/>
        <v>0.18999999999999995</v>
      </c>
      <c r="V410" s="504"/>
      <c r="W410" s="504"/>
      <c r="X410" s="504"/>
      <c r="Y410" s="504"/>
      <c r="Z410" s="576">
        <f>IF(AB410&gt;0,'приложение 1.1 '!G411,"-")</f>
        <v>2021</v>
      </c>
      <c r="AA410" s="504">
        <v>25</v>
      </c>
      <c r="AB410" s="504" t="s">
        <v>518</v>
      </c>
      <c r="AC410" s="379">
        <f>'приложение 1.1 '!E411</f>
        <v>0.4</v>
      </c>
      <c r="AD410" s="576" t="str">
        <f>IF(AG410&gt;0,'приложение 1.1 '!G411,"-")</f>
        <v>-</v>
      </c>
      <c r="AE410" s="504"/>
      <c r="AF410" s="504"/>
      <c r="AG410" s="504"/>
      <c r="AH410" s="449">
        <f>'приложение 1.1 '!D411</f>
        <v>0</v>
      </c>
      <c r="AI410" s="205"/>
    </row>
    <row r="411" spans="1:35" ht="54.95" customHeight="1">
      <c r="A411" s="369" t="str">
        <f>'приложение 1.1 '!A412</f>
        <v>2.1.2.44</v>
      </c>
      <c r="B411" s="371" t="str">
        <f>'приложение 1.1 '!B412</f>
        <v>Строительство КТПН-400кВА СОТ Заречный</v>
      </c>
      <c r="C411" s="504"/>
      <c r="D411" s="504"/>
      <c r="E411" s="504"/>
      <c r="F411" s="504"/>
      <c r="G411" s="504"/>
      <c r="H411" s="504"/>
      <c r="I411" s="504"/>
      <c r="J411" s="362"/>
      <c r="K411" s="379"/>
      <c r="L411" s="379"/>
      <c r="M411" s="379"/>
      <c r="N411" s="450"/>
      <c r="O411" s="379"/>
      <c r="P411" s="379"/>
      <c r="Q411" s="433">
        <f>'приложение 1.1 '!H412</f>
        <v>3.8</v>
      </c>
      <c r="R411" s="433">
        <f t="shared" si="39"/>
        <v>0.19</v>
      </c>
      <c r="S411" s="433">
        <f t="shared" si="40"/>
        <v>1.52</v>
      </c>
      <c r="T411" s="433">
        <f t="shared" si="41"/>
        <v>1.9</v>
      </c>
      <c r="U411" s="433">
        <f t="shared" si="42"/>
        <v>0.18999999999999995</v>
      </c>
      <c r="V411" s="504"/>
      <c r="W411" s="504"/>
      <c r="X411" s="504"/>
      <c r="Y411" s="504"/>
      <c r="Z411" s="576">
        <f>IF(AB411&gt;0,'приложение 1.1 '!G412,"-")</f>
        <v>2021</v>
      </c>
      <c r="AA411" s="504">
        <v>25</v>
      </c>
      <c r="AB411" s="504" t="s">
        <v>518</v>
      </c>
      <c r="AC411" s="379">
        <f>'приложение 1.1 '!E412</f>
        <v>0.4</v>
      </c>
      <c r="AD411" s="576" t="str">
        <f>IF(AG411&gt;0,'приложение 1.1 '!G412,"-")</f>
        <v>-</v>
      </c>
      <c r="AE411" s="504"/>
      <c r="AF411" s="504"/>
      <c r="AG411" s="504"/>
      <c r="AH411" s="449">
        <f>'приложение 1.1 '!D412</f>
        <v>0</v>
      </c>
      <c r="AI411" s="205"/>
    </row>
    <row r="412" spans="1:35" ht="54.95" customHeight="1">
      <c r="A412" s="369" t="str">
        <f>'приложение 1.1 '!A413</f>
        <v>2.1.2.45</v>
      </c>
      <c r="B412" s="371" t="str">
        <f>'приложение 1.1 '!B413</f>
        <v>Строительство КТПН-400кВА СОТ Север</v>
      </c>
      <c r="C412" s="504"/>
      <c r="D412" s="504"/>
      <c r="E412" s="504"/>
      <c r="F412" s="504"/>
      <c r="G412" s="504"/>
      <c r="H412" s="504"/>
      <c r="I412" s="504"/>
      <c r="J412" s="362"/>
      <c r="K412" s="379"/>
      <c r="L412" s="379"/>
      <c r="M412" s="379"/>
      <c r="N412" s="450"/>
      <c r="O412" s="379"/>
      <c r="P412" s="379"/>
      <c r="Q412" s="433">
        <f>'приложение 1.1 '!H413</f>
        <v>3.8</v>
      </c>
      <c r="R412" s="433">
        <f t="shared" si="39"/>
        <v>0.19</v>
      </c>
      <c r="S412" s="433">
        <f t="shared" si="40"/>
        <v>1.52</v>
      </c>
      <c r="T412" s="433">
        <f t="shared" si="41"/>
        <v>1.9</v>
      </c>
      <c r="U412" s="433">
        <f t="shared" si="42"/>
        <v>0.18999999999999995</v>
      </c>
      <c r="V412" s="504"/>
      <c r="W412" s="504"/>
      <c r="X412" s="504"/>
      <c r="Y412" s="504"/>
      <c r="Z412" s="576">
        <f>IF(AB412&gt;0,'приложение 1.1 '!G413,"-")</f>
        <v>2021</v>
      </c>
      <c r="AA412" s="504">
        <v>25</v>
      </c>
      <c r="AB412" s="504" t="s">
        <v>518</v>
      </c>
      <c r="AC412" s="379">
        <f>'приложение 1.1 '!E413</f>
        <v>0.4</v>
      </c>
      <c r="AD412" s="576" t="str">
        <f>IF(AG412&gt;0,'приложение 1.1 '!G413,"-")</f>
        <v>-</v>
      </c>
      <c r="AE412" s="504"/>
      <c r="AF412" s="504"/>
      <c r="AG412" s="504"/>
      <c r="AH412" s="449">
        <f>'приложение 1.1 '!D413</f>
        <v>0</v>
      </c>
      <c r="AI412" s="205"/>
    </row>
    <row r="413" spans="1:35" ht="54.95" customHeight="1">
      <c r="A413" s="369" t="str">
        <f>'приложение 1.1 '!A414</f>
        <v>2.1.2.46</v>
      </c>
      <c r="B413" s="371" t="str">
        <f>'приложение 1.1 '!B414</f>
        <v>Строительство КТПН-400кВА СОТ Север-1</v>
      </c>
      <c r="C413" s="504"/>
      <c r="D413" s="504"/>
      <c r="E413" s="504"/>
      <c r="F413" s="504"/>
      <c r="G413" s="504"/>
      <c r="H413" s="504"/>
      <c r="I413" s="504"/>
      <c r="J413" s="362"/>
      <c r="K413" s="379"/>
      <c r="L413" s="379"/>
      <c r="M413" s="379"/>
      <c r="N413" s="450"/>
      <c r="O413" s="379"/>
      <c r="P413" s="379"/>
      <c r="Q413" s="433">
        <f>'приложение 1.1 '!H414</f>
        <v>3.8</v>
      </c>
      <c r="R413" s="433">
        <f t="shared" si="39"/>
        <v>0.19</v>
      </c>
      <c r="S413" s="433">
        <f t="shared" si="40"/>
        <v>1.52</v>
      </c>
      <c r="T413" s="433">
        <f t="shared" si="41"/>
        <v>1.9</v>
      </c>
      <c r="U413" s="433">
        <f t="shared" si="42"/>
        <v>0.18999999999999995</v>
      </c>
      <c r="V413" s="504"/>
      <c r="W413" s="504"/>
      <c r="X413" s="504"/>
      <c r="Y413" s="504"/>
      <c r="Z413" s="576">
        <f>IF(AB413&gt;0,'приложение 1.1 '!G414,"-")</f>
        <v>2021</v>
      </c>
      <c r="AA413" s="504">
        <v>25</v>
      </c>
      <c r="AB413" s="504" t="s">
        <v>518</v>
      </c>
      <c r="AC413" s="379">
        <f>'приложение 1.1 '!E414</f>
        <v>0.4</v>
      </c>
      <c r="AD413" s="576" t="str">
        <f>IF(AG413&gt;0,'приложение 1.1 '!G414,"-")</f>
        <v>-</v>
      </c>
      <c r="AE413" s="504"/>
      <c r="AF413" s="504"/>
      <c r="AG413" s="504"/>
      <c r="AH413" s="449">
        <f>'приложение 1.1 '!D414</f>
        <v>0</v>
      </c>
      <c r="AI413" s="205"/>
    </row>
    <row r="414" spans="1:35" ht="54.95" customHeight="1">
      <c r="A414" s="369" t="str">
        <f>'приложение 1.1 '!A415</f>
        <v>2.1.2.47</v>
      </c>
      <c r="B414" s="371" t="str">
        <f>'приложение 1.1 '!B415</f>
        <v>Строительство КТПН-400кВА СОТ Черемушки</v>
      </c>
      <c r="C414" s="504"/>
      <c r="D414" s="504"/>
      <c r="E414" s="504"/>
      <c r="F414" s="504"/>
      <c r="G414" s="504"/>
      <c r="H414" s="504"/>
      <c r="I414" s="504"/>
      <c r="J414" s="362"/>
      <c r="K414" s="379"/>
      <c r="L414" s="379"/>
      <c r="M414" s="379"/>
      <c r="N414" s="450"/>
      <c r="O414" s="379"/>
      <c r="P414" s="379"/>
      <c r="Q414" s="433">
        <f>'приложение 1.1 '!H415</f>
        <v>3.8</v>
      </c>
      <c r="R414" s="433">
        <f t="shared" si="39"/>
        <v>0.19</v>
      </c>
      <c r="S414" s="433">
        <f t="shared" si="40"/>
        <v>1.52</v>
      </c>
      <c r="T414" s="433">
        <f t="shared" si="41"/>
        <v>1.9</v>
      </c>
      <c r="U414" s="433">
        <f t="shared" si="42"/>
        <v>0.18999999999999995</v>
      </c>
      <c r="V414" s="504"/>
      <c r="W414" s="504"/>
      <c r="X414" s="504"/>
      <c r="Y414" s="504"/>
      <c r="Z414" s="576">
        <f>IF(AB414&gt;0,'приложение 1.1 '!G415,"-")</f>
        <v>2021</v>
      </c>
      <c r="AA414" s="504">
        <v>25</v>
      </c>
      <c r="AB414" s="504" t="s">
        <v>518</v>
      </c>
      <c r="AC414" s="379">
        <f>'приложение 1.1 '!E415</f>
        <v>0.4</v>
      </c>
      <c r="AD414" s="576" t="str">
        <f>IF(AG414&gt;0,'приложение 1.1 '!G415,"-")</f>
        <v>-</v>
      </c>
      <c r="AE414" s="504"/>
      <c r="AF414" s="504"/>
      <c r="AG414" s="504"/>
      <c r="AH414" s="449">
        <f>'приложение 1.1 '!D415</f>
        <v>0</v>
      </c>
      <c r="AI414" s="205"/>
    </row>
    <row r="415" spans="1:35" ht="54.95" customHeight="1">
      <c r="A415" s="369" t="str">
        <f>'приложение 1.1 '!A416</f>
        <v>2.1.2.48</v>
      </c>
      <c r="B415" s="371" t="str">
        <f>'приложение 1.1 '!B416</f>
        <v>Строительство КТПН-400кВА ПДК Черемушки-2</v>
      </c>
      <c r="C415" s="504"/>
      <c r="D415" s="504"/>
      <c r="E415" s="504"/>
      <c r="F415" s="504"/>
      <c r="G415" s="504"/>
      <c r="H415" s="504"/>
      <c r="I415" s="504"/>
      <c r="J415" s="362"/>
      <c r="K415" s="379"/>
      <c r="L415" s="379"/>
      <c r="M415" s="379"/>
      <c r="N415" s="450"/>
      <c r="O415" s="379"/>
      <c r="P415" s="379"/>
      <c r="Q415" s="433">
        <f>'приложение 1.1 '!H416</f>
        <v>3.8</v>
      </c>
      <c r="R415" s="433">
        <f t="shared" si="39"/>
        <v>0.19</v>
      </c>
      <c r="S415" s="433">
        <f t="shared" si="40"/>
        <v>1.52</v>
      </c>
      <c r="T415" s="433">
        <f t="shared" si="41"/>
        <v>1.9</v>
      </c>
      <c r="U415" s="433">
        <f t="shared" si="42"/>
        <v>0.18999999999999995</v>
      </c>
      <c r="V415" s="504"/>
      <c r="W415" s="504"/>
      <c r="X415" s="504"/>
      <c r="Y415" s="504"/>
      <c r="Z415" s="576">
        <f>IF(AB415&gt;0,'приложение 1.1 '!G416,"-")</f>
        <v>2021</v>
      </c>
      <c r="AA415" s="504">
        <v>25</v>
      </c>
      <c r="AB415" s="504" t="s">
        <v>518</v>
      </c>
      <c r="AC415" s="379">
        <f>'приложение 1.1 '!E416</f>
        <v>0.4</v>
      </c>
      <c r="AD415" s="576" t="str">
        <f>IF(AG415&gt;0,'приложение 1.1 '!G416,"-")</f>
        <v>-</v>
      </c>
      <c r="AE415" s="504"/>
      <c r="AF415" s="504"/>
      <c r="AG415" s="504"/>
      <c r="AH415" s="449">
        <f>'приложение 1.1 '!D416</f>
        <v>0</v>
      </c>
      <c r="AI415" s="205"/>
    </row>
    <row r="416" spans="1:35" ht="54.95" customHeight="1">
      <c r="A416" s="369" t="str">
        <f>'приложение 1.1 '!A417</f>
        <v>2.1.2.49</v>
      </c>
      <c r="B416" s="371" t="str">
        <f>'приложение 1.1 '!B417</f>
        <v>Строительство КТПН-400кВА СПК Авиатор-34</v>
      </c>
      <c r="C416" s="504"/>
      <c r="D416" s="504"/>
      <c r="E416" s="504"/>
      <c r="F416" s="504"/>
      <c r="G416" s="504"/>
      <c r="H416" s="504"/>
      <c r="I416" s="504"/>
      <c r="J416" s="362"/>
      <c r="K416" s="379"/>
      <c r="L416" s="379"/>
      <c r="M416" s="379"/>
      <c r="N416" s="450"/>
      <c r="O416" s="379"/>
      <c r="P416" s="379"/>
      <c r="Q416" s="433">
        <f>'приложение 1.1 '!H417</f>
        <v>3.8</v>
      </c>
      <c r="R416" s="433">
        <f t="shared" si="39"/>
        <v>0.19</v>
      </c>
      <c r="S416" s="433">
        <f t="shared" si="40"/>
        <v>1.52</v>
      </c>
      <c r="T416" s="433">
        <f t="shared" si="41"/>
        <v>1.9</v>
      </c>
      <c r="U416" s="433">
        <f t="shared" si="42"/>
        <v>0.18999999999999995</v>
      </c>
      <c r="V416" s="504"/>
      <c r="W416" s="504"/>
      <c r="X416" s="504"/>
      <c r="Y416" s="504"/>
      <c r="Z416" s="576">
        <f>IF(AB416&gt;0,'приложение 1.1 '!G417,"-")</f>
        <v>2021</v>
      </c>
      <c r="AA416" s="504">
        <v>25</v>
      </c>
      <c r="AB416" s="504" t="s">
        <v>518</v>
      </c>
      <c r="AC416" s="379">
        <f>'приложение 1.1 '!E417</f>
        <v>0.4</v>
      </c>
      <c r="AD416" s="576" t="str">
        <f>IF(AG416&gt;0,'приложение 1.1 '!G417,"-")</f>
        <v>-</v>
      </c>
      <c r="AE416" s="504"/>
      <c r="AF416" s="504"/>
      <c r="AG416" s="504"/>
      <c r="AH416" s="449">
        <f>'приложение 1.1 '!D417</f>
        <v>0</v>
      </c>
      <c r="AI416" s="205"/>
    </row>
    <row r="417" spans="1:35" ht="98.25" customHeight="1">
      <c r="A417" s="369" t="str">
        <f>'приложение 1.1 '!A418</f>
        <v>2.1.2.50</v>
      </c>
      <c r="B417" s="371" t="str">
        <f>'приложение 1.1 '!B418</f>
        <v>Строительство КТПН-400кВА СНТ Дзержинец</v>
      </c>
      <c r="C417" s="504"/>
      <c r="D417" s="504"/>
      <c r="E417" s="504"/>
      <c r="F417" s="504"/>
      <c r="G417" s="504"/>
      <c r="H417" s="504"/>
      <c r="I417" s="504"/>
      <c r="J417" s="362"/>
      <c r="K417" s="379"/>
      <c r="L417" s="379"/>
      <c r="M417" s="379"/>
      <c r="N417" s="450"/>
      <c r="O417" s="379"/>
      <c r="P417" s="379"/>
      <c r="Q417" s="433">
        <f>'приложение 1.1 '!H418</f>
        <v>3.8</v>
      </c>
      <c r="R417" s="433">
        <f t="shared" si="39"/>
        <v>0.19</v>
      </c>
      <c r="S417" s="433">
        <f t="shared" si="40"/>
        <v>1.52</v>
      </c>
      <c r="T417" s="433">
        <f t="shared" si="41"/>
        <v>1.9</v>
      </c>
      <c r="U417" s="433">
        <f t="shared" si="42"/>
        <v>0.18999999999999995</v>
      </c>
      <c r="V417" s="504"/>
      <c r="W417" s="504"/>
      <c r="X417" s="504"/>
      <c r="Y417" s="504"/>
      <c r="Z417" s="576">
        <f>IF(AB417&gt;0,'приложение 1.1 '!G418,"-")</f>
        <v>2021</v>
      </c>
      <c r="AA417" s="504">
        <v>25</v>
      </c>
      <c r="AB417" s="504" t="s">
        <v>518</v>
      </c>
      <c r="AC417" s="379">
        <f>'приложение 1.1 '!E418</f>
        <v>0.4</v>
      </c>
      <c r="AD417" s="576" t="str">
        <f>IF(AG417&gt;0,'приложение 1.1 '!G418,"-")</f>
        <v>-</v>
      </c>
      <c r="AE417" s="504"/>
      <c r="AF417" s="504"/>
      <c r="AG417" s="504"/>
      <c r="AH417" s="449">
        <f>'приложение 1.1 '!D418</f>
        <v>0</v>
      </c>
      <c r="AI417" s="205"/>
    </row>
    <row r="418" spans="1:35" ht="76.5" customHeight="1">
      <c r="A418" s="369" t="str">
        <f>'приложение 1.1 '!A419</f>
        <v>2.1.2.51</v>
      </c>
      <c r="B418" s="371" t="str">
        <f>'приложение 1.1 '!B419</f>
        <v>Строительство КТПН-400кВА ПСОК №8</v>
      </c>
      <c r="C418" s="504"/>
      <c r="D418" s="504"/>
      <c r="E418" s="504"/>
      <c r="F418" s="504"/>
      <c r="G418" s="504"/>
      <c r="H418" s="504"/>
      <c r="I418" s="504"/>
      <c r="J418" s="362"/>
      <c r="K418" s="379"/>
      <c r="L418" s="379"/>
      <c r="M418" s="379"/>
      <c r="N418" s="450"/>
      <c r="O418" s="379"/>
      <c r="P418" s="379"/>
      <c r="Q418" s="433">
        <f>'приложение 1.1 '!H419</f>
        <v>3.8</v>
      </c>
      <c r="R418" s="433">
        <f t="shared" si="39"/>
        <v>0.19</v>
      </c>
      <c r="S418" s="433">
        <f t="shared" si="40"/>
        <v>1.52</v>
      </c>
      <c r="T418" s="433">
        <f t="shared" si="41"/>
        <v>1.9</v>
      </c>
      <c r="U418" s="433">
        <f t="shared" si="42"/>
        <v>0.18999999999999995</v>
      </c>
      <c r="V418" s="504"/>
      <c r="W418" s="504"/>
      <c r="X418" s="504"/>
      <c r="Y418" s="504"/>
      <c r="Z418" s="576">
        <f>IF(AB418&gt;0,'приложение 1.1 '!G419,"-")</f>
        <v>2018</v>
      </c>
      <c r="AA418" s="504">
        <v>25</v>
      </c>
      <c r="AB418" s="504" t="s">
        <v>518</v>
      </c>
      <c r="AC418" s="379">
        <f>'приложение 1.1 '!E419</f>
        <v>0.4</v>
      </c>
      <c r="AD418" s="576" t="str">
        <f>IF(AG418&gt;0,'приложение 1.1 '!G419,"-")</f>
        <v>-</v>
      </c>
      <c r="AE418" s="504"/>
      <c r="AF418" s="504"/>
      <c r="AG418" s="504"/>
      <c r="AH418" s="449">
        <f>'приложение 1.1 '!D419</f>
        <v>0</v>
      </c>
      <c r="AI418" s="205"/>
    </row>
    <row r="419" spans="1:35" ht="54.95" customHeight="1">
      <c r="A419" s="369" t="str">
        <f>'приложение 1.1 '!A420</f>
        <v>2.1.2.52</v>
      </c>
      <c r="B419" s="371" t="str">
        <f>'приложение 1.1 '!B420</f>
        <v>Строительство КТПН-400кВА СТ № 4</v>
      </c>
      <c r="C419" s="504"/>
      <c r="D419" s="504"/>
      <c r="E419" s="504"/>
      <c r="F419" s="504"/>
      <c r="G419" s="504"/>
      <c r="H419" s="504"/>
      <c r="I419" s="504"/>
      <c r="J419" s="362"/>
      <c r="K419" s="379"/>
      <c r="L419" s="379"/>
      <c r="M419" s="379"/>
      <c r="N419" s="450"/>
      <c r="O419" s="379"/>
      <c r="P419" s="379"/>
      <c r="Q419" s="433">
        <f>'приложение 1.1 '!H420</f>
        <v>3.8</v>
      </c>
      <c r="R419" s="433">
        <f t="shared" si="39"/>
        <v>0.19</v>
      </c>
      <c r="S419" s="433">
        <f t="shared" si="40"/>
        <v>1.52</v>
      </c>
      <c r="T419" s="433">
        <f t="shared" si="41"/>
        <v>1.9</v>
      </c>
      <c r="U419" s="433">
        <f t="shared" si="42"/>
        <v>0.18999999999999995</v>
      </c>
      <c r="V419" s="504"/>
      <c r="W419" s="504"/>
      <c r="X419" s="504"/>
      <c r="Y419" s="504"/>
      <c r="Z419" s="576">
        <f>IF(AB419&gt;0,'приложение 1.1 '!G420,"-")</f>
        <v>2018</v>
      </c>
      <c r="AA419" s="504">
        <v>25</v>
      </c>
      <c r="AB419" s="504" t="s">
        <v>518</v>
      </c>
      <c r="AC419" s="379">
        <f>'приложение 1.1 '!E420</f>
        <v>0.4</v>
      </c>
      <c r="AD419" s="576" t="str">
        <f>IF(AG419&gt;0,'приложение 1.1 '!G420,"-")</f>
        <v>-</v>
      </c>
      <c r="AE419" s="504"/>
      <c r="AF419" s="504"/>
      <c r="AG419" s="504"/>
      <c r="AH419" s="449">
        <f>'приложение 1.1 '!D420</f>
        <v>0</v>
      </c>
      <c r="AI419" s="205"/>
    </row>
    <row r="420" spans="1:35" ht="54.95" customHeight="1">
      <c r="A420" s="369" t="str">
        <f>'приложение 1.1 '!A421</f>
        <v>2.1.2.53</v>
      </c>
      <c r="B420" s="371" t="str">
        <f>'приложение 1.1 '!B421</f>
        <v>Строительство КТПН-400кВА СТ № 5</v>
      </c>
      <c r="C420" s="504"/>
      <c r="D420" s="504"/>
      <c r="E420" s="504"/>
      <c r="F420" s="504"/>
      <c r="G420" s="504"/>
      <c r="H420" s="504"/>
      <c r="I420" s="504"/>
      <c r="J420" s="362"/>
      <c r="K420" s="379"/>
      <c r="L420" s="379"/>
      <c r="M420" s="379"/>
      <c r="N420" s="450"/>
      <c r="O420" s="379"/>
      <c r="P420" s="379"/>
      <c r="Q420" s="433">
        <f>'приложение 1.1 '!H421</f>
        <v>3.8</v>
      </c>
      <c r="R420" s="433">
        <f t="shared" si="39"/>
        <v>0.19</v>
      </c>
      <c r="S420" s="433">
        <f t="shared" si="40"/>
        <v>1.52</v>
      </c>
      <c r="T420" s="433">
        <f t="shared" si="41"/>
        <v>1.9</v>
      </c>
      <c r="U420" s="433">
        <f t="shared" si="42"/>
        <v>0.18999999999999995</v>
      </c>
      <c r="V420" s="504"/>
      <c r="W420" s="504"/>
      <c r="X420" s="504"/>
      <c r="Y420" s="504"/>
      <c r="Z420" s="576">
        <f>IF(AB420&gt;0,'приложение 1.1 '!G421,"-")</f>
        <v>2018</v>
      </c>
      <c r="AA420" s="504">
        <v>25</v>
      </c>
      <c r="AB420" s="504" t="s">
        <v>518</v>
      </c>
      <c r="AC420" s="379">
        <f>'приложение 1.1 '!E421</f>
        <v>0.4</v>
      </c>
      <c r="AD420" s="576" t="str">
        <f>IF(AG420&gt;0,'приложение 1.1 '!G421,"-")</f>
        <v>-</v>
      </c>
      <c r="AE420" s="504"/>
      <c r="AF420" s="504"/>
      <c r="AG420" s="504"/>
      <c r="AH420" s="449">
        <f>'приложение 1.1 '!D421</f>
        <v>0</v>
      </c>
      <c r="AI420" s="205"/>
    </row>
    <row r="421" spans="1:35" ht="54.95" customHeight="1">
      <c r="A421" s="369" t="str">
        <f>'приложение 1.1 '!A422</f>
        <v>2.1.2.54</v>
      </c>
      <c r="B421" s="371" t="str">
        <f>'приложение 1.1 '!B422</f>
        <v>Строительство КТПН-400кВА СТ № 3</v>
      </c>
      <c r="C421" s="504"/>
      <c r="D421" s="504"/>
      <c r="E421" s="504"/>
      <c r="F421" s="504"/>
      <c r="G421" s="504"/>
      <c r="H421" s="504"/>
      <c r="I421" s="504"/>
      <c r="J421" s="362"/>
      <c r="K421" s="379"/>
      <c r="L421" s="379"/>
      <c r="M421" s="379"/>
      <c r="N421" s="450"/>
      <c r="O421" s="379"/>
      <c r="P421" s="379"/>
      <c r="Q421" s="433">
        <f>'приложение 1.1 '!H422</f>
        <v>3.8</v>
      </c>
      <c r="R421" s="433">
        <f t="shared" si="39"/>
        <v>0.19</v>
      </c>
      <c r="S421" s="433">
        <f t="shared" si="40"/>
        <v>1.52</v>
      </c>
      <c r="T421" s="433">
        <f t="shared" si="41"/>
        <v>1.9</v>
      </c>
      <c r="U421" s="433">
        <f t="shared" si="42"/>
        <v>0.18999999999999995</v>
      </c>
      <c r="V421" s="504"/>
      <c r="W421" s="504"/>
      <c r="X421" s="504"/>
      <c r="Y421" s="504"/>
      <c r="Z421" s="576">
        <f>IF(AB421&gt;0,'приложение 1.1 '!G422,"-")</f>
        <v>2018</v>
      </c>
      <c r="AA421" s="504">
        <v>25</v>
      </c>
      <c r="AB421" s="504" t="s">
        <v>518</v>
      </c>
      <c r="AC421" s="379">
        <f>'приложение 1.1 '!E422</f>
        <v>0.4</v>
      </c>
      <c r="AD421" s="576" t="str">
        <f>IF(AG421&gt;0,'приложение 1.1 '!G422,"-")</f>
        <v>-</v>
      </c>
      <c r="AE421" s="504"/>
      <c r="AF421" s="504"/>
      <c r="AG421" s="504"/>
      <c r="AH421" s="449">
        <f>'приложение 1.1 '!D422</f>
        <v>0</v>
      </c>
      <c r="AI421" s="205"/>
    </row>
    <row r="422" spans="1:35" ht="54.95" customHeight="1">
      <c r="A422" s="369" t="str">
        <f>'приложение 1.1 '!A423</f>
        <v>2.1.2.55</v>
      </c>
      <c r="B422" s="371" t="str">
        <f>'приложение 1.1 '!B423</f>
        <v>Строительство КТПН-400кВА СТ № 2</v>
      </c>
      <c r="C422" s="504"/>
      <c r="D422" s="504"/>
      <c r="E422" s="504"/>
      <c r="F422" s="504"/>
      <c r="G422" s="504"/>
      <c r="H422" s="504"/>
      <c r="I422" s="504"/>
      <c r="J422" s="362"/>
      <c r="K422" s="379"/>
      <c r="L422" s="379"/>
      <c r="M422" s="379"/>
      <c r="N422" s="450"/>
      <c r="O422" s="379"/>
      <c r="P422" s="379"/>
      <c r="Q422" s="433">
        <f>'приложение 1.1 '!H423</f>
        <v>3.8</v>
      </c>
      <c r="R422" s="433">
        <f t="shared" si="39"/>
        <v>0.19</v>
      </c>
      <c r="S422" s="433">
        <f t="shared" si="40"/>
        <v>1.52</v>
      </c>
      <c r="T422" s="433">
        <f t="shared" si="41"/>
        <v>1.9</v>
      </c>
      <c r="U422" s="433">
        <f t="shared" si="42"/>
        <v>0.18999999999999995</v>
      </c>
      <c r="V422" s="504"/>
      <c r="W422" s="504"/>
      <c r="X422" s="504"/>
      <c r="Y422" s="504"/>
      <c r="Z422" s="576">
        <f>IF(AB422&gt;0,'приложение 1.1 '!G423,"-")</f>
        <v>2018</v>
      </c>
      <c r="AA422" s="504">
        <v>25</v>
      </c>
      <c r="AB422" s="504" t="s">
        <v>518</v>
      </c>
      <c r="AC422" s="379">
        <f>'приложение 1.1 '!E423</f>
        <v>0.4</v>
      </c>
      <c r="AD422" s="576" t="str">
        <f>IF(AG422&gt;0,'приложение 1.1 '!G423,"-")</f>
        <v>-</v>
      </c>
      <c r="AE422" s="504"/>
      <c r="AF422" s="504"/>
      <c r="AG422" s="504"/>
      <c r="AH422" s="449">
        <f>'приложение 1.1 '!D423</f>
        <v>0</v>
      </c>
      <c r="AI422" s="205"/>
    </row>
    <row r="423" spans="1:35" ht="54.95" customHeight="1">
      <c r="A423" s="369" t="str">
        <f>'приложение 1.1 '!A424</f>
        <v>2.1.2.56</v>
      </c>
      <c r="B423" s="371" t="str">
        <f>'приложение 1.1 '!B424</f>
        <v>Строительство КТПН-400кВА СТ Ручеек</v>
      </c>
      <c r="C423" s="504"/>
      <c r="D423" s="504"/>
      <c r="E423" s="504"/>
      <c r="F423" s="504"/>
      <c r="G423" s="504"/>
      <c r="H423" s="504"/>
      <c r="I423" s="504"/>
      <c r="J423" s="362"/>
      <c r="K423" s="379"/>
      <c r="L423" s="379"/>
      <c r="M423" s="379"/>
      <c r="N423" s="450"/>
      <c r="O423" s="379"/>
      <c r="P423" s="379"/>
      <c r="Q423" s="433">
        <f>'приложение 1.1 '!H424</f>
        <v>3.8</v>
      </c>
      <c r="R423" s="433">
        <f t="shared" si="39"/>
        <v>0.19</v>
      </c>
      <c r="S423" s="433">
        <f t="shared" si="40"/>
        <v>1.52</v>
      </c>
      <c r="T423" s="433">
        <f t="shared" si="41"/>
        <v>1.9</v>
      </c>
      <c r="U423" s="433">
        <f t="shared" si="42"/>
        <v>0.18999999999999995</v>
      </c>
      <c r="V423" s="504"/>
      <c r="W423" s="504"/>
      <c r="X423" s="504"/>
      <c r="Y423" s="504"/>
      <c r="Z423" s="576">
        <f>IF(AB423&gt;0,'приложение 1.1 '!G424,"-")</f>
        <v>2018</v>
      </c>
      <c r="AA423" s="504">
        <v>25</v>
      </c>
      <c r="AB423" s="504" t="s">
        <v>518</v>
      </c>
      <c r="AC423" s="379">
        <f>'приложение 1.1 '!E424</f>
        <v>0.4</v>
      </c>
      <c r="AD423" s="576" t="str">
        <f>IF(AG423&gt;0,'приложение 1.1 '!G424,"-")</f>
        <v>-</v>
      </c>
      <c r="AE423" s="504"/>
      <c r="AF423" s="504"/>
      <c r="AG423" s="504"/>
      <c r="AH423" s="449">
        <f>'приложение 1.1 '!D424</f>
        <v>0</v>
      </c>
      <c r="AI423" s="205"/>
    </row>
    <row r="424" spans="1:35" ht="54.95" customHeight="1">
      <c r="A424" s="369" t="str">
        <f>'приложение 1.1 '!A425</f>
        <v>2.1.2.57</v>
      </c>
      <c r="B424" s="371" t="str">
        <f>'приложение 1.1 '!B425</f>
        <v>Строительство КТПН-400кВА СОТ Кооператор</v>
      </c>
      <c r="C424" s="504"/>
      <c r="D424" s="504"/>
      <c r="E424" s="504"/>
      <c r="F424" s="504"/>
      <c r="G424" s="504"/>
      <c r="H424" s="504"/>
      <c r="I424" s="504"/>
      <c r="J424" s="362"/>
      <c r="K424" s="379"/>
      <c r="L424" s="379"/>
      <c r="M424" s="379"/>
      <c r="N424" s="450"/>
      <c r="O424" s="379"/>
      <c r="P424" s="379"/>
      <c r="Q424" s="433">
        <f>'приложение 1.1 '!H425</f>
        <v>3.8</v>
      </c>
      <c r="R424" s="433">
        <f t="shared" si="39"/>
        <v>0.19</v>
      </c>
      <c r="S424" s="433">
        <f t="shared" si="40"/>
        <v>1.52</v>
      </c>
      <c r="T424" s="433">
        <f t="shared" si="41"/>
        <v>1.9</v>
      </c>
      <c r="U424" s="433">
        <f t="shared" si="42"/>
        <v>0.18999999999999995</v>
      </c>
      <c r="V424" s="504"/>
      <c r="W424" s="504"/>
      <c r="X424" s="504"/>
      <c r="Y424" s="504"/>
      <c r="Z424" s="576">
        <f>IF(AB424&gt;0,'приложение 1.1 '!G425,"-")</f>
        <v>2018</v>
      </c>
      <c r="AA424" s="504">
        <v>25</v>
      </c>
      <c r="AB424" s="504" t="s">
        <v>518</v>
      </c>
      <c r="AC424" s="379">
        <f>'приложение 1.1 '!E425</f>
        <v>0.4</v>
      </c>
      <c r="AD424" s="576" t="str">
        <f>IF(AG424&gt;0,'приложение 1.1 '!G425,"-")</f>
        <v>-</v>
      </c>
      <c r="AE424" s="504"/>
      <c r="AF424" s="504"/>
      <c r="AG424" s="504"/>
      <c r="AH424" s="449">
        <f>'приложение 1.1 '!D425</f>
        <v>0</v>
      </c>
      <c r="AI424" s="205"/>
    </row>
    <row r="425" spans="1:35" ht="54.95" customHeight="1">
      <c r="A425" s="369" t="str">
        <f>'приложение 1.1 '!A426</f>
        <v>2.1.2.58</v>
      </c>
      <c r="B425" s="371" t="str">
        <f>'приложение 1.1 '!B426</f>
        <v>Строительство КТПН-400кВА СОТ Монтажник-40</v>
      </c>
      <c r="C425" s="504"/>
      <c r="D425" s="504"/>
      <c r="E425" s="504"/>
      <c r="F425" s="504"/>
      <c r="G425" s="504"/>
      <c r="H425" s="504"/>
      <c r="I425" s="504"/>
      <c r="J425" s="362"/>
      <c r="K425" s="379"/>
      <c r="L425" s="379"/>
      <c r="M425" s="379"/>
      <c r="N425" s="450"/>
      <c r="O425" s="379"/>
      <c r="P425" s="379"/>
      <c r="Q425" s="433">
        <f>'приложение 1.1 '!H426</f>
        <v>3.8</v>
      </c>
      <c r="R425" s="433">
        <f t="shared" si="39"/>
        <v>0.19</v>
      </c>
      <c r="S425" s="433">
        <f t="shared" si="40"/>
        <v>1.52</v>
      </c>
      <c r="T425" s="433">
        <f t="shared" si="41"/>
        <v>1.9</v>
      </c>
      <c r="U425" s="433">
        <f t="shared" si="42"/>
        <v>0.18999999999999995</v>
      </c>
      <c r="V425" s="504"/>
      <c r="W425" s="504"/>
      <c r="X425" s="504"/>
      <c r="Y425" s="504"/>
      <c r="Z425" s="576">
        <f>IF(AB425&gt;0,'приложение 1.1 '!G426,"-")</f>
        <v>2018</v>
      </c>
      <c r="AA425" s="504">
        <v>25</v>
      </c>
      <c r="AB425" s="504" t="s">
        <v>518</v>
      </c>
      <c r="AC425" s="379">
        <f>'приложение 1.1 '!E426</f>
        <v>0.4</v>
      </c>
      <c r="AD425" s="576" t="str">
        <f>IF(AG425&gt;0,'приложение 1.1 '!G426,"-")</f>
        <v>-</v>
      </c>
      <c r="AE425" s="504"/>
      <c r="AF425" s="504"/>
      <c r="AG425" s="504"/>
      <c r="AH425" s="449">
        <f>'приложение 1.1 '!D426</f>
        <v>0</v>
      </c>
      <c r="AI425" s="205"/>
    </row>
    <row r="426" spans="1:35" ht="35.25" customHeight="1">
      <c r="A426" s="369" t="str">
        <f>'приложение 1.1 '!A427</f>
        <v>2.1.2.59</v>
      </c>
      <c r="B426" s="371" t="str">
        <f>'приложение 1.1 '!B427</f>
        <v>Строительство КТПН-400кВА СОТ Магистраль</v>
      </c>
      <c r="C426" s="504"/>
      <c r="D426" s="504"/>
      <c r="E426" s="504"/>
      <c r="F426" s="504"/>
      <c r="G426" s="504"/>
      <c r="H426" s="504"/>
      <c r="I426" s="504"/>
      <c r="J426" s="362"/>
      <c r="K426" s="379"/>
      <c r="L426" s="379"/>
      <c r="M426" s="379"/>
      <c r="N426" s="450"/>
      <c r="O426" s="379"/>
      <c r="P426" s="379"/>
      <c r="Q426" s="433">
        <f>'приложение 1.1 '!H427</f>
        <v>3.8</v>
      </c>
      <c r="R426" s="433">
        <f t="shared" si="39"/>
        <v>0.19</v>
      </c>
      <c r="S426" s="433">
        <f t="shared" si="40"/>
        <v>1.52</v>
      </c>
      <c r="T426" s="433">
        <f t="shared" si="41"/>
        <v>1.9</v>
      </c>
      <c r="U426" s="433">
        <f t="shared" si="42"/>
        <v>0.18999999999999995</v>
      </c>
      <c r="V426" s="504"/>
      <c r="W426" s="504"/>
      <c r="X426" s="504"/>
      <c r="Y426" s="504"/>
      <c r="Z426" s="576">
        <f>IF(AB426&gt;0,'приложение 1.1 '!G427,"-")</f>
        <v>2018</v>
      </c>
      <c r="AA426" s="504">
        <v>25</v>
      </c>
      <c r="AB426" s="504" t="s">
        <v>518</v>
      </c>
      <c r="AC426" s="379">
        <f>'приложение 1.1 '!E427</f>
        <v>0.4</v>
      </c>
      <c r="AD426" s="576" t="str">
        <f>IF(AG426&gt;0,'приложение 1.1 '!G427,"-")</f>
        <v>-</v>
      </c>
      <c r="AE426" s="504"/>
      <c r="AF426" s="504"/>
      <c r="AG426" s="504"/>
      <c r="AH426" s="449">
        <f>'приложение 1.1 '!D427</f>
        <v>0</v>
      </c>
      <c r="AI426" s="205"/>
    </row>
    <row r="427" spans="1:35" ht="54.95" customHeight="1">
      <c r="A427" s="369" t="str">
        <f>'приложение 1.1 '!A428</f>
        <v>2.1.2.60</v>
      </c>
      <c r="B427" s="371" t="str">
        <f>'приложение 1.1 '!B428</f>
        <v>Строительство КТПН-400кВА СОТ Кедр</v>
      </c>
      <c r="C427" s="504"/>
      <c r="D427" s="504"/>
      <c r="E427" s="504"/>
      <c r="F427" s="504"/>
      <c r="G427" s="504"/>
      <c r="H427" s="504"/>
      <c r="I427" s="504"/>
      <c r="J427" s="362"/>
      <c r="K427" s="379"/>
      <c r="L427" s="379"/>
      <c r="M427" s="379"/>
      <c r="N427" s="450"/>
      <c r="O427" s="379"/>
      <c r="P427" s="379"/>
      <c r="Q427" s="433">
        <f>'приложение 1.1 '!H428</f>
        <v>3.8</v>
      </c>
      <c r="R427" s="433">
        <f t="shared" si="39"/>
        <v>0.19</v>
      </c>
      <c r="S427" s="433">
        <f t="shared" si="40"/>
        <v>1.52</v>
      </c>
      <c r="T427" s="433">
        <f t="shared" si="41"/>
        <v>1.9</v>
      </c>
      <c r="U427" s="433">
        <f t="shared" si="42"/>
        <v>0.18999999999999995</v>
      </c>
      <c r="V427" s="504"/>
      <c r="W427" s="504"/>
      <c r="X427" s="504"/>
      <c r="Y427" s="504"/>
      <c r="Z427" s="576">
        <f>IF(AB427&gt;0,'приложение 1.1 '!G428,"-")</f>
        <v>2018</v>
      </c>
      <c r="AA427" s="504">
        <v>25</v>
      </c>
      <c r="AB427" s="504" t="s">
        <v>518</v>
      </c>
      <c r="AC427" s="379">
        <f>'приложение 1.1 '!E428</f>
        <v>0.4</v>
      </c>
      <c r="AD427" s="576" t="str">
        <f>IF(AG427&gt;0,'приложение 1.1 '!G428,"-")</f>
        <v>-</v>
      </c>
      <c r="AE427" s="504"/>
      <c r="AF427" s="504"/>
      <c r="AG427" s="504"/>
      <c r="AH427" s="449">
        <f>'приложение 1.1 '!D428</f>
        <v>0</v>
      </c>
      <c r="AI427" s="205"/>
    </row>
    <row r="428" spans="1:35" ht="54.95" customHeight="1">
      <c r="A428" s="369" t="str">
        <f>'приложение 1.1 '!A429</f>
        <v>2.1.2.61</v>
      </c>
      <c r="B428" s="371" t="str">
        <f>'приложение 1.1 '!B429</f>
        <v>Строительство КТПН-400кВА СОТ Мостовик-1</v>
      </c>
      <c r="C428" s="504"/>
      <c r="D428" s="504"/>
      <c r="E428" s="504"/>
      <c r="F428" s="504"/>
      <c r="G428" s="504"/>
      <c r="H428" s="504"/>
      <c r="I428" s="504"/>
      <c r="J428" s="362"/>
      <c r="K428" s="379"/>
      <c r="L428" s="379"/>
      <c r="M428" s="379"/>
      <c r="N428" s="450"/>
      <c r="O428" s="379"/>
      <c r="P428" s="379"/>
      <c r="Q428" s="433">
        <f>'приложение 1.1 '!H429</f>
        <v>3.8</v>
      </c>
      <c r="R428" s="433">
        <f t="shared" si="39"/>
        <v>0.19</v>
      </c>
      <c r="S428" s="433">
        <f t="shared" si="40"/>
        <v>1.52</v>
      </c>
      <c r="T428" s="433">
        <f t="shared" si="41"/>
        <v>1.9</v>
      </c>
      <c r="U428" s="433">
        <f t="shared" si="42"/>
        <v>0.18999999999999995</v>
      </c>
      <c r="V428" s="504"/>
      <c r="W428" s="504"/>
      <c r="X428" s="504"/>
      <c r="Y428" s="504"/>
      <c r="Z428" s="576">
        <f>IF(AB428&gt;0,'приложение 1.1 '!G429,"-")</f>
        <v>2018</v>
      </c>
      <c r="AA428" s="504">
        <v>25</v>
      </c>
      <c r="AB428" s="504" t="s">
        <v>518</v>
      </c>
      <c r="AC428" s="379">
        <f>'приложение 1.1 '!E429</f>
        <v>0.4</v>
      </c>
      <c r="AD428" s="576" t="str">
        <f>IF(AG428&gt;0,'приложение 1.1 '!G429,"-")</f>
        <v>-</v>
      </c>
      <c r="AE428" s="504"/>
      <c r="AF428" s="504"/>
      <c r="AG428" s="504"/>
      <c r="AH428" s="449">
        <f>'приложение 1.1 '!D429</f>
        <v>0</v>
      </c>
      <c r="AI428" s="205"/>
    </row>
    <row r="429" spans="1:35" ht="77.25" customHeight="1">
      <c r="A429" s="369" t="str">
        <f>'приложение 1.1 '!A430</f>
        <v>2.1.2.62</v>
      </c>
      <c r="B429" s="371" t="str">
        <f>'приложение 1.1 '!B430</f>
        <v>Строительство КТПН-400кВА ДНТ Калинка</v>
      </c>
      <c r="C429" s="504"/>
      <c r="D429" s="504"/>
      <c r="E429" s="504"/>
      <c r="F429" s="504"/>
      <c r="G429" s="504"/>
      <c r="H429" s="504"/>
      <c r="I429" s="504"/>
      <c r="J429" s="362"/>
      <c r="K429" s="379"/>
      <c r="L429" s="379"/>
      <c r="M429" s="379"/>
      <c r="N429" s="450"/>
      <c r="O429" s="379"/>
      <c r="P429" s="379"/>
      <c r="Q429" s="433">
        <f>'приложение 1.1 '!H430</f>
        <v>3.8</v>
      </c>
      <c r="R429" s="433">
        <f t="shared" si="39"/>
        <v>0.19</v>
      </c>
      <c r="S429" s="433">
        <f t="shared" si="40"/>
        <v>1.52</v>
      </c>
      <c r="T429" s="433">
        <f t="shared" si="41"/>
        <v>1.9</v>
      </c>
      <c r="U429" s="433">
        <f t="shared" si="42"/>
        <v>0.18999999999999995</v>
      </c>
      <c r="V429" s="504"/>
      <c r="W429" s="504"/>
      <c r="X429" s="504"/>
      <c r="Y429" s="504"/>
      <c r="Z429" s="576">
        <f>IF(AB429&gt;0,'приложение 1.1 '!G430,"-")</f>
        <v>2018</v>
      </c>
      <c r="AA429" s="504">
        <v>25</v>
      </c>
      <c r="AB429" s="504" t="s">
        <v>518</v>
      </c>
      <c r="AC429" s="379">
        <f>'приложение 1.1 '!E430</f>
        <v>0.4</v>
      </c>
      <c r="AD429" s="576" t="str">
        <f>IF(AG429&gt;0,'приложение 1.1 '!G430,"-")</f>
        <v>-</v>
      </c>
      <c r="AE429" s="504"/>
      <c r="AF429" s="504"/>
      <c r="AG429" s="504"/>
      <c r="AH429" s="449">
        <f>'приложение 1.1 '!D430</f>
        <v>0</v>
      </c>
      <c r="AI429" s="205"/>
    </row>
    <row r="430" spans="1:35" ht="35.25" customHeight="1">
      <c r="A430" s="369" t="str">
        <f>'приложение 1.1 '!A431</f>
        <v>2.1.2.63</v>
      </c>
      <c r="B430" s="371" t="str">
        <f>'приложение 1.1 '!B431</f>
        <v>Строительство КТПН-400кВА ДНТ Тихое</v>
      </c>
      <c r="C430" s="504"/>
      <c r="D430" s="504"/>
      <c r="E430" s="504"/>
      <c r="F430" s="504"/>
      <c r="G430" s="504"/>
      <c r="H430" s="504"/>
      <c r="I430" s="504"/>
      <c r="J430" s="362"/>
      <c r="K430" s="379"/>
      <c r="L430" s="379"/>
      <c r="M430" s="379"/>
      <c r="N430" s="450"/>
      <c r="O430" s="379"/>
      <c r="P430" s="379"/>
      <c r="Q430" s="433">
        <f>'приложение 1.1 '!H431</f>
        <v>3.8</v>
      </c>
      <c r="R430" s="433">
        <f t="shared" si="39"/>
        <v>0.19</v>
      </c>
      <c r="S430" s="433">
        <f t="shared" si="40"/>
        <v>1.52</v>
      </c>
      <c r="T430" s="433">
        <f t="shared" si="41"/>
        <v>1.9</v>
      </c>
      <c r="U430" s="433">
        <f t="shared" si="42"/>
        <v>0.18999999999999995</v>
      </c>
      <c r="V430" s="504"/>
      <c r="W430" s="504"/>
      <c r="X430" s="504"/>
      <c r="Y430" s="504"/>
      <c r="Z430" s="576">
        <f>IF(AB430&gt;0,'приложение 1.1 '!G431,"-")</f>
        <v>2018</v>
      </c>
      <c r="AA430" s="504">
        <v>25</v>
      </c>
      <c r="AB430" s="504" t="s">
        <v>518</v>
      </c>
      <c r="AC430" s="379">
        <f>'приложение 1.1 '!E431</f>
        <v>0.4</v>
      </c>
      <c r="AD430" s="576" t="str">
        <f>IF(AG430&gt;0,'приложение 1.1 '!G431,"-")</f>
        <v>-</v>
      </c>
      <c r="AE430" s="504"/>
      <c r="AF430" s="504"/>
      <c r="AG430" s="504"/>
      <c r="AH430" s="449">
        <f>'приложение 1.1 '!D431</f>
        <v>0</v>
      </c>
      <c r="AI430" s="205"/>
    </row>
    <row r="431" spans="1:35" ht="54.95" customHeight="1">
      <c r="A431" s="369" t="str">
        <f>'приложение 1.1 '!A432</f>
        <v>2.1.2.64</v>
      </c>
      <c r="B431" s="371" t="str">
        <f>'приложение 1.1 '!B432</f>
        <v>Строительство КТПН-400кВА СТ Зори Сургута</v>
      </c>
      <c r="C431" s="504"/>
      <c r="D431" s="504"/>
      <c r="E431" s="504"/>
      <c r="F431" s="504"/>
      <c r="G431" s="504"/>
      <c r="H431" s="504"/>
      <c r="I431" s="504"/>
      <c r="J431" s="362"/>
      <c r="K431" s="379"/>
      <c r="L431" s="379"/>
      <c r="M431" s="379"/>
      <c r="N431" s="450"/>
      <c r="O431" s="379"/>
      <c r="P431" s="379"/>
      <c r="Q431" s="433">
        <f>'приложение 1.1 '!H432</f>
        <v>3.8</v>
      </c>
      <c r="R431" s="433">
        <f t="shared" si="39"/>
        <v>0.19</v>
      </c>
      <c r="S431" s="433">
        <f t="shared" si="40"/>
        <v>1.52</v>
      </c>
      <c r="T431" s="433">
        <f t="shared" si="41"/>
        <v>1.9</v>
      </c>
      <c r="U431" s="433">
        <f t="shared" si="42"/>
        <v>0.18999999999999995</v>
      </c>
      <c r="V431" s="504"/>
      <c r="W431" s="504"/>
      <c r="X431" s="504"/>
      <c r="Y431" s="504"/>
      <c r="Z431" s="576">
        <f>IF(AB431&gt;0,'приложение 1.1 '!G432,"-")</f>
        <v>2018</v>
      </c>
      <c r="AA431" s="504">
        <v>25</v>
      </c>
      <c r="AB431" s="504" t="s">
        <v>518</v>
      </c>
      <c r="AC431" s="379">
        <f>'приложение 1.1 '!E432</f>
        <v>0.4</v>
      </c>
      <c r="AD431" s="576" t="str">
        <f>IF(AG431&gt;0,'приложение 1.1 '!G432,"-")</f>
        <v>-</v>
      </c>
      <c r="AE431" s="504"/>
      <c r="AF431" s="504"/>
      <c r="AG431" s="504"/>
      <c r="AH431" s="449">
        <f>'приложение 1.1 '!D432</f>
        <v>0</v>
      </c>
      <c r="AI431" s="205"/>
    </row>
    <row r="432" spans="1:35" ht="54.95" customHeight="1">
      <c r="A432" s="369" t="str">
        <f>'приложение 1.1 '!A433</f>
        <v>2.1.2.65</v>
      </c>
      <c r="B432" s="371" t="str">
        <f>'приложение 1.1 '!B433</f>
        <v>Строительство КТПН-400кВА ДНТ Птицевод Севера</v>
      </c>
      <c r="C432" s="504"/>
      <c r="D432" s="504"/>
      <c r="E432" s="504"/>
      <c r="F432" s="504"/>
      <c r="G432" s="504"/>
      <c r="H432" s="504"/>
      <c r="I432" s="504"/>
      <c r="J432" s="362"/>
      <c r="K432" s="379"/>
      <c r="L432" s="379"/>
      <c r="M432" s="379"/>
      <c r="N432" s="450"/>
      <c r="O432" s="379"/>
      <c r="P432" s="379"/>
      <c r="Q432" s="433">
        <f>'приложение 1.1 '!H433</f>
        <v>3.8</v>
      </c>
      <c r="R432" s="433">
        <f t="shared" si="39"/>
        <v>0.19</v>
      </c>
      <c r="S432" s="433">
        <f t="shared" si="40"/>
        <v>1.52</v>
      </c>
      <c r="T432" s="433">
        <f t="shared" si="41"/>
        <v>1.9</v>
      </c>
      <c r="U432" s="433">
        <f t="shared" si="42"/>
        <v>0.18999999999999995</v>
      </c>
      <c r="V432" s="504"/>
      <c r="W432" s="504"/>
      <c r="X432" s="504"/>
      <c r="Y432" s="504"/>
      <c r="Z432" s="576">
        <f>IF(AB432&gt;0,'приложение 1.1 '!G433,"-")</f>
        <v>2018</v>
      </c>
      <c r="AA432" s="504">
        <v>25</v>
      </c>
      <c r="AB432" s="504" t="s">
        <v>518</v>
      </c>
      <c r="AC432" s="379">
        <f>'приложение 1.1 '!E433</f>
        <v>0.4</v>
      </c>
      <c r="AD432" s="576" t="str">
        <f>IF(AG432&gt;0,'приложение 1.1 '!G433,"-")</f>
        <v>-</v>
      </c>
      <c r="AE432" s="504"/>
      <c r="AF432" s="504"/>
      <c r="AG432" s="504"/>
      <c r="AH432" s="449">
        <f>'приложение 1.1 '!D433</f>
        <v>0</v>
      </c>
      <c r="AI432" s="205"/>
    </row>
    <row r="433" spans="1:35" ht="54.95" customHeight="1">
      <c r="A433" s="369" t="str">
        <f>'приложение 1.1 '!A434</f>
        <v>2.1.2.66</v>
      </c>
      <c r="B433" s="371" t="str">
        <f>'приложение 1.1 '!B434</f>
        <v>Строительство КТПН-400кВА СОТ Энергетик-4</v>
      </c>
      <c r="C433" s="504"/>
      <c r="D433" s="504"/>
      <c r="E433" s="504"/>
      <c r="F433" s="504"/>
      <c r="G433" s="504"/>
      <c r="H433" s="504"/>
      <c r="I433" s="504"/>
      <c r="J433" s="362"/>
      <c r="K433" s="379"/>
      <c r="L433" s="379"/>
      <c r="M433" s="379"/>
      <c r="N433" s="450"/>
      <c r="O433" s="379"/>
      <c r="P433" s="379"/>
      <c r="Q433" s="433">
        <f>'приложение 1.1 '!H434</f>
        <v>3.8</v>
      </c>
      <c r="R433" s="433">
        <f t="shared" si="39"/>
        <v>0.19</v>
      </c>
      <c r="S433" s="433">
        <f t="shared" si="40"/>
        <v>1.52</v>
      </c>
      <c r="T433" s="433">
        <f t="shared" si="41"/>
        <v>1.9</v>
      </c>
      <c r="U433" s="433">
        <f t="shared" si="42"/>
        <v>0.18999999999999995</v>
      </c>
      <c r="V433" s="504"/>
      <c r="W433" s="504"/>
      <c r="X433" s="504"/>
      <c r="Y433" s="504"/>
      <c r="Z433" s="576">
        <f>IF(AB433&gt;0,'приложение 1.1 '!G434,"-")</f>
        <v>2019</v>
      </c>
      <c r="AA433" s="504">
        <v>25</v>
      </c>
      <c r="AB433" s="504" t="s">
        <v>518</v>
      </c>
      <c r="AC433" s="379">
        <f>'приложение 1.1 '!E434</f>
        <v>0.4</v>
      </c>
      <c r="AD433" s="576" t="str">
        <f>IF(AG433&gt;0,'приложение 1.1 '!G434,"-")</f>
        <v>-</v>
      </c>
      <c r="AE433" s="504"/>
      <c r="AF433" s="504"/>
      <c r="AG433" s="504"/>
      <c r="AH433" s="449">
        <f>'приложение 1.1 '!D434</f>
        <v>0</v>
      </c>
      <c r="AI433" s="205"/>
    </row>
    <row r="434" spans="1:35" ht="54.95" customHeight="1">
      <c r="A434" s="369" t="str">
        <f>'приложение 1.1 '!A435</f>
        <v>2.1.2.67</v>
      </c>
      <c r="B434" s="371" t="str">
        <f>'приложение 1.1 '!B435</f>
        <v>Строительство КТПН-400кВА СОТ Хвойный</v>
      </c>
      <c r="C434" s="504"/>
      <c r="D434" s="504"/>
      <c r="E434" s="504"/>
      <c r="F434" s="504"/>
      <c r="G434" s="504"/>
      <c r="H434" s="504"/>
      <c r="I434" s="504"/>
      <c r="J434" s="362"/>
      <c r="K434" s="379"/>
      <c r="L434" s="379"/>
      <c r="M434" s="379"/>
      <c r="N434" s="450"/>
      <c r="O434" s="379"/>
      <c r="P434" s="379"/>
      <c r="Q434" s="433">
        <f>'приложение 1.1 '!H435</f>
        <v>3.8</v>
      </c>
      <c r="R434" s="433">
        <f t="shared" si="39"/>
        <v>0.19</v>
      </c>
      <c r="S434" s="433">
        <f t="shared" si="40"/>
        <v>1.52</v>
      </c>
      <c r="T434" s="433">
        <f t="shared" si="41"/>
        <v>1.9</v>
      </c>
      <c r="U434" s="433">
        <f t="shared" si="42"/>
        <v>0.18999999999999995</v>
      </c>
      <c r="V434" s="504"/>
      <c r="W434" s="504"/>
      <c r="X434" s="504"/>
      <c r="Y434" s="504"/>
      <c r="Z434" s="576">
        <f>IF(AB434&gt;0,'приложение 1.1 '!G435,"-")</f>
        <v>2019</v>
      </c>
      <c r="AA434" s="504">
        <v>25</v>
      </c>
      <c r="AB434" s="504" t="s">
        <v>518</v>
      </c>
      <c r="AC434" s="379">
        <f>'приложение 1.1 '!E435</f>
        <v>0.4</v>
      </c>
      <c r="AD434" s="576" t="str">
        <f>IF(AG434&gt;0,'приложение 1.1 '!G435,"-")</f>
        <v>-</v>
      </c>
      <c r="AE434" s="504"/>
      <c r="AF434" s="504"/>
      <c r="AG434" s="504"/>
      <c r="AH434" s="449">
        <f>'приложение 1.1 '!D435</f>
        <v>0</v>
      </c>
      <c r="AI434" s="205"/>
    </row>
    <row r="435" spans="1:35" ht="54.95" customHeight="1">
      <c r="A435" s="369" t="str">
        <f>'приложение 1.1 '!A436</f>
        <v>2.1.2.68</v>
      </c>
      <c r="B435" s="371" t="str">
        <f>'приложение 1.1 '!B436</f>
        <v>Строительство КТПН-400кВА ДК Солнечное</v>
      </c>
      <c r="C435" s="504"/>
      <c r="D435" s="504"/>
      <c r="E435" s="504"/>
      <c r="F435" s="504"/>
      <c r="G435" s="504"/>
      <c r="H435" s="504"/>
      <c r="I435" s="504"/>
      <c r="J435" s="362"/>
      <c r="K435" s="379"/>
      <c r="L435" s="379"/>
      <c r="M435" s="379"/>
      <c r="N435" s="450"/>
      <c r="O435" s="379"/>
      <c r="P435" s="379"/>
      <c r="Q435" s="433">
        <f>'приложение 1.1 '!H436</f>
        <v>3.8</v>
      </c>
      <c r="R435" s="433">
        <f t="shared" si="39"/>
        <v>0.19</v>
      </c>
      <c r="S435" s="433">
        <f t="shared" si="40"/>
        <v>1.52</v>
      </c>
      <c r="T435" s="433">
        <f t="shared" si="41"/>
        <v>1.9</v>
      </c>
      <c r="U435" s="433">
        <f t="shared" si="42"/>
        <v>0.18999999999999995</v>
      </c>
      <c r="V435" s="504"/>
      <c r="W435" s="504"/>
      <c r="X435" s="504"/>
      <c r="Y435" s="504"/>
      <c r="Z435" s="576">
        <f>IF(AB435&gt;0,'приложение 1.1 '!G436,"-")</f>
        <v>2022</v>
      </c>
      <c r="AA435" s="504">
        <v>25</v>
      </c>
      <c r="AB435" s="504" t="s">
        <v>518</v>
      </c>
      <c r="AC435" s="379">
        <f>'приложение 1.1 '!E436</f>
        <v>0.4</v>
      </c>
      <c r="AD435" s="576" t="str">
        <f>IF(AG435&gt;0,'приложение 1.1 '!G436,"-")</f>
        <v>-</v>
      </c>
      <c r="AE435" s="504"/>
      <c r="AF435" s="504"/>
      <c r="AG435" s="504"/>
      <c r="AH435" s="449">
        <f>'приложение 1.1 '!D436</f>
        <v>0</v>
      </c>
      <c r="AI435" s="205"/>
    </row>
    <row r="436" spans="1:35" ht="54.95" customHeight="1">
      <c r="A436" s="369" t="str">
        <f>'приложение 1.1 '!A437</f>
        <v>2.1.2.69</v>
      </c>
      <c r="B436" s="371" t="str">
        <f>'приложение 1.1 '!B437</f>
        <v>Строительство КТПН-400кВА СОТ Рассвет</v>
      </c>
      <c r="C436" s="504"/>
      <c r="D436" s="504"/>
      <c r="E436" s="504"/>
      <c r="F436" s="504"/>
      <c r="G436" s="504"/>
      <c r="H436" s="504"/>
      <c r="I436" s="504"/>
      <c r="J436" s="362"/>
      <c r="K436" s="379"/>
      <c r="L436" s="379"/>
      <c r="M436" s="379"/>
      <c r="N436" s="450"/>
      <c r="O436" s="379"/>
      <c r="P436" s="379"/>
      <c r="Q436" s="433">
        <f>'приложение 1.1 '!H437</f>
        <v>3.8</v>
      </c>
      <c r="R436" s="433">
        <f t="shared" si="39"/>
        <v>0.19</v>
      </c>
      <c r="S436" s="433">
        <f t="shared" si="40"/>
        <v>1.52</v>
      </c>
      <c r="T436" s="433">
        <f t="shared" si="41"/>
        <v>1.9</v>
      </c>
      <c r="U436" s="433">
        <f t="shared" si="42"/>
        <v>0.18999999999999995</v>
      </c>
      <c r="V436" s="504"/>
      <c r="W436" s="504"/>
      <c r="X436" s="504"/>
      <c r="Y436" s="504"/>
      <c r="Z436" s="576">
        <f>IF(AB436&gt;0,'приложение 1.1 '!G437,"-")</f>
        <v>2022</v>
      </c>
      <c r="AA436" s="504">
        <v>25</v>
      </c>
      <c r="AB436" s="504" t="s">
        <v>518</v>
      </c>
      <c r="AC436" s="379">
        <f>'приложение 1.1 '!E437</f>
        <v>0.4</v>
      </c>
      <c r="AD436" s="576" t="str">
        <f>IF(AG436&gt;0,'приложение 1.1 '!G437,"-")</f>
        <v>-</v>
      </c>
      <c r="AE436" s="504"/>
      <c r="AF436" s="504"/>
      <c r="AG436" s="504"/>
      <c r="AH436" s="449">
        <f>'приложение 1.1 '!D437</f>
        <v>0</v>
      </c>
      <c r="AI436" s="205"/>
    </row>
    <row r="437" spans="1:35" ht="54.95" customHeight="1">
      <c r="A437" s="369" t="str">
        <f>'приложение 1.1 '!A438</f>
        <v>2.1.2.70</v>
      </c>
      <c r="B437" s="371" t="str">
        <f>'приложение 1.1 '!B438</f>
        <v>Строительство КТПН-400кВА СОТ Локомотив</v>
      </c>
      <c r="C437" s="504"/>
      <c r="D437" s="504"/>
      <c r="E437" s="504"/>
      <c r="F437" s="504"/>
      <c r="G437" s="504"/>
      <c r="H437" s="504"/>
      <c r="I437" s="504"/>
      <c r="J437" s="362"/>
      <c r="K437" s="379"/>
      <c r="L437" s="379"/>
      <c r="M437" s="379"/>
      <c r="N437" s="450"/>
      <c r="O437" s="379"/>
      <c r="P437" s="379"/>
      <c r="Q437" s="433">
        <f>'приложение 1.1 '!H438</f>
        <v>3.8</v>
      </c>
      <c r="R437" s="433">
        <f t="shared" si="39"/>
        <v>0.19</v>
      </c>
      <c r="S437" s="433">
        <f t="shared" si="40"/>
        <v>1.52</v>
      </c>
      <c r="T437" s="433">
        <f t="shared" si="41"/>
        <v>1.9</v>
      </c>
      <c r="U437" s="433">
        <f t="shared" si="42"/>
        <v>0.18999999999999995</v>
      </c>
      <c r="V437" s="504"/>
      <c r="W437" s="504"/>
      <c r="X437" s="504"/>
      <c r="Y437" s="504"/>
      <c r="Z437" s="576">
        <f>IF(AB437&gt;0,'приложение 1.1 '!G438,"-")</f>
        <v>2022</v>
      </c>
      <c r="AA437" s="504">
        <v>25</v>
      </c>
      <c r="AB437" s="504" t="s">
        <v>518</v>
      </c>
      <c r="AC437" s="379">
        <f>'приложение 1.1 '!E438</f>
        <v>0.4</v>
      </c>
      <c r="AD437" s="576" t="str">
        <f>IF(AG437&gt;0,'приложение 1.1 '!G438,"-")</f>
        <v>-</v>
      </c>
      <c r="AE437" s="504"/>
      <c r="AF437" s="504"/>
      <c r="AG437" s="504"/>
      <c r="AH437" s="449">
        <f>'приложение 1.1 '!D438</f>
        <v>0</v>
      </c>
      <c r="AI437" s="205"/>
    </row>
    <row r="438" spans="1:35" ht="54.95" customHeight="1">
      <c r="A438" s="369" t="str">
        <f>'приложение 1.1 '!A439</f>
        <v>2.1.2.71</v>
      </c>
      <c r="B438" s="371" t="str">
        <f>'приложение 1.1 '!B439</f>
        <v>Строительство КТПН-400кВА СОТ Речник</v>
      </c>
      <c r="C438" s="504"/>
      <c r="D438" s="504"/>
      <c r="E438" s="504"/>
      <c r="F438" s="504"/>
      <c r="G438" s="504"/>
      <c r="H438" s="504"/>
      <c r="I438" s="504"/>
      <c r="J438" s="362"/>
      <c r="K438" s="379"/>
      <c r="L438" s="379"/>
      <c r="M438" s="379"/>
      <c r="N438" s="450"/>
      <c r="O438" s="379"/>
      <c r="P438" s="379"/>
      <c r="Q438" s="433">
        <f>'приложение 1.1 '!H439</f>
        <v>3.8</v>
      </c>
      <c r="R438" s="433">
        <f t="shared" si="39"/>
        <v>0.19</v>
      </c>
      <c r="S438" s="433">
        <f t="shared" si="40"/>
        <v>1.52</v>
      </c>
      <c r="T438" s="433">
        <f t="shared" si="41"/>
        <v>1.9</v>
      </c>
      <c r="U438" s="433">
        <f t="shared" si="42"/>
        <v>0.18999999999999995</v>
      </c>
      <c r="V438" s="504"/>
      <c r="W438" s="504"/>
      <c r="X438" s="504"/>
      <c r="Y438" s="504"/>
      <c r="Z438" s="576">
        <f>IF(AB438&gt;0,'приложение 1.1 '!G439,"-")</f>
        <v>2022</v>
      </c>
      <c r="AA438" s="504">
        <v>25</v>
      </c>
      <c r="AB438" s="504" t="s">
        <v>518</v>
      </c>
      <c r="AC438" s="379">
        <f>'приложение 1.1 '!E439</f>
        <v>0.4</v>
      </c>
      <c r="AD438" s="576" t="str">
        <f>IF(AG438&gt;0,'приложение 1.1 '!G439,"-")</f>
        <v>-</v>
      </c>
      <c r="AE438" s="504"/>
      <c r="AF438" s="504"/>
      <c r="AG438" s="504"/>
      <c r="AH438" s="449">
        <f>'приложение 1.1 '!D439</f>
        <v>0</v>
      </c>
      <c r="AI438" s="205"/>
    </row>
    <row r="439" spans="1:35" ht="54.95" customHeight="1">
      <c r="A439" s="567" t="str">
        <f>'приложение 1.1 '!A440</f>
        <v>2.1.3.</v>
      </c>
      <c r="B439" s="568" t="str">
        <f>'приложение 1.1 '!B440</f>
        <v>Подстанции РП;ТП 6/10кВ</v>
      </c>
      <c r="C439" s="575"/>
      <c r="D439" s="575"/>
      <c r="E439" s="575"/>
      <c r="F439" s="575"/>
      <c r="G439" s="575"/>
      <c r="H439" s="575"/>
      <c r="I439" s="575"/>
      <c r="J439" s="569"/>
      <c r="K439" s="566"/>
      <c r="L439" s="566"/>
      <c r="M439" s="566"/>
      <c r="N439" s="563"/>
      <c r="O439" s="566"/>
      <c r="P439" s="566"/>
      <c r="Q439" s="571">
        <f>'приложение 1.1 '!H440</f>
        <v>0</v>
      </c>
      <c r="R439" s="571">
        <f t="shared" si="39"/>
        <v>0</v>
      </c>
      <c r="S439" s="571">
        <f t="shared" si="40"/>
        <v>0</v>
      </c>
      <c r="T439" s="571">
        <f t="shared" si="41"/>
        <v>0</v>
      </c>
      <c r="U439" s="571">
        <f t="shared" si="42"/>
        <v>0</v>
      </c>
      <c r="V439" s="575"/>
      <c r="W439" s="575"/>
      <c r="X439" s="575"/>
      <c r="Y439" s="575"/>
      <c r="Z439" s="575"/>
      <c r="AA439" s="575"/>
      <c r="AB439" s="575"/>
      <c r="AC439" s="566"/>
      <c r="AD439" s="575"/>
      <c r="AE439" s="575"/>
      <c r="AF439" s="575"/>
      <c r="AG439" s="575"/>
      <c r="AH439" s="572"/>
      <c r="AI439" s="574"/>
    </row>
    <row r="440" spans="1:35" ht="54.95" customHeight="1">
      <c r="A440" s="369" t="str">
        <f>'приложение 1.1 '!A441</f>
        <v>2.1.3.1</v>
      </c>
      <c r="B440" s="371" t="str">
        <f>'приложение 1.1 '!B441</f>
        <v>Строительство РП(ТП)11 2х2500кВА, для электроснабжения ж/д в мкр.21-22</v>
      </c>
      <c r="C440" s="504"/>
      <c r="D440" s="504"/>
      <c r="E440" s="504"/>
      <c r="F440" s="504"/>
      <c r="G440" s="504"/>
      <c r="H440" s="504"/>
      <c r="I440" s="504"/>
      <c r="J440" s="362"/>
      <c r="K440" s="379"/>
      <c r="L440" s="379"/>
      <c r="M440" s="379"/>
      <c r="N440" s="450"/>
      <c r="O440" s="379"/>
      <c r="P440" s="379"/>
      <c r="Q440" s="433">
        <f>'приложение 1.1 '!H441</f>
        <v>21</v>
      </c>
      <c r="R440" s="433">
        <f t="shared" si="39"/>
        <v>1.05</v>
      </c>
      <c r="S440" s="433">
        <f t="shared" si="40"/>
        <v>8.4</v>
      </c>
      <c r="T440" s="433">
        <f t="shared" si="41"/>
        <v>10.5</v>
      </c>
      <c r="U440" s="433">
        <f t="shared" si="42"/>
        <v>1.0499999999999972</v>
      </c>
      <c r="V440" s="504"/>
      <c r="W440" s="504"/>
      <c r="X440" s="504"/>
      <c r="Y440" s="504"/>
      <c r="Z440" s="576">
        <f>IF(AB440&gt;0,'приложение 1.1 '!G441,"-")</f>
        <v>2018</v>
      </c>
      <c r="AA440" s="504">
        <v>25</v>
      </c>
      <c r="AB440" s="504" t="s">
        <v>522</v>
      </c>
      <c r="AC440" s="379">
        <f>'приложение 1.1 '!E441</f>
        <v>5</v>
      </c>
      <c r="AD440" s="576" t="str">
        <f>IF(AG440&gt;0,'приложение 1.1 '!G441,"-")</f>
        <v>-</v>
      </c>
      <c r="AE440" s="504"/>
      <c r="AF440" s="504"/>
      <c r="AG440" s="504"/>
      <c r="AH440" s="449">
        <f>'приложение 1.1 '!D441</f>
        <v>0</v>
      </c>
      <c r="AI440" s="205"/>
    </row>
    <row r="441" spans="1:35" ht="42.75" customHeight="1">
      <c r="A441" s="369" t="str">
        <f>'приложение 1.1 '!A442</f>
        <v>2.1.3.2</v>
      </c>
      <c r="B441" s="371" t="str">
        <f>'приложение 1.1 '!B442</f>
        <v>Строительство ТП12 2х1000кВА, для электроснабжения ж/д в мкр.21-22</v>
      </c>
      <c r="C441" s="504"/>
      <c r="D441" s="504"/>
      <c r="E441" s="504"/>
      <c r="F441" s="504"/>
      <c r="G441" s="504"/>
      <c r="H441" s="504"/>
      <c r="I441" s="504"/>
      <c r="J441" s="362"/>
      <c r="K441" s="379"/>
      <c r="L441" s="379"/>
      <c r="M441" s="379"/>
      <c r="N441" s="450"/>
      <c r="O441" s="379"/>
      <c r="P441" s="379"/>
      <c r="Q441" s="433">
        <f>'приложение 1.1 '!H442</f>
        <v>12.5</v>
      </c>
      <c r="R441" s="433">
        <f t="shared" si="39"/>
        <v>0.625</v>
      </c>
      <c r="S441" s="433">
        <f t="shared" si="40"/>
        <v>5</v>
      </c>
      <c r="T441" s="433">
        <f t="shared" si="41"/>
        <v>6.25</v>
      </c>
      <c r="U441" s="433">
        <f t="shared" si="42"/>
        <v>0.625</v>
      </c>
      <c r="V441" s="504"/>
      <c r="W441" s="504"/>
      <c r="X441" s="504"/>
      <c r="Y441" s="504"/>
      <c r="Z441" s="576">
        <f>IF(AB441&gt;0,'приложение 1.1 '!G442,"-")</f>
        <v>2018</v>
      </c>
      <c r="AA441" s="504">
        <v>25</v>
      </c>
      <c r="AB441" s="504" t="s">
        <v>521</v>
      </c>
      <c r="AC441" s="379">
        <f>'приложение 1.1 '!E442</f>
        <v>2</v>
      </c>
      <c r="AD441" s="576" t="str">
        <f>IF(AG441&gt;0,'приложение 1.1 '!G442,"-")</f>
        <v>-</v>
      </c>
      <c r="AE441" s="504"/>
      <c r="AF441" s="504"/>
      <c r="AG441" s="504"/>
      <c r="AH441" s="449">
        <f>'приложение 1.1 '!D442</f>
        <v>0</v>
      </c>
      <c r="AI441" s="205"/>
    </row>
    <row r="442" spans="1:35" ht="41.25" customHeight="1">
      <c r="A442" s="369" t="str">
        <f>'приложение 1.1 '!A443</f>
        <v>2.1.3.3</v>
      </c>
      <c r="B442" s="371" t="str">
        <f>'приложение 1.1 '!B443</f>
        <v>Строительство ТП13 2х1000кВА, для электроснабжения ж/д в мкр.21-22</v>
      </c>
      <c r="C442" s="504"/>
      <c r="D442" s="504"/>
      <c r="E442" s="504"/>
      <c r="F442" s="504"/>
      <c r="G442" s="504"/>
      <c r="H442" s="504"/>
      <c r="I442" s="504"/>
      <c r="J442" s="362"/>
      <c r="K442" s="379"/>
      <c r="L442" s="379"/>
      <c r="M442" s="379"/>
      <c r="N442" s="450"/>
      <c r="O442" s="379"/>
      <c r="P442" s="379"/>
      <c r="Q442" s="433">
        <f>'приложение 1.1 '!H443</f>
        <v>12.5</v>
      </c>
      <c r="R442" s="433">
        <f t="shared" si="39"/>
        <v>0.625</v>
      </c>
      <c r="S442" s="433">
        <f t="shared" si="40"/>
        <v>5</v>
      </c>
      <c r="T442" s="433">
        <f t="shared" si="41"/>
        <v>6.25</v>
      </c>
      <c r="U442" s="433">
        <f t="shared" si="42"/>
        <v>0.625</v>
      </c>
      <c r="V442" s="504"/>
      <c r="W442" s="504"/>
      <c r="X442" s="504"/>
      <c r="Y442" s="504"/>
      <c r="Z442" s="576">
        <f>IF(AB442&gt;0,'приложение 1.1 '!G443,"-")</f>
        <v>2019</v>
      </c>
      <c r="AA442" s="504">
        <v>25</v>
      </c>
      <c r="AB442" s="576" t="s">
        <v>521</v>
      </c>
      <c r="AC442" s="379">
        <f>'приложение 1.1 '!E443</f>
        <v>2</v>
      </c>
      <c r="AD442" s="576" t="str">
        <f>IF(AG442&gt;0,'приложение 1.1 '!G443,"-")</f>
        <v>-</v>
      </c>
      <c r="AE442" s="504"/>
      <c r="AF442" s="504"/>
      <c r="AG442" s="504"/>
      <c r="AH442" s="449">
        <f>'приложение 1.1 '!D443</f>
        <v>0</v>
      </c>
      <c r="AI442" s="205"/>
    </row>
    <row r="443" spans="1:35" ht="45" customHeight="1">
      <c r="A443" s="369" t="str">
        <f>'приложение 1.1 '!A444</f>
        <v>2.1.3.4</v>
      </c>
      <c r="B443" s="371" t="str">
        <f>'приложение 1.1 '!B444</f>
        <v>Строительство ТП-2х1600кВА, для электроснабжения Регионального центра спорта инвалидов мкр.31А</v>
      </c>
      <c r="C443" s="504"/>
      <c r="D443" s="504"/>
      <c r="E443" s="504"/>
      <c r="F443" s="504"/>
      <c r="G443" s="504"/>
      <c r="H443" s="504"/>
      <c r="I443" s="504"/>
      <c r="J443" s="362"/>
      <c r="K443" s="379"/>
      <c r="L443" s="379"/>
      <c r="M443" s="379"/>
      <c r="N443" s="450"/>
      <c r="O443" s="379"/>
      <c r="P443" s="379"/>
      <c r="Q443" s="433">
        <f>'приложение 1.1 '!H444</f>
        <v>17</v>
      </c>
      <c r="R443" s="433">
        <f t="shared" si="39"/>
        <v>0.85000000000000009</v>
      </c>
      <c r="S443" s="433">
        <f t="shared" si="40"/>
        <v>6.8000000000000007</v>
      </c>
      <c r="T443" s="433">
        <f t="shared" si="41"/>
        <v>8.5</v>
      </c>
      <c r="U443" s="433">
        <f t="shared" si="42"/>
        <v>0.85000000000000142</v>
      </c>
      <c r="V443" s="504"/>
      <c r="W443" s="504"/>
      <c r="X443" s="504"/>
      <c r="Y443" s="504"/>
      <c r="Z443" s="576">
        <f>IF(AB443&gt;0,'приложение 1.1 '!G444,"-")</f>
        <v>2020</v>
      </c>
      <c r="AA443" s="504">
        <v>25</v>
      </c>
      <c r="AB443" s="504" t="s">
        <v>520</v>
      </c>
      <c r="AC443" s="379">
        <f>'приложение 1.1 '!E444</f>
        <v>3.2</v>
      </c>
      <c r="AD443" s="576" t="str">
        <f>IF(AG443&gt;0,'приложение 1.1 '!G444,"-")</f>
        <v>-</v>
      </c>
      <c r="AE443" s="504"/>
      <c r="AF443" s="504"/>
      <c r="AG443" s="504"/>
      <c r="AH443" s="449">
        <f>'приложение 1.1 '!D444</f>
        <v>0</v>
      </c>
      <c r="AI443" s="205"/>
    </row>
    <row r="444" spans="1:35" ht="54.95" customHeight="1">
      <c r="A444" s="369" t="str">
        <f>'приложение 1.1 '!A445</f>
        <v>2.1.3.5</v>
      </c>
      <c r="B444" s="371" t="str">
        <f>'приложение 1.1 '!B445</f>
        <v>Строительство ТП 2х1250кВА, для электроснабжения ж/д по ул.Энгельса, Югорский тракт</v>
      </c>
      <c r="C444" s="504"/>
      <c r="D444" s="504"/>
      <c r="E444" s="504"/>
      <c r="F444" s="504"/>
      <c r="G444" s="504"/>
      <c r="H444" s="504"/>
      <c r="I444" s="504"/>
      <c r="J444" s="362"/>
      <c r="K444" s="379"/>
      <c r="L444" s="379"/>
      <c r="M444" s="379"/>
      <c r="N444" s="450"/>
      <c r="O444" s="379"/>
      <c r="P444" s="379"/>
      <c r="Q444" s="433">
        <f>'приложение 1.1 '!H445</f>
        <v>15.5</v>
      </c>
      <c r="R444" s="433">
        <f t="shared" si="39"/>
        <v>0.77500000000000002</v>
      </c>
      <c r="S444" s="433">
        <f t="shared" si="40"/>
        <v>6.2</v>
      </c>
      <c r="T444" s="433">
        <f t="shared" si="41"/>
        <v>7.75</v>
      </c>
      <c r="U444" s="433">
        <f t="shared" si="42"/>
        <v>0.77499999999999858</v>
      </c>
      <c r="V444" s="504"/>
      <c r="W444" s="504"/>
      <c r="X444" s="504"/>
      <c r="Y444" s="504"/>
      <c r="Z444" s="576">
        <f>IF(AB444&gt;0,'приложение 1.1 '!G445,"-")</f>
        <v>2020</v>
      </c>
      <c r="AA444" s="504">
        <v>25</v>
      </c>
      <c r="AB444" s="504" t="s">
        <v>1796</v>
      </c>
      <c r="AC444" s="379">
        <f>'приложение 1.1 '!E445</f>
        <v>2.5</v>
      </c>
      <c r="AD444" s="576" t="str">
        <f>IF(AG444&gt;0,'приложение 1.1 '!G445,"-")</f>
        <v>-</v>
      </c>
      <c r="AE444" s="504"/>
      <c r="AF444" s="504"/>
      <c r="AG444" s="504"/>
      <c r="AH444" s="449">
        <f>'приложение 1.1 '!D445</f>
        <v>0</v>
      </c>
      <c r="AI444" s="205"/>
    </row>
    <row r="445" spans="1:35" ht="54.95" customHeight="1">
      <c r="A445" s="369" t="str">
        <f>'приложение 1.1 '!A446</f>
        <v>2.1.3.6</v>
      </c>
      <c r="B445" s="371" t="str">
        <f>'приложение 1.1 '!B446</f>
        <v>Строительство ТП 2х2500кВА, для электроснабжения Храма по ул.Мира</v>
      </c>
      <c r="C445" s="504"/>
      <c r="D445" s="504"/>
      <c r="E445" s="504"/>
      <c r="F445" s="504"/>
      <c r="G445" s="504"/>
      <c r="H445" s="504"/>
      <c r="I445" s="504"/>
      <c r="J445" s="362"/>
      <c r="K445" s="379"/>
      <c r="L445" s="379"/>
      <c r="M445" s="379"/>
      <c r="N445" s="450"/>
      <c r="O445" s="379"/>
      <c r="P445" s="379"/>
      <c r="Q445" s="433">
        <f>'приложение 1.1 '!H446</f>
        <v>21</v>
      </c>
      <c r="R445" s="433">
        <f t="shared" si="39"/>
        <v>1.05</v>
      </c>
      <c r="S445" s="433">
        <f t="shared" si="40"/>
        <v>8.4</v>
      </c>
      <c r="T445" s="433">
        <f t="shared" si="41"/>
        <v>10.5</v>
      </c>
      <c r="U445" s="433">
        <f t="shared" si="42"/>
        <v>1.0499999999999972</v>
      </c>
      <c r="V445" s="504"/>
      <c r="W445" s="504"/>
      <c r="X445" s="504"/>
      <c r="Y445" s="504"/>
      <c r="Z445" s="576">
        <f>IF(AB445&gt;0,'приложение 1.1 '!G446,"-")</f>
        <v>2018</v>
      </c>
      <c r="AA445" s="504">
        <v>25</v>
      </c>
      <c r="AB445" s="504" t="s">
        <v>522</v>
      </c>
      <c r="AC445" s="379">
        <f>'приложение 1.1 '!E446</f>
        <v>5</v>
      </c>
      <c r="AD445" s="576" t="str">
        <f>IF(AG445&gt;0,'приложение 1.1 '!G446,"-")</f>
        <v>-</v>
      </c>
      <c r="AE445" s="504"/>
      <c r="AF445" s="504"/>
      <c r="AG445" s="504"/>
      <c r="AH445" s="449">
        <f>'приложение 1.1 '!D446</f>
        <v>0</v>
      </c>
      <c r="AI445" s="205"/>
    </row>
    <row r="446" spans="1:35" ht="54.95" customHeight="1">
      <c r="A446" s="369" t="str">
        <f>'приложение 1.1 '!A447</f>
        <v>2.1.3.7</v>
      </c>
      <c r="B446" s="371" t="str">
        <f>'приложение 1.1 '!B447</f>
        <v xml:space="preserve">Строительство ТП2 2х2500кВА мкр.35, для электроснабжения Детского сада </v>
      </c>
      <c r="C446" s="504"/>
      <c r="D446" s="504"/>
      <c r="E446" s="504"/>
      <c r="F446" s="504"/>
      <c r="G446" s="504"/>
      <c r="H446" s="504"/>
      <c r="I446" s="504"/>
      <c r="J446" s="362"/>
      <c r="K446" s="379"/>
      <c r="L446" s="379"/>
      <c r="M446" s="379"/>
      <c r="N446" s="450"/>
      <c r="O446" s="379"/>
      <c r="P446" s="379"/>
      <c r="Q446" s="433">
        <f>'приложение 1.1 '!H447</f>
        <v>21</v>
      </c>
      <c r="R446" s="433">
        <f t="shared" si="39"/>
        <v>1.05</v>
      </c>
      <c r="S446" s="433">
        <f t="shared" si="40"/>
        <v>8.4</v>
      </c>
      <c r="T446" s="433">
        <f t="shared" si="41"/>
        <v>10.5</v>
      </c>
      <c r="U446" s="433">
        <f t="shared" si="42"/>
        <v>1.0499999999999972</v>
      </c>
      <c r="V446" s="504"/>
      <c r="W446" s="504"/>
      <c r="X446" s="504"/>
      <c r="Y446" s="504"/>
      <c r="Z446" s="576">
        <f>IF(AB446&gt;0,'приложение 1.1 '!G447,"-")</f>
        <v>2018</v>
      </c>
      <c r="AA446" s="504">
        <v>25</v>
      </c>
      <c r="AB446" s="576" t="s">
        <v>522</v>
      </c>
      <c r="AC446" s="379">
        <f>'приложение 1.1 '!E447</f>
        <v>5</v>
      </c>
      <c r="AD446" s="576" t="str">
        <f>IF(AG446&gt;0,'приложение 1.1 '!G447,"-")</f>
        <v>-</v>
      </c>
      <c r="AE446" s="504"/>
      <c r="AF446" s="504"/>
      <c r="AG446" s="504"/>
      <c r="AH446" s="449">
        <f>'приложение 1.1 '!D447</f>
        <v>0</v>
      </c>
      <c r="AI446" s="205"/>
    </row>
    <row r="447" spans="1:35" ht="54.95" customHeight="1">
      <c r="A447" s="369" t="str">
        <f>'приложение 1.1 '!A448</f>
        <v>2.1.3.8</v>
      </c>
      <c r="B447" s="371" t="str">
        <f>'приложение 1.1 '!B448</f>
        <v>Строительство ТП3 2х2500кВА мкр.35, для электроснабжения школы</v>
      </c>
      <c r="C447" s="504"/>
      <c r="D447" s="504"/>
      <c r="E447" s="504"/>
      <c r="F447" s="504"/>
      <c r="G447" s="504"/>
      <c r="H447" s="504"/>
      <c r="I447" s="504"/>
      <c r="J447" s="362"/>
      <c r="K447" s="379"/>
      <c r="L447" s="379"/>
      <c r="M447" s="379"/>
      <c r="N447" s="450"/>
      <c r="O447" s="379"/>
      <c r="P447" s="379"/>
      <c r="Q447" s="433">
        <f>'приложение 1.1 '!H448</f>
        <v>21</v>
      </c>
      <c r="R447" s="433">
        <f t="shared" si="39"/>
        <v>1.05</v>
      </c>
      <c r="S447" s="433">
        <f t="shared" si="40"/>
        <v>8.4</v>
      </c>
      <c r="T447" s="433">
        <f t="shared" si="41"/>
        <v>10.5</v>
      </c>
      <c r="U447" s="433">
        <f t="shared" si="42"/>
        <v>1.0499999999999972</v>
      </c>
      <c r="V447" s="504"/>
      <c r="W447" s="504"/>
      <c r="X447" s="504"/>
      <c r="Y447" s="504"/>
      <c r="Z447" s="576">
        <f>IF(AB447&gt;0,'приложение 1.1 '!G448,"-")</f>
        <v>2018</v>
      </c>
      <c r="AA447" s="504">
        <v>25</v>
      </c>
      <c r="AB447" s="576" t="s">
        <v>522</v>
      </c>
      <c r="AC447" s="379">
        <f>'приложение 1.1 '!E448</f>
        <v>5</v>
      </c>
      <c r="AD447" s="576" t="str">
        <f>IF(AG447&gt;0,'приложение 1.1 '!G448,"-")</f>
        <v>-</v>
      </c>
      <c r="AE447" s="504"/>
      <c r="AF447" s="504"/>
      <c r="AG447" s="504"/>
      <c r="AH447" s="449">
        <f>'приложение 1.1 '!D448</f>
        <v>0</v>
      </c>
      <c r="AI447" s="205"/>
    </row>
    <row r="448" spans="1:35" ht="54.95" customHeight="1">
      <c r="A448" s="369" t="str">
        <f>'приложение 1.1 '!A449</f>
        <v>2.1.3.9</v>
      </c>
      <c r="B448" s="371" t="str">
        <f>'приложение 1.1 '!B449</f>
        <v>Строительство ТП№20 2х1600кВА мкр.44, для электроснабжения Детского сада на 350мест</v>
      </c>
      <c r="C448" s="504"/>
      <c r="D448" s="504"/>
      <c r="E448" s="504"/>
      <c r="F448" s="504"/>
      <c r="G448" s="504"/>
      <c r="H448" s="504"/>
      <c r="I448" s="504"/>
      <c r="J448" s="362"/>
      <c r="K448" s="379"/>
      <c r="L448" s="379"/>
      <c r="M448" s="379"/>
      <c r="N448" s="450"/>
      <c r="O448" s="379"/>
      <c r="P448" s="379"/>
      <c r="Q448" s="433">
        <f>'приложение 1.1 '!H449</f>
        <v>17</v>
      </c>
      <c r="R448" s="433">
        <f t="shared" si="39"/>
        <v>0.85000000000000009</v>
      </c>
      <c r="S448" s="433">
        <f t="shared" si="40"/>
        <v>6.8000000000000007</v>
      </c>
      <c r="T448" s="433">
        <f t="shared" si="41"/>
        <v>8.5</v>
      </c>
      <c r="U448" s="433">
        <f t="shared" si="42"/>
        <v>0.85000000000000142</v>
      </c>
      <c r="V448" s="504"/>
      <c r="W448" s="504"/>
      <c r="X448" s="504"/>
      <c r="Y448" s="504"/>
      <c r="Z448" s="576">
        <f>IF(AB448&gt;0,'приложение 1.1 '!G449,"-")</f>
        <v>2020</v>
      </c>
      <c r="AA448" s="504">
        <v>25</v>
      </c>
      <c r="AB448" s="504" t="s">
        <v>520</v>
      </c>
      <c r="AC448" s="379">
        <f>'приложение 1.1 '!E449</f>
        <v>3.2</v>
      </c>
      <c r="AD448" s="576" t="str">
        <f>IF(AG448&gt;0,'приложение 1.1 '!G449,"-")</f>
        <v>-</v>
      </c>
      <c r="AE448" s="504"/>
      <c r="AF448" s="504"/>
      <c r="AG448" s="504"/>
      <c r="AH448" s="449">
        <f>'приложение 1.1 '!D449</f>
        <v>0</v>
      </c>
      <c r="AI448" s="205"/>
    </row>
    <row r="449" spans="1:35" ht="54.95" customHeight="1">
      <c r="A449" s="369" t="str">
        <f>'приложение 1.1 '!A450</f>
        <v>2.1.3.10</v>
      </c>
      <c r="B449" s="371" t="str">
        <f>'приложение 1.1 '!B450</f>
        <v>Строительство ТП№21 2х2500кВА мкр.44, для электроснабжения Школы на 1200 учащихся</v>
      </c>
      <c r="C449" s="504"/>
      <c r="D449" s="504"/>
      <c r="E449" s="504"/>
      <c r="F449" s="504"/>
      <c r="G449" s="504"/>
      <c r="H449" s="504"/>
      <c r="I449" s="504"/>
      <c r="J449" s="362"/>
      <c r="K449" s="379"/>
      <c r="L449" s="379"/>
      <c r="M449" s="379"/>
      <c r="N449" s="450"/>
      <c r="O449" s="379"/>
      <c r="P449" s="379"/>
      <c r="Q449" s="433">
        <f>'приложение 1.1 '!H450</f>
        <v>21</v>
      </c>
      <c r="R449" s="433">
        <f t="shared" si="39"/>
        <v>1.05</v>
      </c>
      <c r="S449" s="433">
        <f t="shared" si="40"/>
        <v>8.4</v>
      </c>
      <c r="T449" s="433">
        <f t="shared" si="41"/>
        <v>10.5</v>
      </c>
      <c r="U449" s="433">
        <f t="shared" si="42"/>
        <v>1.0499999999999972</v>
      </c>
      <c r="V449" s="504"/>
      <c r="W449" s="504"/>
      <c r="X449" s="504"/>
      <c r="Y449" s="504"/>
      <c r="Z449" s="576">
        <f>IF(AB449&gt;0,'приложение 1.1 '!G450,"-")</f>
        <v>2020</v>
      </c>
      <c r="AA449" s="504">
        <v>25</v>
      </c>
      <c r="AB449" s="504" t="s">
        <v>522</v>
      </c>
      <c r="AC449" s="379">
        <f>'приложение 1.1 '!E450</f>
        <v>5</v>
      </c>
      <c r="AD449" s="576" t="str">
        <f>IF(AG449&gt;0,'приложение 1.1 '!G450,"-")</f>
        <v>-</v>
      </c>
      <c r="AE449" s="504"/>
      <c r="AF449" s="504"/>
      <c r="AG449" s="504"/>
      <c r="AH449" s="449">
        <f>'приложение 1.1 '!D450</f>
        <v>0</v>
      </c>
      <c r="AI449" s="205"/>
    </row>
    <row r="450" spans="1:35" ht="65.25" customHeight="1">
      <c r="A450" s="369" t="str">
        <f>'приложение 1.1 '!A451</f>
        <v>2.1.3.11</v>
      </c>
      <c r="B450" s="371" t="str">
        <f>'приложение 1.1 '!B451</f>
        <v>Строительство ТП№16 2х2500кВА мкр.27А, Жилая застройка</v>
      </c>
      <c r="C450" s="504"/>
      <c r="D450" s="504"/>
      <c r="E450" s="504"/>
      <c r="F450" s="504"/>
      <c r="G450" s="504"/>
      <c r="H450" s="504"/>
      <c r="I450" s="504"/>
      <c r="J450" s="362"/>
      <c r="K450" s="379"/>
      <c r="L450" s="379"/>
      <c r="M450" s="379"/>
      <c r="N450" s="450"/>
      <c r="O450" s="379"/>
      <c r="P450" s="379"/>
      <c r="Q450" s="433">
        <f>'приложение 1.1 '!H451</f>
        <v>21</v>
      </c>
      <c r="R450" s="433">
        <f t="shared" si="39"/>
        <v>1.05</v>
      </c>
      <c r="S450" s="433">
        <f t="shared" si="40"/>
        <v>8.4</v>
      </c>
      <c r="T450" s="433">
        <f t="shared" si="41"/>
        <v>10.5</v>
      </c>
      <c r="U450" s="433">
        <f t="shared" si="42"/>
        <v>1.0499999999999972</v>
      </c>
      <c r="V450" s="504"/>
      <c r="W450" s="504"/>
      <c r="X450" s="504"/>
      <c r="Y450" s="504"/>
      <c r="Z450" s="576">
        <f>IF(AB450&gt;0,'приложение 1.1 '!G451,"-")</f>
        <v>2019</v>
      </c>
      <c r="AA450" s="504">
        <v>25</v>
      </c>
      <c r="AB450" s="576" t="s">
        <v>522</v>
      </c>
      <c r="AC450" s="379">
        <f>'приложение 1.1 '!E451</f>
        <v>5</v>
      </c>
      <c r="AD450" s="576" t="str">
        <f>IF(AG450&gt;0,'приложение 1.1 '!G451,"-")</f>
        <v>-</v>
      </c>
      <c r="AE450" s="504"/>
      <c r="AF450" s="504"/>
      <c r="AG450" s="504"/>
      <c r="AH450" s="449">
        <f>'приложение 1.1 '!D451</f>
        <v>0</v>
      </c>
      <c r="AI450" s="205"/>
    </row>
    <row r="451" spans="1:35" ht="65.25" customHeight="1">
      <c r="A451" s="369" t="str">
        <f>'приложение 1.1 '!A452</f>
        <v>2.1.3.12</v>
      </c>
      <c r="B451" s="371" t="str">
        <f>'приложение 1.1 '!B452</f>
        <v>Строительство ТП№17 2х2500кВА мкр.27А, для электроснабжения средней общеобразовательной школы</v>
      </c>
      <c r="C451" s="504"/>
      <c r="D451" s="504"/>
      <c r="E451" s="504"/>
      <c r="F451" s="504"/>
      <c r="G451" s="504"/>
      <c r="H451" s="504"/>
      <c r="I451" s="504"/>
      <c r="J451" s="362"/>
      <c r="K451" s="379"/>
      <c r="L451" s="379"/>
      <c r="M451" s="379"/>
      <c r="N451" s="450"/>
      <c r="O451" s="379"/>
      <c r="P451" s="379"/>
      <c r="Q451" s="433">
        <f>'приложение 1.1 '!H452</f>
        <v>21</v>
      </c>
      <c r="R451" s="433">
        <f t="shared" si="39"/>
        <v>1.05</v>
      </c>
      <c r="S451" s="433">
        <f t="shared" si="40"/>
        <v>8.4</v>
      </c>
      <c r="T451" s="433">
        <f t="shared" si="41"/>
        <v>10.5</v>
      </c>
      <c r="U451" s="433">
        <f t="shared" si="42"/>
        <v>1.0499999999999972</v>
      </c>
      <c r="V451" s="504"/>
      <c r="W451" s="504"/>
      <c r="X451" s="504"/>
      <c r="Y451" s="504"/>
      <c r="Z451" s="576">
        <f>IF(AB451&gt;0,'приложение 1.1 '!G452,"-")</f>
        <v>2020</v>
      </c>
      <c r="AA451" s="504">
        <v>25</v>
      </c>
      <c r="AB451" s="576" t="s">
        <v>522</v>
      </c>
      <c r="AC451" s="379">
        <f>'приложение 1.1 '!E452</f>
        <v>5</v>
      </c>
      <c r="AD451" s="576" t="str">
        <f>IF(AG451&gt;0,'приложение 1.1 '!G452,"-")</f>
        <v>-</v>
      </c>
      <c r="AE451" s="504"/>
      <c r="AF451" s="504"/>
      <c r="AG451" s="504"/>
      <c r="AH451" s="449">
        <f>'приложение 1.1 '!D452</f>
        <v>0</v>
      </c>
      <c r="AI451" s="205"/>
    </row>
    <row r="452" spans="1:35" ht="54.95" customHeight="1">
      <c r="A452" s="369" t="str">
        <f>'приложение 1.1 '!A453</f>
        <v>2.1.3.13</v>
      </c>
      <c r="B452" s="371" t="str">
        <f>'приложение 1.1 '!B453</f>
        <v>Строительство ТП№18 2х2500кВА мкр.27А, Жилая застройка</v>
      </c>
      <c r="C452" s="504"/>
      <c r="D452" s="504"/>
      <c r="E452" s="504"/>
      <c r="F452" s="504"/>
      <c r="G452" s="504"/>
      <c r="H452" s="504"/>
      <c r="I452" s="504"/>
      <c r="J452" s="362"/>
      <c r="K452" s="379"/>
      <c r="L452" s="379"/>
      <c r="M452" s="379"/>
      <c r="N452" s="450"/>
      <c r="O452" s="379"/>
      <c r="P452" s="379"/>
      <c r="Q452" s="433">
        <f>'приложение 1.1 '!H453</f>
        <v>21</v>
      </c>
      <c r="R452" s="433">
        <f t="shared" si="39"/>
        <v>1.05</v>
      </c>
      <c r="S452" s="433">
        <f t="shared" si="40"/>
        <v>8.4</v>
      </c>
      <c r="T452" s="433">
        <f t="shared" si="41"/>
        <v>10.5</v>
      </c>
      <c r="U452" s="433">
        <f t="shared" si="42"/>
        <v>1.0499999999999972</v>
      </c>
      <c r="V452" s="504"/>
      <c r="W452" s="504"/>
      <c r="X452" s="504"/>
      <c r="Y452" s="504"/>
      <c r="Z452" s="576">
        <f>IF(AB452&gt;0,'приложение 1.1 '!G453,"-")</f>
        <v>2020</v>
      </c>
      <c r="AA452" s="504">
        <v>25</v>
      </c>
      <c r="AB452" s="576" t="s">
        <v>522</v>
      </c>
      <c r="AC452" s="379">
        <f>'приложение 1.1 '!E453</f>
        <v>5</v>
      </c>
      <c r="AD452" s="576" t="str">
        <f>IF(AG452&gt;0,'приложение 1.1 '!G453,"-")</f>
        <v>-</v>
      </c>
      <c r="AE452" s="504"/>
      <c r="AF452" s="504"/>
      <c r="AG452" s="504"/>
      <c r="AH452" s="449">
        <f>'приложение 1.1 '!D453</f>
        <v>0</v>
      </c>
      <c r="AI452" s="205"/>
    </row>
    <row r="453" spans="1:35" ht="54.95" customHeight="1">
      <c r="A453" s="369" t="str">
        <f>'приложение 1.1 '!A454</f>
        <v>2.1.3.14</v>
      </c>
      <c r="B453" s="371" t="str">
        <f>'приложение 1.1 '!B454</f>
        <v>Строительство ТП№19 2х2500кВА мкр.27А, Жилая застройка</v>
      </c>
      <c r="C453" s="504"/>
      <c r="D453" s="504"/>
      <c r="E453" s="504"/>
      <c r="F453" s="504"/>
      <c r="G453" s="504"/>
      <c r="H453" s="504"/>
      <c r="I453" s="504"/>
      <c r="J453" s="362"/>
      <c r="K453" s="379"/>
      <c r="L453" s="379"/>
      <c r="M453" s="379"/>
      <c r="N453" s="450"/>
      <c r="O453" s="379"/>
      <c r="P453" s="379"/>
      <c r="Q453" s="433">
        <f>'приложение 1.1 '!H454</f>
        <v>21</v>
      </c>
      <c r="R453" s="433">
        <f t="shared" si="39"/>
        <v>1.05</v>
      </c>
      <c r="S453" s="433">
        <f t="shared" si="40"/>
        <v>8.4</v>
      </c>
      <c r="T453" s="433">
        <f t="shared" si="41"/>
        <v>10.5</v>
      </c>
      <c r="U453" s="433">
        <f t="shared" si="42"/>
        <v>1.0499999999999972</v>
      </c>
      <c r="V453" s="504"/>
      <c r="W453" s="504"/>
      <c r="X453" s="504"/>
      <c r="Y453" s="504"/>
      <c r="Z453" s="576">
        <f>IF(AB453&gt;0,'приложение 1.1 '!G454,"-")</f>
        <v>2020</v>
      </c>
      <c r="AA453" s="504">
        <v>25</v>
      </c>
      <c r="AB453" s="576" t="s">
        <v>522</v>
      </c>
      <c r="AC453" s="379">
        <f>'приложение 1.1 '!E454</f>
        <v>5</v>
      </c>
      <c r="AD453" s="576" t="str">
        <f>IF(AG453&gt;0,'приложение 1.1 '!G454,"-")</f>
        <v>-</v>
      </c>
      <c r="AE453" s="504"/>
      <c r="AF453" s="504"/>
      <c r="AG453" s="504"/>
      <c r="AH453" s="449">
        <f>'приложение 1.1 '!D454</f>
        <v>0</v>
      </c>
      <c r="AI453" s="205"/>
    </row>
    <row r="454" spans="1:35" ht="54.95" customHeight="1">
      <c r="A454" s="369" t="str">
        <f>'приложение 1.1 '!A455</f>
        <v>2.1.3.15</v>
      </c>
      <c r="B454" s="371" t="str">
        <f>'приложение 1.1 '!B455</f>
        <v>Строительство ТП№20 2х2500кВА мкр.27А, Жилая застройка</v>
      </c>
      <c r="C454" s="504"/>
      <c r="D454" s="504"/>
      <c r="E454" s="504"/>
      <c r="F454" s="504"/>
      <c r="G454" s="504"/>
      <c r="H454" s="504"/>
      <c r="I454" s="504"/>
      <c r="J454" s="362"/>
      <c r="K454" s="379"/>
      <c r="L454" s="379"/>
      <c r="M454" s="379"/>
      <c r="N454" s="450"/>
      <c r="O454" s="379"/>
      <c r="P454" s="379"/>
      <c r="Q454" s="433">
        <f>'приложение 1.1 '!H455</f>
        <v>21</v>
      </c>
      <c r="R454" s="433">
        <f t="shared" si="39"/>
        <v>1.05</v>
      </c>
      <c r="S454" s="433">
        <f t="shared" si="40"/>
        <v>8.4</v>
      </c>
      <c r="T454" s="433">
        <f t="shared" si="41"/>
        <v>10.5</v>
      </c>
      <c r="U454" s="433">
        <f t="shared" si="42"/>
        <v>1.0499999999999972</v>
      </c>
      <c r="V454" s="504"/>
      <c r="W454" s="504"/>
      <c r="X454" s="504"/>
      <c r="Y454" s="504"/>
      <c r="Z454" s="576">
        <f>IF(AB454&gt;0,'приложение 1.1 '!G455,"-")</f>
        <v>2019</v>
      </c>
      <c r="AA454" s="504">
        <v>25</v>
      </c>
      <c r="AB454" s="576" t="s">
        <v>522</v>
      </c>
      <c r="AC454" s="379">
        <f>'приложение 1.1 '!E455</f>
        <v>5</v>
      </c>
      <c r="AD454" s="576" t="str">
        <f>IF(AG454&gt;0,'приложение 1.1 '!G455,"-")</f>
        <v>-</v>
      </c>
      <c r="AE454" s="504"/>
      <c r="AF454" s="504"/>
      <c r="AG454" s="504"/>
      <c r="AH454" s="449">
        <f>'приложение 1.1 '!D455</f>
        <v>0</v>
      </c>
      <c r="AI454" s="205"/>
    </row>
    <row r="455" spans="1:35" ht="54.95" customHeight="1">
      <c r="A455" s="369" t="str">
        <f>'приложение 1.1 '!A456</f>
        <v>2.1.3.16</v>
      </c>
      <c r="B455" s="371" t="str">
        <f>'приложение 1.1 '!B456</f>
        <v>Строительство ТП№21 2х2500кВА мкр.27А, для электроснабжения детского сада</v>
      </c>
      <c r="C455" s="504"/>
      <c r="D455" s="504"/>
      <c r="E455" s="504"/>
      <c r="F455" s="504"/>
      <c r="G455" s="504"/>
      <c r="H455" s="504"/>
      <c r="I455" s="504"/>
      <c r="J455" s="362"/>
      <c r="K455" s="379"/>
      <c r="L455" s="379"/>
      <c r="M455" s="379"/>
      <c r="N455" s="450"/>
      <c r="O455" s="379"/>
      <c r="P455" s="379"/>
      <c r="Q455" s="433">
        <f>'приложение 1.1 '!H456</f>
        <v>21</v>
      </c>
      <c r="R455" s="433">
        <f t="shared" si="39"/>
        <v>1.05</v>
      </c>
      <c r="S455" s="433">
        <f t="shared" si="40"/>
        <v>8.4</v>
      </c>
      <c r="T455" s="433">
        <f t="shared" si="41"/>
        <v>10.5</v>
      </c>
      <c r="U455" s="433">
        <f t="shared" si="42"/>
        <v>1.0499999999999972</v>
      </c>
      <c r="V455" s="504"/>
      <c r="W455" s="504"/>
      <c r="X455" s="504"/>
      <c r="Y455" s="504"/>
      <c r="Z455" s="576">
        <f>IF(AB455&gt;0,'приложение 1.1 '!G456,"-")</f>
        <v>2019</v>
      </c>
      <c r="AA455" s="504">
        <v>25</v>
      </c>
      <c r="AB455" s="576" t="s">
        <v>522</v>
      </c>
      <c r="AC455" s="379">
        <f>'приложение 1.1 '!E456</f>
        <v>5</v>
      </c>
      <c r="AD455" s="576" t="str">
        <f>IF(AG455&gt;0,'приложение 1.1 '!G456,"-")</f>
        <v>-</v>
      </c>
      <c r="AE455" s="504"/>
      <c r="AF455" s="504"/>
      <c r="AG455" s="504"/>
      <c r="AH455" s="449">
        <f>'приложение 1.1 '!D456</f>
        <v>0</v>
      </c>
      <c r="AI455" s="205"/>
    </row>
    <row r="456" spans="1:35" ht="54.95" customHeight="1">
      <c r="A456" s="369" t="str">
        <f>'приложение 1.1 '!A457</f>
        <v>2.1.3.17</v>
      </c>
      <c r="B456" s="371" t="str">
        <f>'приложение 1.1 '!B457</f>
        <v>Строительство ТП№22 2х2500кВА мкр.27А, Жилая застройка</v>
      </c>
      <c r="C456" s="504"/>
      <c r="D456" s="504"/>
      <c r="E456" s="504"/>
      <c r="F456" s="504"/>
      <c r="G456" s="504"/>
      <c r="H456" s="504"/>
      <c r="I456" s="504"/>
      <c r="J456" s="362"/>
      <c r="K456" s="379"/>
      <c r="L456" s="379"/>
      <c r="M456" s="379"/>
      <c r="N456" s="450"/>
      <c r="O456" s="379"/>
      <c r="P456" s="379"/>
      <c r="Q456" s="433">
        <f>'приложение 1.1 '!H457</f>
        <v>21</v>
      </c>
      <c r="R456" s="433">
        <f t="shared" si="39"/>
        <v>1.05</v>
      </c>
      <c r="S456" s="433">
        <f t="shared" si="40"/>
        <v>8.4</v>
      </c>
      <c r="T456" s="433">
        <f t="shared" si="41"/>
        <v>10.5</v>
      </c>
      <c r="U456" s="433">
        <f t="shared" si="42"/>
        <v>1.0499999999999972</v>
      </c>
      <c r="V456" s="504"/>
      <c r="W456" s="504"/>
      <c r="X456" s="504"/>
      <c r="Y456" s="504"/>
      <c r="Z456" s="576">
        <f>IF(AB456&gt;0,'приложение 1.1 '!G457,"-")</f>
        <v>2019</v>
      </c>
      <c r="AA456" s="504">
        <v>25</v>
      </c>
      <c r="AB456" s="576" t="s">
        <v>522</v>
      </c>
      <c r="AC456" s="379">
        <f>'приложение 1.1 '!E457</f>
        <v>5</v>
      </c>
      <c r="AD456" s="576" t="str">
        <f>IF(AG456&gt;0,'приложение 1.1 '!G457,"-")</f>
        <v>-</v>
      </c>
      <c r="AE456" s="504"/>
      <c r="AF456" s="504"/>
      <c r="AG456" s="504"/>
      <c r="AH456" s="449">
        <f>'приложение 1.1 '!D457</f>
        <v>0</v>
      </c>
      <c r="AI456" s="205"/>
    </row>
    <row r="457" spans="1:35" ht="54.95" customHeight="1">
      <c r="A457" s="369" t="str">
        <f>'приложение 1.1 '!A458</f>
        <v>2.1.3.18</v>
      </c>
      <c r="B457" s="371" t="str">
        <f>'приложение 1.1 '!B458</f>
        <v>Строительство ТП№23 2х2500кВА мкр.27А, Жилая застройка</v>
      </c>
      <c r="C457" s="504"/>
      <c r="D457" s="504"/>
      <c r="E457" s="504"/>
      <c r="F457" s="504"/>
      <c r="G457" s="504"/>
      <c r="H457" s="504"/>
      <c r="I457" s="504"/>
      <c r="J457" s="362"/>
      <c r="K457" s="379"/>
      <c r="L457" s="379"/>
      <c r="M457" s="379"/>
      <c r="N457" s="450"/>
      <c r="O457" s="379"/>
      <c r="P457" s="379"/>
      <c r="Q457" s="433">
        <f>'приложение 1.1 '!H458</f>
        <v>21</v>
      </c>
      <c r="R457" s="433">
        <f t="shared" si="39"/>
        <v>1.05</v>
      </c>
      <c r="S457" s="433">
        <f t="shared" si="40"/>
        <v>8.4</v>
      </c>
      <c r="T457" s="433">
        <f t="shared" si="41"/>
        <v>10.5</v>
      </c>
      <c r="U457" s="433">
        <f t="shared" si="42"/>
        <v>1.0499999999999972</v>
      </c>
      <c r="V457" s="504"/>
      <c r="W457" s="504"/>
      <c r="X457" s="504"/>
      <c r="Y457" s="504"/>
      <c r="Z457" s="576">
        <f>IF(AB457&gt;0,'приложение 1.1 '!G458,"-")</f>
        <v>2020</v>
      </c>
      <c r="AA457" s="504">
        <v>25</v>
      </c>
      <c r="AB457" s="576" t="s">
        <v>522</v>
      </c>
      <c r="AC457" s="379">
        <f>'приложение 1.1 '!E458</f>
        <v>5</v>
      </c>
      <c r="AD457" s="576" t="str">
        <f>IF(AG457&gt;0,'приложение 1.1 '!G458,"-")</f>
        <v>-</v>
      </c>
      <c r="AE457" s="504"/>
      <c r="AF457" s="504"/>
      <c r="AG457" s="504"/>
      <c r="AH457" s="449">
        <f>'приложение 1.1 '!D458</f>
        <v>0</v>
      </c>
      <c r="AI457" s="205"/>
    </row>
    <row r="458" spans="1:35" ht="54.95" customHeight="1">
      <c r="A458" s="369" t="str">
        <f>'приложение 1.1 '!A459</f>
        <v>2.1.3.19</v>
      </c>
      <c r="B458" s="371" t="str">
        <f>'приложение 1.1 '!B459</f>
        <v>Строительство ТП-2х1600кВА мкр.28, для электроснабжения Детского сада мкр.28</v>
      </c>
      <c r="C458" s="504"/>
      <c r="D458" s="504"/>
      <c r="E458" s="504"/>
      <c r="F458" s="504"/>
      <c r="G458" s="504"/>
      <c r="H458" s="504"/>
      <c r="I458" s="504"/>
      <c r="J458" s="362"/>
      <c r="K458" s="379"/>
      <c r="L458" s="379"/>
      <c r="M458" s="379"/>
      <c r="N458" s="450"/>
      <c r="O458" s="379"/>
      <c r="P458" s="379"/>
      <c r="Q458" s="433">
        <f>'приложение 1.1 '!H459</f>
        <v>17</v>
      </c>
      <c r="R458" s="433">
        <f t="shared" si="39"/>
        <v>0.85000000000000009</v>
      </c>
      <c r="S458" s="433">
        <f t="shared" si="40"/>
        <v>6.8000000000000007</v>
      </c>
      <c r="T458" s="433">
        <f t="shared" si="41"/>
        <v>8.5</v>
      </c>
      <c r="U458" s="433">
        <f t="shared" si="42"/>
        <v>0.85000000000000142</v>
      </c>
      <c r="V458" s="504"/>
      <c r="W458" s="504"/>
      <c r="X458" s="504"/>
      <c r="Y458" s="504"/>
      <c r="Z458" s="576">
        <f>IF(AB458&gt;0,'приложение 1.1 '!G459,"-")</f>
        <v>2018</v>
      </c>
      <c r="AA458" s="504">
        <v>25</v>
      </c>
      <c r="AB458" s="504" t="s">
        <v>520</v>
      </c>
      <c r="AC458" s="379">
        <f>'приложение 1.1 '!E459</f>
        <v>3.2</v>
      </c>
      <c r="AD458" s="576" t="str">
        <f>IF(AG458&gt;0,'приложение 1.1 '!G459,"-")</f>
        <v>-</v>
      </c>
      <c r="AE458" s="504"/>
      <c r="AF458" s="504"/>
      <c r="AG458" s="504"/>
      <c r="AH458" s="449">
        <f>'приложение 1.1 '!D459</f>
        <v>0</v>
      </c>
      <c r="AI458" s="205"/>
    </row>
    <row r="459" spans="1:35" ht="54.95" customHeight="1">
      <c r="A459" s="369" t="str">
        <f>'приложение 1.1 '!A460</f>
        <v>2.1.3.20</v>
      </c>
      <c r="B459" s="371" t="str">
        <f>'приложение 1.1 '!B460</f>
        <v>Строительство РП-2х2500кВА мкр.28</v>
      </c>
      <c r="C459" s="504"/>
      <c r="D459" s="504"/>
      <c r="E459" s="504"/>
      <c r="F459" s="504"/>
      <c r="G459" s="504"/>
      <c r="H459" s="504"/>
      <c r="I459" s="504"/>
      <c r="J459" s="362"/>
      <c r="K459" s="379"/>
      <c r="L459" s="379"/>
      <c r="M459" s="379"/>
      <c r="N459" s="450"/>
      <c r="O459" s="379"/>
      <c r="P459" s="379"/>
      <c r="Q459" s="433">
        <f>'приложение 1.1 '!H460</f>
        <v>21</v>
      </c>
      <c r="R459" s="433">
        <f t="shared" si="39"/>
        <v>1.05</v>
      </c>
      <c r="S459" s="433">
        <f t="shared" si="40"/>
        <v>8.4</v>
      </c>
      <c r="T459" s="433">
        <f t="shared" si="41"/>
        <v>10.5</v>
      </c>
      <c r="U459" s="433">
        <f t="shared" si="42"/>
        <v>1.0499999999999972</v>
      </c>
      <c r="V459" s="504"/>
      <c r="W459" s="504"/>
      <c r="X459" s="504"/>
      <c r="Y459" s="504"/>
      <c r="Z459" s="576">
        <f>IF(AB459&gt;0,'приложение 1.1 '!G460,"-")</f>
        <v>2018</v>
      </c>
      <c r="AA459" s="504">
        <v>25</v>
      </c>
      <c r="AB459" s="504" t="s">
        <v>522</v>
      </c>
      <c r="AC459" s="379">
        <f>'приложение 1.1 '!E460</f>
        <v>5</v>
      </c>
      <c r="AD459" s="576" t="str">
        <f>IF(AG459&gt;0,'приложение 1.1 '!G460,"-")</f>
        <v>-</v>
      </c>
      <c r="AE459" s="504"/>
      <c r="AF459" s="504"/>
      <c r="AG459" s="504"/>
      <c r="AH459" s="449">
        <f>'приложение 1.1 '!D460</f>
        <v>0</v>
      </c>
      <c r="AI459" s="205"/>
    </row>
    <row r="460" spans="1:35" ht="54.95" customHeight="1">
      <c r="A460" s="369" t="str">
        <f>'приложение 1.1 '!A461</f>
        <v>2.1.3.21</v>
      </c>
      <c r="B460" s="371" t="str">
        <f>'приложение 1.1 '!B461</f>
        <v>Строительство РП 2х2500кВА п.Дорожный</v>
      </c>
      <c r="C460" s="504"/>
      <c r="D460" s="504"/>
      <c r="E460" s="504"/>
      <c r="F460" s="504"/>
      <c r="G460" s="504"/>
      <c r="H460" s="504"/>
      <c r="I460" s="504"/>
      <c r="J460" s="362"/>
      <c r="K460" s="379"/>
      <c r="L460" s="379"/>
      <c r="M460" s="379"/>
      <c r="N460" s="450"/>
      <c r="O460" s="379"/>
      <c r="P460" s="379"/>
      <c r="Q460" s="433">
        <f>'приложение 1.1 '!H461</f>
        <v>21</v>
      </c>
      <c r="R460" s="433">
        <f t="shared" si="39"/>
        <v>1.05</v>
      </c>
      <c r="S460" s="433">
        <f t="shared" si="40"/>
        <v>8.4</v>
      </c>
      <c r="T460" s="433">
        <f t="shared" si="41"/>
        <v>10.5</v>
      </c>
      <c r="U460" s="433">
        <f t="shared" si="42"/>
        <v>1.0499999999999972</v>
      </c>
      <c r="V460" s="504"/>
      <c r="W460" s="504"/>
      <c r="X460" s="504"/>
      <c r="Y460" s="504"/>
      <c r="Z460" s="576">
        <f>IF(AB460&gt;0,'приложение 1.1 '!G461,"-")</f>
        <v>2020</v>
      </c>
      <c r="AA460" s="504">
        <v>25</v>
      </c>
      <c r="AB460" s="504" t="s">
        <v>522</v>
      </c>
      <c r="AC460" s="379">
        <f>'приложение 1.1 '!E461</f>
        <v>5</v>
      </c>
      <c r="AD460" s="576" t="str">
        <f>IF(AG460&gt;0,'приложение 1.1 '!G461,"-")</f>
        <v>-</v>
      </c>
      <c r="AE460" s="504"/>
      <c r="AF460" s="504"/>
      <c r="AG460" s="504"/>
      <c r="AH460" s="449">
        <f>'приложение 1.1 '!D461</f>
        <v>0</v>
      </c>
      <c r="AI460" s="205"/>
    </row>
    <row r="461" spans="1:35" ht="54.95" customHeight="1">
      <c r="A461" s="369" t="str">
        <f>'приложение 1.1 '!A462</f>
        <v>2.1.3.22</v>
      </c>
      <c r="B461" s="371" t="str">
        <f>'приложение 1.1 '!B462</f>
        <v>Строительство ТП 2х1000кВА п.Дорожный</v>
      </c>
      <c r="C461" s="504"/>
      <c r="D461" s="504"/>
      <c r="E461" s="504"/>
      <c r="F461" s="504"/>
      <c r="G461" s="504"/>
      <c r="H461" s="504"/>
      <c r="I461" s="504"/>
      <c r="J461" s="362"/>
      <c r="K461" s="379"/>
      <c r="L461" s="379"/>
      <c r="M461" s="379"/>
      <c r="N461" s="450"/>
      <c r="O461" s="379"/>
      <c r="P461" s="379"/>
      <c r="Q461" s="433">
        <f>'приложение 1.1 '!H462</f>
        <v>12.5</v>
      </c>
      <c r="R461" s="433">
        <f t="shared" si="39"/>
        <v>0.625</v>
      </c>
      <c r="S461" s="433">
        <f t="shared" si="40"/>
        <v>5</v>
      </c>
      <c r="T461" s="433">
        <f t="shared" si="41"/>
        <v>6.25</v>
      </c>
      <c r="U461" s="433">
        <f t="shared" si="42"/>
        <v>0.625</v>
      </c>
      <c r="V461" s="504"/>
      <c r="W461" s="504"/>
      <c r="X461" s="504"/>
      <c r="Y461" s="504"/>
      <c r="Z461" s="576">
        <f>IF(AB461&gt;0,'приложение 1.1 '!G462,"-")</f>
        <v>2020</v>
      </c>
      <c r="AA461" s="504">
        <v>25</v>
      </c>
      <c r="AB461" s="504" t="s">
        <v>521</v>
      </c>
      <c r="AC461" s="379">
        <f>'приложение 1.1 '!E462</f>
        <v>2</v>
      </c>
      <c r="AD461" s="576" t="str">
        <f>IF(AG461&gt;0,'приложение 1.1 '!G462,"-")</f>
        <v>-</v>
      </c>
      <c r="AE461" s="504"/>
      <c r="AF461" s="504"/>
      <c r="AG461" s="504"/>
      <c r="AH461" s="449">
        <f>'приложение 1.1 '!D462</f>
        <v>0</v>
      </c>
      <c r="AI461" s="205"/>
    </row>
    <row r="462" spans="1:35" ht="54.95" customHeight="1">
      <c r="A462" s="369" t="str">
        <f>'приложение 1.1 '!A463</f>
        <v>2.1.3.23</v>
      </c>
      <c r="B462" s="371" t="str">
        <f>'приложение 1.1 '!B463</f>
        <v>Строительство ТП-4 2х1600кВА мкр.42, для электроснабжения детского сада</v>
      </c>
      <c r="C462" s="504"/>
      <c r="D462" s="504"/>
      <c r="E462" s="504"/>
      <c r="F462" s="504"/>
      <c r="G462" s="504"/>
      <c r="H462" s="504"/>
      <c r="I462" s="504"/>
      <c r="J462" s="362"/>
      <c r="K462" s="379"/>
      <c r="L462" s="379"/>
      <c r="M462" s="379"/>
      <c r="N462" s="450"/>
      <c r="O462" s="379"/>
      <c r="P462" s="379"/>
      <c r="Q462" s="433">
        <f>'приложение 1.1 '!H463</f>
        <v>17</v>
      </c>
      <c r="R462" s="433">
        <f t="shared" ref="R462:R488" si="43">Q462*0.05</f>
        <v>0.85000000000000009</v>
      </c>
      <c r="S462" s="433">
        <f t="shared" ref="S462:S488" si="44">Q462*0.4</f>
        <v>6.8000000000000007</v>
      </c>
      <c r="T462" s="433">
        <f t="shared" ref="T462:T488" si="45">Q462*0.5</f>
        <v>8.5</v>
      </c>
      <c r="U462" s="433">
        <f t="shared" ref="U462:U488" si="46">Q462-(R462+S462+T462)</f>
        <v>0.85000000000000142</v>
      </c>
      <c r="V462" s="504"/>
      <c r="W462" s="504"/>
      <c r="X462" s="504"/>
      <c r="Y462" s="504"/>
      <c r="Z462" s="576">
        <f>IF(AB462&gt;0,'приложение 1.1 '!G463,"-")</f>
        <v>2020</v>
      </c>
      <c r="AA462" s="504">
        <v>25</v>
      </c>
      <c r="AB462" s="504" t="s">
        <v>520</v>
      </c>
      <c r="AC462" s="379">
        <f>'приложение 1.1 '!E463</f>
        <v>3.2</v>
      </c>
      <c r="AD462" s="576" t="str">
        <f>IF(AG462&gt;0,'приложение 1.1 '!G463,"-")</f>
        <v>-</v>
      </c>
      <c r="AE462" s="504"/>
      <c r="AF462" s="504"/>
      <c r="AG462" s="504"/>
      <c r="AH462" s="449">
        <f>'приложение 1.1 '!D463</f>
        <v>0</v>
      </c>
      <c r="AI462" s="205"/>
    </row>
    <row r="463" spans="1:35" ht="54.95" customHeight="1">
      <c r="A463" s="369" t="str">
        <f>'приложение 1.1 '!A464</f>
        <v>2.1.3.24</v>
      </c>
      <c r="B463" s="371" t="str">
        <f>'приложение 1.1 '!B464</f>
        <v>Строительство ТП№1 2х1600кВА мкр.51, для электроснабжения Психо-наркологического диспансера, мкр.51</v>
      </c>
      <c r="C463" s="504"/>
      <c r="D463" s="504"/>
      <c r="E463" s="504"/>
      <c r="F463" s="504"/>
      <c r="G463" s="504"/>
      <c r="H463" s="504"/>
      <c r="I463" s="504"/>
      <c r="J463" s="362"/>
      <c r="K463" s="379"/>
      <c r="L463" s="379"/>
      <c r="M463" s="379"/>
      <c r="N463" s="450"/>
      <c r="O463" s="379"/>
      <c r="P463" s="379"/>
      <c r="Q463" s="433">
        <f>'приложение 1.1 '!H464</f>
        <v>17</v>
      </c>
      <c r="R463" s="433">
        <f t="shared" si="43"/>
        <v>0.85000000000000009</v>
      </c>
      <c r="S463" s="433">
        <f t="shared" si="44"/>
        <v>6.8000000000000007</v>
      </c>
      <c r="T463" s="433">
        <f t="shared" si="45"/>
        <v>8.5</v>
      </c>
      <c r="U463" s="433">
        <f t="shared" si="46"/>
        <v>0.85000000000000142</v>
      </c>
      <c r="V463" s="504"/>
      <c r="W463" s="504"/>
      <c r="X463" s="504"/>
      <c r="Y463" s="504"/>
      <c r="Z463" s="576" t="str">
        <f>IF(AB463&gt;0,'приложение 1.1 '!G464,"-")</f>
        <v>-</v>
      </c>
      <c r="AA463" s="504"/>
      <c r="AB463" s="504"/>
      <c r="AC463" s="379">
        <f>'приложение 1.1 '!E464</f>
        <v>3.2</v>
      </c>
      <c r="AD463" s="576" t="str">
        <f>IF(AG463&gt;0,'приложение 1.1 '!G464,"-")</f>
        <v>-</v>
      </c>
      <c r="AE463" s="504"/>
      <c r="AF463" s="504"/>
      <c r="AG463" s="504"/>
      <c r="AH463" s="449">
        <f>'приложение 1.1 '!D464</f>
        <v>0</v>
      </c>
      <c r="AI463" s="205"/>
    </row>
    <row r="464" spans="1:35" ht="54.95" customHeight="1">
      <c r="A464" s="369" t="str">
        <f>'приложение 1.1 '!A465</f>
        <v>2.1.3.25</v>
      </c>
      <c r="B464" s="371" t="str">
        <f>'приложение 1.1 '!B465</f>
        <v>Строительство ТП№2 2х1600кВА мкр.51, для электроснабжения Поликлиники мкр.51</v>
      </c>
      <c r="C464" s="504"/>
      <c r="D464" s="504"/>
      <c r="E464" s="504"/>
      <c r="F464" s="504"/>
      <c r="G464" s="504"/>
      <c r="H464" s="504"/>
      <c r="I464" s="504"/>
      <c r="J464" s="362"/>
      <c r="K464" s="379"/>
      <c r="L464" s="379"/>
      <c r="M464" s="379"/>
      <c r="N464" s="450"/>
      <c r="O464" s="379"/>
      <c r="P464" s="379"/>
      <c r="Q464" s="433">
        <f>'приложение 1.1 '!H465</f>
        <v>17</v>
      </c>
      <c r="R464" s="433">
        <f t="shared" si="43"/>
        <v>0.85000000000000009</v>
      </c>
      <c r="S464" s="433">
        <f t="shared" si="44"/>
        <v>6.8000000000000007</v>
      </c>
      <c r="T464" s="433">
        <f t="shared" si="45"/>
        <v>8.5</v>
      </c>
      <c r="U464" s="433">
        <f t="shared" si="46"/>
        <v>0.85000000000000142</v>
      </c>
      <c r="V464" s="504"/>
      <c r="W464" s="504"/>
      <c r="X464" s="504"/>
      <c r="Y464" s="504"/>
      <c r="Z464" s="576" t="str">
        <f>IF(AB464&gt;0,'приложение 1.1 '!G465,"-")</f>
        <v>-</v>
      </c>
      <c r="AA464" s="504"/>
      <c r="AB464" s="504"/>
      <c r="AC464" s="379">
        <f>'приложение 1.1 '!E465</f>
        <v>3.2</v>
      </c>
      <c r="AD464" s="576" t="str">
        <f>IF(AG464&gt;0,'приложение 1.1 '!G465,"-")</f>
        <v>-</v>
      </c>
      <c r="AE464" s="504"/>
      <c r="AF464" s="504"/>
      <c r="AG464" s="504"/>
      <c r="AH464" s="449">
        <f>'приложение 1.1 '!D465</f>
        <v>0</v>
      </c>
      <c r="AI464" s="205"/>
    </row>
    <row r="465" spans="1:35" ht="54.95" customHeight="1">
      <c r="A465" s="369" t="str">
        <f>'приложение 1.1 '!A466</f>
        <v>2.1.3.26</v>
      </c>
      <c r="B465" s="371" t="str">
        <f>'приложение 1.1 '!B466</f>
        <v>Строительство ТП№3 2х1600кВА мкр.51, для электроснабжения Многоэтажных жилых домов</v>
      </c>
      <c r="C465" s="504"/>
      <c r="D465" s="504"/>
      <c r="E465" s="504"/>
      <c r="F465" s="504"/>
      <c r="G465" s="504"/>
      <c r="H465" s="504"/>
      <c r="I465" s="504"/>
      <c r="J465" s="362"/>
      <c r="K465" s="379"/>
      <c r="L465" s="379"/>
      <c r="M465" s="379"/>
      <c r="N465" s="450"/>
      <c r="O465" s="379"/>
      <c r="P465" s="379"/>
      <c r="Q465" s="433">
        <f>'приложение 1.1 '!H466</f>
        <v>17</v>
      </c>
      <c r="R465" s="433">
        <f t="shared" si="43"/>
        <v>0.85000000000000009</v>
      </c>
      <c r="S465" s="433">
        <f t="shared" si="44"/>
        <v>6.8000000000000007</v>
      </c>
      <c r="T465" s="433">
        <f t="shared" si="45"/>
        <v>8.5</v>
      </c>
      <c r="U465" s="433">
        <f t="shared" si="46"/>
        <v>0.85000000000000142</v>
      </c>
      <c r="V465" s="504"/>
      <c r="W465" s="504"/>
      <c r="X465" s="504"/>
      <c r="Y465" s="504"/>
      <c r="Z465" s="576" t="str">
        <f>IF(AB465&gt;0,'приложение 1.1 '!G466,"-")</f>
        <v>-</v>
      </c>
      <c r="AA465" s="504"/>
      <c r="AB465" s="504"/>
      <c r="AC465" s="379">
        <f>'приложение 1.1 '!E466</f>
        <v>3.2</v>
      </c>
      <c r="AD465" s="576" t="str">
        <f>IF(AG465&gt;0,'приложение 1.1 '!G466,"-")</f>
        <v>-</v>
      </c>
      <c r="AE465" s="504"/>
      <c r="AF465" s="504"/>
      <c r="AG465" s="504"/>
      <c r="AH465" s="449">
        <f>'приложение 1.1 '!D466</f>
        <v>0</v>
      </c>
      <c r="AI465" s="205"/>
    </row>
    <row r="466" spans="1:35" ht="54.95" customHeight="1">
      <c r="A466" s="369" t="str">
        <f>'приложение 1.1 '!A467</f>
        <v>2.1.3.27</v>
      </c>
      <c r="B466" s="371" t="str">
        <f>'приложение 1.1 '!B467</f>
        <v>Строительство ТП№4 2х1600кВА мкр.51, для электроснабжения Многоэтажных жилых домов</v>
      </c>
      <c r="C466" s="504"/>
      <c r="D466" s="504"/>
      <c r="E466" s="504"/>
      <c r="F466" s="504"/>
      <c r="G466" s="504"/>
      <c r="H466" s="504"/>
      <c r="I466" s="504"/>
      <c r="J466" s="362"/>
      <c r="K466" s="379"/>
      <c r="L466" s="379"/>
      <c r="M466" s="379"/>
      <c r="N466" s="450"/>
      <c r="O466" s="379"/>
      <c r="P466" s="379"/>
      <c r="Q466" s="433">
        <f>'приложение 1.1 '!H467</f>
        <v>17</v>
      </c>
      <c r="R466" s="433">
        <f t="shared" si="43"/>
        <v>0.85000000000000009</v>
      </c>
      <c r="S466" s="433">
        <f t="shared" si="44"/>
        <v>6.8000000000000007</v>
      </c>
      <c r="T466" s="433">
        <f t="shared" si="45"/>
        <v>8.5</v>
      </c>
      <c r="U466" s="433">
        <f t="shared" si="46"/>
        <v>0.85000000000000142</v>
      </c>
      <c r="V466" s="504"/>
      <c r="W466" s="504"/>
      <c r="X466" s="504"/>
      <c r="Y466" s="504"/>
      <c r="Z466" s="576" t="str">
        <f>IF(AB466&gt;0,'приложение 1.1 '!G467,"-")</f>
        <v>-</v>
      </c>
      <c r="AA466" s="504"/>
      <c r="AB466" s="504"/>
      <c r="AC466" s="379">
        <f>'приложение 1.1 '!E467</f>
        <v>3.2</v>
      </c>
      <c r="AD466" s="576" t="str">
        <f>IF(AG466&gt;0,'приложение 1.1 '!G467,"-")</f>
        <v>-</v>
      </c>
      <c r="AE466" s="504"/>
      <c r="AF466" s="504"/>
      <c r="AG466" s="504"/>
      <c r="AH466" s="449">
        <f>'приложение 1.1 '!D467</f>
        <v>0</v>
      </c>
      <c r="AI466" s="205"/>
    </row>
    <row r="467" spans="1:35" ht="54.95" customHeight="1">
      <c r="A467" s="369" t="str">
        <f>'приложение 1.1 '!A468</f>
        <v>2.1.3.28</v>
      </c>
      <c r="B467" s="371" t="str">
        <f>'приложение 1.1 '!B468</f>
        <v>Строительство ТП№5 2х1600кВА мкр.51, для электроснабжения Многоэтажных жилых домов</v>
      </c>
      <c r="C467" s="504"/>
      <c r="D467" s="504"/>
      <c r="E467" s="504"/>
      <c r="F467" s="504"/>
      <c r="G467" s="504"/>
      <c r="H467" s="504"/>
      <c r="I467" s="504"/>
      <c r="J467" s="362"/>
      <c r="K467" s="379"/>
      <c r="L467" s="379"/>
      <c r="M467" s="379"/>
      <c r="N467" s="450"/>
      <c r="O467" s="379"/>
      <c r="P467" s="379"/>
      <c r="Q467" s="433">
        <f>'приложение 1.1 '!H468</f>
        <v>17</v>
      </c>
      <c r="R467" s="433">
        <f t="shared" si="43"/>
        <v>0.85000000000000009</v>
      </c>
      <c r="S467" s="433">
        <f t="shared" si="44"/>
        <v>6.8000000000000007</v>
      </c>
      <c r="T467" s="433">
        <f t="shared" si="45"/>
        <v>8.5</v>
      </c>
      <c r="U467" s="433">
        <f t="shared" si="46"/>
        <v>0.85000000000000142</v>
      </c>
      <c r="V467" s="504"/>
      <c r="W467" s="504"/>
      <c r="X467" s="504"/>
      <c r="Y467" s="504"/>
      <c r="Z467" s="576" t="str">
        <f>IF(AB467&gt;0,'приложение 1.1 '!G468,"-")</f>
        <v>-</v>
      </c>
      <c r="AA467" s="504"/>
      <c r="AB467" s="504"/>
      <c r="AC467" s="379">
        <f>'приложение 1.1 '!E468</f>
        <v>3.2</v>
      </c>
      <c r="AD467" s="576" t="str">
        <f>IF(AG467&gt;0,'приложение 1.1 '!G468,"-")</f>
        <v>-</v>
      </c>
      <c r="AE467" s="504"/>
      <c r="AF467" s="504"/>
      <c r="AG467" s="504"/>
      <c r="AH467" s="449">
        <f>'приложение 1.1 '!D468</f>
        <v>0</v>
      </c>
      <c r="AI467" s="205"/>
    </row>
    <row r="468" spans="1:35" ht="54.95" customHeight="1">
      <c r="A468" s="369" t="str">
        <f>'приложение 1.1 '!A469</f>
        <v>2.1.3.29</v>
      </c>
      <c r="B468" s="371" t="str">
        <f>'приложение 1.1 '!B469</f>
        <v>Строительство ТП№6 2х1600кВА мкр.51, для электроснабжения общеобразовательной школы на 800 мест</v>
      </c>
      <c r="C468" s="504"/>
      <c r="D468" s="504"/>
      <c r="E468" s="504"/>
      <c r="F468" s="504"/>
      <c r="G468" s="504"/>
      <c r="H468" s="504"/>
      <c r="I468" s="504"/>
      <c r="J468" s="362"/>
      <c r="K468" s="379"/>
      <c r="L468" s="379"/>
      <c r="M468" s="379"/>
      <c r="N468" s="450"/>
      <c r="O468" s="379"/>
      <c r="P468" s="379"/>
      <c r="Q468" s="433">
        <f>'приложение 1.1 '!H469</f>
        <v>17</v>
      </c>
      <c r="R468" s="433">
        <f t="shared" si="43"/>
        <v>0.85000000000000009</v>
      </c>
      <c r="S468" s="433">
        <f t="shared" si="44"/>
        <v>6.8000000000000007</v>
      </c>
      <c r="T468" s="433">
        <f t="shared" si="45"/>
        <v>8.5</v>
      </c>
      <c r="U468" s="433">
        <f t="shared" si="46"/>
        <v>0.85000000000000142</v>
      </c>
      <c r="V468" s="504"/>
      <c r="W468" s="504"/>
      <c r="X468" s="504"/>
      <c r="Y468" s="504"/>
      <c r="Z468" s="576" t="str">
        <f>IF(AB468&gt;0,'приложение 1.1 '!G469,"-")</f>
        <v>-</v>
      </c>
      <c r="AA468" s="504"/>
      <c r="AB468" s="504"/>
      <c r="AC468" s="379">
        <f>'приложение 1.1 '!E469</f>
        <v>3.2</v>
      </c>
      <c r="AD468" s="576" t="str">
        <f>IF(AG468&gt;0,'приложение 1.1 '!G469,"-")</f>
        <v>-</v>
      </c>
      <c r="AE468" s="504"/>
      <c r="AF468" s="504"/>
      <c r="AG468" s="504"/>
      <c r="AH468" s="449">
        <f>'приложение 1.1 '!D469</f>
        <v>0</v>
      </c>
      <c r="AI468" s="205"/>
    </row>
    <row r="469" spans="1:35" ht="54.95" customHeight="1">
      <c r="A469" s="369" t="str">
        <f>'приложение 1.1 '!A470</f>
        <v>2.1.3.30</v>
      </c>
      <c r="B469" s="371" t="str">
        <f>'приложение 1.1 '!B470</f>
        <v>Строительство ТП№7 2х1600кВА мкр.51, для электроснабжения Многоэтажных жилых домов</v>
      </c>
      <c r="C469" s="504"/>
      <c r="D469" s="504"/>
      <c r="E469" s="504"/>
      <c r="F469" s="504"/>
      <c r="G469" s="504"/>
      <c r="H469" s="504"/>
      <c r="I469" s="504"/>
      <c r="J469" s="362"/>
      <c r="K469" s="379"/>
      <c r="L469" s="379"/>
      <c r="M469" s="379"/>
      <c r="N469" s="450"/>
      <c r="O469" s="379"/>
      <c r="P469" s="379"/>
      <c r="Q469" s="433">
        <f>'приложение 1.1 '!H470</f>
        <v>17</v>
      </c>
      <c r="R469" s="433">
        <f t="shared" si="43"/>
        <v>0.85000000000000009</v>
      </c>
      <c r="S469" s="433">
        <f t="shared" si="44"/>
        <v>6.8000000000000007</v>
      </c>
      <c r="T469" s="433">
        <f t="shared" si="45"/>
        <v>8.5</v>
      </c>
      <c r="U469" s="433">
        <f t="shared" si="46"/>
        <v>0.85000000000000142</v>
      </c>
      <c r="V469" s="504"/>
      <c r="W469" s="504"/>
      <c r="X469" s="504"/>
      <c r="Y469" s="504"/>
      <c r="Z469" s="576" t="str">
        <f>IF(AB469&gt;0,'приложение 1.1 '!G470,"-")</f>
        <v>-</v>
      </c>
      <c r="AA469" s="504"/>
      <c r="AB469" s="504"/>
      <c r="AC469" s="379">
        <f>'приложение 1.1 '!E470</f>
        <v>3.2</v>
      </c>
      <c r="AD469" s="576" t="str">
        <f>IF(AG469&gt;0,'приложение 1.1 '!G470,"-")</f>
        <v>-</v>
      </c>
      <c r="AE469" s="504"/>
      <c r="AF469" s="504"/>
      <c r="AG469" s="504"/>
      <c r="AH469" s="449">
        <f>'приложение 1.1 '!D470</f>
        <v>0</v>
      </c>
      <c r="AI469" s="205"/>
    </row>
    <row r="470" spans="1:35" ht="54.95" customHeight="1">
      <c r="A470" s="369" t="str">
        <f>'приложение 1.1 '!A471</f>
        <v>2.1.3.31</v>
      </c>
      <c r="B470" s="371" t="str">
        <f>'приложение 1.1 '!B471</f>
        <v>Строительство ТП№8 2х1600кВА мкр.51, для электроснабжения Детского сада на 310 мест мкр.51</v>
      </c>
      <c r="C470" s="504"/>
      <c r="D470" s="504"/>
      <c r="E470" s="504"/>
      <c r="F470" s="504"/>
      <c r="G470" s="504"/>
      <c r="H470" s="504"/>
      <c r="I470" s="504"/>
      <c r="J470" s="362"/>
      <c r="K470" s="379"/>
      <c r="L470" s="379"/>
      <c r="M470" s="379"/>
      <c r="N470" s="450"/>
      <c r="O470" s="379"/>
      <c r="P470" s="379"/>
      <c r="Q470" s="433">
        <f>'приложение 1.1 '!H471</f>
        <v>17</v>
      </c>
      <c r="R470" s="433">
        <f t="shared" si="43"/>
        <v>0.85000000000000009</v>
      </c>
      <c r="S470" s="433">
        <f t="shared" si="44"/>
        <v>6.8000000000000007</v>
      </c>
      <c r="T470" s="433">
        <f t="shared" si="45"/>
        <v>8.5</v>
      </c>
      <c r="U470" s="433">
        <f t="shared" si="46"/>
        <v>0.85000000000000142</v>
      </c>
      <c r="V470" s="504"/>
      <c r="W470" s="504"/>
      <c r="X470" s="504"/>
      <c r="Y470" s="504"/>
      <c r="Z470" s="576" t="str">
        <f>IF(AB470&gt;0,'приложение 1.1 '!G471,"-")</f>
        <v>-</v>
      </c>
      <c r="AA470" s="504"/>
      <c r="AB470" s="504"/>
      <c r="AC470" s="379">
        <f>'приложение 1.1 '!E471</f>
        <v>3.2</v>
      </c>
      <c r="AD470" s="576" t="str">
        <f>IF(AG470&gt;0,'приложение 1.1 '!G471,"-")</f>
        <v>-</v>
      </c>
      <c r="AE470" s="504"/>
      <c r="AF470" s="504"/>
      <c r="AG470" s="504"/>
      <c r="AH470" s="449">
        <f>'приложение 1.1 '!D471</f>
        <v>0</v>
      </c>
      <c r="AI470" s="205"/>
    </row>
    <row r="471" spans="1:35" ht="54.95" customHeight="1">
      <c r="A471" s="567" t="str">
        <f>'приложение 1.1 '!A472</f>
        <v>2.1.4.</v>
      </c>
      <c r="B471" s="568" t="str">
        <f>'приложение 1.1 '!B472</f>
        <v>Кабельные линии 6/10кВ</v>
      </c>
      <c r="C471" s="575"/>
      <c r="D471" s="575"/>
      <c r="E471" s="575"/>
      <c r="F471" s="575"/>
      <c r="G471" s="575"/>
      <c r="H471" s="575"/>
      <c r="I471" s="575"/>
      <c r="J471" s="569"/>
      <c r="K471" s="566"/>
      <c r="L471" s="566"/>
      <c r="M471" s="566"/>
      <c r="N471" s="563"/>
      <c r="O471" s="566"/>
      <c r="P471" s="566"/>
      <c r="Q471" s="571">
        <f>'приложение 1.1 '!H472</f>
        <v>0</v>
      </c>
      <c r="R471" s="571">
        <f t="shared" si="43"/>
        <v>0</v>
      </c>
      <c r="S471" s="571">
        <f t="shared" si="44"/>
        <v>0</v>
      </c>
      <c r="T471" s="571">
        <f t="shared" si="45"/>
        <v>0</v>
      </c>
      <c r="U471" s="571">
        <f t="shared" si="46"/>
        <v>0</v>
      </c>
      <c r="V471" s="575"/>
      <c r="W471" s="575"/>
      <c r="X471" s="575"/>
      <c r="Y471" s="575"/>
      <c r="Z471" s="575"/>
      <c r="AA471" s="575"/>
      <c r="AB471" s="575"/>
      <c r="AC471" s="566"/>
      <c r="AD471" s="575"/>
      <c r="AE471" s="575"/>
      <c r="AF471" s="575"/>
      <c r="AG471" s="575"/>
      <c r="AH471" s="572"/>
      <c r="AI471" s="574"/>
    </row>
    <row r="472" spans="1:35" ht="54.95" customHeight="1">
      <c r="A472" s="369" t="str">
        <f>'приложение 1.1 '!A473</f>
        <v>2.1.4.1</v>
      </c>
      <c r="B472" s="577" t="str">
        <f>'приложение 1.1 '!B473</f>
        <v>Строительство КЛ-10кВ от РП-117 до РП(ТП)11 2х2500кВА, для электроснабжения ж/д в мкр.21-22</v>
      </c>
      <c r="C472" s="504"/>
      <c r="D472" s="504"/>
      <c r="E472" s="504"/>
      <c r="F472" s="504"/>
      <c r="G472" s="504"/>
      <c r="H472" s="504"/>
      <c r="I472" s="504"/>
      <c r="J472" s="362"/>
      <c r="K472" s="379"/>
      <c r="L472" s="379"/>
      <c r="M472" s="379"/>
      <c r="N472" s="450"/>
      <c r="O472" s="379"/>
      <c r="P472" s="379"/>
      <c r="Q472" s="433">
        <f>'приложение 1.1 '!H473</f>
        <v>1.44</v>
      </c>
      <c r="R472" s="433">
        <f t="shared" si="43"/>
        <v>7.1999999999999995E-2</v>
      </c>
      <c r="S472" s="433">
        <f t="shared" si="44"/>
        <v>0.57599999999999996</v>
      </c>
      <c r="T472" s="433">
        <f t="shared" si="45"/>
        <v>0.72</v>
      </c>
      <c r="U472" s="433">
        <f t="shared" si="46"/>
        <v>7.2000000000000064E-2</v>
      </c>
      <c r="V472" s="504"/>
      <c r="W472" s="504"/>
      <c r="X472" s="504"/>
      <c r="Y472" s="504"/>
      <c r="Z472" s="576" t="str">
        <f>IF(AB472&gt;0,'приложение 1.1 '!G473,"-")</f>
        <v>-</v>
      </c>
      <c r="AA472" s="504"/>
      <c r="AB472" s="504"/>
      <c r="AC472" s="379">
        <f>'приложение 1.1 '!E473</f>
        <v>0</v>
      </c>
      <c r="AD472" s="576">
        <f>IF(AG472&gt;0,'приложение 1.1 '!G473,"-")</f>
        <v>2018</v>
      </c>
      <c r="AE472" s="504">
        <v>30</v>
      </c>
      <c r="AF472" s="504"/>
      <c r="AG472" s="504" t="s">
        <v>310</v>
      </c>
      <c r="AH472" s="449">
        <f>'приложение 1.1 '!D473</f>
        <v>0.57599999999999996</v>
      </c>
      <c r="AI472" s="205"/>
    </row>
    <row r="473" spans="1:35" ht="54.95" customHeight="1">
      <c r="A473" s="369" t="str">
        <f>'приложение 1.1 '!A474</f>
        <v>2.1.4.2</v>
      </c>
      <c r="B473" s="577" t="str">
        <f>'приложение 1.1 '!B474</f>
        <v>Строительство КЛ-10кВ от РП(ТП)11 2х1000кВА  до ТП12 2х1000кВА, для электроснабжения ж/д в мкр.21-22</v>
      </c>
      <c r="C473" s="504"/>
      <c r="D473" s="504"/>
      <c r="E473" s="504"/>
      <c r="F473" s="504"/>
      <c r="G473" s="504"/>
      <c r="H473" s="504"/>
      <c r="I473" s="504"/>
      <c r="J473" s="362"/>
      <c r="K473" s="379"/>
      <c r="L473" s="379"/>
      <c r="M473" s="379"/>
      <c r="N473" s="450"/>
      <c r="O473" s="379"/>
      <c r="P473" s="379"/>
      <c r="Q473" s="433">
        <f>'приложение 1.1 '!H474</f>
        <v>1.7249999999999999</v>
      </c>
      <c r="R473" s="433">
        <f t="shared" si="43"/>
        <v>8.6249999999999993E-2</v>
      </c>
      <c r="S473" s="433">
        <f t="shared" si="44"/>
        <v>0.69</v>
      </c>
      <c r="T473" s="433">
        <f t="shared" si="45"/>
        <v>0.86249999999999993</v>
      </c>
      <c r="U473" s="433">
        <f t="shared" si="46"/>
        <v>8.6249999999999938E-2</v>
      </c>
      <c r="V473" s="504"/>
      <c r="W473" s="504"/>
      <c r="X473" s="504"/>
      <c r="Y473" s="504"/>
      <c r="Z473" s="576" t="str">
        <f>IF(AB473&gt;0,'приложение 1.1 '!G474,"-")</f>
        <v>-</v>
      </c>
      <c r="AA473" s="504"/>
      <c r="AB473" s="504"/>
      <c r="AC473" s="379">
        <f>'приложение 1.1 '!E474</f>
        <v>0</v>
      </c>
      <c r="AD473" s="576">
        <f>IF(AG473&gt;0,'приложение 1.1 '!G474,"-")</f>
        <v>2018</v>
      </c>
      <c r="AE473" s="504">
        <v>30</v>
      </c>
      <c r="AF473" s="504"/>
      <c r="AG473" s="576" t="s">
        <v>310</v>
      </c>
      <c r="AH473" s="449">
        <f>'приложение 1.1 '!D474</f>
        <v>0.69</v>
      </c>
      <c r="AI473" s="205"/>
    </row>
    <row r="474" spans="1:35" ht="54.95" customHeight="1">
      <c r="A474" s="369" t="str">
        <f>'приложение 1.1 '!A475</f>
        <v>2.1.4.3</v>
      </c>
      <c r="B474" s="577" t="str">
        <f>'приложение 1.1 '!B475</f>
        <v>Строительство КЛ-10кВ от ТП12 2х1000кВА  до ТП13 2х1000кВА, для электроснабжения ж/д в мкр.21-22</v>
      </c>
      <c r="C474" s="504"/>
      <c r="D474" s="504"/>
      <c r="E474" s="504"/>
      <c r="F474" s="504"/>
      <c r="G474" s="504"/>
      <c r="H474" s="504"/>
      <c r="I474" s="504"/>
      <c r="J474" s="362"/>
      <c r="K474" s="379"/>
      <c r="L474" s="379"/>
      <c r="M474" s="379"/>
      <c r="N474" s="450"/>
      <c r="O474" s="379"/>
      <c r="P474" s="379"/>
      <c r="Q474" s="433">
        <f>'приложение 1.1 '!H475</f>
        <v>1.3250000000000002</v>
      </c>
      <c r="R474" s="433">
        <f t="shared" si="43"/>
        <v>6.6250000000000017E-2</v>
      </c>
      <c r="S474" s="433">
        <f t="shared" si="44"/>
        <v>0.53000000000000014</v>
      </c>
      <c r="T474" s="433">
        <f t="shared" si="45"/>
        <v>0.66250000000000009</v>
      </c>
      <c r="U474" s="433">
        <f t="shared" si="46"/>
        <v>6.624999999999992E-2</v>
      </c>
      <c r="V474" s="504"/>
      <c r="W474" s="504"/>
      <c r="X474" s="504"/>
      <c r="Y474" s="504"/>
      <c r="Z474" s="576" t="str">
        <f>IF(AB474&gt;0,'приложение 1.1 '!G475,"-")</f>
        <v>-</v>
      </c>
      <c r="AA474" s="504"/>
      <c r="AB474" s="504"/>
      <c r="AC474" s="379">
        <f>'приложение 1.1 '!E475</f>
        <v>0</v>
      </c>
      <c r="AD474" s="576">
        <f>IF(AG474&gt;0,'приложение 1.1 '!G475,"-")</f>
        <v>2019</v>
      </c>
      <c r="AE474" s="504">
        <v>30</v>
      </c>
      <c r="AF474" s="504"/>
      <c r="AG474" s="576" t="s">
        <v>310</v>
      </c>
      <c r="AH474" s="449">
        <f>'приложение 1.1 '!D475</f>
        <v>0.53</v>
      </c>
      <c r="AI474" s="205"/>
    </row>
    <row r="475" spans="1:35" ht="54.95" customHeight="1">
      <c r="A475" s="369" t="str">
        <f>'приложение 1.1 '!A476</f>
        <v>2.1.4.4</v>
      </c>
      <c r="B475" s="577" t="str">
        <f>'приложение 1.1 '!B476</f>
        <v>Строительство КЛ-10кВ от ТП13 2х1000кВА  до РП(ТП)11 2х2500кВА, для электроснабжения ж/д в мкр.21-22</v>
      </c>
      <c r="C475" s="504"/>
      <c r="D475" s="504"/>
      <c r="E475" s="504"/>
      <c r="F475" s="504"/>
      <c r="G475" s="504"/>
      <c r="H475" s="504"/>
      <c r="I475" s="504"/>
      <c r="J475" s="362"/>
      <c r="K475" s="379"/>
      <c r="L475" s="379"/>
      <c r="M475" s="379"/>
      <c r="N475" s="450"/>
      <c r="O475" s="379"/>
      <c r="P475" s="379"/>
      <c r="Q475" s="433">
        <f>'приложение 1.1 '!H476</f>
        <v>1.81</v>
      </c>
      <c r="R475" s="433">
        <f t="shared" si="43"/>
        <v>9.0500000000000011E-2</v>
      </c>
      <c r="S475" s="433">
        <f t="shared" si="44"/>
        <v>0.72400000000000009</v>
      </c>
      <c r="T475" s="433">
        <f t="shared" si="45"/>
        <v>0.90500000000000003</v>
      </c>
      <c r="U475" s="433">
        <f t="shared" si="46"/>
        <v>9.0500000000000025E-2</v>
      </c>
      <c r="V475" s="504"/>
      <c r="W475" s="504"/>
      <c r="X475" s="504"/>
      <c r="Y475" s="504"/>
      <c r="Z475" s="576" t="str">
        <f>IF(AB475&gt;0,'приложение 1.1 '!G476,"-")</f>
        <v>-</v>
      </c>
      <c r="AA475" s="504"/>
      <c r="AB475" s="504"/>
      <c r="AC475" s="379">
        <f>'приложение 1.1 '!E476</f>
        <v>0</v>
      </c>
      <c r="AD475" s="576">
        <f>IF(AG475&gt;0,'приложение 1.1 '!G476,"-")</f>
        <v>2019</v>
      </c>
      <c r="AE475" s="504">
        <v>30</v>
      </c>
      <c r="AF475" s="504"/>
      <c r="AG475" s="576" t="s">
        <v>310</v>
      </c>
      <c r="AH475" s="449">
        <f>'приложение 1.1 '!D476</f>
        <v>0.72399999999999998</v>
      </c>
      <c r="AI475" s="205"/>
    </row>
    <row r="476" spans="1:35" ht="54.95" customHeight="1">
      <c r="A476" s="369" t="str">
        <f>'приложение 1.1 '!A477</f>
        <v>2.1.4.5</v>
      </c>
      <c r="B476" s="577" t="str">
        <f>'приложение 1.1 '!B477</f>
        <v>Строительство КЛ-10кВ ПС "Геолог" до ТП-2х1600кВА, для электроснабжения Регионального центра спорта инвалидов мкр.31А</v>
      </c>
      <c r="C476" s="504"/>
      <c r="D476" s="504"/>
      <c r="E476" s="504"/>
      <c r="F476" s="504"/>
      <c r="G476" s="504"/>
      <c r="H476" s="504"/>
      <c r="I476" s="504"/>
      <c r="J476" s="362"/>
      <c r="K476" s="379"/>
      <c r="L476" s="379"/>
      <c r="M476" s="379"/>
      <c r="N476" s="450"/>
      <c r="O476" s="379"/>
      <c r="P476" s="379"/>
      <c r="Q476" s="433">
        <f>'приложение 1.1 '!H477</f>
        <v>0.85000000000000009</v>
      </c>
      <c r="R476" s="433">
        <f t="shared" si="43"/>
        <v>4.250000000000001E-2</v>
      </c>
      <c r="S476" s="433">
        <f t="shared" si="44"/>
        <v>0.34000000000000008</v>
      </c>
      <c r="T476" s="433">
        <f t="shared" si="45"/>
        <v>0.42500000000000004</v>
      </c>
      <c r="U476" s="433">
        <f t="shared" si="46"/>
        <v>4.2499999999999982E-2</v>
      </c>
      <c r="V476" s="504"/>
      <c r="W476" s="504"/>
      <c r="X476" s="504"/>
      <c r="Y476" s="504"/>
      <c r="Z476" s="576" t="str">
        <f>IF(AB476&gt;0,'приложение 1.1 '!G477,"-")</f>
        <v>-</v>
      </c>
      <c r="AA476" s="504"/>
      <c r="AB476" s="504"/>
      <c r="AC476" s="379">
        <f>'приложение 1.1 '!E477</f>
        <v>0</v>
      </c>
      <c r="AD476" s="576">
        <f>IF(AG476&gt;0,'приложение 1.1 '!G477,"-")</f>
        <v>2020</v>
      </c>
      <c r="AE476" s="504">
        <v>30</v>
      </c>
      <c r="AF476" s="504"/>
      <c r="AG476" s="576" t="s">
        <v>310</v>
      </c>
      <c r="AH476" s="449">
        <f>'приложение 1.1 '!D477</f>
        <v>0.34</v>
      </c>
      <c r="AI476" s="205"/>
    </row>
    <row r="477" spans="1:35" ht="54.95" customHeight="1">
      <c r="A477" s="369" t="str">
        <f>'приложение 1.1 '!A478</f>
        <v>2.1.4.6</v>
      </c>
      <c r="B477" s="577" t="str">
        <f>'приложение 1.1 '!B478</f>
        <v>Строительство КЛ-10кВ от КТПН-736 до КТПН№1 2х250кВА, для электроснабжения п.Лунный</v>
      </c>
      <c r="C477" s="504"/>
      <c r="D477" s="504"/>
      <c r="E477" s="504"/>
      <c r="F477" s="504"/>
      <c r="G477" s="504"/>
      <c r="H477" s="504"/>
      <c r="I477" s="504"/>
      <c r="J477" s="362"/>
      <c r="K477" s="379"/>
      <c r="L477" s="379"/>
      <c r="M477" s="379"/>
      <c r="N477" s="450"/>
      <c r="O477" s="379"/>
      <c r="P477" s="379"/>
      <c r="Q477" s="433">
        <f>'приложение 1.1 '!H478</f>
        <v>0.875</v>
      </c>
      <c r="R477" s="433">
        <f t="shared" si="43"/>
        <v>4.3750000000000004E-2</v>
      </c>
      <c r="S477" s="433">
        <f t="shared" si="44"/>
        <v>0.35000000000000003</v>
      </c>
      <c r="T477" s="433">
        <f t="shared" si="45"/>
        <v>0.4375</v>
      </c>
      <c r="U477" s="433">
        <f t="shared" si="46"/>
        <v>4.3749999999999956E-2</v>
      </c>
      <c r="V477" s="504"/>
      <c r="W477" s="504"/>
      <c r="X477" s="504"/>
      <c r="Y477" s="504"/>
      <c r="Z477" s="576" t="str">
        <f>IF(AB477&gt;0,'приложение 1.1 '!G478,"-")</f>
        <v>-</v>
      </c>
      <c r="AA477" s="504"/>
      <c r="AB477" s="504"/>
      <c r="AC477" s="379">
        <f>'приложение 1.1 '!E478</f>
        <v>0</v>
      </c>
      <c r="AD477" s="576">
        <f>IF(AG477&gt;0,'приложение 1.1 '!G478,"-")</f>
        <v>2022</v>
      </c>
      <c r="AE477" s="504">
        <v>30</v>
      </c>
      <c r="AF477" s="504"/>
      <c r="AG477" s="576" t="s">
        <v>310</v>
      </c>
      <c r="AH477" s="449">
        <f>'приложение 1.1 '!D478</f>
        <v>0.35</v>
      </c>
      <c r="AI477" s="205"/>
    </row>
    <row r="478" spans="1:35" ht="54.95" customHeight="1">
      <c r="A478" s="369" t="str">
        <f>'приложение 1.1 '!A479</f>
        <v>2.1.4.7</v>
      </c>
      <c r="B478" s="577" t="str">
        <f>'приложение 1.1 '!B479</f>
        <v>Строительство КЛ-10кВ от КТПН№1 2х250кВА до КТПН№2 2х250кВА, для электроснабжения п.Лунный</v>
      </c>
      <c r="C478" s="504"/>
      <c r="D478" s="504"/>
      <c r="E478" s="504"/>
      <c r="F478" s="504"/>
      <c r="G478" s="504"/>
      <c r="H478" s="504"/>
      <c r="I478" s="504"/>
      <c r="J478" s="362"/>
      <c r="K478" s="379"/>
      <c r="L478" s="379"/>
      <c r="M478" s="379"/>
      <c r="N478" s="450"/>
      <c r="O478" s="379"/>
      <c r="P478" s="379"/>
      <c r="Q478" s="433">
        <f>'приложение 1.1 '!H479</f>
        <v>1</v>
      </c>
      <c r="R478" s="433">
        <f t="shared" si="43"/>
        <v>0.05</v>
      </c>
      <c r="S478" s="433">
        <f t="shared" si="44"/>
        <v>0.4</v>
      </c>
      <c r="T478" s="433">
        <f t="shared" si="45"/>
        <v>0.5</v>
      </c>
      <c r="U478" s="433">
        <f t="shared" si="46"/>
        <v>5.0000000000000044E-2</v>
      </c>
      <c r="V478" s="504"/>
      <c r="W478" s="504"/>
      <c r="X478" s="504"/>
      <c r="Y478" s="504"/>
      <c r="Z478" s="576" t="str">
        <f>IF(AB478&gt;0,'приложение 1.1 '!G479,"-")</f>
        <v>-</v>
      </c>
      <c r="AA478" s="504"/>
      <c r="AB478" s="504"/>
      <c r="AC478" s="379">
        <f>'приложение 1.1 '!E479</f>
        <v>0</v>
      </c>
      <c r="AD478" s="576">
        <f>IF(AG478&gt;0,'приложение 1.1 '!G479,"-")</f>
        <v>2022</v>
      </c>
      <c r="AE478" s="504">
        <v>30</v>
      </c>
      <c r="AF478" s="504"/>
      <c r="AG478" s="576" t="s">
        <v>310</v>
      </c>
      <c r="AH478" s="449">
        <f>'приложение 1.1 '!D479</f>
        <v>0.4</v>
      </c>
      <c r="AI478" s="205"/>
    </row>
    <row r="479" spans="1:35" ht="54.95" customHeight="1">
      <c r="A479" s="369" t="str">
        <f>'приложение 1.1 '!A480</f>
        <v>2.1.4.8</v>
      </c>
      <c r="B479" s="577" t="str">
        <f>'приложение 1.1 '!B480</f>
        <v>Строительство КЛ-10кВ от КТПН№2 2х250кВА до КТПН-735, для электроснабжения п.Лунный</v>
      </c>
      <c r="C479" s="504"/>
      <c r="D479" s="504"/>
      <c r="E479" s="504"/>
      <c r="F479" s="504"/>
      <c r="G479" s="504"/>
      <c r="H479" s="504"/>
      <c r="I479" s="504"/>
      <c r="J479" s="362"/>
      <c r="K479" s="379"/>
      <c r="L479" s="379"/>
      <c r="M479" s="379"/>
      <c r="N479" s="450"/>
      <c r="O479" s="379"/>
      <c r="P479" s="379"/>
      <c r="Q479" s="433">
        <f>'приложение 1.1 '!H480</f>
        <v>2</v>
      </c>
      <c r="R479" s="433">
        <f t="shared" si="43"/>
        <v>0.1</v>
      </c>
      <c r="S479" s="433">
        <f t="shared" si="44"/>
        <v>0.8</v>
      </c>
      <c r="T479" s="433">
        <f t="shared" si="45"/>
        <v>1</v>
      </c>
      <c r="U479" s="433">
        <f t="shared" si="46"/>
        <v>0.10000000000000009</v>
      </c>
      <c r="V479" s="504"/>
      <c r="W479" s="504"/>
      <c r="X479" s="504"/>
      <c r="Y479" s="504"/>
      <c r="Z479" s="576" t="str">
        <f>IF(AB479&gt;0,'приложение 1.1 '!G480,"-")</f>
        <v>-</v>
      </c>
      <c r="AA479" s="504"/>
      <c r="AB479" s="504"/>
      <c r="AC479" s="379">
        <f>'приложение 1.1 '!E480</f>
        <v>0</v>
      </c>
      <c r="AD479" s="576">
        <f>IF(AG479&gt;0,'приложение 1.1 '!G480,"-")</f>
        <v>2022</v>
      </c>
      <c r="AE479" s="504">
        <v>30</v>
      </c>
      <c r="AF479" s="504"/>
      <c r="AG479" s="576" t="s">
        <v>310</v>
      </c>
      <c r="AH479" s="449">
        <f>'приложение 1.1 '!D480</f>
        <v>0.8</v>
      </c>
      <c r="AI479" s="205"/>
    </row>
    <row r="480" spans="1:35" ht="54.95" customHeight="1">
      <c r="A480" s="369" t="str">
        <f>'приложение 1.1 '!A481</f>
        <v>2.1.4.9</v>
      </c>
      <c r="B480" s="577" t="str">
        <f>'приложение 1.1 '!B481</f>
        <v>Строительство КЛ-6кВ от ПС"Строительная-24" до КРУН1, для электроснабжения п.Кедровый-1</v>
      </c>
      <c r="C480" s="504"/>
      <c r="D480" s="504"/>
      <c r="E480" s="504"/>
      <c r="F480" s="504"/>
      <c r="G480" s="504"/>
      <c r="H480" s="504"/>
      <c r="I480" s="504"/>
      <c r="J480" s="362"/>
      <c r="K480" s="379"/>
      <c r="L480" s="379"/>
      <c r="M480" s="379"/>
      <c r="N480" s="450"/>
      <c r="O480" s="379"/>
      <c r="P480" s="379"/>
      <c r="Q480" s="433">
        <f>'приложение 1.1 '!H481</f>
        <v>1.5</v>
      </c>
      <c r="R480" s="433">
        <f t="shared" si="43"/>
        <v>7.5000000000000011E-2</v>
      </c>
      <c r="S480" s="433">
        <f t="shared" si="44"/>
        <v>0.60000000000000009</v>
      </c>
      <c r="T480" s="433">
        <f t="shared" si="45"/>
        <v>0.75</v>
      </c>
      <c r="U480" s="433">
        <f t="shared" si="46"/>
        <v>7.4999999999999956E-2</v>
      </c>
      <c r="V480" s="504"/>
      <c r="W480" s="504"/>
      <c r="X480" s="504"/>
      <c r="Y480" s="504"/>
      <c r="Z480" s="576" t="str">
        <f>IF(AB480&gt;0,'приложение 1.1 '!G481,"-")</f>
        <v>-</v>
      </c>
      <c r="AA480" s="504"/>
      <c r="AB480" s="504"/>
      <c r="AC480" s="379">
        <f>'приложение 1.1 '!E481</f>
        <v>0</v>
      </c>
      <c r="AD480" s="576">
        <f>IF(AG480&gt;0,'приложение 1.1 '!G481,"-")</f>
        <v>2022</v>
      </c>
      <c r="AE480" s="504">
        <v>30</v>
      </c>
      <c r="AF480" s="504"/>
      <c r="AG480" s="576" t="s">
        <v>310</v>
      </c>
      <c r="AH480" s="449">
        <f>'приложение 1.1 '!D481</f>
        <v>0.6</v>
      </c>
      <c r="AI480" s="205"/>
    </row>
    <row r="481" spans="1:35" ht="54.95" customHeight="1">
      <c r="A481" s="369" t="str">
        <f>'приложение 1.1 '!A482</f>
        <v>2.1.4.10</v>
      </c>
      <c r="B481" s="577" t="str">
        <f>'приложение 1.1 '!B482</f>
        <v>Строительство КЛ-6кВ от ПС"Строительная-25" до КРУН2, для электроснабжения п.Кедровый-1</v>
      </c>
      <c r="C481" s="504"/>
      <c r="D481" s="504"/>
      <c r="E481" s="504"/>
      <c r="F481" s="504"/>
      <c r="G481" s="504"/>
      <c r="H481" s="504"/>
      <c r="I481" s="504"/>
      <c r="J481" s="362"/>
      <c r="K481" s="379"/>
      <c r="L481" s="379"/>
      <c r="M481" s="379"/>
      <c r="N481" s="450"/>
      <c r="O481" s="379"/>
      <c r="P481" s="379"/>
      <c r="Q481" s="433">
        <f>'приложение 1.1 '!H482</f>
        <v>0.875</v>
      </c>
      <c r="R481" s="433">
        <f t="shared" si="43"/>
        <v>4.3750000000000004E-2</v>
      </c>
      <c r="S481" s="433">
        <f t="shared" si="44"/>
        <v>0.35000000000000003</v>
      </c>
      <c r="T481" s="433">
        <f t="shared" si="45"/>
        <v>0.4375</v>
      </c>
      <c r="U481" s="433">
        <f t="shared" si="46"/>
        <v>4.3749999999999956E-2</v>
      </c>
      <c r="V481" s="504"/>
      <c r="W481" s="504"/>
      <c r="X481" s="504"/>
      <c r="Y481" s="504"/>
      <c r="Z481" s="576" t="str">
        <f>IF(AB481&gt;0,'приложение 1.1 '!G482,"-")</f>
        <v>-</v>
      </c>
      <c r="AA481" s="504"/>
      <c r="AB481" s="504"/>
      <c r="AC481" s="379">
        <f>'приложение 1.1 '!E482</f>
        <v>0</v>
      </c>
      <c r="AD481" s="576">
        <f>IF(AG481&gt;0,'приложение 1.1 '!G482,"-")</f>
        <v>2022</v>
      </c>
      <c r="AE481" s="504">
        <v>30</v>
      </c>
      <c r="AF481" s="504"/>
      <c r="AG481" s="576" t="s">
        <v>310</v>
      </c>
      <c r="AH481" s="449">
        <f>'приложение 1.1 '!D482</f>
        <v>0.35</v>
      </c>
      <c r="AI481" s="205"/>
    </row>
    <row r="482" spans="1:35" ht="54.95" customHeight="1">
      <c r="A482" s="369" t="str">
        <f>'приложение 1.1 '!A483</f>
        <v>2.1.4.11</v>
      </c>
      <c r="B482" s="577" t="str">
        <f>'приложение 1.1 '!B483</f>
        <v>Строительство КЛ-6кВ от КРУН1 до КТПН-2х400кВА, для электроснабжения п.Кедровый-1</v>
      </c>
      <c r="C482" s="504"/>
      <c r="D482" s="504"/>
      <c r="E482" s="504"/>
      <c r="F482" s="504"/>
      <c r="G482" s="504"/>
      <c r="H482" s="504"/>
      <c r="I482" s="504"/>
      <c r="J482" s="362"/>
      <c r="K482" s="379"/>
      <c r="L482" s="379"/>
      <c r="M482" s="379"/>
      <c r="N482" s="450"/>
      <c r="O482" s="379"/>
      <c r="P482" s="379"/>
      <c r="Q482" s="433">
        <f>'приложение 1.1 '!H483</f>
        <v>1.375</v>
      </c>
      <c r="R482" s="433">
        <f t="shared" si="43"/>
        <v>6.8750000000000006E-2</v>
      </c>
      <c r="S482" s="433">
        <f t="shared" si="44"/>
        <v>0.55000000000000004</v>
      </c>
      <c r="T482" s="433">
        <f t="shared" si="45"/>
        <v>0.6875</v>
      </c>
      <c r="U482" s="433">
        <f t="shared" si="46"/>
        <v>6.8750000000000089E-2</v>
      </c>
      <c r="V482" s="504"/>
      <c r="W482" s="504"/>
      <c r="X482" s="504"/>
      <c r="Y482" s="504"/>
      <c r="Z482" s="576" t="str">
        <f>IF(AB482&gt;0,'приложение 1.1 '!G483,"-")</f>
        <v>-</v>
      </c>
      <c r="AA482" s="504"/>
      <c r="AB482" s="504"/>
      <c r="AC482" s="379">
        <f>'приложение 1.1 '!E483</f>
        <v>0</v>
      </c>
      <c r="AD482" s="576">
        <f>IF(AG482&gt;0,'приложение 1.1 '!G483,"-")</f>
        <v>2022</v>
      </c>
      <c r="AE482" s="504">
        <v>30</v>
      </c>
      <c r="AF482" s="504"/>
      <c r="AG482" s="576" t="s">
        <v>310</v>
      </c>
      <c r="AH482" s="449">
        <f>'приложение 1.1 '!D483</f>
        <v>0.55000000000000004</v>
      </c>
      <c r="AI482" s="205"/>
    </row>
    <row r="483" spans="1:35" ht="54.95" customHeight="1">
      <c r="A483" s="369" t="str">
        <f>'приложение 1.1 '!A484</f>
        <v>2.1.4.12</v>
      </c>
      <c r="B483" s="577" t="str">
        <f>'приложение 1.1 '!B484</f>
        <v>Строительство КЛ-6кВ от КРУН2 до КТПН-2х400кВА, для электроснабжения п.Кедровый-1</v>
      </c>
      <c r="C483" s="504"/>
      <c r="D483" s="504"/>
      <c r="E483" s="504"/>
      <c r="F483" s="504"/>
      <c r="G483" s="504"/>
      <c r="H483" s="504"/>
      <c r="I483" s="504"/>
      <c r="J483" s="362"/>
      <c r="K483" s="379"/>
      <c r="L483" s="379"/>
      <c r="M483" s="379"/>
      <c r="N483" s="450"/>
      <c r="O483" s="379"/>
      <c r="P483" s="379"/>
      <c r="Q483" s="433">
        <f>'приложение 1.1 '!H484</f>
        <v>3</v>
      </c>
      <c r="R483" s="433">
        <f t="shared" si="43"/>
        <v>0.15000000000000002</v>
      </c>
      <c r="S483" s="433">
        <f t="shared" si="44"/>
        <v>1.2000000000000002</v>
      </c>
      <c r="T483" s="433">
        <f t="shared" si="45"/>
        <v>1.5</v>
      </c>
      <c r="U483" s="433">
        <f t="shared" si="46"/>
        <v>0.14999999999999991</v>
      </c>
      <c r="V483" s="504"/>
      <c r="W483" s="504"/>
      <c r="X483" s="504"/>
      <c r="Y483" s="504"/>
      <c r="Z483" s="576" t="str">
        <f>IF(AB483&gt;0,'приложение 1.1 '!G484,"-")</f>
        <v>-</v>
      </c>
      <c r="AA483" s="504"/>
      <c r="AB483" s="504"/>
      <c r="AC483" s="379">
        <f>'приложение 1.1 '!E484</f>
        <v>0</v>
      </c>
      <c r="AD483" s="576">
        <f>IF(AG483&gt;0,'приложение 1.1 '!G484,"-")</f>
        <v>2022</v>
      </c>
      <c r="AE483" s="504">
        <v>30</v>
      </c>
      <c r="AF483" s="504"/>
      <c r="AG483" s="576" t="s">
        <v>310</v>
      </c>
      <c r="AH483" s="449">
        <f>'приложение 1.1 '!D484</f>
        <v>1.2</v>
      </c>
      <c r="AI483" s="205"/>
    </row>
    <row r="484" spans="1:35" ht="54.95" customHeight="1">
      <c r="A484" s="369" t="str">
        <f>'приложение 1.1 '!A485</f>
        <v>2.1.4.13</v>
      </c>
      <c r="B484" s="577" t="str">
        <f>'приложение 1.1 '!B485</f>
        <v>Строительство КЛ-6кВ от КТПН-2х400кВА до КТПН-2х250кВА, для электроснабжения п.Кедровый-1</v>
      </c>
      <c r="C484" s="504"/>
      <c r="D484" s="504"/>
      <c r="E484" s="504"/>
      <c r="F484" s="504"/>
      <c r="G484" s="504"/>
      <c r="H484" s="504"/>
      <c r="I484" s="504"/>
      <c r="J484" s="362"/>
      <c r="K484" s="379"/>
      <c r="L484" s="379"/>
      <c r="M484" s="379"/>
      <c r="N484" s="450"/>
      <c r="O484" s="379"/>
      <c r="P484" s="379"/>
      <c r="Q484" s="433">
        <f>'приложение 1.1 '!H485</f>
        <v>1.5</v>
      </c>
      <c r="R484" s="433">
        <f t="shared" si="43"/>
        <v>7.5000000000000011E-2</v>
      </c>
      <c r="S484" s="433">
        <f t="shared" si="44"/>
        <v>0.60000000000000009</v>
      </c>
      <c r="T484" s="433">
        <f t="shared" si="45"/>
        <v>0.75</v>
      </c>
      <c r="U484" s="433">
        <f t="shared" si="46"/>
        <v>7.4999999999999956E-2</v>
      </c>
      <c r="V484" s="504"/>
      <c r="W484" s="504"/>
      <c r="X484" s="504"/>
      <c r="Y484" s="504"/>
      <c r="Z484" s="576" t="str">
        <f>IF(AB484&gt;0,'приложение 1.1 '!G485,"-")</f>
        <v>-</v>
      </c>
      <c r="AA484" s="504"/>
      <c r="AB484" s="504"/>
      <c r="AC484" s="379">
        <f>'приложение 1.1 '!E485</f>
        <v>0</v>
      </c>
      <c r="AD484" s="576">
        <f>IF(AG484&gt;0,'приложение 1.1 '!G485,"-")</f>
        <v>2022</v>
      </c>
      <c r="AE484" s="504">
        <v>30</v>
      </c>
      <c r="AF484" s="504"/>
      <c r="AG484" s="576" t="s">
        <v>310</v>
      </c>
      <c r="AH484" s="449">
        <f>'приложение 1.1 '!D485</f>
        <v>0.6</v>
      </c>
      <c r="AI484" s="205"/>
    </row>
    <row r="485" spans="1:35" ht="54.95" customHeight="1">
      <c r="A485" s="369" t="str">
        <f>'приложение 1.1 '!A486</f>
        <v>2.1.4.14</v>
      </c>
      <c r="B485" s="577" t="str">
        <f>'приложение 1.1 '!B486</f>
        <v>Строительство КЛ-10кВ до ТП 2х1250кВА, для электроснабжения ж/д по ул.Энгельса, Югорский тракт</v>
      </c>
      <c r="C485" s="504"/>
      <c r="D485" s="504"/>
      <c r="E485" s="504"/>
      <c r="F485" s="504"/>
      <c r="G485" s="504"/>
      <c r="H485" s="504"/>
      <c r="I485" s="504"/>
      <c r="J485" s="362"/>
      <c r="K485" s="379"/>
      <c r="L485" s="379"/>
      <c r="M485" s="379"/>
      <c r="N485" s="450"/>
      <c r="O485" s="379"/>
      <c r="P485" s="379"/>
      <c r="Q485" s="433">
        <f>'приложение 1.1 '!H486</f>
        <v>2</v>
      </c>
      <c r="R485" s="433">
        <f t="shared" si="43"/>
        <v>0.1</v>
      </c>
      <c r="S485" s="433">
        <f t="shared" si="44"/>
        <v>0.8</v>
      </c>
      <c r="T485" s="433">
        <f t="shared" si="45"/>
        <v>1</v>
      </c>
      <c r="U485" s="433">
        <f t="shared" si="46"/>
        <v>0.10000000000000009</v>
      </c>
      <c r="V485" s="504"/>
      <c r="W485" s="504"/>
      <c r="X485" s="504"/>
      <c r="Y485" s="504"/>
      <c r="Z485" s="576" t="str">
        <f>IF(AB485&gt;0,'приложение 1.1 '!G486,"-")</f>
        <v>-</v>
      </c>
      <c r="AA485" s="504"/>
      <c r="AB485" s="504"/>
      <c r="AC485" s="379">
        <f>'приложение 1.1 '!E486</f>
        <v>0</v>
      </c>
      <c r="AD485" s="576">
        <f>IF(AG485&gt;0,'приложение 1.1 '!G486,"-")</f>
        <v>2021</v>
      </c>
      <c r="AE485" s="504">
        <v>30</v>
      </c>
      <c r="AF485" s="504"/>
      <c r="AG485" s="576" t="s">
        <v>310</v>
      </c>
      <c r="AH485" s="449">
        <f>'приложение 1.1 '!D486</f>
        <v>0.8</v>
      </c>
      <c r="AI485" s="205"/>
    </row>
    <row r="486" spans="1:35" ht="54.95" customHeight="1">
      <c r="A486" s="369" t="str">
        <f>'приложение 1.1 '!A487</f>
        <v>2.1.4.15</v>
      </c>
      <c r="B486" s="577" t="str">
        <f>'приложение 1.1 '!B487</f>
        <v>Строительство КЛ-10кВ от РП-110 до ТП 2х2500кВА, для электроснабжения Храма по ул.Мира</v>
      </c>
      <c r="C486" s="504"/>
      <c r="D486" s="504"/>
      <c r="E486" s="504"/>
      <c r="F486" s="504"/>
      <c r="G486" s="504"/>
      <c r="H486" s="504"/>
      <c r="I486" s="504"/>
      <c r="J486" s="362"/>
      <c r="K486" s="379"/>
      <c r="L486" s="379"/>
      <c r="M486" s="379"/>
      <c r="N486" s="450"/>
      <c r="O486" s="379"/>
      <c r="P486" s="379"/>
      <c r="Q486" s="433">
        <f>'приложение 1.1 '!H487</f>
        <v>1.83</v>
      </c>
      <c r="R486" s="433">
        <f t="shared" si="43"/>
        <v>9.1500000000000012E-2</v>
      </c>
      <c r="S486" s="433">
        <f t="shared" si="44"/>
        <v>0.7320000000000001</v>
      </c>
      <c r="T486" s="433">
        <f t="shared" si="45"/>
        <v>0.91500000000000004</v>
      </c>
      <c r="U486" s="433">
        <f t="shared" si="46"/>
        <v>9.1499999999999915E-2</v>
      </c>
      <c r="V486" s="504"/>
      <c r="W486" s="504"/>
      <c r="X486" s="504"/>
      <c r="Y486" s="504"/>
      <c r="Z486" s="576" t="str">
        <f>IF(AB486&gt;0,'приложение 1.1 '!G487,"-")</f>
        <v>-</v>
      </c>
      <c r="AA486" s="504"/>
      <c r="AB486" s="504"/>
      <c r="AC486" s="379">
        <f>'приложение 1.1 '!E487</f>
        <v>0</v>
      </c>
      <c r="AD486" s="576">
        <f>IF(AG486&gt;0,'приложение 1.1 '!G487,"-")</f>
        <v>2018</v>
      </c>
      <c r="AE486" s="504">
        <v>30</v>
      </c>
      <c r="AF486" s="504"/>
      <c r="AG486" s="576" t="s">
        <v>310</v>
      </c>
      <c r="AH486" s="449">
        <f>'приложение 1.1 '!D487</f>
        <v>0.73199999999999998</v>
      </c>
      <c r="AI486" s="205"/>
    </row>
    <row r="487" spans="1:35" ht="54.95" customHeight="1">
      <c r="A487" s="369" t="str">
        <f>'приложение 1.1 '!A488</f>
        <v>2.1.4.16</v>
      </c>
      <c r="B487" s="371" t="str">
        <f>'приложение 1.1 '!B488</f>
        <v>Строительство КЛ-10кВ от РП-164 до ТП2 2х2500кВА мкр.35</v>
      </c>
      <c r="C487" s="504"/>
      <c r="D487" s="504"/>
      <c r="E487" s="504"/>
      <c r="F487" s="504"/>
      <c r="G487" s="504"/>
      <c r="H487" s="504"/>
      <c r="I487" s="504"/>
      <c r="J487" s="362"/>
      <c r="K487" s="379"/>
      <c r="L487" s="379"/>
      <c r="M487" s="379"/>
      <c r="N487" s="450"/>
      <c r="O487" s="379"/>
      <c r="P487" s="379"/>
      <c r="Q487" s="433">
        <f>'приложение 1.1 '!H488</f>
        <v>1.1700000000000002</v>
      </c>
      <c r="R487" s="433">
        <f t="shared" si="43"/>
        <v>5.850000000000001E-2</v>
      </c>
      <c r="S487" s="433">
        <f t="shared" si="44"/>
        <v>0.46800000000000008</v>
      </c>
      <c r="T487" s="433">
        <f t="shared" si="45"/>
        <v>0.58500000000000008</v>
      </c>
      <c r="U487" s="433">
        <f t="shared" si="46"/>
        <v>5.8499999999999996E-2</v>
      </c>
      <c r="V487" s="504"/>
      <c r="W487" s="504"/>
      <c r="X487" s="504"/>
      <c r="Y487" s="504"/>
      <c r="Z487" s="576" t="str">
        <f>IF(AB487&gt;0,'приложение 1.1 '!G488,"-")</f>
        <v>-</v>
      </c>
      <c r="AA487" s="504"/>
      <c r="AB487" s="504"/>
      <c r="AC487" s="379">
        <f>'приложение 1.1 '!E488</f>
        <v>0</v>
      </c>
      <c r="AD487" s="576">
        <f>IF(AG487&gt;0,'приложение 1.1 '!G488,"-")</f>
        <v>2018</v>
      </c>
      <c r="AE487" s="504">
        <v>30</v>
      </c>
      <c r="AF487" s="504"/>
      <c r="AG487" s="576" t="s">
        <v>310</v>
      </c>
      <c r="AH487" s="449">
        <f>'приложение 1.1 '!D488</f>
        <v>0.46800000000000003</v>
      </c>
      <c r="AI487" s="205"/>
    </row>
    <row r="488" spans="1:35" ht="54.95" customHeight="1">
      <c r="A488" s="369" t="str">
        <f>'приложение 1.1 '!A489</f>
        <v>2.1.4.17</v>
      </c>
      <c r="B488" s="371" t="str">
        <f>'приложение 1.1 '!B489</f>
        <v>Строительство КЛ-10кВ от ТП2 2х2500кВА до ТП3 2х2500кВА мкр.35</v>
      </c>
      <c r="C488" s="504"/>
      <c r="D488" s="504"/>
      <c r="E488" s="504"/>
      <c r="F488" s="504"/>
      <c r="G488" s="504"/>
      <c r="H488" s="504"/>
      <c r="I488" s="504"/>
      <c r="J488" s="362"/>
      <c r="K488" s="379"/>
      <c r="L488" s="379"/>
      <c r="M488" s="379"/>
      <c r="N488" s="450"/>
      <c r="O488" s="379"/>
      <c r="P488" s="379"/>
      <c r="Q488" s="433">
        <f>'приложение 1.1 '!H489</f>
        <v>1.9650000000000001</v>
      </c>
      <c r="R488" s="433">
        <f t="shared" si="43"/>
        <v>9.8250000000000004E-2</v>
      </c>
      <c r="S488" s="433">
        <f t="shared" si="44"/>
        <v>0.78600000000000003</v>
      </c>
      <c r="T488" s="433">
        <f t="shared" si="45"/>
        <v>0.98250000000000004</v>
      </c>
      <c r="U488" s="433">
        <f t="shared" si="46"/>
        <v>9.8249999999999948E-2</v>
      </c>
      <c r="V488" s="504"/>
      <c r="W488" s="504"/>
      <c r="X488" s="504"/>
      <c r="Y488" s="504"/>
      <c r="Z488" s="576" t="str">
        <f>IF(AB488&gt;0,'приложение 1.1 '!G489,"-")</f>
        <v>-</v>
      </c>
      <c r="AA488" s="504"/>
      <c r="AB488" s="504"/>
      <c r="AC488" s="379">
        <f>'приложение 1.1 '!E489</f>
        <v>0</v>
      </c>
      <c r="AD488" s="576">
        <f>IF(AG488&gt;0,'приложение 1.1 '!G489,"-")</f>
        <v>2018</v>
      </c>
      <c r="AE488" s="504">
        <v>30</v>
      </c>
      <c r="AF488" s="504"/>
      <c r="AG488" s="576" t="s">
        <v>310</v>
      </c>
      <c r="AH488" s="449">
        <f>'приложение 1.1 '!D489</f>
        <v>0.78600000000000003</v>
      </c>
      <c r="AI488" s="205"/>
    </row>
    <row r="489" spans="1:35" ht="54.95" customHeight="1">
      <c r="A489" s="369" t="str">
        <f>'приложение 1.1 '!A490</f>
        <v>2.1.4.18</v>
      </c>
      <c r="B489" s="371" t="str">
        <f>'приложение 1.1 '!B490</f>
        <v>Строительство КЛ-10кВ от ТП-18 2х2500кВА до ТП№20 2х1600кВА мкр.44</v>
      </c>
      <c r="C489" s="504"/>
      <c r="D489" s="504"/>
      <c r="E489" s="504"/>
      <c r="F489" s="504"/>
      <c r="G489" s="504"/>
      <c r="H489" s="504"/>
      <c r="I489" s="504"/>
      <c r="J489" s="362"/>
      <c r="K489" s="379"/>
      <c r="L489" s="379"/>
      <c r="M489" s="379"/>
      <c r="N489" s="450"/>
      <c r="O489" s="379"/>
      <c r="P489" s="379"/>
      <c r="Q489" s="433">
        <f>'приложение 1.1 '!H490</f>
        <v>1.7999999999999998</v>
      </c>
      <c r="R489" s="433">
        <f t="shared" ref="R489:R514" si="47">Q489*0.05</f>
        <v>0.09</v>
      </c>
      <c r="S489" s="433">
        <f t="shared" ref="S489:S514" si="48">Q489*0.4</f>
        <v>0.72</v>
      </c>
      <c r="T489" s="433">
        <f t="shared" ref="T489:T514" si="49">Q489*0.5</f>
        <v>0.89999999999999991</v>
      </c>
      <c r="U489" s="433">
        <f t="shared" ref="U489:U514" si="50">Q489-(R489+S489+T489)</f>
        <v>8.9999999999999858E-2</v>
      </c>
      <c r="V489" s="504"/>
      <c r="W489" s="504"/>
      <c r="X489" s="504"/>
      <c r="Y489" s="504"/>
      <c r="Z489" s="576" t="str">
        <f>IF(AB489&gt;0,'приложение 1.1 '!G490,"-")</f>
        <v>-</v>
      </c>
      <c r="AA489" s="504"/>
      <c r="AB489" s="504"/>
      <c r="AC489" s="379">
        <f>'приложение 1.1 '!E490</f>
        <v>0</v>
      </c>
      <c r="AD489" s="576">
        <f>IF(AG489&gt;0,'приложение 1.1 '!G490,"-")</f>
        <v>2020</v>
      </c>
      <c r="AE489" s="504">
        <v>30</v>
      </c>
      <c r="AF489" s="504"/>
      <c r="AG489" s="576" t="s">
        <v>310</v>
      </c>
      <c r="AH489" s="449">
        <f>'приложение 1.1 '!D490</f>
        <v>0.72</v>
      </c>
      <c r="AI489" s="205"/>
    </row>
    <row r="490" spans="1:35" ht="54.95" customHeight="1">
      <c r="A490" s="369" t="str">
        <f>'приложение 1.1 '!A491</f>
        <v>2.1.4.19</v>
      </c>
      <c r="B490" s="371" t="str">
        <f>'приложение 1.1 '!B491</f>
        <v>Строительство КЛ-10кВ от ТП№20 2х1600кВА до ТП№21 2х2500кВА мкр.44</v>
      </c>
      <c r="C490" s="504"/>
      <c r="D490" s="504"/>
      <c r="E490" s="504"/>
      <c r="F490" s="504"/>
      <c r="G490" s="504"/>
      <c r="H490" s="504"/>
      <c r="I490" s="504"/>
      <c r="J490" s="362"/>
      <c r="K490" s="379"/>
      <c r="L490" s="379"/>
      <c r="M490" s="379"/>
      <c r="N490" s="450"/>
      <c r="O490" s="379"/>
      <c r="P490" s="379"/>
      <c r="Q490" s="433">
        <f>'приложение 1.1 '!H491</f>
        <v>1.2850000000000001</v>
      </c>
      <c r="R490" s="433">
        <f t="shared" si="47"/>
        <v>6.4250000000000015E-2</v>
      </c>
      <c r="S490" s="433">
        <f t="shared" si="48"/>
        <v>0.51400000000000012</v>
      </c>
      <c r="T490" s="433">
        <f t="shared" si="49"/>
        <v>0.64250000000000007</v>
      </c>
      <c r="U490" s="433">
        <f t="shared" si="50"/>
        <v>6.4249999999999918E-2</v>
      </c>
      <c r="V490" s="504"/>
      <c r="W490" s="504"/>
      <c r="X490" s="504"/>
      <c r="Y490" s="504"/>
      <c r="Z490" s="576" t="str">
        <f>IF(AB490&gt;0,'приложение 1.1 '!G491,"-")</f>
        <v>-</v>
      </c>
      <c r="AA490" s="504"/>
      <c r="AB490" s="504"/>
      <c r="AC490" s="379">
        <f>'приложение 1.1 '!E491</f>
        <v>0</v>
      </c>
      <c r="AD490" s="576">
        <f>IF(AG490&gt;0,'приложение 1.1 '!G491,"-")</f>
        <v>2020</v>
      </c>
      <c r="AE490" s="504">
        <v>30</v>
      </c>
      <c r="AF490" s="504"/>
      <c r="AG490" s="576" t="s">
        <v>310</v>
      </c>
      <c r="AH490" s="449">
        <f>'приложение 1.1 '!D491</f>
        <v>0.51400000000000001</v>
      </c>
      <c r="AI490" s="205"/>
    </row>
    <row r="491" spans="1:35" ht="54.95" customHeight="1">
      <c r="A491" s="369" t="str">
        <f>'приложение 1.1 '!A492</f>
        <v>2.1.4.20</v>
      </c>
      <c r="B491" s="371" t="str">
        <f>'приложение 1.1 '!B492</f>
        <v>Строительство КЛ-10кВ от ТП№21 2х2500кВА мкр.44 до БКТП-830</v>
      </c>
      <c r="C491" s="504"/>
      <c r="D491" s="504"/>
      <c r="E491" s="504"/>
      <c r="F491" s="504"/>
      <c r="G491" s="504"/>
      <c r="H491" s="504"/>
      <c r="I491" s="504"/>
      <c r="J491" s="362"/>
      <c r="K491" s="379"/>
      <c r="L491" s="379"/>
      <c r="M491" s="379"/>
      <c r="N491" s="450"/>
      <c r="O491" s="379"/>
      <c r="P491" s="379"/>
      <c r="Q491" s="433">
        <f>'приложение 1.1 '!H492</f>
        <v>2.46</v>
      </c>
      <c r="R491" s="433">
        <f t="shared" si="47"/>
        <v>0.123</v>
      </c>
      <c r="S491" s="433">
        <f t="shared" si="48"/>
        <v>0.98399999999999999</v>
      </c>
      <c r="T491" s="433">
        <f t="shared" si="49"/>
        <v>1.23</v>
      </c>
      <c r="U491" s="433">
        <f t="shared" si="50"/>
        <v>0.12300000000000022</v>
      </c>
      <c r="V491" s="504"/>
      <c r="W491" s="504"/>
      <c r="X491" s="504"/>
      <c r="Y491" s="504"/>
      <c r="Z491" s="576" t="str">
        <f>IF(AB491&gt;0,'приложение 1.1 '!G492,"-")</f>
        <v>-</v>
      </c>
      <c r="AA491" s="504"/>
      <c r="AB491" s="504"/>
      <c r="AC491" s="379">
        <f>'приложение 1.1 '!E492</f>
        <v>0</v>
      </c>
      <c r="AD491" s="576">
        <f>IF(AG491&gt;0,'приложение 1.1 '!G492,"-")</f>
        <v>2020</v>
      </c>
      <c r="AE491" s="504">
        <v>30</v>
      </c>
      <c r="AF491" s="504"/>
      <c r="AG491" s="576" t="s">
        <v>310</v>
      </c>
      <c r="AH491" s="449">
        <f>'приложение 1.1 '!D492</f>
        <v>0.98399999999999999</v>
      </c>
      <c r="AI491" s="205"/>
    </row>
    <row r="492" spans="1:35" ht="54.95" customHeight="1">
      <c r="A492" s="369" t="str">
        <f>'приложение 1.1 '!A493</f>
        <v>2.1.4.21</v>
      </c>
      <c r="B492" s="371" t="str">
        <f>'приложение 1.1 '!B493</f>
        <v>Строительство КЛ-10кВ от ТП№16 2х2500кВА до ТП№17 2х2500 кВА мкр.27А</v>
      </c>
      <c r="C492" s="504"/>
      <c r="D492" s="504"/>
      <c r="E492" s="504"/>
      <c r="F492" s="504"/>
      <c r="G492" s="504"/>
      <c r="H492" s="504"/>
      <c r="I492" s="504"/>
      <c r="J492" s="362"/>
      <c r="K492" s="379"/>
      <c r="L492" s="379"/>
      <c r="M492" s="379"/>
      <c r="N492" s="450"/>
      <c r="O492" s="379"/>
      <c r="P492" s="379"/>
      <c r="Q492" s="433">
        <f>'приложение 1.1 '!H493</f>
        <v>1.085</v>
      </c>
      <c r="R492" s="433">
        <f t="shared" si="47"/>
        <v>5.425E-2</v>
      </c>
      <c r="S492" s="433">
        <f t="shared" si="48"/>
        <v>0.434</v>
      </c>
      <c r="T492" s="433">
        <f t="shared" si="49"/>
        <v>0.54249999999999998</v>
      </c>
      <c r="U492" s="433">
        <f t="shared" si="50"/>
        <v>5.4249999999999909E-2</v>
      </c>
      <c r="V492" s="504"/>
      <c r="W492" s="504"/>
      <c r="X492" s="504"/>
      <c r="Y492" s="504"/>
      <c r="Z492" s="576" t="str">
        <f>IF(AB492&gt;0,'приложение 1.1 '!G493,"-")</f>
        <v>-</v>
      </c>
      <c r="AA492" s="504"/>
      <c r="AB492" s="504"/>
      <c r="AC492" s="379">
        <f>'приложение 1.1 '!E493</f>
        <v>0</v>
      </c>
      <c r="AD492" s="576">
        <f>IF(AG492&gt;0,'приложение 1.1 '!G493,"-")</f>
        <v>2019</v>
      </c>
      <c r="AE492" s="504">
        <v>30</v>
      </c>
      <c r="AF492" s="504"/>
      <c r="AG492" s="576" t="s">
        <v>310</v>
      </c>
      <c r="AH492" s="449">
        <f>'приложение 1.1 '!D493</f>
        <v>0.434</v>
      </c>
      <c r="AI492" s="205"/>
    </row>
    <row r="493" spans="1:35" ht="54.95" customHeight="1">
      <c r="A493" s="369" t="str">
        <f>'приложение 1.1 '!A494</f>
        <v>2.1.4.22</v>
      </c>
      <c r="B493" s="371" t="str">
        <f>'приложение 1.1 '!B494</f>
        <v>Строительство КЛ-10кВ от ТП№17 2х2500кВА до ТП№18 2х2500 кВА мкр.27А</v>
      </c>
      <c r="C493" s="504"/>
      <c r="D493" s="504"/>
      <c r="E493" s="504"/>
      <c r="F493" s="504"/>
      <c r="G493" s="504"/>
      <c r="H493" s="504"/>
      <c r="I493" s="504"/>
      <c r="J493" s="362"/>
      <c r="K493" s="379"/>
      <c r="L493" s="379"/>
      <c r="M493" s="379"/>
      <c r="N493" s="450"/>
      <c r="O493" s="379"/>
      <c r="P493" s="379"/>
      <c r="Q493" s="433">
        <f>'приложение 1.1 '!H494</f>
        <v>1.26</v>
      </c>
      <c r="R493" s="433">
        <f t="shared" si="47"/>
        <v>6.3E-2</v>
      </c>
      <c r="S493" s="433">
        <f t="shared" si="48"/>
        <v>0.504</v>
      </c>
      <c r="T493" s="433">
        <f t="shared" si="49"/>
        <v>0.63</v>
      </c>
      <c r="U493" s="433">
        <f t="shared" si="50"/>
        <v>6.2999999999999945E-2</v>
      </c>
      <c r="V493" s="504"/>
      <c r="W493" s="504"/>
      <c r="X493" s="504"/>
      <c r="Y493" s="504"/>
      <c r="Z493" s="576" t="str">
        <f>IF(AB493&gt;0,'приложение 1.1 '!G494,"-")</f>
        <v>-</v>
      </c>
      <c r="AA493" s="504"/>
      <c r="AB493" s="504"/>
      <c r="AC493" s="379">
        <f>'приложение 1.1 '!E494</f>
        <v>0</v>
      </c>
      <c r="AD493" s="576">
        <f>IF(AG493&gt;0,'приложение 1.1 '!G494,"-")</f>
        <v>2020</v>
      </c>
      <c r="AE493" s="504">
        <v>30</v>
      </c>
      <c r="AF493" s="504"/>
      <c r="AG493" s="576" t="s">
        <v>310</v>
      </c>
      <c r="AH493" s="449">
        <f>'приложение 1.1 '!D494</f>
        <v>0.504</v>
      </c>
      <c r="AI493" s="205"/>
    </row>
    <row r="494" spans="1:35" ht="54.95" customHeight="1">
      <c r="A494" s="369" t="str">
        <f>'приложение 1.1 '!A495</f>
        <v>2.1.4.23</v>
      </c>
      <c r="B494" s="371" t="str">
        <f>'приложение 1.1 '!B495</f>
        <v>Строительство КЛ-10кВ от ТП№18 2х2500кВА до ТП№19 2х2500 кВА мкр.27А</v>
      </c>
      <c r="C494" s="504"/>
      <c r="D494" s="504"/>
      <c r="E494" s="504"/>
      <c r="F494" s="504"/>
      <c r="G494" s="504"/>
      <c r="H494" s="504"/>
      <c r="I494" s="504"/>
      <c r="J494" s="362"/>
      <c r="K494" s="379"/>
      <c r="L494" s="379"/>
      <c r="M494" s="379"/>
      <c r="N494" s="450"/>
      <c r="O494" s="379"/>
      <c r="P494" s="379"/>
      <c r="Q494" s="433">
        <f>'приложение 1.1 '!H495</f>
        <v>1.155</v>
      </c>
      <c r="R494" s="433">
        <f t="shared" si="47"/>
        <v>5.7750000000000003E-2</v>
      </c>
      <c r="S494" s="433">
        <f t="shared" si="48"/>
        <v>0.46200000000000002</v>
      </c>
      <c r="T494" s="433">
        <f t="shared" si="49"/>
        <v>0.57750000000000001</v>
      </c>
      <c r="U494" s="433">
        <f t="shared" si="50"/>
        <v>5.7749999999999968E-2</v>
      </c>
      <c r="V494" s="504"/>
      <c r="W494" s="504"/>
      <c r="X494" s="504"/>
      <c r="Y494" s="504"/>
      <c r="Z494" s="576" t="str">
        <f>IF(AB494&gt;0,'приложение 1.1 '!G495,"-")</f>
        <v>-</v>
      </c>
      <c r="AA494" s="504"/>
      <c r="AB494" s="504"/>
      <c r="AC494" s="379">
        <f>'приложение 1.1 '!E495</f>
        <v>0</v>
      </c>
      <c r="AD494" s="576">
        <f>IF(AG494&gt;0,'приложение 1.1 '!G495,"-")</f>
        <v>2020</v>
      </c>
      <c r="AE494" s="504">
        <v>30</v>
      </c>
      <c r="AF494" s="504"/>
      <c r="AG494" s="576" t="s">
        <v>310</v>
      </c>
      <c r="AH494" s="449">
        <f>'приложение 1.1 '!D495</f>
        <v>0.46200000000000002</v>
      </c>
      <c r="AI494" s="205"/>
    </row>
    <row r="495" spans="1:35" ht="54.95" customHeight="1">
      <c r="A495" s="369" t="str">
        <f>'приложение 1.1 '!A496</f>
        <v>2.1.4.24</v>
      </c>
      <c r="B495" s="371" t="str">
        <f>'приложение 1.1 '!B496</f>
        <v>Строительство КЛ-10кВ от ТП№19 2х2500кВА до ТП№22 2х2500 кВА мкр.27А</v>
      </c>
      <c r="C495" s="504"/>
      <c r="D495" s="504"/>
      <c r="E495" s="504"/>
      <c r="F495" s="504"/>
      <c r="G495" s="504"/>
      <c r="H495" s="504"/>
      <c r="I495" s="504"/>
      <c r="J495" s="362"/>
      <c r="K495" s="379"/>
      <c r="L495" s="379"/>
      <c r="M495" s="379"/>
      <c r="N495" s="450"/>
      <c r="O495" s="379"/>
      <c r="P495" s="379"/>
      <c r="Q495" s="433">
        <f>'приложение 1.1 '!H496</f>
        <v>1.335</v>
      </c>
      <c r="R495" s="433">
        <f t="shared" si="47"/>
        <v>6.6750000000000004E-2</v>
      </c>
      <c r="S495" s="433">
        <f t="shared" si="48"/>
        <v>0.53400000000000003</v>
      </c>
      <c r="T495" s="433">
        <f t="shared" si="49"/>
        <v>0.66749999999999998</v>
      </c>
      <c r="U495" s="433">
        <f t="shared" si="50"/>
        <v>6.6749999999999865E-2</v>
      </c>
      <c r="V495" s="504"/>
      <c r="W495" s="504"/>
      <c r="X495" s="504"/>
      <c r="Y495" s="504"/>
      <c r="Z495" s="576" t="str">
        <f>IF(AB495&gt;0,'приложение 1.1 '!G496,"-")</f>
        <v>-</v>
      </c>
      <c r="AA495" s="504"/>
      <c r="AB495" s="504"/>
      <c r="AC495" s="379">
        <f>'приложение 1.1 '!E496</f>
        <v>0</v>
      </c>
      <c r="AD495" s="576">
        <f>IF(AG495&gt;0,'приложение 1.1 '!G496,"-")</f>
        <v>2020</v>
      </c>
      <c r="AE495" s="504">
        <v>30</v>
      </c>
      <c r="AF495" s="504"/>
      <c r="AG495" s="576" t="s">
        <v>310</v>
      </c>
      <c r="AH495" s="449">
        <f>'приложение 1.1 '!D496</f>
        <v>0.53400000000000003</v>
      </c>
      <c r="AI495" s="205"/>
    </row>
    <row r="496" spans="1:35" ht="54.95" customHeight="1">
      <c r="A496" s="369" t="str">
        <f>'приложение 1.1 '!A497</f>
        <v>2.1.4.25</v>
      </c>
      <c r="B496" s="371" t="str">
        <f>'приложение 1.1 '!B497</f>
        <v>Строительство КЛ-10кВ от ТП№22 2х2500кВА до ТП№23 2х2500 кВА мкр.27А</v>
      </c>
      <c r="C496" s="504"/>
      <c r="D496" s="504"/>
      <c r="E496" s="504"/>
      <c r="F496" s="504"/>
      <c r="G496" s="504"/>
      <c r="H496" s="504"/>
      <c r="I496" s="504"/>
      <c r="J496" s="362"/>
      <c r="K496" s="379"/>
      <c r="L496" s="379"/>
      <c r="M496" s="379"/>
      <c r="N496" s="450"/>
      <c r="O496" s="379"/>
      <c r="P496" s="379"/>
      <c r="Q496" s="433">
        <f>'приложение 1.1 '!H497</f>
        <v>0.66250000000000009</v>
      </c>
      <c r="R496" s="433">
        <f t="shared" si="47"/>
        <v>3.3125000000000009E-2</v>
      </c>
      <c r="S496" s="433">
        <f t="shared" si="48"/>
        <v>0.26500000000000007</v>
      </c>
      <c r="T496" s="433">
        <f t="shared" si="49"/>
        <v>0.33125000000000004</v>
      </c>
      <c r="U496" s="433">
        <f t="shared" si="50"/>
        <v>3.312499999999996E-2</v>
      </c>
      <c r="V496" s="504"/>
      <c r="W496" s="504"/>
      <c r="X496" s="504"/>
      <c r="Y496" s="504"/>
      <c r="Z496" s="576" t="str">
        <f>IF(AB496&gt;0,'приложение 1.1 '!G497,"-")</f>
        <v>-</v>
      </c>
      <c r="AA496" s="504"/>
      <c r="AB496" s="504"/>
      <c r="AC496" s="379">
        <f>'приложение 1.1 '!E497</f>
        <v>0</v>
      </c>
      <c r="AD496" s="576">
        <f>IF(AG496&gt;0,'приложение 1.1 '!G497,"-")</f>
        <v>2020</v>
      </c>
      <c r="AE496" s="504">
        <v>30</v>
      </c>
      <c r="AF496" s="504"/>
      <c r="AG496" s="576" t="s">
        <v>310</v>
      </c>
      <c r="AH496" s="449">
        <f>'приложение 1.1 '!D497</f>
        <v>0.26500000000000001</v>
      </c>
      <c r="AI496" s="205"/>
    </row>
    <row r="497" spans="1:35" ht="54.95" customHeight="1">
      <c r="A497" s="369" t="str">
        <f>'приложение 1.1 '!A498</f>
        <v>2.1.4.26</v>
      </c>
      <c r="B497" s="371" t="str">
        <f>'приложение 1.1 '!B498</f>
        <v>Строительство КЛ-10кВ от ТП№23 2х2500кВА до ТП№20 2х2500 кВА мкр.27А</v>
      </c>
      <c r="C497" s="504"/>
      <c r="D497" s="504"/>
      <c r="E497" s="504"/>
      <c r="F497" s="504"/>
      <c r="G497" s="504"/>
      <c r="H497" s="504"/>
      <c r="I497" s="504"/>
      <c r="J497" s="362"/>
      <c r="K497" s="379"/>
      <c r="L497" s="379"/>
      <c r="M497" s="379"/>
      <c r="N497" s="450"/>
      <c r="O497" s="379"/>
      <c r="P497" s="379"/>
      <c r="Q497" s="433">
        <f>'приложение 1.1 '!H498</f>
        <v>0.42500000000000004</v>
      </c>
      <c r="R497" s="433">
        <f t="shared" si="47"/>
        <v>2.1250000000000005E-2</v>
      </c>
      <c r="S497" s="433">
        <f t="shared" si="48"/>
        <v>0.17000000000000004</v>
      </c>
      <c r="T497" s="433">
        <f t="shared" si="49"/>
        <v>0.21250000000000002</v>
      </c>
      <c r="U497" s="433">
        <f t="shared" si="50"/>
        <v>2.1249999999999991E-2</v>
      </c>
      <c r="V497" s="504"/>
      <c r="W497" s="504"/>
      <c r="X497" s="504"/>
      <c r="Y497" s="504"/>
      <c r="Z497" s="576" t="str">
        <f>IF(AB497&gt;0,'приложение 1.1 '!G498,"-")</f>
        <v>-</v>
      </c>
      <c r="AA497" s="504"/>
      <c r="AB497" s="504"/>
      <c r="AC497" s="379">
        <f>'приложение 1.1 '!E498</f>
        <v>0</v>
      </c>
      <c r="AD497" s="576">
        <f>IF(AG497&gt;0,'приложение 1.1 '!G498,"-")</f>
        <v>2020</v>
      </c>
      <c r="AE497" s="504">
        <v>30</v>
      </c>
      <c r="AF497" s="504"/>
      <c r="AG497" s="576" t="s">
        <v>310</v>
      </c>
      <c r="AH497" s="449">
        <f>'приложение 1.1 '!D498</f>
        <v>0.17</v>
      </c>
      <c r="AI497" s="205"/>
    </row>
    <row r="498" spans="1:35" ht="54.95" customHeight="1">
      <c r="A498" s="369" t="str">
        <f>'приложение 1.1 '!A499</f>
        <v>2.1.4.27</v>
      </c>
      <c r="B498" s="371" t="str">
        <f>'приложение 1.1 '!B499</f>
        <v>Строительство КЛ-10кВ от ТП№20 2х2500кВА до ТП№21 2х2500 кВА мкр.27А</v>
      </c>
      <c r="C498" s="504"/>
      <c r="D498" s="504"/>
      <c r="E498" s="504"/>
      <c r="F498" s="504"/>
      <c r="G498" s="504"/>
      <c r="H498" s="504"/>
      <c r="I498" s="504"/>
      <c r="J498" s="362"/>
      <c r="K498" s="379"/>
      <c r="L498" s="379"/>
      <c r="M498" s="379"/>
      <c r="N498" s="450"/>
      <c r="O498" s="379"/>
      <c r="P498" s="379"/>
      <c r="Q498" s="433">
        <f>'приложение 1.1 '!H499</f>
        <v>1.115</v>
      </c>
      <c r="R498" s="433">
        <f t="shared" si="47"/>
        <v>5.5750000000000001E-2</v>
      </c>
      <c r="S498" s="433">
        <f t="shared" si="48"/>
        <v>0.44600000000000001</v>
      </c>
      <c r="T498" s="433">
        <f t="shared" si="49"/>
        <v>0.5575</v>
      </c>
      <c r="U498" s="433">
        <f t="shared" si="50"/>
        <v>5.5749999999999966E-2</v>
      </c>
      <c r="V498" s="504"/>
      <c r="W498" s="504"/>
      <c r="X498" s="504"/>
      <c r="Y498" s="504"/>
      <c r="Z498" s="576" t="str">
        <f>IF(AB498&gt;0,'приложение 1.1 '!G499,"-")</f>
        <v>-</v>
      </c>
      <c r="AA498" s="504"/>
      <c r="AB498" s="504"/>
      <c r="AC498" s="379">
        <f>'приложение 1.1 '!E499</f>
        <v>0</v>
      </c>
      <c r="AD498" s="576">
        <f>IF(AG498&gt;0,'приложение 1.1 '!G499,"-")</f>
        <v>2020</v>
      </c>
      <c r="AE498" s="504">
        <v>30</v>
      </c>
      <c r="AF498" s="504"/>
      <c r="AG498" s="576" t="s">
        <v>310</v>
      </c>
      <c r="AH498" s="449">
        <f>'приложение 1.1 '!D499</f>
        <v>0.44600000000000001</v>
      </c>
      <c r="AI498" s="205"/>
    </row>
    <row r="499" spans="1:35" ht="54.95" customHeight="1">
      <c r="A499" s="369" t="str">
        <f>'приложение 1.1 '!A500</f>
        <v>2.1.4.28</v>
      </c>
      <c r="B499" s="371" t="str">
        <f>'приложение 1.1 '!B500</f>
        <v>Строительство КЛ-10кВ от ТП№21 2х2500 кВА мкр.27А до РП-147</v>
      </c>
      <c r="C499" s="504"/>
      <c r="D499" s="504"/>
      <c r="E499" s="504"/>
      <c r="F499" s="504"/>
      <c r="G499" s="504"/>
      <c r="H499" s="504"/>
      <c r="I499" s="504"/>
      <c r="J499" s="362"/>
      <c r="K499" s="379"/>
      <c r="L499" s="379"/>
      <c r="M499" s="379"/>
      <c r="N499" s="450"/>
      <c r="O499" s="379"/>
      <c r="P499" s="379"/>
      <c r="Q499" s="433">
        <f>'приложение 1.1 '!H500</f>
        <v>2.46</v>
      </c>
      <c r="R499" s="433">
        <f t="shared" si="47"/>
        <v>0.123</v>
      </c>
      <c r="S499" s="433">
        <f t="shared" si="48"/>
        <v>0.98399999999999999</v>
      </c>
      <c r="T499" s="433">
        <f t="shared" si="49"/>
        <v>1.23</v>
      </c>
      <c r="U499" s="433">
        <f t="shared" si="50"/>
        <v>0.12300000000000022</v>
      </c>
      <c r="V499" s="504"/>
      <c r="W499" s="504"/>
      <c r="X499" s="504"/>
      <c r="Y499" s="504"/>
      <c r="Z499" s="576" t="str">
        <f>IF(AB499&gt;0,'приложение 1.1 '!G500,"-")</f>
        <v>-</v>
      </c>
      <c r="AA499" s="504"/>
      <c r="AB499" s="504"/>
      <c r="AC499" s="379">
        <f>'приложение 1.1 '!E500</f>
        <v>0</v>
      </c>
      <c r="AD499" s="576">
        <f>IF(AG499&gt;0,'приложение 1.1 '!G500,"-")</f>
        <v>2020</v>
      </c>
      <c r="AE499" s="504">
        <v>30</v>
      </c>
      <c r="AF499" s="504"/>
      <c r="AG499" s="576" t="s">
        <v>310</v>
      </c>
      <c r="AH499" s="449">
        <f>'приложение 1.1 '!D500</f>
        <v>0.98399999999999999</v>
      </c>
      <c r="AI499" s="205"/>
    </row>
    <row r="500" spans="1:35" ht="54.95" customHeight="1">
      <c r="A500" s="369" t="str">
        <f>'приложение 1.1 '!A501</f>
        <v>2.1.4.29</v>
      </c>
      <c r="B500" s="371" t="str">
        <f>'приложение 1.1 '!B501</f>
        <v>Строительство КЛ-10кВ от РП-147 до ТП№16 2х2500кВА  мкр.27А</v>
      </c>
      <c r="C500" s="504"/>
      <c r="D500" s="504"/>
      <c r="E500" s="504"/>
      <c r="F500" s="504"/>
      <c r="G500" s="504"/>
      <c r="H500" s="504"/>
      <c r="I500" s="504"/>
      <c r="J500" s="362"/>
      <c r="K500" s="379"/>
      <c r="L500" s="379"/>
      <c r="M500" s="379"/>
      <c r="N500" s="450"/>
      <c r="O500" s="379"/>
      <c r="P500" s="379"/>
      <c r="Q500" s="433">
        <f>'приложение 1.1 '!H501</f>
        <v>1.075</v>
      </c>
      <c r="R500" s="433">
        <f t="shared" si="47"/>
        <v>5.3749999999999999E-2</v>
      </c>
      <c r="S500" s="433">
        <f t="shared" si="48"/>
        <v>0.43</v>
      </c>
      <c r="T500" s="433">
        <f t="shared" si="49"/>
        <v>0.53749999999999998</v>
      </c>
      <c r="U500" s="433">
        <f t="shared" si="50"/>
        <v>5.3749999999999964E-2</v>
      </c>
      <c r="V500" s="504"/>
      <c r="W500" s="504"/>
      <c r="X500" s="504"/>
      <c r="Y500" s="504"/>
      <c r="Z500" s="576" t="str">
        <f>IF(AB500&gt;0,'приложение 1.1 '!G501,"-")</f>
        <v>-</v>
      </c>
      <c r="AA500" s="504"/>
      <c r="AB500" s="504"/>
      <c r="AC500" s="379">
        <f>'приложение 1.1 '!E501</f>
        <v>0</v>
      </c>
      <c r="AD500" s="576">
        <f>IF(AG500&gt;0,'приложение 1.1 '!G501,"-")</f>
        <v>2019</v>
      </c>
      <c r="AE500" s="504">
        <v>30</v>
      </c>
      <c r="AF500" s="504"/>
      <c r="AG500" s="576" t="s">
        <v>310</v>
      </c>
      <c r="AH500" s="449">
        <f>'приложение 1.1 '!D501</f>
        <v>0.43</v>
      </c>
      <c r="AI500" s="205"/>
    </row>
    <row r="501" spans="1:35" ht="54.95" customHeight="1">
      <c r="A501" s="369" t="str">
        <f>'приложение 1.1 '!A502</f>
        <v>2.1.4.30</v>
      </c>
      <c r="B501" s="371" t="str">
        <f>'приложение 1.1 '!B502</f>
        <v>Строительство КЛ-10кВ от РП-2х2500кВА мкр.28 до ТП-2х1600кВА мкр.28</v>
      </c>
      <c r="C501" s="504"/>
      <c r="D501" s="504"/>
      <c r="E501" s="504"/>
      <c r="F501" s="504"/>
      <c r="G501" s="504"/>
      <c r="H501" s="504"/>
      <c r="I501" s="504"/>
      <c r="J501" s="362"/>
      <c r="K501" s="379"/>
      <c r="L501" s="379"/>
      <c r="M501" s="379"/>
      <c r="N501" s="450"/>
      <c r="O501" s="379"/>
      <c r="P501" s="379"/>
      <c r="Q501" s="433">
        <f>'приложение 1.1 '!H502</f>
        <v>0.67500000000000004</v>
      </c>
      <c r="R501" s="433">
        <f t="shared" si="47"/>
        <v>3.3750000000000002E-2</v>
      </c>
      <c r="S501" s="433">
        <f t="shared" si="48"/>
        <v>0.27</v>
      </c>
      <c r="T501" s="433">
        <f t="shared" si="49"/>
        <v>0.33750000000000002</v>
      </c>
      <c r="U501" s="433">
        <f t="shared" si="50"/>
        <v>3.3749999999999947E-2</v>
      </c>
      <c r="V501" s="504"/>
      <c r="W501" s="504"/>
      <c r="X501" s="504"/>
      <c r="Y501" s="504"/>
      <c r="Z501" s="576" t="str">
        <f>IF(AB501&gt;0,'приложение 1.1 '!G502,"-")</f>
        <v>-</v>
      </c>
      <c r="AA501" s="504"/>
      <c r="AB501" s="504"/>
      <c r="AC501" s="379">
        <f>'приложение 1.1 '!E502</f>
        <v>0</v>
      </c>
      <c r="AD501" s="576">
        <f>IF(AG501&gt;0,'приложение 1.1 '!G502,"-")</f>
        <v>2018</v>
      </c>
      <c r="AE501" s="504">
        <v>30</v>
      </c>
      <c r="AF501" s="504"/>
      <c r="AG501" s="576" t="s">
        <v>310</v>
      </c>
      <c r="AH501" s="449">
        <f>'приложение 1.1 '!D502</f>
        <v>0.27</v>
      </c>
      <c r="AI501" s="205"/>
    </row>
    <row r="502" spans="1:35" ht="54.95" customHeight="1">
      <c r="A502" s="369" t="str">
        <f>'приложение 1.1 '!A503</f>
        <v>2.1.4.31</v>
      </c>
      <c r="B502" s="371" t="str">
        <f>'приложение 1.1 '!B503</f>
        <v>Строительство КЛ-10кВ от ТП-2х1600кВА мкр.28 до места врезки в КЛ-10кВ</v>
      </c>
      <c r="C502" s="504"/>
      <c r="D502" s="504"/>
      <c r="E502" s="504"/>
      <c r="F502" s="504"/>
      <c r="G502" s="504"/>
      <c r="H502" s="504"/>
      <c r="I502" s="504"/>
      <c r="J502" s="362"/>
      <c r="K502" s="379"/>
      <c r="L502" s="379"/>
      <c r="M502" s="379"/>
      <c r="N502" s="450"/>
      <c r="O502" s="379"/>
      <c r="P502" s="379"/>
      <c r="Q502" s="433">
        <f>'приложение 1.1 '!H503</f>
        <v>0.81</v>
      </c>
      <c r="R502" s="433">
        <f t="shared" si="47"/>
        <v>4.0500000000000008E-2</v>
      </c>
      <c r="S502" s="433">
        <f t="shared" si="48"/>
        <v>0.32400000000000007</v>
      </c>
      <c r="T502" s="433">
        <f t="shared" si="49"/>
        <v>0.40500000000000003</v>
      </c>
      <c r="U502" s="433">
        <f t="shared" si="50"/>
        <v>4.049999999999998E-2</v>
      </c>
      <c r="V502" s="504"/>
      <c r="W502" s="504"/>
      <c r="X502" s="504"/>
      <c r="Y502" s="504"/>
      <c r="Z502" s="576" t="str">
        <f>IF(AB502&gt;0,'приложение 1.1 '!G503,"-")</f>
        <v>-</v>
      </c>
      <c r="AA502" s="504"/>
      <c r="AB502" s="504"/>
      <c r="AC502" s="379">
        <f>'приложение 1.1 '!E503</f>
        <v>0</v>
      </c>
      <c r="AD502" s="576">
        <f>IF(AG502&gt;0,'приложение 1.1 '!G503,"-")</f>
        <v>2018</v>
      </c>
      <c r="AE502" s="504">
        <v>30</v>
      </c>
      <c r="AF502" s="504"/>
      <c r="AG502" s="576" t="s">
        <v>310</v>
      </c>
      <c r="AH502" s="449">
        <f>'приложение 1.1 '!D503</f>
        <v>0.32400000000000001</v>
      </c>
      <c r="AI502" s="205"/>
    </row>
    <row r="503" spans="1:35" ht="75.75" customHeight="1">
      <c r="A503" s="369" t="str">
        <f>'приложение 1.1 '!A504</f>
        <v>2.1.4.32</v>
      </c>
      <c r="B503" s="371" t="str">
        <f>'приложение 1.1 '!B504</f>
        <v>Строительство КЛ-10кВ от РП-2х2500кВА мкр.28 до места врезки в КЛ-10кВ</v>
      </c>
      <c r="C503" s="504"/>
      <c r="D503" s="504"/>
      <c r="E503" s="504"/>
      <c r="F503" s="504"/>
      <c r="G503" s="504"/>
      <c r="H503" s="504"/>
      <c r="I503" s="504"/>
      <c r="J503" s="362"/>
      <c r="K503" s="379"/>
      <c r="L503" s="379"/>
      <c r="M503" s="379"/>
      <c r="N503" s="450"/>
      <c r="O503" s="379"/>
      <c r="P503" s="379"/>
      <c r="Q503" s="433">
        <f>'приложение 1.1 '!H504</f>
        <v>1.34</v>
      </c>
      <c r="R503" s="433">
        <f t="shared" si="47"/>
        <v>6.7000000000000004E-2</v>
      </c>
      <c r="S503" s="433">
        <f t="shared" si="48"/>
        <v>0.53600000000000003</v>
      </c>
      <c r="T503" s="433">
        <f t="shared" si="49"/>
        <v>0.67</v>
      </c>
      <c r="U503" s="433">
        <f t="shared" si="50"/>
        <v>6.6999999999999948E-2</v>
      </c>
      <c r="V503" s="504"/>
      <c r="W503" s="504"/>
      <c r="X503" s="504"/>
      <c r="Y503" s="504"/>
      <c r="Z503" s="576" t="str">
        <f>IF(AB503&gt;0,'приложение 1.1 '!G504,"-")</f>
        <v>-</v>
      </c>
      <c r="AA503" s="504"/>
      <c r="AB503" s="504"/>
      <c r="AC503" s="379">
        <f>'приложение 1.1 '!E504</f>
        <v>0</v>
      </c>
      <c r="AD503" s="576">
        <f>IF(AG503&gt;0,'приложение 1.1 '!G504,"-")</f>
        <v>2018</v>
      </c>
      <c r="AE503" s="504">
        <v>30</v>
      </c>
      <c r="AF503" s="504"/>
      <c r="AG503" s="576" t="s">
        <v>310</v>
      </c>
      <c r="AH503" s="449">
        <f>'приложение 1.1 '!D504</f>
        <v>0.53600000000000003</v>
      </c>
      <c r="AI503" s="205"/>
    </row>
    <row r="504" spans="1:35" ht="54.95" customHeight="1">
      <c r="A504" s="369" t="str">
        <f>'приложение 1.1 '!A505</f>
        <v>2.1.4.33</v>
      </c>
      <c r="B504" s="371" t="str">
        <f>'приложение 1.1 '!B505</f>
        <v>Строительство КЛ-10кВ от РП-2х2500кВА до ТП-2х1000кВА п.Дорожный</v>
      </c>
      <c r="C504" s="504"/>
      <c r="D504" s="504"/>
      <c r="E504" s="504"/>
      <c r="F504" s="504"/>
      <c r="G504" s="504"/>
      <c r="H504" s="504"/>
      <c r="I504" s="504"/>
      <c r="J504" s="362"/>
      <c r="K504" s="379"/>
      <c r="L504" s="379"/>
      <c r="M504" s="379"/>
      <c r="N504" s="450"/>
      <c r="O504" s="379"/>
      <c r="P504" s="379"/>
      <c r="Q504" s="433">
        <f>'приложение 1.1 '!H505</f>
        <v>0.92999999999999994</v>
      </c>
      <c r="R504" s="433">
        <f t="shared" si="47"/>
        <v>4.65E-2</v>
      </c>
      <c r="S504" s="433">
        <f t="shared" si="48"/>
        <v>0.372</v>
      </c>
      <c r="T504" s="433">
        <f t="shared" si="49"/>
        <v>0.46499999999999997</v>
      </c>
      <c r="U504" s="433">
        <f t="shared" si="50"/>
        <v>4.6499999999999986E-2</v>
      </c>
      <c r="V504" s="504"/>
      <c r="W504" s="504"/>
      <c r="X504" s="504"/>
      <c r="Y504" s="504"/>
      <c r="Z504" s="576" t="str">
        <f>IF(AB504&gt;0,'приложение 1.1 '!G505,"-")</f>
        <v>-</v>
      </c>
      <c r="AA504" s="504"/>
      <c r="AB504" s="504"/>
      <c r="AC504" s="379">
        <f>'приложение 1.1 '!E505</f>
        <v>0</v>
      </c>
      <c r="AD504" s="576">
        <f>IF(AG504&gt;0,'приложение 1.1 '!G505,"-")</f>
        <v>2020</v>
      </c>
      <c r="AE504" s="504">
        <v>30</v>
      </c>
      <c r="AF504" s="504"/>
      <c r="AG504" s="576" t="s">
        <v>310</v>
      </c>
      <c r="AH504" s="449">
        <f>'приложение 1.1 '!D505</f>
        <v>0.372</v>
      </c>
      <c r="AI504" s="205"/>
    </row>
    <row r="505" spans="1:35" ht="54.95" customHeight="1">
      <c r="A505" s="369" t="str">
        <f>'приложение 1.1 '!A506</f>
        <v>2.1.4.34</v>
      </c>
      <c r="B505" s="371" t="str">
        <f>'приложение 1.1 '!B506</f>
        <v>Строительство КЛ-10кВ от ТП-2х1000кВА до места врезки в КЛ-10кВ п.Дорожный</v>
      </c>
      <c r="C505" s="504"/>
      <c r="D505" s="504"/>
      <c r="E505" s="504"/>
      <c r="F505" s="504"/>
      <c r="G505" s="504"/>
      <c r="H505" s="504"/>
      <c r="I505" s="504"/>
      <c r="J505" s="362"/>
      <c r="K505" s="379"/>
      <c r="L505" s="379"/>
      <c r="M505" s="379"/>
      <c r="N505" s="450"/>
      <c r="O505" s="379"/>
      <c r="P505" s="379"/>
      <c r="Q505" s="433">
        <f>'приложение 1.1 '!H506</f>
        <v>1.57</v>
      </c>
      <c r="R505" s="433">
        <f t="shared" si="47"/>
        <v>7.8500000000000014E-2</v>
      </c>
      <c r="S505" s="433">
        <f t="shared" si="48"/>
        <v>0.62800000000000011</v>
      </c>
      <c r="T505" s="433">
        <f t="shared" si="49"/>
        <v>0.78500000000000003</v>
      </c>
      <c r="U505" s="433">
        <f t="shared" si="50"/>
        <v>7.8499999999999792E-2</v>
      </c>
      <c r="V505" s="504"/>
      <c r="W505" s="504"/>
      <c r="X505" s="504"/>
      <c r="Y505" s="504"/>
      <c r="Z505" s="576" t="str">
        <f>IF(AB505&gt;0,'приложение 1.1 '!G506,"-")</f>
        <v>-</v>
      </c>
      <c r="AA505" s="504"/>
      <c r="AB505" s="504"/>
      <c r="AC505" s="379">
        <f>'приложение 1.1 '!E506</f>
        <v>0</v>
      </c>
      <c r="AD505" s="576">
        <f>IF(AG505&gt;0,'приложение 1.1 '!G506,"-")</f>
        <v>2020</v>
      </c>
      <c r="AE505" s="504">
        <v>30</v>
      </c>
      <c r="AF505" s="504"/>
      <c r="AG505" s="576" t="s">
        <v>310</v>
      </c>
      <c r="AH505" s="449">
        <f>'приложение 1.1 '!D506</f>
        <v>0.628</v>
      </c>
      <c r="AI505" s="205"/>
    </row>
    <row r="506" spans="1:35" ht="54.95" customHeight="1">
      <c r="A506" s="369" t="str">
        <f>'приложение 1.1 '!A507</f>
        <v>2.1.4.35</v>
      </c>
      <c r="B506" s="371" t="str">
        <f>'приложение 1.1 '!B507</f>
        <v>Строительство КЛ-10кВ от ТП3 до ТП-4 2х1600кВА мкр.42, для электроснабжения детского сада</v>
      </c>
      <c r="C506" s="504"/>
      <c r="D506" s="504"/>
      <c r="E506" s="504"/>
      <c r="F506" s="504"/>
      <c r="G506" s="504"/>
      <c r="H506" s="504"/>
      <c r="I506" s="504"/>
      <c r="J506" s="362"/>
      <c r="K506" s="379"/>
      <c r="L506" s="379"/>
      <c r="M506" s="379"/>
      <c r="N506" s="450"/>
      <c r="O506" s="379"/>
      <c r="P506" s="379"/>
      <c r="Q506" s="433">
        <f>'приложение 1.1 '!H507</f>
        <v>1.36</v>
      </c>
      <c r="R506" s="433">
        <f t="shared" si="47"/>
        <v>6.8000000000000005E-2</v>
      </c>
      <c r="S506" s="433">
        <f t="shared" si="48"/>
        <v>0.54400000000000004</v>
      </c>
      <c r="T506" s="433">
        <f t="shared" si="49"/>
        <v>0.68</v>
      </c>
      <c r="U506" s="433">
        <f t="shared" si="50"/>
        <v>6.7999999999999838E-2</v>
      </c>
      <c r="V506" s="504"/>
      <c r="W506" s="504"/>
      <c r="X506" s="504"/>
      <c r="Y506" s="504"/>
      <c r="Z506" s="576" t="str">
        <f>IF(AB506&gt;0,'приложение 1.1 '!G507,"-")</f>
        <v>-</v>
      </c>
      <c r="AA506" s="504"/>
      <c r="AB506" s="504"/>
      <c r="AC506" s="379">
        <f>'приложение 1.1 '!E507</f>
        <v>0</v>
      </c>
      <c r="AD506" s="576">
        <f>IF(AG506&gt;0,'приложение 1.1 '!G507,"-")</f>
        <v>2020</v>
      </c>
      <c r="AE506" s="504">
        <v>30</v>
      </c>
      <c r="AF506" s="504"/>
      <c r="AG506" s="576" t="s">
        <v>310</v>
      </c>
      <c r="AH506" s="449">
        <f>'приложение 1.1 '!D507</f>
        <v>0.54400000000000004</v>
      </c>
      <c r="AI506" s="205"/>
    </row>
    <row r="507" spans="1:35" ht="54.95" customHeight="1">
      <c r="A507" s="369" t="str">
        <f>'приложение 1.1 '!A508</f>
        <v>2.1.4.36</v>
      </c>
      <c r="B507" s="371" t="str">
        <f>'приложение 1.1 '!B508</f>
        <v>Строительство КЛ-10кВ от ТП№1 2х1600кВА до ТП№2 2х1600кВА мкр.51</v>
      </c>
      <c r="C507" s="504"/>
      <c r="D507" s="504"/>
      <c r="E507" s="504"/>
      <c r="F507" s="504"/>
      <c r="G507" s="504"/>
      <c r="H507" s="504"/>
      <c r="I507" s="504"/>
      <c r="J507" s="362"/>
      <c r="K507" s="379"/>
      <c r="L507" s="379"/>
      <c r="M507" s="379"/>
      <c r="N507" s="450"/>
      <c r="O507" s="379"/>
      <c r="P507" s="379"/>
      <c r="Q507" s="433">
        <f>'приложение 1.1 '!H508</f>
        <v>1.5</v>
      </c>
      <c r="R507" s="433">
        <f t="shared" si="47"/>
        <v>7.5000000000000011E-2</v>
      </c>
      <c r="S507" s="433">
        <f t="shared" si="48"/>
        <v>0.60000000000000009</v>
      </c>
      <c r="T507" s="433">
        <f t="shared" si="49"/>
        <v>0.75</v>
      </c>
      <c r="U507" s="433">
        <f t="shared" si="50"/>
        <v>7.4999999999999956E-2</v>
      </c>
      <c r="V507" s="504"/>
      <c r="W507" s="504"/>
      <c r="X507" s="504"/>
      <c r="Y507" s="504"/>
      <c r="Z507" s="576" t="str">
        <f>IF(AB507&gt;0,'приложение 1.1 '!G508,"-")</f>
        <v>-</v>
      </c>
      <c r="AA507" s="504"/>
      <c r="AB507" s="504"/>
      <c r="AC507" s="379">
        <f>'приложение 1.1 '!E508</f>
        <v>0</v>
      </c>
      <c r="AD507" s="576" t="str">
        <f>IF(AG507&gt;0,'приложение 1.1 '!G508,"-")</f>
        <v>-</v>
      </c>
      <c r="AE507" s="504"/>
      <c r="AF507" s="504"/>
      <c r="AG507" s="504"/>
      <c r="AH507" s="449">
        <f>'приложение 1.1 '!D508</f>
        <v>0.6</v>
      </c>
      <c r="AI507" s="205"/>
    </row>
    <row r="508" spans="1:35" ht="54.95" customHeight="1">
      <c r="A508" s="369" t="str">
        <f>'приложение 1.1 '!A509</f>
        <v>2.1.4.37</v>
      </c>
      <c r="B508" s="371" t="str">
        <f>'приложение 1.1 '!B509</f>
        <v>Строительство КЛ-10кВ от ТП№2 2х1600кВА до ТП№3 2х1600кВА мкр.51</v>
      </c>
      <c r="C508" s="504"/>
      <c r="D508" s="504"/>
      <c r="E508" s="504"/>
      <c r="F508" s="504"/>
      <c r="G508" s="504"/>
      <c r="H508" s="504"/>
      <c r="I508" s="504"/>
      <c r="J508" s="362"/>
      <c r="K508" s="379"/>
      <c r="L508" s="379"/>
      <c r="M508" s="379"/>
      <c r="N508" s="450"/>
      <c r="O508" s="379"/>
      <c r="P508" s="379"/>
      <c r="Q508" s="433">
        <f>'приложение 1.1 '!H509</f>
        <v>1.375</v>
      </c>
      <c r="R508" s="433">
        <f t="shared" si="47"/>
        <v>6.8750000000000006E-2</v>
      </c>
      <c r="S508" s="433">
        <f t="shared" si="48"/>
        <v>0.55000000000000004</v>
      </c>
      <c r="T508" s="433">
        <f t="shared" si="49"/>
        <v>0.6875</v>
      </c>
      <c r="U508" s="433">
        <f t="shared" si="50"/>
        <v>6.8750000000000089E-2</v>
      </c>
      <c r="V508" s="504"/>
      <c r="W508" s="504"/>
      <c r="X508" s="504"/>
      <c r="Y508" s="504"/>
      <c r="Z508" s="576" t="str">
        <f>IF(AB508&gt;0,'приложение 1.1 '!G509,"-")</f>
        <v>-</v>
      </c>
      <c r="AA508" s="504"/>
      <c r="AB508" s="504"/>
      <c r="AC508" s="379">
        <f>'приложение 1.1 '!E509</f>
        <v>0</v>
      </c>
      <c r="AD508" s="576" t="str">
        <f>IF(AG508&gt;0,'приложение 1.1 '!G509,"-")</f>
        <v>-</v>
      </c>
      <c r="AE508" s="504"/>
      <c r="AF508" s="504"/>
      <c r="AG508" s="504"/>
      <c r="AH508" s="449">
        <f>'приложение 1.1 '!D509</f>
        <v>0.55000000000000004</v>
      </c>
      <c r="AI508" s="205"/>
    </row>
    <row r="509" spans="1:35" ht="54.95" customHeight="1">
      <c r="A509" s="369" t="str">
        <f>'приложение 1.1 '!A510</f>
        <v>2.1.4.38</v>
      </c>
      <c r="B509" s="371" t="str">
        <f>'приложение 1.1 '!B510</f>
        <v>Строительство КЛ-10кВ от ТП№3 2х1600кВА до ТП№4 2х1600кВА мкр.51</v>
      </c>
      <c r="C509" s="504"/>
      <c r="D509" s="504"/>
      <c r="E509" s="504"/>
      <c r="F509" s="504"/>
      <c r="G509" s="504"/>
      <c r="H509" s="504"/>
      <c r="I509" s="504"/>
      <c r="J509" s="362"/>
      <c r="K509" s="379"/>
      <c r="L509" s="379"/>
      <c r="M509" s="379"/>
      <c r="N509" s="450"/>
      <c r="O509" s="379"/>
      <c r="P509" s="379"/>
      <c r="Q509" s="433">
        <f>'приложение 1.1 '!H510</f>
        <v>1.375</v>
      </c>
      <c r="R509" s="433">
        <f t="shared" si="47"/>
        <v>6.8750000000000006E-2</v>
      </c>
      <c r="S509" s="433">
        <f t="shared" si="48"/>
        <v>0.55000000000000004</v>
      </c>
      <c r="T509" s="433">
        <f t="shared" si="49"/>
        <v>0.6875</v>
      </c>
      <c r="U509" s="433">
        <f t="shared" si="50"/>
        <v>6.8750000000000089E-2</v>
      </c>
      <c r="V509" s="504"/>
      <c r="W509" s="504"/>
      <c r="X509" s="504"/>
      <c r="Y509" s="504"/>
      <c r="Z509" s="576" t="str">
        <f>IF(AB509&gt;0,'приложение 1.1 '!G510,"-")</f>
        <v>-</v>
      </c>
      <c r="AA509" s="504"/>
      <c r="AB509" s="504"/>
      <c r="AC509" s="379">
        <f>'приложение 1.1 '!E510</f>
        <v>0</v>
      </c>
      <c r="AD509" s="576" t="str">
        <f>IF(AG509&gt;0,'приложение 1.1 '!G510,"-")</f>
        <v>-</v>
      </c>
      <c r="AE509" s="504"/>
      <c r="AF509" s="504"/>
      <c r="AG509" s="504"/>
      <c r="AH509" s="449">
        <f>'приложение 1.1 '!D510</f>
        <v>0.55000000000000004</v>
      </c>
      <c r="AI509" s="205"/>
    </row>
    <row r="510" spans="1:35" ht="54.95" customHeight="1">
      <c r="A510" s="369" t="str">
        <f>'приложение 1.1 '!A511</f>
        <v>2.1.4.39</v>
      </c>
      <c r="B510" s="371" t="str">
        <f>'приложение 1.1 '!B511</f>
        <v>Строительство КЛ-10кВ от ТП№4 2х1600кВА до ТП№5 2х1600кВА мкр.51</v>
      </c>
      <c r="C510" s="504"/>
      <c r="D510" s="504"/>
      <c r="E510" s="504"/>
      <c r="F510" s="504"/>
      <c r="G510" s="504"/>
      <c r="H510" s="504"/>
      <c r="I510" s="504"/>
      <c r="J510" s="362"/>
      <c r="K510" s="379"/>
      <c r="L510" s="379"/>
      <c r="M510" s="379"/>
      <c r="N510" s="450"/>
      <c r="O510" s="379"/>
      <c r="P510" s="379"/>
      <c r="Q510" s="433">
        <f>'приложение 1.1 '!H511</f>
        <v>1.375</v>
      </c>
      <c r="R510" s="433">
        <f t="shared" si="47"/>
        <v>6.8750000000000006E-2</v>
      </c>
      <c r="S510" s="433">
        <f t="shared" si="48"/>
        <v>0.55000000000000004</v>
      </c>
      <c r="T510" s="433">
        <f t="shared" si="49"/>
        <v>0.6875</v>
      </c>
      <c r="U510" s="433">
        <f t="shared" si="50"/>
        <v>6.8750000000000089E-2</v>
      </c>
      <c r="V510" s="504"/>
      <c r="W510" s="504"/>
      <c r="X510" s="504"/>
      <c r="Y510" s="504"/>
      <c r="Z510" s="576" t="str">
        <f>IF(AB510&gt;0,'приложение 1.1 '!G511,"-")</f>
        <v>-</v>
      </c>
      <c r="AA510" s="504"/>
      <c r="AB510" s="504"/>
      <c r="AC510" s="379">
        <f>'приложение 1.1 '!E511</f>
        <v>0</v>
      </c>
      <c r="AD510" s="576" t="str">
        <f>IF(AG510&gt;0,'приложение 1.1 '!G511,"-")</f>
        <v>-</v>
      </c>
      <c r="AE510" s="504"/>
      <c r="AF510" s="504"/>
      <c r="AG510" s="504"/>
      <c r="AH510" s="449">
        <f>'приложение 1.1 '!D511</f>
        <v>0.55000000000000004</v>
      </c>
      <c r="AI510" s="205"/>
    </row>
    <row r="511" spans="1:35" ht="54.95" customHeight="1">
      <c r="A511" s="369" t="str">
        <f>'приложение 1.1 '!A512</f>
        <v>2.1.4.40</v>
      </c>
      <c r="B511" s="371" t="str">
        <f>'приложение 1.1 '!B512</f>
        <v>Строительство КЛ-10кВ от ТП№5 2х1600кВА до ТП№6 2х1600кВА мкр.51</v>
      </c>
      <c r="C511" s="504"/>
      <c r="D511" s="504"/>
      <c r="E511" s="504"/>
      <c r="F511" s="504"/>
      <c r="G511" s="504"/>
      <c r="H511" s="504"/>
      <c r="I511" s="504"/>
      <c r="J511" s="362"/>
      <c r="K511" s="379"/>
      <c r="L511" s="379"/>
      <c r="M511" s="379"/>
      <c r="N511" s="450"/>
      <c r="O511" s="379"/>
      <c r="P511" s="379"/>
      <c r="Q511" s="433">
        <f>'приложение 1.1 '!H512</f>
        <v>1.375</v>
      </c>
      <c r="R511" s="433">
        <f t="shared" si="47"/>
        <v>6.8750000000000006E-2</v>
      </c>
      <c r="S511" s="433">
        <f t="shared" si="48"/>
        <v>0.55000000000000004</v>
      </c>
      <c r="T511" s="433">
        <f t="shared" si="49"/>
        <v>0.6875</v>
      </c>
      <c r="U511" s="433">
        <f t="shared" si="50"/>
        <v>6.8750000000000089E-2</v>
      </c>
      <c r="V511" s="504"/>
      <c r="W511" s="504"/>
      <c r="X511" s="504"/>
      <c r="Y511" s="504"/>
      <c r="Z511" s="576" t="str">
        <f>IF(AB511&gt;0,'приложение 1.1 '!G512,"-")</f>
        <v>-</v>
      </c>
      <c r="AA511" s="504"/>
      <c r="AB511" s="504"/>
      <c r="AC511" s="379">
        <f>'приложение 1.1 '!E512</f>
        <v>0</v>
      </c>
      <c r="AD511" s="576" t="str">
        <f>IF(AG511&gt;0,'приложение 1.1 '!G512,"-")</f>
        <v>-</v>
      </c>
      <c r="AE511" s="504"/>
      <c r="AF511" s="504"/>
      <c r="AG511" s="504"/>
      <c r="AH511" s="449">
        <f>'приложение 1.1 '!D512</f>
        <v>0.55000000000000004</v>
      </c>
      <c r="AI511" s="205"/>
    </row>
    <row r="512" spans="1:35" ht="54.95" customHeight="1">
      <c r="A512" s="369" t="str">
        <f>'приложение 1.1 '!A513</f>
        <v>2.1.4.41</v>
      </c>
      <c r="B512" s="371" t="str">
        <f>'приложение 1.1 '!B513</f>
        <v>Строительство КЛ-10кВ от ТП№6 2х1600кВА до ТП№7 2х1600кВА мкр.51</v>
      </c>
      <c r="C512" s="504"/>
      <c r="D512" s="504"/>
      <c r="E512" s="504"/>
      <c r="F512" s="504"/>
      <c r="G512" s="504"/>
      <c r="H512" s="504"/>
      <c r="I512" s="504"/>
      <c r="J512" s="362"/>
      <c r="K512" s="379"/>
      <c r="L512" s="379"/>
      <c r="M512" s="379"/>
      <c r="N512" s="450"/>
      <c r="O512" s="379"/>
      <c r="P512" s="379"/>
      <c r="Q512" s="433">
        <f>'приложение 1.1 '!H513</f>
        <v>1.375</v>
      </c>
      <c r="R512" s="433">
        <f t="shared" si="47"/>
        <v>6.8750000000000006E-2</v>
      </c>
      <c r="S512" s="433">
        <f t="shared" si="48"/>
        <v>0.55000000000000004</v>
      </c>
      <c r="T512" s="433">
        <f t="shared" si="49"/>
        <v>0.6875</v>
      </c>
      <c r="U512" s="433">
        <f t="shared" si="50"/>
        <v>6.8750000000000089E-2</v>
      </c>
      <c r="V512" s="504"/>
      <c r="W512" s="504"/>
      <c r="X512" s="504"/>
      <c r="Y512" s="504"/>
      <c r="Z512" s="576" t="str">
        <f>IF(AB512&gt;0,'приложение 1.1 '!G513,"-")</f>
        <v>-</v>
      </c>
      <c r="AA512" s="504"/>
      <c r="AB512" s="504"/>
      <c r="AC512" s="379">
        <f>'приложение 1.1 '!E513</f>
        <v>0</v>
      </c>
      <c r="AD512" s="576" t="str">
        <f>IF(AG512&gt;0,'приложение 1.1 '!G513,"-")</f>
        <v>-</v>
      </c>
      <c r="AE512" s="504"/>
      <c r="AF512" s="504"/>
      <c r="AG512" s="504"/>
      <c r="AH512" s="449">
        <f>'приложение 1.1 '!D513</f>
        <v>0.55000000000000004</v>
      </c>
      <c r="AI512" s="205"/>
    </row>
    <row r="513" spans="1:35" ht="54.95" customHeight="1">
      <c r="A513" s="369" t="str">
        <f>'приложение 1.1 '!A514</f>
        <v>2.1.4.42</v>
      </c>
      <c r="B513" s="371" t="str">
        <f>'приложение 1.1 '!B514</f>
        <v>Строительство КЛ-10кВ от ТП№7 2х1600кВА до ТП№8 2х1600кВА мкр.51</v>
      </c>
      <c r="C513" s="576"/>
      <c r="D513" s="576"/>
      <c r="E513" s="576"/>
      <c r="F513" s="576"/>
      <c r="G513" s="576"/>
      <c r="H513" s="576"/>
      <c r="I513" s="576"/>
      <c r="J513" s="362"/>
      <c r="K513" s="379"/>
      <c r="L513" s="379"/>
      <c r="M513" s="379"/>
      <c r="N513" s="450"/>
      <c r="O513" s="379"/>
      <c r="P513" s="379"/>
      <c r="Q513" s="433">
        <f>'приложение 1.1 '!H514</f>
        <v>1.375</v>
      </c>
      <c r="R513" s="433">
        <f t="shared" si="47"/>
        <v>6.8750000000000006E-2</v>
      </c>
      <c r="S513" s="433">
        <f t="shared" si="48"/>
        <v>0.55000000000000004</v>
      </c>
      <c r="T513" s="433">
        <f t="shared" si="49"/>
        <v>0.6875</v>
      </c>
      <c r="U513" s="433">
        <f t="shared" si="50"/>
        <v>6.8750000000000089E-2</v>
      </c>
      <c r="V513" s="576"/>
      <c r="W513" s="576"/>
      <c r="X513" s="576"/>
      <c r="Y513" s="576"/>
      <c r="Z513" s="576" t="str">
        <f>IF(AB513&gt;0,'приложение 1.1 '!G514,"-")</f>
        <v>-</v>
      </c>
      <c r="AA513" s="576"/>
      <c r="AB513" s="576"/>
      <c r="AC513" s="379">
        <f>'приложение 1.1 '!E514</f>
        <v>0</v>
      </c>
      <c r="AD513" s="576" t="str">
        <f>IF(AG513&gt;0,'приложение 1.1 '!G514,"-")</f>
        <v>-</v>
      </c>
      <c r="AE513" s="576"/>
      <c r="AF513" s="576"/>
      <c r="AG513" s="576"/>
      <c r="AH513" s="449">
        <f>'приложение 1.1 '!D514</f>
        <v>0.55000000000000004</v>
      </c>
      <c r="AI513" s="205"/>
    </row>
    <row r="514" spans="1:35" ht="54.95" customHeight="1">
      <c r="A514" s="369" t="str">
        <f>'приложение 1.1 '!A515</f>
        <v>2.1.4.43</v>
      </c>
      <c r="B514" s="371" t="str">
        <f>'приложение 1.1 '!B515</f>
        <v>Строительство КЛ-10кВ до ТП№1 2х1600кВА мкр.51</v>
      </c>
      <c r="C514" s="576"/>
      <c r="D514" s="576"/>
      <c r="E514" s="576"/>
      <c r="F514" s="576"/>
      <c r="G514" s="576"/>
      <c r="H514" s="576"/>
      <c r="I514" s="576"/>
      <c r="J514" s="362"/>
      <c r="K514" s="379"/>
      <c r="L514" s="379"/>
      <c r="M514" s="379"/>
      <c r="N514" s="450"/>
      <c r="O514" s="379"/>
      <c r="P514" s="379"/>
      <c r="Q514" s="433">
        <f>'приложение 1.1 '!H515</f>
        <v>1.375</v>
      </c>
      <c r="R514" s="433">
        <f t="shared" si="47"/>
        <v>6.8750000000000006E-2</v>
      </c>
      <c r="S514" s="433">
        <f t="shared" si="48"/>
        <v>0.55000000000000004</v>
      </c>
      <c r="T514" s="433">
        <f t="shared" si="49"/>
        <v>0.6875</v>
      </c>
      <c r="U514" s="433">
        <f t="shared" si="50"/>
        <v>6.8750000000000089E-2</v>
      </c>
      <c r="V514" s="576"/>
      <c r="W514" s="576"/>
      <c r="X514" s="576"/>
      <c r="Y514" s="576"/>
      <c r="Z514" s="576" t="str">
        <f>IF(AB514&gt;0,'приложение 1.1 '!G515,"-")</f>
        <v>-</v>
      </c>
      <c r="AA514" s="576"/>
      <c r="AB514" s="576"/>
      <c r="AC514" s="379">
        <f>'приложение 1.1 '!E515</f>
        <v>0</v>
      </c>
      <c r="AD514" s="576" t="str">
        <f>IF(AG514&gt;0,'приложение 1.1 '!G515,"-")</f>
        <v>-</v>
      </c>
      <c r="AE514" s="576"/>
      <c r="AF514" s="576"/>
      <c r="AG514" s="576"/>
      <c r="AH514" s="449">
        <f>'приложение 1.1 '!D515</f>
        <v>0.55000000000000004</v>
      </c>
      <c r="AI514" s="205"/>
    </row>
    <row r="515" spans="1:35" ht="54.95" customHeight="1">
      <c r="A515" s="567" t="str">
        <f>'приложение 1.1 '!A516</f>
        <v>2.1.5.</v>
      </c>
      <c r="B515" s="568" t="str">
        <f>'приложение 1.1 '!B516</f>
        <v>Кабельные линии 0,4кВ</v>
      </c>
      <c r="C515" s="575"/>
      <c r="D515" s="575"/>
      <c r="E515" s="575"/>
      <c r="F515" s="575"/>
      <c r="G515" s="575"/>
      <c r="H515" s="575"/>
      <c r="I515" s="575"/>
      <c r="J515" s="569"/>
      <c r="K515" s="566"/>
      <c r="L515" s="566"/>
      <c r="M515" s="566"/>
      <c r="N515" s="563"/>
      <c r="O515" s="566"/>
      <c r="P515" s="566"/>
      <c r="Q515" s="571">
        <f>'приложение 1.1 '!H516</f>
        <v>0</v>
      </c>
      <c r="R515" s="571">
        <f t="shared" ref="R515:R552" si="51">Q515*0.05</f>
        <v>0</v>
      </c>
      <c r="S515" s="571">
        <f t="shared" ref="S515:S552" si="52">Q515*0.4</f>
        <v>0</v>
      </c>
      <c r="T515" s="571">
        <f t="shared" ref="T515:T552" si="53">Q515*0.5</f>
        <v>0</v>
      </c>
      <c r="U515" s="571">
        <f t="shared" ref="U515:U552" si="54">Q515-(R515+S515+T515)</f>
        <v>0</v>
      </c>
      <c r="V515" s="575"/>
      <c r="W515" s="575"/>
      <c r="X515" s="575"/>
      <c r="Y515" s="575"/>
      <c r="Z515" s="575" t="str">
        <f>IF(AB515&gt;0,'приложение 1.1 '!G516,"-")</f>
        <v>-</v>
      </c>
      <c r="AA515" s="575"/>
      <c r="AB515" s="575"/>
      <c r="AC515" s="566">
        <f>'приложение 1.1 '!E516</f>
        <v>0</v>
      </c>
      <c r="AD515" s="575" t="str">
        <f>IF(AG515&gt;0,'приложение 1.1 '!G516,"-")</f>
        <v>-</v>
      </c>
      <c r="AE515" s="575"/>
      <c r="AF515" s="575"/>
      <c r="AG515" s="575"/>
      <c r="AH515" s="572">
        <f>'приложение 1.1 '!D516</f>
        <v>0</v>
      </c>
      <c r="AI515" s="574"/>
    </row>
    <row r="516" spans="1:35" ht="54.95" customHeight="1">
      <c r="A516" s="369" t="str">
        <f>'приложение 1.1 '!A517</f>
        <v>2.1.5.1</v>
      </c>
      <c r="B516" s="371" t="str">
        <f>'приложение 1.1 '!B517</f>
        <v>Строительство ВЛ-0,4кВ от КТПН№1 ДНТ "Барсовское"</v>
      </c>
      <c r="C516" s="576"/>
      <c r="D516" s="576"/>
      <c r="E516" s="576"/>
      <c r="F516" s="576"/>
      <c r="G516" s="576"/>
      <c r="H516" s="576"/>
      <c r="I516" s="576"/>
      <c r="J516" s="362"/>
      <c r="K516" s="379"/>
      <c r="L516" s="379"/>
      <c r="M516" s="379"/>
      <c r="N516" s="450"/>
      <c r="O516" s="379"/>
      <c r="P516" s="379"/>
      <c r="Q516" s="433">
        <f>'приложение 1.1 '!H517</f>
        <v>3.6</v>
      </c>
      <c r="R516" s="433">
        <f t="shared" si="51"/>
        <v>0.18000000000000002</v>
      </c>
      <c r="S516" s="433">
        <f t="shared" si="52"/>
        <v>1.4400000000000002</v>
      </c>
      <c r="T516" s="433">
        <f t="shared" si="53"/>
        <v>1.8</v>
      </c>
      <c r="U516" s="433">
        <f t="shared" si="54"/>
        <v>0.18000000000000016</v>
      </c>
      <c r="V516" s="576"/>
      <c r="W516" s="576"/>
      <c r="X516" s="576"/>
      <c r="Y516" s="576"/>
      <c r="Z516" s="576" t="str">
        <f>IF(AB516&gt;0,'приложение 1.1 '!G517,"-")</f>
        <v>-</v>
      </c>
      <c r="AA516" s="576"/>
      <c r="AB516" s="576"/>
      <c r="AC516" s="379">
        <f>'приложение 1.1 '!E517</f>
        <v>0</v>
      </c>
      <c r="AD516" s="576">
        <f>IF(AG516&gt;0,'приложение 1.1 '!G517,"-")</f>
        <v>2018</v>
      </c>
      <c r="AE516" s="576"/>
      <c r="AF516" s="576"/>
      <c r="AG516" s="576" t="s">
        <v>1795</v>
      </c>
      <c r="AH516" s="449">
        <f>'приложение 1.1 '!D517</f>
        <v>2</v>
      </c>
      <c r="AI516" s="205"/>
    </row>
    <row r="517" spans="1:35" ht="54.95" customHeight="1">
      <c r="A517" s="369" t="str">
        <f>'приложение 1.1 '!A518</f>
        <v>2.1.5.2</v>
      </c>
      <c r="B517" s="371" t="str">
        <f>'приложение 1.1 '!B518</f>
        <v>Строительство ВЛ-0,4кВ от КТПН№2 ДНТ "Барсовское"</v>
      </c>
      <c r="C517" s="576"/>
      <c r="D517" s="576"/>
      <c r="E517" s="576"/>
      <c r="F517" s="576"/>
      <c r="G517" s="576"/>
      <c r="H517" s="576"/>
      <c r="I517" s="576"/>
      <c r="J517" s="362"/>
      <c r="K517" s="379"/>
      <c r="L517" s="379"/>
      <c r="M517" s="379"/>
      <c r="N517" s="450"/>
      <c r="O517" s="379"/>
      <c r="P517" s="379"/>
      <c r="Q517" s="433">
        <f>'приложение 1.1 '!H518</f>
        <v>3.6</v>
      </c>
      <c r="R517" s="433">
        <f t="shared" si="51"/>
        <v>0.18000000000000002</v>
      </c>
      <c r="S517" s="433">
        <f t="shared" si="52"/>
        <v>1.4400000000000002</v>
      </c>
      <c r="T517" s="433">
        <f t="shared" si="53"/>
        <v>1.8</v>
      </c>
      <c r="U517" s="433">
        <f t="shared" si="54"/>
        <v>0.18000000000000016</v>
      </c>
      <c r="V517" s="576"/>
      <c r="W517" s="576"/>
      <c r="X517" s="576"/>
      <c r="Y517" s="576"/>
      <c r="Z517" s="576" t="str">
        <f>IF(AB517&gt;0,'приложение 1.1 '!G518,"-")</f>
        <v>-</v>
      </c>
      <c r="AA517" s="576"/>
      <c r="AB517" s="576"/>
      <c r="AC517" s="379">
        <f>'приложение 1.1 '!E518</f>
        <v>0</v>
      </c>
      <c r="AD517" s="576">
        <f>IF(AG517&gt;0,'приложение 1.1 '!G518,"-")</f>
        <v>2018</v>
      </c>
      <c r="AE517" s="576"/>
      <c r="AF517" s="576"/>
      <c r="AG517" s="576" t="s">
        <v>1795</v>
      </c>
      <c r="AH517" s="449">
        <f>'приложение 1.1 '!D518</f>
        <v>2</v>
      </c>
      <c r="AI517" s="205"/>
    </row>
    <row r="518" spans="1:35" ht="54.95" customHeight="1">
      <c r="A518" s="369" t="str">
        <f>'приложение 1.1 '!A519</f>
        <v>2.1.5.3</v>
      </c>
      <c r="B518" s="371" t="str">
        <f>'приложение 1.1 '!B519</f>
        <v>Строительство ВЛ-0,4кВ от КТПН-400кВА ДНТ "Чистые пруды"</v>
      </c>
      <c r="C518" s="576"/>
      <c r="D518" s="576"/>
      <c r="E518" s="576"/>
      <c r="F518" s="576"/>
      <c r="G518" s="576"/>
      <c r="H518" s="576"/>
      <c r="I518" s="576"/>
      <c r="J518" s="362"/>
      <c r="K518" s="379"/>
      <c r="L518" s="379"/>
      <c r="M518" s="379"/>
      <c r="N518" s="450"/>
      <c r="O518" s="379"/>
      <c r="P518" s="379"/>
      <c r="Q518" s="433">
        <f>'приложение 1.1 '!H519</f>
        <v>3.6</v>
      </c>
      <c r="R518" s="433">
        <f t="shared" si="51"/>
        <v>0.18000000000000002</v>
      </c>
      <c r="S518" s="433">
        <f t="shared" si="52"/>
        <v>1.4400000000000002</v>
      </c>
      <c r="T518" s="433">
        <f t="shared" si="53"/>
        <v>1.8</v>
      </c>
      <c r="U518" s="433">
        <f t="shared" si="54"/>
        <v>0.18000000000000016</v>
      </c>
      <c r="V518" s="576"/>
      <c r="W518" s="576"/>
      <c r="X518" s="576"/>
      <c r="Y518" s="576"/>
      <c r="Z518" s="576" t="str">
        <f>IF(AB518&gt;0,'приложение 1.1 '!G519,"-")</f>
        <v>-</v>
      </c>
      <c r="AA518" s="576"/>
      <c r="AB518" s="576"/>
      <c r="AC518" s="379">
        <f>'приложение 1.1 '!E519</f>
        <v>0</v>
      </c>
      <c r="AD518" s="576">
        <f>IF(AG518&gt;0,'приложение 1.1 '!G519,"-")</f>
        <v>2018</v>
      </c>
      <c r="AE518" s="576"/>
      <c r="AF518" s="576"/>
      <c r="AG518" s="576" t="s">
        <v>1795</v>
      </c>
      <c r="AH518" s="449">
        <f>'приложение 1.1 '!D519</f>
        <v>2</v>
      </c>
      <c r="AI518" s="205"/>
    </row>
    <row r="519" spans="1:35" ht="54.95" customHeight="1">
      <c r="A519" s="369" t="str">
        <f>'приложение 1.1 '!A520</f>
        <v>2.1.5.4</v>
      </c>
      <c r="B519" s="371" t="str">
        <f>'приложение 1.1 '!B520</f>
        <v>Строительство ВЛ-0,4кВ Садоводческое товарищество "Энергетик-2" рабочих и служащих Сургутской ГРЭС-1</v>
      </c>
      <c r="C519" s="576"/>
      <c r="D519" s="576"/>
      <c r="E519" s="576"/>
      <c r="F519" s="576"/>
      <c r="G519" s="576"/>
      <c r="H519" s="576"/>
      <c r="I519" s="576"/>
      <c r="J519" s="362"/>
      <c r="K519" s="379"/>
      <c r="L519" s="379"/>
      <c r="M519" s="379"/>
      <c r="N519" s="450"/>
      <c r="O519" s="379"/>
      <c r="P519" s="379"/>
      <c r="Q519" s="433">
        <f>'приложение 1.1 '!H520</f>
        <v>6.3</v>
      </c>
      <c r="R519" s="433">
        <f t="shared" si="51"/>
        <v>0.315</v>
      </c>
      <c r="S519" s="433">
        <f t="shared" si="52"/>
        <v>2.52</v>
      </c>
      <c r="T519" s="433">
        <f t="shared" si="53"/>
        <v>3.15</v>
      </c>
      <c r="U519" s="433">
        <f t="shared" si="54"/>
        <v>0.31500000000000039</v>
      </c>
      <c r="V519" s="576"/>
      <c r="W519" s="576"/>
      <c r="X519" s="576"/>
      <c r="Y519" s="576"/>
      <c r="Z519" s="576" t="str">
        <f>IF(AB519&gt;0,'приложение 1.1 '!G520,"-")</f>
        <v>-</v>
      </c>
      <c r="AA519" s="576"/>
      <c r="AB519" s="576"/>
      <c r="AC519" s="379">
        <f>'приложение 1.1 '!E520</f>
        <v>0</v>
      </c>
      <c r="AD519" s="576">
        <f>IF(AG519&gt;0,'приложение 1.1 '!G520,"-")</f>
        <v>2020</v>
      </c>
      <c r="AE519" s="576"/>
      <c r="AF519" s="576"/>
      <c r="AG519" s="576" t="s">
        <v>1795</v>
      </c>
      <c r="AH519" s="449">
        <f>'приложение 1.1 '!D520</f>
        <v>3.5</v>
      </c>
      <c r="AI519" s="205"/>
    </row>
    <row r="520" spans="1:35" ht="54.95" customHeight="1">
      <c r="A520" s="369" t="str">
        <f>'приложение 1.1 '!A521</f>
        <v>2.1.5.5</v>
      </c>
      <c r="B520" s="371" t="str">
        <f>'приложение 1.1 '!B521</f>
        <v>Строительство ВЛ-0,4кВ ПСТ  "№30 Дорожник"</v>
      </c>
      <c r="C520" s="576"/>
      <c r="D520" s="576"/>
      <c r="E520" s="576"/>
      <c r="F520" s="576"/>
      <c r="G520" s="576"/>
      <c r="H520" s="576"/>
      <c r="I520" s="576"/>
      <c r="J520" s="362"/>
      <c r="K520" s="379"/>
      <c r="L520" s="379"/>
      <c r="M520" s="379"/>
      <c r="N520" s="450"/>
      <c r="O520" s="379"/>
      <c r="P520" s="379"/>
      <c r="Q520" s="433">
        <f>'приложение 1.1 '!H521</f>
        <v>6.3</v>
      </c>
      <c r="R520" s="433">
        <f t="shared" si="51"/>
        <v>0.315</v>
      </c>
      <c r="S520" s="433">
        <f t="shared" si="52"/>
        <v>2.52</v>
      </c>
      <c r="T520" s="433">
        <f t="shared" si="53"/>
        <v>3.15</v>
      </c>
      <c r="U520" s="433">
        <f t="shared" si="54"/>
        <v>0.31500000000000039</v>
      </c>
      <c r="V520" s="576"/>
      <c r="W520" s="576"/>
      <c r="X520" s="576"/>
      <c r="Y520" s="576"/>
      <c r="Z520" s="576" t="str">
        <f>IF(AB520&gt;0,'приложение 1.1 '!G521,"-")</f>
        <v>-</v>
      </c>
      <c r="AA520" s="576"/>
      <c r="AB520" s="576"/>
      <c r="AC520" s="379">
        <f>'приложение 1.1 '!E521</f>
        <v>0</v>
      </c>
      <c r="AD520" s="576">
        <f>IF(AG520&gt;0,'приложение 1.1 '!G521,"-")</f>
        <v>2020</v>
      </c>
      <c r="AE520" s="576"/>
      <c r="AF520" s="576"/>
      <c r="AG520" s="576" t="s">
        <v>1795</v>
      </c>
      <c r="AH520" s="449">
        <f>'приложение 1.1 '!D521</f>
        <v>3.5</v>
      </c>
      <c r="AI520" s="205"/>
    </row>
    <row r="521" spans="1:35" ht="54.95" customHeight="1">
      <c r="A521" s="369" t="str">
        <f>'приложение 1.1 '!A522</f>
        <v>2.1.5.6</v>
      </c>
      <c r="B521" s="371" t="str">
        <f>'приложение 1.1 '!B522</f>
        <v>Строительство ВЛ-0,4кВ ДНТ  "ДРУЖБА"</v>
      </c>
      <c r="C521" s="576"/>
      <c r="D521" s="576"/>
      <c r="E521" s="576"/>
      <c r="F521" s="576"/>
      <c r="G521" s="576"/>
      <c r="H521" s="576"/>
      <c r="I521" s="576"/>
      <c r="J521" s="362"/>
      <c r="K521" s="379"/>
      <c r="L521" s="379"/>
      <c r="M521" s="379"/>
      <c r="N521" s="450"/>
      <c r="O521" s="379"/>
      <c r="P521" s="379"/>
      <c r="Q521" s="433">
        <f>'приложение 1.1 '!H522</f>
        <v>6.3</v>
      </c>
      <c r="R521" s="433">
        <f t="shared" si="51"/>
        <v>0.315</v>
      </c>
      <c r="S521" s="433">
        <f t="shared" si="52"/>
        <v>2.52</v>
      </c>
      <c r="T521" s="433">
        <f t="shared" si="53"/>
        <v>3.15</v>
      </c>
      <c r="U521" s="433">
        <f t="shared" si="54"/>
        <v>0.31500000000000039</v>
      </c>
      <c r="V521" s="576"/>
      <c r="W521" s="576"/>
      <c r="X521" s="576"/>
      <c r="Y521" s="576"/>
      <c r="Z521" s="576" t="str">
        <f>IF(AB521&gt;0,'приложение 1.1 '!G522,"-")</f>
        <v>-</v>
      </c>
      <c r="AA521" s="576"/>
      <c r="AB521" s="576"/>
      <c r="AC521" s="379">
        <f>'приложение 1.1 '!E522</f>
        <v>0</v>
      </c>
      <c r="AD521" s="576">
        <f>IF(AG521&gt;0,'приложение 1.1 '!G522,"-")</f>
        <v>2020</v>
      </c>
      <c r="AE521" s="576"/>
      <c r="AF521" s="576"/>
      <c r="AG521" s="576" t="s">
        <v>1795</v>
      </c>
      <c r="AH521" s="449">
        <f>'приложение 1.1 '!D522</f>
        <v>3.5</v>
      </c>
      <c r="AI521" s="205"/>
    </row>
    <row r="522" spans="1:35" ht="54.95" customHeight="1">
      <c r="A522" s="369" t="str">
        <f>'приложение 1.1 '!A523</f>
        <v>2.1.5.7</v>
      </c>
      <c r="B522" s="371" t="str">
        <f>'приложение 1.1 '!B523</f>
        <v>Строительство ВЛ-0,4кВ ПКС "Крылья Сургута",</v>
      </c>
      <c r="C522" s="576"/>
      <c r="D522" s="576"/>
      <c r="E522" s="576"/>
      <c r="F522" s="576"/>
      <c r="G522" s="576"/>
      <c r="H522" s="576"/>
      <c r="I522" s="576"/>
      <c r="J522" s="362"/>
      <c r="K522" s="379"/>
      <c r="L522" s="379"/>
      <c r="M522" s="379"/>
      <c r="N522" s="450"/>
      <c r="O522" s="379"/>
      <c r="P522" s="379"/>
      <c r="Q522" s="433">
        <f>'приложение 1.1 '!H523</f>
        <v>6.3</v>
      </c>
      <c r="R522" s="433">
        <f t="shared" si="51"/>
        <v>0.315</v>
      </c>
      <c r="S522" s="433">
        <f t="shared" si="52"/>
        <v>2.52</v>
      </c>
      <c r="T522" s="433">
        <f t="shared" si="53"/>
        <v>3.15</v>
      </c>
      <c r="U522" s="433">
        <f t="shared" si="54"/>
        <v>0.31500000000000039</v>
      </c>
      <c r="V522" s="576"/>
      <c r="W522" s="576"/>
      <c r="X522" s="576"/>
      <c r="Y522" s="576"/>
      <c r="Z522" s="576" t="str">
        <f>IF(AB522&gt;0,'приложение 1.1 '!G523,"-")</f>
        <v>-</v>
      </c>
      <c r="AA522" s="576"/>
      <c r="AB522" s="576"/>
      <c r="AC522" s="379">
        <f>'приложение 1.1 '!E523</f>
        <v>0</v>
      </c>
      <c r="AD522" s="576">
        <f>IF(AG522&gt;0,'приложение 1.1 '!G523,"-")</f>
        <v>2020</v>
      </c>
      <c r="AE522" s="576"/>
      <c r="AF522" s="576"/>
      <c r="AG522" s="576" t="s">
        <v>1795</v>
      </c>
      <c r="AH522" s="449">
        <f>'приложение 1.1 '!D523</f>
        <v>3.5</v>
      </c>
      <c r="AI522" s="205"/>
    </row>
    <row r="523" spans="1:35" ht="54.95" customHeight="1">
      <c r="A523" s="369" t="str">
        <f>'приложение 1.1 '!A524</f>
        <v>2.1.5.8</v>
      </c>
      <c r="B523" s="371" t="str">
        <f>'приложение 1.1 '!B524</f>
        <v>Строительство ВЛ-0,4кВ СТ № 52 "Лесное"</v>
      </c>
      <c r="C523" s="576"/>
      <c r="D523" s="576"/>
      <c r="E523" s="576"/>
      <c r="F523" s="576"/>
      <c r="G523" s="576"/>
      <c r="H523" s="576"/>
      <c r="I523" s="576"/>
      <c r="J523" s="362"/>
      <c r="K523" s="379"/>
      <c r="L523" s="379"/>
      <c r="M523" s="379"/>
      <c r="N523" s="450"/>
      <c r="O523" s="379"/>
      <c r="P523" s="379"/>
      <c r="Q523" s="433">
        <f>'приложение 1.1 '!H524</f>
        <v>6.3</v>
      </c>
      <c r="R523" s="433">
        <f t="shared" si="51"/>
        <v>0.315</v>
      </c>
      <c r="S523" s="433">
        <f t="shared" si="52"/>
        <v>2.52</v>
      </c>
      <c r="T523" s="433">
        <f t="shared" si="53"/>
        <v>3.15</v>
      </c>
      <c r="U523" s="433">
        <f t="shared" si="54"/>
        <v>0.31500000000000039</v>
      </c>
      <c r="V523" s="576"/>
      <c r="W523" s="576"/>
      <c r="X523" s="576"/>
      <c r="Y523" s="576"/>
      <c r="Z523" s="576" t="str">
        <f>IF(AB523&gt;0,'приложение 1.1 '!G524,"-")</f>
        <v>-</v>
      </c>
      <c r="AA523" s="576"/>
      <c r="AB523" s="576"/>
      <c r="AC523" s="379">
        <f>'приложение 1.1 '!E524</f>
        <v>0</v>
      </c>
      <c r="AD523" s="576">
        <f>IF(AG523&gt;0,'приложение 1.1 '!G524,"-")</f>
        <v>2020</v>
      </c>
      <c r="AE523" s="576"/>
      <c r="AF523" s="576"/>
      <c r="AG523" s="576" t="s">
        <v>1795</v>
      </c>
      <c r="AH523" s="449">
        <f>'приложение 1.1 '!D524</f>
        <v>3.5</v>
      </c>
      <c r="AI523" s="205"/>
    </row>
    <row r="524" spans="1:35" ht="54.95" customHeight="1">
      <c r="A524" s="369" t="str">
        <f>'приложение 1.1 '!A525</f>
        <v>2.1.5.9</v>
      </c>
      <c r="B524" s="371" t="str">
        <f>'приложение 1.1 '!B525</f>
        <v>Строительство ВЛ-0,4кВ СНТ  "Чистые пруды"</v>
      </c>
      <c r="C524" s="576"/>
      <c r="D524" s="576"/>
      <c r="E524" s="576"/>
      <c r="F524" s="576"/>
      <c r="G524" s="576"/>
      <c r="H524" s="576"/>
      <c r="I524" s="576"/>
      <c r="J524" s="362"/>
      <c r="K524" s="379"/>
      <c r="L524" s="379"/>
      <c r="M524" s="379"/>
      <c r="N524" s="450"/>
      <c r="O524" s="379"/>
      <c r="P524" s="379"/>
      <c r="Q524" s="433">
        <f>'приложение 1.1 '!H525</f>
        <v>6.3</v>
      </c>
      <c r="R524" s="433">
        <f t="shared" si="51"/>
        <v>0.315</v>
      </c>
      <c r="S524" s="433">
        <f t="shared" si="52"/>
        <v>2.52</v>
      </c>
      <c r="T524" s="433">
        <f t="shared" si="53"/>
        <v>3.15</v>
      </c>
      <c r="U524" s="433">
        <f t="shared" si="54"/>
        <v>0.31500000000000039</v>
      </c>
      <c r="V524" s="576"/>
      <c r="W524" s="576"/>
      <c r="X524" s="576"/>
      <c r="Y524" s="576"/>
      <c r="Z524" s="576" t="str">
        <f>IF(AB524&gt;0,'приложение 1.1 '!G525,"-")</f>
        <v>-</v>
      </c>
      <c r="AA524" s="576"/>
      <c r="AB524" s="576"/>
      <c r="AC524" s="379">
        <f>'приложение 1.1 '!E525</f>
        <v>0</v>
      </c>
      <c r="AD524" s="576">
        <f>IF(AG524&gt;0,'приложение 1.1 '!G525,"-")</f>
        <v>2022</v>
      </c>
      <c r="AE524" s="576"/>
      <c r="AF524" s="576"/>
      <c r="AG524" s="576" t="s">
        <v>1795</v>
      </c>
      <c r="AH524" s="449">
        <f>'приложение 1.1 '!D525</f>
        <v>3.5</v>
      </c>
      <c r="AI524" s="205"/>
    </row>
    <row r="525" spans="1:35" ht="54.95" customHeight="1">
      <c r="A525" s="369" t="str">
        <f>'приложение 1.1 '!A526</f>
        <v>2.1.5.10</v>
      </c>
      <c r="B525" s="371" t="str">
        <f>'приложение 1.1 '!B526</f>
        <v>Строительство ВЛ-0,4кВ ПССК "Чернореченский"</v>
      </c>
      <c r="C525" s="576"/>
      <c r="D525" s="576"/>
      <c r="E525" s="576"/>
      <c r="F525" s="576"/>
      <c r="G525" s="576"/>
      <c r="H525" s="576"/>
      <c r="I525" s="576"/>
      <c r="J525" s="362"/>
      <c r="K525" s="379"/>
      <c r="L525" s="379"/>
      <c r="M525" s="379"/>
      <c r="N525" s="450"/>
      <c r="O525" s="379"/>
      <c r="P525" s="379"/>
      <c r="Q525" s="433">
        <f>'приложение 1.1 '!H526</f>
        <v>6.3</v>
      </c>
      <c r="R525" s="433">
        <f t="shared" si="51"/>
        <v>0.315</v>
      </c>
      <c r="S525" s="433">
        <f t="shared" si="52"/>
        <v>2.52</v>
      </c>
      <c r="T525" s="433">
        <f t="shared" si="53"/>
        <v>3.15</v>
      </c>
      <c r="U525" s="433">
        <f t="shared" si="54"/>
        <v>0.31500000000000039</v>
      </c>
      <c r="V525" s="576"/>
      <c r="W525" s="576"/>
      <c r="X525" s="576"/>
      <c r="Y525" s="576"/>
      <c r="Z525" s="576" t="str">
        <f>IF(AB525&gt;0,'приложение 1.1 '!G526,"-")</f>
        <v>-</v>
      </c>
      <c r="AA525" s="576"/>
      <c r="AB525" s="576"/>
      <c r="AC525" s="379">
        <f>'приложение 1.1 '!E526</f>
        <v>0</v>
      </c>
      <c r="AD525" s="576">
        <f>IF(AG525&gt;0,'приложение 1.1 '!G526,"-")</f>
        <v>2022</v>
      </c>
      <c r="AE525" s="576"/>
      <c r="AF525" s="576"/>
      <c r="AG525" s="576" t="s">
        <v>1795</v>
      </c>
      <c r="AH525" s="449">
        <f>'приложение 1.1 '!D526</f>
        <v>3.5</v>
      </c>
      <c r="AI525" s="205"/>
    </row>
    <row r="526" spans="1:35" ht="54.95" customHeight="1">
      <c r="A526" s="369" t="str">
        <f>'приложение 1.1 '!A527</f>
        <v>2.1.5.11</v>
      </c>
      <c r="B526" s="371" t="str">
        <f>'приложение 1.1 '!B527</f>
        <v>Строительство ВЛ-0,4кВ ПСДСК    "ПОДВОДНИК"</v>
      </c>
      <c r="C526" s="576"/>
      <c r="D526" s="576"/>
      <c r="E526" s="576"/>
      <c r="F526" s="576"/>
      <c r="G526" s="576"/>
      <c r="H526" s="576"/>
      <c r="I526" s="576"/>
      <c r="J526" s="362"/>
      <c r="K526" s="379"/>
      <c r="L526" s="379"/>
      <c r="M526" s="379"/>
      <c r="N526" s="450"/>
      <c r="O526" s="379"/>
      <c r="P526" s="379"/>
      <c r="Q526" s="433">
        <f>'приложение 1.1 '!H527</f>
        <v>6.3</v>
      </c>
      <c r="R526" s="433">
        <f t="shared" si="51"/>
        <v>0.315</v>
      </c>
      <c r="S526" s="433">
        <f t="shared" si="52"/>
        <v>2.52</v>
      </c>
      <c r="T526" s="433">
        <f t="shared" si="53"/>
        <v>3.15</v>
      </c>
      <c r="U526" s="433">
        <f t="shared" si="54"/>
        <v>0.31500000000000039</v>
      </c>
      <c r="V526" s="576"/>
      <c r="W526" s="576"/>
      <c r="X526" s="576"/>
      <c r="Y526" s="576"/>
      <c r="Z526" s="576" t="str">
        <f>IF(AB526&gt;0,'приложение 1.1 '!G527,"-")</f>
        <v>-</v>
      </c>
      <c r="AA526" s="576"/>
      <c r="AB526" s="576"/>
      <c r="AC526" s="379">
        <f>'приложение 1.1 '!E527</f>
        <v>0</v>
      </c>
      <c r="AD526" s="576">
        <f>IF(AG526&gt;0,'приложение 1.1 '!G527,"-")</f>
        <v>2022</v>
      </c>
      <c r="AE526" s="576"/>
      <c r="AF526" s="576"/>
      <c r="AG526" s="576" t="s">
        <v>1795</v>
      </c>
      <c r="AH526" s="449">
        <f>'приложение 1.1 '!D527</f>
        <v>3.5</v>
      </c>
      <c r="AI526" s="205"/>
    </row>
    <row r="527" spans="1:35" ht="54.95" customHeight="1">
      <c r="A527" s="369" t="str">
        <f>'приложение 1.1 '!A528</f>
        <v>2.1.5.12</v>
      </c>
      <c r="B527" s="371" t="str">
        <f>'приложение 1.1 '!B528</f>
        <v>Строительство ВЛ-0,4кВ СОПК "Родничок" № 61</v>
      </c>
      <c r="C527" s="576"/>
      <c r="D527" s="576"/>
      <c r="E527" s="576"/>
      <c r="F527" s="576"/>
      <c r="G527" s="576"/>
      <c r="H527" s="576"/>
      <c r="I527" s="576"/>
      <c r="J527" s="362"/>
      <c r="K527" s="379"/>
      <c r="L527" s="379"/>
      <c r="M527" s="379"/>
      <c r="N527" s="450"/>
      <c r="O527" s="379"/>
      <c r="P527" s="379"/>
      <c r="Q527" s="433">
        <f>'приложение 1.1 '!H528</f>
        <v>6.3</v>
      </c>
      <c r="R527" s="433">
        <f t="shared" si="51"/>
        <v>0.315</v>
      </c>
      <c r="S527" s="433">
        <f t="shared" si="52"/>
        <v>2.52</v>
      </c>
      <c r="T527" s="433">
        <f t="shared" si="53"/>
        <v>3.15</v>
      </c>
      <c r="U527" s="433">
        <f t="shared" si="54"/>
        <v>0.31500000000000039</v>
      </c>
      <c r="V527" s="576"/>
      <c r="W527" s="576"/>
      <c r="X527" s="576"/>
      <c r="Y527" s="576"/>
      <c r="Z527" s="576" t="str">
        <f>IF(AB527&gt;0,'приложение 1.1 '!G528,"-")</f>
        <v>-</v>
      </c>
      <c r="AA527" s="576"/>
      <c r="AB527" s="576"/>
      <c r="AC527" s="379">
        <f>'приложение 1.1 '!E528</f>
        <v>0</v>
      </c>
      <c r="AD527" s="576">
        <f>IF(AG527&gt;0,'приложение 1.1 '!G528,"-")</f>
        <v>2022</v>
      </c>
      <c r="AE527" s="576"/>
      <c r="AF527" s="576"/>
      <c r="AG527" s="576" t="s">
        <v>1795</v>
      </c>
      <c r="AH527" s="449">
        <f>'приложение 1.1 '!D528</f>
        <v>3.5</v>
      </c>
      <c r="AI527" s="205"/>
    </row>
    <row r="528" spans="1:35" ht="54.95" customHeight="1">
      <c r="A528" s="369" t="str">
        <f>'приложение 1.1 '!A529</f>
        <v>2.1.5.13</v>
      </c>
      <c r="B528" s="371" t="str">
        <f>'приложение 1.1 '!B529</f>
        <v>Строительство ВЛ-0,4кВ СНТ "Газовик"</v>
      </c>
      <c r="C528" s="576"/>
      <c r="D528" s="576"/>
      <c r="E528" s="576"/>
      <c r="F528" s="576"/>
      <c r="G528" s="576"/>
      <c r="H528" s="576"/>
      <c r="I528" s="576"/>
      <c r="J528" s="362"/>
      <c r="K528" s="379"/>
      <c r="L528" s="379"/>
      <c r="M528" s="379"/>
      <c r="N528" s="450"/>
      <c r="O528" s="379"/>
      <c r="P528" s="379"/>
      <c r="Q528" s="433">
        <f>'приложение 1.1 '!H529</f>
        <v>6.3</v>
      </c>
      <c r="R528" s="433">
        <f t="shared" si="51"/>
        <v>0.315</v>
      </c>
      <c r="S528" s="433">
        <f t="shared" si="52"/>
        <v>2.52</v>
      </c>
      <c r="T528" s="433">
        <f t="shared" si="53"/>
        <v>3.15</v>
      </c>
      <c r="U528" s="433">
        <f t="shared" si="54"/>
        <v>0.31500000000000039</v>
      </c>
      <c r="V528" s="576"/>
      <c r="W528" s="576"/>
      <c r="X528" s="576"/>
      <c r="Y528" s="576"/>
      <c r="Z528" s="576" t="str">
        <f>IF(AB528&gt;0,'приложение 1.1 '!G529,"-")</f>
        <v>-</v>
      </c>
      <c r="AA528" s="576"/>
      <c r="AB528" s="576"/>
      <c r="AC528" s="379">
        <f>'приложение 1.1 '!E529</f>
        <v>0</v>
      </c>
      <c r="AD528" s="576">
        <f>IF(AG528&gt;0,'приложение 1.1 '!G529,"-")</f>
        <v>2022</v>
      </c>
      <c r="AE528" s="576"/>
      <c r="AF528" s="576"/>
      <c r="AG528" s="576" t="s">
        <v>1795</v>
      </c>
      <c r="AH528" s="449">
        <f>'приложение 1.1 '!D529</f>
        <v>3.5</v>
      </c>
      <c r="AI528" s="205"/>
    </row>
    <row r="529" spans="1:35" ht="54.95" customHeight="1">
      <c r="A529" s="369" t="str">
        <f>'приложение 1.1 '!A530</f>
        <v>2.1.5.14</v>
      </c>
      <c r="B529" s="371" t="str">
        <f>'приложение 1.1 '!B530</f>
        <v>Строительство ВЛ-0,4кВ СТ  № 13 "МАЙ"</v>
      </c>
      <c r="C529" s="576"/>
      <c r="D529" s="576"/>
      <c r="E529" s="576"/>
      <c r="F529" s="576"/>
      <c r="G529" s="576"/>
      <c r="H529" s="576"/>
      <c r="I529" s="576"/>
      <c r="J529" s="362"/>
      <c r="K529" s="379"/>
      <c r="L529" s="379"/>
      <c r="M529" s="379"/>
      <c r="N529" s="450"/>
      <c r="O529" s="379"/>
      <c r="P529" s="379"/>
      <c r="Q529" s="433">
        <f>'приложение 1.1 '!H530</f>
        <v>6.3</v>
      </c>
      <c r="R529" s="433">
        <f t="shared" si="51"/>
        <v>0.315</v>
      </c>
      <c r="S529" s="433">
        <f t="shared" si="52"/>
        <v>2.52</v>
      </c>
      <c r="T529" s="433">
        <f t="shared" si="53"/>
        <v>3.15</v>
      </c>
      <c r="U529" s="433">
        <f t="shared" si="54"/>
        <v>0.31500000000000039</v>
      </c>
      <c r="V529" s="576"/>
      <c r="W529" s="576"/>
      <c r="X529" s="576"/>
      <c r="Y529" s="576"/>
      <c r="Z529" s="576" t="str">
        <f>IF(AB529&gt;0,'приложение 1.1 '!G530,"-")</f>
        <v>-</v>
      </c>
      <c r="AA529" s="576"/>
      <c r="AB529" s="576"/>
      <c r="AC529" s="379">
        <f>'приложение 1.1 '!E530</f>
        <v>0</v>
      </c>
      <c r="AD529" s="576">
        <f>IF(AG529&gt;0,'приложение 1.1 '!G530,"-")</f>
        <v>2022</v>
      </c>
      <c r="AE529" s="576"/>
      <c r="AF529" s="576"/>
      <c r="AG529" s="576" t="s">
        <v>1795</v>
      </c>
      <c r="AH529" s="449">
        <f>'приложение 1.1 '!D530</f>
        <v>3.5</v>
      </c>
      <c r="AI529" s="205"/>
    </row>
    <row r="530" spans="1:35" ht="54.95" customHeight="1">
      <c r="A530" s="369" t="str">
        <f>'приложение 1.1 '!A531</f>
        <v>2.1.5.15</v>
      </c>
      <c r="B530" s="371" t="str">
        <f>'приложение 1.1 '!B531</f>
        <v>Строительство ВЛ-0,4кВ ПДК "Крылья Сургута"-2</v>
      </c>
      <c r="C530" s="504"/>
      <c r="D530" s="504"/>
      <c r="E530" s="504"/>
      <c r="F530" s="504"/>
      <c r="G530" s="504"/>
      <c r="H530" s="504"/>
      <c r="I530" s="504"/>
      <c r="J530" s="362"/>
      <c r="K530" s="379"/>
      <c r="L530" s="379"/>
      <c r="M530" s="379"/>
      <c r="N530" s="450"/>
      <c r="O530" s="379"/>
      <c r="P530" s="379"/>
      <c r="Q530" s="433">
        <f>'приложение 1.1 '!H531</f>
        <v>6.3</v>
      </c>
      <c r="R530" s="433">
        <f t="shared" si="51"/>
        <v>0.315</v>
      </c>
      <c r="S530" s="433">
        <f t="shared" si="52"/>
        <v>2.52</v>
      </c>
      <c r="T530" s="433">
        <f t="shared" si="53"/>
        <v>3.15</v>
      </c>
      <c r="U530" s="433">
        <f t="shared" si="54"/>
        <v>0.31500000000000039</v>
      </c>
      <c r="V530" s="504"/>
      <c r="W530" s="504"/>
      <c r="X530" s="504"/>
      <c r="Y530" s="504"/>
      <c r="Z530" s="576" t="str">
        <f>IF(AB530&gt;0,'приложение 1.1 '!G531,"-")</f>
        <v>-</v>
      </c>
      <c r="AA530" s="504"/>
      <c r="AB530" s="504"/>
      <c r="AC530" s="379">
        <f>'приложение 1.1 '!E531</f>
        <v>0</v>
      </c>
      <c r="AD530" s="576">
        <f>IF(AG530&gt;0,'приложение 1.1 '!G531,"-")</f>
        <v>2022</v>
      </c>
      <c r="AE530" s="504">
        <v>30</v>
      </c>
      <c r="AF530" s="504"/>
      <c r="AG530" s="576" t="s">
        <v>1795</v>
      </c>
      <c r="AH530" s="449">
        <f>'приложение 1.1 '!D531</f>
        <v>3.5</v>
      </c>
      <c r="AI530" s="205"/>
    </row>
    <row r="531" spans="1:35" ht="54.95" customHeight="1">
      <c r="A531" s="369" t="str">
        <f>'приложение 1.1 '!A532</f>
        <v>2.1.5.16</v>
      </c>
      <c r="B531" s="371" t="str">
        <f>'приложение 1.1 '!B532</f>
        <v>Строительство ВЛ-0,4кВ ПДК "Крылья Сургута - Кафт"</v>
      </c>
      <c r="C531" s="504"/>
      <c r="D531" s="504"/>
      <c r="E531" s="504"/>
      <c r="F531" s="504"/>
      <c r="G531" s="504"/>
      <c r="H531" s="504"/>
      <c r="I531" s="504"/>
      <c r="J531" s="362"/>
      <c r="K531" s="379"/>
      <c r="L531" s="379"/>
      <c r="M531" s="379"/>
      <c r="N531" s="450"/>
      <c r="O531" s="379"/>
      <c r="P531" s="379"/>
      <c r="Q531" s="433">
        <f>'приложение 1.1 '!H532</f>
        <v>6.3</v>
      </c>
      <c r="R531" s="433">
        <f t="shared" si="51"/>
        <v>0.315</v>
      </c>
      <c r="S531" s="433">
        <f t="shared" si="52"/>
        <v>2.52</v>
      </c>
      <c r="T531" s="433">
        <f t="shared" si="53"/>
        <v>3.15</v>
      </c>
      <c r="U531" s="433">
        <f t="shared" si="54"/>
        <v>0.31500000000000039</v>
      </c>
      <c r="V531" s="504"/>
      <c r="W531" s="504"/>
      <c r="X531" s="504"/>
      <c r="Y531" s="504"/>
      <c r="Z531" s="576" t="str">
        <f>IF(AB531&gt;0,'приложение 1.1 '!G532,"-")</f>
        <v>-</v>
      </c>
      <c r="AA531" s="504"/>
      <c r="AB531" s="504"/>
      <c r="AC531" s="379">
        <f>'приложение 1.1 '!E532</f>
        <v>0</v>
      </c>
      <c r="AD531" s="576">
        <f>IF(AG531&gt;0,'приложение 1.1 '!G532,"-")</f>
        <v>2019</v>
      </c>
      <c r="AE531" s="504">
        <v>30</v>
      </c>
      <c r="AF531" s="504"/>
      <c r="AG531" s="576" t="s">
        <v>1795</v>
      </c>
      <c r="AH531" s="449">
        <f>'приложение 1.1 '!D532</f>
        <v>3.5</v>
      </c>
      <c r="AI531" s="205"/>
    </row>
    <row r="532" spans="1:35" ht="54.95" customHeight="1">
      <c r="A532" s="369" t="str">
        <f>'приложение 1.1 '!A533</f>
        <v>2.1.5.17</v>
      </c>
      <c r="B532" s="371" t="str">
        <f>'приложение 1.1 '!B533</f>
        <v>Строительство ВЛ-0,4кВ ДНТ "Тихий Бор"</v>
      </c>
      <c r="C532" s="504"/>
      <c r="D532" s="504"/>
      <c r="E532" s="504"/>
      <c r="F532" s="504"/>
      <c r="G532" s="504"/>
      <c r="H532" s="504"/>
      <c r="I532" s="504"/>
      <c r="J532" s="362"/>
      <c r="K532" s="379"/>
      <c r="L532" s="379"/>
      <c r="M532" s="379"/>
      <c r="N532" s="450"/>
      <c r="O532" s="379"/>
      <c r="P532" s="379"/>
      <c r="Q532" s="433">
        <f>'приложение 1.1 '!H533</f>
        <v>6.3</v>
      </c>
      <c r="R532" s="433">
        <f t="shared" si="51"/>
        <v>0.315</v>
      </c>
      <c r="S532" s="433">
        <f t="shared" si="52"/>
        <v>2.52</v>
      </c>
      <c r="T532" s="433">
        <f t="shared" si="53"/>
        <v>3.15</v>
      </c>
      <c r="U532" s="433">
        <f t="shared" si="54"/>
        <v>0.31500000000000039</v>
      </c>
      <c r="V532" s="504"/>
      <c r="W532" s="504"/>
      <c r="X532" s="504"/>
      <c r="Y532" s="504"/>
      <c r="Z532" s="576" t="str">
        <f>IF(AB532&gt;0,'приложение 1.1 '!G533,"-")</f>
        <v>-</v>
      </c>
      <c r="AA532" s="504"/>
      <c r="AB532" s="504"/>
      <c r="AC532" s="379">
        <f>'приложение 1.1 '!E533</f>
        <v>0</v>
      </c>
      <c r="AD532" s="576">
        <f>IF(AG532&gt;0,'приложение 1.1 '!G533,"-")</f>
        <v>2019</v>
      </c>
      <c r="AE532" s="504">
        <v>30</v>
      </c>
      <c r="AF532" s="504"/>
      <c r="AG532" s="576" t="s">
        <v>1795</v>
      </c>
      <c r="AH532" s="449">
        <f>'приложение 1.1 '!D533</f>
        <v>3.5</v>
      </c>
      <c r="AI532" s="205"/>
    </row>
    <row r="533" spans="1:35" ht="54.95" customHeight="1">
      <c r="A533" s="369" t="str">
        <f>'приложение 1.1 '!A534</f>
        <v>2.1.5.18</v>
      </c>
      <c r="B533" s="371" t="str">
        <f>'приложение 1.1 '!B534</f>
        <v>Строительство ВЛ-0,4кВ ДПК "Жемчужина"</v>
      </c>
      <c r="C533" s="504"/>
      <c r="D533" s="504"/>
      <c r="E533" s="504"/>
      <c r="F533" s="504"/>
      <c r="G533" s="504"/>
      <c r="H533" s="504"/>
      <c r="I533" s="504"/>
      <c r="J533" s="362"/>
      <c r="K533" s="379"/>
      <c r="L533" s="379"/>
      <c r="M533" s="379"/>
      <c r="N533" s="450"/>
      <c r="O533" s="379"/>
      <c r="P533" s="379"/>
      <c r="Q533" s="433">
        <f>'приложение 1.1 '!H534</f>
        <v>6.3</v>
      </c>
      <c r="R533" s="433">
        <f t="shared" si="51"/>
        <v>0.315</v>
      </c>
      <c r="S533" s="433">
        <f t="shared" si="52"/>
        <v>2.52</v>
      </c>
      <c r="T533" s="433">
        <f t="shared" si="53"/>
        <v>3.15</v>
      </c>
      <c r="U533" s="433">
        <f t="shared" si="54"/>
        <v>0.31500000000000039</v>
      </c>
      <c r="V533" s="504"/>
      <c r="W533" s="504"/>
      <c r="X533" s="504"/>
      <c r="Y533" s="504"/>
      <c r="Z533" s="576" t="str">
        <f>IF(AB533&gt;0,'приложение 1.1 '!G534,"-")</f>
        <v>-</v>
      </c>
      <c r="AA533" s="504"/>
      <c r="AB533" s="504"/>
      <c r="AC533" s="379">
        <f>'приложение 1.1 '!E534</f>
        <v>0</v>
      </c>
      <c r="AD533" s="576">
        <f>IF(AG533&gt;0,'приложение 1.1 '!G534,"-")</f>
        <v>2019</v>
      </c>
      <c r="AE533" s="504">
        <v>30</v>
      </c>
      <c r="AF533" s="504"/>
      <c r="AG533" s="576" t="s">
        <v>1795</v>
      </c>
      <c r="AH533" s="449">
        <f>'приложение 1.1 '!D534</f>
        <v>3.5</v>
      </c>
      <c r="AI533" s="205"/>
    </row>
    <row r="534" spans="1:35" ht="54.95" customHeight="1">
      <c r="A534" s="369" t="str">
        <f>'приложение 1.1 '!A535</f>
        <v>2.1.5.19</v>
      </c>
      <c r="B534" s="371" t="str">
        <f>'приложение 1.1 '!B535</f>
        <v>Строительство ВЛ-0,4кВ ПСК Искра</v>
      </c>
      <c r="C534" s="504"/>
      <c r="D534" s="504"/>
      <c r="E534" s="504"/>
      <c r="F534" s="504"/>
      <c r="G534" s="504"/>
      <c r="H534" s="504"/>
      <c r="I534" s="504"/>
      <c r="J534" s="362"/>
      <c r="K534" s="379"/>
      <c r="L534" s="379"/>
      <c r="M534" s="379"/>
      <c r="N534" s="450"/>
      <c r="O534" s="379"/>
      <c r="P534" s="379"/>
      <c r="Q534" s="433">
        <f>'приложение 1.1 '!H535</f>
        <v>6.3</v>
      </c>
      <c r="R534" s="433">
        <f t="shared" si="51"/>
        <v>0.315</v>
      </c>
      <c r="S534" s="433">
        <f t="shared" si="52"/>
        <v>2.52</v>
      </c>
      <c r="T534" s="433">
        <f t="shared" si="53"/>
        <v>3.15</v>
      </c>
      <c r="U534" s="433">
        <f t="shared" si="54"/>
        <v>0.31500000000000039</v>
      </c>
      <c r="V534" s="504"/>
      <c r="W534" s="504"/>
      <c r="X534" s="504"/>
      <c r="Y534" s="504"/>
      <c r="Z534" s="576" t="str">
        <f>IF(AB534&gt;0,'приложение 1.1 '!G535,"-")</f>
        <v>-</v>
      </c>
      <c r="AA534" s="504"/>
      <c r="AB534" s="504"/>
      <c r="AC534" s="379">
        <f>'приложение 1.1 '!E535</f>
        <v>0</v>
      </c>
      <c r="AD534" s="576">
        <f>IF(AG534&gt;0,'приложение 1.1 '!G535,"-")</f>
        <v>2019</v>
      </c>
      <c r="AE534" s="504">
        <v>30</v>
      </c>
      <c r="AF534" s="504"/>
      <c r="AG534" s="576" t="s">
        <v>1795</v>
      </c>
      <c r="AH534" s="449">
        <f>'приложение 1.1 '!D535</f>
        <v>3.5</v>
      </c>
      <c r="AI534" s="205"/>
    </row>
    <row r="535" spans="1:35" ht="54.95" customHeight="1">
      <c r="A535" s="369" t="str">
        <f>'приложение 1.1 '!A536</f>
        <v>2.1.5.20</v>
      </c>
      <c r="B535" s="371" t="str">
        <f>'приложение 1.1 '!B536</f>
        <v>Строительство ВЛ-0,4кВ ПК Садовое товарищество № 7</v>
      </c>
      <c r="C535" s="504"/>
      <c r="D535" s="504"/>
      <c r="E535" s="504"/>
      <c r="F535" s="504"/>
      <c r="G535" s="504"/>
      <c r="H535" s="504"/>
      <c r="I535" s="504"/>
      <c r="J535" s="362"/>
      <c r="K535" s="379"/>
      <c r="L535" s="379"/>
      <c r="M535" s="379"/>
      <c r="N535" s="450"/>
      <c r="O535" s="379"/>
      <c r="P535" s="379"/>
      <c r="Q535" s="433">
        <f>'приложение 1.1 '!H536</f>
        <v>6.3</v>
      </c>
      <c r="R535" s="433">
        <f t="shared" si="51"/>
        <v>0.315</v>
      </c>
      <c r="S535" s="433">
        <f t="shared" si="52"/>
        <v>2.52</v>
      </c>
      <c r="T535" s="433">
        <f t="shared" si="53"/>
        <v>3.15</v>
      </c>
      <c r="U535" s="433">
        <f t="shared" si="54"/>
        <v>0.31500000000000039</v>
      </c>
      <c r="V535" s="504"/>
      <c r="W535" s="504"/>
      <c r="X535" s="504"/>
      <c r="Y535" s="504"/>
      <c r="Z535" s="576" t="str">
        <f>IF(AB535&gt;0,'приложение 1.1 '!G536,"-")</f>
        <v>-</v>
      </c>
      <c r="AA535" s="504"/>
      <c r="AB535" s="504"/>
      <c r="AC535" s="379">
        <f>'приложение 1.1 '!E536</f>
        <v>0</v>
      </c>
      <c r="AD535" s="576">
        <f>IF(AG535&gt;0,'приложение 1.1 '!G536,"-")</f>
        <v>2019</v>
      </c>
      <c r="AE535" s="504">
        <v>30</v>
      </c>
      <c r="AF535" s="504"/>
      <c r="AG535" s="576" t="s">
        <v>1795</v>
      </c>
      <c r="AH535" s="449">
        <f>'приложение 1.1 '!D536</f>
        <v>3.5</v>
      </c>
      <c r="AI535" s="205"/>
    </row>
    <row r="536" spans="1:35" ht="54.95" customHeight="1">
      <c r="A536" s="369" t="str">
        <f>'приложение 1.1 '!A537</f>
        <v>2.1.5.21</v>
      </c>
      <c r="B536" s="371" t="str">
        <f>'приложение 1.1 '!B537</f>
        <v>Строительство ВЛ-0,4кВ ПСК № 71 Зеленое</v>
      </c>
      <c r="C536" s="504"/>
      <c r="D536" s="504"/>
      <c r="E536" s="504"/>
      <c r="F536" s="504"/>
      <c r="G536" s="504"/>
      <c r="H536" s="504"/>
      <c r="I536" s="504"/>
      <c r="J536" s="362"/>
      <c r="K536" s="379"/>
      <c r="L536" s="379"/>
      <c r="M536" s="379"/>
      <c r="N536" s="450"/>
      <c r="O536" s="379"/>
      <c r="P536" s="379"/>
      <c r="Q536" s="433">
        <f>'приложение 1.1 '!H537</f>
        <v>6.3</v>
      </c>
      <c r="R536" s="433">
        <f t="shared" si="51"/>
        <v>0.315</v>
      </c>
      <c r="S536" s="433">
        <f t="shared" si="52"/>
        <v>2.52</v>
      </c>
      <c r="T536" s="433">
        <f t="shared" si="53"/>
        <v>3.15</v>
      </c>
      <c r="U536" s="433">
        <f t="shared" si="54"/>
        <v>0.31500000000000039</v>
      </c>
      <c r="V536" s="504"/>
      <c r="W536" s="504"/>
      <c r="X536" s="504"/>
      <c r="Y536" s="504"/>
      <c r="Z536" s="576" t="str">
        <f>IF(AB536&gt;0,'приложение 1.1 '!G537,"-")</f>
        <v>-</v>
      </c>
      <c r="AA536" s="504"/>
      <c r="AB536" s="504"/>
      <c r="AC536" s="379">
        <f>'приложение 1.1 '!E537</f>
        <v>0</v>
      </c>
      <c r="AD536" s="576">
        <f>IF(AG536&gt;0,'приложение 1.1 '!G537,"-")</f>
        <v>2019</v>
      </c>
      <c r="AE536" s="504">
        <v>30</v>
      </c>
      <c r="AF536" s="504"/>
      <c r="AG536" s="576" t="s">
        <v>1795</v>
      </c>
      <c r="AH536" s="449">
        <f>'приложение 1.1 '!D537</f>
        <v>3.5</v>
      </c>
      <c r="AI536" s="205"/>
    </row>
    <row r="537" spans="1:35" ht="54.95" customHeight="1">
      <c r="A537" s="369" t="str">
        <f>'приложение 1.1 '!A538</f>
        <v>2.1.5.22</v>
      </c>
      <c r="B537" s="371" t="str">
        <f>'приложение 1.1 '!B538</f>
        <v>Строительство ВЛ-0,4кВ ПДК Сосновый бор</v>
      </c>
      <c r="C537" s="504"/>
      <c r="D537" s="504"/>
      <c r="E537" s="504"/>
      <c r="F537" s="504"/>
      <c r="G537" s="504"/>
      <c r="H537" s="504"/>
      <c r="I537" s="504"/>
      <c r="J537" s="362"/>
      <c r="K537" s="379"/>
      <c r="L537" s="379"/>
      <c r="M537" s="379"/>
      <c r="N537" s="450"/>
      <c r="O537" s="379"/>
      <c r="P537" s="379"/>
      <c r="Q537" s="433">
        <f>'приложение 1.1 '!H538</f>
        <v>6.3</v>
      </c>
      <c r="R537" s="433">
        <f t="shared" si="51"/>
        <v>0.315</v>
      </c>
      <c r="S537" s="433">
        <f t="shared" si="52"/>
        <v>2.52</v>
      </c>
      <c r="T537" s="433">
        <f t="shared" si="53"/>
        <v>3.15</v>
      </c>
      <c r="U537" s="433">
        <f t="shared" si="54"/>
        <v>0.31500000000000039</v>
      </c>
      <c r="V537" s="504"/>
      <c r="W537" s="504"/>
      <c r="X537" s="504"/>
      <c r="Y537" s="504"/>
      <c r="Z537" s="576" t="str">
        <f>IF(AB537&gt;0,'приложение 1.1 '!G538,"-")</f>
        <v>-</v>
      </c>
      <c r="AA537" s="504"/>
      <c r="AB537" s="504"/>
      <c r="AC537" s="379">
        <f>'приложение 1.1 '!E538</f>
        <v>0</v>
      </c>
      <c r="AD537" s="576">
        <f>IF(AG537&gt;0,'приложение 1.1 '!G538,"-")</f>
        <v>2019</v>
      </c>
      <c r="AE537" s="504">
        <v>30</v>
      </c>
      <c r="AF537" s="504"/>
      <c r="AG537" s="576" t="s">
        <v>1795</v>
      </c>
      <c r="AH537" s="449">
        <f>'приложение 1.1 '!D538</f>
        <v>3.5</v>
      </c>
      <c r="AI537" s="205"/>
    </row>
    <row r="538" spans="1:35" ht="54.95" customHeight="1">
      <c r="A538" s="369" t="str">
        <f>'приложение 1.1 '!A539</f>
        <v>2.1.5.23</v>
      </c>
      <c r="B538" s="371" t="str">
        <f>'приложение 1.1 '!B539</f>
        <v>Строительство ВЛ-0,4кВ ПСК Березовый</v>
      </c>
      <c r="C538" s="504"/>
      <c r="D538" s="504"/>
      <c r="E538" s="504"/>
      <c r="F538" s="504"/>
      <c r="G538" s="504"/>
      <c r="H538" s="504"/>
      <c r="I538" s="504"/>
      <c r="J538" s="362"/>
      <c r="K538" s="379"/>
      <c r="L538" s="379"/>
      <c r="M538" s="379"/>
      <c r="N538" s="450"/>
      <c r="O538" s="379"/>
      <c r="P538" s="379"/>
      <c r="Q538" s="433">
        <f>'приложение 1.1 '!H539</f>
        <v>6.3</v>
      </c>
      <c r="R538" s="433">
        <f t="shared" si="51"/>
        <v>0.315</v>
      </c>
      <c r="S538" s="433">
        <f t="shared" si="52"/>
        <v>2.52</v>
      </c>
      <c r="T538" s="433">
        <f t="shared" si="53"/>
        <v>3.15</v>
      </c>
      <c r="U538" s="433">
        <f t="shared" si="54"/>
        <v>0.31500000000000039</v>
      </c>
      <c r="V538" s="504"/>
      <c r="W538" s="504"/>
      <c r="X538" s="504"/>
      <c r="Y538" s="504"/>
      <c r="Z538" s="576" t="str">
        <f>IF(AB538&gt;0,'приложение 1.1 '!G539,"-")</f>
        <v>-</v>
      </c>
      <c r="AA538" s="504"/>
      <c r="AB538" s="504"/>
      <c r="AC538" s="379">
        <f>'приложение 1.1 '!E539</f>
        <v>0</v>
      </c>
      <c r="AD538" s="576">
        <f>IF(AG538&gt;0,'приложение 1.1 '!G539,"-")</f>
        <v>2019</v>
      </c>
      <c r="AE538" s="504">
        <v>30</v>
      </c>
      <c r="AF538" s="504"/>
      <c r="AG538" s="576" t="s">
        <v>1795</v>
      </c>
      <c r="AH538" s="449">
        <f>'приложение 1.1 '!D539</f>
        <v>3.5</v>
      </c>
      <c r="AI538" s="205"/>
    </row>
    <row r="539" spans="1:35" ht="54.95" customHeight="1">
      <c r="A539" s="369" t="str">
        <f>'приложение 1.1 '!A540</f>
        <v>2.1.5.24</v>
      </c>
      <c r="B539" s="371" t="str">
        <f>'приложение 1.1 '!B540</f>
        <v>Строительство ВЛ-0,4кВ ПСК Пищевик</v>
      </c>
      <c r="C539" s="504"/>
      <c r="D539" s="504"/>
      <c r="E539" s="504"/>
      <c r="F539" s="504"/>
      <c r="G539" s="504"/>
      <c r="H539" s="504"/>
      <c r="I539" s="504"/>
      <c r="J539" s="362"/>
      <c r="K539" s="379"/>
      <c r="L539" s="379"/>
      <c r="M539" s="379"/>
      <c r="N539" s="450"/>
      <c r="O539" s="379"/>
      <c r="P539" s="379"/>
      <c r="Q539" s="433">
        <f>'приложение 1.1 '!H540</f>
        <v>6.3</v>
      </c>
      <c r="R539" s="433">
        <f t="shared" si="51"/>
        <v>0.315</v>
      </c>
      <c r="S539" s="433">
        <f t="shared" si="52"/>
        <v>2.52</v>
      </c>
      <c r="T539" s="433">
        <f t="shared" si="53"/>
        <v>3.15</v>
      </c>
      <c r="U539" s="433">
        <f t="shared" si="54"/>
        <v>0.31500000000000039</v>
      </c>
      <c r="V539" s="504"/>
      <c r="W539" s="504"/>
      <c r="X539" s="504"/>
      <c r="Y539" s="504"/>
      <c r="Z539" s="576" t="str">
        <f>IF(AB539&gt;0,'приложение 1.1 '!G540,"-")</f>
        <v>-</v>
      </c>
      <c r="AA539" s="504"/>
      <c r="AB539" s="504"/>
      <c r="AC539" s="379">
        <f>'приложение 1.1 '!E540</f>
        <v>0</v>
      </c>
      <c r="AD539" s="576">
        <f>IF(AG539&gt;0,'приложение 1.1 '!G540,"-")</f>
        <v>2019</v>
      </c>
      <c r="AE539" s="504">
        <v>30</v>
      </c>
      <c r="AF539" s="504"/>
      <c r="AG539" s="576" t="s">
        <v>1795</v>
      </c>
      <c r="AH539" s="449">
        <f>'приложение 1.1 '!D540</f>
        <v>3.5</v>
      </c>
      <c r="AI539" s="205"/>
    </row>
    <row r="540" spans="1:35" ht="54.95" customHeight="1">
      <c r="A540" s="369" t="str">
        <f>'приложение 1.1 '!A541</f>
        <v>2.1.5.25</v>
      </c>
      <c r="B540" s="371" t="str">
        <f>'приложение 1.1 '!B541</f>
        <v>Строительство ВЛ-0,4кВ ПСК Кедровый</v>
      </c>
      <c r="C540" s="504"/>
      <c r="D540" s="504"/>
      <c r="E540" s="504"/>
      <c r="F540" s="504"/>
      <c r="G540" s="504"/>
      <c r="H540" s="504"/>
      <c r="I540" s="504"/>
      <c r="J540" s="362"/>
      <c r="K540" s="379"/>
      <c r="L540" s="379"/>
      <c r="M540" s="379"/>
      <c r="N540" s="450"/>
      <c r="O540" s="379"/>
      <c r="P540" s="379"/>
      <c r="Q540" s="433">
        <f>'приложение 1.1 '!H541</f>
        <v>6.3</v>
      </c>
      <c r="R540" s="433">
        <f t="shared" si="51"/>
        <v>0.315</v>
      </c>
      <c r="S540" s="433">
        <f t="shared" si="52"/>
        <v>2.52</v>
      </c>
      <c r="T540" s="433">
        <f t="shared" si="53"/>
        <v>3.15</v>
      </c>
      <c r="U540" s="433">
        <f t="shared" si="54"/>
        <v>0.31500000000000039</v>
      </c>
      <c r="V540" s="504"/>
      <c r="W540" s="504"/>
      <c r="X540" s="504"/>
      <c r="Y540" s="504"/>
      <c r="Z540" s="576" t="str">
        <f>IF(AB540&gt;0,'приложение 1.1 '!G541,"-")</f>
        <v>-</v>
      </c>
      <c r="AA540" s="504"/>
      <c r="AB540" s="504"/>
      <c r="AC540" s="379">
        <f>'приложение 1.1 '!E541</f>
        <v>0</v>
      </c>
      <c r="AD540" s="576">
        <f>IF(AG540&gt;0,'приложение 1.1 '!G541,"-")</f>
        <v>2020</v>
      </c>
      <c r="AE540" s="504">
        <v>30</v>
      </c>
      <c r="AF540" s="504"/>
      <c r="AG540" s="576" t="s">
        <v>1795</v>
      </c>
      <c r="AH540" s="449">
        <f>'приложение 1.1 '!D541</f>
        <v>3.5</v>
      </c>
      <c r="AI540" s="205"/>
    </row>
    <row r="541" spans="1:35" ht="54.95" customHeight="1">
      <c r="A541" s="369" t="str">
        <f>'приложение 1.1 '!A542</f>
        <v>2.1.5.26</v>
      </c>
      <c r="B541" s="371" t="str">
        <f>'приложение 1.1 '!B542</f>
        <v>Строительство ВЛ-0,4кВ ПСК Рябиновое</v>
      </c>
      <c r="C541" s="504"/>
      <c r="D541" s="504"/>
      <c r="E541" s="504"/>
      <c r="F541" s="504"/>
      <c r="G541" s="504"/>
      <c r="H541" s="504"/>
      <c r="I541" s="504"/>
      <c r="J541" s="362"/>
      <c r="K541" s="379"/>
      <c r="L541" s="379"/>
      <c r="M541" s="379"/>
      <c r="N541" s="450"/>
      <c r="O541" s="379"/>
      <c r="P541" s="379"/>
      <c r="Q541" s="433">
        <f>'приложение 1.1 '!H542</f>
        <v>6.3</v>
      </c>
      <c r="R541" s="433">
        <f t="shared" si="51"/>
        <v>0.315</v>
      </c>
      <c r="S541" s="433">
        <f t="shared" si="52"/>
        <v>2.52</v>
      </c>
      <c r="T541" s="433">
        <f t="shared" si="53"/>
        <v>3.15</v>
      </c>
      <c r="U541" s="433">
        <f t="shared" si="54"/>
        <v>0.31500000000000039</v>
      </c>
      <c r="V541" s="504"/>
      <c r="W541" s="504"/>
      <c r="X541" s="504"/>
      <c r="Y541" s="504"/>
      <c r="Z541" s="576" t="str">
        <f>IF(AB541&gt;0,'приложение 1.1 '!G542,"-")</f>
        <v>-</v>
      </c>
      <c r="AA541" s="504"/>
      <c r="AB541" s="504"/>
      <c r="AC541" s="379">
        <f>'приложение 1.1 '!E542</f>
        <v>0</v>
      </c>
      <c r="AD541" s="576">
        <f>IF(AG541&gt;0,'приложение 1.1 '!G542,"-")</f>
        <v>2020</v>
      </c>
      <c r="AE541" s="504">
        <v>30</v>
      </c>
      <c r="AF541" s="504"/>
      <c r="AG541" s="576" t="s">
        <v>1795</v>
      </c>
      <c r="AH541" s="449">
        <f>'приложение 1.1 '!D542</f>
        <v>3.5</v>
      </c>
      <c r="AI541" s="205"/>
    </row>
    <row r="542" spans="1:35" ht="54.95" customHeight="1">
      <c r="A542" s="369" t="str">
        <f>'приложение 1.1 '!A543</f>
        <v>2.1.5.27</v>
      </c>
      <c r="B542" s="371" t="str">
        <f>'приложение 1.1 '!B543</f>
        <v>Строительство ВЛ-0,4кВ ПСК Виктория</v>
      </c>
      <c r="C542" s="504"/>
      <c r="D542" s="504"/>
      <c r="E542" s="504"/>
      <c r="F542" s="504"/>
      <c r="G542" s="504"/>
      <c r="H542" s="504"/>
      <c r="I542" s="504"/>
      <c r="J542" s="362"/>
      <c r="K542" s="379"/>
      <c r="L542" s="379"/>
      <c r="M542" s="379"/>
      <c r="N542" s="450"/>
      <c r="O542" s="379"/>
      <c r="P542" s="379"/>
      <c r="Q542" s="433">
        <f>'приложение 1.1 '!H543</f>
        <v>6.3</v>
      </c>
      <c r="R542" s="433">
        <f t="shared" si="51"/>
        <v>0.315</v>
      </c>
      <c r="S542" s="433">
        <f t="shared" si="52"/>
        <v>2.52</v>
      </c>
      <c r="T542" s="433">
        <f t="shared" si="53"/>
        <v>3.15</v>
      </c>
      <c r="U542" s="433">
        <f t="shared" si="54"/>
        <v>0.31500000000000039</v>
      </c>
      <c r="V542" s="504"/>
      <c r="W542" s="504"/>
      <c r="X542" s="504"/>
      <c r="Y542" s="504"/>
      <c r="Z542" s="576" t="str">
        <f>IF(AB542&gt;0,'приложение 1.1 '!G543,"-")</f>
        <v>-</v>
      </c>
      <c r="AA542" s="504"/>
      <c r="AB542" s="504"/>
      <c r="AC542" s="379">
        <f>'приложение 1.1 '!E543</f>
        <v>0</v>
      </c>
      <c r="AD542" s="576">
        <f>IF(AG542&gt;0,'приложение 1.1 '!G543,"-")</f>
        <v>2020</v>
      </c>
      <c r="AE542" s="504">
        <v>30</v>
      </c>
      <c r="AF542" s="504"/>
      <c r="AG542" s="576" t="s">
        <v>1795</v>
      </c>
      <c r="AH542" s="449">
        <f>'приложение 1.1 '!D543</f>
        <v>3.5</v>
      </c>
      <c r="AI542" s="205"/>
    </row>
    <row r="543" spans="1:35" ht="54.95" customHeight="1">
      <c r="A543" s="369" t="str">
        <f>'приложение 1.1 '!A544</f>
        <v>2.1.5.28</v>
      </c>
      <c r="B543" s="371" t="str">
        <f>'приложение 1.1 '!B544</f>
        <v>Строительство ВЛ-0,4кВ СТСН Летние Юрты</v>
      </c>
      <c r="C543" s="504"/>
      <c r="D543" s="504"/>
      <c r="E543" s="504"/>
      <c r="F543" s="504"/>
      <c r="G543" s="504"/>
      <c r="H543" s="504"/>
      <c r="I543" s="504"/>
      <c r="J543" s="362"/>
      <c r="K543" s="379"/>
      <c r="L543" s="379"/>
      <c r="M543" s="379"/>
      <c r="N543" s="450"/>
      <c r="O543" s="379"/>
      <c r="P543" s="379"/>
      <c r="Q543" s="433">
        <f>'приложение 1.1 '!H544</f>
        <v>6.3</v>
      </c>
      <c r="R543" s="433">
        <f t="shared" si="51"/>
        <v>0.315</v>
      </c>
      <c r="S543" s="433">
        <f t="shared" si="52"/>
        <v>2.52</v>
      </c>
      <c r="T543" s="433">
        <f t="shared" si="53"/>
        <v>3.15</v>
      </c>
      <c r="U543" s="433">
        <f t="shared" si="54"/>
        <v>0.31500000000000039</v>
      </c>
      <c r="V543" s="504"/>
      <c r="W543" s="504"/>
      <c r="X543" s="504"/>
      <c r="Y543" s="504"/>
      <c r="Z543" s="576" t="str">
        <f>IF(AB543&gt;0,'приложение 1.1 '!G544,"-")</f>
        <v>-</v>
      </c>
      <c r="AA543" s="504"/>
      <c r="AB543" s="504"/>
      <c r="AC543" s="379">
        <f>'приложение 1.1 '!E544</f>
        <v>0</v>
      </c>
      <c r="AD543" s="576">
        <f>IF(AG543&gt;0,'приложение 1.1 '!G544,"-")</f>
        <v>2020</v>
      </c>
      <c r="AE543" s="504">
        <v>30</v>
      </c>
      <c r="AF543" s="504"/>
      <c r="AG543" s="576" t="s">
        <v>1795</v>
      </c>
      <c r="AH543" s="449">
        <f>'приложение 1.1 '!D544</f>
        <v>3.5</v>
      </c>
      <c r="AI543" s="205"/>
    </row>
    <row r="544" spans="1:35" ht="54.95" customHeight="1">
      <c r="A544" s="369" t="str">
        <f>'приложение 1.1 '!A545</f>
        <v>2.1.5.29</v>
      </c>
      <c r="B544" s="371" t="str">
        <f>'приложение 1.1 '!B545</f>
        <v>Строительство ВЛ-0,4кВ СТ Ягодное</v>
      </c>
      <c r="C544" s="504"/>
      <c r="D544" s="504"/>
      <c r="E544" s="504"/>
      <c r="F544" s="504"/>
      <c r="G544" s="504"/>
      <c r="H544" s="504"/>
      <c r="I544" s="504"/>
      <c r="J544" s="362"/>
      <c r="K544" s="379"/>
      <c r="L544" s="379"/>
      <c r="M544" s="379"/>
      <c r="N544" s="450"/>
      <c r="O544" s="379"/>
      <c r="P544" s="379"/>
      <c r="Q544" s="433">
        <f>'приложение 1.1 '!H545</f>
        <v>6.3</v>
      </c>
      <c r="R544" s="433">
        <f t="shared" si="51"/>
        <v>0.315</v>
      </c>
      <c r="S544" s="433">
        <f t="shared" si="52"/>
        <v>2.52</v>
      </c>
      <c r="T544" s="433">
        <f t="shared" si="53"/>
        <v>3.15</v>
      </c>
      <c r="U544" s="433">
        <f t="shared" si="54"/>
        <v>0.31500000000000039</v>
      </c>
      <c r="V544" s="504"/>
      <c r="W544" s="504"/>
      <c r="X544" s="504"/>
      <c r="Y544" s="504"/>
      <c r="Z544" s="576" t="str">
        <f>IF(AB544&gt;0,'приложение 1.1 '!G545,"-")</f>
        <v>-</v>
      </c>
      <c r="AA544" s="504"/>
      <c r="AB544" s="504"/>
      <c r="AC544" s="379">
        <f>'приложение 1.1 '!E545</f>
        <v>0</v>
      </c>
      <c r="AD544" s="576">
        <f>IF(AG544&gt;0,'приложение 1.1 '!G545,"-")</f>
        <v>2019</v>
      </c>
      <c r="AE544" s="504">
        <v>30</v>
      </c>
      <c r="AF544" s="504"/>
      <c r="AG544" s="576" t="s">
        <v>1795</v>
      </c>
      <c r="AH544" s="449">
        <f>'приложение 1.1 '!D545</f>
        <v>3.5</v>
      </c>
      <c r="AI544" s="205"/>
    </row>
    <row r="545" spans="1:35" ht="54.95" customHeight="1">
      <c r="A545" s="369" t="str">
        <f>'приложение 1.1 '!A546</f>
        <v>2.1.5.30</v>
      </c>
      <c r="B545" s="371" t="str">
        <f>'приложение 1.1 '!B546</f>
        <v>Строительство ВЛ-0,4кВ СТ Сириус</v>
      </c>
      <c r="C545" s="504"/>
      <c r="D545" s="504"/>
      <c r="E545" s="504"/>
      <c r="F545" s="504"/>
      <c r="G545" s="504"/>
      <c r="H545" s="504"/>
      <c r="I545" s="504"/>
      <c r="J545" s="362"/>
      <c r="K545" s="379"/>
      <c r="L545" s="379"/>
      <c r="M545" s="379"/>
      <c r="N545" s="450"/>
      <c r="O545" s="379"/>
      <c r="P545" s="379"/>
      <c r="Q545" s="433">
        <f>'приложение 1.1 '!H546</f>
        <v>6.3</v>
      </c>
      <c r="R545" s="433">
        <f t="shared" si="51"/>
        <v>0.315</v>
      </c>
      <c r="S545" s="433">
        <f t="shared" si="52"/>
        <v>2.52</v>
      </c>
      <c r="T545" s="433">
        <f t="shared" si="53"/>
        <v>3.15</v>
      </c>
      <c r="U545" s="433">
        <f t="shared" si="54"/>
        <v>0.31500000000000039</v>
      </c>
      <c r="V545" s="504"/>
      <c r="W545" s="504"/>
      <c r="X545" s="504"/>
      <c r="Y545" s="504"/>
      <c r="Z545" s="576" t="str">
        <f>IF(AB545&gt;0,'приложение 1.1 '!G546,"-")</f>
        <v>-</v>
      </c>
      <c r="AA545" s="504"/>
      <c r="AB545" s="504"/>
      <c r="AC545" s="379">
        <f>'приложение 1.1 '!E546</f>
        <v>0</v>
      </c>
      <c r="AD545" s="576">
        <f>IF(AG545&gt;0,'приложение 1.1 '!G546,"-")</f>
        <v>2019</v>
      </c>
      <c r="AE545" s="504">
        <v>30</v>
      </c>
      <c r="AF545" s="504"/>
      <c r="AG545" s="576" t="s">
        <v>1795</v>
      </c>
      <c r="AH545" s="449">
        <f>'приложение 1.1 '!D546</f>
        <v>3.5</v>
      </c>
      <c r="AI545" s="205"/>
    </row>
    <row r="546" spans="1:35" ht="54.95" customHeight="1">
      <c r="A546" s="369" t="str">
        <f>'приложение 1.1 '!A547</f>
        <v>2.1.5.31</v>
      </c>
      <c r="B546" s="371" t="str">
        <f>'приложение 1.1 '!B547</f>
        <v>Строительство ВЛ-0,4кВ СТ Берендей</v>
      </c>
      <c r="C546" s="504"/>
      <c r="D546" s="504"/>
      <c r="E546" s="504"/>
      <c r="F546" s="504"/>
      <c r="G546" s="504"/>
      <c r="H546" s="504"/>
      <c r="I546" s="504"/>
      <c r="J546" s="362"/>
      <c r="K546" s="379"/>
      <c r="L546" s="379"/>
      <c r="M546" s="379"/>
      <c r="N546" s="450"/>
      <c r="O546" s="379"/>
      <c r="P546" s="379"/>
      <c r="Q546" s="433">
        <f>'приложение 1.1 '!H547</f>
        <v>6.3</v>
      </c>
      <c r="R546" s="433">
        <f t="shared" si="51"/>
        <v>0.315</v>
      </c>
      <c r="S546" s="433">
        <f t="shared" si="52"/>
        <v>2.52</v>
      </c>
      <c r="T546" s="433">
        <f t="shared" si="53"/>
        <v>3.15</v>
      </c>
      <c r="U546" s="433">
        <f t="shared" si="54"/>
        <v>0.31500000000000039</v>
      </c>
      <c r="V546" s="504"/>
      <c r="W546" s="504"/>
      <c r="X546" s="504"/>
      <c r="Y546" s="504"/>
      <c r="Z546" s="576" t="str">
        <f>IF(AB546&gt;0,'приложение 1.1 '!G547,"-")</f>
        <v>-</v>
      </c>
      <c r="AA546" s="504"/>
      <c r="AB546" s="504"/>
      <c r="AC546" s="379">
        <f>'приложение 1.1 '!E547</f>
        <v>0</v>
      </c>
      <c r="AD546" s="576">
        <f>IF(AG546&gt;0,'приложение 1.1 '!G547,"-")</f>
        <v>2019</v>
      </c>
      <c r="AE546" s="504">
        <v>30</v>
      </c>
      <c r="AF546" s="504"/>
      <c r="AG546" s="576" t="s">
        <v>1795</v>
      </c>
      <c r="AH546" s="449">
        <f>'приложение 1.1 '!D547</f>
        <v>3.5</v>
      </c>
      <c r="AI546" s="205"/>
    </row>
    <row r="547" spans="1:35" ht="79.5" customHeight="1">
      <c r="A547" s="369" t="str">
        <f>'приложение 1.1 '!A548</f>
        <v>2.1.5.32</v>
      </c>
      <c r="B547" s="371" t="str">
        <f>'приложение 1.1 '!B548</f>
        <v>Строительство ВЛ-0,4кВ СТ Тюльпан</v>
      </c>
      <c r="C547" s="504"/>
      <c r="D547" s="504"/>
      <c r="E547" s="504"/>
      <c r="F547" s="504"/>
      <c r="G547" s="504"/>
      <c r="H547" s="504"/>
      <c r="I547" s="504"/>
      <c r="J547" s="362"/>
      <c r="K547" s="379"/>
      <c r="L547" s="379"/>
      <c r="M547" s="379"/>
      <c r="N547" s="450"/>
      <c r="O547" s="379"/>
      <c r="P547" s="379"/>
      <c r="Q547" s="433">
        <f>'приложение 1.1 '!H548</f>
        <v>6.3</v>
      </c>
      <c r="R547" s="433">
        <f t="shared" si="51"/>
        <v>0.315</v>
      </c>
      <c r="S547" s="433">
        <f t="shared" si="52"/>
        <v>2.52</v>
      </c>
      <c r="T547" s="433">
        <f t="shared" si="53"/>
        <v>3.15</v>
      </c>
      <c r="U547" s="433">
        <f t="shared" si="54"/>
        <v>0.31500000000000039</v>
      </c>
      <c r="V547" s="504"/>
      <c r="W547" s="504"/>
      <c r="X547" s="504"/>
      <c r="Y547" s="504"/>
      <c r="Z547" s="576" t="str">
        <f>IF(AB547&gt;0,'приложение 1.1 '!G548,"-")</f>
        <v>-</v>
      </c>
      <c r="AA547" s="504"/>
      <c r="AB547" s="504"/>
      <c r="AC547" s="379">
        <f>'приложение 1.1 '!E548</f>
        <v>0</v>
      </c>
      <c r="AD547" s="576">
        <f>IF(AG547&gt;0,'приложение 1.1 '!G548,"-")</f>
        <v>2019</v>
      </c>
      <c r="AE547" s="504">
        <v>30</v>
      </c>
      <c r="AF547" s="504"/>
      <c r="AG547" s="576" t="s">
        <v>1795</v>
      </c>
      <c r="AH547" s="449">
        <f>'приложение 1.1 '!D548</f>
        <v>3.5</v>
      </c>
      <c r="AI547" s="205"/>
    </row>
    <row r="548" spans="1:35" ht="72" customHeight="1">
      <c r="A548" s="369" t="str">
        <f>'приложение 1.1 '!A549</f>
        <v>2.1.5.33</v>
      </c>
      <c r="B548" s="371" t="str">
        <f>'приложение 1.1 '!B549</f>
        <v>Строительство ВЛ-0,4кВ СОТ Энергостроитель</v>
      </c>
      <c r="C548" s="504"/>
      <c r="D548" s="504"/>
      <c r="E548" s="504"/>
      <c r="F548" s="504"/>
      <c r="G548" s="504"/>
      <c r="H548" s="504"/>
      <c r="I548" s="504"/>
      <c r="J548" s="362"/>
      <c r="K548" s="379"/>
      <c r="L548" s="379"/>
      <c r="M548" s="379"/>
      <c r="N548" s="450"/>
      <c r="O548" s="379"/>
      <c r="P548" s="379"/>
      <c r="Q548" s="433">
        <f>'приложение 1.1 '!H549</f>
        <v>6.3</v>
      </c>
      <c r="R548" s="433">
        <f t="shared" si="51"/>
        <v>0.315</v>
      </c>
      <c r="S548" s="433">
        <f t="shared" si="52"/>
        <v>2.52</v>
      </c>
      <c r="T548" s="433">
        <f t="shared" si="53"/>
        <v>3.15</v>
      </c>
      <c r="U548" s="433">
        <f t="shared" si="54"/>
        <v>0.31500000000000039</v>
      </c>
      <c r="V548" s="504"/>
      <c r="W548" s="504"/>
      <c r="X548" s="504"/>
      <c r="Y548" s="504"/>
      <c r="Z548" s="576" t="str">
        <f>IF(AB548&gt;0,'приложение 1.1 '!G549,"-")</f>
        <v>-</v>
      </c>
      <c r="AA548" s="504"/>
      <c r="AB548" s="504"/>
      <c r="AC548" s="379">
        <f>'приложение 1.1 '!E549</f>
        <v>0</v>
      </c>
      <c r="AD548" s="576">
        <f>IF(AG548&gt;0,'приложение 1.1 '!G549,"-")</f>
        <v>2019</v>
      </c>
      <c r="AE548" s="504">
        <v>30</v>
      </c>
      <c r="AF548" s="504"/>
      <c r="AG548" s="576" t="s">
        <v>1795</v>
      </c>
      <c r="AH548" s="449">
        <f>'приложение 1.1 '!D549</f>
        <v>3.5</v>
      </c>
      <c r="AI548" s="205"/>
    </row>
    <row r="549" spans="1:35" ht="64.5" customHeight="1">
      <c r="A549" s="369" t="str">
        <f>'приложение 1.1 '!A550</f>
        <v>2.1.5.34</v>
      </c>
      <c r="B549" s="371" t="str">
        <f>'приложение 1.1 '!B550</f>
        <v>Строительство ВЛ-0,4кВ СОТ Прибрежный</v>
      </c>
      <c r="C549" s="504"/>
      <c r="D549" s="504"/>
      <c r="E549" s="504"/>
      <c r="F549" s="504"/>
      <c r="G549" s="504"/>
      <c r="H549" s="504"/>
      <c r="I549" s="504"/>
      <c r="J549" s="362"/>
      <c r="K549" s="379"/>
      <c r="L549" s="379"/>
      <c r="M549" s="379"/>
      <c r="N549" s="450"/>
      <c r="O549" s="379"/>
      <c r="P549" s="379"/>
      <c r="Q549" s="433">
        <f>'приложение 1.1 '!H550</f>
        <v>6.3</v>
      </c>
      <c r="R549" s="433">
        <f t="shared" si="51"/>
        <v>0.315</v>
      </c>
      <c r="S549" s="433">
        <f t="shared" si="52"/>
        <v>2.52</v>
      </c>
      <c r="T549" s="433">
        <f t="shared" si="53"/>
        <v>3.15</v>
      </c>
      <c r="U549" s="433">
        <f t="shared" si="54"/>
        <v>0.31500000000000039</v>
      </c>
      <c r="V549" s="504"/>
      <c r="W549" s="504"/>
      <c r="X549" s="504"/>
      <c r="Y549" s="504"/>
      <c r="Z549" s="576" t="str">
        <f>IF(AB549&gt;0,'приложение 1.1 '!G550,"-")</f>
        <v>-</v>
      </c>
      <c r="AA549" s="504"/>
      <c r="AB549" s="504"/>
      <c r="AC549" s="379">
        <f>'приложение 1.1 '!E550</f>
        <v>0</v>
      </c>
      <c r="AD549" s="576">
        <f>IF(AG549&gt;0,'приложение 1.1 '!G550,"-")</f>
        <v>2019</v>
      </c>
      <c r="AE549" s="504">
        <v>30</v>
      </c>
      <c r="AF549" s="504"/>
      <c r="AG549" s="576" t="s">
        <v>1795</v>
      </c>
      <c r="AH549" s="449">
        <f>'приложение 1.1 '!D550</f>
        <v>3.5</v>
      </c>
      <c r="AI549" s="205"/>
    </row>
    <row r="550" spans="1:35" ht="73.5" customHeight="1">
      <c r="A550" s="369" t="str">
        <f>'приложение 1.1 '!A551</f>
        <v>2.1.5.35</v>
      </c>
      <c r="B550" s="371" t="str">
        <f>'приложение 1.1 '!B551</f>
        <v>Строительство ВЛ-0,4кВ СОТ Прибрежный-2</v>
      </c>
      <c r="C550" s="504"/>
      <c r="D550" s="504"/>
      <c r="E550" s="504"/>
      <c r="F550" s="504"/>
      <c r="G550" s="504"/>
      <c r="H550" s="504"/>
      <c r="I550" s="504"/>
      <c r="J550" s="362"/>
      <c r="K550" s="379"/>
      <c r="L550" s="379"/>
      <c r="M550" s="379"/>
      <c r="N550" s="450"/>
      <c r="O550" s="379"/>
      <c r="P550" s="379"/>
      <c r="Q550" s="433">
        <f>'приложение 1.1 '!H551</f>
        <v>6.3</v>
      </c>
      <c r="R550" s="433">
        <f t="shared" si="51"/>
        <v>0.315</v>
      </c>
      <c r="S550" s="433">
        <f t="shared" si="52"/>
        <v>2.52</v>
      </c>
      <c r="T550" s="433">
        <f t="shared" si="53"/>
        <v>3.15</v>
      </c>
      <c r="U550" s="433">
        <f t="shared" si="54"/>
        <v>0.31500000000000039</v>
      </c>
      <c r="V550" s="504"/>
      <c r="W550" s="504"/>
      <c r="X550" s="504"/>
      <c r="Y550" s="504"/>
      <c r="Z550" s="576" t="str">
        <f>IF(AB550&gt;0,'приложение 1.1 '!G551,"-")</f>
        <v>-</v>
      </c>
      <c r="AA550" s="504"/>
      <c r="AB550" s="504"/>
      <c r="AC550" s="379">
        <f>'приложение 1.1 '!E551</f>
        <v>0</v>
      </c>
      <c r="AD550" s="576">
        <f>IF(AG550&gt;0,'приложение 1.1 '!G551,"-")</f>
        <v>2019</v>
      </c>
      <c r="AE550" s="504">
        <v>30</v>
      </c>
      <c r="AF550" s="504"/>
      <c r="AG550" s="576" t="s">
        <v>1795</v>
      </c>
      <c r="AH550" s="449">
        <f>'приложение 1.1 '!D551</f>
        <v>3.5</v>
      </c>
      <c r="AI550" s="205"/>
    </row>
    <row r="551" spans="1:35" ht="75" customHeight="1">
      <c r="A551" s="369" t="str">
        <f>'приложение 1.1 '!A552</f>
        <v>2.1.5.36</v>
      </c>
      <c r="B551" s="371" t="str">
        <f>'приложение 1.1 '!B552</f>
        <v>Строительство ВЛ-0,4кВ СОТ Прибрежный-3</v>
      </c>
      <c r="C551" s="504"/>
      <c r="D551" s="504"/>
      <c r="E551" s="504"/>
      <c r="F551" s="504"/>
      <c r="G551" s="504"/>
      <c r="H551" s="504"/>
      <c r="I551" s="504"/>
      <c r="J551" s="362"/>
      <c r="K551" s="379"/>
      <c r="L551" s="379"/>
      <c r="M551" s="379"/>
      <c r="N551" s="450"/>
      <c r="O551" s="379"/>
      <c r="P551" s="379"/>
      <c r="Q551" s="433">
        <f>'приложение 1.1 '!H552</f>
        <v>6.3</v>
      </c>
      <c r="R551" s="433">
        <f t="shared" si="51"/>
        <v>0.315</v>
      </c>
      <c r="S551" s="433">
        <f t="shared" si="52"/>
        <v>2.52</v>
      </c>
      <c r="T551" s="433">
        <f t="shared" si="53"/>
        <v>3.15</v>
      </c>
      <c r="U551" s="433">
        <f t="shared" si="54"/>
        <v>0.31500000000000039</v>
      </c>
      <c r="V551" s="504"/>
      <c r="W551" s="504"/>
      <c r="X551" s="504"/>
      <c r="Y551" s="504"/>
      <c r="Z551" s="576" t="str">
        <f>IF(AB551&gt;0,'приложение 1.1 '!G552,"-")</f>
        <v>-</v>
      </c>
      <c r="AA551" s="504"/>
      <c r="AB551" s="504"/>
      <c r="AC551" s="379">
        <f>'приложение 1.1 '!E552</f>
        <v>0</v>
      </c>
      <c r="AD551" s="576">
        <f>IF(AG551&gt;0,'приложение 1.1 '!G552,"-")</f>
        <v>2022</v>
      </c>
      <c r="AE551" s="504">
        <v>30</v>
      </c>
      <c r="AF551" s="504"/>
      <c r="AG551" s="576" t="s">
        <v>1795</v>
      </c>
      <c r="AH551" s="449">
        <f>'приложение 1.1 '!D552</f>
        <v>3.5</v>
      </c>
      <c r="AI551" s="205"/>
    </row>
    <row r="552" spans="1:35" ht="75.75" customHeight="1">
      <c r="A552" s="369" t="str">
        <f>'приложение 1.1 '!A553</f>
        <v>2.1.5.37</v>
      </c>
      <c r="B552" s="371" t="str">
        <f>'приложение 1.1 '!B553</f>
        <v>Строительство ВЛ-0,4кВ СТ Полимер</v>
      </c>
      <c r="C552" s="504"/>
      <c r="D552" s="504"/>
      <c r="E552" s="504"/>
      <c r="F552" s="504"/>
      <c r="G552" s="504"/>
      <c r="H552" s="504"/>
      <c r="I552" s="504"/>
      <c r="J552" s="362"/>
      <c r="K552" s="379"/>
      <c r="L552" s="379"/>
      <c r="M552" s="379"/>
      <c r="N552" s="450"/>
      <c r="O552" s="379"/>
      <c r="P552" s="379"/>
      <c r="Q552" s="433">
        <f>'приложение 1.1 '!H553</f>
        <v>6.3</v>
      </c>
      <c r="R552" s="433">
        <f t="shared" si="51"/>
        <v>0.315</v>
      </c>
      <c r="S552" s="433">
        <f t="shared" si="52"/>
        <v>2.52</v>
      </c>
      <c r="T552" s="433">
        <f t="shared" si="53"/>
        <v>3.15</v>
      </c>
      <c r="U552" s="433">
        <f t="shared" si="54"/>
        <v>0.31500000000000039</v>
      </c>
      <c r="V552" s="504"/>
      <c r="W552" s="504"/>
      <c r="X552" s="504"/>
      <c r="Y552" s="504"/>
      <c r="Z552" s="576" t="str">
        <f>IF(AB552&gt;0,'приложение 1.1 '!G553,"-")</f>
        <v>-</v>
      </c>
      <c r="AA552" s="504"/>
      <c r="AB552" s="504"/>
      <c r="AC552" s="379">
        <f>'приложение 1.1 '!E553</f>
        <v>0</v>
      </c>
      <c r="AD552" s="576">
        <f>IF(AG552&gt;0,'приложение 1.1 '!G553,"-")</f>
        <v>2022</v>
      </c>
      <c r="AE552" s="504">
        <v>30</v>
      </c>
      <c r="AF552" s="504"/>
      <c r="AG552" s="576" t="s">
        <v>1795</v>
      </c>
      <c r="AH552" s="449">
        <f>'приложение 1.1 '!D553</f>
        <v>3.5</v>
      </c>
      <c r="AI552" s="205"/>
    </row>
    <row r="553" spans="1:35" ht="73.5" customHeight="1">
      <c r="A553" s="369" t="str">
        <f>'приложение 1.1 '!A554</f>
        <v>2.1.5.38</v>
      </c>
      <c r="B553" s="371" t="str">
        <f>'приложение 1.1 '!B554</f>
        <v>Строительство ВЛ-0,4кВ СОТ Заречный</v>
      </c>
      <c r="C553" s="504"/>
      <c r="D553" s="504"/>
      <c r="E553" s="504"/>
      <c r="F553" s="504"/>
      <c r="G553" s="504"/>
      <c r="H553" s="504"/>
      <c r="I553" s="504"/>
      <c r="J553" s="362"/>
      <c r="K553" s="379"/>
      <c r="L553" s="379"/>
      <c r="M553" s="379"/>
      <c r="N553" s="450"/>
      <c r="O553" s="379"/>
      <c r="P553" s="379"/>
      <c r="Q553" s="433">
        <f>'приложение 1.1 '!H554</f>
        <v>6.3</v>
      </c>
      <c r="R553" s="433">
        <f t="shared" ref="R553:R608" si="55">Q553*0.05</f>
        <v>0.315</v>
      </c>
      <c r="S553" s="433">
        <f t="shared" ref="S553:S608" si="56">Q553*0.4</f>
        <v>2.52</v>
      </c>
      <c r="T553" s="433">
        <f t="shared" ref="T553:T608" si="57">Q553*0.5</f>
        <v>3.15</v>
      </c>
      <c r="U553" s="433">
        <f t="shared" ref="U553:U608" si="58">Q553-(R553+S553+T553)</f>
        <v>0.31500000000000039</v>
      </c>
      <c r="V553" s="504"/>
      <c r="W553" s="504"/>
      <c r="X553" s="504"/>
      <c r="Y553" s="504"/>
      <c r="Z553" s="576" t="str">
        <f>IF(AB553&gt;0,'приложение 1.1 '!G554,"-")</f>
        <v>-</v>
      </c>
      <c r="AA553" s="504"/>
      <c r="AB553" s="504"/>
      <c r="AC553" s="379">
        <f>'приложение 1.1 '!E554</f>
        <v>0</v>
      </c>
      <c r="AD553" s="576">
        <f>IF(AG553&gt;0,'приложение 1.1 '!G554,"-")</f>
        <v>2021</v>
      </c>
      <c r="AE553" s="504">
        <v>30</v>
      </c>
      <c r="AF553" s="504"/>
      <c r="AG553" s="576" t="s">
        <v>1795</v>
      </c>
      <c r="AH553" s="449">
        <f>'приложение 1.1 '!D554</f>
        <v>3.5</v>
      </c>
      <c r="AI553" s="205"/>
    </row>
    <row r="554" spans="1:35" ht="54.95" customHeight="1">
      <c r="A554" s="369" t="str">
        <f>'приложение 1.1 '!A555</f>
        <v>2.1.5.39</v>
      </c>
      <c r="B554" s="371" t="str">
        <f>'приложение 1.1 '!B555</f>
        <v>Строительство ВЛ-0,4кВ СОТ Север</v>
      </c>
      <c r="C554" s="504"/>
      <c r="D554" s="504"/>
      <c r="E554" s="504"/>
      <c r="F554" s="504"/>
      <c r="G554" s="504"/>
      <c r="H554" s="504"/>
      <c r="I554" s="504"/>
      <c r="J554" s="362"/>
      <c r="K554" s="379"/>
      <c r="L554" s="379"/>
      <c r="M554" s="379"/>
      <c r="N554" s="450"/>
      <c r="O554" s="379"/>
      <c r="P554" s="379"/>
      <c r="Q554" s="433">
        <f>'приложение 1.1 '!H555</f>
        <v>6.3</v>
      </c>
      <c r="R554" s="433">
        <f t="shared" si="55"/>
        <v>0.315</v>
      </c>
      <c r="S554" s="433">
        <f t="shared" si="56"/>
        <v>2.52</v>
      </c>
      <c r="T554" s="433">
        <f t="shared" si="57"/>
        <v>3.15</v>
      </c>
      <c r="U554" s="433">
        <f t="shared" si="58"/>
        <v>0.31500000000000039</v>
      </c>
      <c r="V554" s="504"/>
      <c r="W554" s="504"/>
      <c r="X554" s="504"/>
      <c r="Y554" s="504"/>
      <c r="Z554" s="576" t="str">
        <f>IF(AB554&gt;0,'приложение 1.1 '!G555,"-")</f>
        <v>-</v>
      </c>
      <c r="AA554" s="504"/>
      <c r="AB554" s="504"/>
      <c r="AC554" s="379">
        <f>'приложение 1.1 '!E555</f>
        <v>0</v>
      </c>
      <c r="AD554" s="576">
        <f>IF(AG554&gt;0,'приложение 1.1 '!G555,"-")</f>
        <v>2021</v>
      </c>
      <c r="AE554" s="504">
        <v>30</v>
      </c>
      <c r="AF554" s="504"/>
      <c r="AG554" s="576" t="s">
        <v>1795</v>
      </c>
      <c r="AH554" s="449">
        <f>'приложение 1.1 '!D555</f>
        <v>3.5</v>
      </c>
      <c r="AI554" s="205"/>
    </row>
    <row r="555" spans="1:35" ht="54.95" customHeight="1">
      <c r="A555" s="369" t="str">
        <f>'приложение 1.1 '!A556</f>
        <v>2.1.5.40</v>
      </c>
      <c r="B555" s="371" t="str">
        <f>'приложение 1.1 '!B556</f>
        <v>Строительство ВЛ-0,4кВ СОТ Север-1</v>
      </c>
      <c r="C555" s="504"/>
      <c r="D555" s="504"/>
      <c r="E555" s="504"/>
      <c r="F555" s="504"/>
      <c r="G555" s="504"/>
      <c r="H555" s="504"/>
      <c r="I555" s="504"/>
      <c r="J555" s="362"/>
      <c r="K555" s="379"/>
      <c r="L555" s="379"/>
      <c r="M555" s="379"/>
      <c r="N555" s="450"/>
      <c r="O555" s="379"/>
      <c r="P555" s="379"/>
      <c r="Q555" s="433">
        <f>'приложение 1.1 '!H556</f>
        <v>6.3</v>
      </c>
      <c r="R555" s="433">
        <f t="shared" si="55"/>
        <v>0.315</v>
      </c>
      <c r="S555" s="433">
        <f t="shared" si="56"/>
        <v>2.52</v>
      </c>
      <c r="T555" s="433">
        <f t="shared" si="57"/>
        <v>3.15</v>
      </c>
      <c r="U555" s="433">
        <f t="shared" si="58"/>
        <v>0.31500000000000039</v>
      </c>
      <c r="V555" s="504"/>
      <c r="W555" s="504"/>
      <c r="X555" s="504"/>
      <c r="Y555" s="504"/>
      <c r="Z555" s="576" t="str">
        <f>IF(AB555&gt;0,'приложение 1.1 '!G556,"-")</f>
        <v>-</v>
      </c>
      <c r="AA555" s="504"/>
      <c r="AB555" s="504"/>
      <c r="AC555" s="379">
        <f>'приложение 1.1 '!E556</f>
        <v>0</v>
      </c>
      <c r="AD555" s="576">
        <f>IF(AG555&gt;0,'приложение 1.1 '!G556,"-")</f>
        <v>2021</v>
      </c>
      <c r="AE555" s="504">
        <v>30</v>
      </c>
      <c r="AF555" s="504"/>
      <c r="AG555" s="576" t="s">
        <v>1795</v>
      </c>
      <c r="AH555" s="449">
        <f>'приложение 1.1 '!D556</f>
        <v>3.5</v>
      </c>
      <c r="AI555" s="205"/>
    </row>
    <row r="556" spans="1:35" ht="54.95" customHeight="1">
      <c r="A556" s="369" t="str">
        <f>'приложение 1.1 '!A557</f>
        <v>2.1.5.41</v>
      </c>
      <c r="B556" s="371" t="str">
        <f>'приложение 1.1 '!B557</f>
        <v>Строительство ВЛ-0,4кВ СОТ Черемушки</v>
      </c>
      <c r="C556" s="504"/>
      <c r="D556" s="504"/>
      <c r="E556" s="504"/>
      <c r="F556" s="504"/>
      <c r="G556" s="504"/>
      <c r="H556" s="504"/>
      <c r="I556" s="504"/>
      <c r="J556" s="362"/>
      <c r="K556" s="379"/>
      <c r="L556" s="379"/>
      <c r="M556" s="379"/>
      <c r="N556" s="450"/>
      <c r="O556" s="379"/>
      <c r="P556" s="379"/>
      <c r="Q556" s="433">
        <f>'приложение 1.1 '!H557</f>
        <v>6.3</v>
      </c>
      <c r="R556" s="433">
        <f t="shared" si="55"/>
        <v>0.315</v>
      </c>
      <c r="S556" s="433">
        <f t="shared" si="56"/>
        <v>2.52</v>
      </c>
      <c r="T556" s="433">
        <f t="shared" si="57"/>
        <v>3.15</v>
      </c>
      <c r="U556" s="433">
        <f t="shared" si="58"/>
        <v>0.31500000000000039</v>
      </c>
      <c r="V556" s="504"/>
      <c r="W556" s="504"/>
      <c r="X556" s="504"/>
      <c r="Y556" s="504"/>
      <c r="Z556" s="576" t="str">
        <f>IF(AB556&gt;0,'приложение 1.1 '!G557,"-")</f>
        <v>-</v>
      </c>
      <c r="AA556" s="504"/>
      <c r="AB556" s="504"/>
      <c r="AC556" s="379">
        <f>'приложение 1.1 '!E557</f>
        <v>0</v>
      </c>
      <c r="AD556" s="576">
        <f>IF(AG556&gt;0,'приложение 1.1 '!G557,"-")</f>
        <v>2021</v>
      </c>
      <c r="AE556" s="504">
        <v>30</v>
      </c>
      <c r="AF556" s="504"/>
      <c r="AG556" s="576" t="s">
        <v>1795</v>
      </c>
      <c r="AH556" s="449">
        <f>'приложение 1.1 '!D557</f>
        <v>3.5</v>
      </c>
      <c r="AI556" s="205"/>
    </row>
    <row r="557" spans="1:35" ht="54.95" customHeight="1">
      <c r="A557" s="369" t="str">
        <f>'приложение 1.1 '!A558</f>
        <v>2.1.5.42</v>
      </c>
      <c r="B557" s="371" t="str">
        <f>'приложение 1.1 '!B558</f>
        <v>Строительство ВЛ-0,4кВ ПДК Черемушки-2</v>
      </c>
      <c r="C557" s="504"/>
      <c r="D557" s="504"/>
      <c r="E557" s="504"/>
      <c r="F557" s="504"/>
      <c r="G557" s="504"/>
      <c r="H557" s="504"/>
      <c r="I557" s="504"/>
      <c r="J557" s="362"/>
      <c r="K557" s="379"/>
      <c r="L557" s="379"/>
      <c r="M557" s="379"/>
      <c r="N557" s="450"/>
      <c r="O557" s="379"/>
      <c r="P557" s="379"/>
      <c r="Q557" s="433">
        <f>'приложение 1.1 '!H558</f>
        <v>6.3</v>
      </c>
      <c r="R557" s="433">
        <f t="shared" si="55"/>
        <v>0.315</v>
      </c>
      <c r="S557" s="433">
        <f t="shared" si="56"/>
        <v>2.52</v>
      </c>
      <c r="T557" s="433">
        <f t="shared" si="57"/>
        <v>3.15</v>
      </c>
      <c r="U557" s="433">
        <f t="shared" si="58"/>
        <v>0.31500000000000039</v>
      </c>
      <c r="V557" s="504"/>
      <c r="W557" s="504"/>
      <c r="X557" s="504"/>
      <c r="Y557" s="504"/>
      <c r="Z557" s="576" t="str">
        <f>IF(AB557&gt;0,'приложение 1.1 '!G558,"-")</f>
        <v>-</v>
      </c>
      <c r="AA557" s="504"/>
      <c r="AB557" s="504"/>
      <c r="AC557" s="379">
        <f>'приложение 1.1 '!E558</f>
        <v>0</v>
      </c>
      <c r="AD557" s="576">
        <f>IF(AG557&gt;0,'приложение 1.1 '!G558,"-")</f>
        <v>2021</v>
      </c>
      <c r="AE557" s="504">
        <v>30</v>
      </c>
      <c r="AF557" s="504"/>
      <c r="AG557" s="576" t="s">
        <v>1795</v>
      </c>
      <c r="AH557" s="449">
        <f>'приложение 1.1 '!D558</f>
        <v>3.5</v>
      </c>
      <c r="AI557" s="205"/>
    </row>
    <row r="558" spans="1:35" ht="54.95" customHeight="1">
      <c r="A558" s="369" t="str">
        <f>'приложение 1.1 '!A559</f>
        <v>2.1.5.43</v>
      </c>
      <c r="B558" s="371" t="str">
        <f>'приложение 1.1 '!B559</f>
        <v>Строительство ВЛ-0,4кВ СПК Авиатор-34</v>
      </c>
      <c r="C558" s="504"/>
      <c r="D558" s="504"/>
      <c r="E558" s="504"/>
      <c r="F558" s="504"/>
      <c r="G558" s="504"/>
      <c r="H558" s="504"/>
      <c r="I558" s="504"/>
      <c r="J558" s="362"/>
      <c r="K558" s="379"/>
      <c r="L558" s="379"/>
      <c r="M558" s="379"/>
      <c r="N558" s="450"/>
      <c r="O558" s="379"/>
      <c r="P558" s="379"/>
      <c r="Q558" s="433">
        <f>'приложение 1.1 '!H559</f>
        <v>6.3</v>
      </c>
      <c r="R558" s="433">
        <f t="shared" si="55"/>
        <v>0.315</v>
      </c>
      <c r="S558" s="433">
        <f t="shared" si="56"/>
        <v>2.52</v>
      </c>
      <c r="T558" s="433">
        <f t="shared" si="57"/>
        <v>3.15</v>
      </c>
      <c r="U558" s="433">
        <f t="shared" si="58"/>
        <v>0.31500000000000039</v>
      </c>
      <c r="V558" s="504"/>
      <c r="W558" s="504"/>
      <c r="X558" s="504"/>
      <c r="Y558" s="504"/>
      <c r="Z558" s="576" t="str">
        <f>IF(AB558&gt;0,'приложение 1.1 '!G559,"-")</f>
        <v>-</v>
      </c>
      <c r="AA558" s="504"/>
      <c r="AB558" s="504"/>
      <c r="AC558" s="379">
        <f>'приложение 1.1 '!E559</f>
        <v>0</v>
      </c>
      <c r="AD558" s="576">
        <f>IF(AG558&gt;0,'приложение 1.1 '!G559,"-")</f>
        <v>2021</v>
      </c>
      <c r="AE558" s="504">
        <v>30</v>
      </c>
      <c r="AF558" s="504"/>
      <c r="AG558" s="576" t="s">
        <v>1795</v>
      </c>
      <c r="AH558" s="449">
        <f>'приложение 1.1 '!D559</f>
        <v>3.5</v>
      </c>
      <c r="AI558" s="205"/>
    </row>
    <row r="559" spans="1:35" ht="69" customHeight="1">
      <c r="A559" s="369" t="str">
        <f>'приложение 1.1 '!A560</f>
        <v>2.1.5.44</v>
      </c>
      <c r="B559" s="371" t="str">
        <f>'приложение 1.1 '!B560</f>
        <v>Строительство ВЛ-0,4кВ СНТ Дзержинец</v>
      </c>
      <c r="C559" s="504"/>
      <c r="D559" s="504"/>
      <c r="E559" s="504"/>
      <c r="F559" s="504"/>
      <c r="G559" s="504"/>
      <c r="H559" s="504"/>
      <c r="I559" s="504"/>
      <c r="J559" s="362"/>
      <c r="K559" s="379"/>
      <c r="L559" s="379"/>
      <c r="M559" s="379"/>
      <c r="N559" s="450"/>
      <c r="O559" s="379"/>
      <c r="P559" s="379"/>
      <c r="Q559" s="433">
        <f>'приложение 1.1 '!H560</f>
        <v>6.3</v>
      </c>
      <c r="R559" s="433">
        <f t="shared" si="55"/>
        <v>0.315</v>
      </c>
      <c r="S559" s="433">
        <f t="shared" si="56"/>
        <v>2.52</v>
      </c>
      <c r="T559" s="433">
        <f t="shared" si="57"/>
        <v>3.15</v>
      </c>
      <c r="U559" s="433">
        <f t="shared" si="58"/>
        <v>0.31500000000000039</v>
      </c>
      <c r="V559" s="504"/>
      <c r="W559" s="504"/>
      <c r="X559" s="504"/>
      <c r="Y559" s="504"/>
      <c r="Z559" s="576" t="str">
        <f>IF(AB559&gt;0,'приложение 1.1 '!G560,"-")</f>
        <v>-</v>
      </c>
      <c r="AA559" s="504"/>
      <c r="AB559" s="504"/>
      <c r="AC559" s="379">
        <f>'приложение 1.1 '!E560</f>
        <v>0</v>
      </c>
      <c r="AD559" s="576">
        <f>IF(AG559&gt;0,'приложение 1.1 '!G560,"-")</f>
        <v>2021</v>
      </c>
      <c r="AE559" s="504">
        <v>30</v>
      </c>
      <c r="AF559" s="504"/>
      <c r="AG559" s="576" t="s">
        <v>1795</v>
      </c>
      <c r="AH559" s="449">
        <f>'приложение 1.1 '!D560</f>
        <v>3.5</v>
      </c>
      <c r="AI559" s="205"/>
    </row>
    <row r="560" spans="1:35" ht="78.75" customHeight="1">
      <c r="A560" s="369" t="str">
        <f>'приложение 1.1 '!A561</f>
        <v>2.1.5.45</v>
      </c>
      <c r="B560" s="371" t="str">
        <f>'приложение 1.1 '!B561</f>
        <v>Строительство ВЛ-0,4кВ ПСОК №8</v>
      </c>
      <c r="C560" s="504"/>
      <c r="D560" s="504"/>
      <c r="E560" s="504"/>
      <c r="F560" s="504"/>
      <c r="G560" s="504"/>
      <c r="H560" s="504"/>
      <c r="I560" s="504"/>
      <c r="J560" s="362"/>
      <c r="K560" s="379"/>
      <c r="L560" s="379"/>
      <c r="M560" s="379"/>
      <c r="N560" s="450"/>
      <c r="O560" s="379"/>
      <c r="P560" s="379"/>
      <c r="Q560" s="433">
        <f>'приложение 1.1 '!H561</f>
        <v>6.3</v>
      </c>
      <c r="R560" s="433">
        <f t="shared" si="55"/>
        <v>0.315</v>
      </c>
      <c r="S560" s="433">
        <f t="shared" si="56"/>
        <v>2.52</v>
      </c>
      <c r="T560" s="433">
        <f t="shared" si="57"/>
        <v>3.15</v>
      </c>
      <c r="U560" s="433">
        <f t="shared" si="58"/>
        <v>0.31500000000000039</v>
      </c>
      <c r="V560" s="504"/>
      <c r="W560" s="504"/>
      <c r="X560" s="504"/>
      <c r="Y560" s="504"/>
      <c r="Z560" s="576" t="str">
        <f>IF(AB560&gt;0,'приложение 1.1 '!G561,"-")</f>
        <v>-</v>
      </c>
      <c r="AA560" s="504"/>
      <c r="AB560" s="504"/>
      <c r="AC560" s="379">
        <f>'приложение 1.1 '!E561</f>
        <v>0</v>
      </c>
      <c r="AD560" s="576">
        <f>IF(AG560&gt;0,'приложение 1.1 '!G561,"-")</f>
        <v>2018</v>
      </c>
      <c r="AE560" s="504">
        <v>30</v>
      </c>
      <c r="AF560" s="504"/>
      <c r="AG560" s="576" t="s">
        <v>1795</v>
      </c>
      <c r="AH560" s="449">
        <f>'приложение 1.1 '!D561</f>
        <v>3.5</v>
      </c>
      <c r="AI560" s="205"/>
    </row>
    <row r="561" spans="1:35" ht="54.95" customHeight="1">
      <c r="A561" s="369" t="str">
        <f>'приложение 1.1 '!A562</f>
        <v>2.1.5.46</v>
      </c>
      <c r="B561" s="371" t="str">
        <f>'приложение 1.1 '!B562</f>
        <v>Строительство ВЛ-0,4кВ СТ № 4</v>
      </c>
      <c r="C561" s="504"/>
      <c r="D561" s="504"/>
      <c r="E561" s="504"/>
      <c r="F561" s="504"/>
      <c r="G561" s="504"/>
      <c r="H561" s="504"/>
      <c r="I561" s="504"/>
      <c r="J561" s="362"/>
      <c r="K561" s="379"/>
      <c r="L561" s="379"/>
      <c r="M561" s="379"/>
      <c r="N561" s="450"/>
      <c r="O561" s="379"/>
      <c r="P561" s="379"/>
      <c r="Q561" s="433">
        <f>'приложение 1.1 '!H562</f>
        <v>6.3</v>
      </c>
      <c r="R561" s="433">
        <f t="shared" si="55"/>
        <v>0.315</v>
      </c>
      <c r="S561" s="433">
        <f t="shared" si="56"/>
        <v>2.52</v>
      </c>
      <c r="T561" s="433">
        <f t="shared" si="57"/>
        <v>3.15</v>
      </c>
      <c r="U561" s="433">
        <f t="shared" si="58"/>
        <v>0.31500000000000039</v>
      </c>
      <c r="V561" s="504"/>
      <c r="W561" s="504"/>
      <c r="X561" s="504"/>
      <c r="Y561" s="504"/>
      <c r="Z561" s="576" t="str">
        <f>IF(AB561&gt;0,'приложение 1.1 '!G562,"-")</f>
        <v>-</v>
      </c>
      <c r="AA561" s="504"/>
      <c r="AB561" s="504"/>
      <c r="AC561" s="379">
        <f>'приложение 1.1 '!E562</f>
        <v>0</v>
      </c>
      <c r="AD561" s="576">
        <f>IF(AG561&gt;0,'приложение 1.1 '!G562,"-")</f>
        <v>2018</v>
      </c>
      <c r="AE561" s="504">
        <v>30</v>
      </c>
      <c r="AF561" s="504"/>
      <c r="AG561" s="576" t="s">
        <v>1795</v>
      </c>
      <c r="AH561" s="449">
        <f>'приложение 1.1 '!D562</f>
        <v>3.5</v>
      </c>
      <c r="AI561" s="205"/>
    </row>
    <row r="562" spans="1:35" ht="54.95" customHeight="1">
      <c r="A562" s="369" t="str">
        <f>'приложение 1.1 '!A563</f>
        <v>2.1.5.47</v>
      </c>
      <c r="B562" s="371" t="str">
        <f>'приложение 1.1 '!B563</f>
        <v>Строительство ВЛ-0,4кВ СТ № 5</v>
      </c>
      <c r="C562" s="504"/>
      <c r="D562" s="504"/>
      <c r="E562" s="504"/>
      <c r="F562" s="504"/>
      <c r="G562" s="504"/>
      <c r="H562" s="504"/>
      <c r="I562" s="504"/>
      <c r="J562" s="362"/>
      <c r="K562" s="379"/>
      <c r="L562" s="379"/>
      <c r="M562" s="379"/>
      <c r="N562" s="450"/>
      <c r="O562" s="379"/>
      <c r="P562" s="379"/>
      <c r="Q562" s="433">
        <f>'приложение 1.1 '!H563</f>
        <v>6.3</v>
      </c>
      <c r="R562" s="433">
        <f t="shared" si="55"/>
        <v>0.315</v>
      </c>
      <c r="S562" s="433">
        <f t="shared" si="56"/>
        <v>2.52</v>
      </c>
      <c r="T562" s="433">
        <f t="shared" si="57"/>
        <v>3.15</v>
      </c>
      <c r="U562" s="433">
        <f t="shared" si="58"/>
        <v>0.31500000000000039</v>
      </c>
      <c r="V562" s="504"/>
      <c r="W562" s="504"/>
      <c r="X562" s="504"/>
      <c r="Y562" s="504"/>
      <c r="Z562" s="576" t="str">
        <f>IF(AB562&gt;0,'приложение 1.1 '!G563,"-")</f>
        <v>-</v>
      </c>
      <c r="AA562" s="504"/>
      <c r="AB562" s="504"/>
      <c r="AC562" s="379">
        <f>'приложение 1.1 '!E563</f>
        <v>0</v>
      </c>
      <c r="AD562" s="576">
        <f>IF(AG562&gt;0,'приложение 1.1 '!G563,"-")</f>
        <v>2018</v>
      </c>
      <c r="AE562" s="504">
        <v>30</v>
      </c>
      <c r="AF562" s="504"/>
      <c r="AG562" s="576" t="s">
        <v>1795</v>
      </c>
      <c r="AH562" s="449">
        <f>'приложение 1.1 '!D563</f>
        <v>3.5</v>
      </c>
      <c r="AI562" s="205"/>
    </row>
    <row r="563" spans="1:35" ht="54.95" customHeight="1">
      <c r="A563" s="369" t="str">
        <f>'приложение 1.1 '!A564</f>
        <v>2.1.5.48</v>
      </c>
      <c r="B563" s="371" t="str">
        <f>'приложение 1.1 '!B564</f>
        <v>Строительство ВЛ-0,4кВ СТ № 3</v>
      </c>
      <c r="C563" s="504"/>
      <c r="D563" s="504"/>
      <c r="E563" s="504"/>
      <c r="F563" s="504"/>
      <c r="G563" s="504"/>
      <c r="H563" s="504"/>
      <c r="I563" s="504"/>
      <c r="J563" s="362"/>
      <c r="K563" s="379"/>
      <c r="L563" s="379"/>
      <c r="M563" s="379"/>
      <c r="N563" s="450"/>
      <c r="O563" s="379"/>
      <c r="P563" s="379"/>
      <c r="Q563" s="433">
        <f>'приложение 1.1 '!H564</f>
        <v>6.3</v>
      </c>
      <c r="R563" s="433">
        <f t="shared" si="55"/>
        <v>0.315</v>
      </c>
      <c r="S563" s="433">
        <f t="shared" si="56"/>
        <v>2.52</v>
      </c>
      <c r="T563" s="433">
        <f t="shared" si="57"/>
        <v>3.15</v>
      </c>
      <c r="U563" s="433">
        <f t="shared" si="58"/>
        <v>0.31500000000000039</v>
      </c>
      <c r="V563" s="504"/>
      <c r="W563" s="504"/>
      <c r="X563" s="504"/>
      <c r="Y563" s="504"/>
      <c r="Z563" s="576" t="str">
        <f>IF(AB563&gt;0,'приложение 1.1 '!G564,"-")</f>
        <v>-</v>
      </c>
      <c r="AA563" s="504"/>
      <c r="AB563" s="504"/>
      <c r="AC563" s="379">
        <f>'приложение 1.1 '!E564</f>
        <v>0</v>
      </c>
      <c r="AD563" s="576">
        <f>IF(AG563&gt;0,'приложение 1.1 '!G564,"-")</f>
        <v>2018</v>
      </c>
      <c r="AE563" s="504">
        <v>30</v>
      </c>
      <c r="AF563" s="504"/>
      <c r="AG563" s="576" t="s">
        <v>1795</v>
      </c>
      <c r="AH563" s="449">
        <f>'приложение 1.1 '!D564</f>
        <v>3.5</v>
      </c>
      <c r="AI563" s="205"/>
    </row>
    <row r="564" spans="1:35" ht="54.95" customHeight="1">
      <c r="A564" s="369" t="str">
        <f>'приложение 1.1 '!A565</f>
        <v>2.1.5.49</v>
      </c>
      <c r="B564" s="371" t="str">
        <f>'приложение 1.1 '!B565</f>
        <v>Строительство ВЛ-0,4кВ СТ № 2</v>
      </c>
      <c r="C564" s="504"/>
      <c r="D564" s="504"/>
      <c r="E564" s="504"/>
      <c r="F564" s="504"/>
      <c r="G564" s="504"/>
      <c r="H564" s="504"/>
      <c r="I564" s="504"/>
      <c r="J564" s="362"/>
      <c r="K564" s="379"/>
      <c r="L564" s="379"/>
      <c r="M564" s="379"/>
      <c r="N564" s="450"/>
      <c r="O564" s="379"/>
      <c r="P564" s="379"/>
      <c r="Q564" s="433">
        <f>'приложение 1.1 '!H565</f>
        <v>6.3</v>
      </c>
      <c r="R564" s="433">
        <f t="shared" si="55"/>
        <v>0.315</v>
      </c>
      <c r="S564" s="433">
        <f t="shared" si="56"/>
        <v>2.52</v>
      </c>
      <c r="T564" s="433">
        <f t="shared" si="57"/>
        <v>3.15</v>
      </c>
      <c r="U564" s="433">
        <f t="shared" si="58"/>
        <v>0.31500000000000039</v>
      </c>
      <c r="V564" s="504"/>
      <c r="W564" s="504"/>
      <c r="X564" s="504"/>
      <c r="Y564" s="504"/>
      <c r="Z564" s="576" t="str">
        <f>IF(AB564&gt;0,'приложение 1.1 '!G565,"-")</f>
        <v>-</v>
      </c>
      <c r="AA564" s="504"/>
      <c r="AB564" s="504"/>
      <c r="AC564" s="379">
        <f>'приложение 1.1 '!E565</f>
        <v>0</v>
      </c>
      <c r="AD564" s="576">
        <f>IF(AG564&gt;0,'приложение 1.1 '!G565,"-")</f>
        <v>2018</v>
      </c>
      <c r="AE564" s="504">
        <v>30</v>
      </c>
      <c r="AF564" s="504"/>
      <c r="AG564" s="576" t="s">
        <v>1795</v>
      </c>
      <c r="AH564" s="449">
        <f>'приложение 1.1 '!D565</f>
        <v>3.5</v>
      </c>
      <c r="AI564" s="205"/>
    </row>
    <row r="565" spans="1:35" ht="54.95" customHeight="1">
      <c r="A565" s="369" t="str">
        <f>'приложение 1.1 '!A566</f>
        <v>2.1.5.50</v>
      </c>
      <c r="B565" s="371" t="str">
        <f>'приложение 1.1 '!B566</f>
        <v>Строительство ВЛ-0,4кВ СТ Ручеек</v>
      </c>
      <c r="C565" s="504"/>
      <c r="D565" s="504"/>
      <c r="E565" s="504"/>
      <c r="F565" s="504"/>
      <c r="G565" s="504"/>
      <c r="H565" s="504"/>
      <c r="I565" s="504"/>
      <c r="J565" s="362"/>
      <c r="K565" s="379"/>
      <c r="L565" s="379"/>
      <c r="M565" s="379"/>
      <c r="N565" s="450"/>
      <c r="O565" s="379"/>
      <c r="P565" s="379"/>
      <c r="Q565" s="433">
        <f>'приложение 1.1 '!H566</f>
        <v>6.3</v>
      </c>
      <c r="R565" s="433">
        <f t="shared" si="55"/>
        <v>0.315</v>
      </c>
      <c r="S565" s="433">
        <f t="shared" si="56"/>
        <v>2.52</v>
      </c>
      <c r="T565" s="433">
        <f t="shared" si="57"/>
        <v>3.15</v>
      </c>
      <c r="U565" s="433">
        <f t="shared" si="58"/>
        <v>0.31500000000000039</v>
      </c>
      <c r="V565" s="504"/>
      <c r="W565" s="504"/>
      <c r="X565" s="504"/>
      <c r="Y565" s="504"/>
      <c r="Z565" s="576" t="str">
        <f>IF(AB565&gt;0,'приложение 1.1 '!G566,"-")</f>
        <v>-</v>
      </c>
      <c r="AA565" s="504"/>
      <c r="AB565" s="504"/>
      <c r="AC565" s="379">
        <f>'приложение 1.1 '!E566</f>
        <v>0</v>
      </c>
      <c r="AD565" s="576">
        <f>IF(AG565&gt;0,'приложение 1.1 '!G566,"-")</f>
        <v>2018</v>
      </c>
      <c r="AE565" s="504">
        <v>30</v>
      </c>
      <c r="AF565" s="504"/>
      <c r="AG565" s="576" t="s">
        <v>1795</v>
      </c>
      <c r="AH565" s="449">
        <f>'приложение 1.1 '!D566</f>
        <v>3.5</v>
      </c>
      <c r="AI565" s="205"/>
    </row>
    <row r="566" spans="1:35" ht="54.95" customHeight="1">
      <c r="A566" s="369" t="str">
        <f>'приложение 1.1 '!A567</f>
        <v>2.1.5.51</v>
      </c>
      <c r="B566" s="371" t="str">
        <f>'приложение 1.1 '!B567</f>
        <v>Строительство ВЛ-0,4кВ СОТ Кооператор</v>
      </c>
      <c r="C566" s="504"/>
      <c r="D566" s="504"/>
      <c r="E566" s="504"/>
      <c r="F566" s="504"/>
      <c r="G566" s="504"/>
      <c r="H566" s="504"/>
      <c r="I566" s="504"/>
      <c r="J566" s="362"/>
      <c r="K566" s="379"/>
      <c r="L566" s="379"/>
      <c r="M566" s="379"/>
      <c r="N566" s="450"/>
      <c r="O566" s="379"/>
      <c r="P566" s="379"/>
      <c r="Q566" s="433">
        <f>'приложение 1.1 '!H567</f>
        <v>6.3</v>
      </c>
      <c r="R566" s="433">
        <f t="shared" si="55"/>
        <v>0.315</v>
      </c>
      <c r="S566" s="433">
        <f t="shared" si="56"/>
        <v>2.52</v>
      </c>
      <c r="T566" s="433">
        <f t="shared" si="57"/>
        <v>3.15</v>
      </c>
      <c r="U566" s="433">
        <f t="shared" si="58"/>
        <v>0.31500000000000039</v>
      </c>
      <c r="V566" s="504"/>
      <c r="W566" s="504"/>
      <c r="X566" s="504"/>
      <c r="Y566" s="504"/>
      <c r="Z566" s="576" t="str">
        <f>IF(AB566&gt;0,'приложение 1.1 '!G567,"-")</f>
        <v>-</v>
      </c>
      <c r="AA566" s="504"/>
      <c r="AB566" s="504"/>
      <c r="AC566" s="379">
        <f>'приложение 1.1 '!E567</f>
        <v>0</v>
      </c>
      <c r="AD566" s="576">
        <f>IF(AG566&gt;0,'приложение 1.1 '!G567,"-")</f>
        <v>2018</v>
      </c>
      <c r="AE566" s="504">
        <v>30</v>
      </c>
      <c r="AF566" s="504"/>
      <c r="AG566" s="576" t="s">
        <v>1795</v>
      </c>
      <c r="AH566" s="449">
        <f>'приложение 1.1 '!D567</f>
        <v>3.5</v>
      </c>
      <c r="AI566" s="205"/>
    </row>
    <row r="567" spans="1:35" ht="54.95" customHeight="1">
      <c r="A567" s="369" t="str">
        <f>'приложение 1.1 '!A568</f>
        <v>2.1.5.52</v>
      </c>
      <c r="B567" s="371" t="str">
        <f>'приложение 1.1 '!B568</f>
        <v>Строительство ВЛ-0,4кВ СОТ Монтажник-40</v>
      </c>
      <c r="C567" s="504"/>
      <c r="D567" s="504"/>
      <c r="E567" s="504"/>
      <c r="F567" s="504"/>
      <c r="G567" s="504"/>
      <c r="H567" s="504"/>
      <c r="I567" s="504"/>
      <c r="J567" s="362"/>
      <c r="K567" s="379"/>
      <c r="L567" s="379"/>
      <c r="M567" s="379"/>
      <c r="N567" s="450"/>
      <c r="O567" s="379"/>
      <c r="P567" s="379"/>
      <c r="Q567" s="433">
        <f>'приложение 1.1 '!H568</f>
        <v>6.3</v>
      </c>
      <c r="R567" s="433">
        <f t="shared" si="55"/>
        <v>0.315</v>
      </c>
      <c r="S567" s="433">
        <f t="shared" si="56"/>
        <v>2.52</v>
      </c>
      <c r="T567" s="433">
        <f t="shared" si="57"/>
        <v>3.15</v>
      </c>
      <c r="U567" s="433">
        <f t="shared" si="58"/>
        <v>0.31500000000000039</v>
      </c>
      <c r="V567" s="504"/>
      <c r="W567" s="504"/>
      <c r="X567" s="504"/>
      <c r="Y567" s="504"/>
      <c r="Z567" s="576" t="str">
        <f>IF(AB567&gt;0,'приложение 1.1 '!G568,"-")</f>
        <v>-</v>
      </c>
      <c r="AA567" s="504"/>
      <c r="AB567" s="504"/>
      <c r="AC567" s="379">
        <f>'приложение 1.1 '!E568</f>
        <v>0</v>
      </c>
      <c r="AD567" s="576">
        <f>IF(AG567&gt;0,'приложение 1.1 '!G568,"-")</f>
        <v>2018</v>
      </c>
      <c r="AE567" s="504">
        <v>30</v>
      </c>
      <c r="AF567" s="504"/>
      <c r="AG567" s="576" t="s">
        <v>1795</v>
      </c>
      <c r="AH567" s="449">
        <f>'приложение 1.1 '!D568</f>
        <v>3.5</v>
      </c>
      <c r="AI567" s="205"/>
    </row>
    <row r="568" spans="1:35" ht="54.95" customHeight="1">
      <c r="A568" s="369" t="str">
        <f>'приложение 1.1 '!A569</f>
        <v>2.1.5.53</v>
      </c>
      <c r="B568" s="371" t="str">
        <f>'приложение 1.1 '!B569</f>
        <v>Строительство ВЛ-0,4кВ СОТ Магистраль</v>
      </c>
      <c r="C568" s="504"/>
      <c r="D568" s="504"/>
      <c r="E568" s="504"/>
      <c r="F568" s="504"/>
      <c r="G568" s="504"/>
      <c r="H568" s="504"/>
      <c r="I568" s="504"/>
      <c r="J568" s="362"/>
      <c r="K568" s="379"/>
      <c r="L568" s="379"/>
      <c r="M568" s="379"/>
      <c r="N568" s="450"/>
      <c r="O568" s="379"/>
      <c r="P568" s="379"/>
      <c r="Q568" s="433">
        <f>'приложение 1.1 '!H569</f>
        <v>6.3</v>
      </c>
      <c r="R568" s="433">
        <f t="shared" si="55"/>
        <v>0.315</v>
      </c>
      <c r="S568" s="433">
        <f t="shared" si="56"/>
        <v>2.52</v>
      </c>
      <c r="T568" s="433">
        <f t="shared" si="57"/>
        <v>3.15</v>
      </c>
      <c r="U568" s="433">
        <f t="shared" si="58"/>
        <v>0.31500000000000039</v>
      </c>
      <c r="V568" s="504"/>
      <c r="W568" s="504"/>
      <c r="X568" s="504"/>
      <c r="Y568" s="504"/>
      <c r="Z568" s="576" t="str">
        <f>IF(AB568&gt;0,'приложение 1.1 '!G569,"-")</f>
        <v>-</v>
      </c>
      <c r="AA568" s="504"/>
      <c r="AB568" s="504"/>
      <c r="AC568" s="379">
        <f>'приложение 1.1 '!E569</f>
        <v>0</v>
      </c>
      <c r="AD568" s="576">
        <f>IF(AG568&gt;0,'приложение 1.1 '!G569,"-")</f>
        <v>2018</v>
      </c>
      <c r="AE568" s="504">
        <v>30</v>
      </c>
      <c r="AF568" s="504"/>
      <c r="AG568" s="576" t="s">
        <v>1795</v>
      </c>
      <c r="AH568" s="449">
        <f>'приложение 1.1 '!D569</f>
        <v>3.5</v>
      </c>
      <c r="AI568" s="205"/>
    </row>
    <row r="569" spans="1:35" ht="54.95" customHeight="1">
      <c r="A569" s="369" t="str">
        <f>'приложение 1.1 '!A570</f>
        <v>2.1.5.54</v>
      </c>
      <c r="B569" s="371" t="str">
        <f>'приложение 1.1 '!B570</f>
        <v>Строительство ВЛ-0,4кВ СОТ Кедр</v>
      </c>
      <c r="C569" s="504"/>
      <c r="D569" s="504"/>
      <c r="E569" s="504"/>
      <c r="F569" s="504"/>
      <c r="G569" s="504"/>
      <c r="H569" s="504"/>
      <c r="I569" s="504"/>
      <c r="J569" s="362"/>
      <c r="K569" s="379"/>
      <c r="L569" s="379"/>
      <c r="M569" s="379"/>
      <c r="N569" s="450"/>
      <c r="O569" s="379"/>
      <c r="P569" s="379"/>
      <c r="Q569" s="433">
        <f>'приложение 1.1 '!H570</f>
        <v>6.3</v>
      </c>
      <c r="R569" s="433">
        <f t="shared" si="55"/>
        <v>0.315</v>
      </c>
      <c r="S569" s="433">
        <f t="shared" si="56"/>
        <v>2.52</v>
      </c>
      <c r="T569" s="433">
        <f t="shared" si="57"/>
        <v>3.15</v>
      </c>
      <c r="U569" s="433">
        <f t="shared" si="58"/>
        <v>0.31500000000000039</v>
      </c>
      <c r="V569" s="504"/>
      <c r="W569" s="504"/>
      <c r="X569" s="504"/>
      <c r="Y569" s="504"/>
      <c r="Z569" s="576" t="str">
        <f>IF(AB569&gt;0,'приложение 1.1 '!G570,"-")</f>
        <v>-</v>
      </c>
      <c r="AA569" s="504"/>
      <c r="AB569" s="504"/>
      <c r="AC569" s="379">
        <f>'приложение 1.1 '!E570</f>
        <v>0</v>
      </c>
      <c r="AD569" s="576">
        <f>IF(AG569&gt;0,'приложение 1.1 '!G570,"-")</f>
        <v>2018</v>
      </c>
      <c r="AE569" s="504">
        <v>30</v>
      </c>
      <c r="AF569" s="504"/>
      <c r="AG569" s="576" t="s">
        <v>1795</v>
      </c>
      <c r="AH569" s="449">
        <f>'приложение 1.1 '!D570</f>
        <v>3.5</v>
      </c>
      <c r="AI569" s="205"/>
    </row>
    <row r="570" spans="1:35" ht="54.95" customHeight="1">
      <c r="A570" s="369" t="str">
        <f>'приложение 1.1 '!A571</f>
        <v>2.1.5.55</v>
      </c>
      <c r="B570" s="371" t="str">
        <f>'приложение 1.1 '!B571</f>
        <v>Строительство ВЛ-0,4кВ СОТ Мостовик-1</v>
      </c>
      <c r="C570" s="504"/>
      <c r="D570" s="504"/>
      <c r="E570" s="504"/>
      <c r="F570" s="504"/>
      <c r="G570" s="504"/>
      <c r="H570" s="504"/>
      <c r="I570" s="504"/>
      <c r="J570" s="362"/>
      <c r="K570" s="379"/>
      <c r="L570" s="379"/>
      <c r="M570" s="379"/>
      <c r="N570" s="450"/>
      <c r="O570" s="379"/>
      <c r="P570" s="379"/>
      <c r="Q570" s="433">
        <f>'приложение 1.1 '!H571</f>
        <v>6.3</v>
      </c>
      <c r="R570" s="433">
        <f t="shared" si="55"/>
        <v>0.315</v>
      </c>
      <c r="S570" s="433">
        <f t="shared" si="56"/>
        <v>2.52</v>
      </c>
      <c r="T570" s="433">
        <f t="shared" si="57"/>
        <v>3.15</v>
      </c>
      <c r="U570" s="433">
        <f t="shared" si="58"/>
        <v>0.31500000000000039</v>
      </c>
      <c r="V570" s="504"/>
      <c r="W570" s="504"/>
      <c r="X570" s="504"/>
      <c r="Y570" s="504"/>
      <c r="Z570" s="576" t="str">
        <f>IF(AB570&gt;0,'приложение 1.1 '!G571,"-")</f>
        <v>-</v>
      </c>
      <c r="AA570" s="504"/>
      <c r="AB570" s="504"/>
      <c r="AC570" s="379">
        <f>'приложение 1.1 '!E571</f>
        <v>0</v>
      </c>
      <c r="AD570" s="576">
        <f>IF(AG570&gt;0,'приложение 1.1 '!G571,"-")</f>
        <v>2018</v>
      </c>
      <c r="AE570" s="504">
        <v>30</v>
      </c>
      <c r="AF570" s="504"/>
      <c r="AG570" s="576" t="s">
        <v>1795</v>
      </c>
      <c r="AH570" s="449">
        <f>'приложение 1.1 '!D571</f>
        <v>3.5</v>
      </c>
      <c r="AI570" s="205"/>
    </row>
    <row r="571" spans="1:35" ht="54.95" customHeight="1">
      <c r="A571" s="369" t="str">
        <f>'приложение 1.1 '!A572</f>
        <v>2.1.5.56</v>
      </c>
      <c r="B571" s="371" t="str">
        <f>'приложение 1.1 '!B572</f>
        <v>Строительство ВЛ-0,4кВ ДНТ Калинка</v>
      </c>
      <c r="C571" s="504"/>
      <c r="D571" s="504"/>
      <c r="E571" s="504"/>
      <c r="F571" s="504"/>
      <c r="G571" s="504"/>
      <c r="H571" s="504"/>
      <c r="I571" s="504"/>
      <c r="J571" s="362"/>
      <c r="K571" s="379"/>
      <c r="L571" s="379"/>
      <c r="M571" s="379"/>
      <c r="N571" s="450"/>
      <c r="O571" s="379"/>
      <c r="P571" s="379"/>
      <c r="Q571" s="433">
        <f>'приложение 1.1 '!H572</f>
        <v>6.3</v>
      </c>
      <c r="R571" s="433">
        <f t="shared" si="55"/>
        <v>0.315</v>
      </c>
      <c r="S571" s="433">
        <f t="shared" si="56"/>
        <v>2.52</v>
      </c>
      <c r="T571" s="433">
        <f t="shared" si="57"/>
        <v>3.15</v>
      </c>
      <c r="U571" s="433">
        <f t="shared" si="58"/>
        <v>0.31500000000000039</v>
      </c>
      <c r="V571" s="504"/>
      <c r="W571" s="504"/>
      <c r="X571" s="504"/>
      <c r="Y571" s="504"/>
      <c r="Z571" s="576" t="str">
        <f>IF(AB571&gt;0,'приложение 1.1 '!G572,"-")</f>
        <v>-</v>
      </c>
      <c r="AA571" s="504"/>
      <c r="AB571" s="504"/>
      <c r="AC571" s="379">
        <f>'приложение 1.1 '!E572</f>
        <v>0</v>
      </c>
      <c r="AD571" s="576">
        <f>IF(AG571&gt;0,'приложение 1.1 '!G572,"-")</f>
        <v>2018</v>
      </c>
      <c r="AE571" s="504">
        <v>30</v>
      </c>
      <c r="AF571" s="504"/>
      <c r="AG571" s="576" t="s">
        <v>1795</v>
      </c>
      <c r="AH571" s="449">
        <f>'приложение 1.1 '!D572</f>
        <v>3.5</v>
      </c>
      <c r="AI571" s="205"/>
    </row>
    <row r="572" spans="1:35" ht="54.95" customHeight="1">
      <c r="A572" s="369" t="str">
        <f>'приложение 1.1 '!A573</f>
        <v>2.1.5.57</v>
      </c>
      <c r="B572" s="371" t="str">
        <f>'приложение 1.1 '!B573</f>
        <v>Строительство ВЛ-0,4кВ ДНТ Тихое</v>
      </c>
      <c r="C572" s="504"/>
      <c r="D572" s="504"/>
      <c r="E572" s="504"/>
      <c r="F572" s="504"/>
      <c r="G572" s="504"/>
      <c r="H572" s="504"/>
      <c r="I572" s="504"/>
      <c r="J572" s="362"/>
      <c r="K572" s="379"/>
      <c r="L572" s="379"/>
      <c r="M572" s="379"/>
      <c r="N572" s="450"/>
      <c r="O572" s="379"/>
      <c r="P572" s="379"/>
      <c r="Q572" s="433">
        <f>'приложение 1.1 '!H573</f>
        <v>6.3</v>
      </c>
      <c r="R572" s="433">
        <f t="shared" si="55"/>
        <v>0.315</v>
      </c>
      <c r="S572" s="433">
        <f t="shared" si="56"/>
        <v>2.52</v>
      </c>
      <c r="T572" s="433">
        <f t="shared" si="57"/>
        <v>3.15</v>
      </c>
      <c r="U572" s="433">
        <f t="shared" si="58"/>
        <v>0.31500000000000039</v>
      </c>
      <c r="V572" s="504"/>
      <c r="W572" s="504"/>
      <c r="X572" s="504"/>
      <c r="Y572" s="504"/>
      <c r="Z572" s="576" t="str">
        <f>IF(AB572&gt;0,'приложение 1.1 '!G573,"-")</f>
        <v>-</v>
      </c>
      <c r="AA572" s="504"/>
      <c r="AB572" s="504"/>
      <c r="AC572" s="379">
        <f>'приложение 1.1 '!E573</f>
        <v>0</v>
      </c>
      <c r="AD572" s="576">
        <f>IF(AG572&gt;0,'приложение 1.1 '!G573,"-")</f>
        <v>2018</v>
      </c>
      <c r="AE572" s="504">
        <v>30</v>
      </c>
      <c r="AF572" s="504"/>
      <c r="AG572" s="576" t="s">
        <v>1795</v>
      </c>
      <c r="AH572" s="449">
        <f>'приложение 1.1 '!D573</f>
        <v>3.5</v>
      </c>
      <c r="AI572" s="205"/>
    </row>
    <row r="573" spans="1:35" ht="54.95" customHeight="1">
      <c r="A573" s="369" t="str">
        <f>'приложение 1.1 '!A574</f>
        <v>2.1.5.58</v>
      </c>
      <c r="B573" s="371" t="str">
        <f>'приложение 1.1 '!B574</f>
        <v>Строительство ВЛ-0,4кВ СТ Зори Сургута</v>
      </c>
      <c r="C573" s="504"/>
      <c r="D573" s="504"/>
      <c r="E573" s="504"/>
      <c r="F573" s="504"/>
      <c r="G573" s="504"/>
      <c r="H573" s="504"/>
      <c r="I573" s="504"/>
      <c r="J573" s="362"/>
      <c r="K573" s="379"/>
      <c r="L573" s="379"/>
      <c r="M573" s="379"/>
      <c r="N573" s="450"/>
      <c r="O573" s="379"/>
      <c r="P573" s="379"/>
      <c r="Q573" s="433">
        <f>'приложение 1.1 '!H574</f>
        <v>6.3</v>
      </c>
      <c r="R573" s="433">
        <f t="shared" si="55"/>
        <v>0.315</v>
      </c>
      <c r="S573" s="433">
        <f t="shared" si="56"/>
        <v>2.52</v>
      </c>
      <c r="T573" s="433">
        <f t="shared" si="57"/>
        <v>3.15</v>
      </c>
      <c r="U573" s="433">
        <f t="shared" si="58"/>
        <v>0.31500000000000039</v>
      </c>
      <c r="V573" s="504"/>
      <c r="W573" s="504"/>
      <c r="X573" s="504"/>
      <c r="Y573" s="504"/>
      <c r="Z573" s="576" t="str">
        <f>IF(AB573&gt;0,'приложение 1.1 '!G574,"-")</f>
        <v>-</v>
      </c>
      <c r="AA573" s="504"/>
      <c r="AB573" s="504"/>
      <c r="AC573" s="379">
        <f>'приложение 1.1 '!E574</f>
        <v>0</v>
      </c>
      <c r="AD573" s="576">
        <f>IF(AG573&gt;0,'приложение 1.1 '!G574,"-")</f>
        <v>2018</v>
      </c>
      <c r="AE573" s="504">
        <v>30</v>
      </c>
      <c r="AF573" s="504"/>
      <c r="AG573" s="576" t="s">
        <v>1795</v>
      </c>
      <c r="AH573" s="449">
        <f>'приложение 1.1 '!D574</f>
        <v>3.5</v>
      </c>
      <c r="AI573" s="205"/>
    </row>
    <row r="574" spans="1:35" ht="54.95" customHeight="1">
      <c r="A574" s="369" t="str">
        <f>'приложение 1.1 '!A575</f>
        <v>2.1.5.59</v>
      </c>
      <c r="B574" s="371" t="str">
        <f>'приложение 1.1 '!B575</f>
        <v>Строительство ВЛ-0,4кВ ДНТ Птицевод Севера</v>
      </c>
      <c r="C574" s="504"/>
      <c r="D574" s="504"/>
      <c r="E574" s="504"/>
      <c r="F574" s="504"/>
      <c r="G574" s="504"/>
      <c r="H574" s="504"/>
      <c r="I574" s="504"/>
      <c r="J574" s="362"/>
      <c r="K574" s="379"/>
      <c r="L574" s="379"/>
      <c r="M574" s="379"/>
      <c r="N574" s="450"/>
      <c r="O574" s="379"/>
      <c r="P574" s="379"/>
      <c r="Q574" s="433">
        <f>'приложение 1.1 '!H575</f>
        <v>6.3</v>
      </c>
      <c r="R574" s="433">
        <f t="shared" si="55"/>
        <v>0.315</v>
      </c>
      <c r="S574" s="433">
        <f t="shared" si="56"/>
        <v>2.52</v>
      </c>
      <c r="T574" s="433">
        <f t="shared" si="57"/>
        <v>3.15</v>
      </c>
      <c r="U574" s="433">
        <f t="shared" si="58"/>
        <v>0.31500000000000039</v>
      </c>
      <c r="V574" s="504"/>
      <c r="W574" s="504"/>
      <c r="X574" s="504"/>
      <c r="Y574" s="504"/>
      <c r="Z574" s="576" t="str">
        <f>IF(AB574&gt;0,'приложение 1.1 '!G575,"-")</f>
        <v>-</v>
      </c>
      <c r="AA574" s="504"/>
      <c r="AB574" s="504"/>
      <c r="AC574" s="379">
        <f>'приложение 1.1 '!E575</f>
        <v>0</v>
      </c>
      <c r="AD574" s="576">
        <f>IF(AG574&gt;0,'приложение 1.1 '!G575,"-")</f>
        <v>2018</v>
      </c>
      <c r="AE574" s="504">
        <v>30</v>
      </c>
      <c r="AF574" s="504"/>
      <c r="AG574" s="576" t="s">
        <v>1795</v>
      </c>
      <c r="AH574" s="449">
        <f>'приложение 1.1 '!D575</f>
        <v>3.5</v>
      </c>
      <c r="AI574" s="205"/>
    </row>
    <row r="575" spans="1:35" ht="54.95" customHeight="1">
      <c r="A575" s="369" t="str">
        <f>'приложение 1.1 '!A576</f>
        <v>2.1.5.60</v>
      </c>
      <c r="B575" s="371" t="str">
        <f>'приложение 1.1 '!B576</f>
        <v>Строительство ВЛ-0,4кВ СОТ Энергетик-4</v>
      </c>
      <c r="C575" s="504"/>
      <c r="D575" s="504"/>
      <c r="E575" s="504"/>
      <c r="F575" s="504"/>
      <c r="G575" s="504"/>
      <c r="H575" s="504"/>
      <c r="I575" s="504"/>
      <c r="J575" s="362"/>
      <c r="K575" s="379"/>
      <c r="L575" s="379"/>
      <c r="M575" s="379"/>
      <c r="N575" s="450"/>
      <c r="O575" s="379"/>
      <c r="P575" s="379"/>
      <c r="Q575" s="433">
        <f>'приложение 1.1 '!H576</f>
        <v>6.3</v>
      </c>
      <c r="R575" s="433">
        <f t="shared" si="55"/>
        <v>0.315</v>
      </c>
      <c r="S575" s="433">
        <f t="shared" si="56"/>
        <v>2.52</v>
      </c>
      <c r="T575" s="433">
        <f t="shared" si="57"/>
        <v>3.15</v>
      </c>
      <c r="U575" s="433">
        <f t="shared" si="58"/>
        <v>0.31500000000000039</v>
      </c>
      <c r="V575" s="504"/>
      <c r="W575" s="504"/>
      <c r="X575" s="504"/>
      <c r="Y575" s="504"/>
      <c r="Z575" s="576" t="str">
        <f>IF(AB575&gt;0,'приложение 1.1 '!G576,"-")</f>
        <v>-</v>
      </c>
      <c r="AA575" s="504"/>
      <c r="AB575" s="504"/>
      <c r="AC575" s="379">
        <f>'приложение 1.1 '!E576</f>
        <v>0</v>
      </c>
      <c r="AD575" s="576">
        <f>IF(AG575&gt;0,'приложение 1.1 '!G576,"-")</f>
        <v>2019</v>
      </c>
      <c r="AE575" s="504">
        <v>30</v>
      </c>
      <c r="AF575" s="504"/>
      <c r="AG575" s="576" t="s">
        <v>1795</v>
      </c>
      <c r="AH575" s="449">
        <f>'приложение 1.1 '!D576</f>
        <v>3.5</v>
      </c>
      <c r="AI575" s="205"/>
    </row>
    <row r="576" spans="1:35" ht="54.95" customHeight="1">
      <c r="A576" s="369" t="str">
        <f>'приложение 1.1 '!A577</f>
        <v>2.1.5.61</v>
      </c>
      <c r="B576" s="371" t="str">
        <f>'приложение 1.1 '!B577</f>
        <v>Строительство ВЛ-0,4кВ СОТ Хвойный</v>
      </c>
      <c r="C576" s="504"/>
      <c r="D576" s="504"/>
      <c r="E576" s="504"/>
      <c r="F576" s="504"/>
      <c r="G576" s="504"/>
      <c r="H576" s="504"/>
      <c r="I576" s="504"/>
      <c r="J576" s="362"/>
      <c r="K576" s="379"/>
      <c r="L576" s="379"/>
      <c r="M576" s="379"/>
      <c r="N576" s="450"/>
      <c r="O576" s="379"/>
      <c r="P576" s="379"/>
      <c r="Q576" s="433">
        <f>'приложение 1.1 '!H577</f>
        <v>6.3</v>
      </c>
      <c r="R576" s="433">
        <f t="shared" si="55"/>
        <v>0.315</v>
      </c>
      <c r="S576" s="433">
        <f t="shared" si="56"/>
        <v>2.52</v>
      </c>
      <c r="T576" s="433">
        <f t="shared" si="57"/>
        <v>3.15</v>
      </c>
      <c r="U576" s="433">
        <f t="shared" si="58"/>
        <v>0.31500000000000039</v>
      </c>
      <c r="V576" s="504"/>
      <c r="W576" s="504"/>
      <c r="X576" s="504"/>
      <c r="Y576" s="504"/>
      <c r="Z576" s="576" t="str">
        <f>IF(AB576&gt;0,'приложение 1.1 '!G577,"-")</f>
        <v>-</v>
      </c>
      <c r="AA576" s="504"/>
      <c r="AB576" s="504"/>
      <c r="AC576" s="379">
        <f>'приложение 1.1 '!E577</f>
        <v>0</v>
      </c>
      <c r="AD576" s="576">
        <f>IF(AG576&gt;0,'приложение 1.1 '!G577,"-")</f>
        <v>2019</v>
      </c>
      <c r="AE576" s="504">
        <v>30</v>
      </c>
      <c r="AF576" s="504"/>
      <c r="AG576" s="576" t="s">
        <v>1795</v>
      </c>
      <c r="AH576" s="449">
        <f>'приложение 1.1 '!D577</f>
        <v>3.5</v>
      </c>
      <c r="AI576" s="205"/>
    </row>
    <row r="577" spans="1:35" ht="54.95" customHeight="1">
      <c r="A577" s="369" t="str">
        <f>'приложение 1.1 '!A578</f>
        <v>2.1.5.62</v>
      </c>
      <c r="B577" s="371" t="str">
        <f>'приложение 1.1 '!B578</f>
        <v>Строительство ВЛ-0,4кВ ДК Солнечное</v>
      </c>
      <c r="C577" s="504"/>
      <c r="D577" s="504"/>
      <c r="E577" s="504"/>
      <c r="F577" s="504"/>
      <c r="G577" s="504"/>
      <c r="H577" s="504"/>
      <c r="I577" s="504"/>
      <c r="J577" s="362"/>
      <c r="K577" s="379"/>
      <c r="L577" s="379"/>
      <c r="M577" s="379"/>
      <c r="N577" s="450"/>
      <c r="O577" s="379"/>
      <c r="P577" s="379"/>
      <c r="Q577" s="433">
        <f>'приложение 1.1 '!H578</f>
        <v>6.3</v>
      </c>
      <c r="R577" s="433">
        <f t="shared" si="55"/>
        <v>0.315</v>
      </c>
      <c r="S577" s="433">
        <f t="shared" si="56"/>
        <v>2.52</v>
      </c>
      <c r="T577" s="433">
        <f t="shared" si="57"/>
        <v>3.15</v>
      </c>
      <c r="U577" s="433">
        <f t="shared" si="58"/>
        <v>0.31500000000000039</v>
      </c>
      <c r="V577" s="504"/>
      <c r="W577" s="504"/>
      <c r="X577" s="504"/>
      <c r="Y577" s="504"/>
      <c r="Z577" s="576" t="str">
        <f>IF(AB577&gt;0,'приложение 1.1 '!G578,"-")</f>
        <v>-</v>
      </c>
      <c r="AA577" s="504"/>
      <c r="AB577" s="504"/>
      <c r="AC577" s="379">
        <f>'приложение 1.1 '!E578</f>
        <v>0</v>
      </c>
      <c r="AD577" s="576">
        <f>IF(AG577&gt;0,'приложение 1.1 '!G578,"-")</f>
        <v>2022</v>
      </c>
      <c r="AE577" s="504">
        <v>30</v>
      </c>
      <c r="AF577" s="504"/>
      <c r="AG577" s="576" t="s">
        <v>1795</v>
      </c>
      <c r="AH577" s="449">
        <f>'приложение 1.1 '!D578</f>
        <v>3.5</v>
      </c>
      <c r="AI577" s="205"/>
    </row>
    <row r="578" spans="1:35" ht="54.95" customHeight="1">
      <c r="A578" s="369" t="str">
        <f>'приложение 1.1 '!A579</f>
        <v>2.1.5.63</v>
      </c>
      <c r="B578" s="371" t="str">
        <f>'приложение 1.1 '!B579</f>
        <v>Строительство ВЛ-0,4кВ СОТ Рассвет</v>
      </c>
      <c r="C578" s="504"/>
      <c r="D578" s="504"/>
      <c r="E578" s="504"/>
      <c r="F578" s="504"/>
      <c r="G578" s="504"/>
      <c r="H578" s="504"/>
      <c r="I578" s="504"/>
      <c r="J578" s="362"/>
      <c r="K578" s="379"/>
      <c r="L578" s="379"/>
      <c r="M578" s="379"/>
      <c r="N578" s="450"/>
      <c r="O578" s="379"/>
      <c r="P578" s="379"/>
      <c r="Q578" s="433">
        <f>'приложение 1.1 '!H579</f>
        <v>6.3</v>
      </c>
      <c r="R578" s="433">
        <f t="shared" si="55"/>
        <v>0.315</v>
      </c>
      <c r="S578" s="433">
        <f t="shared" si="56"/>
        <v>2.52</v>
      </c>
      <c r="T578" s="433">
        <f t="shared" si="57"/>
        <v>3.15</v>
      </c>
      <c r="U578" s="433">
        <f t="shared" si="58"/>
        <v>0.31500000000000039</v>
      </c>
      <c r="V578" s="504"/>
      <c r="W578" s="504"/>
      <c r="X578" s="504"/>
      <c r="Y578" s="504"/>
      <c r="Z578" s="576" t="str">
        <f>IF(AB578&gt;0,'приложение 1.1 '!G579,"-")</f>
        <v>-</v>
      </c>
      <c r="AA578" s="504"/>
      <c r="AB578" s="504"/>
      <c r="AC578" s="379">
        <f>'приложение 1.1 '!E579</f>
        <v>0</v>
      </c>
      <c r="AD578" s="576">
        <f>IF(AG578&gt;0,'приложение 1.1 '!G579,"-")</f>
        <v>2022</v>
      </c>
      <c r="AE578" s="504">
        <v>30</v>
      </c>
      <c r="AF578" s="504"/>
      <c r="AG578" s="576" t="s">
        <v>1795</v>
      </c>
      <c r="AH578" s="449">
        <f>'приложение 1.1 '!D579</f>
        <v>3.5</v>
      </c>
      <c r="AI578" s="205"/>
    </row>
    <row r="579" spans="1:35" ht="54.95" customHeight="1">
      <c r="A579" s="369" t="str">
        <f>'приложение 1.1 '!A580</f>
        <v>2.1.5.64</v>
      </c>
      <c r="B579" s="371" t="str">
        <f>'приложение 1.1 '!B580</f>
        <v>Строительство ВЛ-0,4кВ СОТ Локомотив</v>
      </c>
      <c r="C579" s="504"/>
      <c r="D579" s="504"/>
      <c r="E579" s="504"/>
      <c r="F579" s="504"/>
      <c r="G579" s="504"/>
      <c r="H579" s="504"/>
      <c r="I579" s="504"/>
      <c r="J579" s="362"/>
      <c r="K579" s="379"/>
      <c r="L579" s="379"/>
      <c r="M579" s="379"/>
      <c r="N579" s="450"/>
      <c r="O579" s="379"/>
      <c r="P579" s="379"/>
      <c r="Q579" s="433">
        <f>'приложение 1.1 '!H580</f>
        <v>6.3</v>
      </c>
      <c r="R579" s="433">
        <f t="shared" si="55"/>
        <v>0.315</v>
      </c>
      <c r="S579" s="433">
        <f t="shared" si="56"/>
        <v>2.52</v>
      </c>
      <c r="T579" s="433">
        <f t="shared" si="57"/>
        <v>3.15</v>
      </c>
      <c r="U579" s="433">
        <f t="shared" si="58"/>
        <v>0.31500000000000039</v>
      </c>
      <c r="V579" s="504"/>
      <c r="W579" s="504"/>
      <c r="X579" s="504"/>
      <c r="Y579" s="504"/>
      <c r="Z579" s="576" t="str">
        <f>IF(AB579&gt;0,'приложение 1.1 '!G580,"-")</f>
        <v>-</v>
      </c>
      <c r="AA579" s="504"/>
      <c r="AB579" s="504"/>
      <c r="AC579" s="379">
        <f>'приложение 1.1 '!E580</f>
        <v>0</v>
      </c>
      <c r="AD579" s="576">
        <f>IF(AG579&gt;0,'приложение 1.1 '!G580,"-")</f>
        <v>2022</v>
      </c>
      <c r="AE579" s="504">
        <v>30</v>
      </c>
      <c r="AF579" s="504"/>
      <c r="AG579" s="576" t="s">
        <v>1795</v>
      </c>
      <c r="AH579" s="449">
        <f>'приложение 1.1 '!D580</f>
        <v>3.5</v>
      </c>
      <c r="AI579" s="205"/>
    </row>
    <row r="580" spans="1:35" ht="54.95" customHeight="1">
      <c r="A580" s="369" t="str">
        <f>'приложение 1.1 '!A581</f>
        <v>2.1.5.65</v>
      </c>
      <c r="B580" s="371" t="str">
        <f>'приложение 1.1 '!B581</f>
        <v>Строительство ВЛ-0,4кВ СОТ Речник</v>
      </c>
      <c r="C580" s="504"/>
      <c r="D580" s="504"/>
      <c r="E580" s="504"/>
      <c r="F580" s="504"/>
      <c r="G580" s="504"/>
      <c r="H580" s="504"/>
      <c r="I580" s="504"/>
      <c r="J580" s="362"/>
      <c r="K580" s="379"/>
      <c r="L580" s="379"/>
      <c r="M580" s="379"/>
      <c r="N580" s="450"/>
      <c r="O580" s="379"/>
      <c r="P580" s="379"/>
      <c r="Q580" s="433">
        <f>'приложение 1.1 '!H581</f>
        <v>6.3</v>
      </c>
      <c r="R580" s="433">
        <f t="shared" si="55"/>
        <v>0.315</v>
      </c>
      <c r="S580" s="433">
        <f t="shared" si="56"/>
        <v>2.52</v>
      </c>
      <c r="T580" s="433">
        <f t="shared" si="57"/>
        <v>3.15</v>
      </c>
      <c r="U580" s="433">
        <f t="shared" si="58"/>
        <v>0.31500000000000039</v>
      </c>
      <c r="V580" s="504"/>
      <c r="W580" s="504"/>
      <c r="X580" s="504"/>
      <c r="Y580" s="504"/>
      <c r="Z580" s="576" t="str">
        <f>IF(AB580&gt;0,'приложение 1.1 '!G581,"-")</f>
        <v>-</v>
      </c>
      <c r="AA580" s="504"/>
      <c r="AB580" s="504"/>
      <c r="AC580" s="379">
        <f>'приложение 1.1 '!E581</f>
        <v>0</v>
      </c>
      <c r="AD580" s="576">
        <f>IF(AG580&gt;0,'приложение 1.1 '!G581,"-")</f>
        <v>2022</v>
      </c>
      <c r="AE580" s="504">
        <v>30</v>
      </c>
      <c r="AF580" s="504"/>
      <c r="AG580" s="576" t="s">
        <v>1795</v>
      </c>
      <c r="AH580" s="449">
        <f>'приложение 1.1 '!D581</f>
        <v>3.5</v>
      </c>
      <c r="AI580" s="205"/>
    </row>
    <row r="581" spans="1:35" ht="54.95" customHeight="1">
      <c r="A581" s="567" t="str">
        <f>'приложение 1.1 '!A582</f>
        <v>2.1.6.</v>
      </c>
      <c r="B581" s="568" t="str">
        <f>'приложение 1.1 '!B582</f>
        <v>Прочие электросетевые объекты</v>
      </c>
      <c r="C581" s="575"/>
      <c r="D581" s="575"/>
      <c r="E581" s="575"/>
      <c r="F581" s="575"/>
      <c r="G581" s="575"/>
      <c r="H581" s="575"/>
      <c r="I581" s="575"/>
      <c r="J581" s="569"/>
      <c r="K581" s="566"/>
      <c r="L581" s="566"/>
      <c r="M581" s="566"/>
      <c r="N581" s="563"/>
      <c r="O581" s="566"/>
      <c r="P581" s="566"/>
      <c r="Q581" s="571">
        <f>'приложение 1.1 '!H582</f>
        <v>0</v>
      </c>
      <c r="R581" s="571">
        <f t="shared" si="55"/>
        <v>0</v>
      </c>
      <c r="S581" s="571">
        <f t="shared" si="56"/>
        <v>0</v>
      </c>
      <c r="T581" s="571">
        <f t="shared" si="57"/>
        <v>0</v>
      </c>
      <c r="U581" s="571">
        <f t="shared" si="58"/>
        <v>0</v>
      </c>
      <c r="V581" s="575"/>
      <c r="W581" s="575"/>
      <c r="X581" s="575"/>
      <c r="Y581" s="575"/>
      <c r="Z581" s="575"/>
      <c r="AA581" s="575"/>
      <c r="AB581" s="575"/>
      <c r="AC581" s="566"/>
      <c r="AD581" s="575"/>
      <c r="AE581" s="575"/>
      <c r="AF581" s="575"/>
      <c r="AG581" s="575"/>
      <c r="AH581" s="572"/>
      <c r="AI581" s="574"/>
    </row>
    <row r="582" spans="1:35" ht="54.95" customHeight="1">
      <c r="A582" s="369" t="str">
        <f>'приложение 1.1 '!A583</f>
        <v>2.1.6.1</v>
      </c>
      <c r="B582" s="577" t="str">
        <f>'приложение 1.1 '!B583</f>
        <v>Производственных помещений, г.Сургут</v>
      </c>
      <c r="C582" s="504"/>
      <c r="D582" s="504"/>
      <c r="E582" s="504"/>
      <c r="F582" s="504"/>
      <c r="G582" s="504"/>
      <c r="H582" s="504"/>
      <c r="I582" s="504"/>
      <c r="J582" s="362"/>
      <c r="K582" s="379"/>
      <c r="L582" s="379"/>
      <c r="M582" s="379"/>
      <c r="N582" s="450"/>
      <c r="O582" s="379"/>
      <c r="P582" s="379"/>
      <c r="Q582" s="433">
        <f>'приложение 1.1 '!H583</f>
        <v>400</v>
      </c>
      <c r="R582" s="433">
        <f t="shared" si="55"/>
        <v>20</v>
      </c>
      <c r="S582" s="433">
        <f t="shared" si="56"/>
        <v>160</v>
      </c>
      <c r="T582" s="433">
        <f t="shared" si="57"/>
        <v>200</v>
      </c>
      <c r="U582" s="433">
        <f t="shared" si="58"/>
        <v>20</v>
      </c>
      <c r="V582" s="504"/>
      <c r="W582" s="504"/>
      <c r="X582" s="504"/>
      <c r="Y582" s="504"/>
      <c r="Z582" s="576" t="str">
        <f>IF(AB582&gt;0,'приложение 1.1 '!G583,"-")</f>
        <v>-</v>
      </c>
      <c r="AA582" s="504"/>
      <c r="AB582" s="504"/>
      <c r="AC582" s="379">
        <f>'приложение 1.1 '!E583</f>
        <v>0</v>
      </c>
      <c r="AD582" s="576" t="str">
        <f>IF(AG582&gt;0,'приложение 1.1 '!G583,"-")</f>
        <v>-</v>
      </c>
      <c r="AE582" s="504"/>
      <c r="AF582" s="504"/>
      <c r="AG582" s="504"/>
      <c r="AH582" s="449">
        <f>'приложение 1.1 '!D583</f>
        <v>0</v>
      </c>
      <c r="AI582" s="205"/>
    </row>
    <row r="583" spans="1:35" ht="54.95" customHeight="1">
      <c r="A583" s="369" t="str">
        <f>'приложение 1.1 '!A584</f>
        <v>2.1.6.2</v>
      </c>
      <c r="B583" s="577" t="str">
        <f>'приложение 1.1 '!B584</f>
        <v>Монтаж диспетчерского щита</v>
      </c>
      <c r="C583" s="504"/>
      <c r="D583" s="504"/>
      <c r="E583" s="504"/>
      <c r="F583" s="504"/>
      <c r="G583" s="504"/>
      <c r="H583" s="504"/>
      <c r="I583" s="504"/>
      <c r="J583" s="362"/>
      <c r="K583" s="379"/>
      <c r="L583" s="379"/>
      <c r="M583" s="379"/>
      <c r="N583" s="450"/>
      <c r="O583" s="379"/>
      <c r="P583" s="379"/>
      <c r="Q583" s="433">
        <f>'приложение 1.1 '!H584</f>
        <v>35</v>
      </c>
      <c r="R583" s="433">
        <f t="shared" si="55"/>
        <v>1.75</v>
      </c>
      <c r="S583" s="433">
        <f t="shared" si="56"/>
        <v>14</v>
      </c>
      <c r="T583" s="433">
        <f t="shared" si="57"/>
        <v>17.5</v>
      </c>
      <c r="U583" s="433">
        <f t="shared" si="58"/>
        <v>1.75</v>
      </c>
      <c r="V583" s="504"/>
      <c r="W583" s="504"/>
      <c r="X583" s="504"/>
      <c r="Y583" s="504"/>
      <c r="Z583" s="576" t="str">
        <f>IF(AB583&gt;0,'приложение 1.1 '!G584,"-")</f>
        <v>-</v>
      </c>
      <c r="AA583" s="504"/>
      <c r="AB583" s="504"/>
      <c r="AC583" s="379">
        <f>'приложение 1.1 '!E584</f>
        <v>0</v>
      </c>
      <c r="AD583" s="576" t="str">
        <f>IF(AG583&gt;0,'приложение 1.1 '!G584,"-")</f>
        <v>-</v>
      </c>
      <c r="AE583" s="504"/>
      <c r="AF583" s="504"/>
      <c r="AG583" s="504"/>
      <c r="AH583" s="449">
        <f>'приложение 1.1 '!D584</f>
        <v>0</v>
      </c>
      <c r="AI583" s="205"/>
    </row>
    <row r="584" spans="1:35" ht="54.95" customHeight="1">
      <c r="A584" s="369" t="str">
        <f>'приложение 1.1 '!A585</f>
        <v>2.1.6.3</v>
      </c>
      <c r="B584" s="577" t="str">
        <f>'приложение 1.1 '!B585</f>
        <v>АГП ВС-22-06 ЭИ КАМАЗ 43502 4х4 - 2шт.</v>
      </c>
      <c r="C584" s="504"/>
      <c r="D584" s="504"/>
      <c r="E584" s="504"/>
      <c r="F584" s="504"/>
      <c r="G584" s="504"/>
      <c r="H584" s="504"/>
      <c r="I584" s="504"/>
      <c r="J584" s="362"/>
      <c r="K584" s="379"/>
      <c r="L584" s="379"/>
      <c r="M584" s="379"/>
      <c r="N584" s="450"/>
      <c r="O584" s="379"/>
      <c r="P584" s="379"/>
      <c r="Q584" s="433">
        <f>'приложение 1.1 '!H585</f>
        <v>8.4</v>
      </c>
      <c r="R584" s="433">
        <f t="shared" si="55"/>
        <v>0.42000000000000004</v>
      </c>
      <c r="S584" s="433">
        <f t="shared" si="56"/>
        <v>3.3600000000000003</v>
      </c>
      <c r="T584" s="433">
        <f t="shared" si="57"/>
        <v>4.2</v>
      </c>
      <c r="U584" s="433">
        <f t="shared" si="58"/>
        <v>0.41999999999999993</v>
      </c>
      <c r="V584" s="504"/>
      <c r="W584" s="504"/>
      <c r="X584" s="504"/>
      <c r="Y584" s="504"/>
      <c r="Z584" s="576" t="str">
        <f>IF(AB584&gt;0,'приложение 1.1 '!G585,"-")</f>
        <v>-</v>
      </c>
      <c r="AA584" s="504"/>
      <c r="AB584" s="504"/>
      <c r="AC584" s="379">
        <f>'приложение 1.1 '!E585</f>
        <v>0</v>
      </c>
      <c r="AD584" s="576" t="str">
        <f>IF(AG584&gt;0,'приложение 1.1 '!G585,"-")</f>
        <v>-</v>
      </c>
      <c r="AE584" s="504"/>
      <c r="AF584" s="504"/>
      <c r="AG584" s="504"/>
      <c r="AH584" s="449">
        <f>'приложение 1.1 '!D585</f>
        <v>0</v>
      </c>
      <c r="AI584" s="205"/>
    </row>
    <row r="585" spans="1:35" ht="54.95" customHeight="1">
      <c r="A585" s="369" t="str">
        <f>'приложение 1.1 '!A586</f>
        <v>2.1.6.4</v>
      </c>
      <c r="B585" s="577" t="str">
        <f>'приложение 1.1 '!B586</f>
        <v>АГП ПСС121-28 КАМАЗ 5350 6х6</v>
      </c>
      <c r="C585" s="504"/>
      <c r="D585" s="504"/>
      <c r="E585" s="504"/>
      <c r="F585" s="504"/>
      <c r="G585" s="504"/>
      <c r="H585" s="504"/>
      <c r="I585" s="504"/>
      <c r="J585" s="362"/>
      <c r="K585" s="379"/>
      <c r="L585" s="379"/>
      <c r="M585" s="379"/>
      <c r="N585" s="450"/>
      <c r="O585" s="379"/>
      <c r="P585" s="379"/>
      <c r="Q585" s="433">
        <f>'приложение 1.1 '!H586</f>
        <v>5.3</v>
      </c>
      <c r="R585" s="433">
        <f t="shared" si="55"/>
        <v>0.26500000000000001</v>
      </c>
      <c r="S585" s="433">
        <f t="shared" si="56"/>
        <v>2.12</v>
      </c>
      <c r="T585" s="433">
        <f t="shared" si="57"/>
        <v>2.65</v>
      </c>
      <c r="U585" s="433">
        <f t="shared" si="58"/>
        <v>0.26499999999999968</v>
      </c>
      <c r="V585" s="504"/>
      <c r="W585" s="504"/>
      <c r="X585" s="504"/>
      <c r="Y585" s="504"/>
      <c r="Z585" s="576" t="str">
        <f>IF(AB585&gt;0,'приложение 1.1 '!G586,"-")</f>
        <v>-</v>
      </c>
      <c r="AA585" s="504"/>
      <c r="AB585" s="504"/>
      <c r="AC585" s="379">
        <f>'приложение 1.1 '!E586</f>
        <v>0</v>
      </c>
      <c r="AD585" s="576" t="str">
        <f>IF(AG585&gt;0,'приложение 1.1 '!G586,"-")</f>
        <v>-</v>
      </c>
      <c r="AE585" s="504"/>
      <c r="AF585" s="504"/>
      <c r="AG585" s="504"/>
      <c r="AH585" s="449">
        <f>'приложение 1.1 '!D586</f>
        <v>0</v>
      </c>
      <c r="AI585" s="205"/>
    </row>
    <row r="586" spans="1:35" ht="54.95" customHeight="1">
      <c r="A586" s="369" t="str">
        <f>'приложение 1.1 '!A587</f>
        <v>2.1.6.5</v>
      </c>
      <c r="B586" s="577" t="str">
        <f>'приложение 1.1 '!B587</f>
        <v>Газель-Next цельнометалическая-6шт.</v>
      </c>
      <c r="C586" s="504"/>
      <c r="D586" s="504"/>
      <c r="E586" s="504"/>
      <c r="F586" s="504"/>
      <c r="G586" s="504"/>
      <c r="H586" s="504"/>
      <c r="I586" s="504"/>
      <c r="J586" s="362"/>
      <c r="K586" s="379"/>
      <c r="L586" s="379"/>
      <c r="M586" s="379"/>
      <c r="N586" s="450"/>
      <c r="O586" s="379"/>
      <c r="P586" s="379"/>
      <c r="Q586" s="433">
        <f>'приложение 1.1 '!H587</f>
        <v>7.1999999999999993</v>
      </c>
      <c r="R586" s="433">
        <f t="shared" si="55"/>
        <v>0.36</v>
      </c>
      <c r="S586" s="433">
        <f t="shared" si="56"/>
        <v>2.88</v>
      </c>
      <c r="T586" s="433">
        <f t="shared" si="57"/>
        <v>3.5999999999999996</v>
      </c>
      <c r="U586" s="433">
        <f t="shared" si="58"/>
        <v>0.35999999999999943</v>
      </c>
      <c r="V586" s="504"/>
      <c r="W586" s="504"/>
      <c r="X586" s="504"/>
      <c r="Y586" s="504"/>
      <c r="Z586" s="576" t="str">
        <f>IF(AB586&gt;0,'приложение 1.1 '!G587,"-")</f>
        <v>-</v>
      </c>
      <c r="AA586" s="504"/>
      <c r="AB586" s="504"/>
      <c r="AC586" s="379">
        <f>'приложение 1.1 '!E587</f>
        <v>0</v>
      </c>
      <c r="AD586" s="576" t="str">
        <f>IF(AG586&gt;0,'приложение 1.1 '!G587,"-")</f>
        <v>-</v>
      </c>
      <c r="AE586" s="504"/>
      <c r="AF586" s="504"/>
      <c r="AG586" s="504"/>
      <c r="AH586" s="449">
        <f>'приложение 1.1 '!D587</f>
        <v>0</v>
      </c>
      <c r="AI586" s="205"/>
    </row>
    <row r="587" spans="1:35" ht="54.95" customHeight="1">
      <c r="A587" s="369" t="str">
        <f>'приложение 1.1 '!A588</f>
        <v>2.1.6.6</v>
      </c>
      <c r="B587" s="577" t="str">
        <f>'приложение 1.1 '!B588</f>
        <v>Шевроле – Нива GLC-7шт.</v>
      </c>
      <c r="C587" s="504"/>
      <c r="D587" s="504"/>
      <c r="E587" s="504"/>
      <c r="F587" s="504"/>
      <c r="G587" s="504"/>
      <c r="H587" s="504"/>
      <c r="I587" s="504"/>
      <c r="J587" s="362"/>
      <c r="K587" s="379"/>
      <c r="L587" s="379"/>
      <c r="M587" s="379"/>
      <c r="N587" s="450"/>
      <c r="O587" s="379"/>
      <c r="P587" s="379"/>
      <c r="Q587" s="433">
        <f>'приложение 1.1 '!H588</f>
        <v>4.6900000000000004</v>
      </c>
      <c r="R587" s="433">
        <f t="shared" si="55"/>
        <v>0.23450000000000004</v>
      </c>
      <c r="S587" s="433">
        <f t="shared" si="56"/>
        <v>1.8760000000000003</v>
      </c>
      <c r="T587" s="433">
        <f t="shared" si="57"/>
        <v>2.3450000000000002</v>
      </c>
      <c r="U587" s="433">
        <f t="shared" si="58"/>
        <v>0.23449999999999971</v>
      </c>
      <c r="V587" s="504"/>
      <c r="W587" s="504"/>
      <c r="X587" s="504"/>
      <c r="Y587" s="504"/>
      <c r="Z587" s="576" t="str">
        <f>IF(AB587&gt;0,'приложение 1.1 '!G588,"-")</f>
        <v>-</v>
      </c>
      <c r="AA587" s="504"/>
      <c r="AB587" s="504"/>
      <c r="AC587" s="379">
        <f>'приложение 1.1 '!E588</f>
        <v>0</v>
      </c>
      <c r="AD587" s="576" t="str">
        <f>IF(AG587&gt;0,'приложение 1.1 '!G588,"-")</f>
        <v>-</v>
      </c>
      <c r="AE587" s="504"/>
      <c r="AF587" s="504"/>
      <c r="AG587" s="504"/>
      <c r="AH587" s="449">
        <f>'приложение 1.1 '!D588</f>
        <v>0</v>
      </c>
      <c r="AI587" s="205"/>
    </row>
    <row r="588" spans="1:35" ht="34.5" customHeight="1">
      <c r="A588" s="369" t="str">
        <f>'приложение 1.1 '!A589</f>
        <v>2.1.6.7</v>
      </c>
      <c r="B588" s="577" t="str">
        <f>'приложение 1.1 '!B589</f>
        <v xml:space="preserve">Погрузчик фронтальный «Амкадор-352» г.п. 5 тн. </v>
      </c>
      <c r="C588" s="503"/>
      <c r="D588" s="503"/>
      <c r="E588" s="503"/>
      <c r="F588" s="503"/>
      <c r="G588" s="503"/>
      <c r="H588" s="503"/>
      <c r="I588" s="503"/>
      <c r="J588" s="201"/>
      <c r="K588" s="208"/>
      <c r="L588" s="208"/>
      <c r="M588" s="208"/>
      <c r="N588" s="210"/>
      <c r="O588" s="208"/>
      <c r="P588" s="208"/>
      <c r="Q588" s="433">
        <f>'приложение 1.1 '!H589</f>
        <v>4.5999999999999996</v>
      </c>
      <c r="R588" s="433">
        <f t="shared" si="55"/>
        <v>0.22999999999999998</v>
      </c>
      <c r="S588" s="433">
        <f t="shared" si="56"/>
        <v>1.8399999999999999</v>
      </c>
      <c r="T588" s="433">
        <f t="shared" si="57"/>
        <v>2.2999999999999998</v>
      </c>
      <c r="U588" s="433">
        <f t="shared" si="58"/>
        <v>0.23000000000000043</v>
      </c>
      <c r="V588" s="503"/>
      <c r="W588" s="503"/>
      <c r="X588" s="503"/>
      <c r="Y588" s="503"/>
      <c r="Z588" s="576" t="str">
        <f>IF(AB588&gt;0,'приложение 1.1 '!G589,"-")</f>
        <v>-</v>
      </c>
      <c r="AA588" s="503"/>
      <c r="AB588" s="503"/>
      <c r="AC588" s="379">
        <f>'приложение 1.1 '!E589</f>
        <v>0</v>
      </c>
      <c r="AD588" s="576" t="str">
        <f>IF(AG588&gt;0,'приложение 1.1 '!G589,"-")</f>
        <v>-</v>
      </c>
      <c r="AE588" s="504"/>
      <c r="AF588" s="503"/>
      <c r="AG588" s="503"/>
      <c r="AH588" s="449">
        <f>'приложение 1.1 '!D589</f>
        <v>0</v>
      </c>
      <c r="AI588" s="205"/>
    </row>
    <row r="589" spans="1:35" ht="54.95" customHeight="1">
      <c r="A589" s="369" t="str">
        <f>'приложение 1.1 '!A590</f>
        <v>2.1.6.8</v>
      </c>
      <c r="B589" s="577" t="str">
        <f>'приложение 1.1 '!B590</f>
        <v>КС 65717-34 (50 тонн) КАМАЗ 6560 8х8</v>
      </c>
      <c r="C589" s="504"/>
      <c r="D589" s="504"/>
      <c r="E589" s="504"/>
      <c r="F589" s="504"/>
      <c r="G589" s="504"/>
      <c r="H589" s="504"/>
      <c r="I589" s="504"/>
      <c r="J589" s="362"/>
      <c r="K589" s="379"/>
      <c r="L589" s="379"/>
      <c r="M589" s="379"/>
      <c r="N589" s="450"/>
      <c r="O589" s="379"/>
      <c r="P589" s="379"/>
      <c r="Q589" s="433">
        <f>'приложение 1.1 '!H590</f>
        <v>15.5</v>
      </c>
      <c r="R589" s="433">
        <f t="shared" si="55"/>
        <v>0.77500000000000002</v>
      </c>
      <c r="S589" s="433">
        <f t="shared" si="56"/>
        <v>6.2</v>
      </c>
      <c r="T589" s="433">
        <f t="shared" si="57"/>
        <v>7.75</v>
      </c>
      <c r="U589" s="433">
        <f t="shared" si="58"/>
        <v>0.77499999999999858</v>
      </c>
      <c r="V589" s="504"/>
      <c r="W589" s="504"/>
      <c r="X589" s="504"/>
      <c r="Y589" s="504"/>
      <c r="Z589" s="576" t="str">
        <f>IF(AB589&gt;0,'приложение 1.1 '!G590,"-")</f>
        <v>-</v>
      </c>
      <c r="AA589" s="504"/>
      <c r="AB589" s="504"/>
      <c r="AC589" s="379">
        <f>'приложение 1.1 '!E590</f>
        <v>0</v>
      </c>
      <c r="AD589" s="576" t="str">
        <f>IF(AG589&gt;0,'приложение 1.1 '!G590,"-")</f>
        <v>-</v>
      </c>
      <c r="AE589" s="504"/>
      <c r="AF589" s="504"/>
      <c r="AG589" s="504"/>
      <c r="AH589" s="449">
        <f>'приложение 1.1 '!D590</f>
        <v>0</v>
      </c>
      <c r="AI589" s="205"/>
    </row>
    <row r="590" spans="1:35" ht="54.95" customHeight="1">
      <c r="A590" s="369" t="str">
        <f>'приложение 1.1 '!A591</f>
        <v>2.1.6.9</v>
      </c>
      <c r="B590" s="577" t="str">
        <f>'приложение 1.1 '!B591</f>
        <v>БКМ 517 КАМАЗ 43502</v>
      </c>
      <c r="C590" s="504"/>
      <c r="D590" s="504"/>
      <c r="E590" s="504"/>
      <c r="F590" s="504"/>
      <c r="G590" s="504"/>
      <c r="H590" s="504"/>
      <c r="I590" s="504"/>
      <c r="J590" s="362"/>
      <c r="K590" s="379"/>
      <c r="L590" s="379"/>
      <c r="M590" s="379"/>
      <c r="N590" s="450"/>
      <c r="O590" s="379"/>
      <c r="P590" s="379"/>
      <c r="Q590" s="433">
        <f>'приложение 1.1 '!H591</f>
        <v>4.3</v>
      </c>
      <c r="R590" s="433">
        <f t="shared" si="55"/>
        <v>0.215</v>
      </c>
      <c r="S590" s="433">
        <f t="shared" si="56"/>
        <v>1.72</v>
      </c>
      <c r="T590" s="433">
        <f t="shared" si="57"/>
        <v>2.15</v>
      </c>
      <c r="U590" s="433">
        <f t="shared" si="58"/>
        <v>0.21499999999999986</v>
      </c>
      <c r="V590" s="504"/>
      <c r="W590" s="504"/>
      <c r="X590" s="504"/>
      <c r="Y590" s="504"/>
      <c r="Z590" s="576" t="str">
        <f>IF(AB590&gt;0,'приложение 1.1 '!G591,"-")</f>
        <v>-</v>
      </c>
      <c r="AA590" s="504"/>
      <c r="AB590" s="504"/>
      <c r="AC590" s="379">
        <f>'приложение 1.1 '!E591</f>
        <v>0</v>
      </c>
      <c r="AD590" s="576" t="str">
        <f>IF(AG590&gt;0,'приложение 1.1 '!G591,"-")</f>
        <v>-</v>
      </c>
      <c r="AE590" s="504"/>
      <c r="AF590" s="504"/>
      <c r="AG590" s="504"/>
      <c r="AH590" s="449">
        <f>'приложение 1.1 '!D591</f>
        <v>0</v>
      </c>
      <c r="AI590" s="205"/>
    </row>
    <row r="591" spans="1:35" ht="54.95" customHeight="1">
      <c r="A591" s="369" t="str">
        <f>'приложение 1.1 '!A592</f>
        <v>2.1.6.10</v>
      </c>
      <c r="B591" s="577" t="str">
        <f>'приложение 1.1 '!B592</f>
        <v>Мини погрузчик МКСМ-800-2шт.</v>
      </c>
      <c r="C591" s="504"/>
      <c r="D591" s="504"/>
      <c r="E591" s="504"/>
      <c r="F591" s="504"/>
      <c r="G591" s="504"/>
      <c r="H591" s="504"/>
      <c r="I591" s="504"/>
      <c r="J591" s="362"/>
      <c r="K591" s="379"/>
      <c r="L591" s="379"/>
      <c r="M591" s="379"/>
      <c r="N591" s="450"/>
      <c r="O591" s="379"/>
      <c r="P591" s="379"/>
      <c r="Q591" s="433">
        <f>'приложение 1.1 '!H592</f>
        <v>3</v>
      </c>
      <c r="R591" s="433">
        <f t="shared" si="55"/>
        <v>0.15000000000000002</v>
      </c>
      <c r="S591" s="433">
        <f t="shared" si="56"/>
        <v>1.2000000000000002</v>
      </c>
      <c r="T591" s="433">
        <f t="shared" si="57"/>
        <v>1.5</v>
      </c>
      <c r="U591" s="433">
        <f t="shared" si="58"/>
        <v>0.14999999999999991</v>
      </c>
      <c r="V591" s="504"/>
      <c r="W591" s="504"/>
      <c r="X591" s="504"/>
      <c r="Y591" s="504"/>
      <c r="Z591" s="576" t="str">
        <f>IF(AB591&gt;0,'приложение 1.1 '!G592,"-")</f>
        <v>-</v>
      </c>
      <c r="AA591" s="504"/>
      <c r="AB591" s="504"/>
      <c r="AC591" s="379">
        <f>'приложение 1.1 '!E592</f>
        <v>0</v>
      </c>
      <c r="AD591" s="576" t="str">
        <f>IF(AG591&gt;0,'приложение 1.1 '!G592,"-")</f>
        <v>-</v>
      </c>
      <c r="AE591" s="504"/>
      <c r="AF591" s="504"/>
      <c r="AG591" s="504"/>
      <c r="AH591" s="449">
        <f>'приложение 1.1 '!D592</f>
        <v>0</v>
      </c>
      <c r="AI591" s="205"/>
    </row>
    <row r="592" spans="1:35" ht="54.95" customHeight="1">
      <c r="A592" s="369" t="str">
        <f>'приложение 1.1 '!A593</f>
        <v>2.1.6.11</v>
      </c>
      <c r="B592" s="577" t="str">
        <f>'приложение 1.1 '!B593</f>
        <v>Лаборатории на базе КАМАЗ 4х4- 2шт.</v>
      </c>
      <c r="C592" s="504"/>
      <c r="D592" s="504"/>
      <c r="E592" s="504"/>
      <c r="F592" s="504"/>
      <c r="G592" s="504"/>
      <c r="H592" s="504"/>
      <c r="I592" s="504"/>
      <c r="J592" s="362"/>
      <c r="K592" s="379"/>
      <c r="L592" s="379"/>
      <c r="M592" s="379"/>
      <c r="N592" s="450"/>
      <c r="O592" s="379"/>
      <c r="P592" s="379"/>
      <c r="Q592" s="433">
        <f>'приложение 1.1 '!H593</f>
        <v>5.2</v>
      </c>
      <c r="R592" s="433">
        <f t="shared" si="55"/>
        <v>0.26</v>
      </c>
      <c r="S592" s="433">
        <f t="shared" si="56"/>
        <v>2.08</v>
      </c>
      <c r="T592" s="433">
        <f t="shared" si="57"/>
        <v>2.6</v>
      </c>
      <c r="U592" s="433">
        <f t="shared" si="58"/>
        <v>0.26000000000000068</v>
      </c>
      <c r="V592" s="504"/>
      <c r="W592" s="504"/>
      <c r="X592" s="504"/>
      <c r="Y592" s="504"/>
      <c r="Z592" s="576" t="str">
        <f>IF(AB592&gt;0,'приложение 1.1 '!G593,"-")</f>
        <v>-</v>
      </c>
      <c r="AA592" s="504"/>
      <c r="AB592" s="504"/>
      <c r="AC592" s="379">
        <f>'приложение 1.1 '!E593</f>
        <v>0</v>
      </c>
      <c r="AD592" s="576" t="str">
        <f>IF(AG592&gt;0,'приложение 1.1 '!G593,"-")</f>
        <v>-</v>
      </c>
      <c r="AE592" s="504"/>
      <c r="AF592" s="504"/>
      <c r="AG592" s="504"/>
      <c r="AH592" s="449">
        <f>'приложение 1.1 '!D593</f>
        <v>0</v>
      </c>
      <c r="AI592" s="205"/>
    </row>
    <row r="593" spans="1:35" ht="54.95" customHeight="1">
      <c r="A593" s="369" t="str">
        <f>'приложение 1.1 '!A594</f>
        <v>2.1.6.12</v>
      </c>
      <c r="B593" s="577" t="str">
        <f>'приложение 1.1 '!B594</f>
        <v>Газель-Next автобус 4шт.</v>
      </c>
      <c r="C593" s="504"/>
      <c r="D593" s="504"/>
      <c r="E593" s="504"/>
      <c r="F593" s="504"/>
      <c r="G593" s="504"/>
      <c r="H593" s="504"/>
      <c r="I593" s="504"/>
      <c r="J593" s="362"/>
      <c r="K593" s="379"/>
      <c r="L593" s="379"/>
      <c r="M593" s="379"/>
      <c r="N593" s="450"/>
      <c r="O593" s="379"/>
      <c r="P593" s="379"/>
      <c r="Q593" s="433">
        <f>'приложение 1.1 '!H594</f>
        <v>6</v>
      </c>
      <c r="R593" s="433">
        <f t="shared" si="55"/>
        <v>0.30000000000000004</v>
      </c>
      <c r="S593" s="433">
        <f t="shared" si="56"/>
        <v>2.4000000000000004</v>
      </c>
      <c r="T593" s="433">
        <f t="shared" si="57"/>
        <v>3</v>
      </c>
      <c r="U593" s="433">
        <f t="shared" si="58"/>
        <v>0.29999999999999982</v>
      </c>
      <c r="V593" s="504"/>
      <c r="W593" s="504"/>
      <c r="X593" s="504"/>
      <c r="Y593" s="504"/>
      <c r="Z593" s="576" t="str">
        <f>IF(AB593&gt;0,'приложение 1.1 '!G594,"-")</f>
        <v>-</v>
      </c>
      <c r="AA593" s="504"/>
      <c r="AB593" s="504"/>
      <c r="AC593" s="379">
        <f>'приложение 1.1 '!E594</f>
        <v>0</v>
      </c>
      <c r="AD593" s="576" t="str">
        <f>IF(AG593&gt;0,'приложение 1.1 '!G594,"-")</f>
        <v>-</v>
      </c>
      <c r="AE593" s="504"/>
      <c r="AF593" s="504"/>
      <c r="AG593" s="504"/>
      <c r="AH593" s="449">
        <f>'приложение 1.1 '!D594</f>
        <v>0</v>
      </c>
      <c r="AI593" s="205"/>
    </row>
    <row r="594" spans="1:35" ht="54.95" customHeight="1">
      <c r="A594" s="369" t="str">
        <f>'приложение 1.1 '!A595</f>
        <v>2.1.6.13</v>
      </c>
      <c r="B594" s="577" t="str">
        <f>'приложение 1.1 '!B595</f>
        <v>Микроавтобус Фольцваген - Мультивен</v>
      </c>
      <c r="C594" s="504"/>
      <c r="D594" s="504"/>
      <c r="E594" s="504"/>
      <c r="F594" s="504"/>
      <c r="G594" s="504"/>
      <c r="H594" s="504"/>
      <c r="I594" s="504"/>
      <c r="J594" s="362"/>
      <c r="K594" s="379"/>
      <c r="L594" s="379"/>
      <c r="M594" s="379"/>
      <c r="N594" s="450"/>
      <c r="O594" s="379"/>
      <c r="P594" s="379"/>
      <c r="Q594" s="433">
        <f>'приложение 1.1 '!H595</f>
        <v>4.4000000000000004</v>
      </c>
      <c r="R594" s="433">
        <f t="shared" si="55"/>
        <v>0.22000000000000003</v>
      </c>
      <c r="S594" s="433">
        <f t="shared" si="56"/>
        <v>1.7600000000000002</v>
      </c>
      <c r="T594" s="433">
        <f t="shared" si="57"/>
        <v>2.2000000000000002</v>
      </c>
      <c r="U594" s="433">
        <f t="shared" si="58"/>
        <v>0.21999999999999975</v>
      </c>
      <c r="V594" s="504"/>
      <c r="W594" s="504"/>
      <c r="X594" s="504"/>
      <c r="Y594" s="504"/>
      <c r="Z594" s="576" t="str">
        <f>IF(AB594&gt;0,'приложение 1.1 '!G595,"-")</f>
        <v>-</v>
      </c>
      <c r="AA594" s="504"/>
      <c r="AB594" s="504"/>
      <c r="AC594" s="379">
        <f>'приложение 1.1 '!E595</f>
        <v>0</v>
      </c>
      <c r="AD594" s="576" t="str">
        <f>IF(AG594&gt;0,'приложение 1.1 '!G595,"-")</f>
        <v>-</v>
      </c>
      <c r="AE594" s="504"/>
      <c r="AF594" s="504"/>
      <c r="AG594" s="504"/>
      <c r="AH594" s="449">
        <f>'приложение 1.1 '!D595</f>
        <v>0</v>
      </c>
      <c r="AI594" s="205"/>
    </row>
    <row r="595" spans="1:35" ht="54.95" customHeight="1">
      <c r="A595" s="369" t="str">
        <f>'приложение 1.1 '!A596</f>
        <v>2.1.6.14</v>
      </c>
      <c r="B595" s="577" t="str">
        <f>'приложение 1.1 '!B596</f>
        <v>Кран манипулятор КАМАЗ 43118 г/п 2,9т</v>
      </c>
      <c r="C595" s="504"/>
      <c r="D595" s="504"/>
      <c r="E595" s="504"/>
      <c r="F595" s="504"/>
      <c r="G595" s="504"/>
      <c r="H595" s="504"/>
      <c r="I595" s="504"/>
      <c r="J595" s="362"/>
      <c r="K595" s="379"/>
      <c r="L595" s="379"/>
      <c r="M595" s="379"/>
      <c r="N595" s="450"/>
      <c r="O595" s="379"/>
      <c r="P595" s="379"/>
      <c r="Q595" s="433">
        <f>'приложение 1.1 '!H596</f>
        <v>5.2</v>
      </c>
      <c r="R595" s="433">
        <f t="shared" si="55"/>
        <v>0.26</v>
      </c>
      <c r="S595" s="433">
        <f t="shared" si="56"/>
        <v>2.08</v>
      </c>
      <c r="T595" s="433">
        <f t="shared" si="57"/>
        <v>2.6</v>
      </c>
      <c r="U595" s="433">
        <f t="shared" si="58"/>
        <v>0.26000000000000068</v>
      </c>
      <c r="V595" s="504"/>
      <c r="W595" s="504"/>
      <c r="X595" s="504"/>
      <c r="Y595" s="504"/>
      <c r="Z595" s="576" t="str">
        <f>IF(AB595&gt;0,'приложение 1.1 '!G596,"-")</f>
        <v>-</v>
      </c>
      <c r="AA595" s="504"/>
      <c r="AB595" s="504"/>
      <c r="AC595" s="379">
        <f>'приложение 1.1 '!E596</f>
        <v>0</v>
      </c>
      <c r="AD595" s="576" t="str">
        <f>IF(AG595&gt;0,'приложение 1.1 '!G596,"-")</f>
        <v>-</v>
      </c>
      <c r="AE595" s="504"/>
      <c r="AF595" s="504"/>
      <c r="AG595" s="504"/>
      <c r="AH595" s="449">
        <f>'приложение 1.1 '!D596</f>
        <v>0</v>
      </c>
      <c r="AI595" s="205"/>
    </row>
    <row r="596" spans="1:35" ht="36" customHeight="1">
      <c r="A596" s="369" t="str">
        <f>'приложение 1.1 '!A597</f>
        <v>2.1.6.15</v>
      </c>
      <c r="B596" s="577" t="str">
        <f>'приложение 1.1 '!B597</f>
        <v>Гильотина</v>
      </c>
      <c r="C596" s="504"/>
      <c r="D596" s="504"/>
      <c r="E596" s="504"/>
      <c r="F596" s="504"/>
      <c r="G596" s="504"/>
      <c r="H596" s="504"/>
      <c r="I596" s="504"/>
      <c r="J596" s="362"/>
      <c r="K596" s="379"/>
      <c r="L596" s="379"/>
      <c r="M596" s="379"/>
      <c r="N596" s="450"/>
      <c r="O596" s="379"/>
      <c r="P596" s="379"/>
      <c r="Q596" s="433">
        <f>'приложение 1.1 '!H597</f>
        <v>1.45</v>
      </c>
      <c r="R596" s="433">
        <f t="shared" si="55"/>
        <v>7.2499999999999995E-2</v>
      </c>
      <c r="S596" s="433">
        <f t="shared" si="56"/>
        <v>0.57999999999999996</v>
      </c>
      <c r="T596" s="433">
        <f t="shared" si="57"/>
        <v>0.72499999999999998</v>
      </c>
      <c r="U596" s="433">
        <f t="shared" si="58"/>
        <v>7.2500000000000009E-2</v>
      </c>
      <c r="V596" s="504"/>
      <c r="W596" s="504"/>
      <c r="X596" s="504"/>
      <c r="Y596" s="504"/>
      <c r="Z596" s="576" t="str">
        <f>IF(AB596&gt;0,'приложение 1.1 '!G597,"-")</f>
        <v>-</v>
      </c>
      <c r="AA596" s="504"/>
      <c r="AB596" s="504"/>
      <c r="AC596" s="379">
        <f>'приложение 1.1 '!E597</f>
        <v>0</v>
      </c>
      <c r="AD596" s="576" t="str">
        <f>IF(AG596&gt;0,'приложение 1.1 '!G597,"-")</f>
        <v>-</v>
      </c>
      <c r="AE596" s="504"/>
      <c r="AF596" s="504"/>
      <c r="AG596" s="504"/>
      <c r="AH596" s="449">
        <f>'приложение 1.1 '!D597</f>
        <v>0</v>
      </c>
      <c r="AI596" s="205"/>
    </row>
    <row r="597" spans="1:35" ht="72.75" customHeight="1">
      <c r="A597" s="369" t="str">
        <f>'приложение 1.1 '!A598</f>
        <v>2.1.6.16</v>
      </c>
      <c r="B597" s="371" t="str">
        <f>'приложение 1.1 '!B598</f>
        <v>Пресс ножницы</v>
      </c>
      <c r="C597" s="504"/>
      <c r="D597" s="504"/>
      <c r="E597" s="504"/>
      <c r="F597" s="504"/>
      <c r="G597" s="504"/>
      <c r="H597" s="504"/>
      <c r="I597" s="504"/>
      <c r="J597" s="362"/>
      <c r="K597" s="379"/>
      <c r="L597" s="379"/>
      <c r="M597" s="379"/>
      <c r="N597" s="450"/>
      <c r="O597" s="379"/>
      <c r="P597" s="379"/>
      <c r="Q597" s="433">
        <f>'приложение 1.1 '!H598</f>
        <v>0.65</v>
      </c>
      <c r="R597" s="433">
        <f t="shared" si="55"/>
        <v>3.2500000000000001E-2</v>
      </c>
      <c r="S597" s="433">
        <f t="shared" si="56"/>
        <v>0.26</v>
      </c>
      <c r="T597" s="433">
        <f t="shared" si="57"/>
        <v>0.32500000000000001</v>
      </c>
      <c r="U597" s="433">
        <f t="shared" si="58"/>
        <v>3.2500000000000084E-2</v>
      </c>
      <c r="V597" s="504"/>
      <c r="W597" s="504"/>
      <c r="X597" s="504"/>
      <c r="Y597" s="504"/>
      <c r="Z597" s="576" t="str">
        <f>IF(AB597&gt;0,'приложение 1.1 '!G598,"-")</f>
        <v>-</v>
      </c>
      <c r="AA597" s="504"/>
      <c r="AB597" s="504"/>
      <c r="AC597" s="379">
        <f>'приложение 1.1 '!E598</f>
        <v>0</v>
      </c>
      <c r="AD597" s="576" t="str">
        <f>IF(AG597&gt;0,'приложение 1.1 '!G598,"-")</f>
        <v>-</v>
      </c>
      <c r="AE597" s="504"/>
      <c r="AF597" s="504"/>
      <c r="AG597" s="504"/>
      <c r="AH597" s="449">
        <f>'приложение 1.1 '!D598</f>
        <v>0</v>
      </c>
      <c r="AI597" s="205"/>
    </row>
    <row r="598" spans="1:35" ht="54.95" customHeight="1">
      <c r="A598" s="369" t="str">
        <f>'приложение 1.1 '!A599</f>
        <v>2.1.6.17</v>
      </c>
      <c r="B598" s="371" t="str">
        <f>'приложение 1.1 '!B599</f>
        <v>Сварочный аппарат</v>
      </c>
      <c r="C598" s="504"/>
      <c r="D598" s="504"/>
      <c r="E598" s="504"/>
      <c r="F598" s="504"/>
      <c r="G598" s="504"/>
      <c r="H598" s="504"/>
      <c r="I598" s="504"/>
      <c r="J598" s="362"/>
      <c r="K598" s="379"/>
      <c r="L598" s="379"/>
      <c r="M598" s="379"/>
      <c r="N598" s="450"/>
      <c r="O598" s="379"/>
      <c r="P598" s="379"/>
      <c r="Q598" s="433">
        <f>'приложение 1.1 '!H599</f>
        <v>7.0000000000000007E-2</v>
      </c>
      <c r="R598" s="433">
        <f t="shared" si="55"/>
        <v>3.5000000000000005E-3</v>
      </c>
      <c r="S598" s="433">
        <f t="shared" si="56"/>
        <v>2.8000000000000004E-2</v>
      </c>
      <c r="T598" s="433">
        <f t="shared" si="57"/>
        <v>3.5000000000000003E-2</v>
      </c>
      <c r="U598" s="433">
        <f t="shared" si="58"/>
        <v>3.5000000000000031E-3</v>
      </c>
      <c r="V598" s="504"/>
      <c r="W598" s="504"/>
      <c r="X598" s="504"/>
      <c r="Y598" s="504"/>
      <c r="Z598" s="576" t="str">
        <f>IF(AB598&gt;0,'приложение 1.1 '!G599,"-")</f>
        <v>-</v>
      </c>
      <c r="AA598" s="504"/>
      <c r="AB598" s="504"/>
      <c r="AC598" s="379">
        <f>'приложение 1.1 '!E599</f>
        <v>0</v>
      </c>
      <c r="AD598" s="576" t="str">
        <f>IF(AG598&gt;0,'приложение 1.1 '!G599,"-")</f>
        <v>-</v>
      </c>
      <c r="AE598" s="504"/>
      <c r="AF598" s="504"/>
      <c r="AG598" s="504"/>
      <c r="AH598" s="449">
        <f>'приложение 1.1 '!D599</f>
        <v>0</v>
      </c>
      <c r="AI598" s="205"/>
    </row>
    <row r="599" spans="1:35" ht="54.95" customHeight="1">
      <c r="A599" s="369" t="str">
        <f>'приложение 1.1 '!A600</f>
        <v>2.1.6.18</v>
      </c>
      <c r="B599" s="371" t="str">
        <f>'приложение 1.1 '!B600</f>
        <v>Трубогибный станок универсальный</v>
      </c>
      <c r="C599" s="504"/>
      <c r="D599" s="504"/>
      <c r="E599" s="504"/>
      <c r="F599" s="504"/>
      <c r="G599" s="504"/>
      <c r="H599" s="504"/>
      <c r="I599" s="504"/>
      <c r="J599" s="362"/>
      <c r="K599" s="379"/>
      <c r="L599" s="379"/>
      <c r="M599" s="379"/>
      <c r="N599" s="450"/>
      <c r="O599" s="379"/>
      <c r="P599" s="379"/>
      <c r="Q599" s="433">
        <f>'приложение 1.1 '!H600</f>
        <v>0.25</v>
      </c>
      <c r="R599" s="433">
        <f t="shared" si="55"/>
        <v>1.2500000000000001E-2</v>
      </c>
      <c r="S599" s="433">
        <f t="shared" si="56"/>
        <v>0.1</v>
      </c>
      <c r="T599" s="433">
        <f t="shared" si="57"/>
        <v>0.125</v>
      </c>
      <c r="U599" s="433">
        <f t="shared" si="58"/>
        <v>1.2500000000000011E-2</v>
      </c>
      <c r="V599" s="504"/>
      <c r="W599" s="504"/>
      <c r="X599" s="504"/>
      <c r="Y599" s="504"/>
      <c r="Z599" s="576" t="str">
        <f>IF(AB599&gt;0,'приложение 1.1 '!G600,"-")</f>
        <v>-</v>
      </c>
      <c r="AA599" s="504"/>
      <c r="AB599" s="504"/>
      <c r="AC599" s="379">
        <f>'приложение 1.1 '!E600</f>
        <v>0</v>
      </c>
      <c r="AD599" s="576" t="str">
        <f>IF(AG599&gt;0,'приложение 1.1 '!G600,"-")</f>
        <v>-</v>
      </c>
      <c r="AE599" s="504"/>
      <c r="AF599" s="504"/>
      <c r="AG599" s="504"/>
      <c r="AH599" s="449">
        <f>'приложение 1.1 '!D600</f>
        <v>0</v>
      </c>
      <c r="AI599" s="205"/>
    </row>
    <row r="600" spans="1:35" ht="54.95" customHeight="1">
      <c r="A600" s="369" t="str">
        <f>'приложение 1.1 '!A601</f>
        <v>2.1.6.19</v>
      </c>
      <c r="B600" s="371" t="str">
        <f>'приложение 1.1 '!B601</f>
        <v>Профессиональный алкотестер</v>
      </c>
      <c r="C600" s="504"/>
      <c r="D600" s="504"/>
      <c r="E600" s="504"/>
      <c r="F600" s="504"/>
      <c r="G600" s="504"/>
      <c r="H600" s="504"/>
      <c r="I600" s="504"/>
      <c r="J600" s="362"/>
      <c r="K600" s="379"/>
      <c r="L600" s="379"/>
      <c r="M600" s="379"/>
      <c r="N600" s="450"/>
      <c r="O600" s="379"/>
      <c r="P600" s="379"/>
      <c r="Q600" s="433">
        <f>'приложение 1.1 '!H601</f>
        <v>0.14000000000000001</v>
      </c>
      <c r="R600" s="433">
        <f t="shared" si="55"/>
        <v>7.000000000000001E-3</v>
      </c>
      <c r="S600" s="433">
        <f t="shared" si="56"/>
        <v>5.6000000000000008E-2</v>
      </c>
      <c r="T600" s="433">
        <f t="shared" si="57"/>
        <v>7.0000000000000007E-2</v>
      </c>
      <c r="U600" s="433">
        <f t="shared" si="58"/>
        <v>7.0000000000000062E-3</v>
      </c>
      <c r="V600" s="504"/>
      <c r="W600" s="504"/>
      <c r="X600" s="504"/>
      <c r="Y600" s="504"/>
      <c r="Z600" s="576" t="str">
        <f>IF(AB600&gt;0,'приложение 1.1 '!G601,"-")</f>
        <v>-</v>
      </c>
      <c r="AA600" s="504"/>
      <c r="AB600" s="504"/>
      <c r="AC600" s="379">
        <f>'приложение 1.1 '!E601</f>
        <v>0</v>
      </c>
      <c r="AD600" s="576" t="str">
        <f>IF(AG600&gt;0,'приложение 1.1 '!G601,"-")</f>
        <v>-</v>
      </c>
      <c r="AE600" s="504"/>
      <c r="AF600" s="504"/>
      <c r="AG600" s="504"/>
      <c r="AH600" s="449">
        <f>'приложение 1.1 '!D601</f>
        <v>0</v>
      </c>
      <c r="AI600" s="205"/>
    </row>
    <row r="601" spans="1:35" ht="54.95" customHeight="1">
      <c r="A601" s="369" t="str">
        <f>'приложение 1.1 '!A602</f>
        <v>2.1.6.20</v>
      </c>
      <c r="B601" s="371" t="str">
        <f>'приложение 1.1 '!B602</f>
        <v>Автомобильный диагностический компьютер</v>
      </c>
      <c r="C601" s="504"/>
      <c r="D601" s="504"/>
      <c r="E601" s="504"/>
      <c r="F601" s="504"/>
      <c r="G601" s="504"/>
      <c r="H601" s="504"/>
      <c r="I601" s="504"/>
      <c r="J601" s="362"/>
      <c r="K601" s="379"/>
      <c r="L601" s="379"/>
      <c r="M601" s="379"/>
      <c r="N601" s="450"/>
      <c r="O601" s="379"/>
      <c r="P601" s="379"/>
      <c r="Q601" s="433">
        <f>'приложение 1.1 '!H602</f>
        <v>1.4999999999999999E-2</v>
      </c>
      <c r="R601" s="433">
        <f t="shared" si="55"/>
        <v>7.5000000000000002E-4</v>
      </c>
      <c r="S601" s="433">
        <f t="shared" si="56"/>
        <v>6.0000000000000001E-3</v>
      </c>
      <c r="T601" s="433">
        <f t="shared" si="57"/>
        <v>7.4999999999999997E-3</v>
      </c>
      <c r="U601" s="433">
        <f t="shared" si="58"/>
        <v>7.5000000000000067E-4</v>
      </c>
      <c r="V601" s="504"/>
      <c r="W601" s="504"/>
      <c r="X601" s="504"/>
      <c r="Y601" s="504"/>
      <c r="Z601" s="576" t="str">
        <f>IF(AB601&gt;0,'приложение 1.1 '!G602,"-")</f>
        <v>-</v>
      </c>
      <c r="AA601" s="504"/>
      <c r="AB601" s="504"/>
      <c r="AC601" s="379">
        <f>'приложение 1.1 '!E602</f>
        <v>0</v>
      </c>
      <c r="AD601" s="576" t="str">
        <f>IF(AG601&gt;0,'приложение 1.1 '!G602,"-")</f>
        <v>-</v>
      </c>
      <c r="AE601" s="504"/>
      <c r="AF601" s="504"/>
      <c r="AG601" s="504"/>
      <c r="AH601" s="449">
        <f>'приложение 1.1 '!D602</f>
        <v>0</v>
      </c>
      <c r="AI601" s="205"/>
    </row>
    <row r="602" spans="1:35" ht="31.5" customHeight="1">
      <c r="A602" s="369" t="str">
        <f>'приложение 1.1 '!A603</f>
        <v>2.1.6.21</v>
      </c>
      <c r="B602" s="371" t="str">
        <f>'приложение 1.1 '!B603</f>
        <v>Стенд проверки генераторов стартеров</v>
      </c>
      <c r="C602" s="504"/>
      <c r="D602" s="504"/>
      <c r="E602" s="504"/>
      <c r="F602" s="504"/>
      <c r="G602" s="504"/>
      <c r="H602" s="504"/>
      <c r="I602" s="504"/>
      <c r="J602" s="362"/>
      <c r="K602" s="379"/>
      <c r="L602" s="379"/>
      <c r="M602" s="379"/>
      <c r="N602" s="450"/>
      <c r="O602" s="379"/>
      <c r="P602" s="379"/>
      <c r="Q602" s="433">
        <f>'приложение 1.1 '!H603</f>
        <v>7.0000000000000007E-2</v>
      </c>
      <c r="R602" s="433">
        <f t="shared" si="55"/>
        <v>3.5000000000000005E-3</v>
      </c>
      <c r="S602" s="433">
        <f t="shared" si="56"/>
        <v>2.8000000000000004E-2</v>
      </c>
      <c r="T602" s="433">
        <f t="shared" si="57"/>
        <v>3.5000000000000003E-2</v>
      </c>
      <c r="U602" s="433">
        <f t="shared" si="58"/>
        <v>3.5000000000000031E-3</v>
      </c>
      <c r="V602" s="504"/>
      <c r="W602" s="504"/>
      <c r="X602" s="504"/>
      <c r="Y602" s="504"/>
      <c r="Z602" s="576" t="str">
        <f>IF(AB602&gt;0,'приложение 1.1 '!G603,"-")</f>
        <v>-</v>
      </c>
      <c r="AA602" s="504"/>
      <c r="AB602" s="504"/>
      <c r="AC602" s="379">
        <f>'приложение 1.1 '!E603</f>
        <v>0</v>
      </c>
      <c r="AD602" s="576" t="str">
        <f>IF(AG602&gt;0,'приложение 1.1 '!G603,"-")</f>
        <v>-</v>
      </c>
      <c r="AE602" s="504"/>
      <c r="AF602" s="504"/>
      <c r="AG602" s="504"/>
      <c r="AH602" s="449">
        <f>'приложение 1.1 '!D603</f>
        <v>0</v>
      </c>
      <c r="AI602" s="205"/>
    </row>
    <row r="603" spans="1:35" ht="31.5" customHeight="1">
      <c r="A603" s="369" t="str">
        <f>'приложение 1.1 '!A604</f>
        <v>2.1.6.22</v>
      </c>
      <c r="B603" s="371" t="str">
        <f>'приложение 1.1 '!B604</f>
        <v>Зарядное оборудование</v>
      </c>
      <c r="C603" s="504"/>
      <c r="D603" s="504"/>
      <c r="E603" s="504"/>
      <c r="F603" s="504"/>
      <c r="G603" s="504"/>
      <c r="H603" s="504"/>
      <c r="I603" s="504"/>
      <c r="J603" s="362"/>
      <c r="K603" s="379"/>
      <c r="L603" s="379"/>
      <c r="M603" s="379"/>
      <c r="N603" s="450"/>
      <c r="O603" s="379"/>
      <c r="P603" s="379"/>
      <c r="Q603" s="433">
        <f>'приложение 1.1 '!H604</f>
        <v>0.08</v>
      </c>
      <c r="R603" s="433">
        <f t="shared" si="55"/>
        <v>4.0000000000000001E-3</v>
      </c>
      <c r="S603" s="433">
        <f t="shared" si="56"/>
        <v>3.2000000000000001E-2</v>
      </c>
      <c r="T603" s="433">
        <f t="shared" si="57"/>
        <v>0.04</v>
      </c>
      <c r="U603" s="433">
        <f t="shared" si="58"/>
        <v>3.9999999999999897E-3</v>
      </c>
      <c r="V603" s="504"/>
      <c r="W603" s="504"/>
      <c r="X603" s="504"/>
      <c r="Y603" s="504"/>
      <c r="Z603" s="576" t="str">
        <f>IF(AB603&gt;0,'приложение 1.1 '!G604,"-")</f>
        <v>-</v>
      </c>
      <c r="AA603" s="504"/>
      <c r="AB603" s="504"/>
      <c r="AC603" s="379">
        <f>'приложение 1.1 '!E604</f>
        <v>0</v>
      </c>
      <c r="AD603" s="576" t="str">
        <f>IF(AG603&gt;0,'приложение 1.1 '!G604,"-")</f>
        <v>-</v>
      </c>
      <c r="AE603" s="504"/>
      <c r="AF603" s="504"/>
      <c r="AG603" s="504"/>
      <c r="AH603" s="449">
        <f>'приложение 1.1 '!D604</f>
        <v>0</v>
      </c>
      <c r="AI603" s="205"/>
    </row>
    <row r="604" spans="1:35" ht="31.5" customHeight="1">
      <c r="A604" s="369" t="str">
        <f>'приложение 1.1 '!A605</f>
        <v>2.1.6.23</v>
      </c>
      <c r="B604" s="371" t="str">
        <f>'приложение 1.1 '!B605</f>
        <v>Вентиляция цеха</v>
      </c>
      <c r="C604" s="504"/>
      <c r="D604" s="504"/>
      <c r="E604" s="504"/>
      <c r="F604" s="504"/>
      <c r="G604" s="504"/>
      <c r="H604" s="504"/>
      <c r="I604" s="504"/>
      <c r="J604" s="362"/>
      <c r="K604" s="379"/>
      <c r="L604" s="379"/>
      <c r="M604" s="379"/>
      <c r="N604" s="450"/>
      <c r="O604" s="379"/>
      <c r="P604" s="379"/>
      <c r="Q604" s="433">
        <f>'приложение 1.1 '!H605</f>
        <v>2</v>
      </c>
      <c r="R604" s="433">
        <f t="shared" si="55"/>
        <v>0.1</v>
      </c>
      <c r="S604" s="433">
        <f t="shared" si="56"/>
        <v>0.8</v>
      </c>
      <c r="T604" s="433">
        <f t="shared" si="57"/>
        <v>1</v>
      </c>
      <c r="U604" s="433">
        <f t="shared" si="58"/>
        <v>0.10000000000000009</v>
      </c>
      <c r="V604" s="504"/>
      <c r="W604" s="504"/>
      <c r="X604" s="504"/>
      <c r="Y604" s="504"/>
      <c r="Z604" s="576" t="str">
        <f>IF(AB604&gt;0,'приложение 1.1 '!G605,"-")</f>
        <v>-</v>
      </c>
      <c r="AA604" s="504"/>
      <c r="AB604" s="504"/>
      <c r="AC604" s="379">
        <f>'приложение 1.1 '!E605</f>
        <v>0</v>
      </c>
      <c r="AD604" s="576" t="str">
        <f>IF(AG604&gt;0,'приложение 1.1 '!G605,"-")</f>
        <v>-</v>
      </c>
      <c r="AE604" s="504"/>
      <c r="AF604" s="504"/>
      <c r="AG604" s="504"/>
      <c r="AH604" s="449">
        <f>'приложение 1.1 '!D605</f>
        <v>0</v>
      </c>
      <c r="AI604" s="205"/>
    </row>
    <row r="605" spans="1:35" ht="24" customHeight="1">
      <c r="A605" s="369" t="str">
        <f>'приложение 1.1 '!A606</f>
        <v>2.1.6.24</v>
      </c>
      <c r="B605" s="371" t="str">
        <f>'приложение 1.1 '!B606</f>
        <v>Шиномонтажный станок (для легкового транспорта)</v>
      </c>
      <c r="C605" s="504"/>
      <c r="D605" s="504"/>
      <c r="E605" s="504"/>
      <c r="F605" s="504"/>
      <c r="G605" s="504"/>
      <c r="H605" s="504"/>
      <c r="I605" s="504"/>
      <c r="J605" s="362"/>
      <c r="K605" s="379"/>
      <c r="L605" s="379"/>
      <c r="M605" s="379"/>
      <c r="N605" s="450"/>
      <c r="O605" s="379"/>
      <c r="P605" s="379"/>
      <c r="Q605" s="433">
        <f>'приложение 1.1 '!H606</f>
        <v>0.15</v>
      </c>
      <c r="R605" s="433">
        <f t="shared" si="55"/>
        <v>7.4999999999999997E-3</v>
      </c>
      <c r="S605" s="433">
        <f t="shared" si="56"/>
        <v>0.06</v>
      </c>
      <c r="T605" s="433">
        <f t="shared" si="57"/>
        <v>7.4999999999999997E-2</v>
      </c>
      <c r="U605" s="433">
        <f t="shared" si="58"/>
        <v>7.4999999999999789E-3</v>
      </c>
      <c r="V605" s="504"/>
      <c r="W605" s="504"/>
      <c r="X605" s="504"/>
      <c r="Y605" s="504"/>
      <c r="Z605" s="576" t="str">
        <f>IF(AB605&gt;0,'приложение 1.1 '!G606,"-")</f>
        <v>-</v>
      </c>
      <c r="AA605" s="504"/>
      <c r="AB605" s="504"/>
      <c r="AC605" s="379">
        <f>'приложение 1.1 '!E606</f>
        <v>0</v>
      </c>
      <c r="AD605" s="576" t="str">
        <f>IF(AG605&gt;0,'приложение 1.1 '!G606,"-")</f>
        <v>-</v>
      </c>
      <c r="AE605" s="504"/>
      <c r="AF605" s="504"/>
      <c r="AG605" s="504"/>
      <c r="AH605" s="449">
        <f>'приложение 1.1 '!D606</f>
        <v>0</v>
      </c>
      <c r="AI605" s="205"/>
    </row>
    <row r="606" spans="1:35" ht="31.5">
      <c r="A606" s="369" t="str">
        <f>'приложение 1.1 '!A607</f>
        <v>2.1.6.25</v>
      </c>
      <c r="B606" s="371" t="str">
        <f>'приложение 1.1 '!B607</f>
        <v>Балансировочный станок (для легкового транспорта)</v>
      </c>
      <c r="C606" s="504"/>
      <c r="D606" s="504"/>
      <c r="E606" s="504"/>
      <c r="F606" s="504"/>
      <c r="G606" s="504"/>
      <c r="H606" s="504"/>
      <c r="I606" s="504"/>
      <c r="J606" s="362"/>
      <c r="K606" s="379"/>
      <c r="L606" s="379"/>
      <c r="M606" s="379"/>
      <c r="N606" s="450"/>
      <c r="O606" s="379"/>
      <c r="P606" s="379"/>
      <c r="Q606" s="433">
        <f>'приложение 1.1 '!H607</f>
        <v>0.15</v>
      </c>
      <c r="R606" s="433">
        <f t="shared" si="55"/>
        <v>7.4999999999999997E-3</v>
      </c>
      <c r="S606" s="433">
        <f t="shared" si="56"/>
        <v>0.06</v>
      </c>
      <c r="T606" s="433">
        <f t="shared" si="57"/>
        <v>7.4999999999999997E-2</v>
      </c>
      <c r="U606" s="433">
        <f t="shared" si="58"/>
        <v>7.4999999999999789E-3</v>
      </c>
      <c r="V606" s="504"/>
      <c r="W606" s="504"/>
      <c r="X606" s="504"/>
      <c r="Y606" s="504"/>
      <c r="Z606" s="576" t="str">
        <f>IF(AB606&gt;0,'приложение 1.1 '!G607,"-")</f>
        <v>-</v>
      </c>
      <c r="AA606" s="504"/>
      <c r="AB606" s="504"/>
      <c r="AC606" s="379">
        <f>'приложение 1.1 '!E607</f>
        <v>0</v>
      </c>
      <c r="AD606" s="576" t="str">
        <f>IF(AG606&gt;0,'приложение 1.1 '!G607,"-")</f>
        <v>-</v>
      </c>
      <c r="AE606" s="504"/>
      <c r="AF606" s="504"/>
      <c r="AG606" s="504"/>
      <c r="AH606" s="449">
        <f>'приложение 1.1 '!D607</f>
        <v>0</v>
      </c>
      <c r="AI606" s="205"/>
    </row>
    <row r="607" spans="1:35" ht="31.5">
      <c r="A607" s="369" t="str">
        <f>'приложение 1.1 '!A608</f>
        <v>2.1.6.26</v>
      </c>
      <c r="B607" s="371" t="str">
        <f>'приложение 1.1 '!B608</f>
        <v>Балансировочный станок (для грузового транспорта)</v>
      </c>
      <c r="C607" s="504"/>
      <c r="D607" s="504"/>
      <c r="E607" s="504"/>
      <c r="F607" s="504"/>
      <c r="G607" s="504"/>
      <c r="H607" s="504"/>
      <c r="I607" s="504"/>
      <c r="J607" s="362"/>
      <c r="K607" s="379"/>
      <c r="L607" s="379"/>
      <c r="M607" s="379"/>
      <c r="N607" s="450"/>
      <c r="O607" s="379"/>
      <c r="P607" s="379"/>
      <c r="Q607" s="433">
        <f>'приложение 1.1 '!H608</f>
        <v>0.5</v>
      </c>
      <c r="R607" s="433">
        <f t="shared" si="55"/>
        <v>2.5000000000000001E-2</v>
      </c>
      <c r="S607" s="433">
        <f t="shared" si="56"/>
        <v>0.2</v>
      </c>
      <c r="T607" s="433">
        <f t="shared" si="57"/>
        <v>0.25</v>
      </c>
      <c r="U607" s="433">
        <f t="shared" si="58"/>
        <v>2.5000000000000022E-2</v>
      </c>
      <c r="V607" s="504"/>
      <c r="W607" s="504"/>
      <c r="X607" s="504"/>
      <c r="Y607" s="504"/>
      <c r="Z607" s="576" t="str">
        <f>IF(AB607&gt;0,'приложение 1.1 '!G608,"-")</f>
        <v>-</v>
      </c>
      <c r="AA607" s="504"/>
      <c r="AB607" s="504"/>
      <c r="AC607" s="379">
        <f>'приложение 1.1 '!E608</f>
        <v>0</v>
      </c>
      <c r="AD607" s="576" t="str">
        <f>IF(AG607&gt;0,'приложение 1.1 '!G608,"-")</f>
        <v>-</v>
      </c>
      <c r="AE607" s="504"/>
      <c r="AF607" s="504"/>
      <c r="AG607" s="504"/>
      <c r="AH607" s="449">
        <f>'приложение 1.1 '!D608</f>
        <v>0</v>
      </c>
      <c r="AI607" s="205"/>
    </row>
    <row r="608" spans="1:35">
      <c r="A608" s="369" t="str">
        <f>'приложение 1.1 '!A609</f>
        <v>2.1.6.27</v>
      </c>
      <c r="B608" s="371" t="str">
        <f>'приложение 1.1 '!B609</f>
        <v>Компрессор V-110л.</v>
      </c>
      <c r="C608" s="504"/>
      <c r="D608" s="504"/>
      <c r="E608" s="504"/>
      <c r="F608" s="504"/>
      <c r="G608" s="504"/>
      <c r="H608" s="504"/>
      <c r="I608" s="504"/>
      <c r="J608" s="362"/>
      <c r="K608" s="379"/>
      <c r="L608" s="379"/>
      <c r="M608" s="379"/>
      <c r="N608" s="450"/>
      <c r="O608" s="379"/>
      <c r="P608" s="379"/>
      <c r="Q608" s="433">
        <f>'приложение 1.1 '!H609</f>
        <v>7.0000000000000007E-2</v>
      </c>
      <c r="R608" s="433">
        <f t="shared" si="55"/>
        <v>3.5000000000000005E-3</v>
      </c>
      <c r="S608" s="433">
        <f t="shared" si="56"/>
        <v>2.8000000000000004E-2</v>
      </c>
      <c r="T608" s="433">
        <f t="shared" si="57"/>
        <v>3.5000000000000003E-2</v>
      </c>
      <c r="U608" s="433">
        <f t="shared" si="58"/>
        <v>3.5000000000000031E-3</v>
      </c>
      <c r="V608" s="504"/>
      <c r="W608" s="504"/>
      <c r="X608" s="504"/>
      <c r="Y608" s="504"/>
      <c r="Z608" s="576" t="str">
        <f>IF(AB608&gt;0,'приложение 1.1 '!G609,"-")</f>
        <v>-</v>
      </c>
      <c r="AA608" s="504"/>
      <c r="AB608" s="504"/>
      <c r="AC608" s="379">
        <f>'приложение 1.1 '!E609</f>
        <v>0</v>
      </c>
      <c r="AD608" s="576" t="str">
        <f>IF(AG608&gt;0,'приложение 1.1 '!G609,"-")</f>
        <v>-</v>
      </c>
      <c r="AE608" s="504"/>
      <c r="AF608" s="504"/>
      <c r="AG608" s="504"/>
      <c r="AH608" s="449">
        <f>'приложение 1.1 '!D609</f>
        <v>0</v>
      </c>
      <c r="AI608" s="205"/>
    </row>
    <row r="609" spans="1:35" ht="30" customHeight="1">
      <c r="A609" s="504"/>
      <c r="B609" s="171" t="s">
        <v>307</v>
      </c>
      <c r="C609" s="503"/>
      <c r="D609" s="503"/>
      <c r="E609" s="503"/>
      <c r="F609" s="503"/>
      <c r="G609" s="503"/>
      <c r="H609" s="503"/>
      <c r="I609" s="503"/>
      <c r="J609" s="201">
        <f>SUM(J366:J608)</f>
        <v>0</v>
      </c>
      <c r="K609" s="208"/>
      <c r="L609" s="208"/>
      <c r="M609" s="208"/>
      <c r="N609" s="210"/>
      <c r="O609" s="201">
        <f>SUM(O366:O608)</f>
        <v>0</v>
      </c>
      <c r="P609" s="208"/>
      <c r="Q609" s="172">
        <f>SUM(Q366:Q608)</f>
        <v>1806.4524999999983</v>
      </c>
      <c r="R609" s="172">
        <f>SUM(R366:R608)</f>
        <v>90.322624999999931</v>
      </c>
      <c r="S609" s="172">
        <f>SUM(S366:S608)</f>
        <v>722.58099999999945</v>
      </c>
      <c r="T609" s="172">
        <f>SUM(T366:T608)</f>
        <v>903.22624999999914</v>
      </c>
      <c r="U609" s="172">
        <f>SUM(U366:U608)</f>
        <v>90.32262499999986</v>
      </c>
      <c r="V609" s="175"/>
      <c r="W609" s="175"/>
      <c r="X609" s="175"/>
      <c r="Y609" s="175"/>
      <c r="Z609" s="175"/>
      <c r="AA609" s="366"/>
      <c r="AB609" s="175"/>
      <c r="AC609" s="204">
        <f>SUM(AC366:AC608)</f>
        <v>150.99999999999989</v>
      </c>
      <c r="AD609" s="204"/>
      <c r="AE609" s="204"/>
      <c r="AF609" s="204"/>
      <c r="AG609" s="204"/>
      <c r="AH609" s="204">
        <f>SUM(AH366:AI608)</f>
        <v>247.06700000000001</v>
      </c>
      <c r="AI609" s="205"/>
    </row>
    <row r="611" spans="1:35">
      <c r="A611" s="178" t="s">
        <v>802</v>
      </c>
      <c r="B611" s="53" t="s">
        <v>801</v>
      </c>
    </row>
    <row r="612" spans="1:35">
      <c r="A612" s="178" t="s">
        <v>804</v>
      </c>
      <c r="B612" s="53" t="s">
        <v>803</v>
      </c>
    </row>
    <row r="613" spans="1:35">
      <c r="Q613" s="435" t="s">
        <v>301</v>
      </c>
      <c r="R613" s="435"/>
      <c r="U613" s="435" t="s">
        <v>301</v>
      </c>
    </row>
  </sheetData>
  <autoFilter ref="A18:AI609"/>
  <mergeCells count="15">
    <mergeCell ref="AI15:AI16"/>
    <mergeCell ref="A5:AI5"/>
    <mergeCell ref="A6:AI6"/>
    <mergeCell ref="A14:A16"/>
    <mergeCell ref="B14:B16"/>
    <mergeCell ref="C14:P14"/>
    <mergeCell ref="Q14:U15"/>
    <mergeCell ref="V14:AI14"/>
    <mergeCell ref="C15:F15"/>
    <mergeCell ref="AD15:AH15"/>
    <mergeCell ref="G15:J15"/>
    <mergeCell ref="P15:P16"/>
    <mergeCell ref="V15:Y15"/>
    <mergeCell ref="Z15:AC15"/>
    <mergeCell ref="K15:O15"/>
  </mergeCells>
  <phoneticPr fontId="44" type="noConversion"/>
  <pageMargins left="0.55118110236220474" right="0.31496062992125984" top="0.35433070866141736" bottom="0.59055118110236227" header="0.31496062992125984" footer="0.31496062992125984"/>
  <pageSetup paperSize="8" scale="42" fitToHeight="24" orientation="landscape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40"/>
  <sheetViews>
    <sheetView topLeftCell="A19" workbookViewId="0">
      <selection activeCell="B15" sqref="B15"/>
    </sheetView>
  </sheetViews>
  <sheetFormatPr defaultRowHeight="15.75"/>
  <cols>
    <col min="1" max="1" width="27.875" style="409" customWidth="1"/>
    <col min="2" max="13" width="9.375" style="409" customWidth="1"/>
    <col min="14" max="14" width="8" style="409" customWidth="1"/>
    <col min="15" max="15" width="26.125" style="409" customWidth="1"/>
    <col min="16" max="16384" width="9" style="411"/>
  </cols>
  <sheetData>
    <row r="1" spans="1:15">
      <c r="M1" s="410" t="s">
        <v>809</v>
      </c>
    </row>
    <row r="2" spans="1:15">
      <c r="A2" s="487"/>
      <c r="M2" s="410" t="s">
        <v>456</v>
      </c>
    </row>
    <row r="3" spans="1:15">
      <c r="M3" s="410" t="s">
        <v>419</v>
      </c>
    </row>
    <row r="5" spans="1:15" ht="39" customHeight="1">
      <c r="A5" s="783" t="s">
        <v>1384</v>
      </c>
      <c r="B5" s="784"/>
      <c r="C5" s="784"/>
      <c r="D5" s="784"/>
      <c r="E5" s="784"/>
      <c r="F5" s="784"/>
      <c r="G5" s="784"/>
      <c r="H5" s="784"/>
      <c r="I5" s="784"/>
      <c r="J5" s="784"/>
      <c r="K5" s="784"/>
      <c r="L5" s="784"/>
      <c r="M5" s="784"/>
    </row>
    <row r="7" spans="1:15">
      <c r="M7" s="412" t="s">
        <v>457</v>
      </c>
      <c r="N7" s="413"/>
      <c r="O7" s="413"/>
    </row>
    <row r="8" spans="1:15">
      <c r="M8" s="412" t="s">
        <v>420</v>
      </c>
      <c r="N8" s="414"/>
    </row>
    <row r="9" spans="1:15">
      <c r="M9" s="412" t="s">
        <v>421</v>
      </c>
      <c r="N9" s="414"/>
    </row>
    <row r="10" spans="1:15">
      <c r="M10" s="412" t="s">
        <v>884</v>
      </c>
      <c r="N10" s="414"/>
    </row>
    <row r="11" spans="1:15">
      <c r="M11" s="412" t="s">
        <v>177</v>
      </c>
      <c r="N11" s="414"/>
    </row>
    <row r="13" spans="1:15">
      <c r="A13" s="415" t="s">
        <v>810</v>
      </c>
    </row>
    <row r="15" spans="1:15">
      <c r="A15" s="415" t="s">
        <v>811</v>
      </c>
    </row>
    <row r="16" spans="1:15">
      <c r="A16" s="409" t="s">
        <v>812</v>
      </c>
    </row>
    <row r="17" spans="1:13">
      <c r="A17" s="409" t="s">
        <v>813</v>
      </c>
    </row>
    <row r="18" spans="1:13">
      <c r="A18" s="409" t="s">
        <v>822</v>
      </c>
    </row>
    <row r="21" spans="1:13">
      <c r="A21" s="416"/>
      <c r="B21" s="785" t="s">
        <v>879</v>
      </c>
      <c r="C21" s="785"/>
      <c r="D21" s="785" t="s">
        <v>880</v>
      </c>
      <c r="E21" s="785"/>
      <c r="F21" s="785" t="s">
        <v>881</v>
      </c>
      <c r="G21" s="785"/>
      <c r="H21" s="785" t="s">
        <v>882</v>
      </c>
      <c r="I21" s="785"/>
      <c r="J21" s="785" t="s">
        <v>883</v>
      </c>
      <c r="K21" s="785"/>
      <c r="L21" s="785" t="s">
        <v>85</v>
      </c>
      <c r="M21" s="785"/>
    </row>
    <row r="22" spans="1:13">
      <c r="A22" s="787" t="s">
        <v>814</v>
      </c>
      <c r="B22" s="417" t="s">
        <v>3</v>
      </c>
      <c r="C22" s="417" t="s">
        <v>436</v>
      </c>
      <c r="D22" s="417" t="s">
        <v>3</v>
      </c>
      <c r="E22" s="417" t="s">
        <v>436</v>
      </c>
      <c r="F22" s="417" t="s">
        <v>3</v>
      </c>
      <c r="G22" s="417" t="s">
        <v>436</v>
      </c>
      <c r="H22" s="417" t="s">
        <v>3</v>
      </c>
      <c r="I22" s="417" t="s">
        <v>436</v>
      </c>
      <c r="J22" s="417" t="s">
        <v>3</v>
      </c>
      <c r="K22" s="417" t="s">
        <v>436</v>
      </c>
      <c r="L22" s="417" t="s">
        <v>3</v>
      </c>
      <c r="M22" s="417" t="s">
        <v>436</v>
      </c>
    </row>
    <row r="23" spans="1:13">
      <c r="A23" s="788"/>
      <c r="B23" s="427">
        <f>'приложение 1.1 '!K19</f>
        <v>74.122399999999999</v>
      </c>
      <c r="C23" s="427">
        <f>'приложение 1.1 '!L19</f>
        <v>73.860000000000028</v>
      </c>
      <c r="D23" s="427">
        <f>'приложение 1.1 '!M19</f>
        <v>91.579000000000008</v>
      </c>
      <c r="E23" s="427">
        <f>'приложение 1.1 '!N19</f>
        <v>70.220000000000027</v>
      </c>
      <c r="F23" s="427">
        <f>'приложение 1.1 '!O19</f>
        <v>66.433000000000007</v>
      </c>
      <c r="G23" s="427">
        <f>'приложение 1.1 '!P19</f>
        <v>87.820000000000022</v>
      </c>
      <c r="H23" s="427">
        <f>'приложение 1.1 '!Q19</f>
        <v>47.041200000000003</v>
      </c>
      <c r="I23" s="427">
        <f>'приложение 1.1 '!R19</f>
        <v>38.550000000000004</v>
      </c>
      <c r="J23" s="427">
        <f>'приложение 1.1 '!S19</f>
        <v>71.363900000000001</v>
      </c>
      <c r="K23" s="427">
        <f>'приложение 1.1 '!T19</f>
        <v>38.120000000000012</v>
      </c>
      <c r="L23" s="427">
        <f>'приложение 1.1 '!U19</f>
        <v>350.53950000000003</v>
      </c>
      <c r="M23" s="427">
        <f>'приложение 1.1 '!V19</f>
        <v>308.57000000000005</v>
      </c>
    </row>
    <row r="24" spans="1:13" ht="25.5" customHeight="1">
      <c r="A24" s="418" t="s">
        <v>836</v>
      </c>
      <c r="B24" s="786">
        <f>'приложение 1.1 '!W19</f>
        <v>592.05706900000007</v>
      </c>
      <c r="C24" s="786"/>
      <c r="D24" s="786">
        <f>'приложение 1.1 '!X19</f>
        <v>592.58067600000004</v>
      </c>
      <c r="E24" s="786"/>
      <c r="F24" s="786">
        <f>'приложение 1.1 '!Y19</f>
        <v>591.56486200000018</v>
      </c>
      <c r="G24" s="786"/>
      <c r="H24" s="786">
        <f>'приложение 1.1 '!Z19</f>
        <v>592.92295699999988</v>
      </c>
      <c r="I24" s="786"/>
      <c r="J24" s="786">
        <f>'приложение 1.1 '!AA19</f>
        <v>591.53968299999997</v>
      </c>
      <c r="K24" s="786"/>
      <c r="L24" s="786">
        <f>'приложение 1.1 '!AB19</f>
        <v>2960.6652469999981</v>
      </c>
      <c r="M24" s="786"/>
    </row>
    <row r="25" spans="1:13">
      <c r="A25" s="419"/>
      <c r="B25" s="420"/>
      <c r="C25" s="420"/>
      <c r="D25" s="421"/>
      <c r="E25" s="421"/>
    </row>
    <row r="26" spans="1:13">
      <c r="A26" s="422" t="s">
        <v>815</v>
      </c>
      <c r="B26" s="420"/>
      <c r="C26" s="420"/>
      <c r="D26" s="421"/>
      <c r="E26" s="421"/>
    </row>
    <row r="27" spans="1:13">
      <c r="A27" s="421"/>
      <c r="B27" s="421"/>
      <c r="C27" s="421"/>
      <c r="D27" s="421"/>
      <c r="E27" s="421"/>
    </row>
    <row r="28" spans="1:13">
      <c r="A28" s="409" t="s">
        <v>816</v>
      </c>
      <c r="B28" s="421"/>
      <c r="C28" s="421"/>
      <c r="D28" s="421"/>
      <c r="E28" s="421"/>
    </row>
    <row r="29" spans="1:13">
      <c r="A29" s="409" t="s">
        <v>817</v>
      </c>
      <c r="B29" s="421"/>
      <c r="C29" s="421"/>
      <c r="D29" s="421"/>
      <c r="E29" s="421"/>
    </row>
    <row r="30" spans="1:13">
      <c r="A30" s="409" t="s">
        <v>818</v>
      </c>
      <c r="B30" s="421"/>
      <c r="C30" s="421"/>
      <c r="D30" s="421"/>
      <c r="E30" s="421"/>
      <c r="I30" s="421"/>
      <c r="J30" s="421"/>
      <c r="K30" s="421"/>
    </row>
    <row r="31" spans="1:13" ht="19.5" customHeight="1">
      <c r="A31" s="423" t="s">
        <v>819</v>
      </c>
      <c r="B31" s="424"/>
      <c r="C31" s="421"/>
      <c r="D31" s="421"/>
      <c r="E31" s="421"/>
      <c r="I31" s="421"/>
      <c r="J31" s="421"/>
      <c r="K31" s="421"/>
    </row>
    <row r="32" spans="1:13" ht="19.5" customHeight="1">
      <c r="A32" s="409" t="s">
        <v>820</v>
      </c>
      <c r="B32" s="425"/>
      <c r="C32" s="421"/>
      <c r="D32" s="421"/>
      <c r="E32" s="421"/>
      <c r="I32" s="421"/>
      <c r="J32" s="421"/>
      <c r="K32" s="421"/>
    </row>
    <row r="33" spans="1:11">
      <c r="A33" s="419"/>
      <c r="B33" s="425"/>
      <c r="C33" s="421"/>
      <c r="D33" s="421"/>
      <c r="E33" s="421"/>
      <c r="I33" s="421"/>
      <c r="J33" s="421"/>
      <c r="K33" s="421"/>
    </row>
    <row r="34" spans="1:11" s="409" customFormat="1">
      <c r="A34" s="422" t="s">
        <v>821</v>
      </c>
      <c r="B34" s="425"/>
      <c r="C34" s="421"/>
      <c r="D34" s="421"/>
      <c r="E34" s="421"/>
    </row>
    <row r="35" spans="1:11" s="409" customFormat="1">
      <c r="A35" s="422"/>
      <c r="B35" s="425"/>
      <c r="C35" s="421"/>
      <c r="D35" s="421"/>
      <c r="E35" s="421"/>
    </row>
    <row r="36" spans="1:11" s="409" customFormat="1">
      <c r="A36" s="426" t="s">
        <v>871</v>
      </c>
      <c r="B36" s="425"/>
      <c r="C36" s="421"/>
      <c r="D36" s="421"/>
      <c r="E36" s="421"/>
    </row>
    <row r="37" spans="1:11" s="409" customFormat="1">
      <c r="A37" s="426" t="s">
        <v>873</v>
      </c>
      <c r="B37" s="425"/>
      <c r="C37" s="421"/>
      <c r="D37" s="421"/>
      <c r="E37" s="421"/>
    </row>
    <row r="38" spans="1:11" s="409" customFormat="1">
      <c r="A38" s="426" t="s">
        <v>872</v>
      </c>
      <c r="B38" s="425"/>
      <c r="C38" s="421"/>
      <c r="D38" s="421"/>
      <c r="E38" s="421"/>
    </row>
    <row r="39" spans="1:11" s="409" customFormat="1">
      <c r="A39" s="421" t="s">
        <v>876</v>
      </c>
      <c r="B39" s="421"/>
      <c r="C39" s="421"/>
      <c r="D39" s="421"/>
      <c r="E39" s="421"/>
    </row>
    <row r="40" spans="1:11" s="409" customFormat="1">
      <c r="A40" s="421"/>
      <c r="B40" s="421"/>
      <c r="C40" s="421"/>
      <c r="D40" s="421"/>
      <c r="E40" s="421"/>
    </row>
  </sheetData>
  <mergeCells count="14">
    <mergeCell ref="L24:M24"/>
    <mergeCell ref="A22:A23"/>
    <mergeCell ref="B24:C24"/>
    <mergeCell ref="D24:E24"/>
    <mergeCell ref="F24:G24"/>
    <mergeCell ref="H24:I24"/>
    <mergeCell ref="J24:K24"/>
    <mergeCell ref="A5:M5"/>
    <mergeCell ref="B21:C21"/>
    <mergeCell ref="D21:E21"/>
    <mergeCell ref="F21:G21"/>
    <mergeCell ref="H21:I21"/>
    <mergeCell ref="J21:K21"/>
    <mergeCell ref="L21:M21"/>
  </mergeCells>
  <pageMargins left="0.70866141732283472" right="0.31496062992125984" top="0.74803149606299213" bottom="0.74803149606299213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A699"/>
  <sheetViews>
    <sheetView view="pageBreakPreview" zoomScale="30" zoomScaleNormal="50" zoomScaleSheetLayoutView="30" zoomScalePageLayoutView="20" workbookViewId="0">
      <selection activeCell="B24" sqref="B24"/>
    </sheetView>
  </sheetViews>
  <sheetFormatPr defaultRowHeight="20.25"/>
  <cols>
    <col min="1" max="1" width="12" style="230" customWidth="1"/>
    <col min="2" max="2" width="58.5" style="231" customWidth="1"/>
    <col min="3" max="3" width="26.125" style="231" customWidth="1"/>
    <col min="4" max="4" width="24.25" style="231" customWidth="1"/>
    <col min="5" max="5" width="19.125" style="232" customWidth="1"/>
    <col min="6" max="6" width="16.25" style="232" customWidth="1"/>
    <col min="7" max="7" width="17" style="233" customWidth="1"/>
    <col min="8" max="8" width="18.125" style="232" customWidth="1"/>
    <col min="9" max="9" width="20.875" style="231" customWidth="1"/>
    <col min="10" max="10" width="19.625" style="231" customWidth="1"/>
    <col min="11" max="11" width="22.5" style="231" customWidth="1"/>
    <col min="12" max="12" width="21.5" style="231" customWidth="1"/>
    <col min="13" max="13" width="20.875" style="231" customWidth="1"/>
    <col min="14" max="14" width="23.125" style="231" customWidth="1"/>
    <col min="15" max="15" width="21.5" style="231" customWidth="1"/>
    <col min="16" max="16" width="21.875" style="231" customWidth="1"/>
    <col min="17" max="17" width="22.375" style="231" customWidth="1"/>
    <col min="18" max="18" width="25.125" style="231" customWidth="1"/>
    <col min="19" max="19" width="24.875" style="231" customWidth="1"/>
    <col min="20" max="20" width="22" style="231" customWidth="1"/>
    <col min="21" max="21" width="41" style="232" customWidth="1"/>
    <col min="22" max="22" width="18.75" style="232" customWidth="1"/>
    <col min="23" max="23" width="42.875" style="232" customWidth="1"/>
    <col min="24" max="24" width="18" style="231" customWidth="1"/>
    <col min="25" max="25" width="19.875" style="231" customWidth="1"/>
    <col min="26" max="26" width="17" style="231" customWidth="1"/>
    <col min="27" max="27" width="20.875" style="231" customWidth="1"/>
    <col min="28" max="16384" width="9" style="230"/>
  </cols>
  <sheetData>
    <row r="1" spans="1:27">
      <c r="O1" s="233"/>
      <c r="P1" s="233"/>
      <c r="R1" s="233"/>
      <c r="T1" s="233"/>
      <c r="X1" s="233"/>
      <c r="Y1" s="233"/>
      <c r="Z1" s="233"/>
      <c r="AA1" s="132" t="s">
        <v>228</v>
      </c>
    </row>
    <row r="2" spans="1:27">
      <c r="O2" s="233"/>
      <c r="P2" s="233"/>
      <c r="R2" s="233"/>
      <c r="T2" s="233"/>
      <c r="X2" s="233"/>
      <c r="Y2" s="233"/>
      <c r="Z2" s="233"/>
      <c r="AA2" s="132" t="s">
        <v>456</v>
      </c>
    </row>
    <row r="3" spans="1:27">
      <c r="O3" s="233"/>
      <c r="P3" s="233"/>
      <c r="R3" s="233"/>
      <c r="T3" s="233"/>
      <c r="X3" s="233"/>
      <c r="Y3" s="233"/>
      <c r="Z3" s="233"/>
      <c r="AA3" s="132" t="s">
        <v>419</v>
      </c>
    </row>
    <row r="4" spans="1:27">
      <c r="A4" s="791" t="s">
        <v>6</v>
      </c>
      <c r="B4" s="791"/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1"/>
      <c r="O4" s="791"/>
      <c r="P4" s="791"/>
      <c r="Q4" s="791"/>
      <c r="R4" s="791"/>
      <c r="S4" s="791"/>
      <c r="T4" s="791"/>
      <c r="U4" s="791"/>
      <c r="V4" s="791"/>
      <c r="W4" s="791"/>
      <c r="X4" s="791"/>
      <c r="Y4" s="791"/>
      <c r="Z4" s="791"/>
      <c r="AA4" s="791"/>
    </row>
    <row r="5" spans="1:27">
      <c r="A5" s="791" t="s">
        <v>1385</v>
      </c>
      <c r="B5" s="791"/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1"/>
      <c r="S5" s="791"/>
      <c r="T5" s="791"/>
      <c r="U5" s="791"/>
      <c r="V5" s="791"/>
      <c r="W5" s="791"/>
      <c r="X5" s="791"/>
      <c r="Y5" s="791"/>
      <c r="Z5" s="791"/>
      <c r="AA5" s="791"/>
    </row>
    <row r="6" spans="1:27" ht="15.75" customHeight="1">
      <c r="O6" s="233"/>
      <c r="P6" s="233"/>
      <c r="R6" s="233"/>
      <c r="T6" s="233"/>
      <c r="X6" s="233"/>
      <c r="Y6" s="790" t="s">
        <v>457</v>
      </c>
      <c r="Z6" s="790"/>
      <c r="AA6" s="790"/>
    </row>
    <row r="7" spans="1:27">
      <c r="O7" s="233"/>
      <c r="P7" s="233"/>
      <c r="R7" s="233"/>
      <c r="T7" s="233"/>
      <c r="X7" s="233"/>
      <c r="Y7" s="233"/>
      <c r="Z7" s="233"/>
      <c r="AA7" s="506" t="s">
        <v>420</v>
      </c>
    </row>
    <row r="8" spans="1:27">
      <c r="O8" s="233"/>
      <c r="P8" s="233"/>
      <c r="R8" s="233"/>
      <c r="T8" s="233"/>
      <c r="X8" s="233"/>
      <c r="Y8" s="233"/>
      <c r="Z8" s="233"/>
      <c r="AA8" s="506" t="s">
        <v>421</v>
      </c>
    </row>
    <row r="9" spans="1:27">
      <c r="O9" s="233"/>
      <c r="P9" s="233"/>
      <c r="R9" s="233"/>
      <c r="T9" s="233"/>
      <c r="X9" s="233"/>
      <c r="Y9" s="233"/>
      <c r="Z9" s="233"/>
      <c r="AA9" s="506" t="s">
        <v>884</v>
      </c>
    </row>
    <row r="10" spans="1:27">
      <c r="O10" s="233"/>
      <c r="P10" s="233"/>
      <c r="R10" s="233"/>
      <c r="T10" s="233"/>
      <c r="X10" s="233"/>
      <c r="Y10" s="233"/>
      <c r="Z10" s="233"/>
      <c r="AA10" s="506" t="s">
        <v>177</v>
      </c>
    </row>
    <row r="12" spans="1:27" s="231" customFormat="1" ht="120.75" customHeight="1">
      <c r="A12" s="789" t="s">
        <v>352</v>
      </c>
      <c r="B12" s="789" t="s">
        <v>358</v>
      </c>
      <c r="C12" s="789" t="s">
        <v>349</v>
      </c>
      <c r="D12" s="789" t="s">
        <v>362</v>
      </c>
      <c r="E12" s="789" t="s">
        <v>472</v>
      </c>
      <c r="F12" s="789"/>
      <c r="G12" s="789"/>
      <c r="H12" s="789" t="s">
        <v>363</v>
      </c>
      <c r="I12" s="789" t="s">
        <v>473</v>
      </c>
      <c r="J12" s="789"/>
      <c r="K12" s="789" t="s">
        <v>361</v>
      </c>
      <c r="L12" s="789"/>
      <c r="M12" s="789"/>
      <c r="N12" s="789"/>
      <c r="O12" s="789" t="s">
        <v>1797</v>
      </c>
      <c r="P12" s="789" t="s">
        <v>1798</v>
      </c>
      <c r="Q12" s="789" t="s">
        <v>429</v>
      </c>
      <c r="R12" s="789"/>
      <c r="S12" s="789" t="s">
        <v>1799</v>
      </c>
      <c r="T12" s="789"/>
      <c r="U12" s="792" t="s">
        <v>350</v>
      </c>
      <c r="V12" s="792"/>
      <c r="W12" s="792"/>
      <c r="X12" s="789" t="s">
        <v>413</v>
      </c>
      <c r="Y12" s="789"/>
      <c r="Z12" s="789"/>
      <c r="AA12" s="789"/>
    </row>
    <row r="13" spans="1:27" s="231" customFormat="1" ht="39.75" customHeight="1">
      <c r="A13" s="792"/>
      <c r="B13" s="789"/>
      <c r="C13" s="789"/>
      <c r="D13" s="789"/>
      <c r="E13" s="789" t="s">
        <v>423</v>
      </c>
      <c r="F13" s="789" t="s">
        <v>356</v>
      </c>
      <c r="G13" s="789" t="s">
        <v>424</v>
      </c>
      <c r="H13" s="789"/>
      <c r="I13" s="789" t="s">
        <v>359</v>
      </c>
      <c r="J13" s="789" t="s">
        <v>360</v>
      </c>
      <c r="K13" s="789" t="s">
        <v>364</v>
      </c>
      <c r="L13" s="789" t="s">
        <v>796</v>
      </c>
      <c r="M13" s="789" t="s">
        <v>795</v>
      </c>
      <c r="N13" s="789" t="s">
        <v>797</v>
      </c>
      <c r="O13" s="789"/>
      <c r="P13" s="789"/>
      <c r="Q13" s="789" t="s">
        <v>416</v>
      </c>
      <c r="R13" s="789" t="s">
        <v>355</v>
      </c>
      <c r="S13" s="789" t="s">
        <v>260</v>
      </c>
      <c r="T13" s="789" t="s">
        <v>355</v>
      </c>
      <c r="U13" s="789" t="s">
        <v>187</v>
      </c>
      <c r="V13" s="789" t="s">
        <v>454</v>
      </c>
      <c r="W13" s="789" t="s">
        <v>455</v>
      </c>
      <c r="X13" s="789" t="s">
        <v>351</v>
      </c>
      <c r="Y13" s="789"/>
      <c r="Z13" s="789" t="s">
        <v>837</v>
      </c>
      <c r="AA13" s="789"/>
    </row>
    <row r="14" spans="1:27" ht="111" customHeight="1">
      <c r="A14" s="792"/>
      <c r="B14" s="789"/>
      <c r="C14" s="789"/>
      <c r="D14" s="789"/>
      <c r="E14" s="789"/>
      <c r="F14" s="789"/>
      <c r="G14" s="789"/>
      <c r="H14" s="789"/>
      <c r="I14" s="789"/>
      <c r="J14" s="789"/>
      <c r="K14" s="789"/>
      <c r="L14" s="789"/>
      <c r="M14" s="789"/>
      <c r="N14" s="789"/>
      <c r="O14" s="789"/>
      <c r="P14" s="789"/>
      <c r="Q14" s="789"/>
      <c r="R14" s="789"/>
      <c r="S14" s="789"/>
      <c r="T14" s="789"/>
      <c r="U14" s="789"/>
      <c r="V14" s="789"/>
      <c r="W14" s="789"/>
      <c r="X14" s="604" t="s">
        <v>183</v>
      </c>
      <c r="Y14" s="604" t="s">
        <v>357</v>
      </c>
      <c r="Z14" s="604" t="s">
        <v>353</v>
      </c>
      <c r="AA14" s="604" t="s">
        <v>354</v>
      </c>
    </row>
    <row r="15" spans="1:27" s="234" customFormat="1" ht="27.75" customHeight="1">
      <c r="A15" s="622">
        <v>1</v>
      </c>
      <c r="B15" s="604">
        <v>2</v>
      </c>
      <c r="C15" s="604">
        <v>3</v>
      </c>
      <c r="D15" s="604">
        <v>4</v>
      </c>
      <c r="E15" s="604">
        <v>5</v>
      </c>
      <c r="F15" s="604">
        <v>6</v>
      </c>
      <c r="G15" s="623">
        <v>7</v>
      </c>
      <c r="H15" s="604">
        <v>8</v>
      </c>
      <c r="I15" s="604">
        <v>9</v>
      </c>
      <c r="J15" s="604">
        <v>10</v>
      </c>
      <c r="K15" s="604">
        <v>11</v>
      </c>
      <c r="L15" s="604">
        <v>12</v>
      </c>
      <c r="M15" s="604">
        <v>13</v>
      </c>
      <c r="N15" s="604">
        <v>14</v>
      </c>
      <c r="O15" s="604">
        <v>15</v>
      </c>
      <c r="P15" s="604">
        <v>16</v>
      </c>
      <c r="Q15" s="604">
        <v>17</v>
      </c>
      <c r="R15" s="604">
        <v>18</v>
      </c>
      <c r="S15" s="604">
        <v>19</v>
      </c>
      <c r="T15" s="604">
        <v>20</v>
      </c>
      <c r="U15" s="604">
        <v>21</v>
      </c>
      <c r="V15" s="604">
        <v>22</v>
      </c>
      <c r="W15" s="604">
        <v>23</v>
      </c>
      <c r="X15" s="604">
        <v>24</v>
      </c>
      <c r="Y15" s="604">
        <v>25</v>
      </c>
      <c r="Z15" s="604">
        <v>26</v>
      </c>
      <c r="AA15" s="604">
        <v>27</v>
      </c>
    </row>
    <row r="16" spans="1:27">
      <c r="A16" s="622"/>
      <c r="B16" s="604" t="s">
        <v>312</v>
      </c>
      <c r="C16" s="604"/>
      <c r="D16" s="604"/>
      <c r="E16" s="606">
        <f>E17+E362</f>
        <v>308.56999999999988</v>
      </c>
      <c r="F16" s="606"/>
      <c r="G16" s="606">
        <f>G17+G362</f>
        <v>350.53949999999998</v>
      </c>
      <c r="H16" s="606"/>
      <c r="I16" s="606"/>
      <c r="J16" s="606"/>
      <c r="K16" s="606"/>
      <c r="L16" s="606"/>
      <c r="M16" s="606"/>
      <c r="N16" s="606"/>
      <c r="O16" s="606"/>
      <c r="P16" s="606"/>
      <c r="Q16" s="606">
        <f>Q17+Q362</f>
        <v>2960.6652469999981</v>
      </c>
      <c r="R16" s="606"/>
      <c r="S16" s="606">
        <f>S17+S362</f>
        <v>2960.6652469999981</v>
      </c>
      <c r="T16" s="624"/>
      <c r="U16" s="604"/>
      <c r="V16" s="604"/>
      <c r="W16" s="604"/>
      <c r="X16" s="604">
        <v>10.5</v>
      </c>
      <c r="Y16" s="604">
        <v>8.4</v>
      </c>
      <c r="Z16" s="604">
        <v>13.27</v>
      </c>
      <c r="AA16" s="604">
        <v>24.86</v>
      </c>
    </row>
    <row r="17" spans="1:27" ht="55.5" customHeight="1">
      <c r="A17" s="505">
        <v>1</v>
      </c>
      <c r="B17" s="505" t="s">
        <v>167</v>
      </c>
      <c r="C17" s="505"/>
      <c r="D17" s="133"/>
      <c r="E17" s="213">
        <f>E18+E358+E361</f>
        <v>157.57</v>
      </c>
      <c r="F17" s="235"/>
      <c r="G17" s="214">
        <f>G18+G358+G361</f>
        <v>103.47249999999997</v>
      </c>
      <c r="H17" s="235"/>
      <c r="I17" s="235"/>
      <c r="J17" s="235"/>
      <c r="K17" s="235"/>
      <c r="L17" s="235"/>
      <c r="M17" s="235"/>
      <c r="N17" s="235"/>
      <c r="O17" s="235"/>
      <c r="P17" s="235"/>
      <c r="Q17" s="213">
        <f>Q18+Q358+Q361</f>
        <v>1154.2127469999998</v>
      </c>
      <c r="R17" s="215"/>
      <c r="S17" s="213">
        <f>S18+S358+S361</f>
        <v>1154.2127469999998</v>
      </c>
      <c r="T17" s="135"/>
      <c r="U17" s="216"/>
      <c r="V17" s="216"/>
      <c r="W17" s="384"/>
      <c r="X17" s="216"/>
      <c r="Y17" s="216"/>
      <c r="Z17" s="216"/>
      <c r="AA17" s="216"/>
    </row>
    <row r="18" spans="1:27" ht="60" customHeight="1">
      <c r="A18" s="217" t="s">
        <v>264</v>
      </c>
      <c r="B18" s="505" t="s">
        <v>164</v>
      </c>
      <c r="C18" s="505"/>
      <c r="D18" s="133"/>
      <c r="E18" s="213">
        <f>E355</f>
        <v>157.57</v>
      </c>
      <c r="F18" s="235"/>
      <c r="G18" s="214">
        <f>G355</f>
        <v>103.47249999999997</v>
      </c>
      <c r="H18" s="235"/>
      <c r="I18" s="235"/>
      <c r="J18" s="235"/>
      <c r="K18" s="235"/>
      <c r="L18" s="235"/>
      <c r="M18" s="235"/>
      <c r="N18" s="235"/>
      <c r="O18" s="235"/>
      <c r="P18" s="235"/>
      <c r="Q18" s="213">
        <f>Q355</f>
        <v>982.27274699999975</v>
      </c>
      <c r="R18" s="215"/>
      <c r="S18" s="213">
        <f>S355</f>
        <v>982.27274699999975</v>
      </c>
      <c r="T18" s="135"/>
      <c r="U18" s="216"/>
      <c r="V18" s="138"/>
      <c r="W18" s="385"/>
      <c r="X18" s="218"/>
      <c r="Y18" s="218"/>
      <c r="Z18" s="218"/>
      <c r="AA18" s="218"/>
    </row>
    <row r="19" spans="1:27" ht="48.75" customHeight="1">
      <c r="A19" s="610" t="str">
        <f>'приложение 1.1 '!A22</f>
        <v>1.1.1.</v>
      </c>
      <c r="B19" s="611" t="str">
        <f>'приложение 1.1 '!B22</f>
        <v>Подстанции 110кВ</v>
      </c>
      <c r="C19" s="597"/>
      <c r="D19" s="597"/>
      <c r="E19" s="598"/>
      <c r="F19" s="597"/>
      <c r="G19" s="598"/>
      <c r="H19" s="599"/>
      <c r="I19" s="597"/>
      <c r="J19" s="597"/>
      <c r="K19" s="600"/>
      <c r="L19" s="600"/>
      <c r="M19" s="600"/>
      <c r="N19" s="600"/>
      <c r="O19" s="612"/>
      <c r="P19" s="601"/>
      <c r="Q19" s="602"/>
      <c r="R19" s="603"/>
      <c r="S19" s="603"/>
      <c r="T19" s="603"/>
      <c r="U19" s="613"/>
      <c r="V19" s="614"/>
      <c r="W19" s="615"/>
      <c r="X19" s="616"/>
      <c r="Y19" s="616"/>
      <c r="Z19" s="616"/>
      <c r="AA19" s="616"/>
    </row>
    <row r="20" spans="1:27" ht="128.25" customHeight="1">
      <c r="A20" s="380" t="str">
        <f>'приложение 1.1 '!A23</f>
        <v>1.1.1.1</v>
      </c>
      <c r="B20" s="381" t="str">
        <f>'приложение 1.1 '!B23</f>
        <v>Монтаж пожарной сигнализации на ПС-110/10 кВ "Университет"</v>
      </c>
      <c r="C20" s="133" t="s">
        <v>732</v>
      </c>
      <c r="D20" s="133" t="s">
        <v>305</v>
      </c>
      <c r="E20" s="221">
        <f>'приложение 1.1 '!E23</f>
        <v>0</v>
      </c>
      <c r="F20" s="133"/>
      <c r="G20" s="221">
        <f>'приложение 1.1 '!D23</f>
        <v>0</v>
      </c>
      <c r="H20" s="134"/>
      <c r="I20" s="133">
        <f>'приложение 1.1 '!F23</f>
        <v>2018</v>
      </c>
      <c r="J20" s="133">
        <f>'приложение 1.1 '!G23</f>
        <v>2018</v>
      </c>
      <c r="K20" s="195" t="s">
        <v>304</v>
      </c>
      <c r="L20" s="195" t="s">
        <v>197</v>
      </c>
      <c r="M20" s="195" t="s">
        <v>196</v>
      </c>
      <c r="N20" s="195" t="s">
        <v>198</v>
      </c>
      <c r="O20" s="390">
        <f>100-(S20*100/Q20)</f>
        <v>0</v>
      </c>
      <c r="P20" s="390">
        <f>O20</f>
        <v>0</v>
      </c>
      <c r="Q20" s="236">
        <f>'приложение 1.1 '!H23</f>
        <v>8</v>
      </c>
      <c r="R20" s="135"/>
      <c r="S20" s="135">
        <f>'приложение 1.1 '!I23</f>
        <v>8</v>
      </c>
      <c r="T20" s="135"/>
      <c r="U20" s="137"/>
      <c r="V20" s="138"/>
      <c r="W20" s="383"/>
      <c r="X20" s="139">
        <v>5.75</v>
      </c>
      <c r="Y20" s="139">
        <v>8.4</v>
      </c>
      <c r="Z20" s="731">
        <v>11.38</v>
      </c>
      <c r="AA20" s="139">
        <v>22.95</v>
      </c>
    </row>
    <row r="21" spans="1:27" ht="51" customHeight="1">
      <c r="A21" s="610" t="str">
        <f>'приложение 1.1 '!A24</f>
        <v>1.1.2.</v>
      </c>
      <c r="B21" s="611" t="str">
        <f>'приложение 1.1 '!B24</f>
        <v>Распределительные подстанции 6/10кВ (РП)</v>
      </c>
      <c r="C21" s="604"/>
      <c r="D21" s="604"/>
      <c r="E21" s="605"/>
      <c r="F21" s="604"/>
      <c r="G21" s="605"/>
      <c r="H21" s="606"/>
      <c r="I21" s="604"/>
      <c r="J21" s="604"/>
      <c r="K21" s="600"/>
      <c r="L21" s="600"/>
      <c r="M21" s="600"/>
      <c r="N21" s="600"/>
      <c r="O21" s="607"/>
      <c r="P21" s="607"/>
      <c r="Q21" s="608"/>
      <c r="R21" s="609"/>
      <c r="S21" s="609"/>
      <c r="T21" s="609"/>
      <c r="U21" s="613"/>
      <c r="V21" s="614"/>
      <c r="W21" s="615"/>
      <c r="X21" s="616"/>
      <c r="Y21" s="616"/>
      <c r="Z21" s="616"/>
      <c r="AA21" s="616"/>
    </row>
    <row r="22" spans="1:27" ht="141.75">
      <c r="A22" s="380" t="str">
        <f>'приложение 1.1 '!A25</f>
        <v>1.1.2.1</v>
      </c>
      <c r="B22" s="381" t="str">
        <f>'приложение 1.1 '!B25</f>
        <v>Реконструкция РП-117 (замена оборудования РУ-10кВ МВ на ВВ; РУ-0,4кВ; замена 2ТМГ-630кВА)</v>
      </c>
      <c r="C22" s="133" t="s">
        <v>732</v>
      </c>
      <c r="D22" s="133" t="s">
        <v>305</v>
      </c>
      <c r="E22" s="221">
        <f>'приложение 1.1 '!E25</f>
        <v>1.26</v>
      </c>
      <c r="F22" s="133"/>
      <c r="G22" s="221">
        <f>'приложение 1.1 '!D25</f>
        <v>0</v>
      </c>
      <c r="H22" s="134"/>
      <c r="I22" s="133">
        <f>'приложение 1.1 '!F25</f>
        <v>2018</v>
      </c>
      <c r="J22" s="133">
        <f>'приложение 1.1 '!G25</f>
        <v>2018</v>
      </c>
      <c r="K22" s="195" t="s">
        <v>304</v>
      </c>
      <c r="L22" s="195" t="s">
        <v>197</v>
      </c>
      <c r="M22" s="195" t="s">
        <v>196</v>
      </c>
      <c r="N22" s="195" t="s">
        <v>198</v>
      </c>
      <c r="O22" s="390">
        <f t="shared" ref="O22:O74" si="0">100-(S22*100/Q22)</f>
        <v>0</v>
      </c>
      <c r="P22" s="390">
        <f t="shared" ref="P22:P74" si="1">O22</f>
        <v>0</v>
      </c>
      <c r="Q22" s="236">
        <f>'приложение 1.1 '!H25</f>
        <v>13.218498</v>
      </c>
      <c r="R22" s="135"/>
      <c r="S22" s="135">
        <f>'приложение 1.1 '!I25</f>
        <v>13.218498</v>
      </c>
      <c r="T22" s="135"/>
      <c r="U22" s="625" t="s">
        <v>199</v>
      </c>
      <c r="V22" s="138"/>
      <c r="W22" s="383" t="s">
        <v>1802</v>
      </c>
      <c r="X22" s="139">
        <v>5.75</v>
      </c>
      <c r="Y22" s="139">
        <v>8.4</v>
      </c>
      <c r="Z22" s="139">
        <v>11.38</v>
      </c>
      <c r="AA22" s="139">
        <v>22.95</v>
      </c>
    </row>
    <row r="23" spans="1:27" ht="141.75">
      <c r="A23" s="380" t="str">
        <f>'приложение 1.1 '!A26</f>
        <v>1.1.2.2</v>
      </c>
      <c r="B23" s="381" t="str">
        <f>'приложение 1.1 '!B26</f>
        <v>Реконструкция РП-119 (замена оборудования РУ-10кВ МВ на ВВ; РУ-0,4кВ; замена 2ТМГ-630кВА)</v>
      </c>
      <c r="C23" s="133" t="s">
        <v>732</v>
      </c>
      <c r="D23" s="133" t="s">
        <v>305</v>
      </c>
      <c r="E23" s="221">
        <f>'приложение 1.1 '!E26</f>
        <v>1.26</v>
      </c>
      <c r="F23" s="133"/>
      <c r="G23" s="221">
        <f>'приложение 1.1 '!D26</f>
        <v>0</v>
      </c>
      <c r="H23" s="134"/>
      <c r="I23" s="133">
        <f>'приложение 1.1 '!F26</f>
        <v>2019</v>
      </c>
      <c r="J23" s="133">
        <f>'приложение 1.1 '!G26</f>
        <v>2019</v>
      </c>
      <c r="K23" s="195" t="s">
        <v>304</v>
      </c>
      <c r="L23" s="195" t="s">
        <v>197</v>
      </c>
      <c r="M23" s="195" t="s">
        <v>196</v>
      </c>
      <c r="N23" s="195" t="s">
        <v>198</v>
      </c>
      <c r="O23" s="390">
        <f t="shared" si="0"/>
        <v>0</v>
      </c>
      <c r="P23" s="390">
        <f t="shared" si="1"/>
        <v>0</v>
      </c>
      <c r="Q23" s="236">
        <f>'приложение 1.1 '!H26</f>
        <v>14.354937</v>
      </c>
      <c r="R23" s="135"/>
      <c r="S23" s="135">
        <f>'приложение 1.1 '!I26</f>
        <v>14.354937</v>
      </c>
      <c r="T23" s="135"/>
      <c r="U23" s="626" t="s">
        <v>199</v>
      </c>
      <c r="V23" s="138"/>
      <c r="W23" s="383" t="s">
        <v>1802</v>
      </c>
      <c r="X23" s="139">
        <v>5.75</v>
      </c>
      <c r="Y23" s="139">
        <v>8.4</v>
      </c>
      <c r="Z23" s="139">
        <v>11.38</v>
      </c>
      <c r="AA23" s="139">
        <v>22.95</v>
      </c>
    </row>
    <row r="24" spans="1:27" ht="141.75">
      <c r="A24" s="380" t="str">
        <f>'приложение 1.1 '!A27</f>
        <v>1.1.2.3</v>
      </c>
      <c r="B24" s="381" t="str">
        <f>'приложение 1.1 '!B27</f>
        <v>Реконструкция РП - 122 (замена оборудования РУ-10кВ МВ на ВВ; РУ-0,4кВ; замена 2ТМГ-630кВА)</v>
      </c>
      <c r="C24" s="133" t="s">
        <v>732</v>
      </c>
      <c r="D24" s="133" t="s">
        <v>305</v>
      </c>
      <c r="E24" s="221">
        <f>'приложение 1.1 '!E27</f>
        <v>1.26</v>
      </c>
      <c r="F24" s="133"/>
      <c r="G24" s="221">
        <f>'приложение 1.1 '!D27</f>
        <v>0</v>
      </c>
      <c r="H24" s="134"/>
      <c r="I24" s="133">
        <f>'приложение 1.1 '!F27</f>
        <v>2020</v>
      </c>
      <c r="J24" s="133">
        <f>'приложение 1.1 '!G27</f>
        <v>2020</v>
      </c>
      <c r="K24" s="195" t="s">
        <v>304</v>
      </c>
      <c r="L24" s="195" t="s">
        <v>197</v>
      </c>
      <c r="M24" s="195" t="s">
        <v>196</v>
      </c>
      <c r="N24" s="195" t="s">
        <v>198</v>
      </c>
      <c r="O24" s="390">
        <f t="shared" si="0"/>
        <v>0</v>
      </c>
      <c r="P24" s="390">
        <f t="shared" si="1"/>
        <v>0</v>
      </c>
      <c r="Q24" s="236">
        <f>'приложение 1.1 '!H27</f>
        <v>13.489872</v>
      </c>
      <c r="R24" s="135"/>
      <c r="S24" s="135">
        <f>'приложение 1.1 '!I27</f>
        <v>13.489872</v>
      </c>
      <c r="T24" s="135"/>
      <c r="U24" s="625" t="s">
        <v>199</v>
      </c>
      <c r="V24" s="138"/>
      <c r="W24" s="383" t="s">
        <v>1802</v>
      </c>
      <c r="X24" s="139">
        <v>5.75</v>
      </c>
      <c r="Y24" s="139">
        <v>8.4</v>
      </c>
      <c r="Z24" s="139">
        <v>11.38</v>
      </c>
      <c r="AA24" s="139">
        <v>22.95</v>
      </c>
    </row>
    <row r="25" spans="1:27" ht="141.75">
      <c r="A25" s="380" t="str">
        <f>'приложение 1.1 '!A28</f>
        <v>1.1.2.4</v>
      </c>
      <c r="B25" s="381" t="str">
        <f>'приложение 1.1 '!B28</f>
        <v>Реконструкция РП-127 (замена оборудования РУ-10кВ МВ на ВВ; замена 2ТМГ-630кВА)</v>
      </c>
      <c r="C25" s="133" t="s">
        <v>732</v>
      </c>
      <c r="D25" s="133" t="s">
        <v>305</v>
      </c>
      <c r="E25" s="221">
        <f>'приложение 1.1 '!E28</f>
        <v>1.26</v>
      </c>
      <c r="F25" s="133"/>
      <c r="G25" s="221">
        <f>'приложение 1.1 '!D28</f>
        <v>0</v>
      </c>
      <c r="H25" s="134"/>
      <c r="I25" s="133">
        <f>'приложение 1.1 '!F28</f>
        <v>2021</v>
      </c>
      <c r="J25" s="133">
        <f>'приложение 1.1 '!G28</f>
        <v>2021</v>
      </c>
      <c r="K25" s="195" t="s">
        <v>304</v>
      </c>
      <c r="L25" s="195" t="s">
        <v>197</v>
      </c>
      <c r="M25" s="195" t="s">
        <v>196</v>
      </c>
      <c r="N25" s="195" t="s">
        <v>198</v>
      </c>
      <c r="O25" s="390">
        <f t="shared" si="0"/>
        <v>0</v>
      </c>
      <c r="P25" s="390">
        <f t="shared" si="1"/>
        <v>0</v>
      </c>
      <c r="Q25" s="236">
        <f>'приложение 1.1 '!H28</f>
        <v>10.487615999999999</v>
      </c>
      <c r="R25" s="135"/>
      <c r="S25" s="135">
        <f>'приложение 1.1 '!I28</f>
        <v>10.487615999999999</v>
      </c>
      <c r="T25" s="135"/>
      <c r="U25" s="625" t="s">
        <v>199</v>
      </c>
      <c r="V25" s="138"/>
      <c r="W25" s="383" t="s">
        <v>1802</v>
      </c>
      <c r="X25" s="139">
        <v>5.75</v>
      </c>
      <c r="Y25" s="139">
        <v>8.4</v>
      </c>
      <c r="Z25" s="139">
        <v>11.38</v>
      </c>
      <c r="AA25" s="139">
        <v>22.95</v>
      </c>
    </row>
    <row r="26" spans="1:27" ht="141.75">
      <c r="A26" s="380" t="str">
        <f>'приложение 1.1 '!A29</f>
        <v>1.1.2.5</v>
      </c>
      <c r="B26" s="381" t="str">
        <f>'приложение 1.1 '!B29</f>
        <v>Реконструкция  РП-114 (замена оборудования РУ-10кВ МВ на ВВ; РУ-0,4кВ; замена 2ТМГ-630кВА)</v>
      </c>
      <c r="C26" s="133" t="s">
        <v>732</v>
      </c>
      <c r="D26" s="133" t="s">
        <v>305</v>
      </c>
      <c r="E26" s="221">
        <f>'приложение 1.1 '!E29</f>
        <v>1.26</v>
      </c>
      <c r="F26" s="133"/>
      <c r="G26" s="221">
        <f>'приложение 1.1 '!D29</f>
        <v>0</v>
      </c>
      <c r="H26" s="134"/>
      <c r="I26" s="133">
        <f>'приложение 1.1 '!F29</f>
        <v>2020</v>
      </c>
      <c r="J26" s="133">
        <f>'приложение 1.1 '!G29</f>
        <v>2020</v>
      </c>
      <c r="K26" s="195" t="s">
        <v>304</v>
      </c>
      <c r="L26" s="195" t="s">
        <v>197</v>
      </c>
      <c r="M26" s="195" t="s">
        <v>196</v>
      </c>
      <c r="N26" s="195" t="s">
        <v>198</v>
      </c>
      <c r="O26" s="390">
        <f t="shared" si="0"/>
        <v>0</v>
      </c>
      <c r="P26" s="390">
        <f t="shared" si="1"/>
        <v>0</v>
      </c>
      <c r="Q26" s="236">
        <f>'приложение 1.1 '!H29</f>
        <v>11.708799000000001</v>
      </c>
      <c r="R26" s="135"/>
      <c r="S26" s="135">
        <f>'приложение 1.1 '!I29</f>
        <v>11.708799000000001</v>
      </c>
      <c r="T26" s="135"/>
      <c r="U26" s="625" t="s">
        <v>199</v>
      </c>
      <c r="V26" s="138"/>
      <c r="W26" s="383" t="s">
        <v>1802</v>
      </c>
      <c r="X26" s="139">
        <v>5.75</v>
      </c>
      <c r="Y26" s="139">
        <v>8.4</v>
      </c>
      <c r="Z26" s="139">
        <v>11.38</v>
      </c>
      <c r="AA26" s="139">
        <v>22.95</v>
      </c>
    </row>
    <row r="27" spans="1:27" ht="141.75">
      <c r="A27" s="380" t="str">
        <f>'приложение 1.1 '!A30</f>
        <v>1.1.2.6</v>
      </c>
      <c r="B27" s="381" t="str">
        <f>'приложение 1.1 '!B30</f>
        <v>Реконструкция РП - 115 (замена оборудования РУ-10кВ МВ на ВВ; РУ-0,4кВ; замена 2ТМГ-630кВА)</v>
      </c>
      <c r="C27" s="133" t="s">
        <v>732</v>
      </c>
      <c r="D27" s="133" t="s">
        <v>305</v>
      </c>
      <c r="E27" s="221">
        <f>'приложение 1.1 '!E30</f>
        <v>1.26</v>
      </c>
      <c r="F27" s="133"/>
      <c r="G27" s="221">
        <f>'приложение 1.1 '!D30</f>
        <v>0</v>
      </c>
      <c r="H27" s="134"/>
      <c r="I27" s="133">
        <f>'приложение 1.1 '!F30</f>
        <v>2022</v>
      </c>
      <c r="J27" s="133">
        <f>'приложение 1.1 '!G30</f>
        <v>2022</v>
      </c>
      <c r="K27" s="195" t="s">
        <v>304</v>
      </c>
      <c r="L27" s="195" t="s">
        <v>197</v>
      </c>
      <c r="M27" s="195" t="s">
        <v>196</v>
      </c>
      <c r="N27" s="195" t="s">
        <v>198</v>
      </c>
      <c r="O27" s="390">
        <f t="shared" si="0"/>
        <v>0</v>
      </c>
      <c r="P27" s="390">
        <f t="shared" si="1"/>
        <v>0</v>
      </c>
      <c r="Q27" s="236">
        <f>'приложение 1.1 '!H30</f>
        <v>12.489120000000002</v>
      </c>
      <c r="R27" s="135"/>
      <c r="S27" s="135">
        <f>'приложение 1.1 '!I30</f>
        <v>12.489120000000002</v>
      </c>
      <c r="T27" s="135"/>
      <c r="U27" s="625" t="s">
        <v>199</v>
      </c>
      <c r="V27" s="138"/>
      <c r="W27" s="383" t="s">
        <v>1802</v>
      </c>
      <c r="X27" s="139">
        <v>5.75</v>
      </c>
      <c r="Y27" s="139">
        <v>8.4</v>
      </c>
      <c r="Z27" s="139">
        <v>11.38</v>
      </c>
      <c r="AA27" s="139">
        <v>22.95</v>
      </c>
    </row>
    <row r="28" spans="1:27" ht="141.75">
      <c r="A28" s="380" t="str">
        <f>'приложение 1.1 '!A31</f>
        <v>1.1.2.7</v>
      </c>
      <c r="B28" s="381" t="str">
        <f>'приложение 1.1 '!B31</f>
        <v>Реконструкция РП-113 (замена оборудования РУ-6кВ МВ на ВВ; РУ-0,4кВ; замена 2ТМГ-630кВА)</v>
      </c>
      <c r="C28" s="133" t="s">
        <v>732</v>
      </c>
      <c r="D28" s="133" t="s">
        <v>305</v>
      </c>
      <c r="E28" s="221">
        <f>'приложение 1.1 '!E31</f>
        <v>1.26</v>
      </c>
      <c r="F28" s="133"/>
      <c r="G28" s="221">
        <f>'приложение 1.1 '!D31</f>
        <v>0</v>
      </c>
      <c r="H28" s="134"/>
      <c r="I28" s="133">
        <f>'приложение 1.1 '!F31</f>
        <v>2022</v>
      </c>
      <c r="J28" s="133">
        <f>'приложение 1.1 '!G31</f>
        <v>2022</v>
      </c>
      <c r="K28" s="195" t="s">
        <v>304</v>
      </c>
      <c r="L28" s="195" t="s">
        <v>197</v>
      </c>
      <c r="M28" s="195" t="s">
        <v>196</v>
      </c>
      <c r="N28" s="195" t="s">
        <v>198</v>
      </c>
      <c r="O28" s="390">
        <f t="shared" si="0"/>
        <v>0</v>
      </c>
      <c r="P28" s="390">
        <f t="shared" si="1"/>
        <v>0</v>
      </c>
      <c r="Q28" s="236">
        <f>'приложение 1.1 '!H31</f>
        <v>14.083563</v>
      </c>
      <c r="R28" s="135"/>
      <c r="S28" s="135">
        <f>'приложение 1.1 '!I31</f>
        <v>14.083563</v>
      </c>
      <c r="T28" s="135"/>
      <c r="U28" s="625" t="s">
        <v>199</v>
      </c>
      <c r="V28" s="138"/>
      <c r="W28" s="383" t="s">
        <v>1802</v>
      </c>
      <c r="X28" s="139">
        <v>5.75</v>
      </c>
      <c r="Y28" s="139">
        <v>8.4</v>
      </c>
      <c r="Z28" s="139">
        <v>11.38</v>
      </c>
      <c r="AA28" s="139">
        <v>22.95</v>
      </c>
    </row>
    <row r="29" spans="1:27" ht="36.75" customHeight="1">
      <c r="A29" s="610" t="str">
        <f>'приложение 1.1 '!A32</f>
        <v>1.1.3.</v>
      </c>
      <c r="B29" s="611" t="str">
        <f>'приложение 1.1 '!B32</f>
        <v>Трансформаторные подстанции 10/6/0,4кВ</v>
      </c>
      <c r="C29" s="604"/>
      <c r="D29" s="604"/>
      <c r="E29" s="605"/>
      <c r="F29" s="604"/>
      <c r="G29" s="605"/>
      <c r="H29" s="606"/>
      <c r="I29" s="604"/>
      <c r="J29" s="604"/>
      <c r="K29" s="600"/>
      <c r="L29" s="600"/>
      <c r="M29" s="600"/>
      <c r="N29" s="600"/>
      <c r="O29" s="607"/>
      <c r="P29" s="607"/>
      <c r="Q29" s="608"/>
      <c r="R29" s="609"/>
      <c r="S29" s="609"/>
      <c r="T29" s="609"/>
      <c r="U29" s="617"/>
      <c r="V29" s="614"/>
      <c r="W29" s="615"/>
      <c r="X29" s="616"/>
      <c r="Y29" s="616"/>
      <c r="Z29" s="616"/>
      <c r="AA29" s="616"/>
    </row>
    <row r="30" spans="1:27" ht="129" customHeight="1">
      <c r="A30" s="380" t="str">
        <f>'приложение 1.1 '!A33</f>
        <v>1.1.3.1</v>
      </c>
      <c r="B30" s="381" t="str">
        <f>'приложение 1.1 '!B33</f>
        <v>Реконструкция ТП - 279 (замена оборудования РУ-10кВ, РУ-0,4кВ, замена 2ТМГ-630кВА)</v>
      </c>
      <c r="C30" s="133" t="s">
        <v>732</v>
      </c>
      <c r="D30" s="133" t="s">
        <v>305</v>
      </c>
      <c r="E30" s="221">
        <f>'приложение 1.1 '!E33</f>
        <v>1.26</v>
      </c>
      <c r="F30" s="133"/>
      <c r="G30" s="221">
        <f>'приложение 1.1 '!D33</f>
        <v>0</v>
      </c>
      <c r="H30" s="134"/>
      <c r="I30" s="133">
        <f>'приложение 1.1 '!F33</f>
        <v>2018</v>
      </c>
      <c r="J30" s="133">
        <f>'приложение 1.1 '!G33</f>
        <v>2018</v>
      </c>
      <c r="K30" s="195" t="s">
        <v>304</v>
      </c>
      <c r="L30" s="195" t="s">
        <v>197</v>
      </c>
      <c r="M30" s="195" t="s">
        <v>196</v>
      </c>
      <c r="N30" s="195" t="s">
        <v>198</v>
      </c>
      <c r="O30" s="390">
        <f t="shared" si="0"/>
        <v>0</v>
      </c>
      <c r="P30" s="390">
        <f t="shared" si="1"/>
        <v>0</v>
      </c>
      <c r="Q30" s="236">
        <f>'приложение 1.1 '!H33</f>
        <v>2.5824569999999998</v>
      </c>
      <c r="R30" s="135"/>
      <c r="S30" s="135">
        <f>'приложение 1.1 '!I33</f>
        <v>2.5824569999999998</v>
      </c>
      <c r="T30" s="135"/>
      <c r="U30" s="137" t="s">
        <v>57</v>
      </c>
      <c r="V30" s="138"/>
      <c r="W30" s="383" t="s">
        <v>1802</v>
      </c>
      <c r="X30" s="139">
        <v>5.75</v>
      </c>
      <c r="Y30" s="139">
        <v>8.4</v>
      </c>
      <c r="Z30" s="139">
        <v>11.38</v>
      </c>
      <c r="AA30" s="139">
        <v>22.95</v>
      </c>
    </row>
    <row r="31" spans="1:27" ht="129" customHeight="1">
      <c r="A31" s="380" t="str">
        <f>'приложение 1.1 '!A34</f>
        <v>1.1.3.2</v>
      </c>
      <c r="B31" s="381" t="str">
        <f>'приложение 1.1 '!B34</f>
        <v>Реконструкция ТП - 254 (замена оборудования РУ-10кВ, РУ-0,4кВ, замена 2ТМГ-630кВА)</v>
      </c>
      <c r="C31" s="133" t="s">
        <v>732</v>
      </c>
      <c r="D31" s="133" t="s">
        <v>305</v>
      </c>
      <c r="E31" s="221">
        <f>'приложение 1.1 '!E34</f>
        <v>1.26</v>
      </c>
      <c r="F31" s="133"/>
      <c r="G31" s="221">
        <f>'приложение 1.1 '!D34</f>
        <v>0</v>
      </c>
      <c r="H31" s="134"/>
      <c r="I31" s="133">
        <f>'приложение 1.1 '!F34</f>
        <v>2018</v>
      </c>
      <c r="J31" s="133">
        <f>'приложение 1.1 '!G34</f>
        <v>2018</v>
      </c>
      <c r="K31" s="195" t="s">
        <v>304</v>
      </c>
      <c r="L31" s="195" t="s">
        <v>197</v>
      </c>
      <c r="M31" s="195" t="s">
        <v>196</v>
      </c>
      <c r="N31" s="195" t="s">
        <v>198</v>
      </c>
      <c r="O31" s="390">
        <f t="shared" si="0"/>
        <v>0</v>
      </c>
      <c r="P31" s="390">
        <f t="shared" si="1"/>
        <v>0</v>
      </c>
      <c r="Q31" s="236">
        <f>'приложение 1.1 '!H34</f>
        <v>2.9328400000000001</v>
      </c>
      <c r="R31" s="135"/>
      <c r="S31" s="135">
        <f>'приложение 1.1 '!I34</f>
        <v>2.9328400000000001</v>
      </c>
      <c r="T31" s="135"/>
      <c r="U31" s="137" t="s">
        <v>57</v>
      </c>
      <c r="V31" s="138"/>
      <c r="W31" s="383" t="s">
        <v>1802</v>
      </c>
      <c r="X31" s="139">
        <v>5.75</v>
      </c>
      <c r="Y31" s="139">
        <v>8.4</v>
      </c>
      <c r="Z31" s="139">
        <v>11.38</v>
      </c>
      <c r="AA31" s="139">
        <v>22.95</v>
      </c>
    </row>
    <row r="32" spans="1:27" ht="129" customHeight="1">
      <c r="A32" s="380" t="str">
        <f>'приложение 1.1 '!A35</f>
        <v>1.1.3.3</v>
      </c>
      <c r="B32" s="381" t="str">
        <f>'приложение 1.1 '!B35</f>
        <v>Реконструкция ТП - 255 (замена оборудования РУ-10кВ, РУ-0,4кВ, замена 2ТМГ-630кВА)</v>
      </c>
      <c r="C32" s="133" t="s">
        <v>732</v>
      </c>
      <c r="D32" s="133" t="s">
        <v>305</v>
      </c>
      <c r="E32" s="221">
        <f>'приложение 1.1 '!E35</f>
        <v>1.26</v>
      </c>
      <c r="F32" s="133"/>
      <c r="G32" s="221">
        <f>'приложение 1.1 '!D35</f>
        <v>0</v>
      </c>
      <c r="H32" s="134"/>
      <c r="I32" s="133">
        <f>'приложение 1.1 '!F35</f>
        <v>2018</v>
      </c>
      <c r="J32" s="133">
        <f>'приложение 1.1 '!G35</f>
        <v>2018</v>
      </c>
      <c r="K32" s="195" t="s">
        <v>304</v>
      </c>
      <c r="L32" s="195" t="s">
        <v>197</v>
      </c>
      <c r="M32" s="195" t="s">
        <v>196</v>
      </c>
      <c r="N32" s="195" t="s">
        <v>198</v>
      </c>
      <c r="O32" s="390">
        <f t="shared" si="0"/>
        <v>0</v>
      </c>
      <c r="P32" s="390">
        <f t="shared" si="1"/>
        <v>0</v>
      </c>
      <c r="Q32" s="236">
        <f>'приложение 1.1 '!H35</f>
        <v>2.7181439999999997</v>
      </c>
      <c r="R32" s="135"/>
      <c r="S32" s="135">
        <f>'приложение 1.1 '!I35</f>
        <v>2.7181439999999997</v>
      </c>
      <c r="T32" s="135"/>
      <c r="U32" s="137" t="s">
        <v>57</v>
      </c>
      <c r="V32" s="138"/>
      <c r="W32" s="383" t="s">
        <v>1802</v>
      </c>
      <c r="X32" s="139">
        <v>5.75</v>
      </c>
      <c r="Y32" s="139">
        <v>8.4</v>
      </c>
      <c r="Z32" s="139">
        <v>11.38</v>
      </c>
      <c r="AA32" s="139">
        <v>22.95</v>
      </c>
    </row>
    <row r="33" spans="1:27" ht="129" customHeight="1">
      <c r="A33" s="380" t="str">
        <f>'приложение 1.1 '!A36</f>
        <v>1.1.3.4</v>
      </c>
      <c r="B33" s="381" t="str">
        <f>'приложение 1.1 '!B36</f>
        <v>Реконструкция ТП - 331 (замена оборудования РУ-10кВ, РУ-0,4кВ, замена 2ТМГ-630кВА)</v>
      </c>
      <c r="C33" s="133" t="s">
        <v>732</v>
      </c>
      <c r="D33" s="133" t="s">
        <v>305</v>
      </c>
      <c r="E33" s="221">
        <f>'приложение 1.1 '!E36</f>
        <v>1.26</v>
      </c>
      <c r="F33" s="133"/>
      <c r="G33" s="221">
        <f>'приложение 1.1 '!D36</f>
        <v>0</v>
      </c>
      <c r="H33" s="134"/>
      <c r="I33" s="133">
        <f>'приложение 1.1 '!F36</f>
        <v>2018</v>
      </c>
      <c r="J33" s="133">
        <f>'приложение 1.1 '!G36</f>
        <v>2018</v>
      </c>
      <c r="K33" s="195" t="s">
        <v>304</v>
      </c>
      <c r="L33" s="195" t="s">
        <v>197</v>
      </c>
      <c r="M33" s="195" t="s">
        <v>196</v>
      </c>
      <c r="N33" s="195" t="s">
        <v>198</v>
      </c>
      <c r="O33" s="390">
        <f t="shared" si="0"/>
        <v>0</v>
      </c>
      <c r="P33" s="390">
        <f t="shared" si="1"/>
        <v>0</v>
      </c>
      <c r="Q33" s="236">
        <f>'приложение 1.1 '!H36</f>
        <v>2.9328400000000001</v>
      </c>
      <c r="R33" s="135"/>
      <c r="S33" s="135">
        <f>'приложение 1.1 '!I36</f>
        <v>2.9328400000000001</v>
      </c>
      <c r="T33" s="135"/>
      <c r="U33" s="137" t="s">
        <v>57</v>
      </c>
      <c r="V33" s="138"/>
      <c r="W33" s="383" t="s">
        <v>1802</v>
      </c>
      <c r="X33" s="139">
        <v>5.75</v>
      </c>
      <c r="Y33" s="139">
        <v>8.4</v>
      </c>
      <c r="Z33" s="139">
        <v>11.38</v>
      </c>
      <c r="AA33" s="139">
        <v>22.95</v>
      </c>
    </row>
    <row r="34" spans="1:27" ht="129" customHeight="1">
      <c r="A34" s="380" t="str">
        <f>'приложение 1.1 '!A37</f>
        <v>1.1.3.5</v>
      </c>
      <c r="B34" s="381" t="str">
        <f>'приложение 1.1 '!B37</f>
        <v>Реконструкция ТП - 332 (замена оборудования РУ-10кВ, РУ-0,4кВ, замена 2ТМГ-630кВА)</v>
      </c>
      <c r="C34" s="133" t="s">
        <v>732</v>
      </c>
      <c r="D34" s="133" t="s">
        <v>305</v>
      </c>
      <c r="E34" s="221">
        <f>'приложение 1.1 '!E37</f>
        <v>1.26</v>
      </c>
      <c r="F34" s="133"/>
      <c r="G34" s="221">
        <f>'приложение 1.1 '!D37</f>
        <v>0</v>
      </c>
      <c r="H34" s="134"/>
      <c r="I34" s="133">
        <f>'приложение 1.1 '!F37</f>
        <v>2018</v>
      </c>
      <c r="J34" s="133">
        <f>'приложение 1.1 '!G37</f>
        <v>2018</v>
      </c>
      <c r="K34" s="195" t="s">
        <v>304</v>
      </c>
      <c r="L34" s="195" t="s">
        <v>197</v>
      </c>
      <c r="M34" s="195" t="s">
        <v>196</v>
      </c>
      <c r="N34" s="195" t="s">
        <v>198</v>
      </c>
      <c r="O34" s="390">
        <f t="shared" si="0"/>
        <v>0</v>
      </c>
      <c r="P34" s="390">
        <f t="shared" si="1"/>
        <v>0</v>
      </c>
      <c r="Q34" s="236">
        <f>'приложение 1.1 '!H37</f>
        <v>2.5824569999999998</v>
      </c>
      <c r="R34" s="135"/>
      <c r="S34" s="135">
        <f>'приложение 1.1 '!I37</f>
        <v>2.5824569999999998</v>
      </c>
      <c r="T34" s="135"/>
      <c r="U34" s="137" t="s">
        <v>57</v>
      </c>
      <c r="V34" s="138"/>
      <c r="W34" s="383" t="s">
        <v>1802</v>
      </c>
      <c r="X34" s="139">
        <v>5.75</v>
      </c>
      <c r="Y34" s="139">
        <v>8.4</v>
      </c>
      <c r="Z34" s="139">
        <v>11.38</v>
      </c>
      <c r="AA34" s="139">
        <v>22.95</v>
      </c>
    </row>
    <row r="35" spans="1:27" ht="129" customHeight="1">
      <c r="A35" s="380" t="str">
        <f>'приложение 1.1 '!A38</f>
        <v>1.1.3.6</v>
      </c>
      <c r="B35" s="381" t="str">
        <f>'приложение 1.1 '!B38</f>
        <v>Реконструкция ТП - 333 (замена оборудования РУ-10кВ, РУ-0,4кВ, замена 2ТМГ-630кВА)</v>
      </c>
      <c r="C35" s="133" t="s">
        <v>732</v>
      </c>
      <c r="D35" s="133" t="s">
        <v>305</v>
      </c>
      <c r="E35" s="221">
        <f>'приложение 1.1 '!E38</f>
        <v>1.26</v>
      </c>
      <c r="F35" s="133"/>
      <c r="G35" s="221">
        <f>'приложение 1.1 '!D38</f>
        <v>0</v>
      </c>
      <c r="H35" s="134"/>
      <c r="I35" s="133">
        <f>'приложение 1.1 '!F38</f>
        <v>2018</v>
      </c>
      <c r="J35" s="133">
        <f>'приложение 1.1 '!G38</f>
        <v>2018</v>
      </c>
      <c r="K35" s="195" t="s">
        <v>304</v>
      </c>
      <c r="L35" s="195" t="s">
        <v>197</v>
      </c>
      <c r="M35" s="195" t="s">
        <v>196</v>
      </c>
      <c r="N35" s="195" t="s">
        <v>198</v>
      </c>
      <c r="O35" s="390">
        <f t="shared" si="0"/>
        <v>0</v>
      </c>
      <c r="P35" s="390">
        <f t="shared" si="1"/>
        <v>0</v>
      </c>
      <c r="Q35" s="236">
        <f>'приложение 1.1 '!H38</f>
        <v>2.5824569999999998</v>
      </c>
      <c r="R35" s="135"/>
      <c r="S35" s="135">
        <f>'приложение 1.1 '!I38</f>
        <v>2.5824569999999998</v>
      </c>
      <c r="T35" s="135"/>
      <c r="U35" s="137" t="s">
        <v>57</v>
      </c>
      <c r="V35" s="138"/>
      <c r="W35" s="383" t="s">
        <v>1802</v>
      </c>
      <c r="X35" s="139">
        <v>5.75</v>
      </c>
      <c r="Y35" s="139">
        <v>8.4</v>
      </c>
      <c r="Z35" s="139">
        <v>11.38</v>
      </c>
      <c r="AA35" s="139">
        <v>22.95</v>
      </c>
    </row>
    <row r="36" spans="1:27" ht="129" customHeight="1">
      <c r="A36" s="380" t="str">
        <f>'приложение 1.1 '!A39</f>
        <v>1.1.3.7</v>
      </c>
      <c r="B36" s="381" t="str">
        <f>'приложение 1.1 '!B39</f>
        <v>Реконструкция ТП - 334 (замена оборудования РУ-10кВ, РУ-0,4кВ, замена 2ТМГ-630кВА)</v>
      </c>
      <c r="C36" s="133" t="s">
        <v>732</v>
      </c>
      <c r="D36" s="133" t="s">
        <v>305</v>
      </c>
      <c r="E36" s="221">
        <f>'приложение 1.1 '!E39</f>
        <v>1.26</v>
      </c>
      <c r="F36" s="133"/>
      <c r="G36" s="221">
        <f>'приложение 1.1 '!D39</f>
        <v>0</v>
      </c>
      <c r="H36" s="134"/>
      <c r="I36" s="133">
        <f>'приложение 1.1 '!F39</f>
        <v>2018</v>
      </c>
      <c r="J36" s="133">
        <f>'приложение 1.1 '!G39</f>
        <v>2018</v>
      </c>
      <c r="K36" s="195" t="s">
        <v>304</v>
      </c>
      <c r="L36" s="195" t="s">
        <v>197</v>
      </c>
      <c r="M36" s="195" t="s">
        <v>196</v>
      </c>
      <c r="N36" s="195" t="s">
        <v>198</v>
      </c>
      <c r="O36" s="390">
        <f t="shared" si="0"/>
        <v>0</v>
      </c>
      <c r="P36" s="390">
        <f t="shared" si="1"/>
        <v>0</v>
      </c>
      <c r="Q36" s="236">
        <f>'приложение 1.1 '!H39</f>
        <v>2.7181439999999997</v>
      </c>
      <c r="R36" s="135"/>
      <c r="S36" s="135">
        <f>'приложение 1.1 '!I39</f>
        <v>2.7181439999999997</v>
      </c>
      <c r="T36" s="135"/>
      <c r="U36" s="137" t="s">
        <v>57</v>
      </c>
      <c r="V36" s="138"/>
      <c r="W36" s="383" t="s">
        <v>1802</v>
      </c>
      <c r="X36" s="139">
        <v>5.75</v>
      </c>
      <c r="Y36" s="139">
        <v>8.4</v>
      </c>
      <c r="Z36" s="139">
        <v>11.38</v>
      </c>
      <c r="AA36" s="139">
        <v>22.95</v>
      </c>
    </row>
    <row r="37" spans="1:27" ht="126" customHeight="1">
      <c r="A37" s="380" t="str">
        <f>'приложение 1.1 '!A40</f>
        <v>1.1.3.8</v>
      </c>
      <c r="B37" s="381" t="str">
        <f>'приложение 1.1 '!B40</f>
        <v>Реконструкция ТП - 335 (замена оборудования РУ-10кВ, РУ-0,4кВ, замена 2ТМГ-630кВА)</v>
      </c>
      <c r="C37" s="133" t="s">
        <v>732</v>
      </c>
      <c r="D37" s="133" t="s">
        <v>305</v>
      </c>
      <c r="E37" s="221">
        <f>'приложение 1.1 '!E40</f>
        <v>1.26</v>
      </c>
      <c r="F37" s="133"/>
      <c r="G37" s="221">
        <f>'приложение 1.1 '!D40</f>
        <v>0</v>
      </c>
      <c r="H37" s="134"/>
      <c r="I37" s="133">
        <f>'приложение 1.1 '!F40</f>
        <v>2018</v>
      </c>
      <c r="J37" s="133">
        <f>'приложение 1.1 '!G40</f>
        <v>2018</v>
      </c>
      <c r="K37" s="195" t="s">
        <v>304</v>
      </c>
      <c r="L37" s="195" t="s">
        <v>197</v>
      </c>
      <c r="M37" s="195" t="s">
        <v>196</v>
      </c>
      <c r="N37" s="195" t="s">
        <v>198</v>
      </c>
      <c r="O37" s="390">
        <f t="shared" si="0"/>
        <v>0</v>
      </c>
      <c r="P37" s="390">
        <f t="shared" si="1"/>
        <v>0</v>
      </c>
      <c r="Q37" s="236">
        <f>'приложение 1.1 '!H40</f>
        <v>2.7181439999999997</v>
      </c>
      <c r="R37" s="135"/>
      <c r="S37" s="135">
        <f>'приложение 1.1 '!I40</f>
        <v>2.7181439999999997</v>
      </c>
      <c r="T37" s="135"/>
      <c r="U37" s="137" t="s">
        <v>57</v>
      </c>
      <c r="V37" s="138"/>
      <c r="W37" s="383" t="s">
        <v>1802</v>
      </c>
      <c r="X37" s="139">
        <v>5.75</v>
      </c>
      <c r="Y37" s="139">
        <v>8.4</v>
      </c>
      <c r="Z37" s="139">
        <v>11.38</v>
      </c>
      <c r="AA37" s="139">
        <v>22.95</v>
      </c>
    </row>
    <row r="38" spans="1:27" ht="97.5" customHeight="1">
      <c r="A38" s="380" t="str">
        <f>'приложение 1.1 '!A41</f>
        <v>1.1.3.9</v>
      </c>
      <c r="B38" s="381" t="str">
        <f>'приложение 1.1 '!B41</f>
        <v>Реконструкция ТП - 337 (замена оборудования РУ-10кВ, РУ-0,4кВ, замена 2ТМГ-630кВА)</v>
      </c>
      <c r="C38" s="133" t="s">
        <v>732</v>
      </c>
      <c r="D38" s="133" t="s">
        <v>305</v>
      </c>
      <c r="E38" s="221">
        <f>'приложение 1.1 '!E41</f>
        <v>1.26</v>
      </c>
      <c r="F38" s="133"/>
      <c r="G38" s="221">
        <f>'приложение 1.1 '!D41</f>
        <v>0</v>
      </c>
      <c r="H38" s="134"/>
      <c r="I38" s="133">
        <f>'приложение 1.1 '!F41</f>
        <v>2018</v>
      </c>
      <c r="J38" s="133">
        <f>'приложение 1.1 '!G41</f>
        <v>2018</v>
      </c>
      <c r="K38" s="195" t="s">
        <v>304</v>
      </c>
      <c r="L38" s="195" t="s">
        <v>197</v>
      </c>
      <c r="M38" s="195" t="s">
        <v>196</v>
      </c>
      <c r="N38" s="195" t="s">
        <v>198</v>
      </c>
      <c r="O38" s="390">
        <f t="shared" si="0"/>
        <v>0</v>
      </c>
      <c r="P38" s="390">
        <f t="shared" si="1"/>
        <v>0</v>
      </c>
      <c r="Q38" s="236">
        <f>'приложение 1.1 '!H41</f>
        <v>2.7181439999999997</v>
      </c>
      <c r="R38" s="135"/>
      <c r="S38" s="135">
        <f>'приложение 1.1 '!I41</f>
        <v>2.7181439999999997</v>
      </c>
      <c r="T38" s="135"/>
      <c r="U38" s="137" t="s">
        <v>57</v>
      </c>
      <c r="V38" s="138"/>
      <c r="W38" s="383" t="s">
        <v>1802</v>
      </c>
      <c r="X38" s="139">
        <v>5.75</v>
      </c>
      <c r="Y38" s="139">
        <v>8.4</v>
      </c>
      <c r="Z38" s="139">
        <v>11.38</v>
      </c>
      <c r="AA38" s="139">
        <v>22.95</v>
      </c>
    </row>
    <row r="39" spans="1:27" ht="97.5" customHeight="1">
      <c r="A39" s="380" t="str">
        <f>'приложение 1.1 '!A42</f>
        <v>1.1.3.10</v>
      </c>
      <c r="B39" s="381" t="str">
        <f>'приложение 1.1 '!B42</f>
        <v>Реконструкция ТП - 338 (замена оборудования РУ-10кВ, РУ-0,4кВ, замена 2ТМГ-630кВА)</v>
      </c>
      <c r="C39" s="133" t="s">
        <v>732</v>
      </c>
      <c r="D39" s="133" t="s">
        <v>305</v>
      </c>
      <c r="E39" s="221">
        <f>'приложение 1.1 '!E42</f>
        <v>1.26</v>
      </c>
      <c r="F39" s="133"/>
      <c r="G39" s="221">
        <f>'приложение 1.1 '!D42</f>
        <v>0</v>
      </c>
      <c r="H39" s="134"/>
      <c r="I39" s="133">
        <f>'приложение 1.1 '!F42</f>
        <v>2018</v>
      </c>
      <c r="J39" s="133">
        <f>'приложение 1.1 '!G42</f>
        <v>2018</v>
      </c>
      <c r="K39" s="195" t="s">
        <v>304</v>
      </c>
      <c r="L39" s="195" t="s">
        <v>197</v>
      </c>
      <c r="M39" s="195" t="s">
        <v>196</v>
      </c>
      <c r="N39" s="195" t="s">
        <v>198</v>
      </c>
      <c r="O39" s="390">
        <f t="shared" si="0"/>
        <v>0</v>
      </c>
      <c r="P39" s="390">
        <f t="shared" si="1"/>
        <v>0</v>
      </c>
      <c r="Q39" s="236">
        <f>'приложение 1.1 '!H42</f>
        <v>2.853831</v>
      </c>
      <c r="R39" s="135"/>
      <c r="S39" s="135">
        <f>'приложение 1.1 '!I42</f>
        <v>2.853831</v>
      </c>
      <c r="T39" s="135"/>
      <c r="U39" s="137" t="s">
        <v>57</v>
      </c>
      <c r="V39" s="138"/>
      <c r="W39" s="383" t="s">
        <v>1802</v>
      </c>
      <c r="X39" s="139">
        <v>5.75</v>
      </c>
      <c r="Y39" s="139">
        <v>8.4</v>
      </c>
      <c r="Z39" s="139">
        <v>11.38</v>
      </c>
      <c r="AA39" s="139">
        <v>22.95</v>
      </c>
    </row>
    <row r="40" spans="1:27" ht="97.5" customHeight="1">
      <c r="A40" s="380" t="str">
        <f>'приложение 1.1 '!A43</f>
        <v>1.1.3.11</v>
      </c>
      <c r="B40" s="381" t="str">
        <f>'приложение 1.1 '!B43</f>
        <v>Реконструкция ТП - 482 (замена оборудования РУ-10кВ, РУ-0,4кВ, замена 2ТМГ-630кВА)</v>
      </c>
      <c r="C40" s="133" t="s">
        <v>732</v>
      </c>
      <c r="D40" s="133" t="s">
        <v>305</v>
      </c>
      <c r="E40" s="221">
        <f>'приложение 1.1 '!E43</f>
        <v>2</v>
      </c>
      <c r="F40" s="133"/>
      <c r="G40" s="221">
        <f>'приложение 1.1 '!D43</f>
        <v>0</v>
      </c>
      <c r="H40" s="134"/>
      <c r="I40" s="133">
        <f>'приложение 1.1 '!F43</f>
        <v>2018</v>
      </c>
      <c r="J40" s="133">
        <f>'приложение 1.1 '!G43</f>
        <v>2018</v>
      </c>
      <c r="K40" s="195" t="s">
        <v>304</v>
      </c>
      <c r="L40" s="195" t="s">
        <v>197</v>
      </c>
      <c r="M40" s="195" t="s">
        <v>196</v>
      </c>
      <c r="N40" s="195" t="s">
        <v>198</v>
      </c>
      <c r="O40" s="390">
        <f t="shared" si="0"/>
        <v>0</v>
      </c>
      <c r="P40" s="390">
        <f t="shared" si="1"/>
        <v>0</v>
      </c>
      <c r="Q40" s="236">
        <f>'приложение 1.1 '!H43</f>
        <v>5.1288410000000004</v>
      </c>
      <c r="R40" s="135"/>
      <c r="S40" s="135">
        <f>'приложение 1.1 '!I43</f>
        <v>5.1288410000000004</v>
      </c>
      <c r="T40" s="135"/>
      <c r="U40" s="137" t="s">
        <v>57</v>
      </c>
      <c r="V40" s="138"/>
      <c r="W40" s="383" t="s">
        <v>1802</v>
      </c>
      <c r="X40" s="139">
        <v>5.75</v>
      </c>
      <c r="Y40" s="139">
        <v>8.4</v>
      </c>
      <c r="Z40" s="139">
        <v>11.38</v>
      </c>
      <c r="AA40" s="139">
        <v>22.95</v>
      </c>
    </row>
    <row r="41" spans="1:27" ht="112.5" customHeight="1">
      <c r="A41" s="380" t="str">
        <f>'приложение 1.1 '!A44</f>
        <v>1.1.3.12</v>
      </c>
      <c r="B41" s="381" t="str">
        <f>'приложение 1.1 '!B44</f>
        <v>Реконструкция ТП - 259 (замена оборудования РУ-10кВ, РУ-0,4кВ, замена 2ТМГ-630кВА)</v>
      </c>
      <c r="C41" s="133" t="s">
        <v>732</v>
      </c>
      <c r="D41" s="133" t="s">
        <v>305</v>
      </c>
      <c r="E41" s="221">
        <f>'приложение 1.1 '!E44</f>
        <v>1.26</v>
      </c>
      <c r="F41" s="133"/>
      <c r="G41" s="221">
        <f>'приложение 1.1 '!D44</f>
        <v>0</v>
      </c>
      <c r="H41" s="134"/>
      <c r="I41" s="133">
        <f>'приложение 1.1 '!F44</f>
        <v>2018</v>
      </c>
      <c r="J41" s="133">
        <f>'приложение 1.1 '!G44</f>
        <v>2018</v>
      </c>
      <c r="K41" s="195" t="s">
        <v>304</v>
      </c>
      <c r="L41" s="195" t="s">
        <v>197</v>
      </c>
      <c r="M41" s="195" t="s">
        <v>196</v>
      </c>
      <c r="N41" s="195" t="s">
        <v>198</v>
      </c>
      <c r="O41" s="390">
        <f t="shared" si="0"/>
        <v>0</v>
      </c>
      <c r="P41" s="390">
        <f t="shared" si="1"/>
        <v>0</v>
      </c>
      <c r="Q41" s="236">
        <f>'приложение 1.1 '!H44</f>
        <v>2.7971529999999998</v>
      </c>
      <c r="R41" s="135"/>
      <c r="S41" s="135">
        <f>'приложение 1.1 '!I44</f>
        <v>2.7971529999999998</v>
      </c>
      <c r="T41" s="135"/>
      <c r="U41" s="137" t="s">
        <v>57</v>
      </c>
      <c r="V41" s="138"/>
      <c r="W41" s="383" t="s">
        <v>1802</v>
      </c>
      <c r="X41" s="139">
        <v>5.75</v>
      </c>
      <c r="Y41" s="139">
        <v>8.4</v>
      </c>
      <c r="Z41" s="139">
        <v>11.38</v>
      </c>
      <c r="AA41" s="139">
        <v>22.95</v>
      </c>
    </row>
    <row r="42" spans="1:27" ht="93" customHeight="1">
      <c r="A42" s="380" t="str">
        <f>'приложение 1.1 '!A45</f>
        <v>1.1.3.13</v>
      </c>
      <c r="B42" s="381" t="str">
        <f>'приложение 1.1 '!B45</f>
        <v>Реконструкция ТП - 260 (замена оборудования РУ-10кВ, РУ-0,4кВ, замена 2ТМГ-630кВА)</v>
      </c>
      <c r="C42" s="133" t="s">
        <v>732</v>
      </c>
      <c r="D42" s="133" t="s">
        <v>305</v>
      </c>
      <c r="E42" s="221">
        <f>'приложение 1.1 '!E45</f>
        <v>1.26</v>
      </c>
      <c r="F42" s="133"/>
      <c r="G42" s="221">
        <f>'приложение 1.1 '!D45</f>
        <v>0</v>
      </c>
      <c r="H42" s="134"/>
      <c r="I42" s="133">
        <f>'приложение 1.1 '!F45</f>
        <v>2018</v>
      </c>
      <c r="J42" s="133">
        <f>'приложение 1.1 '!G45</f>
        <v>2018</v>
      </c>
      <c r="K42" s="195" t="s">
        <v>304</v>
      </c>
      <c r="L42" s="195" t="s">
        <v>197</v>
      </c>
      <c r="M42" s="195" t="s">
        <v>196</v>
      </c>
      <c r="N42" s="195" t="s">
        <v>198</v>
      </c>
      <c r="O42" s="390">
        <f t="shared" si="0"/>
        <v>0</v>
      </c>
      <c r="P42" s="390">
        <f t="shared" si="1"/>
        <v>0</v>
      </c>
      <c r="Q42" s="236">
        <f>'приложение 1.1 '!H45</f>
        <v>2.7971529999999998</v>
      </c>
      <c r="R42" s="135"/>
      <c r="S42" s="135">
        <f>'приложение 1.1 '!I45</f>
        <v>2.7971529999999998</v>
      </c>
      <c r="T42" s="135"/>
      <c r="U42" s="137" t="s">
        <v>57</v>
      </c>
      <c r="V42" s="138"/>
      <c r="W42" s="383" t="s">
        <v>1802</v>
      </c>
      <c r="X42" s="139">
        <v>5.75</v>
      </c>
      <c r="Y42" s="139">
        <v>8.4</v>
      </c>
      <c r="Z42" s="139">
        <v>11.38</v>
      </c>
      <c r="AA42" s="139">
        <v>22.95</v>
      </c>
    </row>
    <row r="43" spans="1:27" ht="124.5" customHeight="1">
      <c r="A43" s="380" t="str">
        <f>'приложение 1.1 '!A46</f>
        <v>1.1.3.14</v>
      </c>
      <c r="B43" s="381" t="str">
        <f>'приложение 1.1 '!B46</f>
        <v>Реконструкция ТП - 261 (замена оборудования РУ-10кВ, РУ-0,4кВ, замена 2ТМГ-630кВА)</v>
      </c>
      <c r="C43" s="133" t="s">
        <v>732</v>
      </c>
      <c r="D43" s="133" t="s">
        <v>305</v>
      </c>
      <c r="E43" s="221">
        <f>'приложение 1.1 '!E46</f>
        <v>1.26</v>
      </c>
      <c r="F43" s="133"/>
      <c r="G43" s="221">
        <f>'приложение 1.1 '!D46</f>
        <v>0</v>
      </c>
      <c r="H43" s="134"/>
      <c r="I43" s="133">
        <f>'приложение 1.1 '!F46</f>
        <v>2018</v>
      </c>
      <c r="J43" s="133">
        <f>'приложение 1.1 '!G46</f>
        <v>2018</v>
      </c>
      <c r="K43" s="195" t="s">
        <v>304</v>
      </c>
      <c r="L43" s="195" t="s">
        <v>197</v>
      </c>
      <c r="M43" s="195" t="s">
        <v>196</v>
      </c>
      <c r="N43" s="195" t="s">
        <v>198</v>
      </c>
      <c r="O43" s="390">
        <f t="shared" si="0"/>
        <v>0</v>
      </c>
      <c r="P43" s="390">
        <f t="shared" si="1"/>
        <v>0</v>
      </c>
      <c r="Q43" s="236">
        <f>'приложение 1.1 '!H46</f>
        <v>2.6898049999999998</v>
      </c>
      <c r="R43" s="135"/>
      <c r="S43" s="135">
        <f>'приложение 1.1 '!I46</f>
        <v>2.6898049999999998</v>
      </c>
      <c r="T43" s="135"/>
      <c r="U43" s="137" t="s">
        <v>57</v>
      </c>
      <c r="V43" s="138"/>
      <c r="W43" s="383" t="s">
        <v>1802</v>
      </c>
      <c r="X43" s="139">
        <v>5.75</v>
      </c>
      <c r="Y43" s="139">
        <v>8.4</v>
      </c>
      <c r="Z43" s="139">
        <v>11.38</v>
      </c>
      <c r="AA43" s="139">
        <v>22.95</v>
      </c>
    </row>
    <row r="44" spans="1:27" ht="165" customHeight="1">
      <c r="A44" s="380" t="str">
        <f>'приложение 1.1 '!A47</f>
        <v>1.1.3.16</v>
      </c>
      <c r="B44" s="381" t="str">
        <f>'приложение 1.1 '!B47</f>
        <v>Реконструкция ТП-283 (замена оборудования РУ-10кВ, РУ-0,4кВ, замена 2ТМГ-630кВА)</v>
      </c>
      <c r="C44" s="133" t="s">
        <v>732</v>
      </c>
      <c r="D44" s="133" t="s">
        <v>305</v>
      </c>
      <c r="E44" s="221">
        <f>'приложение 1.1 '!E47</f>
        <v>1.26</v>
      </c>
      <c r="F44" s="133"/>
      <c r="G44" s="221">
        <f>'приложение 1.1 '!D47</f>
        <v>0</v>
      </c>
      <c r="H44" s="134"/>
      <c r="I44" s="133">
        <f>'приложение 1.1 '!F47</f>
        <v>2018</v>
      </c>
      <c r="J44" s="133">
        <f>'приложение 1.1 '!G47</f>
        <v>2018</v>
      </c>
      <c r="K44" s="195" t="s">
        <v>304</v>
      </c>
      <c r="L44" s="195" t="s">
        <v>197</v>
      </c>
      <c r="M44" s="195" t="s">
        <v>196</v>
      </c>
      <c r="N44" s="195" t="s">
        <v>198</v>
      </c>
      <c r="O44" s="390">
        <f t="shared" si="0"/>
        <v>0</v>
      </c>
      <c r="P44" s="390">
        <f t="shared" si="1"/>
        <v>0</v>
      </c>
      <c r="Q44" s="236">
        <f>'приложение 1.1 '!H47</f>
        <v>2.7971529999999998</v>
      </c>
      <c r="R44" s="135"/>
      <c r="S44" s="135">
        <f>'приложение 1.1 '!I47</f>
        <v>2.7971529999999998</v>
      </c>
      <c r="T44" s="135"/>
      <c r="U44" s="136" t="s">
        <v>57</v>
      </c>
      <c r="V44" s="138"/>
      <c r="W44" s="383" t="s">
        <v>1802</v>
      </c>
      <c r="X44" s="139">
        <v>5.75</v>
      </c>
      <c r="Y44" s="139">
        <v>8.4</v>
      </c>
      <c r="Z44" s="139">
        <v>11.38</v>
      </c>
      <c r="AA44" s="139">
        <v>22.95</v>
      </c>
    </row>
    <row r="45" spans="1:27" ht="129" customHeight="1">
      <c r="A45" s="380" t="str">
        <f>'приложение 1.1 '!A48</f>
        <v>1.1.3.22</v>
      </c>
      <c r="B45" s="381" t="str">
        <f>'приложение 1.1 '!B48</f>
        <v>Реконструкция ТП-490 (замена оборудования РУ-10кВ, РУ-0,4кВ, замена 2ТМГ-400кВА)</v>
      </c>
      <c r="C45" s="133" t="s">
        <v>732</v>
      </c>
      <c r="D45" s="133" t="s">
        <v>305</v>
      </c>
      <c r="E45" s="221">
        <f>'приложение 1.1 '!E48</f>
        <v>0.8</v>
      </c>
      <c r="F45" s="133"/>
      <c r="G45" s="221">
        <f>'приложение 1.1 '!D48</f>
        <v>0</v>
      </c>
      <c r="H45" s="134"/>
      <c r="I45" s="133">
        <f>'приложение 1.1 '!F48</f>
        <v>2018</v>
      </c>
      <c r="J45" s="133">
        <f>'приложение 1.1 '!G48</f>
        <v>2018</v>
      </c>
      <c r="K45" s="195" t="s">
        <v>304</v>
      </c>
      <c r="L45" s="195" t="s">
        <v>197</v>
      </c>
      <c r="M45" s="195" t="s">
        <v>196</v>
      </c>
      <c r="N45" s="195" t="s">
        <v>198</v>
      </c>
      <c r="O45" s="390">
        <f t="shared" si="0"/>
        <v>0</v>
      </c>
      <c r="P45" s="390">
        <f t="shared" si="1"/>
        <v>0</v>
      </c>
      <c r="Q45" s="236">
        <f>'приложение 1.1 '!H48</f>
        <v>2.311083</v>
      </c>
      <c r="R45" s="135"/>
      <c r="S45" s="135">
        <f>'приложение 1.1 '!I48</f>
        <v>2.311083</v>
      </c>
      <c r="T45" s="135"/>
      <c r="U45" s="137" t="s">
        <v>57</v>
      </c>
      <c r="V45" s="138"/>
      <c r="W45" s="383" t="s">
        <v>1802</v>
      </c>
      <c r="X45" s="139">
        <v>5.75</v>
      </c>
      <c r="Y45" s="139">
        <v>8.4</v>
      </c>
      <c r="Z45" s="139">
        <v>11.38</v>
      </c>
      <c r="AA45" s="139">
        <v>22.95</v>
      </c>
    </row>
    <row r="46" spans="1:27" ht="129" customHeight="1">
      <c r="A46" s="380" t="str">
        <f>'приложение 1.1 '!A49</f>
        <v>1.1.3.23</v>
      </c>
      <c r="B46" s="381" t="str">
        <f>'приложение 1.1 '!B49</f>
        <v>Реконструкция ТП-430  (замена оборудования РУ-10кВ, РУ-0,4кВ, замена 2ТМГ-630кВА)</v>
      </c>
      <c r="C46" s="133" t="s">
        <v>732</v>
      </c>
      <c r="D46" s="133" t="s">
        <v>305</v>
      </c>
      <c r="E46" s="221">
        <f>'приложение 1.1 '!E49</f>
        <v>1.26</v>
      </c>
      <c r="F46" s="133"/>
      <c r="G46" s="221">
        <f>'приложение 1.1 '!D49</f>
        <v>0</v>
      </c>
      <c r="H46" s="134"/>
      <c r="I46" s="133">
        <f>'приложение 1.1 '!F49</f>
        <v>2018</v>
      </c>
      <c r="J46" s="133">
        <f>'приложение 1.1 '!G49</f>
        <v>2018</v>
      </c>
      <c r="K46" s="195" t="s">
        <v>304</v>
      </c>
      <c r="L46" s="195" t="s">
        <v>197</v>
      </c>
      <c r="M46" s="195" t="s">
        <v>196</v>
      </c>
      <c r="N46" s="195" t="s">
        <v>198</v>
      </c>
      <c r="O46" s="390">
        <f t="shared" si="0"/>
        <v>0</v>
      </c>
      <c r="P46" s="390">
        <f t="shared" si="1"/>
        <v>0</v>
      </c>
      <c r="Q46" s="236">
        <f>'приложение 1.1 '!H49</f>
        <v>2.5824569999999998</v>
      </c>
      <c r="R46" s="135"/>
      <c r="S46" s="135">
        <f>'приложение 1.1 '!I49</f>
        <v>2.5824569999999998</v>
      </c>
      <c r="T46" s="135"/>
      <c r="U46" s="137" t="s">
        <v>57</v>
      </c>
      <c r="V46" s="138"/>
      <c r="W46" s="383" t="s">
        <v>1802</v>
      </c>
      <c r="X46" s="139">
        <v>5.75</v>
      </c>
      <c r="Y46" s="139">
        <v>8.4</v>
      </c>
      <c r="Z46" s="139">
        <v>11.38</v>
      </c>
      <c r="AA46" s="139">
        <v>22.95</v>
      </c>
    </row>
    <row r="47" spans="1:27" ht="129" customHeight="1">
      <c r="A47" s="380" t="str">
        <f>'приложение 1.1 '!A50</f>
        <v>1.1.3.24</v>
      </c>
      <c r="B47" s="381" t="str">
        <f>'приложение 1.1 '!B50</f>
        <v>Реконструкция ТП-431 (замена оборудования РУ-10кВ, РУ-0,4кВ, замена 2ТМГ-630кВА)</v>
      </c>
      <c r="C47" s="133" t="s">
        <v>732</v>
      </c>
      <c r="D47" s="133" t="s">
        <v>305</v>
      </c>
      <c r="E47" s="221">
        <f>'приложение 1.1 '!E50</f>
        <v>1.26</v>
      </c>
      <c r="F47" s="133"/>
      <c r="G47" s="221">
        <f>'приложение 1.1 '!D50</f>
        <v>0</v>
      </c>
      <c r="H47" s="134"/>
      <c r="I47" s="133">
        <f>'приложение 1.1 '!F50</f>
        <v>2018</v>
      </c>
      <c r="J47" s="133">
        <f>'приложение 1.1 '!G50</f>
        <v>2018</v>
      </c>
      <c r="K47" s="195" t="s">
        <v>304</v>
      </c>
      <c r="L47" s="195" t="s">
        <v>197</v>
      </c>
      <c r="M47" s="195" t="s">
        <v>196</v>
      </c>
      <c r="N47" s="195" t="s">
        <v>198</v>
      </c>
      <c r="O47" s="390">
        <f t="shared" si="0"/>
        <v>0</v>
      </c>
      <c r="P47" s="390">
        <f t="shared" si="1"/>
        <v>0</v>
      </c>
      <c r="Q47" s="236">
        <f>'приложение 1.1 '!H50</f>
        <v>2.9328400000000001</v>
      </c>
      <c r="R47" s="135"/>
      <c r="S47" s="135">
        <f>'приложение 1.1 '!I50</f>
        <v>2.9328400000000001</v>
      </c>
      <c r="T47" s="135"/>
      <c r="U47" s="137" t="s">
        <v>57</v>
      </c>
      <c r="V47" s="138"/>
      <c r="W47" s="383" t="s">
        <v>1802</v>
      </c>
      <c r="X47" s="139">
        <v>5.75</v>
      </c>
      <c r="Y47" s="139">
        <v>8.4</v>
      </c>
      <c r="Z47" s="139">
        <v>11.38</v>
      </c>
      <c r="AA47" s="139">
        <v>22.95</v>
      </c>
    </row>
    <row r="48" spans="1:27" ht="129" customHeight="1">
      <c r="A48" s="380" t="str">
        <f>'приложение 1.1 '!A51</f>
        <v>1.1.3.25</v>
      </c>
      <c r="B48" s="381" t="str">
        <f>'приложение 1.1 '!B51</f>
        <v>Реконструкция  ТП-436 (замена оборудования РУ-10кВ, РУ-0,4кВ, замена 2ТМГ-630кВА)</v>
      </c>
      <c r="C48" s="133" t="s">
        <v>732</v>
      </c>
      <c r="D48" s="133" t="s">
        <v>305</v>
      </c>
      <c r="E48" s="221">
        <f>'приложение 1.1 '!E51</f>
        <v>1.26</v>
      </c>
      <c r="F48" s="133"/>
      <c r="G48" s="221">
        <f>'приложение 1.1 '!D51</f>
        <v>0</v>
      </c>
      <c r="H48" s="134"/>
      <c r="I48" s="133">
        <f>'приложение 1.1 '!F51</f>
        <v>2018</v>
      </c>
      <c r="J48" s="133">
        <f>'приложение 1.1 '!G51</f>
        <v>2018</v>
      </c>
      <c r="K48" s="195" t="s">
        <v>304</v>
      </c>
      <c r="L48" s="195" t="s">
        <v>197</v>
      </c>
      <c r="M48" s="195" t="s">
        <v>196</v>
      </c>
      <c r="N48" s="195" t="s">
        <v>198</v>
      </c>
      <c r="O48" s="390">
        <f t="shared" si="0"/>
        <v>0</v>
      </c>
      <c r="P48" s="390">
        <f t="shared" si="1"/>
        <v>0</v>
      </c>
      <c r="Q48" s="236">
        <f>'приложение 1.1 '!H51</f>
        <v>2.7971529999999998</v>
      </c>
      <c r="R48" s="135"/>
      <c r="S48" s="135">
        <f>'приложение 1.1 '!I51</f>
        <v>2.7971529999999998</v>
      </c>
      <c r="T48" s="135"/>
      <c r="U48" s="137" t="s">
        <v>57</v>
      </c>
      <c r="V48" s="138"/>
      <c r="W48" s="383" t="s">
        <v>1802</v>
      </c>
      <c r="X48" s="139">
        <v>5.75</v>
      </c>
      <c r="Y48" s="139">
        <v>8.4</v>
      </c>
      <c r="Z48" s="139">
        <v>11.38</v>
      </c>
      <c r="AA48" s="139">
        <v>22.95</v>
      </c>
    </row>
    <row r="49" spans="1:27" ht="129" customHeight="1">
      <c r="A49" s="380" t="str">
        <f>'приложение 1.1 '!A52</f>
        <v>1.1.3.26</v>
      </c>
      <c r="B49" s="381" t="str">
        <f>'приложение 1.1 '!B52</f>
        <v>Реконструкция  ТП-427 (замена оборудования РУ-10кВ, РУ-0,4кВ, замена 2ТМГ-630кВА)</v>
      </c>
      <c r="C49" s="133" t="s">
        <v>732</v>
      </c>
      <c r="D49" s="133" t="s">
        <v>305</v>
      </c>
      <c r="E49" s="221">
        <f>'приложение 1.1 '!E52</f>
        <v>1.26</v>
      </c>
      <c r="F49" s="133"/>
      <c r="G49" s="221">
        <f>'приложение 1.1 '!D52</f>
        <v>0</v>
      </c>
      <c r="H49" s="134"/>
      <c r="I49" s="133">
        <f>'приложение 1.1 '!F52</f>
        <v>2018</v>
      </c>
      <c r="J49" s="133">
        <f>'приложение 1.1 '!G52</f>
        <v>2018</v>
      </c>
      <c r="K49" s="195" t="s">
        <v>304</v>
      </c>
      <c r="L49" s="195" t="s">
        <v>197</v>
      </c>
      <c r="M49" s="195" t="s">
        <v>196</v>
      </c>
      <c r="N49" s="195" t="s">
        <v>198</v>
      </c>
      <c r="O49" s="390">
        <f t="shared" si="0"/>
        <v>0</v>
      </c>
      <c r="P49" s="390">
        <f t="shared" si="1"/>
        <v>0</v>
      </c>
      <c r="Q49" s="236">
        <f>'приложение 1.1 '!H52</f>
        <v>1.989039</v>
      </c>
      <c r="R49" s="135"/>
      <c r="S49" s="135">
        <f>'приложение 1.1 '!I52</f>
        <v>1.989039</v>
      </c>
      <c r="T49" s="135"/>
      <c r="U49" s="137" t="s">
        <v>57</v>
      </c>
      <c r="V49" s="138"/>
      <c r="W49" s="383" t="s">
        <v>1802</v>
      </c>
      <c r="X49" s="139">
        <v>5.75</v>
      </c>
      <c r="Y49" s="139">
        <v>8.4</v>
      </c>
      <c r="Z49" s="139">
        <v>11.38</v>
      </c>
      <c r="AA49" s="139">
        <v>22.95</v>
      </c>
    </row>
    <row r="50" spans="1:27" ht="129" customHeight="1">
      <c r="A50" s="380" t="str">
        <f>'приложение 1.1 '!A53</f>
        <v>1.1.3.27</v>
      </c>
      <c r="B50" s="381" t="str">
        <f>'приложение 1.1 '!B53</f>
        <v>Реконструкция ТП-440 котельная №2 (замена оборудования РУ-10кВ, РУ-0,4кВ, замена ТМГ-1000кВА)</v>
      </c>
      <c r="C50" s="133" t="s">
        <v>732</v>
      </c>
      <c r="D50" s="133" t="s">
        <v>305</v>
      </c>
      <c r="E50" s="221">
        <f>'приложение 1.1 '!E53</f>
        <v>2</v>
      </c>
      <c r="F50" s="133"/>
      <c r="G50" s="221">
        <f>'приложение 1.1 '!D53</f>
        <v>0</v>
      </c>
      <c r="H50" s="134"/>
      <c r="I50" s="133">
        <f>'приложение 1.1 '!F53</f>
        <v>2018</v>
      </c>
      <c r="J50" s="133">
        <f>'приложение 1.1 '!G53</f>
        <v>2018</v>
      </c>
      <c r="K50" s="195" t="s">
        <v>304</v>
      </c>
      <c r="L50" s="195" t="s">
        <v>197</v>
      </c>
      <c r="M50" s="195" t="s">
        <v>196</v>
      </c>
      <c r="N50" s="195" t="s">
        <v>198</v>
      </c>
      <c r="O50" s="390">
        <f t="shared" si="0"/>
        <v>0</v>
      </c>
      <c r="P50" s="390">
        <f t="shared" si="1"/>
        <v>0</v>
      </c>
      <c r="Q50" s="236">
        <f>'приложение 1.1 '!H53</f>
        <v>2.8806370000000001</v>
      </c>
      <c r="R50" s="135"/>
      <c r="S50" s="135">
        <f>'приложение 1.1 '!I53</f>
        <v>2.8806370000000001</v>
      </c>
      <c r="T50" s="135"/>
      <c r="U50" s="137" t="s">
        <v>57</v>
      </c>
      <c r="V50" s="138"/>
      <c r="W50" s="383" t="s">
        <v>1802</v>
      </c>
      <c r="X50" s="139">
        <v>5.75</v>
      </c>
      <c r="Y50" s="139">
        <v>8.4</v>
      </c>
      <c r="Z50" s="139">
        <v>11.38</v>
      </c>
      <c r="AA50" s="139">
        <v>22.95</v>
      </c>
    </row>
    <row r="51" spans="1:27" ht="75" customHeight="1">
      <c r="A51" s="380" t="str">
        <f>'приложение 1.1 '!A54</f>
        <v>1.1.3.28</v>
      </c>
      <c r="B51" s="381" t="str">
        <f>'приложение 1.1 '!B54</f>
        <v>Реконструкция ТП-313 (замена оборудования РУ-10кВ, РУ-0,4кВ, замена 2ТМГ-630кВА)</v>
      </c>
      <c r="C51" s="133" t="s">
        <v>732</v>
      </c>
      <c r="D51" s="133" t="s">
        <v>305</v>
      </c>
      <c r="E51" s="221">
        <f>'приложение 1.1 '!E54</f>
        <v>1.26</v>
      </c>
      <c r="F51" s="133"/>
      <c r="G51" s="221">
        <f>'приложение 1.1 '!D54</f>
        <v>0</v>
      </c>
      <c r="H51" s="134"/>
      <c r="I51" s="133">
        <f>'приложение 1.1 '!F54</f>
        <v>2018</v>
      </c>
      <c r="J51" s="133">
        <f>'приложение 1.1 '!G54</f>
        <v>2018</v>
      </c>
      <c r="K51" s="195" t="s">
        <v>304</v>
      </c>
      <c r="L51" s="195" t="s">
        <v>197</v>
      </c>
      <c r="M51" s="195" t="s">
        <v>196</v>
      </c>
      <c r="N51" s="195" t="s">
        <v>198</v>
      </c>
      <c r="O51" s="390">
        <f t="shared" si="0"/>
        <v>0</v>
      </c>
      <c r="P51" s="390">
        <f t="shared" si="1"/>
        <v>0</v>
      </c>
      <c r="Q51" s="236">
        <f>'приложение 1.1 '!H54</f>
        <v>2.9328400000000001</v>
      </c>
      <c r="R51" s="135"/>
      <c r="S51" s="135">
        <f>'приложение 1.1 '!I54</f>
        <v>2.9328400000000001</v>
      </c>
      <c r="T51" s="135"/>
      <c r="U51" s="137" t="s">
        <v>57</v>
      </c>
      <c r="V51" s="138"/>
      <c r="W51" s="383" t="s">
        <v>1802</v>
      </c>
      <c r="X51" s="139">
        <v>5.75</v>
      </c>
      <c r="Y51" s="139">
        <v>8.4</v>
      </c>
      <c r="Z51" s="139">
        <v>11.38</v>
      </c>
      <c r="AA51" s="139">
        <v>22.95</v>
      </c>
    </row>
    <row r="52" spans="1:27" ht="148.5" customHeight="1">
      <c r="A52" s="380" t="str">
        <f>'приложение 1.1 '!A55</f>
        <v>1.1.3.30</v>
      </c>
      <c r="B52" s="381" t="str">
        <f>'приложение 1.1 '!B55</f>
        <v>Реконструкция ТП-222 (замена оборудования РУ-6кВ, РУ-0,4кВ, замена 2ТМГ-630кВА)</v>
      </c>
      <c r="C52" s="133" t="s">
        <v>732</v>
      </c>
      <c r="D52" s="133" t="s">
        <v>305</v>
      </c>
      <c r="E52" s="221">
        <f>'приложение 1.1 '!E55</f>
        <v>1.26</v>
      </c>
      <c r="F52" s="133"/>
      <c r="G52" s="221">
        <f>'приложение 1.1 '!D55</f>
        <v>0</v>
      </c>
      <c r="H52" s="134"/>
      <c r="I52" s="133">
        <f>'приложение 1.1 '!F55</f>
        <v>2018</v>
      </c>
      <c r="J52" s="133">
        <f>'приложение 1.1 '!G55</f>
        <v>2018</v>
      </c>
      <c r="K52" s="195" t="s">
        <v>304</v>
      </c>
      <c r="L52" s="195" t="s">
        <v>197</v>
      </c>
      <c r="M52" s="195" t="s">
        <v>196</v>
      </c>
      <c r="N52" s="195" t="s">
        <v>198</v>
      </c>
      <c r="O52" s="390">
        <f t="shared" si="0"/>
        <v>0</v>
      </c>
      <c r="P52" s="390">
        <f t="shared" si="1"/>
        <v>0</v>
      </c>
      <c r="Q52" s="236">
        <f>'приложение 1.1 '!H55</f>
        <v>2.9328400000000001</v>
      </c>
      <c r="R52" s="135"/>
      <c r="S52" s="135">
        <f>'приложение 1.1 '!I55</f>
        <v>2.9328400000000001</v>
      </c>
      <c r="T52" s="135"/>
      <c r="U52" s="137" t="s">
        <v>57</v>
      </c>
      <c r="V52" s="138"/>
      <c r="W52" s="383" t="s">
        <v>1802</v>
      </c>
      <c r="X52" s="139">
        <v>5.75</v>
      </c>
      <c r="Y52" s="139">
        <v>8.4</v>
      </c>
      <c r="Z52" s="139">
        <v>11.38</v>
      </c>
      <c r="AA52" s="139">
        <v>22.95</v>
      </c>
    </row>
    <row r="53" spans="1:27" ht="129" customHeight="1">
      <c r="A53" s="380" t="str">
        <f>'приложение 1.1 '!A56</f>
        <v>1.1.3.31</v>
      </c>
      <c r="B53" s="381" t="str">
        <f>'приложение 1.1 '!B56</f>
        <v>Реконструкция ТП-459 (замена оборудования РУ-10кВ, РУ-0,4кВ, замена 2ТМГ-630кВА)</v>
      </c>
      <c r="C53" s="133" t="s">
        <v>732</v>
      </c>
      <c r="D53" s="133" t="s">
        <v>305</v>
      </c>
      <c r="E53" s="221">
        <f>'приложение 1.1 '!E56</f>
        <v>1.26</v>
      </c>
      <c r="F53" s="133"/>
      <c r="G53" s="221">
        <f>'приложение 1.1 '!D56</f>
        <v>0</v>
      </c>
      <c r="H53" s="134"/>
      <c r="I53" s="133">
        <f>'приложение 1.1 '!F56</f>
        <v>2019</v>
      </c>
      <c r="J53" s="133">
        <f>'приложение 1.1 '!G56</f>
        <v>2019</v>
      </c>
      <c r="K53" s="195" t="s">
        <v>304</v>
      </c>
      <c r="L53" s="195" t="s">
        <v>197</v>
      </c>
      <c r="M53" s="195" t="s">
        <v>196</v>
      </c>
      <c r="N53" s="195" t="s">
        <v>198</v>
      </c>
      <c r="O53" s="390">
        <f t="shared" si="0"/>
        <v>0</v>
      </c>
      <c r="P53" s="390">
        <f t="shared" si="1"/>
        <v>0</v>
      </c>
      <c r="Q53" s="236">
        <f>'приложение 1.1 '!H56</f>
        <v>3.3399009999999998</v>
      </c>
      <c r="R53" s="135"/>
      <c r="S53" s="135">
        <f>'приложение 1.1 '!I56</f>
        <v>3.3399009999999998</v>
      </c>
      <c r="T53" s="135"/>
      <c r="U53" s="137" t="s">
        <v>57</v>
      </c>
      <c r="V53" s="138"/>
      <c r="W53" s="383" t="s">
        <v>1802</v>
      </c>
      <c r="X53" s="139">
        <v>5.75</v>
      </c>
      <c r="Y53" s="139">
        <v>8.4</v>
      </c>
      <c r="Z53" s="139">
        <v>11.38</v>
      </c>
      <c r="AA53" s="139">
        <v>22.95</v>
      </c>
    </row>
    <row r="54" spans="1:27" ht="129" customHeight="1">
      <c r="A54" s="380" t="str">
        <f>'приложение 1.1 '!A57</f>
        <v>1.1.3.32</v>
      </c>
      <c r="B54" s="381" t="str">
        <f>'приложение 1.1 '!B57</f>
        <v>Реконструкция ТП-460  (замена оборудования РУ-10кВ, РУ-0,4кВ, замена 2ТМГ-630кВА)</v>
      </c>
      <c r="C54" s="133" t="s">
        <v>732</v>
      </c>
      <c r="D54" s="133" t="s">
        <v>305</v>
      </c>
      <c r="E54" s="221">
        <f>'приложение 1.1 '!E57</f>
        <v>1.26</v>
      </c>
      <c r="F54" s="133"/>
      <c r="G54" s="221">
        <f>'приложение 1.1 '!D57</f>
        <v>0</v>
      </c>
      <c r="H54" s="134"/>
      <c r="I54" s="133">
        <f>'приложение 1.1 '!F57</f>
        <v>2019</v>
      </c>
      <c r="J54" s="133">
        <f>'приложение 1.1 '!G57</f>
        <v>2019</v>
      </c>
      <c r="K54" s="195" t="s">
        <v>304</v>
      </c>
      <c r="L54" s="195" t="s">
        <v>197</v>
      </c>
      <c r="M54" s="195" t="s">
        <v>196</v>
      </c>
      <c r="N54" s="195" t="s">
        <v>198</v>
      </c>
      <c r="O54" s="390">
        <f t="shared" si="0"/>
        <v>0</v>
      </c>
      <c r="P54" s="390">
        <f t="shared" si="1"/>
        <v>0</v>
      </c>
      <c r="Q54" s="236">
        <f>'приложение 1.1 '!H57</f>
        <v>2.9328400000000001</v>
      </c>
      <c r="R54" s="135"/>
      <c r="S54" s="135">
        <f>'приложение 1.1 '!I57</f>
        <v>2.9328400000000001</v>
      </c>
      <c r="T54" s="135"/>
      <c r="U54" s="137" t="s">
        <v>57</v>
      </c>
      <c r="V54" s="138"/>
      <c r="W54" s="383" t="s">
        <v>1802</v>
      </c>
      <c r="X54" s="139">
        <v>5.75</v>
      </c>
      <c r="Y54" s="139">
        <v>8.4</v>
      </c>
      <c r="Z54" s="139">
        <v>11.38</v>
      </c>
      <c r="AA54" s="139">
        <v>22.95</v>
      </c>
    </row>
    <row r="55" spans="1:27" ht="129" customHeight="1">
      <c r="A55" s="380" t="str">
        <f>'приложение 1.1 '!A58</f>
        <v>1.1.3.33</v>
      </c>
      <c r="B55" s="381" t="str">
        <f>'приложение 1.1 '!B58</f>
        <v>Реконструкция ТП-306 (замена оборудования РУ-10кВ, РУ-0,4кВ, замена 2ТМГ-630кВА)</v>
      </c>
      <c r="C55" s="133" t="s">
        <v>732</v>
      </c>
      <c r="D55" s="133" t="s">
        <v>305</v>
      </c>
      <c r="E55" s="221">
        <f>'приложение 1.1 '!E58</f>
        <v>1.26</v>
      </c>
      <c r="F55" s="133"/>
      <c r="G55" s="221">
        <f>'приложение 1.1 '!D58</f>
        <v>0</v>
      </c>
      <c r="H55" s="134"/>
      <c r="I55" s="133">
        <f>'приложение 1.1 '!F58</f>
        <v>2019</v>
      </c>
      <c r="J55" s="133">
        <f>'приложение 1.1 '!G58</f>
        <v>2019</v>
      </c>
      <c r="K55" s="195" t="s">
        <v>304</v>
      </c>
      <c r="L55" s="195" t="s">
        <v>197</v>
      </c>
      <c r="M55" s="195" t="s">
        <v>196</v>
      </c>
      <c r="N55" s="195" t="s">
        <v>198</v>
      </c>
      <c r="O55" s="390">
        <f t="shared" si="0"/>
        <v>0</v>
      </c>
      <c r="P55" s="390">
        <f t="shared" si="1"/>
        <v>0</v>
      </c>
      <c r="Q55" s="236">
        <f>'приложение 1.1 '!H58</f>
        <v>2.7181439999999997</v>
      </c>
      <c r="R55" s="135"/>
      <c r="S55" s="135">
        <f>'приложение 1.1 '!I58</f>
        <v>2.7181439999999997</v>
      </c>
      <c r="T55" s="135"/>
      <c r="U55" s="137" t="s">
        <v>57</v>
      </c>
      <c r="V55" s="138"/>
      <c r="W55" s="383" t="s">
        <v>1802</v>
      </c>
      <c r="X55" s="139">
        <v>5.75</v>
      </c>
      <c r="Y55" s="139">
        <v>8.4</v>
      </c>
      <c r="Z55" s="139">
        <v>11.38</v>
      </c>
      <c r="AA55" s="139">
        <v>22.95</v>
      </c>
    </row>
    <row r="56" spans="1:27" ht="129" customHeight="1">
      <c r="A56" s="380" t="str">
        <f>'приложение 1.1 '!A59</f>
        <v>1.1.3.34</v>
      </c>
      <c r="B56" s="381" t="str">
        <f>'приложение 1.1 '!B59</f>
        <v>Реконструкция ТП-212 (замена оборудования РУ-6кВ, РУ-0,4кВ, замена 2ТМГ-400кВА)</v>
      </c>
      <c r="C56" s="133" t="s">
        <v>732</v>
      </c>
      <c r="D56" s="133" t="s">
        <v>305</v>
      </c>
      <c r="E56" s="221">
        <f>'приложение 1.1 '!E59</f>
        <v>0.8</v>
      </c>
      <c r="F56" s="133"/>
      <c r="G56" s="221">
        <f>'приложение 1.1 '!D59</f>
        <v>0</v>
      </c>
      <c r="H56" s="134"/>
      <c r="I56" s="133">
        <f>'приложение 1.1 '!F59</f>
        <v>2019</v>
      </c>
      <c r="J56" s="133">
        <f>'приложение 1.1 '!G59</f>
        <v>2019</v>
      </c>
      <c r="K56" s="195" t="s">
        <v>304</v>
      </c>
      <c r="L56" s="195" t="s">
        <v>197</v>
      </c>
      <c r="M56" s="195" t="s">
        <v>196</v>
      </c>
      <c r="N56" s="195" t="s">
        <v>198</v>
      </c>
      <c r="O56" s="390">
        <f t="shared" si="0"/>
        <v>0</v>
      </c>
      <c r="P56" s="390">
        <f t="shared" si="1"/>
        <v>0</v>
      </c>
      <c r="Q56" s="236">
        <f>'приложение 1.1 '!H59</f>
        <v>2.7181439999999997</v>
      </c>
      <c r="R56" s="135"/>
      <c r="S56" s="135">
        <f>'приложение 1.1 '!I59</f>
        <v>2.7181439999999997</v>
      </c>
      <c r="T56" s="135"/>
      <c r="U56" s="137" t="s">
        <v>57</v>
      </c>
      <c r="V56" s="138"/>
      <c r="W56" s="383" t="s">
        <v>1802</v>
      </c>
      <c r="X56" s="139">
        <v>5.75</v>
      </c>
      <c r="Y56" s="139">
        <v>8.4</v>
      </c>
      <c r="Z56" s="139">
        <v>11.38</v>
      </c>
      <c r="AA56" s="139">
        <v>22.95</v>
      </c>
    </row>
    <row r="57" spans="1:27" ht="129" customHeight="1">
      <c r="A57" s="380" t="str">
        <f>'приложение 1.1 '!A60</f>
        <v>1.1.3.35</v>
      </c>
      <c r="B57" s="381" t="str">
        <f>'приложение 1.1 '!B60</f>
        <v>Реконструкция ТП-305 (замена оборудования РУ-10кВ, РУ-0,4кВ, замена 2ТМГ-630кВА)</v>
      </c>
      <c r="C57" s="133" t="s">
        <v>732</v>
      </c>
      <c r="D57" s="133" t="s">
        <v>305</v>
      </c>
      <c r="E57" s="221">
        <f>'приложение 1.1 '!E60</f>
        <v>1.26</v>
      </c>
      <c r="F57" s="133"/>
      <c r="G57" s="221">
        <f>'приложение 1.1 '!D60</f>
        <v>0</v>
      </c>
      <c r="H57" s="134"/>
      <c r="I57" s="133">
        <f>'приложение 1.1 '!F60</f>
        <v>2019</v>
      </c>
      <c r="J57" s="133">
        <f>'приложение 1.1 '!G60</f>
        <v>2019</v>
      </c>
      <c r="K57" s="195" t="s">
        <v>304</v>
      </c>
      <c r="L57" s="195" t="s">
        <v>197</v>
      </c>
      <c r="M57" s="195" t="s">
        <v>196</v>
      </c>
      <c r="N57" s="195" t="s">
        <v>198</v>
      </c>
      <c r="O57" s="390">
        <f t="shared" si="0"/>
        <v>0</v>
      </c>
      <c r="P57" s="390">
        <f t="shared" si="1"/>
        <v>0</v>
      </c>
      <c r="Q57" s="236">
        <f>'приложение 1.1 '!H60</f>
        <v>2.9328400000000001</v>
      </c>
      <c r="R57" s="135"/>
      <c r="S57" s="135">
        <f>'приложение 1.1 '!I60</f>
        <v>2.9328400000000001</v>
      </c>
      <c r="T57" s="135"/>
      <c r="U57" s="137" t="s">
        <v>57</v>
      </c>
      <c r="V57" s="138"/>
      <c r="W57" s="383" t="s">
        <v>1802</v>
      </c>
      <c r="X57" s="139">
        <v>5.75</v>
      </c>
      <c r="Y57" s="139">
        <v>8.4</v>
      </c>
      <c r="Z57" s="139">
        <v>11.38</v>
      </c>
      <c r="AA57" s="139">
        <v>22.95</v>
      </c>
    </row>
    <row r="58" spans="1:27" ht="129" customHeight="1">
      <c r="A58" s="380" t="str">
        <f>'приложение 1.1 '!A61</f>
        <v>1.1.3.36</v>
      </c>
      <c r="B58" s="381" t="str">
        <f>'приложение 1.1 '!B61</f>
        <v>Реконструкция ТП-204 (замена оборудования РУ-6кВ, РУ-0,4кВ, замена 2ТМГ-400кВА)</v>
      </c>
      <c r="C58" s="133" t="s">
        <v>732</v>
      </c>
      <c r="D58" s="133" t="s">
        <v>305</v>
      </c>
      <c r="E58" s="221">
        <f>'приложение 1.1 '!E61</f>
        <v>0.8</v>
      </c>
      <c r="F58" s="133"/>
      <c r="G58" s="221">
        <f>'приложение 1.1 '!D61</f>
        <v>0</v>
      </c>
      <c r="H58" s="134"/>
      <c r="I58" s="133">
        <f>'приложение 1.1 '!F61</f>
        <v>2019</v>
      </c>
      <c r="J58" s="133">
        <f>'приложение 1.1 '!G61</f>
        <v>2019</v>
      </c>
      <c r="K58" s="195" t="s">
        <v>304</v>
      </c>
      <c r="L58" s="195" t="s">
        <v>197</v>
      </c>
      <c r="M58" s="195" t="s">
        <v>196</v>
      </c>
      <c r="N58" s="195" t="s">
        <v>198</v>
      </c>
      <c r="O58" s="390">
        <f t="shared" si="0"/>
        <v>0</v>
      </c>
      <c r="P58" s="390">
        <f t="shared" si="1"/>
        <v>0</v>
      </c>
      <c r="Q58" s="236">
        <f>'приложение 1.1 '!H61</f>
        <v>2.9045010000000002</v>
      </c>
      <c r="R58" s="135"/>
      <c r="S58" s="135">
        <f>'приложение 1.1 '!I61</f>
        <v>2.9045010000000002</v>
      </c>
      <c r="T58" s="135"/>
      <c r="U58" s="137" t="s">
        <v>57</v>
      </c>
      <c r="V58" s="138"/>
      <c r="W58" s="383" t="s">
        <v>1802</v>
      </c>
      <c r="X58" s="139">
        <v>5.75</v>
      </c>
      <c r="Y58" s="139">
        <v>8.4</v>
      </c>
      <c r="Z58" s="139">
        <v>11.38</v>
      </c>
      <c r="AA58" s="139">
        <v>22.95</v>
      </c>
    </row>
    <row r="59" spans="1:27" ht="129" customHeight="1">
      <c r="A59" s="380" t="str">
        <f>'приложение 1.1 '!A62</f>
        <v>1.1.3.38</v>
      </c>
      <c r="B59" s="381" t="str">
        <f>'приложение 1.1 '!B62</f>
        <v>Реконструкция ТП-207 (замена оборудования РУ-6кВ, РУ-0,4кВ, замена 2ТМГ-400кВА)</v>
      </c>
      <c r="C59" s="133" t="s">
        <v>732</v>
      </c>
      <c r="D59" s="133" t="s">
        <v>305</v>
      </c>
      <c r="E59" s="221">
        <f>'приложение 1.1 '!E62</f>
        <v>0.8</v>
      </c>
      <c r="F59" s="133"/>
      <c r="G59" s="221">
        <f>'приложение 1.1 '!D62</f>
        <v>0</v>
      </c>
      <c r="H59" s="134"/>
      <c r="I59" s="133">
        <f>'приложение 1.1 '!F62</f>
        <v>2019</v>
      </c>
      <c r="J59" s="133">
        <f>'приложение 1.1 '!G62</f>
        <v>2019</v>
      </c>
      <c r="K59" s="195" t="s">
        <v>304</v>
      </c>
      <c r="L59" s="195" t="s">
        <v>197</v>
      </c>
      <c r="M59" s="195" t="s">
        <v>196</v>
      </c>
      <c r="N59" s="195" t="s">
        <v>198</v>
      </c>
      <c r="O59" s="390">
        <f t="shared" si="0"/>
        <v>0</v>
      </c>
      <c r="P59" s="390">
        <f t="shared" si="1"/>
        <v>0</v>
      </c>
      <c r="Q59" s="236">
        <f>'приложение 1.1 '!H62</f>
        <v>2.853831</v>
      </c>
      <c r="R59" s="135"/>
      <c r="S59" s="135">
        <f>'приложение 1.1 '!I62</f>
        <v>2.853831</v>
      </c>
      <c r="T59" s="135"/>
      <c r="U59" s="137" t="s">
        <v>57</v>
      </c>
      <c r="V59" s="138"/>
      <c r="W59" s="383" t="s">
        <v>1802</v>
      </c>
      <c r="X59" s="139">
        <v>5.75</v>
      </c>
      <c r="Y59" s="139">
        <v>8.4</v>
      </c>
      <c r="Z59" s="139">
        <v>11.38</v>
      </c>
      <c r="AA59" s="139">
        <v>22.95</v>
      </c>
    </row>
    <row r="60" spans="1:27" ht="129" customHeight="1">
      <c r="A60" s="380" t="str">
        <f>'приложение 1.1 '!A63</f>
        <v>1.1.3.39</v>
      </c>
      <c r="B60" s="381" t="str">
        <f>'приложение 1.1 '!B63</f>
        <v>Реконструкция ТП-232 (замена оборудования РУ-6кВ, РУ-0,4кВ, замена 2ТМГ-1000кВА)</v>
      </c>
      <c r="C60" s="133" t="s">
        <v>732</v>
      </c>
      <c r="D60" s="133" t="s">
        <v>305</v>
      </c>
      <c r="E60" s="221">
        <f>'приложение 1.1 '!E63</f>
        <v>2</v>
      </c>
      <c r="F60" s="133"/>
      <c r="G60" s="221">
        <f>'приложение 1.1 '!D63</f>
        <v>0</v>
      </c>
      <c r="H60" s="134"/>
      <c r="I60" s="133">
        <f>'приложение 1.1 '!F63</f>
        <v>2019</v>
      </c>
      <c r="J60" s="133">
        <f>'приложение 1.1 '!G63</f>
        <v>2019</v>
      </c>
      <c r="K60" s="195" t="s">
        <v>304</v>
      </c>
      <c r="L60" s="195" t="s">
        <v>197</v>
      </c>
      <c r="M60" s="195" t="s">
        <v>196</v>
      </c>
      <c r="N60" s="195" t="s">
        <v>198</v>
      </c>
      <c r="O60" s="390">
        <f t="shared" si="0"/>
        <v>0</v>
      </c>
      <c r="P60" s="390">
        <f t="shared" si="1"/>
        <v>0</v>
      </c>
      <c r="Q60" s="236">
        <f>'приложение 1.1 '!H63</f>
        <v>4.8450810000000004</v>
      </c>
      <c r="R60" s="135"/>
      <c r="S60" s="135">
        <f>'приложение 1.1 '!I63</f>
        <v>4.8450810000000004</v>
      </c>
      <c r="T60" s="135"/>
      <c r="U60" s="137" t="s">
        <v>57</v>
      </c>
      <c r="V60" s="138"/>
      <c r="W60" s="383" t="s">
        <v>1802</v>
      </c>
      <c r="X60" s="139">
        <v>5.75</v>
      </c>
      <c r="Y60" s="139">
        <v>8.4</v>
      </c>
      <c r="Z60" s="139">
        <v>11.38</v>
      </c>
      <c r="AA60" s="139">
        <v>22.95</v>
      </c>
    </row>
    <row r="61" spans="1:27" ht="129" customHeight="1">
      <c r="A61" s="380" t="str">
        <f>'приложение 1.1 '!A64</f>
        <v>1.1.3.40</v>
      </c>
      <c r="B61" s="381" t="str">
        <f>'приложение 1.1 '!B64</f>
        <v>Реконструкция ТП-230 (замена оборудования РУ-6кВ, РУ-0,4кВ, замена 2ТМГ-1000кВА)</v>
      </c>
      <c r="C61" s="133" t="s">
        <v>732</v>
      </c>
      <c r="D61" s="133" t="s">
        <v>305</v>
      </c>
      <c r="E61" s="221">
        <f>'приложение 1.1 '!E64</f>
        <v>2</v>
      </c>
      <c r="F61" s="133"/>
      <c r="G61" s="221">
        <f>'приложение 1.1 '!D64</f>
        <v>0</v>
      </c>
      <c r="H61" s="134"/>
      <c r="I61" s="133">
        <f>'приложение 1.1 '!F64</f>
        <v>2019</v>
      </c>
      <c r="J61" s="133">
        <f>'приложение 1.1 '!G64</f>
        <v>2019</v>
      </c>
      <c r="K61" s="195" t="s">
        <v>304</v>
      </c>
      <c r="L61" s="195" t="s">
        <v>197</v>
      </c>
      <c r="M61" s="195" t="s">
        <v>196</v>
      </c>
      <c r="N61" s="195" t="s">
        <v>198</v>
      </c>
      <c r="O61" s="390">
        <f t="shared" si="0"/>
        <v>0</v>
      </c>
      <c r="P61" s="390">
        <f t="shared" si="1"/>
        <v>0</v>
      </c>
      <c r="Q61" s="236">
        <f>'приложение 1.1 '!H64</f>
        <v>4.4231930000000004</v>
      </c>
      <c r="R61" s="135"/>
      <c r="S61" s="135">
        <f>'приложение 1.1 '!I64</f>
        <v>4.4231930000000004</v>
      </c>
      <c r="T61" s="135"/>
      <c r="U61" s="137" t="s">
        <v>57</v>
      </c>
      <c r="V61" s="138"/>
      <c r="W61" s="383" t="s">
        <v>1802</v>
      </c>
      <c r="X61" s="139">
        <v>5.75</v>
      </c>
      <c r="Y61" s="139">
        <v>8.4</v>
      </c>
      <c r="Z61" s="139">
        <v>11.38</v>
      </c>
      <c r="AA61" s="139">
        <v>22.95</v>
      </c>
    </row>
    <row r="62" spans="1:27" ht="129" customHeight="1">
      <c r="A62" s="380" t="str">
        <f>'приложение 1.1 '!A65</f>
        <v>1.1.3.41</v>
      </c>
      <c r="B62" s="381" t="str">
        <f>'приложение 1.1 '!B65</f>
        <v>Реконструкция ТП-458 (замена оборудования РУ-10кВ, РУ-0,4кВ, замена 2ТМГ-630кВА)</v>
      </c>
      <c r="C62" s="133" t="s">
        <v>732</v>
      </c>
      <c r="D62" s="133" t="s">
        <v>305</v>
      </c>
      <c r="E62" s="221">
        <f>'приложение 1.1 '!E65</f>
        <v>1.26</v>
      </c>
      <c r="F62" s="133"/>
      <c r="G62" s="221">
        <f>'приложение 1.1 '!D65</f>
        <v>0</v>
      </c>
      <c r="H62" s="134"/>
      <c r="I62" s="133">
        <f>'приложение 1.1 '!F65</f>
        <v>2019</v>
      </c>
      <c r="J62" s="133">
        <f>'приложение 1.1 '!G65</f>
        <v>2019</v>
      </c>
      <c r="K62" s="195" t="s">
        <v>304</v>
      </c>
      <c r="L62" s="195" t="s">
        <v>197</v>
      </c>
      <c r="M62" s="195" t="s">
        <v>196</v>
      </c>
      <c r="N62" s="195" t="s">
        <v>198</v>
      </c>
      <c r="O62" s="390">
        <f t="shared" si="0"/>
        <v>0</v>
      </c>
      <c r="P62" s="390">
        <f t="shared" si="1"/>
        <v>0</v>
      </c>
      <c r="Q62" s="236">
        <f>'приложение 1.1 '!H65</f>
        <v>2.7181439999999997</v>
      </c>
      <c r="R62" s="135"/>
      <c r="S62" s="135">
        <f>'приложение 1.1 '!I65</f>
        <v>2.7181439999999997</v>
      </c>
      <c r="T62" s="135"/>
      <c r="U62" s="137" t="s">
        <v>57</v>
      </c>
      <c r="V62" s="138"/>
      <c r="W62" s="383" t="s">
        <v>1802</v>
      </c>
      <c r="X62" s="139">
        <v>5.75</v>
      </c>
      <c r="Y62" s="139">
        <v>8.4</v>
      </c>
      <c r="Z62" s="139">
        <v>11.38</v>
      </c>
      <c r="AA62" s="139">
        <v>22.95</v>
      </c>
    </row>
    <row r="63" spans="1:27" ht="129" customHeight="1">
      <c r="A63" s="380" t="str">
        <f>'приложение 1.1 '!A66</f>
        <v>1.1.3.42</v>
      </c>
      <c r="B63" s="381" t="str">
        <f>'приложение 1.1 '!B66</f>
        <v>Реконструкция ТП-311 (замена оборудования РУ-10кВ, РУ-0,4кВ, замена 2ТМГ-630кВА)</v>
      </c>
      <c r="C63" s="133" t="s">
        <v>732</v>
      </c>
      <c r="D63" s="133" t="s">
        <v>305</v>
      </c>
      <c r="E63" s="221">
        <f>'приложение 1.1 '!E66</f>
        <v>1.26</v>
      </c>
      <c r="F63" s="133"/>
      <c r="G63" s="221">
        <f>'приложение 1.1 '!D66</f>
        <v>0</v>
      </c>
      <c r="H63" s="134"/>
      <c r="I63" s="133">
        <f>'приложение 1.1 '!F66</f>
        <v>2019</v>
      </c>
      <c r="J63" s="133">
        <f>'приложение 1.1 '!G66</f>
        <v>2019</v>
      </c>
      <c r="K63" s="195" t="s">
        <v>304</v>
      </c>
      <c r="L63" s="195" t="s">
        <v>197</v>
      </c>
      <c r="M63" s="195" t="s">
        <v>196</v>
      </c>
      <c r="N63" s="195" t="s">
        <v>198</v>
      </c>
      <c r="O63" s="390">
        <f t="shared" si="0"/>
        <v>0</v>
      </c>
      <c r="P63" s="390">
        <f t="shared" si="1"/>
        <v>0</v>
      </c>
      <c r="Q63" s="236">
        <f>'приложение 1.1 '!H66</f>
        <v>2.9328400000000001</v>
      </c>
      <c r="R63" s="135"/>
      <c r="S63" s="135">
        <f>'приложение 1.1 '!I66</f>
        <v>2.9328400000000001</v>
      </c>
      <c r="T63" s="135"/>
      <c r="U63" s="137" t="s">
        <v>57</v>
      </c>
      <c r="V63" s="138"/>
      <c r="W63" s="383" t="s">
        <v>1802</v>
      </c>
      <c r="X63" s="139">
        <v>5.75</v>
      </c>
      <c r="Y63" s="139">
        <v>8.4</v>
      </c>
      <c r="Z63" s="139">
        <v>11.38</v>
      </c>
      <c r="AA63" s="139">
        <v>22.95</v>
      </c>
    </row>
    <row r="64" spans="1:27" ht="129" customHeight="1">
      <c r="A64" s="380" t="str">
        <f>'приложение 1.1 '!A67</f>
        <v>1.1.3.43</v>
      </c>
      <c r="B64" s="381" t="str">
        <f>'приложение 1.1 '!B67</f>
        <v>Реконструкция ТП-322 (замена оборудования РУ-10кВ, РУ-0,4кВ, замена 2ТМГ-630кВА)</v>
      </c>
      <c r="C64" s="133" t="s">
        <v>732</v>
      </c>
      <c r="D64" s="133" t="s">
        <v>305</v>
      </c>
      <c r="E64" s="221">
        <f>'приложение 1.1 '!E67</f>
        <v>1.26</v>
      </c>
      <c r="F64" s="133"/>
      <c r="G64" s="221">
        <f>'приложение 1.1 '!D67</f>
        <v>0</v>
      </c>
      <c r="H64" s="134"/>
      <c r="I64" s="133">
        <f>'приложение 1.1 '!F67</f>
        <v>2019</v>
      </c>
      <c r="J64" s="133">
        <f>'приложение 1.1 '!G67</f>
        <v>2019</v>
      </c>
      <c r="K64" s="195" t="s">
        <v>304</v>
      </c>
      <c r="L64" s="195" t="s">
        <v>197</v>
      </c>
      <c r="M64" s="195" t="s">
        <v>196</v>
      </c>
      <c r="N64" s="195" t="s">
        <v>198</v>
      </c>
      <c r="O64" s="390">
        <f t="shared" si="0"/>
        <v>0</v>
      </c>
      <c r="P64" s="390">
        <f t="shared" si="1"/>
        <v>0</v>
      </c>
      <c r="Q64" s="236">
        <f>'приложение 1.1 '!H67</f>
        <v>2.7971529999999998</v>
      </c>
      <c r="R64" s="135"/>
      <c r="S64" s="135">
        <f>'приложение 1.1 '!I67</f>
        <v>2.7971529999999998</v>
      </c>
      <c r="T64" s="135"/>
      <c r="U64" s="137" t="s">
        <v>57</v>
      </c>
      <c r="V64" s="138"/>
      <c r="W64" s="383" t="s">
        <v>1802</v>
      </c>
      <c r="X64" s="139">
        <v>5.75</v>
      </c>
      <c r="Y64" s="139">
        <v>8.4</v>
      </c>
      <c r="Z64" s="139">
        <v>11.38</v>
      </c>
      <c r="AA64" s="139">
        <v>22.95</v>
      </c>
    </row>
    <row r="65" spans="1:27" ht="129" customHeight="1">
      <c r="A65" s="380" t="str">
        <f>'приложение 1.1 '!A68</f>
        <v>1.1.3.44</v>
      </c>
      <c r="B65" s="381" t="str">
        <f>'приложение 1.1 '!B68</f>
        <v>Реконструкция ТП-314 (замена оборудования РУ-10кВ, РУ-0,4кВ, замена 2ТМГ-630кВА)</v>
      </c>
      <c r="C65" s="133" t="s">
        <v>732</v>
      </c>
      <c r="D65" s="133" t="s">
        <v>305</v>
      </c>
      <c r="E65" s="221">
        <f>'приложение 1.1 '!E68</f>
        <v>1.26</v>
      </c>
      <c r="F65" s="133"/>
      <c r="G65" s="221">
        <f>'приложение 1.1 '!D68</f>
        <v>0</v>
      </c>
      <c r="H65" s="134"/>
      <c r="I65" s="133">
        <f>'приложение 1.1 '!F68</f>
        <v>2019</v>
      </c>
      <c r="J65" s="133">
        <f>'приложение 1.1 '!G68</f>
        <v>2019</v>
      </c>
      <c r="K65" s="195" t="s">
        <v>304</v>
      </c>
      <c r="L65" s="195" t="s">
        <v>197</v>
      </c>
      <c r="M65" s="195" t="s">
        <v>196</v>
      </c>
      <c r="N65" s="195" t="s">
        <v>198</v>
      </c>
      <c r="O65" s="390">
        <f t="shared" si="0"/>
        <v>0</v>
      </c>
      <c r="P65" s="390">
        <f t="shared" si="1"/>
        <v>0</v>
      </c>
      <c r="Q65" s="236">
        <f>'приложение 1.1 '!H68</f>
        <v>2.9328400000000001</v>
      </c>
      <c r="R65" s="135"/>
      <c r="S65" s="135">
        <f>'приложение 1.1 '!I68</f>
        <v>2.9328400000000001</v>
      </c>
      <c r="T65" s="135"/>
      <c r="U65" s="137" t="s">
        <v>57</v>
      </c>
      <c r="V65" s="138"/>
      <c r="W65" s="383" t="s">
        <v>1802</v>
      </c>
      <c r="X65" s="139">
        <v>5.75</v>
      </c>
      <c r="Y65" s="139">
        <v>8.4</v>
      </c>
      <c r="Z65" s="139">
        <v>11.38</v>
      </c>
      <c r="AA65" s="139">
        <v>22.95</v>
      </c>
    </row>
    <row r="66" spans="1:27" ht="129" customHeight="1">
      <c r="A66" s="380" t="str">
        <f>'приложение 1.1 '!A69</f>
        <v>1.1.3.45</v>
      </c>
      <c r="B66" s="381" t="str">
        <f>'приложение 1.1 '!B69</f>
        <v>Реконструкция ТП-316 (замена оборудования РУ-10кВ, РУ-0,4кВ, замена 2ТМГ-630кВА)</v>
      </c>
      <c r="C66" s="133" t="s">
        <v>732</v>
      </c>
      <c r="D66" s="133" t="s">
        <v>305</v>
      </c>
      <c r="E66" s="221">
        <f>'приложение 1.1 '!E69</f>
        <v>1.26</v>
      </c>
      <c r="F66" s="133"/>
      <c r="G66" s="221">
        <f>'приложение 1.1 '!D69</f>
        <v>0</v>
      </c>
      <c r="H66" s="134"/>
      <c r="I66" s="133">
        <f>'приложение 1.1 '!F69</f>
        <v>2019</v>
      </c>
      <c r="J66" s="133">
        <f>'приложение 1.1 '!G69</f>
        <v>2019</v>
      </c>
      <c r="K66" s="195" t="s">
        <v>304</v>
      </c>
      <c r="L66" s="195" t="s">
        <v>197</v>
      </c>
      <c r="M66" s="195" t="s">
        <v>196</v>
      </c>
      <c r="N66" s="195" t="s">
        <v>198</v>
      </c>
      <c r="O66" s="390">
        <f t="shared" si="0"/>
        <v>0</v>
      </c>
      <c r="P66" s="390">
        <f t="shared" si="1"/>
        <v>0</v>
      </c>
      <c r="Q66" s="236">
        <f>'приложение 1.1 '!H69</f>
        <v>2.9328400000000001</v>
      </c>
      <c r="R66" s="135"/>
      <c r="S66" s="135">
        <f>'приложение 1.1 '!I69</f>
        <v>2.9328400000000001</v>
      </c>
      <c r="T66" s="135"/>
      <c r="U66" s="137" t="s">
        <v>57</v>
      </c>
      <c r="V66" s="138"/>
      <c r="W66" s="383" t="s">
        <v>1802</v>
      </c>
      <c r="X66" s="139">
        <v>5.75</v>
      </c>
      <c r="Y66" s="139">
        <v>8.4</v>
      </c>
      <c r="Z66" s="139">
        <v>11.38</v>
      </c>
      <c r="AA66" s="139">
        <v>22.95</v>
      </c>
    </row>
    <row r="67" spans="1:27" ht="129" customHeight="1">
      <c r="A67" s="380" t="str">
        <f>'приложение 1.1 '!A70</f>
        <v>1.1.3.46</v>
      </c>
      <c r="B67" s="381" t="str">
        <f>'приложение 1.1 '!B70</f>
        <v>Реконструкция ТП-320 (замена оборудования РУ-10кВ, РУ-0,4кВ, замена 2ТМГ-630кВА)</v>
      </c>
      <c r="C67" s="133" t="s">
        <v>732</v>
      </c>
      <c r="D67" s="133" t="s">
        <v>305</v>
      </c>
      <c r="E67" s="221">
        <f>'приложение 1.1 '!E70</f>
        <v>1.26</v>
      </c>
      <c r="F67" s="133"/>
      <c r="G67" s="221">
        <f>'приложение 1.1 '!D70</f>
        <v>0</v>
      </c>
      <c r="H67" s="134"/>
      <c r="I67" s="133">
        <f>'приложение 1.1 '!F70</f>
        <v>2019</v>
      </c>
      <c r="J67" s="133">
        <f>'приложение 1.1 '!G70</f>
        <v>2019</v>
      </c>
      <c r="K67" s="195" t="s">
        <v>304</v>
      </c>
      <c r="L67" s="195" t="s">
        <v>197</v>
      </c>
      <c r="M67" s="195" t="s">
        <v>196</v>
      </c>
      <c r="N67" s="195" t="s">
        <v>198</v>
      </c>
      <c r="O67" s="390">
        <f t="shared" si="0"/>
        <v>0</v>
      </c>
      <c r="P67" s="390">
        <f t="shared" si="1"/>
        <v>0</v>
      </c>
      <c r="Q67" s="236">
        <f>'приложение 1.1 '!H70</f>
        <v>2.9328400000000001</v>
      </c>
      <c r="R67" s="135"/>
      <c r="S67" s="135">
        <f>'приложение 1.1 '!I70</f>
        <v>2.9328400000000001</v>
      </c>
      <c r="T67" s="135"/>
      <c r="U67" s="137" t="s">
        <v>57</v>
      </c>
      <c r="V67" s="138"/>
      <c r="W67" s="383" t="s">
        <v>1802</v>
      </c>
      <c r="X67" s="139">
        <v>5.75</v>
      </c>
      <c r="Y67" s="139">
        <v>8.4</v>
      </c>
      <c r="Z67" s="139">
        <v>11.38</v>
      </c>
      <c r="AA67" s="139">
        <v>22.95</v>
      </c>
    </row>
    <row r="68" spans="1:27" ht="129" customHeight="1">
      <c r="A68" s="380" t="str">
        <f>'приложение 1.1 '!A71</f>
        <v>1.1.3.48</v>
      </c>
      <c r="B68" s="381" t="str">
        <f>'приложение 1.1 '!B71</f>
        <v>Реконструкция ТП - 417 (замена оборудования РУ-10кВ, РУ-0,4кВ, замена 2ТМГ-630кВА)</v>
      </c>
      <c r="C68" s="133" t="s">
        <v>732</v>
      </c>
      <c r="D68" s="133" t="s">
        <v>305</v>
      </c>
      <c r="E68" s="221">
        <f>'приложение 1.1 '!E71</f>
        <v>1.26</v>
      </c>
      <c r="F68" s="133"/>
      <c r="G68" s="221">
        <f>'приложение 1.1 '!D71</f>
        <v>0</v>
      </c>
      <c r="H68" s="134"/>
      <c r="I68" s="133">
        <f>'приложение 1.1 '!F71</f>
        <v>2019</v>
      </c>
      <c r="J68" s="133">
        <f>'приложение 1.1 '!G71</f>
        <v>2019</v>
      </c>
      <c r="K68" s="195" t="s">
        <v>304</v>
      </c>
      <c r="L68" s="195" t="s">
        <v>197</v>
      </c>
      <c r="M68" s="195" t="s">
        <v>196</v>
      </c>
      <c r="N68" s="195" t="s">
        <v>198</v>
      </c>
      <c r="O68" s="390">
        <f t="shared" si="0"/>
        <v>0</v>
      </c>
      <c r="P68" s="390">
        <f t="shared" si="1"/>
        <v>0</v>
      </c>
      <c r="Q68" s="236">
        <f>'приложение 1.1 '!H71</f>
        <v>2.9328400000000001</v>
      </c>
      <c r="R68" s="135"/>
      <c r="S68" s="135">
        <f>'приложение 1.1 '!I71</f>
        <v>2.9328400000000001</v>
      </c>
      <c r="T68" s="135"/>
      <c r="U68" s="137" t="s">
        <v>57</v>
      </c>
      <c r="V68" s="138"/>
      <c r="W68" s="383" t="s">
        <v>1802</v>
      </c>
      <c r="X68" s="139">
        <v>5.75</v>
      </c>
      <c r="Y68" s="139">
        <v>8.4</v>
      </c>
      <c r="Z68" s="139">
        <v>11.38</v>
      </c>
      <c r="AA68" s="139">
        <v>22.95</v>
      </c>
    </row>
    <row r="69" spans="1:27" ht="129" customHeight="1">
      <c r="A69" s="380" t="str">
        <f>'приложение 1.1 '!A72</f>
        <v>1.1.3.50</v>
      </c>
      <c r="B69" s="381" t="str">
        <f>'приложение 1.1 '!B72</f>
        <v>Реконструкция ТП-487 (замена оборудования РУ-10кВ, РУ-0,4кВ, замена 2ТМГ-630кВА)</v>
      </c>
      <c r="C69" s="133" t="s">
        <v>732</v>
      </c>
      <c r="D69" s="133" t="s">
        <v>305</v>
      </c>
      <c r="E69" s="221">
        <f>'приложение 1.1 '!E72</f>
        <v>1.26</v>
      </c>
      <c r="F69" s="133"/>
      <c r="G69" s="221">
        <f>'приложение 1.1 '!D72</f>
        <v>0</v>
      </c>
      <c r="H69" s="134"/>
      <c r="I69" s="133">
        <f>'приложение 1.1 '!F72</f>
        <v>2019</v>
      </c>
      <c r="J69" s="133">
        <f>'приложение 1.1 '!G72</f>
        <v>2019</v>
      </c>
      <c r="K69" s="195" t="s">
        <v>304</v>
      </c>
      <c r="L69" s="195" t="s">
        <v>197</v>
      </c>
      <c r="M69" s="195" t="s">
        <v>196</v>
      </c>
      <c r="N69" s="195" t="s">
        <v>198</v>
      </c>
      <c r="O69" s="390">
        <f t="shared" si="0"/>
        <v>0</v>
      </c>
      <c r="P69" s="390">
        <f t="shared" si="1"/>
        <v>0</v>
      </c>
      <c r="Q69" s="236">
        <f>'приложение 1.1 '!H72</f>
        <v>1.338943</v>
      </c>
      <c r="R69" s="135"/>
      <c r="S69" s="135">
        <f>'приложение 1.1 '!I72</f>
        <v>1.338943</v>
      </c>
      <c r="T69" s="135"/>
      <c r="U69" s="137" t="s">
        <v>57</v>
      </c>
      <c r="V69" s="138"/>
      <c r="W69" s="383" t="s">
        <v>1802</v>
      </c>
      <c r="X69" s="139">
        <v>5.75</v>
      </c>
      <c r="Y69" s="139">
        <v>8.4</v>
      </c>
      <c r="Z69" s="139">
        <v>11.38</v>
      </c>
      <c r="AA69" s="139">
        <v>22.95</v>
      </c>
    </row>
    <row r="70" spans="1:27" ht="129" customHeight="1">
      <c r="A70" s="380" t="str">
        <f>'приложение 1.1 '!A73</f>
        <v>1.1.3.51</v>
      </c>
      <c r="B70" s="381" t="str">
        <f>'приложение 1.1 '!B73</f>
        <v>Реконструкция ТП-485 (замена оборудования РУ-10кВ, РУ-0,4кВ, замена 2ТМГ-630кВА)</v>
      </c>
      <c r="C70" s="133" t="s">
        <v>732</v>
      </c>
      <c r="D70" s="133" t="s">
        <v>305</v>
      </c>
      <c r="E70" s="221">
        <f>'приложение 1.1 '!E73</f>
        <v>1.26</v>
      </c>
      <c r="F70" s="133"/>
      <c r="G70" s="221">
        <f>'приложение 1.1 '!D73</f>
        <v>0</v>
      </c>
      <c r="H70" s="134"/>
      <c r="I70" s="133">
        <f>'приложение 1.1 '!F73</f>
        <v>2019</v>
      </c>
      <c r="J70" s="133">
        <f>'приложение 1.1 '!G73</f>
        <v>2019</v>
      </c>
      <c r="K70" s="195" t="s">
        <v>304</v>
      </c>
      <c r="L70" s="195" t="s">
        <v>197</v>
      </c>
      <c r="M70" s="195" t="s">
        <v>196</v>
      </c>
      <c r="N70" s="195" t="s">
        <v>198</v>
      </c>
      <c r="O70" s="390">
        <f t="shared" si="0"/>
        <v>0</v>
      </c>
      <c r="P70" s="390">
        <f t="shared" si="1"/>
        <v>0</v>
      </c>
      <c r="Q70" s="236">
        <f>'приложение 1.1 '!H73</f>
        <v>2.311083</v>
      </c>
      <c r="R70" s="135"/>
      <c r="S70" s="135">
        <f>'приложение 1.1 '!I73</f>
        <v>2.311083</v>
      </c>
      <c r="T70" s="135"/>
      <c r="U70" s="137" t="s">
        <v>57</v>
      </c>
      <c r="V70" s="138"/>
      <c r="W70" s="383" t="s">
        <v>1802</v>
      </c>
      <c r="X70" s="139">
        <v>5.75</v>
      </c>
      <c r="Y70" s="139">
        <v>8.4</v>
      </c>
      <c r="Z70" s="139">
        <v>11.38</v>
      </c>
      <c r="AA70" s="139">
        <v>22.95</v>
      </c>
    </row>
    <row r="71" spans="1:27" ht="129" customHeight="1">
      <c r="A71" s="380" t="str">
        <f>'приложение 1.1 '!A74</f>
        <v>1.1.3.52</v>
      </c>
      <c r="B71" s="381" t="str">
        <f>'приложение 1.1 '!B74</f>
        <v>Реконструкция ТП-486 (замена оборудования РУ-10кВ, РУ-0,4кВ, замена 2ТМГ-630кВА)</v>
      </c>
      <c r="C71" s="133" t="s">
        <v>732</v>
      </c>
      <c r="D71" s="133" t="s">
        <v>305</v>
      </c>
      <c r="E71" s="221">
        <f>'приложение 1.1 '!E74</f>
        <v>1.26</v>
      </c>
      <c r="F71" s="133"/>
      <c r="G71" s="221">
        <f>'приложение 1.1 '!D74</f>
        <v>0</v>
      </c>
      <c r="H71" s="134"/>
      <c r="I71" s="133">
        <f>'приложение 1.1 '!F74</f>
        <v>2019</v>
      </c>
      <c r="J71" s="133">
        <f>'приложение 1.1 '!G74</f>
        <v>2019</v>
      </c>
      <c r="K71" s="195" t="s">
        <v>304</v>
      </c>
      <c r="L71" s="195" t="s">
        <v>197</v>
      </c>
      <c r="M71" s="195" t="s">
        <v>196</v>
      </c>
      <c r="N71" s="195" t="s">
        <v>198</v>
      </c>
      <c r="O71" s="390">
        <f t="shared" si="0"/>
        <v>0</v>
      </c>
      <c r="P71" s="390">
        <f t="shared" si="1"/>
        <v>0</v>
      </c>
      <c r="Q71" s="236">
        <f>'приложение 1.1 '!H74</f>
        <v>2.5034479999999997</v>
      </c>
      <c r="R71" s="135"/>
      <c r="S71" s="135">
        <f>'приложение 1.1 '!I74</f>
        <v>2.5034479999999997</v>
      </c>
      <c r="T71" s="135"/>
      <c r="U71" s="137" t="s">
        <v>57</v>
      </c>
      <c r="V71" s="138"/>
      <c r="W71" s="383" t="s">
        <v>1802</v>
      </c>
      <c r="X71" s="139">
        <v>5.75</v>
      </c>
      <c r="Y71" s="139">
        <v>8.4</v>
      </c>
      <c r="Z71" s="139">
        <v>11.38</v>
      </c>
      <c r="AA71" s="139">
        <v>22.95</v>
      </c>
    </row>
    <row r="72" spans="1:27" ht="129" customHeight="1">
      <c r="A72" s="380" t="str">
        <f>'приложение 1.1 '!A75</f>
        <v>1.1.3.53</v>
      </c>
      <c r="B72" s="381" t="str">
        <f>'приложение 1.1 '!B75</f>
        <v>Реконструкция ТП-280 (замена оборудования РУ-10кВ, РУ-0,4кВ, замена 2ТМГ-630кВА)</v>
      </c>
      <c r="C72" s="133" t="s">
        <v>732</v>
      </c>
      <c r="D72" s="133" t="s">
        <v>305</v>
      </c>
      <c r="E72" s="221">
        <f>'приложение 1.1 '!E75</f>
        <v>1.26</v>
      </c>
      <c r="F72" s="133"/>
      <c r="G72" s="221">
        <f>'приложение 1.1 '!D75</f>
        <v>0</v>
      </c>
      <c r="H72" s="134"/>
      <c r="I72" s="133">
        <f>'приложение 1.1 '!F75</f>
        <v>2019</v>
      </c>
      <c r="J72" s="133">
        <f>'приложение 1.1 '!G75</f>
        <v>2019</v>
      </c>
      <c r="K72" s="195" t="s">
        <v>304</v>
      </c>
      <c r="L72" s="195" t="s">
        <v>197</v>
      </c>
      <c r="M72" s="195" t="s">
        <v>196</v>
      </c>
      <c r="N72" s="195" t="s">
        <v>198</v>
      </c>
      <c r="O72" s="390">
        <f t="shared" si="0"/>
        <v>0</v>
      </c>
      <c r="P72" s="390">
        <f t="shared" si="1"/>
        <v>0</v>
      </c>
      <c r="Q72" s="236">
        <f>'приложение 1.1 '!H75</f>
        <v>2.9328400000000001</v>
      </c>
      <c r="R72" s="135"/>
      <c r="S72" s="135">
        <f>'приложение 1.1 '!I75</f>
        <v>2.9328400000000001</v>
      </c>
      <c r="T72" s="135"/>
      <c r="U72" s="137" t="s">
        <v>57</v>
      </c>
      <c r="V72" s="138"/>
      <c r="W72" s="383" t="s">
        <v>1802</v>
      </c>
      <c r="X72" s="139">
        <v>5.75</v>
      </c>
      <c r="Y72" s="139">
        <v>8.4</v>
      </c>
      <c r="Z72" s="139">
        <v>11.38</v>
      </c>
      <c r="AA72" s="139">
        <v>22.95</v>
      </c>
    </row>
    <row r="73" spans="1:27" ht="129" customHeight="1">
      <c r="A73" s="380" t="str">
        <f>'приложение 1.1 '!A76</f>
        <v>1.1.3.54</v>
      </c>
      <c r="B73" s="381" t="str">
        <f>'приложение 1.1 '!B76</f>
        <v>Реконструкция ТП-281 (замена оборудования РУ-10кВ, РУ-0,4кВ, замена 2ТМГ-630кВА)</v>
      </c>
      <c r="C73" s="133" t="s">
        <v>732</v>
      </c>
      <c r="D73" s="133" t="s">
        <v>305</v>
      </c>
      <c r="E73" s="221">
        <f>'приложение 1.1 '!E76</f>
        <v>1.26</v>
      </c>
      <c r="F73" s="133"/>
      <c r="G73" s="221">
        <f>'приложение 1.1 '!D76</f>
        <v>0</v>
      </c>
      <c r="H73" s="134"/>
      <c r="I73" s="133">
        <f>'приложение 1.1 '!F76</f>
        <v>2019</v>
      </c>
      <c r="J73" s="133">
        <f>'приложение 1.1 '!G76</f>
        <v>2019</v>
      </c>
      <c r="K73" s="195" t="s">
        <v>304</v>
      </c>
      <c r="L73" s="195" t="s">
        <v>197</v>
      </c>
      <c r="M73" s="195" t="s">
        <v>196</v>
      </c>
      <c r="N73" s="195" t="s">
        <v>198</v>
      </c>
      <c r="O73" s="390">
        <f t="shared" si="0"/>
        <v>0</v>
      </c>
      <c r="P73" s="390">
        <f t="shared" si="1"/>
        <v>0</v>
      </c>
      <c r="Q73" s="236">
        <f>'приложение 1.1 '!H76</f>
        <v>2.7971529999999998</v>
      </c>
      <c r="R73" s="135"/>
      <c r="S73" s="135">
        <f>'приложение 1.1 '!I76</f>
        <v>2.7971529999999998</v>
      </c>
      <c r="T73" s="135"/>
      <c r="U73" s="137" t="s">
        <v>57</v>
      </c>
      <c r="V73" s="138"/>
      <c r="W73" s="383" t="s">
        <v>1802</v>
      </c>
      <c r="X73" s="139">
        <v>5.75</v>
      </c>
      <c r="Y73" s="139">
        <v>8.4</v>
      </c>
      <c r="Z73" s="139">
        <v>11.38</v>
      </c>
      <c r="AA73" s="139">
        <v>22.95</v>
      </c>
    </row>
    <row r="74" spans="1:27" ht="129" customHeight="1">
      <c r="A74" s="380" t="str">
        <f>'приложение 1.1 '!A77</f>
        <v>1.1.3.55</v>
      </c>
      <c r="B74" s="381" t="str">
        <f>'приложение 1.1 '!B77</f>
        <v>Реконструкция ТП-282 (замена оборудования РУ-10кВ, РУ-0,4кВ, замена 2ТМГ-400кВА)</v>
      </c>
      <c r="C74" s="133" t="s">
        <v>732</v>
      </c>
      <c r="D74" s="133" t="s">
        <v>305</v>
      </c>
      <c r="E74" s="221">
        <f>'приложение 1.1 '!E77</f>
        <v>0.8</v>
      </c>
      <c r="F74" s="133"/>
      <c r="G74" s="221">
        <f>'приложение 1.1 '!D77</f>
        <v>0</v>
      </c>
      <c r="H74" s="134"/>
      <c r="I74" s="133">
        <f>'приложение 1.1 '!F77</f>
        <v>2020</v>
      </c>
      <c r="J74" s="133">
        <f>'приложение 1.1 '!G77</f>
        <v>2020</v>
      </c>
      <c r="K74" s="195" t="s">
        <v>304</v>
      </c>
      <c r="L74" s="195" t="s">
        <v>197</v>
      </c>
      <c r="M74" s="195" t="s">
        <v>196</v>
      </c>
      <c r="N74" s="195" t="s">
        <v>198</v>
      </c>
      <c r="O74" s="390">
        <f t="shared" si="0"/>
        <v>0</v>
      </c>
      <c r="P74" s="390">
        <f t="shared" si="1"/>
        <v>0</v>
      </c>
      <c r="Q74" s="236">
        <f>'приложение 1.1 '!H77</f>
        <v>2.9328400000000001</v>
      </c>
      <c r="R74" s="135"/>
      <c r="S74" s="135">
        <f>'приложение 1.1 '!I77</f>
        <v>2.9328400000000001</v>
      </c>
      <c r="T74" s="135"/>
      <c r="U74" s="137" t="s">
        <v>57</v>
      </c>
      <c r="V74" s="138"/>
      <c r="W74" s="383" t="s">
        <v>1802</v>
      </c>
      <c r="X74" s="139">
        <v>5.75</v>
      </c>
      <c r="Y74" s="139">
        <v>8.4</v>
      </c>
      <c r="Z74" s="139">
        <v>11.38</v>
      </c>
      <c r="AA74" s="139">
        <v>22.95</v>
      </c>
    </row>
    <row r="75" spans="1:27" ht="129" customHeight="1">
      <c r="A75" s="380" t="str">
        <f>'приложение 1.1 '!A78</f>
        <v>1.1.3.56</v>
      </c>
      <c r="B75" s="381" t="str">
        <f>'приложение 1.1 '!B78</f>
        <v>Реконструкция ТП -284 (замена оборудования РУ-10кВ, РУ-0,4кВ, замена 2ТМГ-400кВА)</v>
      </c>
      <c r="C75" s="133" t="s">
        <v>732</v>
      </c>
      <c r="D75" s="133" t="s">
        <v>305</v>
      </c>
      <c r="E75" s="221">
        <f>'приложение 1.1 '!E78</f>
        <v>0.8</v>
      </c>
      <c r="F75" s="133"/>
      <c r="G75" s="221">
        <f>'приложение 1.1 '!D78</f>
        <v>0</v>
      </c>
      <c r="H75" s="134"/>
      <c r="I75" s="133">
        <f>'приложение 1.1 '!F78</f>
        <v>2020</v>
      </c>
      <c r="J75" s="133">
        <f>'приложение 1.1 '!G78</f>
        <v>2020</v>
      </c>
      <c r="K75" s="195" t="s">
        <v>304</v>
      </c>
      <c r="L75" s="195" t="s">
        <v>197</v>
      </c>
      <c r="M75" s="195" t="s">
        <v>196</v>
      </c>
      <c r="N75" s="195" t="s">
        <v>198</v>
      </c>
      <c r="O75" s="390">
        <f t="shared" ref="O75:O135" si="2">100-(S75*100/Q75)</f>
        <v>0</v>
      </c>
      <c r="P75" s="390">
        <f t="shared" ref="P75:P135" si="3">O75</f>
        <v>0</v>
      </c>
      <c r="Q75" s="236">
        <f>'приложение 1.1 '!H78</f>
        <v>2.7971529999999998</v>
      </c>
      <c r="R75" s="135"/>
      <c r="S75" s="135">
        <f>'приложение 1.1 '!I78</f>
        <v>2.7971529999999998</v>
      </c>
      <c r="T75" s="135"/>
      <c r="U75" s="137" t="s">
        <v>57</v>
      </c>
      <c r="V75" s="138"/>
      <c r="W75" s="383" t="s">
        <v>1802</v>
      </c>
      <c r="X75" s="139">
        <v>5.75</v>
      </c>
      <c r="Y75" s="139">
        <v>8.4</v>
      </c>
      <c r="Z75" s="139">
        <v>11.38</v>
      </c>
      <c r="AA75" s="139">
        <v>22.95</v>
      </c>
    </row>
    <row r="76" spans="1:27" ht="129" customHeight="1">
      <c r="A76" s="380" t="str">
        <f>'приложение 1.1 '!A79</f>
        <v>1.1.3.57</v>
      </c>
      <c r="B76" s="381" t="str">
        <f>'приложение 1.1 '!B79</f>
        <v>Реконструкция ТП-285 (замена оборудования РУ-10кВ, РУ-0,4кВ, замена 2ТМГ-630кВА)</v>
      </c>
      <c r="C76" s="133" t="s">
        <v>732</v>
      </c>
      <c r="D76" s="133" t="s">
        <v>305</v>
      </c>
      <c r="E76" s="221">
        <f>'приложение 1.1 '!E79</f>
        <v>1.26</v>
      </c>
      <c r="F76" s="133"/>
      <c r="G76" s="221">
        <f>'приложение 1.1 '!D79</f>
        <v>0</v>
      </c>
      <c r="H76" s="134"/>
      <c r="I76" s="133">
        <f>'приложение 1.1 '!F79</f>
        <v>2020</v>
      </c>
      <c r="J76" s="133">
        <f>'приложение 1.1 '!G79</f>
        <v>2020</v>
      </c>
      <c r="K76" s="195" t="s">
        <v>304</v>
      </c>
      <c r="L76" s="195" t="s">
        <v>197</v>
      </c>
      <c r="M76" s="195" t="s">
        <v>196</v>
      </c>
      <c r="N76" s="195" t="s">
        <v>198</v>
      </c>
      <c r="O76" s="390">
        <f t="shared" si="2"/>
        <v>0</v>
      </c>
      <c r="P76" s="390">
        <f t="shared" si="3"/>
        <v>0</v>
      </c>
      <c r="Q76" s="236">
        <f>'приложение 1.1 '!H79</f>
        <v>2.5824569999999998</v>
      </c>
      <c r="R76" s="135"/>
      <c r="S76" s="135">
        <f>'приложение 1.1 '!I79</f>
        <v>2.5824569999999998</v>
      </c>
      <c r="T76" s="135"/>
      <c r="U76" s="137" t="s">
        <v>57</v>
      </c>
      <c r="V76" s="138"/>
      <c r="W76" s="383" t="s">
        <v>1802</v>
      </c>
      <c r="X76" s="139">
        <v>5.75</v>
      </c>
      <c r="Y76" s="139">
        <v>8.4</v>
      </c>
      <c r="Z76" s="139">
        <v>11.38</v>
      </c>
      <c r="AA76" s="139">
        <v>22.95</v>
      </c>
    </row>
    <row r="77" spans="1:27" ht="129" customHeight="1">
      <c r="A77" s="380" t="str">
        <f>'приложение 1.1 '!A80</f>
        <v>1.1.3.58</v>
      </c>
      <c r="B77" s="381" t="str">
        <f>'приложение 1.1 '!B80</f>
        <v>Реконструкция ТП-286 (замена оборудования РУ-10кВ, РУ-0,4кВ, замена 2ТМГ-630кВА)</v>
      </c>
      <c r="C77" s="133" t="s">
        <v>732</v>
      </c>
      <c r="D77" s="133" t="s">
        <v>305</v>
      </c>
      <c r="E77" s="221">
        <f>'приложение 1.1 '!E80</f>
        <v>1.26</v>
      </c>
      <c r="F77" s="133"/>
      <c r="G77" s="221">
        <f>'приложение 1.1 '!D80</f>
        <v>0</v>
      </c>
      <c r="H77" s="134"/>
      <c r="I77" s="133">
        <f>'приложение 1.1 '!F80</f>
        <v>2020</v>
      </c>
      <c r="J77" s="133">
        <f>'приложение 1.1 '!G80</f>
        <v>2020</v>
      </c>
      <c r="K77" s="195" t="s">
        <v>304</v>
      </c>
      <c r="L77" s="195" t="s">
        <v>197</v>
      </c>
      <c r="M77" s="195" t="s">
        <v>196</v>
      </c>
      <c r="N77" s="195" t="s">
        <v>198</v>
      </c>
      <c r="O77" s="390">
        <f t="shared" si="2"/>
        <v>0</v>
      </c>
      <c r="P77" s="390">
        <f t="shared" si="3"/>
        <v>0</v>
      </c>
      <c r="Q77" s="236">
        <f>'приложение 1.1 '!H80</f>
        <v>2.5824569999999998</v>
      </c>
      <c r="R77" s="135"/>
      <c r="S77" s="135">
        <f>'приложение 1.1 '!I80</f>
        <v>2.5824569999999998</v>
      </c>
      <c r="T77" s="135"/>
      <c r="U77" s="137" t="s">
        <v>57</v>
      </c>
      <c r="V77" s="138"/>
      <c r="W77" s="383" t="s">
        <v>1802</v>
      </c>
      <c r="X77" s="139">
        <v>5.75</v>
      </c>
      <c r="Y77" s="139">
        <v>8.4</v>
      </c>
      <c r="Z77" s="139">
        <v>11.38</v>
      </c>
      <c r="AA77" s="139">
        <v>22.95</v>
      </c>
    </row>
    <row r="78" spans="1:27" ht="129" customHeight="1">
      <c r="A78" s="380" t="str">
        <f>'приложение 1.1 '!A81</f>
        <v>1.1.3.59</v>
      </c>
      <c r="B78" s="381" t="str">
        <f>'приложение 1.1 '!B81</f>
        <v>Реконструкция ТП-240 (замена оборудования РУ-10кВ, РУ-0,4кВ, замена 2ТМГ-630кВА)</v>
      </c>
      <c r="C78" s="133" t="s">
        <v>732</v>
      </c>
      <c r="D78" s="133" t="s">
        <v>305</v>
      </c>
      <c r="E78" s="221">
        <f>'приложение 1.1 '!E81</f>
        <v>1.26</v>
      </c>
      <c r="F78" s="133"/>
      <c r="G78" s="221">
        <f>'приложение 1.1 '!D81</f>
        <v>0</v>
      </c>
      <c r="H78" s="134"/>
      <c r="I78" s="133">
        <f>'приложение 1.1 '!F81</f>
        <v>2020</v>
      </c>
      <c r="J78" s="133">
        <f>'приложение 1.1 '!G81</f>
        <v>2020</v>
      </c>
      <c r="K78" s="195" t="s">
        <v>304</v>
      </c>
      <c r="L78" s="195" t="s">
        <v>197</v>
      </c>
      <c r="M78" s="195" t="s">
        <v>196</v>
      </c>
      <c r="N78" s="195" t="s">
        <v>198</v>
      </c>
      <c r="O78" s="390">
        <f t="shared" si="2"/>
        <v>0</v>
      </c>
      <c r="P78" s="390">
        <f t="shared" si="3"/>
        <v>0</v>
      </c>
      <c r="Q78" s="236">
        <f>'приложение 1.1 '!H81</f>
        <v>2.7971529999999998</v>
      </c>
      <c r="R78" s="135"/>
      <c r="S78" s="135">
        <f>'приложение 1.1 '!I81</f>
        <v>2.7971529999999998</v>
      </c>
      <c r="T78" s="135"/>
      <c r="U78" s="137" t="s">
        <v>57</v>
      </c>
      <c r="V78" s="138"/>
      <c r="W78" s="383" t="s">
        <v>1802</v>
      </c>
      <c r="X78" s="139">
        <v>5.75</v>
      </c>
      <c r="Y78" s="139">
        <v>8.4</v>
      </c>
      <c r="Z78" s="139">
        <v>11.38</v>
      </c>
      <c r="AA78" s="139">
        <v>22.95</v>
      </c>
    </row>
    <row r="79" spans="1:27" ht="129" customHeight="1">
      <c r="A79" s="380" t="str">
        <f>'приложение 1.1 '!A82</f>
        <v>1.1.3.60</v>
      </c>
      <c r="B79" s="381" t="str">
        <f>'приложение 1.1 '!B82</f>
        <v>Реконструкция ТП-241 (замена оборудования РУ-10кВ, РУ-0,4кВ, замена 2ТМГ-630кВА)</v>
      </c>
      <c r="C79" s="133" t="s">
        <v>732</v>
      </c>
      <c r="D79" s="133" t="s">
        <v>305</v>
      </c>
      <c r="E79" s="221">
        <f>'приложение 1.1 '!E82</f>
        <v>1.26</v>
      </c>
      <c r="F79" s="133"/>
      <c r="G79" s="221">
        <f>'приложение 1.1 '!D82</f>
        <v>0</v>
      </c>
      <c r="H79" s="134"/>
      <c r="I79" s="133">
        <f>'приложение 1.1 '!F82</f>
        <v>2020</v>
      </c>
      <c r="J79" s="133">
        <f>'приложение 1.1 '!G82</f>
        <v>2020</v>
      </c>
      <c r="K79" s="195" t="s">
        <v>304</v>
      </c>
      <c r="L79" s="195" t="s">
        <v>197</v>
      </c>
      <c r="M79" s="195" t="s">
        <v>196</v>
      </c>
      <c r="N79" s="195" t="s">
        <v>198</v>
      </c>
      <c r="O79" s="390">
        <f t="shared" si="2"/>
        <v>0</v>
      </c>
      <c r="P79" s="390">
        <f t="shared" si="3"/>
        <v>0</v>
      </c>
      <c r="Q79" s="236">
        <f>'приложение 1.1 '!H82</f>
        <v>2.5824569999999998</v>
      </c>
      <c r="R79" s="135"/>
      <c r="S79" s="135">
        <f>'приложение 1.1 '!I82</f>
        <v>2.5824569999999998</v>
      </c>
      <c r="T79" s="135"/>
      <c r="U79" s="137" t="s">
        <v>57</v>
      </c>
      <c r="V79" s="138"/>
      <c r="W79" s="383" t="s">
        <v>1802</v>
      </c>
      <c r="X79" s="139">
        <v>5.75</v>
      </c>
      <c r="Y79" s="139">
        <v>8.4</v>
      </c>
      <c r="Z79" s="139">
        <v>11.38</v>
      </c>
      <c r="AA79" s="139">
        <v>22.95</v>
      </c>
    </row>
    <row r="80" spans="1:27" ht="129" customHeight="1">
      <c r="A80" s="380" t="str">
        <f>'приложение 1.1 '!A83</f>
        <v>1.1.3.61</v>
      </c>
      <c r="B80" s="381" t="str">
        <f>'приложение 1.1 '!B83</f>
        <v>Реконструкция  ТП-242 (замена оборудования РУ-10кВ, РУ-0,4кВ, замена 2ТМГ-400кВА)</v>
      </c>
      <c r="C80" s="133" t="s">
        <v>732</v>
      </c>
      <c r="D80" s="133" t="s">
        <v>305</v>
      </c>
      <c r="E80" s="221">
        <f>'приложение 1.1 '!E83</f>
        <v>0.8</v>
      </c>
      <c r="F80" s="133"/>
      <c r="G80" s="221">
        <f>'приложение 1.1 '!D83</f>
        <v>0</v>
      </c>
      <c r="H80" s="134"/>
      <c r="I80" s="133">
        <f>'приложение 1.1 '!F83</f>
        <v>2020</v>
      </c>
      <c r="J80" s="133">
        <f>'приложение 1.1 '!G83</f>
        <v>2020</v>
      </c>
      <c r="K80" s="195" t="s">
        <v>304</v>
      </c>
      <c r="L80" s="195" t="s">
        <v>197</v>
      </c>
      <c r="M80" s="195" t="s">
        <v>196</v>
      </c>
      <c r="N80" s="195" t="s">
        <v>198</v>
      </c>
      <c r="O80" s="390">
        <f t="shared" si="2"/>
        <v>0</v>
      </c>
      <c r="P80" s="390">
        <f t="shared" si="3"/>
        <v>0</v>
      </c>
      <c r="Q80" s="236">
        <f>'приложение 1.1 '!H83</f>
        <v>2.6898049999999998</v>
      </c>
      <c r="R80" s="135"/>
      <c r="S80" s="135">
        <f>'приложение 1.1 '!I83</f>
        <v>2.6898049999999998</v>
      </c>
      <c r="T80" s="135"/>
      <c r="U80" s="137" t="s">
        <v>57</v>
      </c>
      <c r="V80" s="138"/>
      <c r="W80" s="383" t="s">
        <v>1802</v>
      </c>
      <c r="X80" s="139">
        <v>5.75</v>
      </c>
      <c r="Y80" s="139">
        <v>8.4</v>
      </c>
      <c r="Z80" s="139">
        <v>11.38</v>
      </c>
      <c r="AA80" s="139">
        <v>22.95</v>
      </c>
    </row>
    <row r="81" spans="1:27" ht="129" customHeight="1">
      <c r="A81" s="380" t="str">
        <f>'приложение 1.1 '!A84</f>
        <v>1.1.3.62</v>
      </c>
      <c r="B81" s="381" t="str">
        <f>'приложение 1.1 '!B84</f>
        <v>Реконструкция ТП-243 (замена оборудования РУ-10кВ, РУ-0,4кВ, замена 2ТМГ-630кВА)</v>
      </c>
      <c r="C81" s="133" t="s">
        <v>732</v>
      </c>
      <c r="D81" s="133" t="s">
        <v>305</v>
      </c>
      <c r="E81" s="221">
        <f>'приложение 1.1 '!E84</f>
        <v>1.26</v>
      </c>
      <c r="F81" s="133"/>
      <c r="G81" s="221">
        <f>'приложение 1.1 '!D84</f>
        <v>0</v>
      </c>
      <c r="H81" s="134"/>
      <c r="I81" s="133">
        <f>'приложение 1.1 '!F84</f>
        <v>2020</v>
      </c>
      <c r="J81" s="133">
        <f>'приложение 1.1 '!G84</f>
        <v>2020</v>
      </c>
      <c r="K81" s="195" t="s">
        <v>304</v>
      </c>
      <c r="L81" s="195" t="s">
        <v>197</v>
      </c>
      <c r="M81" s="195" t="s">
        <v>196</v>
      </c>
      <c r="N81" s="195" t="s">
        <v>198</v>
      </c>
      <c r="O81" s="390">
        <f t="shared" si="2"/>
        <v>0</v>
      </c>
      <c r="P81" s="390">
        <f t="shared" si="3"/>
        <v>0</v>
      </c>
      <c r="Q81" s="236">
        <f>'приложение 1.1 '!H84</f>
        <v>2.9328400000000001</v>
      </c>
      <c r="R81" s="135"/>
      <c r="S81" s="135">
        <f>'приложение 1.1 '!I84</f>
        <v>2.9328400000000001</v>
      </c>
      <c r="T81" s="135"/>
      <c r="U81" s="137" t="s">
        <v>57</v>
      </c>
      <c r="V81" s="138"/>
      <c r="W81" s="383" t="s">
        <v>1802</v>
      </c>
      <c r="X81" s="139">
        <v>5.75</v>
      </c>
      <c r="Y81" s="139">
        <v>8.4</v>
      </c>
      <c r="Z81" s="139">
        <v>11.38</v>
      </c>
      <c r="AA81" s="139">
        <v>22.95</v>
      </c>
    </row>
    <row r="82" spans="1:27" ht="129" customHeight="1">
      <c r="A82" s="380" t="str">
        <f>'приложение 1.1 '!A85</f>
        <v>1.1.3.63</v>
      </c>
      <c r="B82" s="381" t="str">
        <f>'приложение 1.1 '!B85</f>
        <v>Реконструкция ТП-244 (замена оборудования РУ-10кВ, РУ-0,4кВ, замена 2ТМГ-630кВА)</v>
      </c>
      <c r="C82" s="133" t="s">
        <v>732</v>
      </c>
      <c r="D82" s="133" t="s">
        <v>305</v>
      </c>
      <c r="E82" s="221">
        <f>'приложение 1.1 '!E85</f>
        <v>1.26</v>
      </c>
      <c r="F82" s="133"/>
      <c r="G82" s="221">
        <f>'приложение 1.1 '!D85</f>
        <v>0</v>
      </c>
      <c r="H82" s="134"/>
      <c r="I82" s="133">
        <f>'приложение 1.1 '!F85</f>
        <v>2020</v>
      </c>
      <c r="J82" s="133">
        <f>'приложение 1.1 '!G85</f>
        <v>2020</v>
      </c>
      <c r="K82" s="195" t="s">
        <v>304</v>
      </c>
      <c r="L82" s="195" t="s">
        <v>197</v>
      </c>
      <c r="M82" s="195" t="s">
        <v>196</v>
      </c>
      <c r="N82" s="195" t="s">
        <v>198</v>
      </c>
      <c r="O82" s="390">
        <f t="shared" si="2"/>
        <v>0</v>
      </c>
      <c r="P82" s="390">
        <f t="shared" si="3"/>
        <v>0</v>
      </c>
      <c r="Q82" s="236">
        <f>'приложение 1.1 '!H85</f>
        <v>2.7971529999999998</v>
      </c>
      <c r="R82" s="135"/>
      <c r="S82" s="135">
        <f>'приложение 1.1 '!I85</f>
        <v>2.7971529999999998</v>
      </c>
      <c r="T82" s="135"/>
      <c r="U82" s="137" t="s">
        <v>57</v>
      </c>
      <c r="V82" s="138"/>
      <c r="W82" s="383" t="s">
        <v>1802</v>
      </c>
      <c r="X82" s="139">
        <v>5.75</v>
      </c>
      <c r="Y82" s="139">
        <v>8.4</v>
      </c>
      <c r="Z82" s="139">
        <v>11.38</v>
      </c>
      <c r="AA82" s="139">
        <v>22.95</v>
      </c>
    </row>
    <row r="83" spans="1:27" ht="129" customHeight="1">
      <c r="A83" s="380" t="str">
        <f>'приложение 1.1 '!A86</f>
        <v>1.1.3.64</v>
      </c>
      <c r="B83" s="381" t="str">
        <f>'приложение 1.1 '!B86</f>
        <v>Реконструкция ТП-245 (замена оборудования РУ-10кВ, РУ-0,4кВ, замена 2ТМГ-630кВА)</v>
      </c>
      <c r="C83" s="133" t="s">
        <v>732</v>
      </c>
      <c r="D83" s="133" t="s">
        <v>305</v>
      </c>
      <c r="E83" s="221">
        <f>'приложение 1.1 '!E86</f>
        <v>1.26</v>
      </c>
      <c r="F83" s="133"/>
      <c r="G83" s="221">
        <f>'приложение 1.1 '!D86</f>
        <v>0</v>
      </c>
      <c r="H83" s="134"/>
      <c r="I83" s="133">
        <f>'приложение 1.1 '!F86</f>
        <v>2020</v>
      </c>
      <c r="J83" s="133">
        <f>'приложение 1.1 '!G86</f>
        <v>2020</v>
      </c>
      <c r="K83" s="195" t="s">
        <v>304</v>
      </c>
      <c r="L83" s="195" t="s">
        <v>197</v>
      </c>
      <c r="M83" s="195" t="s">
        <v>196</v>
      </c>
      <c r="N83" s="195" t="s">
        <v>198</v>
      </c>
      <c r="O83" s="390">
        <f t="shared" si="2"/>
        <v>0</v>
      </c>
      <c r="P83" s="390">
        <f t="shared" si="3"/>
        <v>0</v>
      </c>
      <c r="Q83" s="236">
        <f>'приложение 1.1 '!H86</f>
        <v>3.0118490000000002</v>
      </c>
      <c r="R83" s="135"/>
      <c r="S83" s="135">
        <f>'приложение 1.1 '!I86</f>
        <v>3.0118490000000002</v>
      </c>
      <c r="T83" s="135"/>
      <c r="U83" s="137" t="s">
        <v>57</v>
      </c>
      <c r="V83" s="138"/>
      <c r="W83" s="383" t="s">
        <v>1802</v>
      </c>
      <c r="X83" s="139">
        <v>5.75</v>
      </c>
      <c r="Y83" s="139">
        <v>8.4</v>
      </c>
      <c r="Z83" s="139">
        <v>11.38</v>
      </c>
      <c r="AA83" s="139">
        <v>22.95</v>
      </c>
    </row>
    <row r="84" spans="1:27" ht="129" customHeight="1">
      <c r="A84" s="380" t="str">
        <f>'приложение 1.1 '!A87</f>
        <v>1.1.3.65</v>
      </c>
      <c r="B84" s="381" t="str">
        <f>'приложение 1.1 '!B87</f>
        <v>Реконструкция ТП-246 (замена оборудования РУ-10кВ, РУ-0,4кВ, замена 2ТМГ-630кВА)</v>
      </c>
      <c r="C84" s="133" t="s">
        <v>732</v>
      </c>
      <c r="D84" s="133" t="s">
        <v>305</v>
      </c>
      <c r="E84" s="221">
        <f>'приложение 1.1 '!E87</f>
        <v>1.26</v>
      </c>
      <c r="F84" s="133"/>
      <c r="G84" s="221">
        <f>'приложение 1.1 '!D87</f>
        <v>0</v>
      </c>
      <c r="H84" s="134"/>
      <c r="I84" s="133">
        <f>'приложение 1.1 '!F87</f>
        <v>2020</v>
      </c>
      <c r="J84" s="133">
        <f>'приложение 1.1 '!G87</f>
        <v>2020</v>
      </c>
      <c r="K84" s="195" t="s">
        <v>304</v>
      </c>
      <c r="L84" s="195" t="s">
        <v>197</v>
      </c>
      <c r="M84" s="195" t="s">
        <v>196</v>
      </c>
      <c r="N84" s="195" t="s">
        <v>198</v>
      </c>
      <c r="O84" s="390">
        <f t="shared" si="2"/>
        <v>0</v>
      </c>
      <c r="P84" s="390">
        <f t="shared" si="3"/>
        <v>0</v>
      </c>
      <c r="Q84" s="236">
        <f>'приложение 1.1 '!H87</f>
        <v>2.4751089999999998</v>
      </c>
      <c r="R84" s="135"/>
      <c r="S84" s="135">
        <f>'приложение 1.1 '!I87</f>
        <v>2.4751089999999998</v>
      </c>
      <c r="T84" s="135"/>
      <c r="U84" s="137" t="s">
        <v>57</v>
      </c>
      <c r="V84" s="138"/>
      <c r="W84" s="383" t="s">
        <v>1802</v>
      </c>
      <c r="X84" s="139">
        <v>5.75</v>
      </c>
      <c r="Y84" s="139">
        <v>8.4</v>
      </c>
      <c r="Z84" s="139">
        <v>11.38</v>
      </c>
      <c r="AA84" s="139">
        <v>22.95</v>
      </c>
    </row>
    <row r="85" spans="1:27" ht="129" customHeight="1">
      <c r="A85" s="380" t="str">
        <f>'приложение 1.1 '!A88</f>
        <v>1.1.3.66</v>
      </c>
      <c r="B85" s="381" t="str">
        <f>'приложение 1.1 '!B88</f>
        <v>Реконструкция ТП-247 (замена оборудования РУ-10кВ, РУ-0,4кВ, замена 2ТМГ-630кВА)</v>
      </c>
      <c r="C85" s="133" t="s">
        <v>732</v>
      </c>
      <c r="D85" s="133" t="s">
        <v>305</v>
      </c>
      <c r="E85" s="221">
        <f>'приложение 1.1 '!E88</f>
        <v>1.26</v>
      </c>
      <c r="F85" s="133"/>
      <c r="G85" s="221">
        <f>'приложение 1.1 '!D88</f>
        <v>0</v>
      </c>
      <c r="H85" s="134"/>
      <c r="I85" s="133">
        <f>'приложение 1.1 '!F88</f>
        <v>2020</v>
      </c>
      <c r="J85" s="133">
        <f>'приложение 1.1 '!G88</f>
        <v>2020</v>
      </c>
      <c r="K85" s="195" t="s">
        <v>304</v>
      </c>
      <c r="L85" s="195" t="s">
        <v>197</v>
      </c>
      <c r="M85" s="195" t="s">
        <v>196</v>
      </c>
      <c r="N85" s="195" t="s">
        <v>198</v>
      </c>
      <c r="O85" s="390">
        <f t="shared" si="2"/>
        <v>0</v>
      </c>
      <c r="P85" s="390">
        <f t="shared" si="3"/>
        <v>0</v>
      </c>
      <c r="Q85" s="236">
        <f>'приложение 1.1 '!H88</f>
        <v>2.7181439999999997</v>
      </c>
      <c r="R85" s="135"/>
      <c r="S85" s="135">
        <f>'приложение 1.1 '!I88</f>
        <v>2.7181439999999997</v>
      </c>
      <c r="T85" s="135"/>
      <c r="U85" s="137" t="s">
        <v>57</v>
      </c>
      <c r="V85" s="138"/>
      <c r="W85" s="383" t="s">
        <v>1802</v>
      </c>
      <c r="X85" s="139">
        <v>5.75</v>
      </c>
      <c r="Y85" s="139">
        <v>8.4</v>
      </c>
      <c r="Z85" s="139">
        <v>11.38</v>
      </c>
      <c r="AA85" s="139">
        <v>22.95</v>
      </c>
    </row>
    <row r="86" spans="1:27" ht="129" customHeight="1">
      <c r="A86" s="380" t="str">
        <f>'приложение 1.1 '!A89</f>
        <v>1.1.3.67</v>
      </c>
      <c r="B86" s="381" t="str">
        <f>'приложение 1.1 '!B89</f>
        <v>Реконструкция ТП-484 (замена оборудования РУ-10кВ, РУ-0,4кВ, замена 2ТМГ-630кВА)</v>
      </c>
      <c r="C86" s="133" t="s">
        <v>732</v>
      </c>
      <c r="D86" s="133" t="s">
        <v>305</v>
      </c>
      <c r="E86" s="221">
        <f>'приложение 1.1 '!E89</f>
        <v>1.26</v>
      </c>
      <c r="F86" s="133"/>
      <c r="G86" s="221">
        <f>'приложение 1.1 '!D89</f>
        <v>0</v>
      </c>
      <c r="H86" s="134"/>
      <c r="I86" s="133">
        <f>'приложение 1.1 '!F89</f>
        <v>2020</v>
      </c>
      <c r="J86" s="133">
        <f>'приложение 1.1 '!G89</f>
        <v>2020</v>
      </c>
      <c r="K86" s="195" t="s">
        <v>304</v>
      </c>
      <c r="L86" s="195" t="s">
        <v>197</v>
      </c>
      <c r="M86" s="195" t="s">
        <v>196</v>
      </c>
      <c r="N86" s="195" t="s">
        <v>198</v>
      </c>
      <c r="O86" s="390">
        <f t="shared" si="2"/>
        <v>0</v>
      </c>
      <c r="P86" s="390">
        <f t="shared" si="3"/>
        <v>0</v>
      </c>
      <c r="Q86" s="236">
        <f>'приложение 1.1 '!H89</f>
        <v>2.7181439999999997</v>
      </c>
      <c r="R86" s="135"/>
      <c r="S86" s="135">
        <f>'приложение 1.1 '!I89</f>
        <v>2.7181439999999997</v>
      </c>
      <c r="T86" s="135"/>
      <c r="U86" s="137" t="s">
        <v>57</v>
      </c>
      <c r="V86" s="138"/>
      <c r="W86" s="383" t="s">
        <v>1802</v>
      </c>
      <c r="X86" s="139">
        <v>5.75</v>
      </c>
      <c r="Y86" s="139">
        <v>8.4</v>
      </c>
      <c r="Z86" s="139">
        <v>11.38</v>
      </c>
      <c r="AA86" s="139">
        <v>22.95</v>
      </c>
    </row>
    <row r="87" spans="1:27" ht="129" customHeight="1">
      <c r="A87" s="380" t="str">
        <f>'приложение 1.1 '!A90</f>
        <v>1.1.3.68</v>
      </c>
      <c r="B87" s="381" t="str">
        <f>'приложение 1.1 '!B90</f>
        <v>Реконструкция ТП-341 (замена оборудования РУ-10кВ, РУ-0,4кВ, замена 2ТМГ-630кВА)</v>
      </c>
      <c r="C87" s="133" t="s">
        <v>732</v>
      </c>
      <c r="D87" s="133" t="s">
        <v>305</v>
      </c>
      <c r="E87" s="221">
        <f>'приложение 1.1 '!E90</f>
        <v>1.26</v>
      </c>
      <c r="F87" s="133"/>
      <c r="G87" s="221">
        <f>'приложение 1.1 '!D90</f>
        <v>0</v>
      </c>
      <c r="H87" s="134"/>
      <c r="I87" s="133">
        <f>'приложение 1.1 '!F90</f>
        <v>2020</v>
      </c>
      <c r="J87" s="133">
        <f>'приложение 1.1 '!G90</f>
        <v>2020</v>
      </c>
      <c r="K87" s="195" t="s">
        <v>304</v>
      </c>
      <c r="L87" s="195" t="s">
        <v>197</v>
      </c>
      <c r="M87" s="195" t="s">
        <v>196</v>
      </c>
      <c r="N87" s="195" t="s">
        <v>198</v>
      </c>
      <c r="O87" s="390">
        <f t="shared" si="2"/>
        <v>0</v>
      </c>
      <c r="P87" s="390">
        <f t="shared" si="3"/>
        <v>0</v>
      </c>
      <c r="Q87" s="236">
        <f>'приложение 1.1 '!H90</f>
        <v>2.5824569999999998</v>
      </c>
      <c r="R87" s="135"/>
      <c r="S87" s="135">
        <f>'приложение 1.1 '!I90</f>
        <v>2.5824569999999998</v>
      </c>
      <c r="T87" s="135"/>
      <c r="U87" s="137" t="s">
        <v>57</v>
      </c>
      <c r="V87" s="138"/>
      <c r="W87" s="383" t="s">
        <v>1802</v>
      </c>
      <c r="X87" s="139">
        <v>5.75</v>
      </c>
      <c r="Y87" s="139">
        <v>8.4</v>
      </c>
      <c r="Z87" s="139">
        <v>11.38</v>
      </c>
      <c r="AA87" s="139">
        <v>22.95</v>
      </c>
    </row>
    <row r="88" spans="1:27" ht="129" customHeight="1">
      <c r="A88" s="380" t="str">
        <f>'приложение 1.1 '!A91</f>
        <v>1.1.3.69</v>
      </c>
      <c r="B88" s="381" t="str">
        <f>'приложение 1.1 '!B91</f>
        <v>Реконструкция ТП-342 (замена оборудования РУ-10кВ, РУ-0,4кВ, замена 2ТМГ-630кВА)</v>
      </c>
      <c r="C88" s="133" t="s">
        <v>732</v>
      </c>
      <c r="D88" s="133" t="s">
        <v>305</v>
      </c>
      <c r="E88" s="221">
        <f>'приложение 1.1 '!E91</f>
        <v>1.26</v>
      </c>
      <c r="F88" s="133"/>
      <c r="G88" s="221">
        <f>'приложение 1.1 '!D91</f>
        <v>0</v>
      </c>
      <c r="H88" s="134"/>
      <c r="I88" s="133">
        <f>'приложение 1.1 '!F91</f>
        <v>2020</v>
      </c>
      <c r="J88" s="133">
        <f>'приложение 1.1 '!G91</f>
        <v>2020</v>
      </c>
      <c r="K88" s="195" t="s">
        <v>304</v>
      </c>
      <c r="L88" s="195" t="s">
        <v>197</v>
      </c>
      <c r="M88" s="195" t="s">
        <v>196</v>
      </c>
      <c r="N88" s="195" t="s">
        <v>198</v>
      </c>
      <c r="O88" s="390">
        <f t="shared" si="2"/>
        <v>0</v>
      </c>
      <c r="P88" s="390">
        <f t="shared" si="3"/>
        <v>0</v>
      </c>
      <c r="Q88" s="236">
        <f>'приложение 1.1 '!H91</f>
        <v>2.5824569999999998</v>
      </c>
      <c r="R88" s="135"/>
      <c r="S88" s="135">
        <f>'приложение 1.1 '!I91</f>
        <v>2.5824569999999998</v>
      </c>
      <c r="T88" s="135"/>
      <c r="U88" s="137" t="s">
        <v>57</v>
      </c>
      <c r="V88" s="138"/>
      <c r="W88" s="383" t="s">
        <v>1802</v>
      </c>
      <c r="X88" s="139">
        <v>5.75</v>
      </c>
      <c r="Y88" s="139">
        <v>8.4</v>
      </c>
      <c r="Z88" s="139">
        <v>11.38</v>
      </c>
      <c r="AA88" s="139">
        <v>22.95</v>
      </c>
    </row>
    <row r="89" spans="1:27" ht="129" customHeight="1">
      <c r="A89" s="380" t="str">
        <f>'приложение 1.1 '!A92</f>
        <v>1.1.3.70</v>
      </c>
      <c r="B89" s="381" t="str">
        <f>'приложение 1.1 '!B92</f>
        <v>Реконструкция ТП-250 (замена оборудования РУ-10кВ, РУ-0,4кВ, замена 2ТМГ-630кВА)</v>
      </c>
      <c r="C89" s="133" t="s">
        <v>732</v>
      </c>
      <c r="D89" s="133" t="s">
        <v>305</v>
      </c>
      <c r="E89" s="221">
        <f>'приложение 1.1 '!E92</f>
        <v>1.26</v>
      </c>
      <c r="F89" s="133"/>
      <c r="G89" s="221">
        <f>'приложение 1.1 '!D92</f>
        <v>0</v>
      </c>
      <c r="H89" s="134"/>
      <c r="I89" s="133">
        <f>'приложение 1.1 '!F92</f>
        <v>2020</v>
      </c>
      <c r="J89" s="133">
        <f>'приложение 1.1 '!G92</f>
        <v>2020</v>
      </c>
      <c r="K89" s="195" t="s">
        <v>304</v>
      </c>
      <c r="L89" s="195" t="s">
        <v>197</v>
      </c>
      <c r="M89" s="195" t="s">
        <v>196</v>
      </c>
      <c r="N89" s="195" t="s">
        <v>198</v>
      </c>
      <c r="O89" s="390">
        <f t="shared" si="2"/>
        <v>0</v>
      </c>
      <c r="P89" s="390">
        <f t="shared" si="3"/>
        <v>0</v>
      </c>
      <c r="Q89" s="236">
        <f>'приложение 1.1 '!H92</f>
        <v>2.9328400000000001</v>
      </c>
      <c r="R89" s="135"/>
      <c r="S89" s="135">
        <f>'приложение 1.1 '!I92</f>
        <v>2.9328400000000001</v>
      </c>
      <c r="T89" s="135"/>
      <c r="U89" s="137" t="s">
        <v>57</v>
      </c>
      <c r="V89" s="138"/>
      <c r="W89" s="383" t="s">
        <v>1802</v>
      </c>
      <c r="X89" s="139">
        <v>5.75</v>
      </c>
      <c r="Y89" s="139">
        <v>8.4</v>
      </c>
      <c r="Z89" s="139">
        <v>11.38</v>
      </c>
      <c r="AA89" s="139">
        <v>22.95</v>
      </c>
    </row>
    <row r="90" spans="1:27" ht="129" customHeight="1">
      <c r="A90" s="380" t="str">
        <f>'приложение 1.1 '!A93</f>
        <v>1.1.3.71</v>
      </c>
      <c r="B90" s="381" t="str">
        <f>'приложение 1.1 '!B93</f>
        <v>Реконструкция ТП-251 (замена оборудования РУ-10кВ, РУ-0,4кВ, замена 2ТМГ-630кВА)</v>
      </c>
      <c r="C90" s="133" t="s">
        <v>732</v>
      </c>
      <c r="D90" s="133" t="s">
        <v>305</v>
      </c>
      <c r="E90" s="221">
        <f>'приложение 1.1 '!E93</f>
        <v>1.26</v>
      </c>
      <c r="F90" s="133"/>
      <c r="G90" s="221">
        <f>'приложение 1.1 '!D93</f>
        <v>0</v>
      </c>
      <c r="H90" s="134"/>
      <c r="I90" s="133">
        <f>'приложение 1.1 '!F93</f>
        <v>2020</v>
      </c>
      <c r="J90" s="133">
        <f>'приложение 1.1 '!G93</f>
        <v>2020</v>
      </c>
      <c r="K90" s="195" t="s">
        <v>304</v>
      </c>
      <c r="L90" s="195" t="s">
        <v>197</v>
      </c>
      <c r="M90" s="195" t="s">
        <v>196</v>
      </c>
      <c r="N90" s="195" t="s">
        <v>198</v>
      </c>
      <c r="O90" s="390">
        <f t="shared" si="2"/>
        <v>0</v>
      </c>
      <c r="P90" s="390">
        <f t="shared" si="3"/>
        <v>0</v>
      </c>
      <c r="Q90" s="236">
        <f>'приложение 1.1 '!H93</f>
        <v>3.0401880000000001</v>
      </c>
      <c r="R90" s="135"/>
      <c r="S90" s="135">
        <f>'приложение 1.1 '!I93</f>
        <v>3.0401880000000001</v>
      </c>
      <c r="T90" s="135"/>
      <c r="U90" s="137" t="s">
        <v>57</v>
      </c>
      <c r="V90" s="138"/>
      <c r="W90" s="383" t="s">
        <v>1802</v>
      </c>
      <c r="X90" s="139">
        <v>5.75</v>
      </c>
      <c r="Y90" s="139">
        <v>8.4</v>
      </c>
      <c r="Z90" s="139">
        <v>11.38</v>
      </c>
      <c r="AA90" s="139">
        <v>22.95</v>
      </c>
    </row>
    <row r="91" spans="1:27" ht="129" customHeight="1">
      <c r="A91" s="380" t="str">
        <f>'приложение 1.1 '!A94</f>
        <v>1.1.3.72</v>
      </c>
      <c r="B91" s="381" t="str">
        <f>'приложение 1.1 '!B94</f>
        <v>Реконструкция ТП-252 (замена оборудования РУ-10кВ, РУ-0,4кВ, замена 2ТМГ-630кВА)</v>
      </c>
      <c r="C91" s="133" t="s">
        <v>732</v>
      </c>
      <c r="D91" s="133" t="s">
        <v>305</v>
      </c>
      <c r="E91" s="221">
        <f>'приложение 1.1 '!E94</f>
        <v>1.26</v>
      </c>
      <c r="F91" s="133"/>
      <c r="G91" s="221">
        <f>'приложение 1.1 '!D94</f>
        <v>0</v>
      </c>
      <c r="H91" s="134"/>
      <c r="I91" s="133">
        <f>'приложение 1.1 '!F94</f>
        <v>2020</v>
      </c>
      <c r="J91" s="133">
        <f>'приложение 1.1 '!G94</f>
        <v>2020</v>
      </c>
      <c r="K91" s="195" t="s">
        <v>304</v>
      </c>
      <c r="L91" s="195" t="s">
        <v>197</v>
      </c>
      <c r="M91" s="195" t="s">
        <v>196</v>
      </c>
      <c r="N91" s="195" t="s">
        <v>198</v>
      </c>
      <c r="O91" s="390">
        <f t="shared" si="2"/>
        <v>0</v>
      </c>
      <c r="P91" s="390">
        <f t="shared" si="3"/>
        <v>0</v>
      </c>
      <c r="Q91" s="236">
        <f>'приложение 1.1 '!H94</f>
        <v>2.7181439999999997</v>
      </c>
      <c r="R91" s="135"/>
      <c r="S91" s="135">
        <f>'приложение 1.1 '!I94</f>
        <v>2.7181439999999997</v>
      </c>
      <c r="T91" s="135"/>
      <c r="U91" s="137" t="s">
        <v>57</v>
      </c>
      <c r="V91" s="138"/>
      <c r="W91" s="383" t="s">
        <v>1802</v>
      </c>
      <c r="X91" s="139">
        <v>5.75</v>
      </c>
      <c r="Y91" s="139">
        <v>8.4</v>
      </c>
      <c r="Z91" s="139">
        <v>11.38</v>
      </c>
      <c r="AA91" s="139">
        <v>22.95</v>
      </c>
    </row>
    <row r="92" spans="1:27" ht="129" customHeight="1">
      <c r="A92" s="380" t="str">
        <f>'приложение 1.1 '!A95</f>
        <v>1.1.3.73</v>
      </c>
      <c r="B92" s="381" t="str">
        <f>'приложение 1.1 '!B95</f>
        <v>Реконструкция ТП-343 (замена оборудования РУ-10кВ, РУ-0,4кВ, замена 2ТМГ-630кВА)</v>
      </c>
      <c r="C92" s="133" t="s">
        <v>732</v>
      </c>
      <c r="D92" s="133" t="s">
        <v>305</v>
      </c>
      <c r="E92" s="221">
        <f>'приложение 1.1 '!E95</f>
        <v>1.26</v>
      </c>
      <c r="F92" s="133"/>
      <c r="G92" s="221">
        <f>'приложение 1.1 '!D95</f>
        <v>0</v>
      </c>
      <c r="H92" s="134"/>
      <c r="I92" s="133">
        <f>'приложение 1.1 '!F95</f>
        <v>2020</v>
      </c>
      <c r="J92" s="133">
        <f>'приложение 1.1 '!G95</f>
        <v>2020</v>
      </c>
      <c r="K92" s="195" t="s">
        <v>304</v>
      </c>
      <c r="L92" s="195" t="s">
        <v>197</v>
      </c>
      <c r="M92" s="195" t="s">
        <v>196</v>
      </c>
      <c r="N92" s="195" t="s">
        <v>198</v>
      </c>
      <c r="O92" s="390">
        <f t="shared" si="2"/>
        <v>0</v>
      </c>
      <c r="P92" s="390">
        <f t="shared" si="3"/>
        <v>0</v>
      </c>
      <c r="Q92" s="236">
        <f>'приложение 1.1 '!H95</f>
        <v>2.7181439999999997</v>
      </c>
      <c r="R92" s="135"/>
      <c r="S92" s="135">
        <f>'приложение 1.1 '!I95</f>
        <v>2.7181439999999997</v>
      </c>
      <c r="T92" s="135"/>
      <c r="U92" s="137" t="s">
        <v>57</v>
      </c>
      <c r="V92" s="138"/>
      <c r="W92" s="383" t="s">
        <v>1802</v>
      </c>
      <c r="X92" s="139">
        <v>5.75</v>
      </c>
      <c r="Y92" s="139">
        <v>8.4</v>
      </c>
      <c r="Z92" s="139">
        <v>11.38</v>
      </c>
      <c r="AA92" s="139">
        <v>22.95</v>
      </c>
    </row>
    <row r="93" spans="1:27" ht="129" customHeight="1">
      <c r="A93" s="380" t="str">
        <f>'приложение 1.1 '!A96</f>
        <v>1.1.3.74</v>
      </c>
      <c r="B93" s="381" t="str">
        <f>'приложение 1.1 '!B96</f>
        <v>Реконструкция ТП-344 (замена оборудования РУ-10кВ, РУ-0,4кВ, замена 2ТМГ-630кВА)</v>
      </c>
      <c r="C93" s="133" t="s">
        <v>732</v>
      </c>
      <c r="D93" s="133" t="s">
        <v>305</v>
      </c>
      <c r="E93" s="221">
        <f>'приложение 1.1 '!E96</f>
        <v>1.26</v>
      </c>
      <c r="F93" s="133"/>
      <c r="G93" s="221">
        <f>'приложение 1.1 '!D96</f>
        <v>0</v>
      </c>
      <c r="H93" s="134"/>
      <c r="I93" s="133">
        <f>'приложение 1.1 '!F96</f>
        <v>2020</v>
      </c>
      <c r="J93" s="133">
        <f>'приложение 1.1 '!G96</f>
        <v>2020</v>
      </c>
      <c r="K93" s="195" t="s">
        <v>304</v>
      </c>
      <c r="L93" s="195" t="s">
        <v>197</v>
      </c>
      <c r="M93" s="195" t="s">
        <v>196</v>
      </c>
      <c r="N93" s="195" t="s">
        <v>198</v>
      </c>
      <c r="O93" s="390">
        <f t="shared" si="2"/>
        <v>0</v>
      </c>
      <c r="P93" s="390">
        <f t="shared" si="3"/>
        <v>0</v>
      </c>
      <c r="Q93" s="236">
        <f>'приложение 1.1 '!H96</f>
        <v>2.5824569999999998</v>
      </c>
      <c r="R93" s="135"/>
      <c r="S93" s="135">
        <f>'приложение 1.1 '!I96</f>
        <v>2.5824569999999998</v>
      </c>
      <c r="T93" s="135"/>
      <c r="U93" s="137" t="s">
        <v>57</v>
      </c>
      <c r="V93" s="138"/>
      <c r="W93" s="383" t="s">
        <v>1802</v>
      </c>
      <c r="X93" s="139">
        <v>5.75</v>
      </c>
      <c r="Y93" s="139">
        <v>8.4</v>
      </c>
      <c r="Z93" s="139">
        <v>11.38</v>
      </c>
      <c r="AA93" s="139">
        <v>22.95</v>
      </c>
    </row>
    <row r="94" spans="1:27" ht="129" customHeight="1">
      <c r="A94" s="380" t="str">
        <f>'приложение 1.1 '!A97</f>
        <v>1.1.3.75</v>
      </c>
      <c r="B94" s="381" t="str">
        <f>'приложение 1.1 '!B97</f>
        <v>Реконструкция ТП-345 (замена оборудования РУ-10кВ, РУ-0,4кВ, замена 2ТМГ-630кВА)</v>
      </c>
      <c r="C94" s="133" t="s">
        <v>732</v>
      </c>
      <c r="D94" s="133" t="s">
        <v>305</v>
      </c>
      <c r="E94" s="221">
        <f>'приложение 1.1 '!E97</f>
        <v>1.26</v>
      </c>
      <c r="F94" s="133"/>
      <c r="G94" s="221">
        <f>'приложение 1.1 '!D97</f>
        <v>0</v>
      </c>
      <c r="H94" s="134"/>
      <c r="I94" s="133">
        <f>'приложение 1.1 '!F97</f>
        <v>2020</v>
      </c>
      <c r="J94" s="133">
        <f>'приложение 1.1 '!G97</f>
        <v>2020</v>
      </c>
      <c r="K94" s="195" t="s">
        <v>304</v>
      </c>
      <c r="L94" s="195" t="s">
        <v>197</v>
      </c>
      <c r="M94" s="195" t="s">
        <v>196</v>
      </c>
      <c r="N94" s="195" t="s">
        <v>198</v>
      </c>
      <c r="O94" s="390">
        <f t="shared" si="2"/>
        <v>0</v>
      </c>
      <c r="P94" s="390">
        <f t="shared" si="3"/>
        <v>0</v>
      </c>
      <c r="Q94" s="236">
        <f>'приложение 1.1 '!H97</f>
        <v>2.5824569999999998</v>
      </c>
      <c r="R94" s="135"/>
      <c r="S94" s="135">
        <f>'приложение 1.1 '!I97</f>
        <v>2.5824569999999998</v>
      </c>
      <c r="T94" s="135"/>
      <c r="U94" s="137" t="s">
        <v>57</v>
      </c>
      <c r="V94" s="138"/>
      <c r="W94" s="383" t="s">
        <v>1802</v>
      </c>
      <c r="X94" s="139">
        <v>5.75</v>
      </c>
      <c r="Y94" s="139">
        <v>8.4</v>
      </c>
      <c r="Z94" s="139">
        <v>11.38</v>
      </c>
      <c r="AA94" s="139">
        <v>22.95</v>
      </c>
    </row>
    <row r="95" spans="1:27" ht="129" customHeight="1">
      <c r="A95" s="380" t="str">
        <f>'приложение 1.1 '!A98</f>
        <v>1.1.3.76</v>
      </c>
      <c r="B95" s="381" t="str">
        <f>'приложение 1.1 '!B98</f>
        <v>Реконструкция ТП-347 (замена оборудования РУ-10кВ, РУ-0,4кВ, замена 2ТМГ-630кВА)</v>
      </c>
      <c r="C95" s="133" t="s">
        <v>732</v>
      </c>
      <c r="D95" s="133" t="s">
        <v>305</v>
      </c>
      <c r="E95" s="221">
        <f>'приложение 1.1 '!E98</f>
        <v>1.26</v>
      </c>
      <c r="F95" s="133"/>
      <c r="G95" s="221">
        <f>'приложение 1.1 '!D98</f>
        <v>0</v>
      </c>
      <c r="H95" s="134"/>
      <c r="I95" s="133">
        <f>'приложение 1.1 '!F98</f>
        <v>2020</v>
      </c>
      <c r="J95" s="133">
        <f>'приложение 1.1 '!G98</f>
        <v>2020</v>
      </c>
      <c r="K95" s="195" t="s">
        <v>304</v>
      </c>
      <c r="L95" s="195" t="s">
        <v>197</v>
      </c>
      <c r="M95" s="195" t="s">
        <v>196</v>
      </c>
      <c r="N95" s="195" t="s">
        <v>198</v>
      </c>
      <c r="O95" s="390">
        <f t="shared" si="2"/>
        <v>0</v>
      </c>
      <c r="P95" s="390">
        <f t="shared" si="3"/>
        <v>0</v>
      </c>
      <c r="Q95" s="236">
        <f>'приложение 1.1 '!H98</f>
        <v>2.7181439999999997</v>
      </c>
      <c r="R95" s="135"/>
      <c r="S95" s="135">
        <f>'приложение 1.1 '!I98</f>
        <v>2.7181439999999997</v>
      </c>
      <c r="T95" s="135"/>
      <c r="U95" s="137" t="s">
        <v>57</v>
      </c>
      <c r="V95" s="138"/>
      <c r="W95" s="383" t="s">
        <v>1802</v>
      </c>
      <c r="X95" s="139">
        <v>5.75</v>
      </c>
      <c r="Y95" s="139">
        <v>8.4</v>
      </c>
      <c r="Z95" s="139">
        <v>11.38</v>
      </c>
      <c r="AA95" s="139">
        <v>22.95</v>
      </c>
    </row>
    <row r="96" spans="1:27" ht="129" customHeight="1">
      <c r="A96" s="380" t="str">
        <f>'приложение 1.1 '!A99</f>
        <v>1.1.3.77</v>
      </c>
      <c r="B96" s="381" t="str">
        <f>'приложение 1.1 '!B99</f>
        <v>Реконструкция ТП-253 (замена оборудования РУ-10кВ, РУ-0,4кВ, замена 2ТМГ-630кВА)</v>
      </c>
      <c r="C96" s="133" t="s">
        <v>732</v>
      </c>
      <c r="D96" s="133" t="s">
        <v>305</v>
      </c>
      <c r="E96" s="221">
        <f>'приложение 1.1 '!E99</f>
        <v>1.26</v>
      </c>
      <c r="F96" s="133"/>
      <c r="G96" s="221">
        <f>'приложение 1.1 '!D99</f>
        <v>0</v>
      </c>
      <c r="H96" s="134"/>
      <c r="I96" s="133">
        <f>'приложение 1.1 '!F99</f>
        <v>2020</v>
      </c>
      <c r="J96" s="133">
        <f>'приложение 1.1 '!G99</f>
        <v>2020</v>
      </c>
      <c r="K96" s="195" t="s">
        <v>304</v>
      </c>
      <c r="L96" s="195" t="s">
        <v>197</v>
      </c>
      <c r="M96" s="195" t="s">
        <v>196</v>
      </c>
      <c r="N96" s="195" t="s">
        <v>198</v>
      </c>
      <c r="O96" s="390">
        <f t="shared" si="2"/>
        <v>0</v>
      </c>
      <c r="P96" s="390">
        <f t="shared" si="3"/>
        <v>0</v>
      </c>
      <c r="Q96" s="236">
        <f>'приложение 1.1 '!H99</f>
        <v>2.7181439999999997</v>
      </c>
      <c r="R96" s="135"/>
      <c r="S96" s="135">
        <f>'приложение 1.1 '!I99</f>
        <v>2.7181439999999997</v>
      </c>
      <c r="T96" s="135"/>
      <c r="U96" s="137" t="s">
        <v>57</v>
      </c>
      <c r="V96" s="138"/>
      <c r="W96" s="383" t="s">
        <v>1802</v>
      </c>
      <c r="X96" s="139">
        <v>5.75</v>
      </c>
      <c r="Y96" s="139">
        <v>8.4</v>
      </c>
      <c r="Z96" s="139">
        <v>11.38</v>
      </c>
      <c r="AA96" s="139">
        <v>22.95</v>
      </c>
    </row>
    <row r="97" spans="1:27" ht="129" customHeight="1">
      <c r="A97" s="380" t="str">
        <f>'приложение 1.1 '!A100</f>
        <v>1.1.3.79</v>
      </c>
      <c r="B97" s="381" t="str">
        <f>'приложение 1.1 '!B100</f>
        <v>Реконструкция ТП - 264 (замена оборудования РУ-10кВ, РУ-0,4кВ, замена 2ТМГ-1000кВА)</v>
      </c>
      <c r="C97" s="133" t="s">
        <v>732</v>
      </c>
      <c r="D97" s="133" t="s">
        <v>305</v>
      </c>
      <c r="E97" s="221">
        <f>'приложение 1.1 '!E100</f>
        <v>2</v>
      </c>
      <c r="F97" s="133"/>
      <c r="G97" s="221">
        <f>'приложение 1.1 '!D100</f>
        <v>0</v>
      </c>
      <c r="H97" s="134"/>
      <c r="I97" s="133">
        <f>'приложение 1.1 '!F100</f>
        <v>2020</v>
      </c>
      <c r="J97" s="133">
        <f>'приложение 1.1 '!G100</f>
        <v>2020</v>
      </c>
      <c r="K97" s="195" t="s">
        <v>304</v>
      </c>
      <c r="L97" s="195" t="s">
        <v>197</v>
      </c>
      <c r="M97" s="195" t="s">
        <v>196</v>
      </c>
      <c r="N97" s="195" t="s">
        <v>198</v>
      </c>
      <c r="O97" s="390">
        <f t="shared" si="2"/>
        <v>0</v>
      </c>
      <c r="P97" s="390">
        <f t="shared" si="3"/>
        <v>0</v>
      </c>
      <c r="Q97" s="236">
        <f>'приложение 1.1 '!H100</f>
        <v>5.6272969999999995</v>
      </c>
      <c r="R97" s="135"/>
      <c r="S97" s="135">
        <f>'приложение 1.1 '!I100</f>
        <v>5.6272969999999995</v>
      </c>
      <c r="T97" s="135"/>
      <c r="U97" s="137" t="s">
        <v>57</v>
      </c>
      <c r="V97" s="138"/>
      <c r="W97" s="383" t="s">
        <v>1802</v>
      </c>
      <c r="X97" s="139">
        <v>5.75</v>
      </c>
      <c r="Y97" s="139">
        <v>8.4</v>
      </c>
      <c r="Z97" s="139">
        <v>11.38</v>
      </c>
      <c r="AA97" s="139">
        <v>22.95</v>
      </c>
    </row>
    <row r="98" spans="1:27" ht="129" customHeight="1">
      <c r="A98" s="380" t="str">
        <f>'приложение 1.1 '!A101</f>
        <v>1.1.3.80</v>
      </c>
      <c r="B98" s="381" t="str">
        <f>'приложение 1.1 '!B101</f>
        <v>Реконструкция ТП - 265 (замена оборудования РУ-10кВ, РУ-0,4кВ, замена 2ТМГ-630кВА)</v>
      </c>
      <c r="C98" s="133" t="s">
        <v>732</v>
      </c>
      <c r="D98" s="133" t="s">
        <v>305</v>
      </c>
      <c r="E98" s="221">
        <f>'приложение 1.1 '!E101</f>
        <v>1.26</v>
      </c>
      <c r="F98" s="133"/>
      <c r="G98" s="221">
        <f>'приложение 1.1 '!D101</f>
        <v>0</v>
      </c>
      <c r="H98" s="134"/>
      <c r="I98" s="133">
        <f>'приложение 1.1 '!F101</f>
        <v>2021</v>
      </c>
      <c r="J98" s="133">
        <f>'приложение 1.1 '!G101</f>
        <v>2021</v>
      </c>
      <c r="K98" s="195" t="s">
        <v>304</v>
      </c>
      <c r="L98" s="195" t="s">
        <v>197</v>
      </c>
      <c r="M98" s="195" t="s">
        <v>196</v>
      </c>
      <c r="N98" s="195" t="s">
        <v>198</v>
      </c>
      <c r="O98" s="390">
        <f t="shared" si="2"/>
        <v>0</v>
      </c>
      <c r="P98" s="390">
        <f t="shared" si="3"/>
        <v>0</v>
      </c>
      <c r="Q98" s="236">
        <f>'приложение 1.1 '!H101</f>
        <v>2.9328400000000001</v>
      </c>
      <c r="R98" s="135"/>
      <c r="S98" s="135">
        <f>'приложение 1.1 '!I101</f>
        <v>2.9328400000000001</v>
      </c>
      <c r="T98" s="135"/>
      <c r="U98" s="137" t="s">
        <v>57</v>
      </c>
      <c r="V98" s="138"/>
      <c r="W98" s="383" t="s">
        <v>1802</v>
      </c>
      <c r="X98" s="139">
        <v>5.75</v>
      </c>
      <c r="Y98" s="139">
        <v>8.4</v>
      </c>
      <c r="Z98" s="139">
        <v>11.38</v>
      </c>
      <c r="AA98" s="139">
        <v>22.95</v>
      </c>
    </row>
    <row r="99" spans="1:27" ht="129" customHeight="1">
      <c r="A99" s="380" t="str">
        <f>'приложение 1.1 '!A102</f>
        <v>1.1.3.81</v>
      </c>
      <c r="B99" s="381" t="str">
        <f>'приложение 1.1 '!B102</f>
        <v>Реконструкция ТП - 266 (замена оборудования РУ-10кВ, РУ-0,4кВ, замена 2ТМГ-1000кВА)</v>
      </c>
      <c r="C99" s="133" t="s">
        <v>732</v>
      </c>
      <c r="D99" s="133" t="s">
        <v>305</v>
      </c>
      <c r="E99" s="221">
        <f>'приложение 1.1 '!E102</f>
        <v>2</v>
      </c>
      <c r="F99" s="133"/>
      <c r="G99" s="221">
        <f>'приложение 1.1 '!D102</f>
        <v>0</v>
      </c>
      <c r="H99" s="134"/>
      <c r="I99" s="133">
        <f>'приложение 1.1 '!F102</f>
        <v>2021</v>
      </c>
      <c r="J99" s="133">
        <f>'приложение 1.1 '!G102</f>
        <v>2021</v>
      </c>
      <c r="K99" s="195" t="s">
        <v>304</v>
      </c>
      <c r="L99" s="195" t="s">
        <v>197</v>
      </c>
      <c r="M99" s="195" t="s">
        <v>196</v>
      </c>
      <c r="N99" s="195" t="s">
        <v>198</v>
      </c>
      <c r="O99" s="390">
        <f t="shared" si="2"/>
        <v>0</v>
      </c>
      <c r="P99" s="390">
        <f t="shared" si="3"/>
        <v>0</v>
      </c>
      <c r="Q99" s="236">
        <f>'приложение 1.1 '!H102</f>
        <v>4.8143010000000004</v>
      </c>
      <c r="R99" s="135"/>
      <c r="S99" s="135">
        <f>'приложение 1.1 '!I102</f>
        <v>4.8143010000000004</v>
      </c>
      <c r="T99" s="135"/>
      <c r="U99" s="137" t="s">
        <v>57</v>
      </c>
      <c r="V99" s="138"/>
      <c r="W99" s="383" t="s">
        <v>1802</v>
      </c>
      <c r="X99" s="139">
        <v>5.75</v>
      </c>
      <c r="Y99" s="139">
        <v>8.4</v>
      </c>
      <c r="Z99" s="139">
        <v>11.38</v>
      </c>
      <c r="AA99" s="139">
        <v>22.95</v>
      </c>
    </row>
    <row r="100" spans="1:27" ht="129" customHeight="1">
      <c r="A100" s="380" t="str">
        <f>'приложение 1.1 '!A103</f>
        <v>1.1.3.82</v>
      </c>
      <c r="B100" s="381" t="str">
        <f>'приложение 1.1 '!B103</f>
        <v>Реконструкция ТП - 267 (замена оборудования РУ-10кВ, РУ-0,4кВ, замена 2ТМГ-630кВА)</v>
      </c>
      <c r="C100" s="133" t="s">
        <v>732</v>
      </c>
      <c r="D100" s="133" t="s">
        <v>305</v>
      </c>
      <c r="E100" s="221">
        <f>'приложение 1.1 '!E103</f>
        <v>1.26</v>
      </c>
      <c r="F100" s="133"/>
      <c r="G100" s="221">
        <f>'приложение 1.1 '!D103</f>
        <v>0</v>
      </c>
      <c r="H100" s="134"/>
      <c r="I100" s="133">
        <f>'приложение 1.1 '!F103</f>
        <v>2021</v>
      </c>
      <c r="J100" s="133">
        <f>'приложение 1.1 '!G103</f>
        <v>2021</v>
      </c>
      <c r="K100" s="195" t="s">
        <v>304</v>
      </c>
      <c r="L100" s="195" t="s">
        <v>197</v>
      </c>
      <c r="M100" s="195" t="s">
        <v>196</v>
      </c>
      <c r="N100" s="195" t="s">
        <v>198</v>
      </c>
      <c r="O100" s="390">
        <f t="shared" si="2"/>
        <v>0</v>
      </c>
      <c r="P100" s="390">
        <f t="shared" si="3"/>
        <v>0</v>
      </c>
      <c r="Q100" s="236">
        <f>'приложение 1.1 '!H103</f>
        <v>2.853831</v>
      </c>
      <c r="R100" s="135"/>
      <c r="S100" s="135">
        <f>'приложение 1.1 '!I103</f>
        <v>2.853831</v>
      </c>
      <c r="T100" s="135"/>
      <c r="U100" s="137" t="s">
        <v>57</v>
      </c>
      <c r="V100" s="138"/>
      <c r="W100" s="383" t="s">
        <v>1802</v>
      </c>
      <c r="X100" s="139">
        <v>5.75</v>
      </c>
      <c r="Y100" s="139">
        <v>8.4</v>
      </c>
      <c r="Z100" s="139">
        <v>11.38</v>
      </c>
      <c r="AA100" s="139">
        <v>22.95</v>
      </c>
    </row>
    <row r="101" spans="1:27" ht="129" customHeight="1">
      <c r="A101" s="380" t="str">
        <f>'приложение 1.1 '!A104</f>
        <v>1.1.3.83</v>
      </c>
      <c r="B101" s="381" t="str">
        <f>'приложение 1.1 '!B104</f>
        <v>Реконструкция ТП - 276 (замена оборудования РУ-10кВ, РУ-0,4кВ, замена 2ТМГ-630кВА)</v>
      </c>
      <c r="C101" s="133" t="s">
        <v>732</v>
      </c>
      <c r="D101" s="133" t="s">
        <v>305</v>
      </c>
      <c r="E101" s="221">
        <f>'приложение 1.1 '!E104</f>
        <v>1.26</v>
      </c>
      <c r="F101" s="133"/>
      <c r="G101" s="221">
        <f>'приложение 1.1 '!D104</f>
        <v>0</v>
      </c>
      <c r="H101" s="134"/>
      <c r="I101" s="133">
        <f>'приложение 1.1 '!F104</f>
        <v>2021</v>
      </c>
      <c r="J101" s="133">
        <f>'приложение 1.1 '!G104</f>
        <v>2021</v>
      </c>
      <c r="K101" s="195" t="s">
        <v>304</v>
      </c>
      <c r="L101" s="195" t="s">
        <v>197</v>
      </c>
      <c r="M101" s="195" t="s">
        <v>196</v>
      </c>
      <c r="N101" s="195" t="s">
        <v>198</v>
      </c>
      <c r="O101" s="390">
        <f t="shared" si="2"/>
        <v>0</v>
      </c>
      <c r="P101" s="390">
        <f t="shared" si="3"/>
        <v>0</v>
      </c>
      <c r="Q101" s="236">
        <f>'приложение 1.1 '!H104</f>
        <v>3.0118490000000002</v>
      </c>
      <c r="R101" s="135"/>
      <c r="S101" s="135">
        <f>'приложение 1.1 '!I104</f>
        <v>3.0118490000000002</v>
      </c>
      <c r="T101" s="135"/>
      <c r="U101" s="137" t="s">
        <v>57</v>
      </c>
      <c r="V101" s="138"/>
      <c r="W101" s="383" t="s">
        <v>1802</v>
      </c>
      <c r="X101" s="139">
        <v>5.75</v>
      </c>
      <c r="Y101" s="139">
        <v>8.4</v>
      </c>
      <c r="Z101" s="139">
        <v>11.38</v>
      </c>
      <c r="AA101" s="139">
        <v>22.95</v>
      </c>
    </row>
    <row r="102" spans="1:27" ht="129" customHeight="1">
      <c r="A102" s="380" t="str">
        <f>'приложение 1.1 '!A105</f>
        <v>1.1.3.84</v>
      </c>
      <c r="B102" s="381" t="str">
        <f>'приложение 1.1 '!B105</f>
        <v>Реконструкция ТП - 277 (замена оборудования РУ-10кВ, РУ-0,4кВ, замена 2ТМГ-630кВА)</v>
      </c>
      <c r="C102" s="133" t="s">
        <v>732</v>
      </c>
      <c r="D102" s="133" t="s">
        <v>305</v>
      </c>
      <c r="E102" s="221">
        <f>'приложение 1.1 '!E105</f>
        <v>1.26</v>
      </c>
      <c r="F102" s="133"/>
      <c r="G102" s="221">
        <f>'приложение 1.1 '!D105</f>
        <v>0</v>
      </c>
      <c r="H102" s="134"/>
      <c r="I102" s="133">
        <f>'приложение 1.1 '!F105</f>
        <v>2021</v>
      </c>
      <c r="J102" s="133">
        <f>'приложение 1.1 '!G105</f>
        <v>2021</v>
      </c>
      <c r="K102" s="195" t="s">
        <v>304</v>
      </c>
      <c r="L102" s="195" t="s">
        <v>197</v>
      </c>
      <c r="M102" s="195" t="s">
        <v>196</v>
      </c>
      <c r="N102" s="195" t="s">
        <v>198</v>
      </c>
      <c r="O102" s="390">
        <f t="shared" si="2"/>
        <v>0</v>
      </c>
      <c r="P102" s="390">
        <f t="shared" si="3"/>
        <v>0</v>
      </c>
      <c r="Q102" s="236">
        <f>'приложение 1.1 '!H105</f>
        <v>2.5824569999999998</v>
      </c>
      <c r="R102" s="135"/>
      <c r="S102" s="135">
        <f>'приложение 1.1 '!I105</f>
        <v>2.5824569999999998</v>
      </c>
      <c r="T102" s="135"/>
      <c r="U102" s="137" t="s">
        <v>57</v>
      </c>
      <c r="V102" s="138"/>
      <c r="W102" s="383" t="s">
        <v>1802</v>
      </c>
      <c r="X102" s="139">
        <v>5.75</v>
      </c>
      <c r="Y102" s="139">
        <v>8.4</v>
      </c>
      <c r="Z102" s="139">
        <v>11.38</v>
      </c>
      <c r="AA102" s="139">
        <v>22.95</v>
      </c>
    </row>
    <row r="103" spans="1:27" ht="129" customHeight="1">
      <c r="A103" s="380" t="str">
        <f>'приложение 1.1 '!A106</f>
        <v>1.1.3.85</v>
      </c>
      <c r="B103" s="381" t="str">
        <f>'приложение 1.1 '!B106</f>
        <v>Реконструкция ТП - 271 (замена оборудования РУ-10кВ, РУ-0,4кВ, замена 2ТМГ-1000кВА)</v>
      </c>
      <c r="C103" s="133" t="s">
        <v>732</v>
      </c>
      <c r="D103" s="133" t="s">
        <v>305</v>
      </c>
      <c r="E103" s="221">
        <f>'приложение 1.1 '!E106</f>
        <v>2</v>
      </c>
      <c r="F103" s="133"/>
      <c r="G103" s="221">
        <f>'приложение 1.1 '!D106</f>
        <v>0</v>
      </c>
      <c r="H103" s="134"/>
      <c r="I103" s="133">
        <f>'приложение 1.1 '!F106</f>
        <v>2021</v>
      </c>
      <c r="J103" s="133">
        <f>'приложение 1.1 '!G106</f>
        <v>2021</v>
      </c>
      <c r="K103" s="195" t="s">
        <v>304</v>
      </c>
      <c r="L103" s="195" t="s">
        <v>197</v>
      </c>
      <c r="M103" s="195" t="s">
        <v>196</v>
      </c>
      <c r="N103" s="195" t="s">
        <v>198</v>
      </c>
      <c r="O103" s="390">
        <f t="shared" si="2"/>
        <v>0</v>
      </c>
      <c r="P103" s="390">
        <f t="shared" si="3"/>
        <v>0</v>
      </c>
      <c r="Q103" s="236">
        <f>'приложение 1.1 '!H106</f>
        <v>4.4922569999999995</v>
      </c>
      <c r="R103" s="135"/>
      <c r="S103" s="135">
        <f>'приложение 1.1 '!I106</f>
        <v>4.4922569999999995</v>
      </c>
      <c r="T103" s="135"/>
      <c r="U103" s="137" t="s">
        <v>57</v>
      </c>
      <c r="V103" s="138"/>
      <c r="W103" s="383" t="s">
        <v>1802</v>
      </c>
      <c r="X103" s="139">
        <v>5.75</v>
      </c>
      <c r="Y103" s="139">
        <v>8.4</v>
      </c>
      <c r="Z103" s="139">
        <v>11.38</v>
      </c>
      <c r="AA103" s="139">
        <v>22.95</v>
      </c>
    </row>
    <row r="104" spans="1:27" ht="129" customHeight="1">
      <c r="A104" s="380" t="str">
        <f>'приложение 1.1 '!A107</f>
        <v>1.1.3.86</v>
      </c>
      <c r="B104" s="381" t="str">
        <f>'приложение 1.1 '!B107</f>
        <v>Реконструкция ТП - 272  (замена оборудования РУ-10кВ, РУ-0,4кВ, замена 2ТМГ-630кВА)</v>
      </c>
      <c r="C104" s="133" t="s">
        <v>732</v>
      </c>
      <c r="D104" s="133" t="s">
        <v>305</v>
      </c>
      <c r="E104" s="221">
        <f>'приложение 1.1 '!E107</f>
        <v>1.26</v>
      </c>
      <c r="F104" s="133"/>
      <c r="G104" s="221">
        <f>'приложение 1.1 '!D107</f>
        <v>0</v>
      </c>
      <c r="H104" s="134"/>
      <c r="I104" s="133">
        <f>'приложение 1.1 '!F107</f>
        <v>2021</v>
      </c>
      <c r="J104" s="133">
        <f>'приложение 1.1 '!G107</f>
        <v>2021</v>
      </c>
      <c r="K104" s="195" t="s">
        <v>304</v>
      </c>
      <c r="L104" s="195" t="s">
        <v>197</v>
      </c>
      <c r="M104" s="195" t="s">
        <v>196</v>
      </c>
      <c r="N104" s="195" t="s">
        <v>198</v>
      </c>
      <c r="O104" s="390">
        <f t="shared" si="2"/>
        <v>0</v>
      </c>
      <c r="P104" s="390">
        <f t="shared" si="3"/>
        <v>0</v>
      </c>
      <c r="Q104" s="236">
        <f>'приложение 1.1 '!H107</f>
        <v>3.1475360000000001</v>
      </c>
      <c r="R104" s="135"/>
      <c r="S104" s="135">
        <f>'приложение 1.1 '!I107</f>
        <v>3.1475360000000001</v>
      </c>
      <c r="T104" s="135"/>
      <c r="U104" s="137" t="s">
        <v>57</v>
      </c>
      <c r="V104" s="138"/>
      <c r="W104" s="383" t="s">
        <v>1802</v>
      </c>
      <c r="X104" s="139">
        <v>5.75</v>
      </c>
      <c r="Y104" s="139">
        <v>8.4</v>
      </c>
      <c r="Z104" s="139">
        <v>11.38</v>
      </c>
      <c r="AA104" s="139">
        <v>22.95</v>
      </c>
    </row>
    <row r="105" spans="1:27" ht="129" customHeight="1">
      <c r="A105" s="380" t="str">
        <f>'приложение 1.1 '!A108</f>
        <v>1.1.3.87</v>
      </c>
      <c r="B105" s="381" t="str">
        <f>'приложение 1.1 '!B108</f>
        <v>Реконструкция ТП - 274 (замена оборудования РУ-10кВ, РУ-0,4кВ, замена 2ТМГ-630кВА)</v>
      </c>
      <c r="C105" s="133" t="s">
        <v>732</v>
      </c>
      <c r="D105" s="133" t="s">
        <v>305</v>
      </c>
      <c r="E105" s="221">
        <f>'приложение 1.1 '!E108</f>
        <v>1.26</v>
      </c>
      <c r="F105" s="133"/>
      <c r="G105" s="221">
        <f>'приложение 1.1 '!D108</f>
        <v>0</v>
      </c>
      <c r="H105" s="134"/>
      <c r="I105" s="133">
        <f>'приложение 1.1 '!F108</f>
        <v>2021</v>
      </c>
      <c r="J105" s="133">
        <f>'приложение 1.1 '!G108</f>
        <v>2021</v>
      </c>
      <c r="K105" s="195" t="s">
        <v>304</v>
      </c>
      <c r="L105" s="195" t="s">
        <v>197</v>
      </c>
      <c r="M105" s="195" t="s">
        <v>196</v>
      </c>
      <c r="N105" s="195" t="s">
        <v>198</v>
      </c>
      <c r="O105" s="390">
        <f t="shared" si="2"/>
        <v>0</v>
      </c>
      <c r="P105" s="390">
        <f t="shared" si="3"/>
        <v>0</v>
      </c>
      <c r="Q105" s="236">
        <f>'приложение 1.1 '!H108</f>
        <v>2.9328400000000001</v>
      </c>
      <c r="R105" s="135"/>
      <c r="S105" s="135">
        <f>'приложение 1.1 '!I108</f>
        <v>2.9328400000000001</v>
      </c>
      <c r="T105" s="135"/>
      <c r="U105" s="137" t="s">
        <v>57</v>
      </c>
      <c r="V105" s="138"/>
      <c r="W105" s="383" t="s">
        <v>1802</v>
      </c>
      <c r="X105" s="139">
        <v>5.75</v>
      </c>
      <c r="Y105" s="139">
        <v>8.4</v>
      </c>
      <c r="Z105" s="139">
        <v>11.38</v>
      </c>
      <c r="AA105" s="139">
        <v>22.95</v>
      </c>
    </row>
    <row r="106" spans="1:27" ht="129" customHeight="1">
      <c r="A106" s="380" t="str">
        <f>'приложение 1.1 '!A109</f>
        <v>1.1.3.89</v>
      </c>
      <c r="B106" s="381" t="str">
        <f>'приложение 1.1 '!B109</f>
        <v>Реконструкция ТП - 296 (замена оборудования РУ-10кВ, РУ-0,4кВ, замена 2ТМГ-630кВА)</v>
      </c>
      <c r="C106" s="133" t="s">
        <v>732</v>
      </c>
      <c r="D106" s="133" t="s">
        <v>305</v>
      </c>
      <c r="E106" s="221">
        <f>'приложение 1.1 '!E109</f>
        <v>1.26</v>
      </c>
      <c r="F106" s="133"/>
      <c r="G106" s="221">
        <f>'приложение 1.1 '!D109</f>
        <v>0</v>
      </c>
      <c r="H106" s="134"/>
      <c r="I106" s="133">
        <f>'приложение 1.1 '!F109</f>
        <v>2021</v>
      </c>
      <c r="J106" s="133">
        <f>'приложение 1.1 '!G109</f>
        <v>2021</v>
      </c>
      <c r="K106" s="195" t="s">
        <v>304</v>
      </c>
      <c r="L106" s="195" t="s">
        <v>197</v>
      </c>
      <c r="M106" s="195" t="s">
        <v>196</v>
      </c>
      <c r="N106" s="195" t="s">
        <v>198</v>
      </c>
      <c r="O106" s="390">
        <f t="shared" si="2"/>
        <v>0</v>
      </c>
      <c r="P106" s="390">
        <f t="shared" si="3"/>
        <v>0</v>
      </c>
      <c r="Q106" s="236">
        <f>'приложение 1.1 '!H109</f>
        <v>3.1475360000000001</v>
      </c>
      <c r="R106" s="135"/>
      <c r="S106" s="135">
        <f>'приложение 1.1 '!I109</f>
        <v>3.1475360000000001</v>
      </c>
      <c r="T106" s="135"/>
      <c r="U106" s="137" t="s">
        <v>57</v>
      </c>
      <c r="V106" s="138"/>
      <c r="W106" s="383" t="s">
        <v>1802</v>
      </c>
      <c r="X106" s="139">
        <v>5.75</v>
      </c>
      <c r="Y106" s="139">
        <v>8.4</v>
      </c>
      <c r="Z106" s="139">
        <v>11.38</v>
      </c>
      <c r="AA106" s="139">
        <v>22.95</v>
      </c>
    </row>
    <row r="107" spans="1:27" ht="129" customHeight="1">
      <c r="A107" s="380" t="str">
        <f>'приложение 1.1 '!A110</f>
        <v>1.1.3.90</v>
      </c>
      <c r="B107" s="381" t="str">
        <f>'приложение 1.1 '!B110</f>
        <v>Реконструкция ТП - 293 (замена оборудования РУ-10кВ, РУ-0,4кВ, замена 2ТМГ-630кВА)</v>
      </c>
      <c r="C107" s="133" t="s">
        <v>732</v>
      </c>
      <c r="D107" s="133" t="s">
        <v>305</v>
      </c>
      <c r="E107" s="221">
        <f>'приложение 1.1 '!E110</f>
        <v>1.26</v>
      </c>
      <c r="F107" s="133"/>
      <c r="G107" s="221">
        <f>'приложение 1.1 '!D110</f>
        <v>0</v>
      </c>
      <c r="H107" s="134"/>
      <c r="I107" s="133">
        <f>'приложение 1.1 '!F110</f>
        <v>2021</v>
      </c>
      <c r="J107" s="133">
        <f>'приложение 1.1 '!G110</f>
        <v>2021</v>
      </c>
      <c r="K107" s="195" t="s">
        <v>304</v>
      </c>
      <c r="L107" s="195" t="s">
        <v>197</v>
      </c>
      <c r="M107" s="195" t="s">
        <v>196</v>
      </c>
      <c r="N107" s="195" t="s">
        <v>198</v>
      </c>
      <c r="O107" s="390">
        <f t="shared" si="2"/>
        <v>0</v>
      </c>
      <c r="P107" s="390">
        <f t="shared" si="3"/>
        <v>0</v>
      </c>
      <c r="Q107" s="236">
        <f>'приложение 1.1 '!H110</f>
        <v>3.283223</v>
      </c>
      <c r="R107" s="135"/>
      <c r="S107" s="135">
        <f>'приложение 1.1 '!I110</f>
        <v>3.283223</v>
      </c>
      <c r="T107" s="135"/>
      <c r="U107" s="137" t="s">
        <v>57</v>
      </c>
      <c r="V107" s="138"/>
      <c r="W107" s="383" t="s">
        <v>1802</v>
      </c>
      <c r="X107" s="139">
        <v>5.75</v>
      </c>
      <c r="Y107" s="139">
        <v>8.4</v>
      </c>
      <c r="Z107" s="139">
        <v>11.38</v>
      </c>
      <c r="AA107" s="139">
        <v>22.95</v>
      </c>
    </row>
    <row r="108" spans="1:27" ht="129" customHeight="1">
      <c r="A108" s="380" t="str">
        <f>'приложение 1.1 '!A111</f>
        <v>1.1.3.91</v>
      </c>
      <c r="B108" s="381" t="str">
        <f>'приложение 1.1 '!B111</f>
        <v>Реконструкция ТП - 294 (замена оборудования РУ-10кВ, РУ-0,4кВ, замена 2ТМГ-630кВА)</v>
      </c>
      <c r="C108" s="133" t="s">
        <v>732</v>
      </c>
      <c r="D108" s="133" t="s">
        <v>305</v>
      </c>
      <c r="E108" s="221">
        <f>'приложение 1.1 '!E111</f>
        <v>1.26</v>
      </c>
      <c r="F108" s="133"/>
      <c r="G108" s="221">
        <f>'приложение 1.1 '!D111</f>
        <v>0</v>
      </c>
      <c r="H108" s="134"/>
      <c r="I108" s="133">
        <f>'приложение 1.1 '!F111</f>
        <v>2021</v>
      </c>
      <c r="J108" s="133">
        <f>'приложение 1.1 '!G111</f>
        <v>2021</v>
      </c>
      <c r="K108" s="195" t="s">
        <v>304</v>
      </c>
      <c r="L108" s="195" t="s">
        <v>197</v>
      </c>
      <c r="M108" s="195" t="s">
        <v>196</v>
      </c>
      <c r="N108" s="195" t="s">
        <v>198</v>
      </c>
      <c r="O108" s="390">
        <f t="shared" si="2"/>
        <v>0</v>
      </c>
      <c r="P108" s="390">
        <f t="shared" si="3"/>
        <v>0</v>
      </c>
      <c r="Q108" s="236">
        <f>'приложение 1.1 '!H111</f>
        <v>2.9328400000000001</v>
      </c>
      <c r="R108" s="135"/>
      <c r="S108" s="135">
        <f>'приложение 1.1 '!I111</f>
        <v>2.9328400000000001</v>
      </c>
      <c r="T108" s="135"/>
      <c r="U108" s="137" t="s">
        <v>57</v>
      </c>
      <c r="V108" s="138"/>
      <c r="W108" s="383" t="s">
        <v>1802</v>
      </c>
      <c r="X108" s="139">
        <v>5.75</v>
      </c>
      <c r="Y108" s="139">
        <v>8.4</v>
      </c>
      <c r="Z108" s="139">
        <v>11.38</v>
      </c>
      <c r="AA108" s="139">
        <v>22.95</v>
      </c>
    </row>
    <row r="109" spans="1:27" ht="129" customHeight="1">
      <c r="A109" s="380" t="str">
        <f>'приложение 1.1 '!A112</f>
        <v>1.1.3.92</v>
      </c>
      <c r="B109" s="381" t="str">
        <f>'приложение 1.1 '!B112</f>
        <v>Реконструкция ТП - 292 (замена оборудования РУ-10кВ, РУ-0,4кВ, замена 2ТМГ-630кВА)</v>
      </c>
      <c r="C109" s="133" t="s">
        <v>732</v>
      </c>
      <c r="D109" s="133" t="s">
        <v>305</v>
      </c>
      <c r="E109" s="221">
        <f>'приложение 1.1 '!E112</f>
        <v>1.26</v>
      </c>
      <c r="F109" s="133"/>
      <c r="G109" s="221">
        <f>'приложение 1.1 '!D112</f>
        <v>0</v>
      </c>
      <c r="H109" s="134"/>
      <c r="I109" s="133">
        <f>'приложение 1.1 '!F112</f>
        <v>2021</v>
      </c>
      <c r="J109" s="133">
        <f>'приложение 1.1 '!G112</f>
        <v>2021</v>
      </c>
      <c r="K109" s="195" t="s">
        <v>304</v>
      </c>
      <c r="L109" s="195" t="s">
        <v>197</v>
      </c>
      <c r="M109" s="195" t="s">
        <v>196</v>
      </c>
      <c r="N109" s="195" t="s">
        <v>198</v>
      </c>
      <c r="O109" s="390">
        <f t="shared" si="2"/>
        <v>0</v>
      </c>
      <c r="P109" s="390">
        <f t="shared" si="3"/>
        <v>0</v>
      </c>
      <c r="Q109" s="236">
        <f>'приложение 1.1 '!H112</f>
        <v>2.7971529999999998</v>
      </c>
      <c r="R109" s="135"/>
      <c r="S109" s="135">
        <f>'приложение 1.1 '!I112</f>
        <v>2.7971529999999998</v>
      </c>
      <c r="T109" s="135"/>
      <c r="U109" s="137" t="s">
        <v>57</v>
      </c>
      <c r="V109" s="138"/>
      <c r="W109" s="383" t="s">
        <v>1802</v>
      </c>
      <c r="X109" s="139">
        <v>5.75</v>
      </c>
      <c r="Y109" s="139">
        <v>8.4</v>
      </c>
      <c r="Z109" s="139">
        <v>11.38</v>
      </c>
      <c r="AA109" s="139">
        <v>22.95</v>
      </c>
    </row>
    <row r="110" spans="1:27" ht="129" customHeight="1">
      <c r="A110" s="380" t="str">
        <f>'приложение 1.1 '!A113</f>
        <v>1.1.3.93</v>
      </c>
      <c r="B110" s="381" t="str">
        <f>'приложение 1.1 '!B113</f>
        <v>Реконструкция ТП - 298 (замена оборудования РУ-10кВ, РУ-0,4кВ, замена 2ТМГ-1000кВА)</v>
      </c>
      <c r="C110" s="133" t="s">
        <v>732</v>
      </c>
      <c r="D110" s="133" t="s">
        <v>305</v>
      </c>
      <c r="E110" s="221">
        <f>'приложение 1.1 '!E113</f>
        <v>2</v>
      </c>
      <c r="F110" s="133"/>
      <c r="G110" s="221">
        <f>'приложение 1.1 '!D113</f>
        <v>0</v>
      </c>
      <c r="H110" s="134"/>
      <c r="I110" s="133">
        <f>'приложение 1.1 '!F113</f>
        <v>2021</v>
      </c>
      <c r="J110" s="133">
        <f>'приложение 1.1 '!G113</f>
        <v>2021</v>
      </c>
      <c r="K110" s="195" t="s">
        <v>304</v>
      </c>
      <c r="L110" s="195" t="s">
        <v>197</v>
      </c>
      <c r="M110" s="195" t="s">
        <v>196</v>
      </c>
      <c r="N110" s="195" t="s">
        <v>198</v>
      </c>
      <c r="O110" s="390">
        <f t="shared" si="2"/>
        <v>0</v>
      </c>
      <c r="P110" s="390">
        <f t="shared" si="3"/>
        <v>0</v>
      </c>
      <c r="Q110" s="236">
        <f>'приложение 1.1 '!H113</f>
        <v>5.4508850000000004</v>
      </c>
      <c r="R110" s="135"/>
      <c r="S110" s="135">
        <f>'приложение 1.1 '!I113</f>
        <v>5.4508850000000004</v>
      </c>
      <c r="T110" s="135"/>
      <c r="U110" s="137" t="s">
        <v>57</v>
      </c>
      <c r="V110" s="138"/>
      <c r="W110" s="383" t="s">
        <v>1802</v>
      </c>
      <c r="X110" s="139">
        <v>5.75</v>
      </c>
      <c r="Y110" s="139">
        <v>8.4</v>
      </c>
      <c r="Z110" s="139">
        <v>11.38</v>
      </c>
      <c r="AA110" s="139">
        <v>22.95</v>
      </c>
    </row>
    <row r="111" spans="1:27" ht="129" customHeight="1">
      <c r="A111" s="380" t="str">
        <f>'приложение 1.1 '!A114</f>
        <v>1.1.3.94</v>
      </c>
      <c r="B111" s="381" t="str">
        <f>'приложение 1.1 '!B114</f>
        <v>Реконструкция ТП - 299 (замена оборудования РУ-10кВ, РУ-0,4кВ, замена 2ТМГ-630кВА)</v>
      </c>
      <c r="C111" s="133" t="s">
        <v>732</v>
      </c>
      <c r="D111" s="133" t="s">
        <v>305</v>
      </c>
      <c r="E111" s="221">
        <f>'приложение 1.1 '!E114</f>
        <v>1.26</v>
      </c>
      <c r="F111" s="133"/>
      <c r="G111" s="221">
        <f>'приложение 1.1 '!D114</f>
        <v>0</v>
      </c>
      <c r="H111" s="134"/>
      <c r="I111" s="133">
        <f>'приложение 1.1 '!F114</f>
        <v>2021</v>
      </c>
      <c r="J111" s="133">
        <f>'приложение 1.1 '!G114</f>
        <v>2021</v>
      </c>
      <c r="K111" s="195" t="s">
        <v>304</v>
      </c>
      <c r="L111" s="195" t="s">
        <v>197</v>
      </c>
      <c r="M111" s="195" t="s">
        <v>196</v>
      </c>
      <c r="N111" s="195" t="s">
        <v>198</v>
      </c>
      <c r="O111" s="390">
        <f t="shared" si="2"/>
        <v>0</v>
      </c>
      <c r="P111" s="390">
        <f t="shared" si="3"/>
        <v>0</v>
      </c>
      <c r="Q111" s="236">
        <f>'приложение 1.1 '!H114</f>
        <v>3.0118490000000002</v>
      </c>
      <c r="R111" s="135"/>
      <c r="S111" s="135">
        <f>'приложение 1.1 '!I114</f>
        <v>3.0118490000000002</v>
      </c>
      <c r="T111" s="135"/>
      <c r="U111" s="137" t="s">
        <v>57</v>
      </c>
      <c r="V111" s="138"/>
      <c r="W111" s="383" t="s">
        <v>1802</v>
      </c>
      <c r="X111" s="139">
        <v>5.75</v>
      </c>
      <c r="Y111" s="139">
        <v>8.4</v>
      </c>
      <c r="Z111" s="139">
        <v>11.38</v>
      </c>
      <c r="AA111" s="139">
        <v>22.95</v>
      </c>
    </row>
    <row r="112" spans="1:27" ht="129" customHeight="1">
      <c r="A112" s="380" t="str">
        <f>'приложение 1.1 '!A115</f>
        <v>1.1.3.95</v>
      </c>
      <c r="B112" s="381" t="str">
        <f>'приложение 1.1 '!B115</f>
        <v>Реконструкция ТП - 399 (замена оборудования РУ-10кВ, РУ-0,4кВ, замена 2ТМГ-630кВА)</v>
      </c>
      <c r="C112" s="133" t="s">
        <v>732</v>
      </c>
      <c r="D112" s="133" t="s">
        <v>305</v>
      </c>
      <c r="E112" s="221">
        <f>'приложение 1.1 '!E115</f>
        <v>1.26</v>
      </c>
      <c r="F112" s="133"/>
      <c r="G112" s="221">
        <f>'приложение 1.1 '!D115</f>
        <v>0</v>
      </c>
      <c r="H112" s="134"/>
      <c r="I112" s="133">
        <f>'приложение 1.1 '!F115</f>
        <v>2021</v>
      </c>
      <c r="J112" s="133">
        <f>'приложение 1.1 '!G115</f>
        <v>2021</v>
      </c>
      <c r="K112" s="195" t="s">
        <v>304</v>
      </c>
      <c r="L112" s="195" t="s">
        <v>197</v>
      </c>
      <c r="M112" s="195" t="s">
        <v>196</v>
      </c>
      <c r="N112" s="195" t="s">
        <v>198</v>
      </c>
      <c r="O112" s="390">
        <f t="shared" si="2"/>
        <v>0</v>
      </c>
      <c r="P112" s="390">
        <f t="shared" si="3"/>
        <v>0</v>
      </c>
      <c r="Q112" s="236">
        <f>'приложение 1.1 '!H115</f>
        <v>2.5824569999999998</v>
      </c>
      <c r="R112" s="135"/>
      <c r="S112" s="135">
        <f>'приложение 1.1 '!I115</f>
        <v>2.5824569999999998</v>
      </c>
      <c r="T112" s="135"/>
      <c r="U112" s="137" t="s">
        <v>57</v>
      </c>
      <c r="V112" s="138"/>
      <c r="W112" s="383" t="s">
        <v>1802</v>
      </c>
      <c r="X112" s="139">
        <v>5.75</v>
      </c>
      <c r="Y112" s="139">
        <v>8.4</v>
      </c>
      <c r="Z112" s="139">
        <v>11.38</v>
      </c>
      <c r="AA112" s="139">
        <v>22.95</v>
      </c>
    </row>
    <row r="113" spans="1:27" ht="129" customHeight="1">
      <c r="A113" s="380" t="str">
        <f>'приложение 1.1 '!A116</f>
        <v>1.1.3.96</v>
      </c>
      <c r="B113" s="381" t="str">
        <f>'приложение 1.1 '!B116</f>
        <v>Реконструкция ТП - 374 (замена оборудования РУ-10кВ, РУ-0,4кВ, замена 2ТМГ-630кВА)</v>
      </c>
      <c r="C113" s="133" t="s">
        <v>732</v>
      </c>
      <c r="D113" s="133" t="s">
        <v>305</v>
      </c>
      <c r="E113" s="221">
        <f>'приложение 1.1 '!E116</f>
        <v>1.26</v>
      </c>
      <c r="F113" s="133"/>
      <c r="G113" s="221">
        <f>'приложение 1.1 '!D116</f>
        <v>0</v>
      </c>
      <c r="H113" s="134"/>
      <c r="I113" s="133">
        <f>'приложение 1.1 '!F116</f>
        <v>2021</v>
      </c>
      <c r="J113" s="133">
        <f>'приложение 1.1 '!G116</f>
        <v>2021</v>
      </c>
      <c r="K113" s="195" t="s">
        <v>304</v>
      </c>
      <c r="L113" s="195" t="s">
        <v>197</v>
      </c>
      <c r="M113" s="195" t="s">
        <v>196</v>
      </c>
      <c r="N113" s="195" t="s">
        <v>198</v>
      </c>
      <c r="O113" s="390">
        <f t="shared" si="2"/>
        <v>0</v>
      </c>
      <c r="P113" s="390">
        <f t="shared" si="3"/>
        <v>0</v>
      </c>
      <c r="Q113" s="236">
        <f>'приложение 1.1 '!H116</f>
        <v>3.2265450000000002</v>
      </c>
      <c r="R113" s="135"/>
      <c r="S113" s="135">
        <f>'приложение 1.1 '!I116</f>
        <v>3.2265450000000002</v>
      </c>
      <c r="T113" s="135"/>
      <c r="U113" s="137" t="s">
        <v>57</v>
      </c>
      <c r="V113" s="138"/>
      <c r="W113" s="383" t="s">
        <v>1802</v>
      </c>
      <c r="X113" s="139">
        <v>5.75</v>
      </c>
      <c r="Y113" s="139">
        <v>8.4</v>
      </c>
      <c r="Z113" s="139">
        <v>11.38</v>
      </c>
      <c r="AA113" s="139">
        <v>22.95</v>
      </c>
    </row>
    <row r="114" spans="1:27" ht="129" customHeight="1">
      <c r="A114" s="380" t="str">
        <f>'приложение 1.1 '!A117</f>
        <v>1.1.3.97</v>
      </c>
      <c r="B114" s="381" t="str">
        <f>'приложение 1.1 '!B117</f>
        <v>Реконструкция ТП - 375  (замена оборудования РУ-10кВ, РУ-0,4кВ, замена 2ТМГ-630кВА)</v>
      </c>
      <c r="C114" s="133" t="s">
        <v>732</v>
      </c>
      <c r="D114" s="133" t="s">
        <v>305</v>
      </c>
      <c r="E114" s="221">
        <f>'приложение 1.1 '!E117</f>
        <v>2.5</v>
      </c>
      <c r="F114" s="133"/>
      <c r="G114" s="221">
        <f>'приложение 1.1 '!D117</f>
        <v>0</v>
      </c>
      <c r="H114" s="134"/>
      <c r="I114" s="133">
        <f>'приложение 1.1 '!F117</f>
        <v>2021</v>
      </c>
      <c r="J114" s="133">
        <f>'приложение 1.1 '!G117</f>
        <v>2021</v>
      </c>
      <c r="K114" s="195" t="s">
        <v>304</v>
      </c>
      <c r="L114" s="195" t="s">
        <v>197</v>
      </c>
      <c r="M114" s="195" t="s">
        <v>196</v>
      </c>
      <c r="N114" s="195" t="s">
        <v>198</v>
      </c>
      <c r="O114" s="390">
        <f t="shared" si="2"/>
        <v>0</v>
      </c>
      <c r="P114" s="390">
        <f t="shared" si="3"/>
        <v>0</v>
      </c>
      <c r="Q114" s="236">
        <f>'приложение 1.1 '!H117</f>
        <v>5.8199530000000008</v>
      </c>
      <c r="R114" s="135"/>
      <c r="S114" s="135">
        <f>'приложение 1.1 '!I117</f>
        <v>5.8199530000000008</v>
      </c>
      <c r="T114" s="135"/>
      <c r="U114" s="137" t="s">
        <v>57</v>
      </c>
      <c r="V114" s="138"/>
      <c r="W114" s="383" t="s">
        <v>1802</v>
      </c>
      <c r="X114" s="139">
        <v>5.75</v>
      </c>
      <c r="Y114" s="139">
        <v>8.4</v>
      </c>
      <c r="Z114" s="139">
        <v>11.38</v>
      </c>
      <c r="AA114" s="139">
        <v>22.95</v>
      </c>
    </row>
    <row r="115" spans="1:27" ht="129" customHeight="1">
      <c r="A115" s="380" t="str">
        <f>'приложение 1.1 '!A118</f>
        <v>1.1.3.98</v>
      </c>
      <c r="B115" s="381" t="str">
        <f>'приложение 1.1 '!B118</f>
        <v>Реконструкция ТП - 378 (замена оборудования РУ-10кВ, РУ-0,4кВ, замена 2ТМГ-1000кВА)</v>
      </c>
      <c r="C115" s="133" t="s">
        <v>732</v>
      </c>
      <c r="D115" s="133" t="s">
        <v>305</v>
      </c>
      <c r="E115" s="221">
        <f>'приложение 1.1 '!E118</f>
        <v>2</v>
      </c>
      <c r="F115" s="133"/>
      <c r="G115" s="221">
        <f>'приложение 1.1 '!D118</f>
        <v>0</v>
      </c>
      <c r="H115" s="134"/>
      <c r="I115" s="133">
        <f>'приложение 1.1 '!F118</f>
        <v>2022</v>
      </c>
      <c r="J115" s="133">
        <f>'приложение 1.1 '!G118</f>
        <v>2022</v>
      </c>
      <c r="K115" s="195" t="s">
        <v>304</v>
      </c>
      <c r="L115" s="195" t="s">
        <v>197</v>
      </c>
      <c r="M115" s="195" t="s">
        <v>196</v>
      </c>
      <c r="N115" s="195" t="s">
        <v>198</v>
      </c>
      <c r="O115" s="390">
        <f t="shared" si="2"/>
        <v>0</v>
      </c>
      <c r="P115" s="390">
        <f t="shared" si="3"/>
        <v>0</v>
      </c>
      <c r="Q115" s="236">
        <f>'приложение 1.1 '!H118</f>
        <v>4.2084970000000004</v>
      </c>
      <c r="R115" s="135"/>
      <c r="S115" s="135">
        <f>'приложение 1.1 '!I118</f>
        <v>4.2084970000000004</v>
      </c>
      <c r="T115" s="135"/>
      <c r="U115" s="137" t="s">
        <v>57</v>
      </c>
      <c r="V115" s="138"/>
      <c r="W115" s="383" t="s">
        <v>1802</v>
      </c>
      <c r="X115" s="139">
        <v>5.75</v>
      </c>
      <c r="Y115" s="139">
        <v>8.4</v>
      </c>
      <c r="Z115" s="139">
        <v>11.38</v>
      </c>
      <c r="AA115" s="139">
        <v>22.95</v>
      </c>
    </row>
    <row r="116" spans="1:27" ht="129" customHeight="1">
      <c r="A116" s="380" t="str">
        <f>'приложение 1.1 '!A119</f>
        <v>1.1.3.99</v>
      </c>
      <c r="B116" s="381" t="str">
        <f>'приложение 1.1 '!B119</f>
        <v>Реконструкция ТП - 379 (замена оборудования РУ-10кВ, РУ-0,4кВ, замена 2ТМГ-1000кВА)</v>
      </c>
      <c r="C116" s="133" t="s">
        <v>732</v>
      </c>
      <c r="D116" s="133" t="s">
        <v>305</v>
      </c>
      <c r="E116" s="221">
        <f>'приложение 1.1 '!E119</f>
        <v>2</v>
      </c>
      <c r="F116" s="133"/>
      <c r="G116" s="221">
        <f>'приложение 1.1 '!D119</f>
        <v>0</v>
      </c>
      <c r="H116" s="134"/>
      <c r="I116" s="133">
        <f>'приложение 1.1 '!F119</f>
        <v>2021</v>
      </c>
      <c r="J116" s="133">
        <f>'приложение 1.1 '!G119</f>
        <v>2021</v>
      </c>
      <c r="K116" s="195" t="s">
        <v>304</v>
      </c>
      <c r="L116" s="195" t="s">
        <v>197</v>
      </c>
      <c r="M116" s="195" t="s">
        <v>196</v>
      </c>
      <c r="N116" s="195" t="s">
        <v>198</v>
      </c>
      <c r="O116" s="390">
        <f t="shared" si="2"/>
        <v>0</v>
      </c>
      <c r="P116" s="390">
        <f t="shared" si="3"/>
        <v>0</v>
      </c>
      <c r="Q116" s="236">
        <f>'приложение 1.1 '!H119</f>
        <v>4.7760169999999995</v>
      </c>
      <c r="R116" s="135"/>
      <c r="S116" s="135">
        <f>'приложение 1.1 '!I119</f>
        <v>4.7760169999999995</v>
      </c>
      <c r="T116" s="135"/>
      <c r="U116" s="137" t="s">
        <v>57</v>
      </c>
      <c r="V116" s="138"/>
      <c r="W116" s="383" t="s">
        <v>1802</v>
      </c>
      <c r="X116" s="139">
        <v>5.75</v>
      </c>
      <c r="Y116" s="139">
        <v>8.4</v>
      </c>
      <c r="Z116" s="139">
        <v>11.38</v>
      </c>
      <c r="AA116" s="139">
        <v>22.95</v>
      </c>
    </row>
    <row r="117" spans="1:27" ht="129" customHeight="1">
      <c r="A117" s="380" t="str">
        <f>'приложение 1.1 '!A120</f>
        <v>1.1.3.100</v>
      </c>
      <c r="B117" s="381" t="str">
        <f>'приложение 1.1 '!B120</f>
        <v>Реконструкция ТП - 380  (замена оборудования РУ-10кВ, РУ-0,4кВ, замена 2ТМГ-1000кВА)</v>
      </c>
      <c r="C117" s="133" t="s">
        <v>732</v>
      </c>
      <c r="D117" s="133" t="s">
        <v>305</v>
      </c>
      <c r="E117" s="221">
        <f>'приложение 1.1 '!E120</f>
        <v>2</v>
      </c>
      <c r="F117" s="133"/>
      <c r="G117" s="221">
        <f>'приложение 1.1 '!D120</f>
        <v>0</v>
      </c>
      <c r="H117" s="134"/>
      <c r="I117" s="133">
        <f>'приложение 1.1 '!F120</f>
        <v>2021</v>
      </c>
      <c r="J117" s="133">
        <f>'приложение 1.1 '!G120</f>
        <v>2021</v>
      </c>
      <c r="K117" s="195" t="s">
        <v>304</v>
      </c>
      <c r="L117" s="195" t="s">
        <v>197</v>
      </c>
      <c r="M117" s="195" t="s">
        <v>196</v>
      </c>
      <c r="N117" s="195" t="s">
        <v>198</v>
      </c>
      <c r="O117" s="390">
        <f t="shared" si="2"/>
        <v>0</v>
      </c>
      <c r="P117" s="390">
        <f t="shared" si="3"/>
        <v>0</v>
      </c>
      <c r="Q117" s="236">
        <f>'приложение 1.1 '!H120</f>
        <v>4.7760169999999995</v>
      </c>
      <c r="R117" s="135"/>
      <c r="S117" s="135">
        <f>'приложение 1.1 '!I120</f>
        <v>4.7760169999999995</v>
      </c>
      <c r="T117" s="135"/>
      <c r="U117" s="137" t="s">
        <v>57</v>
      </c>
      <c r="V117" s="138"/>
      <c r="W117" s="383" t="s">
        <v>1802</v>
      </c>
      <c r="X117" s="139">
        <v>5.75</v>
      </c>
      <c r="Y117" s="139">
        <v>8.4</v>
      </c>
      <c r="Z117" s="139">
        <v>11.38</v>
      </c>
      <c r="AA117" s="139">
        <v>22.95</v>
      </c>
    </row>
    <row r="118" spans="1:27" ht="129" customHeight="1">
      <c r="A118" s="380" t="str">
        <f>'приложение 1.1 '!A121</f>
        <v>1.1.3.101</v>
      </c>
      <c r="B118" s="381" t="str">
        <f>'приложение 1.1 '!B121</f>
        <v>Реконструкция ТП - 382 (замена оборудования РУ-10кВ, РУ-0,4кВ, замена 2ТМГ-630кВА)</v>
      </c>
      <c r="C118" s="133" t="s">
        <v>732</v>
      </c>
      <c r="D118" s="133" t="s">
        <v>305</v>
      </c>
      <c r="E118" s="221">
        <f>'приложение 1.1 '!E121</f>
        <v>1.26</v>
      </c>
      <c r="F118" s="133"/>
      <c r="G118" s="221">
        <f>'приложение 1.1 '!D121</f>
        <v>0</v>
      </c>
      <c r="H118" s="134"/>
      <c r="I118" s="133">
        <f>'приложение 1.1 '!F121</f>
        <v>2021</v>
      </c>
      <c r="J118" s="133">
        <f>'приложение 1.1 '!G121</f>
        <v>2021</v>
      </c>
      <c r="K118" s="195" t="s">
        <v>304</v>
      </c>
      <c r="L118" s="195" t="s">
        <v>197</v>
      </c>
      <c r="M118" s="195" t="s">
        <v>196</v>
      </c>
      <c r="N118" s="195" t="s">
        <v>198</v>
      </c>
      <c r="O118" s="390">
        <f t="shared" si="2"/>
        <v>0</v>
      </c>
      <c r="P118" s="390">
        <f t="shared" si="3"/>
        <v>0</v>
      </c>
      <c r="Q118" s="236">
        <f>'приложение 1.1 '!H121</f>
        <v>3.2042139999999999</v>
      </c>
      <c r="R118" s="135"/>
      <c r="S118" s="135">
        <f>'приложение 1.1 '!I121</f>
        <v>3.2042139999999999</v>
      </c>
      <c r="T118" s="135"/>
      <c r="U118" s="137" t="s">
        <v>57</v>
      </c>
      <c r="V118" s="138"/>
      <c r="W118" s="383" t="s">
        <v>1802</v>
      </c>
      <c r="X118" s="139">
        <v>5.75</v>
      </c>
      <c r="Y118" s="139">
        <v>8.4</v>
      </c>
      <c r="Z118" s="139">
        <v>11.38</v>
      </c>
      <c r="AA118" s="139">
        <v>22.95</v>
      </c>
    </row>
    <row r="119" spans="1:27" ht="129" customHeight="1">
      <c r="A119" s="380" t="str">
        <f>'приложение 1.1 '!A122</f>
        <v>1.1.3.103</v>
      </c>
      <c r="B119" s="381" t="str">
        <f>'приложение 1.1 '!B122</f>
        <v>Реконструкция ТП - 392 (замена оборудования РУ-10кВ, РУ-0,4кВ, замена 2ТМГ-630кВА)</v>
      </c>
      <c r="C119" s="133" t="s">
        <v>732</v>
      </c>
      <c r="D119" s="133" t="s">
        <v>305</v>
      </c>
      <c r="E119" s="221">
        <f>'приложение 1.1 '!E122</f>
        <v>1.03</v>
      </c>
      <c r="F119" s="133"/>
      <c r="G119" s="221">
        <f>'приложение 1.1 '!D122</f>
        <v>0</v>
      </c>
      <c r="H119" s="134"/>
      <c r="I119" s="133">
        <f>'приложение 1.1 '!F122</f>
        <v>2021</v>
      </c>
      <c r="J119" s="133">
        <f>'приложение 1.1 '!G122</f>
        <v>2021</v>
      </c>
      <c r="K119" s="195" t="s">
        <v>304</v>
      </c>
      <c r="L119" s="195" t="s">
        <v>197</v>
      </c>
      <c r="M119" s="195" t="s">
        <v>196</v>
      </c>
      <c r="N119" s="195" t="s">
        <v>198</v>
      </c>
      <c r="O119" s="390">
        <f t="shared" si="2"/>
        <v>0</v>
      </c>
      <c r="P119" s="390">
        <f t="shared" si="3"/>
        <v>0</v>
      </c>
      <c r="Q119" s="236">
        <f>'приложение 1.1 '!H122</f>
        <v>2.961179</v>
      </c>
      <c r="R119" s="135"/>
      <c r="S119" s="135">
        <f>'приложение 1.1 '!I122</f>
        <v>2.961179</v>
      </c>
      <c r="T119" s="135"/>
      <c r="U119" s="137" t="s">
        <v>57</v>
      </c>
      <c r="V119" s="138"/>
      <c r="W119" s="383" t="s">
        <v>1802</v>
      </c>
      <c r="X119" s="139">
        <v>5.75</v>
      </c>
      <c r="Y119" s="139">
        <v>8.4</v>
      </c>
      <c r="Z119" s="139">
        <v>11.38</v>
      </c>
      <c r="AA119" s="139">
        <v>22.95</v>
      </c>
    </row>
    <row r="120" spans="1:27" ht="129" customHeight="1">
      <c r="A120" s="380" t="str">
        <f>'приложение 1.1 '!A123</f>
        <v>1.1.3.104</v>
      </c>
      <c r="B120" s="381" t="str">
        <f>'приложение 1.1 '!B123</f>
        <v>Реконструкция ТП - 389 (замена оборудования РУ-10кВ, РУ-0,4кВ, замена 2ТМГ-630кВА)</v>
      </c>
      <c r="C120" s="133" t="s">
        <v>732</v>
      </c>
      <c r="D120" s="133" t="s">
        <v>305</v>
      </c>
      <c r="E120" s="221">
        <f>'приложение 1.1 '!E123</f>
        <v>1.26</v>
      </c>
      <c r="F120" s="133"/>
      <c r="G120" s="221">
        <f>'приложение 1.1 '!D123</f>
        <v>0</v>
      </c>
      <c r="H120" s="134"/>
      <c r="I120" s="133">
        <f>'приложение 1.1 '!F123</f>
        <v>2021</v>
      </c>
      <c r="J120" s="133">
        <f>'приложение 1.1 '!G123</f>
        <v>2021</v>
      </c>
      <c r="K120" s="195" t="s">
        <v>304</v>
      </c>
      <c r="L120" s="195" t="s">
        <v>197</v>
      </c>
      <c r="M120" s="195" t="s">
        <v>196</v>
      </c>
      <c r="N120" s="195" t="s">
        <v>198</v>
      </c>
      <c r="O120" s="390">
        <f t="shared" si="2"/>
        <v>0</v>
      </c>
      <c r="P120" s="390">
        <f t="shared" si="3"/>
        <v>0</v>
      </c>
      <c r="Q120" s="236">
        <f>'приложение 1.1 '!H123</f>
        <v>2.4751089999999998</v>
      </c>
      <c r="R120" s="135"/>
      <c r="S120" s="135">
        <f>'приложение 1.1 '!I123</f>
        <v>2.4751089999999998</v>
      </c>
      <c r="T120" s="135"/>
      <c r="U120" s="137" t="s">
        <v>57</v>
      </c>
      <c r="V120" s="138"/>
      <c r="W120" s="383" t="s">
        <v>1802</v>
      </c>
      <c r="X120" s="139">
        <v>5.75</v>
      </c>
      <c r="Y120" s="139">
        <v>8.4</v>
      </c>
      <c r="Z120" s="139">
        <v>11.38</v>
      </c>
      <c r="AA120" s="139">
        <v>22.95</v>
      </c>
    </row>
    <row r="121" spans="1:27" ht="129" customHeight="1">
      <c r="A121" s="380" t="str">
        <f>'приложение 1.1 '!A124</f>
        <v>1.1.3.105</v>
      </c>
      <c r="B121" s="381" t="str">
        <f>'приложение 1.1 '!B124</f>
        <v>Реконструкция ТП - 390 (замена оборудования РУ-10кВ, РУ-0,4кВ, замена 2ТМГ-630кВА)</v>
      </c>
      <c r="C121" s="133" t="s">
        <v>732</v>
      </c>
      <c r="D121" s="133" t="s">
        <v>305</v>
      </c>
      <c r="E121" s="221">
        <f>'приложение 1.1 '!E124</f>
        <v>1.26</v>
      </c>
      <c r="F121" s="133"/>
      <c r="G121" s="221">
        <f>'приложение 1.1 '!D124</f>
        <v>0</v>
      </c>
      <c r="H121" s="134"/>
      <c r="I121" s="133">
        <f>'приложение 1.1 '!F124</f>
        <v>2021</v>
      </c>
      <c r="J121" s="133">
        <f>'приложение 1.1 '!G124</f>
        <v>2021</v>
      </c>
      <c r="K121" s="195" t="s">
        <v>304</v>
      </c>
      <c r="L121" s="195" t="s">
        <v>197</v>
      </c>
      <c r="M121" s="195" t="s">
        <v>196</v>
      </c>
      <c r="N121" s="195" t="s">
        <v>198</v>
      </c>
      <c r="O121" s="390">
        <f t="shared" si="2"/>
        <v>0</v>
      </c>
      <c r="P121" s="390">
        <f t="shared" si="3"/>
        <v>0</v>
      </c>
      <c r="Q121" s="236">
        <f>'приложение 1.1 '!H124</f>
        <v>2.7971529999999998</v>
      </c>
      <c r="R121" s="135"/>
      <c r="S121" s="135">
        <f>'приложение 1.1 '!I124</f>
        <v>2.7971529999999998</v>
      </c>
      <c r="T121" s="135"/>
      <c r="U121" s="137" t="s">
        <v>57</v>
      </c>
      <c r="V121" s="138"/>
      <c r="W121" s="383" t="s">
        <v>1802</v>
      </c>
      <c r="X121" s="139">
        <v>5.75</v>
      </c>
      <c r="Y121" s="139">
        <v>8.4</v>
      </c>
      <c r="Z121" s="139">
        <v>11.38</v>
      </c>
      <c r="AA121" s="139">
        <v>22.95</v>
      </c>
    </row>
    <row r="122" spans="1:27" ht="129" customHeight="1">
      <c r="A122" s="380" t="str">
        <f>'приложение 1.1 '!A125</f>
        <v>1.1.3.106</v>
      </c>
      <c r="B122" s="381" t="str">
        <f>'приложение 1.1 '!B125</f>
        <v>Реконструкция ТП - 391 (замена оборудования РУ-10кВ, РУ-0,4кВ, замена 2ТМГ-630кВА)</v>
      </c>
      <c r="C122" s="133" t="s">
        <v>732</v>
      </c>
      <c r="D122" s="133" t="s">
        <v>305</v>
      </c>
      <c r="E122" s="221">
        <f>'приложение 1.1 '!E125</f>
        <v>1.26</v>
      </c>
      <c r="F122" s="133"/>
      <c r="G122" s="221">
        <f>'приложение 1.1 '!D125</f>
        <v>0</v>
      </c>
      <c r="H122" s="134"/>
      <c r="I122" s="133">
        <f>'приложение 1.1 '!F125</f>
        <v>2022</v>
      </c>
      <c r="J122" s="133">
        <f>'приложение 1.1 '!G125</f>
        <v>2022</v>
      </c>
      <c r="K122" s="195" t="s">
        <v>304</v>
      </c>
      <c r="L122" s="195" t="s">
        <v>197</v>
      </c>
      <c r="M122" s="195" t="s">
        <v>196</v>
      </c>
      <c r="N122" s="195" t="s">
        <v>198</v>
      </c>
      <c r="O122" s="390">
        <f t="shared" si="2"/>
        <v>0</v>
      </c>
      <c r="P122" s="390">
        <f t="shared" si="3"/>
        <v>0</v>
      </c>
      <c r="Q122" s="236">
        <f>'приложение 1.1 '!H125</f>
        <v>2.7181439999999997</v>
      </c>
      <c r="R122" s="135"/>
      <c r="S122" s="135">
        <f>'приложение 1.1 '!I125</f>
        <v>2.7181439999999997</v>
      </c>
      <c r="T122" s="135"/>
      <c r="U122" s="137" t="s">
        <v>57</v>
      </c>
      <c r="V122" s="138"/>
      <c r="W122" s="383" t="s">
        <v>1802</v>
      </c>
      <c r="X122" s="139">
        <v>5.75</v>
      </c>
      <c r="Y122" s="139">
        <v>8.4</v>
      </c>
      <c r="Z122" s="139">
        <v>11.38</v>
      </c>
      <c r="AA122" s="139">
        <v>22.95</v>
      </c>
    </row>
    <row r="123" spans="1:27" ht="129" customHeight="1">
      <c r="A123" s="380" t="str">
        <f>'приложение 1.1 '!A126</f>
        <v>1.1.3.107</v>
      </c>
      <c r="B123" s="381" t="str">
        <f>'приложение 1.1 '!B126</f>
        <v>Реконструкция ТП - 387 (замена оборудования РУ-10кВ, РУ-0,4кВ, замена 2ТМГ-630кВА)</v>
      </c>
      <c r="C123" s="133" t="s">
        <v>732</v>
      </c>
      <c r="D123" s="133" t="s">
        <v>305</v>
      </c>
      <c r="E123" s="221">
        <f>'приложение 1.1 '!E126</f>
        <v>1.26</v>
      </c>
      <c r="F123" s="133"/>
      <c r="G123" s="221">
        <f>'приложение 1.1 '!D126</f>
        <v>0</v>
      </c>
      <c r="H123" s="134"/>
      <c r="I123" s="133">
        <f>'приложение 1.1 '!F126</f>
        <v>2022</v>
      </c>
      <c r="J123" s="133">
        <f>'приложение 1.1 '!G126</f>
        <v>2022</v>
      </c>
      <c r="K123" s="195" t="s">
        <v>304</v>
      </c>
      <c r="L123" s="195" t="s">
        <v>197</v>
      </c>
      <c r="M123" s="195" t="s">
        <v>196</v>
      </c>
      <c r="N123" s="195" t="s">
        <v>198</v>
      </c>
      <c r="O123" s="390">
        <f t="shared" si="2"/>
        <v>0</v>
      </c>
      <c r="P123" s="390">
        <f t="shared" si="3"/>
        <v>0</v>
      </c>
      <c r="Q123" s="236">
        <f>'приложение 1.1 '!H126</f>
        <v>2.7971529999999998</v>
      </c>
      <c r="R123" s="135"/>
      <c r="S123" s="135">
        <f>'приложение 1.1 '!I126</f>
        <v>2.7971529999999998</v>
      </c>
      <c r="T123" s="135"/>
      <c r="U123" s="137" t="s">
        <v>57</v>
      </c>
      <c r="V123" s="138"/>
      <c r="W123" s="383" t="s">
        <v>1802</v>
      </c>
      <c r="X123" s="139">
        <v>5.75</v>
      </c>
      <c r="Y123" s="139">
        <v>8.4</v>
      </c>
      <c r="Z123" s="139">
        <v>11.38</v>
      </c>
      <c r="AA123" s="139">
        <v>22.95</v>
      </c>
    </row>
    <row r="124" spans="1:27" ht="129" customHeight="1">
      <c r="A124" s="380" t="str">
        <f>'приложение 1.1 '!A127</f>
        <v>1.1.3.108</v>
      </c>
      <c r="B124" s="381" t="str">
        <f>'приложение 1.1 '!B127</f>
        <v>Реконструкция ТП - 395 (замена оборудования РУ-10кВ, РУ-0,4кВ, замена 2ТМГ-1000кВА)</v>
      </c>
      <c r="C124" s="133" t="s">
        <v>732</v>
      </c>
      <c r="D124" s="133" t="s">
        <v>305</v>
      </c>
      <c r="E124" s="221">
        <f>'приложение 1.1 '!E127</f>
        <v>2</v>
      </c>
      <c r="F124" s="133"/>
      <c r="G124" s="221">
        <f>'приложение 1.1 '!D127</f>
        <v>0</v>
      </c>
      <c r="H124" s="134"/>
      <c r="I124" s="133">
        <f>'приложение 1.1 '!F127</f>
        <v>2022</v>
      </c>
      <c r="J124" s="133">
        <f>'приложение 1.1 '!G127</f>
        <v>2022</v>
      </c>
      <c r="K124" s="195" t="s">
        <v>304</v>
      </c>
      <c r="L124" s="195" t="s">
        <v>197</v>
      </c>
      <c r="M124" s="195" t="s">
        <v>196</v>
      </c>
      <c r="N124" s="195" t="s">
        <v>198</v>
      </c>
      <c r="O124" s="390">
        <f t="shared" si="2"/>
        <v>0</v>
      </c>
      <c r="P124" s="390">
        <f t="shared" si="3"/>
        <v>0</v>
      </c>
      <c r="Q124" s="236">
        <f>'приложение 1.1 '!H127</f>
        <v>5.1288410000000004</v>
      </c>
      <c r="R124" s="135"/>
      <c r="S124" s="135">
        <f>'приложение 1.1 '!I127</f>
        <v>5.1288410000000004</v>
      </c>
      <c r="T124" s="135"/>
      <c r="U124" s="137" t="s">
        <v>57</v>
      </c>
      <c r="V124" s="138"/>
      <c r="W124" s="383" t="s">
        <v>1802</v>
      </c>
      <c r="X124" s="139">
        <v>5.75</v>
      </c>
      <c r="Y124" s="139">
        <v>8.4</v>
      </c>
      <c r="Z124" s="139">
        <v>11.38</v>
      </c>
      <c r="AA124" s="139">
        <v>22.95</v>
      </c>
    </row>
    <row r="125" spans="1:27" ht="129" customHeight="1">
      <c r="A125" s="380" t="str">
        <f>'приложение 1.1 '!A128</f>
        <v>1.1.3.109</v>
      </c>
      <c r="B125" s="381" t="str">
        <f>'приложение 1.1 '!B128</f>
        <v>Реконструкция ТП - 396 (замена оборудования РУ-10кВ, РУ-0,4кВ, замена 2ТМГ-630кВА)</v>
      </c>
      <c r="C125" s="133" t="s">
        <v>732</v>
      </c>
      <c r="D125" s="133" t="s">
        <v>305</v>
      </c>
      <c r="E125" s="221">
        <f>'приложение 1.1 '!E128</f>
        <v>1.26</v>
      </c>
      <c r="F125" s="133"/>
      <c r="G125" s="221">
        <f>'приложение 1.1 '!D128</f>
        <v>0</v>
      </c>
      <c r="H125" s="134"/>
      <c r="I125" s="133">
        <f>'приложение 1.1 '!F128</f>
        <v>2022</v>
      </c>
      <c r="J125" s="133">
        <f>'приложение 1.1 '!G128</f>
        <v>2022</v>
      </c>
      <c r="K125" s="195" t="s">
        <v>304</v>
      </c>
      <c r="L125" s="195" t="s">
        <v>197</v>
      </c>
      <c r="M125" s="195" t="s">
        <v>196</v>
      </c>
      <c r="N125" s="195" t="s">
        <v>198</v>
      </c>
      <c r="O125" s="390">
        <f t="shared" si="2"/>
        <v>0</v>
      </c>
      <c r="P125" s="390">
        <f t="shared" si="3"/>
        <v>0</v>
      </c>
      <c r="Q125" s="236">
        <f>'приложение 1.1 '!H128</f>
        <v>2.5824569999999998</v>
      </c>
      <c r="R125" s="135"/>
      <c r="S125" s="135">
        <f>'приложение 1.1 '!I128</f>
        <v>2.5824569999999998</v>
      </c>
      <c r="T125" s="135"/>
      <c r="U125" s="137" t="s">
        <v>57</v>
      </c>
      <c r="V125" s="138"/>
      <c r="W125" s="383" t="s">
        <v>1802</v>
      </c>
      <c r="X125" s="139">
        <v>5.75</v>
      </c>
      <c r="Y125" s="139">
        <v>8.4</v>
      </c>
      <c r="Z125" s="139">
        <v>11.38</v>
      </c>
      <c r="AA125" s="139">
        <v>22.95</v>
      </c>
    </row>
    <row r="126" spans="1:27" ht="129" customHeight="1">
      <c r="A126" s="380" t="str">
        <f>'приложение 1.1 '!A129</f>
        <v>1.1.3.110</v>
      </c>
      <c r="B126" s="381" t="str">
        <f>'приложение 1.1 '!B129</f>
        <v>Реконструкция ТП - 407 (замена оборудования РУ-10кВ, РУ-0,4кВ, замена 2ТМГ-1000кВА)</v>
      </c>
      <c r="C126" s="133" t="s">
        <v>732</v>
      </c>
      <c r="D126" s="133" t="s">
        <v>305</v>
      </c>
      <c r="E126" s="221">
        <f>'приложение 1.1 '!E129</f>
        <v>2</v>
      </c>
      <c r="F126" s="133"/>
      <c r="G126" s="221">
        <f>'приложение 1.1 '!D129</f>
        <v>0</v>
      </c>
      <c r="H126" s="134"/>
      <c r="I126" s="133">
        <f>'приложение 1.1 '!F129</f>
        <v>2022</v>
      </c>
      <c r="J126" s="133">
        <f>'приложение 1.1 '!G129</f>
        <v>2022</v>
      </c>
      <c r="K126" s="195" t="s">
        <v>304</v>
      </c>
      <c r="L126" s="195" t="s">
        <v>197</v>
      </c>
      <c r="M126" s="195" t="s">
        <v>196</v>
      </c>
      <c r="N126" s="195" t="s">
        <v>198</v>
      </c>
      <c r="O126" s="390">
        <f t="shared" si="2"/>
        <v>0</v>
      </c>
      <c r="P126" s="390">
        <f t="shared" si="3"/>
        <v>0</v>
      </c>
      <c r="Q126" s="236">
        <f>'приложение 1.1 '!H129</f>
        <v>3.9938009999999999</v>
      </c>
      <c r="R126" s="135"/>
      <c r="S126" s="135">
        <f>'приложение 1.1 '!I129</f>
        <v>3.9938009999999999</v>
      </c>
      <c r="T126" s="135"/>
      <c r="U126" s="137" t="s">
        <v>57</v>
      </c>
      <c r="V126" s="138"/>
      <c r="W126" s="383" t="s">
        <v>1802</v>
      </c>
      <c r="X126" s="139">
        <v>5.75</v>
      </c>
      <c r="Y126" s="139">
        <v>8.4</v>
      </c>
      <c r="Z126" s="139">
        <v>11.38</v>
      </c>
      <c r="AA126" s="139">
        <v>22.95</v>
      </c>
    </row>
    <row r="127" spans="1:27" ht="129" customHeight="1">
      <c r="A127" s="380" t="str">
        <f>'приложение 1.1 '!A130</f>
        <v>1.1.3.111</v>
      </c>
      <c r="B127" s="381" t="str">
        <f>'приложение 1.1 '!B130</f>
        <v>Реконструкция ТП - 350 (замена оборудования РУ-10кВ, РУ-0,4кВ, замена 2ТМГ-630кВА)</v>
      </c>
      <c r="C127" s="133" t="s">
        <v>732</v>
      </c>
      <c r="D127" s="133" t="s">
        <v>305</v>
      </c>
      <c r="E127" s="221">
        <f>'приложение 1.1 '!E130</f>
        <v>1.26</v>
      </c>
      <c r="F127" s="133"/>
      <c r="G127" s="221">
        <f>'приложение 1.1 '!D130</f>
        <v>0</v>
      </c>
      <c r="H127" s="134"/>
      <c r="I127" s="133">
        <f>'приложение 1.1 '!F130</f>
        <v>2022</v>
      </c>
      <c r="J127" s="133">
        <f>'приложение 1.1 '!G130</f>
        <v>2022</v>
      </c>
      <c r="K127" s="195" t="s">
        <v>304</v>
      </c>
      <c r="L127" s="195" t="s">
        <v>197</v>
      </c>
      <c r="M127" s="195" t="s">
        <v>196</v>
      </c>
      <c r="N127" s="195" t="s">
        <v>198</v>
      </c>
      <c r="O127" s="390">
        <f t="shared" si="2"/>
        <v>0</v>
      </c>
      <c r="P127" s="390">
        <f t="shared" si="3"/>
        <v>0</v>
      </c>
      <c r="Q127" s="236">
        <f>'приложение 1.1 '!H130</f>
        <v>3.3622320000000001</v>
      </c>
      <c r="R127" s="135"/>
      <c r="S127" s="135">
        <f>'приложение 1.1 '!I130</f>
        <v>3.3622320000000001</v>
      </c>
      <c r="T127" s="135"/>
      <c r="U127" s="137" t="s">
        <v>57</v>
      </c>
      <c r="V127" s="138"/>
      <c r="W127" s="383" t="s">
        <v>1802</v>
      </c>
      <c r="X127" s="139">
        <v>5.75</v>
      </c>
      <c r="Y127" s="139">
        <v>8.4</v>
      </c>
      <c r="Z127" s="139">
        <v>11.38</v>
      </c>
      <c r="AA127" s="139">
        <v>22.95</v>
      </c>
    </row>
    <row r="128" spans="1:27" ht="129" customHeight="1">
      <c r="A128" s="380" t="str">
        <f>'приложение 1.1 '!A131</f>
        <v>1.1.3.112</v>
      </c>
      <c r="B128" s="381" t="str">
        <f>'приложение 1.1 '!B131</f>
        <v>Реконструкция ТП - 353 (замена оборудования РУ-10кВ, РУ-0,4кВ, замена 2ТМГ-630кВА)</v>
      </c>
      <c r="C128" s="133" t="s">
        <v>732</v>
      </c>
      <c r="D128" s="133" t="s">
        <v>305</v>
      </c>
      <c r="E128" s="221">
        <f>'приложение 1.1 '!E131</f>
        <v>1.26</v>
      </c>
      <c r="F128" s="133"/>
      <c r="G128" s="221">
        <f>'приложение 1.1 '!D131</f>
        <v>0</v>
      </c>
      <c r="H128" s="134"/>
      <c r="I128" s="133">
        <f>'приложение 1.1 '!F131</f>
        <v>2022</v>
      </c>
      <c r="J128" s="133">
        <f>'приложение 1.1 '!G131</f>
        <v>2022</v>
      </c>
      <c r="K128" s="195" t="s">
        <v>304</v>
      </c>
      <c r="L128" s="195" t="s">
        <v>197</v>
      </c>
      <c r="M128" s="195" t="s">
        <v>196</v>
      </c>
      <c r="N128" s="195" t="s">
        <v>198</v>
      </c>
      <c r="O128" s="390">
        <f t="shared" si="2"/>
        <v>0</v>
      </c>
      <c r="P128" s="390">
        <f t="shared" si="3"/>
        <v>0</v>
      </c>
      <c r="Q128" s="236">
        <f>'приложение 1.1 '!H131</f>
        <v>3.1475360000000001</v>
      </c>
      <c r="R128" s="135"/>
      <c r="S128" s="135">
        <f>'приложение 1.1 '!I131</f>
        <v>3.1475360000000001</v>
      </c>
      <c r="T128" s="135"/>
      <c r="U128" s="137" t="s">
        <v>57</v>
      </c>
      <c r="V128" s="138"/>
      <c r="W128" s="383" t="s">
        <v>1802</v>
      </c>
      <c r="X128" s="139">
        <v>5.75</v>
      </c>
      <c r="Y128" s="139">
        <v>8.4</v>
      </c>
      <c r="Z128" s="139">
        <v>11.38</v>
      </c>
      <c r="AA128" s="139">
        <v>22.95</v>
      </c>
    </row>
    <row r="129" spans="1:27" ht="129" customHeight="1">
      <c r="A129" s="380" t="str">
        <f>'приложение 1.1 '!A132</f>
        <v>1.1.3.113</v>
      </c>
      <c r="B129" s="381" t="str">
        <f>'приложение 1.1 '!B132</f>
        <v>Реконструкция ТП - 354 (замена оборудования РУ-10кВ, РУ-0,4кВ, замена 2ТМГ-630кВА)</v>
      </c>
      <c r="C129" s="133" t="s">
        <v>732</v>
      </c>
      <c r="D129" s="133" t="s">
        <v>305</v>
      </c>
      <c r="E129" s="221">
        <f>'приложение 1.1 '!E132</f>
        <v>1.26</v>
      </c>
      <c r="F129" s="133"/>
      <c r="G129" s="221">
        <f>'приложение 1.1 '!D132</f>
        <v>0</v>
      </c>
      <c r="H129" s="134"/>
      <c r="I129" s="133">
        <f>'приложение 1.1 '!F132</f>
        <v>2022</v>
      </c>
      <c r="J129" s="133">
        <f>'приложение 1.1 '!G132</f>
        <v>2022</v>
      </c>
      <c r="K129" s="195" t="s">
        <v>304</v>
      </c>
      <c r="L129" s="195" t="s">
        <v>197</v>
      </c>
      <c r="M129" s="195" t="s">
        <v>196</v>
      </c>
      <c r="N129" s="195" t="s">
        <v>198</v>
      </c>
      <c r="O129" s="390">
        <f t="shared" si="2"/>
        <v>0</v>
      </c>
      <c r="P129" s="390">
        <f t="shared" si="3"/>
        <v>0</v>
      </c>
      <c r="Q129" s="236">
        <f>'приложение 1.1 '!H132</f>
        <v>3.283223</v>
      </c>
      <c r="R129" s="135"/>
      <c r="S129" s="135">
        <f>'приложение 1.1 '!I132</f>
        <v>3.283223</v>
      </c>
      <c r="T129" s="135"/>
      <c r="U129" s="137" t="s">
        <v>57</v>
      </c>
      <c r="V129" s="138"/>
      <c r="W129" s="383" t="s">
        <v>1802</v>
      </c>
      <c r="X129" s="139">
        <v>5.75</v>
      </c>
      <c r="Y129" s="139">
        <v>8.4</v>
      </c>
      <c r="Z129" s="139">
        <v>11.38</v>
      </c>
      <c r="AA129" s="139">
        <v>22.95</v>
      </c>
    </row>
    <row r="130" spans="1:27" ht="129" customHeight="1">
      <c r="A130" s="380" t="str">
        <f>'приложение 1.1 '!A133</f>
        <v>1.1.3.114</v>
      </c>
      <c r="B130" s="381" t="str">
        <f>'приложение 1.1 '!B133</f>
        <v>Реконструкция ТП - 408 (замена оборудования РУ-10кВ, РУ-0,4кВ, замена 2ТМГ-630кВА)</v>
      </c>
      <c r="C130" s="133" t="s">
        <v>732</v>
      </c>
      <c r="D130" s="133" t="s">
        <v>305</v>
      </c>
      <c r="E130" s="221">
        <f>'приложение 1.1 '!E133</f>
        <v>1.26</v>
      </c>
      <c r="F130" s="133"/>
      <c r="G130" s="221">
        <f>'приложение 1.1 '!D133</f>
        <v>0</v>
      </c>
      <c r="H130" s="134"/>
      <c r="I130" s="133">
        <f>'приложение 1.1 '!F133</f>
        <v>2022</v>
      </c>
      <c r="J130" s="133">
        <f>'приложение 1.1 '!G133</f>
        <v>2022</v>
      </c>
      <c r="K130" s="195" t="s">
        <v>304</v>
      </c>
      <c r="L130" s="195" t="s">
        <v>197</v>
      </c>
      <c r="M130" s="195" t="s">
        <v>196</v>
      </c>
      <c r="N130" s="195" t="s">
        <v>198</v>
      </c>
      <c r="O130" s="390">
        <f t="shared" si="2"/>
        <v>0</v>
      </c>
      <c r="P130" s="390">
        <f t="shared" si="3"/>
        <v>0</v>
      </c>
      <c r="Q130" s="236">
        <f>'приложение 1.1 '!H133</f>
        <v>2.5824569999999998</v>
      </c>
      <c r="R130" s="135"/>
      <c r="S130" s="135">
        <f>'приложение 1.1 '!I133</f>
        <v>2.5824569999999998</v>
      </c>
      <c r="T130" s="135"/>
      <c r="U130" s="137" t="s">
        <v>57</v>
      </c>
      <c r="V130" s="138"/>
      <c r="W130" s="383" t="s">
        <v>1802</v>
      </c>
      <c r="X130" s="139">
        <v>5.75</v>
      </c>
      <c r="Y130" s="139">
        <v>8.4</v>
      </c>
      <c r="Z130" s="139">
        <v>11.38</v>
      </c>
      <c r="AA130" s="139">
        <v>22.95</v>
      </c>
    </row>
    <row r="131" spans="1:27" ht="129" customHeight="1">
      <c r="A131" s="380" t="str">
        <f>'приложение 1.1 '!A134</f>
        <v>1.1.3.115</v>
      </c>
      <c r="B131" s="381" t="str">
        <f>'приложение 1.1 '!B134</f>
        <v>Реконструкция ТП -366  (замена оборудования РУ-6кВ, РУ-0,4кВ, замена 2ТМГ-630кВА)</v>
      </c>
      <c r="C131" s="133" t="s">
        <v>732</v>
      </c>
      <c r="D131" s="133" t="s">
        <v>305</v>
      </c>
      <c r="E131" s="221">
        <f>'приложение 1.1 '!E134</f>
        <v>1.26</v>
      </c>
      <c r="F131" s="133"/>
      <c r="G131" s="221">
        <f>'приложение 1.1 '!D134</f>
        <v>0</v>
      </c>
      <c r="H131" s="134"/>
      <c r="I131" s="133">
        <f>'приложение 1.1 '!F134</f>
        <v>2022</v>
      </c>
      <c r="J131" s="133">
        <f>'приложение 1.1 '!G134</f>
        <v>2022</v>
      </c>
      <c r="K131" s="195" t="s">
        <v>304</v>
      </c>
      <c r="L131" s="195" t="s">
        <v>197</v>
      </c>
      <c r="M131" s="195" t="s">
        <v>196</v>
      </c>
      <c r="N131" s="195" t="s">
        <v>198</v>
      </c>
      <c r="O131" s="390">
        <f t="shared" si="2"/>
        <v>0</v>
      </c>
      <c r="P131" s="390">
        <f t="shared" si="3"/>
        <v>0</v>
      </c>
      <c r="Q131" s="236">
        <f>'приложение 1.1 '!H134</f>
        <v>2.7971529999999998</v>
      </c>
      <c r="R131" s="135"/>
      <c r="S131" s="135">
        <f>'приложение 1.1 '!I134</f>
        <v>2.7971529999999998</v>
      </c>
      <c r="T131" s="135"/>
      <c r="U131" s="137" t="s">
        <v>57</v>
      </c>
      <c r="V131" s="138"/>
      <c r="W131" s="383" t="s">
        <v>1802</v>
      </c>
      <c r="X131" s="139">
        <v>5.75</v>
      </c>
      <c r="Y131" s="139">
        <v>8.4</v>
      </c>
      <c r="Z131" s="139">
        <v>11.38</v>
      </c>
      <c r="AA131" s="139">
        <v>22.95</v>
      </c>
    </row>
    <row r="132" spans="1:27" ht="129" customHeight="1">
      <c r="A132" s="380" t="str">
        <f>'приложение 1.1 '!A135</f>
        <v>1.1.3.116</v>
      </c>
      <c r="B132" s="381" t="str">
        <f>'приложение 1.1 '!B135</f>
        <v>Реконструкция ТП - 371 (замена оборудования РУ-6кВ, РУ-0,4кВ, замена 2ТМГ-1000кВА)</v>
      </c>
      <c r="C132" s="133" t="s">
        <v>732</v>
      </c>
      <c r="D132" s="133" t="s">
        <v>305</v>
      </c>
      <c r="E132" s="221">
        <f>'приложение 1.1 '!E135</f>
        <v>2</v>
      </c>
      <c r="F132" s="133"/>
      <c r="G132" s="221">
        <f>'приложение 1.1 '!D135</f>
        <v>0</v>
      </c>
      <c r="H132" s="134"/>
      <c r="I132" s="133">
        <f>'приложение 1.1 '!F135</f>
        <v>2022</v>
      </c>
      <c r="J132" s="133">
        <f>'приложение 1.1 '!G135</f>
        <v>2022</v>
      </c>
      <c r="K132" s="195" t="s">
        <v>304</v>
      </c>
      <c r="L132" s="195" t="s">
        <v>197</v>
      </c>
      <c r="M132" s="195" t="s">
        <v>196</v>
      </c>
      <c r="N132" s="195" t="s">
        <v>198</v>
      </c>
      <c r="O132" s="390">
        <f t="shared" si="2"/>
        <v>0</v>
      </c>
      <c r="P132" s="390">
        <f t="shared" si="3"/>
        <v>0</v>
      </c>
      <c r="Q132" s="236">
        <f>'приложение 1.1 '!H135</f>
        <v>4.6686689999999995</v>
      </c>
      <c r="R132" s="135"/>
      <c r="S132" s="135">
        <f>'приложение 1.1 '!I135</f>
        <v>4.6686689999999995</v>
      </c>
      <c r="T132" s="135"/>
      <c r="U132" s="137" t="s">
        <v>57</v>
      </c>
      <c r="V132" s="138"/>
      <c r="W132" s="383" t="s">
        <v>1802</v>
      </c>
      <c r="X132" s="139">
        <v>5.75</v>
      </c>
      <c r="Y132" s="139">
        <v>8.4</v>
      </c>
      <c r="Z132" s="139">
        <v>11.38</v>
      </c>
      <c r="AA132" s="139">
        <v>22.95</v>
      </c>
    </row>
    <row r="133" spans="1:27" ht="129" customHeight="1">
      <c r="A133" s="380" t="str">
        <f>'приложение 1.1 '!A136</f>
        <v>1.1.3.117</v>
      </c>
      <c r="B133" s="381" t="str">
        <f>'приложение 1.1 '!B136</f>
        <v>Эл. Реконструкция  ТП - 505 (замена оборудования РУ-10кВ, РУ-0,4кВ, замена 2ТМГ-630кВА)</v>
      </c>
      <c r="C133" s="133" t="s">
        <v>732</v>
      </c>
      <c r="D133" s="133" t="s">
        <v>305</v>
      </c>
      <c r="E133" s="221">
        <f>'приложение 1.1 '!E136</f>
        <v>1.26</v>
      </c>
      <c r="F133" s="133"/>
      <c r="G133" s="221">
        <f>'приложение 1.1 '!D136</f>
        <v>0</v>
      </c>
      <c r="H133" s="134"/>
      <c r="I133" s="133">
        <f>'приложение 1.1 '!F136</f>
        <v>2022</v>
      </c>
      <c r="J133" s="133">
        <f>'приложение 1.1 '!G136</f>
        <v>2022</v>
      </c>
      <c r="K133" s="195" t="s">
        <v>304</v>
      </c>
      <c r="L133" s="195" t="s">
        <v>197</v>
      </c>
      <c r="M133" s="195" t="s">
        <v>196</v>
      </c>
      <c r="N133" s="195" t="s">
        <v>198</v>
      </c>
      <c r="O133" s="390">
        <f t="shared" si="2"/>
        <v>0</v>
      </c>
      <c r="P133" s="390">
        <f t="shared" si="3"/>
        <v>0</v>
      </c>
      <c r="Q133" s="236">
        <f>'приложение 1.1 '!H136</f>
        <v>3.068527</v>
      </c>
      <c r="R133" s="135"/>
      <c r="S133" s="135">
        <f>'приложение 1.1 '!I136</f>
        <v>3.068527</v>
      </c>
      <c r="T133" s="135"/>
      <c r="U133" s="137" t="s">
        <v>57</v>
      </c>
      <c r="V133" s="138"/>
      <c r="W133" s="383" t="s">
        <v>1802</v>
      </c>
      <c r="X133" s="139">
        <v>5.75</v>
      </c>
      <c r="Y133" s="139">
        <v>8.4</v>
      </c>
      <c r="Z133" s="139">
        <v>11.38</v>
      </c>
      <c r="AA133" s="139">
        <v>22.95</v>
      </c>
    </row>
    <row r="134" spans="1:27" ht="129" customHeight="1">
      <c r="A134" s="380" t="str">
        <f>'приложение 1.1 '!A137</f>
        <v>1.1.3.118</v>
      </c>
      <c r="B134" s="381" t="str">
        <f>'приложение 1.1 '!B137</f>
        <v>Реконструкция ТП - 356 (замена оборудования РУ-10кВ, РУ-0,4кВ, замена 2ТМГ-630кВА)</v>
      </c>
      <c r="C134" s="133" t="s">
        <v>732</v>
      </c>
      <c r="D134" s="133" t="s">
        <v>305</v>
      </c>
      <c r="E134" s="221">
        <f>'приложение 1.1 '!E137</f>
        <v>1.26</v>
      </c>
      <c r="F134" s="133"/>
      <c r="G134" s="221">
        <f>'приложение 1.1 '!D137</f>
        <v>0</v>
      </c>
      <c r="H134" s="134"/>
      <c r="I134" s="133">
        <f>'приложение 1.1 '!F137</f>
        <v>2022</v>
      </c>
      <c r="J134" s="133">
        <f>'приложение 1.1 '!G137</f>
        <v>2022</v>
      </c>
      <c r="K134" s="195" t="s">
        <v>304</v>
      </c>
      <c r="L134" s="195" t="s">
        <v>197</v>
      </c>
      <c r="M134" s="195" t="s">
        <v>196</v>
      </c>
      <c r="N134" s="195" t="s">
        <v>198</v>
      </c>
      <c r="O134" s="390">
        <f t="shared" si="2"/>
        <v>0</v>
      </c>
      <c r="P134" s="390">
        <f t="shared" si="3"/>
        <v>0</v>
      </c>
      <c r="Q134" s="236">
        <f>'приложение 1.1 '!H137</f>
        <v>2.9328400000000001</v>
      </c>
      <c r="R134" s="135"/>
      <c r="S134" s="135">
        <f>'приложение 1.1 '!I137</f>
        <v>2.9328400000000001</v>
      </c>
      <c r="T134" s="135"/>
      <c r="U134" s="137" t="s">
        <v>57</v>
      </c>
      <c r="V134" s="138"/>
      <c r="W134" s="383" t="s">
        <v>1802</v>
      </c>
      <c r="X134" s="139">
        <v>5.75</v>
      </c>
      <c r="Y134" s="139">
        <v>8.4</v>
      </c>
      <c r="Z134" s="139">
        <v>11.38</v>
      </c>
      <c r="AA134" s="139">
        <v>22.95</v>
      </c>
    </row>
    <row r="135" spans="1:27" ht="129" customHeight="1">
      <c r="A135" s="380" t="str">
        <f>'приложение 1.1 '!A138</f>
        <v>1.1.3.119</v>
      </c>
      <c r="B135" s="381" t="str">
        <f>'приложение 1.1 '!B138</f>
        <v>эл. Реконструкция ТП - 432 (замена оборудования РУ-10кВ, РУ-0,4кВ, замена 2ТМГ-630кВА)</v>
      </c>
      <c r="C135" s="133" t="s">
        <v>732</v>
      </c>
      <c r="D135" s="133" t="s">
        <v>305</v>
      </c>
      <c r="E135" s="221">
        <f>'приложение 1.1 '!E138</f>
        <v>1.26</v>
      </c>
      <c r="F135" s="133"/>
      <c r="G135" s="221">
        <f>'приложение 1.1 '!D138</f>
        <v>0</v>
      </c>
      <c r="H135" s="134"/>
      <c r="I135" s="133">
        <f>'приложение 1.1 '!F138</f>
        <v>2022</v>
      </c>
      <c r="J135" s="133">
        <f>'приложение 1.1 '!G138</f>
        <v>2022</v>
      </c>
      <c r="K135" s="195" t="s">
        <v>304</v>
      </c>
      <c r="L135" s="195" t="s">
        <v>197</v>
      </c>
      <c r="M135" s="195" t="s">
        <v>196</v>
      </c>
      <c r="N135" s="195" t="s">
        <v>198</v>
      </c>
      <c r="O135" s="390">
        <f t="shared" si="2"/>
        <v>0</v>
      </c>
      <c r="P135" s="390">
        <f t="shared" si="3"/>
        <v>0</v>
      </c>
      <c r="Q135" s="236">
        <f>'приложение 1.1 '!H138</f>
        <v>2.7971529999999998</v>
      </c>
      <c r="R135" s="135"/>
      <c r="S135" s="135">
        <f>'приложение 1.1 '!I138</f>
        <v>2.7971529999999998</v>
      </c>
      <c r="T135" s="135"/>
      <c r="U135" s="137" t="s">
        <v>57</v>
      </c>
      <c r="V135" s="138"/>
      <c r="W135" s="383" t="s">
        <v>1802</v>
      </c>
      <c r="X135" s="139">
        <v>5.75</v>
      </c>
      <c r="Y135" s="139">
        <v>8.4</v>
      </c>
      <c r="Z135" s="139">
        <v>11.38</v>
      </c>
      <c r="AA135" s="139">
        <v>22.95</v>
      </c>
    </row>
    <row r="136" spans="1:27" ht="129" customHeight="1">
      <c r="A136" s="380" t="str">
        <f>'приложение 1.1 '!A139</f>
        <v>1.1.3.120</v>
      </c>
      <c r="B136" s="381" t="str">
        <f>'приложение 1.1 '!B139</f>
        <v>Реконструкция ТП - 352 (замена оборудования РУ-10кВ, РУ-0,4кВ, замена 2ТМГ-630кВА)</v>
      </c>
      <c r="C136" s="133" t="s">
        <v>732</v>
      </c>
      <c r="D136" s="133" t="s">
        <v>305</v>
      </c>
      <c r="E136" s="221">
        <f>'приложение 1.1 '!E139</f>
        <v>1.26</v>
      </c>
      <c r="F136" s="133"/>
      <c r="G136" s="221">
        <f>'приложение 1.1 '!D139</f>
        <v>0</v>
      </c>
      <c r="H136" s="134"/>
      <c r="I136" s="133">
        <f>'приложение 1.1 '!F139</f>
        <v>2022</v>
      </c>
      <c r="J136" s="133">
        <f>'приложение 1.1 '!G139</f>
        <v>2022</v>
      </c>
      <c r="K136" s="195" t="s">
        <v>304</v>
      </c>
      <c r="L136" s="195" t="s">
        <v>197</v>
      </c>
      <c r="M136" s="195" t="s">
        <v>196</v>
      </c>
      <c r="N136" s="195" t="s">
        <v>198</v>
      </c>
      <c r="O136" s="390">
        <f t="shared" ref="O136:O198" si="4">100-(S136*100/Q136)</f>
        <v>0</v>
      </c>
      <c r="P136" s="390">
        <f t="shared" ref="P136:P198" si="5">O136</f>
        <v>0</v>
      </c>
      <c r="Q136" s="236">
        <f>'приложение 1.1 '!H139</f>
        <v>2.7971529999999998</v>
      </c>
      <c r="R136" s="135"/>
      <c r="S136" s="135">
        <f>'приложение 1.1 '!I139</f>
        <v>2.7971529999999998</v>
      </c>
      <c r="T136" s="135"/>
      <c r="U136" s="137" t="s">
        <v>57</v>
      </c>
      <c r="V136" s="138"/>
      <c r="W136" s="383" t="s">
        <v>1802</v>
      </c>
      <c r="X136" s="139">
        <v>5.75</v>
      </c>
      <c r="Y136" s="139">
        <v>8.4</v>
      </c>
      <c r="Z136" s="139">
        <v>11.38</v>
      </c>
      <c r="AA136" s="139">
        <v>22.95</v>
      </c>
    </row>
    <row r="137" spans="1:27" ht="129" customHeight="1">
      <c r="A137" s="380" t="str">
        <f>'приложение 1.1 '!A140</f>
        <v>1.1.3.121</v>
      </c>
      <c r="B137" s="381" t="str">
        <f>'приложение 1.1 '!B140</f>
        <v>Реконструкция ТП-226 (замена оборудования РУ-6кВ, РУ-0,4кВ, замена 2ТМГ-1000кВА)</v>
      </c>
      <c r="C137" s="133" t="s">
        <v>732</v>
      </c>
      <c r="D137" s="133" t="s">
        <v>305</v>
      </c>
      <c r="E137" s="221">
        <f>'приложение 1.1 '!E140</f>
        <v>2</v>
      </c>
      <c r="F137" s="133"/>
      <c r="G137" s="221">
        <f>'приложение 1.1 '!D140</f>
        <v>0</v>
      </c>
      <c r="H137" s="134"/>
      <c r="I137" s="133">
        <f>'приложение 1.1 '!F140</f>
        <v>2022</v>
      </c>
      <c r="J137" s="133">
        <f>'приложение 1.1 '!G140</f>
        <v>2022</v>
      </c>
      <c r="K137" s="195" t="s">
        <v>304</v>
      </c>
      <c r="L137" s="195" t="s">
        <v>197</v>
      </c>
      <c r="M137" s="195" t="s">
        <v>196</v>
      </c>
      <c r="N137" s="195" t="s">
        <v>198</v>
      </c>
      <c r="O137" s="390">
        <f t="shared" si="4"/>
        <v>0</v>
      </c>
      <c r="P137" s="390">
        <f t="shared" si="5"/>
        <v>0</v>
      </c>
      <c r="Q137" s="236">
        <f>'приложение 1.1 '!H140</f>
        <v>4.8450810000000004</v>
      </c>
      <c r="R137" s="135"/>
      <c r="S137" s="135">
        <f>'приложение 1.1 '!I140</f>
        <v>4.8450810000000004</v>
      </c>
      <c r="T137" s="135"/>
      <c r="U137" s="137" t="s">
        <v>57</v>
      </c>
      <c r="V137" s="138"/>
      <c r="W137" s="383" t="s">
        <v>1802</v>
      </c>
      <c r="X137" s="139">
        <v>5.75</v>
      </c>
      <c r="Y137" s="139">
        <v>8.4</v>
      </c>
      <c r="Z137" s="139">
        <v>11.38</v>
      </c>
      <c r="AA137" s="139">
        <v>22.95</v>
      </c>
    </row>
    <row r="138" spans="1:27" ht="129" customHeight="1">
      <c r="A138" s="380" t="str">
        <f>'приложение 1.1 '!A141</f>
        <v>1.1.3.123</v>
      </c>
      <c r="B138" s="381" t="str">
        <f>'приложение 1.1 '!B141</f>
        <v>Реконструкция ТП-376 (замена оборудования РУ-10кВ, РУ-0,4кВ, замена 2ТМГ-630кВА)</v>
      </c>
      <c r="C138" s="133" t="s">
        <v>732</v>
      </c>
      <c r="D138" s="133" t="s">
        <v>305</v>
      </c>
      <c r="E138" s="221">
        <f>'приложение 1.1 '!E141</f>
        <v>1.26</v>
      </c>
      <c r="F138" s="133"/>
      <c r="G138" s="221">
        <f>'приложение 1.1 '!D141</f>
        <v>0</v>
      </c>
      <c r="H138" s="134"/>
      <c r="I138" s="133">
        <f>'приложение 1.1 '!F141</f>
        <v>2022</v>
      </c>
      <c r="J138" s="133">
        <f>'приложение 1.1 '!G141</f>
        <v>2022</v>
      </c>
      <c r="K138" s="195" t="s">
        <v>304</v>
      </c>
      <c r="L138" s="195" t="s">
        <v>197</v>
      </c>
      <c r="M138" s="195" t="s">
        <v>196</v>
      </c>
      <c r="N138" s="195" t="s">
        <v>198</v>
      </c>
      <c r="O138" s="390">
        <f t="shared" si="4"/>
        <v>0</v>
      </c>
      <c r="P138" s="390">
        <f t="shared" si="5"/>
        <v>0</v>
      </c>
      <c r="Q138" s="236">
        <f>'приложение 1.1 '!H141</f>
        <v>2.7971529999999998</v>
      </c>
      <c r="R138" s="135"/>
      <c r="S138" s="135">
        <f>'приложение 1.1 '!I141</f>
        <v>2.7971529999999998</v>
      </c>
      <c r="T138" s="135"/>
      <c r="U138" s="137" t="s">
        <v>57</v>
      </c>
      <c r="V138" s="138"/>
      <c r="W138" s="383" t="s">
        <v>1802</v>
      </c>
      <c r="X138" s="139">
        <v>5.75</v>
      </c>
      <c r="Y138" s="139">
        <v>8.4</v>
      </c>
      <c r="Z138" s="139">
        <v>11.38</v>
      </c>
      <c r="AA138" s="139">
        <v>22.95</v>
      </c>
    </row>
    <row r="139" spans="1:27" ht="129" customHeight="1">
      <c r="A139" s="380" t="str">
        <f>'приложение 1.1 '!A142</f>
        <v>1.1.3.124</v>
      </c>
      <c r="B139" s="381" t="str">
        <f>'приложение 1.1 '!B142</f>
        <v>Реконструкция ТП-406 (замена оборудования РУ-10кВ, РУ-0,4кВ, замена 2ТМГ-630кВА)</v>
      </c>
      <c r="C139" s="133" t="s">
        <v>732</v>
      </c>
      <c r="D139" s="133" t="s">
        <v>305</v>
      </c>
      <c r="E139" s="221">
        <f>'приложение 1.1 '!E142</f>
        <v>1.26</v>
      </c>
      <c r="F139" s="133"/>
      <c r="G139" s="221">
        <f>'приложение 1.1 '!D142</f>
        <v>0</v>
      </c>
      <c r="H139" s="134"/>
      <c r="I139" s="133">
        <f>'приложение 1.1 '!F142</f>
        <v>2022</v>
      </c>
      <c r="J139" s="133">
        <f>'приложение 1.1 '!G142</f>
        <v>2022</v>
      </c>
      <c r="K139" s="195" t="s">
        <v>304</v>
      </c>
      <c r="L139" s="195" t="s">
        <v>197</v>
      </c>
      <c r="M139" s="195" t="s">
        <v>196</v>
      </c>
      <c r="N139" s="195" t="s">
        <v>198</v>
      </c>
      <c r="O139" s="390">
        <f t="shared" si="4"/>
        <v>0</v>
      </c>
      <c r="P139" s="390">
        <f t="shared" si="5"/>
        <v>0</v>
      </c>
      <c r="Q139" s="236">
        <f>'приложение 1.1 '!H142</f>
        <v>2.7181439999999997</v>
      </c>
      <c r="R139" s="135"/>
      <c r="S139" s="135">
        <f>'приложение 1.1 '!I142</f>
        <v>2.7181439999999997</v>
      </c>
      <c r="T139" s="135"/>
      <c r="U139" s="137" t="s">
        <v>57</v>
      </c>
      <c r="V139" s="138"/>
      <c r="W139" s="383" t="s">
        <v>1802</v>
      </c>
      <c r="X139" s="139">
        <v>5.75</v>
      </c>
      <c r="Y139" s="139">
        <v>8.4</v>
      </c>
      <c r="Z139" s="139">
        <v>11.38</v>
      </c>
      <c r="AA139" s="139">
        <v>22.95</v>
      </c>
    </row>
    <row r="140" spans="1:27" ht="129" customHeight="1">
      <c r="A140" s="380" t="str">
        <f>'приложение 1.1 '!A143</f>
        <v>1.1.3.125</v>
      </c>
      <c r="B140" s="381" t="str">
        <f>'приложение 1.1 '!B143</f>
        <v>Реконструкция ТП-433 (замена оборудования РУ-10кВ, РУ-0,4кВ, замена 2ТМГ-630кВА)</v>
      </c>
      <c r="C140" s="133" t="s">
        <v>732</v>
      </c>
      <c r="D140" s="133" t="s">
        <v>305</v>
      </c>
      <c r="E140" s="221">
        <f>'приложение 1.1 '!E143</f>
        <v>1.26</v>
      </c>
      <c r="F140" s="133"/>
      <c r="G140" s="221">
        <f>'приложение 1.1 '!D143</f>
        <v>0</v>
      </c>
      <c r="H140" s="134"/>
      <c r="I140" s="133">
        <f>'приложение 1.1 '!F143</f>
        <v>2022</v>
      </c>
      <c r="J140" s="133">
        <f>'приложение 1.1 '!G143</f>
        <v>2022</v>
      </c>
      <c r="K140" s="195" t="s">
        <v>304</v>
      </c>
      <c r="L140" s="195" t="s">
        <v>197</v>
      </c>
      <c r="M140" s="195" t="s">
        <v>196</v>
      </c>
      <c r="N140" s="195" t="s">
        <v>198</v>
      </c>
      <c r="O140" s="390">
        <f t="shared" si="4"/>
        <v>0</v>
      </c>
      <c r="P140" s="390">
        <f t="shared" si="5"/>
        <v>0</v>
      </c>
      <c r="Q140" s="236">
        <f>'приложение 1.1 '!H143</f>
        <v>2.6614659999999999</v>
      </c>
      <c r="R140" s="135"/>
      <c r="S140" s="135">
        <f>'приложение 1.1 '!I143</f>
        <v>2.6614659999999999</v>
      </c>
      <c r="T140" s="135"/>
      <c r="U140" s="137" t="s">
        <v>57</v>
      </c>
      <c r="V140" s="138"/>
      <c r="W140" s="383" t="s">
        <v>1802</v>
      </c>
      <c r="X140" s="139">
        <v>5.75</v>
      </c>
      <c r="Y140" s="139">
        <v>8.4</v>
      </c>
      <c r="Z140" s="139">
        <v>11.38</v>
      </c>
      <c r="AA140" s="139">
        <v>22.95</v>
      </c>
    </row>
    <row r="141" spans="1:27" ht="39" customHeight="1">
      <c r="A141" s="610" t="str">
        <f>'приложение 1.1 '!A144</f>
        <v>1.1.4.</v>
      </c>
      <c r="B141" s="611" t="str">
        <f>'приложение 1.1 '!B144</f>
        <v>Кабельные линии 6/10кВ</v>
      </c>
      <c r="C141" s="604"/>
      <c r="D141" s="604"/>
      <c r="E141" s="605"/>
      <c r="F141" s="604"/>
      <c r="G141" s="605"/>
      <c r="H141" s="606"/>
      <c r="I141" s="604"/>
      <c r="J141" s="604"/>
      <c r="K141" s="600"/>
      <c r="L141" s="600"/>
      <c r="M141" s="600"/>
      <c r="N141" s="600"/>
      <c r="O141" s="607"/>
      <c r="P141" s="607"/>
      <c r="Q141" s="608"/>
      <c r="R141" s="609"/>
      <c r="S141" s="609"/>
      <c r="T141" s="609"/>
      <c r="U141" s="617"/>
      <c r="V141" s="614"/>
      <c r="W141" s="615"/>
      <c r="X141" s="616"/>
      <c r="Y141" s="616"/>
      <c r="Z141" s="616"/>
      <c r="AA141" s="616"/>
    </row>
    <row r="142" spans="1:27" ht="129" customHeight="1">
      <c r="A142" s="380" t="str">
        <f>'приложение 1.1 '!A145</f>
        <v>1.1.4.1</v>
      </c>
      <c r="B142" s="381" t="str">
        <f>'приложение 1.1 '!B145</f>
        <v>Реконструкция  КЛ-10кв от оп.47 ВЛ-10 на ТП-537</v>
      </c>
      <c r="C142" s="133" t="s">
        <v>732</v>
      </c>
      <c r="D142" s="133" t="s">
        <v>305</v>
      </c>
      <c r="E142" s="221">
        <f>'приложение 1.1 '!E145</f>
        <v>0</v>
      </c>
      <c r="F142" s="133"/>
      <c r="G142" s="221">
        <f>'приложение 1.1 '!D145</f>
        <v>0.4</v>
      </c>
      <c r="H142" s="134"/>
      <c r="I142" s="133">
        <f>'приложение 1.1 '!F145</f>
        <v>2019</v>
      </c>
      <c r="J142" s="133">
        <f>'приложение 1.1 '!G145</f>
        <v>2019</v>
      </c>
      <c r="K142" s="195" t="s">
        <v>304</v>
      </c>
      <c r="L142" s="195" t="s">
        <v>197</v>
      </c>
      <c r="M142" s="195" t="s">
        <v>196</v>
      </c>
      <c r="N142" s="195" t="s">
        <v>198</v>
      </c>
      <c r="O142" s="390">
        <f t="shared" si="4"/>
        <v>0</v>
      </c>
      <c r="P142" s="390">
        <f t="shared" si="5"/>
        <v>0</v>
      </c>
      <c r="Q142" s="236">
        <f>'приложение 1.1 '!H145</f>
        <v>1</v>
      </c>
      <c r="R142" s="135"/>
      <c r="S142" s="135">
        <f>'приложение 1.1 '!I145</f>
        <v>1</v>
      </c>
      <c r="T142" s="135"/>
      <c r="U142" s="137" t="s">
        <v>0</v>
      </c>
      <c r="V142" s="138"/>
      <c r="W142" s="383" t="s">
        <v>1802</v>
      </c>
      <c r="X142" s="139">
        <v>5.75</v>
      </c>
      <c r="Y142" s="139">
        <v>8.4</v>
      </c>
      <c r="Z142" s="139">
        <v>11.38</v>
      </c>
      <c r="AA142" s="139">
        <v>22.95</v>
      </c>
    </row>
    <row r="143" spans="1:27" ht="129" customHeight="1">
      <c r="A143" s="380" t="str">
        <f>'приложение 1.1 '!A146</f>
        <v>1.1.4.2</v>
      </c>
      <c r="B143" s="381" t="str">
        <f>'приложение 1.1 '!B146</f>
        <v>Реконструкция  КЛ - 10кВ ТП - 390- ТП - 399 ЭСК № 49</v>
      </c>
      <c r="C143" s="133" t="s">
        <v>732</v>
      </c>
      <c r="D143" s="133" t="s">
        <v>305</v>
      </c>
      <c r="E143" s="221">
        <f>'приложение 1.1 '!E146</f>
        <v>0</v>
      </c>
      <c r="F143" s="133"/>
      <c r="G143" s="221">
        <f>'приложение 1.1 '!D146</f>
        <v>0.5</v>
      </c>
      <c r="H143" s="134"/>
      <c r="I143" s="133">
        <f>'приложение 1.1 '!F146</f>
        <v>2019</v>
      </c>
      <c r="J143" s="133">
        <f>'приложение 1.1 '!G146</f>
        <v>2019</v>
      </c>
      <c r="K143" s="195" t="s">
        <v>304</v>
      </c>
      <c r="L143" s="195" t="s">
        <v>197</v>
      </c>
      <c r="M143" s="195" t="s">
        <v>196</v>
      </c>
      <c r="N143" s="195" t="s">
        <v>198</v>
      </c>
      <c r="O143" s="390">
        <f t="shared" si="4"/>
        <v>0</v>
      </c>
      <c r="P143" s="390">
        <f t="shared" si="5"/>
        <v>0</v>
      </c>
      <c r="Q143" s="236">
        <f>'приложение 1.1 '!H146</f>
        <v>1.25</v>
      </c>
      <c r="R143" s="135"/>
      <c r="S143" s="135">
        <f>'приложение 1.1 '!I146</f>
        <v>1.25</v>
      </c>
      <c r="T143" s="135"/>
      <c r="U143" s="137" t="s">
        <v>0</v>
      </c>
      <c r="V143" s="138"/>
      <c r="W143" s="383" t="s">
        <v>1802</v>
      </c>
      <c r="X143" s="139">
        <v>5.75</v>
      </c>
      <c r="Y143" s="139">
        <v>8.4</v>
      </c>
      <c r="Z143" s="139">
        <v>11.38</v>
      </c>
      <c r="AA143" s="139">
        <v>22.95</v>
      </c>
    </row>
    <row r="144" spans="1:27" ht="129" customHeight="1">
      <c r="A144" s="380" t="str">
        <f>'приложение 1.1 '!A147</f>
        <v>1.1.4.3</v>
      </c>
      <c r="B144" s="381" t="str">
        <f>'приложение 1.1 '!B147</f>
        <v>Реконструкция  КЛ-10кв от ТП-402  до ТП399  эск-46</v>
      </c>
      <c r="C144" s="133" t="s">
        <v>732</v>
      </c>
      <c r="D144" s="133" t="s">
        <v>305</v>
      </c>
      <c r="E144" s="221">
        <f>'приложение 1.1 '!E147</f>
        <v>0</v>
      </c>
      <c r="F144" s="133"/>
      <c r="G144" s="221">
        <f>'приложение 1.1 '!D147</f>
        <v>0.88</v>
      </c>
      <c r="H144" s="134"/>
      <c r="I144" s="133">
        <f>'приложение 1.1 '!F147</f>
        <v>2019</v>
      </c>
      <c r="J144" s="133">
        <f>'приложение 1.1 '!G147</f>
        <v>2019</v>
      </c>
      <c r="K144" s="195" t="s">
        <v>304</v>
      </c>
      <c r="L144" s="195" t="s">
        <v>197</v>
      </c>
      <c r="M144" s="195" t="s">
        <v>196</v>
      </c>
      <c r="N144" s="195" t="s">
        <v>198</v>
      </c>
      <c r="O144" s="390">
        <f t="shared" si="4"/>
        <v>0</v>
      </c>
      <c r="P144" s="390">
        <f t="shared" si="5"/>
        <v>0</v>
      </c>
      <c r="Q144" s="236">
        <f>'приложение 1.1 '!H147</f>
        <v>2.2000000000000002</v>
      </c>
      <c r="R144" s="135"/>
      <c r="S144" s="135">
        <f>'приложение 1.1 '!I147</f>
        <v>2.2000000000000002</v>
      </c>
      <c r="T144" s="135"/>
      <c r="U144" s="137" t="s">
        <v>0</v>
      </c>
      <c r="V144" s="138"/>
      <c r="W144" s="383" t="s">
        <v>1802</v>
      </c>
      <c r="X144" s="139">
        <v>5.75</v>
      </c>
      <c r="Y144" s="139">
        <v>8.4</v>
      </c>
      <c r="Z144" s="139">
        <v>11.38</v>
      </c>
      <c r="AA144" s="139">
        <v>22.95</v>
      </c>
    </row>
    <row r="145" spans="1:27" ht="129" customHeight="1">
      <c r="A145" s="380" t="str">
        <f>'приложение 1.1 '!A148</f>
        <v>1.1.4.4</v>
      </c>
      <c r="B145" s="381" t="str">
        <f>'приложение 1.1 '!B148</f>
        <v>Реконструкция  КЛ-10 кв от ТП-390-оп.ВЛ-10 кВ-ТП -399   ЭСК № 49</v>
      </c>
      <c r="C145" s="133" t="s">
        <v>732</v>
      </c>
      <c r="D145" s="133" t="s">
        <v>305</v>
      </c>
      <c r="E145" s="221">
        <f>'приложение 1.1 '!E148</f>
        <v>0</v>
      </c>
      <c r="F145" s="133"/>
      <c r="G145" s="221">
        <f>'приложение 1.1 '!D148</f>
        <v>0.1</v>
      </c>
      <c r="H145" s="134"/>
      <c r="I145" s="133">
        <f>'приложение 1.1 '!F148</f>
        <v>2019</v>
      </c>
      <c r="J145" s="133">
        <f>'приложение 1.1 '!G148</f>
        <v>2019</v>
      </c>
      <c r="K145" s="195" t="s">
        <v>304</v>
      </c>
      <c r="L145" s="195" t="s">
        <v>197</v>
      </c>
      <c r="M145" s="195" t="s">
        <v>196</v>
      </c>
      <c r="N145" s="195" t="s">
        <v>198</v>
      </c>
      <c r="O145" s="390">
        <f t="shared" si="4"/>
        <v>0</v>
      </c>
      <c r="P145" s="390">
        <f t="shared" si="5"/>
        <v>0</v>
      </c>
      <c r="Q145" s="236">
        <f>'приложение 1.1 '!H148</f>
        <v>0.25</v>
      </c>
      <c r="R145" s="135"/>
      <c r="S145" s="135">
        <f>'приложение 1.1 '!I148</f>
        <v>0.25</v>
      </c>
      <c r="T145" s="135"/>
      <c r="U145" s="137" t="s">
        <v>0</v>
      </c>
      <c r="V145" s="138"/>
      <c r="W145" s="383" t="s">
        <v>1802</v>
      </c>
      <c r="X145" s="139">
        <v>5.75</v>
      </c>
      <c r="Y145" s="139">
        <v>8.4</v>
      </c>
      <c r="Z145" s="139">
        <v>11.38</v>
      </c>
      <c r="AA145" s="139">
        <v>22.95</v>
      </c>
    </row>
    <row r="146" spans="1:27" ht="129" customHeight="1">
      <c r="A146" s="380" t="str">
        <f>'приложение 1.1 '!A149</f>
        <v>1.1.4.5</v>
      </c>
      <c r="B146" s="381" t="str">
        <f>'приложение 1.1 '!B149</f>
        <v>Реконструкция  КЛ-10 кв ввод с ЦРП - ТП - 504  ЭСК № 24</v>
      </c>
      <c r="C146" s="133" t="s">
        <v>732</v>
      </c>
      <c r="D146" s="133" t="s">
        <v>305</v>
      </c>
      <c r="E146" s="221">
        <f>'приложение 1.1 '!E149</f>
        <v>0</v>
      </c>
      <c r="F146" s="133"/>
      <c r="G146" s="221">
        <f>'приложение 1.1 '!D149</f>
        <v>0.49</v>
      </c>
      <c r="H146" s="134"/>
      <c r="I146" s="133">
        <f>'приложение 1.1 '!F149</f>
        <v>2019</v>
      </c>
      <c r="J146" s="133">
        <f>'приложение 1.1 '!G149</f>
        <v>2019</v>
      </c>
      <c r="K146" s="195" t="s">
        <v>304</v>
      </c>
      <c r="L146" s="195" t="s">
        <v>197</v>
      </c>
      <c r="M146" s="195" t="s">
        <v>196</v>
      </c>
      <c r="N146" s="195" t="s">
        <v>198</v>
      </c>
      <c r="O146" s="390">
        <f t="shared" si="4"/>
        <v>0</v>
      </c>
      <c r="P146" s="390">
        <f t="shared" si="5"/>
        <v>0</v>
      </c>
      <c r="Q146" s="236">
        <f>'приложение 1.1 '!H149</f>
        <v>1.2250000000000001</v>
      </c>
      <c r="R146" s="135"/>
      <c r="S146" s="135">
        <f>'приложение 1.1 '!I149</f>
        <v>1.2250000000000001</v>
      </c>
      <c r="T146" s="135"/>
      <c r="U146" s="137" t="s">
        <v>0</v>
      </c>
      <c r="V146" s="138"/>
      <c r="W146" s="383" t="s">
        <v>1802</v>
      </c>
      <c r="X146" s="139">
        <v>5.75</v>
      </c>
      <c r="Y146" s="139">
        <v>8.4</v>
      </c>
      <c r="Z146" s="139">
        <v>11.38</v>
      </c>
      <c r="AA146" s="139">
        <v>22.95</v>
      </c>
    </row>
    <row r="147" spans="1:27" ht="129" customHeight="1">
      <c r="A147" s="380" t="str">
        <f>'приложение 1.1 '!A150</f>
        <v>1.1.4.6</v>
      </c>
      <c r="B147" s="381" t="str">
        <f>'приложение 1.1 '!B150</f>
        <v>Реконструкция  КЛ-10кв РП-138 яч.14-опора-37</v>
      </c>
      <c r="C147" s="133" t="s">
        <v>732</v>
      </c>
      <c r="D147" s="133" t="s">
        <v>305</v>
      </c>
      <c r="E147" s="221">
        <f>'приложение 1.1 '!E150</f>
        <v>0</v>
      </c>
      <c r="F147" s="133"/>
      <c r="G147" s="221">
        <f>'приложение 1.1 '!D150</f>
        <v>0.76</v>
      </c>
      <c r="H147" s="134"/>
      <c r="I147" s="133">
        <f>'приложение 1.1 '!F150</f>
        <v>2019</v>
      </c>
      <c r="J147" s="133">
        <f>'приложение 1.1 '!G150</f>
        <v>2019</v>
      </c>
      <c r="K147" s="195" t="s">
        <v>304</v>
      </c>
      <c r="L147" s="195" t="s">
        <v>197</v>
      </c>
      <c r="M147" s="195" t="s">
        <v>196</v>
      </c>
      <c r="N147" s="195" t="s">
        <v>198</v>
      </c>
      <c r="O147" s="390">
        <f t="shared" si="4"/>
        <v>0</v>
      </c>
      <c r="P147" s="390">
        <f t="shared" si="5"/>
        <v>0</v>
      </c>
      <c r="Q147" s="236">
        <f>'приложение 1.1 '!H150</f>
        <v>0.95</v>
      </c>
      <c r="R147" s="135"/>
      <c r="S147" s="135">
        <f>'приложение 1.1 '!I150</f>
        <v>0.95</v>
      </c>
      <c r="T147" s="135"/>
      <c r="U147" s="137" t="s">
        <v>0</v>
      </c>
      <c r="V147" s="138"/>
      <c r="W147" s="383" t="s">
        <v>1802</v>
      </c>
      <c r="X147" s="139">
        <v>5.75</v>
      </c>
      <c r="Y147" s="139">
        <v>8.4</v>
      </c>
      <c r="Z147" s="139">
        <v>11.38</v>
      </c>
      <c r="AA147" s="139">
        <v>22.95</v>
      </c>
    </row>
    <row r="148" spans="1:27" ht="129" customHeight="1">
      <c r="A148" s="380" t="str">
        <f>'приложение 1.1 '!A151</f>
        <v>1.1.4.7</v>
      </c>
      <c r="B148" s="381" t="str">
        <f>'приложение 1.1 '!B151</f>
        <v>Реконструкция  КЛ-10кв РП-106 ТП-276</v>
      </c>
      <c r="C148" s="133" t="s">
        <v>732</v>
      </c>
      <c r="D148" s="133" t="s">
        <v>305</v>
      </c>
      <c r="E148" s="221">
        <f>'приложение 1.1 '!E151</f>
        <v>0</v>
      </c>
      <c r="F148" s="133"/>
      <c r="G148" s="221">
        <f>'приложение 1.1 '!D151</f>
        <v>0.94</v>
      </c>
      <c r="H148" s="134"/>
      <c r="I148" s="133">
        <f>'приложение 1.1 '!F151</f>
        <v>2019</v>
      </c>
      <c r="J148" s="133">
        <f>'приложение 1.1 '!G151</f>
        <v>2019</v>
      </c>
      <c r="K148" s="195" t="s">
        <v>304</v>
      </c>
      <c r="L148" s="195" t="s">
        <v>197</v>
      </c>
      <c r="M148" s="195" t="s">
        <v>196</v>
      </c>
      <c r="N148" s="195" t="s">
        <v>198</v>
      </c>
      <c r="O148" s="390">
        <f t="shared" si="4"/>
        <v>0</v>
      </c>
      <c r="P148" s="390">
        <f t="shared" si="5"/>
        <v>0</v>
      </c>
      <c r="Q148" s="236">
        <f>'приложение 1.1 '!H151</f>
        <v>2.35</v>
      </c>
      <c r="R148" s="135"/>
      <c r="S148" s="135">
        <f>'приложение 1.1 '!I151</f>
        <v>2.35</v>
      </c>
      <c r="T148" s="135"/>
      <c r="U148" s="137" t="s">
        <v>0</v>
      </c>
      <c r="V148" s="138"/>
      <c r="W148" s="383" t="s">
        <v>1802</v>
      </c>
      <c r="X148" s="139">
        <v>5.75</v>
      </c>
      <c r="Y148" s="139">
        <v>8.4</v>
      </c>
      <c r="Z148" s="139">
        <v>11.38</v>
      </c>
      <c r="AA148" s="139">
        <v>22.95</v>
      </c>
    </row>
    <row r="149" spans="1:27" ht="129" customHeight="1">
      <c r="A149" s="380" t="str">
        <f>'приложение 1.1 '!A152</f>
        <v>1.1.4.8</v>
      </c>
      <c r="B149" s="381" t="str">
        <f>'приложение 1.1 '!B152</f>
        <v>Реконструкция  КЛ-10кв ТП-277   ТП-275</v>
      </c>
      <c r="C149" s="133" t="s">
        <v>732</v>
      </c>
      <c r="D149" s="133" t="s">
        <v>305</v>
      </c>
      <c r="E149" s="221">
        <f>'приложение 1.1 '!E152</f>
        <v>0</v>
      </c>
      <c r="F149" s="133"/>
      <c r="G149" s="221">
        <f>'приложение 1.1 '!D152</f>
        <v>0.46</v>
      </c>
      <c r="H149" s="134"/>
      <c r="I149" s="133">
        <f>'приложение 1.1 '!F152</f>
        <v>2019</v>
      </c>
      <c r="J149" s="133">
        <f>'приложение 1.1 '!G152</f>
        <v>2019</v>
      </c>
      <c r="K149" s="195" t="s">
        <v>304</v>
      </c>
      <c r="L149" s="195" t="s">
        <v>197</v>
      </c>
      <c r="M149" s="195" t="s">
        <v>196</v>
      </c>
      <c r="N149" s="195" t="s">
        <v>198</v>
      </c>
      <c r="O149" s="390">
        <f t="shared" si="4"/>
        <v>0</v>
      </c>
      <c r="P149" s="390">
        <f t="shared" si="5"/>
        <v>0</v>
      </c>
      <c r="Q149" s="236">
        <f>'приложение 1.1 '!H152</f>
        <v>1.1499999999999999</v>
      </c>
      <c r="R149" s="135"/>
      <c r="S149" s="135">
        <f>'приложение 1.1 '!I152</f>
        <v>1.1499999999999999</v>
      </c>
      <c r="T149" s="135"/>
      <c r="U149" s="137" t="s">
        <v>0</v>
      </c>
      <c r="V149" s="138"/>
      <c r="W149" s="383" t="s">
        <v>1802</v>
      </c>
      <c r="X149" s="139">
        <v>5.75</v>
      </c>
      <c r="Y149" s="139">
        <v>8.4</v>
      </c>
      <c r="Z149" s="139">
        <v>11.38</v>
      </c>
      <c r="AA149" s="139">
        <v>22.95</v>
      </c>
    </row>
    <row r="150" spans="1:27" ht="129" customHeight="1">
      <c r="A150" s="380" t="str">
        <f>'приложение 1.1 '!A153</f>
        <v>1.1.4.9</v>
      </c>
      <c r="B150" s="381" t="str">
        <f>'приложение 1.1 '!B153</f>
        <v>Реконструкция  КЛ-10кв ТП-276 ТП-275</v>
      </c>
      <c r="C150" s="133" t="s">
        <v>732</v>
      </c>
      <c r="D150" s="133" t="s">
        <v>305</v>
      </c>
      <c r="E150" s="221">
        <f>'приложение 1.1 '!E153</f>
        <v>0</v>
      </c>
      <c r="F150" s="133"/>
      <c r="G150" s="221">
        <f>'приложение 1.1 '!D153</f>
        <v>0.61</v>
      </c>
      <c r="H150" s="134"/>
      <c r="I150" s="133">
        <f>'приложение 1.1 '!F153</f>
        <v>2019</v>
      </c>
      <c r="J150" s="133">
        <f>'приложение 1.1 '!G153</f>
        <v>2019</v>
      </c>
      <c r="K150" s="195" t="s">
        <v>304</v>
      </c>
      <c r="L150" s="195" t="s">
        <v>197</v>
      </c>
      <c r="M150" s="195" t="s">
        <v>196</v>
      </c>
      <c r="N150" s="195" t="s">
        <v>198</v>
      </c>
      <c r="O150" s="390">
        <f t="shared" si="4"/>
        <v>0</v>
      </c>
      <c r="P150" s="390">
        <f t="shared" si="5"/>
        <v>0</v>
      </c>
      <c r="Q150" s="236">
        <f>'приложение 1.1 '!H153</f>
        <v>1.5249999999999999</v>
      </c>
      <c r="R150" s="135"/>
      <c r="S150" s="135">
        <f>'приложение 1.1 '!I153</f>
        <v>1.5249999999999999</v>
      </c>
      <c r="T150" s="135"/>
      <c r="U150" s="137" t="s">
        <v>0</v>
      </c>
      <c r="V150" s="138"/>
      <c r="W150" s="383" t="s">
        <v>1802</v>
      </c>
      <c r="X150" s="139">
        <v>5.75</v>
      </c>
      <c r="Y150" s="139">
        <v>8.4</v>
      </c>
      <c r="Z150" s="139">
        <v>11.38</v>
      </c>
      <c r="AA150" s="139">
        <v>22.95</v>
      </c>
    </row>
    <row r="151" spans="1:27" ht="129" customHeight="1">
      <c r="A151" s="380" t="str">
        <f>'приложение 1.1 '!A154</f>
        <v>1.1.4.10</v>
      </c>
      <c r="B151" s="381" t="str">
        <f>'приложение 1.1 '!B154</f>
        <v>Реконструкция  КЛ-10кв ТП-277 ТП-279</v>
      </c>
      <c r="C151" s="133" t="s">
        <v>732</v>
      </c>
      <c r="D151" s="133" t="s">
        <v>305</v>
      </c>
      <c r="E151" s="221">
        <f>'приложение 1.1 '!E154</f>
        <v>0</v>
      </c>
      <c r="F151" s="133"/>
      <c r="G151" s="221">
        <f>'приложение 1.1 '!D154</f>
        <v>0.7</v>
      </c>
      <c r="H151" s="134"/>
      <c r="I151" s="133">
        <f>'приложение 1.1 '!F154</f>
        <v>2019</v>
      </c>
      <c r="J151" s="133">
        <f>'приложение 1.1 '!G154</f>
        <v>2019</v>
      </c>
      <c r="K151" s="195" t="s">
        <v>304</v>
      </c>
      <c r="L151" s="195" t="s">
        <v>197</v>
      </c>
      <c r="M151" s="195" t="s">
        <v>196</v>
      </c>
      <c r="N151" s="195" t="s">
        <v>198</v>
      </c>
      <c r="O151" s="390">
        <f t="shared" si="4"/>
        <v>0</v>
      </c>
      <c r="P151" s="390">
        <f t="shared" si="5"/>
        <v>0</v>
      </c>
      <c r="Q151" s="236">
        <f>'приложение 1.1 '!H154</f>
        <v>1.75</v>
      </c>
      <c r="R151" s="135"/>
      <c r="S151" s="135">
        <f>'приложение 1.1 '!I154</f>
        <v>1.75</v>
      </c>
      <c r="T151" s="135"/>
      <c r="U151" s="137" t="s">
        <v>0</v>
      </c>
      <c r="V151" s="138"/>
      <c r="W151" s="383" t="s">
        <v>1802</v>
      </c>
      <c r="X151" s="139">
        <v>5.75</v>
      </c>
      <c r="Y151" s="139">
        <v>8.4</v>
      </c>
      <c r="Z151" s="139">
        <v>11.38</v>
      </c>
      <c r="AA151" s="139">
        <v>22.95</v>
      </c>
    </row>
    <row r="152" spans="1:27" ht="129" customHeight="1">
      <c r="A152" s="380" t="str">
        <f>'приложение 1.1 '!A155</f>
        <v>1.1.4.11</v>
      </c>
      <c r="B152" s="381" t="str">
        <f>'приложение 1.1 '!B155</f>
        <v>Реконструкция  КЛ-10кв ТП-278 ТП-279</v>
      </c>
      <c r="C152" s="133" t="s">
        <v>732</v>
      </c>
      <c r="D152" s="133" t="s">
        <v>305</v>
      </c>
      <c r="E152" s="221">
        <f>'приложение 1.1 '!E155</f>
        <v>0</v>
      </c>
      <c r="F152" s="133"/>
      <c r="G152" s="221">
        <f>'приложение 1.1 '!D155</f>
        <v>0.34</v>
      </c>
      <c r="H152" s="134"/>
      <c r="I152" s="133">
        <f>'приложение 1.1 '!F155</f>
        <v>2019</v>
      </c>
      <c r="J152" s="133">
        <f>'приложение 1.1 '!G155</f>
        <v>2019</v>
      </c>
      <c r="K152" s="195" t="s">
        <v>304</v>
      </c>
      <c r="L152" s="195" t="s">
        <v>197</v>
      </c>
      <c r="M152" s="195" t="s">
        <v>196</v>
      </c>
      <c r="N152" s="195" t="s">
        <v>198</v>
      </c>
      <c r="O152" s="390">
        <f t="shared" si="4"/>
        <v>0</v>
      </c>
      <c r="P152" s="390">
        <f t="shared" si="5"/>
        <v>0</v>
      </c>
      <c r="Q152" s="236">
        <f>'приложение 1.1 '!H155</f>
        <v>0.85</v>
      </c>
      <c r="R152" s="135"/>
      <c r="S152" s="135">
        <f>'приложение 1.1 '!I155</f>
        <v>0.85</v>
      </c>
      <c r="T152" s="135"/>
      <c r="U152" s="137" t="s">
        <v>0</v>
      </c>
      <c r="V152" s="138"/>
      <c r="W152" s="383" t="s">
        <v>1802</v>
      </c>
      <c r="X152" s="139">
        <v>5.75</v>
      </c>
      <c r="Y152" s="139">
        <v>8.4</v>
      </c>
      <c r="Z152" s="139">
        <v>11.38</v>
      </c>
      <c r="AA152" s="139">
        <v>22.95</v>
      </c>
    </row>
    <row r="153" spans="1:27" ht="129" customHeight="1">
      <c r="A153" s="380" t="str">
        <f>'приложение 1.1 '!A156</f>
        <v>1.1.4.12</v>
      </c>
      <c r="B153" s="381" t="str">
        <f>'приложение 1.1 '!B156</f>
        <v>Реконструкция  КЛ-10кв ТП-278 ТП-280</v>
      </c>
      <c r="C153" s="133" t="s">
        <v>732</v>
      </c>
      <c r="D153" s="133" t="s">
        <v>305</v>
      </c>
      <c r="E153" s="221">
        <f>'приложение 1.1 '!E156</f>
        <v>0</v>
      </c>
      <c r="F153" s="133"/>
      <c r="G153" s="221">
        <f>'приложение 1.1 '!D156</f>
        <v>0.41499999999999998</v>
      </c>
      <c r="H153" s="134"/>
      <c r="I153" s="133">
        <f>'приложение 1.1 '!F156</f>
        <v>2019</v>
      </c>
      <c r="J153" s="133">
        <f>'приложение 1.1 '!G156</f>
        <v>2019</v>
      </c>
      <c r="K153" s="195" t="s">
        <v>304</v>
      </c>
      <c r="L153" s="195" t="s">
        <v>197</v>
      </c>
      <c r="M153" s="195" t="s">
        <v>196</v>
      </c>
      <c r="N153" s="195" t="s">
        <v>198</v>
      </c>
      <c r="O153" s="390">
        <f t="shared" si="4"/>
        <v>0</v>
      </c>
      <c r="P153" s="390">
        <f t="shared" si="5"/>
        <v>0</v>
      </c>
      <c r="Q153" s="236">
        <f>'приложение 1.1 '!H156</f>
        <v>1.0375000000000001</v>
      </c>
      <c r="R153" s="135"/>
      <c r="S153" s="135">
        <f>'приложение 1.1 '!I156</f>
        <v>1.0375000000000001</v>
      </c>
      <c r="T153" s="135"/>
      <c r="U153" s="137" t="s">
        <v>0</v>
      </c>
      <c r="V153" s="138"/>
      <c r="W153" s="383" t="s">
        <v>1802</v>
      </c>
      <c r="X153" s="139">
        <v>5.75</v>
      </c>
      <c r="Y153" s="139">
        <v>8.4</v>
      </c>
      <c r="Z153" s="139">
        <v>11.38</v>
      </c>
      <c r="AA153" s="139">
        <v>22.95</v>
      </c>
    </row>
    <row r="154" spans="1:27" ht="129" customHeight="1">
      <c r="A154" s="380" t="str">
        <f>'приложение 1.1 '!A157</f>
        <v>1.1.4.13</v>
      </c>
      <c r="B154" s="381" t="str">
        <f>'приложение 1.1 '!B157</f>
        <v>Реконструкция КЛ-10кв ТП-284 РП-106</v>
      </c>
      <c r="C154" s="133" t="s">
        <v>732</v>
      </c>
      <c r="D154" s="133" t="s">
        <v>305</v>
      </c>
      <c r="E154" s="221">
        <f>'приложение 1.1 '!E157</f>
        <v>0</v>
      </c>
      <c r="F154" s="133"/>
      <c r="G154" s="221">
        <f>'приложение 1.1 '!D157</f>
        <v>1.2</v>
      </c>
      <c r="H154" s="134"/>
      <c r="I154" s="133">
        <f>'приложение 1.1 '!F157</f>
        <v>2019</v>
      </c>
      <c r="J154" s="133">
        <f>'приложение 1.1 '!G157</f>
        <v>2019</v>
      </c>
      <c r="K154" s="195" t="s">
        <v>304</v>
      </c>
      <c r="L154" s="195" t="s">
        <v>197</v>
      </c>
      <c r="M154" s="195" t="s">
        <v>196</v>
      </c>
      <c r="N154" s="195" t="s">
        <v>198</v>
      </c>
      <c r="O154" s="390">
        <f t="shared" si="4"/>
        <v>0</v>
      </c>
      <c r="P154" s="390">
        <f t="shared" si="5"/>
        <v>0</v>
      </c>
      <c r="Q154" s="236">
        <f>'приложение 1.1 '!H157</f>
        <v>3</v>
      </c>
      <c r="R154" s="135"/>
      <c r="S154" s="135">
        <f>'приложение 1.1 '!I157</f>
        <v>3</v>
      </c>
      <c r="T154" s="135"/>
      <c r="U154" s="137" t="s">
        <v>0</v>
      </c>
      <c r="V154" s="138"/>
      <c r="W154" s="383" t="s">
        <v>1802</v>
      </c>
      <c r="X154" s="139">
        <v>5.75</v>
      </c>
      <c r="Y154" s="139">
        <v>8.4</v>
      </c>
      <c r="Z154" s="139">
        <v>11.38</v>
      </c>
      <c r="AA154" s="139">
        <v>22.95</v>
      </c>
    </row>
    <row r="155" spans="1:27" ht="129" customHeight="1">
      <c r="A155" s="380" t="str">
        <f>'приложение 1.1 '!A158</f>
        <v>1.1.4.14</v>
      </c>
      <c r="B155" s="381" t="str">
        <f>'приложение 1.1 '!B158</f>
        <v>Реконструкция КЛ-10кв ТП-281 ТП-285</v>
      </c>
      <c r="C155" s="133" t="s">
        <v>732</v>
      </c>
      <c r="D155" s="133" t="s">
        <v>305</v>
      </c>
      <c r="E155" s="221">
        <f>'приложение 1.1 '!E158</f>
        <v>0</v>
      </c>
      <c r="F155" s="133"/>
      <c r="G155" s="221">
        <f>'приложение 1.1 '!D158</f>
        <v>0.72</v>
      </c>
      <c r="H155" s="134"/>
      <c r="I155" s="133">
        <f>'приложение 1.1 '!F158</f>
        <v>2019</v>
      </c>
      <c r="J155" s="133">
        <f>'приложение 1.1 '!G158</f>
        <v>2019</v>
      </c>
      <c r="K155" s="195" t="s">
        <v>304</v>
      </c>
      <c r="L155" s="195" t="s">
        <v>197</v>
      </c>
      <c r="M155" s="195" t="s">
        <v>196</v>
      </c>
      <c r="N155" s="195" t="s">
        <v>198</v>
      </c>
      <c r="O155" s="390">
        <f t="shared" si="4"/>
        <v>0</v>
      </c>
      <c r="P155" s="390">
        <f t="shared" si="5"/>
        <v>0</v>
      </c>
      <c r="Q155" s="236">
        <f>'приложение 1.1 '!H158</f>
        <v>1.8</v>
      </c>
      <c r="R155" s="135"/>
      <c r="S155" s="135">
        <f>'приложение 1.1 '!I158</f>
        <v>1.8</v>
      </c>
      <c r="T155" s="135"/>
      <c r="U155" s="137" t="s">
        <v>0</v>
      </c>
      <c r="V155" s="138"/>
      <c r="W155" s="383" t="s">
        <v>1802</v>
      </c>
      <c r="X155" s="139">
        <v>5.75</v>
      </c>
      <c r="Y155" s="139">
        <v>8.4</v>
      </c>
      <c r="Z155" s="139">
        <v>11.38</v>
      </c>
      <c r="AA155" s="139">
        <v>22.95</v>
      </c>
    </row>
    <row r="156" spans="1:27" ht="129" customHeight="1">
      <c r="A156" s="380" t="str">
        <f>'приложение 1.1 '!A159</f>
        <v>1.1.4.15</v>
      </c>
      <c r="B156" s="381" t="str">
        <f>'приложение 1.1 '!B159</f>
        <v>Реконструкция КЛ-10кв ТП-284 ТП-286</v>
      </c>
      <c r="C156" s="133" t="s">
        <v>732</v>
      </c>
      <c r="D156" s="133" t="s">
        <v>305</v>
      </c>
      <c r="E156" s="221">
        <f>'приложение 1.1 '!E159</f>
        <v>0</v>
      </c>
      <c r="F156" s="133"/>
      <c r="G156" s="221">
        <f>'приложение 1.1 '!D159</f>
        <v>0.4</v>
      </c>
      <c r="H156" s="134"/>
      <c r="I156" s="133">
        <f>'приложение 1.1 '!F159</f>
        <v>2019</v>
      </c>
      <c r="J156" s="133">
        <f>'приложение 1.1 '!G159</f>
        <v>2019</v>
      </c>
      <c r="K156" s="195" t="s">
        <v>304</v>
      </c>
      <c r="L156" s="195" t="s">
        <v>197</v>
      </c>
      <c r="M156" s="195" t="s">
        <v>196</v>
      </c>
      <c r="N156" s="195" t="s">
        <v>198</v>
      </c>
      <c r="O156" s="390">
        <f t="shared" si="4"/>
        <v>0</v>
      </c>
      <c r="P156" s="390">
        <f t="shared" si="5"/>
        <v>0</v>
      </c>
      <c r="Q156" s="236">
        <f>'приложение 1.1 '!H159</f>
        <v>1</v>
      </c>
      <c r="R156" s="135"/>
      <c r="S156" s="135">
        <f>'приложение 1.1 '!I159</f>
        <v>1</v>
      </c>
      <c r="T156" s="135"/>
      <c r="U156" s="137" t="s">
        <v>0</v>
      </c>
      <c r="V156" s="138"/>
      <c r="W156" s="383" t="s">
        <v>1802</v>
      </c>
      <c r="X156" s="139">
        <v>5.75</v>
      </c>
      <c r="Y156" s="139">
        <v>8.4</v>
      </c>
      <c r="Z156" s="139">
        <v>11.38</v>
      </c>
      <c r="AA156" s="139">
        <v>22.95</v>
      </c>
    </row>
    <row r="157" spans="1:27" ht="129" customHeight="1">
      <c r="A157" s="380" t="str">
        <f>'приложение 1.1 '!A160</f>
        <v>1.1.4.16</v>
      </c>
      <c r="B157" s="381" t="str">
        <f>'приложение 1.1 '!B160</f>
        <v>Реконструкция КЛ-10кв ТП-281 ТП-283 мкр.12</v>
      </c>
      <c r="C157" s="133" t="s">
        <v>732</v>
      </c>
      <c r="D157" s="133" t="s">
        <v>305</v>
      </c>
      <c r="E157" s="221">
        <f>'приложение 1.1 '!E160</f>
        <v>0</v>
      </c>
      <c r="F157" s="133"/>
      <c r="G157" s="221">
        <f>'приложение 1.1 '!D160</f>
        <v>0.8</v>
      </c>
      <c r="H157" s="134"/>
      <c r="I157" s="133">
        <f>'приложение 1.1 '!F160</f>
        <v>2019</v>
      </c>
      <c r="J157" s="133">
        <f>'приложение 1.1 '!G160</f>
        <v>2019</v>
      </c>
      <c r="K157" s="195" t="s">
        <v>304</v>
      </c>
      <c r="L157" s="195" t="s">
        <v>197</v>
      </c>
      <c r="M157" s="195" t="s">
        <v>196</v>
      </c>
      <c r="N157" s="195" t="s">
        <v>198</v>
      </c>
      <c r="O157" s="390">
        <f t="shared" si="4"/>
        <v>0</v>
      </c>
      <c r="P157" s="390">
        <f t="shared" si="5"/>
        <v>0</v>
      </c>
      <c r="Q157" s="236">
        <f>'приложение 1.1 '!H160</f>
        <v>2</v>
      </c>
      <c r="R157" s="135"/>
      <c r="S157" s="135">
        <f>'приложение 1.1 '!I160</f>
        <v>2</v>
      </c>
      <c r="T157" s="135"/>
      <c r="U157" s="137" t="s">
        <v>0</v>
      </c>
      <c r="V157" s="138"/>
      <c r="W157" s="383" t="s">
        <v>1802</v>
      </c>
      <c r="X157" s="139">
        <v>5.75</v>
      </c>
      <c r="Y157" s="139">
        <v>8.4</v>
      </c>
      <c r="Z157" s="139">
        <v>11.38</v>
      </c>
      <c r="AA157" s="139">
        <v>22.95</v>
      </c>
    </row>
    <row r="158" spans="1:27" ht="129" customHeight="1">
      <c r="A158" s="380" t="str">
        <f>'приложение 1.1 '!A161</f>
        <v>1.1.4.17</v>
      </c>
      <c r="B158" s="381" t="str">
        <f>'приложение 1.1 '!B161</f>
        <v>Реконструкция  КЛ-10кв РП-103 ТП-246</v>
      </c>
      <c r="C158" s="133" t="s">
        <v>732</v>
      </c>
      <c r="D158" s="133" t="s">
        <v>305</v>
      </c>
      <c r="E158" s="221">
        <f>'приложение 1.1 '!E161</f>
        <v>0</v>
      </c>
      <c r="F158" s="133"/>
      <c r="G158" s="221">
        <f>'приложение 1.1 '!D161</f>
        <v>0.31</v>
      </c>
      <c r="H158" s="134"/>
      <c r="I158" s="133">
        <f>'приложение 1.1 '!F161</f>
        <v>2019</v>
      </c>
      <c r="J158" s="133">
        <f>'приложение 1.1 '!G161</f>
        <v>2019</v>
      </c>
      <c r="K158" s="195" t="s">
        <v>304</v>
      </c>
      <c r="L158" s="195" t="s">
        <v>197</v>
      </c>
      <c r="M158" s="195" t="s">
        <v>196</v>
      </c>
      <c r="N158" s="195" t="s">
        <v>198</v>
      </c>
      <c r="O158" s="390">
        <f t="shared" si="4"/>
        <v>0</v>
      </c>
      <c r="P158" s="390">
        <f t="shared" si="5"/>
        <v>0</v>
      </c>
      <c r="Q158" s="236">
        <f>'приложение 1.1 '!H161</f>
        <v>0.77500000000000002</v>
      </c>
      <c r="R158" s="135"/>
      <c r="S158" s="135">
        <f>'приложение 1.1 '!I161</f>
        <v>0.77500000000000002</v>
      </c>
      <c r="T158" s="135"/>
      <c r="U158" s="137" t="s">
        <v>0</v>
      </c>
      <c r="V158" s="138"/>
      <c r="W158" s="383" t="s">
        <v>1802</v>
      </c>
      <c r="X158" s="139">
        <v>5.75</v>
      </c>
      <c r="Y158" s="139">
        <v>8.4</v>
      </c>
      <c r="Z158" s="139">
        <v>11.38</v>
      </c>
      <c r="AA158" s="139">
        <v>22.95</v>
      </c>
    </row>
    <row r="159" spans="1:27" ht="129" customHeight="1">
      <c r="A159" s="380" t="str">
        <f>'приложение 1.1 '!A162</f>
        <v>1.1.4.18</v>
      </c>
      <c r="B159" s="381" t="str">
        <f>'приложение 1.1 '!B162</f>
        <v>Реконструкция КЛ-10кв ПС 5 портал-1ф.х.з М/у Аэроф</v>
      </c>
      <c r="C159" s="133" t="s">
        <v>732</v>
      </c>
      <c r="D159" s="133" t="s">
        <v>305</v>
      </c>
      <c r="E159" s="221">
        <f>'приложение 1.1 '!E162</f>
        <v>0</v>
      </c>
      <c r="F159" s="133"/>
      <c r="G159" s="221">
        <f>'приложение 1.1 '!D162</f>
        <v>0.4</v>
      </c>
      <c r="H159" s="134"/>
      <c r="I159" s="133">
        <f>'приложение 1.1 '!F162</f>
        <v>2019</v>
      </c>
      <c r="J159" s="133">
        <f>'приложение 1.1 '!G162</f>
        <v>2019</v>
      </c>
      <c r="K159" s="195" t="s">
        <v>304</v>
      </c>
      <c r="L159" s="195" t="s">
        <v>197</v>
      </c>
      <c r="M159" s="195" t="s">
        <v>196</v>
      </c>
      <c r="N159" s="195" t="s">
        <v>198</v>
      </c>
      <c r="O159" s="390">
        <f t="shared" si="4"/>
        <v>0</v>
      </c>
      <c r="P159" s="390">
        <f t="shared" si="5"/>
        <v>0</v>
      </c>
      <c r="Q159" s="236">
        <f>'приложение 1.1 '!H162</f>
        <v>1</v>
      </c>
      <c r="R159" s="135"/>
      <c r="S159" s="135">
        <f>'приложение 1.1 '!I162</f>
        <v>1</v>
      </c>
      <c r="T159" s="135"/>
      <c r="U159" s="137" t="s">
        <v>0</v>
      </c>
      <c r="V159" s="138"/>
      <c r="W159" s="383" t="s">
        <v>1802</v>
      </c>
      <c r="X159" s="139">
        <v>5.75</v>
      </c>
      <c r="Y159" s="139">
        <v>8.4</v>
      </c>
      <c r="Z159" s="139">
        <v>11.38</v>
      </c>
      <c r="AA159" s="139">
        <v>22.95</v>
      </c>
    </row>
    <row r="160" spans="1:27" ht="129" customHeight="1">
      <c r="A160" s="380" t="str">
        <f>'приложение 1.1 '!A163</f>
        <v>1.1.4.19</v>
      </c>
      <c r="B160" s="381" t="str">
        <f>'приложение 1.1 '!B163</f>
        <v>Реконструкция КЛ-10кв  РП-103  -ТП-242</v>
      </c>
      <c r="C160" s="133" t="s">
        <v>732</v>
      </c>
      <c r="D160" s="133" t="s">
        <v>305</v>
      </c>
      <c r="E160" s="221">
        <f>'приложение 1.1 '!E163</f>
        <v>0</v>
      </c>
      <c r="F160" s="133"/>
      <c r="G160" s="221">
        <f>'приложение 1.1 '!D163</f>
        <v>0.52</v>
      </c>
      <c r="H160" s="134"/>
      <c r="I160" s="133">
        <f>'приложение 1.1 '!F163</f>
        <v>2019</v>
      </c>
      <c r="J160" s="133">
        <f>'приложение 1.1 '!G163</f>
        <v>2019</v>
      </c>
      <c r="K160" s="195" t="s">
        <v>304</v>
      </c>
      <c r="L160" s="195" t="s">
        <v>197</v>
      </c>
      <c r="M160" s="195" t="s">
        <v>196</v>
      </c>
      <c r="N160" s="195" t="s">
        <v>198</v>
      </c>
      <c r="O160" s="390">
        <f t="shared" si="4"/>
        <v>0</v>
      </c>
      <c r="P160" s="390">
        <f t="shared" si="5"/>
        <v>0</v>
      </c>
      <c r="Q160" s="236">
        <f>'приложение 1.1 '!H163</f>
        <v>1.3</v>
      </c>
      <c r="R160" s="135"/>
      <c r="S160" s="135">
        <f>'приложение 1.1 '!I163</f>
        <v>1.3</v>
      </c>
      <c r="T160" s="135"/>
      <c r="U160" s="137" t="s">
        <v>0</v>
      </c>
      <c r="V160" s="138"/>
      <c r="W160" s="383" t="s">
        <v>1802</v>
      </c>
      <c r="X160" s="139">
        <v>5.75</v>
      </c>
      <c r="Y160" s="139">
        <v>8.4</v>
      </c>
      <c r="Z160" s="139">
        <v>11.38</v>
      </c>
      <c r="AA160" s="139">
        <v>22.95</v>
      </c>
    </row>
    <row r="161" spans="1:27" ht="129" customHeight="1">
      <c r="A161" s="380" t="str">
        <f>'приложение 1.1 '!A164</f>
        <v>1.1.4.20</v>
      </c>
      <c r="B161" s="381" t="str">
        <f>'приложение 1.1 '!B164</f>
        <v>Реконструкция  КЛ-10кв  РП-103   до ТП243</v>
      </c>
      <c r="C161" s="133" t="s">
        <v>732</v>
      </c>
      <c r="D161" s="133" t="s">
        <v>305</v>
      </c>
      <c r="E161" s="221">
        <f>'приложение 1.1 '!E164</f>
        <v>0</v>
      </c>
      <c r="F161" s="133"/>
      <c r="G161" s="221">
        <f>'приложение 1.1 '!D164</f>
        <v>0.7</v>
      </c>
      <c r="H161" s="134"/>
      <c r="I161" s="133">
        <f>'приложение 1.1 '!F164</f>
        <v>2021</v>
      </c>
      <c r="J161" s="133">
        <f>'приложение 1.1 '!G164</f>
        <v>2021</v>
      </c>
      <c r="K161" s="195" t="s">
        <v>304</v>
      </c>
      <c r="L161" s="195" t="s">
        <v>197</v>
      </c>
      <c r="M161" s="195" t="s">
        <v>196</v>
      </c>
      <c r="N161" s="195" t="s">
        <v>198</v>
      </c>
      <c r="O161" s="390">
        <f t="shared" si="4"/>
        <v>0</v>
      </c>
      <c r="P161" s="390">
        <f t="shared" si="5"/>
        <v>0</v>
      </c>
      <c r="Q161" s="236">
        <f>'приложение 1.1 '!H164</f>
        <v>1.75</v>
      </c>
      <c r="R161" s="135"/>
      <c r="S161" s="135">
        <f>'приложение 1.1 '!I164</f>
        <v>1.75</v>
      </c>
      <c r="T161" s="135"/>
      <c r="U161" s="137" t="s">
        <v>0</v>
      </c>
      <c r="V161" s="138"/>
      <c r="W161" s="383" t="s">
        <v>1802</v>
      </c>
      <c r="X161" s="139">
        <v>5.75</v>
      </c>
      <c r="Y161" s="139">
        <v>8.4</v>
      </c>
      <c r="Z161" s="139">
        <v>11.38</v>
      </c>
      <c r="AA161" s="139">
        <v>22.95</v>
      </c>
    </row>
    <row r="162" spans="1:27" ht="129" customHeight="1">
      <c r="A162" s="380" t="str">
        <f>'приложение 1.1 '!A165</f>
        <v>1.1.4.21</v>
      </c>
      <c r="B162" s="381" t="str">
        <f>'приложение 1.1 '!B165</f>
        <v>Реконструкция КЛ-10кв ТП-242 до ТП-240</v>
      </c>
      <c r="C162" s="133" t="s">
        <v>732</v>
      </c>
      <c r="D162" s="133" t="s">
        <v>305</v>
      </c>
      <c r="E162" s="221">
        <f>'приложение 1.1 '!E165</f>
        <v>0</v>
      </c>
      <c r="F162" s="133"/>
      <c r="G162" s="221">
        <f>'приложение 1.1 '!D165</f>
        <v>0.8</v>
      </c>
      <c r="H162" s="134"/>
      <c r="I162" s="133">
        <f>'приложение 1.1 '!F165</f>
        <v>2020</v>
      </c>
      <c r="J162" s="133">
        <f>'приложение 1.1 '!G165</f>
        <v>2020</v>
      </c>
      <c r="K162" s="195" t="s">
        <v>304</v>
      </c>
      <c r="L162" s="195" t="s">
        <v>197</v>
      </c>
      <c r="M162" s="195" t="s">
        <v>196</v>
      </c>
      <c r="N162" s="195" t="s">
        <v>198</v>
      </c>
      <c r="O162" s="390">
        <f t="shared" si="4"/>
        <v>0</v>
      </c>
      <c r="P162" s="390">
        <f t="shared" si="5"/>
        <v>0</v>
      </c>
      <c r="Q162" s="236">
        <f>'приложение 1.1 '!H165</f>
        <v>2</v>
      </c>
      <c r="R162" s="135"/>
      <c r="S162" s="135">
        <f>'приложение 1.1 '!I165</f>
        <v>2</v>
      </c>
      <c r="T162" s="135"/>
      <c r="U162" s="137" t="s">
        <v>0</v>
      </c>
      <c r="V162" s="138"/>
      <c r="W162" s="383" t="s">
        <v>1802</v>
      </c>
      <c r="X162" s="139">
        <v>5.75</v>
      </c>
      <c r="Y162" s="139">
        <v>8.4</v>
      </c>
      <c r="Z162" s="139">
        <v>11.38</v>
      </c>
      <c r="AA162" s="139">
        <v>22.95</v>
      </c>
    </row>
    <row r="163" spans="1:27" ht="129" customHeight="1">
      <c r="A163" s="380" t="str">
        <f>'приложение 1.1 '!A166</f>
        <v>1.1.4.22</v>
      </c>
      <c r="B163" s="381" t="str">
        <f>'приложение 1.1 '!B166</f>
        <v>Реконструкция КЛ-10кв от оп.31 ВЛ-10 до ТП-536</v>
      </c>
      <c r="C163" s="133" t="s">
        <v>732</v>
      </c>
      <c r="D163" s="133" t="s">
        <v>305</v>
      </c>
      <c r="E163" s="221">
        <f>'приложение 1.1 '!E166</f>
        <v>0</v>
      </c>
      <c r="F163" s="133"/>
      <c r="G163" s="221">
        <f>'приложение 1.1 '!D166</f>
        <v>0.5</v>
      </c>
      <c r="H163" s="134"/>
      <c r="I163" s="133">
        <f>'приложение 1.1 '!F166</f>
        <v>2020</v>
      </c>
      <c r="J163" s="133">
        <f>'приложение 1.1 '!G166</f>
        <v>2020</v>
      </c>
      <c r="K163" s="195" t="s">
        <v>304</v>
      </c>
      <c r="L163" s="195" t="s">
        <v>197</v>
      </c>
      <c r="M163" s="195" t="s">
        <v>196</v>
      </c>
      <c r="N163" s="195" t="s">
        <v>198</v>
      </c>
      <c r="O163" s="390">
        <f t="shared" si="4"/>
        <v>0</v>
      </c>
      <c r="P163" s="390">
        <f t="shared" si="5"/>
        <v>0</v>
      </c>
      <c r="Q163" s="236">
        <f>'приложение 1.1 '!H166</f>
        <v>1.25</v>
      </c>
      <c r="R163" s="135"/>
      <c r="S163" s="135">
        <f>'приложение 1.1 '!I166</f>
        <v>1.25</v>
      </c>
      <c r="T163" s="135"/>
      <c r="U163" s="137" t="s">
        <v>0</v>
      </c>
      <c r="V163" s="138"/>
      <c r="W163" s="383" t="s">
        <v>1802</v>
      </c>
      <c r="X163" s="139">
        <v>5.75</v>
      </c>
      <c r="Y163" s="139">
        <v>8.4</v>
      </c>
      <c r="Z163" s="139">
        <v>11.38</v>
      </c>
      <c r="AA163" s="139">
        <v>22.95</v>
      </c>
    </row>
    <row r="164" spans="1:27" ht="129" customHeight="1">
      <c r="A164" s="380" t="str">
        <f>'приложение 1.1 '!A167</f>
        <v>1.1.4.23</v>
      </c>
      <c r="B164" s="381" t="str">
        <f>'приложение 1.1 '!B167</f>
        <v>Реконструкция КЛ - 10 кВ от ТП - 461 до ТП-464 мкр. 27</v>
      </c>
      <c r="C164" s="133" t="s">
        <v>732</v>
      </c>
      <c r="D164" s="133" t="s">
        <v>305</v>
      </c>
      <c r="E164" s="221">
        <f>'приложение 1.1 '!E167</f>
        <v>0</v>
      </c>
      <c r="F164" s="133"/>
      <c r="G164" s="221">
        <f>'приложение 1.1 '!D167</f>
        <v>0.55800000000000005</v>
      </c>
      <c r="H164" s="134"/>
      <c r="I164" s="133">
        <f>'приложение 1.1 '!F167</f>
        <v>2020</v>
      </c>
      <c r="J164" s="133">
        <f>'приложение 1.1 '!G167</f>
        <v>2020</v>
      </c>
      <c r="K164" s="195" t="s">
        <v>304</v>
      </c>
      <c r="L164" s="195" t="s">
        <v>197</v>
      </c>
      <c r="M164" s="195" t="s">
        <v>196</v>
      </c>
      <c r="N164" s="195" t="s">
        <v>198</v>
      </c>
      <c r="O164" s="390">
        <f t="shared" si="4"/>
        <v>0</v>
      </c>
      <c r="P164" s="390">
        <f t="shared" si="5"/>
        <v>0</v>
      </c>
      <c r="Q164" s="236">
        <f>'приложение 1.1 '!H167</f>
        <v>1.395</v>
      </c>
      <c r="R164" s="135"/>
      <c r="S164" s="135">
        <f>'приложение 1.1 '!I167</f>
        <v>1.395</v>
      </c>
      <c r="T164" s="135"/>
      <c r="U164" s="137" t="s">
        <v>0</v>
      </c>
      <c r="V164" s="138"/>
      <c r="W164" s="383" t="s">
        <v>1802</v>
      </c>
      <c r="X164" s="139">
        <v>5.75</v>
      </c>
      <c r="Y164" s="139">
        <v>8.4</v>
      </c>
      <c r="Z164" s="139">
        <v>11.38</v>
      </c>
      <c r="AA164" s="139">
        <v>22.95</v>
      </c>
    </row>
    <row r="165" spans="1:27" ht="129" customHeight="1">
      <c r="A165" s="380" t="str">
        <f>'приложение 1.1 '!A168</f>
        <v>1.1.4.24</v>
      </c>
      <c r="B165" s="381" t="str">
        <f>'приложение 1.1 '!B168</f>
        <v>Реконструкция КЛ - 10 кВ от ТП - 426 до ТП - 427</v>
      </c>
      <c r="C165" s="133" t="s">
        <v>732</v>
      </c>
      <c r="D165" s="133" t="s">
        <v>305</v>
      </c>
      <c r="E165" s="221">
        <f>'приложение 1.1 '!E168</f>
        <v>0</v>
      </c>
      <c r="F165" s="133"/>
      <c r="G165" s="221">
        <f>'приложение 1.1 '!D168</f>
        <v>0.4</v>
      </c>
      <c r="H165" s="134"/>
      <c r="I165" s="133">
        <f>'приложение 1.1 '!F168</f>
        <v>2020</v>
      </c>
      <c r="J165" s="133">
        <f>'приложение 1.1 '!G168</f>
        <v>2020</v>
      </c>
      <c r="K165" s="195" t="s">
        <v>304</v>
      </c>
      <c r="L165" s="195" t="s">
        <v>197</v>
      </c>
      <c r="M165" s="195" t="s">
        <v>196</v>
      </c>
      <c r="N165" s="195" t="s">
        <v>198</v>
      </c>
      <c r="O165" s="390">
        <f t="shared" si="4"/>
        <v>0</v>
      </c>
      <c r="P165" s="390">
        <f t="shared" si="5"/>
        <v>0</v>
      </c>
      <c r="Q165" s="236">
        <f>'приложение 1.1 '!H168</f>
        <v>1</v>
      </c>
      <c r="R165" s="135"/>
      <c r="S165" s="135">
        <f>'приложение 1.1 '!I168</f>
        <v>1</v>
      </c>
      <c r="T165" s="135"/>
      <c r="U165" s="137" t="s">
        <v>0</v>
      </c>
      <c r="V165" s="138"/>
      <c r="W165" s="383" t="s">
        <v>1802</v>
      </c>
      <c r="X165" s="139">
        <v>5.75</v>
      </c>
      <c r="Y165" s="139">
        <v>8.4</v>
      </c>
      <c r="Z165" s="139">
        <v>11.38</v>
      </c>
      <c r="AA165" s="139">
        <v>22.95</v>
      </c>
    </row>
    <row r="166" spans="1:27" ht="129" customHeight="1">
      <c r="A166" s="380" t="str">
        <f>'приложение 1.1 '!A169</f>
        <v>1.1.4.25</v>
      </c>
      <c r="B166" s="381" t="str">
        <f>'приложение 1.1 '!B169</f>
        <v>Реконструкция КЛ -10 кВ ТП - 428- ТП - 433</v>
      </c>
      <c r="C166" s="133" t="s">
        <v>732</v>
      </c>
      <c r="D166" s="133" t="s">
        <v>305</v>
      </c>
      <c r="E166" s="221">
        <f>'приложение 1.1 '!E169</f>
        <v>0</v>
      </c>
      <c r="F166" s="133"/>
      <c r="G166" s="221">
        <f>'приложение 1.1 '!D169</f>
        <v>0.38</v>
      </c>
      <c r="H166" s="134"/>
      <c r="I166" s="133">
        <f>'приложение 1.1 '!F169</f>
        <v>2020</v>
      </c>
      <c r="J166" s="133">
        <f>'приложение 1.1 '!G169</f>
        <v>2020</v>
      </c>
      <c r="K166" s="195" t="s">
        <v>304</v>
      </c>
      <c r="L166" s="195" t="s">
        <v>197</v>
      </c>
      <c r="M166" s="195" t="s">
        <v>196</v>
      </c>
      <c r="N166" s="195" t="s">
        <v>198</v>
      </c>
      <c r="O166" s="390">
        <f t="shared" si="4"/>
        <v>0</v>
      </c>
      <c r="P166" s="390">
        <f t="shared" si="5"/>
        <v>0</v>
      </c>
      <c r="Q166" s="236">
        <f>'приложение 1.1 '!H169</f>
        <v>0.95</v>
      </c>
      <c r="R166" s="135"/>
      <c r="S166" s="135">
        <f>'приложение 1.1 '!I169</f>
        <v>0.95</v>
      </c>
      <c r="T166" s="135"/>
      <c r="U166" s="137" t="s">
        <v>0</v>
      </c>
      <c r="V166" s="138"/>
      <c r="W166" s="383" t="s">
        <v>1802</v>
      </c>
      <c r="X166" s="139">
        <v>5.75</v>
      </c>
      <c r="Y166" s="139">
        <v>8.4</v>
      </c>
      <c r="Z166" s="139">
        <v>11.38</v>
      </c>
      <c r="AA166" s="139">
        <v>22.95</v>
      </c>
    </row>
    <row r="167" spans="1:27" ht="129" customHeight="1">
      <c r="A167" s="380" t="str">
        <f>'приложение 1.1 '!A170</f>
        <v>1.1.4.26</v>
      </c>
      <c r="B167" s="381" t="str">
        <f>'приложение 1.1 '!B170</f>
        <v>Реконструкция КЛ -10 кВ ТП - 432 -ТП - 434</v>
      </c>
      <c r="C167" s="133" t="s">
        <v>732</v>
      </c>
      <c r="D167" s="133" t="s">
        <v>305</v>
      </c>
      <c r="E167" s="221">
        <f>'приложение 1.1 '!E170</f>
        <v>0</v>
      </c>
      <c r="F167" s="133"/>
      <c r="G167" s="221">
        <f>'приложение 1.1 '!D170</f>
        <v>0.18</v>
      </c>
      <c r="H167" s="134"/>
      <c r="I167" s="133">
        <f>'приложение 1.1 '!F170</f>
        <v>2020</v>
      </c>
      <c r="J167" s="133">
        <f>'приложение 1.1 '!G170</f>
        <v>2020</v>
      </c>
      <c r="K167" s="195" t="s">
        <v>304</v>
      </c>
      <c r="L167" s="195" t="s">
        <v>197</v>
      </c>
      <c r="M167" s="195" t="s">
        <v>196</v>
      </c>
      <c r="N167" s="195" t="s">
        <v>198</v>
      </c>
      <c r="O167" s="390">
        <f t="shared" si="4"/>
        <v>0</v>
      </c>
      <c r="P167" s="390">
        <f t="shared" si="5"/>
        <v>0</v>
      </c>
      <c r="Q167" s="236">
        <f>'приложение 1.1 '!H170</f>
        <v>0.45</v>
      </c>
      <c r="R167" s="135"/>
      <c r="S167" s="135">
        <f>'приложение 1.1 '!I170</f>
        <v>0.45</v>
      </c>
      <c r="T167" s="135"/>
      <c r="U167" s="137" t="s">
        <v>0</v>
      </c>
      <c r="V167" s="138"/>
      <c r="W167" s="383" t="s">
        <v>1802</v>
      </c>
      <c r="X167" s="139">
        <v>5.75</v>
      </c>
      <c r="Y167" s="139">
        <v>8.4</v>
      </c>
      <c r="Z167" s="139">
        <v>11.38</v>
      </c>
      <c r="AA167" s="139">
        <v>22.95</v>
      </c>
    </row>
    <row r="168" spans="1:27" ht="129" customHeight="1">
      <c r="A168" s="380" t="str">
        <f>'приложение 1.1 '!A171</f>
        <v>1.1.4.27</v>
      </c>
      <c r="B168" s="381" t="str">
        <f>'приложение 1.1 '!B171</f>
        <v>Реконструкция КЛ - 10 кВ ТП - 433 - ТП - 434 мкр. 23</v>
      </c>
      <c r="C168" s="133" t="s">
        <v>732</v>
      </c>
      <c r="D168" s="133" t="s">
        <v>305</v>
      </c>
      <c r="E168" s="221">
        <f>'приложение 1.1 '!E171</f>
        <v>0</v>
      </c>
      <c r="F168" s="133"/>
      <c r="G168" s="221">
        <f>'приложение 1.1 '!D171</f>
        <v>0.43</v>
      </c>
      <c r="H168" s="134"/>
      <c r="I168" s="133">
        <f>'приложение 1.1 '!F171</f>
        <v>2020</v>
      </c>
      <c r="J168" s="133">
        <f>'приложение 1.1 '!G171</f>
        <v>2020</v>
      </c>
      <c r="K168" s="195" t="s">
        <v>304</v>
      </c>
      <c r="L168" s="195" t="s">
        <v>197</v>
      </c>
      <c r="M168" s="195" t="s">
        <v>196</v>
      </c>
      <c r="N168" s="195" t="s">
        <v>198</v>
      </c>
      <c r="O168" s="390">
        <f t="shared" si="4"/>
        <v>0</v>
      </c>
      <c r="P168" s="390">
        <f t="shared" si="5"/>
        <v>0</v>
      </c>
      <c r="Q168" s="236">
        <f>'приложение 1.1 '!H171</f>
        <v>1.075</v>
      </c>
      <c r="R168" s="135"/>
      <c r="S168" s="135">
        <f>'приложение 1.1 '!I171</f>
        <v>1.075</v>
      </c>
      <c r="T168" s="135"/>
      <c r="U168" s="137" t="s">
        <v>0</v>
      </c>
      <c r="V168" s="138"/>
      <c r="W168" s="383" t="s">
        <v>1802</v>
      </c>
      <c r="X168" s="139">
        <v>5.75</v>
      </c>
      <c r="Y168" s="139">
        <v>8.4</v>
      </c>
      <c r="Z168" s="139">
        <v>11.38</v>
      </c>
      <c r="AA168" s="139">
        <v>22.95</v>
      </c>
    </row>
    <row r="169" spans="1:27" ht="129" customHeight="1">
      <c r="A169" s="380" t="str">
        <f>'приложение 1.1 '!A172</f>
        <v>1.1.4.28</v>
      </c>
      <c r="B169" s="381" t="str">
        <f>'приложение 1.1 '!B172</f>
        <v>Реконструкция КЛ-10кв от РП-121 до  ТП-462 мкр,27</v>
      </c>
      <c r="C169" s="133" t="s">
        <v>732</v>
      </c>
      <c r="D169" s="133" t="s">
        <v>305</v>
      </c>
      <c r="E169" s="221">
        <f>'приложение 1.1 '!E172</f>
        <v>0</v>
      </c>
      <c r="F169" s="133"/>
      <c r="G169" s="221">
        <f>'приложение 1.1 '!D172</f>
        <v>0.376</v>
      </c>
      <c r="H169" s="134"/>
      <c r="I169" s="133">
        <f>'приложение 1.1 '!F172</f>
        <v>2020</v>
      </c>
      <c r="J169" s="133">
        <f>'приложение 1.1 '!G172</f>
        <v>2020</v>
      </c>
      <c r="K169" s="195" t="s">
        <v>304</v>
      </c>
      <c r="L169" s="195" t="s">
        <v>197</v>
      </c>
      <c r="M169" s="195" t="s">
        <v>196</v>
      </c>
      <c r="N169" s="195" t="s">
        <v>198</v>
      </c>
      <c r="O169" s="390">
        <f t="shared" si="4"/>
        <v>0</v>
      </c>
      <c r="P169" s="390">
        <f t="shared" si="5"/>
        <v>0</v>
      </c>
      <c r="Q169" s="236">
        <f>'приложение 1.1 '!H172</f>
        <v>0.94</v>
      </c>
      <c r="R169" s="135"/>
      <c r="S169" s="135">
        <f>'приложение 1.1 '!I172</f>
        <v>0.94</v>
      </c>
      <c r="T169" s="135"/>
      <c r="U169" s="137" t="s">
        <v>0</v>
      </c>
      <c r="V169" s="138"/>
      <c r="W169" s="383" t="s">
        <v>1802</v>
      </c>
      <c r="X169" s="139">
        <v>5.75</v>
      </c>
      <c r="Y169" s="139">
        <v>8.4</v>
      </c>
      <c r="Z169" s="139">
        <v>11.38</v>
      </c>
      <c r="AA169" s="139">
        <v>22.95</v>
      </c>
    </row>
    <row r="170" spans="1:27" ht="129" customHeight="1">
      <c r="A170" s="380" t="str">
        <f>'приложение 1.1 '!A173</f>
        <v>1.1.4.29</v>
      </c>
      <c r="B170" s="381" t="str">
        <f>'приложение 1.1 '!B173</f>
        <v>Реконструкция  КЛ-10кв  РП-109   до ТП-309 мкр.11А</v>
      </c>
      <c r="C170" s="133" t="s">
        <v>732</v>
      </c>
      <c r="D170" s="133" t="s">
        <v>305</v>
      </c>
      <c r="E170" s="221">
        <f>'приложение 1.1 '!E173</f>
        <v>0</v>
      </c>
      <c r="F170" s="133"/>
      <c r="G170" s="221">
        <f>'приложение 1.1 '!D173</f>
        <v>0.58599999999999997</v>
      </c>
      <c r="H170" s="134"/>
      <c r="I170" s="133">
        <f>'приложение 1.1 '!F173</f>
        <v>2022</v>
      </c>
      <c r="J170" s="133">
        <f>'приложение 1.1 '!G173</f>
        <v>2022</v>
      </c>
      <c r="K170" s="195" t="s">
        <v>304</v>
      </c>
      <c r="L170" s="195" t="s">
        <v>197</v>
      </c>
      <c r="M170" s="195" t="s">
        <v>196</v>
      </c>
      <c r="N170" s="195" t="s">
        <v>198</v>
      </c>
      <c r="O170" s="390">
        <f t="shared" si="4"/>
        <v>0</v>
      </c>
      <c r="P170" s="390">
        <f t="shared" si="5"/>
        <v>0</v>
      </c>
      <c r="Q170" s="236">
        <f>'приложение 1.1 '!H173</f>
        <v>1.4650000000000001</v>
      </c>
      <c r="R170" s="135"/>
      <c r="S170" s="135">
        <f>'приложение 1.1 '!I173</f>
        <v>1.4650000000000001</v>
      </c>
      <c r="T170" s="135"/>
      <c r="U170" s="137" t="s">
        <v>0</v>
      </c>
      <c r="V170" s="138"/>
      <c r="W170" s="383" t="s">
        <v>1802</v>
      </c>
      <c r="X170" s="139">
        <v>5.75</v>
      </c>
      <c r="Y170" s="139">
        <v>8.4</v>
      </c>
      <c r="Z170" s="139">
        <v>11.38</v>
      </c>
      <c r="AA170" s="139">
        <v>22.95</v>
      </c>
    </row>
    <row r="171" spans="1:27" ht="129" customHeight="1">
      <c r="A171" s="380" t="str">
        <f>'приложение 1.1 '!A174</f>
        <v>1.1.4.30</v>
      </c>
      <c r="B171" s="381" t="str">
        <f>'приложение 1.1 '!B174</f>
        <v>Реконструкция КЛ - 10кВ РП - 115 -ТП - 398 ЭСК № 49</v>
      </c>
      <c r="C171" s="133" t="s">
        <v>732</v>
      </c>
      <c r="D171" s="133" t="s">
        <v>305</v>
      </c>
      <c r="E171" s="221">
        <f>'приложение 1.1 '!E174</f>
        <v>0</v>
      </c>
      <c r="F171" s="133"/>
      <c r="G171" s="221">
        <f>'приложение 1.1 '!D174</f>
        <v>0.28399999999999997</v>
      </c>
      <c r="H171" s="134"/>
      <c r="I171" s="133">
        <f>'приложение 1.1 '!F174</f>
        <v>2022</v>
      </c>
      <c r="J171" s="133">
        <f>'приложение 1.1 '!G174</f>
        <v>2022</v>
      </c>
      <c r="K171" s="195" t="s">
        <v>304</v>
      </c>
      <c r="L171" s="195" t="s">
        <v>197</v>
      </c>
      <c r="M171" s="195" t="s">
        <v>196</v>
      </c>
      <c r="N171" s="195" t="s">
        <v>198</v>
      </c>
      <c r="O171" s="390">
        <f t="shared" si="4"/>
        <v>0</v>
      </c>
      <c r="P171" s="390">
        <f t="shared" si="5"/>
        <v>0</v>
      </c>
      <c r="Q171" s="236">
        <f>'приложение 1.1 '!H174</f>
        <v>0.71</v>
      </c>
      <c r="R171" s="135"/>
      <c r="S171" s="135">
        <f>'приложение 1.1 '!I174</f>
        <v>0.71</v>
      </c>
      <c r="T171" s="135"/>
      <c r="U171" s="137" t="s">
        <v>0</v>
      </c>
      <c r="V171" s="138"/>
      <c r="W171" s="383" t="s">
        <v>1802</v>
      </c>
      <c r="X171" s="139">
        <v>5.75</v>
      </c>
      <c r="Y171" s="139">
        <v>8.4</v>
      </c>
      <c r="Z171" s="139">
        <v>11.38</v>
      </c>
      <c r="AA171" s="139">
        <v>22.95</v>
      </c>
    </row>
    <row r="172" spans="1:27" ht="129" customHeight="1">
      <c r="A172" s="380" t="str">
        <f>'приложение 1.1 '!A175</f>
        <v>1.1.4.31</v>
      </c>
      <c r="B172" s="381" t="str">
        <f>'приложение 1.1 '!B175</f>
        <v>Реконструкция КЛ - 10кВ РП - 115 -ТП- 395 ЭСК № 49</v>
      </c>
      <c r="C172" s="133" t="s">
        <v>732</v>
      </c>
      <c r="D172" s="133" t="s">
        <v>305</v>
      </c>
      <c r="E172" s="221">
        <f>'приложение 1.1 '!E175</f>
        <v>0</v>
      </c>
      <c r="F172" s="133"/>
      <c r="G172" s="221">
        <f>'приложение 1.1 '!D175</f>
        <v>0.626</v>
      </c>
      <c r="H172" s="134"/>
      <c r="I172" s="133">
        <f>'приложение 1.1 '!F175</f>
        <v>2022</v>
      </c>
      <c r="J172" s="133">
        <f>'приложение 1.1 '!G175</f>
        <v>2022</v>
      </c>
      <c r="K172" s="195" t="s">
        <v>304</v>
      </c>
      <c r="L172" s="195" t="s">
        <v>197</v>
      </c>
      <c r="M172" s="195" t="s">
        <v>196</v>
      </c>
      <c r="N172" s="195" t="s">
        <v>198</v>
      </c>
      <c r="O172" s="390">
        <f t="shared" si="4"/>
        <v>0</v>
      </c>
      <c r="P172" s="390">
        <f t="shared" si="5"/>
        <v>0</v>
      </c>
      <c r="Q172" s="236">
        <f>'приложение 1.1 '!H175</f>
        <v>1.5649999999999999</v>
      </c>
      <c r="R172" s="135"/>
      <c r="S172" s="135">
        <f>'приложение 1.1 '!I175</f>
        <v>1.5649999999999999</v>
      </c>
      <c r="T172" s="135"/>
      <c r="U172" s="137" t="s">
        <v>0</v>
      </c>
      <c r="V172" s="138"/>
      <c r="W172" s="383" t="s">
        <v>1802</v>
      </c>
      <c r="X172" s="139">
        <v>5.75</v>
      </c>
      <c r="Y172" s="139">
        <v>8.4</v>
      </c>
      <c r="Z172" s="139">
        <v>11.38</v>
      </c>
      <c r="AA172" s="139">
        <v>22.95</v>
      </c>
    </row>
    <row r="173" spans="1:27" ht="129" customHeight="1">
      <c r="A173" s="380" t="str">
        <f>'приложение 1.1 '!A176</f>
        <v>1.1.4.32</v>
      </c>
      <c r="B173" s="381" t="str">
        <f>'приложение 1.1 '!B176</f>
        <v>Реконструкция КЛ - 10кВ РП - 115 -ТП - 390  ЭСК № 49</v>
      </c>
      <c r="C173" s="133" t="s">
        <v>732</v>
      </c>
      <c r="D173" s="133" t="s">
        <v>305</v>
      </c>
      <c r="E173" s="221">
        <f>'приложение 1.1 '!E176</f>
        <v>0</v>
      </c>
      <c r="F173" s="133"/>
      <c r="G173" s="221">
        <f>'приложение 1.1 '!D176</f>
        <v>0.5</v>
      </c>
      <c r="H173" s="134"/>
      <c r="I173" s="133">
        <f>'приложение 1.1 '!F176</f>
        <v>2022</v>
      </c>
      <c r="J173" s="133">
        <f>'приложение 1.1 '!G176</f>
        <v>2022</v>
      </c>
      <c r="K173" s="195" t="s">
        <v>304</v>
      </c>
      <c r="L173" s="195" t="s">
        <v>197</v>
      </c>
      <c r="M173" s="195" t="s">
        <v>196</v>
      </c>
      <c r="N173" s="195" t="s">
        <v>198</v>
      </c>
      <c r="O173" s="390">
        <f t="shared" si="4"/>
        <v>0</v>
      </c>
      <c r="P173" s="390">
        <f t="shared" si="5"/>
        <v>0</v>
      </c>
      <c r="Q173" s="236">
        <f>'приложение 1.1 '!H176</f>
        <v>1.25</v>
      </c>
      <c r="R173" s="135"/>
      <c r="S173" s="135">
        <f>'приложение 1.1 '!I176</f>
        <v>1.25</v>
      </c>
      <c r="T173" s="135"/>
      <c r="U173" s="137" t="s">
        <v>0</v>
      </c>
      <c r="V173" s="138"/>
      <c r="W173" s="383" t="s">
        <v>1802</v>
      </c>
      <c r="X173" s="139">
        <v>5.75</v>
      </c>
      <c r="Y173" s="139">
        <v>8.4</v>
      </c>
      <c r="Z173" s="139">
        <v>11.38</v>
      </c>
      <c r="AA173" s="139">
        <v>22.95</v>
      </c>
    </row>
    <row r="174" spans="1:27" ht="129" customHeight="1">
      <c r="A174" s="380" t="str">
        <f>'приложение 1.1 '!A177</f>
        <v>1.1.4.33</v>
      </c>
      <c r="B174" s="381" t="str">
        <f>'приложение 1.1 '!B177</f>
        <v>Реконструкция КЛ - 10кВ РП - 115 -ТП - 406  ЭСК № 49</v>
      </c>
      <c r="C174" s="133" t="s">
        <v>732</v>
      </c>
      <c r="D174" s="133" t="s">
        <v>305</v>
      </c>
      <c r="E174" s="221">
        <f>'приложение 1.1 '!E177</f>
        <v>0</v>
      </c>
      <c r="F174" s="133"/>
      <c r="G174" s="221">
        <f>'приложение 1.1 '!D177</f>
        <v>1.05</v>
      </c>
      <c r="H174" s="134"/>
      <c r="I174" s="133">
        <f>'приложение 1.1 '!F177</f>
        <v>2022</v>
      </c>
      <c r="J174" s="133">
        <f>'приложение 1.1 '!G177</f>
        <v>2022</v>
      </c>
      <c r="K174" s="195" t="s">
        <v>304</v>
      </c>
      <c r="L174" s="195" t="s">
        <v>197</v>
      </c>
      <c r="M174" s="195" t="s">
        <v>196</v>
      </c>
      <c r="N174" s="195" t="s">
        <v>198</v>
      </c>
      <c r="O174" s="390">
        <f t="shared" si="4"/>
        <v>0</v>
      </c>
      <c r="P174" s="390">
        <f t="shared" si="5"/>
        <v>0</v>
      </c>
      <c r="Q174" s="236">
        <f>'приложение 1.1 '!H177</f>
        <v>2.625</v>
      </c>
      <c r="R174" s="135"/>
      <c r="S174" s="135">
        <f>'приложение 1.1 '!I177</f>
        <v>2.625</v>
      </c>
      <c r="T174" s="135"/>
      <c r="U174" s="137" t="s">
        <v>0</v>
      </c>
      <c r="V174" s="138"/>
      <c r="W174" s="383" t="s">
        <v>1802</v>
      </c>
      <c r="X174" s="139">
        <v>5.75</v>
      </c>
      <c r="Y174" s="139">
        <v>8.4</v>
      </c>
      <c r="Z174" s="139">
        <v>11.38</v>
      </c>
      <c r="AA174" s="139">
        <v>22.95</v>
      </c>
    </row>
    <row r="175" spans="1:27" ht="129" customHeight="1">
      <c r="A175" s="380" t="str">
        <f>'приложение 1.1 '!A178</f>
        <v>1.1.4.34</v>
      </c>
      <c r="B175" s="381" t="str">
        <f>'приложение 1.1 '!B178</f>
        <v>Реконструкция КЛ - 10кВ РП - 115 -ТП - 396 ЭСК № 49</v>
      </c>
      <c r="C175" s="133" t="s">
        <v>732</v>
      </c>
      <c r="D175" s="133" t="s">
        <v>305</v>
      </c>
      <c r="E175" s="221">
        <f>'приложение 1.1 '!E178</f>
        <v>0</v>
      </c>
      <c r="F175" s="133"/>
      <c r="G175" s="221">
        <f>'приложение 1.1 '!D178</f>
        <v>0.48</v>
      </c>
      <c r="H175" s="134"/>
      <c r="I175" s="133">
        <f>'приложение 1.1 '!F178</f>
        <v>2022</v>
      </c>
      <c r="J175" s="133">
        <f>'приложение 1.1 '!G178</f>
        <v>2022</v>
      </c>
      <c r="K175" s="195" t="s">
        <v>304</v>
      </c>
      <c r="L175" s="195" t="s">
        <v>197</v>
      </c>
      <c r="M175" s="195" t="s">
        <v>196</v>
      </c>
      <c r="N175" s="195" t="s">
        <v>198</v>
      </c>
      <c r="O175" s="390">
        <f t="shared" si="4"/>
        <v>0</v>
      </c>
      <c r="P175" s="390">
        <f t="shared" si="5"/>
        <v>0</v>
      </c>
      <c r="Q175" s="236">
        <f>'приложение 1.1 '!H178</f>
        <v>1.2</v>
      </c>
      <c r="R175" s="135"/>
      <c r="S175" s="135">
        <f>'приложение 1.1 '!I178</f>
        <v>1.2</v>
      </c>
      <c r="T175" s="135"/>
      <c r="U175" s="137" t="s">
        <v>0</v>
      </c>
      <c r="V175" s="138"/>
      <c r="W175" s="383" t="s">
        <v>1802</v>
      </c>
      <c r="X175" s="139">
        <v>5.75</v>
      </c>
      <c r="Y175" s="139">
        <v>8.4</v>
      </c>
      <c r="Z175" s="139">
        <v>11.38</v>
      </c>
      <c r="AA175" s="139">
        <v>22.95</v>
      </c>
    </row>
    <row r="176" spans="1:27" ht="129" customHeight="1">
      <c r="A176" s="380" t="str">
        <f>'приложение 1.1 '!A179</f>
        <v>1.1.4.35</v>
      </c>
      <c r="B176" s="381" t="str">
        <f>'приложение 1.1 '!B179</f>
        <v>Реконструкция КЛ - 10кВ ТП - 390-ТП - 391 ЭСК № 49</v>
      </c>
      <c r="C176" s="133" t="s">
        <v>732</v>
      </c>
      <c r="D176" s="133" t="s">
        <v>305</v>
      </c>
      <c r="E176" s="221">
        <f>'приложение 1.1 '!E179</f>
        <v>0</v>
      </c>
      <c r="F176" s="133"/>
      <c r="G176" s="221">
        <f>'приложение 1.1 '!D179</f>
        <v>0.56000000000000005</v>
      </c>
      <c r="H176" s="134"/>
      <c r="I176" s="133">
        <f>'приложение 1.1 '!F179</f>
        <v>2022</v>
      </c>
      <c r="J176" s="133">
        <f>'приложение 1.1 '!G179</f>
        <v>2022</v>
      </c>
      <c r="K176" s="195" t="s">
        <v>304</v>
      </c>
      <c r="L176" s="195" t="s">
        <v>197</v>
      </c>
      <c r="M176" s="195" t="s">
        <v>196</v>
      </c>
      <c r="N176" s="195" t="s">
        <v>198</v>
      </c>
      <c r="O176" s="390">
        <f t="shared" si="4"/>
        <v>0</v>
      </c>
      <c r="P176" s="390">
        <f t="shared" si="5"/>
        <v>0</v>
      </c>
      <c r="Q176" s="236">
        <f>'приложение 1.1 '!H179</f>
        <v>1.4</v>
      </c>
      <c r="R176" s="135"/>
      <c r="S176" s="135">
        <f>'приложение 1.1 '!I179</f>
        <v>1.4</v>
      </c>
      <c r="T176" s="135"/>
      <c r="U176" s="137" t="s">
        <v>0</v>
      </c>
      <c r="V176" s="138"/>
      <c r="W176" s="383" t="s">
        <v>1802</v>
      </c>
      <c r="X176" s="139">
        <v>5.75</v>
      </c>
      <c r="Y176" s="139">
        <v>8.4</v>
      </c>
      <c r="Z176" s="139">
        <v>11.38</v>
      </c>
      <c r="AA176" s="139">
        <v>22.95</v>
      </c>
    </row>
    <row r="177" spans="1:27" ht="129" customHeight="1">
      <c r="A177" s="380" t="str">
        <f>'приложение 1.1 '!A180</f>
        <v>1.1.4.36</v>
      </c>
      <c r="B177" s="381" t="str">
        <f>'приложение 1.1 '!B180</f>
        <v>Реконструкция КЛ-10в от РП-111 до ТП-294  ЭСК-40</v>
      </c>
      <c r="C177" s="133" t="s">
        <v>732</v>
      </c>
      <c r="D177" s="133" t="s">
        <v>305</v>
      </c>
      <c r="E177" s="221">
        <f>'приложение 1.1 '!E180</f>
        <v>0</v>
      </c>
      <c r="F177" s="133"/>
      <c r="G177" s="221">
        <f>'приложение 1.1 '!D180</f>
        <v>0.99299999999999999</v>
      </c>
      <c r="H177" s="134"/>
      <c r="I177" s="133">
        <f>'приложение 1.1 '!F180</f>
        <v>2022</v>
      </c>
      <c r="J177" s="133">
        <f>'приложение 1.1 '!G180</f>
        <v>2022</v>
      </c>
      <c r="K177" s="195" t="s">
        <v>304</v>
      </c>
      <c r="L177" s="195" t="s">
        <v>197</v>
      </c>
      <c r="M177" s="195" t="s">
        <v>196</v>
      </c>
      <c r="N177" s="195" t="s">
        <v>198</v>
      </c>
      <c r="O177" s="390">
        <f t="shared" si="4"/>
        <v>0</v>
      </c>
      <c r="P177" s="390">
        <f t="shared" si="5"/>
        <v>0</v>
      </c>
      <c r="Q177" s="236">
        <f>'приложение 1.1 '!H180</f>
        <v>2.4824999999999999</v>
      </c>
      <c r="R177" s="135"/>
      <c r="S177" s="135">
        <f>'приложение 1.1 '!I180</f>
        <v>2.4824999999999999</v>
      </c>
      <c r="T177" s="135"/>
      <c r="U177" s="137" t="s">
        <v>0</v>
      </c>
      <c r="V177" s="138"/>
      <c r="W177" s="383" t="s">
        <v>1802</v>
      </c>
      <c r="X177" s="139">
        <v>5.75</v>
      </c>
      <c r="Y177" s="139">
        <v>8.4</v>
      </c>
      <c r="Z177" s="139">
        <v>11.38</v>
      </c>
      <c r="AA177" s="139">
        <v>22.95</v>
      </c>
    </row>
    <row r="178" spans="1:27" ht="129" customHeight="1">
      <c r="A178" s="380" t="str">
        <f>'приложение 1.1 '!A181</f>
        <v>1.1.4.37</v>
      </c>
      <c r="B178" s="381" t="str">
        <f>'приложение 1.1 '!B181</f>
        <v>Реконструкция КЛ-10кВ от ТП-299  до ТП-297  эск-40</v>
      </c>
      <c r="C178" s="133" t="s">
        <v>732</v>
      </c>
      <c r="D178" s="133" t="s">
        <v>305</v>
      </c>
      <c r="E178" s="221">
        <f>'приложение 1.1 '!E181</f>
        <v>0</v>
      </c>
      <c r="F178" s="133"/>
      <c r="G178" s="221">
        <f>'приложение 1.1 '!D181</f>
        <v>0.82</v>
      </c>
      <c r="H178" s="134"/>
      <c r="I178" s="133">
        <f>'приложение 1.1 '!F181</f>
        <v>2022</v>
      </c>
      <c r="J178" s="133">
        <f>'приложение 1.1 '!G181</f>
        <v>2022</v>
      </c>
      <c r="K178" s="195" t="s">
        <v>304</v>
      </c>
      <c r="L178" s="195" t="s">
        <v>197</v>
      </c>
      <c r="M178" s="195" t="s">
        <v>196</v>
      </c>
      <c r="N178" s="195" t="s">
        <v>198</v>
      </c>
      <c r="O178" s="390">
        <f t="shared" si="4"/>
        <v>0</v>
      </c>
      <c r="P178" s="390">
        <f t="shared" si="5"/>
        <v>0</v>
      </c>
      <c r="Q178" s="236">
        <f>'приложение 1.1 '!H181</f>
        <v>2.0499999999999998</v>
      </c>
      <c r="R178" s="135"/>
      <c r="S178" s="135">
        <f>'приложение 1.1 '!I181</f>
        <v>2.0499999999999998</v>
      </c>
      <c r="T178" s="135"/>
      <c r="U178" s="137" t="s">
        <v>0</v>
      </c>
      <c r="V178" s="138"/>
      <c r="W178" s="383" t="s">
        <v>1802</v>
      </c>
      <c r="X178" s="139">
        <v>5.75</v>
      </c>
      <c r="Y178" s="139">
        <v>8.4</v>
      </c>
      <c r="Z178" s="139">
        <v>11.38</v>
      </c>
      <c r="AA178" s="139">
        <v>22.95</v>
      </c>
    </row>
    <row r="179" spans="1:27" ht="129" customHeight="1">
      <c r="A179" s="380" t="str">
        <f>'приложение 1.1 '!A182</f>
        <v>1.1.4.38</v>
      </c>
      <c r="B179" s="381" t="str">
        <f>'приложение 1.1 '!B182</f>
        <v>Реконструкция КЛ- 10 кВ ТП - 392ТП - 393 ЭСК № 49</v>
      </c>
      <c r="C179" s="133" t="s">
        <v>732</v>
      </c>
      <c r="D179" s="133" t="s">
        <v>305</v>
      </c>
      <c r="E179" s="221">
        <f>'приложение 1.1 '!E182</f>
        <v>0</v>
      </c>
      <c r="F179" s="133"/>
      <c r="G179" s="221">
        <f>'приложение 1.1 '!D182</f>
        <v>0.56000000000000005</v>
      </c>
      <c r="H179" s="134"/>
      <c r="I179" s="133">
        <f>'приложение 1.1 '!F182</f>
        <v>2022</v>
      </c>
      <c r="J179" s="133">
        <f>'приложение 1.1 '!G182</f>
        <v>2022</v>
      </c>
      <c r="K179" s="195" t="s">
        <v>304</v>
      </c>
      <c r="L179" s="195" t="s">
        <v>197</v>
      </c>
      <c r="M179" s="195" t="s">
        <v>196</v>
      </c>
      <c r="N179" s="195" t="s">
        <v>198</v>
      </c>
      <c r="O179" s="390">
        <f t="shared" si="4"/>
        <v>0</v>
      </c>
      <c r="P179" s="390">
        <f t="shared" si="5"/>
        <v>0</v>
      </c>
      <c r="Q179" s="236">
        <f>'приложение 1.1 '!H182</f>
        <v>1.4</v>
      </c>
      <c r="R179" s="135"/>
      <c r="S179" s="135">
        <f>'приложение 1.1 '!I182</f>
        <v>1.4</v>
      </c>
      <c r="T179" s="135"/>
      <c r="U179" s="137" t="s">
        <v>0</v>
      </c>
      <c r="V179" s="138"/>
      <c r="W179" s="383" t="s">
        <v>1802</v>
      </c>
      <c r="X179" s="139">
        <v>5.75</v>
      </c>
      <c r="Y179" s="139">
        <v>8.4</v>
      </c>
      <c r="Z179" s="139">
        <v>11.38</v>
      </c>
      <c r="AA179" s="139">
        <v>22.95</v>
      </c>
    </row>
    <row r="180" spans="1:27" ht="129" customHeight="1">
      <c r="A180" s="380" t="str">
        <f>'приложение 1.1 '!A183</f>
        <v>1.1.4.39</v>
      </c>
      <c r="B180" s="381" t="str">
        <f>'приложение 1.1 '!B183</f>
        <v>Реконструкция КЛ-10 кВ от РП-111  до ТП-298 ЭСК № 40</v>
      </c>
      <c r="C180" s="133" t="s">
        <v>732</v>
      </c>
      <c r="D180" s="133" t="s">
        <v>305</v>
      </c>
      <c r="E180" s="221">
        <f>'приложение 1.1 '!E183</f>
        <v>0</v>
      </c>
      <c r="F180" s="133"/>
      <c r="G180" s="221">
        <f>'приложение 1.1 '!D183</f>
        <v>3.4356</v>
      </c>
      <c r="H180" s="134"/>
      <c r="I180" s="133">
        <f>'приложение 1.1 '!F183</f>
        <v>2021</v>
      </c>
      <c r="J180" s="133">
        <f>'приложение 1.1 '!G183</f>
        <v>2021</v>
      </c>
      <c r="K180" s="195" t="s">
        <v>304</v>
      </c>
      <c r="L180" s="195" t="s">
        <v>197</v>
      </c>
      <c r="M180" s="195" t="s">
        <v>196</v>
      </c>
      <c r="N180" s="195" t="s">
        <v>198</v>
      </c>
      <c r="O180" s="390">
        <f t="shared" si="4"/>
        <v>0</v>
      </c>
      <c r="P180" s="390">
        <f t="shared" si="5"/>
        <v>0</v>
      </c>
      <c r="Q180" s="236">
        <f>'приложение 1.1 '!H183</f>
        <v>8.5890000000000004</v>
      </c>
      <c r="R180" s="135"/>
      <c r="S180" s="135">
        <f>'приложение 1.1 '!I183</f>
        <v>8.5890000000000004</v>
      </c>
      <c r="T180" s="135"/>
      <c r="U180" s="137" t="s">
        <v>0</v>
      </c>
      <c r="V180" s="138"/>
      <c r="W180" s="383" t="s">
        <v>1802</v>
      </c>
      <c r="X180" s="139">
        <v>5.75</v>
      </c>
      <c r="Y180" s="139">
        <v>8.4</v>
      </c>
      <c r="Z180" s="139">
        <v>11.38</v>
      </c>
      <c r="AA180" s="139">
        <v>22.95</v>
      </c>
    </row>
    <row r="181" spans="1:27" ht="129" customHeight="1">
      <c r="A181" s="380" t="str">
        <f>'приложение 1.1 '!A184</f>
        <v>1.1.4.40</v>
      </c>
      <c r="B181" s="381" t="str">
        <f>'приложение 1.1 '!B184</f>
        <v>Реконструкция КЛ-10 кв от ТП295 -ТП - 296  ЭСК № 40</v>
      </c>
      <c r="C181" s="133" t="s">
        <v>732</v>
      </c>
      <c r="D181" s="133" t="s">
        <v>305</v>
      </c>
      <c r="E181" s="221">
        <f>'приложение 1.1 '!E184</f>
        <v>0</v>
      </c>
      <c r="F181" s="133"/>
      <c r="G181" s="221">
        <f>'приложение 1.1 '!D184</f>
        <v>2.8</v>
      </c>
      <c r="H181" s="134"/>
      <c r="I181" s="133">
        <f>'приложение 1.1 '!F184</f>
        <v>2021</v>
      </c>
      <c r="J181" s="133">
        <f>'приложение 1.1 '!G184</f>
        <v>2021</v>
      </c>
      <c r="K181" s="195" t="s">
        <v>304</v>
      </c>
      <c r="L181" s="195" t="s">
        <v>197</v>
      </c>
      <c r="M181" s="195" t="s">
        <v>196</v>
      </c>
      <c r="N181" s="195" t="s">
        <v>198</v>
      </c>
      <c r="O181" s="390">
        <f t="shared" si="4"/>
        <v>0</v>
      </c>
      <c r="P181" s="390">
        <f t="shared" si="5"/>
        <v>0</v>
      </c>
      <c r="Q181" s="236">
        <f>'приложение 1.1 '!H184</f>
        <v>7</v>
      </c>
      <c r="R181" s="135"/>
      <c r="S181" s="135">
        <f>'приложение 1.1 '!I184</f>
        <v>7</v>
      </c>
      <c r="T181" s="135"/>
      <c r="U181" s="137" t="s">
        <v>0</v>
      </c>
      <c r="V181" s="138"/>
      <c r="W181" s="383" t="s">
        <v>1802</v>
      </c>
      <c r="X181" s="139">
        <v>5.75</v>
      </c>
      <c r="Y181" s="139">
        <v>8.4</v>
      </c>
      <c r="Z181" s="139">
        <v>11.38</v>
      </c>
      <c r="AA181" s="139">
        <v>22.95</v>
      </c>
    </row>
    <row r="182" spans="1:27" ht="129" customHeight="1">
      <c r="A182" s="380" t="str">
        <f>'приложение 1.1 '!A185</f>
        <v>1.1.4.41</v>
      </c>
      <c r="B182" s="381" t="str">
        <f>'приложение 1.1 '!B185</f>
        <v>Реконструкция КЛ-10 кв от ТП-406-ТП-407  ЭСК №49</v>
      </c>
      <c r="C182" s="133" t="s">
        <v>732</v>
      </c>
      <c r="D182" s="133" t="s">
        <v>305</v>
      </c>
      <c r="E182" s="221">
        <f>'приложение 1.1 '!E185</f>
        <v>0</v>
      </c>
      <c r="F182" s="133"/>
      <c r="G182" s="221">
        <f>'приложение 1.1 '!D185</f>
        <v>0.26400000000000001</v>
      </c>
      <c r="H182" s="134"/>
      <c r="I182" s="133">
        <f>'приложение 1.1 '!F185</f>
        <v>2021</v>
      </c>
      <c r="J182" s="133">
        <f>'приложение 1.1 '!G185</f>
        <v>2021</v>
      </c>
      <c r="K182" s="195" t="s">
        <v>304</v>
      </c>
      <c r="L182" s="195" t="s">
        <v>197</v>
      </c>
      <c r="M182" s="195" t="s">
        <v>196</v>
      </c>
      <c r="N182" s="195" t="s">
        <v>198</v>
      </c>
      <c r="O182" s="390">
        <f t="shared" si="4"/>
        <v>0</v>
      </c>
      <c r="P182" s="390">
        <f t="shared" si="5"/>
        <v>0</v>
      </c>
      <c r="Q182" s="236">
        <f>'приложение 1.1 '!H185</f>
        <v>0.66</v>
      </c>
      <c r="R182" s="135"/>
      <c r="S182" s="135">
        <f>'приложение 1.1 '!I185</f>
        <v>0.66</v>
      </c>
      <c r="T182" s="135"/>
      <c r="U182" s="137" t="s">
        <v>0</v>
      </c>
      <c r="V182" s="138"/>
      <c r="W182" s="383" t="s">
        <v>1802</v>
      </c>
      <c r="X182" s="139">
        <v>5.75</v>
      </c>
      <c r="Y182" s="139">
        <v>8.4</v>
      </c>
      <c r="Z182" s="139">
        <v>11.38</v>
      </c>
      <c r="AA182" s="139">
        <v>22.95</v>
      </c>
    </row>
    <row r="183" spans="1:27" ht="129" customHeight="1">
      <c r="A183" s="380" t="str">
        <f>'приложение 1.1 '!A186</f>
        <v>1.1.4.42</v>
      </c>
      <c r="B183" s="381" t="str">
        <f>'приложение 1.1 '!B186</f>
        <v>Реконструкция КЛ-10 кв ЦРП - ТП - 503  ЭСК № 24</v>
      </c>
      <c r="C183" s="133" t="s">
        <v>732</v>
      </c>
      <c r="D183" s="133" t="s">
        <v>305</v>
      </c>
      <c r="E183" s="221">
        <f>'приложение 1.1 '!E186</f>
        <v>0</v>
      </c>
      <c r="F183" s="133"/>
      <c r="G183" s="221">
        <f>'приложение 1.1 '!D186</f>
        <v>0.25</v>
      </c>
      <c r="H183" s="134"/>
      <c r="I183" s="133">
        <f>'приложение 1.1 '!F186</f>
        <v>2021</v>
      </c>
      <c r="J183" s="133">
        <f>'приложение 1.1 '!G186</f>
        <v>2021</v>
      </c>
      <c r="K183" s="195" t="s">
        <v>304</v>
      </c>
      <c r="L183" s="195" t="s">
        <v>197</v>
      </c>
      <c r="M183" s="195" t="s">
        <v>196</v>
      </c>
      <c r="N183" s="195" t="s">
        <v>198</v>
      </c>
      <c r="O183" s="390">
        <f t="shared" si="4"/>
        <v>0</v>
      </c>
      <c r="P183" s="390">
        <f t="shared" si="5"/>
        <v>0</v>
      </c>
      <c r="Q183" s="236">
        <f>'приложение 1.1 '!H186</f>
        <v>0.625</v>
      </c>
      <c r="R183" s="135"/>
      <c r="S183" s="135">
        <f>'приложение 1.1 '!I186</f>
        <v>0.625</v>
      </c>
      <c r="T183" s="135"/>
      <c r="U183" s="137" t="s">
        <v>0</v>
      </c>
      <c r="V183" s="138"/>
      <c r="W183" s="383" t="s">
        <v>1802</v>
      </c>
      <c r="X183" s="139">
        <v>5.75</v>
      </c>
      <c r="Y183" s="139">
        <v>8.4</v>
      </c>
      <c r="Z183" s="139">
        <v>11.38</v>
      </c>
      <c r="AA183" s="139">
        <v>22.95</v>
      </c>
    </row>
    <row r="184" spans="1:27" ht="129" customHeight="1">
      <c r="A184" s="380" t="str">
        <f>'приложение 1.1 '!A187</f>
        <v>1.1.4.43</v>
      </c>
      <c r="B184" s="381" t="str">
        <f>'приложение 1.1 '!B187</f>
        <v>Реконструкция КЛ-10 кв ЦРП - ТП - 505  ЭСК № 24</v>
      </c>
      <c r="C184" s="133" t="s">
        <v>732</v>
      </c>
      <c r="D184" s="133" t="s">
        <v>305</v>
      </c>
      <c r="E184" s="221">
        <f>'приложение 1.1 '!E187</f>
        <v>0</v>
      </c>
      <c r="F184" s="133"/>
      <c r="G184" s="221">
        <f>'приложение 1.1 '!D187</f>
        <v>0.89</v>
      </c>
      <c r="H184" s="134"/>
      <c r="I184" s="133">
        <f>'приложение 1.1 '!F187</f>
        <v>2021</v>
      </c>
      <c r="J184" s="133">
        <f>'приложение 1.1 '!G187</f>
        <v>2021</v>
      </c>
      <c r="K184" s="195" t="s">
        <v>304</v>
      </c>
      <c r="L184" s="195" t="s">
        <v>197</v>
      </c>
      <c r="M184" s="195" t="s">
        <v>196</v>
      </c>
      <c r="N184" s="195" t="s">
        <v>198</v>
      </c>
      <c r="O184" s="390">
        <f t="shared" si="4"/>
        <v>0</v>
      </c>
      <c r="P184" s="390">
        <f t="shared" si="5"/>
        <v>0</v>
      </c>
      <c r="Q184" s="236">
        <f>'приложение 1.1 '!H187</f>
        <v>2.2250000000000001</v>
      </c>
      <c r="R184" s="135"/>
      <c r="S184" s="135">
        <f>'приложение 1.1 '!I187</f>
        <v>2.2250000000000001</v>
      </c>
      <c r="T184" s="135"/>
      <c r="U184" s="137" t="s">
        <v>0</v>
      </c>
      <c r="V184" s="138"/>
      <c r="W184" s="383" t="s">
        <v>1802</v>
      </c>
      <c r="X184" s="139">
        <v>5.75</v>
      </c>
      <c r="Y184" s="139">
        <v>8.4</v>
      </c>
      <c r="Z184" s="139">
        <v>11.38</v>
      </c>
      <c r="AA184" s="139">
        <v>22.95</v>
      </c>
    </row>
    <row r="185" spans="1:27" ht="129" customHeight="1">
      <c r="A185" s="380" t="str">
        <f>'приложение 1.1 '!A188</f>
        <v>1.1.4.44</v>
      </c>
      <c r="B185" s="381" t="str">
        <f>'приложение 1.1 '!B188</f>
        <v>Реконструкция КЛ-10 кв ТП - 505 с РП -133  1   ЭСК № 24</v>
      </c>
      <c r="C185" s="133" t="s">
        <v>732</v>
      </c>
      <c r="D185" s="133" t="s">
        <v>305</v>
      </c>
      <c r="E185" s="221">
        <f>'приложение 1.1 '!E188</f>
        <v>0</v>
      </c>
      <c r="F185" s="133"/>
      <c r="G185" s="221">
        <f>'приложение 1.1 '!D188</f>
        <v>0.28000000000000003</v>
      </c>
      <c r="H185" s="134"/>
      <c r="I185" s="133">
        <f>'приложение 1.1 '!F188</f>
        <v>2021</v>
      </c>
      <c r="J185" s="133">
        <f>'приложение 1.1 '!G188</f>
        <v>2021</v>
      </c>
      <c r="K185" s="195" t="s">
        <v>304</v>
      </c>
      <c r="L185" s="195" t="s">
        <v>197</v>
      </c>
      <c r="M185" s="195" t="s">
        <v>196</v>
      </c>
      <c r="N185" s="195" t="s">
        <v>198</v>
      </c>
      <c r="O185" s="390">
        <f t="shared" si="4"/>
        <v>0</v>
      </c>
      <c r="P185" s="390">
        <f t="shared" si="5"/>
        <v>0</v>
      </c>
      <c r="Q185" s="236">
        <f>'приложение 1.1 '!H188</f>
        <v>0.7</v>
      </c>
      <c r="R185" s="135"/>
      <c r="S185" s="135">
        <f>'приложение 1.1 '!I188</f>
        <v>0.7</v>
      </c>
      <c r="T185" s="135"/>
      <c r="U185" s="137" t="s">
        <v>0</v>
      </c>
      <c r="V185" s="138"/>
      <c r="W185" s="383" t="s">
        <v>1802</v>
      </c>
      <c r="X185" s="139">
        <v>5.75</v>
      </c>
      <c r="Y185" s="139">
        <v>8.4</v>
      </c>
      <c r="Z185" s="139">
        <v>11.38</v>
      </c>
      <c r="AA185" s="139">
        <v>22.95</v>
      </c>
    </row>
    <row r="186" spans="1:27" ht="129" customHeight="1">
      <c r="A186" s="380" t="str">
        <f>'приложение 1.1 '!A189</f>
        <v>1.1.4.45</v>
      </c>
      <c r="B186" s="381" t="str">
        <f>'приложение 1.1 '!B189</f>
        <v>Реконструкция КЛ-10кв  ТП-299  ТП-300</v>
      </c>
      <c r="C186" s="133" t="s">
        <v>732</v>
      </c>
      <c r="D186" s="133" t="s">
        <v>305</v>
      </c>
      <c r="E186" s="221">
        <f>'приложение 1.1 '!E189</f>
        <v>0</v>
      </c>
      <c r="F186" s="133"/>
      <c r="G186" s="221">
        <f>'приложение 1.1 '!D189</f>
        <v>0.1656</v>
      </c>
      <c r="H186" s="134"/>
      <c r="I186" s="133">
        <f>'приложение 1.1 '!F189</f>
        <v>2021</v>
      </c>
      <c r="J186" s="133">
        <f>'приложение 1.1 '!G189</f>
        <v>2021</v>
      </c>
      <c r="K186" s="195" t="s">
        <v>304</v>
      </c>
      <c r="L186" s="195" t="s">
        <v>197</v>
      </c>
      <c r="M186" s="195" t="s">
        <v>196</v>
      </c>
      <c r="N186" s="195" t="s">
        <v>198</v>
      </c>
      <c r="O186" s="390">
        <f t="shared" si="4"/>
        <v>0</v>
      </c>
      <c r="P186" s="390">
        <f t="shared" si="5"/>
        <v>0</v>
      </c>
      <c r="Q186" s="236">
        <f>'приложение 1.1 '!H189</f>
        <v>0.41399999999999998</v>
      </c>
      <c r="R186" s="135"/>
      <c r="S186" s="135">
        <f>'приложение 1.1 '!I189</f>
        <v>0.41399999999999998</v>
      </c>
      <c r="T186" s="135"/>
      <c r="U186" s="137" t="s">
        <v>0</v>
      </c>
      <c r="V186" s="138"/>
      <c r="W186" s="383" t="s">
        <v>1802</v>
      </c>
      <c r="X186" s="139">
        <v>5.75</v>
      </c>
      <c r="Y186" s="139">
        <v>8.4</v>
      </c>
      <c r="Z186" s="139">
        <v>11.38</v>
      </c>
      <c r="AA186" s="139">
        <v>22.95</v>
      </c>
    </row>
    <row r="187" spans="1:27" ht="129" customHeight="1">
      <c r="A187" s="380" t="str">
        <f>'приложение 1.1 '!A190</f>
        <v>1.1.4.46</v>
      </c>
      <c r="B187" s="381" t="str">
        <f>'приложение 1.1 '!B190</f>
        <v>Реконструкция КЛ-6кв ф.1-10(ПС-П-2 яч.22) ВЛ-6кв ТП-212</v>
      </c>
      <c r="C187" s="133" t="s">
        <v>732</v>
      </c>
      <c r="D187" s="133" t="s">
        <v>305</v>
      </c>
      <c r="E187" s="221">
        <f>'приложение 1.1 '!E190</f>
        <v>0</v>
      </c>
      <c r="F187" s="133"/>
      <c r="G187" s="221">
        <f>'приложение 1.1 '!D190</f>
        <v>0.55000000000000004</v>
      </c>
      <c r="H187" s="134"/>
      <c r="I187" s="133">
        <f>'приложение 1.1 '!F190</f>
        <v>2021</v>
      </c>
      <c r="J187" s="133">
        <f>'приложение 1.1 '!G190</f>
        <v>2021</v>
      </c>
      <c r="K187" s="195" t="s">
        <v>304</v>
      </c>
      <c r="L187" s="195" t="s">
        <v>197</v>
      </c>
      <c r="M187" s="195" t="s">
        <v>196</v>
      </c>
      <c r="N187" s="195" t="s">
        <v>198</v>
      </c>
      <c r="O187" s="390">
        <f t="shared" si="4"/>
        <v>0</v>
      </c>
      <c r="P187" s="390">
        <f t="shared" si="5"/>
        <v>0</v>
      </c>
      <c r="Q187" s="236">
        <f>'приложение 1.1 '!H190</f>
        <v>0.13750000000000001</v>
      </c>
      <c r="R187" s="135"/>
      <c r="S187" s="135">
        <f>'приложение 1.1 '!I190</f>
        <v>0.13750000000000001</v>
      </c>
      <c r="T187" s="135"/>
      <c r="U187" s="137" t="s">
        <v>0</v>
      </c>
      <c r="V187" s="138"/>
      <c r="W187" s="383" t="s">
        <v>1802</v>
      </c>
      <c r="X187" s="139">
        <v>5.75</v>
      </c>
      <c r="Y187" s="139">
        <v>8.4</v>
      </c>
      <c r="Z187" s="139">
        <v>11.38</v>
      </c>
      <c r="AA187" s="139">
        <v>22.95</v>
      </c>
    </row>
    <row r="188" spans="1:27" ht="33.75" customHeight="1">
      <c r="A188" s="610" t="str">
        <f>'приложение 1.1 '!A191</f>
        <v>1.1.5.</v>
      </c>
      <c r="B188" s="611" t="str">
        <f>'приложение 1.1 '!B191</f>
        <v>Кабельные линии 0,4кВ</v>
      </c>
      <c r="C188" s="604"/>
      <c r="D188" s="604"/>
      <c r="E188" s="605"/>
      <c r="F188" s="604"/>
      <c r="G188" s="605"/>
      <c r="H188" s="606"/>
      <c r="I188" s="604"/>
      <c r="J188" s="604"/>
      <c r="K188" s="600"/>
      <c r="L188" s="600"/>
      <c r="M188" s="600"/>
      <c r="N188" s="600"/>
      <c r="O188" s="607"/>
      <c r="P188" s="607"/>
      <c r="Q188" s="608"/>
      <c r="R188" s="609"/>
      <c r="S188" s="609"/>
      <c r="T188" s="609"/>
      <c r="U188" s="617"/>
      <c r="V188" s="614"/>
      <c r="W188" s="615"/>
      <c r="X188" s="616"/>
      <c r="Y188" s="616"/>
      <c r="Z188" s="616"/>
      <c r="AA188" s="616"/>
    </row>
    <row r="189" spans="1:27" ht="129" customHeight="1">
      <c r="A189" s="380" t="str">
        <f>'приложение 1.1 '!A192</f>
        <v>1.1.5.1</v>
      </c>
      <c r="B189" s="381" t="str">
        <f>'приложение 1.1 '!B192</f>
        <v>Реконструкция КЛ-0,4 кВ РП-113 - ул. Майская, 5</v>
      </c>
      <c r="C189" s="133" t="s">
        <v>732</v>
      </c>
      <c r="D189" s="133" t="s">
        <v>305</v>
      </c>
      <c r="E189" s="221">
        <f>'приложение 1.1 '!E192</f>
        <v>0</v>
      </c>
      <c r="F189" s="133"/>
      <c r="G189" s="221">
        <f>'приложение 1.1 '!D192</f>
        <v>0.39600000000000002</v>
      </c>
      <c r="H189" s="134"/>
      <c r="I189" s="133">
        <f>'приложение 1.1 '!F192</f>
        <v>2020</v>
      </c>
      <c r="J189" s="133">
        <f>'приложение 1.1 '!G192</f>
        <v>2020</v>
      </c>
      <c r="K189" s="195" t="s">
        <v>304</v>
      </c>
      <c r="L189" s="195" t="s">
        <v>197</v>
      </c>
      <c r="M189" s="195" t="s">
        <v>196</v>
      </c>
      <c r="N189" s="195" t="s">
        <v>198</v>
      </c>
      <c r="O189" s="390">
        <f t="shared" si="4"/>
        <v>0</v>
      </c>
      <c r="P189" s="390">
        <f t="shared" si="5"/>
        <v>0</v>
      </c>
      <c r="Q189" s="236">
        <f>'приложение 1.1 '!H192</f>
        <v>0.71279999999999999</v>
      </c>
      <c r="R189" s="135"/>
      <c r="S189" s="135">
        <f>'приложение 1.1 '!I192</f>
        <v>0.71279999999999999</v>
      </c>
      <c r="T189" s="135"/>
      <c r="U189" s="137" t="s">
        <v>157</v>
      </c>
      <c r="V189" s="138"/>
      <c r="W189" s="383" t="s">
        <v>1802</v>
      </c>
      <c r="X189" s="139">
        <v>5.75</v>
      </c>
      <c r="Y189" s="139">
        <v>8.4</v>
      </c>
      <c r="Z189" s="139">
        <v>11.38</v>
      </c>
      <c r="AA189" s="139">
        <v>22.95</v>
      </c>
    </row>
    <row r="190" spans="1:27" ht="129" customHeight="1">
      <c r="A190" s="380" t="str">
        <f>'приложение 1.1 '!A193</f>
        <v>1.1.5.2</v>
      </c>
      <c r="B190" s="381" t="str">
        <f>'приложение 1.1 '!B193</f>
        <v>Реконструкция КЛ-0,4 кВ РП-113 - ул. Майская, 7</v>
      </c>
      <c r="C190" s="133" t="s">
        <v>732</v>
      </c>
      <c r="D190" s="133" t="s">
        <v>305</v>
      </c>
      <c r="E190" s="221">
        <f>'приложение 1.1 '!E193</f>
        <v>0</v>
      </c>
      <c r="F190" s="133"/>
      <c r="G190" s="221">
        <f>'приложение 1.1 '!D193</f>
        <v>0.186</v>
      </c>
      <c r="H190" s="134"/>
      <c r="I190" s="133">
        <f>'приложение 1.1 '!F193</f>
        <v>2020</v>
      </c>
      <c r="J190" s="133">
        <f>'приложение 1.1 '!G193</f>
        <v>2020</v>
      </c>
      <c r="K190" s="195" t="s">
        <v>304</v>
      </c>
      <c r="L190" s="195" t="s">
        <v>197</v>
      </c>
      <c r="M190" s="195" t="s">
        <v>196</v>
      </c>
      <c r="N190" s="195" t="s">
        <v>198</v>
      </c>
      <c r="O190" s="390">
        <f t="shared" si="4"/>
        <v>0</v>
      </c>
      <c r="P190" s="390">
        <f t="shared" si="5"/>
        <v>0</v>
      </c>
      <c r="Q190" s="236">
        <f>'приложение 1.1 '!H193</f>
        <v>0.33479999999999999</v>
      </c>
      <c r="R190" s="135"/>
      <c r="S190" s="135">
        <f>'приложение 1.1 '!I193</f>
        <v>0.33479999999999999</v>
      </c>
      <c r="T190" s="135"/>
      <c r="U190" s="137" t="s">
        <v>157</v>
      </c>
      <c r="V190" s="138"/>
      <c r="W190" s="383" t="s">
        <v>1802</v>
      </c>
      <c r="X190" s="139">
        <v>5.75</v>
      </c>
      <c r="Y190" s="139">
        <v>8.4</v>
      </c>
      <c r="Z190" s="139">
        <v>11.38</v>
      </c>
      <c r="AA190" s="139">
        <v>22.95</v>
      </c>
    </row>
    <row r="191" spans="1:27" ht="129" customHeight="1">
      <c r="A191" s="380" t="str">
        <f>'приложение 1.1 '!A194</f>
        <v>1.1.5.3</v>
      </c>
      <c r="B191" s="381" t="str">
        <f>'приложение 1.1 '!B194</f>
        <v>Реконструкция КЛ-0,4 кВ ТП-204 - ул. 60 лет Октября, 3</v>
      </c>
      <c r="C191" s="133" t="s">
        <v>732</v>
      </c>
      <c r="D191" s="133" t="s">
        <v>305</v>
      </c>
      <c r="E191" s="221">
        <f>'приложение 1.1 '!E194</f>
        <v>0</v>
      </c>
      <c r="F191" s="133"/>
      <c r="G191" s="221">
        <f>'приложение 1.1 '!D194</f>
        <v>0.8</v>
      </c>
      <c r="H191" s="134"/>
      <c r="I191" s="133">
        <f>'приложение 1.1 '!F194</f>
        <v>2020</v>
      </c>
      <c r="J191" s="133">
        <f>'приложение 1.1 '!G194</f>
        <v>2020</v>
      </c>
      <c r="K191" s="195" t="s">
        <v>304</v>
      </c>
      <c r="L191" s="195" t="s">
        <v>197</v>
      </c>
      <c r="M191" s="195" t="s">
        <v>196</v>
      </c>
      <c r="N191" s="195" t="s">
        <v>198</v>
      </c>
      <c r="O191" s="390">
        <f t="shared" si="4"/>
        <v>0</v>
      </c>
      <c r="P191" s="390">
        <f t="shared" si="5"/>
        <v>0</v>
      </c>
      <c r="Q191" s="236">
        <f>'приложение 1.1 '!H194</f>
        <v>0.14399999999999999</v>
      </c>
      <c r="R191" s="135"/>
      <c r="S191" s="135">
        <f>'приложение 1.1 '!I194</f>
        <v>0.14399999999999999</v>
      </c>
      <c r="T191" s="135"/>
      <c r="U191" s="137" t="s">
        <v>157</v>
      </c>
      <c r="V191" s="138"/>
      <c r="W191" s="383" t="s">
        <v>1802</v>
      </c>
      <c r="X191" s="139">
        <v>5.75</v>
      </c>
      <c r="Y191" s="139">
        <v>8.4</v>
      </c>
      <c r="Z191" s="139">
        <v>11.38</v>
      </c>
      <c r="AA191" s="139">
        <v>22.95</v>
      </c>
    </row>
    <row r="192" spans="1:27" ht="129" customHeight="1">
      <c r="A192" s="380" t="str">
        <f>'приложение 1.1 '!A195</f>
        <v>1.1.5.4</v>
      </c>
      <c r="B192" s="381" t="str">
        <f>'приложение 1.1 '!B195</f>
        <v>Реконструкция КЛ-0,4 кВ ТП-205 - пр-т. Набережный, 72;74</v>
      </c>
      <c r="C192" s="133" t="s">
        <v>732</v>
      </c>
      <c r="D192" s="133" t="s">
        <v>305</v>
      </c>
      <c r="E192" s="221">
        <f>'приложение 1.1 '!E195</f>
        <v>0</v>
      </c>
      <c r="F192" s="133"/>
      <c r="G192" s="221">
        <f>'приложение 1.1 '!D195</f>
        <v>0.44</v>
      </c>
      <c r="H192" s="134"/>
      <c r="I192" s="133">
        <f>'приложение 1.1 '!F195</f>
        <v>2020</v>
      </c>
      <c r="J192" s="133">
        <f>'приложение 1.1 '!G195</f>
        <v>2020</v>
      </c>
      <c r="K192" s="195" t="s">
        <v>304</v>
      </c>
      <c r="L192" s="195" t="s">
        <v>197</v>
      </c>
      <c r="M192" s="195" t="s">
        <v>196</v>
      </c>
      <c r="N192" s="195" t="s">
        <v>198</v>
      </c>
      <c r="O192" s="390">
        <f t="shared" si="4"/>
        <v>0</v>
      </c>
      <c r="P192" s="390">
        <f t="shared" si="5"/>
        <v>0</v>
      </c>
      <c r="Q192" s="236">
        <f>'приложение 1.1 '!H195</f>
        <v>0.72</v>
      </c>
      <c r="R192" s="135"/>
      <c r="S192" s="135">
        <f>'приложение 1.1 '!I195</f>
        <v>0.72</v>
      </c>
      <c r="T192" s="135"/>
      <c r="U192" s="137" t="s">
        <v>157</v>
      </c>
      <c r="V192" s="138"/>
      <c r="W192" s="383" t="s">
        <v>1802</v>
      </c>
      <c r="X192" s="139">
        <v>5.75</v>
      </c>
      <c r="Y192" s="139">
        <v>8.4</v>
      </c>
      <c r="Z192" s="139">
        <v>11.38</v>
      </c>
      <c r="AA192" s="139">
        <v>22.95</v>
      </c>
    </row>
    <row r="193" spans="1:27" ht="129" customHeight="1">
      <c r="A193" s="380" t="str">
        <f>'приложение 1.1 '!A196</f>
        <v>1.1.5.5</v>
      </c>
      <c r="B193" s="381" t="str">
        <f>'приложение 1.1 '!B196</f>
        <v>Реконструкция КЛ-0,4 кВ ТП-205 - пр-т. Набережный, 80</v>
      </c>
      <c r="C193" s="133" t="s">
        <v>732</v>
      </c>
      <c r="D193" s="133" t="s">
        <v>305</v>
      </c>
      <c r="E193" s="221">
        <f>'приложение 1.1 '!E196</f>
        <v>0</v>
      </c>
      <c r="F193" s="133"/>
      <c r="G193" s="221">
        <f>'приложение 1.1 '!D196</f>
        <v>0.12</v>
      </c>
      <c r="H193" s="134"/>
      <c r="I193" s="133">
        <f>'приложение 1.1 '!F196</f>
        <v>2020</v>
      </c>
      <c r="J193" s="133">
        <f>'приложение 1.1 '!G196</f>
        <v>2020</v>
      </c>
      <c r="K193" s="195" t="s">
        <v>304</v>
      </c>
      <c r="L193" s="195" t="s">
        <v>197</v>
      </c>
      <c r="M193" s="195" t="s">
        <v>196</v>
      </c>
      <c r="N193" s="195" t="s">
        <v>198</v>
      </c>
      <c r="O193" s="390">
        <f t="shared" si="4"/>
        <v>0</v>
      </c>
      <c r="P193" s="390">
        <f t="shared" si="5"/>
        <v>0</v>
      </c>
      <c r="Q193" s="236">
        <f>'приложение 1.1 '!H196</f>
        <v>0.216</v>
      </c>
      <c r="R193" s="135"/>
      <c r="S193" s="135">
        <f>'приложение 1.1 '!I196</f>
        <v>0.216</v>
      </c>
      <c r="T193" s="135"/>
      <c r="U193" s="137" t="s">
        <v>157</v>
      </c>
      <c r="V193" s="138"/>
      <c r="W193" s="383" t="s">
        <v>1802</v>
      </c>
      <c r="X193" s="139">
        <v>5.75</v>
      </c>
      <c r="Y193" s="139">
        <v>8.4</v>
      </c>
      <c r="Z193" s="139">
        <v>11.38</v>
      </c>
      <c r="AA193" s="139">
        <v>22.95</v>
      </c>
    </row>
    <row r="194" spans="1:27" ht="129" customHeight="1">
      <c r="A194" s="380" t="str">
        <f>'приложение 1.1 '!A197</f>
        <v>1.1.5.6</v>
      </c>
      <c r="B194" s="381" t="str">
        <f>'приложение 1.1 '!B197</f>
        <v>Реконструкция КЛ-0,4 кВ ТП-205 - ул. Энтузиастов, 53</v>
      </c>
      <c r="C194" s="133" t="s">
        <v>732</v>
      </c>
      <c r="D194" s="133" t="s">
        <v>305</v>
      </c>
      <c r="E194" s="221">
        <f>'приложение 1.1 '!E197</f>
        <v>0</v>
      </c>
      <c r="F194" s="133"/>
      <c r="G194" s="221">
        <f>'приложение 1.1 '!D197</f>
        <v>0.185</v>
      </c>
      <c r="H194" s="134"/>
      <c r="I194" s="133">
        <f>'приложение 1.1 '!F197</f>
        <v>2020</v>
      </c>
      <c r="J194" s="133">
        <f>'приложение 1.1 '!G197</f>
        <v>2020</v>
      </c>
      <c r="K194" s="195" t="s">
        <v>304</v>
      </c>
      <c r="L194" s="195" t="s">
        <v>197</v>
      </c>
      <c r="M194" s="195" t="s">
        <v>196</v>
      </c>
      <c r="N194" s="195" t="s">
        <v>198</v>
      </c>
      <c r="O194" s="390">
        <f t="shared" si="4"/>
        <v>0</v>
      </c>
      <c r="P194" s="390">
        <f t="shared" si="5"/>
        <v>0</v>
      </c>
      <c r="Q194" s="236">
        <f>'приложение 1.1 '!H197</f>
        <v>0.33300000000000002</v>
      </c>
      <c r="R194" s="135"/>
      <c r="S194" s="135">
        <f>'приложение 1.1 '!I197</f>
        <v>0.33300000000000002</v>
      </c>
      <c r="T194" s="135"/>
      <c r="U194" s="137" t="s">
        <v>157</v>
      </c>
      <c r="V194" s="138"/>
      <c r="W194" s="383" t="s">
        <v>1802</v>
      </c>
      <c r="X194" s="139">
        <v>5.75</v>
      </c>
      <c r="Y194" s="139">
        <v>8.4</v>
      </c>
      <c r="Z194" s="139">
        <v>11.38</v>
      </c>
      <c r="AA194" s="139">
        <v>22.95</v>
      </c>
    </row>
    <row r="195" spans="1:27" ht="129" customHeight="1">
      <c r="A195" s="380" t="str">
        <f>'приложение 1.1 '!A198</f>
        <v>1.1.5.7</v>
      </c>
      <c r="B195" s="381" t="str">
        <f>'приложение 1.1 '!B198</f>
        <v>Реконструкция КЛ-0,4 кВ ТП-212 - ул. Нефтяников, 29А</v>
      </c>
      <c r="C195" s="133" t="s">
        <v>732</v>
      </c>
      <c r="D195" s="133" t="s">
        <v>305</v>
      </c>
      <c r="E195" s="221">
        <f>'приложение 1.1 '!E198</f>
        <v>0</v>
      </c>
      <c r="F195" s="133"/>
      <c r="G195" s="221">
        <f>'приложение 1.1 '!D198</f>
        <v>0.25600000000000001</v>
      </c>
      <c r="H195" s="134"/>
      <c r="I195" s="133">
        <f>'приложение 1.1 '!F198</f>
        <v>2020</v>
      </c>
      <c r="J195" s="133">
        <f>'приложение 1.1 '!G198</f>
        <v>2020</v>
      </c>
      <c r="K195" s="195" t="s">
        <v>304</v>
      </c>
      <c r="L195" s="195" t="s">
        <v>197</v>
      </c>
      <c r="M195" s="195" t="s">
        <v>196</v>
      </c>
      <c r="N195" s="195" t="s">
        <v>198</v>
      </c>
      <c r="O195" s="390">
        <f t="shared" si="4"/>
        <v>0</v>
      </c>
      <c r="P195" s="390">
        <f t="shared" si="5"/>
        <v>0</v>
      </c>
      <c r="Q195" s="236">
        <f>'приложение 1.1 '!H198</f>
        <v>0.46079999999999999</v>
      </c>
      <c r="R195" s="135"/>
      <c r="S195" s="135">
        <f>'приложение 1.1 '!I198</f>
        <v>0.46079999999999999</v>
      </c>
      <c r="T195" s="135"/>
      <c r="U195" s="137" t="s">
        <v>157</v>
      </c>
      <c r="V195" s="138"/>
      <c r="W195" s="383" t="s">
        <v>1802</v>
      </c>
      <c r="X195" s="139">
        <v>5.75</v>
      </c>
      <c r="Y195" s="139">
        <v>8.4</v>
      </c>
      <c r="Z195" s="139">
        <v>11.38</v>
      </c>
      <c r="AA195" s="139">
        <v>22.95</v>
      </c>
    </row>
    <row r="196" spans="1:27" ht="129" customHeight="1">
      <c r="A196" s="380" t="str">
        <f>'приложение 1.1 '!A199</f>
        <v>1.1.5.8</v>
      </c>
      <c r="B196" s="381" t="str">
        <f>'приложение 1.1 '!B199</f>
        <v>Реконструкция КЛ-0,4 кВ ТП-214 - ул. Энтузиастов, 40</v>
      </c>
      <c r="C196" s="133" t="s">
        <v>732</v>
      </c>
      <c r="D196" s="133" t="s">
        <v>305</v>
      </c>
      <c r="E196" s="221">
        <f>'приложение 1.1 '!E199</f>
        <v>0</v>
      </c>
      <c r="F196" s="133"/>
      <c r="G196" s="221">
        <f>'приложение 1.1 '!D199</f>
        <v>0.14399999999999999</v>
      </c>
      <c r="H196" s="134"/>
      <c r="I196" s="133">
        <f>'приложение 1.1 '!F199</f>
        <v>2020</v>
      </c>
      <c r="J196" s="133">
        <f>'приложение 1.1 '!G199</f>
        <v>2020</v>
      </c>
      <c r="K196" s="195" t="s">
        <v>304</v>
      </c>
      <c r="L196" s="195" t="s">
        <v>197</v>
      </c>
      <c r="M196" s="195" t="s">
        <v>196</v>
      </c>
      <c r="N196" s="195" t="s">
        <v>198</v>
      </c>
      <c r="O196" s="390">
        <f t="shared" si="4"/>
        <v>0</v>
      </c>
      <c r="P196" s="390">
        <f t="shared" si="5"/>
        <v>0</v>
      </c>
      <c r="Q196" s="236">
        <f>'приложение 1.1 '!H199</f>
        <v>0.25919999999999999</v>
      </c>
      <c r="R196" s="135"/>
      <c r="S196" s="135">
        <f>'приложение 1.1 '!I199</f>
        <v>0.25919999999999999</v>
      </c>
      <c r="T196" s="135"/>
      <c r="U196" s="137" t="s">
        <v>157</v>
      </c>
      <c r="V196" s="138"/>
      <c r="W196" s="383" t="s">
        <v>1802</v>
      </c>
      <c r="X196" s="139">
        <v>5.75</v>
      </c>
      <c r="Y196" s="139">
        <v>8.4</v>
      </c>
      <c r="Z196" s="139">
        <v>11.38</v>
      </c>
      <c r="AA196" s="139">
        <v>22.95</v>
      </c>
    </row>
    <row r="197" spans="1:27" ht="129" customHeight="1">
      <c r="A197" s="380" t="str">
        <f>'приложение 1.1 '!A200</f>
        <v>1.1.5.9</v>
      </c>
      <c r="B197" s="381" t="str">
        <f>'приложение 1.1 '!B200</f>
        <v>Реконструкция КЛ-0,4 кВ ТП-221 - ул. Губкина, 3</v>
      </c>
      <c r="C197" s="133" t="s">
        <v>732</v>
      </c>
      <c r="D197" s="133" t="s">
        <v>305</v>
      </c>
      <c r="E197" s="221">
        <f>'приложение 1.1 '!E200</f>
        <v>0</v>
      </c>
      <c r="F197" s="133"/>
      <c r="G197" s="221">
        <f>'приложение 1.1 '!D200</f>
        <v>0.48</v>
      </c>
      <c r="H197" s="134"/>
      <c r="I197" s="133">
        <f>'приложение 1.1 '!F200</f>
        <v>2020</v>
      </c>
      <c r="J197" s="133">
        <f>'приложение 1.1 '!G200</f>
        <v>2020</v>
      </c>
      <c r="K197" s="195" t="s">
        <v>304</v>
      </c>
      <c r="L197" s="195" t="s">
        <v>197</v>
      </c>
      <c r="M197" s="195" t="s">
        <v>196</v>
      </c>
      <c r="N197" s="195" t="s">
        <v>198</v>
      </c>
      <c r="O197" s="390">
        <f t="shared" si="4"/>
        <v>0</v>
      </c>
      <c r="P197" s="390">
        <f t="shared" si="5"/>
        <v>0</v>
      </c>
      <c r="Q197" s="236">
        <f>'приложение 1.1 '!H200</f>
        <v>0.86399999999999999</v>
      </c>
      <c r="R197" s="135"/>
      <c r="S197" s="135">
        <f>'приложение 1.1 '!I200</f>
        <v>0.86399999999999999</v>
      </c>
      <c r="T197" s="135"/>
      <c r="U197" s="137" t="s">
        <v>157</v>
      </c>
      <c r="V197" s="138"/>
      <c r="W197" s="383" t="s">
        <v>1802</v>
      </c>
      <c r="X197" s="139">
        <v>5.75</v>
      </c>
      <c r="Y197" s="139">
        <v>8.4</v>
      </c>
      <c r="Z197" s="139">
        <v>11.38</v>
      </c>
      <c r="AA197" s="139">
        <v>22.95</v>
      </c>
    </row>
    <row r="198" spans="1:27" ht="129" customHeight="1">
      <c r="A198" s="380" t="str">
        <f>'приложение 1.1 '!A201</f>
        <v>1.1.5.10</v>
      </c>
      <c r="B198" s="381" t="str">
        <f>'приложение 1.1 '!B201</f>
        <v>Реконструкция КЛ-0,4 кВ ТП-221 - ул. Губкина, 5</v>
      </c>
      <c r="C198" s="133" t="s">
        <v>732</v>
      </c>
      <c r="D198" s="133" t="s">
        <v>305</v>
      </c>
      <c r="E198" s="221">
        <f>'приложение 1.1 '!E201</f>
        <v>0</v>
      </c>
      <c r="F198" s="133"/>
      <c r="G198" s="221">
        <f>'приложение 1.1 '!D201</f>
        <v>0.26</v>
      </c>
      <c r="H198" s="134"/>
      <c r="I198" s="133">
        <f>'приложение 1.1 '!F201</f>
        <v>2020</v>
      </c>
      <c r="J198" s="133">
        <f>'приложение 1.1 '!G201</f>
        <v>2020</v>
      </c>
      <c r="K198" s="195" t="s">
        <v>304</v>
      </c>
      <c r="L198" s="195" t="s">
        <v>197</v>
      </c>
      <c r="M198" s="195" t="s">
        <v>196</v>
      </c>
      <c r="N198" s="195" t="s">
        <v>198</v>
      </c>
      <c r="O198" s="390">
        <f t="shared" si="4"/>
        <v>0</v>
      </c>
      <c r="P198" s="390">
        <f t="shared" si="5"/>
        <v>0</v>
      </c>
      <c r="Q198" s="236">
        <f>'приложение 1.1 '!H201</f>
        <v>0.46800000000000003</v>
      </c>
      <c r="R198" s="135"/>
      <c r="S198" s="135">
        <f>'приложение 1.1 '!I201</f>
        <v>0.46800000000000003</v>
      </c>
      <c r="T198" s="135"/>
      <c r="U198" s="137" t="s">
        <v>157</v>
      </c>
      <c r="V198" s="138"/>
      <c r="W198" s="383" t="s">
        <v>1802</v>
      </c>
      <c r="X198" s="139">
        <v>5.75</v>
      </c>
      <c r="Y198" s="139">
        <v>8.4</v>
      </c>
      <c r="Z198" s="139">
        <v>11.38</v>
      </c>
      <c r="AA198" s="139">
        <v>22.95</v>
      </c>
    </row>
    <row r="199" spans="1:27" ht="129" customHeight="1">
      <c r="A199" s="380" t="str">
        <f>'приложение 1.1 '!A202</f>
        <v>1.1.5.11</v>
      </c>
      <c r="B199" s="381" t="str">
        <f>'приложение 1.1 '!B202</f>
        <v>Реконструкция КЛ-0,4 кВ ТП-221 - ул. Губкина, 9</v>
      </c>
      <c r="C199" s="133" t="s">
        <v>732</v>
      </c>
      <c r="D199" s="133" t="s">
        <v>305</v>
      </c>
      <c r="E199" s="221">
        <f>'приложение 1.1 '!E202</f>
        <v>0</v>
      </c>
      <c r="F199" s="133"/>
      <c r="G199" s="221">
        <f>'приложение 1.1 '!D202</f>
        <v>0.19</v>
      </c>
      <c r="H199" s="134"/>
      <c r="I199" s="133">
        <f>'приложение 1.1 '!F202</f>
        <v>2020</v>
      </c>
      <c r="J199" s="133">
        <f>'приложение 1.1 '!G202</f>
        <v>2020</v>
      </c>
      <c r="K199" s="195" t="s">
        <v>304</v>
      </c>
      <c r="L199" s="195" t="s">
        <v>197</v>
      </c>
      <c r="M199" s="195" t="s">
        <v>196</v>
      </c>
      <c r="N199" s="195" t="s">
        <v>198</v>
      </c>
      <c r="O199" s="390">
        <f t="shared" ref="O199:O262" si="6">100-(S199*100/Q199)</f>
        <v>0</v>
      </c>
      <c r="P199" s="390">
        <f t="shared" ref="P199:P262" si="7">O199</f>
        <v>0</v>
      </c>
      <c r="Q199" s="236">
        <f>'приложение 1.1 '!H202</f>
        <v>0.34200000000000003</v>
      </c>
      <c r="R199" s="135"/>
      <c r="S199" s="135">
        <f>'приложение 1.1 '!I202</f>
        <v>0.34200000000000003</v>
      </c>
      <c r="T199" s="135"/>
      <c r="U199" s="137" t="s">
        <v>157</v>
      </c>
      <c r="V199" s="138"/>
      <c r="W199" s="383" t="s">
        <v>1802</v>
      </c>
      <c r="X199" s="139">
        <v>5.75</v>
      </c>
      <c r="Y199" s="139">
        <v>8.4</v>
      </c>
      <c r="Z199" s="139">
        <v>11.38</v>
      </c>
      <c r="AA199" s="139">
        <v>22.95</v>
      </c>
    </row>
    <row r="200" spans="1:27" ht="129" customHeight="1">
      <c r="A200" s="380" t="str">
        <f>'приложение 1.1 '!A203</f>
        <v>1.1.5.12</v>
      </c>
      <c r="B200" s="381" t="str">
        <f>'приложение 1.1 '!B203</f>
        <v>Реконструкция КЛ-0,4 кВ ТП-221 - ул. Губкина, 11</v>
      </c>
      <c r="C200" s="133" t="s">
        <v>732</v>
      </c>
      <c r="D200" s="133" t="s">
        <v>305</v>
      </c>
      <c r="E200" s="221">
        <f>'приложение 1.1 '!E203</f>
        <v>0</v>
      </c>
      <c r="F200" s="133"/>
      <c r="G200" s="221">
        <f>'приложение 1.1 '!D203</f>
        <v>0.23</v>
      </c>
      <c r="H200" s="134"/>
      <c r="I200" s="133">
        <f>'приложение 1.1 '!F203</f>
        <v>2018</v>
      </c>
      <c r="J200" s="133">
        <f>'приложение 1.1 '!G203</f>
        <v>2018</v>
      </c>
      <c r="K200" s="195" t="s">
        <v>304</v>
      </c>
      <c r="L200" s="195" t="s">
        <v>197</v>
      </c>
      <c r="M200" s="195" t="s">
        <v>196</v>
      </c>
      <c r="N200" s="195" t="s">
        <v>198</v>
      </c>
      <c r="O200" s="390">
        <f t="shared" si="6"/>
        <v>0</v>
      </c>
      <c r="P200" s="390">
        <f t="shared" si="7"/>
        <v>0</v>
      </c>
      <c r="Q200" s="236">
        <f>'приложение 1.1 '!H203</f>
        <v>0.41399999999999998</v>
      </c>
      <c r="R200" s="135"/>
      <c r="S200" s="135">
        <f>'приложение 1.1 '!I203</f>
        <v>0.41399999999999998</v>
      </c>
      <c r="T200" s="135"/>
      <c r="U200" s="137" t="s">
        <v>157</v>
      </c>
      <c r="V200" s="138"/>
      <c r="W200" s="383" t="s">
        <v>1802</v>
      </c>
      <c r="X200" s="139">
        <v>5.75</v>
      </c>
      <c r="Y200" s="139">
        <v>8.4</v>
      </c>
      <c r="Z200" s="139">
        <v>11.38</v>
      </c>
      <c r="AA200" s="139">
        <v>22.95</v>
      </c>
    </row>
    <row r="201" spans="1:27" ht="129" customHeight="1">
      <c r="A201" s="380" t="str">
        <f>'приложение 1.1 '!A204</f>
        <v>1.1.5.13</v>
      </c>
      <c r="B201" s="381" t="str">
        <f>'приложение 1.1 '!B204</f>
        <v>Реконструкция КЛ-0,4 кВ ТП-221 - ул. Энтузиастов, 55</v>
      </c>
      <c r="C201" s="133" t="s">
        <v>732</v>
      </c>
      <c r="D201" s="133" t="s">
        <v>305</v>
      </c>
      <c r="E201" s="221">
        <f>'приложение 1.1 '!E204</f>
        <v>0</v>
      </c>
      <c r="F201" s="133"/>
      <c r="G201" s="221">
        <f>'приложение 1.1 '!D204</f>
        <v>0.53</v>
      </c>
      <c r="H201" s="134"/>
      <c r="I201" s="133">
        <f>'приложение 1.1 '!F204</f>
        <v>2018</v>
      </c>
      <c r="J201" s="133">
        <f>'приложение 1.1 '!G204</f>
        <v>2018</v>
      </c>
      <c r="K201" s="195" t="s">
        <v>304</v>
      </c>
      <c r="L201" s="195" t="s">
        <v>197</v>
      </c>
      <c r="M201" s="195" t="s">
        <v>196</v>
      </c>
      <c r="N201" s="195" t="s">
        <v>198</v>
      </c>
      <c r="O201" s="390">
        <f t="shared" si="6"/>
        <v>0</v>
      </c>
      <c r="P201" s="390">
        <f t="shared" si="7"/>
        <v>0</v>
      </c>
      <c r="Q201" s="236">
        <f>'приложение 1.1 '!H204</f>
        <v>0.95399999999999996</v>
      </c>
      <c r="R201" s="135"/>
      <c r="S201" s="135">
        <f>'приложение 1.1 '!I204</f>
        <v>0.95399999999999996</v>
      </c>
      <c r="T201" s="135"/>
      <c r="U201" s="137" t="s">
        <v>157</v>
      </c>
      <c r="V201" s="138"/>
      <c r="W201" s="383" t="s">
        <v>1802</v>
      </c>
      <c r="X201" s="139">
        <v>5.75</v>
      </c>
      <c r="Y201" s="139">
        <v>8.4</v>
      </c>
      <c r="Z201" s="139">
        <v>11.38</v>
      </c>
      <c r="AA201" s="139">
        <v>22.95</v>
      </c>
    </row>
    <row r="202" spans="1:27" ht="129" customHeight="1">
      <c r="A202" s="380" t="str">
        <f>'приложение 1.1 '!A205</f>
        <v>1.1.5.14</v>
      </c>
      <c r="B202" s="381" t="str">
        <f>'приложение 1.1 '!B205</f>
        <v>Реконструкция КЛ-0,4 кВ ТП-221 - ЦТП-5</v>
      </c>
      <c r="C202" s="133" t="s">
        <v>732</v>
      </c>
      <c r="D202" s="133" t="s">
        <v>305</v>
      </c>
      <c r="E202" s="221">
        <f>'приложение 1.1 '!E205</f>
        <v>0</v>
      </c>
      <c r="F202" s="133"/>
      <c r="G202" s="221">
        <f>'приложение 1.1 '!D205</f>
        <v>0.26</v>
      </c>
      <c r="H202" s="134"/>
      <c r="I202" s="133">
        <f>'приложение 1.1 '!F205</f>
        <v>2018</v>
      </c>
      <c r="J202" s="133">
        <f>'приложение 1.1 '!G205</f>
        <v>2018</v>
      </c>
      <c r="K202" s="195" t="s">
        <v>304</v>
      </c>
      <c r="L202" s="195" t="s">
        <v>197</v>
      </c>
      <c r="M202" s="195" t="s">
        <v>196</v>
      </c>
      <c r="N202" s="195" t="s">
        <v>198</v>
      </c>
      <c r="O202" s="390">
        <f t="shared" si="6"/>
        <v>0</v>
      </c>
      <c r="P202" s="390">
        <f t="shared" si="7"/>
        <v>0</v>
      </c>
      <c r="Q202" s="236">
        <f>'приложение 1.1 '!H205</f>
        <v>0.26100000000000001</v>
      </c>
      <c r="R202" s="135"/>
      <c r="S202" s="135">
        <f>'приложение 1.1 '!I205</f>
        <v>0.26100000000000001</v>
      </c>
      <c r="T202" s="135"/>
      <c r="U202" s="137" t="s">
        <v>157</v>
      </c>
      <c r="V202" s="138"/>
      <c r="W202" s="383" t="s">
        <v>1802</v>
      </c>
      <c r="X202" s="139">
        <v>5.75</v>
      </c>
      <c r="Y202" s="139">
        <v>8.4</v>
      </c>
      <c r="Z202" s="139">
        <v>11.38</v>
      </c>
      <c r="AA202" s="139">
        <v>22.95</v>
      </c>
    </row>
    <row r="203" spans="1:27" ht="129" customHeight="1">
      <c r="A203" s="380" t="str">
        <f>'приложение 1.1 '!A206</f>
        <v>1.1.5.15</v>
      </c>
      <c r="B203" s="381" t="str">
        <f>'приложение 1.1 '!B206</f>
        <v>Реконструкция КЛ-0,4 кВ ТП-223 - ул. Ленина, 65/1</v>
      </c>
      <c r="C203" s="133" t="s">
        <v>732</v>
      </c>
      <c r="D203" s="133" t="s">
        <v>305</v>
      </c>
      <c r="E203" s="221">
        <f>'приложение 1.1 '!E206</f>
        <v>0</v>
      </c>
      <c r="F203" s="133"/>
      <c r="G203" s="221">
        <f>'приложение 1.1 '!D206</f>
        <v>0.61</v>
      </c>
      <c r="H203" s="134"/>
      <c r="I203" s="133">
        <f>'приложение 1.1 '!F206</f>
        <v>2018</v>
      </c>
      <c r="J203" s="133">
        <f>'приложение 1.1 '!G206</f>
        <v>2018</v>
      </c>
      <c r="K203" s="195" t="s">
        <v>304</v>
      </c>
      <c r="L203" s="195" t="s">
        <v>197</v>
      </c>
      <c r="M203" s="195" t="s">
        <v>196</v>
      </c>
      <c r="N203" s="195" t="s">
        <v>198</v>
      </c>
      <c r="O203" s="390">
        <f t="shared" si="6"/>
        <v>0</v>
      </c>
      <c r="P203" s="390">
        <f t="shared" si="7"/>
        <v>0</v>
      </c>
      <c r="Q203" s="236">
        <f>'приложение 1.1 '!H206</f>
        <v>1.0980000000000001</v>
      </c>
      <c r="R203" s="135"/>
      <c r="S203" s="135">
        <f>'приложение 1.1 '!I206</f>
        <v>1.0980000000000001</v>
      </c>
      <c r="T203" s="135"/>
      <c r="U203" s="137" t="s">
        <v>157</v>
      </c>
      <c r="V203" s="138"/>
      <c r="W203" s="383" t="s">
        <v>1802</v>
      </c>
      <c r="X203" s="139">
        <v>5.75</v>
      </c>
      <c r="Y203" s="139">
        <v>8.4</v>
      </c>
      <c r="Z203" s="139">
        <v>11.38</v>
      </c>
      <c r="AA203" s="139">
        <v>22.95</v>
      </c>
    </row>
    <row r="204" spans="1:27" ht="129" customHeight="1">
      <c r="A204" s="380" t="str">
        <f>'приложение 1.1 '!A207</f>
        <v>1.1.5.16</v>
      </c>
      <c r="B204" s="381" t="str">
        <f>'приложение 1.1 '!B207</f>
        <v>Реконструкция КЛ-0,4 кВ ТП-223 - ул. Ленина, 65/2</v>
      </c>
      <c r="C204" s="133" t="s">
        <v>732</v>
      </c>
      <c r="D204" s="133" t="s">
        <v>305</v>
      </c>
      <c r="E204" s="221">
        <f>'приложение 1.1 '!E207</f>
        <v>0</v>
      </c>
      <c r="F204" s="133"/>
      <c r="G204" s="221">
        <f>'приложение 1.1 '!D207</f>
        <v>0.14000000000000001</v>
      </c>
      <c r="H204" s="134"/>
      <c r="I204" s="133">
        <f>'приложение 1.1 '!F207</f>
        <v>2018</v>
      </c>
      <c r="J204" s="133">
        <f>'приложение 1.1 '!G207</f>
        <v>2018</v>
      </c>
      <c r="K204" s="195" t="s">
        <v>304</v>
      </c>
      <c r="L204" s="195" t="s">
        <v>197</v>
      </c>
      <c r="M204" s="195" t="s">
        <v>196</v>
      </c>
      <c r="N204" s="195" t="s">
        <v>198</v>
      </c>
      <c r="O204" s="390">
        <f t="shared" si="6"/>
        <v>0</v>
      </c>
      <c r="P204" s="390">
        <f t="shared" si="7"/>
        <v>0</v>
      </c>
      <c r="Q204" s="236">
        <f>'приложение 1.1 '!H207</f>
        <v>0.252</v>
      </c>
      <c r="R204" s="135"/>
      <c r="S204" s="135">
        <f>'приложение 1.1 '!I207</f>
        <v>0.252</v>
      </c>
      <c r="T204" s="135"/>
      <c r="U204" s="137" t="s">
        <v>157</v>
      </c>
      <c r="V204" s="138"/>
      <c r="W204" s="383" t="s">
        <v>1802</v>
      </c>
      <c r="X204" s="139">
        <v>5.75</v>
      </c>
      <c r="Y204" s="139">
        <v>8.4</v>
      </c>
      <c r="Z204" s="139">
        <v>11.38</v>
      </c>
      <c r="AA204" s="139">
        <v>22.95</v>
      </c>
    </row>
    <row r="205" spans="1:27" ht="129" customHeight="1">
      <c r="A205" s="380" t="str">
        <f>'приложение 1.1 '!A208</f>
        <v>1.1.5.17</v>
      </c>
      <c r="B205" s="381" t="str">
        <f>'приложение 1.1 '!B208</f>
        <v>Реконструкция КЛ-0,4 кВ ТП-223 - ул. Ленина, 67/4</v>
      </c>
      <c r="C205" s="133" t="s">
        <v>732</v>
      </c>
      <c r="D205" s="133" t="s">
        <v>305</v>
      </c>
      <c r="E205" s="221">
        <f>'приложение 1.1 '!E208</f>
        <v>0</v>
      </c>
      <c r="F205" s="133"/>
      <c r="G205" s="221">
        <f>'приложение 1.1 '!D208</f>
        <v>0.28000000000000003</v>
      </c>
      <c r="H205" s="134"/>
      <c r="I205" s="133">
        <f>'приложение 1.1 '!F208</f>
        <v>2020</v>
      </c>
      <c r="J205" s="133">
        <f>'приложение 1.1 '!G208</f>
        <v>2020</v>
      </c>
      <c r="K205" s="195" t="s">
        <v>304</v>
      </c>
      <c r="L205" s="195" t="s">
        <v>197</v>
      </c>
      <c r="M205" s="195" t="s">
        <v>196</v>
      </c>
      <c r="N205" s="195" t="s">
        <v>198</v>
      </c>
      <c r="O205" s="390">
        <f t="shared" si="6"/>
        <v>0</v>
      </c>
      <c r="P205" s="390">
        <f t="shared" si="7"/>
        <v>0</v>
      </c>
      <c r="Q205" s="236">
        <f>'приложение 1.1 '!H208</f>
        <v>0.504</v>
      </c>
      <c r="R205" s="135"/>
      <c r="S205" s="135">
        <f>'приложение 1.1 '!I208</f>
        <v>0.504</v>
      </c>
      <c r="T205" s="135"/>
      <c r="U205" s="137" t="s">
        <v>157</v>
      </c>
      <c r="V205" s="138"/>
      <c r="W205" s="383" t="s">
        <v>1802</v>
      </c>
      <c r="X205" s="139">
        <v>5.75</v>
      </c>
      <c r="Y205" s="139">
        <v>8.4</v>
      </c>
      <c r="Z205" s="139">
        <v>11.38</v>
      </c>
      <c r="AA205" s="139">
        <v>22.95</v>
      </c>
    </row>
    <row r="206" spans="1:27" ht="129" customHeight="1">
      <c r="A206" s="380" t="str">
        <f>'приложение 1.1 '!A209</f>
        <v>1.1.5.18</v>
      </c>
      <c r="B206" s="381" t="str">
        <f>'приложение 1.1 '!B209</f>
        <v xml:space="preserve">Реконструкция КЛ-0,4 кВ ТП-226 - МГБ-1 Гл. корпус </v>
      </c>
      <c r="C206" s="133" t="s">
        <v>732</v>
      </c>
      <c r="D206" s="133" t="s">
        <v>305</v>
      </c>
      <c r="E206" s="221">
        <f>'приложение 1.1 '!E209</f>
        <v>0</v>
      </c>
      <c r="F206" s="133"/>
      <c r="G206" s="221">
        <f>'приложение 1.1 '!D209</f>
        <v>0.27</v>
      </c>
      <c r="H206" s="134"/>
      <c r="I206" s="133">
        <f>'приложение 1.1 '!F209</f>
        <v>2020</v>
      </c>
      <c r="J206" s="133">
        <f>'приложение 1.1 '!G209</f>
        <v>2020</v>
      </c>
      <c r="K206" s="195" t="s">
        <v>304</v>
      </c>
      <c r="L206" s="195" t="s">
        <v>197</v>
      </c>
      <c r="M206" s="195" t="s">
        <v>196</v>
      </c>
      <c r="N206" s="195" t="s">
        <v>198</v>
      </c>
      <c r="O206" s="390">
        <f t="shared" si="6"/>
        <v>0</v>
      </c>
      <c r="P206" s="390">
        <f t="shared" si="7"/>
        <v>0</v>
      </c>
      <c r="Q206" s="236">
        <f>'приложение 1.1 '!H209</f>
        <v>0.48599999999999999</v>
      </c>
      <c r="R206" s="135"/>
      <c r="S206" s="135">
        <f>'приложение 1.1 '!I209</f>
        <v>0.48599999999999999</v>
      </c>
      <c r="T206" s="135"/>
      <c r="U206" s="137" t="s">
        <v>157</v>
      </c>
      <c r="V206" s="138"/>
      <c r="W206" s="383" t="s">
        <v>1802</v>
      </c>
      <c r="X206" s="139">
        <v>5.75</v>
      </c>
      <c r="Y206" s="139">
        <v>8.4</v>
      </c>
      <c r="Z206" s="139">
        <v>11.38</v>
      </c>
      <c r="AA206" s="139">
        <v>22.95</v>
      </c>
    </row>
    <row r="207" spans="1:27" ht="129" customHeight="1">
      <c r="A207" s="380" t="str">
        <f>'приложение 1.1 '!A210</f>
        <v>1.1.5.19</v>
      </c>
      <c r="B207" s="381" t="str">
        <f>'приложение 1.1 '!B210</f>
        <v>Реконструкция КЛ-0,4 кВ ТП-242 - ул. Дзержинского, 8А</v>
      </c>
      <c r="C207" s="133" t="s">
        <v>732</v>
      </c>
      <c r="D207" s="133" t="s">
        <v>305</v>
      </c>
      <c r="E207" s="221">
        <f>'приложение 1.1 '!E210</f>
        <v>0</v>
      </c>
      <c r="F207" s="133"/>
      <c r="G207" s="221">
        <f>'приложение 1.1 '!D210</f>
        <v>0.27</v>
      </c>
      <c r="H207" s="134"/>
      <c r="I207" s="133">
        <f>'приложение 1.1 '!F210</f>
        <v>2020</v>
      </c>
      <c r="J207" s="133">
        <f>'приложение 1.1 '!G210</f>
        <v>2020</v>
      </c>
      <c r="K207" s="195" t="s">
        <v>304</v>
      </c>
      <c r="L207" s="195" t="s">
        <v>197</v>
      </c>
      <c r="M207" s="195" t="s">
        <v>196</v>
      </c>
      <c r="N207" s="195" t="s">
        <v>198</v>
      </c>
      <c r="O207" s="390">
        <f t="shared" si="6"/>
        <v>0</v>
      </c>
      <c r="P207" s="390">
        <f t="shared" si="7"/>
        <v>0</v>
      </c>
      <c r="Q207" s="236">
        <f>'приложение 1.1 '!H210</f>
        <v>0.48599999999999999</v>
      </c>
      <c r="R207" s="135"/>
      <c r="S207" s="135">
        <f>'приложение 1.1 '!I210</f>
        <v>0.48599999999999999</v>
      </c>
      <c r="T207" s="135"/>
      <c r="U207" s="137" t="s">
        <v>157</v>
      </c>
      <c r="V207" s="138"/>
      <c r="W207" s="383" t="s">
        <v>1802</v>
      </c>
      <c r="X207" s="139">
        <v>5.75</v>
      </c>
      <c r="Y207" s="139">
        <v>8.4</v>
      </c>
      <c r="Z207" s="139">
        <v>11.38</v>
      </c>
      <c r="AA207" s="139">
        <v>22.95</v>
      </c>
    </row>
    <row r="208" spans="1:27" ht="129" customHeight="1">
      <c r="A208" s="380" t="str">
        <f>'приложение 1.1 '!A211</f>
        <v>1.1.5.20</v>
      </c>
      <c r="B208" s="381" t="str">
        <f>'приложение 1.1 '!B211</f>
        <v>Реконструкция КЛ-0,4 кВ ТП-242 - ул. Дзержинского, 8</v>
      </c>
      <c r="C208" s="133" t="s">
        <v>732</v>
      </c>
      <c r="D208" s="133" t="s">
        <v>305</v>
      </c>
      <c r="E208" s="221">
        <f>'приложение 1.1 '!E211</f>
        <v>0</v>
      </c>
      <c r="F208" s="133"/>
      <c r="G208" s="221">
        <f>'приложение 1.1 '!D211</f>
        <v>0.52</v>
      </c>
      <c r="H208" s="134"/>
      <c r="I208" s="133">
        <f>'приложение 1.1 '!F211</f>
        <v>2020</v>
      </c>
      <c r="J208" s="133">
        <f>'приложение 1.1 '!G211</f>
        <v>2020</v>
      </c>
      <c r="K208" s="195" t="s">
        <v>304</v>
      </c>
      <c r="L208" s="195" t="s">
        <v>197</v>
      </c>
      <c r="M208" s="195" t="s">
        <v>196</v>
      </c>
      <c r="N208" s="195" t="s">
        <v>198</v>
      </c>
      <c r="O208" s="390">
        <f t="shared" si="6"/>
        <v>0</v>
      </c>
      <c r="P208" s="390">
        <f t="shared" si="7"/>
        <v>0</v>
      </c>
      <c r="Q208" s="236">
        <f>'приложение 1.1 '!H211</f>
        <v>0.93600000000000005</v>
      </c>
      <c r="R208" s="135"/>
      <c r="S208" s="135">
        <f>'приложение 1.1 '!I211</f>
        <v>0.93600000000000005</v>
      </c>
      <c r="T208" s="135"/>
      <c r="U208" s="137" t="s">
        <v>157</v>
      </c>
      <c r="V208" s="138"/>
      <c r="W208" s="383" t="s">
        <v>1802</v>
      </c>
      <c r="X208" s="139">
        <v>5.75</v>
      </c>
      <c r="Y208" s="139">
        <v>8.4</v>
      </c>
      <c r="Z208" s="139">
        <v>11.38</v>
      </c>
      <c r="AA208" s="139">
        <v>22.95</v>
      </c>
    </row>
    <row r="209" spans="1:27" ht="129" customHeight="1">
      <c r="A209" s="380" t="str">
        <f>'приложение 1.1 '!A212</f>
        <v>1.1.5.21</v>
      </c>
      <c r="B209" s="381" t="str">
        <f>'приложение 1.1 '!B212</f>
        <v>Реконструкция КЛ-0,4 кВ ТП-276 - ул. Бажова, 10</v>
      </c>
      <c r="C209" s="133" t="s">
        <v>732</v>
      </c>
      <c r="D209" s="133" t="s">
        <v>305</v>
      </c>
      <c r="E209" s="221">
        <f>'приложение 1.1 '!E212</f>
        <v>0</v>
      </c>
      <c r="F209" s="133"/>
      <c r="G209" s="221">
        <f>'приложение 1.1 '!D212</f>
        <v>0.25</v>
      </c>
      <c r="H209" s="134"/>
      <c r="I209" s="133">
        <f>'приложение 1.1 '!F212</f>
        <v>2020</v>
      </c>
      <c r="J209" s="133">
        <f>'приложение 1.1 '!G212</f>
        <v>2020</v>
      </c>
      <c r="K209" s="195" t="s">
        <v>304</v>
      </c>
      <c r="L209" s="195" t="s">
        <v>197</v>
      </c>
      <c r="M209" s="195" t="s">
        <v>196</v>
      </c>
      <c r="N209" s="195" t="s">
        <v>198</v>
      </c>
      <c r="O209" s="390">
        <f t="shared" si="6"/>
        <v>0</v>
      </c>
      <c r="P209" s="390">
        <f t="shared" si="7"/>
        <v>0</v>
      </c>
      <c r="Q209" s="236">
        <f>'приложение 1.1 '!H212</f>
        <v>0.45</v>
      </c>
      <c r="R209" s="135"/>
      <c r="S209" s="135">
        <f>'приложение 1.1 '!I212</f>
        <v>0.45</v>
      </c>
      <c r="T209" s="135"/>
      <c r="U209" s="137" t="s">
        <v>157</v>
      </c>
      <c r="V209" s="138"/>
      <c r="W209" s="383" t="s">
        <v>1802</v>
      </c>
      <c r="X209" s="139">
        <v>5.75</v>
      </c>
      <c r="Y209" s="139">
        <v>8.4</v>
      </c>
      <c r="Z209" s="139">
        <v>11.38</v>
      </c>
      <c r="AA209" s="139">
        <v>22.95</v>
      </c>
    </row>
    <row r="210" spans="1:27" ht="129" customHeight="1">
      <c r="A210" s="380" t="str">
        <f>'приложение 1.1 '!A213</f>
        <v>1.1.5.22</v>
      </c>
      <c r="B210" s="381" t="str">
        <f>'приложение 1.1 '!B213</f>
        <v>Реконструкция КЛ-0,4 кВ ТП-276 - ул. Бажова, 14</v>
      </c>
      <c r="C210" s="133" t="s">
        <v>732</v>
      </c>
      <c r="D210" s="133" t="s">
        <v>305</v>
      </c>
      <c r="E210" s="221">
        <f>'приложение 1.1 '!E213</f>
        <v>0</v>
      </c>
      <c r="F210" s="133"/>
      <c r="G210" s="221">
        <f>'приложение 1.1 '!D213</f>
        <v>0.192</v>
      </c>
      <c r="H210" s="134"/>
      <c r="I210" s="133">
        <f>'приложение 1.1 '!F213</f>
        <v>2020</v>
      </c>
      <c r="J210" s="133">
        <f>'приложение 1.1 '!G213</f>
        <v>2020</v>
      </c>
      <c r="K210" s="195" t="s">
        <v>304</v>
      </c>
      <c r="L210" s="195" t="s">
        <v>197</v>
      </c>
      <c r="M210" s="195" t="s">
        <v>196</v>
      </c>
      <c r="N210" s="195" t="s">
        <v>198</v>
      </c>
      <c r="O210" s="390">
        <f t="shared" si="6"/>
        <v>0</v>
      </c>
      <c r="P210" s="390">
        <f t="shared" si="7"/>
        <v>0</v>
      </c>
      <c r="Q210" s="236">
        <f>'приложение 1.1 '!H213</f>
        <v>0.34560000000000002</v>
      </c>
      <c r="R210" s="135"/>
      <c r="S210" s="135">
        <f>'приложение 1.1 '!I213</f>
        <v>0.34560000000000002</v>
      </c>
      <c r="T210" s="135"/>
      <c r="U210" s="137" t="s">
        <v>157</v>
      </c>
      <c r="V210" s="138"/>
      <c r="W210" s="383" t="s">
        <v>1802</v>
      </c>
      <c r="X210" s="139">
        <v>5.75</v>
      </c>
      <c r="Y210" s="139">
        <v>8.4</v>
      </c>
      <c r="Z210" s="139">
        <v>11.38</v>
      </c>
      <c r="AA210" s="139">
        <v>22.95</v>
      </c>
    </row>
    <row r="211" spans="1:27" ht="129" customHeight="1">
      <c r="A211" s="380" t="str">
        <f>'приложение 1.1 '!A214</f>
        <v>1.1.5.23</v>
      </c>
      <c r="B211" s="381" t="str">
        <f>'приложение 1.1 '!B214</f>
        <v>Реконструкция КЛ-0,4 кВ ТП-295 - ул. Студенческая, 19</v>
      </c>
      <c r="C211" s="133" t="s">
        <v>732</v>
      </c>
      <c r="D211" s="133" t="s">
        <v>305</v>
      </c>
      <c r="E211" s="221">
        <f>'приложение 1.1 '!E214</f>
        <v>0</v>
      </c>
      <c r="F211" s="133"/>
      <c r="G211" s="221">
        <f>'приложение 1.1 '!D214</f>
        <v>0.3</v>
      </c>
      <c r="H211" s="134"/>
      <c r="I211" s="133">
        <f>'приложение 1.1 '!F214</f>
        <v>2020</v>
      </c>
      <c r="J211" s="133">
        <f>'приложение 1.1 '!G214</f>
        <v>2020</v>
      </c>
      <c r="K211" s="195" t="s">
        <v>304</v>
      </c>
      <c r="L211" s="195" t="s">
        <v>197</v>
      </c>
      <c r="M211" s="195" t="s">
        <v>196</v>
      </c>
      <c r="N211" s="195" t="s">
        <v>198</v>
      </c>
      <c r="O211" s="390">
        <f t="shared" si="6"/>
        <v>0</v>
      </c>
      <c r="P211" s="390">
        <f t="shared" si="7"/>
        <v>0</v>
      </c>
      <c r="Q211" s="236">
        <f>'приложение 1.1 '!H214</f>
        <v>0.54</v>
      </c>
      <c r="R211" s="135"/>
      <c r="S211" s="135">
        <f>'приложение 1.1 '!I214</f>
        <v>0.54</v>
      </c>
      <c r="T211" s="135"/>
      <c r="U211" s="137" t="s">
        <v>157</v>
      </c>
      <c r="V211" s="138"/>
      <c r="W211" s="383" t="s">
        <v>1802</v>
      </c>
      <c r="X211" s="139">
        <v>5.75</v>
      </c>
      <c r="Y211" s="139">
        <v>8.4</v>
      </c>
      <c r="Z211" s="139">
        <v>11.38</v>
      </c>
      <c r="AA211" s="139">
        <v>22.95</v>
      </c>
    </row>
    <row r="212" spans="1:27" ht="129" customHeight="1">
      <c r="A212" s="380" t="str">
        <f>'приложение 1.1 '!A215</f>
        <v>1.1.5.24</v>
      </c>
      <c r="B212" s="381" t="str">
        <f>'приложение 1.1 '!B215</f>
        <v>Реконструкция КЛ-0,4 кВ ТП-366 - ул. Майская, 1</v>
      </c>
      <c r="C212" s="133" t="s">
        <v>732</v>
      </c>
      <c r="D212" s="133" t="s">
        <v>305</v>
      </c>
      <c r="E212" s="221">
        <f>'приложение 1.1 '!E215</f>
        <v>0</v>
      </c>
      <c r="F212" s="133"/>
      <c r="G212" s="221">
        <f>'приложение 1.1 '!D215</f>
        <v>0.318</v>
      </c>
      <c r="H212" s="134"/>
      <c r="I212" s="133">
        <f>'приложение 1.1 '!F215</f>
        <v>2020</v>
      </c>
      <c r="J212" s="133">
        <f>'приложение 1.1 '!G215</f>
        <v>2020</v>
      </c>
      <c r="K212" s="195" t="s">
        <v>304</v>
      </c>
      <c r="L212" s="195" t="s">
        <v>197</v>
      </c>
      <c r="M212" s="195" t="s">
        <v>196</v>
      </c>
      <c r="N212" s="195" t="s">
        <v>198</v>
      </c>
      <c r="O212" s="390">
        <f t="shared" si="6"/>
        <v>0</v>
      </c>
      <c r="P212" s="390">
        <f t="shared" si="7"/>
        <v>0</v>
      </c>
      <c r="Q212" s="236">
        <f>'приложение 1.1 '!H215</f>
        <v>0.57240000000000002</v>
      </c>
      <c r="R212" s="135"/>
      <c r="S212" s="135">
        <f>'приложение 1.1 '!I215</f>
        <v>0.57240000000000002</v>
      </c>
      <c r="T212" s="135"/>
      <c r="U212" s="137" t="s">
        <v>157</v>
      </c>
      <c r="V212" s="138"/>
      <c r="W212" s="383" t="s">
        <v>1802</v>
      </c>
      <c r="X212" s="139">
        <v>5.75</v>
      </c>
      <c r="Y212" s="139">
        <v>8.4</v>
      </c>
      <c r="Z212" s="139">
        <v>11.38</v>
      </c>
      <c r="AA212" s="139">
        <v>22.95</v>
      </c>
    </row>
    <row r="213" spans="1:27" ht="129" customHeight="1">
      <c r="A213" s="380" t="str">
        <f>'приложение 1.1 '!A216</f>
        <v>1.1.5.25</v>
      </c>
      <c r="B213" s="381" t="str">
        <f>'приложение 1.1 '!B216</f>
        <v>Реконструкция КЛ-0,4 кВ ТП-366 - ул. Майская, 3</v>
      </c>
      <c r="C213" s="133" t="s">
        <v>732</v>
      </c>
      <c r="D213" s="133" t="s">
        <v>305</v>
      </c>
      <c r="E213" s="221">
        <f>'приложение 1.1 '!E216</f>
        <v>0</v>
      </c>
      <c r="F213" s="133"/>
      <c r="G213" s="221">
        <f>'приложение 1.1 '!D216</f>
        <v>0.38600000000000001</v>
      </c>
      <c r="H213" s="134"/>
      <c r="I213" s="133">
        <f>'приложение 1.1 '!F216</f>
        <v>2020</v>
      </c>
      <c r="J213" s="133">
        <f>'приложение 1.1 '!G216</f>
        <v>2020</v>
      </c>
      <c r="K213" s="195" t="s">
        <v>304</v>
      </c>
      <c r="L213" s="195" t="s">
        <v>197</v>
      </c>
      <c r="M213" s="195" t="s">
        <v>196</v>
      </c>
      <c r="N213" s="195" t="s">
        <v>198</v>
      </c>
      <c r="O213" s="390">
        <f t="shared" si="6"/>
        <v>0</v>
      </c>
      <c r="P213" s="390">
        <f t="shared" si="7"/>
        <v>0</v>
      </c>
      <c r="Q213" s="236">
        <f>'приложение 1.1 '!H216</f>
        <v>0.69479999999999997</v>
      </c>
      <c r="R213" s="135"/>
      <c r="S213" s="135">
        <f>'приложение 1.1 '!I216</f>
        <v>0.69479999999999997</v>
      </c>
      <c r="T213" s="135"/>
      <c r="U213" s="137" t="s">
        <v>157</v>
      </c>
      <c r="V213" s="138"/>
      <c r="W213" s="383" t="s">
        <v>1802</v>
      </c>
      <c r="X213" s="139">
        <v>5.75</v>
      </c>
      <c r="Y213" s="139">
        <v>8.4</v>
      </c>
      <c r="Z213" s="139">
        <v>11.38</v>
      </c>
      <c r="AA213" s="139">
        <v>22.95</v>
      </c>
    </row>
    <row r="214" spans="1:27" ht="129" customHeight="1">
      <c r="A214" s="380" t="str">
        <f>'приложение 1.1 '!A217</f>
        <v>1.1.5.26</v>
      </c>
      <c r="B214" s="381" t="str">
        <f>'приложение 1.1 '!B217</f>
        <v>Реконструкция КЛ-0,4 кВ ТП-366 - ул. Энергетиков, 53 бл.А</v>
      </c>
      <c r="C214" s="133" t="s">
        <v>732</v>
      </c>
      <c r="D214" s="133" t="s">
        <v>305</v>
      </c>
      <c r="E214" s="221">
        <f>'приложение 1.1 '!E217</f>
        <v>0</v>
      </c>
      <c r="F214" s="133"/>
      <c r="G214" s="221">
        <f>'приложение 1.1 '!D217</f>
        <v>0.13</v>
      </c>
      <c r="H214" s="134"/>
      <c r="I214" s="133">
        <f>'приложение 1.1 '!F217</f>
        <v>2020</v>
      </c>
      <c r="J214" s="133">
        <f>'приложение 1.1 '!G217</f>
        <v>2020</v>
      </c>
      <c r="K214" s="195" t="s">
        <v>304</v>
      </c>
      <c r="L214" s="195" t="s">
        <v>197</v>
      </c>
      <c r="M214" s="195" t="s">
        <v>196</v>
      </c>
      <c r="N214" s="195" t="s">
        <v>198</v>
      </c>
      <c r="O214" s="390">
        <f t="shared" si="6"/>
        <v>0</v>
      </c>
      <c r="P214" s="390">
        <f t="shared" si="7"/>
        <v>0</v>
      </c>
      <c r="Q214" s="236">
        <f>'приложение 1.1 '!H217</f>
        <v>0.23400000000000001</v>
      </c>
      <c r="R214" s="135"/>
      <c r="S214" s="135">
        <f>'приложение 1.1 '!I217</f>
        <v>0.23400000000000001</v>
      </c>
      <c r="T214" s="135"/>
      <c r="U214" s="137" t="s">
        <v>157</v>
      </c>
      <c r="V214" s="138"/>
      <c r="W214" s="383" t="s">
        <v>1802</v>
      </c>
      <c r="X214" s="139">
        <v>5.75</v>
      </c>
      <c r="Y214" s="139">
        <v>8.4</v>
      </c>
      <c r="Z214" s="139">
        <v>11.38</v>
      </c>
      <c r="AA214" s="139">
        <v>22.95</v>
      </c>
    </row>
    <row r="215" spans="1:27" ht="129" customHeight="1">
      <c r="A215" s="380" t="str">
        <f>'приложение 1.1 '!A218</f>
        <v>1.1.5.27</v>
      </c>
      <c r="B215" s="381" t="str">
        <f>'приложение 1.1 '!B218</f>
        <v>Реконструкция КЛ-0,4 кВ ТП-366 - ул. Энергетиков, 53 бл.Б</v>
      </c>
      <c r="C215" s="133" t="s">
        <v>732</v>
      </c>
      <c r="D215" s="133" t="s">
        <v>305</v>
      </c>
      <c r="E215" s="221">
        <f>'приложение 1.1 '!E218</f>
        <v>0</v>
      </c>
      <c r="F215" s="133"/>
      <c r="G215" s="221">
        <f>'приложение 1.1 '!D218</f>
        <v>0.16400000000000001</v>
      </c>
      <c r="H215" s="134"/>
      <c r="I215" s="133">
        <f>'приложение 1.1 '!F218</f>
        <v>2020</v>
      </c>
      <c r="J215" s="133">
        <f>'приложение 1.1 '!G218</f>
        <v>2020</v>
      </c>
      <c r="K215" s="195" t="s">
        <v>304</v>
      </c>
      <c r="L215" s="195" t="s">
        <v>197</v>
      </c>
      <c r="M215" s="195" t="s">
        <v>196</v>
      </c>
      <c r="N215" s="195" t="s">
        <v>198</v>
      </c>
      <c r="O215" s="390">
        <f t="shared" si="6"/>
        <v>0</v>
      </c>
      <c r="P215" s="390">
        <f t="shared" si="7"/>
        <v>0</v>
      </c>
      <c r="Q215" s="236">
        <f>'приложение 1.1 '!H218</f>
        <v>0.29519999999999996</v>
      </c>
      <c r="R215" s="135"/>
      <c r="S215" s="135">
        <f>'приложение 1.1 '!I218</f>
        <v>0.29519999999999996</v>
      </c>
      <c r="T215" s="135"/>
      <c r="U215" s="137" t="s">
        <v>157</v>
      </c>
      <c r="V215" s="138"/>
      <c r="W215" s="383" t="s">
        <v>1802</v>
      </c>
      <c r="X215" s="139">
        <v>5.75</v>
      </c>
      <c r="Y215" s="139">
        <v>8.4</v>
      </c>
      <c r="Z215" s="139">
        <v>11.38</v>
      </c>
      <c r="AA215" s="139">
        <v>22.95</v>
      </c>
    </row>
    <row r="216" spans="1:27" ht="129" customHeight="1">
      <c r="A216" s="380" t="str">
        <f>'приложение 1.1 '!A219</f>
        <v>1.1.5.28</v>
      </c>
      <c r="B216" s="381" t="str">
        <f>'приложение 1.1 '!B219</f>
        <v>Реконструкция КЛ-0,4 кВ ТП-368 - ул. Республики, 80</v>
      </c>
      <c r="C216" s="133" t="s">
        <v>732</v>
      </c>
      <c r="D216" s="133" t="s">
        <v>305</v>
      </c>
      <c r="E216" s="221">
        <f>'приложение 1.1 '!E219</f>
        <v>0</v>
      </c>
      <c r="F216" s="133"/>
      <c r="G216" s="221">
        <f>'приложение 1.1 '!D219</f>
        <v>0.4</v>
      </c>
      <c r="H216" s="134"/>
      <c r="I216" s="133">
        <f>'приложение 1.1 '!F219</f>
        <v>2020</v>
      </c>
      <c r="J216" s="133">
        <f>'приложение 1.1 '!G219</f>
        <v>2020</v>
      </c>
      <c r="K216" s="195" t="s">
        <v>304</v>
      </c>
      <c r="L216" s="195" t="s">
        <v>197</v>
      </c>
      <c r="M216" s="195" t="s">
        <v>196</v>
      </c>
      <c r="N216" s="195" t="s">
        <v>198</v>
      </c>
      <c r="O216" s="390">
        <f t="shared" si="6"/>
        <v>0</v>
      </c>
      <c r="P216" s="390">
        <f t="shared" si="7"/>
        <v>0</v>
      </c>
      <c r="Q216" s="236">
        <f>'приложение 1.1 '!H219</f>
        <v>0.72</v>
      </c>
      <c r="R216" s="135"/>
      <c r="S216" s="135">
        <f>'приложение 1.1 '!I219</f>
        <v>0.72</v>
      </c>
      <c r="T216" s="135"/>
      <c r="U216" s="137" t="s">
        <v>157</v>
      </c>
      <c r="V216" s="138"/>
      <c r="W216" s="383" t="s">
        <v>1802</v>
      </c>
      <c r="X216" s="139">
        <v>5.75</v>
      </c>
      <c r="Y216" s="139">
        <v>8.4</v>
      </c>
      <c r="Z216" s="139">
        <v>11.38</v>
      </c>
      <c r="AA216" s="139">
        <v>22.95</v>
      </c>
    </row>
    <row r="217" spans="1:27" ht="129" customHeight="1">
      <c r="A217" s="380" t="str">
        <f>'приложение 1.1 '!A220</f>
        <v>1.1.5.29</v>
      </c>
      <c r="B217" s="381" t="str">
        <f>'приложение 1.1 '!B220</f>
        <v>Реконструкция КЛ-0,4 кВ ТП-368 - ул. Республики, 82</v>
      </c>
      <c r="C217" s="133" t="s">
        <v>732</v>
      </c>
      <c r="D217" s="133" t="s">
        <v>305</v>
      </c>
      <c r="E217" s="221">
        <f>'приложение 1.1 '!E220</f>
        <v>0</v>
      </c>
      <c r="F217" s="133"/>
      <c r="G217" s="221">
        <f>'приложение 1.1 '!D220</f>
        <v>0.29599999999999999</v>
      </c>
      <c r="H217" s="134"/>
      <c r="I217" s="133">
        <f>'приложение 1.1 '!F220</f>
        <v>2020</v>
      </c>
      <c r="J217" s="133">
        <f>'приложение 1.1 '!G220</f>
        <v>2020</v>
      </c>
      <c r="K217" s="195" t="s">
        <v>304</v>
      </c>
      <c r="L217" s="195" t="s">
        <v>197</v>
      </c>
      <c r="M217" s="195" t="s">
        <v>196</v>
      </c>
      <c r="N217" s="195" t="s">
        <v>198</v>
      </c>
      <c r="O217" s="390">
        <f t="shared" si="6"/>
        <v>0</v>
      </c>
      <c r="P217" s="390">
        <f t="shared" si="7"/>
        <v>0</v>
      </c>
      <c r="Q217" s="236">
        <f>'приложение 1.1 '!H220</f>
        <v>0.53279999999999994</v>
      </c>
      <c r="R217" s="135"/>
      <c r="S217" s="135">
        <f>'приложение 1.1 '!I220</f>
        <v>0.53279999999999994</v>
      </c>
      <c r="T217" s="135"/>
      <c r="U217" s="137" t="s">
        <v>157</v>
      </c>
      <c r="V217" s="138"/>
      <c r="W217" s="383" t="s">
        <v>1802</v>
      </c>
      <c r="X217" s="139">
        <v>5.75</v>
      </c>
      <c r="Y217" s="139">
        <v>8.4</v>
      </c>
      <c r="Z217" s="139">
        <v>11.38</v>
      </c>
      <c r="AA217" s="139">
        <v>22.95</v>
      </c>
    </row>
    <row r="218" spans="1:27" ht="129" customHeight="1">
      <c r="A218" s="380" t="str">
        <f>'приложение 1.1 '!A221</f>
        <v>1.1.5.30</v>
      </c>
      <c r="B218" s="381" t="str">
        <f>'приложение 1.1 '!B221</f>
        <v>Реконструкция КЛ-0,4 кВ ТП-368 - ул. Республики, 84</v>
      </c>
      <c r="C218" s="133" t="s">
        <v>732</v>
      </c>
      <c r="D218" s="133" t="s">
        <v>305</v>
      </c>
      <c r="E218" s="221">
        <f>'приложение 1.1 '!E221</f>
        <v>0</v>
      </c>
      <c r="F218" s="133"/>
      <c r="G218" s="221">
        <f>'приложение 1.1 '!D221</f>
        <v>0.41899999999999998</v>
      </c>
      <c r="H218" s="134"/>
      <c r="I218" s="133">
        <f>'приложение 1.1 '!F221</f>
        <v>2020</v>
      </c>
      <c r="J218" s="133">
        <f>'приложение 1.1 '!G221</f>
        <v>2020</v>
      </c>
      <c r="K218" s="195" t="s">
        <v>304</v>
      </c>
      <c r="L218" s="195" t="s">
        <v>197</v>
      </c>
      <c r="M218" s="195" t="s">
        <v>196</v>
      </c>
      <c r="N218" s="195" t="s">
        <v>198</v>
      </c>
      <c r="O218" s="390">
        <f t="shared" si="6"/>
        <v>0</v>
      </c>
      <c r="P218" s="390">
        <f t="shared" si="7"/>
        <v>0</v>
      </c>
      <c r="Q218" s="236">
        <f>'приложение 1.1 '!H221</f>
        <v>0.54720000000000002</v>
      </c>
      <c r="R218" s="135"/>
      <c r="S218" s="135">
        <f>'приложение 1.1 '!I221</f>
        <v>0.54720000000000002</v>
      </c>
      <c r="T218" s="135"/>
      <c r="U218" s="137" t="s">
        <v>157</v>
      </c>
      <c r="V218" s="138"/>
      <c r="W218" s="383" t="s">
        <v>1802</v>
      </c>
      <c r="X218" s="139">
        <v>5.75</v>
      </c>
      <c r="Y218" s="139">
        <v>8.4</v>
      </c>
      <c r="Z218" s="139">
        <v>11.38</v>
      </c>
      <c r="AA218" s="139">
        <v>22.95</v>
      </c>
    </row>
    <row r="219" spans="1:27" ht="129" customHeight="1">
      <c r="A219" s="380" t="str">
        <f>'приложение 1.1 '!A222</f>
        <v>1.1.5.31</v>
      </c>
      <c r="B219" s="381" t="str">
        <f>'приложение 1.1 '!B222</f>
        <v>Реконструкция КЛ-0,4 кВ ТП-368 - ул. Республики, 86</v>
      </c>
      <c r="C219" s="133" t="s">
        <v>732</v>
      </c>
      <c r="D219" s="133" t="s">
        <v>305</v>
      </c>
      <c r="E219" s="221">
        <f>'приложение 1.1 '!E222</f>
        <v>0</v>
      </c>
      <c r="F219" s="133"/>
      <c r="G219" s="221">
        <f>'приложение 1.1 '!D222</f>
        <v>0.16</v>
      </c>
      <c r="H219" s="134"/>
      <c r="I219" s="133">
        <f>'приложение 1.1 '!F222</f>
        <v>2019</v>
      </c>
      <c r="J219" s="133">
        <f>'приложение 1.1 '!G222</f>
        <v>2019</v>
      </c>
      <c r="K219" s="195" t="s">
        <v>304</v>
      </c>
      <c r="L219" s="195" t="s">
        <v>197</v>
      </c>
      <c r="M219" s="195" t="s">
        <v>196</v>
      </c>
      <c r="N219" s="195" t="s">
        <v>198</v>
      </c>
      <c r="O219" s="390">
        <f t="shared" si="6"/>
        <v>0</v>
      </c>
      <c r="P219" s="390">
        <f t="shared" si="7"/>
        <v>0</v>
      </c>
      <c r="Q219" s="236">
        <f>'приложение 1.1 '!H222</f>
        <v>0.28799999999999998</v>
      </c>
      <c r="R219" s="135"/>
      <c r="S219" s="135">
        <f>'приложение 1.1 '!I222</f>
        <v>0.28799999999999998</v>
      </c>
      <c r="T219" s="135"/>
      <c r="U219" s="137" t="s">
        <v>157</v>
      </c>
      <c r="V219" s="138"/>
      <c r="W219" s="383" t="s">
        <v>1802</v>
      </c>
      <c r="X219" s="139">
        <v>5.75</v>
      </c>
      <c r="Y219" s="139">
        <v>8.4</v>
      </c>
      <c r="Z219" s="139">
        <v>11.38</v>
      </c>
      <c r="AA219" s="139">
        <v>22.95</v>
      </c>
    </row>
    <row r="220" spans="1:27" ht="129" customHeight="1">
      <c r="A220" s="380" t="str">
        <f>'приложение 1.1 '!A223</f>
        <v>1.1.5.32</v>
      </c>
      <c r="B220" s="381" t="str">
        <f>'приложение 1.1 '!B223</f>
        <v xml:space="preserve">Реконструкция КЛ-0,4 кВ ТП-370 - ул. Энергетиков, 33 </v>
      </c>
      <c r="C220" s="133" t="s">
        <v>732</v>
      </c>
      <c r="D220" s="133" t="s">
        <v>305</v>
      </c>
      <c r="E220" s="221">
        <f>'приложение 1.1 '!E223</f>
        <v>0</v>
      </c>
      <c r="F220" s="133"/>
      <c r="G220" s="221">
        <f>'приложение 1.1 '!D223</f>
        <v>0.66</v>
      </c>
      <c r="H220" s="134"/>
      <c r="I220" s="133">
        <f>'приложение 1.1 '!F223</f>
        <v>2019</v>
      </c>
      <c r="J220" s="133">
        <f>'приложение 1.1 '!G223</f>
        <v>2019</v>
      </c>
      <c r="K220" s="195" t="s">
        <v>304</v>
      </c>
      <c r="L220" s="195" t="s">
        <v>197</v>
      </c>
      <c r="M220" s="195" t="s">
        <v>196</v>
      </c>
      <c r="N220" s="195" t="s">
        <v>198</v>
      </c>
      <c r="O220" s="390">
        <f t="shared" si="6"/>
        <v>0</v>
      </c>
      <c r="P220" s="390">
        <f t="shared" si="7"/>
        <v>0</v>
      </c>
      <c r="Q220" s="236">
        <f>'приложение 1.1 '!H223</f>
        <v>1.1879999999999999</v>
      </c>
      <c r="R220" s="135"/>
      <c r="S220" s="135">
        <f>'приложение 1.1 '!I223</f>
        <v>1.1879999999999999</v>
      </c>
      <c r="T220" s="135"/>
      <c r="U220" s="137" t="s">
        <v>157</v>
      </c>
      <c r="V220" s="138"/>
      <c r="W220" s="383" t="s">
        <v>1802</v>
      </c>
      <c r="X220" s="139">
        <v>5.75</v>
      </c>
      <c r="Y220" s="139">
        <v>8.4</v>
      </c>
      <c r="Z220" s="139">
        <v>11.38</v>
      </c>
      <c r="AA220" s="139">
        <v>22.95</v>
      </c>
    </row>
    <row r="221" spans="1:27" ht="129" customHeight="1">
      <c r="A221" s="380" t="str">
        <f>'приложение 1.1 '!A224</f>
        <v>1.1.5.33</v>
      </c>
      <c r="B221" s="381" t="str">
        <f>'приложение 1.1 '!B224</f>
        <v>Реконструкция КЛ-0,4 кВ ТП-370 - ул. Энергетиков, 35</v>
      </c>
      <c r="C221" s="133" t="s">
        <v>732</v>
      </c>
      <c r="D221" s="133" t="s">
        <v>305</v>
      </c>
      <c r="E221" s="221">
        <f>'приложение 1.1 '!E224</f>
        <v>0</v>
      </c>
      <c r="F221" s="133"/>
      <c r="G221" s="221">
        <f>'приложение 1.1 '!D224</f>
        <v>0.98399999999999999</v>
      </c>
      <c r="H221" s="134"/>
      <c r="I221" s="133">
        <f>'приложение 1.1 '!F224</f>
        <v>2018</v>
      </c>
      <c r="J221" s="133">
        <f>'приложение 1.1 '!G224</f>
        <v>2018</v>
      </c>
      <c r="K221" s="195" t="s">
        <v>304</v>
      </c>
      <c r="L221" s="195" t="s">
        <v>197</v>
      </c>
      <c r="M221" s="195" t="s">
        <v>196</v>
      </c>
      <c r="N221" s="195" t="s">
        <v>198</v>
      </c>
      <c r="O221" s="390">
        <f t="shared" si="6"/>
        <v>0</v>
      </c>
      <c r="P221" s="390">
        <f t="shared" si="7"/>
        <v>0</v>
      </c>
      <c r="Q221" s="236">
        <f>'приложение 1.1 '!H224</f>
        <v>1.7712000000000001</v>
      </c>
      <c r="R221" s="135"/>
      <c r="S221" s="135">
        <f>'приложение 1.1 '!I224</f>
        <v>1.7712000000000001</v>
      </c>
      <c r="T221" s="135"/>
      <c r="U221" s="137" t="s">
        <v>157</v>
      </c>
      <c r="V221" s="138"/>
      <c r="W221" s="383" t="s">
        <v>1802</v>
      </c>
      <c r="X221" s="139">
        <v>5.75</v>
      </c>
      <c r="Y221" s="139">
        <v>8.4</v>
      </c>
      <c r="Z221" s="139">
        <v>11.38</v>
      </c>
      <c r="AA221" s="139">
        <v>22.95</v>
      </c>
    </row>
    <row r="222" spans="1:27" ht="129" customHeight="1">
      <c r="A222" s="380" t="str">
        <f>'приложение 1.1 '!A225</f>
        <v>1.1.5.34</v>
      </c>
      <c r="B222" s="381" t="str">
        <f>'приложение 1.1 '!B225</f>
        <v>Реконструкция КЛ-0,4 кВ ТП-370 - ул. Энергетиков, 37</v>
      </c>
      <c r="C222" s="133" t="s">
        <v>732</v>
      </c>
      <c r="D222" s="133" t="s">
        <v>305</v>
      </c>
      <c r="E222" s="221">
        <f>'приложение 1.1 '!E225</f>
        <v>0</v>
      </c>
      <c r="F222" s="133"/>
      <c r="G222" s="221">
        <f>'приложение 1.1 '!D225</f>
        <v>0.24</v>
      </c>
      <c r="H222" s="134"/>
      <c r="I222" s="133">
        <f>'приложение 1.1 '!F225</f>
        <v>2018</v>
      </c>
      <c r="J222" s="133">
        <f>'приложение 1.1 '!G225</f>
        <v>2018</v>
      </c>
      <c r="K222" s="195" t="s">
        <v>304</v>
      </c>
      <c r="L222" s="195" t="s">
        <v>197</v>
      </c>
      <c r="M222" s="195" t="s">
        <v>196</v>
      </c>
      <c r="N222" s="195" t="s">
        <v>198</v>
      </c>
      <c r="O222" s="390">
        <f t="shared" si="6"/>
        <v>0</v>
      </c>
      <c r="P222" s="390">
        <f t="shared" si="7"/>
        <v>0</v>
      </c>
      <c r="Q222" s="236">
        <f>'приложение 1.1 '!H225</f>
        <v>0.432</v>
      </c>
      <c r="R222" s="135"/>
      <c r="S222" s="135">
        <f>'приложение 1.1 '!I225</f>
        <v>0.432</v>
      </c>
      <c r="T222" s="135"/>
      <c r="U222" s="137" t="s">
        <v>157</v>
      </c>
      <c r="V222" s="138"/>
      <c r="W222" s="383" t="s">
        <v>1802</v>
      </c>
      <c r="X222" s="139">
        <v>5.75</v>
      </c>
      <c r="Y222" s="139">
        <v>8.4</v>
      </c>
      <c r="Z222" s="139">
        <v>11.38</v>
      </c>
      <c r="AA222" s="139">
        <v>22.95</v>
      </c>
    </row>
    <row r="223" spans="1:27" ht="129" customHeight="1">
      <c r="A223" s="380" t="str">
        <f>'приложение 1.1 '!A226</f>
        <v>1.1.5.35</v>
      </c>
      <c r="B223" s="381" t="str">
        <f>'приложение 1.1 '!B226</f>
        <v>Реконструкция КЛ-0,4 кВ ТП-371 - ул. Республики, 70</v>
      </c>
      <c r="C223" s="133" t="s">
        <v>732</v>
      </c>
      <c r="D223" s="133" t="s">
        <v>305</v>
      </c>
      <c r="E223" s="221">
        <f>'приложение 1.1 '!E226</f>
        <v>0</v>
      </c>
      <c r="F223" s="133"/>
      <c r="G223" s="221">
        <f>'приложение 1.1 '!D226</f>
        <v>0.46</v>
      </c>
      <c r="H223" s="134"/>
      <c r="I223" s="133">
        <f>'приложение 1.1 '!F226</f>
        <v>2018</v>
      </c>
      <c r="J223" s="133">
        <f>'приложение 1.1 '!G226</f>
        <v>2018</v>
      </c>
      <c r="K223" s="195" t="s">
        <v>304</v>
      </c>
      <c r="L223" s="195" t="s">
        <v>197</v>
      </c>
      <c r="M223" s="195" t="s">
        <v>196</v>
      </c>
      <c r="N223" s="195" t="s">
        <v>198</v>
      </c>
      <c r="O223" s="390">
        <f t="shared" si="6"/>
        <v>0</v>
      </c>
      <c r="P223" s="390">
        <f t="shared" si="7"/>
        <v>0</v>
      </c>
      <c r="Q223" s="236">
        <f>'приложение 1.1 '!H226</f>
        <v>0.82799999999999996</v>
      </c>
      <c r="R223" s="135"/>
      <c r="S223" s="135">
        <f>'приложение 1.1 '!I226</f>
        <v>0.82799999999999996</v>
      </c>
      <c r="T223" s="135"/>
      <c r="U223" s="137" t="s">
        <v>157</v>
      </c>
      <c r="V223" s="138"/>
      <c r="W223" s="383" t="s">
        <v>1802</v>
      </c>
      <c r="X223" s="139">
        <v>5.75</v>
      </c>
      <c r="Y223" s="139">
        <v>8.4</v>
      </c>
      <c r="Z223" s="139">
        <v>11.38</v>
      </c>
      <c r="AA223" s="139">
        <v>22.95</v>
      </c>
    </row>
    <row r="224" spans="1:27" ht="129" customHeight="1">
      <c r="A224" s="380" t="str">
        <f>'приложение 1.1 '!A227</f>
        <v>1.1.5.36</v>
      </c>
      <c r="B224" s="381" t="str">
        <f>'приложение 1.1 '!B227</f>
        <v>Реконструкция КЛ-0,4 кВ ТП-388 - ул. Энергетиков, 20</v>
      </c>
      <c r="C224" s="133" t="s">
        <v>732</v>
      </c>
      <c r="D224" s="133" t="s">
        <v>305</v>
      </c>
      <c r="E224" s="221">
        <f>'приложение 1.1 '!E227</f>
        <v>0</v>
      </c>
      <c r="F224" s="133"/>
      <c r="G224" s="221">
        <f>'приложение 1.1 '!D227</f>
        <v>0.3</v>
      </c>
      <c r="H224" s="134"/>
      <c r="I224" s="133">
        <f>'приложение 1.1 '!F227</f>
        <v>2018</v>
      </c>
      <c r="J224" s="133">
        <f>'приложение 1.1 '!G227</f>
        <v>2018</v>
      </c>
      <c r="K224" s="195" t="s">
        <v>304</v>
      </c>
      <c r="L224" s="195" t="s">
        <v>197</v>
      </c>
      <c r="M224" s="195" t="s">
        <v>196</v>
      </c>
      <c r="N224" s="195" t="s">
        <v>198</v>
      </c>
      <c r="O224" s="390">
        <f t="shared" si="6"/>
        <v>0</v>
      </c>
      <c r="P224" s="390">
        <f t="shared" si="7"/>
        <v>0</v>
      </c>
      <c r="Q224" s="236">
        <f>'приложение 1.1 '!H227</f>
        <v>0.54</v>
      </c>
      <c r="R224" s="135"/>
      <c r="S224" s="135">
        <f>'приложение 1.1 '!I227</f>
        <v>0.54</v>
      </c>
      <c r="T224" s="135"/>
      <c r="U224" s="137" t="s">
        <v>157</v>
      </c>
      <c r="V224" s="138"/>
      <c r="W224" s="383" t="s">
        <v>1802</v>
      </c>
      <c r="X224" s="139">
        <v>5.75</v>
      </c>
      <c r="Y224" s="139">
        <v>8.4</v>
      </c>
      <c r="Z224" s="139">
        <v>11.38</v>
      </c>
      <c r="AA224" s="139">
        <v>22.95</v>
      </c>
    </row>
    <row r="225" spans="1:27" ht="129" customHeight="1">
      <c r="A225" s="380" t="str">
        <f>'приложение 1.1 '!A228</f>
        <v>1.1.5.37</v>
      </c>
      <c r="B225" s="381" t="str">
        <f>'приложение 1.1 '!B228</f>
        <v>Реконструкция КЛ-0,4 кВ ТП-390 - пр-д. Дружбы, 10</v>
      </c>
      <c r="C225" s="133" t="s">
        <v>732</v>
      </c>
      <c r="D225" s="133" t="s">
        <v>305</v>
      </c>
      <c r="E225" s="221">
        <f>'приложение 1.1 '!E228</f>
        <v>0</v>
      </c>
      <c r="F225" s="133"/>
      <c r="G225" s="221">
        <f>'приложение 1.1 '!D228</f>
        <v>0.2</v>
      </c>
      <c r="H225" s="134"/>
      <c r="I225" s="133">
        <f>'приложение 1.1 '!F228</f>
        <v>2018</v>
      </c>
      <c r="J225" s="133">
        <f>'приложение 1.1 '!G228</f>
        <v>2018</v>
      </c>
      <c r="K225" s="195" t="s">
        <v>304</v>
      </c>
      <c r="L225" s="195" t="s">
        <v>197</v>
      </c>
      <c r="M225" s="195" t="s">
        <v>196</v>
      </c>
      <c r="N225" s="195" t="s">
        <v>198</v>
      </c>
      <c r="O225" s="390">
        <f t="shared" si="6"/>
        <v>0</v>
      </c>
      <c r="P225" s="390">
        <f t="shared" si="7"/>
        <v>0</v>
      </c>
      <c r="Q225" s="236">
        <f>'приложение 1.1 '!H228</f>
        <v>0.36</v>
      </c>
      <c r="R225" s="135"/>
      <c r="S225" s="135">
        <f>'приложение 1.1 '!I228</f>
        <v>0.36</v>
      </c>
      <c r="T225" s="135"/>
      <c r="U225" s="137" t="s">
        <v>157</v>
      </c>
      <c r="V225" s="138"/>
      <c r="W225" s="383" t="s">
        <v>1802</v>
      </c>
      <c r="X225" s="139">
        <v>5.75</v>
      </c>
      <c r="Y225" s="139">
        <v>8.4</v>
      </c>
      <c r="Z225" s="139">
        <v>11.38</v>
      </c>
      <c r="AA225" s="139">
        <v>22.95</v>
      </c>
    </row>
    <row r="226" spans="1:27" ht="129" customHeight="1">
      <c r="A226" s="380" t="str">
        <f>'приложение 1.1 '!A229</f>
        <v>1.1.5.38</v>
      </c>
      <c r="B226" s="381" t="str">
        <f>'приложение 1.1 '!B229</f>
        <v>Реконструкция КЛ-0,4 кВ ТП-390 - пр-д. Дружбы, 12</v>
      </c>
      <c r="C226" s="133" t="s">
        <v>732</v>
      </c>
      <c r="D226" s="133" t="s">
        <v>305</v>
      </c>
      <c r="E226" s="221">
        <f>'приложение 1.1 '!E229</f>
        <v>0</v>
      </c>
      <c r="F226" s="133"/>
      <c r="G226" s="221">
        <f>'приложение 1.1 '!D229</f>
        <v>0.114</v>
      </c>
      <c r="H226" s="134"/>
      <c r="I226" s="133">
        <f>'приложение 1.1 '!F229</f>
        <v>2018</v>
      </c>
      <c r="J226" s="133">
        <f>'приложение 1.1 '!G229</f>
        <v>2018</v>
      </c>
      <c r="K226" s="195" t="s">
        <v>304</v>
      </c>
      <c r="L226" s="195" t="s">
        <v>197</v>
      </c>
      <c r="M226" s="195" t="s">
        <v>196</v>
      </c>
      <c r="N226" s="195" t="s">
        <v>198</v>
      </c>
      <c r="O226" s="390">
        <f t="shared" si="6"/>
        <v>0</v>
      </c>
      <c r="P226" s="390">
        <f t="shared" si="7"/>
        <v>0</v>
      </c>
      <c r="Q226" s="236">
        <f>'приложение 1.1 '!H229</f>
        <v>0.20519999999999999</v>
      </c>
      <c r="R226" s="135"/>
      <c r="S226" s="135">
        <f>'приложение 1.1 '!I229</f>
        <v>0.20519999999999999</v>
      </c>
      <c r="T226" s="135"/>
      <c r="U226" s="137" t="s">
        <v>157</v>
      </c>
      <c r="V226" s="138"/>
      <c r="W226" s="383" t="s">
        <v>1802</v>
      </c>
      <c r="X226" s="139">
        <v>5.75</v>
      </c>
      <c r="Y226" s="139">
        <v>8.4</v>
      </c>
      <c r="Z226" s="139">
        <v>11.38</v>
      </c>
      <c r="AA226" s="139">
        <v>22.95</v>
      </c>
    </row>
    <row r="227" spans="1:27" ht="129" customHeight="1">
      <c r="A227" s="380" t="str">
        <f>'приложение 1.1 '!A230</f>
        <v>1.1.5.39</v>
      </c>
      <c r="B227" s="381" t="str">
        <f>'приложение 1.1 '!B230</f>
        <v>Реконструкция КЛ-0,4 кВ ТП-390 - ул. 30 лет Победы, 9</v>
      </c>
      <c r="C227" s="133" t="s">
        <v>732</v>
      </c>
      <c r="D227" s="133" t="s">
        <v>305</v>
      </c>
      <c r="E227" s="221">
        <f>'приложение 1.1 '!E230</f>
        <v>0</v>
      </c>
      <c r="F227" s="133"/>
      <c r="G227" s="221">
        <f>'приложение 1.1 '!D230</f>
        <v>0.2</v>
      </c>
      <c r="H227" s="134"/>
      <c r="I227" s="133">
        <f>'приложение 1.1 '!F230</f>
        <v>2018</v>
      </c>
      <c r="J227" s="133">
        <f>'приложение 1.1 '!G230</f>
        <v>2018</v>
      </c>
      <c r="K227" s="195" t="s">
        <v>304</v>
      </c>
      <c r="L227" s="195" t="s">
        <v>197</v>
      </c>
      <c r="M227" s="195" t="s">
        <v>196</v>
      </c>
      <c r="N227" s="195" t="s">
        <v>198</v>
      </c>
      <c r="O227" s="390">
        <f t="shared" si="6"/>
        <v>0</v>
      </c>
      <c r="P227" s="390">
        <f t="shared" si="7"/>
        <v>0</v>
      </c>
      <c r="Q227" s="236">
        <f>'приложение 1.1 '!H230</f>
        <v>0.36</v>
      </c>
      <c r="R227" s="135"/>
      <c r="S227" s="135">
        <f>'приложение 1.1 '!I230</f>
        <v>0.36</v>
      </c>
      <c r="T227" s="135"/>
      <c r="U227" s="137" t="s">
        <v>157</v>
      </c>
      <c r="V227" s="138"/>
      <c r="W227" s="383" t="s">
        <v>1802</v>
      </c>
      <c r="X227" s="139">
        <v>5.75</v>
      </c>
      <c r="Y227" s="139">
        <v>8.4</v>
      </c>
      <c r="Z227" s="139">
        <v>11.38</v>
      </c>
      <c r="AA227" s="139">
        <v>22.95</v>
      </c>
    </row>
    <row r="228" spans="1:27" ht="129" customHeight="1">
      <c r="A228" s="380" t="str">
        <f>'приложение 1.1 '!A231</f>
        <v>1.1.5.40</v>
      </c>
      <c r="B228" s="381" t="str">
        <f>'приложение 1.1 '!B231</f>
        <v>Реконструкция КЛ-0,4 кВ ТП-390 - ул. 30 лет Победы, 9А</v>
      </c>
      <c r="C228" s="133" t="s">
        <v>732</v>
      </c>
      <c r="D228" s="133" t="s">
        <v>305</v>
      </c>
      <c r="E228" s="221">
        <f>'приложение 1.1 '!E231</f>
        <v>0</v>
      </c>
      <c r="F228" s="133"/>
      <c r="G228" s="221">
        <f>'приложение 1.1 '!D231</f>
        <v>0.2</v>
      </c>
      <c r="H228" s="134"/>
      <c r="I228" s="133">
        <f>'приложение 1.1 '!F231</f>
        <v>2018</v>
      </c>
      <c r="J228" s="133">
        <f>'приложение 1.1 '!G231</f>
        <v>2018</v>
      </c>
      <c r="K228" s="195" t="s">
        <v>304</v>
      </c>
      <c r="L228" s="195" t="s">
        <v>197</v>
      </c>
      <c r="M228" s="195" t="s">
        <v>196</v>
      </c>
      <c r="N228" s="195" t="s">
        <v>198</v>
      </c>
      <c r="O228" s="390">
        <f t="shared" si="6"/>
        <v>0</v>
      </c>
      <c r="P228" s="390">
        <f t="shared" si="7"/>
        <v>0</v>
      </c>
      <c r="Q228" s="236">
        <f>'приложение 1.1 '!H231</f>
        <v>0.36</v>
      </c>
      <c r="R228" s="135"/>
      <c r="S228" s="135">
        <f>'приложение 1.1 '!I231</f>
        <v>0.36</v>
      </c>
      <c r="T228" s="135"/>
      <c r="U228" s="137" t="s">
        <v>157</v>
      </c>
      <c r="V228" s="138"/>
      <c r="W228" s="383" t="s">
        <v>1802</v>
      </c>
      <c r="X228" s="139">
        <v>5.75</v>
      </c>
      <c r="Y228" s="139">
        <v>8.4</v>
      </c>
      <c r="Z228" s="139">
        <v>11.38</v>
      </c>
      <c r="AA228" s="139">
        <v>22.95</v>
      </c>
    </row>
    <row r="229" spans="1:27" ht="129" customHeight="1">
      <c r="A229" s="380" t="str">
        <f>'приложение 1.1 '!A232</f>
        <v>1.1.5.41</v>
      </c>
      <c r="B229" s="381" t="str">
        <f>'приложение 1.1 '!B232</f>
        <v>Реконструкция КЛ-0,4 кВ ТП-390 - ул. 30 лет Победы, 11</v>
      </c>
      <c r="C229" s="133" t="s">
        <v>732</v>
      </c>
      <c r="D229" s="133" t="s">
        <v>305</v>
      </c>
      <c r="E229" s="221">
        <f>'приложение 1.1 '!E232</f>
        <v>0</v>
      </c>
      <c r="F229" s="133"/>
      <c r="G229" s="221">
        <f>'приложение 1.1 '!D232</f>
        <v>0.36</v>
      </c>
      <c r="H229" s="134"/>
      <c r="I229" s="133">
        <f>'приложение 1.1 '!F232</f>
        <v>2018</v>
      </c>
      <c r="J229" s="133">
        <f>'приложение 1.1 '!G232</f>
        <v>2018</v>
      </c>
      <c r="K229" s="195" t="s">
        <v>304</v>
      </c>
      <c r="L229" s="195" t="s">
        <v>197</v>
      </c>
      <c r="M229" s="195" t="s">
        <v>196</v>
      </c>
      <c r="N229" s="195" t="s">
        <v>198</v>
      </c>
      <c r="O229" s="390">
        <f t="shared" si="6"/>
        <v>0</v>
      </c>
      <c r="P229" s="390">
        <f t="shared" si="7"/>
        <v>0</v>
      </c>
      <c r="Q229" s="236">
        <f>'приложение 1.1 '!H232</f>
        <v>0.64800000000000002</v>
      </c>
      <c r="R229" s="135"/>
      <c r="S229" s="135">
        <f>'приложение 1.1 '!I232</f>
        <v>0.64800000000000002</v>
      </c>
      <c r="T229" s="135"/>
      <c r="U229" s="137" t="s">
        <v>157</v>
      </c>
      <c r="V229" s="138"/>
      <c r="W229" s="383" t="s">
        <v>1802</v>
      </c>
      <c r="X229" s="139">
        <v>5.75</v>
      </c>
      <c r="Y229" s="139">
        <v>8.4</v>
      </c>
      <c r="Z229" s="139">
        <v>11.38</v>
      </c>
      <c r="AA229" s="139">
        <v>22.95</v>
      </c>
    </row>
    <row r="230" spans="1:27" ht="129" customHeight="1">
      <c r="A230" s="380" t="str">
        <f>'приложение 1.1 '!A233</f>
        <v>1.1.5.42</v>
      </c>
      <c r="B230" s="381" t="str">
        <f>'приложение 1.1 '!B233</f>
        <v>Реконструкция КЛ-0,4 кВ ТП-390 - ул. 30 лет Победы, 13</v>
      </c>
      <c r="C230" s="133" t="s">
        <v>732</v>
      </c>
      <c r="D230" s="133" t="s">
        <v>305</v>
      </c>
      <c r="E230" s="221">
        <f>'приложение 1.1 '!E233</f>
        <v>0</v>
      </c>
      <c r="F230" s="133"/>
      <c r="G230" s="221">
        <f>'приложение 1.1 '!D233</f>
        <v>0.55000000000000004</v>
      </c>
      <c r="H230" s="134"/>
      <c r="I230" s="133">
        <f>'приложение 1.1 '!F233</f>
        <v>2018</v>
      </c>
      <c r="J230" s="133">
        <f>'приложение 1.1 '!G233</f>
        <v>2018</v>
      </c>
      <c r="K230" s="195" t="s">
        <v>304</v>
      </c>
      <c r="L230" s="195" t="s">
        <v>197</v>
      </c>
      <c r="M230" s="195" t="s">
        <v>196</v>
      </c>
      <c r="N230" s="195" t="s">
        <v>198</v>
      </c>
      <c r="O230" s="390">
        <f t="shared" si="6"/>
        <v>0</v>
      </c>
      <c r="P230" s="390">
        <f t="shared" si="7"/>
        <v>0</v>
      </c>
      <c r="Q230" s="236">
        <f>'приложение 1.1 '!H233</f>
        <v>0.99</v>
      </c>
      <c r="R230" s="135"/>
      <c r="S230" s="135">
        <f>'приложение 1.1 '!I233</f>
        <v>0.99</v>
      </c>
      <c r="T230" s="135"/>
      <c r="U230" s="137" t="s">
        <v>157</v>
      </c>
      <c r="V230" s="138"/>
      <c r="W230" s="383" t="s">
        <v>1802</v>
      </c>
      <c r="X230" s="139">
        <v>5.75</v>
      </c>
      <c r="Y230" s="139">
        <v>8.4</v>
      </c>
      <c r="Z230" s="139">
        <v>11.38</v>
      </c>
      <c r="AA230" s="139">
        <v>22.95</v>
      </c>
    </row>
    <row r="231" spans="1:27" ht="129" customHeight="1">
      <c r="A231" s="380" t="str">
        <f>'приложение 1.1 '!A234</f>
        <v>1.1.5.43</v>
      </c>
      <c r="B231" s="381" t="str">
        <f>'приложение 1.1 '!B234</f>
        <v>Реконструкция КЛ-0,4 кВ ТП-393 - пр-д. Дружбы, 5</v>
      </c>
      <c r="C231" s="133" t="s">
        <v>732</v>
      </c>
      <c r="D231" s="133" t="s">
        <v>305</v>
      </c>
      <c r="E231" s="221">
        <f>'приложение 1.1 '!E234</f>
        <v>0</v>
      </c>
      <c r="F231" s="133"/>
      <c r="G231" s="221">
        <f>'приложение 1.1 '!D234</f>
        <v>0.16</v>
      </c>
      <c r="H231" s="134"/>
      <c r="I231" s="133">
        <f>'приложение 1.1 '!F234</f>
        <v>2018</v>
      </c>
      <c r="J231" s="133">
        <f>'приложение 1.1 '!G234</f>
        <v>2018</v>
      </c>
      <c r="K231" s="195" t="s">
        <v>304</v>
      </c>
      <c r="L231" s="195" t="s">
        <v>197</v>
      </c>
      <c r="M231" s="195" t="s">
        <v>196</v>
      </c>
      <c r="N231" s="195" t="s">
        <v>198</v>
      </c>
      <c r="O231" s="390">
        <f t="shared" si="6"/>
        <v>0</v>
      </c>
      <c r="P231" s="390">
        <f t="shared" si="7"/>
        <v>0</v>
      </c>
      <c r="Q231" s="236">
        <f>'приложение 1.1 '!H234</f>
        <v>0.28799999999999998</v>
      </c>
      <c r="R231" s="135"/>
      <c r="S231" s="135">
        <f>'приложение 1.1 '!I234</f>
        <v>0.28799999999999998</v>
      </c>
      <c r="T231" s="135"/>
      <c r="U231" s="137" t="s">
        <v>157</v>
      </c>
      <c r="V231" s="138"/>
      <c r="W231" s="383" t="s">
        <v>1802</v>
      </c>
      <c r="X231" s="139">
        <v>5.75</v>
      </c>
      <c r="Y231" s="139">
        <v>8.4</v>
      </c>
      <c r="Z231" s="139">
        <v>11.38</v>
      </c>
      <c r="AA231" s="139">
        <v>22.95</v>
      </c>
    </row>
    <row r="232" spans="1:27" ht="129" customHeight="1">
      <c r="A232" s="380" t="str">
        <f>'приложение 1.1 '!A235</f>
        <v>1.1.5.44</v>
      </c>
      <c r="B232" s="381" t="str">
        <f>'приложение 1.1 '!B235</f>
        <v>Реконструкция КЛ-0,4 кВ ТП-393 - ул. 50 лет ВЛКСМ, 13</v>
      </c>
      <c r="C232" s="133" t="s">
        <v>732</v>
      </c>
      <c r="D232" s="133" t="s">
        <v>305</v>
      </c>
      <c r="E232" s="221">
        <f>'приложение 1.1 '!E235</f>
        <v>0</v>
      </c>
      <c r="F232" s="133"/>
      <c r="G232" s="221">
        <f>'приложение 1.1 '!D235</f>
        <v>0.41799999999999998</v>
      </c>
      <c r="H232" s="134"/>
      <c r="I232" s="133">
        <f>'приложение 1.1 '!F235</f>
        <v>2018</v>
      </c>
      <c r="J232" s="133">
        <f>'приложение 1.1 '!G235</f>
        <v>2018</v>
      </c>
      <c r="K232" s="195" t="s">
        <v>304</v>
      </c>
      <c r="L232" s="195" t="s">
        <v>197</v>
      </c>
      <c r="M232" s="195" t="s">
        <v>196</v>
      </c>
      <c r="N232" s="195" t="s">
        <v>198</v>
      </c>
      <c r="O232" s="390">
        <f t="shared" si="6"/>
        <v>0</v>
      </c>
      <c r="P232" s="390">
        <f t="shared" si="7"/>
        <v>0</v>
      </c>
      <c r="Q232" s="236">
        <f>'приложение 1.1 '!H235</f>
        <v>0.75239999999999996</v>
      </c>
      <c r="R232" s="135"/>
      <c r="S232" s="135">
        <f>'приложение 1.1 '!I235</f>
        <v>0.75239999999999996</v>
      </c>
      <c r="T232" s="135"/>
      <c r="U232" s="137" t="s">
        <v>157</v>
      </c>
      <c r="V232" s="138"/>
      <c r="W232" s="383" t="s">
        <v>1802</v>
      </c>
      <c r="X232" s="139">
        <v>5.75</v>
      </c>
      <c r="Y232" s="139">
        <v>8.4</v>
      </c>
      <c r="Z232" s="139">
        <v>11.38</v>
      </c>
      <c r="AA232" s="139">
        <v>22.95</v>
      </c>
    </row>
    <row r="233" spans="1:27" ht="129" customHeight="1">
      <c r="A233" s="380" t="str">
        <f>'приложение 1.1 '!A236</f>
        <v>1.1.5.45</v>
      </c>
      <c r="B233" s="381" t="str">
        <f>'приложение 1.1 '!B236</f>
        <v>Реконструкция КЛ-0,4 кВ ТП-393 - ул. Северная, 72</v>
      </c>
      <c r="C233" s="133" t="s">
        <v>732</v>
      </c>
      <c r="D233" s="133" t="s">
        <v>305</v>
      </c>
      <c r="E233" s="221">
        <f>'приложение 1.1 '!E236</f>
        <v>0</v>
      </c>
      <c r="F233" s="133"/>
      <c r="G233" s="221">
        <f>'приложение 1.1 '!D236</f>
        <v>0.25</v>
      </c>
      <c r="H233" s="134"/>
      <c r="I233" s="133">
        <f>'приложение 1.1 '!F236</f>
        <v>2018</v>
      </c>
      <c r="J233" s="133">
        <f>'приложение 1.1 '!G236</f>
        <v>2018</v>
      </c>
      <c r="K233" s="195" t="s">
        <v>304</v>
      </c>
      <c r="L233" s="195" t="s">
        <v>197</v>
      </c>
      <c r="M233" s="195" t="s">
        <v>196</v>
      </c>
      <c r="N233" s="195" t="s">
        <v>198</v>
      </c>
      <c r="O233" s="390">
        <f t="shared" si="6"/>
        <v>0</v>
      </c>
      <c r="P233" s="390">
        <f t="shared" si="7"/>
        <v>0</v>
      </c>
      <c r="Q233" s="236">
        <f>'приложение 1.1 '!H236</f>
        <v>0.45</v>
      </c>
      <c r="R233" s="135"/>
      <c r="S233" s="135">
        <f>'приложение 1.1 '!I236</f>
        <v>0.45</v>
      </c>
      <c r="T233" s="135"/>
      <c r="U233" s="137" t="s">
        <v>157</v>
      </c>
      <c r="V233" s="138"/>
      <c r="W233" s="383" t="s">
        <v>1802</v>
      </c>
      <c r="X233" s="139">
        <v>5.75</v>
      </c>
      <c r="Y233" s="139">
        <v>8.4</v>
      </c>
      <c r="Z233" s="139">
        <v>11.38</v>
      </c>
      <c r="AA233" s="139">
        <v>22.95</v>
      </c>
    </row>
    <row r="234" spans="1:27" ht="129" customHeight="1">
      <c r="A234" s="380" t="str">
        <f>'приложение 1.1 '!A237</f>
        <v>1.1.5.46</v>
      </c>
      <c r="B234" s="381" t="str">
        <f>'приложение 1.1 '!B237</f>
        <v>Реконструкция КЛ-0,4 кВ ТП-393 - ул. Северная, 74</v>
      </c>
      <c r="C234" s="133" t="s">
        <v>732</v>
      </c>
      <c r="D234" s="133" t="s">
        <v>305</v>
      </c>
      <c r="E234" s="221">
        <f>'приложение 1.1 '!E237</f>
        <v>0</v>
      </c>
      <c r="F234" s="133"/>
      <c r="G234" s="221">
        <f>'приложение 1.1 '!D237</f>
        <v>0.35</v>
      </c>
      <c r="H234" s="134"/>
      <c r="I234" s="133">
        <f>'приложение 1.1 '!F237</f>
        <v>2018</v>
      </c>
      <c r="J234" s="133">
        <f>'приложение 1.1 '!G237</f>
        <v>2018</v>
      </c>
      <c r="K234" s="195" t="s">
        <v>304</v>
      </c>
      <c r="L234" s="195" t="s">
        <v>197</v>
      </c>
      <c r="M234" s="195" t="s">
        <v>196</v>
      </c>
      <c r="N234" s="195" t="s">
        <v>198</v>
      </c>
      <c r="O234" s="390">
        <f t="shared" si="6"/>
        <v>0</v>
      </c>
      <c r="P234" s="390">
        <f t="shared" si="7"/>
        <v>0</v>
      </c>
      <c r="Q234" s="236">
        <f>'приложение 1.1 '!H237</f>
        <v>0.63</v>
      </c>
      <c r="R234" s="135"/>
      <c r="S234" s="135">
        <f>'приложение 1.1 '!I237</f>
        <v>0.63</v>
      </c>
      <c r="T234" s="135"/>
      <c r="U234" s="137" t="s">
        <v>157</v>
      </c>
      <c r="V234" s="138"/>
      <c r="W234" s="383" t="s">
        <v>1802</v>
      </c>
      <c r="X234" s="139">
        <v>5.75</v>
      </c>
      <c r="Y234" s="139">
        <v>8.4</v>
      </c>
      <c r="Z234" s="139">
        <v>11.38</v>
      </c>
      <c r="AA234" s="139">
        <v>22.95</v>
      </c>
    </row>
    <row r="235" spans="1:27" ht="129" customHeight="1">
      <c r="A235" s="380" t="str">
        <f>'приложение 1.1 '!A238</f>
        <v>1.1.5.47</v>
      </c>
      <c r="B235" s="381" t="str">
        <f>'приложение 1.1 '!B238</f>
        <v>Реконструкция КЛ-0,4 кВ ТП-394 - пр-д. Дружбы, 9</v>
      </c>
      <c r="C235" s="133" t="s">
        <v>732</v>
      </c>
      <c r="D235" s="133" t="s">
        <v>305</v>
      </c>
      <c r="E235" s="221">
        <f>'приложение 1.1 '!E238</f>
        <v>0</v>
      </c>
      <c r="F235" s="133"/>
      <c r="G235" s="221">
        <f>'приложение 1.1 '!D238</f>
        <v>0.26800000000000002</v>
      </c>
      <c r="H235" s="134"/>
      <c r="I235" s="133">
        <f>'приложение 1.1 '!F238</f>
        <v>2018</v>
      </c>
      <c r="J235" s="133">
        <f>'приложение 1.1 '!G238</f>
        <v>2018</v>
      </c>
      <c r="K235" s="195" t="s">
        <v>304</v>
      </c>
      <c r="L235" s="195" t="s">
        <v>197</v>
      </c>
      <c r="M235" s="195" t="s">
        <v>196</v>
      </c>
      <c r="N235" s="195" t="s">
        <v>198</v>
      </c>
      <c r="O235" s="390">
        <f t="shared" si="6"/>
        <v>0</v>
      </c>
      <c r="P235" s="390">
        <f t="shared" si="7"/>
        <v>0</v>
      </c>
      <c r="Q235" s="236">
        <f>'приложение 1.1 '!H238</f>
        <v>0.4824</v>
      </c>
      <c r="R235" s="135"/>
      <c r="S235" s="135">
        <f>'приложение 1.1 '!I238</f>
        <v>0.4824</v>
      </c>
      <c r="T235" s="135"/>
      <c r="U235" s="137" t="s">
        <v>157</v>
      </c>
      <c r="V235" s="138"/>
      <c r="W235" s="383" t="s">
        <v>1802</v>
      </c>
      <c r="X235" s="139">
        <v>5.75</v>
      </c>
      <c r="Y235" s="139">
        <v>8.4</v>
      </c>
      <c r="Z235" s="139">
        <v>11.38</v>
      </c>
      <c r="AA235" s="139">
        <v>22.95</v>
      </c>
    </row>
    <row r="236" spans="1:27" ht="129" customHeight="1">
      <c r="A236" s="380" t="str">
        <f>'приложение 1.1 '!A239</f>
        <v>1.1.5.48</v>
      </c>
      <c r="B236" s="381" t="str">
        <f>'приложение 1.1 '!B239</f>
        <v>Реконструкция КЛ-0,4 кВ ТП-394 - пр-д. Дружбы, 11</v>
      </c>
      <c r="C236" s="133" t="s">
        <v>732</v>
      </c>
      <c r="D236" s="133" t="s">
        <v>305</v>
      </c>
      <c r="E236" s="221">
        <f>'приложение 1.1 '!E239</f>
        <v>0</v>
      </c>
      <c r="F236" s="133"/>
      <c r="G236" s="221">
        <f>'приложение 1.1 '!D239</f>
        <v>0.2</v>
      </c>
      <c r="H236" s="134"/>
      <c r="I236" s="133">
        <f>'приложение 1.1 '!F239</f>
        <v>2020</v>
      </c>
      <c r="J236" s="133">
        <f>'приложение 1.1 '!G239</f>
        <v>2020</v>
      </c>
      <c r="K236" s="195" t="s">
        <v>304</v>
      </c>
      <c r="L236" s="195" t="s">
        <v>197</v>
      </c>
      <c r="M236" s="195" t="s">
        <v>196</v>
      </c>
      <c r="N236" s="195" t="s">
        <v>198</v>
      </c>
      <c r="O236" s="390">
        <f t="shared" si="6"/>
        <v>0</v>
      </c>
      <c r="P236" s="390">
        <f t="shared" si="7"/>
        <v>0</v>
      </c>
      <c r="Q236" s="236">
        <f>'приложение 1.1 '!H239</f>
        <v>0.36</v>
      </c>
      <c r="R236" s="135"/>
      <c r="S236" s="135">
        <f>'приложение 1.1 '!I239</f>
        <v>0.36</v>
      </c>
      <c r="T236" s="135"/>
      <c r="U236" s="137" t="s">
        <v>157</v>
      </c>
      <c r="V236" s="138"/>
      <c r="W236" s="383" t="s">
        <v>1802</v>
      </c>
      <c r="X236" s="139">
        <v>5.75</v>
      </c>
      <c r="Y236" s="139">
        <v>8.4</v>
      </c>
      <c r="Z236" s="139">
        <v>11.38</v>
      </c>
      <c r="AA236" s="139">
        <v>22.95</v>
      </c>
    </row>
    <row r="237" spans="1:27" ht="129" customHeight="1">
      <c r="A237" s="380" t="str">
        <f>'приложение 1.1 '!A240</f>
        <v>1.1.5.49</v>
      </c>
      <c r="B237" s="381" t="str">
        <f>'приложение 1.1 '!B240</f>
        <v>Реконструкция КЛ-0,4 кВ ТП-394 - ул. 50 лет ВЛКСМ, 5</v>
      </c>
      <c r="C237" s="133" t="s">
        <v>732</v>
      </c>
      <c r="D237" s="133" t="s">
        <v>305</v>
      </c>
      <c r="E237" s="221">
        <f>'приложение 1.1 '!E240</f>
        <v>0</v>
      </c>
      <c r="F237" s="133"/>
      <c r="G237" s="221">
        <f>'приложение 1.1 '!D240</f>
        <v>0.2</v>
      </c>
      <c r="H237" s="134"/>
      <c r="I237" s="133">
        <f>'приложение 1.1 '!F240</f>
        <v>2020</v>
      </c>
      <c r="J237" s="133">
        <f>'приложение 1.1 '!G240</f>
        <v>2020</v>
      </c>
      <c r="K237" s="195" t="s">
        <v>304</v>
      </c>
      <c r="L237" s="195" t="s">
        <v>197</v>
      </c>
      <c r="M237" s="195" t="s">
        <v>196</v>
      </c>
      <c r="N237" s="195" t="s">
        <v>198</v>
      </c>
      <c r="O237" s="390">
        <f t="shared" si="6"/>
        <v>0</v>
      </c>
      <c r="P237" s="390">
        <f t="shared" si="7"/>
        <v>0</v>
      </c>
      <c r="Q237" s="236">
        <f>'приложение 1.1 '!H240</f>
        <v>0.36</v>
      </c>
      <c r="R237" s="135"/>
      <c r="S237" s="135">
        <f>'приложение 1.1 '!I240</f>
        <v>0.36</v>
      </c>
      <c r="T237" s="135"/>
      <c r="U237" s="137" t="s">
        <v>157</v>
      </c>
      <c r="V237" s="138"/>
      <c r="W237" s="383" t="s">
        <v>1802</v>
      </c>
      <c r="X237" s="139">
        <v>5.75</v>
      </c>
      <c r="Y237" s="139">
        <v>8.4</v>
      </c>
      <c r="Z237" s="139">
        <v>11.38</v>
      </c>
      <c r="AA237" s="139">
        <v>22.95</v>
      </c>
    </row>
    <row r="238" spans="1:27" ht="129" customHeight="1">
      <c r="A238" s="380" t="str">
        <f>'приложение 1.1 '!A241</f>
        <v>1.1.5.50</v>
      </c>
      <c r="B238" s="381" t="str">
        <f>'приложение 1.1 '!B241</f>
        <v>Реконструкция КЛ-0,4 кВ ТП-394 - ул. 50 лет ВЛКСМ, 7</v>
      </c>
      <c r="C238" s="133" t="s">
        <v>732</v>
      </c>
      <c r="D238" s="133" t="s">
        <v>305</v>
      </c>
      <c r="E238" s="221">
        <f>'приложение 1.1 '!E241</f>
        <v>0</v>
      </c>
      <c r="F238" s="133"/>
      <c r="G238" s="221">
        <f>'приложение 1.1 '!D241</f>
        <v>0.14599999999999999</v>
      </c>
      <c r="H238" s="134"/>
      <c r="I238" s="133">
        <f>'приложение 1.1 '!F241</f>
        <v>2020</v>
      </c>
      <c r="J238" s="133">
        <f>'приложение 1.1 '!G241</f>
        <v>2020</v>
      </c>
      <c r="K238" s="195" t="s">
        <v>304</v>
      </c>
      <c r="L238" s="195" t="s">
        <v>197</v>
      </c>
      <c r="M238" s="195" t="s">
        <v>196</v>
      </c>
      <c r="N238" s="195" t="s">
        <v>198</v>
      </c>
      <c r="O238" s="390">
        <f t="shared" si="6"/>
        <v>0</v>
      </c>
      <c r="P238" s="390">
        <f t="shared" si="7"/>
        <v>0</v>
      </c>
      <c r="Q238" s="236">
        <f>'приложение 1.1 '!H241</f>
        <v>0.26280000000000003</v>
      </c>
      <c r="R238" s="135"/>
      <c r="S238" s="135">
        <f>'приложение 1.1 '!I241</f>
        <v>0.26280000000000003</v>
      </c>
      <c r="T238" s="135"/>
      <c r="U238" s="137" t="s">
        <v>157</v>
      </c>
      <c r="V238" s="138"/>
      <c r="W238" s="383" t="s">
        <v>1802</v>
      </c>
      <c r="X238" s="139">
        <v>5.75</v>
      </c>
      <c r="Y238" s="139">
        <v>8.4</v>
      </c>
      <c r="Z238" s="139">
        <v>11.38</v>
      </c>
      <c r="AA238" s="139">
        <v>22.95</v>
      </c>
    </row>
    <row r="239" spans="1:27" ht="129" customHeight="1">
      <c r="A239" s="380" t="str">
        <f>'приложение 1.1 '!A242</f>
        <v>1.1.5.51</v>
      </c>
      <c r="B239" s="381" t="str">
        <f>'приложение 1.1 '!B242</f>
        <v>Реконструкция КЛ-0,4 кВ ТП-394 - ул. 50 лет ВЛКСМ, 9</v>
      </c>
      <c r="C239" s="133" t="s">
        <v>732</v>
      </c>
      <c r="D239" s="133" t="s">
        <v>305</v>
      </c>
      <c r="E239" s="221">
        <f>'приложение 1.1 '!E242</f>
        <v>0</v>
      </c>
      <c r="F239" s="133"/>
      <c r="G239" s="221">
        <f>'приложение 1.1 '!D242</f>
        <v>0.36799999999999999</v>
      </c>
      <c r="H239" s="134"/>
      <c r="I239" s="133">
        <f>'приложение 1.1 '!F242</f>
        <v>2020</v>
      </c>
      <c r="J239" s="133">
        <f>'приложение 1.1 '!G242</f>
        <v>2020</v>
      </c>
      <c r="K239" s="195" t="s">
        <v>304</v>
      </c>
      <c r="L239" s="195" t="s">
        <v>197</v>
      </c>
      <c r="M239" s="195" t="s">
        <v>196</v>
      </c>
      <c r="N239" s="195" t="s">
        <v>198</v>
      </c>
      <c r="O239" s="390">
        <f t="shared" si="6"/>
        <v>0</v>
      </c>
      <c r="P239" s="390">
        <f t="shared" si="7"/>
        <v>0</v>
      </c>
      <c r="Q239" s="236">
        <f>'приложение 1.1 '!H242</f>
        <v>0.66239999999999999</v>
      </c>
      <c r="R239" s="135"/>
      <c r="S239" s="135">
        <f>'приложение 1.1 '!I242</f>
        <v>0.66239999999999999</v>
      </c>
      <c r="T239" s="135"/>
      <c r="U239" s="137" t="s">
        <v>157</v>
      </c>
      <c r="V239" s="138"/>
      <c r="W239" s="383" t="s">
        <v>1802</v>
      </c>
      <c r="X239" s="139">
        <v>5.75</v>
      </c>
      <c r="Y239" s="139">
        <v>8.4</v>
      </c>
      <c r="Z239" s="139">
        <v>11.38</v>
      </c>
      <c r="AA239" s="139">
        <v>22.95</v>
      </c>
    </row>
    <row r="240" spans="1:27" ht="129" customHeight="1">
      <c r="A240" s="380" t="str">
        <f>'приложение 1.1 '!A243</f>
        <v>1.1.5.52</v>
      </c>
      <c r="B240" s="381" t="str">
        <f>'приложение 1.1 '!B243</f>
        <v>Реконструкция КЛ-0,4 кВ ТП-394 - ул. 50 лет ВЛКСМ, 11</v>
      </c>
      <c r="C240" s="133" t="s">
        <v>732</v>
      </c>
      <c r="D240" s="133" t="s">
        <v>305</v>
      </c>
      <c r="E240" s="221">
        <f>'приложение 1.1 '!E243</f>
        <v>0</v>
      </c>
      <c r="F240" s="133"/>
      <c r="G240" s="221">
        <f>'приложение 1.1 '!D243</f>
        <v>0.30199999999999999</v>
      </c>
      <c r="H240" s="134"/>
      <c r="I240" s="133">
        <f>'приложение 1.1 '!F243</f>
        <v>2020</v>
      </c>
      <c r="J240" s="133">
        <f>'приложение 1.1 '!G243</f>
        <v>2020</v>
      </c>
      <c r="K240" s="195" t="s">
        <v>304</v>
      </c>
      <c r="L240" s="195" t="s">
        <v>197</v>
      </c>
      <c r="M240" s="195" t="s">
        <v>196</v>
      </c>
      <c r="N240" s="195" t="s">
        <v>198</v>
      </c>
      <c r="O240" s="390">
        <f t="shared" si="6"/>
        <v>0</v>
      </c>
      <c r="P240" s="390">
        <f t="shared" si="7"/>
        <v>0</v>
      </c>
      <c r="Q240" s="236">
        <f>'приложение 1.1 '!H243</f>
        <v>0.54359999999999997</v>
      </c>
      <c r="R240" s="135"/>
      <c r="S240" s="135">
        <f>'приложение 1.1 '!I243</f>
        <v>0.54359999999999997</v>
      </c>
      <c r="T240" s="135"/>
      <c r="U240" s="137" t="s">
        <v>157</v>
      </c>
      <c r="V240" s="138"/>
      <c r="W240" s="383" t="s">
        <v>1802</v>
      </c>
      <c r="X240" s="139">
        <v>5.75</v>
      </c>
      <c r="Y240" s="139">
        <v>8.4</v>
      </c>
      <c r="Z240" s="139">
        <v>11.38</v>
      </c>
      <c r="AA240" s="139">
        <v>22.95</v>
      </c>
    </row>
    <row r="241" spans="1:27" ht="108" customHeight="1">
      <c r="A241" s="380" t="str">
        <f>'приложение 1.1 '!A244</f>
        <v>1.1.5.53</v>
      </c>
      <c r="B241" s="381" t="str">
        <f>'приложение 1.1 '!B244</f>
        <v>Реконструкция КЛ-0,4 кВ ТП-402 - ул. Рабочая, 31А</v>
      </c>
      <c r="C241" s="133" t="s">
        <v>732</v>
      </c>
      <c r="D241" s="133" t="s">
        <v>305</v>
      </c>
      <c r="E241" s="221">
        <f>'приложение 1.1 '!E244</f>
        <v>0</v>
      </c>
      <c r="F241" s="133"/>
      <c r="G241" s="221">
        <f>'приложение 1.1 '!D244</f>
        <v>0.8</v>
      </c>
      <c r="H241" s="134"/>
      <c r="I241" s="133">
        <f>'приложение 1.1 '!F244</f>
        <v>2020</v>
      </c>
      <c r="J241" s="133">
        <f>'приложение 1.1 '!G244</f>
        <v>2020</v>
      </c>
      <c r="K241" s="195" t="s">
        <v>304</v>
      </c>
      <c r="L241" s="195" t="s">
        <v>197</v>
      </c>
      <c r="M241" s="195" t="s">
        <v>196</v>
      </c>
      <c r="N241" s="195" t="s">
        <v>198</v>
      </c>
      <c r="O241" s="390">
        <f t="shared" si="6"/>
        <v>0</v>
      </c>
      <c r="P241" s="390">
        <f t="shared" si="7"/>
        <v>0</v>
      </c>
      <c r="Q241" s="236">
        <f>'приложение 1.1 '!H244</f>
        <v>1.44</v>
      </c>
      <c r="R241" s="135"/>
      <c r="S241" s="135">
        <f>'приложение 1.1 '!I244</f>
        <v>1.44</v>
      </c>
      <c r="T241" s="135"/>
      <c r="U241" s="137" t="s">
        <v>157</v>
      </c>
      <c r="V241" s="138"/>
      <c r="W241" s="383" t="s">
        <v>1802</v>
      </c>
      <c r="X241" s="139">
        <v>5.75</v>
      </c>
      <c r="Y241" s="139">
        <v>8.4</v>
      </c>
      <c r="Z241" s="139">
        <v>11.38</v>
      </c>
      <c r="AA241" s="139">
        <v>22.95</v>
      </c>
    </row>
    <row r="242" spans="1:27" ht="133.5" customHeight="1">
      <c r="A242" s="380" t="str">
        <f>'приложение 1.1 '!A245</f>
        <v>1.1.5.54</v>
      </c>
      <c r="B242" s="381" t="str">
        <f>'приложение 1.1 '!B245</f>
        <v>Реконструкция КЛ-0,4 кВ ТП-501 - д/с №122</v>
      </c>
      <c r="C242" s="133" t="s">
        <v>732</v>
      </c>
      <c r="D242" s="133" t="s">
        <v>305</v>
      </c>
      <c r="E242" s="221">
        <f>'приложение 1.1 '!E245</f>
        <v>0</v>
      </c>
      <c r="F242" s="133"/>
      <c r="G242" s="221">
        <f>'приложение 1.1 '!D245</f>
        <v>0.45</v>
      </c>
      <c r="H242" s="134"/>
      <c r="I242" s="133">
        <f>'приложение 1.1 '!F245</f>
        <v>2020</v>
      </c>
      <c r="J242" s="133">
        <f>'приложение 1.1 '!G245</f>
        <v>2020</v>
      </c>
      <c r="K242" s="195" t="s">
        <v>304</v>
      </c>
      <c r="L242" s="195" t="s">
        <v>197</v>
      </c>
      <c r="M242" s="195" t="s">
        <v>196</v>
      </c>
      <c r="N242" s="195" t="s">
        <v>198</v>
      </c>
      <c r="O242" s="390">
        <f t="shared" si="6"/>
        <v>0</v>
      </c>
      <c r="P242" s="390">
        <f t="shared" si="7"/>
        <v>0</v>
      </c>
      <c r="Q242" s="236">
        <f>'приложение 1.1 '!H245</f>
        <v>0.81</v>
      </c>
      <c r="R242" s="135"/>
      <c r="S242" s="135">
        <f>'приложение 1.1 '!I245</f>
        <v>0.81</v>
      </c>
      <c r="T242" s="135"/>
      <c r="U242" s="137" t="s">
        <v>157</v>
      </c>
      <c r="V242" s="138"/>
      <c r="W242" s="383" t="s">
        <v>1802</v>
      </c>
      <c r="X242" s="139">
        <v>5.75</v>
      </c>
      <c r="Y242" s="139">
        <v>8.4</v>
      </c>
      <c r="Z242" s="139">
        <v>11.38</v>
      </c>
      <c r="AA242" s="139">
        <v>22.95</v>
      </c>
    </row>
    <row r="243" spans="1:27" ht="129" customHeight="1">
      <c r="A243" s="380" t="str">
        <f>'приложение 1.1 '!A246</f>
        <v>1.1.5.55</v>
      </c>
      <c r="B243" s="381" t="str">
        <f>'приложение 1.1 '!B246</f>
        <v>Реконструкция КЛ-0,4 кВ ТП-501 - Школа №20</v>
      </c>
      <c r="C243" s="133" t="s">
        <v>732</v>
      </c>
      <c r="D243" s="133" t="s">
        <v>305</v>
      </c>
      <c r="E243" s="221">
        <f>'приложение 1.1 '!E246</f>
        <v>0</v>
      </c>
      <c r="F243" s="133"/>
      <c r="G243" s="221">
        <f>'приложение 1.1 '!D246</f>
        <v>0.4</v>
      </c>
      <c r="H243" s="134"/>
      <c r="I243" s="133">
        <f>'приложение 1.1 '!F246</f>
        <v>2020</v>
      </c>
      <c r="J243" s="133">
        <f>'приложение 1.1 '!G246</f>
        <v>2020</v>
      </c>
      <c r="K243" s="195" t="s">
        <v>304</v>
      </c>
      <c r="L243" s="195" t="s">
        <v>197</v>
      </c>
      <c r="M243" s="195" t="s">
        <v>196</v>
      </c>
      <c r="N243" s="195" t="s">
        <v>198</v>
      </c>
      <c r="O243" s="390">
        <f t="shared" si="6"/>
        <v>0</v>
      </c>
      <c r="P243" s="390">
        <f t="shared" si="7"/>
        <v>0</v>
      </c>
      <c r="Q243" s="236">
        <f>'приложение 1.1 '!H246</f>
        <v>0.72</v>
      </c>
      <c r="R243" s="135"/>
      <c r="S243" s="135">
        <f>'приложение 1.1 '!I246</f>
        <v>0.72</v>
      </c>
      <c r="T243" s="135"/>
      <c r="U243" s="137" t="s">
        <v>157</v>
      </c>
      <c r="V243" s="138"/>
      <c r="W243" s="383" t="s">
        <v>1802</v>
      </c>
      <c r="X243" s="139">
        <v>5.75</v>
      </c>
      <c r="Y243" s="139">
        <v>8.4</v>
      </c>
      <c r="Z243" s="139">
        <v>11.38</v>
      </c>
      <c r="AA243" s="139">
        <v>22.95</v>
      </c>
    </row>
    <row r="244" spans="1:27" ht="129" customHeight="1">
      <c r="A244" s="380" t="str">
        <f>'приложение 1.1 '!A247</f>
        <v>1.1.5.56</v>
      </c>
      <c r="B244" s="381" t="str">
        <f>'приложение 1.1 '!B247</f>
        <v>Реконструкция КЛ-0,4 кВ ТП-504 - ул. Мечникова, 8</v>
      </c>
      <c r="C244" s="133" t="s">
        <v>732</v>
      </c>
      <c r="D244" s="133" t="s">
        <v>305</v>
      </c>
      <c r="E244" s="221">
        <f>'приложение 1.1 '!E247</f>
        <v>0</v>
      </c>
      <c r="F244" s="133"/>
      <c r="G244" s="221">
        <f>'приложение 1.1 '!D247</f>
        <v>0.1</v>
      </c>
      <c r="H244" s="134"/>
      <c r="I244" s="133">
        <f>'приложение 1.1 '!F247</f>
        <v>2020</v>
      </c>
      <c r="J244" s="133">
        <f>'приложение 1.1 '!G247</f>
        <v>2020</v>
      </c>
      <c r="K244" s="195" t="s">
        <v>304</v>
      </c>
      <c r="L244" s="195" t="s">
        <v>197</v>
      </c>
      <c r="M244" s="195" t="s">
        <v>196</v>
      </c>
      <c r="N244" s="195" t="s">
        <v>198</v>
      </c>
      <c r="O244" s="390">
        <f t="shared" si="6"/>
        <v>0</v>
      </c>
      <c r="P244" s="390">
        <f t="shared" si="7"/>
        <v>0</v>
      </c>
      <c r="Q244" s="236">
        <f>'приложение 1.1 '!H247</f>
        <v>0.18</v>
      </c>
      <c r="R244" s="135"/>
      <c r="S244" s="135">
        <f>'приложение 1.1 '!I247</f>
        <v>0.18</v>
      </c>
      <c r="T244" s="135"/>
      <c r="U244" s="137" t="s">
        <v>157</v>
      </c>
      <c r="V244" s="138"/>
      <c r="W244" s="383" t="s">
        <v>1802</v>
      </c>
      <c r="X244" s="139">
        <v>5.75</v>
      </c>
      <c r="Y244" s="139">
        <v>8.4</v>
      </c>
      <c r="Z244" s="139">
        <v>11.38</v>
      </c>
      <c r="AA244" s="139">
        <v>22.95</v>
      </c>
    </row>
    <row r="245" spans="1:27" ht="129" customHeight="1">
      <c r="A245" s="380" t="str">
        <f>'приложение 1.1 '!A248</f>
        <v>1.1.5.57</v>
      </c>
      <c r="B245" s="381" t="str">
        <f>'приложение 1.1 '!B248</f>
        <v>Реконструкция КЛ-0,4 кВ ТП-504 - ЦТП-81</v>
      </c>
      <c r="C245" s="133" t="s">
        <v>732</v>
      </c>
      <c r="D245" s="133" t="s">
        <v>305</v>
      </c>
      <c r="E245" s="221">
        <f>'приложение 1.1 '!E248</f>
        <v>0</v>
      </c>
      <c r="F245" s="133"/>
      <c r="G245" s="221">
        <f>'приложение 1.1 '!D248</f>
        <v>0.45400000000000001</v>
      </c>
      <c r="H245" s="134"/>
      <c r="I245" s="133">
        <f>'приложение 1.1 '!F248</f>
        <v>2020</v>
      </c>
      <c r="J245" s="133">
        <f>'приложение 1.1 '!G248</f>
        <v>2020</v>
      </c>
      <c r="K245" s="195" t="s">
        <v>304</v>
      </c>
      <c r="L245" s="195" t="s">
        <v>197</v>
      </c>
      <c r="M245" s="195" t="s">
        <v>196</v>
      </c>
      <c r="N245" s="195" t="s">
        <v>198</v>
      </c>
      <c r="O245" s="390">
        <f t="shared" si="6"/>
        <v>0</v>
      </c>
      <c r="P245" s="390">
        <f t="shared" si="7"/>
        <v>0</v>
      </c>
      <c r="Q245" s="236">
        <f>'приложение 1.1 '!H248</f>
        <v>0.4572</v>
      </c>
      <c r="R245" s="135"/>
      <c r="S245" s="135">
        <f>'приложение 1.1 '!I248</f>
        <v>0.4572</v>
      </c>
      <c r="T245" s="135"/>
      <c r="U245" s="137" t="s">
        <v>157</v>
      </c>
      <c r="V245" s="138"/>
      <c r="W245" s="383" t="s">
        <v>1802</v>
      </c>
      <c r="X245" s="139">
        <v>5.75</v>
      </c>
      <c r="Y245" s="139">
        <v>8.4</v>
      </c>
      <c r="Z245" s="139">
        <v>11.38</v>
      </c>
      <c r="AA245" s="139">
        <v>22.95</v>
      </c>
    </row>
    <row r="246" spans="1:27" ht="129" customHeight="1">
      <c r="A246" s="380" t="str">
        <f>'приложение 1.1 '!A249</f>
        <v>1.1.5.58</v>
      </c>
      <c r="B246" s="381" t="str">
        <f>'приложение 1.1 '!B249</f>
        <v>Реконструкция КЛ - 0,4 кВ ТП -246 Дзержинского, 6</v>
      </c>
      <c r="C246" s="133" t="s">
        <v>732</v>
      </c>
      <c r="D246" s="133" t="s">
        <v>305</v>
      </c>
      <c r="E246" s="221">
        <f>'приложение 1.1 '!E249</f>
        <v>0</v>
      </c>
      <c r="F246" s="133"/>
      <c r="G246" s="221">
        <f>'приложение 1.1 '!D249</f>
        <v>0.22</v>
      </c>
      <c r="H246" s="134"/>
      <c r="I246" s="133">
        <f>'приложение 1.1 '!F249</f>
        <v>2020</v>
      </c>
      <c r="J246" s="133">
        <f>'приложение 1.1 '!G249</f>
        <v>2020</v>
      </c>
      <c r="K246" s="195" t="s">
        <v>304</v>
      </c>
      <c r="L246" s="195" t="s">
        <v>197</v>
      </c>
      <c r="M246" s="195" t="s">
        <v>196</v>
      </c>
      <c r="N246" s="195" t="s">
        <v>198</v>
      </c>
      <c r="O246" s="390">
        <f t="shared" si="6"/>
        <v>0</v>
      </c>
      <c r="P246" s="390">
        <f t="shared" si="7"/>
        <v>0</v>
      </c>
      <c r="Q246" s="236">
        <f>'приложение 1.1 '!H249</f>
        <v>0.39600000000000002</v>
      </c>
      <c r="R246" s="135"/>
      <c r="S246" s="135">
        <f>'приложение 1.1 '!I249</f>
        <v>0.39600000000000002</v>
      </c>
      <c r="T246" s="135"/>
      <c r="U246" s="137" t="s">
        <v>157</v>
      </c>
      <c r="V246" s="138"/>
      <c r="W246" s="383" t="s">
        <v>1802</v>
      </c>
      <c r="X246" s="139">
        <v>5.75</v>
      </c>
      <c r="Y246" s="139">
        <v>8.4</v>
      </c>
      <c r="Z246" s="139">
        <v>11.38</v>
      </c>
      <c r="AA246" s="139">
        <v>22.95</v>
      </c>
    </row>
    <row r="247" spans="1:27" ht="129" customHeight="1">
      <c r="A247" s="380" t="str">
        <f>'приложение 1.1 '!A250</f>
        <v>1.1.5.59</v>
      </c>
      <c r="B247" s="381" t="str">
        <f>'приложение 1.1 '!B250</f>
        <v>Реконструкция КЛ - 0,4 кВ ТП - 246 Дзержинского, 6/1</v>
      </c>
      <c r="C247" s="133" t="s">
        <v>732</v>
      </c>
      <c r="D247" s="133" t="s">
        <v>305</v>
      </c>
      <c r="E247" s="221">
        <f>'приложение 1.1 '!E250</f>
        <v>0</v>
      </c>
      <c r="F247" s="133"/>
      <c r="G247" s="221">
        <f>'приложение 1.1 '!D250</f>
        <v>0.47</v>
      </c>
      <c r="H247" s="134"/>
      <c r="I247" s="133">
        <f>'приложение 1.1 '!F250</f>
        <v>2020</v>
      </c>
      <c r="J247" s="133">
        <f>'приложение 1.1 '!G250</f>
        <v>2020</v>
      </c>
      <c r="K247" s="195" t="s">
        <v>304</v>
      </c>
      <c r="L247" s="195" t="s">
        <v>197</v>
      </c>
      <c r="M247" s="195" t="s">
        <v>196</v>
      </c>
      <c r="N247" s="195" t="s">
        <v>198</v>
      </c>
      <c r="O247" s="390">
        <f t="shared" si="6"/>
        <v>0</v>
      </c>
      <c r="P247" s="390">
        <f t="shared" si="7"/>
        <v>0</v>
      </c>
      <c r="Q247" s="236">
        <f>'приложение 1.1 '!H250</f>
        <v>0.84599999999999997</v>
      </c>
      <c r="R247" s="135"/>
      <c r="S247" s="135">
        <f>'приложение 1.1 '!I250</f>
        <v>0.84599999999999997</v>
      </c>
      <c r="T247" s="135"/>
      <c r="U247" s="137" t="s">
        <v>157</v>
      </c>
      <c r="V247" s="138"/>
      <c r="W247" s="383" t="s">
        <v>1802</v>
      </c>
      <c r="X247" s="139">
        <v>5.75</v>
      </c>
      <c r="Y247" s="139">
        <v>8.4</v>
      </c>
      <c r="Z247" s="139">
        <v>11.38</v>
      </c>
      <c r="AA247" s="139">
        <v>22.95</v>
      </c>
    </row>
    <row r="248" spans="1:27" ht="129" customHeight="1">
      <c r="A248" s="380" t="str">
        <f>'приложение 1.1 '!A251</f>
        <v>1.1.5.60</v>
      </c>
      <c r="B248" s="381" t="str">
        <f>'приложение 1.1 '!B251</f>
        <v>Реконструкция КЛ - 0,4 кВ ТП - 341 Мира- 35/3</v>
      </c>
      <c r="C248" s="133" t="s">
        <v>732</v>
      </c>
      <c r="D248" s="133" t="s">
        <v>305</v>
      </c>
      <c r="E248" s="221">
        <f>'приложение 1.1 '!E251</f>
        <v>0</v>
      </c>
      <c r="F248" s="133"/>
      <c r="G248" s="221">
        <f>'приложение 1.1 '!D251</f>
        <v>0.192</v>
      </c>
      <c r="H248" s="134"/>
      <c r="I248" s="133">
        <f>'приложение 1.1 '!F251</f>
        <v>2020</v>
      </c>
      <c r="J248" s="133">
        <f>'приложение 1.1 '!G251</f>
        <v>2020</v>
      </c>
      <c r="K248" s="195" t="s">
        <v>304</v>
      </c>
      <c r="L248" s="195" t="s">
        <v>197</v>
      </c>
      <c r="M248" s="195" t="s">
        <v>196</v>
      </c>
      <c r="N248" s="195" t="s">
        <v>198</v>
      </c>
      <c r="O248" s="390">
        <f t="shared" si="6"/>
        <v>0</v>
      </c>
      <c r="P248" s="390">
        <f t="shared" si="7"/>
        <v>0</v>
      </c>
      <c r="Q248" s="236">
        <f>'приложение 1.1 '!H251</f>
        <v>0.34560000000000002</v>
      </c>
      <c r="R248" s="135"/>
      <c r="S248" s="135">
        <f>'приложение 1.1 '!I251</f>
        <v>0.34560000000000002</v>
      </c>
      <c r="T248" s="135"/>
      <c r="U248" s="137" t="s">
        <v>157</v>
      </c>
      <c r="V248" s="138"/>
      <c r="W248" s="383" t="s">
        <v>1802</v>
      </c>
      <c r="X248" s="139">
        <v>5.75</v>
      </c>
      <c r="Y248" s="139">
        <v>8.4</v>
      </c>
      <c r="Z248" s="139">
        <v>11.38</v>
      </c>
      <c r="AA248" s="139">
        <v>22.95</v>
      </c>
    </row>
    <row r="249" spans="1:27" ht="129" customHeight="1">
      <c r="A249" s="380" t="str">
        <f>'приложение 1.1 '!A252</f>
        <v>1.1.5.61</v>
      </c>
      <c r="B249" s="381" t="str">
        <f>'приложение 1.1 '!B252</f>
        <v>Реконструкция КЛ - 0,4 кВ ТП - 341 Мира - 35/2</v>
      </c>
      <c r="C249" s="133" t="s">
        <v>732</v>
      </c>
      <c r="D249" s="133" t="s">
        <v>305</v>
      </c>
      <c r="E249" s="221">
        <f>'приложение 1.1 '!E252</f>
        <v>0</v>
      </c>
      <c r="F249" s="133"/>
      <c r="G249" s="221">
        <f>'приложение 1.1 '!D252</f>
        <v>0.33</v>
      </c>
      <c r="H249" s="134"/>
      <c r="I249" s="133">
        <f>'приложение 1.1 '!F252</f>
        <v>2020</v>
      </c>
      <c r="J249" s="133">
        <f>'приложение 1.1 '!G252</f>
        <v>2020</v>
      </c>
      <c r="K249" s="195" t="s">
        <v>304</v>
      </c>
      <c r="L249" s="195" t="s">
        <v>197</v>
      </c>
      <c r="M249" s="195" t="s">
        <v>196</v>
      </c>
      <c r="N249" s="195" t="s">
        <v>198</v>
      </c>
      <c r="O249" s="390">
        <f t="shared" si="6"/>
        <v>0</v>
      </c>
      <c r="P249" s="390">
        <f t="shared" si="7"/>
        <v>0</v>
      </c>
      <c r="Q249" s="236">
        <f>'приложение 1.1 '!H252</f>
        <v>0.59399999999999997</v>
      </c>
      <c r="R249" s="135"/>
      <c r="S249" s="135">
        <f>'приложение 1.1 '!I252</f>
        <v>0.59399999999999997</v>
      </c>
      <c r="T249" s="135"/>
      <c r="U249" s="137" t="s">
        <v>157</v>
      </c>
      <c r="V249" s="138"/>
      <c r="W249" s="383" t="s">
        <v>1802</v>
      </c>
      <c r="X249" s="139">
        <v>5.75</v>
      </c>
      <c r="Y249" s="139">
        <v>8.4</v>
      </c>
      <c r="Z249" s="139">
        <v>11.38</v>
      </c>
      <c r="AA249" s="139">
        <v>22.95</v>
      </c>
    </row>
    <row r="250" spans="1:27" ht="151.5" customHeight="1">
      <c r="A250" s="380" t="str">
        <f>'приложение 1.1 '!A253</f>
        <v>1.1.5.62</v>
      </c>
      <c r="B250" s="381" t="str">
        <f>'приложение 1.1 '!B253</f>
        <v>Реконструкция КЛ - 0,4 кВ ТП - 341 Мира -35/1</v>
      </c>
      <c r="C250" s="133" t="s">
        <v>732</v>
      </c>
      <c r="D250" s="133" t="s">
        <v>305</v>
      </c>
      <c r="E250" s="221">
        <f>'приложение 1.1 '!E253</f>
        <v>0</v>
      </c>
      <c r="F250" s="133"/>
      <c r="G250" s="221">
        <f>'приложение 1.1 '!D253</f>
        <v>0.33</v>
      </c>
      <c r="H250" s="134"/>
      <c r="I250" s="133">
        <f>'приложение 1.1 '!F253</f>
        <v>2020</v>
      </c>
      <c r="J250" s="133">
        <f>'приложение 1.1 '!G253</f>
        <v>2020</v>
      </c>
      <c r="K250" s="195" t="s">
        <v>304</v>
      </c>
      <c r="L250" s="195" t="s">
        <v>197</v>
      </c>
      <c r="M250" s="195" t="s">
        <v>196</v>
      </c>
      <c r="N250" s="195" t="s">
        <v>198</v>
      </c>
      <c r="O250" s="390">
        <f t="shared" si="6"/>
        <v>0</v>
      </c>
      <c r="P250" s="390">
        <f t="shared" si="7"/>
        <v>0</v>
      </c>
      <c r="Q250" s="236">
        <f>'приложение 1.1 '!H253</f>
        <v>0.59399999999999997</v>
      </c>
      <c r="R250" s="135"/>
      <c r="S250" s="135">
        <f>'приложение 1.1 '!I253</f>
        <v>0.59399999999999997</v>
      </c>
      <c r="T250" s="135"/>
      <c r="U250" s="137" t="s">
        <v>157</v>
      </c>
      <c r="V250" s="138"/>
      <c r="W250" s="383" t="s">
        <v>1802</v>
      </c>
      <c r="X250" s="139">
        <v>5.75</v>
      </c>
      <c r="Y250" s="139">
        <v>8.4</v>
      </c>
      <c r="Z250" s="139">
        <v>11.38</v>
      </c>
      <c r="AA250" s="139">
        <v>22.95</v>
      </c>
    </row>
    <row r="251" spans="1:27" ht="129" customHeight="1">
      <c r="A251" s="380" t="str">
        <f>'приложение 1.1 '!A254</f>
        <v>1.1.5.63</v>
      </c>
      <c r="B251" s="381" t="str">
        <f>'приложение 1.1 '!B254</f>
        <v>Реконструкция КЛ - 0,4 кВ ТП - 342 Мира -37/1</v>
      </c>
      <c r="C251" s="133" t="s">
        <v>732</v>
      </c>
      <c r="D251" s="133" t="s">
        <v>305</v>
      </c>
      <c r="E251" s="221">
        <f>'приложение 1.1 '!E254</f>
        <v>0</v>
      </c>
      <c r="F251" s="133"/>
      <c r="G251" s="221">
        <f>'приложение 1.1 '!D254</f>
        <v>0.24</v>
      </c>
      <c r="H251" s="134"/>
      <c r="I251" s="133">
        <f>'приложение 1.1 '!F254</f>
        <v>2020</v>
      </c>
      <c r="J251" s="133">
        <f>'приложение 1.1 '!G254</f>
        <v>2020</v>
      </c>
      <c r="K251" s="195" t="s">
        <v>304</v>
      </c>
      <c r="L251" s="195" t="s">
        <v>197</v>
      </c>
      <c r="M251" s="195" t="s">
        <v>196</v>
      </c>
      <c r="N251" s="195" t="s">
        <v>198</v>
      </c>
      <c r="O251" s="390">
        <f t="shared" si="6"/>
        <v>0</v>
      </c>
      <c r="P251" s="390">
        <f t="shared" si="7"/>
        <v>0</v>
      </c>
      <c r="Q251" s="236">
        <f>'приложение 1.1 '!H254</f>
        <v>0.432</v>
      </c>
      <c r="R251" s="135"/>
      <c r="S251" s="135">
        <f>'приложение 1.1 '!I254</f>
        <v>0.432</v>
      </c>
      <c r="T251" s="135"/>
      <c r="U251" s="137" t="s">
        <v>157</v>
      </c>
      <c r="V251" s="138"/>
      <c r="W251" s="383" t="s">
        <v>1802</v>
      </c>
      <c r="X251" s="139">
        <v>5.75</v>
      </c>
      <c r="Y251" s="139">
        <v>8.4</v>
      </c>
      <c r="Z251" s="139">
        <v>11.38</v>
      </c>
      <c r="AA251" s="139">
        <v>22.95</v>
      </c>
    </row>
    <row r="252" spans="1:27" ht="129" customHeight="1">
      <c r="A252" s="380" t="str">
        <f>'приложение 1.1 '!A255</f>
        <v>1.1.5.64</v>
      </c>
      <c r="B252" s="381" t="str">
        <f>'приложение 1.1 '!B255</f>
        <v>Реконструкция КЛ - 0,4 кВ ТП - 342 Мира -37/2</v>
      </c>
      <c r="C252" s="133" t="s">
        <v>732</v>
      </c>
      <c r="D252" s="133" t="s">
        <v>305</v>
      </c>
      <c r="E252" s="221">
        <f>'приложение 1.1 '!E255</f>
        <v>0</v>
      </c>
      <c r="F252" s="133"/>
      <c r="G252" s="221">
        <f>'приложение 1.1 '!D255</f>
        <v>0.16</v>
      </c>
      <c r="H252" s="134"/>
      <c r="I252" s="133">
        <f>'приложение 1.1 '!F255</f>
        <v>2020</v>
      </c>
      <c r="J252" s="133">
        <f>'приложение 1.1 '!G255</f>
        <v>2020</v>
      </c>
      <c r="K252" s="195" t="s">
        <v>304</v>
      </c>
      <c r="L252" s="195" t="s">
        <v>197</v>
      </c>
      <c r="M252" s="195" t="s">
        <v>196</v>
      </c>
      <c r="N252" s="195" t="s">
        <v>198</v>
      </c>
      <c r="O252" s="390">
        <f t="shared" si="6"/>
        <v>0</v>
      </c>
      <c r="P252" s="390">
        <f t="shared" si="7"/>
        <v>0</v>
      </c>
      <c r="Q252" s="236">
        <f>'приложение 1.1 '!H255</f>
        <v>0.28799999999999998</v>
      </c>
      <c r="R252" s="135"/>
      <c r="S252" s="135">
        <f>'приложение 1.1 '!I255</f>
        <v>0.28799999999999998</v>
      </c>
      <c r="T252" s="135"/>
      <c r="U252" s="137" t="s">
        <v>157</v>
      </c>
      <c r="V252" s="138"/>
      <c r="W252" s="383" t="s">
        <v>1802</v>
      </c>
      <c r="X252" s="139">
        <v>5.75</v>
      </c>
      <c r="Y252" s="139">
        <v>8.4</v>
      </c>
      <c r="Z252" s="139">
        <v>11.38</v>
      </c>
      <c r="AA252" s="139">
        <v>22.95</v>
      </c>
    </row>
    <row r="253" spans="1:27" ht="129" customHeight="1">
      <c r="A253" s="380" t="str">
        <f>'приложение 1.1 '!A256</f>
        <v>1.1.5.65</v>
      </c>
      <c r="B253" s="381" t="str">
        <f>'приложение 1.1 '!B256</f>
        <v>Реконструкция КЛ - 0,4 кВ ТП - 342 Пушкина 1</v>
      </c>
      <c r="C253" s="133" t="s">
        <v>732</v>
      </c>
      <c r="D253" s="133" t="s">
        <v>305</v>
      </c>
      <c r="E253" s="221">
        <f>'приложение 1.1 '!E256</f>
        <v>0</v>
      </c>
      <c r="F253" s="133"/>
      <c r="G253" s="221">
        <f>'приложение 1.1 '!D256</f>
        <v>0.3</v>
      </c>
      <c r="H253" s="134"/>
      <c r="I253" s="133">
        <f>'приложение 1.1 '!F256</f>
        <v>2020</v>
      </c>
      <c r="J253" s="133">
        <f>'приложение 1.1 '!G256</f>
        <v>2020</v>
      </c>
      <c r="K253" s="195" t="s">
        <v>304</v>
      </c>
      <c r="L253" s="195" t="s">
        <v>197</v>
      </c>
      <c r="M253" s="195" t="s">
        <v>196</v>
      </c>
      <c r="N253" s="195" t="s">
        <v>198</v>
      </c>
      <c r="O253" s="390">
        <f t="shared" si="6"/>
        <v>0</v>
      </c>
      <c r="P253" s="390">
        <f t="shared" si="7"/>
        <v>0</v>
      </c>
      <c r="Q253" s="236">
        <f>'приложение 1.1 '!H256</f>
        <v>0.54</v>
      </c>
      <c r="R253" s="135"/>
      <c r="S253" s="135">
        <f>'приложение 1.1 '!I256</f>
        <v>0.54</v>
      </c>
      <c r="T253" s="135"/>
      <c r="U253" s="137" t="s">
        <v>157</v>
      </c>
      <c r="V253" s="138"/>
      <c r="W253" s="383" t="s">
        <v>1802</v>
      </c>
      <c r="X253" s="139">
        <v>5.75</v>
      </c>
      <c r="Y253" s="139">
        <v>8.4</v>
      </c>
      <c r="Z253" s="139">
        <v>11.38</v>
      </c>
      <c r="AA253" s="139">
        <v>22.95</v>
      </c>
    </row>
    <row r="254" spans="1:27" ht="129" customHeight="1">
      <c r="A254" s="380" t="str">
        <f>'приложение 1.1 '!A257</f>
        <v>1.1.5.66</v>
      </c>
      <c r="B254" s="381" t="str">
        <f>'приложение 1.1 '!B257</f>
        <v>Реконструкция КЛ-0,4 кВ РП-103 - д/с Солнышко</v>
      </c>
      <c r="C254" s="133" t="s">
        <v>732</v>
      </c>
      <c r="D254" s="133" t="s">
        <v>305</v>
      </c>
      <c r="E254" s="221">
        <f>'приложение 1.1 '!E257</f>
        <v>0</v>
      </c>
      <c r="F254" s="133"/>
      <c r="G254" s="221">
        <f>'приложение 1.1 '!D257</f>
        <v>0.3</v>
      </c>
      <c r="H254" s="134"/>
      <c r="I254" s="133">
        <f>'приложение 1.1 '!F257</f>
        <v>2020</v>
      </c>
      <c r="J254" s="133">
        <f>'приложение 1.1 '!G257</f>
        <v>2020</v>
      </c>
      <c r="K254" s="195" t="s">
        <v>304</v>
      </c>
      <c r="L254" s="195" t="s">
        <v>197</v>
      </c>
      <c r="M254" s="195" t="s">
        <v>196</v>
      </c>
      <c r="N254" s="195" t="s">
        <v>198</v>
      </c>
      <c r="O254" s="390">
        <f t="shared" si="6"/>
        <v>0</v>
      </c>
      <c r="P254" s="390">
        <f t="shared" si="7"/>
        <v>0</v>
      </c>
      <c r="Q254" s="236">
        <f>'приложение 1.1 '!H257</f>
        <v>0.54</v>
      </c>
      <c r="R254" s="135"/>
      <c r="S254" s="135">
        <f>'приложение 1.1 '!I257</f>
        <v>0.54</v>
      </c>
      <c r="T254" s="135"/>
      <c r="U254" s="137" t="s">
        <v>157</v>
      </c>
      <c r="V254" s="138"/>
      <c r="W254" s="383" t="s">
        <v>1802</v>
      </c>
      <c r="X254" s="139">
        <v>5.75</v>
      </c>
      <c r="Y254" s="139">
        <v>8.4</v>
      </c>
      <c r="Z254" s="139">
        <v>11.38</v>
      </c>
      <c r="AA254" s="139">
        <v>22.95</v>
      </c>
    </row>
    <row r="255" spans="1:27" ht="129" customHeight="1">
      <c r="A255" s="380" t="str">
        <f>'приложение 1.1 '!A258</f>
        <v>1.1.5.67</v>
      </c>
      <c r="B255" s="381" t="str">
        <f>'приложение 1.1 '!B258</f>
        <v>Реконструкция КЛ-0,4 кВ РП-103 - ул. Дзержинского, 14В</v>
      </c>
      <c r="C255" s="133" t="s">
        <v>732</v>
      </c>
      <c r="D255" s="133" t="s">
        <v>305</v>
      </c>
      <c r="E255" s="221">
        <f>'приложение 1.1 '!E258</f>
        <v>0</v>
      </c>
      <c r="F255" s="133"/>
      <c r="G255" s="221">
        <f>'приложение 1.1 '!D258</f>
        <v>0.44800000000000001</v>
      </c>
      <c r="H255" s="134"/>
      <c r="I255" s="133">
        <f>'приложение 1.1 '!F258</f>
        <v>2020</v>
      </c>
      <c r="J255" s="133">
        <f>'приложение 1.1 '!G258</f>
        <v>2020</v>
      </c>
      <c r="K255" s="195" t="s">
        <v>304</v>
      </c>
      <c r="L255" s="195" t="s">
        <v>197</v>
      </c>
      <c r="M255" s="195" t="s">
        <v>196</v>
      </c>
      <c r="N255" s="195" t="s">
        <v>198</v>
      </c>
      <c r="O255" s="390">
        <f t="shared" si="6"/>
        <v>0</v>
      </c>
      <c r="P255" s="390">
        <f t="shared" si="7"/>
        <v>0</v>
      </c>
      <c r="Q255" s="236">
        <f>'приложение 1.1 '!H258</f>
        <v>0.80640000000000001</v>
      </c>
      <c r="R255" s="135"/>
      <c r="S255" s="135">
        <f>'приложение 1.1 '!I258</f>
        <v>0.80640000000000001</v>
      </c>
      <c r="T255" s="135"/>
      <c r="U255" s="137" t="s">
        <v>157</v>
      </c>
      <c r="V255" s="138"/>
      <c r="W255" s="383" t="s">
        <v>1802</v>
      </c>
      <c r="X255" s="139">
        <v>5.75</v>
      </c>
      <c r="Y255" s="139">
        <v>8.4</v>
      </c>
      <c r="Z255" s="139">
        <v>11.38</v>
      </c>
      <c r="AA255" s="139">
        <v>22.95</v>
      </c>
    </row>
    <row r="256" spans="1:27" ht="114" customHeight="1">
      <c r="A256" s="380" t="str">
        <f>'приложение 1.1 '!A259</f>
        <v>1.1.5.68</v>
      </c>
      <c r="B256" s="381" t="str">
        <f>'приложение 1.1 '!B259</f>
        <v>Реконструкция КЛ-0,4 кВ РП-114 - ул. Гагарина, 26</v>
      </c>
      <c r="C256" s="133" t="s">
        <v>732</v>
      </c>
      <c r="D256" s="133" t="s">
        <v>305</v>
      </c>
      <c r="E256" s="221">
        <f>'приложение 1.1 '!E259</f>
        <v>0</v>
      </c>
      <c r="F256" s="133"/>
      <c r="G256" s="221">
        <f>'приложение 1.1 '!D259</f>
        <v>0.16</v>
      </c>
      <c r="H256" s="134"/>
      <c r="I256" s="133">
        <f>'приложение 1.1 '!F259</f>
        <v>2020</v>
      </c>
      <c r="J256" s="133">
        <f>'приложение 1.1 '!G259</f>
        <v>2020</v>
      </c>
      <c r="K256" s="195" t="s">
        <v>304</v>
      </c>
      <c r="L256" s="195" t="s">
        <v>197</v>
      </c>
      <c r="M256" s="195" t="s">
        <v>196</v>
      </c>
      <c r="N256" s="195" t="s">
        <v>198</v>
      </c>
      <c r="O256" s="390">
        <f t="shared" si="6"/>
        <v>0</v>
      </c>
      <c r="P256" s="390">
        <f t="shared" si="7"/>
        <v>0</v>
      </c>
      <c r="Q256" s="236">
        <f>'приложение 1.1 '!H259</f>
        <v>0.28799999999999998</v>
      </c>
      <c r="R256" s="135"/>
      <c r="S256" s="135">
        <f>'приложение 1.1 '!I259</f>
        <v>0.28799999999999998</v>
      </c>
      <c r="T256" s="135"/>
      <c r="U256" s="137" t="s">
        <v>157</v>
      </c>
      <c r="V256" s="138"/>
      <c r="W256" s="383" t="s">
        <v>1802</v>
      </c>
      <c r="X256" s="139">
        <v>5.75</v>
      </c>
      <c r="Y256" s="139">
        <v>8.4</v>
      </c>
      <c r="Z256" s="139">
        <v>11.38</v>
      </c>
      <c r="AA256" s="139">
        <v>22.95</v>
      </c>
    </row>
    <row r="257" spans="1:27" ht="129" customHeight="1">
      <c r="A257" s="380" t="str">
        <f>'приложение 1.1 '!A260</f>
        <v>1.1.5.69</v>
      </c>
      <c r="B257" s="381" t="str">
        <f>'приложение 1.1 '!B260</f>
        <v>Реконструкция КЛ-0,4 кВ РП-114 - ул. Просвещения, 33</v>
      </c>
      <c r="C257" s="133" t="s">
        <v>732</v>
      </c>
      <c r="D257" s="133" t="s">
        <v>305</v>
      </c>
      <c r="E257" s="221">
        <f>'приложение 1.1 '!E260</f>
        <v>0</v>
      </c>
      <c r="F257" s="133"/>
      <c r="G257" s="221">
        <f>'приложение 1.1 '!D260</f>
        <v>0.5</v>
      </c>
      <c r="H257" s="134"/>
      <c r="I257" s="133">
        <f>'приложение 1.1 '!F260</f>
        <v>2020</v>
      </c>
      <c r="J257" s="133">
        <f>'приложение 1.1 '!G260</f>
        <v>2020</v>
      </c>
      <c r="K257" s="195" t="s">
        <v>304</v>
      </c>
      <c r="L257" s="195" t="s">
        <v>197</v>
      </c>
      <c r="M257" s="195" t="s">
        <v>196</v>
      </c>
      <c r="N257" s="195" t="s">
        <v>198</v>
      </c>
      <c r="O257" s="390">
        <f t="shared" si="6"/>
        <v>0</v>
      </c>
      <c r="P257" s="390">
        <f t="shared" si="7"/>
        <v>0</v>
      </c>
      <c r="Q257" s="236">
        <f>'приложение 1.1 '!H260</f>
        <v>0.9</v>
      </c>
      <c r="R257" s="135"/>
      <c r="S257" s="135">
        <f>'приложение 1.1 '!I260</f>
        <v>0.9</v>
      </c>
      <c r="T257" s="135"/>
      <c r="U257" s="137" t="s">
        <v>157</v>
      </c>
      <c r="V257" s="138"/>
      <c r="W257" s="383" t="s">
        <v>1802</v>
      </c>
      <c r="X257" s="139">
        <v>5.75</v>
      </c>
      <c r="Y257" s="139">
        <v>8.4</v>
      </c>
      <c r="Z257" s="139">
        <v>11.38</v>
      </c>
      <c r="AA257" s="139">
        <v>22.95</v>
      </c>
    </row>
    <row r="258" spans="1:27" ht="129" customHeight="1">
      <c r="A258" s="380" t="str">
        <f>'приложение 1.1 '!A261</f>
        <v>1.1.5.70</v>
      </c>
      <c r="B258" s="381" t="str">
        <f>'приложение 1.1 '!B261</f>
        <v>Реконструкция КЛ-0,4 кВ РП-114 - ул. Просвещения, 35</v>
      </c>
      <c r="C258" s="133" t="s">
        <v>732</v>
      </c>
      <c r="D258" s="133" t="s">
        <v>305</v>
      </c>
      <c r="E258" s="221">
        <f>'приложение 1.1 '!E261</f>
        <v>0</v>
      </c>
      <c r="F258" s="133"/>
      <c r="G258" s="221">
        <f>'приложение 1.1 '!D261</f>
        <v>0.36</v>
      </c>
      <c r="H258" s="134"/>
      <c r="I258" s="133">
        <f>'приложение 1.1 '!F261</f>
        <v>2020</v>
      </c>
      <c r="J258" s="133">
        <f>'приложение 1.1 '!G261</f>
        <v>2020</v>
      </c>
      <c r="K258" s="195" t="s">
        <v>304</v>
      </c>
      <c r="L258" s="195" t="s">
        <v>197</v>
      </c>
      <c r="M258" s="195" t="s">
        <v>196</v>
      </c>
      <c r="N258" s="195" t="s">
        <v>198</v>
      </c>
      <c r="O258" s="390">
        <f t="shared" si="6"/>
        <v>0</v>
      </c>
      <c r="P258" s="390">
        <f t="shared" si="7"/>
        <v>0</v>
      </c>
      <c r="Q258" s="236">
        <f>'приложение 1.1 '!H261</f>
        <v>0.64800000000000002</v>
      </c>
      <c r="R258" s="135"/>
      <c r="S258" s="135">
        <f>'приложение 1.1 '!I261</f>
        <v>0.64800000000000002</v>
      </c>
      <c r="T258" s="135"/>
      <c r="U258" s="137" t="s">
        <v>157</v>
      </c>
      <c r="V258" s="138"/>
      <c r="W258" s="383" t="s">
        <v>1802</v>
      </c>
      <c r="X258" s="139">
        <v>5.75</v>
      </c>
      <c r="Y258" s="139">
        <v>8.4</v>
      </c>
      <c r="Z258" s="139">
        <v>11.38</v>
      </c>
      <c r="AA258" s="139">
        <v>22.95</v>
      </c>
    </row>
    <row r="259" spans="1:27" ht="129" customHeight="1">
      <c r="A259" s="380" t="str">
        <f>'приложение 1.1 '!A262</f>
        <v>1.1.5.71</v>
      </c>
      <c r="B259" s="381" t="str">
        <f>'приложение 1.1 '!B262</f>
        <v>Реконструкция КЛ-0,4 кВ РП-114 - ул. Просвещения, 39</v>
      </c>
      <c r="C259" s="133" t="s">
        <v>732</v>
      </c>
      <c r="D259" s="133" t="s">
        <v>305</v>
      </c>
      <c r="E259" s="221">
        <f>'приложение 1.1 '!E262</f>
        <v>0</v>
      </c>
      <c r="F259" s="133"/>
      <c r="G259" s="221">
        <f>'приложение 1.1 '!D262</f>
        <v>0.24</v>
      </c>
      <c r="H259" s="134"/>
      <c r="I259" s="133">
        <f>'приложение 1.1 '!F262</f>
        <v>2020</v>
      </c>
      <c r="J259" s="133">
        <f>'приложение 1.1 '!G262</f>
        <v>2020</v>
      </c>
      <c r="K259" s="195" t="s">
        <v>304</v>
      </c>
      <c r="L259" s="195" t="s">
        <v>197</v>
      </c>
      <c r="M259" s="195" t="s">
        <v>196</v>
      </c>
      <c r="N259" s="195" t="s">
        <v>198</v>
      </c>
      <c r="O259" s="390">
        <f t="shared" si="6"/>
        <v>0</v>
      </c>
      <c r="P259" s="390">
        <f t="shared" si="7"/>
        <v>0</v>
      </c>
      <c r="Q259" s="236">
        <f>'приложение 1.1 '!H262</f>
        <v>0.432</v>
      </c>
      <c r="R259" s="135"/>
      <c r="S259" s="135">
        <f>'приложение 1.1 '!I262</f>
        <v>0.432</v>
      </c>
      <c r="T259" s="135"/>
      <c r="U259" s="137" t="s">
        <v>157</v>
      </c>
      <c r="V259" s="138"/>
      <c r="W259" s="383" t="s">
        <v>1802</v>
      </c>
      <c r="X259" s="139">
        <v>5.75</v>
      </c>
      <c r="Y259" s="139">
        <v>8.4</v>
      </c>
      <c r="Z259" s="139">
        <v>11.38</v>
      </c>
      <c r="AA259" s="139">
        <v>22.95</v>
      </c>
    </row>
    <row r="260" spans="1:27" ht="129" customHeight="1">
      <c r="A260" s="380" t="str">
        <f>'приложение 1.1 '!A263</f>
        <v>1.1.5.72</v>
      </c>
      <c r="B260" s="381" t="str">
        <f>'приложение 1.1 '!B263</f>
        <v>Реконструкция КЛ-0,4 кВ РП-114 - ул. Просвещения, 41</v>
      </c>
      <c r="C260" s="133" t="s">
        <v>732</v>
      </c>
      <c r="D260" s="133" t="s">
        <v>305</v>
      </c>
      <c r="E260" s="221">
        <f>'приложение 1.1 '!E263</f>
        <v>0</v>
      </c>
      <c r="F260" s="133"/>
      <c r="G260" s="221">
        <f>'приложение 1.1 '!D263</f>
        <v>0.28999999999999998</v>
      </c>
      <c r="H260" s="134"/>
      <c r="I260" s="133">
        <f>'приложение 1.1 '!F263</f>
        <v>2020</v>
      </c>
      <c r="J260" s="133">
        <f>'приложение 1.1 '!G263</f>
        <v>2020</v>
      </c>
      <c r="K260" s="195" t="s">
        <v>304</v>
      </c>
      <c r="L260" s="195" t="s">
        <v>197</v>
      </c>
      <c r="M260" s="195" t="s">
        <v>196</v>
      </c>
      <c r="N260" s="195" t="s">
        <v>198</v>
      </c>
      <c r="O260" s="390">
        <f t="shared" si="6"/>
        <v>0</v>
      </c>
      <c r="P260" s="390">
        <f t="shared" si="7"/>
        <v>0</v>
      </c>
      <c r="Q260" s="236">
        <f>'приложение 1.1 '!H263</f>
        <v>0.52200000000000002</v>
      </c>
      <c r="R260" s="135"/>
      <c r="S260" s="135">
        <f>'приложение 1.1 '!I263</f>
        <v>0.52200000000000002</v>
      </c>
      <c r="T260" s="135"/>
      <c r="U260" s="137" t="s">
        <v>157</v>
      </c>
      <c r="V260" s="138"/>
      <c r="W260" s="383" t="s">
        <v>1802</v>
      </c>
      <c r="X260" s="139">
        <v>5.75</v>
      </c>
      <c r="Y260" s="139">
        <v>8.4</v>
      </c>
      <c r="Z260" s="139">
        <v>11.38</v>
      </c>
      <c r="AA260" s="139">
        <v>22.95</v>
      </c>
    </row>
    <row r="261" spans="1:27" ht="129" customHeight="1">
      <c r="A261" s="380" t="str">
        <f>'приложение 1.1 '!A264</f>
        <v>1.1.5.73</v>
      </c>
      <c r="B261" s="381" t="str">
        <f>'приложение 1.1 '!B264</f>
        <v>Реконструкция КЛ-0,4 кВ РП-123 - пр-д. Первопроходцев, 14/1</v>
      </c>
      <c r="C261" s="133" t="s">
        <v>732</v>
      </c>
      <c r="D261" s="133" t="s">
        <v>305</v>
      </c>
      <c r="E261" s="221">
        <f>'приложение 1.1 '!E264</f>
        <v>0</v>
      </c>
      <c r="F261" s="133"/>
      <c r="G261" s="221">
        <f>'приложение 1.1 '!D264</f>
        <v>0.12</v>
      </c>
      <c r="H261" s="134"/>
      <c r="I261" s="133">
        <f>'приложение 1.1 '!F264</f>
        <v>2020</v>
      </c>
      <c r="J261" s="133">
        <f>'приложение 1.1 '!G264</f>
        <v>2020</v>
      </c>
      <c r="K261" s="195" t="s">
        <v>304</v>
      </c>
      <c r="L261" s="195" t="s">
        <v>197</v>
      </c>
      <c r="M261" s="195" t="s">
        <v>196</v>
      </c>
      <c r="N261" s="195" t="s">
        <v>198</v>
      </c>
      <c r="O261" s="390">
        <f t="shared" si="6"/>
        <v>0</v>
      </c>
      <c r="P261" s="390">
        <f t="shared" si="7"/>
        <v>0</v>
      </c>
      <c r="Q261" s="236">
        <f>'приложение 1.1 '!H264</f>
        <v>0.216</v>
      </c>
      <c r="R261" s="135"/>
      <c r="S261" s="135">
        <f>'приложение 1.1 '!I264</f>
        <v>0.216</v>
      </c>
      <c r="T261" s="135"/>
      <c r="U261" s="137" t="s">
        <v>157</v>
      </c>
      <c r="V261" s="138"/>
      <c r="W261" s="383" t="s">
        <v>1802</v>
      </c>
      <c r="X261" s="139">
        <v>5.75</v>
      </c>
      <c r="Y261" s="139">
        <v>8.4</v>
      </c>
      <c r="Z261" s="139">
        <v>11.38</v>
      </c>
      <c r="AA261" s="139">
        <v>22.95</v>
      </c>
    </row>
    <row r="262" spans="1:27" ht="148.5" customHeight="1">
      <c r="A262" s="380" t="str">
        <f>'приложение 1.1 '!A265</f>
        <v>1.1.5.74</v>
      </c>
      <c r="B262" s="381" t="str">
        <f>'приложение 1.1 '!B265</f>
        <v>Реконструкция КЛ-0,4 кВ ТП-201 - ул. 60 лет Октября, 14</v>
      </c>
      <c r="C262" s="133" t="s">
        <v>732</v>
      </c>
      <c r="D262" s="133" t="s">
        <v>305</v>
      </c>
      <c r="E262" s="221">
        <f>'приложение 1.1 '!E265</f>
        <v>0</v>
      </c>
      <c r="F262" s="133"/>
      <c r="G262" s="221">
        <f>'приложение 1.1 '!D265</f>
        <v>0.14000000000000001</v>
      </c>
      <c r="H262" s="134"/>
      <c r="I262" s="133">
        <f>'приложение 1.1 '!F265</f>
        <v>2020</v>
      </c>
      <c r="J262" s="133">
        <f>'приложение 1.1 '!G265</f>
        <v>2020</v>
      </c>
      <c r="K262" s="195" t="s">
        <v>304</v>
      </c>
      <c r="L262" s="195" t="s">
        <v>197</v>
      </c>
      <c r="M262" s="195" t="s">
        <v>196</v>
      </c>
      <c r="N262" s="195" t="s">
        <v>198</v>
      </c>
      <c r="O262" s="390">
        <f t="shared" si="6"/>
        <v>0</v>
      </c>
      <c r="P262" s="390">
        <f t="shared" si="7"/>
        <v>0</v>
      </c>
      <c r="Q262" s="236">
        <f>'приложение 1.1 '!H265</f>
        <v>0.252</v>
      </c>
      <c r="R262" s="135"/>
      <c r="S262" s="135">
        <f>'приложение 1.1 '!I265</f>
        <v>0.252</v>
      </c>
      <c r="T262" s="135"/>
      <c r="U262" s="137" t="s">
        <v>157</v>
      </c>
      <c r="V262" s="138"/>
      <c r="W262" s="383" t="s">
        <v>1802</v>
      </c>
      <c r="X262" s="139">
        <v>5.75</v>
      </c>
      <c r="Y262" s="139">
        <v>8.4</v>
      </c>
      <c r="Z262" s="139">
        <v>11.38</v>
      </c>
      <c r="AA262" s="139">
        <v>22.95</v>
      </c>
    </row>
    <row r="263" spans="1:27" ht="138" customHeight="1">
      <c r="A263" s="380" t="str">
        <f>'приложение 1.1 '!A266</f>
        <v>1.1.5.75</v>
      </c>
      <c r="B263" s="381" t="str">
        <f>'приложение 1.1 '!B266</f>
        <v>Реконструкция КЛ-0,4 кВ ТП-218 - Сберкасса</v>
      </c>
      <c r="C263" s="133" t="s">
        <v>732</v>
      </c>
      <c r="D263" s="133" t="s">
        <v>305</v>
      </c>
      <c r="E263" s="221">
        <f>'приложение 1.1 '!E266</f>
        <v>0</v>
      </c>
      <c r="F263" s="133"/>
      <c r="G263" s="221">
        <f>'приложение 1.1 '!D266</f>
        <v>0.5</v>
      </c>
      <c r="H263" s="134"/>
      <c r="I263" s="133">
        <f>'приложение 1.1 '!F266</f>
        <v>2020</v>
      </c>
      <c r="J263" s="133">
        <f>'приложение 1.1 '!G266</f>
        <v>2020</v>
      </c>
      <c r="K263" s="195" t="s">
        <v>304</v>
      </c>
      <c r="L263" s="195" t="s">
        <v>197</v>
      </c>
      <c r="M263" s="195" t="s">
        <v>196</v>
      </c>
      <c r="N263" s="195" t="s">
        <v>198</v>
      </c>
      <c r="O263" s="390">
        <f t="shared" ref="O263:O326" si="8">100-(S263*100/Q263)</f>
        <v>0</v>
      </c>
      <c r="P263" s="390">
        <f t="shared" ref="P263:P326" si="9">O263</f>
        <v>0</v>
      </c>
      <c r="Q263" s="236">
        <f>'приложение 1.1 '!H266</f>
        <v>0.9</v>
      </c>
      <c r="R263" s="135"/>
      <c r="S263" s="135">
        <f>'приложение 1.1 '!I266</f>
        <v>0.9</v>
      </c>
      <c r="T263" s="135"/>
      <c r="U263" s="137" t="s">
        <v>157</v>
      </c>
      <c r="V263" s="138"/>
      <c r="W263" s="383" t="s">
        <v>1802</v>
      </c>
      <c r="X263" s="139">
        <v>5.75</v>
      </c>
      <c r="Y263" s="139">
        <v>8.4</v>
      </c>
      <c r="Z263" s="139">
        <v>11.38</v>
      </c>
      <c r="AA263" s="139">
        <v>22.95</v>
      </c>
    </row>
    <row r="264" spans="1:27" ht="129" customHeight="1">
      <c r="A264" s="380" t="str">
        <f>'приложение 1.1 '!A267</f>
        <v>1.1.5.76</v>
      </c>
      <c r="B264" s="381" t="str">
        <f>'приложение 1.1 '!B267</f>
        <v>Реконструкция КЛ-0,4 кВ ТП-237 - пр-т. Набережный, 4В</v>
      </c>
      <c r="C264" s="133" t="s">
        <v>732</v>
      </c>
      <c r="D264" s="133" t="s">
        <v>305</v>
      </c>
      <c r="E264" s="221">
        <f>'приложение 1.1 '!E267</f>
        <v>0</v>
      </c>
      <c r="F264" s="133"/>
      <c r="G264" s="221">
        <f>'приложение 1.1 '!D267</f>
        <v>0.3</v>
      </c>
      <c r="H264" s="134"/>
      <c r="I264" s="133">
        <f>'приложение 1.1 '!F267</f>
        <v>2020</v>
      </c>
      <c r="J264" s="133">
        <f>'приложение 1.1 '!G267</f>
        <v>2020</v>
      </c>
      <c r="K264" s="195" t="s">
        <v>304</v>
      </c>
      <c r="L264" s="195" t="s">
        <v>197</v>
      </c>
      <c r="M264" s="195" t="s">
        <v>196</v>
      </c>
      <c r="N264" s="195" t="s">
        <v>198</v>
      </c>
      <c r="O264" s="390">
        <f t="shared" si="8"/>
        <v>0</v>
      </c>
      <c r="P264" s="390">
        <f t="shared" si="9"/>
        <v>0</v>
      </c>
      <c r="Q264" s="236">
        <f>'приложение 1.1 '!H267</f>
        <v>0.54</v>
      </c>
      <c r="R264" s="135"/>
      <c r="S264" s="135">
        <f>'приложение 1.1 '!I267</f>
        <v>0.54</v>
      </c>
      <c r="T264" s="135"/>
      <c r="U264" s="137" t="s">
        <v>157</v>
      </c>
      <c r="V264" s="138"/>
      <c r="W264" s="383" t="s">
        <v>1802</v>
      </c>
      <c r="X264" s="139">
        <v>5.75</v>
      </c>
      <c r="Y264" s="139">
        <v>8.4</v>
      </c>
      <c r="Z264" s="139">
        <v>11.38</v>
      </c>
      <c r="AA264" s="139">
        <v>22.95</v>
      </c>
    </row>
    <row r="265" spans="1:27" ht="129" customHeight="1">
      <c r="A265" s="380" t="str">
        <f>'приложение 1.1 '!A268</f>
        <v>1.1.5.77</v>
      </c>
      <c r="B265" s="381" t="str">
        <f>'приложение 1.1 '!B268</f>
        <v>Реконструкция КЛ-0,4 кВ ТП-238 - пр-т. Набережный, 10</v>
      </c>
      <c r="C265" s="133" t="s">
        <v>732</v>
      </c>
      <c r="D265" s="133" t="s">
        <v>305</v>
      </c>
      <c r="E265" s="221">
        <f>'приложение 1.1 '!E268</f>
        <v>0</v>
      </c>
      <c r="F265" s="133"/>
      <c r="G265" s="221">
        <f>'приложение 1.1 '!D268</f>
        <v>0.28000000000000003</v>
      </c>
      <c r="H265" s="134"/>
      <c r="I265" s="133">
        <f>'приложение 1.1 '!F268</f>
        <v>2020</v>
      </c>
      <c r="J265" s="133">
        <f>'приложение 1.1 '!G268</f>
        <v>2020</v>
      </c>
      <c r="K265" s="195" t="s">
        <v>304</v>
      </c>
      <c r="L265" s="195" t="s">
        <v>197</v>
      </c>
      <c r="M265" s="195" t="s">
        <v>196</v>
      </c>
      <c r="N265" s="195" t="s">
        <v>198</v>
      </c>
      <c r="O265" s="390">
        <f t="shared" si="8"/>
        <v>0</v>
      </c>
      <c r="P265" s="390">
        <f t="shared" si="9"/>
        <v>0</v>
      </c>
      <c r="Q265" s="236">
        <f>'приложение 1.1 '!H268</f>
        <v>0.504</v>
      </c>
      <c r="R265" s="135"/>
      <c r="S265" s="135">
        <f>'приложение 1.1 '!I268</f>
        <v>0.504</v>
      </c>
      <c r="T265" s="135"/>
      <c r="U265" s="137" t="s">
        <v>157</v>
      </c>
      <c r="V265" s="138"/>
      <c r="W265" s="383" t="s">
        <v>1802</v>
      </c>
      <c r="X265" s="139">
        <v>5.75</v>
      </c>
      <c r="Y265" s="139">
        <v>8.4</v>
      </c>
      <c r="Z265" s="139">
        <v>11.38</v>
      </c>
      <c r="AA265" s="139">
        <v>22.95</v>
      </c>
    </row>
    <row r="266" spans="1:27" ht="129" customHeight="1">
      <c r="A266" s="380" t="str">
        <f>'приложение 1.1 '!A269</f>
        <v>1.1.5.78</v>
      </c>
      <c r="B266" s="381" t="str">
        <f>'приложение 1.1 '!B269</f>
        <v>Реконструкция КЛ-0,4 кВ ТП-240 - ул. Ленинградская, 5</v>
      </c>
      <c r="C266" s="133" t="s">
        <v>732</v>
      </c>
      <c r="D266" s="133" t="s">
        <v>305</v>
      </c>
      <c r="E266" s="221">
        <f>'приложение 1.1 '!E269</f>
        <v>0</v>
      </c>
      <c r="F266" s="133"/>
      <c r="G266" s="221">
        <f>'приложение 1.1 '!D269</f>
        <v>0.22</v>
      </c>
      <c r="H266" s="134"/>
      <c r="I266" s="133">
        <f>'приложение 1.1 '!F269</f>
        <v>2022</v>
      </c>
      <c r="J266" s="133">
        <f>'приложение 1.1 '!G269</f>
        <v>2022</v>
      </c>
      <c r="K266" s="195" t="s">
        <v>304</v>
      </c>
      <c r="L266" s="195" t="s">
        <v>197</v>
      </c>
      <c r="M266" s="195" t="s">
        <v>196</v>
      </c>
      <c r="N266" s="195" t="s">
        <v>198</v>
      </c>
      <c r="O266" s="390">
        <f t="shared" si="8"/>
        <v>0</v>
      </c>
      <c r="P266" s="390">
        <f t="shared" si="9"/>
        <v>0</v>
      </c>
      <c r="Q266" s="236">
        <f>'приложение 1.1 '!H269</f>
        <v>0.39600000000000002</v>
      </c>
      <c r="R266" s="135"/>
      <c r="S266" s="135">
        <f>'приложение 1.1 '!I269</f>
        <v>0.39600000000000002</v>
      </c>
      <c r="T266" s="135"/>
      <c r="U266" s="137" t="s">
        <v>157</v>
      </c>
      <c r="V266" s="138"/>
      <c r="W266" s="383" t="s">
        <v>1802</v>
      </c>
      <c r="X266" s="139">
        <v>5.75</v>
      </c>
      <c r="Y266" s="139">
        <v>8.4</v>
      </c>
      <c r="Z266" s="139">
        <v>11.38</v>
      </c>
      <c r="AA266" s="139">
        <v>22.95</v>
      </c>
    </row>
    <row r="267" spans="1:27" ht="135" customHeight="1">
      <c r="A267" s="380" t="str">
        <f>'приложение 1.1 '!A270</f>
        <v>1.1.5.79</v>
      </c>
      <c r="B267" s="381" t="str">
        <f>'приложение 1.1 '!B270</f>
        <v>Реконструкция КЛ-0,4 кВ ТП-241 - пр-т. Набережный, 4</v>
      </c>
      <c r="C267" s="133" t="s">
        <v>732</v>
      </c>
      <c r="D267" s="133" t="s">
        <v>305</v>
      </c>
      <c r="E267" s="221">
        <f>'приложение 1.1 '!E270</f>
        <v>0</v>
      </c>
      <c r="F267" s="133"/>
      <c r="G267" s="221">
        <f>'приложение 1.1 '!D270</f>
        <v>0.4</v>
      </c>
      <c r="H267" s="134"/>
      <c r="I267" s="133">
        <f>'приложение 1.1 '!F270</f>
        <v>2022</v>
      </c>
      <c r="J267" s="133">
        <f>'приложение 1.1 '!G270</f>
        <v>2022</v>
      </c>
      <c r="K267" s="195" t="s">
        <v>304</v>
      </c>
      <c r="L267" s="195" t="s">
        <v>197</v>
      </c>
      <c r="M267" s="195" t="s">
        <v>196</v>
      </c>
      <c r="N267" s="195" t="s">
        <v>198</v>
      </c>
      <c r="O267" s="390">
        <f t="shared" si="8"/>
        <v>0</v>
      </c>
      <c r="P267" s="390">
        <f t="shared" si="9"/>
        <v>0</v>
      </c>
      <c r="Q267" s="236">
        <f>'приложение 1.1 '!H270</f>
        <v>0.72</v>
      </c>
      <c r="R267" s="135"/>
      <c r="S267" s="135">
        <f>'приложение 1.1 '!I270</f>
        <v>0.72</v>
      </c>
      <c r="T267" s="135"/>
      <c r="U267" s="137" t="s">
        <v>157</v>
      </c>
      <c r="V267" s="138"/>
      <c r="W267" s="383" t="s">
        <v>1802</v>
      </c>
      <c r="X267" s="139">
        <v>5.75</v>
      </c>
      <c r="Y267" s="139">
        <v>8.4</v>
      </c>
      <c r="Z267" s="139">
        <v>11.38</v>
      </c>
      <c r="AA267" s="139">
        <v>22.95</v>
      </c>
    </row>
    <row r="268" spans="1:27" ht="121.5" customHeight="1">
      <c r="A268" s="380" t="str">
        <f>'приложение 1.1 '!A271</f>
        <v>1.1.5.80</v>
      </c>
      <c r="B268" s="381" t="str">
        <f>'приложение 1.1 '!B271</f>
        <v>Реконструкция КЛ-0,4 кВ ТП-241 - пр-т. Набережный, 4Б</v>
      </c>
      <c r="C268" s="133" t="s">
        <v>732</v>
      </c>
      <c r="D268" s="133" t="s">
        <v>305</v>
      </c>
      <c r="E268" s="221">
        <f>'приложение 1.1 '!E271</f>
        <v>0</v>
      </c>
      <c r="F268" s="133"/>
      <c r="G268" s="221">
        <f>'приложение 1.1 '!D271</f>
        <v>0.16</v>
      </c>
      <c r="H268" s="134"/>
      <c r="I268" s="133">
        <f>'приложение 1.1 '!F271</f>
        <v>2022</v>
      </c>
      <c r="J268" s="133">
        <f>'приложение 1.1 '!G271</f>
        <v>2022</v>
      </c>
      <c r="K268" s="195" t="s">
        <v>304</v>
      </c>
      <c r="L268" s="195" t="s">
        <v>197</v>
      </c>
      <c r="M268" s="195" t="s">
        <v>196</v>
      </c>
      <c r="N268" s="195" t="s">
        <v>198</v>
      </c>
      <c r="O268" s="390">
        <f t="shared" si="8"/>
        <v>0</v>
      </c>
      <c r="P268" s="390">
        <f t="shared" si="9"/>
        <v>0</v>
      </c>
      <c r="Q268" s="236">
        <f>'приложение 1.1 '!H271</f>
        <v>0.28799999999999998</v>
      </c>
      <c r="R268" s="135"/>
      <c r="S268" s="135">
        <f>'приложение 1.1 '!I271</f>
        <v>0.28799999999999998</v>
      </c>
      <c r="T268" s="135"/>
      <c r="U268" s="137" t="s">
        <v>157</v>
      </c>
      <c r="V268" s="138"/>
      <c r="W268" s="383" t="s">
        <v>1802</v>
      </c>
      <c r="X268" s="139">
        <v>5.75</v>
      </c>
      <c r="Y268" s="139">
        <v>8.4</v>
      </c>
      <c r="Z268" s="139">
        <v>11.38</v>
      </c>
      <c r="AA268" s="139">
        <v>22.95</v>
      </c>
    </row>
    <row r="269" spans="1:27" ht="129" customHeight="1">
      <c r="A269" s="380" t="str">
        <f>'приложение 1.1 '!A272</f>
        <v>1.1.5.81</v>
      </c>
      <c r="B269" s="381" t="str">
        <f>'приложение 1.1 '!B272</f>
        <v>Реконструкция КЛ-0,4 кВ ТП-241 - ул. Ленинградская, 1</v>
      </c>
      <c r="C269" s="133" t="s">
        <v>732</v>
      </c>
      <c r="D269" s="133" t="s">
        <v>305</v>
      </c>
      <c r="E269" s="221">
        <f>'приложение 1.1 '!E272</f>
        <v>0</v>
      </c>
      <c r="F269" s="133"/>
      <c r="G269" s="221">
        <f>'приложение 1.1 '!D272</f>
        <v>0.2</v>
      </c>
      <c r="H269" s="134"/>
      <c r="I269" s="133">
        <f>'приложение 1.1 '!F272</f>
        <v>2022</v>
      </c>
      <c r="J269" s="133">
        <f>'приложение 1.1 '!G272</f>
        <v>2022</v>
      </c>
      <c r="K269" s="195" t="s">
        <v>304</v>
      </c>
      <c r="L269" s="195" t="s">
        <v>197</v>
      </c>
      <c r="M269" s="195" t="s">
        <v>196</v>
      </c>
      <c r="N269" s="195" t="s">
        <v>198</v>
      </c>
      <c r="O269" s="390">
        <f t="shared" si="8"/>
        <v>0</v>
      </c>
      <c r="P269" s="390">
        <f t="shared" si="9"/>
        <v>0</v>
      </c>
      <c r="Q269" s="236">
        <f>'приложение 1.1 '!H272</f>
        <v>0.36</v>
      </c>
      <c r="R269" s="135"/>
      <c r="S269" s="135">
        <f>'приложение 1.1 '!I272</f>
        <v>0.36</v>
      </c>
      <c r="T269" s="135"/>
      <c r="U269" s="137" t="s">
        <v>157</v>
      </c>
      <c r="V269" s="138"/>
      <c r="W269" s="383" t="s">
        <v>1802</v>
      </c>
      <c r="X269" s="139">
        <v>5.75</v>
      </c>
      <c r="Y269" s="139">
        <v>8.4</v>
      </c>
      <c r="Z269" s="139">
        <v>11.38</v>
      </c>
      <c r="AA269" s="139">
        <v>22.95</v>
      </c>
    </row>
    <row r="270" spans="1:27" ht="129" customHeight="1">
      <c r="A270" s="380" t="str">
        <f>'приложение 1.1 '!A273</f>
        <v>1.1.5.82</v>
      </c>
      <c r="B270" s="381" t="str">
        <f>'приложение 1.1 '!B273</f>
        <v>Реконструкция КЛ-0,4 кВ ТП-241 - ул. Ленинградская, 3</v>
      </c>
      <c r="C270" s="133" t="s">
        <v>732</v>
      </c>
      <c r="D270" s="133" t="s">
        <v>305</v>
      </c>
      <c r="E270" s="221">
        <f>'приложение 1.1 '!E273</f>
        <v>0</v>
      </c>
      <c r="F270" s="133"/>
      <c r="G270" s="221">
        <f>'приложение 1.1 '!D273</f>
        <v>0.15</v>
      </c>
      <c r="H270" s="134"/>
      <c r="I270" s="133">
        <f>'приложение 1.1 '!F273</f>
        <v>2022</v>
      </c>
      <c r="J270" s="133">
        <f>'приложение 1.1 '!G273</f>
        <v>2022</v>
      </c>
      <c r="K270" s="195" t="s">
        <v>304</v>
      </c>
      <c r="L270" s="195" t="s">
        <v>197</v>
      </c>
      <c r="M270" s="195" t="s">
        <v>196</v>
      </c>
      <c r="N270" s="195" t="s">
        <v>198</v>
      </c>
      <c r="O270" s="390">
        <f t="shared" si="8"/>
        <v>0</v>
      </c>
      <c r="P270" s="390">
        <f t="shared" si="9"/>
        <v>0</v>
      </c>
      <c r="Q270" s="236">
        <f>'приложение 1.1 '!H273</f>
        <v>0.27</v>
      </c>
      <c r="R270" s="135"/>
      <c r="S270" s="135">
        <f>'приложение 1.1 '!I273</f>
        <v>0.27</v>
      </c>
      <c r="T270" s="135"/>
      <c r="U270" s="137" t="s">
        <v>157</v>
      </c>
      <c r="V270" s="138"/>
      <c r="W270" s="383" t="s">
        <v>1802</v>
      </c>
      <c r="X270" s="139">
        <v>5.75</v>
      </c>
      <c r="Y270" s="139">
        <v>8.4</v>
      </c>
      <c r="Z270" s="139">
        <v>11.38</v>
      </c>
      <c r="AA270" s="139">
        <v>22.95</v>
      </c>
    </row>
    <row r="271" spans="1:27" ht="129" customHeight="1">
      <c r="A271" s="380" t="str">
        <f>'приложение 1.1 '!A274</f>
        <v>1.1.5.83</v>
      </c>
      <c r="B271" s="381" t="str">
        <f>'приложение 1.1 '!B274</f>
        <v>Реконструкция КЛ-0,4 кВ ТП-243 - ул. Дзержинского, 16</v>
      </c>
      <c r="C271" s="133" t="s">
        <v>732</v>
      </c>
      <c r="D271" s="133" t="s">
        <v>305</v>
      </c>
      <c r="E271" s="221">
        <f>'приложение 1.1 '!E274</f>
        <v>0</v>
      </c>
      <c r="F271" s="133"/>
      <c r="G271" s="221">
        <f>'приложение 1.1 '!D274</f>
        <v>2.5</v>
      </c>
      <c r="H271" s="134"/>
      <c r="I271" s="133">
        <f>'приложение 1.1 '!F274</f>
        <v>2022</v>
      </c>
      <c r="J271" s="133">
        <f>'приложение 1.1 '!G274</f>
        <v>2022</v>
      </c>
      <c r="K271" s="195" t="s">
        <v>304</v>
      </c>
      <c r="L271" s="195" t="s">
        <v>197</v>
      </c>
      <c r="M271" s="195" t="s">
        <v>196</v>
      </c>
      <c r="N271" s="195" t="s">
        <v>198</v>
      </c>
      <c r="O271" s="390">
        <f t="shared" si="8"/>
        <v>0</v>
      </c>
      <c r="P271" s="390">
        <f t="shared" si="9"/>
        <v>0</v>
      </c>
      <c r="Q271" s="236">
        <f>'приложение 1.1 '!H274</f>
        <v>2.2824</v>
      </c>
      <c r="R271" s="135"/>
      <c r="S271" s="135">
        <f>'приложение 1.1 '!I274</f>
        <v>2.2824</v>
      </c>
      <c r="T271" s="135"/>
      <c r="U271" s="137" t="s">
        <v>157</v>
      </c>
      <c r="V271" s="138"/>
      <c r="W271" s="383" t="s">
        <v>1802</v>
      </c>
      <c r="X271" s="139">
        <v>5.75</v>
      </c>
      <c r="Y271" s="139">
        <v>8.4</v>
      </c>
      <c r="Z271" s="139">
        <v>11.38</v>
      </c>
      <c r="AA271" s="139">
        <v>22.95</v>
      </c>
    </row>
    <row r="272" spans="1:27" ht="129" customHeight="1">
      <c r="A272" s="380" t="str">
        <f>'приложение 1.1 '!A275</f>
        <v>1.1.5.84</v>
      </c>
      <c r="B272" s="381" t="str">
        <f>'приложение 1.1 '!B275</f>
        <v>Реконструкция КЛ-0,4 кВ ТП-244 - ул. Кукуевицкого, 10</v>
      </c>
      <c r="C272" s="133" t="s">
        <v>732</v>
      </c>
      <c r="D272" s="133" t="s">
        <v>305</v>
      </c>
      <c r="E272" s="221">
        <f>'приложение 1.1 '!E275</f>
        <v>0</v>
      </c>
      <c r="F272" s="133"/>
      <c r="G272" s="221">
        <f>'приложение 1.1 '!D275</f>
        <v>0.2</v>
      </c>
      <c r="H272" s="134"/>
      <c r="I272" s="133">
        <f>'приложение 1.1 '!F275</f>
        <v>2022</v>
      </c>
      <c r="J272" s="133">
        <f>'приложение 1.1 '!G275</f>
        <v>2022</v>
      </c>
      <c r="K272" s="195" t="s">
        <v>304</v>
      </c>
      <c r="L272" s="195" t="s">
        <v>197</v>
      </c>
      <c r="M272" s="195" t="s">
        <v>196</v>
      </c>
      <c r="N272" s="195" t="s">
        <v>198</v>
      </c>
      <c r="O272" s="390">
        <f t="shared" si="8"/>
        <v>0</v>
      </c>
      <c r="P272" s="390">
        <f t="shared" si="9"/>
        <v>0</v>
      </c>
      <c r="Q272" s="236">
        <f>'приложение 1.1 '!H275</f>
        <v>0.36</v>
      </c>
      <c r="R272" s="135"/>
      <c r="S272" s="135">
        <f>'приложение 1.1 '!I275</f>
        <v>0.36</v>
      </c>
      <c r="T272" s="135"/>
      <c r="U272" s="137" t="s">
        <v>157</v>
      </c>
      <c r="V272" s="138"/>
      <c r="W272" s="383" t="s">
        <v>1802</v>
      </c>
      <c r="X272" s="139">
        <v>5.75</v>
      </c>
      <c r="Y272" s="139">
        <v>8.4</v>
      </c>
      <c r="Z272" s="139">
        <v>11.38</v>
      </c>
      <c r="AA272" s="139">
        <v>22.95</v>
      </c>
    </row>
    <row r="273" spans="1:27" ht="129" customHeight="1">
      <c r="A273" s="380" t="str">
        <f>'приложение 1.1 '!A276</f>
        <v>1.1.5.85</v>
      </c>
      <c r="B273" s="381" t="str">
        <f>'приложение 1.1 '!B276</f>
        <v>Реконструкция КЛ-0,4 кВ ТП-244 - ул. Кукуевицкого, 10/1</v>
      </c>
      <c r="C273" s="133" t="s">
        <v>732</v>
      </c>
      <c r="D273" s="133" t="s">
        <v>305</v>
      </c>
      <c r="E273" s="221">
        <f>'приложение 1.1 '!E276</f>
        <v>0</v>
      </c>
      <c r="F273" s="133"/>
      <c r="G273" s="221">
        <f>'приложение 1.1 '!D276</f>
        <v>0.11</v>
      </c>
      <c r="H273" s="134"/>
      <c r="I273" s="133">
        <f>'приложение 1.1 '!F276</f>
        <v>2022</v>
      </c>
      <c r="J273" s="133">
        <f>'приложение 1.1 '!G276</f>
        <v>2022</v>
      </c>
      <c r="K273" s="195" t="s">
        <v>304</v>
      </c>
      <c r="L273" s="195" t="s">
        <v>197</v>
      </c>
      <c r="M273" s="195" t="s">
        <v>196</v>
      </c>
      <c r="N273" s="195" t="s">
        <v>198</v>
      </c>
      <c r="O273" s="390">
        <f t="shared" si="8"/>
        <v>0</v>
      </c>
      <c r="P273" s="390">
        <f t="shared" si="9"/>
        <v>0</v>
      </c>
      <c r="Q273" s="236">
        <f>'приложение 1.1 '!H276</f>
        <v>0.19800000000000001</v>
      </c>
      <c r="R273" s="135"/>
      <c r="S273" s="135">
        <f>'приложение 1.1 '!I276</f>
        <v>0.19800000000000001</v>
      </c>
      <c r="T273" s="135"/>
      <c r="U273" s="137" t="s">
        <v>157</v>
      </c>
      <c r="V273" s="138"/>
      <c r="W273" s="383" t="s">
        <v>1802</v>
      </c>
      <c r="X273" s="139">
        <v>5.75</v>
      </c>
      <c r="Y273" s="139">
        <v>8.4</v>
      </c>
      <c r="Z273" s="139">
        <v>11.38</v>
      </c>
      <c r="AA273" s="139">
        <v>22.95</v>
      </c>
    </row>
    <row r="274" spans="1:27" ht="129" customHeight="1">
      <c r="A274" s="380" t="str">
        <f>'приложение 1.1 '!A277</f>
        <v>1.1.5.86</v>
      </c>
      <c r="B274" s="381" t="str">
        <f>'приложение 1.1 '!B277</f>
        <v>Реконструкция КЛ-0,4 кВ ТП-244 - ул. Кукуевицкого, 10/2</v>
      </c>
      <c r="C274" s="133" t="s">
        <v>732</v>
      </c>
      <c r="D274" s="133" t="s">
        <v>305</v>
      </c>
      <c r="E274" s="221">
        <f>'приложение 1.1 '!E277</f>
        <v>0</v>
      </c>
      <c r="F274" s="133"/>
      <c r="G274" s="221">
        <f>'приложение 1.1 '!D277</f>
        <v>0.12</v>
      </c>
      <c r="H274" s="134"/>
      <c r="I274" s="133">
        <f>'приложение 1.1 '!F277</f>
        <v>2022</v>
      </c>
      <c r="J274" s="133">
        <f>'приложение 1.1 '!G277</f>
        <v>2022</v>
      </c>
      <c r="K274" s="195" t="s">
        <v>304</v>
      </c>
      <c r="L274" s="195" t="s">
        <v>197</v>
      </c>
      <c r="M274" s="195" t="s">
        <v>196</v>
      </c>
      <c r="N274" s="195" t="s">
        <v>198</v>
      </c>
      <c r="O274" s="390">
        <f t="shared" si="8"/>
        <v>0</v>
      </c>
      <c r="P274" s="390">
        <f t="shared" si="9"/>
        <v>0</v>
      </c>
      <c r="Q274" s="236">
        <f>'приложение 1.1 '!H277</f>
        <v>0.216</v>
      </c>
      <c r="R274" s="135"/>
      <c r="S274" s="135">
        <f>'приложение 1.1 '!I277</f>
        <v>0.216</v>
      </c>
      <c r="T274" s="135"/>
      <c r="U274" s="137" t="s">
        <v>157</v>
      </c>
      <c r="V274" s="138"/>
      <c r="W274" s="383" t="s">
        <v>1802</v>
      </c>
      <c r="X274" s="139">
        <v>5.75</v>
      </c>
      <c r="Y274" s="139">
        <v>8.4</v>
      </c>
      <c r="Z274" s="139">
        <v>11.38</v>
      </c>
      <c r="AA274" s="139">
        <v>22.95</v>
      </c>
    </row>
    <row r="275" spans="1:27" ht="129" customHeight="1">
      <c r="A275" s="380" t="str">
        <f>'приложение 1.1 '!A278</f>
        <v>1.1.5.87</v>
      </c>
      <c r="B275" s="381" t="str">
        <f>'приложение 1.1 '!B278</f>
        <v>Реконструкция КЛ-0,4 кВ ТП-244 - ул. Кукуевицкого, 12</v>
      </c>
      <c r="C275" s="133" t="s">
        <v>732</v>
      </c>
      <c r="D275" s="133" t="s">
        <v>305</v>
      </c>
      <c r="E275" s="221">
        <f>'приложение 1.1 '!E278</f>
        <v>0</v>
      </c>
      <c r="F275" s="133"/>
      <c r="G275" s="221">
        <f>'приложение 1.1 '!D278</f>
        <v>0.29799999999999999</v>
      </c>
      <c r="H275" s="134"/>
      <c r="I275" s="133">
        <f>'приложение 1.1 '!F278</f>
        <v>2022</v>
      </c>
      <c r="J275" s="133">
        <f>'приложение 1.1 '!G278</f>
        <v>2022</v>
      </c>
      <c r="K275" s="195" t="s">
        <v>304</v>
      </c>
      <c r="L275" s="195" t="s">
        <v>197</v>
      </c>
      <c r="M275" s="195" t="s">
        <v>196</v>
      </c>
      <c r="N275" s="195" t="s">
        <v>198</v>
      </c>
      <c r="O275" s="390">
        <f t="shared" si="8"/>
        <v>0</v>
      </c>
      <c r="P275" s="390">
        <f t="shared" si="9"/>
        <v>0</v>
      </c>
      <c r="Q275" s="236">
        <f>'приложение 1.1 '!H278</f>
        <v>0.53639999999999999</v>
      </c>
      <c r="R275" s="135"/>
      <c r="S275" s="135">
        <f>'приложение 1.1 '!I278</f>
        <v>0.53639999999999999</v>
      </c>
      <c r="T275" s="135"/>
      <c r="U275" s="137" t="s">
        <v>157</v>
      </c>
      <c r="V275" s="138"/>
      <c r="W275" s="383" t="s">
        <v>1802</v>
      </c>
      <c r="X275" s="139">
        <v>5.75</v>
      </c>
      <c r="Y275" s="139">
        <v>8.4</v>
      </c>
      <c r="Z275" s="139">
        <v>11.38</v>
      </c>
      <c r="AA275" s="139">
        <v>22.95</v>
      </c>
    </row>
    <row r="276" spans="1:27" ht="129" customHeight="1">
      <c r="A276" s="380" t="str">
        <f>'приложение 1.1 '!A279</f>
        <v>1.1.5.88</v>
      </c>
      <c r="B276" s="381" t="str">
        <f>'приложение 1.1 '!B279</f>
        <v>Реконструкция КЛ-0,4 кВ ТП-264 - ул. Майская, 4</v>
      </c>
      <c r="C276" s="133" t="s">
        <v>732</v>
      </c>
      <c r="D276" s="133" t="s">
        <v>305</v>
      </c>
      <c r="E276" s="221">
        <f>'приложение 1.1 '!E279</f>
        <v>0</v>
      </c>
      <c r="F276" s="133"/>
      <c r="G276" s="221">
        <f>'приложение 1.1 '!D279</f>
        <v>0.4</v>
      </c>
      <c r="H276" s="134"/>
      <c r="I276" s="133">
        <f>'приложение 1.1 '!F279</f>
        <v>2022</v>
      </c>
      <c r="J276" s="133">
        <f>'приложение 1.1 '!G279</f>
        <v>2022</v>
      </c>
      <c r="K276" s="195" t="s">
        <v>304</v>
      </c>
      <c r="L276" s="195" t="s">
        <v>197</v>
      </c>
      <c r="M276" s="195" t="s">
        <v>196</v>
      </c>
      <c r="N276" s="195" t="s">
        <v>198</v>
      </c>
      <c r="O276" s="390">
        <f t="shared" si="8"/>
        <v>0</v>
      </c>
      <c r="P276" s="390">
        <f t="shared" si="9"/>
        <v>0</v>
      </c>
      <c r="Q276" s="236">
        <f>'приложение 1.1 '!H279</f>
        <v>0.72</v>
      </c>
      <c r="R276" s="135"/>
      <c r="S276" s="135">
        <f>'приложение 1.1 '!I279</f>
        <v>0.72</v>
      </c>
      <c r="T276" s="135"/>
      <c r="U276" s="137" t="s">
        <v>157</v>
      </c>
      <c r="V276" s="138"/>
      <c r="W276" s="383" t="s">
        <v>1802</v>
      </c>
      <c r="X276" s="139">
        <v>5.75</v>
      </c>
      <c r="Y276" s="139">
        <v>8.4</v>
      </c>
      <c r="Z276" s="139">
        <v>11.38</v>
      </c>
      <c r="AA276" s="139">
        <v>22.95</v>
      </c>
    </row>
    <row r="277" spans="1:27" ht="52.5" customHeight="1">
      <c r="A277" s="380" t="str">
        <f>'приложение 1.1 '!A280</f>
        <v>1.1.5.89</v>
      </c>
      <c r="B277" s="381" t="str">
        <f>'приложение 1.1 '!B280</f>
        <v>Реконструкция КЛ-0,4 кВ ТП-276 - ЦТП-28</v>
      </c>
      <c r="C277" s="133" t="s">
        <v>732</v>
      </c>
      <c r="D277" s="133" t="s">
        <v>305</v>
      </c>
      <c r="E277" s="221">
        <f>'приложение 1.1 '!E280</f>
        <v>0</v>
      </c>
      <c r="F277" s="133"/>
      <c r="G277" s="221">
        <f>'приложение 1.1 '!D280</f>
        <v>0.1</v>
      </c>
      <c r="H277" s="134"/>
      <c r="I277" s="133">
        <f>'приложение 1.1 '!F280</f>
        <v>2022</v>
      </c>
      <c r="J277" s="133">
        <f>'приложение 1.1 '!G280</f>
        <v>2022</v>
      </c>
      <c r="K277" s="195" t="s">
        <v>304</v>
      </c>
      <c r="L277" s="195" t="s">
        <v>197</v>
      </c>
      <c r="M277" s="195" t="s">
        <v>196</v>
      </c>
      <c r="N277" s="195" t="s">
        <v>198</v>
      </c>
      <c r="O277" s="390">
        <f t="shared" si="8"/>
        <v>0</v>
      </c>
      <c r="P277" s="390">
        <f t="shared" si="9"/>
        <v>0</v>
      </c>
      <c r="Q277" s="236">
        <f>'приложение 1.1 '!H280</f>
        <v>0.18</v>
      </c>
      <c r="R277" s="135"/>
      <c r="S277" s="135">
        <f>'приложение 1.1 '!I280</f>
        <v>0.18</v>
      </c>
      <c r="T277" s="135"/>
      <c r="U277" s="137" t="s">
        <v>157</v>
      </c>
      <c r="V277" s="138"/>
      <c r="W277" s="383" t="s">
        <v>1802</v>
      </c>
      <c r="X277" s="139">
        <v>5.75</v>
      </c>
      <c r="Y277" s="139">
        <v>8.4</v>
      </c>
      <c r="Z277" s="139">
        <v>11.38</v>
      </c>
      <c r="AA277" s="139">
        <v>22.95</v>
      </c>
    </row>
    <row r="278" spans="1:27" ht="195" customHeight="1">
      <c r="A278" s="380" t="str">
        <f>'приложение 1.1 '!A281</f>
        <v>1.1.5.90</v>
      </c>
      <c r="B278" s="381" t="str">
        <f>'приложение 1.1 '!B281</f>
        <v>Реконструкция КЛ-0,4 кВ ТП-277 - ул. Бажова, 20</v>
      </c>
      <c r="C278" s="133" t="s">
        <v>732</v>
      </c>
      <c r="D278" s="133" t="s">
        <v>305</v>
      </c>
      <c r="E278" s="221">
        <f>'приложение 1.1 '!E281</f>
        <v>0</v>
      </c>
      <c r="F278" s="133"/>
      <c r="G278" s="221">
        <f>'приложение 1.1 '!D281</f>
        <v>0.28000000000000003</v>
      </c>
      <c r="H278" s="134"/>
      <c r="I278" s="133">
        <f>'приложение 1.1 '!F281</f>
        <v>2022</v>
      </c>
      <c r="J278" s="133">
        <f>'приложение 1.1 '!G281</f>
        <v>2022</v>
      </c>
      <c r="K278" s="195" t="s">
        <v>304</v>
      </c>
      <c r="L278" s="195" t="s">
        <v>197</v>
      </c>
      <c r="M278" s="195" t="s">
        <v>196</v>
      </c>
      <c r="N278" s="195" t="s">
        <v>198</v>
      </c>
      <c r="O278" s="390">
        <f t="shared" si="8"/>
        <v>0</v>
      </c>
      <c r="P278" s="390">
        <f t="shared" si="9"/>
        <v>0</v>
      </c>
      <c r="Q278" s="236">
        <f>'приложение 1.1 '!H281</f>
        <v>0.504</v>
      </c>
      <c r="R278" s="135"/>
      <c r="S278" s="135">
        <f>'приложение 1.1 '!I281</f>
        <v>0.504</v>
      </c>
      <c r="T278" s="135"/>
      <c r="U278" s="137" t="s">
        <v>157</v>
      </c>
      <c r="V278" s="138"/>
      <c r="W278" s="383" t="s">
        <v>1802</v>
      </c>
      <c r="X278" s="139">
        <v>5.75</v>
      </c>
      <c r="Y278" s="139">
        <v>8.4</v>
      </c>
      <c r="Z278" s="139">
        <v>11.38</v>
      </c>
      <c r="AA278" s="139">
        <v>22.95</v>
      </c>
    </row>
    <row r="279" spans="1:27" ht="195" customHeight="1">
      <c r="A279" s="380" t="str">
        <f>'приложение 1.1 '!A282</f>
        <v>1.1.5.91</v>
      </c>
      <c r="B279" s="381" t="str">
        <f>'приложение 1.1 '!B282</f>
        <v>Реконструкция КЛ-0,4 кВ ТП-277 - ул. Бажова, 22</v>
      </c>
      <c r="C279" s="133" t="s">
        <v>732</v>
      </c>
      <c r="D279" s="133" t="s">
        <v>305</v>
      </c>
      <c r="E279" s="221">
        <f>'приложение 1.1 '!E282</f>
        <v>0</v>
      </c>
      <c r="F279" s="133"/>
      <c r="G279" s="221">
        <f>'приложение 1.1 '!D282</f>
        <v>0.22</v>
      </c>
      <c r="H279" s="134"/>
      <c r="I279" s="133">
        <f>'приложение 1.1 '!F282</f>
        <v>2022</v>
      </c>
      <c r="J279" s="133">
        <f>'приложение 1.1 '!G282</f>
        <v>2022</v>
      </c>
      <c r="K279" s="195" t="s">
        <v>304</v>
      </c>
      <c r="L279" s="195" t="s">
        <v>197</v>
      </c>
      <c r="M279" s="195" t="s">
        <v>196</v>
      </c>
      <c r="N279" s="195" t="s">
        <v>198</v>
      </c>
      <c r="O279" s="390">
        <f t="shared" si="8"/>
        <v>0</v>
      </c>
      <c r="P279" s="390">
        <f t="shared" si="9"/>
        <v>0</v>
      </c>
      <c r="Q279" s="236">
        <f>'приложение 1.1 '!H282</f>
        <v>0.39600000000000002</v>
      </c>
      <c r="R279" s="135"/>
      <c r="S279" s="135">
        <f>'приложение 1.1 '!I282</f>
        <v>0.39600000000000002</v>
      </c>
      <c r="T279" s="135"/>
      <c r="U279" s="137" t="s">
        <v>157</v>
      </c>
      <c r="V279" s="138"/>
      <c r="W279" s="383" t="s">
        <v>1802</v>
      </c>
      <c r="X279" s="139">
        <v>5.75</v>
      </c>
      <c r="Y279" s="139">
        <v>8.4</v>
      </c>
      <c r="Z279" s="139">
        <v>11.38</v>
      </c>
      <c r="AA279" s="139">
        <v>22.95</v>
      </c>
    </row>
    <row r="280" spans="1:27" ht="195" customHeight="1">
      <c r="A280" s="380" t="str">
        <f>'приложение 1.1 '!A283</f>
        <v>1.1.5.92</v>
      </c>
      <c r="B280" s="381" t="str">
        <f>'приложение 1.1 '!B283</f>
        <v>Реконструкция КЛ-0,4 кВ ТП-277 - ул. Бажова, 24</v>
      </c>
      <c r="C280" s="133" t="s">
        <v>732</v>
      </c>
      <c r="D280" s="133" t="s">
        <v>305</v>
      </c>
      <c r="E280" s="221">
        <f>'приложение 1.1 '!E283</f>
        <v>0</v>
      </c>
      <c r="F280" s="133"/>
      <c r="G280" s="221">
        <f>'приложение 1.1 '!D283</f>
        <v>0.1</v>
      </c>
      <c r="H280" s="134"/>
      <c r="I280" s="133">
        <f>'приложение 1.1 '!F283</f>
        <v>2022</v>
      </c>
      <c r="J280" s="133">
        <f>'приложение 1.1 '!G283</f>
        <v>2022</v>
      </c>
      <c r="K280" s="195" t="s">
        <v>304</v>
      </c>
      <c r="L280" s="195" t="s">
        <v>197</v>
      </c>
      <c r="M280" s="195" t="s">
        <v>196</v>
      </c>
      <c r="N280" s="195" t="s">
        <v>198</v>
      </c>
      <c r="O280" s="390">
        <f t="shared" si="8"/>
        <v>0</v>
      </c>
      <c r="P280" s="390">
        <f t="shared" si="9"/>
        <v>0</v>
      </c>
      <c r="Q280" s="236">
        <f>'приложение 1.1 '!H283</f>
        <v>0.18</v>
      </c>
      <c r="R280" s="135"/>
      <c r="S280" s="135">
        <f>'приложение 1.1 '!I283</f>
        <v>0.18</v>
      </c>
      <c r="T280" s="135"/>
      <c r="U280" s="137" t="s">
        <v>157</v>
      </c>
      <c r="V280" s="138"/>
      <c r="W280" s="383" t="s">
        <v>1802</v>
      </c>
      <c r="X280" s="139">
        <v>5.75</v>
      </c>
      <c r="Y280" s="139">
        <v>8.4</v>
      </c>
      <c r="Z280" s="139">
        <v>11.38</v>
      </c>
      <c r="AA280" s="139">
        <v>22.95</v>
      </c>
    </row>
    <row r="281" spans="1:27" ht="195" customHeight="1">
      <c r="A281" s="380" t="str">
        <f>'приложение 1.1 '!A284</f>
        <v>1.1.5.93</v>
      </c>
      <c r="B281" s="381" t="str">
        <f>'приложение 1.1 '!B284</f>
        <v>Реконструкция КЛ-0,4 кВ ТП-277 - ЦТП-27</v>
      </c>
      <c r="C281" s="133" t="s">
        <v>732</v>
      </c>
      <c r="D281" s="133" t="s">
        <v>305</v>
      </c>
      <c r="E281" s="221">
        <f>'приложение 1.1 '!E284</f>
        <v>0</v>
      </c>
      <c r="F281" s="133"/>
      <c r="G281" s="221">
        <f>'приложение 1.1 '!D284</f>
        <v>0.34</v>
      </c>
      <c r="H281" s="134"/>
      <c r="I281" s="133">
        <f>'приложение 1.1 '!F284</f>
        <v>2022</v>
      </c>
      <c r="J281" s="133">
        <f>'приложение 1.1 '!G284</f>
        <v>2022</v>
      </c>
      <c r="K281" s="195" t="s">
        <v>304</v>
      </c>
      <c r="L281" s="195" t="s">
        <v>197</v>
      </c>
      <c r="M281" s="195" t="s">
        <v>196</v>
      </c>
      <c r="N281" s="195" t="s">
        <v>198</v>
      </c>
      <c r="O281" s="390">
        <f t="shared" si="8"/>
        <v>0</v>
      </c>
      <c r="P281" s="390">
        <f t="shared" si="9"/>
        <v>0</v>
      </c>
      <c r="Q281" s="236">
        <f>'приложение 1.1 '!H284</f>
        <v>0.61199999999999999</v>
      </c>
      <c r="R281" s="135"/>
      <c r="S281" s="135">
        <f>'приложение 1.1 '!I284</f>
        <v>0.61199999999999999</v>
      </c>
      <c r="T281" s="135"/>
      <c r="U281" s="137" t="s">
        <v>157</v>
      </c>
      <c r="V281" s="138"/>
      <c r="W281" s="383" t="s">
        <v>1802</v>
      </c>
      <c r="X281" s="139">
        <v>5.75</v>
      </c>
      <c r="Y281" s="139">
        <v>8.4</v>
      </c>
      <c r="Z281" s="139">
        <v>11.38</v>
      </c>
      <c r="AA281" s="139">
        <v>22.95</v>
      </c>
    </row>
    <row r="282" spans="1:27" ht="195" customHeight="1">
      <c r="A282" s="380" t="str">
        <f>'приложение 1.1 '!A285</f>
        <v>1.1.5.94</v>
      </c>
      <c r="B282" s="381" t="str">
        <f>'приложение 1.1 '!B285</f>
        <v>Реконструкция КЛ-0,4 кВ ТП-278 - пр-т. Мира, 4</v>
      </c>
      <c r="C282" s="133" t="s">
        <v>732</v>
      </c>
      <c r="D282" s="133" t="s">
        <v>305</v>
      </c>
      <c r="E282" s="221">
        <f>'приложение 1.1 '!E285</f>
        <v>0</v>
      </c>
      <c r="F282" s="133"/>
      <c r="G282" s="221">
        <f>'приложение 1.1 '!D285</f>
        <v>0.16700000000000001</v>
      </c>
      <c r="H282" s="134"/>
      <c r="I282" s="133">
        <f>'приложение 1.1 '!F285</f>
        <v>2022</v>
      </c>
      <c r="J282" s="133">
        <f>'приложение 1.1 '!G285</f>
        <v>2022</v>
      </c>
      <c r="K282" s="195" t="s">
        <v>304</v>
      </c>
      <c r="L282" s="195" t="s">
        <v>197</v>
      </c>
      <c r="M282" s="195" t="s">
        <v>196</v>
      </c>
      <c r="N282" s="195" t="s">
        <v>198</v>
      </c>
      <c r="O282" s="390">
        <f t="shared" si="8"/>
        <v>0</v>
      </c>
      <c r="P282" s="390">
        <f t="shared" si="9"/>
        <v>0</v>
      </c>
      <c r="Q282" s="236">
        <f>'приложение 1.1 '!H285</f>
        <v>0.30060000000000003</v>
      </c>
      <c r="R282" s="135"/>
      <c r="S282" s="135">
        <f>'приложение 1.1 '!I285</f>
        <v>0.30060000000000003</v>
      </c>
      <c r="T282" s="135"/>
      <c r="U282" s="137" t="s">
        <v>157</v>
      </c>
      <c r="V282" s="138"/>
      <c r="W282" s="383" t="s">
        <v>1802</v>
      </c>
      <c r="X282" s="139">
        <v>5.75</v>
      </c>
      <c r="Y282" s="139">
        <v>8.4</v>
      </c>
      <c r="Z282" s="139">
        <v>11.38</v>
      </c>
      <c r="AA282" s="139">
        <v>22.95</v>
      </c>
    </row>
    <row r="283" spans="1:27" ht="195" customHeight="1">
      <c r="A283" s="380" t="str">
        <f>'приложение 1.1 '!A286</f>
        <v>1.1.5.95</v>
      </c>
      <c r="B283" s="381" t="str">
        <f>'приложение 1.1 '!B286</f>
        <v>Реконструкция КЛ-0,4 кВ ТП-278 - ул. Бажова, 29</v>
      </c>
      <c r="C283" s="133" t="s">
        <v>732</v>
      </c>
      <c r="D283" s="133" t="s">
        <v>305</v>
      </c>
      <c r="E283" s="221">
        <f>'приложение 1.1 '!E286</f>
        <v>0</v>
      </c>
      <c r="F283" s="133"/>
      <c r="G283" s="221">
        <f>'приложение 1.1 '!D286</f>
        <v>0.2</v>
      </c>
      <c r="H283" s="134"/>
      <c r="I283" s="133">
        <f>'приложение 1.1 '!F286</f>
        <v>2022</v>
      </c>
      <c r="J283" s="133">
        <f>'приложение 1.1 '!G286</f>
        <v>2022</v>
      </c>
      <c r="K283" s="195" t="s">
        <v>304</v>
      </c>
      <c r="L283" s="195" t="s">
        <v>197</v>
      </c>
      <c r="M283" s="195" t="s">
        <v>196</v>
      </c>
      <c r="N283" s="195" t="s">
        <v>198</v>
      </c>
      <c r="O283" s="390">
        <f t="shared" si="8"/>
        <v>0</v>
      </c>
      <c r="P283" s="390">
        <f t="shared" si="9"/>
        <v>0</v>
      </c>
      <c r="Q283" s="236">
        <f>'приложение 1.1 '!H286</f>
        <v>0.36</v>
      </c>
      <c r="R283" s="135"/>
      <c r="S283" s="135">
        <f>'приложение 1.1 '!I286</f>
        <v>0.36</v>
      </c>
      <c r="T283" s="135"/>
      <c r="U283" s="137" t="s">
        <v>157</v>
      </c>
      <c r="V283" s="138"/>
      <c r="W283" s="383" t="s">
        <v>1802</v>
      </c>
      <c r="X283" s="139">
        <v>5.75</v>
      </c>
      <c r="Y283" s="139">
        <v>8.4</v>
      </c>
      <c r="Z283" s="139">
        <v>11.38</v>
      </c>
      <c r="AA283" s="139">
        <v>22.95</v>
      </c>
    </row>
    <row r="284" spans="1:27" ht="195" customHeight="1">
      <c r="A284" s="380" t="str">
        <f>'приложение 1.1 '!A287</f>
        <v>1.1.5.96</v>
      </c>
      <c r="B284" s="381" t="str">
        <f>'приложение 1.1 '!B287</f>
        <v>Реконструкция КЛ-0,4 кВ ТП-280 - д/с Росинка</v>
      </c>
      <c r="C284" s="133" t="s">
        <v>732</v>
      </c>
      <c r="D284" s="133" t="s">
        <v>305</v>
      </c>
      <c r="E284" s="221">
        <f>'приложение 1.1 '!E287</f>
        <v>0</v>
      </c>
      <c r="F284" s="133"/>
      <c r="G284" s="221">
        <f>'приложение 1.1 '!D287</f>
        <v>0.48</v>
      </c>
      <c r="H284" s="134"/>
      <c r="I284" s="133">
        <f>'приложение 1.1 '!F287</f>
        <v>2022</v>
      </c>
      <c r="J284" s="133">
        <f>'приложение 1.1 '!G287</f>
        <v>2022</v>
      </c>
      <c r="K284" s="195" t="s">
        <v>304</v>
      </c>
      <c r="L284" s="195" t="s">
        <v>197</v>
      </c>
      <c r="M284" s="195" t="s">
        <v>196</v>
      </c>
      <c r="N284" s="195" t="s">
        <v>198</v>
      </c>
      <c r="O284" s="390">
        <f t="shared" si="8"/>
        <v>0</v>
      </c>
      <c r="P284" s="390">
        <f t="shared" si="9"/>
        <v>0</v>
      </c>
      <c r="Q284" s="236">
        <f>'приложение 1.1 '!H287</f>
        <v>0.86399999999999999</v>
      </c>
      <c r="R284" s="135"/>
      <c r="S284" s="135">
        <f>'приложение 1.1 '!I287</f>
        <v>0.86399999999999999</v>
      </c>
      <c r="T284" s="135"/>
      <c r="U284" s="137" t="s">
        <v>157</v>
      </c>
      <c r="V284" s="138"/>
      <c r="W284" s="383" t="s">
        <v>1802</v>
      </c>
      <c r="X284" s="139">
        <v>5.75</v>
      </c>
      <c r="Y284" s="139">
        <v>8.4</v>
      </c>
      <c r="Z284" s="139">
        <v>11.38</v>
      </c>
      <c r="AA284" s="139">
        <v>22.95</v>
      </c>
    </row>
    <row r="285" spans="1:27" ht="195" customHeight="1">
      <c r="A285" s="380" t="str">
        <f>'приложение 1.1 '!A288</f>
        <v>1.1.5.97</v>
      </c>
      <c r="B285" s="381" t="str">
        <f>'приложение 1.1 '!B288</f>
        <v>Реконструкция КЛ-0,4 кВ ТП-280 - ул. Бажова, 21</v>
      </c>
      <c r="C285" s="133" t="s">
        <v>732</v>
      </c>
      <c r="D285" s="133" t="s">
        <v>305</v>
      </c>
      <c r="E285" s="221">
        <f>'приложение 1.1 '!E288</f>
        <v>0</v>
      </c>
      <c r="F285" s="133"/>
      <c r="G285" s="221">
        <f>'приложение 1.1 '!D288</f>
        <v>0.42399999999999999</v>
      </c>
      <c r="H285" s="134"/>
      <c r="I285" s="133">
        <f>'приложение 1.1 '!F288</f>
        <v>2022</v>
      </c>
      <c r="J285" s="133">
        <f>'приложение 1.1 '!G288</f>
        <v>2022</v>
      </c>
      <c r="K285" s="195" t="s">
        <v>304</v>
      </c>
      <c r="L285" s="195" t="s">
        <v>197</v>
      </c>
      <c r="M285" s="195" t="s">
        <v>196</v>
      </c>
      <c r="N285" s="195" t="s">
        <v>198</v>
      </c>
      <c r="O285" s="390">
        <f t="shared" si="8"/>
        <v>0</v>
      </c>
      <c r="P285" s="390">
        <f t="shared" si="9"/>
        <v>0</v>
      </c>
      <c r="Q285" s="236">
        <f>'приложение 1.1 '!H288</f>
        <v>0.7632000000000001</v>
      </c>
      <c r="R285" s="135"/>
      <c r="S285" s="135">
        <f>'приложение 1.1 '!I288</f>
        <v>0.7632000000000001</v>
      </c>
      <c r="T285" s="135"/>
      <c r="U285" s="137" t="s">
        <v>157</v>
      </c>
      <c r="V285" s="138"/>
      <c r="W285" s="383" t="s">
        <v>1802</v>
      </c>
      <c r="X285" s="139">
        <v>5.75</v>
      </c>
      <c r="Y285" s="139">
        <v>8.4</v>
      </c>
      <c r="Z285" s="139">
        <v>11.38</v>
      </c>
      <c r="AA285" s="139">
        <v>22.95</v>
      </c>
    </row>
    <row r="286" spans="1:27" ht="195" customHeight="1">
      <c r="A286" s="380" t="str">
        <f>'приложение 1.1 '!A289</f>
        <v>1.1.5.98</v>
      </c>
      <c r="B286" s="381" t="str">
        <f>'приложение 1.1 '!B289</f>
        <v>Реконструкция КЛ-0,4 кВ ТП-280 - ул. Бажова, 23</v>
      </c>
      <c r="C286" s="133" t="s">
        <v>732</v>
      </c>
      <c r="D286" s="133" t="s">
        <v>305</v>
      </c>
      <c r="E286" s="221">
        <f>'приложение 1.1 '!E289</f>
        <v>0</v>
      </c>
      <c r="F286" s="133"/>
      <c r="G286" s="221">
        <f>'приложение 1.1 '!D289</f>
        <v>0.33</v>
      </c>
      <c r="H286" s="134"/>
      <c r="I286" s="133">
        <f>'приложение 1.1 '!F289</f>
        <v>2022</v>
      </c>
      <c r="J286" s="133">
        <f>'приложение 1.1 '!G289</f>
        <v>2022</v>
      </c>
      <c r="K286" s="195" t="s">
        <v>304</v>
      </c>
      <c r="L286" s="195" t="s">
        <v>197</v>
      </c>
      <c r="M286" s="195" t="s">
        <v>196</v>
      </c>
      <c r="N286" s="195" t="s">
        <v>198</v>
      </c>
      <c r="O286" s="390">
        <f t="shared" si="8"/>
        <v>0</v>
      </c>
      <c r="P286" s="390">
        <f t="shared" si="9"/>
        <v>0</v>
      </c>
      <c r="Q286" s="236">
        <f>'приложение 1.1 '!H289</f>
        <v>0.59399999999999997</v>
      </c>
      <c r="R286" s="135"/>
      <c r="S286" s="135">
        <f>'приложение 1.1 '!I289</f>
        <v>0.59399999999999997</v>
      </c>
      <c r="T286" s="135"/>
      <c r="U286" s="137" t="s">
        <v>157</v>
      </c>
      <c r="V286" s="138"/>
      <c r="W286" s="383" t="s">
        <v>1802</v>
      </c>
      <c r="X286" s="139">
        <v>5.75</v>
      </c>
      <c r="Y286" s="139">
        <v>8.4</v>
      </c>
      <c r="Z286" s="139">
        <v>11.38</v>
      </c>
      <c r="AA286" s="139">
        <v>22.95</v>
      </c>
    </row>
    <row r="287" spans="1:27" ht="195" customHeight="1">
      <c r="A287" s="380" t="str">
        <f>'приложение 1.1 '!A290</f>
        <v>1.1.5.99</v>
      </c>
      <c r="B287" s="381" t="str">
        <f>'приложение 1.1 '!B290</f>
        <v>Реконструкция КЛ-0,4 кВ ТП-281 - ул. Бажова, 2В</v>
      </c>
      <c r="C287" s="133" t="s">
        <v>732</v>
      </c>
      <c r="D287" s="133" t="s">
        <v>305</v>
      </c>
      <c r="E287" s="221">
        <f>'приложение 1.1 '!E290</f>
        <v>0</v>
      </c>
      <c r="F287" s="133"/>
      <c r="G287" s="221">
        <f>'приложение 1.1 '!D290</f>
        <v>0.23</v>
      </c>
      <c r="H287" s="134"/>
      <c r="I287" s="133">
        <f>'приложение 1.1 '!F290</f>
        <v>2022</v>
      </c>
      <c r="J287" s="133">
        <f>'приложение 1.1 '!G290</f>
        <v>2022</v>
      </c>
      <c r="K287" s="195" t="s">
        <v>304</v>
      </c>
      <c r="L287" s="195" t="s">
        <v>197</v>
      </c>
      <c r="M287" s="195" t="s">
        <v>196</v>
      </c>
      <c r="N287" s="195" t="s">
        <v>198</v>
      </c>
      <c r="O287" s="390">
        <f t="shared" si="8"/>
        <v>0</v>
      </c>
      <c r="P287" s="390">
        <f t="shared" si="9"/>
        <v>0</v>
      </c>
      <c r="Q287" s="236">
        <f>'приложение 1.1 '!H290</f>
        <v>0.41399999999999998</v>
      </c>
      <c r="R287" s="135"/>
      <c r="S287" s="135">
        <f>'приложение 1.1 '!I290</f>
        <v>0.41399999999999998</v>
      </c>
      <c r="T287" s="135"/>
      <c r="U287" s="137" t="s">
        <v>157</v>
      </c>
      <c r="V287" s="138"/>
      <c r="W287" s="383" t="s">
        <v>1802</v>
      </c>
      <c r="X287" s="139">
        <v>5.75</v>
      </c>
      <c r="Y287" s="139">
        <v>8.4</v>
      </c>
      <c r="Z287" s="139">
        <v>11.38</v>
      </c>
      <c r="AA287" s="139">
        <v>22.95</v>
      </c>
    </row>
    <row r="288" spans="1:27" ht="195" customHeight="1">
      <c r="A288" s="380" t="str">
        <f>'приложение 1.1 '!A291</f>
        <v>1.1.5.100</v>
      </c>
      <c r="B288" s="381" t="str">
        <f>'приложение 1.1 '!B291</f>
        <v>Реконструкция КЛ-0,4 кВ ТП-281 - ул. Бажова, 2Б</v>
      </c>
      <c r="C288" s="133" t="s">
        <v>732</v>
      </c>
      <c r="D288" s="133" t="s">
        <v>305</v>
      </c>
      <c r="E288" s="221">
        <f>'приложение 1.1 '!E291</f>
        <v>0</v>
      </c>
      <c r="F288" s="133"/>
      <c r="G288" s="221">
        <f>'приложение 1.1 '!D291</f>
        <v>0.1</v>
      </c>
      <c r="H288" s="134"/>
      <c r="I288" s="133">
        <f>'приложение 1.1 '!F291</f>
        <v>2022</v>
      </c>
      <c r="J288" s="133">
        <f>'приложение 1.1 '!G291</f>
        <v>2022</v>
      </c>
      <c r="K288" s="195" t="s">
        <v>304</v>
      </c>
      <c r="L288" s="195" t="s">
        <v>197</v>
      </c>
      <c r="M288" s="195" t="s">
        <v>196</v>
      </c>
      <c r="N288" s="195" t="s">
        <v>198</v>
      </c>
      <c r="O288" s="390">
        <f t="shared" si="8"/>
        <v>0</v>
      </c>
      <c r="P288" s="390">
        <f t="shared" si="9"/>
        <v>0</v>
      </c>
      <c r="Q288" s="236">
        <f>'приложение 1.1 '!H291</f>
        <v>0.18</v>
      </c>
      <c r="R288" s="135"/>
      <c r="S288" s="135">
        <f>'приложение 1.1 '!I291</f>
        <v>0.18</v>
      </c>
      <c r="T288" s="135"/>
      <c r="U288" s="137" t="s">
        <v>157</v>
      </c>
      <c r="V288" s="138"/>
      <c r="W288" s="383" t="s">
        <v>1802</v>
      </c>
      <c r="X288" s="139">
        <v>5.75</v>
      </c>
      <c r="Y288" s="139">
        <v>8.4</v>
      </c>
      <c r="Z288" s="139">
        <v>11.38</v>
      </c>
      <c r="AA288" s="139">
        <v>22.95</v>
      </c>
    </row>
    <row r="289" spans="1:27" ht="195" customHeight="1">
      <c r="A289" s="380" t="str">
        <f>'приложение 1.1 '!A292</f>
        <v>1.1.5.101</v>
      </c>
      <c r="B289" s="381" t="str">
        <f>'приложение 1.1 '!B292</f>
        <v>Реконструкция КЛ-0,4 кВ ТП-282 - ул. Бажова, 8</v>
      </c>
      <c r="C289" s="133" t="s">
        <v>732</v>
      </c>
      <c r="D289" s="133" t="s">
        <v>305</v>
      </c>
      <c r="E289" s="221">
        <f>'приложение 1.1 '!E292</f>
        <v>0</v>
      </c>
      <c r="F289" s="133"/>
      <c r="G289" s="221">
        <f>'приложение 1.1 '!D292</f>
        <v>0.86</v>
      </c>
      <c r="H289" s="134"/>
      <c r="I289" s="133">
        <f>'приложение 1.1 '!F292</f>
        <v>2022</v>
      </c>
      <c r="J289" s="133">
        <f>'приложение 1.1 '!G292</f>
        <v>2022</v>
      </c>
      <c r="K289" s="195" t="s">
        <v>304</v>
      </c>
      <c r="L289" s="195" t="s">
        <v>197</v>
      </c>
      <c r="M289" s="195" t="s">
        <v>196</v>
      </c>
      <c r="N289" s="195" t="s">
        <v>198</v>
      </c>
      <c r="O289" s="390">
        <f t="shared" si="8"/>
        <v>0</v>
      </c>
      <c r="P289" s="390">
        <f t="shared" si="9"/>
        <v>0</v>
      </c>
      <c r="Q289" s="236">
        <f>'приложение 1.1 '!H292</f>
        <v>0.82799999999999996</v>
      </c>
      <c r="R289" s="135"/>
      <c r="S289" s="135">
        <f>'приложение 1.1 '!I292</f>
        <v>0.82799999999999996</v>
      </c>
      <c r="T289" s="135"/>
      <c r="U289" s="137" t="s">
        <v>157</v>
      </c>
      <c r="V289" s="138"/>
      <c r="W289" s="383" t="s">
        <v>1802</v>
      </c>
      <c r="X289" s="139">
        <v>5.75</v>
      </c>
      <c r="Y289" s="139">
        <v>8.4</v>
      </c>
      <c r="Z289" s="139">
        <v>11.38</v>
      </c>
      <c r="AA289" s="139">
        <v>22.95</v>
      </c>
    </row>
    <row r="290" spans="1:27" ht="195" customHeight="1">
      <c r="A290" s="380" t="str">
        <f>'приложение 1.1 '!A293</f>
        <v>1.1.5.102</v>
      </c>
      <c r="B290" s="381" t="str">
        <f>'приложение 1.1 '!B293</f>
        <v>Реконструкция КЛ-0,4 кВ ТП-282 - ул. Бахилова, 4</v>
      </c>
      <c r="C290" s="133" t="s">
        <v>732</v>
      </c>
      <c r="D290" s="133" t="s">
        <v>305</v>
      </c>
      <c r="E290" s="221">
        <f>'приложение 1.1 '!E293</f>
        <v>0</v>
      </c>
      <c r="F290" s="133"/>
      <c r="G290" s="221">
        <f>'приложение 1.1 '!D293</f>
        <v>0.1</v>
      </c>
      <c r="H290" s="134"/>
      <c r="I290" s="133">
        <f>'приложение 1.1 '!F293</f>
        <v>2022</v>
      </c>
      <c r="J290" s="133">
        <f>'приложение 1.1 '!G293</f>
        <v>2022</v>
      </c>
      <c r="K290" s="195" t="s">
        <v>304</v>
      </c>
      <c r="L290" s="195" t="s">
        <v>197</v>
      </c>
      <c r="M290" s="195" t="s">
        <v>196</v>
      </c>
      <c r="N290" s="195" t="s">
        <v>198</v>
      </c>
      <c r="O290" s="390">
        <f t="shared" si="8"/>
        <v>0</v>
      </c>
      <c r="P290" s="390">
        <f t="shared" si="9"/>
        <v>0</v>
      </c>
      <c r="Q290" s="236">
        <f>'приложение 1.1 '!H293</f>
        <v>0.18</v>
      </c>
      <c r="R290" s="135"/>
      <c r="S290" s="135">
        <f>'приложение 1.1 '!I293</f>
        <v>0.18</v>
      </c>
      <c r="T290" s="135"/>
      <c r="U290" s="137" t="s">
        <v>157</v>
      </c>
      <c r="V290" s="138"/>
      <c r="W290" s="383" t="s">
        <v>1802</v>
      </c>
      <c r="X290" s="139">
        <v>5.75</v>
      </c>
      <c r="Y290" s="139">
        <v>8.4</v>
      </c>
      <c r="Z290" s="139">
        <v>11.38</v>
      </c>
      <c r="AA290" s="139">
        <v>22.95</v>
      </c>
    </row>
    <row r="291" spans="1:27" ht="195" customHeight="1">
      <c r="A291" s="380" t="str">
        <f>'приложение 1.1 '!A294</f>
        <v>1.1.5.103</v>
      </c>
      <c r="B291" s="381" t="str">
        <f>'приложение 1.1 '!B294</f>
        <v>Реконструкция КЛ-0,4 кВ ТП-282 - ул. Бахилова, 6</v>
      </c>
      <c r="C291" s="133" t="s">
        <v>732</v>
      </c>
      <c r="D291" s="133" t="s">
        <v>305</v>
      </c>
      <c r="E291" s="221">
        <f>'приложение 1.1 '!E294</f>
        <v>0</v>
      </c>
      <c r="F291" s="133"/>
      <c r="G291" s="221">
        <f>'приложение 1.1 '!D294</f>
        <v>0.28999999999999998</v>
      </c>
      <c r="H291" s="134"/>
      <c r="I291" s="133">
        <f>'приложение 1.1 '!F294</f>
        <v>2022</v>
      </c>
      <c r="J291" s="133">
        <f>'приложение 1.1 '!G294</f>
        <v>2022</v>
      </c>
      <c r="K291" s="195" t="s">
        <v>304</v>
      </c>
      <c r="L291" s="195" t="s">
        <v>197</v>
      </c>
      <c r="M291" s="195" t="s">
        <v>196</v>
      </c>
      <c r="N291" s="195" t="s">
        <v>198</v>
      </c>
      <c r="O291" s="390">
        <f t="shared" si="8"/>
        <v>0</v>
      </c>
      <c r="P291" s="390">
        <f t="shared" si="9"/>
        <v>0</v>
      </c>
      <c r="Q291" s="236">
        <f>'приложение 1.1 '!H294</f>
        <v>0.52200000000000002</v>
      </c>
      <c r="R291" s="135"/>
      <c r="S291" s="135">
        <f>'приложение 1.1 '!I294</f>
        <v>0.52200000000000002</v>
      </c>
      <c r="T291" s="135"/>
      <c r="U291" s="137" t="s">
        <v>157</v>
      </c>
      <c r="V291" s="138"/>
      <c r="W291" s="383" t="s">
        <v>1802</v>
      </c>
      <c r="X291" s="139">
        <v>5.75</v>
      </c>
      <c r="Y291" s="139">
        <v>8.4</v>
      </c>
      <c r="Z291" s="139">
        <v>11.38</v>
      </c>
      <c r="AA291" s="139">
        <v>22.95</v>
      </c>
    </row>
    <row r="292" spans="1:27" ht="195" customHeight="1">
      <c r="A292" s="380" t="str">
        <f>'приложение 1.1 '!A295</f>
        <v>1.1.5.104</v>
      </c>
      <c r="B292" s="381" t="str">
        <f>'приложение 1.1 '!B295</f>
        <v>Реконструкция КЛ-0,4 кВ ТП-282 - ЦТП-7</v>
      </c>
      <c r="C292" s="133" t="s">
        <v>732</v>
      </c>
      <c r="D292" s="133" t="s">
        <v>305</v>
      </c>
      <c r="E292" s="221">
        <f>'приложение 1.1 '!E295</f>
        <v>0</v>
      </c>
      <c r="F292" s="133"/>
      <c r="G292" s="221">
        <f>'приложение 1.1 '!D295</f>
        <v>0.14000000000000001</v>
      </c>
      <c r="H292" s="134"/>
      <c r="I292" s="133">
        <f>'приложение 1.1 '!F295</f>
        <v>2022</v>
      </c>
      <c r="J292" s="133">
        <f>'приложение 1.1 '!G295</f>
        <v>2022</v>
      </c>
      <c r="K292" s="195" t="s">
        <v>304</v>
      </c>
      <c r="L292" s="195" t="s">
        <v>197</v>
      </c>
      <c r="M292" s="195" t="s">
        <v>196</v>
      </c>
      <c r="N292" s="195" t="s">
        <v>198</v>
      </c>
      <c r="O292" s="390">
        <f t="shared" si="8"/>
        <v>0</v>
      </c>
      <c r="P292" s="390">
        <f t="shared" si="9"/>
        <v>0</v>
      </c>
      <c r="Q292" s="236">
        <f>'приложение 1.1 '!H295</f>
        <v>0.252</v>
      </c>
      <c r="R292" s="135"/>
      <c r="S292" s="135">
        <f>'приложение 1.1 '!I295</f>
        <v>0.252</v>
      </c>
      <c r="T292" s="135"/>
      <c r="U292" s="137" t="s">
        <v>157</v>
      </c>
      <c r="V292" s="138"/>
      <c r="W292" s="383" t="s">
        <v>1802</v>
      </c>
      <c r="X292" s="139">
        <v>5.75</v>
      </c>
      <c r="Y292" s="139">
        <v>8.4</v>
      </c>
      <c r="Z292" s="139">
        <v>11.38</v>
      </c>
      <c r="AA292" s="139">
        <v>22.95</v>
      </c>
    </row>
    <row r="293" spans="1:27" ht="195" customHeight="1">
      <c r="A293" s="380" t="str">
        <f>'приложение 1.1 '!A296</f>
        <v>1.1.5.105</v>
      </c>
      <c r="B293" s="381" t="str">
        <f>'приложение 1.1 '!B296</f>
        <v>Реконструкция КЛ-0,4 кВ ТП-284 - ул. Бажова, 15</v>
      </c>
      <c r="C293" s="133" t="s">
        <v>732</v>
      </c>
      <c r="D293" s="133" t="s">
        <v>305</v>
      </c>
      <c r="E293" s="221">
        <f>'приложение 1.1 '!E296</f>
        <v>0</v>
      </c>
      <c r="F293" s="133"/>
      <c r="G293" s="221">
        <f>'приложение 1.1 '!D296</f>
        <v>0.24</v>
      </c>
      <c r="H293" s="134"/>
      <c r="I293" s="133">
        <f>'приложение 1.1 '!F296</f>
        <v>2022</v>
      </c>
      <c r="J293" s="133">
        <f>'приложение 1.1 '!G296</f>
        <v>2022</v>
      </c>
      <c r="K293" s="195" t="s">
        <v>304</v>
      </c>
      <c r="L293" s="195" t="s">
        <v>197</v>
      </c>
      <c r="M293" s="195" t="s">
        <v>196</v>
      </c>
      <c r="N293" s="195" t="s">
        <v>198</v>
      </c>
      <c r="O293" s="390">
        <f t="shared" si="8"/>
        <v>0</v>
      </c>
      <c r="P293" s="390">
        <f t="shared" si="9"/>
        <v>0</v>
      </c>
      <c r="Q293" s="236">
        <f>'приложение 1.1 '!H296</f>
        <v>0.432</v>
      </c>
      <c r="R293" s="135"/>
      <c r="S293" s="135">
        <f>'приложение 1.1 '!I296</f>
        <v>0.432</v>
      </c>
      <c r="T293" s="135"/>
      <c r="U293" s="137" t="s">
        <v>157</v>
      </c>
      <c r="V293" s="138"/>
      <c r="W293" s="383" t="s">
        <v>1802</v>
      </c>
      <c r="X293" s="139">
        <v>5.75</v>
      </c>
      <c r="Y293" s="139">
        <v>8.4</v>
      </c>
      <c r="Z293" s="139">
        <v>11.38</v>
      </c>
      <c r="AA293" s="139">
        <v>22.95</v>
      </c>
    </row>
    <row r="294" spans="1:27" ht="195" customHeight="1">
      <c r="A294" s="380" t="str">
        <f>'приложение 1.1 '!A297</f>
        <v>1.1.5.106</v>
      </c>
      <c r="B294" s="381" t="str">
        <f>'приложение 1.1 '!B297</f>
        <v>Реконструкция КЛ-0,4 кВ ТП-284 - ул. Бажова, 17А</v>
      </c>
      <c r="C294" s="133" t="s">
        <v>732</v>
      </c>
      <c r="D294" s="133" t="s">
        <v>305</v>
      </c>
      <c r="E294" s="221">
        <f>'приложение 1.1 '!E297</f>
        <v>0</v>
      </c>
      <c r="F294" s="133"/>
      <c r="G294" s="221">
        <f>'приложение 1.1 '!D297</f>
        <v>0.2</v>
      </c>
      <c r="H294" s="134"/>
      <c r="I294" s="133">
        <f>'приложение 1.1 '!F297</f>
        <v>2022</v>
      </c>
      <c r="J294" s="133">
        <f>'приложение 1.1 '!G297</f>
        <v>2022</v>
      </c>
      <c r="K294" s="195" t="s">
        <v>304</v>
      </c>
      <c r="L294" s="195" t="s">
        <v>197</v>
      </c>
      <c r="M294" s="195" t="s">
        <v>196</v>
      </c>
      <c r="N294" s="195" t="s">
        <v>198</v>
      </c>
      <c r="O294" s="390">
        <f t="shared" si="8"/>
        <v>0</v>
      </c>
      <c r="P294" s="390">
        <f t="shared" si="9"/>
        <v>0</v>
      </c>
      <c r="Q294" s="236">
        <f>'приложение 1.1 '!H297</f>
        <v>0.36</v>
      </c>
      <c r="R294" s="135"/>
      <c r="S294" s="135">
        <f>'приложение 1.1 '!I297</f>
        <v>0.36</v>
      </c>
      <c r="T294" s="135"/>
      <c r="U294" s="137" t="s">
        <v>157</v>
      </c>
      <c r="V294" s="138"/>
      <c r="W294" s="383" t="s">
        <v>1802</v>
      </c>
      <c r="X294" s="139">
        <v>5.75</v>
      </c>
      <c r="Y294" s="139">
        <v>8.4</v>
      </c>
      <c r="Z294" s="139">
        <v>11.38</v>
      </c>
      <c r="AA294" s="139">
        <v>22.95</v>
      </c>
    </row>
    <row r="295" spans="1:27" ht="195" customHeight="1">
      <c r="A295" s="380" t="str">
        <f>'приложение 1.1 '!A298</f>
        <v>1.1.5.107</v>
      </c>
      <c r="B295" s="381" t="str">
        <f>'приложение 1.1 '!B298</f>
        <v>Реконструкция КЛ-0,4 кВ ТП-284 - ЦТП-9</v>
      </c>
      <c r="C295" s="133" t="s">
        <v>732</v>
      </c>
      <c r="D295" s="133" t="s">
        <v>305</v>
      </c>
      <c r="E295" s="221">
        <f>'приложение 1.1 '!E298</f>
        <v>0</v>
      </c>
      <c r="F295" s="133"/>
      <c r="G295" s="221">
        <f>'приложение 1.1 '!D298</f>
        <v>0.14000000000000001</v>
      </c>
      <c r="H295" s="134"/>
      <c r="I295" s="133">
        <f>'приложение 1.1 '!F298</f>
        <v>2022</v>
      </c>
      <c r="J295" s="133">
        <f>'приложение 1.1 '!G298</f>
        <v>2022</v>
      </c>
      <c r="K295" s="195" t="s">
        <v>304</v>
      </c>
      <c r="L295" s="195" t="s">
        <v>197</v>
      </c>
      <c r="M295" s="195" t="s">
        <v>196</v>
      </c>
      <c r="N295" s="195" t="s">
        <v>198</v>
      </c>
      <c r="O295" s="390">
        <f t="shared" si="8"/>
        <v>0</v>
      </c>
      <c r="P295" s="390">
        <f t="shared" si="9"/>
        <v>0</v>
      </c>
      <c r="Q295" s="236">
        <f>'приложение 1.1 '!H298</f>
        <v>0.252</v>
      </c>
      <c r="R295" s="135"/>
      <c r="S295" s="135">
        <f>'приложение 1.1 '!I298</f>
        <v>0.252</v>
      </c>
      <c r="T295" s="135"/>
      <c r="U295" s="137" t="s">
        <v>157</v>
      </c>
      <c r="V295" s="138"/>
      <c r="W295" s="383" t="s">
        <v>1802</v>
      </c>
      <c r="X295" s="139">
        <v>5.75</v>
      </c>
      <c r="Y295" s="139">
        <v>8.4</v>
      </c>
      <c r="Z295" s="139">
        <v>11.38</v>
      </c>
      <c r="AA295" s="139">
        <v>22.95</v>
      </c>
    </row>
    <row r="296" spans="1:27" ht="195" customHeight="1">
      <c r="A296" s="380" t="str">
        <f>'приложение 1.1 '!A299</f>
        <v>1.1.5.108</v>
      </c>
      <c r="B296" s="381" t="str">
        <f>'приложение 1.1 '!B299</f>
        <v>Реконструкция КЛ-0,4 кВ ТП-285 - ул. Бажова, 7</v>
      </c>
      <c r="C296" s="133" t="s">
        <v>732</v>
      </c>
      <c r="D296" s="133" t="s">
        <v>305</v>
      </c>
      <c r="E296" s="221">
        <f>'приложение 1.1 '!E299</f>
        <v>0</v>
      </c>
      <c r="F296" s="133"/>
      <c r="G296" s="221">
        <f>'приложение 1.1 '!D299</f>
        <v>0.56999999999999995</v>
      </c>
      <c r="H296" s="134"/>
      <c r="I296" s="133">
        <f>'приложение 1.1 '!F299</f>
        <v>2022</v>
      </c>
      <c r="J296" s="133">
        <f>'приложение 1.1 '!G299</f>
        <v>2022</v>
      </c>
      <c r="K296" s="195" t="s">
        <v>304</v>
      </c>
      <c r="L296" s="195" t="s">
        <v>197</v>
      </c>
      <c r="M296" s="195" t="s">
        <v>196</v>
      </c>
      <c r="N296" s="195" t="s">
        <v>198</v>
      </c>
      <c r="O296" s="390">
        <f t="shared" si="8"/>
        <v>0</v>
      </c>
      <c r="P296" s="390">
        <f t="shared" si="9"/>
        <v>0</v>
      </c>
      <c r="Q296" s="236">
        <f>'приложение 1.1 '!H299</f>
        <v>1.026</v>
      </c>
      <c r="R296" s="135"/>
      <c r="S296" s="135">
        <f>'приложение 1.1 '!I299</f>
        <v>1.026</v>
      </c>
      <c r="T296" s="135"/>
      <c r="U296" s="137" t="s">
        <v>157</v>
      </c>
      <c r="V296" s="138"/>
      <c r="W296" s="383" t="s">
        <v>1802</v>
      </c>
      <c r="X296" s="139">
        <v>5.75</v>
      </c>
      <c r="Y296" s="139">
        <v>8.4</v>
      </c>
      <c r="Z296" s="139">
        <v>11.38</v>
      </c>
      <c r="AA296" s="139">
        <v>22.95</v>
      </c>
    </row>
    <row r="297" spans="1:27" ht="195" customHeight="1">
      <c r="A297" s="380" t="str">
        <f>'приложение 1.1 '!A300</f>
        <v>1.1.5.109</v>
      </c>
      <c r="B297" s="381" t="str">
        <f>'приложение 1.1 '!B300</f>
        <v>Реконструкция КЛ-0,4 кВ ТП-285 - ул. Островского, 11</v>
      </c>
      <c r="C297" s="133" t="s">
        <v>732</v>
      </c>
      <c r="D297" s="133" t="s">
        <v>305</v>
      </c>
      <c r="E297" s="221">
        <f>'приложение 1.1 '!E300</f>
        <v>0</v>
      </c>
      <c r="F297" s="133"/>
      <c r="G297" s="221">
        <f>'приложение 1.1 '!D300</f>
        <v>0.317</v>
      </c>
      <c r="H297" s="134"/>
      <c r="I297" s="133">
        <f>'приложение 1.1 '!F300</f>
        <v>2018</v>
      </c>
      <c r="J297" s="133">
        <f>'приложение 1.1 '!G300</f>
        <v>2018</v>
      </c>
      <c r="K297" s="195" t="s">
        <v>304</v>
      </c>
      <c r="L297" s="195" t="s">
        <v>197</v>
      </c>
      <c r="M297" s="195" t="s">
        <v>196</v>
      </c>
      <c r="N297" s="195" t="s">
        <v>198</v>
      </c>
      <c r="O297" s="390">
        <f t="shared" si="8"/>
        <v>0</v>
      </c>
      <c r="P297" s="390">
        <f t="shared" si="9"/>
        <v>0</v>
      </c>
      <c r="Q297" s="236">
        <f>'приложение 1.1 '!H300</f>
        <v>0.5706</v>
      </c>
      <c r="R297" s="135"/>
      <c r="S297" s="135">
        <f>'приложение 1.1 '!I300</f>
        <v>0.5706</v>
      </c>
      <c r="T297" s="135"/>
      <c r="U297" s="137" t="s">
        <v>157</v>
      </c>
      <c r="V297" s="138"/>
      <c r="W297" s="383" t="s">
        <v>1802</v>
      </c>
      <c r="X297" s="139">
        <v>5.75</v>
      </c>
      <c r="Y297" s="139">
        <v>8.4</v>
      </c>
      <c r="Z297" s="139">
        <v>11.38</v>
      </c>
      <c r="AA297" s="139">
        <v>22.95</v>
      </c>
    </row>
    <row r="298" spans="1:27" ht="195" customHeight="1">
      <c r="A298" s="380" t="str">
        <f>'приложение 1.1 '!A301</f>
        <v>1.1.5.110</v>
      </c>
      <c r="B298" s="381" t="str">
        <f>'приложение 1.1 '!B301</f>
        <v>Реконструкция КЛ-0,4 кВ ТП-285 - пр-т. Мира, 20</v>
      </c>
      <c r="C298" s="133" t="s">
        <v>732</v>
      </c>
      <c r="D298" s="133" t="s">
        <v>305</v>
      </c>
      <c r="E298" s="221">
        <f>'приложение 1.1 '!E301</f>
        <v>0</v>
      </c>
      <c r="F298" s="133"/>
      <c r="G298" s="221">
        <f>'приложение 1.1 '!D301</f>
        <v>0.39</v>
      </c>
      <c r="H298" s="134"/>
      <c r="I298" s="133">
        <f>'приложение 1.1 '!F301</f>
        <v>2018</v>
      </c>
      <c r="J298" s="133">
        <f>'приложение 1.1 '!G301</f>
        <v>2018</v>
      </c>
      <c r="K298" s="195" t="s">
        <v>304</v>
      </c>
      <c r="L298" s="195" t="s">
        <v>197</v>
      </c>
      <c r="M298" s="195" t="s">
        <v>196</v>
      </c>
      <c r="N298" s="195" t="s">
        <v>198</v>
      </c>
      <c r="O298" s="390">
        <f t="shared" si="8"/>
        <v>0</v>
      </c>
      <c r="P298" s="390">
        <f t="shared" si="9"/>
        <v>0</v>
      </c>
      <c r="Q298" s="236">
        <f>'приложение 1.1 '!H301</f>
        <v>0.70199999999999996</v>
      </c>
      <c r="R298" s="135"/>
      <c r="S298" s="135">
        <f>'приложение 1.1 '!I301</f>
        <v>0.70199999999999996</v>
      </c>
      <c r="T298" s="135"/>
      <c r="U298" s="137" t="s">
        <v>157</v>
      </c>
      <c r="V298" s="138"/>
      <c r="W298" s="383" t="s">
        <v>1802</v>
      </c>
      <c r="X298" s="139">
        <v>5.75</v>
      </c>
      <c r="Y298" s="139">
        <v>8.4</v>
      </c>
      <c r="Z298" s="139">
        <v>11.38</v>
      </c>
      <c r="AA298" s="139">
        <v>22.95</v>
      </c>
    </row>
    <row r="299" spans="1:27" ht="195" customHeight="1">
      <c r="A299" s="380" t="str">
        <f>'приложение 1.1 '!A302</f>
        <v>1.1.5.111</v>
      </c>
      <c r="B299" s="381" t="str">
        <f>'приложение 1.1 '!B302</f>
        <v>Реконструкция КЛ-0,4 кВ ТП-295 - ул. Студенческая, 21</v>
      </c>
      <c r="C299" s="133" t="s">
        <v>732</v>
      </c>
      <c r="D299" s="133" t="s">
        <v>305</v>
      </c>
      <c r="E299" s="221">
        <f>'приложение 1.1 '!E302</f>
        <v>0</v>
      </c>
      <c r="F299" s="133"/>
      <c r="G299" s="221">
        <f>'приложение 1.1 '!D302</f>
        <v>0.34399999999999997</v>
      </c>
      <c r="H299" s="134"/>
      <c r="I299" s="133">
        <f>'приложение 1.1 '!F302</f>
        <v>2018</v>
      </c>
      <c r="J299" s="133">
        <f>'приложение 1.1 '!G302</f>
        <v>2018</v>
      </c>
      <c r="K299" s="195" t="s">
        <v>304</v>
      </c>
      <c r="L299" s="195" t="s">
        <v>197</v>
      </c>
      <c r="M299" s="195" t="s">
        <v>196</v>
      </c>
      <c r="N299" s="195" t="s">
        <v>198</v>
      </c>
      <c r="O299" s="390">
        <f t="shared" si="8"/>
        <v>0</v>
      </c>
      <c r="P299" s="390">
        <f t="shared" si="9"/>
        <v>0</v>
      </c>
      <c r="Q299" s="236">
        <f>'приложение 1.1 '!H302</f>
        <v>0.61920000000000008</v>
      </c>
      <c r="R299" s="135"/>
      <c r="S299" s="135">
        <f>'приложение 1.1 '!I302</f>
        <v>0.61920000000000008</v>
      </c>
      <c r="T299" s="135"/>
      <c r="U299" s="137" t="s">
        <v>157</v>
      </c>
      <c r="V299" s="138"/>
      <c r="W299" s="383" t="s">
        <v>1802</v>
      </c>
      <c r="X299" s="139">
        <v>5.75</v>
      </c>
      <c r="Y299" s="139">
        <v>8.4</v>
      </c>
      <c r="Z299" s="139">
        <v>11.38</v>
      </c>
      <c r="AA299" s="139">
        <v>22.95</v>
      </c>
    </row>
    <row r="300" spans="1:27" ht="195" customHeight="1">
      <c r="A300" s="380" t="str">
        <f>'приложение 1.1 '!A303</f>
        <v>1.1.5.112</v>
      </c>
      <c r="B300" s="381" t="str">
        <f>'приложение 1.1 '!B303</f>
        <v>Реконструкция КЛ-0,4 кВ ТП-296 - ул. Студенческая, 13</v>
      </c>
      <c r="C300" s="133" t="s">
        <v>732</v>
      </c>
      <c r="D300" s="133" t="s">
        <v>305</v>
      </c>
      <c r="E300" s="221">
        <f>'приложение 1.1 '!E303</f>
        <v>0</v>
      </c>
      <c r="F300" s="133"/>
      <c r="G300" s="221">
        <f>'приложение 1.1 '!D303</f>
        <v>0.42599999999999999</v>
      </c>
      <c r="H300" s="134"/>
      <c r="I300" s="133">
        <f>'приложение 1.1 '!F303</f>
        <v>2018</v>
      </c>
      <c r="J300" s="133">
        <f>'приложение 1.1 '!G303</f>
        <v>2018</v>
      </c>
      <c r="K300" s="195" t="s">
        <v>304</v>
      </c>
      <c r="L300" s="195" t="s">
        <v>197</v>
      </c>
      <c r="M300" s="195" t="s">
        <v>196</v>
      </c>
      <c r="N300" s="195" t="s">
        <v>198</v>
      </c>
      <c r="O300" s="390">
        <f t="shared" si="8"/>
        <v>0</v>
      </c>
      <c r="P300" s="390">
        <f t="shared" si="9"/>
        <v>0</v>
      </c>
      <c r="Q300" s="236">
        <f>'приложение 1.1 '!H303</f>
        <v>0.76679999999999993</v>
      </c>
      <c r="R300" s="135"/>
      <c r="S300" s="135">
        <f>'приложение 1.1 '!I303</f>
        <v>0.76679999999999993</v>
      </c>
      <c r="T300" s="135"/>
      <c r="U300" s="137" t="s">
        <v>157</v>
      </c>
      <c r="V300" s="138"/>
      <c r="W300" s="383" t="s">
        <v>1802</v>
      </c>
      <c r="X300" s="139">
        <v>5.75</v>
      </c>
      <c r="Y300" s="139">
        <v>8.4</v>
      </c>
      <c r="Z300" s="139">
        <v>11.38</v>
      </c>
      <c r="AA300" s="139">
        <v>22.95</v>
      </c>
    </row>
    <row r="301" spans="1:27" ht="195" customHeight="1">
      <c r="A301" s="380" t="str">
        <f>'приложение 1.1 '!A304</f>
        <v>1.1.5.113</v>
      </c>
      <c r="B301" s="381" t="str">
        <f>'приложение 1.1 '!B304</f>
        <v>Реконструкция КЛ-0,4 кВ ТП-296 - ул. Студенческая, 21</v>
      </c>
      <c r="C301" s="133" t="s">
        <v>732</v>
      </c>
      <c r="D301" s="133" t="s">
        <v>305</v>
      </c>
      <c r="E301" s="221">
        <f>'приложение 1.1 '!E304</f>
        <v>0</v>
      </c>
      <c r="F301" s="133"/>
      <c r="G301" s="221">
        <f>'приложение 1.1 '!D304</f>
        <v>0.38</v>
      </c>
      <c r="H301" s="134"/>
      <c r="I301" s="133">
        <f>'приложение 1.1 '!F304</f>
        <v>2018</v>
      </c>
      <c r="J301" s="133">
        <f>'приложение 1.1 '!G304</f>
        <v>2018</v>
      </c>
      <c r="K301" s="195" t="s">
        <v>304</v>
      </c>
      <c r="L301" s="195" t="s">
        <v>197</v>
      </c>
      <c r="M301" s="195" t="s">
        <v>196</v>
      </c>
      <c r="N301" s="195" t="s">
        <v>198</v>
      </c>
      <c r="O301" s="390">
        <f t="shared" si="8"/>
        <v>0</v>
      </c>
      <c r="P301" s="390">
        <f t="shared" si="9"/>
        <v>0</v>
      </c>
      <c r="Q301" s="236">
        <f>'приложение 1.1 '!H304</f>
        <v>0.68400000000000005</v>
      </c>
      <c r="R301" s="135"/>
      <c r="S301" s="135">
        <f>'приложение 1.1 '!I304</f>
        <v>0.68400000000000005</v>
      </c>
      <c r="T301" s="135"/>
      <c r="U301" s="137" t="s">
        <v>157</v>
      </c>
      <c r="V301" s="138"/>
      <c r="W301" s="383" t="s">
        <v>1802</v>
      </c>
      <c r="X301" s="139">
        <v>5.75</v>
      </c>
      <c r="Y301" s="139">
        <v>8.4</v>
      </c>
      <c r="Z301" s="139">
        <v>11.38</v>
      </c>
      <c r="AA301" s="139">
        <v>22.95</v>
      </c>
    </row>
    <row r="302" spans="1:27" ht="195" customHeight="1">
      <c r="A302" s="380" t="str">
        <f>'приложение 1.1 '!A305</f>
        <v>1.1.5.114</v>
      </c>
      <c r="B302" s="381" t="str">
        <f>'приложение 1.1 '!B305</f>
        <v>Реконструкция КЛ-0,4 кВ ТП-297 - пр-т. Мира, 36</v>
      </c>
      <c r="C302" s="133" t="s">
        <v>732</v>
      </c>
      <c r="D302" s="133" t="s">
        <v>305</v>
      </c>
      <c r="E302" s="221">
        <f>'приложение 1.1 '!E305</f>
        <v>0</v>
      </c>
      <c r="F302" s="133"/>
      <c r="G302" s="221">
        <f>'приложение 1.1 '!D305</f>
        <v>0.33560000000000001</v>
      </c>
      <c r="H302" s="134"/>
      <c r="I302" s="133">
        <f>'приложение 1.1 '!F305</f>
        <v>2018</v>
      </c>
      <c r="J302" s="133">
        <f>'приложение 1.1 '!G305</f>
        <v>2018</v>
      </c>
      <c r="K302" s="195" t="s">
        <v>304</v>
      </c>
      <c r="L302" s="195" t="s">
        <v>197</v>
      </c>
      <c r="M302" s="195" t="s">
        <v>196</v>
      </c>
      <c r="N302" s="195" t="s">
        <v>198</v>
      </c>
      <c r="O302" s="390">
        <f t="shared" si="8"/>
        <v>0</v>
      </c>
      <c r="P302" s="390">
        <f t="shared" si="9"/>
        <v>0</v>
      </c>
      <c r="Q302" s="236">
        <f>'приложение 1.1 '!H305</f>
        <v>0.60408000000000006</v>
      </c>
      <c r="R302" s="135"/>
      <c r="S302" s="135">
        <f>'приложение 1.1 '!I305</f>
        <v>0.60408000000000006</v>
      </c>
      <c r="T302" s="135"/>
      <c r="U302" s="137" t="s">
        <v>157</v>
      </c>
      <c r="V302" s="138"/>
      <c r="W302" s="383" t="s">
        <v>1802</v>
      </c>
      <c r="X302" s="139">
        <v>5.75</v>
      </c>
      <c r="Y302" s="139">
        <v>8.4</v>
      </c>
      <c r="Z302" s="139">
        <v>11.38</v>
      </c>
      <c r="AA302" s="139">
        <v>22.95</v>
      </c>
    </row>
    <row r="303" spans="1:27" ht="195" customHeight="1">
      <c r="A303" s="380" t="str">
        <f>'приложение 1.1 '!A306</f>
        <v>1.1.5.115</v>
      </c>
      <c r="B303" s="381" t="str">
        <f>'приложение 1.1 '!B306</f>
        <v xml:space="preserve">Реконструкция КЛ-0,4 кВ ТП-298 Мира 30 </v>
      </c>
      <c r="C303" s="133" t="s">
        <v>732</v>
      </c>
      <c r="D303" s="133" t="s">
        <v>305</v>
      </c>
      <c r="E303" s="221">
        <f>'приложение 1.1 '!E306</f>
        <v>0</v>
      </c>
      <c r="F303" s="133"/>
      <c r="G303" s="221">
        <f>'приложение 1.1 '!D306</f>
        <v>0.4</v>
      </c>
      <c r="H303" s="134"/>
      <c r="I303" s="133">
        <f>'приложение 1.1 '!F306</f>
        <v>2018</v>
      </c>
      <c r="J303" s="133">
        <f>'приложение 1.1 '!G306</f>
        <v>2018</v>
      </c>
      <c r="K303" s="195" t="s">
        <v>304</v>
      </c>
      <c r="L303" s="195" t="s">
        <v>197</v>
      </c>
      <c r="M303" s="195" t="s">
        <v>196</v>
      </c>
      <c r="N303" s="195" t="s">
        <v>198</v>
      </c>
      <c r="O303" s="390">
        <f t="shared" si="8"/>
        <v>0</v>
      </c>
      <c r="P303" s="390">
        <f t="shared" si="9"/>
        <v>0</v>
      </c>
      <c r="Q303" s="236">
        <f>'приложение 1.1 '!H306</f>
        <v>0.72</v>
      </c>
      <c r="R303" s="135"/>
      <c r="S303" s="135">
        <f>'приложение 1.1 '!I306</f>
        <v>0.72</v>
      </c>
      <c r="T303" s="135"/>
      <c r="U303" s="137" t="s">
        <v>157</v>
      </c>
      <c r="V303" s="138"/>
      <c r="W303" s="383" t="s">
        <v>1802</v>
      </c>
      <c r="X303" s="139">
        <v>5.75</v>
      </c>
      <c r="Y303" s="139">
        <v>8.4</v>
      </c>
      <c r="Z303" s="139">
        <v>11.38</v>
      </c>
      <c r="AA303" s="139">
        <v>22.95</v>
      </c>
    </row>
    <row r="304" spans="1:27" ht="195" customHeight="1">
      <c r="A304" s="380" t="str">
        <f>'приложение 1.1 '!A307</f>
        <v>1.1.5.116</v>
      </c>
      <c r="B304" s="381" t="str">
        <f>'приложение 1.1 '!B307</f>
        <v xml:space="preserve">Реконструкция КЛ-0,4 кВ ТП-298 Мира 30/1 </v>
      </c>
      <c r="C304" s="133" t="s">
        <v>732</v>
      </c>
      <c r="D304" s="133" t="s">
        <v>305</v>
      </c>
      <c r="E304" s="221">
        <f>'приложение 1.1 '!E307</f>
        <v>0</v>
      </c>
      <c r="F304" s="133"/>
      <c r="G304" s="221">
        <f>'приложение 1.1 '!D307</f>
        <v>0.26100000000000001</v>
      </c>
      <c r="H304" s="134"/>
      <c r="I304" s="133">
        <f>'приложение 1.1 '!F307</f>
        <v>2018</v>
      </c>
      <c r="J304" s="133">
        <f>'приложение 1.1 '!G307</f>
        <v>2018</v>
      </c>
      <c r="K304" s="195" t="s">
        <v>304</v>
      </c>
      <c r="L304" s="195" t="s">
        <v>197</v>
      </c>
      <c r="M304" s="195" t="s">
        <v>196</v>
      </c>
      <c r="N304" s="195" t="s">
        <v>198</v>
      </c>
      <c r="O304" s="390">
        <f t="shared" si="8"/>
        <v>0</v>
      </c>
      <c r="P304" s="390">
        <f t="shared" si="9"/>
        <v>0</v>
      </c>
      <c r="Q304" s="236">
        <f>'приложение 1.1 '!H307</f>
        <v>0.4698</v>
      </c>
      <c r="R304" s="135"/>
      <c r="S304" s="135">
        <f>'приложение 1.1 '!I307</f>
        <v>0.4698</v>
      </c>
      <c r="T304" s="135"/>
      <c r="U304" s="137" t="s">
        <v>157</v>
      </c>
      <c r="V304" s="138"/>
      <c r="W304" s="383" t="s">
        <v>1802</v>
      </c>
      <c r="X304" s="139">
        <v>5.75</v>
      </c>
      <c r="Y304" s="139">
        <v>8.4</v>
      </c>
      <c r="Z304" s="139">
        <v>11.38</v>
      </c>
      <c r="AA304" s="139">
        <v>22.95</v>
      </c>
    </row>
    <row r="305" spans="1:27" ht="195" customHeight="1">
      <c r="A305" s="380" t="str">
        <f>'приложение 1.1 '!A308</f>
        <v>1.1.5.117</v>
      </c>
      <c r="B305" s="381" t="str">
        <f>'приложение 1.1 '!B308</f>
        <v xml:space="preserve">Реконструкция КЛ-0,4 кВ ТП-298 ЦТП-75 </v>
      </c>
      <c r="C305" s="133" t="s">
        <v>732</v>
      </c>
      <c r="D305" s="133" t="s">
        <v>305</v>
      </c>
      <c r="E305" s="221">
        <f>'приложение 1.1 '!E308</f>
        <v>0</v>
      </c>
      <c r="F305" s="133"/>
      <c r="G305" s="221">
        <f>'приложение 1.1 '!D308</f>
        <v>0.25</v>
      </c>
      <c r="H305" s="134"/>
      <c r="I305" s="133">
        <f>'приложение 1.1 '!F308</f>
        <v>2018</v>
      </c>
      <c r="J305" s="133">
        <f>'приложение 1.1 '!G308</f>
        <v>2018</v>
      </c>
      <c r="K305" s="195" t="s">
        <v>304</v>
      </c>
      <c r="L305" s="195" t="s">
        <v>197</v>
      </c>
      <c r="M305" s="195" t="s">
        <v>196</v>
      </c>
      <c r="N305" s="195" t="s">
        <v>198</v>
      </c>
      <c r="O305" s="390">
        <f t="shared" si="8"/>
        <v>0</v>
      </c>
      <c r="P305" s="390">
        <f t="shared" si="9"/>
        <v>0</v>
      </c>
      <c r="Q305" s="236">
        <f>'приложение 1.1 '!H308</f>
        <v>0.45</v>
      </c>
      <c r="R305" s="135"/>
      <c r="S305" s="135">
        <f>'приложение 1.1 '!I308</f>
        <v>0.45</v>
      </c>
      <c r="T305" s="135"/>
      <c r="U305" s="137" t="s">
        <v>157</v>
      </c>
      <c r="V305" s="138"/>
      <c r="W305" s="383" t="s">
        <v>1802</v>
      </c>
      <c r="X305" s="139">
        <v>5.75</v>
      </c>
      <c r="Y305" s="139">
        <v>8.4</v>
      </c>
      <c r="Z305" s="139">
        <v>11.38</v>
      </c>
      <c r="AA305" s="139">
        <v>22.95</v>
      </c>
    </row>
    <row r="306" spans="1:27" ht="40.5" customHeight="1">
      <c r="A306" s="380" t="str">
        <f>'приложение 1.1 '!A309</f>
        <v>1.1.5.118</v>
      </c>
      <c r="B306" s="381" t="str">
        <f>'приложение 1.1 '!B309</f>
        <v>Реконструкция КЛ-0,4 кВ ТП-300 - ул. 50 лет ВЛКСМ, 6</v>
      </c>
      <c r="C306" s="133" t="s">
        <v>732</v>
      </c>
      <c r="D306" s="133" t="s">
        <v>305</v>
      </c>
      <c r="E306" s="221">
        <f>'приложение 1.1 '!E309</f>
        <v>0</v>
      </c>
      <c r="F306" s="133"/>
      <c r="G306" s="221">
        <f>'приложение 1.1 '!D309</f>
        <v>0.99280000000000002</v>
      </c>
      <c r="H306" s="134"/>
      <c r="I306" s="133">
        <f>'приложение 1.1 '!F309</f>
        <v>2018</v>
      </c>
      <c r="J306" s="133">
        <f>'приложение 1.1 '!G309</f>
        <v>2018</v>
      </c>
      <c r="K306" s="195" t="s">
        <v>304</v>
      </c>
      <c r="L306" s="195" t="s">
        <v>197</v>
      </c>
      <c r="M306" s="195" t="s">
        <v>196</v>
      </c>
      <c r="N306" s="195" t="s">
        <v>198</v>
      </c>
      <c r="O306" s="390">
        <f t="shared" si="8"/>
        <v>0</v>
      </c>
      <c r="P306" s="390">
        <f t="shared" si="9"/>
        <v>0</v>
      </c>
      <c r="Q306" s="236">
        <f>'приложение 1.1 '!H309</f>
        <v>1.78704</v>
      </c>
      <c r="R306" s="135"/>
      <c r="S306" s="135">
        <f>'приложение 1.1 '!I309</f>
        <v>1.78704</v>
      </c>
      <c r="T306" s="135"/>
      <c r="U306" s="137" t="s">
        <v>157</v>
      </c>
      <c r="V306" s="138"/>
      <c r="W306" s="383" t="s">
        <v>1802</v>
      </c>
      <c r="X306" s="139">
        <v>5.75</v>
      </c>
      <c r="Y306" s="139">
        <v>8.4</v>
      </c>
      <c r="Z306" s="139">
        <v>11.38</v>
      </c>
      <c r="AA306" s="139">
        <v>22.95</v>
      </c>
    </row>
    <row r="307" spans="1:27" ht="195" customHeight="1">
      <c r="A307" s="380" t="str">
        <f>'приложение 1.1 '!A310</f>
        <v>1.1.5.119</v>
      </c>
      <c r="B307" s="381" t="str">
        <f>'приложение 1.1 '!B310</f>
        <v>Реконструкция КЛ-0,4 кВ ТП-343 - ул. Островского, 20</v>
      </c>
      <c r="C307" s="133" t="s">
        <v>732</v>
      </c>
      <c r="D307" s="133" t="s">
        <v>305</v>
      </c>
      <c r="E307" s="221">
        <f>'приложение 1.1 '!E310</f>
        <v>0</v>
      </c>
      <c r="F307" s="133"/>
      <c r="G307" s="221">
        <f>'приложение 1.1 '!D310</f>
        <v>0.32</v>
      </c>
      <c r="H307" s="134"/>
      <c r="I307" s="133">
        <f>'приложение 1.1 '!F310</f>
        <v>2018</v>
      </c>
      <c r="J307" s="133">
        <f>'приложение 1.1 '!G310</f>
        <v>2018</v>
      </c>
      <c r="K307" s="195" t="s">
        <v>304</v>
      </c>
      <c r="L307" s="195" t="s">
        <v>197</v>
      </c>
      <c r="M307" s="195" t="s">
        <v>196</v>
      </c>
      <c r="N307" s="195" t="s">
        <v>198</v>
      </c>
      <c r="O307" s="390">
        <f t="shared" si="8"/>
        <v>0</v>
      </c>
      <c r="P307" s="390">
        <f t="shared" si="9"/>
        <v>0</v>
      </c>
      <c r="Q307" s="236">
        <f>'приложение 1.1 '!H310</f>
        <v>0.57599999999999996</v>
      </c>
      <c r="R307" s="135"/>
      <c r="S307" s="135">
        <f>'приложение 1.1 '!I310</f>
        <v>0.57599999999999996</v>
      </c>
      <c r="T307" s="135"/>
      <c r="U307" s="137" t="s">
        <v>157</v>
      </c>
      <c r="V307" s="138"/>
      <c r="W307" s="383" t="s">
        <v>1802</v>
      </c>
      <c r="X307" s="139">
        <v>5.75</v>
      </c>
      <c r="Y307" s="139">
        <v>8.4</v>
      </c>
      <c r="Z307" s="139">
        <v>11.38</v>
      </c>
      <c r="AA307" s="139">
        <v>22.95</v>
      </c>
    </row>
    <row r="308" spans="1:27" ht="195" customHeight="1">
      <c r="A308" s="380" t="str">
        <f>'приложение 1.1 '!A311</f>
        <v>1.1.5.120</v>
      </c>
      <c r="B308" s="381" t="str">
        <f>'приложение 1.1 '!B311</f>
        <v>Реконструкция КЛ-0,4 кВ ТП-344 - ул. Островского, 30</v>
      </c>
      <c r="C308" s="133" t="s">
        <v>732</v>
      </c>
      <c r="D308" s="133" t="s">
        <v>305</v>
      </c>
      <c r="E308" s="221">
        <f>'приложение 1.1 '!E311</f>
        <v>0</v>
      </c>
      <c r="F308" s="133"/>
      <c r="G308" s="221">
        <f>'приложение 1.1 '!D311</f>
        <v>0.24</v>
      </c>
      <c r="H308" s="134"/>
      <c r="I308" s="133">
        <f>'приложение 1.1 '!F311</f>
        <v>2022</v>
      </c>
      <c r="J308" s="133">
        <f>'приложение 1.1 '!G311</f>
        <v>2022</v>
      </c>
      <c r="K308" s="195" t="s">
        <v>304</v>
      </c>
      <c r="L308" s="195" t="s">
        <v>197</v>
      </c>
      <c r="M308" s="195" t="s">
        <v>196</v>
      </c>
      <c r="N308" s="195" t="s">
        <v>198</v>
      </c>
      <c r="O308" s="390">
        <f t="shared" si="8"/>
        <v>0</v>
      </c>
      <c r="P308" s="390">
        <f t="shared" si="9"/>
        <v>0</v>
      </c>
      <c r="Q308" s="236">
        <f>'приложение 1.1 '!H311</f>
        <v>0.432</v>
      </c>
      <c r="R308" s="135"/>
      <c r="S308" s="135">
        <f>'приложение 1.1 '!I311</f>
        <v>0.432</v>
      </c>
      <c r="T308" s="135"/>
      <c r="U308" s="137" t="s">
        <v>157</v>
      </c>
      <c r="V308" s="138"/>
      <c r="W308" s="383" t="s">
        <v>1802</v>
      </c>
      <c r="X308" s="139">
        <v>5.75</v>
      </c>
      <c r="Y308" s="139">
        <v>8.4</v>
      </c>
      <c r="Z308" s="139">
        <v>11.38</v>
      </c>
      <c r="AA308" s="139">
        <v>22.95</v>
      </c>
    </row>
    <row r="309" spans="1:27" ht="195" customHeight="1">
      <c r="A309" s="380" t="str">
        <f>'приложение 1.1 '!A312</f>
        <v>1.1.5.121</v>
      </c>
      <c r="B309" s="381" t="str">
        <f>'приложение 1.1 '!B312</f>
        <v>Реконструкция КЛ-0,4 кВ ТП-344 - ул. Островского, 32</v>
      </c>
      <c r="C309" s="133" t="s">
        <v>732</v>
      </c>
      <c r="D309" s="133" t="s">
        <v>305</v>
      </c>
      <c r="E309" s="221">
        <f>'приложение 1.1 '!E312</f>
        <v>0</v>
      </c>
      <c r="F309" s="133"/>
      <c r="G309" s="221">
        <f>'приложение 1.1 '!D312</f>
        <v>0.3</v>
      </c>
      <c r="H309" s="134"/>
      <c r="I309" s="133">
        <f>'приложение 1.1 '!F312</f>
        <v>2022</v>
      </c>
      <c r="J309" s="133">
        <f>'приложение 1.1 '!G312</f>
        <v>2022</v>
      </c>
      <c r="K309" s="195" t="s">
        <v>304</v>
      </c>
      <c r="L309" s="195" t="s">
        <v>197</v>
      </c>
      <c r="M309" s="195" t="s">
        <v>196</v>
      </c>
      <c r="N309" s="195" t="s">
        <v>198</v>
      </c>
      <c r="O309" s="390">
        <f t="shared" si="8"/>
        <v>0</v>
      </c>
      <c r="P309" s="390">
        <f t="shared" si="9"/>
        <v>0</v>
      </c>
      <c r="Q309" s="236">
        <f>'приложение 1.1 '!H312</f>
        <v>0.54</v>
      </c>
      <c r="R309" s="135"/>
      <c r="S309" s="135">
        <f>'приложение 1.1 '!I312</f>
        <v>0.54</v>
      </c>
      <c r="T309" s="135"/>
      <c r="U309" s="137" t="s">
        <v>157</v>
      </c>
      <c r="V309" s="138"/>
      <c r="W309" s="383" t="s">
        <v>1802</v>
      </c>
      <c r="X309" s="139">
        <v>5.75</v>
      </c>
      <c r="Y309" s="139">
        <v>8.4</v>
      </c>
      <c r="Z309" s="139">
        <v>11.38</v>
      </c>
      <c r="AA309" s="139">
        <v>22.95</v>
      </c>
    </row>
    <row r="310" spans="1:27" ht="195" customHeight="1">
      <c r="A310" s="380" t="str">
        <f>'приложение 1.1 '!A313</f>
        <v>1.1.5.122</v>
      </c>
      <c r="B310" s="381" t="str">
        <f>'приложение 1.1 '!B313</f>
        <v>Реконструкция КЛ-0,4 кВ ТП-346 - ул. Островского, 38</v>
      </c>
      <c r="C310" s="133" t="s">
        <v>732</v>
      </c>
      <c r="D310" s="133" t="s">
        <v>305</v>
      </c>
      <c r="E310" s="221">
        <f>'приложение 1.1 '!E313</f>
        <v>0</v>
      </c>
      <c r="F310" s="133"/>
      <c r="G310" s="221">
        <f>'приложение 1.1 '!D313</f>
        <v>0.23200000000000001</v>
      </c>
      <c r="H310" s="134"/>
      <c r="I310" s="133">
        <f>'приложение 1.1 '!F313</f>
        <v>2022</v>
      </c>
      <c r="J310" s="133">
        <f>'приложение 1.1 '!G313</f>
        <v>2022</v>
      </c>
      <c r="K310" s="195" t="s">
        <v>304</v>
      </c>
      <c r="L310" s="195" t="s">
        <v>197</v>
      </c>
      <c r="M310" s="195" t="s">
        <v>196</v>
      </c>
      <c r="N310" s="195" t="s">
        <v>198</v>
      </c>
      <c r="O310" s="390">
        <f t="shared" si="8"/>
        <v>0</v>
      </c>
      <c r="P310" s="390">
        <f t="shared" si="9"/>
        <v>0</v>
      </c>
      <c r="Q310" s="236">
        <f>'приложение 1.1 '!H313</f>
        <v>0.41760000000000003</v>
      </c>
      <c r="R310" s="135"/>
      <c r="S310" s="135">
        <f>'приложение 1.1 '!I313</f>
        <v>0.41760000000000003</v>
      </c>
      <c r="T310" s="135"/>
      <c r="U310" s="137" t="s">
        <v>157</v>
      </c>
      <c r="V310" s="138"/>
      <c r="W310" s="383" t="s">
        <v>1802</v>
      </c>
      <c r="X310" s="139">
        <v>5.75</v>
      </c>
      <c r="Y310" s="139">
        <v>8.4</v>
      </c>
      <c r="Z310" s="139">
        <v>11.38</v>
      </c>
      <c r="AA310" s="139">
        <v>22.95</v>
      </c>
    </row>
    <row r="311" spans="1:27" ht="195" customHeight="1">
      <c r="A311" s="380" t="str">
        <f>'приложение 1.1 '!A314</f>
        <v>1.1.5.123</v>
      </c>
      <c r="B311" s="381" t="str">
        <f>'приложение 1.1 '!B314</f>
        <v>Реконструкция КЛ-0,4 кВ ТП-347 - д/с Искорка</v>
      </c>
      <c r="C311" s="133" t="s">
        <v>732</v>
      </c>
      <c r="D311" s="133" t="s">
        <v>305</v>
      </c>
      <c r="E311" s="221">
        <f>'приложение 1.1 '!E314</f>
        <v>0</v>
      </c>
      <c r="F311" s="133"/>
      <c r="G311" s="221">
        <f>'приложение 1.1 '!D314</f>
        <v>0.24</v>
      </c>
      <c r="H311" s="134"/>
      <c r="I311" s="133">
        <f>'приложение 1.1 '!F314</f>
        <v>2022</v>
      </c>
      <c r="J311" s="133">
        <f>'приложение 1.1 '!G314</f>
        <v>2022</v>
      </c>
      <c r="K311" s="195" t="s">
        <v>304</v>
      </c>
      <c r="L311" s="195" t="s">
        <v>197</v>
      </c>
      <c r="M311" s="195" t="s">
        <v>196</v>
      </c>
      <c r="N311" s="195" t="s">
        <v>198</v>
      </c>
      <c r="O311" s="390">
        <f t="shared" si="8"/>
        <v>0</v>
      </c>
      <c r="P311" s="390">
        <f t="shared" si="9"/>
        <v>0</v>
      </c>
      <c r="Q311" s="236">
        <f>'приложение 1.1 '!H314</f>
        <v>0.432</v>
      </c>
      <c r="R311" s="135"/>
      <c r="S311" s="135">
        <f>'приложение 1.1 '!I314</f>
        <v>0.432</v>
      </c>
      <c r="T311" s="135"/>
      <c r="U311" s="137" t="s">
        <v>157</v>
      </c>
      <c r="V311" s="138"/>
      <c r="W311" s="383" t="s">
        <v>1802</v>
      </c>
      <c r="X311" s="139">
        <v>5.75</v>
      </c>
      <c r="Y311" s="139">
        <v>8.4</v>
      </c>
      <c r="Z311" s="139">
        <v>11.38</v>
      </c>
      <c r="AA311" s="139">
        <v>22.95</v>
      </c>
    </row>
    <row r="312" spans="1:27" ht="195" customHeight="1">
      <c r="A312" s="380" t="str">
        <f>'приложение 1.1 '!A315</f>
        <v>1.1.5.124</v>
      </c>
      <c r="B312" s="381" t="str">
        <f>'приложение 1.1 '!B315</f>
        <v>Реконструкция КЛ-0,4 кВ ТП-348 - ул. Пушкина, 25</v>
      </c>
      <c r="C312" s="133" t="s">
        <v>732</v>
      </c>
      <c r="D312" s="133" t="s">
        <v>305</v>
      </c>
      <c r="E312" s="221">
        <f>'приложение 1.1 '!E315</f>
        <v>0</v>
      </c>
      <c r="F312" s="133"/>
      <c r="G312" s="221">
        <f>'приложение 1.1 '!D315</f>
        <v>0.3</v>
      </c>
      <c r="H312" s="134"/>
      <c r="I312" s="133">
        <f>'приложение 1.1 '!F315</f>
        <v>2022</v>
      </c>
      <c r="J312" s="133">
        <f>'приложение 1.1 '!G315</f>
        <v>2022</v>
      </c>
      <c r="K312" s="195" t="s">
        <v>304</v>
      </c>
      <c r="L312" s="195" t="s">
        <v>197</v>
      </c>
      <c r="M312" s="195" t="s">
        <v>196</v>
      </c>
      <c r="N312" s="195" t="s">
        <v>198</v>
      </c>
      <c r="O312" s="390">
        <f t="shared" si="8"/>
        <v>0</v>
      </c>
      <c r="P312" s="390">
        <f t="shared" si="9"/>
        <v>0</v>
      </c>
      <c r="Q312" s="236">
        <f>'приложение 1.1 '!H315</f>
        <v>0.54</v>
      </c>
      <c r="R312" s="135"/>
      <c r="S312" s="135">
        <f>'приложение 1.1 '!I315</f>
        <v>0.54</v>
      </c>
      <c r="T312" s="135"/>
      <c r="U312" s="137" t="s">
        <v>157</v>
      </c>
      <c r="V312" s="138"/>
      <c r="W312" s="383" t="s">
        <v>1802</v>
      </c>
      <c r="X312" s="139">
        <v>5.75</v>
      </c>
      <c r="Y312" s="139">
        <v>8.4</v>
      </c>
      <c r="Z312" s="139">
        <v>11.38</v>
      </c>
      <c r="AA312" s="139">
        <v>22.95</v>
      </c>
    </row>
    <row r="313" spans="1:27" ht="195" customHeight="1">
      <c r="A313" s="380" t="str">
        <f>'приложение 1.1 '!A316</f>
        <v>1.1.5.125</v>
      </c>
      <c r="B313" s="381" t="str">
        <f>'приложение 1.1 '!B316</f>
        <v>Реконструкция КЛ-0,4 кВ ТП-349 - пр-т. Мира, 31</v>
      </c>
      <c r="C313" s="133" t="s">
        <v>732</v>
      </c>
      <c r="D313" s="133" t="s">
        <v>305</v>
      </c>
      <c r="E313" s="221">
        <f>'приложение 1.1 '!E316</f>
        <v>0</v>
      </c>
      <c r="F313" s="133"/>
      <c r="G313" s="221">
        <f>'приложение 1.1 '!D316</f>
        <v>0.27600000000000002</v>
      </c>
      <c r="H313" s="134"/>
      <c r="I313" s="133">
        <f>'приложение 1.1 '!F316</f>
        <v>2022</v>
      </c>
      <c r="J313" s="133">
        <f>'приложение 1.1 '!G316</f>
        <v>2022</v>
      </c>
      <c r="K313" s="195" t="s">
        <v>304</v>
      </c>
      <c r="L313" s="195" t="s">
        <v>197</v>
      </c>
      <c r="M313" s="195" t="s">
        <v>196</v>
      </c>
      <c r="N313" s="195" t="s">
        <v>198</v>
      </c>
      <c r="O313" s="390">
        <f t="shared" si="8"/>
        <v>0</v>
      </c>
      <c r="P313" s="390">
        <f t="shared" si="9"/>
        <v>0</v>
      </c>
      <c r="Q313" s="236">
        <f>'приложение 1.1 '!H316</f>
        <v>0.49680000000000002</v>
      </c>
      <c r="R313" s="135"/>
      <c r="S313" s="135">
        <f>'приложение 1.1 '!I316</f>
        <v>0.49680000000000002</v>
      </c>
      <c r="T313" s="135"/>
      <c r="U313" s="137" t="s">
        <v>157</v>
      </c>
      <c r="V313" s="138"/>
      <c r="W313" s="383" t="s">
        <v>1802</v>
      </c>
      <c r="X313" s="139">
        <v>5.75</v>
      </c>
      <c r="Y313" s="139">
        <v>8.4</v>
      </c>
      <c r="Z313" s="139">
        <v>11.38</v>
      </c>
      <c r="AA313" s="139">
        <v>22.95</v>
      </c>
    </row>
    <row r="314" spans="1:27" ht="195" customHeight="1">
      <c r="A314" s="380" t="str">
        <f>'приложение 1.1 '!A317</f>
        <v>1.1.5.126</v>
      </c>
      <c r="B314" s="381" t="str">
        <f>'приложение 1.1 '!B317</f>
        <v>Реконструкция КЛ-0,4 кВ ТП-349 - ул. Островского, 16 СГП</v>
      </c>
      <c r="C314" s="133" t="s">
        <v>732</v>
      </c>
      <c r="D314" s="133" t="s">
        <v>305</v>
      </c>
      <c r="E314" s="221">
        <f>'приложение 1.1 '!E317</f>
        <v>0</v>
      </c>
      <c r="F314" s="133"/>
      <c r="G314" s="221">
        <f>'приложение 1.1 '!D317</f>
        <v>0.28000000000000003</v>
      </c>
      <c r="H314" s="134"/>
      <c r="I314" s="133">
        <f>'приложение 1.1 '!F317</f>
        <v>2022</v>
      </c>
      <c r="J314" s="133">
        <f>'приложение 1.1 '!G317</f>
        <v>2022</v>
      </c>
      <c r="K314" s="195" t="s">
        <v>304</v>
      </c>
      <c r="L314" s="195" t="s">
        <v>197</v>
      </c>
      <c r="M314" s="195" t="s">
        <v>196</v>
      </c>
      <c r="N314" s="195" t="s">
        <v>198</v>
      </c>
      <c r="O314" s="390">
        <f t="shared" si="8"/>
        <v>0</v>
      </c>
      <c r="P314" s="390">
        <f t="shared" si="9"/>
        <v>0</v>
      </c>
      <c r="Q314" s="236">
        <f>'приложение 1.1 '!H317</f>
        <v>0.504</v>
      </c>
      <c r="R314" s="135"/>
      <c r="S314" s="135">
        <f>'приложение 1.1 '!I317</f>
        <v>0.504</v>
      </c>
      <c r="T314" s="135"/>
      <c r="U314" s="137" t="s">
        <v>157</v>
      </c>
      <c r="V314" s="138"/>
      <c r="W314" s="383" t="s">
        <v>1802</v>
      </c>
      <c r="X314" s="139">
        <v>5.75</v>
      </c>
      <c r="Y314" s="139">
        <v>8.4</v>
      </c>
      <c r="Z314" s="139">
        <v>11.38</v>
      </c>
      <c r="AA314" s="139">
        <v>22.95</v>
      </c>
    </row>
    <row r="315" spans="1:27" ht="195" customHeight="1">
      <c r="A315" s="380" t="str">
        <f>'приложение 1.1 '!A318</f>
        <v>1.1.5.127</v>
      </c>
      <c r="B315" s="381" t="str">
        <f>'приложение 1.1 '!B318</f>
        <v>Реконструкция КЛ-0,4 кВ ТП-374 - ул. Просвещения, 43</v>
      </c>
      <c r="C315" s="133" t="s">
        <v>732</v>
      </c>
      <c r="D315" s="133" t="s">
        <v>305</v>
      </c>
      <c r="E315" s="221">
        <f>'приложение 1.1 '!E318</f>
        <v>0</v>
      </c>
      <c r="F315" s="133"/>
      <c r="G315" s="221">
        <f>'приложение 1.1 '!D318</f>
        <v>0.68</v>
      </c>
      <c r="H315" s="134"/>
      <c r="I315" s="133">
        <f>'приложение 1.1 '!F318</f>
        <v>2022</v>
      </c>
      <c r="J315" s="133">
        <f>'приложение 1.1 '!G318</f>
        <v>2022</v>
      </c>
      <c r="K315" s="195" t="s">
        <v>304</v>
      </c>
      <c r="L315" s="195" t="s">
        <v>197</v>
      </c>
      <c r="M315" s="195" t="s">
        <v>196</v>
      </c>
      <c r="N315" s="195" t="s">
        <v>198</v>
      </c>
      <c r="O315" s="390">
        <f t="shared" si="8"/>
        <v>0</v>
      </c>
      <c r="P315" s="390">
        <f t="shared" si="9"/>
        <v>0</v>
      </c>
      <c r="Q315" s="236">
        <f>'приложение 1.1 '!H318</f>
        <v>1.224</v>
      </c>
      <c r="R315" s="135"/>
      <c r="S315" s="135">
        <f>'приложение 1.1 '!I318</f>
        <v>1.224</v>
      </c>
      <c r="T315" s="135"/>
      <c r="U315" s="137" t="s">
        <v>157</v>
      </c>
      <c r="V315" s="138"/>
      <c r="W315" s="383" t="s">
        <v>1802</v>
      </c>
      <c r="X315" s="139">
        <v>5.75</v>
      </c>
      <c r="Y315" s="139">
        <v>8.4</v>
      </c>
      <c r="Z315" s="139">
        <v>11.38</v>
      </c>
      <c r="AA315" s="139">
        <v>22.95</v>
      </c>
    </row>
    <row r="316" spans="1:27" ht="195" customHeight="1">
      <c r="A316" s="380" t="str">
        <f>'приложение 1.1 '!A319</f>
        <v>1.1.5.128</v>
      </c>
      <c r="B316" s="381" t="str">
        <f>'приложение 1.1 '!B319</f>
        <v>Реконструкция КЛ-0,4 кВ ТП-374 - ул. Просвещения, 45</v>
      </c>
      <c r="C316" s="133" t="s">
        <v>732</v>
      </c>
      <c r="D316" s="133" t="s">
        <v>305</v>
      </c>
      <c r="E316" s="221">
        <f>'приложение 1.1 '!E319</f>
        <v>0</v>
      </c>
      <c r="F316" s="133"/>
      <c r="G316" s="221">
        <f>'приложение 1.1 '!D319</f>
        <v>0.26</v>
      </c>
      <c r="H316" s="134"/>
      <c r="I316" s="133">
        <f>'приложение 1.1 '!F319</f>
        <v>2022</v>
      </c>
      <c r="J316" s="133">
        <f>'приложение 1.1 '!G319</f>
        <v>2022</v>
      </c>
      <c r="K316" s="195" t="s">
        <v>304</v>
      </c>
      <c r="L316" s="195" t="s">
        <v>197</v>
      </c>
      <c r="M316" s="195" t="s">
        <v>196</v>
      </c>
      <c r="N316" s="195" t="s">
        <v>198</v>
      </c>
      <c r="O316" s="390">
        <f t="shared" si="8"/>
        <v>0</v>
      </c>
      <c r="P316" s="390">
        <f t="shared" si="9"/>
        <v>0</v>
      </c>
      <c r="Q316" s="236">
        <f>'приложение 1.1 '!H319</f>
        <v>0.46800000000000003</v>
      </c>
      <c r="R316" s="135"/>
      <c r="S316" s="135">
        <f>'приложение 1.1 '!I319</f>
        <v>0.46800000000000003</v>
      </c>
      <c r="T316" s="135"/>
      <c r="U316" s="137" t="s">
        <v>157</v>
      </c>
      <c r="V316" s="138"/>
      <c r="W316" s="383" t="s">
        <v>1802</v>
      </c>
      <c r="X316" s="139">
        <v>5.75</v>
      </c>
      <c r="Y316" s="139">
        <v>8.4</v>
      </c>
      <c r="Z316" s="139">
        <v>11.38</v>
      </c>
      <c r="AA316" s="139">
        <v>22.95</v>
      </c>
    </row>
    <row r="317" spans="1:27" ht="195" customHeight="1">
      <c r="A317" s="380" t="str">
        <f>'приложение 1.1 '!A320</f>
        <v>1.1.5.129</v>
      </c>
      <c r="B317" s="381" t="str">
        <f>'приложение 1.1 '!B320</f>
        <v>Реконструкция КЛ-0,4 кВ ТП-375 - ул. Энгельса, 9</v>
      </c>
      <c r="C317" s="133" t="s">
        <v>732</v>
      </c>
      <c r="D317" s="133" t="s">
        <v>305</v>
      </c>
      <c r="E317" s="221">
        <f>'приложение 1.1 '!E320</f>
        <v>0</v>
      </c>
      <c r="F317" s="133"/>
      <c r="G317" s="221">
        <f>'приложение 1.1 '!D320</f>
        <v>0.23</v>
      </c>
      <c r="H317" s="134"/>
      <c r="I317" s="133">
        <f>'приложение 1.1 '!F320</f>
        <v>2022</v>
      </c>
      <c r="J317" s="133">
        <f>'приложение 1.1 '!G320</f>
        <v>2022</v>
      </c>
      <c r="K317" s="195" t="s">
        <v>304</v>
      </c>
      <c r="L317" s="195" t="s">
        <v>197</v>
      </c>
      <c r="M317" s="195" t="s">
        <v>196</v>
      </c>
      <c r="N317" s="195" t="s">
        <v>198</v>
      </c>
      <c r="O317" s="390">
        <f t="shared" si="8"/>
        <v>0</v>
      </c>
      <c r="P317" s="390">
        <f t="shared" si="9"/>
        <v>0</v>
      </c>
      <c r="Q317" s="236">
        <f>'приложение 1.1 '!H320</f>
        <v>0.41399999999999998</v>
      </c>
      <c r="R317" s="135"/>
      <c r="S317" s="135">
        <f>'приложение 1.1 '!I320</f>
        <v>0.41399999999999998</v>
      </c>
      <c r="T317" s="135"/>
      <c r="U317" s="137" t="s">
        <v>157</v>
      </c>
      <c r="V317" s="138"/>
      <c r="W317" s="383" t="s">
        <v>1802</v>
      </c>
      <c r="X317" s="139">
        <v>5.75</v>
      </c>
      <c r="Y317" s="139">
        <v>8.4</v>
      </c>
      <c r="Z317" s="139">
        <v>11.38</v>
      </c>
      <c r="AA317" s="139">
        <v>22.95</v>
      </c>
    </row>
    <row r="318" spans="1:27" ht="195" customHeight="1">
      <c r="A318" s="380" t="str">
        <f>'приложение 1.1 '!A321</f>
        <v>1.1.5.130</v>
      </c>
      <c r="B318" s="381" t="str">
        <f>'приложение 1.1 '!B321</f>
        <v>Реконструкция КЛ-0,4 кВ ТП-378 - ул. Энергетиков, 5</v>
      </c>
      <c r="C318" s="133" t="s">
        <v>732</v>
      </c>
      <c r="D318" s="133" t="s">
        <v>305</v>
      </c>
      <c r="E318" s="221">
        <f>'приложение 1.1 '!E321</f>
        <v>0</v>
      </c>
      <c r="F318" s="133"/>
      <c r="G318" s="221">
        <f>'приложение 1.1 '!D321</f>
        <v>0.23</v>
      </c>
      <c r="H318" s="134"/>
      <c r="I318" s="133">
        <f>'приложение 1.1 '!F321</f>
        <v>2022</v>
      </c>
      <c r="J318" s="133">
        <f>'приложение 1.1 '!G321</f>
        <v>2022</v>
      </c>
      <c r="K318" s="195" t="s">
        <v>304</v>
      </c>
      <c r="L318" s="195" t="s">
        <v>197</v>
      </c>
      <c r="M318" s="195" t="s">
        <v>196</v>
      </c>
      <c r="N318" s="195" t="s">
        <v>198</v>
      </c>
      <c r="O318" s="390">
        <f t="shared" si="8"/>
        <v>0</v>
      </c>
      <c r="P318" s="390">
        <f t="shared" si="9"/>
        <v>0</v>
      </c>
      <c r="Q318" s="236">
        <f>'приложение 1.1 '!H321</f>
        <v>0.41399999999999998</v>
      </c>
      <c r="R318" s="135"/>
      <c r="S318" s="135">
        <f>'приложение 1.1 '!I321</f>
        <v>0.41399999999999998</v>
      </c>
      <c r="T318" s="135"/>
      <c r="U318" s="137" t="s">
        <v>157</v>
      </c>
      <c r="V318" s="138"/>
      <c r="W318" s="383" t="s">
        <v>1802</v>
      </c>
      <c r="X318" s="139">
        <v>5.75</v>
      </c>
      <c r="Y318" s="139">
        <v>8.4</v>
      </c>
      <c r="Z318" s="139">
        <v>11.38</v>
      </c>
      <c r="AA318" s="139">
        <v>22.95</v>
      </c>
    </row>
    <row r="319" spans="1:27" ht="195" customHeight="1">
      <c r="A319" s="380" t="str">
        <f>'приложение 1.1 '!A322</f>
        <v>1.1.5.131</v>
      </c>
      <c r="B319" s="381" t="str">
        <f>'приложение 1.1 '!B322</f>
        <v>Реконструкция КЛ-0,4 кВ ТП-382 - ул. Энергетиков, 29;29А;29В</v>
      </c>
      <c r="C319" s="133" t="s">
        <v>732</v>
      </c>
      <c r="D319" s="133" t="s">
        <v>305</v>
      </c>
      <c r="E319" s="221">
        <f>'приложение 1.1 '!E322</f>
        <v>0</v>
      </c>
      <c r="F319" s="133"/>
      <c r="G319" s="221">
        <f>'приложение 1.1 '!D322</f>
        <v>0.4899</v>
      </c>
      <c r="H319" s="134"/>
      <c r="I319" s="133">
        <f>'приложение 1.1 '!F322</f>
        <v>2022</v>
      </c>
      <c r="J319" s="133">
        <f>'приложение 1.1 '!G322</f>
        <v>2022</v>
      </c>
      <c r="K319" s="195" t="s">
        <v>304</v>
      </c>
      <c r="L319" s="195" t="s">
        <v>197</v>
      </c>
      <c r="M319" s="195" t="s">
        <v>196</v>
      </c>
      <c r="N319" s="195" t="s">
        <v>198</v>
      </c>
      <c r="O319" s="390">
        <f t="shared" si="8"/>
        <v>0</v>
      </c>
      <c r="P319" s="390">
        <f t="shared" si="9"/>
        <v>0</v>
      </c>
      <c r="Q319" s="236">
        <f>'приложение 1.1 '!H322</f>
        <v>0.88182000000000016</v>
      </c>
      <c r="R319" s="135"/>
      <c r="S319" s="135">
        <f>'приложение 1.1 '!I322</f>
        <v>0.88182000000000016</v>
      </c>
      <c r="T319" s="135"/>
      <c r="U319" s="137" t="s">
        <v>157</v>
      </c>
      <c r="V319" s="138"/>
      <c r="W319" s="383" t="s">
        <v>1802</v>
      </c>
      <c r="X319" s="139">
        <v>5.75</v>
      </c>
      <c r="Y319" s="139">
        <v>8.4</v>
      </c>
      <c r="Z319" s="139">
        <v>11.38</v>
      </c>
      <c r="AA319" s="139">
        <v>22.95</v>
      </c>
    </row>
    <row r="320" spans="1:27" ht="195" customHeight="1">
      <c r="A320" s="380" t="str">
        <f>'приложение 1.1 '!A323</f>
        <v>1.1.5.132</v>
      </c>
      <c r="B320" s="381" t="str">
        <f>'приложение 1.1 '!B323</f>
        <v>Реконструкция КЛ-0,4 кВ ТП-389 - ул. 30 лет Победы, 28</v>
      </c>
      <c r="C320" s="133" t="s">
        <v>732</v>
      </c>
      <c r="D320" s="133" t="s">
        <v>305</v>
      </c>
      <c r="E320" s="221">
        <f>'приложение 1.1 '!E323</f>
        <v>0</v>
      </c>
      <c r="F320" s="133"/>
      <c r="G320" s="221">
        <f>'приложение 1.1 '!D323</f>
        <v>0.36</v>
      </c>
      <c r="H320" s="134"/>
      <c r="I320" s="133">
        <f>'приложение 1.1 '!F323</f>
        <v>2022</v>
      </c>
      <c r="J320" s="133">
        <f>'приложение 1.1 '!G323</f>
        <v>2022</v>
      </c>
      <c r="K320" s="195" t="s">
        <v>304</v>
      </c>
      <c r="L320" s="195" t="s">
        <v>197</v>
      </c>
      <c r="M320" s="195" t="s">
        <v>196</v>
      </c>
      <c r="N320" s="195" t="s">
        <v>198</v>
      </c>
      <c r="O320" s="390">
        <f t="shared" si="8"/>
        <v>0</v>
      </c>
      <c r="P320" s="390">
        <f t="shared" si="9"/>
        <v>0</v>
      </c>
      <c r="Q320" s="236">
        <f>'приложение 1.1 '!H323</f>
        <v>0.64800000000000002</v>
      </c>
      <c r="R320" s="135"/>
      <c r="S320" s="135">
        <f>'приложение 1.1 '!I323</f>
        <v>0.64800000000000002</v>
      </c>
      <c r="T320" s="135"/>
      <c r="U320" s="137" t="s">
        <v>157</v>
      </c>
      <c r="V320" s="138"/>
      <c r="W320" s="383" t="s">
        <v>1802</v>
      </c>
      <c r="X320" s="139">
        <v>5.75</v>
      </c>
      <c r="Y320" s="139">
        <v>8.4</v>
      </c>
      <c r="Z320" s="139">
        <v>11.38</v>
      </c>
      <c r="AA320" s="139">
        <v>22.95</v>
      </c>
    </row>
    <row r="321" spans="1:27" ht="195" customHeight="1">
      <c r="A321" s="380" t="str">
        <f>'приложение 1.1 '!A324</f>
        <v>1.1.5.133</v>
      </c>
      <c r="B321" s="381" t="str">
        <f>'приложение 1.1 '!B324</f>
        <v>Реконструкция КЛ-0,4 кВ ТП-391 - пр-д. Дружбы, 6</v>
      </c>
      <c r="C321" s="133" t="s">
        <v>732</v>
      </c>
      <c r="D321" s="133" t="s">
        <v>305</v>
      </c>
      <c r="E321" s="221">
        <f>'приложение 1.1 '!E324</f>
        <v>0</v>
      </c>
      <c r="F321" s="133"/>
      <c r="G321" s="221">
        <f>'приложение 1.1 '!D324</f>
        <v>0.16800000000000001</v>
      </c>
      <c r="H321" s="134"/>
      <c r="I321" s="133">
        <f>'приложение 1.1 '!F324</f>
        <v>2022</v>
      </c>
      <c r="J321" s="133">
        <f>'приложение 1.1 '!G324</f>
        <v>2022</v>
      </c>
      <c r="K321" s="195" t="s">
        <v>304</v>
      </c>
      <c r="L321" s="195" t="s">
        <v>197</v>
      </c>
      <c r="M321" s="195" t="s">
        <v>196</v>
      </c>
      <c r="N321" s="195" t="s">
        <v>198</v>
      </c>
      <c r="O321" s="390">
        <f t="shared" si="8"/>
        <v>0</v>
      </c>
      <c r="P321" s="390">
        <f t="shared" si="9"/>
        <v>0</v>
      </c>
      <c r="Q321" s="236">
        <f>'приложение 1.1 '!H324</f>
        <v>0.3024</v>
      </c>
      <c r="R321" s="135"/>
      <c r="S321" s="135">
        <f>'приложение 1.1 '!I324</f>
        <v>0.3024</v>
      </c>
      <c r="T321" s="135"/>
      <c r="U321" s="137" t="s">
        <v>157</v>
      </c>
      <c r="V321" s="138"/>
      <c r="W321" s="383" t="s">
        <v>1802</v>
      </c>
      <c r="X321" s="139">
        <v>5.75</v>
      </c>
      <c r="Y321" s="139">
        <v>8.4</v>
      </c>
      <c r="Z321" s="139">
        <v>11.38</v>
      </c>
      <c r="AA321" s="139">
        <v>22.95</v>
      </c>
    </row>
    <row r="322" spans="1:27" ht="195" customHeight="1">
      <c r="A322" s="380" t="str">
        <f>'приложение 1.1 '!A325</f>
        <v>1.1.5.134</v>
      </c>
      <c r="B322" s="381" t="str">
        <f>'приложение 1.1 '!B325</f>
        <v>Реконструкция КЛ-0,4 кВ ТП-392 - ул. 30 лет Победы, 5</v>
      </c>
      <c r="C322" s="133" t="s">
        <v>732</v>
      </c>
      <c r="D322" s="133" t="s">
        <v>305</v>
      </c>
      <c r="E322" s="221">
        <f>'приложение 1.1 '!E325</f>
        <v>0</v>
      </c>
      <c r="F322" s="133"/>
      <c r="G322" s="221">
        <f>'приложение 1.1 '!D325</f>
        <v>0.26</v>
      </c>
      <c r="H322" s="134"/>
      <c r="I322" s="133">
        <f>'приложение 1.1 '!F325</f>
        <v>2021</v>
      </c>
      <c r="J322" s="133">
        <f>'приложение 1.1 '!G325</f>
        <v>2021</v>
      </c>
      <c r="K322" s="195" t="s">
        <v>304</v>
      </c>
      <c r="L322" s="195" t="s">
        <v>197</v>
      </c>
      <c r="M322" s="195" t="s">
        <v>196</v>
      </c>
      <c r="N322" s="195" t="s">
        <v>198</v>
      </c>
      <c r="O322" s="390">
        <f t="shared" si="8"/>
        <v>0</v>
      </c>
      <c r="P322" s="390">
        <f t="shared" si="9"/>
        <v>0</v>
      </c>
      <c r="Q322" s="236">
        <f>'приложение 1.1 '!H325</f>
        <v>0.46800000000000003</v>
      </c>
      <c r="R322" s="135"/>
      <c r="S322" s="135">
        <f>'приложение 1.1 '!I325</f>
        <v>0.46800000000000003</v>
      </c>
      <c r="T322" s="135"/>
      <c r="U322" s="137" t="s">
        <v>157</v>
      </c>
      <c r="V322" s="138"/>
      <c r="W322" s="383" t="s">
        <v>1802</v>
      </c>
      <c r="X322" s="139">
        <v>5.75</v>
      </c>
      <c r="Y322" s="139">
        <v>8.4</v>
      </c>
      <c r="Z322" s="139">
        <v>11.38</v>
      </c>
      <c r="AA322" s="139">
        <v>22.95</v>
      </c>
    </row>
    <row r="323" spans="1:27" ht="195" customHeight="1">
      <c r="A323" s="380" t="str">
        <f>'приложение 1.1 '!A326</f>
        <v>1.1.5.135</v>
      </c>
      <c r="B323" s="381" t="str">
        <f>'приложение 1.1 '!B326</f>
        <v>Реконструкция КЛ-0,4 кВ ТП-392 - ул. Северная, 70</v>
      </c>
      <c r="C323" s="133" t="s">
        <v>732</v>
      </c>
      <c r="D323" s="133" t="s">
        <v>305</v>
      </c>
      <c r="E323" s="221">
        <f>'приложение 1.1 '!E326</f>
        <v>0</v>
      </c>
      <c r="F323" s="133"/>
      <c r="G323" s="221">
        <f>'приложение 1.1 '!D326</f>
        <v>0.16800000000000001</v>
      </c>
      <c r="H323" s="134"/>
      <c r="I323" s="133">
        <f>'приложение 1.1 '!F326</f>
        <v>2021</v>
      </c>
      <c r="J323" s="133">
        <f>'приложение 1.1 '!G326</f>
        <v>2021</v>
      </c>
      <c r="K323" s="195" t="s">
        <v>304</v>
      </c>
      <c r="L323" s="195" t="s">
        <v>197</v>
      </c>
      <c r="M323" s="195" t="s">
        <v>196</v>
      </c>
      <c r="N323" s="195" t="s">
        <v>198</v>
      </c>
      <c r="O323" s="390">
        <f t="shared" si="8"/>
        <v>0</v>
      </c>
      <c r="P323" s="390">
        <f t="shared" si="9"/>
        <v>0</v>
      </c>
      <c r="Q323" s="236">
        <f>'приложение 1.1 '!H326</f>
        <v>0.3024</v>
      </c>
      <c r="R323" s="135"/>
      <c r="S323" s="135">
        <f>'приложение 1.1 '!I326</f>
        <v>0.3024</v>
      </c>
      <c r="T323" s="135"/>
      <c r="U323" s="137" t="s">
        <v>157</v>
      </c>
      <c r="V323" s="138"/>
      <c r="W323" s="383" t="s">
        <v>1802</v>
      </c>
      <c r="X323" s="139">
        <v>5.75</v>
      </c>
      <c r="Y323" s="139">
        <v>8.4</v>
      </c>
      <c r="Z323" s="139">
        <v>11.38</v>
      </c>
      <c r="AA323" s="139">
        <v>22.95</v>
      </c>
    </row>
    <row r="324" spans="1:27" ht="195" customHeight="1">
      <c r="A324" s="380" t="str">
        <f>'приложение 1.1 '!A327</f>
        <v>1.1.5.136</v>
      </c>
      <c r="B324" s="381" t="str">
        <f>'приложение 1.1 '!B327</f>
        <v>Реконструкция КЛ-0,4 кВ ТП-393 - ул. 50 лет ВЛКСМ, 11А</v>
      </c>
      <c r="C324" s="133" t="s">
        <v>732</v>
      </c>
      <c r="D324" s="133" t="s">
        <v>305</v>
      </c>
      <c r="E324" s="221">
        <f>'приложение 1.1 '!E327</f>
        <v>0</v>
      </c>
      <c r="F324" s="133"/>
      <c r="G324" s="221">
        <f>'приложение 1.1 '!D327</f>
        <v>0.51600000000000001</v>
      </c>
      <c r="H324" s="134"/>
      <c r="I324" s="133">
        <f>'приложение 1.1 '!F327</f>
        <v>2021</v>
      </c>
      <c r="J324" s="133">
        <f>'приложение 1.1 '!G327</f>
        <v>2021</v>
      </c>
      <c r="K324" s="195" t="s">
        <v>304</v>
      </c>
      <c r="L324" s="195" t="s">
        <v>197</v>
      </c>
      <c r="M324" s="195" t="s">
        <v>196</v>
      </c>
      <c r="N324" s="195" t="s">
        <v>198</v>
      </c>
      <c r="O324" s="390">
        <f t="shared" si="8"/>
        <v>0</v>
      </c>
      <c r="P324" s="390">
        <f t="shared" si="9"/>
        <v>0</v>
      </c>
      <c r="Q324" s="236">
        <f>'приложение 1.1 '!H327</f>
        <v>0.92879999999999996</v>
      </c>
      <c r="R324" s="135"/>
      <c r="S324" s="135">
        <f>'приложение 1.1 '!I327</f>
        <v>0.92879999999999996</v>
      </c>
      <c r="T324" s="135"/>
      <c r="U324" s="137" t="s">
        <v>157</v>
      </c>
      <c r="V324" s="138"/>
      <c r="W324" s="383" t="s">
        <v>1802</v>
      </c>
      <c r="X324" s="139">
        <v>5.75</v>
      </c>
      <c r="Y324" s="139">
        <v>8.4</v>
      </c>
      <c r="Z324" s="139">
        <v>11.38</v>
      </c>
      <c r="AA324" s="139">
        <v>22.95</v>
      </c>
    </row>
    <row r="325" spans="1:27" ht="195" customHeight="1">
      <c r="A325" s="380" t="str">
        <f>'приложение 1.1 '!A328</f>
        <v>1.1.5.137</v>
      </c>
      <c r="B325" s="381" t="str">
        <f>'приложение 1.1 '!B328</f>
        <v>Реконструкция КЛ-0,4 кВ ТП-395 - пр-д. Дружбы, 13</v>
      </c>
      <c r="C325" s="133" t="s">
        <v>732</v>
      </c>
      <c r="D325" s="133" t="s">
        <v>305</v>
      </c>
      <c r="E325" s="221">
        <f>'приложение 1.1 '!E328</f>
        <v>0</v>
      </c>
      <c r="F325" s="133"/>
      <c r="G325" s="221">
        <f>'приложение 1.1 '!D328</f>
        <v>0.23599999999999999</v>
      </c>
      <c r="H325" s="134"/>
      <c r="I325" s="133">
        <f>'приложение 1.1 '!F328</f>
        <v>2021</v>
      </c>
      <c r="J325" s="133">
        <f>'приложение 1.1 '!G328</f>
        <v>2021</v>
      </c>
      <c r="K325" s="195" t="s">
        <v>304</v>
      </c>
      <c r="L325" s="195" t="s">
        <v>197</v>
      </c>
      <c r="M325" s="195" t="s">
        <v>196</v>
      </c>
      <c r="N325" s="195" t="s">
        <v>198</v>
      </c>
      <c r="O325" s="390">
        <f t="shared" si="8"/>
        <v>0</v>
      </c>
      <c r="P325" s="390">
        <f t="shared" si="9"/>
        <v>0</v>
      </c>
      <c r="Q325" s="236">
        <f>'приложение 1.1 '!H328</f>
        <v>0.42480000000000001</v>
      </c>
      <c r="R325" s="135"/>
      <c r="S325" s="135">
        <f>'приложение 1.1 '!I328</f>
        <v>0.42480000000000001</v>
      </c>
      <c r="T325" s="135"/>
      <c r="U325" s="137" t="s">
        <v>157</v>
      </c>
      <c r="V325" s="138"/>
      <c r="W325" s="383" t="s">
        <v>1802</v>
      </c>
      <c r="X325" s="139">
        <v>5.75</v>
      </c>
      <c r="Y325" s="139">
        <v>8.4</v>
      </c>
      <c r="Z325" s="139">
        <v>11.38</v>
      </c>
      <c r="AA325" s="139">
        <v>22.95</v>
      </c>
    </row>
    <row r="326" spans="1:27" ht="195" customHeight="1">
      <c r="A326" s="380" t="str">
        <f>'приложение 1.1 '!A329</f>
        <v>1.1.5.138</v>
      </c>
      <c r="B326" s="381" t="str">
        <f>'приложение 1.1 '!B329</f>
        <v>Реконструкция КЛ-0,4 кВ ТП-395 - пр-д. Дружбы, 15</v>
      </c>
      <c r="C326" s="133" t="s">
        <v>732</v>
      </c>
      <c r="D326" s="133" t="s">
        <v>305</v>
      </c>
      <c r="E326" s="221">
        <f>'приложение 1.1 '!E329</f>
        <v>0</v>
      </c>
      <c r="F326" s="133"/>
      <c r="G326" s="221">
        <f>'приложение 1.1 '!D329</f>
        <v>0.3</v>
      </c>
      <c r="H326" s="134"/>
      <c r="I326" s="133">
        <f>'приложение 1.1 '!F329</f>
        <v>2021</v>
      </c>
      <c r="J326" s="133">
        <f>'приложение 1.1 '!G329</f>
        <v>2021</v>
      </c>
      <c r="K326" s="195" t="s">
        <v>304</v>
      </c>
      <c r="L326" s="195" t="s">
        <v>197</v>
      </c>
      <c r="M326" s="195" t="s">
        <v>196</v>
      </c>
      <c r="N326" s="195" t="s">
        <v>198</v>
      </c>
      <c r="O326" s="390">
        <f t="shared" si="8"/>
        <v>0</v>
      </c>
      <c r="P326" s="390">
        <f t="shared" si="9"/>
        <v>0</v>
      </c>
      <c r="Q326" s="236">
        <f>'приложение 1.1 '!H329</f>
        <v>0.54</v>
      </c>
      <c r="R326" s="135"/>
      <c r="S326" s="135">
        <f>'приложение 1.1 '!I329</f>
        <v>0.54</v>
      </c>
      <c r="T326" s="135"/>
      <c r="U326" s="137" t="s">
        <v>157</v>
      </c>
      <c r="V326" s="138"/>
      <c r="W326" s="383" t="s">
        <v>1802</v>
      </c>
      <c r="X326" s="139">
        <v>5.75</v>
      </c>
      <c r="Y326" s="139">
        <v>8.4</v>
      </c>
      <c r="Z326" s="139">
        <v>11.38</v>
      </c>
      <c r="AA326" s="139">
        <v>22.95</v>
      </c>
    </row>
    <row r="327" spans="1:27" ht="195" customHeight="1">
      <c r="A327" s="380" t="str">
        <f>'приложение 1.1 '!A330</f>
        <v>1.1.5.139</v>
      </c>
      <c r="B327" s="381" t="str">
        <f>'приложение 1.1 '!B330</f>
        <v>Реконструкция КЛ-0,4 кВ ТП-448 - пр-д. Первопроходцев, 10</v>
      </c>
      <c r="C327" s="133" t="s">
        <v>732</v>
      </c>
      <c r="D327" s="133" t="s">
        <v>305</v>
      </c>
      <c r="E327" s="221">
        <f>'приложение 1.1 '!E330</f>
        <v>0</v>
      </c>
      <c r="F327" s="133"/>
      <c r="G327" s="221">
        <f>'приложение 1.1 '!D330</f>
        <v>1.98</v>
      </c>
      <c r="H327" s="134"/>
      <c r="I327" s="133">
        <f>'приложение 1.1 '!F330</f>
        <v>2021</v>
      </c>
      <c r="J327" s="133">
        <f>'приложение 1.1 '!G330</f>
        <v>2021</v>
      </c>
      <c r="K327" s="195" t="s">
        <v>304</v>
      </c>
      <c r="L327" s="195" t="s">
        <v>197</v>
      </c>
      <c r="M327" s="195" t="s">
        <v>196</v>
      </c>
      <c r="N327" s="195" t="s">
        <v>198</v>
      </c>
      <c r="O327" s="390">
        <f t="shared" ref="O327:O354" si="10">100-(S327*100/Q327)</f>
        <v>0</v>
      </c>
      <c r="P327" s="390">
        <f t="shared" ref="P327:P354" si="11">O327</f>
        <v>0</v>
      </c>
      <c r="Q327" s="236">
        <f>'приложение 1.1 '!H330</f>
        <v>3.5640000000000001</v>
      </c>
      <c r="R327" s="135"/>
      <c r="S327" s="135">
        <f>'приложение 1.1 '!I330</f>
        <v>3.5640000000000001</v>
      </c>
      <c r="T327" s="135"/>
      <c r="U327" s="137" t="s">
        <v>157</v>
      </c>
      <c r="V327" s="138"/>
      <c r="W327" s="383" t="s">
        <v>1802</v>
      </c>
      <c r="X327" s="139">
        <v>5.75</v>
      </c>
      <c r="Y327" s="139">
        <v>8.4</v>
      </c>
      <c r="Z327" s="139">
        <v>11.38</v>
      </c>
      <c r="AA327" s="139">
        <v>22.95</v>
      </c>
    </row>
    <row r="328" spans="1:27" ht="195" customHeight="1">
      <c r="A328" s="380" t="str">
        <f>'приложение 1.1 '!A331</f>
        <v>1.1.5.140</v>
      </c>
      <c r="B328" s="381" t="str">
        <f>'приложение 1.1 '!B331</f>
        <v>Реконструкция КЛ-0,4 кВ ТП-502 - ул. Грибоедова, 5</v>
      </c>
      <c r="C328" s="133" t="s">
        <v>732</v>
      </c>
      <c r="D328" s="133" t="s">
        <v>305</v>
      </c>
      <c r="E328" s="221">
        <f>'приложение 1.1 '!E331</f>
        <v>0</v>
      </c>
      <c r="F328" s="133"/>
      <c r="G328" s="221">
        <f>'приложение 1.1 '!D331</f>
        <v>0.24</v>
      </c>
      <c r="H328" s="134"/>
      <c r="I328" s="133">
        <f>'приложение 1.1 '!F331</f>
        <v>2021</v>
      </c>
      <c r="J328" s="133">
        <f>'приложение 1.1 '!G331</f>
        <v>2021</v>
      </c>
      <c r="K328" s="195" t="s">
        <v>304</v>
      </c>
      <c r="L328" s="195" t="s">
        <v>197</v>
      </c>
      <c r="M328" s="195" t="s">
        <v>196</v>
      </c>
      <c r="N328" s="195" t="s">
        <v>198</v>
      </c>
      <c r="O328" s="390">
        <f t="shared" si="10"/>
        <v>0</v>
      </c>
      <c r="P328" s="390">
        <f t="shared" si="11"/>
        <v>0</v>
      </c>
      <c r="Q328" s="236">
        <f>'приложение 1.1 '!H331</f>
        <v>0.432</v>
      </c>
      <c r="R328" s="135"/>
      <c r="S328" s="135">
        <f>'приложение 1.1 '!I331</f>
        <v>0.432</v>
      </c>
      <c r="T328" s="135"/>
      <c r="U328" s="137" t="s">
        <v>157</v>
      </c>
      <c r="V328" s="138"/>
      <c r="W328" s="383" t="s">
        <v>1802</v>
      </c>
      <c r="X328" s="139">
        <v>5.75</v>
      </c>
      <c r="Y328" s="139">
        <v>8.4</v>
      </c>
      <c r="Z328" s="139">
        <v>11.38</v>
      </c>
      <c r="AA328" s="139">
        <v>22.95</v>
      </c>
    </row>
    <row r="329" spans="1:27" ht="195" customHeight="1">
      <c r="A329" s="380" t="str">
        <f>'приложение 1.1 '!A332</f>
        <v>1.1.5.141</v>
      </c>
      <c r="B329" s="381" t="str">
        <f>'приложение 1.1 '!B332</f>
        <v>Реконструкция КЛ-0,4 кВ ТП-502 - ул. Грибоедова, 9</v>
      </c>
      <c r="C329" s="133" t="s">
        <v>732</v>
      </c>
      <c r="D329" s="133" t="s">
        <v>305</v>
      </c>
      <c r="E329" s="221">
        <f>'приложение 1.1 '!E332</f>
        <v>0</v>
      </c>
      <c r="F329" s="133"/>
      <c r="G329" s="221">
        <f>'приложение 1.1 '!D332</f>
        <v>0.16</v>
      </c>
      <c r="H329" s="134"/>
      <c r="I329" s="133">
        <f>'приложение 1.1 '!F332</f>
        <v>2021</v>
      </c>
      <c r="J329" s="133">
        <f>'приложение 1.1 '!G332</f>
        <v>2021</v>
      </c>
      <c r="K329" s="195" t="s">
        <v>304</v>
      </c>
      <c r="L329" s="195" t="s">
        <v>197</v>
      </c>
      <c r="M329" s="195" t="s">
        <v>196</v>
      </c>
      <c r="N329" s="195" t="s">
        <v>198</v>
      </c>
      <c r="O329" s="390">
        <f t="shared" si="10"/>
        <v>0</v>
      </c>
      <c r="P329" s="390">
        <f t="shared" si="11"/>
        <v>0</v>
      </c>
      <c r="Q329" s="236">
        <f>'приложение 1.1 '!H332</f>
        <v>0.28799999999999998</v>
      </c>
      <c r="R329" s="135"/>
      <c r="S329" s="135">
        <f>'приложение 1.1 '!I332</f>
        <v>0.28799999999999998</v>
      </c>
      <c r="T329" s="135"/>
      <c r="U329" s="137" t="s">
        <v>157</v>
      </c>
      <c r="V329" s="138"/>
      <c r="W329" s="383" t="s">
        <v>1802</v>
      </c>
      <c r="X329" s="139">
        <v>5.75</v>
      </c>
      <c r="Y329" s="139">
        <v>8.4</v>
      </c>
      <c r="Z329" s="139">
        <v>11.38</v>
      </c>
      <c r="AA329" s="139">
        <v>22.95</v>
      </c>
    </row>
    <row r="330" spans="1:27" ht="195" customHeight="1">
      <c r="A330" s="380" t="str">
        <f>'приложение 1.1 '!A333</f>
        <v>1.1.5.142</v>
      </c>
      <c r="B330" s="381" t="str">
        <f>'приложение 1.1 '!B333</f>
        <v>Реконструкция КЛ-0,4 кВ ТП-504 - ул. Грибоедова, 11</v>
      </c>
      <c r="C330" s="133" t="s">
        <v>732</v>
      </c>
      <c r="D330" s="133" t="s">
        <v>305</v>
      </c>
      <c r="E330" s="221">
        <f>'приложение 1.1 '!E333</f>
        <v>0</v>
      </c>
      <c r="F330" s="133"/>
      <c r="G330" s="221">
        <f>'приложение 1.1 '!D333</f>
        <v>0.2</v>
      </c>
      <c r="H330" s="134"/>
      <c r="I330" s="133">
        <f>'приложение 1.1 '!F333</f>
        <v>2021</v>
      </c>
      <c r="J330" s="133">
        <f>'приложение 1.1 '!G333</f>
        <v>2021</v>
      </c>
      <c r="K330" s="195" t="s">
        <v>304</v>
      </c>
      <c r="L330" s="195" t="s">
        <v>197</v>
      </c>
      <c r="M330" s="195" t="s">
        <v>196</v>
      </c>
      <c r="N330" s="195" t="s">
        <v>198</v>
      </c>
      <c r="O330" s="390">
        <f t="shared" si="10"/>
        <v>0</v>
      </c>
      <c r="P330" s="390">
        <f t="shared" si="11"/>
        <v>0</v>
      </c>
      <c r="Q330" s="236">
        <f>'приложение 1.1 '!H333</f>
        <v>0.36</v>
      </c>
      <c r="R330" s="135"/>
      <c r="S330" s="135">
        <f>'приложение 1.1 '!I333</f>
        <v>0.36</v>
      </c>
      <c r="T330" s="135"/>
      <c r="U330" s="137" t="s">
        <v>157</v>
      </c>
      <c r="V330" s="138"/>
      <c r="W330" s="383" t="s">
        <v>1802</v>
      </c>
      <c r="X330" s="139">
        <v>5.75</v>
      </c>
      <c r="Y330" s="139">
        <v>8.4</v>
      </c>
      <c r="Z330" s="139">
        <v>11.38</v>
      </c>
      <c r="AA330" s="139">
        <v>22.95</v>
      </c>
    </row>
    <row r="331" spans="1:27" ht="195" customHeight="1">
      <c r="A331" s="380" t="str">
        <f>'приложение 1.1 '!A334</f>
        <v>1.1.5.143</v>
      </c>
      <c r="B331" s="381" t="str">
        <f>'приложение 1.1 '!B334</f>
        <v>Реконструкция КЛ-0,4 кВ ТП-505 - ул. Толстого, 18</v>
      </c>
      <c r="C331" s="133" t="s">
        <v>732</v>
      </c>
      <c r="D331" s="133" t="s">
        <v>305</v>
      </c>
      <c r="E331" s="221">
        <f>'приложение 1.1 '!E334</f>
        <v>0</v>
      </c>
      <c r="F331" s="133"/>
      <c r="G331" s="221">
        <f>'приложение 1.1 '!D334</f>
        <v>0.21</v>
      </c>
      <c r="H331" s="134"/>
      <c r="I331" s="133">
        <f>'приложение 1.1 '!F334</f>
        <v>2021</v>
      </c>
      <c r="J331" s="133">
        <f>'приложение 1.1 '!G334</f>
        <v>2021</v>
      </c>
      <c r="K331" s="195" t="s">
        <v>304</v>
      </c>
      <c r="L331" s="195" t="s">
        <v>197</v>
      </c>
      <c r="M331" s="195" t="s">
        <v>196</v>
      </c>
      <c r="N331" s="195" t="s">
        <v>198</v>
      </c>
      <c r="O331" s="390">
        <f t="shared" si="10"/>
        <v>0</v>
      </c>
      <c r="P331" s="390">
        <f t="shared" si="11"/>
        <v>0</v>
      </c>
      <c r="Q331" s="236">
        <f>'приложение 1.1 '!H334</f>
        <v>0.378</v>
      </c>
      <c r="R331" s="135"/>
      <c r="S331" s="135">
        <f>'приложение 1.1 '!I334</f>
        <v>0.378</v>
      </c>
      <c r="T331" s="135"/>
      <c r="U331" s="137" t="s">
        <v>157</v>
      </c>
      <c r="V331" s="138"/>
      <c r="W331" s="383" t="s">
        <v>1802</v>
      </c>
      <c r="X331" s="139">
        <v>5.75</v>
      </c>
      <c r="Y331" s="139">
        <v>8.4</v>
      </c>
      <c r="Z331" s="139">
        <v>11.38</v>
      </c>
      <c r="AA331" s="139">
        <v>22.95</v>
      </c>
    </row>
    <row r="332" spans="1:27" ht="195" customHeight="1">
      <c r="A332" s="380" t="str">
        <f>'приложение 1.1 '!A335</f>
        <v>1.1.5.144</v>
      </c>
      <c r="B332" s="381" t="str">
        <f>'приложение 1.1 '!B335</f>
        <v>Реконструкция КЛ-0,4 кВ ТП-505 - ул. Толстого, 24</v>
      </c>
      <c r="C332" s="133" t="s">
        <v>732</v>
      </c>
      <c r="D332" s="133" t="s">
        <v>305</v>
      </c>
      <c r="E332" s="221">
        <f>'приложение 1.1 '!E335</f>
        <v>0</v>
      </c>
      <c r="F332" s="133"/>
      <c r="G332" s="221">
        <f>'приложение 1.1 '!D335</f>
        <v>0.24</v>
      </c>
      <c r="H332" s="134"/>
      <c r="I332" s="133">
        <f>'приложение 1.1 '!F335</f>
        <v>2021</v>
      </c>
      <c r="J332" s="133">
        <f>'приложение 1.1 '!G335</f>
        <v>2021</v>
      </c>
      <c r="K332" s="195" t="s">
        <v>304</v>
      </c>
      <c r="L332" s="195" t="s">
        <v>197</v>
      </c>
      <c r="M332" s="195" t="s">
        <v>196</v>
      </c>
      <c r="N332" s="195" t="s">
        <v>198</v>
      </c>
      <c r="O332" s="390">
        <f t="shared" si="10"/>
        <v>0</v>
      </c>
      <c r="P332" s="390">
        <f t="shared" si="11"/>
        <v>0</v>
      </c>
      <c r="Q332" s="236">
        <f>'приложение 1.1 '!H335</f>
        <v>0.432</v>
      </c>
      <c r="R332" s="135"/>
      <c r="S332" s="135">
        <f>'приложение 1.1 '!I335</f>
        <v>0.432</v>
      </c>
      <c r="T332" s="135"/>
      <c r="U332" s="137" t="s">
        <v>157</v>
      </c>
      <c r="V332" s="138"/>
      <c r="W332" s="383" t="s">
        <v>1802</v>
      </c>
      <c r="X332" s="139">
        <v>5.75</v>
      </c>
      <c r="Y332" s="139">
        <v>8.4</v>
      </c>
      <c r="Z332" s="139">
        <v>11.38</v>
      </c>
      <c r="AA332" s="139">
        <v>22.95</v>
      </c>
    </row>
    <row r="333" spans="1:27" ht="195" customHeight="1">
      <c r="A333" s="380" t="str">
        <f>'приложение 1.1 '!A336</f>
        <v>1.1.5.145</v>
      </c>
      <c r="B333" s="381" t="str">
        <f>'приложение 1.1 '!B336</f>
        <v>Реконструкция КЛ-0,4 кВ ТП-508 - ул. Грибоедова, 1</v>
      </c>
      <c r="C333" s="133" t="s">
        <v>732</v>
      </c>
      <c r="D333" s="133" t="s">
        <v>305</v>
      </c>
      <c r="E333" s="221">
        <f>'приложение 1.1 '!E336</f>
        <v>0</v>
      </c>
      <c r="F333" s="133"/>
      <c r="G333" s="221">
        <f>'приложение 1.1 '!D336</f>
        <v>0.4</v>
      </c>
      <c r="H333" s="134"/>
      <c r="I333" s="133">
        <f>'приложение 1.1 '!F336</f>
        <v>2021</v>
      </c>
      <c r="J333" s="133">
        <f>'приложение 1.1 '!G336</f>
        <v>2021</v>
      </c>
      <c r="K333" s="195" t="s">
        <v>304</v>
      </c>
      <c r="L333" s="195" t="s">
        <v>197</v>
      </c>
      <c r="M333" s="195" t="s">
        <v>196</v>
      </c>
      <c r="N333" s="195" t="s">
        <v>198</v>
      </c>
      <c r="O333" s="390">
        <f t="shared" si="10"/>
        <v>0</v>
      </c>
      <c r="P333" s="390">
        <f t="shared" si="11"/>
        <v>0</v>
      </c>
      <c r="Q333" s="236">
        <f>'приложение 1.1 '!H336</f>
        <v>0.72</v>
      </c>
      <c r="R333" s="135"/>
      <c r="S333" s="135">
        <f>'приложение 1.1 '!I336</f>
        <v>0.72</v>
      </c>
      <c r="T333" s="135"/>
      <c r="U333" s="137" t="s">
        <v>157</v>
      </c>
      <c r="V333" s="138"/>
      <c r="W333" s="383" t="s">
        <v>1802</v>
      </c>
      <c r="X333" s="139">
        <v>5.75</v>
      </c>
      <c r="Y333" s="139">
        <v>8.4</v>
      </c>
      <c r="Z333" s="139">
        <v>11.38</v>
      </c>
      <c r="AA333" s="139">
        <v>22.95</v>
      </c>
    </row>
    <row r="334" spans="1:27" ht="195" customHeight="1">
      <c r="A334" s="380" t="str">
        <f>'приложение 1.1 '!A337</f>
        <v>1.1.5.146</v>
      </c>
      <c r="B334" s="381" t="str">
        <f>'приложение 1.1 '!B337</f>
        <v>Реконструкция КЛ-0,4 кВ ТП-508 - ул. Крылова, 13</v>
      </c>
      <c r="C334" s="133" t="s">
        <v>732</v>
      </c>
      <c r="D334" s="133" t="s">
        <v>305</v>
      </c>
      <c r="E334" s="221">
        <f>'приложение 1.1 '!E337</f>
        <v>0</v>
      </c>
      <c r="F334" s="133"/>
      <c r="G334" s="221">
        <f>'приложение 1.1 '!D337</f>
        <v>0.6</v>
      </c>
      <c r="H334" s="134"/>
      <c r="I334" s="133">
        <f>'приложение 1.1 '!F337</f>
        <v>2021</v>
      </c>
      <c r="J334" s="133">
        <f>'приложение 1.1 '!G337</f>
        <v>2021</v>
      </c>
      <c r="K334" s="195" t="s">
        <v>304</v>
      </c>
      <c r="L334" s="195" t="s">
        <v>197</v>
      </c>
      <c r="M334" s="195" t="s">
        <v>196</v>
      </c>
      <c r="N334" s="195" t="s">
        <v>198</v>
      </c>
      <c r="O334" s="390">
        <f t="shared" si="10"/>
        <v>0</v>
      </c>
      <c r="P334" s="390">
        <f t="shared" si="11"/>
        <v>0</v>
      </c>
      <c r="Q334" s="236">
        <f>'приложение 1.1 '!H337</f>
        <v>1.08</v>
      </c>
      <c r="R334" s="135"/>
      <c r="S334" s="135">
        <f>'приложение 1.1 '!I337</f>
        <v>1.08</v>
      </c>
      <c r="T334" s="135"/>
      <c r="U334" s="137" t="s">
        <v>157</v>
      </c>
      <c r="V334" s="138"/>
      <c r="W334" s="383" t="s">
        <v>1802</v>
      </c>
      <c r="X334" s="139">
        <v>5.75</v>
      </c>
      <c r="Y334" s="139">
        <v>8.4</v>
      </c>
      <c r="Z334" s="139">
        <v>11.38</v>
      </c>
      <c r="AA334" s="139">
        <v>22.95</v>
      </c>
    </row>
    <row r="335" spans="1:27" ht="195" customHeight="1">
      <c r="A335" s="380" t="str">
        <f>'приложение 1.1 '!A338</f>
        <v>1.1.5.147</v>
      </c>
      <c r="B335" s="381" t="str">
        <f>'приложение 1.1 '!B338</f>
        <v>Реконструкция КЛ-0,4 кВ ТП-508 - ул. Крылова, 15</v>
      </c>
      <c r="C335" s="133" t="s">
        <v>732</v>
      </c>
      <c r="D335" s="133" t="s">
        <v>305</v>
      </c>
      <c r="E335" s="221">
        <f>'приложение 1.1 '!E338</f>
        <v>0</v>
      </c>
      <c r="F335" s="133"/>
      <c r="G335" s="221">
        <f>'приложение 1.1 '!D338</f>
        <v>0.24</v>
      </c>
      <c r="H335" s="134"/>
      <c r="I335" s="133">
        <f>'приложение 1.1 '!F338</f>
        <v>2021</v>
      </c>
      <c r="J335" s="133">
        <f>'приложение 1.1 '!G338</f>
        <v>2021</v>
      </c>
      <c r="K335" s="195" t="s">
        <v>304</v>
      </c>
      <c r="L335" s="195" t="s">
        <v>197</v>
      </c>
      <c r="M335" s="195" t="s">
        <v>196</v>
      </c>
      <c r="N335" s="195" t="s">
        <v>198</v>
      </c>
      <c r="O335" s="390">
        <f t="shared" si="10"/>
        <v>0</v>
      </c>
      <c r="P335" s="390">
        <f t="shared" si="11"/>
        <v>0</v>
      </c>
      <c r="Q335" s="236">
        <f>'приложение 1.1 '!H338</f>
        <v>0.432</v>
      </c>
      <c r="R335" s="135"/>
      <c r="S335" s="135">
        <f>'приложение 1.1 '!I338</f>
        <v>0.432</v>
      </c>
      <c r="T335" s="135"/>
      <c r="U335" s="137" t="s">
        <v>157</v>
      </c>
      <c r="V335" s="138"/>
      <c r="W335" s="383" t="s">
        <v>1802</v>
      </c>
      <c r="X335" s="139">
        <v>5.75</v>
      </c>
      <c r="Y335" s="139">
        <v>8.4</v>
      </c>
      <c r="Z335" s="139">
        <v>11.38</v>
      </c>
      <c r="AA335" s="139">
        <v>22.95</v>
      </c>
    </row>
    <row r="336" spans="1:27" ht="195" customHeight="1">
      <c r="A336" s="380" t="str">
        <f>'приложение 1.1 '!A339</f>
        <v>1.1.5.148</v>
      </c>
      <c r="B336" s="381" t="str">
        <f>'приложение 1.1 '!B339</f>
        <v>Реконструкция КЛ-0,4 кВ ТП-473 - ЦТП-61</v>
      </c>
      <c r="C336" s="133" t="s">
        <v>732</v>
      </c>
      <c r="D336" s="133" t="s">
        <v>305</v>
      </c>
      <c r="E336" s="221">
        <f>'приложение 1.1 '!E339</f>
        <v>0</v>
      </c>
      <c r="F336" s="133"/>
      <c r="G336" s="221">
        <f>'приложение 1.1 '!D339</f>
        <v>0.22</v>
      </c>
      <c r="H336" s="134"/>
      <c r="I336" s="133">
        <f>'приложение 1.1 '!F339</f>
        <v>2021</v>
      </c>
      <c r="J336" s="133">
        <f>'приложение 1.1 '!G339</f>
        <v>2021</v>
      </c>
      <c r="K336" s="195" t="s">
        <v>304</v>
      </c>
      <c r="L336" s="195" t="s">
        <v>197</v>
      </c>
      <c r="M336" s="195" t="s">
        <v>196</v>
      </c>
      <c r="N336" s="195" t="s">
        <v>198</v>
      </c>
      <c r="O336" s="390">
        <f t="shared" si="10"/>
        <v>0</v>
      </c>
      <c r="P336" s="390">
        <f t="shared" si="11"/>
        <v>0</v>
      </c>
      <c r="Q336" s="236">
        <f>'приложение 1.1 '!H339</f>
        <v>0.39600000000000002</v>
      </c>
      <c r="R336" s="135"/>
      <c r="S336" s="135">
        <f>'приложение 1.1 '!I339</f>
        <v>0.39600000000000002</v>
      </c>
      <c r="T336" s="135"/>
      <c r="U336" s="137" t="s">
        <v>157</v>
      </c>
      <c r="V336" s="138"/>
      <c r="W336" s="383" t="s">
        <v>1802</v>
      </c>
      <c r="X336" s="139">
        <v>5.75</v>
      </c>
      <c r="Y336" s="139">
        <v>8.4</v>
      </c>
      <c r="Z336" s="139">
        <v>11.38</v>
      </c>
      <c r="AA336" s="139">
        <v>22.95</v>
      </c>
    </row>
    <row r="337" spans="1:27" ht="50.25" customHeight="1">
      <c r="A337" s="610" t="str">
        <f>'приложение 1.1 '!A340</f>
        <v>1.1.6.</v>
      </c>
      <c r="B337" s="611" t="str">
        <f>'приложение 1.1 '!B340</f>
        <v>Воздушные линии 6/10кВ</v>
      </c>
      <c r="C337" s="604"/>
      <c r="D337" s="604"/>
      <c r="E337" s="605"/>
      <c r="F337" s="604"/>
      <c r="G337" s="605"/>
      <c r="H337" s="606"/>
      <c r="I337" s="604"/>
      <c r="J337" s="604"/>
      <c r="K337" s="600"/>
      <c r="L337" s="600"/>
      <c r="M337" s="600"/>
      <c r="N337" s="600"/>
      <c r="O337" s="607"/>
      <c r="P337" s="607"/>
      <c r="Q337" s="608"/>
      <c r="R337" s="609"/>
      <c r="S337" s="609"/>
      <c r="T337" s="609"/>
      <c r="U337" s="617" t="s">
        <v>157</v>
      </c>
      <c r="V337" s="614"/>
      <c r="W337" s="615"/>
      <c r="X337" s="616"/>
      <c r="Y337" s="616"/>
      <c r="Z337" s="616"/>
      <c r="AA337" s="616"/>
    </row>
    <row r="338" spans="1:27" ht="195" customHeight="1">
      <c r="A338" s="380" t="str">
        <f>'приложение 1.1 '!A341</f>
        <v>1.1.6.1</v>
      </c>
      <c r="B338" s="381" t="str">
        <f>'приложение 1.1 '!B341</f>
        <v xml:space="preserve">Реконструкция ВЛ-10 кВ ПС-5-РП-137 </v>
      </c>
      <c r="C338" s="133" t="s">
        <v>732</v>
      </c>
      <c r="D338" s="133" t="s">
        <v>305</v>
      </c>
      <c r="E338" s="221">
        <f>'приложение 1.1 '!E341</f>
        <v>0</v>
      </c>
      <c r="F338" s="133"/>
      <c r="G338" s="221">
        <f>'приложение 1.1 '!D341</f>
        <v>1.2</v>
      </c>
      <c r="H338" s="134"/>
      <c r="I338" s="133">
        <f>'приложение 1.1 '!F341</f>
        <v>2019</v>
      </c>
      <c r="J338" s="133">
        <f>'приложение 1.1 '!G341</f>
        <v>2019</v>
      </c>
      <c r="K338" s="195" t="s">
        <v>304</v>
      </c>
      <c r="L338" s="195" t="s">
        <v>197</v>
      </c>
      <c r="M338" s="195" t="s">
        <v>196</v>
      </c>
      <c r="N338" s="195" t="s">
        <v>198</v>
      </c>
      <c r="O338" s="390">
        <f t="shared" si="10"/>
        <v>0</v>
      </c>
      <c r="P338" s="390">
        <f t="shared" si="11"/>
        <v>0</v>
      </c>
      <c r="Q338" s="236">
        <f>'приложение 1.1 '!H341</f>
        <v>1.44</v>
      </c>
      <c r="R338" s="135"/>
      <c r="S338" s="135">
        <f>'приложение 1.1 '!I341</f>
        <v>1.44</v>
      </c>
      <c r="T338" s="135"/>
      <c r="U338" s="137" t="s">
        <v>157</v>
      </c>
      <c r="V338" s="138"/>
      <c r="W338" s="383" t="s">
        <v>1802</v>
      </c>
      <c r="X338" s="139">
        <v>5.75</v>
      </c>
      <c r="Y338" s="139">
        <v>8.4</v>
      </c>
      <c r="Z338" s="139">
        <v>11.38</v>
      </c>
      <c r="AA338" s="139">
        <v>22.95</v>
      </c>
    </row>
    <row r="339" spans="1:27" ht="195" customHeight="1">
      <c r="A339" s="380" t="str">
        <f>'приложение 1.1 '!A342</f>
        <v>1.1.6.2</v>
      </c>
      <c r="B339" s="381" t="str">
        <f>'приложение 1.1 '!B342</f>
        <v xml:space="preserve">Реконструкция ВЛ-10кв ПС-9 ф. 17 от п.на  КТПН-635,636 ,639  </v>
      </c>
      <c r="C339" s="133" t="s">
        <v>732</v>
      </c>
      <c r="D339" s="133" t="s">
        <v>305</v>
      </c>
      <c r="E339" s="221">
        <f>'приложение 1.1 '!E342</f>
        <v>0</v>
      </c>
      <c r="F339" s="133"/>
      <c r="G339" s="221">
        <f>'приложение 1.1 '!D342</f>
        <v>0.997</v>
      </c>
      <c r="H339" s="134"/>
      <c r="I339" s="133">
        <f>'приложение 1.1 '!F342</f>
        <v>2019</v>
      </c>
      <c r="J339" s="133">
        <f>'приложение 1.1 '!G342</f>
        <v>2019</v>
      </c>
      <c r="K339" s="195" t="s">
        <v>304</v>
      </c>
      <c r="L339" s="195" t="s">
        <v>197</v>
      </c>
      <c r="M339" s="195" t="s">
        <v>196</v>
      </c>
      <c r="N339" s="195" t="s">
        <v>198</v>
      </c>
      <c r="O339" s="390">
        <f t="shared" si="10"/>
        <v>0</v>
      </c>
      <c r="P339" s="390">
        <f t="shared" si="11"/>
        <v>0</v>
      </c>
      <c r="Q339" s="236">
        <f>'приложение 1.1 '!H342</f>
        <v>1.1964000000000001</v>
      </c>
      <c r="R339" s="135"/>
      <c r="S339" s="135">
        <f>'приложение 1.1 '!I342</f>
        <v>1.1964000000000001</v>
      </c>
      <c r="T339" s="135"/>
      <c r="U339" s="137" t="s">
        <v>157</v>
      </c>
      <c r="V339" s="138"/>
      <c r="W339" s="383" t="s">
        <v>1802</v>
      </c>
      <c r="X339" s="139">
        <v>5.75</v>
      </c>
      <c r="Y339" s="139">
        <v>8.4</v>
      </c>
      <c r="Z339" s="139">
        <v>11.38</v>
      </c>
      <c r="AA339" s="139">
        <v>22.95</v>
      </c>
    </row>
    <row r="340" spans="1:27" ht="195" customHeight="1">
      <c r="A340" s="380" t="str">
        <f>'приложение 1.1 '!A343</f>
        <v>1.1.6.3</v>
      </c>
      <c r="B340" s="381" t="str">
        <f>'приложение 1.1 '!B343</f>
        <v>Реконструкция ВЛ-10кв  от ПС-9  ф.17 РП-124   эск-16 (ВЛ-10 кВ ф. Черный Мыс-307 до оп. №9)</v>
      </c>
      <c r="C340" s="133" t="s">
        <v>732</v>
      </c>
      <c r="D340" s="133" t="s">
        <v>305</v>
      </c>
      <c r="E340" s="221">
        <f>'приложение 1.1 '!E343</f>
        <v>0</v>
      </c>
      <c r="F340" s="133"/>
      <c r="G340" s="221">
        <f>'приложение 1.1 '!D343</f>
        <v>3.2</v>
      </c>
      <c r="H340" s="134"/>
      <c r="I340" s="133">
        <f>'приложение 1.1 '!F343</f>
        <v>2019</v>
      </c>
      <c r="J340" s="133">
        <f>'приложение 1.1 '!G343</f>
        <v>2019</v>
      </c>
      <c r="K340" s="195" t="s">
        <v>304</v>
      </c>
      <c r="L340" s="195" t="s">
        <v>197</v>
      </c>
      <c r="M340" s="195" t="s">
        <v>196</v>
      </c>
      <c r="N340" s="195" t="s">
        <v>198</v>
      </c>
      <c r="O340" s="390">
        <f t="shared" si="10"/>
        <v>0</v>
      </c>
      <c r="P340" s="390">
        <f t="shared" si="11"/>
        <v>0</v>
      </c>
      <c r="Q340" s="236">
        <f>'приложение 1.1 '!H343</f>
        <v>3.84</v>
      </c>
      <c r="R340" s="135"/>
      <c r="S340" s="135">
        <f>'приложение 1.1 '!I343</f>
        <v>3.84</v>
      </c>
      <c r="T340" s="135"/>
      <c r="U340" s="137" t="s">
        <v>157</v>
      </c>
      <c r="V340" s="138"/>
      <c r="W340" s="383" t="s">
        <v>1802</v>
      </c>
      <c r="X340" s="139">
        <v>5.75</v>
      </c>
      <c r="Y340" s="139">
        <v>8.4</v>
      </c>
      <c r="Z340" s="139">
        <v>11.38</v>
      </c>
      <c r="AA340" s="139">
        <v>22.95</v>
      </c>
    </row>
    <row r="341" spans="1:27" ht="195" customHeight="1">
      <c r="A341" s="380" t="str">
        <f>'приложение 1.1 '!A344</f>
        <v>1.1.6.4</v>
      </c>
      <c r="B341" s="381" t="str">
        <f>'приложение 1.1 '!B344</f>
        <v xml:space="preserve">Реконструкция ВЛ-10кв   ТП-384  КТПН-633 </v>
      </c>
      <c r="C341" s="133" t="s">
        <v>732</v>
      </c>
      <c r="D341" s="133" t="s">
        <v>305</v>
      </c>
      <c r="E341" s="221">
        <f>'приложение 1.1 '!E344</f>
        <v>0</v>
      </c>
      <c r="F341" s="133"/>
      <c r="G341" s="221">
        <f>'приложение 1.1 '!D344</f>
        <v>0.89900000000000002</v>
      </c>
      <c r="H341" s="134"/>
      <c r="I341" s="133">
        <f>'приложение 1.1 '!F344</f>
        <v>2019</v>
      </c>
      <c r="J341" s="133">
        <f>'приложение 1.1 '!G344</f>
        <v>2019</v>
      </c>
      <c r="K341" s="195" t="s">
        <v>304</v>
      </c>
      <c r="L341" s="195" t="s">
        <v>197</v>
      </c>
      <c r="M341" s="195" t="s">
        <v>196</v>
      </c>
      <c r="N341" s="195" t="s">
        <v>198</v>
      </c>
      <c r="O341" s="390">
        <f t="shared" si="10"/>
        <v>0</v>
      </c>
      <c r="P341" s="390">
        <f t="shared" si="11"/>
        <v>0</v>
      </c>
      <c r="Q341" s="236">
        <f>'приложение 1.1 '!H344</f>
        <v>1.0788</v>
      </c>
      <c r="R341" s="135"/>
      <c r="S341" s="135">
        <f>'приложение 1.1 '!I344</f>
        <v>1.0788</v>
      </c>
      <c r="T341" s="135"/>
      <c r="U341" s="137" t="s">
        <v>157</v>
      </c>
      <c r="V341" s="138"/>
      <c r="W341" s="383" t="s">
        <v>1802</v>
      </c>
      <c r="X341" s="139">
        <v>5.75</v>
      </c>
      <c r="Y341" s="139">
        <v>8.4</v>
      </c>
      <c r="Z341" s="139">
        <v>11.38</v>
      </c>
      <c r="AA341" s="139">
        <v>22.95</v>
      </c>
    </row>
    <row r="342" spans="1:27" ht="195" customHeight="1">
      <c r="A342" s="380" t="str">
        <f>'приложение 1.1 '!A345</f>
        <v>1.1.6.5</v>
      </c>
      <c r="B342" s="381" t="str">
        <f>'приложение 1.1 '!B345</f>
        <v>Реконструкция ВЛ-10кв  ПС-5  ф. Х.завод -I,II</v>
      </c>
      <c r="C342" s="133" t="s">
        <v>732</v>
      </c>
      <c r="D342" s="133" t="s">
        <v>305</v>
      </c>
      <c r="E342" s="221">
        <f>'приложение 1.1 '!E345</f>
        <v>0</v>
      </c>
      <c r="F342" s="133"/>
      <c r="G342" s="221">
        <f>'приложение 1.1 '!D345</f>
        <v>5.6</v>
      </c>
      <c r="H342" s="134"/>
      <c r="I342" s="133">
        <f>'приложение 1.1 '!F345</f>
        <v>2019</v>
      </c>
      <c r="J342" s="133">
        <f>'приложение 1.1 '!G345</f>
        <v>2019</v>
      </c>
      <c r="K342" s="195" t="s">
        <v>304</v>
      </c>
      <c r="L342" s="195" t="s">
        <v>197</v>
      </c>
      <c r="M342" s="195" t="s">
        <v>196</v>
      </c>
      <c r="N342" s="195" t="s">
        <v>198</v>
      </c>
      <c r="O342" s="390">
        <f t="shared" si="10"/>
        <v>0</v>
      </c>
      <c r="P342" s="390">
        <f t="shared" si="11"/>
        <v>0</v>
      </c>
      <c r="Q342" s="236">
        <f>'приложение 1.1 '!H345</f>
        <v>6.72</v>
      </c>
      <c r="R342" s="135"/>
      <c r="S342" s="135">
        <f>'приложение 1.1 '!I345</f>
        <v>6.72</v>
      </c>
      <c r="T342" s="135"/>
      <c r="U342" s="137" t="s">
        <v>157</v>
      </c>
      <c r="V342" s="138"/>
      <c r="W342" s="383" t="s">
        <v>1802</v>
      </c>
      <c r="X342" s="139">
        <v>5.75</v>
      </c>
      <c r="Y342" s="139">
        <v>8.4</v>
      </c>
      <c r="Z342" s="139">
        <v>11.38</v>
      </c>
      <c r="AA342" s="139">
        <v>22.95</v>
      </c>
    </row>
    <row r="343" spans="1:27" ht="195" customHeight="1">
      <c r="A343" s="380" t="str">
        <f>'приложение 1.1 '!A346</f>
        <v>1.1.6.6</v>
      </c>
      <c r="B343" s="381" t="str">
        <f>'приложение 1.1 '!B346</f>
        <v xml:space="preserve">Реконструкция ВЛ-10 кВ ПС-5  ф.Чернореченский отп.  </v>
      </c>
      <c r="C343" s="133" t="s">
        <v>732</v>
      </c>
      <c r="D343" s="133" t="s">
        <v>305</v>
      </c>
      <c r="E343" s="221">
        <f>'приложение 1.1 '!E346</f>
        <v>0</v>
      </c>
      <c r="F343" s="133"/>
      <c r="G343" s="221">
        <f>'приложение 1.1 '!D346</f>
        <v>4.7</v>
      </c>
      <c r="H343" s="134"/>
      <c r="I343" s="133">
        <f>'приложение 1.1 '!F346</f>
        <v>2020</v>
      </c>
      <c r="J343" s="133">
        <f>'приложение 1.1 '!G346</f>
        <v>2020</v>
      </c>
      <c r="K343" s="195" t="s">
        <v>304</v>
      </c>
      <c r="L343" s="195" t="s">
        <v>197</v>
      </c>
      <c r="M343" s="195" t="s">
        <v>196</v>
      </c>
      <c r="N343" s="195" t="s">
        <v>198</v>
      </c>
      <c r="O343" s="390">
        <f t="shared" si="10"/>
        <v>0</v>
      </c>
      <c r="P343" s="390">
        <f t="shared" si="11"/>
        <v>0</v>
      </c>
      <c r="Q343" s="236">
        <f>'приложение 1.1 '!H346</f>
        <v>5.64</v>
      </c>
      <c r="R343" s="135"/>
      <c r="S343" s="135">
        <f>'приложение 1.1 '!I346</f>
        <v>5.64</v>
      </c>
      <c r="T343" s="135"/>
      <c r="U343" s="137" t="s">
        <v>157</v>
      </c>
      <c r="V343" s="138"/>
      <c r="W343" s="383" t="s">
        <v>1802</v>
      </c>
      <c r="X343" s="139">
        <v>5.75</v>
      </c>
      <c r="Y343" s="139">
        <v>8.4</v>
      </c>
      <c r="Z343" s="139">
        <v>11.38</v>
      </c>
      <c r="AA343" s="139">
        <v>22.95</v>
      </c>
    </row>
    <row r="344" spans="1:27" ht="195" customHeight="1">
      <c r="A344" s="380" t="str">
        <f>'приложение 1.1 '!A347</f>
        <v>1.1.6.7</v>
      </c>
      <c r="B344" s="381" t="str">
        <f>'приложение 1.1 '!B347</f>
        <v xml:space="preserve">Реконструкция ВЛ- 6кв РП-100 яч. 18 </v>
      </c>
      <c r="C344" s="133" t="s">
        <v>732</v>
      </c>
      <c r="D344" s="133" t="s">
        <v>305</v>
      </c>
      <c r="E344" s="221">
        <f>'приложение 1.1 '!E347</f>
        <v>0</v>
      </c>
      <c r="F344" s="133"/>
      <c r="G344" s="221">
        <f>'приложение 1.1 '!D347</f>
        <v>0.44</v>
      </c>
      <c r="H344" s="134"/>
      <c r="I344" s="133">
        <f>'приложение 1.1 '!F347</f>
        <v>2020</v>
      </c>
      <c r="J344" s="133">
        <f>'приложение 1.1 '!G347</f>
        <v>2020</v>
      </c>
      <c r="K344" s="195" t="s">
        <v>304</v>
      </c>
      <c r="L344" s="195" t="s">
        <v>197</v>
      </c>
      <c r="M344" s="195" t="s">
        <v>196</v>
      </c>
      <c r="N344" s="195" t="s">
        <v>198</v>
      </c>
      <c r="O344" s="390">
        <f t="shared" si="10"/>
        <v>0</v>
      </c>
      <c r="P344" s="390">
        <f t="shared" si="11"/>
        <v>0</v>
      </c>
      <c r="Q344" s="236">
        <f>'приложение 1.1 '!H347</f>
        <v>0.52800000000000002</v>
      </c>
      <c r="R344" s="135"/>
      <c r="S344" s="135">
        <f>'приложение 1.1 '!I347</f>
        <v>0.52800000000000002</v>
      </c>
      <c r="T344" s="135"/>
      <c r="U344" s="137" t="s">
        <v>157</v>
      </c>
      <c r="V344" s="138"/>
      <c r="W344" s="383" t="s">
        <v>1802</v>
      </c>
      <c r="X344" s="139">
        <v>5.75</v>
      </c>
      <c r="Y344" s="139">
        <v>8.4</v>
      </c>
      <c r="Z344" s="139">
        <v>11.38</v>
      </c>
      <c r="AA344" s="139">
        <v>22.95</v>
      </c>
    </row>
    <row r="345" spans="1:27" ht="195" customHeight="1">
      <c r="A345" s="380" t="str">
        <f>'приложение 1.1 '!A348</f>
        <v>1.1.6.8</v>
      </c>
      <c r="B345" s="381" t="str">
        <f>'приложение 1.1 '!B348</f>
        <v xml:space="preserve">Реконструкция ВЛ-10кв  РП-138  ф.Вост. гр. скажин. </v>
      </c>
      <c r="C345" s="133" t="s">
        <v>732</v>
      </c>
      <c r="D345" s="133" t="s">
        <v>305</v>
      </c>
      <c r="E345" s="221">
        <f>'приложение 1.1 '!E348</f>
        <v>0</v>
      </c>
      <c r="F345" s="133"/>
      <c r="G345" s="221">
        <f>'приложение 1.1 '!D348</f>
        <v>0.1</v>
      </c>
      <c r="H345" s="134"/>
      <c r="I345" s="133">
        <f>'приложение 1.1 '!F348</f>
        <v>2020</v>
      </c>
      <c r="J345" s="133">
        <f>'приложение 1.1 '!G348</f>
        <v>2020</v>
      </c>
      <c r="K345" s="195" t="s">
        <v>304</v>
      </c>
      <c r="L345" s="195" t="s">
        <v>197</v>
      </c>
      <c r="M345" s="195" t="s">
        <v>196</v>
      </c>
      <c r="N345" s="195" t="s">
        <v>198</v>
      </c>
      <c r="O345" s="390">
        <f t="shared" si="10"/>
        <v>0</v>
      </c>
      <c r="P345" s="390">
        <f t="shared" si="11"/>
        <v>0</v>
      </c>
      <c r="Q345" s="236">
        <f>'приложение 1.1 '!H348</f>
        <v>0.12</v>
      </c>
      <c r="R345" s="135"/>
      <c r="S345" s="135">
        <f>'приложение 1.1 '!I348</f>
        <v>0.12</v>
      </c>
      <c r="T345" s="135"/>
      <c r="U345" s="137" t="s">
        <v>157</v>
      </c>
      <c r="V345" s="138"/>
      <c r="W345" s="383" t="s">
        <v>1802</v>
      </c>
      <c r="X345" s="139">
        <v>5.75</v>
      </c>
      <c r="Y345" s="139">
        <v>8.4</v>
      </c>
      <c r="Z345" s="139">
        <v>11.38</v>
      </c>
      <c r="AA345" s="139">
        <v>22.95</v>
      </c>
    </row>
    <row r="346" spans="1:27" ht="222" customHeight="1">
      <c r="A346" s="380" t="str">
        <f>'приложение 1.1 '!A349</f>
        <v>1.1.6.9</v>
      </c>
      <c r="B346" s="381" t="str">
        <f>'приложение 1.1 '!B349</f>
        <v>Реконструкция ВЛ-6кв п/ст 46 яч. 20</v>
      </c>
      <c r="C346" s="133" t="s">
        <v>732</v>
      </c>
      <c r="D346" s="133" t="s">
        <v>305</v>
      </c>
      <c r="E346" s="221">
        <f>'приложение 1.1 '!E349</f>
        <v>0</v>
      </c>
      <c r="F346" s="133"/>
      <c r="G346" s="221">
        <f>'приложение 1.1 '!D349</f>
        <v>4.0359999999999996</v>
      </c>
      <c r="H346" s="134"/>
      <c r="I346" s="133">
        <f>'приложение 1.1 '!F349</f>
        <v>2021</v>
      </c>
      <c r="J346" s="133">
        <f>'приложение 1.1 '!G349</f>
        <v>2021</v>
      </c>
      <c r="K346" s="195" t="s">
        <v>304</v>
      </c>
      <c r="L346" s="195" t="s">
        <v>197</v>
      </c>
      <c r="M346" s="195" t="s">
        <v>196</v>
      </c>
      <c r="N346" s="195" t="s">
        <v>198</v>
      </c>
      <c r="O346" s="390">
        <f t="shared" si="10"/>
        <v>0</v>
      </c>
      <c r="P346" s="390">
        <f t="shared" si="11"/>
        <v>0</v>
      </c>
      <c r="Q346" s="236">
        <f>'приложение 1.1 '!H349</f>
        <v>4.8431999999999995</v>
      </c>
      <c r="R346" s="135"/>
      <c r="S346" s="135">
        <f>'приложение 1.1 '!I349</f>
        <v>4.8431999999999995</v>
      </c>
      <c r="T346" s="135"/>
      <c r="U346" s="137" t="s">
        <v>157</v>
      </c>
      <c r="V346" s="138"/>
      <c r="W346" s="383" t="s">
        <v>1802</v>
      </c>
      <c r="X346" s="139">
        <v>5.75</v>
      </c>
      <c r="Y346" s="139">
        <v>8.4</v>
      </c>
      <c r="Z346" s="139">
        <v>11.38</v>
      </c>
      <c r="AA346" s="139">
        <v>22.95</v>
      </c>
    </row>
    <row r="347" spans="1:27" ht="222" customHeight="1">
      <c r="A347" s="380" t="str">
        <f>'приложение 1.1 '!A350</f>
        <v>1.1.6.10</v>
      </c>
      <c r="B347" s="381" t="str">
        <f>'приложение 1.1 '!B350</f>
        <v>Реконструкция КВЛ-6кв  от КРУПЭ до ТП-489</v>
      </c>
      <c r="C347" s="133" t="s">
        <v>732</v>
      </c>
      <c r="D347" s="133" t="s">
        <v>305</v>
      </c>
      <c r="E347" s="221">
        <f>'приложение 1.1 '!E350</f>
        <v>0</v>
      </c>
      <c r="F347" s="133"/>
      <c r="G347" s="221">
        <f>'приложение 1.1 '!D350</f>
        <v>2.4</v>
      </c>
      <c r="H347" s="134"/>
      <c r="I347" s="133">
        <f>'приложение 1.1 '!F350</f>
        <v>2021</v>
      </c>
      <c r="J347" s="133">
        <f>'приложение 1.1 '!G350</f>
        <v>2021</v>
      </c>
      <c r="K347" s="195" t="s">
        <v>304</v>
      </c>
      <c r="L347" s="195" t="s">
        <v>197</v>
      </c>
      <c r="M347" s="195" t="s">
        <v>196</v>
      </c>
      <c r="N347" s="195" t="s">
        <v>198</v>
      </c>
      <c r="O347" s="390">
        <f t="shared" si="10"/>
        <v>0</v>
      </c>
      <c r="P347" s="390">
        <f t="shared" si="11"/>
        <v>0</v>
      </c>
      <c r="Q347" s="236">
        <f>'приложение 1.1 '!H350</f>
        <v>2.88</v>
      </c>
      <c r="R347" s="135"/>
      <c r="S347" s="135">
        <f>'приложение 1.1 '!I350</f>
        <v>2.88</v>
      </c>
      <c r="T347" s="135"/>
      <c r="U347" s="137" t="s">
        <v>157</v>
      </c>
      <c r="V347" s="138"/>
      <c r="W347" s="383" t="s">
        <v>1802</v>
      </c>
      <c r="X347" s="139">
        <v>5.75</v>
      </c>
      <c r="Y347" s="139">
        <v>8.4</v>
      </c>
      <c r="Z347" s="139">
        <v>11.38</v>
      </c>
      <c r="AA347" s="139">
        <v>22.95</v>
      </c>
    </row>
    <row r="348" spans="1:27" ht="46.5" customHeight="1">
      <c r="A348" s="610" t="str">
        <f>'приложение 1.1 '!A351</f>
        <v>1.1.7.</v>
      </c>
      <c r="B348" s="611" t="str">
        <f>'приложение 1.1 '!B351</f>
        <v>Воздушные линии 0,4кВ</v>
      </c>
      <c r="C348" s="604"/>
      <c r="D348" s="604"/>
      <c r="E348" s="605"/>
      <c r="F348" s="604"/>
      <c r="G348" s="605"/>
      <c r="H348" s="606"/>
      <c r="I348" s="604"/>
      <c r="J348" s="604"/>
      <c r="K348" s="600"/>
      <c r="L348" s="600"/>
      <c r="M348" s="600"/>
      <c r="N348" s="600"/>
      <c r="O348" s="607"/>
      <c r="P348" s="607"/>
      <c r="Q348" s="608"/>
      <c r="R348" s="609"/>
      <c r="S348" s="609"/>
      <c r="T348" s="609"/>
      <c r="U348" s="617"/>
      <c r="V348" s="614"/>
      <c r="W348" s="615"/>
      <c r="X348" s="616"/>
      <c r="Y348" s="616"/>
      <c r="Z348" s="616"/>
      <c r="AA348" s="616"/>
    </row>
    <row r="349" spans="1:27" ht="40.5" customHeight="1">
      <c r="A349" s="610" t="str">
        <f>'приложение 1.1 '!A352</f>
        <v>1.1.8.</v>
      </c>
      <c r="B349" s="611" t="str">
        <f>'приложение 1.1 '!B352</f>
        <v>Прочие электросетевые объекты</v>
      </c>
      <c r="C349" s="604"/>
      <c r="D349" s="604"/>
      <c r="E349" s="605"/>
      <c r="F349" s="604"/>
      <c r="G349" s="605"/>
      <c r="H349" s="606"/>
      <c r="I349" s="604"/>
      <c r="J349" s="604"/>
      <c r="K349" s="600"/>
      <c r="L349" s="600"/>
      <c r="M349" s="600"/>
      <c r="N349" s="600"/>
      <c r="O349" s="607"/>
      <c r="P349" s="607"/>
      <c r="Q349" s="608"/>
      <c r="R349" s="609"/>
      <c r="S349" s="609"/>
      <c r="T349" s="609"/>
      <c r="U349" s="617"/>
      <c r="V349" s="614"/>
      <c r="W349" s="615"/>
      <c r="X349" s="616"/>
      <c r="Y349" s="616"/>
      <c r="Z349" s="616"/>
      <c r="AA349" s="616"/>
    </row>
    <row r="350" spans="1:27" ht="105" customHeight="1">
      <c r="A350" s="380" t="str">
        <f>'приложение 1.1 '!A353</f>
        <v>1.1.8.1</v>
      </c>
      <c r="B350" s="381" t="str">
        <f>'приложение 1.1 '!B353</f>
        <v>Монтаж системы АИИС КУЭ ВРУ жилых домов</v>
      </c>
      <c r="C350" s="133" t="s">
        <v>732</v>
      </c>
      <c r="D350" s="133" t="s">
        <v>305</v>
      </c>
      <c r="E350" s="221">
        <f>'приложение 1.1 '!E353</f>
        <v>0</v>
      </c>
      <c r="F350" s="133"/>
      <c r="G350" s="221">
        <f>'приложение 1.1 '!D353</f>
        <v>0</v>
      </c>
      <c r="H350" s="134"/>
      <c r="I350" s="133">
        <f>'приложение 1.1 '!F353</f>
        <v>2018</v>
      </c>
      <c r="J350" s="133">
        <f>'приложение 1.1 '!G353</f>
        <v>2022</v>
      </c>
      <c r="K350" s="195" t="s">
        <v>304</v>
      </c>
      <c r="L350" s="195" t="s">
        <v>197</v>
      </c>
      <c r="M350" s="195" t="s">
        <v>196</v>
      </c>
      <c r="N350" s="195" t="s">
        <v>198</v>
      </c>
      <c r="O350" s="390">
        <f t="shared" si="10"/>
        <v>0</v>
      </c>
      <c r="P350" s="390">
        <f t="shared" si="11"/>
        <v>0</v>
      </c>
      <c r="Q350" s="236">
        <f>'приложение 1.1 '!H353</f>
        <v>322</v>
      </c>
      <c r="R350" s="135"/>
      <c r="S350" s="135">
        <f>'приложение 1.1 '!I353</f>
        <v>322</v>
      </c>
      <c r="T350" s="135"/>
      <c r="U350" s="137" t="s">
        <v>52</v>
      </c>
      <c r="V350" s="138"/>
      <c r="W350" s="383" t="s">
        <v>52</v>
      </c>
      <c r="X350" s="139">
        <v>5.75</v>
      </c>
      <c r="Y350" s="139">
        <v>8.4</v>
      </c>
      <c r="Z350" s="139">
        <v>11.38</v>
      </c>
      <c r="AA350" s="139">
        <v>22.95</v>
      </c>
    </row>
    <row r="351" spans="1:27" ht="127.5" customHeight="1">
      <c r="A351" s="380" t="str">
        <f>'приложение 1.1 '!A354</f>
        <v>1.1.8.2</v>
      </c>
      <c r="B351" s="381" t="str">
        <f>'приложение 1.1 '!B354</f>
        <v>Монтаж системы АИИС КУЭ РП; ТП; КТПН</v>
      </c>
      <c r="C351" s="133" t="s">
        <v>732</v>
      </c>
      <c r="D351" s="133" t="s">
        <v>305</v>
      </c>
      <c r="E351" s="221">
        <f>'приложение 1.1 '!E354</f>
        <v>0</v>
      </c>
      <c r="F351" s="133"/>
      <c r="G351" s="221">
        <f>'приложение 1.1 '!D354</f>
        <v>0</v>
      </c>
      <c r="H351" s="134"/>
      <c r="I351" s="133">
        <f>'приложение 1.1 '!F354</f>
        <v>2018</v>
      </c>
      <c r="J351" s="133">
        <f>'приложение 1.1 '!G354</f>
        <v>2022</v>
      </c>
      <c r="K351" s="195" t="s">
        <v>304</v>
      </c>
      <c r="L351" s="195" t="s">
        <v>197</v>
      </c>
      <c r="M351" s="195" t="s">
        <v>196</v>
      </c>
      <c r="N351" s="195" t="s">
        <v>198</v>
      </c>
      <c r="O351" s="390">
        <f t="shared" si="10"/>
        <v>0</v>
      </c>
      <c r="P351" s="390">
        <f t="shared" si="11"/>
        <v>0</v>
      </c>
      <c r="Q351" s="236">
        <f>'приложение 1.1 '!H354</f>
        <v>14.388000000000002</v>
      </c>
      <c r="R351" s="135"/>
      <c r="S351" s="135">
        <f>'приложение 1.1 '!I354</f>
        <v>14.388000000000002</v>
      </c>
      <c r="T351" s="135"/>
      <c r="U351" s="136" t="s">
        <v>52</v>
      </c>
      <c r="V351" s="138"/>
      <c r="W351" s="383" t="s">
        <v>52</v>
      </c>
      <c r="X351" s="139">
        <v>5.75</v>
      </c>
      <c r="Y351" s="139">
        <v>8.4</v>
      </c>
      <c r="Z351" s="139">
        <v>11.38</v>
      </c>
      <c r="AA351" s="139">
        <v>22.95</v>
      </c>
    </row>
    <row r="352" spans="1:27" ht="127.5" customHeight="1">
      <c r="A352" s="380" t="str">
        <f>'приложение 1.1 '!A355</f>
        <v>1.1.8.3</v>
      </c>
      <c r="B352" s="381" t="str">
        <f>'приложение 1.1 '!B355</f>
        <v xml:space="preserve">Энергоаудит сетей ООО "СГЭС" с административными и производственными помещениями </v>
      </c>
      <c r="C352" s="133" t="s">
        <v>732</v>
      </c>
      <c r="D352" s="133" t="s">
        <v>305</v>
      </c>
      <c r="E352" s="221">
        <f>'приложение 1.1 '!E355</f>
        <v>0</v>
      </c>
      <c r="F352" s="133"/>
      <c r="G352" s="221">
        <f>'приложение 1.1 '!D355</f>
        <v>0</v>
      </c>
      <c r="H352" s="134"/>
      <c r="I352" s="133">
        <f>'приложение 1.1 '!F355</f>
        <v>2022</v>
      </c>
      <c r="J352" s="133">
        <f>'приложение 1.1 '!G355</f>
        <v>2022</v>
      </c>
      <c r="K352" s="195" t="s">
        <v>304</v>
      </c>
      <c r="L352" s="195" t="s">
        <v>197</v>
      </c>
      <c r="M352" s="195" t="s">
        <v>196</v>
      </c>
      <c r="N352" s="195" t="s">
        <v>198</v>
      </c>
      <c r="O352" s="390">
        <f t="shared" si="10"/>
        <v>0</v>
      </c>
      <c r="P352" s="390">
        <f t="shared" si="11"/>
        <v>0</v>
      </c>
      <c r="Q352" s="236">
        <f>'приложение 1.1 '!H355</f>
        <v>3.5</v>
      </c>
      <c r="R352" s="135"/>
      <c r="S352" s="135">
        <f>'приложение 1.1 '!I355</f>
        <v>3.5</v>
      </c>
      <c r="T352" s="135"/>
      <c r="U352" s="136" t="s">
        <v>52</v>
      </c>
      <c r="V352" s="138"/>
      <c r="W352" s="383" t="s">
        <v>1805</v>
      </c>
      <c r="X352" s="139">
        <v>5.75</v>
      </c>
      <c r="Y352" s="139">
        <v>8.4</v>
      </c>
      <c r="Z352" s="139">
        <v>11.38</v>
      </c>
      <c r="AA352" s="139">
        <v>22.95</v>
      </c>
    </row>
    <row r="353" spans="1:27" ht="99" customHeight="1">
      <c r="A353" s="380" t="str">
        <f>'приложение 1.1 '!A356</f>
        <v>1.1.8.4</v>
      </c>
      <c r="B353" s="381" t="str">
        <f>'приложение 1.1 '!B356</f>
        <v>Сертификация качества электроэнергии  сетей ООО "СГЭС" от центров питания (ПС-110/10кВ)</v>
      </c>
      <c r="C353" s="133" t="s">
        <v>732</v>
      </c>
      <c r="D353" s="133" t="s">
        <v>305</v>
      </c>
      <c r="E353" s="221">
        <f>'приложение 1.1 '!E356</f>
        <v>0</v>
      </c>
      <c r="F353" s="133"/>
      <c r="G353" s="221">
        <f>'приложение 1.1 '!D356</f>
        <v>0</v>
      </c>
      <c r="H353" s="134"/>
      <c r="I353" s="133">
        <f>'приложение 1.1 '!F356</f>
        <v>2018</v>
      </c>
      <c r="J353" s="133">
        <f>'приложение 1.1 '!G356</f>
        <v>2022</v>
      </c>
      <c r="K353" s="195" t="s">
        <v>304</v>
      </c>
      <c r="L353" s="195" t="s">
        <v>197</v>
      </c>
      <c r="M353" s="195" t="s">
        <v>196</v>
      </c>
      <c r="N353" s="195" t="s">
        <v>198</v>
      </c>
      <c r="O353" s="390">
        <f t="shared" si="10"/>
        <v>0</v>
      </c>
      <c r="P353" s="390">
        <f t="shared" si="11"/>
        <v>0</v>
      </c>
      <c r="Q353" s="236">
        <f>'приложение 1.1 '!H356</f>
        <v>7.5</v>
      </c>
      <c r="R353" s="135"/>
      <c r="S353" s="135">
        <f>'приложение 1.1 '!I356</f>
        <v>7.5</v>
      </c>
      <c r="T353" s="135"/>
      <c r="U353" s="137" t="s">
        <v>435</v>
      </c>
      <c r="V353" s="138"/>
      <c r="W353" s="627" t="s">
        <v>1804</v>
      </c>
      <c r="X353" s="139">
        <v>5.75</v>
      </c>
      <c r="Y353" s="139">
        <v>8.4</v>
      </c>
      <c r="Z353" s="139">
        <v>11.38</v>
      </c>
      <c r="AA353" s="139">
        <v>22.95</v>
      </c>
    </row>
    <row r="354" spans="1:27" ht="111" customHeight="1">
      <c r="A354" s="380" t="str">
        <f>'приложение 1.1 '!A357</f>
        <v>1.1.8.5</v>
      </c>
      <c r="B354" s="381" t="str">
        <f>'приложение 1.1 '!B357</f>
        <v>Техническое освидетельствование объектов с истекшим сроком эксплуатации</v>
      </c>
      <c r="C354" s="133" t="s">
        <v>732</v>
      </c>
      <c r="D354" s="133" t="s">
        <v>305</v>
      </c>
      <c r="E354" s="221">
        <f>'приложение 1.1 '!E357</f>
        <v>0</v>
      </c>
      <c r="F354" s="133"/>
      <c r="G354" s="221">
        <f>'приложение 1.1 '!D357</f>
        <v>0</v>
      </c>
      <c r="H354" s="134"/>
      <c r="I354" s="133">
        <f>'приложение 1.1 '!F357</f>
        <v>2018</v>
      </c>
      <c r="J354" s="133">
        <f>'приложение 1.1 '!G357</f>
        <v>2022</v>
      </c>
      <c r="K354" s="195" t="s">
        <v>304</v>
      </c>
      <c r="L354" s="195" t="s">
        <v>197</v>
      </c>
      <c r="M354" s="195" t="s">
        <v>196</v>
      </c>
      <c r="N354" s="195" t="s">
        <v>198</v>
      </c>
      <c r="O354" s="390">
        <f t="shared" si="10"/>
        <v>0</v>
      </c>
      <c r="P354" s="390">
        <f t="shared" si="11"/>
        <v>0</v>
      </c>
      <c r="Q354" s="236">
        <f>'приложение 1.1 '!H357</f>
        <v>10</v>
      </c>
      <c r="R354" s="135"/>
      <c r="S354" s="135">
        <f>'приложение 1.1 '!I357</f>
        <v>10</v>
      </c>
      <c r="T354" s="135"/>
      <c r="U354" s="137" t="s">
        <v>1807</v>
      </c>
      <c r="V354" s="138"/>
      <c r="W354" s="383" t="s">
        <v>1806</v>
      </c>
      <c r="X354" s="139">
        <v>5.75</v>
      </c>
      <c r="Y354" s="139">
        <v>8.4</v>
      </c>
      <c r="Z354" s="139">
        <v>11.38</v>
      </c>
      <c r="AA354" s="139">
        <v>22.95</v>
      </c>
    </row>
    <row r="355" spans="1:27">
      <c r="A355" s="219"/>
      <c r="B355" s="222" t="s">
        <v>306</v>
      </c>
      <c r="C355" s="237"/>
      <c r="D355" s="238"/>
      <c r="E355" s="223">
        <f>SUM(E19:E354)</f>
        <v>157.57</v>
      </c>
      <c r="F355" s="382"/>
      <c r="G355" s="223">
        <f>SUM(G19:G354)</f>
        <v>103.47249999999997</v>
      </c>
      <c r="H355" s="507"/>
      <c r="I355" s="133"/>
      <c r="J355" s="133"/>
      <c r="K355" s="238"/>
      <c r="L355" s="238"/>
      <c r="M355" s="238"/>
      <c r="N355" s="133"/>
      <c r="O355" s="393"/>
      <c r="P355" s="388"/>
      <c r="Q355" s="223">
        <f>SUM(Q19:Q354)</f>
        <v>982.27274699999975</v>
      </c>
      <c r="R355" s="221">
        <f>SUM(R19:R288)</f>
        <v>0</v>
      </c>
      <c r="S355" s="223">
        <f>SUM(S19:S354)</f>
        <v>982.27274699999975</v>
      </c>
      <c r="T355" s="239">
        <f>SUM(T18:T288)</f>
        <v>0</v>
      </c>
      <c r="U355" s="240"/>
      <c r="V355" s="240"/>
      <c r="W355" s="383" t="s">
        <v>301</v>
      </c>
      <c r="X355" s="218"/>
      <c r="Y355" s="218"/>
      <c r="Z355" s="218"/>
      <c r="AA355" s="218"/>
    </row>
    <row r="356" spans="1:27">
      <c r="A356" s="224" t="s">
        <v>265</v>
      </c>
      <c r="B356" s="225" t="s">
        <v>230</v>
      </c>
      <c r="C356" s="133"/>
      <c r="D356" s="133"/>
      <c r="E356" s="221"/>
      <c r="F356" s="133"/>
      <c r="G356" s="221"/>
      <c r="H356" s="134"/>
      <c r="I356" s="136"/>
      <c r="J356" s="136"/>
      <c r="K356" s="133"/>
      <c r="L356" s="133"/>
      <c r="M356" s="133"/>
      <c r="N356" s="133"/>
      <c r="O356" s="391"/>
      <c r="P356" s="392"/>
      <c r="Q356" s="221"/>
      <c r="R356" s="135"/>
      <c r="S356" s="135"/>
      <c r="T356" s="135"/>
      <c r="U356" s="137"/>
      <c r="V356" s="138"/>
      <c r="W356" s="386"/>
      <c r="X356" s="218"/>
      <c r="Y356" s="218"/>
      <c r="Z356" s="218"/>
      <c r="AA356" s="218"/>
    </row>
    <row r="357" spans="1:27" ht="114" customHeight="1">
      <c r="A357" s="219">
        <v>1</v>
      </c>
      <c r="B357" s="220" t="s">
        <v>148</v>
      </c>
      <c r="C357" s="133" t="s">
        <v>732</v>
      </c>
      <c r="D357" s="133" t="s">
        <v>305</v>
      </c>
      <c r="E357" s="221">
        <f>'приложение 1.1 '!E360</f>
        <v>0</v>
      </c>
      <c r="F357" s="133"/>
      <c r="G357" s="221">
        <f>'приложение 1.1 '!D360</f>
        <v>0</v>
      </c>
      <c r="H357" s="134"/>
      <c r="I357" s="133">
        <f>'приложение 1.1 '!F360</f>
        <v>2018</v>
      </c>
      <c r="J357" s="133">
        <f>'приложение 1.1 '!G360</f>
        <v>2022</v>
      </c>
      <c r="K357" s="195" t="s">
        <v>304</v>
      </c>
      <c r="L357" s="195" t="s">
        <v>197</v>
      </c>
      <c r="M357" s="195" t="s">
        <v>196</v>
      </c>
      <c r="N357" s="195" t="s">
        <v>198</v>
      </c>
      <c r="O357" s="390">
        <f t="shared" ref="O357" si="12">100-(S357*100/Q357)</f>
        <v>0</v>
      </c>
      <c r="P357" s="390">
        <f t="shared" ref="P357" si="13">O357</f>
        <v>0</v>
      </c>
      <c r="Q357" s="236">
        <f>'приложение 1.1 '!H360</f>
        <v>125.94</v>
      </c>
      <c r="R357" s="135"/>
      <c r="S357" s="135">
        <f>'приложение 1.1 '!I360</f>
        <v>125.94</v>
      </c>
      <c r="T357" s="135"/>
      <c r="U357" s="136" t="s">
        <v>1808</v>
      </c>
      <c r="V357" s="138"/>
      <c r="W357" s="383" t="s">
        <v>1808</v>
      </c>
      <c r="X357" s="139">
        <v>5.75</v>
      </c>
      <c r="Y357" s="139">
        <v>8.4</v>
      </c>
      <c r="Z357" s="139">
        <v>11.38</v>
      </c>
      <c r="AA357" s="139">
        <v>22.95</v>
      </c>
    </row>
    <row r="358" spans="1:27">
      <c r="A358" s="219"/>
      <c r="B358" s="222" t="s">
        <v>229</v>
      </c>
      <c r="C358" s="237"/>
      <c r="D358" s="238"/>
      <c r="E358" s="221">
        <f>E357</f>
        <v>0</v>
      </c>
      <c r="F358" s="507"/>
      <c r="G358" s="221">
        <f>G357</f>
        <v>0</v>
      </c>
      <c r="H358" s="507"/>
      <c r="I358" s="136"/>
      <c r="J358" s="136"/>
      <c r="K358" s="238"/>
      <c r="L358" s="238"/>
      <c r="M358" s="238"/>
      <c r="N358" s="238"/>
      <c r="O358" s="393"/>
      <c r="P358" s="388"/>
      <c r="Q358" s="223">
        <f>SUM(Q356:Q357)</f>
        <v>125.94</v>
      </c>
      <c r="R358" s="241"/>
      <c r="S358" s="223">
        <f>SUM(S356:S357)</f>
        <v>125.94</v>
      </c>
      <c r="T358" s="242">
        <f>SUM(T356:T357)</f>
        <v>0</v>
      </c>
      <c r="U358" s="240"/>
      <c r="V358" s="240"/>
      <c r="W358" s="387"/>
      <c r="X358" s="218"/>
      <c r="Y358" s="218"/>
      <c r="Z358" s="218"/>
      <c r="AA358" s="218"/>
    </row>
    <row r="359" spans="1:27" ht="80.25" customHeight="1">
      <c r="A359" s="224" t="s">
        <v>276</v>
      </c>
      <c r="B359" s="225" t="s">
        <v>166</v>
      </c>
      <c r="C359" s="133"/>
      <c r="D359" s="133"/>
      <c r="E359" s="221"/>
      <c r="F359" s="133"/>
      <c r="G359" s="221"/>
      <c r="H359" s="134"/>
      <c r="I359" s="136"/>
      <c r="J359" s="136"/>
      <c r="K359" s="133"/>
      <c r="L359" s="133"/>
      <c r="M359" s="133"/>
      <c r="N359" s="133"/>
      <c r="O359" s="391"/>
      <c r="P359" s="392"/>
      <c r="Q359" s="221"/>
      <c r="R359" s="135"/>
      <c r="S359" s="135"/>
      <c r="T359" s="135"/>
      <c r="U359" s="137"/>
      <c r="V359" s="138"/>
      <c r="W359" s="386"/>
      <c r="X359" s="218"/>
      <c r="Y359" s="218"/>
      <c r="Z359" s="218"/>
      <c r="AA359" s="218"/>
    </row>
    <row r="360" spans="1:27" ht="100.5" customHeight="1">
      <c r="A360" s="219">
        <v>1</v>
      </c>
      <c r="B360" s="220" t="s">
        <v>149</v>
      </c>
      <c r="C360" s="133" t="s">
        <v>732</v>
      </c>
      <c r="D360" s="133" t="s">
        <v>305</v>
      </c>
      <c r="E360" s="221">
        <f>'приложение 1.1 '!E363</f>
        <v>0</v>
      </c>
      <c r="F360" s="133"/>
      <c r="G360" s="221">
        <f>'приложение 1.1 '!D363</f>
        <v>0</v>
      </c>
      <c r="H360" s="134"/>
      <c r="I360" s="133">
        <f>'приложение 1.1 '!F363</f>
        <v>2018</v>
      </c>
      <c r="J360" s="133">
        <f>'приложение 1.1 '!G363</f>
        <v>2022</v>
      </c>
      <c r="K360" s="195" t="s">
        <v>304</v>
      </c>
      <c r="L360" s="195" t="s">
        <v>197</v>
      </c>
      <c r="M360" s="195" t="s">
        <v>196</v>
      </c>
      <c r="N360" s="195" t="s">
        <v>198</v>
      </c>
      <c r="O360" s="390">
        <f t="shared" ref="O360" si="14">100-(S360*100/Q360)</f>
        <v>0</v>
      </c>
      <c r="P360" s="390">
        <f t="shared" ref="P360" si="15">O360</f>
        <v>0</v>
      </c>
      <c r="Q360" s="236">
        <f>'приложение 1.1 '!H363</f>
        <v>46</v>
      </c>
      <c r="R360" s="135"/>
      <c r="S360" s="135">
        <f>'приложение 1.1 '!I363</f>
        <v>46</v>
      </c>
      <c r="T360" s="135"/>
      <c r="U360" s="136" t="s">
        <v>731</v>
      </c>
      <c r="V360" s="138"/>
      <c r="W360" s="386" t="s">
        <v>731</v>
      </c>
      <c r="X360" s="139">
        <v>5.75</v>
      </c>
      <c r="Y360" s="139">
        <v>8.4</v>
      </c>
      <c r="Z360" s="139">
        <v>11.38</v>
      </c>
      <c r="AA360" s="139">
        <v>22.95</v>
      </c>
    </row>
    <row r="361" spans="1:27">
      <c r="A361" s="219"/>
      <c r="B361" s="222" t="s">
        <v>231</v>
      </c>
      <c r="C361" s="237"/>
      <c r="D361" s="238"/>
      <c r="E361" s="221">
        <f>E360</f>
        <v>0</v>
      </c>
      <c r="F361" s="507"/>
      <c r="G361" s="221">
        <f>G360</f>
        <v>0</v>
      </c>
      <c r="H361" s="507"/>
      <c r="I361" s="136"/>
      <c r="J361" s="136"/>
      <c r="K361" s="238"/>
      <c r="L361" s="238"/>
      <c r="M361" s="238"/>
      <c r="N361" s="238"/>
      <c r="O361" s="393"/>
      <c r="P361" s="388"/>
      <c r="Q361" s="223">
        <f>SUM(Q360)</f>
        <v>46</v>
      </c>
      <c r="R361" s="241"/>
      <c r="S361" s="241">
        <f>SUM(S360)</f>
        <v>46</v>
      </c>
      <c r="T361" s="241">
        <f>SUM(T359:T360)</f>
        <v>0</v>
      </c>
      <c r="U361" s="240"/>
      <c r="V361" s="240"/>
      <c r="W361" s="387"/>
      <c r="X361" s="218"/>
      <c r="Y361" s="218"/>
      <c r="Z361" s="218"/>
      <c r="AA361" s="218"/>
    </row>
    <row r="362" spans="1:27" ht="36.75" customHeight="1">
      <c r="A362" s="226">
        <v>2</v>
      </c>
      <c r="B362" s="163" t="s">
        <v>92</v>
      </c>
      <c r="C362" s="133"/>
      <c r="D362" s="133"/>
      <c r="E362" s="227">
        <f>E607</f>
        <v>150.99999999999989</v>
      </c>
      <c r="F362" s="227"/>
      <c r="G362" s="227">
        <f>G607</f>
        <v>247.06700000000001</v>
      </c>
      <c r="H362" s="134"/>
      <c r="I362" s="228"/>
      <c r="J362" s="228"/>
      <c r="K362" s="133"/>
      <c r="L362" s="133"/>
      <c r="M362" s="133"/>
      <c r="N362" s="133"/>
      <c r="O362" s="393"/>
      <c r="P362" s="392"/>
      <c r="Q362" s="243">
        <f>Q607</f>
        <v>1806.4524999999983</v>
      </c>
      <c r="R362" s="213"/>
      <c r="S362" s="243">
        <f>S607</f>
        <v>1806.4524999999983</v>
      </c>
      <c r="T362" s="135">
        <f>SUM(T363:T370)</f>
        <v>0</v>
      </c>
      <c r="U362" s="137"/>
      <c r="V362" s="138"/>
      <c r="W362" s="386"/>
      <c r="X362" s="218"/>
      <c r="Y362" s="218"/>
      <c r="Z362" s="218"/>
      <c r="AA362" s="218"/>
    </row>
    <row r="363" spans="1:27" ht="49.5" customHeight="1">
      <c r="A363" s="226" t="s">
        <v>267</v>
      </c>
      <c r="B363" s="225" t="s">
        <v>164</v>
      </c>
      <c r="C363" s="133"/>
      <c r="D363" s="133"/>
      <c r="E363" s="221"/>
      <c r="F363" s="133"/>
      <c r="G363" s="221"/>
      <c r="H363" s="134"/>
      <c r="I363" s="136"/>
      <c r="J363" s="136"/>
      <c r="K363" s="133"/>
      <c r="L363" s="133"/>
      <c r="M363" s="133"/>
      <c r="N363" s="133"/>
      <c r="O363" s="391"/>
      <c r="P363" s="392"/>
      <c r="Q363" s="236">
        <v>0</v>
      </c>
      <c r="R363" s="135"/>
      <c r="S363" s="135"/>
      <c r="T363" s="135"/>
      <c r="U363" s="137"/>
      <c r="V363" s="138"/>
      <c r="W363" s="386"/>
      <c r="X363" s="218"/>
      <c r="Y363" s="218"/>
      <c r="Z363" s="218"/>
      <c r="AA363" s="218"/>
    </row>
    <row r="364" spans="1:27" ht="39" customHeight="1">
      <c r="A364" s="595" t="str">
        <f>'приложение 1.1 '!A367</f>
        <v>2.1.1.</v>
      </c>
      <c r="B364" s="596" t="str">
        <f>'приложение 1.1 '!B367</f>
        <v>Подстанции БКТП 6/10кВ</v>
      </c>
      <c r="C364" s="597"/>
      <c r="D364" s="597"/>
      <c r="E364" s="598"/>
      <c r="F364" s="597"/>
      <c r="G364" s="598"/>
      <c r="H364" s="599"/>
      <c r="I364" s="597"/>
      <c r="J364" s="597"/>
      <c r="K364" s="600"/>
      <c r="L364" s="600"/>
      <c r="M364" s="600"/>
      <c r="N364" s="600"/>
      <c r="O364" s="601"/>
      <c r="P364" s="601"/>
      <c r="Q364" s="602"/>
      <c r="R364" s="603"/>
      <c r="S364" s="603"/>
      <c r="T364" s="603"/>
      <c r="U364" s="617"/>
      <c r="V364" s="614"/>
      <c r="W364" s="615"/>
      <c r="X364" s="616"/>
      <c r="Y364" s="616"/>
      <c r="Z364" s="616"/>
      <c r="AA364" s="616"/>
    </row>
    <row r="365" spans="1:27" s="432" customFormat="1" ht="48" customHeight="1">
      <c r="A365" s="595" t="str">
        <f>'приложение 1.1 '!A368</f>
        <v>2.1.2.</v>
      </c>
      <c r="B365" s="596" t="str">
        <f>'приложение 1.1 '!B368</f>
        <v>Подстанции КТПН 6/10кВ</v>
      </c>
      <c r="C365" s="597"/>
      <c r="D365" s="597"/>
      <c r="E365" s="598"/>
      <c r="F365" s="597"/>
      <c r="G365" s="598"/>
      <c r="H365" s="599"/>
      <c r="I365" s="597"/>
      <c r="J365" s="597"/>
      <c r="K365" s="600"/>
      <c r="L365" s="600"/>
      <c r="M365" s="600"/>
      <c r="N365" s="600"/>
      <c r="O365" s="601"/>
      <c r="P365" s="601"/>
      <c r="Q365" s="602"/>
      <c r="R365" s="603"/>
      <c r="S365" s="603"/>
      <c r="T365" s="603"/>
      <c r="U365" s="618"/>
      <c r="V365" s="619"/>
      <c r="W365" s="620"/>
      <c r="X365" s="621"/>
      <c r="Y365" s="621"/>
      <c r="Z365" s="621"/>
      <c r="AA365" s="621"/>
    </row>
    <row r="366" spans="1:27" ht="219" customHeight="1">
      <c r="A366" s="219" t="str">
        <f>'приложение 1.1 '!A369</f>
        <v>2.1.2.1</v>
      </c>
      <c r="B366" s="166" t="str">
        <f>'приложение 1.1 '!B369</f>
        <v>Строительство КТПН№1 2х250кВА, для электроснабжения п.Лунный</v>
      </c>
      <c r="C366" s="133" t="s">
        <v>732</v>
      </c>
      <c r="D366" s="133" t="s">
        <v>305</v>
      </c>
      <c r="E366" s="221">
        <f>'приложение 1.1 '!E369</f>
        <v>0.5</v>
      </c>
      <c r="F366" s="133"/>
      <c r="G366" s="221">
        <f>'приложение 1.1 '!D369</f>
        <v>0</v>
      </c>
      <c r="H366" s="134"/>
      <c r="I366" s="133">
        <f>'приложение 1.1 '!F369</f>
        <v>2022</v>
      </c>
      <c r="J366" s="133">
        <f>'приложение 1.1 '!G369</f>
        <v>2022</v>
      </c>
      <c r="K366" s="195" t="s">
        <v>196</v>
      </c>
      <c r="L366" s="195" t="s">
        <v>196</v>
      </c>
      <c r="M366" s="195" t="s">
        <v>196</v>
      </c>
      <c r="N366" s="195" t="s">
        <v>196</v>
      </c>
      <c r="O366" s="390">
        <f t="shared" ref="O366:O399" si="16">100-(S366*100/Q366)</f>
        <v>0</v>
      </c>
      <c r="P366" s="390">
        <f t="shared" ref="P366:P399" si="17">O366</f>
        <v>0</v>
      </c>
      <c r="Q366" s="236">
        <f>'приложение 1.1 '!H369</f>
        <v>2</v>
      </c>
      <c r="R366" s="135"/>
      <c r="S366" s="135">
        <f>'приложение 1.1 '!I369</f>
        <v>2</v>
      </c>
      <c r="T366" s="135"/>
      <c r="U366" s="136" t="s">
        <v>1803</v>
      </c>
      <c r="V366" s="138"/>
      <c r="W366" s="383" t="s">
        <v>1862</v>
      </c>
      <c r="X366" s="139">
        <v>5.75</v>
      </c>
      <c r="Y366" s="139">
        <v>8.4</v>
      </c>
      <c r="Z366" s="139">
        <v>11.38</v>
      </c>
      <c r="AA366" s="139">
        <v>22.95</v>
      </c>
    </row>
    <row r="367" spans="1:27" ht="219" customHeight="1">
      <c r="A367" s="219" t="str">
        <f>'приложение 1.1 '!A370</f>
        <v>2.1.2.2</v>
      </c>
      <c r="B367" s="166" t="str">
        <f>'приложение 1.1 '!B370</f>
        <v>Строительство КТПН№2 2х250кВА, для электроснабжения п.Лунный</v>
      </c>
      <c r="C367" s="133" t="s">
        <v>732</v>
      </c>
      <c r="D367" s="133" t="s">
        <v>305</v>
      </c>
      <c r="E367" s="221">
        <f>'приложение 1.1 '!E370</f>
        <v>0.5</v>
      </c>
      <c r="F367" s="133"/>
      <c r="G367" s="221">
        <f>'приложение 1.1 '!D370</f>
        <v>0</v>
      </c>
      <c r="H367" s="134"/>
      <c r="I367" s="133">
        <f>'приложение 1.1 '!F370</f>
        <v>2022</v>
      </c>
      <c r="J367" s="133">
        <f>'приложение 1.1 '!G370</f>
        <v>2022</v>
      </c>
      <c r="K367" s="195" t="s">
        <v>196</v>
      </c>
      <c r="L367" s="195" t="s">
        <v>196</v>
      </c>
      <c r="M367" s="195" t="s">
        <v>196</v>
      </c>
      <c r="N367" s="195" t="s">
        <v>196</v>
      </c>
      <c r="O367" s="390">
        <f t="shared" si="16"/>
        <v>0</v>
      </c>
      <c r="P367" s="390">
        <f t="shared" si="17"/>
        <v>0</v>
      </c>
      <c r="Q367" s="236">
        <f>'приложение 1.1 '!H370</f>
        <v>2</v>
      </c>
      <c r="R367" s="135"/>
      <c r="S367" s="135">
        <f>'приложение 1.1 '!I370</f>
        <v>2</v>
      </c>
      <c r="T367" s="135"/>
      <c r="U367" s="136" t="s">
        <v>1803</v>
      </c>
      <c r="V367" s="138"/>
      <c r="W367" s="383" t="s">
        <v>1862</v>
      </c>
      <c r="X367" s="139">
        <v>5.75</v>
      </c>
      <c r="Y367" s="139">
        <v>8.4</v>
      </c>
      <c r="Z367" s="139">
        <v>11.38</v>
      </c>
      <c r="AA367" s="139">
        <v>22.95</v>
      </c>
    </row>
    <row r="368" spans="1:27" ht="181.5" customHeight="1">
      <c r="A368" s="219" t="str">
        <f>'приложение 1.1 '!A371</f>
        <v>2.1.2.3</v>
      </c>
      <c r="B368" s="166" t="str">
        <f>'приложение 1.1 '!B371</f>
        <v>Строительство КТПН-2х400кВА, для электроснабжения п.Кедровый-1</v>
      </c>
      <c r="C368" s="133" t="s">
        <v>732</v>
      </c>
      <c r="D368" s="133" t="s">
        <v>305</v>
      </c>
      <c r="E368" s="221">
        <f>'приложение 1.1 '!E371</f>
        <v>0.8</v>
      </c>
      <c r="F368" s="133"/>
      <c r="G368" s="221">
        <f>'приложение 1.1 '!D371</f>
        <v>0</v>
      </c>
      <c r="H368" s="134"/>
      <c r="I368" s="133">
        <f>'приложение 1.1 '!F371</f>
        <v>2022</v>
      </c>
      <c r="J368" s="133">
        <f>'приложение 1.1 '!G371</f>
        <v>2022</v>
      </c>
      <c r="K368" s="195" t="s">
        <v>196</v>
      </c>
      <c r="L368" s="195" t="s">
        <v>196</v>
      </c>
      <c r="M368" s="195" t="s">
        <v>196</v>
      </c>
      <c r="N368" s="195" t="s">
        <v>196</v>
      </c>
      <c r="O368" s="390">
        <f t="shared" si="16"/>
        <v>0</v>
      </c>
      <c r="P368" s="390">
        <f t="shared" si="17"/>
        <v>0</v>
      </c>
      <c r="Q368" s="236">
        <f>'приложение 1.1 '!H371</f>
        <v>3.8</v>
      </c>
      <c r="R368" s="135"/>
      <c r="S368" s="135">
        <f>'приложение 1.1 '!I371</f>
        <v>3.8</v>
      </c>
      <c r="T368" s="135"/>
      <c r="U368" s="136" t="s">
        <v>1803</v>
      </c>
      <c r="V368" s="138"/>
      <c r="W368" s="383" t="s">
        <v>1862</v>
      </c>
      <c r="X368" s="139">
        <v>5.75</v>
      </c>
      <c r="Y368" s="139">
        <v>8.4</v>
      </c>
      <c r="Z368" s="139">
        <v>11.38</v>
      </c>
      <c r="AA368" s="139">
        <v>22.95</v>
      </c>
    </row>
    <row r="369" spans="1:27" ht="114.95" customHeight="1">
      <c r="A369" s="219" t="str">
        <f>'приложение 1.1 '!A372</f>
        <v>2.1.2.4</v>
      </c>
      <c r="B369" s="166" t="str">
        <f>'приложение 1.1 '!B372</f>
        <v>Строительство КТПН-2х250кВА, для электроснабжения п.Кедровый-1</v>
      </c>
      <c r="C369" s="133" t="s">
        <v>732</v>
      </c>
      <c r="D369" s="133" t="s">
        <v>305</v>
      </c>
      <c r="E369" s="221">
        <f>'приложение 1.1 '!E372</f>
        <v>0.5</v>
      </c>
      <c r="F369" s="133"/>
      <c r="G369" s="221">
        <f>'приложение 1.1 '!D372</f>
        <v>0</v>
      </c>
      <c r="H369" s="134"/>
      <c r="I369" s="133">
        <f>'приложение 1.1 '!F372</f>
        <v>2022</v>
      </c>
      <c r="J369" s="133">
        <f>'приложение 1.1 '!G372</f>
        <v>2022</v>
      </c>
      <c r="K369" s="195" t="s">
        <v>196</v>
      </c>
      <c r="L369" s="195" t="s">
        <v>196</v>
      </c>
      <c r="M369" s="195" t="s">
        <v>196</v>
      </c>
      <c r="N369" s="195" t="s">
        <v>196</v>
      </c>
      <c r="O369" s="390">
        <f t="shared" si="16"/>
        <v>0</v>
      </c>
      <c r="P369" s="390">
        <f t="shared" si="17"/>
        <v>0</v>
      </c>
      <c r="Q369" s="236">
        <f>'приложение 1.1 '!H372</f>
        <v>2</v>
      </c>
      <c r="R369" s="135"/>
      <c r="S369" s="135">
        <f>'приложение 1.1 '!I372</f>
        <v>2</v>
      </c>
      <c r="T369" s="135"/>
      <c r="U369" s="136" t="s">
        <v>1803</v>
      </c>
      <c r="V369" s="138"/>
      <c r="W369" s="383" t="s">
        <v>1862</v>
      </c>
      <c r="X369" s="139">
        <v>5.75</v>
      </c>
      <c r="Y369" s="139">
        <v>8.4</v>
      </c>
      <c r="Z369" s="139">
        <v>11.38</v>
      </c>
      <c r="AA369" s="139">
        <v>22.95</v>
      </c>
    </row>
    <row r="370" spans="1:27" ht="114.95" customHeight="1">
      <c r="A370" s="219" t="str">
        <f>'приложение 1.1 '!A373</f>
        <v>2.1.2.5</v>
      </c>
      <c r="B370" s="166" t="str">
        <f>'приложение 1.1 '!B373</f>
        <v>Строительство КРУН1, для электроснабжения п.Кедровый-1</v>
      </c>
      <c r="C370" s="133" t="s">
        <v>732</v>
      </c>
      <c r="D370" s="133" t="s">
        <v>305</v>
      </c>
      <c r="E370" s="221">
        <f>'приложение 1.1 '!E373</f>
        <v>0</v>
      </c>
      <c r="F370" s="133"/>
      <c r="G370" s="221">
        <f>'приложение 1.1 '!D373</f>
        <v>0</v>
      </c>
      <c r="H370" s="134"/>
      <c r="I370" s="133">
        <f>'приложение 1.1 '!F373</f>
        <v>2022</v>
      </c>
      <c r="J370" s="133">
        <f>'приложение 1.1 '!G373</f>
        <v>2022</v>
      </c>
      <c r="K370" s="195" t="s">
        <v>196</v>
      </c>
      <c r="L370" s="195" t="s">
        <v>196</v>
      </c>
      <c r="M370" s="195" t="s">
        <v>196</v>
      </c>
      <c r="N370" s="195" t="s">
        <v>196</v>
      </c>
      <c r="O370" s="390">
        <f t="shared" si="16"/>
        <v>0</v>
      </c>
      <c r="P370" s="390">
        <f t="shared" si="17"/>
        <v>0</v>
      </c>
      <c r="Q370" s="236">
        <f>'приложение 1.1 '!H373</f>
        <v>1.8</v>
      </c>
      <c r="R370" s="135"/>
      <c r="S370" s="135">
        <f>'приложение 1.1 '!I373</f>
        <v>1.8</v>
      </c>
      <c r="T370" s="135"/>
      <c r="U370" s="136" t="s">
        <v>1803</v>
      </c>
      <c r="V370" s="138"/>
      <c r="W370" s="383" t="s">
        <v>1862</v>
      </c>
      <c r="X370" s="139">
        <v>5.75</v>
      </c>
      <c r="Y370" s="139">
        <v>8.4</v>
      </c>
      <c r="Z370" s="139">
        <v>11.38</v>
      </c>
      <c r="AA370" s="139">
        <v>22.95</v>
      </c>
    </row>
    <row r="371" spans="1:27" ht="114.95" customHeight="1">
      <c r="A371" s="219" t="str">
        <f>'приложение 1.1 '!A374</f>
        <v>2.1.2.6</v>
      </c>
      <c r="B371" s="166" t="str">
        <f>'приложение 1.1 '!B374</f>
        <v>Строительство КРУН2, для электроснабжения п.Кедровый-1</v>
      </c>
      <c r="C371" s="133" t="s">
        <v>732</v>
      </c>
      <c r="D371" s="133" t="s">
        <v>305</v>
      </c>
      <c r="E371" s="221">
        <f>'приложение 1.1 '!E374</f>
        <v>0</v>
      </c>
      <c r="F371" s="133"/>
      <c r="G371" s="221">
        <f>'приложение 1.1 '!D374</f>
        <v>0</v>
      </c>
      <c r="H371" s="134"/>
      <c r="I371" s="133">
        <f>'приложение 1.1 '!F374</f>
        <v>2022</v>
      </c>
      <c r="J371" s="133">
        <f>'приложение 1.1 '!G374</f>
        <v>2022</v>
      </c>
      <c r="K371" s="195" t="s">
        <v>196</v>
      </c>
      <c r="L371" s="195" t="s">
        <v>196</v>
      </c>
      <c r="M371" s="195" t="s">
        <v>196</v>
      </c>
      <c r="N371" s="195" t="s">
        <v>196</v>
      </c>
      <c r="O371" s="390">
        <f t="shared" si="16"/>
        <v>0</v>
      </c>
      <c r="P371" s="390">
        <f t="shared" si="17"/>
        <v>0</v>
      </c>
      <c r="Q371" s="236">
        <f>'приложение 1.1 '!H374</f>
        <v>1.8</v>
      </c>
      <c r="R371" s="135"/>
      <c r="S371" s="135">
        <f>'приложение 1.1 '!I374</f>
        <v>1.8</v>
      </c>
      <c r="T371" s="135"/>
      <c r="U371" s="136" t="s">
        <v>1803</v>
      </c>
      <c r="V371" s="138"/>
      <c r="W371" s="383" t="s">
        <v>1862</v>
      </c>
      <c r="X371" s="139">
        <v>5.75</v>
      </c>
      <c r="Y371" s="139">
        <v>8.4</v>
      </c>
      <c r="Z371" s="139">
        <v>11.38</v>
      </c>
      <c r="AA371" s="139">
        <v>22.95</v>
      </c>
    </row>
    <row r="372" spans="1:27" ht="114.95" customHeight="1">
      <c r="A372" s="219" t="str">
        <f>'приложение 1.1 '!A375</f>
        <v>2.1.2.7</v>
      </c>
      <c r="B372" s="166" t="str">
        <f>'приложение 1.1 '!B375</f>
        <v>Строительство КТПН№1 2х400кВА ДНТ "Барсовское"</v>
      </c>
      <c r="C372" s="133" t="s">
        <v>732</v>
      </c>
      <c r="D372" s="133" t="s">
        <v>305</v>
      </c>
      <c r="E372" s="221">
        <f>'приложение 1.1 '!E375</f>
        <v>0.8</v>
      </c>
      <c r="F372" s="133"/>
      <c r="G372" s="221">
        <f>'приложение 1.1 '!D375</f>
        <v>0</v>
      </c>
      <c r="H372" s="134"/>
      <c r="I372" s="133">
        <f>'приложение 1.1 '!F375</f>
        <v>2018</v>
      </c>
      <c r="J372" s="133">
        <f>'приложение 1.1 '!G375</f>
        <v>2018</v>
      </c>
      <c r="K372" s="195" t="s">
        <v>196</v>
      </c>
      <c r="L372" s="195" t="s">
        <v>196</v>
      </c>
      <c r="M372" s="195" t="s">
        <v>196</v>
      </c>
      <c r="N372" s="195" t="s">
        <v>196</v>
      </c>
      <c r="O372" s="390">
        <f t="shared" si="16"/>
        <v>0</v>
      </c>
      <c r="P372" s="390">
        <f t="shared" si="17"/>
        <v>0</v>
      </c>
      <c r="Q372" s="236">
        <f>'приложение 1.1 '!H375</f>
        <v>3.8</v>
      </c>
      <c r="R372" s="135"/>
      <c r="S372" s="135">
        <f>'приложение 1.1 '!I375</f>
        <v>3.8</v>
      </c>
      <c r="T372" s="135"/>
      <c r="U372" s="136" t="s">
        <v>1803</v>
      </c>
      <c r="V372" s="138"/>
      <c r="W372" s="383" t="s">
        <v>1862</v>
      </c>
      <c r="X372" s="139">
        <v>5.75</v>
      </c>
      <c r="Y372" s="139">
        <v>8.4</v>
      </c>
      <c r="Z372" s="139">
        <v>11.38</v>
      </c>
      <c r="AA372" s="139">
        <v>22.95</v>
      </c>
    </row>
    <row r="373" spans="1:27" ht="114.95" customHeight="1">
      <c r="A373" s="219" t="str">
        <f>'приложение 1.1 '!A376</f>
        <v>2.1.2.8</v>
      </c>
      <c r="B373" s="166" t="str">
        <f>'приложение 1.1 '!B376</f>
        <v>Строительство КТПН№2 2х400кВА ДНТ "Барсовское"</v>
      </c>
      <c r="C373" s="133" t="s">
        <v>732</v>
      </c>
      <c r="D373" s="133" t="s">
        <v>305</v>
      </c>
      <c r="E373" s="221">
        <f>'приложение 1.1 '!E376</f>
        <v>0.8</v>
      </c>
      <c r="F373" s="133"/>
      <c r="G373" s="221">
        <f>'приложение 1.1 '!D376</f>
        <v>0</v>
      </c>
      <c r="H373" s="134"/>
      <c r="I373" s="133">
        <f>'приложение 1.1 '!F376</f>
        <v>2018</v>
      </c>
      <c r="J373" s="133">
        <f>'приложение 1.1 '!G376</f>
        <v>2018</v>
      </c>
      <c r="K373" s="195" t="s">
        <v>196</v>
      </c>
      <c r="L373" s="195" t="s">
        <v>196</v>
      </c>
      <c r="M373" s="195" t="s">
        <v>196</v>
      </c>
      <c r="N373" s="195" t="s">
        <v>196</v>
      </c>
      <c r="O373" s="390">
        <f t="shared" si="16"/>
        <v>0</v>
      </c>
      <c r="P373" s="390">
        <f t="shared" si="17"/>
        <v>0</v>
      </c>
      <c r="Q373" s="236">
        <f>'приложение 1.1 '!H376</f>
        <v>3.8</v>
      </c>
      <c r="R373" s="135"/>
      <c r="S373" s="135">
        <f>'приложение 1.1 '!I376</f>
        <v>3.8</v>
      </c>
      <c r="T373" s="135"/>
      <c r="U373" s="136" t="s">
        <v>1803</v>
      </c>
      <c r="V373" s="138"/>
      <c r="W373" s="383" t="s">
        <v>1862</v>
      </c>
      <c r="X373" s="139">
        <v>5.75</v>
      </c>
      <c r="Y373" s="139">
        <v>8.4</v>
      </c>
      <c r="Z373" s="139">
        <v>11.38</v>
      </c>
      <c r="AA373" s="139">
        <v>22.95</v>
      </c>
    </row>
    <row r="374" spans="1:27" ht="114.95" customHeight="1">
      <c r="A374" s="219" t="str">
        <f>'приложение 1.1 '!A377</f>
        <v>2.1.2.9</v>
      </c>
      <c r="B374" s="166" t="str">
        <f>'приложение 1.1 '!B377</f>
        <v>Строительство КТПН-400кВА ДНТ "Чистые пруды"</v>
      </c>
      <c r="C374" s="133" t="s">
        <v>732</v>
      </c>
      <c r="D374" s="133" t="s">
        <v>305</v>
      </c>
      <c r="E374" s="221">
        <f>'приложение 1.1 '!E377</f>
        <v>0.4</v>
      </c>
      <c r="F374" s="133"/>
      <c r="G374" s="221">
        <f>'приложение 1.1 '!D377</f>
        <v>0</v>
      </c>
      <c r="H374" s="134"/>
      <c r="I374" s="133">
        <f>'приложение 1.1 '!F377</f>
        <v>2018</v>
      </c>
      <c r="J374" s="133">
        <f>'приложение 1.1 '!G377</f>
        <v>2018</v>
      </c>
      <c r="K374" s="195" t="s">
        <v>196</v>
      </c>
      <c r="L374" s="195" t="s">
        <v>196</v>
      </c>
      <c r="M374" s="195" t="s">
        <v>196</v>
      </c>
      <c r="N374" s="195" t="s">
        <v>196</v>
      </c>
      <c r="O374" s="390">
        <f t="shared" si="16"/>
        <v>0</v>
      </c>
      <c r="P374" s="390">
        <f t="shared" si="17"/>
        <v>0</v>
      </c>
      <c r="Q374" s="236">
        <f>'приложение 1.1 '!H377</f>
        <v>1.9</v>
      </c>
      <c r="R374" s="135"/>
      <c r="S374" s="135">
        <f>'приложение 1.1 '!I377</f>
        <v>1.9</v>
      </c>
      <c r="T374" s="135"/>
      <c r="U374" s="136" t="s">
        <v>1803</v>
      </c>
      <c r="V374" s="138"/>
      <c r="W374" s="383" t="s">
        <v>1862</v>
      </c>
      <c r="X374" s="139">
        <v>5.75</v>
      </c>
      <c r="Y374" s="139">
        <v>8.4</v>
      </c>
      <c r="Z374" s="139">
        <v>11.38</v>
      </c>
      <c r="AA374" s="139">
        <v>22.95</v>
      </c>
    </row>
    <row r="375" spans="1:27" ht="114.95" customHeight="1">
      <c r="A375" s="219" t="str">
        <f>'приложение 1.1 '!A378</f>
        <v>2.1.2.10</v>
      </c>
      <c r="B375" s="166" t="str">
        <f>'приложение 1.1 '!B378</f>
        <v>Строительство КТПН-400кВА Садоводческое товарищество "Энергетик-2" рабочих и служащих Сургутской ГРЭС-1</v>
      </c>
      <c r="C375" s="133" t="s">
        <v>732</v>
      </c>
      <c r="D375" s="133" t="s">
        <v>305</v>
      </c>
      <c r="E375" s="221">
        <f>'приложение 1.1 '!E378</f>
        <v>0.4</v>
      </c>
      <c r="F375" s="133"/>
      <c r="G375" s="221">
        <f>'приложение 1.1 '!D378</f>
        <v>0</v>
      </c>
      <c r="H375" s="134"/>
      <c r="I375" s="133">
        <f>'приложение 1.1 '!F378</f>
        <v>2020</v>
      </c>
      <c r="J375" s="133">
        <f>'приложение 1.1 '!G378</f>
        <v>2020</v>
      </c>
      <c r="K375" s="195" t="s">
        <v>196</v>
      </c>
      <c r="L375" s="195" t="s">
        <v>196</v>
      </c>
      <c r="M375" s="195" t="s">
        <v>196</v>
      </c>
      <c r="N375" s="195" t="s">
        <v>196</v>
      </c>
      <c r="O375" s="390">
        <f t="shared" si="16"/>
        <v>0</v>
      </c>
      <c r="P375" s="390">
        <f t="shared" si="17"/>
        <v>0</v>
      </c>
      <c r="Q375" s="236">
        <f>'приложение 1.1 '!H378</f>
        <v>3.8</v>
      </c>
      <c r="R375" s="135"/>
      <c r="S375" s="135">
        <f>'приложение 1.1 '!I378</f>
        <v>3.8</v>
      </c>
      <c r="T375" s="135"/>
      <c r="U375" s="136" t="s">
        <v>1803</v>
      </c>
      <c r="V375" s="138"/>
      <c r="W375" s="383" t="s">
        <v>1862</v>
      </c>
      <c r="X375" s="139">
        <v>5.75</v>
      </c>
      <c r="Y375" s="139">
        <v>8.4</v>
      </c>
      <c r="Z375" s="139">
        <v>11.38</v>
      </c>
      <c r="AA375" s="139">
        <v>22.95</v>
      </c>
    </row>
    <row r="376" spans="1:27" ht="53.25" customHeight="1">
      <c r="A376" s="219" t="str">
        <f>'приложение 1.1 '!A379</f>
        <v>2.1.2.11</v>
      </c>
      <c r="B376" s="166" t="str">
        <f>'приложение 1.1 '!B379</f>
        <v>Строительство КТПН-400кВА ПСТ  "№30 Дорожник"</v>
      </c>
      <c r="C376" s="133" t="s">
        <v>732</v>
      </c>
      <c r="D376" s="133" t="s">
        <v>305</v>
      </c>
      <c r="E376" s="221">
        <f>'приложение 1.1 '!E379</f>
        <v>0.4</v>
      </c>
      <c r="F376" s="133"/>
      <c r="G376" s="221">
        <f>'приложение 1.1 '!D379</f>
        <v>0</v>
      </c>
      <c r="H376" s="134"/>
      <c r="I376" s="133">
        <f>'приложение 1.1 '!F379</f>
        <v>2020</v>
      </c>
      <c r="J376" s="133">
        <f>'приложение 1.1 '!G379</f>
        <v>2020</v>
      </c>
      <c r="K376" s="195" t="s">
        <v>196</v>
      </c>
      <c r="L376" s="195" t="s">
        <v>196</v>
      </c>
      <c r="M376" s="195" t="s">
        <v>196</v>
      </c>
      <c r="N376" s="195" t="s">
        <v>196</v>
      </c>
      <c r="O376" s="390">
        <f t="shared" si="16"/>
        <v>0</v>
      </c>
      <c r="P376" s="390">
        <f t="shared" si="17"/>
        <v>0</v>
      </c>
      <c r="Q376" s="236">
        <f>'приложение 1.1 '!H379</f>
        <v>3.8</v>
      </c>
      <c r="R376" s="135"/>
      <c r="S376" s="135">
        <f>'приложение 1.1 '!I379</f>
        <v>3.8</v>
      </c>
      <c r="T376" s="135"/>
      <c r="U376" s="136" t="s">
        <v>1803</v>
      </c>
      <c r="V376" s="429"/>
      <c r="W376" s="430" t="s">
        <v>1862</v>
      </c>
      <c r="X376" s="218">
        <v>5.75</v>
      </c>
      <c r="Y376" s="218">
        <v>8.4</v>
      </c>
      <c r="Z376" s="218">
        <v>11.38</v>
      </c>
      <c r="AA376" s="218">
        <v>22.95</v>
      </c>
    </row>
    <row r="377" spans="1:27" ht="114.95" customHeight="1">
      <c r="A377" s="219" t="str">
        <f>'приложение 1.1 '!A380</f>
        <v>2.1.2.12</v>
      </c>
      <c r="B377" s="166" t="str">
        <f>'приложение 1.1 '!B380</f>
        <v>Строительство КТПН-400кВА ДНТ  "ДРУЖБА"</v>
      </c>
      <c r="C377" s="133" t="s">
        <v>732</v>
      </c>
      <c r="D377" s="133" t="s">
        <v>305</v>
      </c>
      <c r="E377" s="221">
        <f>'приложение 1.1 '!E380</f>
        <v>0.4</v>
      </c>
      <c r="F377" s="133"/>
      <c r="G377" s="221">
        <f>'приложение 1.1 '!D380</f>
        <v>0</v>
      </c>
      <c r="H377" s="134"/>
      <c r="I377" s="133">
        <f>'приложение 1.1 '!F380</f>
        <v>2020</v>
      </c>
      <c r="J377" s="133">
        <f>'приложение 1.1 '!G380</f>
        <v>2020</v>
      </c>
      <c r="K377" s="195" t="s">
        <v>196</v>
      </c>
      <c r="L377" s="195" t="s">
        <v>196</v>
      </c>
      <c r="M377" s="195" t="s">
        <v>196</v>
      </c>
      <c r="N377" s="195" t="s">
        <v>196</v>
      </c>
      <c r="O377" s="390">
        <f t="shared" si="16"/>
        <v>0</v>
      </c>
      <c r="P377" s="390">
        <f t="shared" si="17"/>
        <v>0</v>
      </c>
      <c r="Q377" s="236">
        <f>'приложение 1.1 '!H380</f>
        <v>3.8</v>
      </c>
      <c r="R377" s="135"/>
      <c r="S377" s="135">
        <f>'приложение 1.1 '!I380</f>
        <v>3.8</v>
      </c>
      <c r="T377" s="135"/>
      <c r="U377" s="136" t="s">
        <v>1803</v>
      </c>
      <c r="V377" s="138"/>
      <c r="W377" s="383" t="s">
        <v>1862</v>
      </c>
      <c r="X377" s="139">
        <v>5.75</v>
      </c>
      <c r="Y377" s="139">
        <v>8.4</v>
      </c>
      <c r="Z377" s="139">
        <v>11.38</v>
      </c>
      <c r="AA377" s="139">
        <v>22.95</v>
      </c>
    </row>
    <row r="378" spans="1:27" ht="114.95" customHeight="1">
      <c r="A378" s="219" t="str">
        <f>'приложение 1.1 '!A381</f>
        <v>2.1.2.13</v>
      </c>
      <c r="B378" s="166" t="str">
        <f>'приложение 1.1 '!B381</f>
        <v>Строительство КТПН-400кВА ПКС "Крылья Сургута",</v>
      </c>
      <c r="C378" s="133" t="s">
        <v>732</v>
      </c>
      <c r="D378" s="133" t="s">
        <v>305</v>
      </c>
      <c r="E378" s="221">
        <f>'приложение 1.1 '!E381</f>
        <v>0.4</v>
      </c>
      <c r="F378" s="133"/>
      <c r="G378" s="221">
        <f>'приложение 1.1 '!D381</f>
        <v>0</v>
      </c>
      <c r="H378" s="134"/>
      <c r="I378" s="133">
        <f>'приложение 1.1 '!F381</f>
        <v>2020</v>
      </c>
      <c r="J378" s="133">
        <f>'приложение 1.1 '!G381</f>
        <v>2020</v>
      </c>
      <c r="K378" s="195" t="s">
        <v>196</v>
      </c>
      <c r="L378" s="195" t="s">
        <v>196</v>
      </c>
      <c r="M378" s="195" t="s">
        <v>196</v>
      </c>
      <c r="N378" s="195" t="s">
        <v>196</v>
      </c>
      <c r="O378" s="390">
        <f t="shared" si="16"/>
        <v>0</v>
      </c>
      <c r="P378" s="390">
        <f t="shared" si="17"/>
        <v>0</v>
      </c>
      <c r="Q378" s="236">
        <f>'приложение 1.1 '!H381</f>
        <v>3.8</v>
      </c>
      <c r="R378" s="135"/>
      <c r="S378" s="135">
        <f>'приложение 1.1 '!I381</f>
        <v>3.8</v>
      </c>
      <c r="T378" s="135"/>
      <c r="U378" s="136" t="s">
        <v>1803</v>
      </c>
      <c r="V378" s="138"/>
      <c r="W378" s="383" t="s">
        <v>1862</v>
      </c>
      <c r="X378" s="139">
        <v>5.75</v>
      </c>
      <c r="Y378" s="139">
        <v>8.4</v>
      </c>
      <c r="Z378" s="139">
        <v>11.38</v>
      </c>
      <c r="AA378" s="139">
        <v>22.95</v>
      </c>
    </row>
    <row r="379" spans="1:27" ht="114.95" customHeight="1">
      <c r="A379" s="219" t="str">
        <f>'приложение 1.1 '!A382</f>
        <v>2.1.2.14</v>
      </c>
      <c r="B379" s="166" t="str">
        <f>'приложение 1.1 '!B382</f>
        <v>Строительство КТПН-400кВА СТ № 52 "Лесное"</v>
      </c>
      <c r="C379" s="133" t="s">
        <v>732</v>
      </c>
      <c r="D379" s="133" t="s">
        <v>305</v>
      </c>
      <c r="E379" s="221">
        <f>'приложение 1.1 '!E382</f>
        <v>0.4</v>
      </c>
      <c r="F379" s="133"/>
      <c r="G379" s="221">
        <f>'приложение 1.1 '!D382</f>
        <v>0</v>
      </c>
      <c r="H379" s="134"/>
      <c r="I379" s="133">
        <f>'приложение 1.1 '!F382</f>
        <v>2020</v>
      </c>
      <c r="J379" s="133">
        <f>'приложение 1.1 '!G382</f>
        <v>2020</v>
      </c>
      <c r="K379" s="195" t="s">
        <v>196</v>
      </c>
      <c r="L379" s="195" t="s">
        <v>196</v>
      </c>
      <c r="M379" s="195" t="s">
        <v>196</v>
      </c>
      <c r="N379" s="195" t="s">
        <v>196</v>
      </c>
      <c r="O379" s="390">
        <f t="shared" si="16"/>
        <v>0</v>
      </c>
      <c r="P379" s="390">
        <f t="shared" si="17"/>
        <v>0</v>
      </c>
      <c r="Q379" s="236">
        <f>'приложение 1.1 '!H382</f>
        <v>3.8</v>
      </c>
      <c r="R379" s="135"/>
      <c r="S379" s="135">
        <f>'приложение 1.1 '!I382</f>
        <v>3.8</v>
      </c>
      <c r="T379" s="135"/>
      <c r="U379" s="136" t="s">
        <v>1803</v>
      </c>
      <c r="V379" s="138"/>
      <c r="W379" s="383" t="s">
        <v>1862</v>
      </c>
      <c r="X379" s="139">
        <v>5.75</v>
      </c>
      <c r="Y379" s="139">
        <v>8.4</v>
      </c>
      <c r="Z379" s="139">
        <v>11.38</v>
      </c>
      <c r="AA379" s="139">
        <v>22.95</v>
      </c>
    </row>
    <row r="380" spans="1:27" ht="114.95" customHeight="1">
      <c r="A380" s="219" t="str">
        <f>'приложение 1.1 '!A383</f>
        <v>2.1.2.15</v>
      </c>
      <c r="B380" s="166" t="str">
        <f>'приложение 1.1 '!B383</f>
        <v>Строительство КТПН-400кВА СНТ  "Чистые пруды"</v>
      </c>
      <c r="C380" s="133" t="s">
        <v>732</v>
      </c>
      <c r="D380" s="133" t="s">
        <v>305</v>
      </c>
      <c r="E380" s="221">
        <f>'приложение 1.1 '!E383</f>
        <v>0.4</v>
      </c>
      <c r="F380" s="133"/>
      <c r="G380" s="221">
        <f>'приложение 1.1 '!D383</f>
        <v>0</v>
      </c>
      <c r="H380" s="134"/>
      <c r="I380" s="133">
        <f>'приложение 1.1 '!F383</f>
        <v>2022</v>
      </c>
      <c r="J380" s="133">
        <f>'приложение 1.1 '!G383</f>
        <v>2022</v>
      </c>
      <c r="K380" s="195" t="s">
        <v>196</v>
      </c>
      <c r="L380" s="195" t="s">
        <v>196</v>
      </c>
      <c r="M380" s="195" t="s">
        <v>196</v>
      </c>
      <c r="N380" s="195" t="s">
        <v>196</v>
      </c>
      <c r="O380" s="390">
        <f t="shared" si="16"/>
        <v>0</v>
      </c>
      <c r="P380" s="390">
        <f t="shared" si="17"/>
        <v>0</v>
      </c>
      <c r="Q380" s="236">
        <f>'приложение 1.1 '!H383</f>
        <v>3.8</v>
      </c>
      <c r="R380" s="135"/>
      <c r="S380" s="135">
        <f>'приложение 1.1 '!I383</f>
        <v>3.8</v>
      </c>
      <c r="T380" s="135"/>
      <c r="U380" s="136" t="s">
        <v>1803</v>
      </c>
      <c r="V380" s="138"/>
      <c r="W380" s="383" t="s">
        <v>1862</v>
      </c>
      <c r="X380" s="139">
        <v>5.75</v>
      </c>
      <c r="Y380" s="139">
        <v>8.4</v>
      </c>
      <c r="Z380" s="139">
        <v>11.38</v>
      </c>
      <c r="AA380" s="139">
        <v>22.95</v>
      </c>
    </row>
    <row r="381" spans="1:27" ht="114.95" customHeight="1">
      <c r="A381" s="219" t="str">
        <f>'приложение 1.1 '!A384</f>
        <v>2.1.2.16</v>
      </c>
      <c r="B381" s="166" t="str">
        <f>'приложение 1.1 '!B384</f>
        <v>Строительство КТПН-400кВА ПССК "Чернореченский"</v>
      </c>
      <c r="C381" s="133" t="s">
        <v>732</v>
      </c>
      <c r="D381" s="133" t="s">
        <v>305</v>
      </c>
      <c r="E381" s="221">
        <f>'приложение 1.1 '!E384</f>
        <v>0.4</v>
      </c>
      <c r="F381" s="133"/>
      <c r="G381" s="221">
        <f>'приложение 1.1 '!D384</f>
        <v>0</v>
      </c>
      <c r="H381" s="134"/>
      <c r="I381" s="133">
        <f>'приложение 1.1 '!F384</f>
        <v>2022</v>
      </c>
      <c r="J381" s="133">
        <f>'приложение 1.1 '!G384</f>
        <v>2022</v>
      </c>
      <c r="K381" s="195" t="s">
        <v>196</v>
      </c>
      <c r="L381" s="195" t="s">
        <v>196</v>
      </c>
      <c r="M381" s="195" t="s">
        <v>196</v>
      </c>
      <c r="N381" s="195" t="s">
        <v>196</v>
      </c>
      <c r="O381" s="390">
        <f t="shared" si="16"/>
        <v>0</v>
      </c>
      <c r="P381" s="390">
        <f t="shared" si="17"/>
        <v>0</v>
      </c>
      <c r="Q381" s="236">
        <f>'приложение 1.1 '!H384</f>
        <v>3.8</v>
      </c>
      <c r="R381" s="135"/>
      <c r="S381" s="135">
        <f>'приложение 1.1 '!I384</f>
        <v>3.8</v>
      </c>
      <c r="T381" s="135"/>
      <c r="U381" s="136" t="s">
        <v>1803</v>
      </c>
      <c r="V381" s="138"/>
      <c r="W381" s="383" t="s">
        <v>1862</v>
      </c>
      <c r="X381" s="139">
        <v>5.75</v>
      </c>
      <c r="Y381" s="139">
        <v>8.4</v>
      </c>
      <c r="Z381" s="139">
        <v>11.38</v>
      </c>
      <c r="AA381" s="139">
        <v>22.95</v>
      </c>
    </row>
    <row r="382" spans="1:27" ht="114.95" customHeight="1">
      <c r="A382" s="219" t="str">
        <f>'приложение 1.1 '!A385</f>
        <v>2.1.2.17</v>
      </c>
      <c r="B382" s="166" t="str">
        <f>'приложение 1.1 '!B385</f>
        <v>Строительство КТПН-400кВА ПСДСК    "ПОДВОДНИК"</v>
      </c>
      <c r="C382" s="133" t="s">
        <v>732</v>
      </c>
      <c r="D382" s="133" t="s">
        <v>305</v>
      </c>
      <c r="E382" s="221">
        <f>'приложение 1.1 '!E385</f>
        <v>0.4</v>
      </c>
      <c r="F382" s="133"/>
      <c r="G382" s="221">
        <f>'приложение 1.1 '!D385</f>
        <v>0</v>
      </c>
      <c r="H382" s="134"/>
      <c r="I382" s="133">
        <f>'приложение 1.1 '!F385</f>
        <v>2022</v>
      </c>
      <c r="J382" s="133">
        <f>'приложение 1.1 '!G385</f>
        <v>2022</v>
      </c>
      <c r="K382" s="195" t="s">
        <v>196</v>
      </c>
      <c r="L382" s="195" t="s">
        <v>196</v>
      </c>
      <c r="M382" s="195" t="s">
        <v>196</v>
      </c>
      <c r="N382" s="195" t="s">
        <v>196</v>
      </c>
      <c r="O382" s="390">
        <f t="shared" si="16"/>
        <v>0</v>
      </c>
      <c r="P382" s="390">
        <f t="shared" si="17"/>
        <v>0</v>
      </c>
      <c r="Q382" s="236">
        <f>'приложение 1.1 '!H385</f>
        <v>3.8</v>
      </c>
      <c r="R382" s="135"/>
      <c r="S382" s="135">
        <f>'приложение 1.1 '!I385</f>
        <v>3.8</v>
      </c>
      <c r="T382" s="135"/>
      <c r="U382" s="136" t="s">
        <v>1803</v>
      </c>
      <c r="V382" s="138"/>
      <c r="W382" s="383" t="s">
        <v>1862</v>
      </c>
      <c r="X382" s="139">
        <v>5.75</v>
      </c>
      <c r="Y382" s="139">
        <v>8.4</v>
      </c>
      <c r="Z382" s="139">
        <v>11.38</v>
      </c>
      <c r="AA382" s="139">
        <v>22.95</v>
      </c>
    </row>
    <row r="383" spans="1:27" ht="114.95" customHeight="1">
      <c r="A383" s="219" t="str">
        <f>'приложение 1.1 '!A386</f>
        <v>2.1.2.18</v>
      </c>
      <c r="B383" s="166" t="str">
        <f>'приложение 1.1 '!B386</f>
        <v>Строительство КТПН-400кВА СОПК "Родничок" № 61</v>
      </c>
      <c r="C383" s="133" t="s">
        <v>732</v>
      </c>
      <c r="D383" s="133" t="s">
        <v>305</v>
      </c>
      <c r="E383" s="221">
        <f>'приложение 1.1 '!E386</f>
        <v>0.4</v>
      </c>
      <c r="F383" s="133"/>
      <c r="G383" s="221">
        <f>'приложение 1.1 '!D386</f>
        <v>0</v>
      </c>
      <c r="H383" s="134"/>
      <c r="I383" s="133">
        <f>'приложение 1.1 '!F386</f>
        <v>2022</v>
      </c>
      <c r="J383" s="133">
        <f>'приложение 1.1 '!G386</f>
        <v>2022</v>
      </c>
      <c r="K383" s="195" t="s">
        <v>196</v>
      </c>
      <c r="L383" s="195" t="s">
        <v>196</v>
      </c>
      <c r="M383" s="195" t="s">
        <v>196</v>
      </c>
      <c r="N383" s="195" t="s">
        <v>196</v>
      </c>
      <c r="O383" s="390">
        <f t="shared" si="16"/>
        <v>0</v>
      </c>
      <c r="P383" s="390">
        <f t="shared" si="17"/>
        <v>0</v>
      </c>
      <c r="Q383" s="236">
        <f>'приложение 1.1 '!H386</f>
        <v>3.8</v>
      </c>
      <c r="R383" s="135"/>
      <c r="S383" s="135">
        <f>'приложение 1.1 '!I386</f>
        <v>3.8</v>
      </c>
      <c r="T383" s="135"/>
      <c r="U383" s="136" t="s">
        <v>1803</v>
      </c>
      <c r="V383" s="138"/>
      <c r="W383" s="383" t="s">
        <v>1862</v>
      </c>
      <c r="X383" s="139">
        <v>5.75</v>
      </c>
      <c r="Y383" s="139">
        <v>8.4</v>
      </c>
      <c r="Z383" s="139">
        <v>11.38</v>
      </c>
      <c r="AA383" s="139">
        <v>22.95</v>
      </c>
    </row>
    <row r="384" spans="1:27" ht="114.95" customHeight="1">
      <c r="A384" s="219" t="str">
        <f>'приложение 1.1 '!A387</f>
        <v>2.1.2.19</v>
      </c>
      <c r="B384" s="166" t="str">
        <f>'приложение 1.1 '!B387</f>
        <v>Строительство КТПН-400кВА СНТ "Газовик"</v>
      </c>
      <c r="C384" s="133" t="s">
        <v>732</v>
      </c>
      <c r="D384" s="133" t="s">
        <v>305</v>
      </c>
      <c r="E384" s="221">
        <f>'приложение 1.1 '!E387</f>
        <v>0.4</v>
      </c>
      <c r="F384" s="133"/>
      <c r="G384" s="221">
        <f>'приложение 1.1 '!D387</f>
        <v>0</v>
      </c>
      <c r="H384" s="134"/>
      <c r="I384" s="133">
        <f>'приложение 1.1 '!F387</f>
        <v>2022</v>
      </c>
      <c r="J384" s="133">
        <f>'приложение 1.1 '!G387</f>
        <v>2022</v>
      </c>
      <c r="K384" s="195" t="s">
        <v>196</v>
      </c>
      <c r="L384" s="195" t="s">
        <v>196</v>
      </c>
      <c r="M384" s="195" t="s">
        <v>196</v>
      </c>
      <c r="N384" s="195" t="s">
        <v>196</v>
      </c>
      <c r="O384" s="390">
        <f t="shared" si="16"/>
        <v>0</v>
      </c>
      <c r="P384" s="390">
        <f t="shared" si="17"/>
        <v>0</v>
      </c>
      <c r="Q384" s="236">
        <f>'приложение 1.1 '!H387</f>
        <v>3.8</v>
      </c>
      <c r="R384" s="135"/>
      <c r="S384" s="135">
        <f>'приложение 1.1 '!I387</f>
        <v>3.8</v>
      </c>
      <c r="T384" s="135"/>
      <c r="U384" s="136" t="s">
        <v>1803</v>
      </c>
      <c r="V384" s="138"/>
      <c r="W384" s="383" t="s">
        <v>1862</v>
      </c>
      <c r="X384" s="139">
        <v>5.75</v>
      </c>
      <c r="Y384" s="139">
        <v>8.4</v>
      </c>
      <c r="Z384" s="139">
        <v>11.38</v>
      </c>
      <c r="AA384" s="139">
        <v>22.95</v>
      </c>
    </row>
    <row r="385" spans="1:27" ht="114.95" customHeight="1">
      <c r="A385" s="219" t="str">
        <f>'приложение 1.1 '!A388</f>
        <v>2.1.2.20</v>
      </c>
      <c r="B385" s="166" t="str">
        <f>'приложение 1.1 '!B388</f>
        <v>Строительство КТПН-400кВА СТ  № 13 "МАЙ"</v>
      </c>
      <c r="C385" s="133" t="s">
        <v>732</v>
      </c>
      <c r="D385" s="133" t="s">
        <v>305</v>
      </c>
      <c r="E385" s="221">
        <f>'приложение 1.1 '!E388</f>
        <v>0.4</v>
      </c>
      <c r="F385" s="133"/>
      <c r="G385" s="221">
        <f>'приложение 1.1 '!D388</f>
        <v>0</v>
      </c>
      <c r="H385" s="134"/>
      <c r="I385" s="133">
        <f>'приложение 1.1 '!F388</f>
        <v>2022</v>
      </c>
      <c r="J385" s="133">
        <f>'приложение 1.1 '!G388</f>
        <v>2022</v>
      </c>
      <c r="K385" s="195" t="s">
        <v>196</v>
      </c>
      <c r="L385" s="195" t="s">
        <v>196</v>
      </c>
      <c r="M385" s="195" t="s">
        <v>196</v>
      </c>
      <c r="N385" s="195" t="s">
        <v>196</v>
      </c>
      <c r="O385" s="390">
        <f t="shared" si="16"/>
        <v>0</v>
      </c>
      <c r="P385" s="390">
        <f t="shared" si="17"/>
        <v>0</v>
      </c>
      <c r="Q385" s="236">
        <f>'приложение 1.1 '!H388</f>
        <v>3.8</v>
      </c>
      <c r="R385" s="135"/>
      <c r="S385" s="135">
        <f>'приложение 1.1 '!I388</f>
        <v>3.8</v>
      </c>
      <c r="T385" s="135"/>
      <c r="U385" s="136" t="s">
        <v>1803</v>
      </c>
      <c r="V385" s="138"/>
      <c r="W385" s="383" t="s">
        <v>1862</v>
      </c>
      <c r="X385" s="139">
        <v>5.75</v>
      </c>
      <c r="Y385" s="139">
        <v>8.4</v>
      </c>
      <c r="Z385" s="139">
        <v>11.38</v>
      </c>
      <c r="AA385" s="139">
        <v>22.95</v>
      </c>
    </row>
    <row r="386" spans="1:27" ht="114.95" customHeight="1">
      <c r="A386" s="219" t="str">
        <f>'приложение 1.1 '!A389</f>
        <v>2.1.2.21</v>
      </c>
      <c r="B386" s="166" t="str">
        <f>'приложение 1.1 '!B389</f>
        <v>Строительство КТПН-400кВА ПДК "Крылья Сургута"-2</v>
      </c>
      <c r="C386" s="133" t="s">
        <v>732</v>
      </c>
      <c r="D386" s="133" t="s">
        <v>305</v>
      </c>
      <c r="E386" s="221">
        <f>'приложение 1.1 '!E389</f>
        <v>0.4</v>
      </c>
      <c r="F386" s="133"/>
      <c r="G386" s="221">
        <f>'приложение 1.1 '!D389</f>
        <v>0</v>
      </c>
      <c r="H386" s="134"/>
      <c r="I386" s="133">
        <f>'приложение 1.1 '!F389</f>
        <v>2022</v>
      </c>
      <c r="J386" s="133">
        <f>'приложение 1.1 '!G389</f>
        <v>2022</v>
      </c>
      <c r="K386" s="195" t="s">
        <v>196</v>
      </c>
      <c r="L386" s="195" t="s">
        <v>196</v>
      </c>
      <c r="M386" s="195" t="s">
        <v>196</v>
      </c>
      <c r="N386" s="195" t="s">
        <v>196</v>
      </c>
      <c r="O386" s="390">
        <f t="shared" si="16"/>
        <v>0</v>
      </c>
      <c r="P386" s="390">
        <f t="shared" si="17"/>
        <v>0</v>
      </c>
      <c r="Q386" s="236">
        <f>'приложение 1.1 '!H389</f>
        <v>3.8</v>
      </c>
      <c r="R386" s="135"/>
      <c r="S386" s="135">
        <f>'приложение 1.1 '!I389</f>
        <v>3.8</v>
      </c>
      <c r="T386" s="135"/>
      <c r="U386" s="136" t="s">
        <v>1803</v>
      </c>
      <c r="V386" s="138"/>
      <c r="W386" s="383" t="s">
        <v>1862</v>
      </c>
      <c r="X386" s="139">
        <v>5.75</v>
      </c>
      <c r="Y386" s="139">
        <v>8.4</v>
      </c>
      <c r="Z386" s="139">
        <v>11.38</v>
      </c>
      <c r="AA386" s="139">
        <v>22.95</v>
      </c>
    </row>
    <row r="387" spans="1:27" ht="114.95" customHeight="1">
      <c r="A387" s="219" t="str">
        <f>'приложение 1.1 '!A390</f>
        <v>2.1.2.22</v>
      </c>
      <c r="B387" s="166" t="str">
        <f>'приложение 1.1 '!B390</f>
        <v>Строительство КТПН-400кВА ПДК "Крылья Сургута - Кафт"</v>
      </c>
      <c r="C387" s="133" t="s">
        <v>732</v>
      </c>
      <c r="D387" s="133" t="s">
        <v>305</v>
      </c>
      <c r="E387" s="221">
        <f>'приложение 1.1 '!E390</f>
        <v>0.4</v>
      </c>
      <c r="F387" s="133"/>
      <c r="G387" s="221">
        <f>'приложение 1.1 '!D390</f>
        <v>0</v>
      </c>
      <c r="H387" s="134"/>
      <c r="I387" s="133">
        <f>'приложение 1.1 '!F390</f>
        <v>2019</v>
      </c>
      <c r="J387" s="133">
        <f>'приложение 1.1 '!G390</f>
        <v>2019</v>
      </c>
      <c r="K387" s="195" t="s">
        <v>196</v>
      </c>
      <c r="L387" s="195" t="s">
        <v>196</v>
      </c>
      <c r="M387" s="195" t="s">
        <v>196</v>
      </c>
      <c r="N387" s="195" t="s">
        <v>196</v>
      </c>
      <c r="O387" s="390">
        <f t="shared" si="16"/>
        <v>0</v>
      </c>
      <c r="P387" s="390">
        <f t="shared" si="17"/>
        <v>0</v>
      </c>
      <c r="Q387" s="236">
        <f>'приложение 1.1 '!H390</f>
        <v>3.8</v>
      </c>
      <c r="R387" s="135"/>
      <c r="S387" s="135">
        <f>'приложение 1.1 '!I390</f>
        <v>3.8</v>
      </c>
      <c r="T387" s="135"/>
      <c r="U387" s="136" t="s">
        <v>1803</v>
      </c>
      <c r="V387" s="138"/>
      <c r="W387" s="383" t="s">
        <v>1862</v>
      </c>
      <c r="X387" s="139">
        <v>5.75</v>
      </c>
      <c r="Y387" s="139">
        <v>8.4</v>
      </c>
      <c r="Z387" s="139">
        <v>11.38</v>
      </c>
      <c r="AA387" s="139">
        <v>22.95</v>
      </c>
    </row>
    <row r="388" spans="1:27" ht="114.95" customHeight="1">
      <c r="A388" s="219" t="str">
        <f>'приложение 1.1 '!A391</f>
        <v>2.1.2.23</v>
      </c>
      <c r="B388" s="166" t="str">
        <f>'приложение 1.1 '!B391</f>
        <v>Строительство КТПН-400кВА ДНТ "Тихий Бор"</v>
      </c>
      <c r="C388" s="133" t="s">
        <v>732</v>
      </c>
      <c r="D388" s="133" t="s">
        <v>305</v>
      </c>
      <c r="E388" s="221">
        <f>'приложение 1.1 '!E391</f>
        <v>0.4</v>
      </c>
      <c r="F388" s="133"/>
      <c r="G388" s="221">
        <f>'приложение 1.1 '!D391</f>
        <v>0</v>
      </c>
      <c r="H388" s="134"/>
      <c r="I388" s="133">
        <f>'приложение 1.1 '!F391</f>
        <v>2019</v>
      </c>
      <c r="J388" s="133">
        <f>'приложение 1.1 '!G391</f>
        <v>2019</v>
      </c>
      <c r="K388" s="195" t="s">
        <v>196</v>
      </c>
      <c r="L388" s="195" t="s">
        <v>196</v>
      </c>
      <c r="M388" s="195" t="s">
        <v>196</v>
      </c>
      <c r="N388" s="195" t="s">
        <v>196</v>
      </c>
      <c r="O388" s="390">
        <f t="shared" si="16"/>
        <v>0</v>
      </c>
      <c r="P388" s="390">
        <f t="shared" si="17"/>
        <v>0</v>
      </c>
      <c r="Q388" s="236">
        <f>'приложение 1.1 '!H391</f>
        <v>3.8</v>
      </c>
      <c r="R388" s="135"/>
      <c r="S388" s="135">
        <f>'приложение 1.1 '!I391</f>
        <v>3.8</v>
      </c>
      <c r="T388" s="135"/>
      <c r="U388" s="136" t="s">
        <v>1803</v>
      </c>
      <c r="V388" s="138"/>
      <c r="W388" s="383" t="s">
        <v>1862</v>
      </c>
      <c r="X388" s="139">
        <v>5.75</v>
      </c>
      <c r="Y388" s="139">
        <v>8.4</v>
      </c>
      <c r="Z388" s="139">
        <v>11.38</v>
      </c>
      <c r="AA388" s="139">
        <v>22.95</v>
      </c>
    </row>
    <row r="389" spans="1:27" ht="114.95" customHeight="1">
      <c r="A389" s="219" t="str">
        <f>'приложение 1.1 '!A392</f>
        <v>2.1.2.24</v>
      </c>
      <c r="B389" s="166" t="str">
        <f>'приложение 1.1 '!B392</f>
        <v>Строительство КТПН-400кВА ДПК "Жемчужина"</v>
      </c>
      <c r="C389" s="133" t="s">
        <v>732</v>
      </c>
      <c r="D389" s="133" t="s">
        <v>305</v>
      </c>
      <c r="E389" s="221">
        <f>'приложение 1.1 '!E392</f>
        <v>0.4</v>
      </c>
      <c r="F389" s="133"/>
      <c r="G389" s="221">
        <f>'приложение 1.1 '!D392</f>
        <v>0</v>
      </c>
      <c r="H389" s="134"/>
      <c r="I389" s="133">
        <f>'приложение 1.1 '!F392</f>
        <v>2019</v>
      </c>
      <c r="J389" s="133">
        <f>'приложение 1.1 '!G392</f>
        <v>2019</v>
      </c>
      <c r="K389" s="195" t="s">
        <v>196</v>
      </c>
      <c r="L389" s="195" t="s">
        <v>196</v>
      </c>
      <c r="M389" s="195" t="s">
        <v>196</v>
      </c>
      <c r="N389" s="195" t="s">
        <v>196</v>
      </c>
      <c r="O389" s="390">
        <f t="shared" si="16"/>
        <v>0</v>
      </c>
      <c r="P389" s="390">
        <f t="shared" si="17"/>
        <v>0</v>
      </c>
      <c r="Q389" s="236">
        <f>'приложение 1.1 '!H392</f>
        <v>3.8</v>
      </c>
      <c r="R389" s="135"/>
      <c r="S389" s="135">
        <f>'приложение 1.1 '!I392</f>
        <v>3.8</v>
      </c>
      <c r="T389" s="135"/>
      <c r="U389" s="136" t="s">
        <v>1803</v>
      </c>
      <c r="V389" s="138"/>
      <c r="W389" s="383" t="s">
        <v>1862</v>
      </c>
      <c r="X389" s="139">
        <v>5.75</v>
      </c>
      <c r="Y389" s="139">
        <v>8.4</v>
      </c>
      <c r="Z389" s="139">
        <v>11.38</v>
      </c>
      <c r="AA389" s="139">
        <v>22.95</v>
      </c>
    </row>
    <row r="390" spans="1:27" ht="114.95" customHeight="1">
      <c r="A390" s="219" t="str">
        <f>'приложение 1.1 '!A393</f>
        <v>2.1.2.25</v>
      </c>
      <c r="B390" s="166" t="str">
        <f>'приложение 1.1 '!B393</f>
        <v>Строительство КТПН-400кВА ПСК Искра</v>
      </c>
      <c r="C390" s="133" t="s">
        <v>732</v>
      </c>
      <c r="D390" s="133" t="s">
        <v>305</v>
      </c>
      <c r="E390" s="221">
        <f>'приложение 1.1 '!E393</f>
        <v>0.4</v>
      </c>
      <c r="F390" s="133"/>
      <c r="G390" s="221">
        <f>'приложение 1.1 '!D393</f>
        <v>0</v>
      </c>
      <c r="H390" s="134"/>
      <c r="I390" s="133">
        <f>'приложение 1.1 '!F393</f>
        <v>2019</v>
      </c>
      <c r="J390" s="133">
        <f>'приложение 1.1 '!G393</f>
        <v>2019</v>
      </c>
      <c r="K390" s="195" t="s">
        <v>196</v>
      </c>
      <c r="L390" s="195" t="s">
        <v>196</v>
      </c>
      <c r="M390" s="195" t="s">
        <v>196</v>
      </c>
      <c r="N390" s="195" t="s">
        <v>196</v>
      </c>
      <c r="O390" s="390">
        <f t="shared" si="16"/>
        <v>0</v>
      </c>
      <c r="P390" s="390">
        <f t="shared" si="17"/>
        <v>0</v>
      </c>
      <c r="Q390" s="236">
        <f>'приложение 1.1 '!H393</f>
        <v>3.8</v>
      </c>
      <c r="R390" s="135"/>
      <c r="S390" s="135">
        <f>'приложение 1.1 '!I393</f>
        <v>3.8</v>
      </c>
      <c r="T390" s="135"/>
      <c r="U390" s="136" t="s">
        <v>1803</v>
      </c>
      <c r="V390" s="138"/>
      <c r="W390" s="383" t="s">
        <v>1862</v>
      </c>
      <c r="X390" s="139">
        <v>5.75</v>
      </c>
      <c r="Y390" s="139">
        <v>8.4</v>
      </c>
      <c r="Z390" s="139">
        <v>11.38</v>
      </c>
      <c r="AA390" s="139">
        <v>22.95</v>
      </c>
    </row>
    <row r="391" spans="1:27" ht="114.95" customHeight="1">
      <c r="A391" s="219" t="str">
        <f>'приложение 1.1 '!A394</f>
        <v>2.1.2.26</v>
      </c>
      <c r="B391" s="166" t="str">
        <f>'приложение 1.1 '!B394</f>
        <v>Строительство КТПН-400кВА ПК Садовое товарищество № 7</v>
      </c>
      <c r="C391" s="133" t="s">
        <v>732</v>
      </c>
      <c r="D391" s="133" t="s">
        <v>305</v>
      </c>
      <c r="E391" s="221">
        <f>'приложение 1.1 '!E394</f>
        <v>0.4</v>
      </c>
      <c r="F391" s="133"/>
      <c r="G391" s="221">
        <f>'приложение 1.1 '!D394</f>
        <v>0</v>
      </c>
      <c r="H391" s="134"/>
      <c r="I391" s="133">
        <f>'приложение 1.1 '!F394</f>
        <v>2019</v>
      </c>
      <c r="J391" s="133">
        <f>'приложение 1.1 '!G394</f>
        <v>2019</v>
      </c>
      <c r="K391" s="195" t="s">
        <v>196</v>
      </c>
      <c r="L391" s="195" t="s">
        <v>196</v>
      </c>
      <c r="M391" s="195" t="s">
        <v>196</v>
      </c>
      <c r="N391" s="195" t="s">
        <v>196</v>
      </c>
      <c r="O391" s="390">
        <f t="shared" si="16"/>
        <v>0</v>
      </c>
      <c r="P391" s="390">
        <f t="shared" si="17"/>
        <v>0</v>
      </c>
      <c r="Q391" s="236">
        <f>'приложение 1.1 '!H394</f>
        <v>3.8</v>
      </c>
      <c r="R391" s="135"/>
      <c r="S391" s="135">
        <f>'приложение 1.1 '!I394</f>
        <v>3.8</v>
      </c>
      <c r="T391" s="135"/>
      <c r="U391" s="136" t="s">
        <v>1803</v>
      </c>
      <c r="V391" s="138"/>
      <c r="W391" s="383" t="s">
        <v>1862</v>
      </c>
      <c r="X391" s="139">
        <v>5.75</v>
      </c>
      <c r="Y391" s="139">
        <v>8.4</v>
      </c>
      <c r="Z391" s="139">
        <v>11.38</v>
      </c>
      <c r="AA391" s="139">
        <v>22.95</v>
      </c>
    </row>
    <row r="392" spans="1:27" ht="114.95" customHeight="1">
      <c r="A392" s="219" t="str">
        <f>'приложение 1.1 '!A395</f>
        <v>2.1.2.27</v>
      </c>
      <c r="B392" s="166" t="str">
        <f>'приложение 1.1 '!B395</f>
        <v>Строительство КТПН-400кВА ПСК № 71 Зеленое</v>
      </c>
      <c r="C392" s="133" t="s">
        <v>732</v>
      </c>
      <c r="D392" s="133" t="s">
        <v>305</v>
      </c>
      <c r="E392" s="221">
        <f>'приложение 1.1 '!E395</f>
        <v>0.4</v>
      </c>
      <c r="F392" s="133"/>
      <c r="G392" s="221">
        <f>'приложение 1.1 '!D395</f>
        <v>0</v>
      </c>
      <c r="H392" s="134"/>
      <c r="I392" s="133">
        <f>'приложение 1.1 '!F395</f>
        <v>2019</v>
      </c>
      <c r="J392" s="133">
        <f>'приложение 1.1 '!G395</f>
        <v>2019</v>
      </c>
      <c r="K392" s="195" t="s">
        <v>196</v>
      </c>
      <c r="L392" s="195" t="s">
        <v>196</v>
      </c>
      <c r="M392" s="195" t="s">
        <v>196</v>
      </c>
      <c r="N392" s="195" t="s">
        <v>196</v>
      </c>
      <c r="O392" s="390">
        <f t="shared" si="16"/>
        <v>0</v>
      </c>
      <c r="P392" s="390">
        <f t="shared" si="17"/>
        <v>0</v>
      </c>
      <c r="Q392" s="236">
        <f>'приложение 1.1 '!H395</f>
        <v>3.8</v>
      </c>
      <c r="R392" s="135"/>
      <c r="S392" s="135">
        <f>'приложение 1.1 '!I395</f>
        <v>3.8</v>
      </c>
      <c r="T392" s="135"/>
      <c r="U392" s="136" t="s">
        <v>1803</v>
      </c>
      <c r="V392" s="138"/>
      <c r="W392" s="383" t="s">
        <v>1862</v>
      </c>
      <c r="X392" s="139">
        <v>5.75</v>
      </c>
      <c r="Y392" s="139">
        <v>8.4</v>
      </c>
      <c r="Z392" s="139">
        <v>11.38</v>
      </c>
      <c r="AA392" s="139">
        <v>22.95</v>
      </c>
    </row>
    <row r="393" spans="1:27" ht="99" customHeight="1">
      <c r="A393" s="219" t="str">
        <f>'приложение 1.1 '!A396</f>
        <v>2.1.2.28</v>
      </c>
      <c r="B393" s="166" t="str">
        <f>'приложение 1.1 '!B396</f>
        <v>Строительство КТПН-400кВА ПДК Сосновый бор</v>
      </c>
      <c r="C393" s="133" t="s">
        <v>732</v>
      </c>
      <c r="D393" s="133" t="s">
        <v>305</v>
      </c>
      <c r="E393" s="221">
        <f>'приложение 1.1 '!E396</f>
        <v>0.4</v>
      </c>
      <c r="F393" s="133"/>
      <c r="G393" s="221">
        <f>'приложение 1.1 '!D396</f>
        <v>0</v>
      </c>
      <c r="H393" s="134"/>
      <c r="I393" s="133">
        <f>'приложение 1.1 '!F396</f>
        <v>2019</v>
      </c>
      <c r="J393" s="133">
        <f>'приложение 1.1 '!G396</f>
        <v>2019</v>
      </c>
      <c r="K393" s="195" t="s">
        <v>196</v>
      </c>
      <c r="L393" s="195" t="s">
        <v>196</v>
      </c>
      <c r="M393" s="195" t="s">
        <v>196</v>
      </c>
      <c r="N393" s="195" t="s">
        <v>196</v>
      </c>
      <c r="O393" s="390">
        <f t="shared" si="16"/>
        <v>0</v>
      </c>
      <c r="P393" s="390">
        <f t="shared" si="17"/>
        <v>0</v>
      </c>
      <c r="Q393" s="236">
        <f>'приложение 1.1 '!H396</f>
        <v>3.8</v>
      </c>
      <c r="R393" s="135"/>
      <c r="S393" s="135">
        <f>'приложение 1.1 '!I396</f>
        <v>3.8</v>
      </c>
      <c r="T393" s="135"/>
      <c r="U393" s="136" t="s">
        <v>1803</v>
      </c>
      <c r="V393" s="138"/>
      <c r="W393" s="383" t="s">
        <v>1862</v>
      </c>
      <c r="X393" s="139">
        <v>5.75</v>
      </c>
      <c r="Y393" s="139">
        <v>8.4</v>
      </c>
      <c r="Z393" s="139">
        <v>11.38</v>
      </c>
      <c r="AA393" s="139">
        <v>22.95</v>
      </c>
    </row>
    <row r="394" spans="1:27" ht="114.95" customHeight="1">
      <c r="A394" s="219" t="str">
        <f>'приложение 1.1 '!A397</f>
        <v>2.1.2.29</v>
      </c>
      <c r="B394" s="166" t="str">
        <f>'приложение 1.1 '!B397</f>
        <v>Строительство КТПН-400кВА ПСК Березовый</v>
      </c>
      <c r="C394" s="133" t="s">
        <v>732</v>
      </c>
      <c r="D394" s="133" t="s">
        <v>305</v>
      </c>
      <c r="E394" s="221">
        <f>'приложение 1.1 '!E397</f>
        <v>0.4</v>
      </c>
      <c r="F394" s="133"/>
      <c r="G394" s="221">
        <f>'приложение 1.1 '!D397</f>
        <v>0</v>
      </c>
      <c r="H394" s="134"/>
      <c r="I394" s="133">
        <f>'приложение 1.1 '!F397</f>
        <v>2019</v>
      </c>
      <c r="J394" s="133">
        <f>'приложение 1.1 '!G397</f>
        <v>2019</v>
      </c>
      <c r="K394" s="195" t="s">
        <v>196</v>
      </c>
      <c r="L394" s="195" t="s">
        <v>196</v>
      </c>
      <c r="M394" s="195" t="s">
        <v>196</v>
      </c>
      <c r="N394" s="195" t="s">
        <v>196</v>
      </c>
      <c r="O394" s="390">
        <f t="shared" si="16"/>
        <v>0</v>
      </c>
      <c r="P394" s="390">
        <f t="shared" si="17"/>
        <v>0</v>
      </c>
      <c r="Q394" s="236">
        <f>'приложение 1.1 '!H397</f>
        <v>3.8</v>
      </c>
      <c r="R394" s="135"/>
      <c r="S394" s="135">
        <f>'приложение 1.1 '!I397</f>
        <v>3.8</v>
      </c>
      <c r="T394" s="135"/>
      <c r="U394" s="136" t="s">
        <v>1803</v>
      </c>
      <c r="V394" s="138"/>
      <c r="W394" s="383" t="s">
        <v>1862</v>
      </c>
      <c r="X394" s="139">
        <v>5.75</v>
      </c>
      <c r="Y394" s="139">
        <v>8.4</v>
      </c>
      <c r="Z394" s="139">
        <v>11.38</v>
      </c>
      <c r="AA394" s="139">
        <v>22.95</v>
      </c>
    </row>
    <row r="395" spans="1:27" ht="114.95" customHeight="1">
      <c r="A395" s="219" t="str">
        <f>'приложение 1.1 '!A398</f>
        <v>2.1.2.30</v>
      </c>
      <c r="B395" s="166" t="str">
        <f>'приложение 1.1 '!B398</f>
        <v>Строительство КТПН-400кВА ПСК Пищевик</v>
      </c>
      <c r="C395" s="133" t="s">
        <v>732</v>
      </c>
      <c r="D395" s="133" t="s">
        <v>305</v>
      </c>
      <c r="E395" s="221">
        <f>'приложение 1.1 '!E398</f>
        <v>0.4</v>
      </c>
      <c r="F395" s="133"/>
      <c r="G395" s="221">
        <f>'приложение 1.1 '!D398</f>
        <v>0</v>
      </c>
      <c r="H395" s="134"/>
      <c r="I395" s="133">
        <f>'приложение 1.1 '!F398</f>
        <v>2019</v>
      </c>
      <c r="J395" s="133">
        <f>'приложение 1.1 '!G398</f>
        <v>2019</v>
      </c>
      <c r="K395" s="195" t="s">
        <v>196</v>
      </c>
      <c r="L395" s="195" t="s">
        <v>196</v>
      </c>
      <c r="M395" s="195" t="s">
        <v>196</v>
      </c>
      <c r="N395" s="195" t="s">
        <v>196</v>
      </c>
      <c r="O395" s="390">
        <f t="shared" si="16"/>
        <v>0</v>
      </c>
      <c r="P395" s="390">
        <f t="shared" si="17"/>
        <v>0</v>
      </c>
      <c r="Q395" s="236">
        <f>'приложение 1.1 '!H398</f>
        <v>3.8</v>
      </c>
      <c r="R395" s="135"/>
      <c r="S395" s="135">
        <f>'приложение 1.1 '!I398</f>
        <v>3.8</v>
      </c>
      <c r="T395" s="135"/>
      <c r="U395" s="136" t="s">
        <v>1803</v>
      </c>
      <c r="V395" s="138"/>
      <c r="W395" s="383" t="s">
        <v>1862</v>
      </c>
      <c r="X395" s="139">
        <v>5.75</v>
      </c>
      <c r="Y395" s="139">
        <v>8.4</v>
      </c>
      <c r="Z395" s="139">
        <v>11.38</v>
      </c>
      <c r="AA395" s="139">
        <v>22.95</v>
      </c>
    </row>
    <row r="396" spans="1:27" ht="114.95" customHeight="1">
      <c r="A396" s="219" t="str">
        <f>'приложение 1.1 '!A399</f>
        <v>2.1.2.31</v>
      </c>
      <c r="B396" s="166" t="str">
        <f>'приложение 1.1 '!B399</f>
        <v>Строительство КТПН-400кВА ПСК Кедровый</v>
      </c>
      <c r="C396" s="133" t="s">
        <v>732</v>
      </c>
      <c r="D396" s="133" t="s">
        <v>305</v>
      </c>
      <c r="E396" s="221">
        <f>'приложение 1.1 '!E399</f>
        <v>0.4</v>
      </c>
      <c r="F396" s="133"/>
      <c r="G396" s="221">
        <f>'приложение 1.1 '!D399</f>
        <v>0</v>
      </c>
      <c r="H396" s="134"/>
      <c r="I396" s="133">
        <f>'приложение 1.1 '!F399</f>
        <v>2018</v>
      </c>
      <c r="J396" s="133">
        <f>'приложение 1.1 '!G399</f>
        <v>2018</v>
      </c>
      <c r="K396" s="195" t="s">
        <v>196</v>
      </c>
      <c r="L396" s="195" t="s">
        <v>196</v>
      </c>
      <c r="M396" s="195" t="s">
        <v>196</v>
      </c>
      <c r="N396" s="195" t="s">
        <v>196</v>
      </c>
      <c r="O396" s="390">
        <f t="shared" si="16"/>
        <v>0</v>
      </c>
      <c r="P396" s="390">
        <f t="shared" si="17"/>
        <v>0</v>
      </c>
      <c r="Q396" s="236">
        <f>'приложение 1.1 '!H399</f>
        <v>3.8</v>
      </c>
      <c r="R396" s="135"/>
      <c r="S396" s="135">
        <f>'приложение 1.1 '!I399</f>
        <v>3.8</v>
      </c>
      <c r="T396" s="135"/>
      <c r="U396" s="136" t="s">
        <v>1803</v>
      </c>
      <c r="V396" s="138"/>
      <c r="W396" s="383" t="s">
        <v>1862</v>
      </c>
      <c r="X396" s="139">
        <v>5.75</v>
      </c>
      <c r="Y396" s="139">
        <v>8.4</v>
      </c>
      <c r="Z396" s="139">
        <v>11.38</v>
      </c>
      <c r="AA396" s="139">
        <v>22.95</v>
      </c>
    </row>
    <row r="397" spans="1:27" ht="114.95" customHeight="1">
      <c r="A397" s="219" t="str">
        <f>'приложение 1.1 '!A400</f>
        <v>2.1.2.32</v>
      </c>
      <c r="B397" s="166" t="str">
        <f>'приложение 1.1 '!B400</f>
        <v>Строительство КТПН-400кВА ПСК Рябиновое</v>
      </c>
      <c r="C397" s="133" t="s">
        <v>732</v>
      </c>
      <c r="D397" s="133" t="s">
        <v>305</v>
      </c>
      <c r="E397" s="221">
        <f>'приложение 1.1 '!E400</f>
        <v>0.4</v>
      </c>
      <c r="F397" s="133"/>
      <c r="G397" s="221">
        <f>'приложение 1.1 '!D400</f>
        <v>0</v>
      </c>
      <c r="H397" s="134"/>
      <c r="I397" s="133">
        <f>'приложение 1.1 '!F400</f>
        <v>2018</v>
      </c>
      <c r="J397" s="133">
        <f>'приложение 1.1 '!G400</f>
        <v>2018</v>
      </c>
      <c r="K397" s="195" t="s">
        <v>196</v>
      </c>
      <c r="L397" s="195" t="s">
        <v>196</v>
      </c>
      <c r="M397" s="195" t="s">
        <v>196</v>
      </c>
      <c r="N397" s="195" t="s">
        <v>196</v>
      </c>
      <c r="O397" s="390">
        <f t="shared" si="16"/>
        <v>0</v>
      </c>
      <c r="P397" s="390">
        <f t="shared" si="17"/>
        <v>0</v>
      </c>
      <c r="Q397" s="236">
        <f>'приложение 1.1 '!H400</f>
        <v>3.8</v>
      </c>
      <c r="R397" s="135"/>
      <c r="S397" s="135">
        <f>'приложение 1.1 '!I400</f>
        <v>3.8</v>
      </c>
      <c r="T397" s="135"/>
      <c r="U397" s="136" t="s">
        <v>1803</v>
      </c>
      <c r="V397" s="138"/>
      <c r="W397" s="383" t="s">
        <v>1862</v>
      </c>
      <c r="X397" s="139">
        <v>5.75</v>
      </c>
      <c r="Y397" s="139">
        <v>8.4</v>
      </c>
      <c r="Z397" s="139">
        <v>11.38</v>
      </c>
      <c r="AA397" s="139">
        <v>22.95</v>
      </c>
    </row>
    <row r="398" spans="1:27" ht="114.95" customHeight="1">
      <c r="A398" s="219" t="str">
        <f>'приложение 1.1 '!A401</f>
        <v>2.1.2.33</v>
      </c>
      <c r="B398" s="166" t="str">
        <f>'приложение 1.1 '!B401</f>
        <v>Строительство КТПН-400кВА ПСК Виктория</v>
      </c>
      <c r="C398" s="133" t="s">
        <v>732</v>
      </c>
      <c r="D398" s="133" t="s">
        <v>305</v>
      </c>
      <c r="E398" s="221">
        <f>'приложение 1.1 '!E401</f>
        <v>0.4</v>
      </c>
      <c r="F398" s="133"/>
      <c r="G398" s="221">
        <f>'приложение 1.1 '!D401</f>
        <v>0</v>
      </c>
      <c r="H398" s="134"/>
      <c r="I398" s="133">
        <f>'приложение 1.1 '!F401</f>
        <v>2018</v>
      </c>
      <c r="J398" s="133">
        <f>'приложение 1.1 '!G401</f>
        <v>2018</v>
      </c>
      <c r="K398" s="195" t="s">
        <v>196</v>
      </c>
      <c r="L398" s="195" t="s">
        <v>196</v>
      </c>
      <c r="M398" s="195" t="s">
        <v>196</v>
      </c>
      <c r="N398" s="195" t="s">
        <v>196</v>
      </c>
      <c r="O398" s="390">
        <f t="shared" si="16"/>
        <v>0</v>
      </c>
      <c r="P398" s="390">
        <f t="shared" si="17"/>
        <v>0</v>
      </c>
      <c r="Q398" s="236">
        <f>'приложение 1.1 '!H401</f>
        <v>3.8</v>
      </c>
      <c r="R398" s="135"/>
      <c r="S398" s="135">
        <f>'приложение 1.1 '!I401</f>
        <v>3.8</v>
      </c>
      <c r="T398" s="135"/>
      <c r="U398" s="136" t="s">
        <v>1803</v>
      </c>
      <c r="V398" s="138"/>
      <c r="W398" s="383" t="s">
        <v>1862</v>
      </c>
      <c r="X398" s="139">
        <v>5.75</v>
      </c>
      <c r="Y398" s="139">
        <v>8.4</v>
      </c>
      <c r="Z398" s="139">
        <v>11.38</v>
      </c>
      <c r="AA398" s="139">
        <v>22.95</v>
      </c>
    </row>
    <row r="399" spans="1:27" ht="114.95" customHeight="1">
      <c r="A399" s="219" t="str">
        <f>'приложение 1.1 '!A402</f>
        <v>2.1.2.34</v>
      </c>
      <c r="B399" s="166" t="str">
        <f>'приложение 1.1 '!B402</f>
        <v>Строительство КТПН-400кВА СТСН Летние Юрты</v>
      </c>
      <c r="C399" s="133" t="s">
        <v>732</v>
      </c>
      <c r="D399" s="133" t="s">
        <v>305</v>
      </c>
      <c r="E399" s="221">
        <f>'приложение 1.1 '!E402</f>
        <v>0.4</v>
      </c>
      <c r="F399" s="133"/>
      <c r="G399" s="221">
        <f>'приложение 1.1 '!D402</f>
        <v>0</v>
      </c>
      <c r="H399" s="134"/>
      <c r="I399" s="133">
        <f>'приложение 1.1 '!F402</f>
        <v>2018</v>
      </c>
      <c r="J399" s="133">
        <f>'приложение 1.1 '!G402</f>
        <v>2018</v>
      </c>
      <c r="K399" s="195" t="s">
        <v>196</v>
      </c>
      <c r="L399" s="195" t="s">
        <v>196</v>
      </c>
      <c r="M399" s="195" t="s">
        <v>196</v>
      </c>
      <c r="N399" s="195" t="s">
        <v>196</v>
      </c>
      <c r="O399" s="390">
        <f t="shared" si="16"/>
        <v>0</v>
      </c>
      <c r="P399" s="390">
        <f t="shared" si="17"/>
        <v>0</v>
      </c>
      <c r="Q399" s="236">
        <f>'приложение 1.1 '!H402</f>
        <v>3.8</v>
      </c>
      <c r="R399" s="135"/>
      <c r="S399" s="135">
        <f>'приложение 1.1 '!I402</f>
        <v>3.8</v>
      </c>
      <c r="T399" s="135"/>
      <c r="U399" s="136" t="s">
        <v>1803</v>
      </c>
      <c r="V399" s="138"/>
      <c r="W399" s="383" t="s">
        <v>1862</v>
      </c>
      <c r="X399" s="139">
        <v>5.75</v>
      </c>
      <c r="Y399" s="139">
        <v>8.4</v>
      </c>
      <c r="Z399" s="139">
        <v>11.38</v>
      </c>
      <c r="AA399" s="139">
        <v>22.95</v>
      </c>
    </row>
    <row r="400" spans="1:27" ht="114.95" customHeight="1">
      <c r="A400" s="219" t="str">
        <f>'приложение 1.1 '!A403</f>
        <v>2.1.2.35</v>
      </c>
      <c r="B400" s="166" t="str">
        <f>'приложение 1.1 '!B403</f>
        <v>Строительство КТПН-400кВА СТ Ягодное</v>
      </c>
      <c r="C400" s="133" t="s">
        <v>732</v>
      </c>
      <c r="D400" s="133" t="s">
        <v>305</v>
      </c>
      <c r="E400" s="221">
        <f>'приложение 1.1 '!E403</f>
        <v>0.4</v>
      </c>
      <c r="F400" s="133"/>
      <c r="G400" s="221">
        <f>'приложение 1.1 '!D403</f>
        <v>0</v>
      </c>
      <c r="H400" s="134"/>
      <c r="I400" s="133">
        <f>'приложение 1.1 '!F403</f>
        <v>2018</v>
      </c>
      <c r="J400" s="133">
        <f>'приложение 1.1 '!G403</f>
        <v>2018</v>
      </c>
      <c r="K400" s="195" t="s">
        <v>196</v>
      </c>
      <c r="L400" s="195" t="s">
        <v>196</v>
      </c>
      <c r="M400" s="195" t="s">
        <v>196</v>
      </c>
      <c r="N400" s="195" t="s">
        <v>196</v>
      </c>
      <c r="O400" s="390">
        <f t="shared" ref="O400:O460" si="18">100-(S400*100/Q400)</f>
        <v>0</v>
      </c>
      <c r="P400" s="390">
        <f t="shared" ref="P400:P460" si="19">O400</f>
        <v>0</v>
      </c>
      <c r="Q400" s="236">
        <f>'приложение 1.1 '!H403</f>
        <v>3.8</v>
      </c>
      <c r="R400" s="135"/>
      <c r="S400" s="135">
        <f>'приложение 1.1 '!I403</f>
        <v>3.8</v>
      </c>
      <c r="T400" s="135"/>
      <c r="U400" s="136" t="s">
        <v>1803</v>
      </c>
      <c r="V400" s="138"/>
      <c r="W400" s="383" t="s">
        <v>1862</v>
      </c>
      <c r="X400" s="139">
        <v>5.75</v>
      </c>
      <c r="Y400" s="139">
        <v>8.4</v>
      </c>
      <c r="Z400" s="139">
        <v>11.38</v>
      </c>
      <c r="AA400" s="139">
        <v>22.95</v>
      </c>
    </row>
    <row r="401" spans="1:27" ht="114.95" customHeight="1">
      <c r="A401" s="219" t="str">
        <f>'приложение 1.1 '!A404</f>
        <v>2.1.2.36</v>
      </c>
      <c r="B401" s="166" t="str">
        <f>'приложение 1.1 '!B404</f>
        <v>Строительство КТПН-400кВА СТ Сириус</v>
      </c>
      <c r="C401" s="133" t="s">
        <v>732</v>
      </c>
      <c r="D401" s="133" t="s">
        <v>305</v>
      </c>
      <c r="E401" s="221">
        <f>'приложение 1.1 '!E404</f>
        <v>0.4</v>
      </c>
      <c r="F401" s="133"/>
      <c r="G401" s="221">
        <f>'приложение 1.1 '!D404</f>
        <v>0</v>
      </c>
      <c r="H401" s="134"/>
      <c r="I401" s="133">
        <f>'приложение 1.1 '!F404</f>
        <v>2018</v>
      </c>
      <c r="J401" s="133">
        <f>'приложение 1.1 '!G404</f>
        <v>2018</v>
      </c>
      <c r="K401" s="195" t="s">
        <v>196</v>
      </c>
      <c r="L401" s="195" t="s">
        <v>196</v>
      </c>
      <c r="M401" s="195" t="s">
        <v>196</v>
      </c>
      <c r="N401" s="195" t="s">
        <v>196</v>
      </c>
      <c r="O401" s="390">
        <f t="shared" si="18"/>
        <v>0</v>
      </c>
      <c r="P401" s="390">
        <f t="shared" si="19"/>
        <v>0</v>
      </c>
      <c r="Q401" s="236">
        <f>'приложение 1.1 '!H404</f>
        <v>3.8</v>
      </c>
      <c r="R401" s="135"/>
      <c r="S401" s="135">
        <f>'приложение 1.1 '!I404</f>
        <v>3.8</v>
      </c>
      <c r="T401" s="135"/>
      <c r="U401" s="136" t="s">
        <v>1803</v>
      </c>
      <c r="V401" s="138"/>
      <c r="W401" s="383" t="s">
        <v>1862</v>
      </c>
      <c r="X401" s="139">
        <v>5.75</v>
      </c>
      <c r="Y401" s="139">
        <v>8.4</v>
      </c>
      <c r="Z401" s="139">
        <v>11.38</v>
      </c>
      <c r="AA401" s="139">
        <v>22.95</v>
      </c>
    </row>
    <row r="402" spans="1:27" ht="114.95" customHeight="1">
      <c r="A402" s="219" t="str">
        <f>'приложение 1.1 '!A405</f>
        <v>2.1.2.37</v>
      </c>
      <c r="B402" s="166" t="str">
        <f>'приложение 1.1 '!B405</f>
        <v>Строительство КТПН-400кВА СТ Берендей</v>
      </c>
      <c r="C402" s="133" t="s">
        <v>732</v>
      </c>
      <c r="D402" s="133" t="s">
        <v>305</v>
      </c>
      <c r="E402" s="221">
        <f>'приложение 1.1 '!E405</f>
        <v>0.4</v>
      </c>
      <c r="F402" s="133"/>
      <c r="G402" s="221">
        <f>'приложение 1.1 '!D405</f>
        <v>0</v>
      </c>
      <c r="H402" s="134"/>
      <c r="I402" s="133">
        <f>'приложение 1.1 '!F405</f>
        <v>2018</v>
      </c>
      <c r="J402" s="133">
        <f>'приложение 1.1 '!G405</f>
        <v>2018</v>
      </c>
      <c r="K402" s="195" t="s">
        <v>196</v>
      </c>
      <c r="L402" s="195" t="s">
        <v>196</v>
      </c>
      <c r="M402" s="195" t="s">
        <v>196</v>
      </c>
      <c r="N402" s="195" t="s">
        <v>196</v>
      </c>
      <c r="O402" s="390">
        <f t="shared" si="18"/>
        <v>0</v>
      </c>
      <c r="P402" s="390">
        <f t="shared" si="19"/>
        <v>0</v>
      </c>
      <c r="Q402" s="236">
        <f>'приложение 1.1 '!H405</f>
        <v>3.8</v>
      </c>
      <c r="R402" s="135"/>
      <c r="S402" s="135">
        <f>'приложение 1.1 '!I405</f>
        <v>3.8</v>
      </c>
      <c r="T402" s="135"/>
      <c r="U402" s="136" t="s">
        <v>1803</v>
      </c>
      <c r="V402" s="138"/>
      <c r="W402" s="383" t="s">
        <v>1862</v>
      </c>
      <c r="X402" s="139">
        <v>5.75</v>
      </c>
      <c r="Y402" s="139">
        <v>8.4</v>
      </c>
      <c r="Z402" s="139">
        <v>11.38</v>
      </c>
      <c r="AA402" s="139">
        <v>22.95</v>
      </c>
    </row>
    <row r="403" spans="1:27" ht="114.95" customHeight="1">
      <c r="A403" s="219" t="str">
        <f>'приложение 1.1 '!A406</f>
        <v>2.1.2.38</v>
      </c>
      <c r="B403" s="166" t="str">
        <f>'приложение 1.1 '!B406</f>
        <v>Строительство КТПН-400кВА СТ Тюльпан</v>
      </c>
      <c r="C403" s="133" t="s">
        <v>732</v>
      </c>
      <c r="D403" s="133" t="s">
        <v>305</v>
      </c>
      <c r="E403" s="221">
        <f>'приложение 1.1 '!E406</f>
        <v>0.4</v>
      </c>
      <c r="F403" s="133"/>
      <c r="G403" s="221">
        <f>'приложение 1.1 '!D406</f>
        <v>0</v>
      </c>
      <c r="H403" s="134"/>
      <c r="I403" s="133">
        <f>'приложение 1.1 '!F406</f>
        <v>2018</v>
      </c>
      <c r="J403" s="133">
        <f>'приложение 1.1 '!G406</f>
        <v>2018</v>
      </c>
      <c r="K403" s="195" t="s">
        <v>196</v>
      </c>
      <c r="L403" s="195" t="s">
        <v>196</v>
      </c>
      <c r="M403" s="195" t="s">
        <v>196</v>
      </c>
      <c r="N403" s="195" t="s">
        <v>196</v>
      </c>
      <c r="O403" s="390">
        <f t="shared" si="18"/>
        <v>0</v>
      </c>
      <c r="P403" s="390">
        <f t="shared" si="19"/>
        <v>0</v>
      </c>
      <c r="Q403" s="236">
        <f>'приложение 1.1 '!H406</f>
        <v>3.8</v>
      </c>
      <c r="R403" s="135"/>
      <c r="S403" s="135">
        <f>'приложение 1.1 '!I406</f>
        <v>3.8</v>
      </c>
      <c r="T403" s="135"/>
      <c r="U403" s="136" t="s">
        <v>1803</v>
      </c>
      <c r="V403" s="138"/>
      <c r="W403" s="383" t="s">
        <v>1862</v>
      </c>
      <c r="X403" s="139">
        <v>5.75</v>
      </c>
      <c r="Y403" s="139">
        <v>8.4</v>
      </c>
      <c r="Z403" s="139">
        <v>11.38</v>
      </c>
      <c r="AA403" s="139">
        <v>22.95</v>
      </c>
    </row>
    <row r="404" spans="1:27" ht="114.95" customHeight="1">
      <c r="A404" s="219" t="str">
        <f>'приложение 1.1 '!A407</f>
        <v>2.1.2.39</v>
      </c>
      <c r="B404" s="166" t="str">
        <f>'приложение 1.1 '!B407</f>
        <v>Строительство КТПН-400кВА СОТ Энергостроитель</v>
      </c>
      <c r="C404" s="133" t="s">
        <v>732</v>
      </c>
      <c r="D404" s="133" t="s">
        <v>305</v>
      </c>
      <c r="E404" s="221">
        <f>'приложение 1.1 '!E407</f>
        <v>0.4</v>
      </c>
      <c r="F404" s="133"/>
      <c r="G404" s="221">
        <f>'приложение 1.1 '!D407</f>
        <v>0</v>
      </c>
      <c r="H404" s="134"/>
      <c r="I404" s="133">
        <f>'приложение 1.1 '!F407</f>
        <v>2018</v>
      </c>
      <c r="J404" s="133">
        <f>'приложение 1.1 '!G407</f>
        <v>2018</v>
      </c>
      <c r="K404" s="195" t="s">
        <v>196</v>
      </c>
      <c r="L404" s="195" t="s">
        <v>196</v>
      </c>
      <c r="M404" s="195" t="s">
        <v>196</v>
      </c>
      <c r="N404" s="195" t="s">
        <v>196</v>
      </c>
      <c r="O404" s="390">
        <f t="shared" si="18"/>
        <v>0</v>
      </c>
      <c r="P404" s="390">
        <f t="shared" si="19"/>
        <v>0</v>
      </c>
      <c r="Q404" s="236">
        <f>'приложение 1.1 '!H407</f>
        <v>3.8</v>
      </c>
      <c r="R404" s="135"/>
      <c r="S404" s="135">
        <f>'приложение 1.1 '!I407</f>
        <v>3.8</v>
      </c>
      <c r="T404" s="135"/>
      <c r="U404" s="136" t="s">
        <v>1803</v>
      </c>
      <c r="V404" s="138"/>
      <c r="W404" s="383" t="s">
        <v>1862</v>
      </c>
      <c r="X404" s="139">
        <v>5.75</v>
      </c>
      <c r="Y404" s="139">
        <v>8.4</v>
      </c>
      <c r="Z404" s="139">
        <v>11.38</v>
      </c>
      <c r="AA404" s="139">
        <v>22.95</v>
      </c>
    </row>
    <row r="405" spans="1:27" ht="114.95" customHeight="1">
      <c r="A405" s="219" t="str">
        <f>'приложение 1.1 '!A408</f>
        <v>2.1.2.40</v>
      </c>
      <c r="B405" s="166" t="str">
        <f>'приложение 1.1 '!B408</f>
        <v>Строительство КТПН-400кВА СОТ Прибрежный</v>
      </c>
      <c r="C405" s="133" t="s">
        <v>732</v>
      </c>
      <c r="D405" s="133" t="s">
        <v>305</v>
      </c>
      <c r="E405" s="221">
        <f>'приложение 1.1 '!E408</f>
        <v>0.4</v>
      </c>
      <c r="F405" s="133"/>
      <c r="G405" s="221">
        <f>'приложение 1.1 '!D408</f>
        <v>0</v>
      </c>
      <c r="H405" s="134"/>
      <c r="I405" s="133">
        <f>'приложение 1.1 '!F408</f>
        <v>2018</v>
      </c>
      <c r="J405" s="133">
        <f>'приложение 1.1 '!G408</f>
        <v>2018</v>
      </c>
      <c r="K405" s="195" t="s">
        <v>196</v>
      </c>
      <c r="L405" s="195" t="s">
        <v>196</v>
      </c>
      <c r="M405" s="195" t="s">
        <v>196</v>
      </c>
      <c r="N405" s="195" t="s">
        <v>196</v>
      </c>
      <c r="O405" s="390">
        <f t="shared" si="18"/>
        <v>0</v>
      </c>
      <c r="P405" s="390">
        <f t="shared" si="19"/>
        <v>0</v>
      </c>
      <c r="Q405" s="236">
        <f>'приложение 1.1 '!H408</f>
        <v>3.8</v>
      </c>
      <c r="R405" s="135"/>
      <c r="S405" s="135">
        <f>'приложение 1.1 '!I408</f>
        <v>3.8</v>
      </c>
      <c r="T405" s="135"/>
      <c r="U405" s="136" t="s">
        <v>1803</v>
      </c>
      <c r="V405" s="138"/>
      <c r="W405" s="383" t="s">
        <v>1862</v>
      </c>
      <c r="X405" s="139">
        <v>5.75</v>
      </c>
      <c r="Y405" s="139">
        <v>8.4</v>
      </c>
      <c r="Z405" s="139">
        <v>11.38</v>
      </c>
      <c r="AA405" s="139">
        <v>22.95</v>
      </c>
    </row>
    <row r="406" spans="1:27" ht="114.95" customHeight="1">
      <c r="A406" s="219" t="str">
        <f>'приложение 1.1 '!A409</f>
        <v>2.1.2.41</v>
      </c>
      <c r="B406" s="166" t="str">
        <f>'приложение 1.1 '!B409</f>
        <v>Строительство КТПН-400кВА СОТ Прибрежный-2</v>
      </c>
      <c r="C406" s="133" t="s">
        <v>732</v>
      </c>
      <c r="D406" s="133" t="s">
        <v>305</v>
      </c>
      <c r="E406" s="221">
        <f>'приложение 1.1 '!E409</f>
        <v>0.4</v>
      </c>
      <c r="F406" s="133"/>
      <c r="G406" s="221">
        <f>'приложение 1.1 '!D409</f>
        <v>0</v>
      </c>
      <c r="H406" s="134"/>
      <c r="I406" s="133">
        <f>'приложение 1.1 '!F409</f>
        <v>2018</v>
      </c>
      <c r="J406" s="133">
        <f>'приложение 1.1 '!G409</f>
        <v>2018</v>
      </c>
      <c r="K406" s="195" t="s">
        <v>196</v>
      </c>
      <c r="L406" s="195" t="s">
        <v>196</v>
      </c>
      <c r="M406" s="195" t="s">
        <v>196</v>
      </c>
      <c r="N406" s="195" t="s">
        <v>196</v>
      </c>
      <c r="O406" s="390">
        <f t="shared" si="18"/>
        <v>0</v>
      </c>
      <c r="P406" s="390">
        <f t="shared" si="19"/>
        <v>0</v>
      </c>
      <c r="Q406" s="236">
        <f>'приложение 1.1 '!H409</f>
        <v>3.8</v>
      </c>
      <c r="R406" s="135"/>
      <c r="S406" s="135">
        <f>'приложение 1.1 '!I409</f>
        <v>3.8</v>
      </c>
      <c r="T406" s="135"/>
      <c r="U406" s="136" t="s">
        <v>1803</v>
      </c>
      <c r="V406" s="138"/>
      <c r="W406" s="383" t="s">
        <v>1862</v>
      </c>
      <c r="X406" s="139">
        <v>5.75</v>
      </c>
      <c r="Y406" s="139">
        <v>8.4</v>
      </c>
      <c r="Z406" s="139">
        <v>11.38</v>
      </c>
      <c r="AA406" s="139">
        <v>22.95</v>
      </c>
    </row>
    <row r="407" spans="1:27" ht="114.95" customHeight="1">
      <c r="A407" s="219" t="str">
        <f>'приложение 1.1 '!A410</f>
        <v>2.1.2.42</v>
      </c>
      <c r="B407" s="166" t="str">
        <f>'приложение 1.1 '!B410</f>
        <v>Строительство КТПН-400кВА СОТ Прибрежный-3</v>
      </c>
      <c r="C407" s="133" t="s">
        <v>732</v>
      </c>
      <c r="D407" s="133" t="s">
        <v>305</v>
      </c>
      <c r="E407" s="221">
        <f>'приложение 1.1 '!E410</f>
        <v>0.4</v>
      </c>
      <c r="F407" s="133"/>
      <c r="G407" s="221">
        <f>'приложение 1.1 '!D410</f>
        <v>0</v>
      </c>
      <c r="H407" s="134"/>
      <c r="I407" s="133">
        <f>'приложение 1.1 '!F410</f>
        <v>2021</v>
      </c>
      <c r="J407" s="133">
        <f>'приложение 1.1 '!G410</f>
        <v>2021</v>
      </c>
      <c r="K407" s="195" t="s">
        <v>196</v>
      </c>
      <c r="L407" s="195" t="s">
        <v>196</v>
      </c>
      <c r="M407" s="195" t="s">
        <v>196</v>
      </c>
      <c r="N407" s="195" t="s">
        <v>196</v>
      </c>
      <c r="O407" s="390">
        <f t="shared" si="18"/>
        <v>0</v>
      </c>
      <c r="P407" s="390">
        <f t="shared" si="19"/>
        <v>0</v>
      </c>
      <c r="Q407" s="236">
        <f>'приложение 1.1 '!H410</f>
        <v>3.8</v>
      </c>
      <c r="R407" s="135"/>
      <c r="S407" s="135">
        <f>'приложение 1.1 '!I410</f>
        <v>3.8</v>
      </c>
      <c r="T407" s="135"/>
      <c r="U407" s="136" t="s">
        <v>1803</v>
      </c>
      <c r="V407" s="138"/>
      <c r="W407" s="383" t="s">
        <v>1862</v>
      </c>
      <c r="X407" s="139">
        <v>5.75</v>
      </c>
      <c r="Y407" s="139">
        <v>8.4</v>
      </c>
      <c r="Z407" s="139">
        <v>11.38</v>
      </c>
      <c r="AA407" s="139">
        <v>22.95</v>
      </c>
    </row>
    <row r="408" spans="1:27" ht="108" customHeight="1">
      <c r="A408" s="219" t="str">
        <f>'приложение 1.1 '!A411</f>
        <v>2.1.2.43</v>
      </c>
      <c r="B408" s="166" t="str">
        <f>'приложение 1.1 '!B411</f>
        <v>Строительство КТПН-400кВА СТ Полимер</v>
      </c>
      <c r="C408" s="133" t="s">
        <v>732</v>
      </c>
      <c r="D408" s="133" t="s">
        <v>305</v>
      </c>
      <c r="E408" s="221">
        <f>'приложение 1.1 '!E411</f>
        <v>0.4</v>
      </c>
      <c r="F408" s="133"/>
      <c r="G408" s="221">
        <f>'приложение 1.1 '!D411</f>
        <v>0</v>
      </c>
      <c r="H408" s="134"/>
      <c r="I408" s="133">
        <f>'приложение 1.1 '!F411</f>
        <v>2021</v>
      </c>
      <c r="J408" s="133">
        <f>'приложение 1.1 '!G411</f>
        <v>2021</v>
      </c>
      <c r="K408" s="195" t="s">
        <v>196</v>
      </c>
      <c r="L408" s="195" t="s">
        <v>196</v>
      </c>
      <c r="M408" s="195" t="s">
        <v>196</v>
      </c>
      <c r="N408" s="195" t="s">
        <v>196</v>
      </c>
      <c r="O408" s="390">
        <f t="shared" si="18"/>
        <v>0</v>
      </c>
      <c r="P408" s="390">
        <f t="shared" si="19"/>
        <v>0</v>
      </c>
      <c r="Q408" s="236">
        <f>'приложение 1.1 '!H411</f>
        <v>3.8</v>
      </c>
      <c r="R408" s="135"/>
      <c r="S408" s="135">
        <f>'приложение 1.1 '!I411</f>
        <v>3.8</v>
      </c>
      <c r="T408" s="135"/>
      <c r="U408" s="136" t="s">
        <v>1803</v>
      </c>
      <c r="V408" s="138"/>
      <c r="W408" s="383" t="s">
        <v>1862</v>
      </c>
      <c r="X408" s="139">
        <v>5.75</v>
      </c>
      <c r="Y408" s="139">
        <v>8.4</v>
      </c>
      <c r="Z408" s="139">
        <v>11.38</v>
      </c>
      <c r="AA408" s="139">
        <v>22.95</v>
      </c>
    </row>
    <row r="409" spans="1:27" ht="189" customHeight="1">
      <c r="A409" s="219" t="str">
        <f>'приложение 1.1 '!A412</f>
        <v>2.1.2.44</v>
      </c>
      <c r="B409" s="166" t="str">
        <f>'приложение 1.1 '!B412</f>
        <v>Строительство КТПН-400кВА СОТ Заречный</v>
      </c>
      <c r="C409" s="133" t="s">
        <v>732</v>
      </c>
      <c r="D409" s="133" t="s">
        <v>305</v>
      </c>
      <c r="E409" s="221">
        <f>'приложение 1.1 '!E412</f>
        <v>0.4</v>
      </c>
      <c r="F409" s="133"/>
      <c r="G409" s="221">
        <f>'приложение 1.1 '!D412</f>
        <v>0</v>
      </c>
      <c r="H409" s="134"/>
      <c r="I409" s="133">
        <f>'приложение 1.1 '!F412</f>
        <v>2021</v>
      </c>
      <c r="J409" s="133">
        <f>'приложение 1.1 '!G412</f>
        <v>2021</v>
      </c>
      <c r="K409" s="195" t="s">
        <v>196</v>
      </c>
      <c r="L409" s="195" t="s">
        <v>196</v>
      </c>
      <c r="M409" s="195" t="s">
        <v>196</v>
      </c>
      <c r="N409" s="195" t="s">
        <v>196</v>
      </c>
      <c r="O409" s="390">
        <f t="shared" si="18"/>
        <v>0</v>
      </c>
      <c r="P409" s="390">
        <f t="shared" si="19"/>
        <v>0</v>
      </c>
      <c r="Q409" s="236">
        <f>'приложение 1.1 '!H412</f>
        <v>3.8</v>
      </c>
      <c r="R409" s="135"/>
      <c r="S409" s="135">
        <f>'приложение 1.1 '!I412</f>
        <v>3.8</v>
      </c>
      <c r="T409" s="135"/>
      <c r="U409" s="136" t="s">
        <v>1803</v>
      </c>
      <c r="V409" s="138"/>
      <c r="W409" s="383" t="s">
        <v>1862</v>
      </c>
      <c r="X409" s="139">
        <v>5.75</v>
      </c>
      <c r="Y409" s="139">
        <v>8.4</v>
      </c>
      <c r="Z409" s="139">
        <v>11.38</v>
      </c>
      <c r="AA409" s="139">
        <v>22.95</v>
      </c>
    </row>
    <row r="410" spans="1:27" ht="193.5" customHeight="1">
      <c r="A410" s="219" t="str">
        <f>'приложение 1.1 '!A413</f>
        <v>2.1.2.45</v>
      </c>
      <c r="B410" s="166" t="str">
        <f>'приложение 1.1 '!B413</f>
        <v>Строительство КТПН-400кВА СОТ Север</v>
      </c>
      <c r="C410" s="133" t="s">
        <v>732</v>
      </c>
      <c r="D410" s="133" t="s">
        <v>305</v>
      </c>
      <c r="E410" s="221">
        <f>'приложение 1.1 '!E413</f>
        <v>0.4</v>
      </c>
      <c r="F410" s="133"/>
      <c r="G410" s="221">
        <f>'приложение 1.1 '!D413</f>
        <v>0</v>
      </c>
      <c r="H410" s="134"/>
      <c r="I410" s="133">
        <f>'приложение 1.1 '!F413</f>
        <v>2021</v>
      </c>
      <c r="J410" s="133">
        <f>'приложение 1.1 '!G413</f>
        <v>2021</v>
      </c>
      <c r="K410" s="195" t="s">
        <v>196</v>
      </c>
      <c r="L410" s="195" t="s">
        <v>196</v>
      </c>
      <c r="M410" s="195" t="s">
        <v>196</v>
      </c>
      <c r="N410" s="195" t="s">
        <v>196</v>
      </c>
      <c r="O410" s="390">
        <f t="shared" si="18"/>
        <v>0</v>
      </c>
      <c r="P410" s="390">
        <f t="shared" si="19"/>
        <v>0</v>
      </c>
      <c r="Q410" s="236">
        <f>'приложение 1.1 '!H413</f>
        <v>3.8</v>
      </c>
      <c r="R410" s="135"/>
      <c r="S410" s="135">
        <f>'приложение 1.1 '!I413</f>
        <v>3.8</v>
      </c>
      <c r="T410" s="135"/>
      <c r="U410" s="136" t="s">
        <v>1803</v>
      </c>
      <c r="V410" s="138"/>
      <c r="W410" s="383" t="s">
        <v>1862</v>
      </c>
      <c r="X410" s="139">
        <v>5.75</v>
      </c>
      <c r="Y410" s="139">
        <v>8.4</v>
      </c>
      <c r="Z410" s="139">
        <v>11.38</v>
      </c>
      <c r="AA410" s="139">
        <v>22.95</v>
      </c>
    </row>
    <row r="411" spans="1:27" ht="180" customHeight="1">
      <c r="A411" s="219" t="str">
        <f>'приложение 1.1 '!A414</f>
        <v>2.1.2.46</v>
      </c>
      <c r="B411" s="166" t="str">
        <f>'приложение 1.1 '!B414</f>
        <v>Строительство КТПН-400кВА СОТ Север-1</v>
      </c>
      <c r="C411" s="133" t="s">
        <v>732</v>
      </c>
      <c r="D411" s="133" t="s">
        <v>305</v>
      </c>
      <c r="E411" s="221">
        <f>'приложение 1.1 '!E414</f>
        <v>0.4</v>
      </c>
      <c r="F411" s="133"/>
      <c r="G411" s="221">
        <f>'приложение 1.1 '!D414</f>
        <v>0</v>
      </c>
      <c r="H411" s="134"/>
      <c r="I411" s="133">
        <f>'приложение 1.1 '!F414</f>
        <v>2021</v>
      </c>
      <c r="J411" s="133">
        <f>'приложение 1.1 '!G414</f>
        <v>2021</v>
      </c>
      <c r="K411" s="195" t="s">
        <v>196</v>
      </c>
      <c r="L411" s="195" t="s">
        <v>196</v>
      </c>
      <c r="M411" s="195" t="s">
        <v>196</v>
      </c>
      <c r="N411" s="195" t="s">
        <v>196</v>
      </c>
      <c r="O411" s="390">
        <f t="shared" si="18"/>
        <v>0</v>
      </c>
      <c r="P411" s="390">
        <f t="shared" si="19"/>
        <v>0</v>
      </c>
      <c r="Q411" s="236">
        <f>'приложение 1.1 '!H414</f>
        <v>3.8</v>
      </c>
      <c r="R411" s="135"/>
      <c r="S411" s="135">
        <f>'приложение 1.1 '!I414</f>
        <v>3.8</v>
      </c>
      <c r="T411" s="135"/>
      <c r="U411" s="136" t="s">
        <v>1803</v>
      </c>
      <c r="V411" s="138"/>
      <c r="W411" s="383" t="s">
        <v>1862</v>
      </c>
      <c r="X411" s="139">
        <v>5.75</v>
      </c>
      <c r="Y411" s="139">
        <v>8.4</v>
      </c>
      <c r="Z411" s="139">
        <v>11.38</v>
      </c>
      <c r="AA411" s="139">
        <v>22.95</v>
      </c>
    </row>
    <row r="412" spans="1:27" ht="185.1" customHeight="1">
      <c r="A412" s="219" t="str">
        <f>'приложение 1.1 '!A415</f>
        <v>2.1.2.47</v>
      </c>
      <c r="B412" s="166" t="str">
        <f>'приложение 1.1 '!B415</f>
        <v>Строительство КТПН-400кВА СОТ Черемушки</v>
      </c>
      <c r="C412" s="133" t="s">
        <v>732</v>
      </c>
      <c r="D412" s="133" t="s">
        <v>305</v>
      </c>
      <c r="E412" s="221">
        <f>'приложение 1.1 '!E415</f>
        <v>0.4</v>
      </c>
      <c r="F412" s="133"/>
      <c r="G412" s="221">
        <f>'приложение 1.1 '!D415</f>
        <v>0</v>
      </c>
      <c r="H412" s="134"/>
      <c r="I412" s="133">
        <f>'приложение 1.1 '!F415</f>
        <v>2021</v>
      </c>
      <c r="J412" s="133">
        <f>'приложение 1.1 '!G415</f>
        <v>2021</v>
      </c>
      <c r="K412" s="195" t="s">
        <v>196</v>
      </c>
      <c r="L412" s="195" t="s">
        <v>196</v>
      </c>
      <c r="M412" s="195" t="s">
        <v>196</v>
      </c>
      <c r="N412" s="195" t="s">
        <v>196</v>
      </c>
      <c r="O412" s="390">
        <f t="shared" si="18"/>
        <v>0</v>
      </c>
      <c r="P412" s="390">
        <f t="shared" si="19"/>
        <v>0</v>
      </c>
      <c r="Q412" s="236">
        <f>'приложение 1.1 '!H415</f>
        <v>3.8</v>
      </c>
      <c r="R412" s="135"/>
      <c r="S412" s="135">
        <f>'приложение 1.1 '!I415</f>
        <v>3.8</v>
      </c>
      <c r="T412" s="135"/>
      <c r="U412" s="136" t="s">
        <v>1803</v>
      </c>
      <c r="V412" s="138"/>
      <c r="W412" s="383" t="s">
        <v>1862</v>
      </c>
      <c r="X412" s="139">
        <v>5.75</v>
      </c>
      <c r="Y412" s="139">
        <v>8.4</v>
      </c>
      <c r="Z412" s="139">
        <v>11.38</v>
      </c>
      <c r="AA412" s="139">
        <v>22.95</v>
      </c>
    </row>
    <row r="413" spans="1:27" ht="185.1" customHeight="1">
      <c r="A413" s="219" t="str">
        <f>'приложение 1.1 '!A416</f>
        <v>2.1.2.48</v>
      </c>
      <c r="B413" s="166" t="str">
        <f>'приложение 1.1 '!B416</f>
        <v>Строительство КТПН-400кВА ПДК Черемушки-2</v>
      </c>
      <c r="C413" s="133" t="s">
        <v>732</v>
      </c>
      <c r="D413" s="133" t="s">
        <v>305</v>
      </c>
      <c r="E413" s="221">
        <f>'приложение 1.1 '!E416</f>
        <v>0.4</v>
      </c>
      <c r="F413" s="133"/>
      <c r="G413" s="221">
        <f>'приложение 1.1 '!D416</f>
        <v>0</v>
      </c>
      <c r="H413" s="134"/>
      <c r="I413" s="133">
        <f>'приложение 1.1 '!F416</f>
        <v>2021</v>
      </c>
      <c r="J413" s="133">
        <f>'приложение 1.1 '!G416</f>
        <v>2021</v>
      </c>
      <c r="K413" s="195" t="s">
        <v>196</v>
      </c>
      <c r="L413" s="195" t="s">
        <v>196</v>
      </c>
      <c r="M413" s="195" t="s">
        <v>196</v>
      </c>
      <c r="N413" s="195" t="s">
        <v>196</v>
      </c>
      <c r="O413" s="390">
        <f t="shared" si="18"/>
        <v>0</v>
      </c>
      <c r="P413" s="390">
        <f t="shared" si="19"/>
        <v>0</v>
      </c>
      <c r="Q413" s="236">
        <f>'приложение 1.1 '!H416</f>
        <v>3.8</v>
      </c>
      <c r="R413" s="135"/>
      <c r="S413" s="135">
        <f>'приложение 1.1 '!I416</f>
        <v>3.8</v>
      </c>
      <c r="T413" s="135"/>
      <c r="U413" s="136" t="s">
        <v>1803</v>
      </c>
      <c r="V413" s="138"/>
      <c r="W413" s="383" t="s">
        <v>1862</v>
      </c>
      <c r="X413" s="139">
        <v>5.75</v>
      </c>
      <c r="Y413" s="139">
        <v>8.4</v>
      </c>
      <c r="Z413" s="139">
        <v>11.38</v>
      </c>
      <c r="AA413" s="139">
        <v>22.95</v>
      </c>
    </row>
    <row r="414" spans="1:27" ht="185.1" customHeight="1">
      <c r="A414" s="219" t="str">
        <f>'приложение 1.1 '!A417</f>
        <v>2.1.2.49</v>
      </c>
      <c r="B414" s="166" t="str">
        <f>'приложение 1.1 '!B417</f>
        <v>Строительство КТПН-400кВА СПК Авиатор-34</v>
      </c>
      <c r="C414" s="133" t="s">
        <v>732</v>
      </c>
      <c r="D414" s="133" t="s">
        <v>305</v>
      </c>
      <c r="E414" s="221">
        <f>'приложение 1.1 '!E417</f>
        <v>0.4</v>
      </c>
      <c r="F414" s="133"/>
      <c r="G414" s="221">
        <f>'приложение 1.1 '!D417</f>
        <v>0</v>
      </c>
      <c r="H414" s="134"/>
      <c r="I414" s="133">
        <f>'приложение 1.1 '!F417</f>
        <v>2021</v>
      </c>
      <c r="J414" s="133">
        <f>'приложение 1.1 '!G417</f>
        <v>2021</v>
      </c>
      <c r="K414" s="195" t="s">
        <v>196</v>
      </c>
      <c r="L414" s="195" t="s">
        <v>196</v>
      </c>
      <c r="M414" s="195" t="s">
        <v>196</v>
      </c>
      <c r="N414" s="195" t="s">
        <v>196</v>
      </c>
      <c r="O414" s="390">
        <f t="shared" si="18"/>
        <v>0</v>
      </c>
      <c r="P414" s="390">
        <f t="shared" si="19"/>
        <v>0</v>
      </c>
      <c r="Q414" s="236">
        <f>'приложение 1.1 '!H417</f>
        <v>3.8</v>
      </c>
      <c r="R414" s="135"/>
      <c r="S414" s="135">
        <f>'приложение 1.1 '!I417</f>
        <v>3.8</v>
      </c>
      <c r="T414" s="135"/>
      <c r="U414" s="136" t="s">
        <v>1803</v>
      </c>
      <c r="V414" s="138"/>
      <c r="W414" s="383" t="s">
        <v>1862</v>
      </c>
      <c r="X414" s="139">
        <v>5.75</v>
      </c>
      <c r="Y414" s="139">
        <v>8.4</v>
      </c>
      <c r="Z414" s="139">
        <v>11.38</v>
      </c>
      <c r="AA414" s="139">
        <v>22.95</v>
      </c>
    </row>
    <row r="415" spans="1:27" ht="185.1" customHeight="1">
      <c r="A415" s="219" t="str">
        <f>'приложение 1.1 '!A418</f>
        <v>2.1.2.50</v>
      </c>
      <c r="B415" s="166" t="str">
        <f>'приложение 1.1 '!B418</f>
        <v>Строительство КТПН-400кВА СНТ Дзержинец</v>
      </c>
      <c r="C415" s="133" t="s">
        <v>732</v>
      </c>
      <c r="D415" s="133" t="s">
        <v>305</v>
      </c>
      <c r="E415" s="221">
        <f>'приложение 1.1 '!E418</f>
        <v>0.4</v>
      </c>
      <c r="F415" s="133"/>
      <c r="G415" s="221">
        <f>'приложение 1.1 '!D418</f>
        <v>0</v>
      </c>
      <c r="H415" s="134"/>
      <c r="I415" s="133">
        <f>'приложение 1.1 '!F418</f>
        <v>2021</v>
      </c>
      <c r="J415" s="133">
        <f>'приложение 1.1 '!G418</f>
        <v>2021</v>
      </c>
      <c r="K415" s="195" t="s">
        <v>196</v>
      </c>
      <c r="L415" s="195" t="s">
        <v>196</v>
      </c>
      <c r="M415" s="195" t="s">
        <v>196</v>
      </c>
      <c r="N415" s="195" t="s">
        <v>196</v>
      </c>
      <c r="O415" s="390">
        <f t="shared" si="18"/>
        <v>0</v>
      </c>
      <c r="P415" s="390">
        <f t="shared" si="19"/>
        <v>0</v>
      </c>
      <c r="Q415" s="236">
        <f>'приложение 1.1 '!H418</f>
        <v>3.8</v>
      </c>
      <c r="R415" s="135"/>
      <c r="S415" s="135">
        <f>'приложение 1.1 '!I418</f>
        <v>3.8</v>
      </c>
      <c r="T415" s="135"/>
      <c r="U415" s="136" t="s">
        <v>1803</v>
      </c>
      <c r="V415" s="138"/>
      <c r="W415" s="383" t="s">
        <v>1862</v>
      </c>
      <c r="X415" s="139">
        <v>5.75</v>
      </c>
      <c r="Y415" s="139">
        <v>8.4</v>
      </c>
      <c r="Z415" s="139">
        <v>11.38</v>
      </c>
      <c r="AA415" s="139">
        <v>22.95</v>
      </c>
    </row>
    <row r="416" spans="1:27" ht="185.1" customHeight="1">
      <c r="A416" s="219" t="str">
        <f>'приложение 1.1 '!A419</f>
        <v>2.1.2.51</v>
      </c>
      <c r="B416" s="166" t="str">
        <f>'приложение 1.1 '!B419</f>
        <v>Строительство КТПН-400кВА ПСОК №8</v>
      </c>
      <c r="C416" s="133" t="s">
        <v>732</v>
      </c>
      <c r="D416" s="133" t="s">
        <v>305</v>
      </c>
      <c r="E416" s="221">
        <f>'приложение 1.1 '!E419</f>
        <v>0.4</v>
      </c>
      <c r="F416" s="133"/>
      <c r="G416" s="221">
        <f>'приложение 1.1 '!D419</f>
        <v>0</v>
      </c>
      <c r="H416" s="134"/>
      <c r="I416" s="133">
        <f>'приложение 1.1 '!F419</f>
        <v>2018</v>
      </c>
      <c r="J416" s="133">
        <f>'приложение 1.1 '!G419</f>
        <v>2018</v>
      </c>
      <c r="K416" s="195" t="s">
        <v>196</v>
      </c>
      <c r="L416" s="195" t="s">
        <v>196</v>
      </c>
      <c r="M416" s="195" t="s">
        <v>196</v>
      </c>
      <c r="N416" s="195" t="s">
        <v>196</v>
      </c>
      <c r="O416" s="390">
        <f t="shared" si="18"/>
        <v>0</v>
      </c>
      <c r="P416" s="390">
        <f t="shared" si="19"/>
        <v>0</v>
      </c>
      <c r="Q416" s="236">
        <f>'приложение 1.1 '!H419</f>
        <v>3.8</v>
      </c>
      <c r="R416" s="135"/>
      <c r="S416" s="135">
        <f>'приложение 1.1 '!I419</f>
        <v>3.8</v>
      </c>
      <c r="T416" s="135"/>
      <c r="U416" s="136" t="s">
        <v>1803</v>
      </c>
      <c r="V416" s="138"/>
      <c r="W416" s="383" t="s">
        <v>1862</v>
      </c>
      <c r="X416" s="139">
        <v>5.75</v>
      </c>
      <c r="Y416" s="139">
        <v>8.4</v>
      </c>
      <c r="Z416" s="139">
        <v>11.38</v>
      </c>
      <c r="AA416" s="139">
        <v>22.95</v>
      </c>
    </row>
    <row r="417" spans="1:27" ht="185.1" customHeight="1">
      <c r="A417" s="219" t="str">
        <f>'приложение 1.1 '!A420</f>
        <v>2.1.2.52</v>
      </c>
      <c r="B417" s="166" t="str">
        <f>'приложение 1.1 '!B420</f>
        <v>Строительство КТПН-400кВА СТ № 4</v>
      </c>
      <c r="C417" s="133" t="s">
        <v>732</v>
      </c>
      <c r="D417" s="133" t="s">
        <v>305</v>
      </c>
      <c r="E417" s="221">
        <f>'приложение 1.1 '!E420</f>
        <v>0.4</v>
      </c>
      <c r="F417" s="133"/>
      <c r="G417" s="221">
        <f>'приложение 1.1 '!D420</f>
        <v>0</v>
      </c>
      <c r="H417" s="134"/>
      <c r="I417" s="133">
        <f>'приложение 1.1 '!F420</f>
        <v>2018</v>
      </c>
      <c r="J417" s="133">
        <f>'приложение 1.1 '!G420</f>
        <v>2018</v>
      </c>
      <c r="K417" s="195" t="s">
        <v>196</v>
      </c>
      <c r="L417" s="195" t="s">
        <v>196</v>
      </c>
      <c r="M417" s="195" t="s">
        <v>196</v>
      </c>
      <c r="N417" s="195" t="s">
        <v>196</v>
      </c>
      <c r="O417" s="390">
        <f t="shared" si="18"/>
        <v>0</v>
      </c>
      <c r="P417" s="390">
        <f t="shared" si="19"/>
        <v>0</v>
      </c>
      <c r="Q417" s="236">
        <f>'приложение 1.1 '!H420</f>
        <v>3.8</v>
      </c>
      <c r="R417" s="135"/>
      <c r="S417" s="135">
        <f>'приложение 1.1 '!I420</f>
        <v>3.8</v>
      </c>
      <c r="T417" s="135"/>
      <c r="U417" s="136" t="s">
        <v>1803</v>
      </c>
      <c r="V417" s="138"/>
      <c r="W417" s="383" t="s">
        <v>1862</v>
      </c>
      <c r="X417" s="139">
        <v>5.75</v>
      </c>
      <c r="Y417" s="139">
        <v>8.4</v>
      </c>
      <c r="Z417" s="139">
        <v>11.38</v>
      </c>
      <c r="AA417" s="139">
        <v>22.95</v>
      </c>
    </row>
    <row r="418" spans="1:27" ht="185.1" customHeight="1">
      <c r="A418" s="219" t="str">
        <f>'приложение 1.1 '!A421</f>
        <v>2.1.2.53</v>
      </c>
      <c r="B418" s="166" t="str">
        <f>'приложение 1.1 '!B421</f>
        <v>Строительство КТПН-400кВА СТ № 5</v>
      </c>
      <c r="C418" s="133" t="s">
        <v>732</v>
      </c>
      <c r="D418" s="133" t="s">
        <v>305</v>
      </c>
      <c r="E418" s="221">
        <f>'приложение 1.1 '!E421</f>
        <v>0.4</v>
      </c>
      <c r="F418" s="133"/>
      <c r="G418" s="221">
        <f>'приложение 1.1 '!D421</f>
        <v>0</v>
      </c>
      <c r="H418" s="134"/>
      <c r="I418" s="133">
        <f>'приложение 1.1 '!F421</f>
        <v>2018</v>
      </c>
      <c r="J418" s="133">
        <f>'приложение 1.1 '!G421</f>
        <v>2018</v>
      </c>
      <c r="K418" s="195" t="s">
        <v>196</v>
      </c>
      <c r="L418" s="195" t="s">
        <v>196</v>
      </c>
      <c r="M418" s="195" t="s">
        <v>196</v>
      </c>
      <c r="N418" s="195" t="s">
        <v>196</v>
      </c>
      <c r="O418" s="390">
        <f t="shared" si="18"/>
        <v>0</v>
      </c>
      <c r="P418" s="390">
        <f t="shared" si="19"/>
        <v>0</v>
      </c>
      <c r="Q418" s="236">
        <f>'приложение 1.1 '!H421</f>
        <v>3.8</v>
      </c>
      <c r="R418" s="135"/>
      <c r="S418" s="135">
        <f>'приложение 1.1 '!I421</f>
        <v>3.8</v>
      </c>
      <c r="T418" s="135"/>
      <c r="U418" s="136" t="s">
        <v>1803</v>
      </c>
      <c r="V418" s="138"/>
      <c r="W418" s="383" t="s">
        <v>1862</v>
      </c>
      <c r="X418" s="139">
        <v>5.75</v>
      </c>
      <c r="Y418" s="139">
        <v>8.4</v>
      </c>
      <c r="Z418" s="139">
        <v>11.38</v>
      </c>
      <c r="AA418" s="139">
        <v>22.95</v>
      </c>
    </row>
    <row r="419" spans="1:27" ht="185.1" customHeight="1">
      <c r="A419" s="219" t="str">
        <f>'приложение 1.1 '!A422</f>
        <v>2.1.2.54</v>
      </c>
      <c r="B419" s="166" t="str">
        <f>'приложение 1.1 '!B422</f>
        <v>Строительство КТПН-400кВА СТ № 3</v>
      </c>
      <c r="C419" s="133" t="s">
        <v>732</v>
      </c>
      <c r="D419" s="133" t="s">
        <v>305</v>
      </c>
      <c r="E419" s="221">
        <f>'приложение 1.1 '!E422</f>
        <v>0.4</v>
      </c>
      <c r="F419" s="133"/>
      <c r="G419" s="221">
        <f>'приложение 1.1 '!D422</f>
        <v>0</v>
      </c>
      <c r="H419" s="134"/>
      <c r="I419" s="133">
        <f>'приложение 1.1 '!F422</f>
        <v>2018</v>
      </c>
      <c r="J419" s="133">
        <f>'приложение 1.1 '!G422</f>
        <v>2018</v>
      </c>
      <c r="K419" s="195" t="s">
        <v>196</v>
      </c>
      <c r="L419" s="195" t="s">
        <v>196</v>
      </c>
      <c r="M419" s="195" t="s">
        <v>196</v>
      </c>
      <c r="N419" s="195" t="s">
        <v>196</v>
      </c>
      <c r="O419" s="390">
        <f t="shared" si="18"/>
        <v>0</v>
      </c>
      <c r="P419" s="390">
        <f t="shared" si="19"/>
        <v>0</v>
      </c>
      <c r="Q419" s="236">
        <f>'приложение 1.1 '!H422</f>
        <v>3.8</v>
      </c>
      <c r="R419" s="135"/>
      <c r="S419" s="135">
        <f>'приложение 1.1 '!I422</f>
        <v>3.8</v>
      </c>
      <c r="T419" s="135"/>
      <c r="U419" s="136" t="s">
        <v>1803</v>
      </c>
      <c r="V419" s="138"/>
      <c r="W419" s="383" t="s">
        <v>1862</v>
      </c>
      <c r="X419" s="139">
        <v>5.75</v>
      </c>
      <c r="Y419" s="139">
        <v>8.4</v>
      </c>
      <c r="Z419" s="139">
        <v>11.38</v>
      </c>
      <c r="AA419" s="139">
        <v>22.95</v>
      </c>
    </row>
    <row r="420" spans="1:27" ht="185.1" customHeight="1">
      <c r="A420" s="219" t="str">
        <f>'приложение 1.1 '!A423</f>
        <v>2.1.2.55</v>
      </c>
      <c r="B420" s="166" t="str">
        <f>'приложение 1.1 '!B423</f>
        <v>Строительство КТПН-400кВА СТ № 2</v>
      </c>
      <c r="C420" s="133" t="s">
        <v>732</v>
      </c>
      <c r="D420" s="133" t="s">
        <v>305</v>
      </c>
      <c r="E420" s="221">
        <f>'приложение 1.1 '!E423</f>
        <v>0.4</v>
      </c>
      <c r="F420" s="133"/>
      <c r="G420" s="221">
        <f>'приложение 1.1 '!D423</f>
        <v>0</v>
      </c>
      <c r="H420" s="134"/>
      <c r="I420" s="133">
        <f>'приложение 1.1 '!F423</f>
        <v>2018</v>
      </c>
      <c r="J420" s="133">
        <f>'приложение 1.1 '!G423</f>
        <v>2018</v>
      </c>
      <c r="K420" s="195" t="s">
        <v>196</v>
      </c>
      <c r="L420" s="195" t="s">
        <v>196</v>
      </c>
      <c r="M420" s="195" t="s">
        <v>196</v>
      </c>
      <c r="N420" s="195" t="s">
        <v>196</v>
      </c>
      <c r="O420" s="390">
        <f t="shared" si="18"/>
        <v>0</v>
      </c>
      <c r="P420" s="390">
        <f t="shared" si="19"/>
        <v>0</v>
      </c>
      <c r="Q420" s="236">
        <f>'приложение 1.1 '!H423</f>
        <v>3.8</v>
      </c>
      <c r="R420" s="135"/>
      <c r="S420" s="135">
        <f>'приложение 1.1 '!I423</f>
        <v>3.8</v>
      </c>
      <c r="T420" s="135"/>
      <c r="U420" s="136" t="s">
        <v>1803</v>
      </c>
      <c r="V420" s="138"/>
      <c r="W420" s="383" t="s">
        <v>1862</v>
      </c>
      <c r="X420" s="139">
        <v>5.75</v>
      </c>
      <c r="Y420" s="139">
        <v>8.4</v>
      </c>
      <c r="Z420" s="139">
        <v>11.38</v>
      </c>
      <c r="AA420" s="139">
        <v>22.95</v>
      </c>
    </row>
    <row r="421" spans="1:27" ht="185.1" customHeight="1">
      <c r="A421" s="219" t="str">
        <f>'приложение 1.1 '!A424</f>
        <v>2.1.2.56</v>
      </c>
      <c r="B421" s="166" t="str">
        <f>'приложение 1.1 '!B424</f>
        <v>Строительство КТПН-400кВА СТ Ручеек</v>
      </c>
      <c r="C421" s="133" t="s">
        <v>732</v>
      </c>
      <c r="D421" s="133" t="s">
        <v>305</v>
      </c>
      <c r="E421" s="221">
        <f>'приложение 1.1 '!E424</f>
        <v>0.4</v>
      </c>
      <c r="F421" s="133"/>
      <c r="G421" s="221">
        <f>'приложение 1.1 '!D424</f>
        <v>0</v>
      </c>
      <c r="H421" s="134"/>
      <c r="I421" s="133">
        <f>'приложение 1.1 '!F424</f>
        <v>2018</v>
      </c>
      <c r="J421" s="133">
        <f>'приложение 1.1 '!G424</f>
        <v>2018</v>
      </c>
      <c r="K421" s="195" t="s">
        <v>196</v>
      </c>
      <c r="L421" s="195" t="s">
        <v>196</v>
      </c>
      <c r="M421" s="195" t="s">
        <v>196</v>
      </c>
      <c r="N421" s="195" t="s">
        <v>196</v>
      </c>
      <c r="O421" s="390">
        <f t="shared" si="18"/>
        <v>0</v>
      </c>
      <c r="P421" s="390">
        <f t="shared" si="19"/>
        <v>0</v>
      </c>
      <c r="Q421" s="236">
        <f>'приложение 1.1 '!H424</f>
        <v>3.8</v>
      </c>
      <c r="R421" s="135"/>
      <c r="S421" s="135">
        <f>'приложение 1.1 '!I424</f>
        <v>3.8</v>
      </c>
      <c r="T421" s="135"/>
      <c r="U421" s="136" t="s">
        <v>1803</v>
      </c>
      <c r="V421" s="138"/>
      <c r="W421" s="383" t="s">
        <v>1862</v>
      </c>
      <c r="X421" s="139">
        <v>5.75</v>
      </c>
      <c r="Y421" s="139">
        <v>8.4</v>
      </c>
      <c r="Z421" s="139">
        <v>11.38</v>
      </c>
      <c r="AA421" s="139">
        <v>22.95</v>
      </c>
    </row>
    <row r="422" spans="1:27" ht="185.1" customHeight="1">
      <c r="A422" s="219" t="str">
        <f>'приложение 1.1 '!A425</f>
        <v>2.1.2.57</v>
      </c>
      <c r="B422" s="166" t="str">
        <f>'приложение 1.1 '!B425</f>
        <v>Строительство КТПН-400кВА СОТ Кооператор</v>
      </c>
      <c r="C422" s="133" t="s">
        <v>732</v>
      </c>
      <c r="D422" s="133" t="s">
        <v>305</v>
      </c>
      <c r="E422" s="221">
        <f>'приложение 1.1 '!E425</f>
        <v>0.4</v>
      </c>
      <c r="F422" s="133"/>
      <c r="G422" s="221">
        <f>'приложение 1.1 '!D425</f>
        <v>0</v>
      </c>
      <c r="H422" s="134"/>
      <c r="I422" s="133">
        <f>'приложение 1.1 '!F425</f>
        <v>2018</v>
      </c>
      <c r="J422" s="133">
        <f>'приложение 1.1 '!G425</f>
        <v>2018</v>
      </c>
      <c r="K422" s="195" t="s">
        <v>196</v>
      </c>
      <c r="L422" s="195" t="s">
        <v>196</v>
      </c>
      <c r="M422" s="195" t="s">
        <v>196</v>
      </c>
      <c r="N422" s="195" t="s">
        <v>196</v>
      </c>
      <c r="O422" s="390">
        <f t="shared" si="18"/>
        <v>0</v>
      </c>
      <c r="P422" s="390">
        <f t="shared" si="19"/>
        <v>0</v>
      </c>
      <c r="Q422" s="236">
        <f>'приложение 1.1 '!H425</f>
        <v>3.8</v>
      </c>
      <c r="R422" s="135"/>
      <c r="S422" s="135">
        <f>'приложение 1.1 '!I425</f>
        <v>3.8</v>
      </c>
      <c r="T422" s="135"/>
      <c r="U422" s="136" t="s">
        <v>1803</v>
      </c>
      <c r="V422" s="138"/>
      <c r="W422" s="383" t="s">
        <v>1862</v>
      </c>
      <c r="X422" s="139">
        <v>5.75</v>
      </c>
      <c r="Y422" s="139">
        <v>8.4</v>
      </c>
      <c r="Z422" s="139">
        <v>11.38</v>
      </c>
      <c r="AA422" s="139">
        <v>22.95</v>
      </c>
    </row>
    <row r="423" spans="1:27" ht="185.1" customHeight="1">
      <c r="A423" s="219" t="str">
        <f>'приложение 1.1 '!A426</f>
        <v>2.1.2.58</v>
      </c>
      <c r="B423" s="166" t="str">
        <f>'приложение 1.1 '!B426</f>
        <v>Строительство КТПН-400кВА СОТ Монтажник-40</v>
      </c>
      <c r="C423" s="133" t="s">
        <v>732</v>
      </c>
      <c r="D423" s="133" t="s">
        <v>305</v>
      </c>
      <c r="E423" s="221">
        <f>'приложение 1.1 '!E426</f>
        <v>0.4</v>
      </c>
      <c r="F423" s="133"/>
      <c r="G423" s="221">
        <f>'приложение 1.1 '!D426</f>
        <v>0</v>
      </c>
      <c r="H423" s="134"/>
      <c r="I423" s="133">
        <f>'приложение 1.1 '!F426</f>
        <v>2018</v>
      </c>
      <c r="J423" s="133">
        <f>'приложение 1.1 '!G426</f>
        <v>2018</v>
      </c>
      <c r="K423" s="195" t="s">
        <v>196</v>
      </c>
      <c r="L423" s="195" t="s">
        <v>196</v>
      </c>
      <c r="M423" s="195" t="s">
        <v>196</v>
      </c>
      <c r="N423" s="195" t="s">
        <v>196</v>
      </c>
      <c r="O423" s="390">
        <f t="shared" si="18"/>
        <v>0</v>
      </c>
      <c r="P423" s="390">
        <f t="shared" si="19"/>
        <v>0</v>
      </c>
      <c r="Q423" s="236">
        <f>'приложение 1.1 '!H426</f>
        <v>3.8</v>
      </c>
      <c r="R423" s="135"/>
      <c r="S423" s="135">
        <f>'приложение 1.1 '!I426</f>
        <v>3.8</v>
      </c>
      <c r="T423" s="135"/>
      <c r="U423" s="136" t="s">
        <v>1803</v>
      </c>
      <c r="V423" s="138"/>
      <c r="W423" s="383" t="s">
        <v>1862</v>
      </c>
      <c r="X423" s="139">
        <v>5.75</v>
      </c>
      <c r="Y423" s="139">
        <v>8.4</v>
      </c>
      <c r="Z423" s="139">
        <v>11.38</v>
      </c>
      <c r="AA423" s="139">
        <v>22.95</v>
      </c>
    </row>
    <row r="424" spans="1:27" ht="185.1" customHeight="1">
      <c r="A424" s="219" t="str">
        <f>'приложение 1.1 '!A427</f>
        <v>2.1.2.59</v>
      </c>
      <c r="B424" s="166" t="str">
        <f>'приложение 1.1 '!B427</f>
        <v>Строительство КТПН-400кВА СОТ Магистраль</v>
      </c>
      <c r="C424" s="133" t="s">
        <v>732</v>
      </c>
      <c r="D424" s="133" t="s">
        <v>305</v>
      </c>
      <c r="E424" s="221">
        <f>'приложение 1.1 '!E427</f>
        <v>0.4</v>
      </c>
      <c r="F424" s="133"/>
      <c r="G424" s="221">
        <f>'приложение 1.1 '!D427</f>
        <v>0</v>
      </c>
      <c r="H424" s="134"/>
      <c r="I424" s="133">
        <f>'приложение 1.1 '!F427</f>
        <v>2018</v>
      </c>
      <c r="J424" s="133">
        <f>'приложение 1.1 '!G427</f>
        <v>2018</v>
      </c>
      <c r="K424" s="195" t="s">
        <v>196</v>
      </c>
      <c r="L424" s="195" t="s">
        <v>196</v>
      </c>
      <c r="M424" s="195" t="s">
        <v>196</v>
      </c>
      <c r="N424" s="195" t="s">
        <v>196</v>
      </c>
      <c r="O424" s="390">
        <f t="shared" si="18"/>
        <v>0</v>
      </c>
      <c r="P424" s="390">
        <f t="shared" si="19"/>
        <v>0</v>
      </c>
      <c r="Q424" s="236">
        <f>'приложение 1.1 '!H427</f>
        <v>3.8</v>
      </c>
      <c r="R424" s="135"/>
      <c r="S424" s="135">
        <f>'приложение 1.1 '!I427</f>
        <v>3.8</v>
      </c>
      <c r="T424" s="135"/>
      <c r="U424" s="136" t="s">
        <v>1803</v>
      </c>
      <c r="V424" s="138"/>
      <c r="W424" s="383" t="s">
        <v>1862</v>
      </c>
      <c r="X424" s="139">
        <v>5.75</v>
      </c>
      <c r="Y424" s="139">
        <v>8.4</v>
      </c>
      <c r="Z424" s="139">
        <v>11.38</v>
      </c>
      <c r="AA424" s="139">
        <v>22.95</v>
      </c>
    </row>
    <row r="425" spans="1:27" ht="185.1" customHeight="1">
      <c r="A425" s="219" t="str">
        <f>'приложение 1.1 '!A428</f>
        <v>2.1.2.60</v>
      </c>
      <c r="B425" s="166" t="str">
        <f>'приложение 1.1 '!B428</f>
        <v>Строительство КТПН-400кВА СОТ Кедр</v>
      </c>
      <c r="C425" s="133" t="s">
        <v>732</v>
      </c>
      <c r="D425" s="133" t="s">
        <v>305</v>
      </c>
      <c r="E425" s="221">
        <f>'приложение 1.1 '!E428</f>
        <v>0.4</v>
      </c>
      <c r="F425" s="133"/>
      <c r="G425" s="221">
        <f>'приложение 1.1 '!D428</f>
        <v>0</v>
      </c>
      <c r="H425" s="134"/>
      <c r="I425" s="133">
        <f>'приложение 1.1 '!F428</f>
        <v>2018</v>
      </c>
      <c r="J425" s="133">
        <f>'приложение 1.1 '!G428</f>
        <v>2018</v>
      </c>
      <c r="K425" s="195" t="s">
        <v>196</v>
      </c>
      <c r="L425" s="195" t="s">
        <v>196</v>
      </c>
      <c r="M425" s="195" t="s">
        <v>196</v>
      </c>
      <c r="N425" s="195" t="s">
        <v>196</v>
      </c>
      <c r="O425" s="390">
        <f t="shared" si="18"/>
        <v>0</v>
      </c>
      <c r="P425" s="390">
        <f t="shared" si="19"/>
        <v>0</v>
      </c>
      <c r="Q425" s="236">
        <f>'приложение 1.1 '!H428</f>
        <v>3.8</v>
      </c>
      <c r="R425" s="135"/>
      <c r="S425" s="135">
        <f>'приложение 1.1 '!I428</f>
        <v>3.8</v>
      </c>
      <c r="T425" s="135"/>
      <c r="U425" s="136" t="s">
        <v>1803</v>
      </c>
      <c r="V425" s="138"/>
      <c r="W425" s="383" t="s">
        <v>1862</v>
      </c>
      <c r="X425" s="139">
        <v>5.75</v>
      </c>
      <c r="Y425" s="139">
        <v>8.4</v>
      </c>
      <c r="Z425" s="139">
        <v>11.38</v>
      </c>
      <c r="AA425" s="139">
        <v>22.95</v>
      </c>
    </row>
    <row r="426" spans="1:27" ht="185.1" customHeight="1">
      <c r="A426" s="219" t="str">
        <f>'приложение 1.1 '!A429</f>
        <v>2.1.2.61</v>
      </c>
      <c r="B426" s="166" t="str">
        <f>'приложение 1.1 '!B429</f>
        <v>Строительство КТПН-400кВА СОТ Мостовик-1</v>
      </c>
      <c r="C426" s="133" t="s">
        <v>732</v>
      </c>
      <c r="D426" s="133" t="s">
        <v>305</v>
      </c>
      <c r="E426" s="221">
        <f>'приложение 1.1 '!E429</f>
        <v>0.4</v>
      </c>
      <c r="F426" s="133"/>
      <c r="G426" s="221">
        <f>'приложение 1.1 '!D429</f>
        <v>0</v>
      </c>
      <c r="H426" s="134"/>
      <c r="I426" s="133">
        <f>'приложение 1.1 '!F429</f>
        <v>2018</v>
      </c>
      <c r="J426" s="133">
        <f>'приложение 1.1 '!G429</f>
        <v>2018</v>
      </c>
      <c r="K426" s="195" t="s">
        <v>196</v>
      </c>
      <c r="L426" s="195" t="s">
        <v>196</v>
      </c>
      <c r="M426" s="195" t="s">
        <v>196</v>
      </c>
      <c r="N426" s="195" t="s">
        <v>196</v>
      </c>
      <c r="O426" s="390">
        <f t="shared" si="18"/>
        <v>0</v>
      </c>
      <c r="P426" s="390">
        <f t="shared" si="19"/>
        <v>0</v>
      </c>
      <c r="Q426" s="236">
        <f>'приложение 1.1 '!H429</f>
        <v>3.8</v>
      </c>
      <c r="R426" s="135"/>
      <c r="S426" s="135">
        <f>'приложение 1.1 '!I429</f>
        <v>3.8</v>
      </c>
      <c r="T426" s="135"/>
      <c r="U426" s="136" t="s">
        <v>1803</v>
      </c>
      <c r="V426" s="138"/>
      <c r="W426" s="383" t="s">
        <v>1862</v>
      </c>
      <c r="X426" s="139">
        <v>5.75</v>
      </c>
      <c r="Y426" s="139">
        <v>8.4</v>
      </c>
      <c r="Z426" s="139">
        <v>11.38</v>
      </c>
      <c r="AA426" s="139">
        <v>22.95</v>
      </c>
    </row>
    <row r="427" spans="1:27" ht="185.1" customHeight="1">
      <c r="A427" s="219" t="str">
        <f>'приложение 1.1 '!A430</f>
        <v>2.1.2.62</v>
      </c>
      <c r="B427" s="166" t="str">
        <f>'приложение 1.1 '!B430</f>
        <v>Строительство КТПН-400кВА ДНТ Калинка</v>
      </c>
      <c r="C427" s="133" t="s">
        <v>732</v>
      </c>
      <c r="D427" s="133" t="s">
        <v>305</v>
      </c>
      <c r="E427" s="221">
        <f>'приложение 1.1 '!E430</f>
        <v>0.4</v>
      </c>
      <c r="F427" s="133"/>
      <c r="G427" s="221">
        <f>'приложение 1.1 '!D430</f>
        <v>0</v>
      </c>
      <c r="H427" s="134"/>
      <c r="I427" s="133">
        <f>'приложение 1.1 '!F430</f>
        <v>2018</v>
      </c>
      <c r="J427" s="133">
        <f>'приложение 1.1 '!G430</f>
        <v>2018</v>
      </c>
      <c r="K427" s="195" t="s">
        <v>196</v>
      </c>
      <c r="L427" s="195" t="s">
        <v>196</v>
      </c>
      <c r="M427" s="195" t="s">
        <v>196</v>
      </c>
      <c r="N427" s="195" t="s">
        <v>196</v>
      </c>
      <c r="O427" s="390">
        <f t="shared" si="18"/>
        <v>0</v>
      </c>
      <c r="P427" s="390">
        <f t="shared" si="19"/>
        <v>0</v>
      </c>
      <c r="Q427" s="236">
        <f>'приложение 1.1 '!H430</f>
        <v>3.8</v>
      </c>
      <c r="R427" s="135"/>
      <c r="S427" s="135">
        <f>'приложение 1.1 '!I430</f>
        <v>3.8</v>
      </c>
      <c r="T427" s="135"/>
      <c r="U427" s="136" t="s">
        <v>1803</v>
      </c>
      <c r="V427" s="138"/>
      <c r="W427" s="383" t="s">
        <v>1862</v>
      </c>
      <c r="X427" s="139">
        <v>5.75</v>
      </c>
      <c r="Y427" s="139">
        <v>8.4</v>
      </c>
      <c r="Z427" s="139">
        <v>11.38</v>
      </c>
      <c r="AA427" s="139">
        <v>22.95</v>
      </c>
    </row>
    <row r="428" spans="1:27" ht="185.1" customHeight="1">
      <c r="A428" s="219" t="str">
        <f>'приложение 1.1 '!A431</f>
        <v>2.1.2.63</v>
      </c>
      <c r="B428" s="166" t="str">
        <f>'приложение 1.1 '!B431</f>
        <v>Строительство КТПН-400кВА ДНТ Тихое</v>
      </c>
      <c r="C428" s="133" t="s">
        <v>732</v>
      </c>
      <c r="D428" s="133" t="s">
        <v>305</v>
      </c>
      <c r="E428" s="221">
        <f>'приложение 1.1 '!E431</f>
        <v>0.4</v>
      </c>
      <c r="F428" s="133"/>
      <c r="G428" s="221">
        <f>'приложение 1.1 '!D431</f>
        <v>0</v>
      </c>
      <c r="H428" s="134"/>
      <c r="I428" s="133">
        <f>'приложение 1.1 '!F431</f>
        <v>2018</v>
      </c>
      <c r="J428" s="133">
        <f>'приложение 1.1 '!G431</f>
        <v>2018</v>
      </c>
      <c r="K428" s="195" t="s">
        <v>196</v>
      </c>
      <c r="L428" s="195" t="s">
        <v>196</v>
      </c>
      <c r="M428" s="195" t="s">
        <v>196</v>
      </c>
      <c r="N428" s="195" t="s">
        <v>196</v>
      </c>
      <c r="O428" s="390">
        <f t="shared" si="18"/>
        <v>0</v>
      </c>
      <c r="P428" s="390">
        <f t="shared" si="19"/>
        <v>0</v>
      </c>
      <c r="Q428" s="236">
        <f>'приложение 1.1 '!H431</f>
        <v>3.8</v>
      </c>
      <c r="R428" s="135"/>
      <c r="S428" s="135">
        <f>'приложение 1.1 '!I431</f>
        <v>3.8</v>
      </c>
      <c r="T428" s="135"/>
      <c r="U428" s="136" t="s">
        <v>1803</v>
      </c>
      <c r="V428" s="138"/>
      <c r="W428" s="383" t="s">
        <v>1862</v>
      </c>
      <c r="X428" s="139">
        <v>5.75</v>
      </c>
      <c r="Y428" s="139">
        <v>8.4</v>
      </c>
      <c r="Z428" s="139">
        <v>11.38</v>
      </c>
      <c r="AA428" s="139">
        <v>22.95</v>
      </c>
    </row>
    <row r="429" spans="1:27" ht="185.1" customHeight="1">
      <c r="A429" s="219" t="str">
        <f>'приложение 1.1 '!A432</f>
        <v>2.1.2.64</v>
      </c>
      <c r="B429" s="166" t="str">
        <f>'приложение 1.1 '!B432</f>
        <v>Строительство КТПН-400кВА СТ Зори Сургута</v>
      </c>
      <c r="C429" s="133" t="s">
        <v>732</v>
      </c>
      <c r="D429" s="133" t="s">
        <v>305</v>
      </c>
      <c r="E429" s="221">
        <f>'приложение 1.1 '!E432</f>
        <v>0.4</v>
      </c>
      <c r="F429" s="133"/>
      <c r="G429" s="221">
        <f>'приложение 1.1 '!D432</f>
        <v>0</v>
      </c>
      <c r="H429" s="134"/>
      <c r="I429" s="133">
        <f>'приложение 1.1 '!F432</f>
        <v>2018</v>
      </c>
      <c r="J429" s="133">
        <f>'приложение 1.1 '!G432</f>
        <v>2018</v>
      </c>
      <c r="K429" s="195" t="s">
        <v>196</v>
      </c>
      <c r="L429" s="195" t="s">
        <v>196</v>
      </c>
      <c r="M429" s="195" t="s">
        <v>196</v>
      </c>
      <c r="N429" s="195" t="s">
        <v>196</v>
      </c>
      <c r="O429" s="390">
        <f t="shared" si="18"/>
        <v>0</v>
      </c>
      <c r="P429" s="390">
        <f t="shared" si="19"/>
        <v>0</v>
      </c>
      <c r="Q429" s="236">
        <f>'приложение 1.1 '!H432</f>
        <v>3.8</v>
      </c>
      <c r="R429" s="135"/>
      <c r="S429" s="135">
        <f>'приложение 1.1 '!I432</f>
        <v>3.8</v>
      </c>
      <c r="T429" s="135"/>
      <c r="U429" s="136" t="s">
        <v>1803</v>
      </c>
      <c r="V429" s="138"/>
      <c r="W429" s="383" t="s">
        <v>1862</v>
      </c>
      <c r="X429" s="139">
        <v>5.75</v>
      </c>
      <c r="Y429" s="139">
        <v>8.4</v>
      </c>
      <c r="Z429" s="139">
        <v>11.38</v>
      </c>
      <c r="AA429" s="139">
        <v>22.95</v>
      </c>
    </row>
    <row r="430" spans="1:27" ht="185.1" customHeight="1">
      <c r="A430" s="219" t="str">
        <f>'приложение 1.1 '!A433</f>
        <v>2.1.2.65</v>
      </c>
      <c r="B430" s="166" t="str">
        <f>'приложение 1.1 '!B433</f>
        <v>Строительство КТПН-400кВА ДНТ Птицевод Севера</v>
      </c>
      <c r="C430" s="133" t="s">
        <v>732</v>
      </c>
      <c r="D430" s="133" t="s">
        <v>305</v>
      </c>
      <c r="E430" s="221">
        <f>'приложение 1.1 '!E433</f>
        <v>0.4</v>
      </c>
      <c r="F430" s="133"/>
      <c r="G430" s="221">
        <f>'приложение 1.1 '!D433</f>
        <v>0</v>
      </c>
      <c r="H430" s="134"/>
      <c r="I430" s="133">
        <f>'приложение 1.1 '!F433</f>
        <v>2018</v>
      </c>
      <c r="J430" s="133">
        <f>'приложение 1.1 '!G433</f>
        <v>2018</v>
      </c>
      <c r="K430" s="195" t="s">
        <v>196</v>
      </c>
      <c r="L430" s="195" t="s">
        <v>196</v>
      </c>
      <c r="M430" s="195" t="s">
        <v>196</v>
      </c>
      <c r="N430" s="195" t="s">
        <v>196</v>
      </c>
      <c r="O430" s="390">
        <f t="shared" si="18"/>
        <v>0</v>
      </c>
      <c r="P430" s="390">
        <f t="shared" si="19"/>
        <v>0</v>
      </c>
      <c r="Q430" s="236">
        <f>'приложение 1.1 '!H433</f>
        <v>3.8</v>
      </c>
      <c r="R430" s="135"/>
      <c r="S430" s="135">
        <f>'приложение 1.1 '!I433</f>
        <v>3.8</v>
      </c>
      <c r="T430" s="135"/>
      <c r="U430" s="136" t="s">
        <v>1803</v>
      </c>
      <c r="V430" s="138"/>
      <c r="W430" s="383" t="s">
        <v>1862</v>
      </c>
      <c r="X430" s="139">
        <v>5.75</v>
      </c>
      <c r="Y430" s="139">
        <v>8.4</v>
      </c>
      <c r="Z430" s="139">
        <v>11.38</v>
      </c>
      <c r="AA430" s="139">
        <v>22.95</v>
      </c>
    </row>
    <row r="431" spans="1:27" ht="185.1" customHeight="1">
      <c r="A431" s="219" t="str">
        <f>'приложение 1.1 '!A434</f>
        <v>2.1.2.66</v>
      </c>
      <c r="B431" s="166" t="str">
        <f>'приложение 1.1 '!B434</f>
        <v>Строительство КТПН-400кВА СОТ Энергетик-4</v>
      </c>
      <c r="C431" s="133" t="s">
        <v>732</v>
      </c>
      <c r="D431" s="133" t="s">
        <v>305</v>
      </c>
      <c r="E431" s="221">
        <f>'приложение 1.1 '!E434</f>
        <v>0.4</v>
      </c>
      <c r="F431" s="133"/>
      <c r="G431" s="221">
        <f>'приложение 1.1 '!D434</f>
        <v>0</v>
      </c>
      <c r="H431" s="134"/>
      <c r="I431" s="133">
        <f>'приложение 1.1 '!F434</f>
        <v>2019</v>
      </c>
      <c r="J431" s="133">
        <f>'приложение 1.1 '!G434</f>
        <v>2019</v>
      </c>
      <c r="K431" s="195" t="s">
        <v>196</v>
      </c>
      <c r="L431" s="195" t="s">
        <v>196</v>
      </c>
      <c r="M431" s="195" t="s">
        <v>196</v>
      </c>
      <c r="N431" s="195" t="s">
        <v>196</v>
      </c>
      <c r="O431" s="390">
        <f t="shared" si="18"/>
        <v>0</v>
      </c>
      <c r="P431" s="390">
        <f t="shared" si="19"/>
        <v>0</v>
      </c>
      <c r="Q431" s="236">
        <f>'приложение 1.1 '!H434</f>
        <v>3.8</v>
      </c>
      <c r="R431" s="135"/>
      <c r="S431" s="135">
        <f>'приложение 1.1 '!I434</f>
        <v>3.8</v>
      </c>
      <c r="T431" s="135"/>
      <c r="U431" s="136" t="s">
        <v>1803</v>
      </c>
      <c r="V431" s="138"/>
      <c r="W431" s="383" t="s">
        <v>1862</v>
      </c>
      <c r="X431" s="139">
        <v>5.75</v>
      </c>
      <c r="Y431" s="139">
        <v>8.4</v>
      </c>
      <c r="Z431" s="139">
        <v>11.38</v>
      </c>
      <c r="AA431" s="139">
        <v>22.95</v>
      </c>
    </row>
    <row r="432" spans="1:27" ht="185.1" customHeight="1">
      <c r="A432" s="219" t="str">
        <f>'приложение 1.1 '!A435</f>
        <v>2.1.2.67</v>
      </c>
      <c r="B432" s="166" t="str">
        <f>'приложение 1.1 '!B435</f>
        <v>Строительство КТПН-400кВА СОТ Хвойный</v>
      </c>
      <c r="C432" s="133" t="s">
        <v>732</v>
      </c>
      <c r="D432" s="133" t="s">
        <v>305</v>
      </c>
      <c r="E432" s="221">
        <f>'приложение 1.1 '!E435</f>
        <v>0.4</v>
      </c>
      <c r="F432" s="133"/>
      <c r="G432" s="221">
        <f>'приложение 1.1 '!D435</f>
        <v>0</v>
      </c>
      <c r="H432" s="134"/>
      <c r="I432" s="133">
        <f>'приложение 1.1 '!F435</f>
        <v>2019</v>
      </c>
      <c r="J432" s="133">
        <f>'приложение 1.1 '!G435</f>
        <v>2019</v>
      </c>
      <c r="K432" s="195" t="s">
        <v>196</v>
      </c>
      <c r="L432" s="195" t="s">
        <v>196</v>
      </c>
      <c r="M432" s="195" t="s">
        <v>196</v>
      </c>
      <c r="N432" s="195" t="s">
        <v>196</v>
      </c>
      <c r="O432" s="390">
        <f t="shared" si="18"/>
        <v>0</v>
      </c>
      <c r="P432" s="390">
        <f t="shared" si="19"/>
        <v>0</v>
      </c>
      <c r="Q432" s="236">
        <f>'приложение 1.1 '!H435</f>
        <v>3.8</v>
      </c>
      <c r="R432" s="135"/>
      <c r="S432" s="135">
        <f>'приложение 1.1 '!I435</f>
        <v>3.8</v>
      </c>
      <c r="T432" s="135"/>
      <c r="U432" s="136" t="s">
        <v>1803</v>
      </c>
      <c r="V432" s="138"/>
      <c r="W432" s="383" t="s">
        <v>1862</v>
      </c>
      <c r="X432" s="139">
        <v>5.75</v>
      </c>
      <c r="Y432" s="139">
        <v>8.4</v>
      </c>
      <c r="Z432" s="139">
        <v>11.38</v>
      </c>
      <c r="AA432" s="139">
        <v>22.95</v>
      </c>
    </row>
    <row r="433" spans="1:27" ht="185.1" customHeight="1">
      <c r="A433" s="219" t="str">
        <f>'приложение 1.1 '!A436</f>
        <v>2.1.2.68</v>
      </c>
      <c r="B433" s="166" t="str">
        <f>'приложение 1.1 '!B436</f>
        <v>Строительство КТПН-400кВА ДК Солнечное</v>
      </c>
      <c r="C433" s="133" t="s">
        <v>732</v>
      </c>
      <c r="D433" s="133" t="s">
        <v>305</v>
      </c>
      <c r="E433" s="221">
        <f>'приложение 1.1 '!E436</f>
        <v>0.4</v>
      </c>
      <c r="F433" s="133"/>
      <c r="G433" s="221">
        <f>'приложение 1.1 '!D436</f>
        <v>0</v>
      </c>
      <c r="H433" s="134"/>
      <c r="I433" s="133">
        <f>'приложение 1.1 '!F436</f>
        <v>2022</v>
      </c>
      <c r="J433" s="133">
        <f>'приложение 1.1 '!G436</f>
        <v>2022</v>
      </c>
      <c r="K433" s="195" t="s">
        <v>196</v>
      </c>
      <c r="L433" s="195" t="s">
        <v>196</v>
      </c>
      <c r="M433" s="195" t="s">
        <v>196</v>
      </c>
      <c r="N433" s="195" t="s">
        <v>196</v>
      </c>
      <c r="O433" s="390">
        <f t="shared" si="18"/>
        <v>0</v>
      </c>
      <c r="P433" s="390">
        <f t="shared" si="19"/>
        <v>0</v>
      </c>
      <c r="Q433" s="236">
        <f>'приложение 1.1 '!H436</f>
        <v>3.8</v>
      </c>
      <c r="R433" s="135"/>
      <c r="S433" s="135">
        <f>'приложение 1.1 '!I436</f>
        <v>3.8</v>
      </c>
      <c r="T433" s="135"/>
      <c r="U433" s="136" t="s">
        <v>1803</v>
      </c>
      <c r="V433" s="138"/>
      <c r="W433" s="383" t="s">
        <v>1862</v>
      </c>
      <c r="X433" s="139">
        <v>5.75</v>
      </c>
      <c r="Y433" s="139">
        <v>8.4</v>
      </c>
      <c r="Z433" s="139">
        <v>11.38</v>
      </c>
      <c r="AA433" s="139">
        <v>22.95</v>
      </c>
    </row>
    <row r="434" spans="1:27" ht="185.1" customHeight="1">
      <c r="A434" s="219" t="str">
        <f>'приложение 1.1 '!A437</f>
        <v>2.1.2.69</v>
      </c>
      <c r="B434" s="166" t="str">
        <f>'приложение 1.1 '!B437</f>
        <v>Строительство КТПН-400кВА СОТ Рассвет</v>
      </c>
      <c r="C434" s="133" t="s">
        <v>732</v>
      </c>
      <c r="D434" s="133" t="s">
        <v>305</v>
      </c>
      <c r="E434" s="221">
        <f>'приложение 1.1 '!E437</f>
        <v>0.4</v>
      </c>
      <c r="F434" s="133"/>
      <c r="G434" s="221">
        <f>'приложение 1.1 '!D437</f>
        <v>0</v>
      </c>
      <c r="H434" s="134"/>
      <c r="I434" s="133">
        <f>'приложение 1.1 '!F437</f>
        <v>2022</v>
      </c>
      <c r="J434" s="133">
        <f>'приложение 1.1 '!G437</f>
        <v>2022</v>
      </c>
      <c r="K434" s="195" t="s">
        <v>196</v>
      </c>
      <c r="L434" s="195" t="s">
        <v>196</v>
      </c>
      <c r="M434" s="195" t="s">
        <v>196</v>
      </c>
      <c r="N434" s="195" t="s">
        <v>196</v>
      </c>
      <c r="O434" s="390">
        <f t="shared" si="18"/>
        <v>0</v>
      </c>
      <c r="P434" s="390">
        <f t="shared" si="19"/>
        <v>0</v>
      </c>
      <c r="Q434" s="236">
        <f>'приложение 1.1 '!H437</f>
        <v>3.8</v>
      </c>
      <c r="R434" s="135"/>
      <c r="S434" s="135">
        <f>'приложение 1.1 '!I437</f>
        <v>3.8</v>
      </c>
      <c r="T434" s="135"/>
      <c r="U434" s="136" t="s">
        <v>1803</v>
      </c>
      <c r="V434" s="138"/>
      <c r="W434" s="383" t="s">
        <v>1862</v>
      </c>
      <c r="X434" s="139">
        <v>5.75</v>
      </c>
      <c r="Y434" s="139">
        <v>8.4</v>
      </c>
      <c r="Z434" s="139">
        <v>11.38</v>
      </c>
      <c r="AA434" s="139">
        <v>22.95</v>
      </c>
    </row>
    <row r="435" spans="1:27" ht="185.1" customHeight="1">
      <c r="A435" s="219" t="str">
        <f>'приложение 1.1 '!A438</f>
        <v>2.1.2.70</v>
      </c>
      <c r="B435" s="166" t="str">
        <f>'приложение 1.1 '!B438</f>
        <v>Строительство КТПН-400кВА СОТ Локомотив</v>
      </c>
      <c r="C435" s="133" t="s">
        <v>732</v>
      </c>
      <c r="D435" s="133" t="s">
        <v>305</v>
      </c>
      <c r="E435" s="221">
        <f>'приложение 1.1 '!E438</f>
        <v>0.4</v>
      </c>
      <c r="F435" s="133"/>
      <c r="G435" s="221">
        <f>'приложение 1.1 '!D438</f>
        <v>0</v>
      </c>
      <c r="H435" s="134"/>
      <c r="I435" s="133">
        <f>'приложение 1.1 '!F438</f>
        <v>2022</v>
      </c>
      <c r="J435" s="133">
        <f>'приложение 1.1 '!G438</f>
        <v>2022</v>
      </c>
      <c r="K435" s="195" t="s">
        <v>196</v>
      </c>
      <c r="L435" s="195" t="s">
        <v>196</v>
      </c>
      <c r="M435" s="195" t="s">
        <v>196</v>
      </c>
      <c r="N435" s="195" t="s">
        <v>196</v>
      </c>
      <c r="O435" s="390">
        <f t="shared" si="18"/>
        <v>0</v>
      </c>
      <c r="P435" s="390">
        <f t="shared" si="19"/>
        <v>0</v>
      </c>
      <c r="Q435" s="236">
        <f>'приложение 1.1 '!H438</f>
        <v>3.8</v>
      </c>
      <c r="R435" s="135"/>
      <c r="S435" s="135">
        <f>'приложение 1.1 '!I438</f>
        <v>3.8</v>
      </c>
      <c r="T435" s="135"/>
      <c r="U435" s="136" t="s">
        <v>1803</v>
      </c>
      <c r="V435" s="138"/>
      <c r="W435" s="383" t="s">
        <v>1862</v>
      </c>
      <c r="X435" s="139">
        <v>5.75</v>
      </c>
      <c r="Y435" s="139">
        <v>8.4</v>
      </c>
      <c r="Z435" s="139">
        <v>11.38</v>
      </c>
      <c r="AA435" s="139">
        <v>22.95</v>
      </c>
    </row>
    <row r="436" spans="1:27" ht="185.1" customHeight="1">
      <c r="A436" s="219" t="str">
        <f>'приложение 1.1 '!A439</f>
        <v>2.1.2.71</v>
      </c>
      <c r="B436" s="166" t="str">
        <f>'приложение 1.1 '!B439</f>
        <v>Строительство КТПН-400кВА СОТ Речник</v>
      </c>
      <c r="C436" s="133" t="s">
        <v>732</v>
      </c>
      <c r="D436" s="133" t="s">
        <v>305</v>
      </c>
      <c r="E436" s="221">
        <f>'приложение 1.1 '!E439</f>
        <v>0.4</v>
      </c>
      <c r="F436" s="133"/>
      <c r="G436" s="221">
        <f>'приложение 1.1 '!D439</f>
        <v>0</v>
      </c>
      <c r="H436" s="134"/>
      <c r="I436" s="133">
        <f>'приложение 1.1 '!F439</f>
        <v>2022</v>
      </c>
      <c r="J436" s="133">
        <f>'приложение 1.1 '!G439</f>
        <v>2022</v>
      </c>
      <c r="K436" s="195" t="s">
        <v>196</v>
      </c>
      <c r="L436" s="195" t="s">
        <v>196</v>
      </c>
      <c r="M436" s="195" t="s">
        <v>196</v>
      </c>
      <c r="N436" s="195" t="s">
        <v>196</v>
      </c>
      <c r="O436" s="390">
        <f t="shared" si="18"/>
        <v>0</v>
      </c>
      <c r="P436" s="390">
        <f t="shared" si="19"/>
        <v>0</v>
      </c>
      <c r="Q436" s="236">
        <f>'приложение 1.1 '!H439</f>
        <v>3.8</v>
      </c>
      <c r="R436" s="135"/>
      <c r="S436" s="135">
        <f>'приложение 1.1 '!I439</f>
        <v>3.8</v>
      </c>
      <c r="T436" s="135"/>
      <c r="U436" s="136" t="s">
        <v>1803</v>
      </c>
      <c r="V436" s="138"/>
      <c r="W436" s="383" t="s">
        <v>1862</v>
      </c>
      <c r="X436" s="139">
        <v>5.75</v>
      </c>
      <c r="Y436" s="139">
        <v>8.4</v>
      </c>
      <c r="Z436" s="139">
        <v>11.38</v>
      </c>
      <c r="AA436" s="139">
        <v>22.95</v>
      </c>
    </row>
    <row r="437" spans="1:27" ht="75.75" customHeight="1">
      <c r="A437" s="595" t="str">
        <f>'приложение 1.1 '!A440</f>
        <v>2.1.3.</v>
      </c>
      <c r="B437" s="596" t="str">
        <f>'приложение 1.1 '!B440</f>
        <v>Подстанции РП;ТП 6/10кВ</v>
      </c>
      <c r="C437" s="597"/>
      <c r="D437" s="597"/>
      <c r="E437" s="598"/>
      <c r="F437" s="597"/>
      <c r="G437" s="598"/>
      <c r="H437" s="599"/>
      <c r="I437" s="597"/>
      <c r="J437" s="597"/>
      <c r="K437" s="600"/>
      <c r="L437" s="600"/>
      <c r="M437" s="600"/>
      <c r="N437" s="600"/>
      <c r="O437" s="601"/>
      <c r="P437" s="601"/>
      <c r="Q437" s="602"/>
      <c r="R437" s="603"/>
      <c r="S437" s="603"/>
      <c r="T437" s="603"/>
      <c r="U437" s="613"/>
      <c r="V437" s="614"/>
      <c r="W437" s="615"/>
      <c r="X437" s="616"/>
      <c r="Y437" s="616"/>
      <c r="Z437" s="616"/>
      <c r="AA437" s="616"/>
    </row>
    <row r="438" spans="1:27" ht="219" customHeight="1">
      <c r="A438" s="219" t="str">
        <f>'приложение 1.1 '!A441</f>
        <v>2.1.3.1</v>
      </c>
      <c r="B438" s="166" t="str">
        <f>'приложение 1.1 '!B441</f>
        <v>Строительство РП(ТП)11 2х2500кВА, для электроснабжения ж/д в мкр.21-22</v>
      </c>
      <c r="C438" s="133" t="s">
        <v>732</v>
      </c>
      <c r="D438" s="133" t="s">
        <v>305</v>
      </c>
      <c r="E438" s="221">
        <f>'приложение 1.1 '!E441</f>
        <v>5</v>
      </c>
      <c r="F438" s="133"/>
      <c r="G438" s="221">
        <f>'приложение 1.1 '!D441</f>
        <v>0</v>
      </c>
      <c r="H438" s="134"/>
      <c r="I438" s="133">
        <f>'приложение 1.1 '!F441</f>
        <v>2018</v>
      </c>
      <c r="J438" s="133">
        <f>'приложение 1.1 '!G441</f>
        <v>2018</v>
      </c>
      <c r="K438" s="195" t="s">
        <v>196</v>
      </c>
      <c r="L438" s="195" t="s">
        <v>196</v>
      </c>
      <c r="M438" s="195" t="s">
        <v>196</v>
      </c>
      <c r="N438" s="195" t="s">
        <v>196</v>
      </c>
      <c r="O438" s="390">
        <f t="shared" si="18"/>
        <v>0</v>
      </c>
      <c r="P438" s="390">
        <f t="shared" si="19"/>
        <v>0</v>
      </c>
      <c r="Q438" s="236">
        <f>'приложение 1.1 '!H441</f>
        <v>21</v>
      </c>
      <c r="R438" s="135"/>
      <c r="S438" s="135">
        <f>'приложение 1.1 '!I441</f>
        <v>21</v>
      </c>
      <c r="T438" s="135"/>
      <c r="U438" s="136" t="s">
        <v>311</v>
      </c>
      <c r="V438" s="138"/>
      <c r="W438" s="383" t="s">
        <v>1865</v>
      </c>
      <c r="X438" s="139">
        <v>5.75</v>
      </c>
      <c r="Y438" s="139">
        <v>8.4</v>
      </c>
      <c r="Z438" s="139">
        <v>11.38</v>
      </c>
      <c r="AA438" s="139">
        <v>22.95</v>
      </c>
    </row>
    <row r="439" spans="1:27" ht="219" customHeight="1">
      <c r="A439" s="219" t="str">
        <f>'приложение 1.1 '!A442</f>
        <v>2.1.3.2</v>
      </c>
      <c r="B439" s="166" t="str">
        <f>'приложение 1.1 '!B442</f>
        <v>Строительство ТП12 2х1000кВА, для электроснабжения ж/д в мкр.21-22</v>
      </c>
      <c r="C439" s="133" t="s">
        <v>732</v>
      </c>
      <c r="D439" s="133" t="s">
        <v>305</v>
      </c>
      <c r="E439" s="221">
        <f>'приложение 1.1 '!E442</f>
        <v>2</v>
      </c>
      <c r="F439" s="133"/>
      <c r="G439" s="221">
        <f>'приложение 1.1 '!D442</f>
        <v>0</v>
      </c>
      <c r="H439" s="134"/>
      <c r="I439" s="133">
        <f>'приложение 1.1 '!F442</f>
        <v>2018</v>
      </c>
      <c r="J439" s="133">
        <f>'приложение 1.1 '!G442</f>
        <v>2018</v>
      </c>
      <c r="K439" s="195" t="s">
        <v>196</v>
      </c>
      <c r="L439" s="195" t="s">
        <v>196</v>
      </c>
      <c r="M439" s="195" t="s">
        <v>196</v>
      </c>
      <c r="N439" s="195" t="s">
        <v>196</v>
      </c>
      <c r="O439" s="390">
        <f t="shared" si="18"/>
        <v>0</v>
      </c>
      <c r="P439" s="390">
        <f t="shared" si="19"/>
        <v>0</v>
      </c>
      <c r="Q439" s="236">
        <f>'приложение 1.1 '!H442</f>
        <v>12.5</v>
      </c>
      <c r="R439" s="135"/>
      <c r="S439" s="135">
        <f>'приложение 1.1 '!I442</f>
        <v>12.5</v>
      </c>
      <c r="T439" s="135"/>
      <c r="U439" s="136" t="s">
        <v>311</v>
      </c>
      <c r="V439" s="138"/>
      <c r="W439" s="383" t="s">
        <v>1865</v>
      </c>
      <c r="X439" s="139">
        <v>5.75</v>
      </c>
      <c r="Y439" s="139">
        <v>8.4</v>
      </c>
      <c r="Z439" s="139">
        <v>11.38</v>
      </c>
      <c r="AA439" s="139">
        <v>22.95</v>
      </c>
    </row>
    <row r="440" spans="1:27" ht="219" customHeight="1">
      <c r="A440" s="219" t="str">
        <f>'приложение 1.1 '!A443</f>
        <v>2.1.3.3</v>
      </c>
      <c r="B440" s="166" t="str">
        <f>'приложение 1.1 '!B443</f>
        <v>Строительство ТП13 2х1000кВА, для электроснабжения ж/д в мкр.21-22</v>
      </c>
      <c r="C440" s="133" t="s">
        <v>732</v>
      </c>
      <c r="D440" s="133" t="s">
        <v>305</v>
      </c>
      <c r="E440" s="221">
        <f>'приложение 1.1 '!E443</f>
        <v>2</v>
      </c>
      <c r="F440" s="133"/>
      <c r="G440" s="221">
        <f>'приложение 1.1 '!D443</f>
        <v>0</v>
      </c>
      <c r="H440" s="134"/>
      <c r="I440" s="133">
        <f>'приложение 1.1 '!F443</f>
        <v>2019</v>
      </c>
      <c r="J440" s="133">
        <f>'приложение 1.1 '!G443</f>
        <v>2019</v>
      </c>
      <c r="K440" s="195" t="s">
        <v>196</v>
      </c>
      <c r="L440" s="195" t="s">
        <v>196</v>
      </c>
      <c r="M440" s="195" t="s">
        <v>196</v>
      </c>
      <c r="N440" s="195" t="s">
        <v>196</v>
      </c>
      <c r="O440" s="390">
        <f t="shared" si="18"/>
        <v>0</v>
      </c>
      <c r="P440" s="390">
        <f t="shared" si="19"/>
        <v>0</v>
      </c>
      <c r="Q440" s="236">
        <f>'приложение 1.1 '!H443</f>
        <v>12.5</v>
      </c>
      <c r="R440" s="135"/>
      <c r="S440" s="135">
        <f>'приложение 1.1 '!I443</f>
        <v>12.5</v>
      </c>
      <c r="T440" s="135"/>
      <c r="U440" s="136" t="s">
        <v>311</v>
      </c>
      <c r="V440" s="138"/>
      <c r="W440" s="383" t="s">
        <v>1865</v>
      </c>
      <c r="X440" s="139">
        <v>5.75</v>
      </c>
      <c r="Y440" s="139">
        <v>8.4</v>
      </c>
      <c r="Z440" s="139">
        <v>11.38</v>
      </c>
      <c r="AA440" s="139">
        <v>22.95</v>
      </c>
    </row>
    <row r="441" spans="1:27" ht="219" customHeight="1">
      <c r="A441" s="219" t="str">
        <f>'приложение 1.1 '!A444</f>
        <v>2.1.3.4</v>
      </c>
      <c r="B441" s="166" t="str">
        <f>'приложение 1.1 '!B444</f>
        <v>Строительство ТП-2х1600кВА, для электроснабжения Регионального центра спорта инвалидов мкр.31А</v>
      </c>
      <c r="C441" s="133" t="s">
        <v>732</v>
      </c>
      <c r="D441" s="133" t="s">
        <v>305</v>
      </c>
      <c r="E441" s="221">
        <f>'приложение 1.1 '!E444</f>
        <v>3.2</v>
      </c>
      <c r="F441" s="133"/>
      <c r="G441" s="221">
        <f>'приложение 1.1 '!D444</f>
        <v>0</v>
      </c>
      <c r="H441" s="134"/>
      <c r="I441" s="133">
        <f>'приложение 1.1 '!F444</f>
        <v>2020</v>
      </c>
      <c r="J441" s="133">
        <f>'приложение 1.1 '!G444</f>
        <v>2020</v>
      </c>
      <c r="K441" s="195" t="s">
        <v>196</v>
      </c>
      <c r="L441" s="195" t="s">
        <v>196</v>
      </c>
      <c r="M441" s="195" t="s">
        <v>196</v>
      </c>
      <c r="N441" s="195" t="s">
        <v>196</v>
      </c>
      <c r="O441" s="390">
        <f t="shared" si="18"/>
        <v>0</v>
      </c>
      <c r="P441" s="390">
        <f t="shared" si="19"/>
        <v>0</v>
      </c>
      <c r="Q441" s="236">
        <f>'приложение 1.1 '!H444</f>
        <v>17</v>
      </c>
      <c r="R441" s="135"/>
      <c r="S441" s="135">
        <f>'приложение 1.1 '!I444</f>
        <v>17</v>
      </c>
      <c r="T441" s="135"/>
      <c r="U441" s="136" t="s">
        <v>311</v>
      </c>
      <c r="V441" s="138"/>
      <c r="W441" s="383" t="s">
        <v>1867</v>
      </c>
      <c r="X441" s="139">
        <v>5.75</v>
      </c>
      <c r="Y441" s="139">
        <v>8.4</v>
      </c>
      <c r="Z441" s="139">
        <v>11.38</v>
      </c>
      <c r="AA441" s="139">
        <v>22.95</v>
      </c>
    </row>
    <row r="442" spans="1:27" ht="219" customHeight="1">
      <c r="A442" s="219" t="str">
        <f>'приложение 1.1 '!A445</f>
        <v>2.1.3.5</v>
      </c>
      <c r="B442" s="166" t="str">
        <f>'приложение 1.1 '!B445</f>
        <v>Строительство ТП 2х1250кВА, для электроснабжения ж/д по ул.Энгельса, Югорский тракт</v>
      </c>
      <c r="C442" s="133" t="s">
        <v>732</v>
      </c>
      <c r="D442" s="133" t="s">
        <v>305</v>
      </c>
      <c r="E442" s="221">
        <f>'приложение 1.1 '!E445</f>
        <v>2.5</v>
      </c>
      <c r="F442" s="133"/>
      <c r="G442" s="221">
        <f>'приложение 1.1 '!D445</f>
        <v>0</v>
      </c>
      <c r="H442" s="134"/>
      <c r="I442" s="133">
        <f>'приложение 1.1 '!F445</f>
        <v>2020</v>
      </c>
      <c r="J442" s="133">
        <f>'приложение 1.1 '!G445</f>
        <v>2020</v>
      </c>
      <c r="K442" s="195" t="s">
        <v>196</v>
      </c>
      <c r="L442" s="195" t="s">
        <v>196</v>
      </c>
      <c r="M442" s="195" t="s">
        <v>196</v>
      </c>
      <c r="N442" s="195" t="s">
        <v>196</v>
      </c>
      <c r="O442" s="390">
        <f t="shared" si="18"/>
        <v>0</v>
      </c>
      <c r="P442" s="390">
        <f t="shared" si="19"/>
        <v>0</v>
      </c>
      <c r="Q442" s="236">
        <f>'приложение 1.1 '!H445</f>
        <v>15.5</v>
      </c>
      <c r="R442" s="135"/>
      <c r="S442" s="135">
        <f>'приложение 1.1 '!I445</f>
        <v>15.5</v>
      </c>
      <c r="T442" s="135"/>
      <c r="U442" s="136" t="s">
        <v>311</v>
      </c>
      <c r="V442" s="138"/>
      <c r="W442" s="383" t="s">
        <v>311</v>
      </c>
      <c r="X442" s="139">
        <v>5.75</v>
      </c>
      <c r="Y442" s="139">
        <v>8.4</v>
      </c>
      <c r="Z442" s="139">
        <v>11.38</v>
      </c>
      <c r="AA442" s="139">
        <v>22.95</v>
      </c>
    </row>
    <row r="443" spans="1:27" ht="219" customHeight="1">
      <c r="A443" s="219" t="str">
        <f>'приложение 1.1 '!A446</f>
        <v>2.1.3.6</v>
      </c>
      <c r="B443" s="166" t="str">
        <f>'приложение 1.1 '!B446</f>
        <v>Строительство ТП 2х2500кВА, для электроснабжения Храма по ул.Мира</v>
      </c>
      <c r="C443" s="133" t="s">
        <v>732</v>
      </c>
      <c r="D443" s="133" t="s">
        <v>305</v>
      </c>
      <c r="E443" s="221">
        <f>'приложение 1.1 '!E446</f>
        <v>5</v>
      </c>
      <c r="F443" s="133"/>
      <c r="G443" s="221">
        <f>'приложение 1.1 '!D446</f>
        <v>0</v>
      </c>
      <c r="H443" s="134"/>
      <c r="I443" s="133">
        <f>'приложение 1.1 '!F446</f>
        <v>2018</v>
      </c>
      <c r="J443" s="133">
        <f>'приложение 1.1 '!G446</f>
        <v>2018</v>
      </c>
      <c r="K443" s="195" t="s">
        <v>196</v>
      </c>
      <c r="L443" s="195" t="s">
        <v>196</v>
      </c>
      <c r="M443" s="195" t="s">
        <v>196</v>
      </c>
      <c r="N443" s="195" t="s">
        <v>196</v>
      </c>
      <c r="O443" s="390">
        <f t="shared" si="18"/>
        <v>0</v>
      </c>
      <c r="P443" s="390">
        <f t="shared" si="19"/>
        <v>0</v>
      </c>
      <c r="Q443" s="236">
        <f>'приложение 1.1 '!H446</f>
        <v>21</v>
      </c>
      <c r="R443" s="135"/>
      <c r="S443" s="135">
        <f>'приложение 1.1 '!I446</f>
        <v>21</v>
      </c>
      <c r="T443" s="135"/>
      <c r="U443" s="136" t="s">
        <v>311</v>
      </c>
      <c r="V443" s="138"/>
      <c r="W443" s="383" t="s">
        <v>1866</v>
      </c>
      <c r="X443" s="139">
        <v>5.75</v>
      </c>
      <c r="Y443" s="139">
        <v>8.4</v>
      </c>
      <c r="Z443" s="139">
        <v>11.38</v>
      </c>
      <c r="AA443" s="139">
        <v>22.95</v>
      </c>
    </row>
    <row r="444" spans="1:27" ht="219" customHeight="1">
      <c r="A444" s="219" t="str">
        <f>'приложение 1.1 '!A447</f>
        <v>2.1.3.7</v>
      </c>
      <c r="B444" s="166" t="str">
        <f>'приложение 1.1 '!B447</f>
        <v xml:space="preserve">Строительство ТП2 2х2500кВА мкр.35, для электроснабжения Детского сада </v>
      </c>
      <c r="C444" s="133" t="s">
        <v>732</v>
      </c>
      <c r="D444" s="133" t="s">
        <v>305</v>
      </c>
      <c r="E444" s="221">
        <f>'приложение 1.1 '!E447</f>
        <v>5</v>
      </c>
      <c r="F444" s="133"/>
      <c r="G444" s="221">
        <f>'приложение 1.1 '!D447</f>
        <v>0</v>
      </c>
      <c r="H444" s="134"/>
      <c r="I444" s="133">
        <f>'приложение 1.1 '!F447</f>
        <v>2018</v>
      </c>
      <c r="J444" s="133">
        <f>'приложение 1.1 '!G447</f>
        <v>2018</v>
      </c>
      <c r="K444" s="195" t="s">
        <v>196</v>
      </c>
      <c r="L444" s="195" t="s">
        <v>196</v>
      </c>
      <c r="M444" s="195" t="s">
        <v>196</v>
      </c>
      <c r="N444" s="195" t="s">
        <v>196</v>
      </c>
      <c r="O444" s="390">
        <f t="shared" si="18"/>
        <v>0</v>
      </c>
      <c r="P444" s="390">
        <f t="shared" si="19"/>
        <v>0</v>
      </c>
      <c r="Q444" s="236">
        <f>'приложение 1.1 '!H447</f>
        <v>21</v>
      </c>
      <c r="R444" s="135"/>
      <c r="S444" s="135">
        <f>'приложение 1.1 '!I447</f>
        <v>21</v>
      </c>
      <c r="T444" s="135"/>
      <c r="U444" s="136" t="s">
        <v>311</v>
      </c>
      <c r="V444" s="138"/>
      <c r="W444" s="383" t="s">
        <v>1837</v>
      </c>
      <c r="X444" s="139">
        <v>5.75</v>
      </c>
      <c r="Y444" s="139">
        <v>8.4</v>
      </c>
      <c r="Z444" s="139">
        <v>11.38</v>
      </c>
      <c r="AA444" s="139">
        <v>22.95</v>
      </c>
    </row>
    <row r="445" spans="1:27" ht="219" customHeight="1">
      <c r="A445" s="219" t="str">
        <f>'приложение 1.1 '!A448</f>
        <v>2.1.3.8</v>
      </c>
      <c r="B445" s="166" t="str">
        <f>'приложение 1.1 '!B448</f>
        <v>Строительство ТП3 2х2500кВА мкр.35, для электроснабжения школы</v>
      </c>
      <c r="C445" s="133" t="s">
        <v>732</v>
      </c>
      <c r="D445" s="133" t="s">
        <v>305</v>
      </c>
      <c r="E445" s="221">
        <f>'приложение 1.1 '!E448</f>
        <v>5</v>
      </c>
      <c r="F445" s="133"/>
      <c r="G445" s="221">
        <f>'приложение 1.1 '!D448</f>
        <v>0</v>
      </c>
      <c r="H445" s="134"/>
      <c r="I445" s="133">
        <f>'приложение 1.1 '!F448</f>
        <v>2018</v>
      </c>
      <c r="J445" s="133">
        <f>'приложение 1.1 '!G448</f>
        <v>2018</v>
      </c>
      <c r="K445" s="195" t="s">
        <v>196</v>
      </c>
      <c r="L445" s="195" t="s">
        <v>196</v>
      </c>
      <c r="M445" s="195" t="s">
        <v>196</v>
      </c>
      <c r="N445" s="195" t="s">
        <v>196</v>
      </c>
      <c r="O445" s="390">
        <f t="shared" si="18"/>
        <v>0</v>
      </c>
      <c r="P445" s="390">
        <f t="shared" si="19"/>
        <v>0</v>
      </c>
      <c r="Q445" s="236">
        <f>'приложение 1.1 '!H448</f>
        <v>21</v>
      </c>
      <c r="R445" s="135"/>
      <c r="S445" s="135">
        <f>'приложение 1.1 '!I448</f>
        <v>21</v>
      </c>
      <c r="T445" s="135"/>
      <c r="U445" s="136" t="s">
        <v>311</v>
      </c>
      <c r="V445" s="138"/>
      <c r="W445" s="383" t="s">
        <v>1837</v>
      </c>
      <c r="X445" s="139">
        <v>5.75</v>
      </c>
      <c r="Y445" s="139">
        <v>8.4</v>
      </c>
      <c r="Z445" s="139">
        <v>11.38</v>
      </c>
      <c r="AA445" s="139">
        <v>22.95</v>
      </c>
    </row>
    <row r="446" spans="1:27" ht="219" customHeight="1">
      <c r="A446" s="219" t="str">
        <f>'приложение 1.1 '!A449</f>
        <v>2.1.3.9</v>
      </c>
      <c r="B446" s="166" t="str">
        <f>'приложение 1.1 '!B449</f>
        <v>Строительство ТП№20 2х1600кВА мкр.44, для электроснабжения Детского сада на 350мест</v>
      </c>
      <c r="C446" s="133" t="s">
        <v>732</v>
      </c>
      <c r="D446" s="133" t="s">
        <v>305</v>
      </c>
      <c r="E446" s="221">
        <f>'приложение 1.1 '!E449</f>
        <v>3.2</v>
      </c>
      <c r="F446" s="133"/>
      <c r="G446" s="221">
        <f>'приложение 1.1 '!D449</f>
        <v>0</v>
      </c>
      <c r="H446" s="134"/>
      <c r="I446" s="133">
        <f>'приложение 1.1 '!F449</f>
        <v>2020</v>
      </c>
      <c r="J446" s="133">
        <f>'приложение 1.1 '!G449</f>
        <v>2020</v>
      </c>
      <c r="K446" s="195" t="s">
        <v>196</v>
      </c>
      <c r="L446" s="195" t="s">
        <v>196</v>
      </c>
      <c r="M446" s="195" t="s">
        <v>196</v>
      </c>
      <c r="N446" s="195" t="s">
        <v>196</v>
      </c>
      <c r="O446" s="390">
        <f t="shared" si="18"/>
        <v>0</v>
      </c>
      <c r="P446" s="390">
        <f t="shared" si="19"/>
        <v>0</v>
      </c>
      <c r="Q446" s="236">
        <f>'приложение 1.1 '!H449</f>
        <v>17</v>
      </c>
      <c r="R446" s="135"/>
      <c r="S446" s="135">
        <f>'приложение 1.1 '!I449</f>
        <v>17</v>
      </c>
      <c r="T446" s="135"/>
      <c r="U446" s="136" t="s">
        <v>311</v>
      </c>
      <c r="V446" s="138"/>
      <c r="W446" s="383" t="s">
        <v>1864</v>
      </c>
      <c r="X446" s="139">
        <v>5.75</v>
      </c>
      <c r="Y446" s="139">
        <v>8.4</v>
      </c>
      <c r="Z446" s="139">
        <v>11.38</v>
      </c>
      <c r="AA446" s="139">
        <v>22.95</v>
      </c>
    </row>
    <row r="447" spans="1:27" ht="219" customHeight="1">
      <c r="A447" s="219" t="str">
        <f>'приложение 1.1 '!A450</f>
        <v>2.1.3.10</v>
      </c>
      <c r="B447" s="166" t="str">
        <f>'приложение 1.1 '!B450</f>
        <v>Строительство ТП№21 2х2500кВА мкр.44, для электроснабжения Школы на 1200 учащихся</v>
      </c>
      <c r="C447" s="133" t="s">
        <v>732</v>
      </c>
      <c r="D447" s="133" t="s">
        <v>305</v>
      </c>
      <c r="E447" s="221">
        <f>'приложение 1.1 '!E450</f>
        <v>5</v>
      </c>
      <c r="F447" s="133"/>
      <c r="G447" s="221">
        <f>'приложение 1.1 '!D450</f>
        <v>0</v>
      </c>
      <c r="H447" s="134"/>
      <c r="I447" s="133">
        <f>'приложение 1.1 '!F450</f>
        <v>2020</v>
      </c>
      <c r="J447" s="133">
        <f>'приложение 1.1 '!G450</f>
        <v>2020</v>
      </c>
      <c r="K447" s="195" t="s">
        <v>196</v>
      </c>
      <c r="L447" s="195" t="s">
        <v>196</v>
      </c>
      <c r="M447" s="195" t="s">
        <v>196</v>
      </c>
      <c r="N447" s="195" t="s">
        <v>196</v>
      </c>
      <c r="O447" s="390">
        <f t="shared" si="18"/>
        <v>0</v>
      </c>
      <c r="P447" s="390">
        <f t="shared" si="19"/>
        <v>0</v>
      </c>
      <c r="Q447" s="236">
        <f>'приложение 1.1 '!H450</f>
        <v>21</v>
      </c>
      <c r="R447" s="135"/>
      <c r="S447" s="135">
        <f>'приложение 1.1 '!I450</f>
        <v>21</v>
      </c>
      <c r="T447" s="135"/>
      <c r="U447" s="136" t="s">
        <v>311</v>
      </c>
      <c r="V447" s="138"/>
      <c r="W447" s="383" t="s">
        <v>1864</v>
      </c>
      <c r="X447" s="139">
        <v>5.75</v>
      </c>
      <c r="Y447" s="139">
        <v>8.4</v>
      </c>
      <c r="Z447" s="139">
        <v>11.38</v>
      </c>
      <c r="AA447" s="139">
        <v>22.95</v>
      </c>
    </row>
    <row r="448" spans="1:27" ht="219" customHeight="1">
      <c r="A448" s="219" t="str">
        <f>'приложение 1.1 '!A451</f>
        <v>2.1.3.11</v>
      </c>
      <c r="B448" s="166" t="str">
        <f>'приложение 1.1 '!B451</f>
        <v>Строительство ТП№16 2х2500кВА мкр.27А, Жилая застройка</v>
      </c>
      <c r="C448" s="133" t="s">
        <v>732</v>
      </c>
      <c r="D448" s="133" t="s">
        <v>305</v>
      </c>
      <c r="E448" s="221">
        <f>'приложение 1.1 '!E451</f>
        <v>5</v>
      </c>
      <c r="F448" s="133"/>
      <c r="G448" s="221">
        <f>'приложение 1.1 '!D451</f>
        <v>0</v>
      </c>
      <c r="H448" s="134"/>
      <c r="I448" s="133">
        <f>'приложение 1.1 '!F451</f>
        <v>2019</v>
      </c>
      <c r="J448" s="133">
        <f>'приложение 1.1 '!G451</f>
        <v>2019</v>
      </c>
      <c r="K448" s="195" t="s">
        <v>196</v>
      </c>
      <c r="L448" s="195" t="s">
        <v>196</v>
      </c>
      <c r="M448" s="195" t="s">
        <v>196</v>
      </c>
      <c r="N448" s="195" t="s">
        <v>196</v>
      </c>
      <c r="O448" s="390">
        <f t="shared" si="18"/>
        <v>0</v>
      </c>
      <c r="P448" s="390">
        <f t="shared" si="19"/>
        <v>0</v>
      </c>
      <c r="Q448" s="236">
        <f>'приложение 1.1 '!H451</f>
        <v>21</v>
      </c>
      <c r="R448" s="135"/>
      <c r="S448" s="135">
        <f>'приложение 1.1 '!I451</f>
        <v>21</v>
      </c>
      <c r="T448" s="135"/>
      <c r="U448" s="136" t="s">
        <v>311</v>
      </c>
      <c r="V448" s="138"/>
      <c r="W448" s="383" t="s">
        <v>1863</v>
      </c>
      <c r="X448" s="139">
        <v>5.75</v>
      </c>
      <c r="Y448" s="139">
        <v>8.4</v>
      </c>
      <c r="Z448" s="139">
        <v>11.38</v>
      </c>
      <c r="AA448" s="139">
        <v>22.95</v>
      </c>
    </row>
    <row r="449" spans="1:27" ht="219" customHeight="1">
      <c r="A449" s="219" t="str">
        <f>'приложение 1.1 '!A452</f>
        <v>2.1.3.12</v>
      </c>
      <c r="B449" s="166" t="str">
        <f>'приложение 1.1 '!B452</f>
        <v>Строительство ТП№17 2х2500кВА мкр.27А, для электроснабжения средней общеобразовательной школы</v>
      </c>
      <c r="C449" s="133" t="s">
        <v>732</v>
      </c>
      <c r="D449" s="133" t="s">
        <v>305</v>
      </c>
      <c r="E449" s="221">
        <f>'приложение 1.1 '!E452</f>
        <v>5</v>
      </c>
      <c r="F449" s="133"/>
      <c r="G449" s="221">
        <f>'приложение 1.1 '!D452</f>
        <v>0</v>
      </c>
      <c r="H449" s="134"/>
      <c r="I449" s="133">
        <f>'приложение 1.1 '!F452</f>
        <v>2020</v>
      </c>
      <c r="J449" s="133">
        <f>'приложение 1.1 '!G452</f>
        <v>2020</v>
      </c>
      <c r="K449" s="195" t="s">
        <v>196</v>
      </c>
      <c r="L449" s="195" t="s">
        <v>196</v>
      </c>
      <c r="M449" s="195" t="s">
        <v>196</v>
      </c>
      <c r="N449" s="195" t="s">
        <v>196</v>
      </c>
      <c r="O449" s="390">
        <f t="shared" si="18"/>
        <v>0</v>
      </c>
      <c r="P449" s="390">
        <f t="shared" si="19"/>
        <v>0</v>
      </c>
      <c r="Q449" s="236">
        <f>'приложение 1.1 '!H452</f>
        <v>21</v>
      </c>
      <c r="R449" s="135"/>
      <c r="S449" s="135">
        <f>'приложение 1.1 '!I452</f>
        <v>21</v>
      </c>
      <c r="T449" s="135"/>
      <c r="U449" s="136" t="s">
        <v>311</v>
      </c>
      <c r="V449" s="138"/>
      <c r="W449" s="383" t="s">
        <v>1863</v>
      </c>
      <c r="X449" s="139">
        <v>5.75</v>
      </c>
      <c r="Y449" s="139">
        <v>8.4</v>
      </c>
      <c r="Z449" s="139">
        <v>11.38</v>
      </c>
      <c r="AA449" s="139">
        <v>22.95</v>
      </c>
    </row>
    <row r="450" spans="1:27" ht="219" customHeight="1">
      <c r="A450" s="219" t="str">
        <f>'приложение 1.1 '!A453</f>
        <v>2.1.3.13</v>
      </c>
      <c r="B450" s="166" t="str">
        <f>'приложение 1.1 '!B453</f>
        <v>Строительство ТП№18 2х2500кВА мкр.27А, Жилая застройка</v>
      </c>
      <c r="C450" s="133" t="s">
        <v>732</v>
      </c>
      <c r="D450" s="133" t="s">
        <v>305</v>
      </c>
      <c r="E450" s="221">
        <f>'приложение 1.1 '!E453</f>
        <v>5</v>
      </c>
      <c r="F450" s="133"/>
      <c r="G450" s="221">
        <f>'приложение 1.1 '!D453</f>
        <v>0</v>
      </c>
      <c r="H450" s="134"/>
      <c r="I450" s="133">
        <f>'приложение 1.1 '!F453</f>
        <v>2020</v>
      </c>
      <c r="J450" s="133">
        <f>'приложение 1.1 '!G453</f>
        <v>2020</v>
      </c>
      <c r="K450" s="195" t="s">
        <v>196</v>
      </c>
      <c r="L450" s="195" t="s">
        <v>196</v>
      </c>
      <c r="M450" s="195" t="s">
        <v>196</v>
      </c>
      <c r="N450" s="195" t="s">
        <v>196</v>
      </c>
      <c r="O450" s="390">
        <f t="shared" si="18"/>
        <v>0</v>
      </c>
      <c r="P450" s="390">
        <f t="shared" si="19"/>
        <v>0</v>
      </c>
      <c r="Q450" s="236">
        <f>'приложение 1.1 '!H453</f>
        <v>21</v>
      </c>
      <c r="R450" s="135"/>
      <c r="S450" s="135">
        <f>'приложение 1.1 '!I453</f>
        <v>21</v>
      </c>
      <c r="T450" s="135"/>
      <c r="U450" s="136" t="s">
        <v>311</v>
      </c>
      <c r="V450" s="138"/>
      <c r="W450" s="383" t="s">
        <v>1863</v>
      </c>
      <c r="X450" s="139">
        <v>5.75</v>
      </c>
      <c r="Y450" s="139">
        <v>8.4</v>
      </c>
      <c r="Z450" s="139">
        <v>11.38</v>
      </c>
      <c r="AA450" s="139">
        <v>22.95</v>
      </c>
    </row>
    <row r="451" spans="1:27" ht="219" customHeight="1">
      <c r="A451" s="219" t="str">
        <f>'приложение 1.1 '!A454</f>
        <v>2.1.3.14</v>
      </c>
      <c r="B451" s="166" t="str">
        <f>'приложение 1.1 '!B454</f>
        <v>Строительство ТП№19 2х2500кВА мкр.27А, Жилая застройка</v>
      </c>
      <c r="C451" s="133" t="s">
        <v>732</v>
      </c>
      <c r="D451" s="133" t="s">
        <v>305</v>
      </c>
      <c r="E451" s="221">
        <f>'приложение 1.1 '!E454</f>
        <v>5</v>
      </c>
      <c r="F451" s="133"/>
      <c r="G451" s="221">
        <f>'приложение 1.1 '!D454</f>
        <v>0</v>
      </c>
      <c r="H451" s="134"/>
      <c r="I451" s="133">
        <f>'приложение 1.1 '!F454</f>
        <v>2020</v>
      </c>
      <c r="J451" s="133">
        <f>'приложение 1.1 '!G454</f>
        <v>2020</v>
      </c>
      <c r="K451" s="195" t="s">
        <v>196</v>
      </c>
      <c r="L451" s="195" t="s">
        <v>196</v>
      </c>
      <c r="M451" s="195" t="s">
        <v>196</v>
      </c>
      <c r="N451" s="195" t="s">
        <v>196</v>
      </c>
      <c r="O451" s="390">
        <f t="shared" si="18"/>
        <v>0</v>
      </c>
      <c r="P451" s="390">
        <f t="shared" si="19"/>
        <v>0</v>
      </c>
      <c r="Q451" s="236">
        <f>'приложение 1.1 '!H454</f>
        <v>21</v>
      </c>
      <c r="R451" s="135"/>
      <c r="S451" s="135">
        <f>'приложение 1.1 '!I454</f>
        <v>21</v>
      </c>
      <c r="T451" s="135"/>
      <c r="U451" s="136" t="s">
        <v>311</v>
      </c>
      <c r="V451" s="138"/>
      <c r="W451" s="383" t="s">
        <v>1863</v>
      </c>
      <c r="X451" s="139">
        <v>5.75</v>
      </c>
      <c r="Y451" s="139">
        <v>8.4</v>
      </c>
      <c r="Z451" s="139">
        <v>11.38</v>
      </c>
      <c r="AA451" s="139">
        <v>22.95</v>
      </c>
    </row>
    <row r="452" spans="1:27" ht="219" customHeight="1">
      <c r="A452" s="219" t="str">
        <f>'приложение 1.1 '!A455</f>
        <v>2.1.3.15</v>
      </c>
      <c r="B452" s="166" t="str">
        <f>'приложение 1.1 '!B455</f>
        <v>Строительство ТП№20 2х2500кВА мкр.27А, Жилая застройка</v>
      </c>
      <c r="C452" s="133" t="s">
        <v>732</v>
      </c>
      <c r="D452" s="133" t="s">
        <v>305</v>
      </c>
      <c r="E452" s="221">
        <f>'приложение 1.1 '!E455</f>
        <v>5</v>
      </c>
      <c r="F452" s="133"/>
      <c r="G452" s="221">
        <f>'приложение 1.1 '!D455</f>
        <v>0</v>
      </c>
      <c r="H452" s="134"/>
      <c r="I452" s="133">
        <f>'приложение 1.1 '!F455</f>
        <v>2019</v>
      </c>
      <c r="J452" s="133">
        <f>'приложение 1.1 '!G455</f>
        <v>2019</v>
      </c>
      <c r="K452" s="195" t="s">
        <v>196</v>
      </c>
      <c r="L452" s="195" t="s">
        <v>196</v>
      </c>
      <c r="M452" s="195" t="s">
        <v>196</v>
      </c>
      <c r="N452" s="195" t="s">
        <v>196</v>
      </c>
      <c r="O452" s="390">
        <f t="shared" si="18"/>
        <v>0</v>
      </c>
      <c r="P452" s="390">
        <f t="shared" si="19"/>
        <v>0</v>
      </c>
      <c r="Q452" s="236">
        <f>'приложение 1.1 '!H455</f>
        <v>21</v>
      </c>
      <c r="R452" s="135"/>
      <c r="S452" s="135">
        <f>'приложение 1.1 '!I455</f>
        <v>21</v>
      </c>
      <c r="T452" s="135"/>
      <c r="U452" s="136" t="s">
        <v>311</v>
      </c>
      <c r="V452" s="138"/>
      <c r="W452" s="383" t="s">
        <v>1863</v>
      </c>
      <c r="X452" s="139">
        <v>5.75</v>
      </c>
      <c r="Y452" s="139">
        <v>8.4</v>
      </c>
      <c r="Z452" s="139">
        <v>11.38</v>
      </c>
      <c r="AA452" s="139">
        <v>22.95</v>
      </c>
    </row>
    <row r="453" spans="1:27" ht="219" customHeight="1">
      <c r="A453" s="219" t="str">
        <f>'приложение 1.1 '!A456</f>
        <v>2.1.3.16</v>
      </c>
      <c r="B453" s="166" t="str">
        <f>'приложение 1.1 '!B456</f>
        <v>Строительство ТП№21 2х2500кВА мкр.27А, для электроснабжения детского сада</v>
      </c>
      <c r="C453" s="133" t="s">
        <v>732</v>
      </c>
      <c r="D453" s="133" t="s">
        <v>305</v>
      </c>
      <c r="E453" s="221">
        <f>'приложение 1.1 '!E456</f>
        <v>5</v>
      </c>
      <c r="F453" s="133"/>
      <c r="G453" s="221">
        <f>'приложение 1.1 '!D456</f>
        <v>0</v>
      </c>
      <c r="H453" s="134"/>
      <c r="I453" s="133">
        <f>'приложение 1.1 '!F456</f>
        <v>2019</v>
      </c>
      <c r="J453" s="133">
        <f>'приложение 1.1 '!G456</f>
        <v>2019</v>
      </c>
      <c r="K453" s="195" t="s">
        <v>196</v>
      </c>
      <c r="L453" s="195" t="s">
        <v>196</v>
      </c>
      <c r="M453" s="195" t="s">
        <v>196</v>
      </c>
      <c r="N453" s="195" t="s">
        <v>196</v>
      </c>
      <c r="O453" s="390">
        <f t="shared" si="18"/>
        <v>0</v>
      </c>
      <c r="P453" s="390">
        <f t="shared" si="19"/>
        <v>0</v>
      </c>
      <c r="Q453" s="236">
        <f>'приложение 1.1 '!H456</f>
        <v>21</v>
      </c>
      <c r="R453" s="135"/>
      <c r="S453" s="135">
        <f>'приложение 1.1 '!I456</f>
        <v>21</v>
      </c>
      <c r="T453" s="135"/>
      <c r="U453" s="136" t="s">
        <v>311</v>
      </c>
      <c r="V453" s="138"/>
      <c r="W453" s="383" t="s">
        <v>1863</v>
      </c>
      <c r="X453" s="139">
        <v>5.75</v>
      </c>
      <c r="Y453" s="139">
        <v>8.4</v>
      </c>
      <c r="Z453" s="139">
        <v>11.38</v>
      </c>
      <c r="AA453" s="139">
        <v>22.95</v>
      </c>
    </row>
    <row r="454" spans="1:27" ht="219" customHeight="1">
      <c r="A454" s="219" t="str">
        <f>'приложение 1.1 '!A457</f>
        <v>2.1.3.17</v>
      </c>
      <c r="B454" s="166" t="str">
        <f>'приложение 1.1 '!B457</f>
        <v>Строительство ТП№22 2х2500кВА мкр.27А, Жилая застройка</v>
      </c>
      <c r="C454" s="133" t="s">
        <v>732</v>
      </c>
      <c r="D454" s="133" t="s">
        <v>305</v>
      </c>
      <c r="E454" s="221">
        <f>'приложение 1.1 '!E457</f>
        <v>5</v>
      </c>
      <c r="F454" s="133"/>
      <c r="G454" s="221">
        <f>'приложение 1.1 '!D457</f>
        <v>0</v>
      </c>
      <c r="H454" s="134"/>
      <c r="I454" s="133">
        <f>'приложение 1.1 '!F457</f>
        <v>2019</v>
      </c>
      <c r="J454" s="133">
        <f>'приложение 1.1 '!G457</f>
        <v>2019</v>
      </c>
      <c r="K454" s="195" t="s">
        <v>196</v>
      </c>
      <c r="L454" s="195" t="s">
        <v>196</v>
      </c>
      <c r="M454" s="195" t="s">
        <v>196</v>
      </c>
      <c r="N454" s="195" t="s">
        <v>196</v>
      </c>
      <c r="O454" s="390">
        <f t="shared" si="18"/>
        <v>0</v>
      </c>
      <c r="P454" s="390">
        <f t="shared" si="19"/>
        <v>0</v>
      </c>
      <c r="Q454" s="236">
        <f>'приложение 1.1 '!H457</f>
        <v>21</v>
      </c>
      <c r="R454" s="135"/>
      <c r="S454" s="135">
        <f>'приложение 1.1 '!I457</f>
        <v>21</v>
      </c>
      <c r="T454" s="135"/>
      <c r="U454" s="136" t="s">
        <v>311</v>
      </c>
      <c r="V454" s="138"/>
      <c r="W454" s="383" t="s">
        <v>1863</v>
      </c>
      <c r="X454" s="139">
        <v>5.75</v>
      </c>
      <c r="Y454" s="139">
        <v>8.4</v>
      </c>
      <c r="Z454" s="139">
        <v>11.38</v>
      </c>
      <c r="AA454" s="139">
        <v>22.95</v>
      </c>
    </row>
    <row r="455" spans="1:27" ht="219" customHeight="1">
      <c r="A455" s="219" t="str">
        <f>'приложение 1.1 '!A458</f>
        <v>2.1.3.18</v>
      </c>
      <c r="B455" s="166" t="str">
        <f>'приложение 1.1 '!B458</f>
        <v>Строительство ТП№23 2х2500кВА мкр.27А, Жилая застройка</v>
      </c>
      <c r="C455" s="133" t="s">
        <v>732</v>
      </c>
      <c r="D455" s="133" t="s">
        <v>305</v>
      </c>
      <c r="E455" s="221">
        <f>'приложение 1.1 '!E458</f>
        <v>5</v>
      </c>
      <c r="F455" s="133"/>
      <c r="G455" s="221">
        <f>'приложение 1.1 '!D458</f>
        <v>0</v>
      </c>
      <c r="H455" s="134"/>
      <c r="I455" s="133">
        <f>'приложение 1.1 '!F458</f>
        <v>2020</v>
      </c>
      <c r="J455" s="133">
        <f>'приложение 1.1 '!G458</f>
        <v>2020</v>
      </c>
      <c r="K455" s="195" t="s">
        <v>196</v>
      </c>
      <c r="L455" s="195" t="s">
        <v>196</v>
      </c>
      <c r="M455" s="195" t="s">
        <v>196</v>
      </c>
      <c r="N455" s="195" t="s">
        <v>196</v>
      </c>
      <c r="O455" s="390">
        <f t="shared" si="18"/>
        <v>0</v>
      </c>
      <c r="P455" s="390">
        <f t="shared" si="19"/>
        <v>0</v>
      </c>
      <c r="Q455" s="236">
        <f>'приложение 1.1 '!H458</f>
        <v>21</v>
      </c>
      <c r="R455" s="135"/>
      <c r="S455" s="135">
        <f>'приложение 1.1 '!I458</f>
        <v>21</v>
      </c>
      <c r="T455" s="135"/>
      <c r="U455" s="136" t="s">
        <v>311</v>
      </c>
      <c r="V455" s="138"/>
      <c r="W455" s="383" t="s">
        <v>1863</v>
      </c>
      <c r="X455" s="139">
        <v>5.75</v>
      </c>
      <c r="Y455" s="139">
        <v>8.4</v>
      </c>
      <c r="Z455" s="139">
        <v>11.38</v>
      </c>
      <c r="AA455" s="139">
        <v>22.95</v>
      </c>
    </row>
    <row r="456" spans="1:27" ht="219" customHeight="1">
      <c r="A456" s="219" t="str">
        <f>'приложение 1.1 '!A459</f>
        <v>2.1.3.19</v>
      </c>
      <c r="B456" s="166" t="str">
        <f>'приложение 1.1 '!B459</f>
        <v>Строительство ТП-2х1600кВА мкр.28, для электроснабжения Детского сада мкр.28</v>
      </c>
      <c r="C456" s="133" t="s">
        <v>732</v>
      </c>
      <c r="D456" s="133" t="s">
        <v>305</v>
      </c>
      <c r="E456" s="221">
        <f>'приложение 1.1 '!E459</f>
        <v>3.2</v>
      </c>
      <c r="F456" s="133"/>
      <c r="G456" s="221">
        <f>'приложение 1.1 '!D459</f>
        <v>0</v>
      </c>
      <c r="H456" s="134"/>
      <c r="I456" s="133">
        <f>'приложение 1.1 '!F459</f>
        <v>2018</v>
      </c>
      <c r="J456" s="133">
        <f>'приложение 1.1 '!G459</f>
        <v>2018</v>
      </c>
      <c r="K456" s="195" t="s">
        <v>196</v>
      </c>
      <c r="L456" s="195" t="s">
        <v>196</v>
      </c>
      <c r="M456" s="195" t="s">
        <v>196</v>
      </c>
      <c r="N456" s="195" t="s">
        <v>196</v>
      </c>
      <c r="O456" s="390">
        <f t="shared" si="18"/>
        <v>0</v>
      </c>
      <c r="P456" s="390">
        <f t="shared" si="19"/>
        <v>0</v>
      </c>
      <c r="Q456" s="236">
        <f>'приложение 1.1 '!H459</f>
        <v>17</v>
      </c>
      <c r="R456" s="135"/>
      <c r="S456" s="135">
        <f>'приложение 1.1 '!I459</f>
        <v>17</v>
      </c>
      <c r="T456" s="135"/>
      <c r="U456" s="136" t="s">
        <v>311</v>
      </c>
      <c r="V456" s="138"/>
      <c r="W456" s="383" t="s">
        <v>1863</v>
      </c>
      <c r="X456" s="139">
        <v>5.75</v>
      </c>
      <c r="Y456" s="139">
        <v>8.4</v>
      </c>
      <c r="Z456" s="139">
        <v>11.38</v>
      </c>
      <c r="AA456" s="139">
        <v>22.95</v>
      </c>
    </row>
    <row r="457" spans="1:27" ht="219" customHeight="1">
      <c r="A457" s="219" t="str">
        <f>'приложение 1.1 '!A460</f>
        <v>2.1.3.20</v>
      </c>
      <c r="B457" s="166" t="str">
        <f>'приложение 1.1 '!B460</f>
        <v>Строительство РП-2х2500кВА мкр.28</v>
      </c>
      <c r="C457" s="133" t="s">
        <v>732</v>
      </c>
      <c r="D457" s="133" t="s">
        <v>305</v>
      </c>
      <c r="E457" s="221">
        <f>'приложение 1.1 '!E460</f>
        <v>5</v>
      </c>
      <c r="F457" s="133"/>
      <c r="G457" s="221">
        <f>'приложение 1.1 '!D460</f>
        <v>0</v>
      </c>
      <c r="H457" s="134"/>
      <c r="I457" s="133">
        <f>'приложение 1.1 '!F460</f>
        <v>2018</v>
      </c>
      <c r="J457" s="133">
        <f>'приложение 1.1 '!G460</f>
        <v>2018</v>
      </c>
      <c r="K457" s="195" t="s">
        <v>196</v>
      </c>
      <c r="L457" s="195" t="s">
        <v>196</v>
      </c>
      <c r="M457" s="195" t="s">
        <v>196</v>
      </c>
      <c r="N457" s="195" t="s">
        <v>196</v>
      </c>
      <c r="O457" s="390">
        <f t="shared" si="18"/>
        <v>0</v>
      </c>
      <c r="P457" s="390">
        <f t="shared" si="19"/>
        <v>0</v>
      </c>
      <c r="Q457" s="236">
        <f>'приложение 1.1 '!H460</f>
        <v>21</v>
      </c>
      <c r="R457" s="135"/>
      <c r="S457" s="135">
        <f>'приложение 1.1 '!I460</f>
        <v>21</v>
      </c>
      <c r="T457" s="135"/>
      <c r="U457" s="136" t="s">
        <v>311</v>
      </c>
      <c r="V457" s="138"/>
      <c r="W457" s="383" t="s">
        <v>1863</v>
      </c>
      <c r="X457" s="139">
        <v>5.75</v>
      </c>
      <c r="Y457" s="139">
        <v>8.4</v>
      </c>
      <c r="Z457" s="139">
        <v>11.38</v>
      </c>
      <c r="AA457" s="139">
        <v>22.95</v>
      </c>
    </row>
    <row r="458" spans="1:27" ht="219" customHeight="1">
      <c r="A458" s="219" t="str">
        <f>'приложение 1.1 '!A461</f>
        <v>2.1.3.21</v>
      </c>
      <c r="B458" s="166" t="str">
        <f>'приложение 1.1 '!B461</f>
        <v>Строительство РП 2х2500кВА п.Дорожный</v>
      </c>
      <c r="C458" s="133" t="s">
        <v>732</v>
      </c>
      <c r="D458" s="133" t="s">
        <v>305</v>
      </c>
      <c r="E458" s="221">
        <f>'приложение 1.1 '!E461</f>
        <v>5</v>
      </c>
      <c r="F458" s="133"/>
      <c r="G458" s="221">
        <f>'приложение 1.1 '!D461</f>
        <v>0</v>
      </c>
      <c r="H458" s="134"/>
      <c r="I458" s="133">
        <f>'приложение 1.1 '!F461</f>
        <v>2020</v>
      </c>
      <c r="J458" s="133">
        <f>'приложение 1.1 '!G461</f>
        <v>2020</v>
      </c>
      <c r="K458" s="195" t="s">
        <v>196</v>
      </c>
      <c r="L458" s="195" t="s">
        <v>196</v>
      </c>
      <c r="M458" s="195" t="s">
        <v>196</v>
      </c>
      <c r="N458" s="195" t="s">
        <v>196</v>
      </c>
      <c r="O458" s="390">
        <f t="shared" si="18"/>
        <v>0</v>
      </c>
      <c r="P458" s="390">
        <f t="shared" si="19"/>
        <v>0</v>
      </c>
      <c r="Q458" s="236">
        <f>'приложение 1.1 '!H461</f>
        <v>21</v>
      </c>
      <c r="R458" s="135"/>
      <c r="S458" s="135">
        <f>'приложение 1.1 '!I461</f>
        <v>21</v>
      </c>
      <c r="T458" s="135"/>
      <c r="U458" s="136" t="s">
        <v>311</v>
      </c>
      <c r="V458" s="138"/>
      <c r="W458" s="383" t="s">
        <v>1865</v>
      </c>
      <c r="X458" s="139">
        <v>5.75</v>
      </c>
      <c r="Y458" s="139">
        <v>8.4</v>
      </c>
      <c r="Z458" s="139">
        <v>11.38</v>
      </c>
      <c r="AA458" s="139">
        <v>22.95</v>
      </c>
    </row>
    <row r="459" spans="1:27" ht="219" customHeight="1">
      <c r="A459" s="219" t="str">
        <f>'приложение 1.1 '!A462</f>
        <v>2.1.3.22</v>
      </c>
      <c r="B459" s="166" t="str">
        <f>'приложение 1.1 '!B462</f>
        <v>Строительство ТП 2х1000кВА п.Дорожный</v>
      </c>
      <c r="C459" s="133" t="s">
        <v>732</v>
      </c>
      <c r="D459" s="133" t="s">
        <v>305</v>
      </c>
      <c r="E459" s="221">
        <f>'приложение 1.1 '!E462</f>
        <v>2</v>
      </c>
      <c r="F459" s="133"/>
      <c r="G459" s="221">
        <f>'приложение 1.1 '!D462</f>
        <v>0</v>
      </c>
      <c r="H459" s="134"/>
      <c r="I459" s="133">
        <f>'приложение 1.1 '!F462</f>
        <v>2020</v>
      </c>
      <c r="J459" s="133">
        <f>'приложение 1.1 '!G462</f>
        <v>2020</v>
      </c>
      <c r="K459" s="195" t="s">
        <v>196</v>
      </c>
      <c r="L459" s="195" t="s">
        <v>196</v>
      </c>
      <c r="M459" s="195" t="s">
        <v>196</v>
      </c>
      <c r="N459" s="195" t="s">
        <v>196</v>
      </c>
      <c r="O459" s="390">
        <f t="shared" si="18"/>
        <v>0</v>
      </c>
      <c r="P459" s="390">
        <f t="shared" si="19"/>
        <v>0</v>
      </c>
      <c r="Q459" s="236">
        <f>'приложение 1.1 '!H462</f>
        <v>12.5</v>
      </c>
      <c r="R459" s="135"/>
      <c r="S459" s="135">
        <f>'приложение 1.1 '!I462</f>
        <v>12.5</v>
      </c>
      <c r="T459" s="135"/>
      <c r="U459" s="136" t="s">
        <v>311</v>
      </c>
      <c r="V459" s="138"/>
      <c r="W459" s="383" t="s">
        <v>1865</v>
      </c>
      <c r="X459" s="139">
        <v>5.75</v>
      </c>
      <c r="Y459" s="139">
        <v>8.4</v>
      </c>
      <c r="Z459" s="139">
        <v>11.38</v>
      </c>
      <c r="AA459" s="139">
        <v>22.95</v>
      </c>
    </row>
    <row r="460" spans="1:27" ht="219" customHeight="1">
      <c r="A460" s="219" t="str">
        <f>'приложение 1.1 '!A463</f>
        <v>2.1.3.23</v>
      </c>
      <c r="B460" s="166" t="str">
        <f>'приложение 1.1 '!B463</f>
        <v>Строительство ТП-4 2х1600кВА мкр.42, для электроснабжения детского сада</v>
      </c>
      <c r="C460" s="133" t="s">
        <v>732</v>
      </c>
      <c r="D460" s="133" t="s">
        <v>305</v>
      </c>
      <c r="E460" s="221">
        <f>'приложение 1.1 '!E463</f>
        <v>3.2</v>
      </c>
      <c r="F460" s="133"/>
      <c r="G460" s="221">
        <f>'приложение 1.1 '!D463</f>
        <v>0</v>
      </c>
      <c r="H460" s="134"/>
      <c r="I460" s="133">
        <f>'приложение 1.1 '!F463</f>
        <v>2020</v>
      </c>
      <c r="J460" s="133">
        <f>'приложение 1.1 '!G463</f>
        <v>2020</v>
      </c>
      <c r="K460" s="195" t="s">
        <v>196</v>
      </c>
      <c r="L460" s="195" t="s">
        <v>196</v>
      </c>
      <c r="M460" s="195" t="s">
        <v>196</v>
      </c>
      <c r="N460" s="195" t="s">
        <v>196</v>
      </c>
      <c r="O460" s="390">
        <f t="shared" si="18"/>
        <v>0</v>
      </c>
      <c r="P460" s="390">
        <f t="shared" si="19"/>
        <v>0</v>
      </c>
      <c r="Q460" s="236">
        <f>'приложение 1.1 '!H463</f>
        <v>17</v>
      </c>
      <c r="R460" s="135"/>
      <c r="S460" s="135">
        <f>'приложение 1.1 '!I463</f>
        <v>17</v>
      </c>
      <c r="T460" s="135"/>
      <c r="U460" s="136" t="s">
        <v>311</v>
      </c>
      <c r="V460" s="138"/>
      <c r="W460" s="383" t="s">
        <v>1836</v>
      </c>
      <c r="X460" s="139">
        <v>5.75</v>
      </c>
      <c r="Y460" s="139">
        <v>8.4</v>
      </c>
      <c r="Z460" s="139">
        <v>11.38</v>
      </c>
      <c r="AA460" s="139">
        <v>22.95</v>
      </c>
    </row>
    <row r="461" spans="1:27" ht="219" customHeight="1">
      <c r="A461" s="219" t="str">
        <f>'приложение 1.1 '!A464</f>
        <v>2.1.3.24</v>
      </c>
      <c r="B461" s="166" t="str">
        <f>'приложение 1.1 '!B464</f>
        <v>Строительство ТП№1 2х1600кВА мкр.51, для электроснабжения Психо-наркологического диспансера, мкр.51</v>
      </c>
      <c r="C461" s="133" t="s">
        <v>732</v>
      </c>
      <c r="D461" s="133" t="s">
        <v>305</v>
      </c>
      <c r="E461" s="221">
        <f>'приложение 1.1 '!E464</f>
        <v>3.2</v>
      </c>
      <c r="F461" s="133"/>
      <c r="G461" s="221">
        <f>'приложение 1.1 '!D464</f>
        <v>0</v>
      </c>
      <c r="H461" s="134"/>
      <c r="I461" s="133">
        <f>'приложение 1.1 '!F464</f>
        <v>2019</v>
      </c>
      <c r="J461" s="133">
        <f>'приложение 1.1 '!G464</f>
        <v>2019</v>
      </c>
      <c r="K461" s="195" t="s">
        <v>196</v>
      </c>
      <c r="L461" s="195" t="s">
        <v>196</v>
      </c>
      <c r="M461" s="195" t="s">
        <v>196</v>
      </c>
      <c r="N461" s="195" t="s">
        <v>196</v>
      </c>
      <c r="O461" s="390">
        <f t="shared" ref="O461:O487" si="20">100-(S461*100/Q461)</f>
        <v>0</v>
      </c>
      <c r="P461" s="390">
        <f t="shared" ref="P461:P487" si="21">O461</f>
        <v>0</v>
      </c>
      <c r="Q461" s="236">
        <f>'приложение 1.1 '!H464</f>
        <v>17</v>
      </c>
      <c r="R461" s="135"/>
      <c r="S461" s="135">
        <f>'приложение 1.1 '!I464</f>
        <v>17</v>
      </c>
      <c r="T461" s="135"/>
      <c r="U461" s="136" t="s">
        <v>311</v>
      </c>
      <c r="V461" s="138"/>
      <c r="W461" s="383" t="s">
        <v>1835</v>
      </c>
      <c r="X461" s="139">
        <v>5.75</v>
      </c>
      <c r="Y461" s="139">
        <v>8.4</v>
      </c>
      <c r="Z461" s="139">
        <v>11.38</v>
      </c>
      <c r="AA461" s="139">
        <v>22.95</v>
      </c>
    </row>
    <row r="462" spans="1:27" ht="219" customHeight="1">
      <c r="A462" s="219" t="str">
        <f>'приложение 1.1 '!A465</f>
        <v>2.1.3.25</v>
      </c>
      <c r="B462" s="166" t="str">
        <f>'приложение 1.1 '!B465</f>
        <v>Строительство ТП№2 2х1600кВА мкр.51, для электроснабжения Поликлиники мкр.51</v>
      </c>
      <c r="C462" s="133" t="s">
        <v>732</v>
      </c>
      <c r="D462" s="133" t="s">
        <v>305</v>
      </c>
      <c r="E462" s="221">
        <f>'приложение 1.1 '!E465</f>
        <v>3.2</v>
      </c>
      <c r="F462" s="133"/>
      <c r="G462" s="221">
        <f>'приложение 1.1 '!D465</f>
        <v>0</v>
      </c>
      <c r="H462" s="134"/>
      <c r="I462" s="133">
        <f>'приложение 1.1 '!F465</f>
        <v>2019</v>
      </c>
      <c r="J462" s="133">
        <f>'приложение 1.1 '!G465</f>
        <v>2019</v>
      </c>
      <c r="K462" s="195" t="s">
        <v>196</v>
      </c>
      <c r="L462" s="195" t="s">
        <v>196</v>
      </c>
      <c r="M462" s="195" t="s">
        <v>196</v>
      </c>
      <c r="N462" s="195" t="s">
        <v>196</v>
      </c>
      <c r="O462" s="390">
        <f t="shared" si="20"/>
        <v>0</v>
      </c>
      <c r="P462" s="390">
        <f t="shared" si="21"/>
        <v>0</v>
      </c>
      <c r="Q462" s="236">
        <f>'приложение 1.1 '!H465</f>
        <v>17</v>
      </c>
      <c r="R462" s="135"/>
      <c r="S462" s="135">
        <f>'приложение 1.1 '!I465</f>
        <v>17</v>
      </c>
      <c r="T462" s="135"/>
      <c r="U462" s="136" t="s">
        <v>311</v>
      </c>
      <c r="V462" s="138"/>
      <c r="W462" s="383" t="s">
        <v>1835</v>
      </c>
      <c r="X462" s="139">
        <v>5.75</v>
      </c>
      <c r="Y462" s="139">
        <v>8.4</v>
      </c>
      <c r="Z462" s="139">
        <v>11.38</v>
      </c>
      <c r="AA462" s="139">
        <v>22.95</v>
      </c>
    </row>
    <row r="463" spans="1:27" ht="219" customHeight="1">
      <c r="A463" s="219" t="str">
        <f>'приложение 1.1 '!A466</f>
        <v>2.1.3.26</v>
      </c>
      <c r="B463" s="166" t="str">
        <f>'приложение 1.1 '!B466</f>
        <v>Строительство ТП№3 2х1600кВА мкр.51, для электроснабжения Многоэтажных жилых домов</v>
      </c>
      <c r="C463" s="133" t="s">
        <v>732</v>
      </c>
      <c r="D463" s="133" t="s">
        <v>305</v>
      </c>
      <c r="E463" s="221">
        <f>'приложение 1.1 '!E466</f>
        <v>3.2</v>
      </c>
      <c r="F463" s="133"/>
      <c r="G463" s="221">
        <f>'приложение 1.1 '!D466</f>
        <v>0</v>
      </c>
      <c r="H463" s="134"/>
      <c r="I463" s="133">
        <f>'приложение 1.1 '!F466</f>
        <v>2019</v>
      </c>
      <c r="J463" s="133">
        <f>'приложение 1.1 '!G466</f>
        <v>2019</v>
      </c>
      <c r="K463" s="195" t="s">
        <v>196</v>
      </c>
      <c r="L463" s="195" t="s">
        <v>196</v>
      </c>
      <c r="M463" s="195" t="s">
        <v>196</v>
      </c>
      <c r="N463" s="195" t="s">
        <v>196</v>
      </c>
      <c r="O463" s="390">
        <f t="shared" si="20"/>
        <v>0</v>
      </c>
      <c r="P463" s="390">
        <f t="shared" si="21"/>
        <v>0</v>
      </c>
      <c r="Q463" s="236">
        <f>'приложение 1.1 '!H466</f>
        <v>17</v>
      </c>
      <c r="R463" s="135"/>
      <c r="S463" s="135">
        <f>'приложение 1.1 '!I466</f>
        <v>17</v>
      </c>
      <c r="T463" s="135"/>
      <c r="U463" s="136" t="s">
        <v>311</v>
      </c>
      <c r="V463" s="138"/>
      <c r="W463" s="383" t="s">
        <v>1835</v>
      </c>
      <c r="X463" s="139">
        <v>5.75</v>
      </c>
      <c r="Y463" s="139">
        <v>8.4</v>
      </c>
      <c r="Z463" s="139">
        <v>11.38</v>
      </c>
      <c r="AA463" s="139">
        <v>22.95</v>
      </c>
    </row>
    <row r="464" spans="1:27" ht="219" customHeight="1">
      <c r="A464" s="219" t="str">
        <f>'приложение 1.1 '!A467</f>
        <v>2.1.3.27</v>
      </c>
      <c r="B464" s="166" t="str">
        <f>'приложение 1.1 '!B467</f>
        <v>Строительство ТП№4 2х1600кВА мкр.51, для электроснабжения Многоэтажных жилых домов</v>
      </c>
      <c r="C464" s="133" t="s">
        <v>732</v>
      </c>
      <c r="D464" s="133" t="s">
        <v>305</v>
      </c>
      <c r="E464" s="221">
        <f>'приложение 1.1 '!E467</f>
        <v>3.2</v>
      </c>
      <c r="F464" s="133"/>
      <c r="G464" s="221">
        <f>'приложение 1.1 '!D467</f>
        <v>0</v>
      </c>
      <c r="H464" s="134"/>
      <c r="I464" s="133">
        <f>'приложение 1.1 '!F467</f>
        <v>2019</v>
      </c>
      <c r="J464" s="133">
        <f>'приложение 1.1 '!G467</f>
        <v>2019</v>
      </c>
      <c r="K464" s="195" t="s">
        <v>196</v>
      </c>
      <c r="L464" s="195" t="s">
        <v>196</v>
      </c>
      <c r="M464" s="195" t="s">
        <v>196</v>
      </c>
      <c r="N464" s="195" t="s">
        <v>196</v>
      </c>
      <c r="O464" s="390">
        <f t="shared" si="20"/>
        <v>0</v>
      </c>
      <c r="P464" s="390">
        <f t="shared" si="21"/>
        <v>0</v>
      </c>
      <c r="Q464" s="236">
        <f>'приложение 1.1 '!H467</f>
        <v>17</v>
      </c>
      <c r="R464" s="135"/>
      <c r="S464" s="135">
        <f>'приложение 1.1 '!I467</f>
        <v>17</v>
      </c>
      <c r="T464" s="135"/>
      <c r="U464" s="136" t="s">
        <v>311</v>
      </c>
      <c r="V464" s="138"/>
      <c r="W464" s="383" t="s">
        <v>1835</v>
      </c>
      <c r="X464" s="139">
        <v>5.75</v>
      </c>
      <c r="Y464" s="139">
        <v>8.4</v>
      </c>
      <c r="Z464" s="139">
        <v>11.38</v>
      </c>
      <c r="AA464" s="139">
        <v>22.95</v>
      </c>
    </row>
    <row r="465" spans="1:27" ht="219" customHeight="1">
      <c r="A465" s="219" t="str">
        <f>'приложение 1.1 '!A468</f>
        <v>2.1.3.28</v>
      </c>
      <c r="B465" s="166" t="str">
        <f>'приложение 1.1 '!B468</f>
        <v>Строительство ТП№5 2х1600кВА мкр.51, для электроснабжения Многоэтажных жилых домов</v>
      </c>
      <c r="C465" s="133" t="s">
        <v>732</v>
      </c>
      <c r="D465" s="133" t="s">
        <v>305</v>
      </c>
      <c r="E465" s="221">
        <f>'приложение 1.1 '!E468</f>
        <v>3.2</v>
      </c>
      <c r="F465" s="133"/>
      <c r="G465" s="221">
        <f>'приложение 1.1 '!D468</f>
        <v>0</v>
      </c>
      <c r="H465" s="134"/>
      <c r="I465" s="133">
        <f>'приложение 1.1 '!F468</f>
        <v>2019</v>
      </c>
      <c r="J465" s="133">
        <f>'приложение 1.1 '!G468</f>
        <v>2019</v>
      </c>
      <c r="K465" s="195" t="s">
        <v>196</v>
      </c>
      <c r="L465" s="195" t="s">
        <v>196</v>
      </c>
      <c r="M465" s="195" t="s">
        <v>196</v>
      </c>
      <c r="N465" s="195" t="s">
        <v>196</v>
      </c>
      <c r="O465" s="390">
        <f t="shared" si="20"/>
        <v>0</v>
      </c>
      <c r="P465" s="390">
        <f t="shared" si="21"/>
        <v>0</v>
      </c>
      <c r="Q465" s="236">
        <f>'приложение 1.1 '!H468</f>
        <v>17</v>
      </c>
      <c r="R465" s="135"/>
      <c r="S465" s="135">
        <f>'приложение 1.1 '!I468</f>
        <v>17</v>
      </c>
      <c r="T465" s="135"/>
      <c r="U465" s="136" t="s">
        <v>311</v>
      </c>
      <c r="V465" s="138"/>
      <c r="W465" s="383" t="s">
        <v>1835</v>
      </c>
      <c r="X465" s="139">
        <v>5.75</v>
      </c>
      <c r="Y465" s="139">
        <v>8.4</v>
      </c>
      <c r="Z465" s="139">
        <v>11.38</v>
      </c>
      <c r="AA465" s="139">
        <v>22.95</v>
      </c>
    </row>
    <row r="466" spans="1:27" ht="219" customHeight="1">
      <c r="A466" s="219" t="str">
        <f>'приложение 1.1 '!A469</f>
        <v>2.1.3.29</v>
      </c>
      <c r="B466" s="166" t="str">
        <f>'приложение 1.1 '!B469</f>
        <v>Строительство ТП№6 2х1600кВА мкр.51, для электроснабжения общеобразовательной школы на 800 мест</v>
      </c>
      <c r="C466" s="133" t="s">
        <v>732</v>
      </c>
      <c r="D466" s="133" t="s">
        <v>305</v>
      </c>
      <c r="E466" s="221">
        <f>'приложение 1.1 '!E469</f>
        <v>3.2</v>
      </c>
      <c r="F466" s="133"/>
      <c r="G466" s="221">
        <f>'приложение 1.1 '!D469</f>
        <v>0</v>
      </c>
      <c r="H466" s="134"/>
      <c r="I466" s="133">
        <f>'приложение 1.1 '!F469</f>
        <v>2020</v>
      </c>
      <c r="J466" s="133">
        <f>'приложение 1.1 '!G469</f>
        <v>2020</v>
      </c>
      <c r="K466" s="195" t="s">
        <v>196</v>
      </c>
      <c r="L466" s="195" t="s">
        <v>196</v>
      </c>
      <c r="M466" s="195" t="s">
        <v>196</v>
      </c>
      <c r="N466" s="195" t="s">
        <v>196</v>
      </c>
      <c r="O466" s="390">
        <f t="shared" si="20"/>
        <v>0</v>
      </c>
      <c r="P466" s="390">
        <f t="shared" si="21"/>
        <v>0</v>
      </c>
      <c r="Q466" s="236">
        <f>'приложение 1.1 '!H469</f>
        <v>17</v>
      </c>
      <c r="R466" s="135"/>
      <c r="S466" s="135">
        <f>'приложение 1.1 '!I469</f>
        <v>17</v>
      </c>
      <c r="T466" s="135"/>
      <c r="U466" s="136" t="s">
        <v>311</v>
      </c>
      <c r="V466" s="138"/>
      <c r="W466" s="383" t="s">
        <v>1835</v>
      </c>
      <c r="X466" s="139">
        <v>5.75</v>
      </c>
      <c r="Y466" s="139">
        <v>8.4</v>
      </c>
      <c r="Z466" s="139">
        <v>11.38</v>
      </c>
      <c r="AA466" s="139">
        <v>22.95</v>
      </c>
    </row>
    <row r="467" spans="1:27" ht="219" customHeight="1">
      <c r="A467" s="219" t="str">
        <f>'приложение 1.1 '!A470</f>
        <v>2.1.3.30</v>
      </c>
      <c r="B467" s="166" t="str">
        <f>'приложение 1.1 '!B470</f>
        <v>Строительство ТП№7 2х1600кВА мкр.51, для электроснабжения Многоэтажных жилых домов</v>
      </c>
      <c r="C467" s="133" t="s">
        <v>732</v>
      </c>
      <c r="D467" s="133" t="s">
        <v>305</v>
      </c>
      <c r="E467" s="221">
        <f>'приложение 1.1 '!E470</f>
        <v>3.2</v>
      </c>
      <c r="F467" s="133"/>
      <c r="G467" s="221">
        <f>'приложение 1.1 '!D470</f>
        <v>0</v>
      </c>
      <c r="H467" s="134"/>
      <c r="I467" s="133">
        <f>'приложение 1.1 '!F470</f>
        <v>2020</v>
      </c>
      <c r="J467" s="133">
        <f>'приложение 1.1 '!G470</f>
        <v>2020</v>
      </c>
      <c r="K467" s="195" t="s">
        <v>196</v>
      </c>
      <c r="L467" s="195" t="s">
        <v>196</v>
      </c>
      <c r="M467" s="195" t="s">
        <v>196</v>
      </c>
      <c r="N467" s="195" t="s">
        <v>196</v>
      </c>
      <c r="O467" s="390">
        <f t="shared" si="20"/>
        <v>0</v>
      </c>
      <c r="P467" s="390">
        <f t="shared" si="21"/>
        <v>0</v>
      </c>
      <c r="Q467" s="236">
        <f>'приложение 1.1 '!H470</f>
        <v>17</v>
      </c>
      <c r="R467" s="135"/>
      <c r="S467" s="135">
        <f>'приложение 1.1 '!I470</f>
        <v>17</v>
      </c>
      <c r="T467" s="135"/>
      <c r="U467" s="136" t="s">
        <v>311</v>
      </c>
      <c r="V467" s="138"/>
      <c r="W467" s="383" t="s">
        <v>1835</v>
      </c>
      <c r="X467" s="139">
        <v>5.75</v>
      </c>
      <c r="Y467" s="139">
        <v>8.4</v>
      </c>
      <c r="Z467" s="139">
        <v>11.38</v>
      </c>
      <c r="AA467" s="139">
        <v>22.95</v>
      </c>
    </row>
    <row r="468" spans="1:27" ht="219" customHeight="1">
      <c r="A468" s="219" t="str">
        <f>'приложение 1.1 '!A471</f>
        <v>2.1.3.31</v>
      </c>
      <c r="B468" s="166" t="str">
        <f>'приложение 1.1 '!B471</f>
        <v>Строительство ТП№8 2х1600кВА мкр.51, для электроснабжения Детского сада на 310 мест мкр.51</v>
      </c>
      <c r="C468" s="133" t="s">
        <v>732</v>
      </c>
      <c r="D468" s="133" t="s">
        <v>305</v>
      </c>
      <c r="E468" s="221">
        <f>'приложение 1.1 '!E471</f>
        <v>3.2</v>
      </c>
      <c r="F468" s="133"/>
      <c r="G468" s="221">
        <f>'приложение 1.1 '!D471</f>
        <v>0</v>
      </c>
      <c r="H468" s="134"/>
      <c r="I468" s="133">
        <f>'приложение 1.1 '!F471</f>
        <v>2020</v>
      </c>
      <c r="J468" s="133">
        <f>'приложение 1.1 '!G471</f>
        <v>2020</v>
      </c>
      <c r="K468" s="195" t="s">
        <v>196</v>
      </c>
      <c r="L468" s="195" t="s">
        <v>196</v>
      </c>
      <c r="M468" s="195" t="s">
        <v>196</v>
      </c>
      <c r="N468" s="195" t="s">
        <v>196</v>
      </c>
      <c r="O468" s="390">
        <f t="shared" si="20"/>
        <v>0</v>
      </c>
      <c r="P468" s="390">
        <f t="shared" si="21"/>
        <v>0</v>
      </c>
      <c r="Q468" s="236">
        <f>'приложение 1.1 '!H471</f>
        <v>17</v>
      </c>
      <c r="R468" s="135"/>
      <c r="S468" s="135">
        <f>'приложение 1.1 '!I471</f>
        <v>17</v>
      </c>
      <c r="T468" s="135"/>
      <c r="U468" s="136" t="s">
        <v>311</v>
      </c>
      <c r="V468" s="138"/>
      <c r="W468" s="383" t="s">
        <v>1835</v>
      </c>
      <c r="X468" s="139">
        <v>5.75</v>
      </c>
      <c r="Y468" s="139">
        <v>8.4</v>
      </c>
      <c r="Z468" s="139">
        <v>11.38</v>
      </c>
      <c r="AA468" s="139">
        <v>22.95</v>
      </c>
    </row>
    <row r="469" spans="1:27" ht="45" customHeight="1">
      <c r="A469" s="595" t="str">
        <f>'приложение 1.1 '!A472</f>
        <v>2.1.4.</v>
      </c>
      <c r="B469" s="596" t="str">
        <f>'приложение 1.1 '!B472</f>
        <v>Кабельные линии 6/10кВ</v>
      </c>
      <c r="C469" s="604"/>
      <c r="D469" s="604"/>
      <c r="E469" s="605"/>
      <c r="F469" s="604"/>
      <c r="G469" s="605"/>
      <c r="H469" s="606"/>
      <c r="I469" s="604"/>
      <c r="J469" s="604"/>
      <c r="K469" s="600"/>
      <c r="L469" s="600"/>
      <c r="M469" s="600"/>
      <c r="N469" s="600"/>
      <c r="O469" s="607"/>
      <c r="P469" s="607"/>
      <c r="Q469" s="608"/>
      <c r="R469" s="609"/>
      <c r="S469" s="609"/>
      <c r="T469" s="609"/>
      <c r="U469" s="613"/>
      <c r="V469" s="614"/>
      <c r="W469" s="615"/>
      <c r="X469" s="616"/>
      <c r="Y469" s="616"/>
      <c r="Z469" s="616"/>
      <c r="AA469" s="616"/>
    </row>
    <row r="470" spans="1:27" ht="119.1" customHeight="1">
      <c r="A470" s="219" t="str">
        <f>'приложение 1.1 '!A473</f>
        <v>2.1.4.1</v>
      </c>
      <c r="B470" s="166" t="str">
        <f>'приложение 1.1 '!B473</f>
        <v>Строительство КЛ-10кВ от РП-117 до РП(ТП)11 2х2500кВА, для электроснабжения ж/д в мкр.21-22</v>
      </c>
      <c r="C470" s="133" t="s">
        <v>732</v>
      </c>
      <c r="D470" s="133" t="s">
        <v>305</v>
      </c>
      <c r="E470" s="221">
        <f>'приложение 1.1 '!E473</f>
        <v>0</v>
      </c>
      <c r="F470" s="133"/>
      <c r="G470" s="221">
        <f>'приложение 1.1 '!D473</f>
        <v>0.57599999999999996</v>
      </c>
      <c r="H470" s="134"/>
      <c r="I470" s="133">
        <f>'приложение 1.1 '!F473</f>
        <v>2018</v>
      </c>
      <c r="J470" s="133">
        <f>'приложение 1.1 '!G473</f>
        <v>2018</v>
      </c>
      <c r="K470" s="195" t="s">
        <v>196</v>
      </c>
      <c r="L470" s="195" t="s">
        <v>196</v>
      </c>
      <c r="M470" s="195" t="s">
        <v>196</v>
      </c>
      <c r="N470" s="195" t="s">
        <v>196</v>
      </c>
      <c r="O470" s="390">
        <f t="shared" si="20"/>
        <v>0</v>
      </c>
      <c r="P470" s="390">
        <f t="shared" si="21"/>
        <v>0</v>
      </c>
      <c r="Q470" s="236">
        <f>'приложение 1.1 '!H473</f>
        <v>1.44</v>
      </c>
      <c r="R470" s="135"/>
      <c r="S470" s="135">
        <f>'приложение 1.1 '!I473</f>
        <v>1.44</v>
      </c>
      <c r="T470" s="135"/>
      <c r="U470" s="136" t="s">
        <v>311</v>
      </c>
      <c r="V470" s="138"/>
      <c r="W470" s="383" t="s">
        <v>1865</v>
      </c>
      <c r="X470" s="139">
        <v>5.75</v>
      </c>
      <c r="Y470" s="139">
        <v>8.4</v>
      </c>
      <c r="Z470" s="139">
        <v>11.38</v>
      </c>
      <c r="AA470" s="139">
        <v>22.95</v>
      </c>
    </row>
    <row r="471" spans="1:27" ht="119.1" customHeight="1">
      <c r="A471" s="219" t="str">
        <f>'приложение 1.1 '!A474</f>
        <v>2.1.4.2</v>
      </c>
      <c r="B471" s="166" t="str">
        <f>'приложение 1.1 '!B474</f>
        <v>Строительство КЛ-10кВ от РП(ТП)11 2х1000кВА  до ТП12 2х1000кВА, для электроснабжения ж/д в мкр.21-22</v>
      </c>
      <c r="C471" s="133" t="s">
        <v>732</v>
      </c>
      <c r="D471" s="133" t="s">
        <v>305</v>
      </c>
      <c r="E471" s="221">
        <f>'приложение 1.1 '!E474</f>
        <v>0</v>
      </c>
      <c r="F471" s="133"/>
      <c r="G471" s="221">
        <f>'приложение 1.1 '!D474</f>
        <v>0.69</v>
      </c>
      <c r="H471" s="134"/>
      <c r="I471" s="133">
        <f>'приложение 1.1 '!F474</f>
        <v>2018</v>
      </c>
      <c r="J471" s="133">
        <f>'приложение 1.1 '!G474</f>
        <v>2018</v>
      </c>
      <c r="K471" s="195" t="s">
        <v>196</v>
      </c>
      <c r="L471" s="195" t="s">
        <v>196</v>
      </c>
      <c r="M471" s="195" t="s">
        <v>196</v>
      </c>
      <c r="N471" s="195" t="s">
        <v>196</v>
      </c>
      <c r="O471" s="390">
        <f t="shared" si="20"/>
        <v>0</v>
      </c>
      <c r="P471" s="390">
        <f t="shared" si="21"/>
        <v>0</v>
      </c>
      <c r="Q471" s="236">
        <f>'приложение 1.1 '!H474</f>
        <v>1.7249999999999999</v>
      </c>
      <c r="R471" s="135"/>
      <c r="S471" s="135">
        <f>'приложение 1.1 '!I474</f>
        <v>1.7249999999999999</v>
      </c>
      <c r="T471" s="135"/>
      <c r="U471" s="136" t="s">
        <v>311</v>
      </c>
      <c r="V471" s="138"/>
      <c r="W471" s="383" t="s">
        <v>1865</v>
      </c>
      <c r="X471" s="139">
        <v>5.75</v>
      </c>
      <c r="Y471" s="139">
        <v>8.4</v>
      </c>
      <c r="Z471" s="139">
        <v>11.38</v>
      </c>
      <c r="AA471" s="139">
        <v>22.95</v>
      </c>
    </row>
    <row r="472" spans="1:27" ht="119.1" customHeight="1">
      <c r="A472" s="219" t="str">
        <f>'приложение 1.1 '!A475</f>
        <v>2.1.4.3</v>
      </c>
      <c r="B472" s="166" t="str">
        <f>'приложение 1.1 '!B475</f>
        <v>Строительство КЛ-10кВ от ТП12 2х1000кВА  до ТП13 2х1000кВА, для электроснабжения ж/д в мкр.21-22</v>
      </c>
      <c r="C472" s="133" t="s">
        <v>732</v>
      </c>
      <c r="D472" s="133" t="s">
        <v>305</v>
      </c>
      <c r="E472" s="221">
        <f>'приложение 1.1 '!E475</f>
        <v>0</v>
      </c>
      <c r="F472" s="133"/>
      <c r="G472" s="221">
        <f>'приложение 1.1 '!D475</f>
        <v>0.53</v>
      </c>
      <c r="H472" s="134"/>
      <c r="I472" s="133">
        <f>'приложение 1.1 '!F475</f>
        <v>2019</v>
      </c>
      <c r="J472" s="133">
        <f>'приложение 1.1 '!G475</f>
        <v>2019</v>
      </c>
      <c r="K472" s="195" t="s">
        <v>196</v>
      </c>
      <c r="L472" s="195" t="s">
        <v>196</v>
      </c>
      <c r="M472" s="195" t="s">
        <v>196</v>
      </c>
      <c r="N472" s="195" t="s">
        <v>196</v>
      </c>
      <c r="O472" s="390">
        <f t="shared" si="20"/>
        <v>0</v>
      </c>
      <c r="P472" s="390">
        <f t="shared" si="21"/>
        <v>0</v>
      </c>
      <c r="Q472" s="236">
        <f>'приложение 1.1 '!H475</f>
        <v>1.3250000000000002</v>
      </c>
      <c r="R472" s="135"/>
      <c r="S472" s="135">
        <f>'приложение 1.1 '!I475</f>
        <v>1.3250000000000002</v>
      </c>
      <c r="T472" s="135"/>
      <c r="U472" s="136" t="s">
        <v>311</v>
      </c>
      <c r="V472" s="138"/>
      <c r="W472" s="383" t="s">
        <v>1865</v>
      </c>
      <c r="X472" s="139">
        <v>5.75</v>
      </c>
      <c r="Y472" s="139">
        <v>8.4</v>
      </c>
      <c r="Z472" s="139">
        <v>11.38</v>
      </c>
      <c r="AA472" s="139">
        <v>22.95</v>
      </c>
    </row>
    <row r="473" spans="1:27" ht="119.1" customHeight="1">
      <c r="A473" s="219" t="str">
        <f>'приложение 1.1 '!A476</f>
        <v>2.1.4.4</v>
      </c>
      <c r="B473" s="166" t="str">
        <f>'приложение 1.1 '!B476</f>
        <v>Строительство КЛ-10кВ от ТП13 2х1000кВА  до РП(ТП)11 2х2500кВА, для электроснабжения ж/д в мкр.21-22</v>
      </c>
      <c r="C473" s="133" t="s">
        <v>732</v>
      </c>
      <c r="D473" s="133" t="s">
        <v>305</v>
      </c>
      <c r="E473" s="221">
        <f>'приложение 1.1 '!E476</f>
        <v>0</v>
      </c>
      <c r="F473" s="133"/>
      <c r="G473" s="221">
        <f>'приложение 1.1 '!D476</f>
        <v>0.72399999999999998</v>
      </c>
      <c r="H473" s="134"/>
      <c r="I473" s="133">
        <f>'приложение 1.1 '!F476</f>
        <v>2019</v>
      </c>
      <c r="J473" s="133">
        <f>'приложение 1.1 '!G476</f>
        <v>2019</v>
      </c>
      <c r="K473" s="195" t="s">
        <v>196</v>
      </c>
      <c r="L473" s="195" t="s">
        <v>196</v>
      </c>
      <c r="M473" s="195" t="s">
        <v>196</v>
      </c>
      <c r="N473" s="195" t="s">
        <v>196</v>
      </c>
      <c r="O473" s="390">
        <f t="shared" si="20"/>
        <v>0</v>
      </c>
      <c r="P473" s="390">
        <f t="shared" si="21"/>
        <v>0</v>
      </c>
      <c r="Q473" s="236">
        <f>'приложение 1.1 '!H476</f>
        <v>1.81</v>
      </c>
      <c r="R473" s="135"/>
      <c r="S473" s="135">
        <f>'приложение 1.1 '!I476</f>
        <v>1.81</v>
      </c>
      <c r="T473" s="135"/>
      <c r="U473" s="136" t="s">
        <v>311</v>
      </c>
      <c r="V473" s="138"/>
      <c r="W473" s="383" t="s">
        <v>1865</v>
      </c>
      <c r="X473" s="139">
        <v>5.75</v>
      </c>
      <c r="Y473" s="139">
        <v>8.4</v>
      </c>
      <c r="Z473" s="139">
        <v>11.38</v>
      </c>
      <c r="AA473" s="139">
        <v>22.95</v>
      </c>
    </row>
    <row r="474" spans="1:27" ht="119.1" customHeight="1">
      <c r="A474" s="219" t="str">
        <f>'приложение 1.1 '!A477</f>
        <v>2.1.4.5</v>
      </c>
      <c r="B474" s="166" t="str">
        <f>'приложение 1.1 '!B477</f>
        <v>Строительство КЛ-10кВ ПС "Геолог" до ТП-2х1600кВА, для электроснабжения Регионального центра спорта инвалидов мкр.31А</v>
      </c>
      <c r="C474" s="133" t="s">
        <v>732</v>
      </c>
      <c r="D474" s="133" t="s">
        <v>305</v>
      </c>
      <c r="E474" s="221">
        <f>'приложение 1.1 '!E477</f>
        <v>0</v>
      </c>
      <c r="F474" s="133"/>
      <c r="G474" s="221">
        <f>'приложение 1.1 '!D477</f>
        <v>0.34</v>
      </c>
      <c r="H474" s="134"/>
      <c r="I474" s="133">
        <f>'приложение 1.1 '!F477</f>
        <v>2020</v>
      </c>
      <c r="J474" s="133">
        <f>'приложение 1.1 '!G477</f>
        <v>2020</v>
      </c>
      <c r="K474" s="195" t="s">
        <v>196</v>
      </c>
      <c r="L474" s="195" t="s">
        <v>196</v>
      </c>
      <c r="M474" s="195" t="s">
        <v>196</v>
      </c>
      <c r="N474" s="195" t="s">
        <v>196</v>
      </c>
      <c r="O474" s="390">
        <f t="shared" si="20"/>
        <v>0</v>
      </c>
      <c r="P474" s="390">
        <f t="shared" si="21"/>
        <v>0</v>
      </c>
      <c r="Q474" s="236">
        <f>'приложение 1.1 '!H477</f>
        <v>0.85000000000000009</v>
      </c>
      <c r="R474" s="135"/>
      <c r="S474" s="135">
        <f>'приложение 1.1 '!I477</f>
        <v>0.85000000000000009</v>
      </c>
      <c r="T474" s="135"/>
      <c r="U474" s="136" t="s">
        <v>311</v>
      </c>
      <c r="V474" s="138"/>
      <c r="W474" s="383" t="s">
        <v>1867</v>
      </c>
      <c r="X474" s="139">
        <v>5.75</v>
      </c>
      <c r="Y474" s="139">
        <v>8.4</v>
      </c>
      <c r="Z474" s="139">
        <v>11.38</v>
      </c>
      <c r="AA474" s="139">
        <v>22.95</v>
      </c>
    </row>
    <row r="475" spans="1:27" ht="119.1" customHeight="1">
      <c r="A475" s="219" t="str">
        <f>'приложение 1.1 '!A478</f>
        <v>2.1.4.6</v>
      </c>
      <c r="B475" s="166" t="str">
        <f>'приложение 1.1 '!B478</f>
        <v>Строительство КЛ-10кВ от КТПН-736 до КТПН№1 2х250кВА, для электроснабжения п.Лунный</v>
      </c>
      <c r="C475" s="133" t="s">
        <v>732</v>
      </c>
      <c r="D475" s="133" t="s">
        <v>305</v>
      </c>
      <c r="E475" s="221">
        <f>'приложение 1.1 '!E478</f>
        <v>0</v>
      </c>
      <c r="F475" s="133"/>
      <c r="G475" s="221">
        <f>'приложение 1.1 '!D478</f>
        <v>0.35</v>
      </c>
      <c r="H475" s="134"/>
      <c r="I475" s="133">
        <f>'приложение 1.1 '!F478</f>
        <v>2022</v>
      </c>
      <c r="J475" s="133">
        <f>'приложение 1.1 '!G478</f>
        <v>2022</v>
      </c>
      <c r="K475" s="195" t="s">
        <v>196</v>
      </c>
      <c r="L475" s="195" t="s">
        <v>196</v>
      </c>
      <c r="M475" s="195" t="s">
        <v>196</v>
      </c>
      <c r="N475" s="195" t="s">
        <v>196</v>
      </c>
      <c r="O475" s="390">
        <f t="shared" si="20"/>
        <v>0</v>
      </c>
      <c r="P475" s="390">
        <f t="shared" si="21"/>
        <v>0</v>
      </c>
      <c r="Q475" s="236">
        <f>'приложение 1.1 '!H478</f>
        <v>0.875</v>
      </c>
      <c r="R475" s="135"/>
      <c r="S475" s="135">
        <f>'приложение 1.1 '!I478</f>
        <v>0.875</v>
      </c>
      <c r="T475" s="135"/>
      <c r="U475" s="136" t="s">
        <v>311</v>
      </c>
      <c r="V475" s="138"/>
      <c r="W475" s="383" t="s">
        <v>1865</v>
      </c>
      <c r="X475" s="139">
        <v>5.75</v>
      </c>
      <c r="Y475" s="139">
        <v>8.4</v>
      </c>
      <c r="Z475" s="139">
        <v>11.38</v>
      </c>
      <c r="AA475" s="139">
        <v>22.95</v>
      </c>
    </row>
    <row r="476" spans="1:27" ht="119.1" customHeight="1">
      <c r="A476" s="219" t="str">
        <f>'приложение 1.1 '!A479</f>
        <v>2.1.4.7</v>
      </c>
      <c r="B476" s="166" t="str">
        <f>'приложение 1.1 '!B479</f>
        <v>Строительство КЛ-10кВ от КТПН№1 2х250кВА до КТПН№2 2х250кВА, для электроснабжения п.Лунный</v>
      </c>
      <c r="C476" s="133" t="s">
        <v>732</v>
      </c>
      <c r="D476" s="133" t="s">
        <v>305</v>
      </c>
      <c r="E476" s="221">
        <f>'приложение 1.1 '!E479</f>
        <v>0</v>
      </c>
      <c r="F476" s="133"/>
      <c r="G476" s="221">
        <f>'приложение 1.1 '!D479</f>
        <v>0.4</v>
      </c>
      <c r="H476" s="134"/>
      <c r="I476" s="133">
        <f>'приложение 1.1 '!F479</f>
        <v>2022</v>
      </c>
      <c r="J476" s="133">
        <f>'приложение 1.1 '!G479</f>
        <v>2022</v>
      </c>
      <c r="K476" s="195" t="s">
        <v>196</v>
      </c>
      <c r="L476" s="195" t="s">
        <v>196</v>
      </c>
      <c r="M476" s="195" t="s">
        <v>196</v>
      </c>
      <c r="N476" s="195" t="s">
        <v>196</v>
      </c>
      <c r="O476" s="390">
        <f t="shared" si="20"/>
        <v>0</v>
      </c>
      <c r="P476" s="390">
        <f t="shared" si="21"/>
        <v>0</v>
      </c>
      <c r="Q476" s="236">
        <f>'приложение 1.1 '!H479</f>
        <v>1</v>
      </c>
      <c r="R476" s="135"/>
      <c r="S476" s="135">
        <f>'приложение 1.1 '!I479</f>
        <v>1</v>
      </c>
      <c r="T476" s="135"/>
      <c r="U476" s="136" t="s">
        <v>311</v>
      </c>
      <c r="V476" s="138"/>
      <c r="W476" s="383" t="s">
        <v>1865</v>
      </c>
      <c r="X476" s="139">
        <v>5.75</v>
      </c>
      <c r="Y476" s="139">
        <v>8.4</v>
      </c>
      <c r="Z476" s="139">
        <v>11.38</v>
      </c>
      <c r="AA476" s="139">
        <v>22.95</v>
      </c>
    </row>
    <row r="477" spans="1:27" ht="119.1" customHeight="1">
      <c r="A477" s="219" t="str">
        <f>'приложение 1.1 '!A480</f>
        <v>2.1.4.8</v>
      </c>
      <c r="B477" s="166" t="str">
        <f>'приложение 1.1 '!B480</f>
        <v>Строительство КЛ-10кВ от КТПН№2 2х250кВА до КТПН-735, для электроснабжения п.Лунный</v>
      </c>
      <c r="C477" s="133" t="s">
        <v>732</v>
      </c>
      <c r="D477" s="133" t="s">
        <v>305</v>
      </c>
      <c r="E477" s="221">
        <f>'приложение 1.1 '!E480</f>
        <v>0</v>
      </c>
      <c r="F477" s="133"/>
      <c r="G477" s="221">
        <f>'приложение 1.1 '!D480</f>
        <v>0.8</v>
      </c>
      <c r="H477" s="134"/>
      <c r="I477" s="133">
        <f>'приложение 1.1 '!F480</f>
        <v>2022</v>
      </c>
      <c r="J477" s="133">
        <f>'приложение 1.1 '!G480</f>
        <v>2022</v>
      </c>
      <c r="K477" s="195" t="s">
        <v>196</v>
      </c>
      <c r="L477" s="195" t="s">
        <v>196</v>
      </c>
      <c r="M477" s="195" t="s">
        <v>196</v>
      </c>
      <c r="N477" s="195" t="s">
        <v>196</v>
      </c>
      <c r="O477" s="390">
        <f t="shared" si="20"/>
        <v>0</v>
      </c>
      <c r="P477" s="390">
        <f t="shared" si="21"/>
        <v>0</v>
      </c>
      <c r="Q477" s="236">
        <f>'приложение 1.1 '!H480</f>
        <v>2</v>
      </c>
      <c r="R477" s="135"/>
      <c r="S477" s="135">
        <f>'приложение 1.1 '!I480</f>
        <v>2</v>
      </c>
      <c r="T477" s="135"/>
      <c r="U477" s="136" t="s">
        <v>311</v>
      </c>
      <c r="V477" s="138"/>
      <c r="W477" s="383" t="s">
        <v>1865</v>
      </c>
      <c r="X477" s="139">
        <v>5.75</v>
      </c>
      <c r="Y477" s="139">
        <v>8.4</v>
      </c>
      <c r="Z477" s="139">
        <v>11.38</v>
      </c>
      <c r="AA477" s="139">
        <v>22.95</v>
      </c>
    </row>
    <row r="478" spans="1:27" ht="119.1" customHeight="1">
      <c r="A478" s="219" t="str">
        <f>'приложение 1.1 '!A481</f>
        <v>2.1.4.9</v>
      </c>
      <c r="B478" s="166" t="str">
        <f>'приложение 1.1 '!B481</f>
        <v>Строительство КЛ-6кВ от ПС"Строительная-24" до КРУН1, для электроснабжения п.Кедровый-1</v>
      </c>
      <c r="C478" s="133" t="s">
        <v>732</v>
      </c>
      <c r="D478" s="133" t="s">
        <v>305</v>
      </c>
      <c r="E478" s="221">
        <f>'приложение 1.1 '!E481</f>
        <v>0</v>
      </c>
      <c r="F478" s="133"/>
      <c r="G478" s="221">
        <f>'приложение 1.1 '!D481</f>
        <v>0.6</v>
      </c>
      <c r="H478" s="134"/>
      <c r="I478" s="133">
        <f>'приложение 1.1 '!F481</f>
        <v>2022</v>
      </c>
      <c r="J478" s="133">
        <f>'приложение 1.1 '!G481</f>
        <v>2022</v>
      </c>
      <c r="K478" s="195" t="s">
        <v>196</v>
      </c>
      <c r="L478" s="195" t="s">
        <v>196</v>
      </c>
      <c r="M478" s="195" t="s">
        <v>196</v>
      </c>
      <c r="N478" s="195" t="s">
        <v>196</v>
      </c>
      <c r="O478" s="390">
        <f t="shared" si="20"/>
        <v>0</v>
      </c>
      <c r="P478" s="390">
        <f t="shared" si="21"/>
        <v>0</v>
      </c>
      <c r="Q478" s="236">
        <f>'приложение 1.1 '!H481</f>
        <v>1.5</v>
      </c>
      <c r="R478" s="135"/>
      <c r="S478" s="135">
        <f>'приложение 1.1 '!I481</f>
        <v>1.5</v>
      </c>
      <c r="T478" s="135"/>
      <c r="U478" s="136" t="s">
        <v>311</v>
      </c>
      <c r="V478" s="138"/>
      <c r="W478" s="383" t="s">
        <v>1865</v>
      </c>
      <c r="X478" s="139">
        <v>5.75</v>
      </c>
      <c r="Y478" s="139">
        <v>8.4</v>
      </c>
      <c r="Z478" s="139">
        <v>11.38</v>
      </c>
      <c r="AA478" s="139">
        <v>22.95</v>
      </c>
    </row>
    <row r="479" spans="1:27" ht="119.1" customHeight="1">
      <c r="A479" s="219" t="str">
        <f>'приложение 1.1 '!A482</f>
        <v>2.1.4.10</v>
      </c>
      <c r="B479" s="166" t="str">
        <f>'приложение 1.1 '!B482</f>
        <v>Строительство КЛ-6кВ от ПС"Строительная-25" до КРУН2, для электроснабжения п.Кедровый-1</v>
      </c>
      <c r="C479" s="133" t="s">
        <v>732</v>
      </c>
      <c r="D479" s="133" t="s">
        <v>305</v>
      </c>
      <c r="E479" s="221">
        <f>'приложение 1.1 '!E482</f>
        <v>0</v>
      </c>
      <c r="F479" s="133"/>
      <c r="G479" s="221">
        <f>'приложение 1.1 '!D482</f>
        <v>0.35</v>
      </c>
      <c r="H479" s="134"/>
      <c r="I479" s="133">
        <f>'приложение 1.1 '!F482</f>
        <v>2022</v>
      </c>
      <c r="J479" s="133">
        <f>'приложение 1.1 '!G482</f>
        <v>2022</v>
      </c>
      <c r="K479" s="195" t="s">
        <v>196</v>
      </c>
      <c r="L479" s="195" t="s">
        <v>196</v>
      </c>
      <c r="M479" s="195" t="s">
        <v>196</v>
      </c>
      <c r="N479" s="195" t="s">
        <v>196</v>
      </c>
      <c r="O479" s="390">
        <f t="shared" si="20"/>
        <v>0</v>
      </c>
      <c r="P479" s="390">
        <f t="shared" si="21"/>
        <v>0</v>
      </c>
      <c r="Q479" s="236">
        <f>'приложение 1.1 '!H482</f>
        <v>0.875</v>
      </c>
      <c r="R479" s="135"/>
      <c r="S479" s="135">
        <f>'приложение 1.1 '!I482</f>
        <v>0.875</v>
      </c>
      <c r="T479" s="135"/>
      <c r="U479" s="136" t="s">
        <v>311</v>
      </c>
      <c r="V479" s="138"/>
      <c r="W479" s="383" t="s">
        <v>1865</v>
      </c>
      <c r="X479" s="139">
        <v>5.75</v>
      </c>
      <c r="Y479" s="139">
        <v>8.4</v>
      </c>
      <c r="Z479" s="139">
        <v>11.38</v>
      </c>
      <c r="AA479" s="139">
        <v>22.95</v>
      </c>
    </row>
    <row r="480" spans="1:27" ht="119.1" customHeight="1">
      <c r="A480" s="219" t="str">
        <f>'приложение 1.1 '!A483</f>
        <v>2.1.4.11</v>
      </c>
      <c r="B480" s="166" t="str">
        <f>'приложение 1.1 '!B483</f>
        <v>Строительство КЛ-6кВ от КРУН1 до КТПН-2х400кВА, для электроснабжения п.Кедровый-1</v>
      </c>
      <c r="C480" s="133" t="s">
        <v>732</v>
      </c>
      <c r="D480" s="133" t="s">
        <v>305</v>
      </c>
      <c r="E480" s="221">
        <f>'приложение 1.1 '!E483</f>
        <v>0</v>
      </c>
      <c r="F480" s="133"/>
      <c r="G480" s="221">
        <f>'приложение 1.1 '!D483</f>
        <v>0.55000000000000004</v>
      </c>
      <c r="H480" s="134"/>
      <c r="I480" s="133">
        <f>'приложение 1.1 '!F483</f>
        <v>2022</v>
      </c>
      <c r="J480" s="133">
        <f>'приложение 1.1 '!G483</f>
        <v>2022</v>
      </c>
      <c r="K480" s="195" t="s">
        <v>196</v>
      </c>
      <c r="L480" s="195" t="s">
        <v>196</v>
      </c>
      <c r="M480" s="195" t="s">
        <v>196</v>
      </c>
      <c r="N480" s="195" t="s">
        <v>196</v>
      </c>
      <c r="O480" s="390">
        <f t="shared" si="20"/>
        <v>0</v>
      </c>
      <c r="P480" s="390">
        <f t="shared" si="21"/>
        <v>0</v>
      </c>
      <c r="Q480" s="236">
        <f>'приложение 1.1 '!H483</f>
        <v>1.375</v>
      </c>
      <c r="R480" s="135"/>
      <c r="S480" s="135">
        <f>'приложение 1.1 '!I483</f>
        <v>1.375</v>
      </c>
      <c r="T480" s="135"/>
      <c r="U480" s="136" t="s">
        <v>311</v>
      </c>
      <c r="V480" s="138"/>
      <c r="W480" s="383" t="s">
        <v>1865</v>
      </c>
      <c r="X480" s="139">
        <v>5.75</v>
      </c>
      <c r="Y480" s="139">
        <v>8.4</v>
      </c>
      <c r="Z480" s="139">
        <v>11.38</v>
      </c>
      <c r="AA480" s="139">
        <v>22.95</v>
      </c>
    </row>
    <row r="481" spans="1:27" ht="119.1" customHeight="1">
      <c r="A481" s="219" t="str">
        <f>'приложение 1.1 '!A484</f>
        <v>2.1.4.12</v>
      </c>
      <c r="B481" s="166" t="str">
        <f>'приложение 1.1 '!B484</f>
        <v>Строительство КЛ-6кВ от КРУН2 до КТПН-2х400кВА, для электроснабжения п.Кедровый-1</v>
      </c>
      <c r="C481" s="133" t="s">
        <v>732</v>
      </c>
      <c r="D481" s="133" t="s">
        <v>305</v>
      </c>
      <c r="E481" s="221">
        <f>'приложение 1.1 '!E484</f>
        <v>0</v>
      </c>
      <c r="F481" s="133"/>
      <c r="G481" s="221">
        <f>'приложение 1.1 '!D484</f>
        <v>1.2</v>
      </c>
      <c r="H481" s="134"/>
      <c r="I481" s="133">
        <f>'приложение 1.1 '!F484</f>
        <v>2022</v>
      </c>
      <c r="J481" s="133">
        <f>'приложение 1.1 '!G484</f>
        <v>2022</v>
      </c>
      <c r="K481" s="195" t="s">
        <v>196</v>
      </c>
      <c r="L481" s="195" t="s">
        <v>196</v>
      </c>
      <c r="M481" s="195" t="s">
        <v>196</v>
      </c>
      <c r="N481" s="195" t="s">
        <v>196</v>
      </c>
      <c r="O481" s="390">
        <f t="shared" si="20"/>
        <v>0</v>
      </c>
      <c r="P481" s="390">
        <f t="shared" si="21"/>
        <v>0</v>
      </c>
      <c r="Q481" s="236">
        <f>'приложение 1.1 '!H484</f>
        <v>3</v>
      </c>
      <c r="R481" s="135"/>
      <c r="S481" s="135">
        <f>'приложение 1.1 '!I484</f>
        <v>3</v>
      </c>
      <c r="T481" s="135"/>
      <c r="U481" s="136" t="s">
        <v>311</v>
      </c>
      <c r="V481" s="138"/>
      <c r="W481" s="383" t="s">
        <v>1865</v>
      </c>
      <c r="X481" s="139">
        <v>5.75</v>
      </c>
      <c r="Y481" s="139">
        <v>8.4</v>
      </c>
      <c r="Z481" s="139">
        <v>11.38</v>
      </c>
      <c r="AA481" s="139">
        <v>22.95</v>
      </c>
    </row>
    <row r="482" spans="1:27" ht="119.1" customHeight="1">
      <c r="A482" s="219" t="str">
        <f>'приложение 1.1 '!A485</f>
        <v>2.1.4.13</v>
      </c>
      <c r="B482" s="166" t="str">
        <f>'приложение 1.1 '!B485</f>
        <v>Строительство КЛ-6кВ от КТПН-2х400кВА до КТПН-2х250кВА, для электроснабжения п.Кедровый-1</v>
      </c>
      <c r="C482" s="133" t="s">
        <v>732</v>
      </c>
      <c r="D482" s="133" t="s">
        <v>305</v>
      </c>
      <c r="E482" s="221">
        <f>'приложение 1.1 '!E485</f>
        <v>0</v>
      </c>
      <c r="F482" s="133"/>
      <c r="G482" s="221">
        <f>'приложение 1.1 '!D485</f>
        <v>0.6</v>
      </c>
      <c r="H482" s="134"/>
      <c r="I482" s="133">
        <f>'приложение 1.1 '!F485</f>
        <v>2022</v>
      </c>
      <c r="J482" s="133">
        <f>'приложение 1.1 '!G485</f>
        <v>2022</v>
      </c>
      <c r="K482" s="195" t="s">
        <v>196</v>
      </c>
      <c r="L482" s="195" t="s">
        <v>196</v>
      </c>
      <c r="M482" s="195" t="s">
        <v>196</v>
      </c>
      <c r="N482" s="195" t="s">
        <v>196</v>
      </c>
      <c r="O482" s="390">
        <f t="shared" si="20"/>
        <v>0</v>
      </c>
      <c r="P482" s="390">
        <f t="shared" si="21"/>
        <v>0</v>
      </c>
      <c r="Q482" s="236">
        <f>'приложение 1.1 '!H485</f>
        <v>1.5</v>
      </c>
      <c r="R482" s="135"/>
      <c r="S482" s="135">
        <f>'приложение 1.1 '!I485</f>
        <v>1.5</v>
      </c>
      <c r="T482" s="135"/>
      <c r="U482" s="136" t="s">
        <v>311</v>
      </c>
      <c r="V482" s="138"/>
      <c r="W482" s="383" t="s">
        <v>1865</v>
      </c>
      <c r="X482" s="139">
        <v>5.75</v>
      </c>
      <c r="Y482" s="139">
        <v>8.4</v>
      </c>
      <c r="Z482" s="139">
        <v>11.38</v>
      </c>
      <c r="AA482" s="139">
        <v>22.95</v>
      </c>
    </row>
    <row r="483" spans="1:27" ht="119.1" customHeight="1">
      <c r="A483" s="219" t="str">
        <f>'приложение 1.1 '!A486</f>
        <v>2.1.4.14</v>
      </c>
      <c r="B483" s="166" t="str">
        <f>'приложение 1.1 '!B486</f>
        <v>Строительство КЛ-10кВ до ТП 2х1250кВА, для электроснабжения ж/д по ул.Энгельса, Югорский тракт</v>
      </c>
      <c r="C483" s="133" t="s">
        <v>732</v>
      </c>
      <c r="D483" s="133" t="s">
        <v>305</v>
      </c>
      <c r="E483" s="221">
        <f>'приложение 1.1 '!E486</f>
        <v>0</v>
      </c>
      <c r="F483" s="133"/>
      <c r="G483" s="221">
        <f>'приложение 1.1 '!D486</f>
        <v>0.8</v>
      </c>
      <c r="H483" s="134"/>
      <c r="I483" s="133">
        <f>'приложение 1.1 '!F486</f>
        <v>2021</v>
      </c>
      <c r="J483" s="133">
        <f>'приложение 1.1 '!G486</f>
        <v>2021</v>
      </c>
      <c r="K483" s="195" t="s">
        <v>196</v>
      </c>
      <c r="L483" s="195" t="s">
        <v>196</v>
      </c>
      <c r="M483" s="195" t="s">
        <v>196</v>
      </c>
      <c r="N483" s="195" t="s">
        <v>196</v>
      </c>
      <c r="O483" s="390">
        <f t="shared" si="20"/>
        <v>0</v>
      </c>
      <c r="P483" s="390">
        <f t="shared" si="21"/>
        <v>0</v>
      </c>
      <c r="Q483" s="236">
        <f>'приложение 1.1 '!H486</f>
        <v>2</v>
      </c>
      <c r="R483" s="135"/>
      <c r="S483" s="135">
        <f>'приложение 1.1 '!I486</f>
        <v>2</v>
      </c>
      <c r="T483" s="135"/>
      <c r="U483" s="136" t="s">
        <v>311</v>
      </c>
      <c r="V483" s="138"/>
      <c r="W483" s="383" t="s">
        <v>311</v>
      </c>
      <c r="X483" s="139">
        <v>5.75</v>
      </c>
      <c r="Y483" s="139">
        <v>8.4</v>
      </c>
      <c r="Z483" s="139">
        <v>11.38</v>
      </c>
      <c r="AA483" s="139">
        <v>22.95</v>
      </c>
    </row>
    <row r="484" spans="1:27" ht="119.1" customHeight="1">
      <c r="A484" s="219" t="str">
        <f>'приложение 1.1 '!A487</f>
        <v>2.1.4.15</v>
      </c>
      <c r="B484" s="166" t="str">
        <f>'приложение 1.1 '!B487</f>
        <v>Строительство КЛ-10кВ от РП-110 до ТП 2х2500кВА, для электроснабжения Храма по ул.Мира</v>
      </c>
      <c r="C484" s="133" t="s">
        <v>732</v>
      </c>
      <c r="D484" s="133" t="s">
        <v>305</v>
      </c>
      <c r="E484" s="221">
        <f>'приложение 1.1 '!E487</f>
        <v>0</v>
      </c>
      <c r="F484" s="133"/>
      <c r="G484" s="221">
        <f>'приложение 1.1 '!D487</f>
        <v>0.73199999999999998</v>
      </c>
      <c r="H484" s="134"/>
      <c r="I484" s="133">
        <f>'приложение 1.1 '!F487</f>
        <v>2018</v>
      </c>
      <c r="J484" s="133">
        <f>'приложение 1.1 '!G487</f>
        <v>2018</v>
      </c>
      <c r="K484" s="195" t="s">
        <v>196</v>
      </c>
      <c r="L484" s="195" t="s">
        <v>196</v>
      </c>
      <c r="M484" s="195" t="s">
        <v>196</v>
      </c>
      <c r="N484" s="195" t="s">
        <v>196</v>
      </c>
      <c r="O484" s="390">
        <f t="shared" si="20"/>
        <v>0</v>
      </c>
      <c r="P484" s="390">
        <f t="shared" si="21"/>
        <v>0</v>
      </c>
      <c r="Q484" s="236">
        <f>'приложение 1.1 '!H487</f>
        <v>1.83</v>
      </c>
      <c r="R484" s="135"/>
      <c r="S484" s="135">
        <f>'приложение 1.1 '!I487</f>
        <v>1.83</v>
      </c>
      <c r="T484" s="135"/>
      <c r="U484" s="136" t="s">
        <v>311</v>
      </c>
      <c r="V484" s="138"/>
      <c r="W484" s="383" t="s">
        <v>1866</v>
      </c>
      <c r="X484" s="139">
        <v>5.75</v>
      </c>
      <c r="Y484" s="139">
        <v>8.4</v>
      </c>
      <c r="Z484" s="139">
        <v>11.38</v>
      </c>
      <c r="AA484" s="139">
        <v>22.95</v>
      </c>
    </row>
    <row r="485" spans="1:27" ht="119.1" customHeight="1">
      <c r="A485" s="219" t="str">
        <f>'приложение 1.1 '!A488</f>
        <v>2.1.4.16</v>
      </c>
      <c r="B485" s="166" t="str">
        <f>'приложение 1.1 '!B488</f>
        <v>Строительство КЛ-10кВ от РП-164 до ТП2 2х2500кВА мкр.35</v>
      </c>
      <c r="C485" s="133" t="s">
        <v>732</v>
      </c>
      <c r="D485" s="133" t="s">
        <v>305</v>
      </c>
      <c r="E485" s="221">
        <f>'приложение 1.1 '!E488</f>
        <v>0</v>
      </c>
      <c r="F485" s="133"/>
      <c r="G485" s="221">
        <f>'приложение 1.1 '!D488</f>
        <v>0.46800000000000003</v>
      </c>
      <c r="H485" s="134"/>
      <c r="I485" s="133">
        <f>'приложение 1.1 '!F488</f>
        <v>2018</v>
      </c>
      <c r="J485" s="133">
        <f>'приложение 1.1 '!G488</f>
        <v>2018</v>
      </c>
      <c r="K485" s="195" t="s">
        <v>196</v>
      </c>
      <c r="L485" s="195" t="s">
        <v>196</v>
      </c>
      <c r="M485" s="195" t="s">
        <v>196</v>
      </c>
      <c r="N485" s="195" t="s">
        <v>196</v>
      </c>
      <c r="O485" s="390">
        <f t="shared" si="20"/>
        <v>0</v>
      </c>
      <c r="P485" s="390">
        <f t="shared" si="21"/>
        <v>0</v>
      </c>
      <c r="Q485" s="236">
        <f>'приложение 1.1 '!H488</f>
        <v>1.1700000000000002</v>
      </c>
      <c r="R485" s="135"/>
      <c r="S485" s="135">
        <f>'приложение 1.1 '!I488</f>
        <v>1.1700000000000002</v>
      </c>
      <c r="T485" s="135"/>
      <c r="U485" s="136" t="s">
        <v>311</v>
      </c>
      <c r="V485" s="138"/>
      <c r="W485" s="383" t="s">
        <v>1837</v>
      </c>
      <c r="X485" s="139">
        <v>5.75</v>
      </c>
      <c r="Y485" s="139">
        <v>8.4</v>
      </c>
      <c r="Z485" s="139">
        <v>11.38</v>
      </c>
      <c r="AA485" s="139">
        <v>22.95</v>
      </c>
    </row>
    <row r="486" spans="1:27" ht="119.1" customHeight="1">
      <c r="A486" s="219" t="str">
        <f>'приложение 1.1 '!A489</f>
        <v>2.1.4.17</v>
      </c>
      <c r="B486" s="166" t="str">
        <f>'приложение 1.1 '!B489</f>
        <v>Строительство КЛ-10кВ от ТП2 2х2500кВА до ТП3 2х2500кВА мкр.35</v>
      </c>
      <c r="C486" s="133" t="s">
        <v>732</v>
      </c>
      <c r="D486" s="133" t="s">
        <v>305</v>
      </c>
      <c r="E486" s="221">
        <f>'приложение 1.1 '!E489</f>
        <v>0</v>
      </c>
      <c r="F486" s="133"/>
      <c r="G486" s="221">
        <f>'приложение 1.1 '!D489</f>
        <v>0.78600000000000003</v>
      </c>
      <c r="H486" s="134"/>
      <c r="I486" s="133">
        <f>'приложение 1.1 '!F489</f>
        <v>2018</v>
      </c>
      <c r="J486" s="133">
        <f>'приложение 1.1 '!G489</f>
        <v>2018</v>
      </c>
      <c r="K486" s="195" t="s">
        <v>196</v>
      </c>
      <c r="L486" s="195" t="s">
        <v>196</v>
      </c>
      <c r="M486" s="195" t="s">
        <v>196</v>
      </c>
      <c r="N486" s="195" t="s">
        <v>196</v>
      </c>
      <c r="O486" s="390">
        <f t="shared" si="20"/>
        <v>0</v>
      </c>
      <c r="P486" s="390">
        <f t="shared" si="21"/>
        <v>0</v>
      </c>
      <c r="Q486" s="236">
        <f>'приложение 1.1 '!H489</f>
        <v>1.9650000000000001</v>
      </c>
      <c r="R486" s="135"/>
      <c r="S486" s="135">
        <f>'приложение 1.1 '!I489</f>
        <v>1.9650000000000001</v>
      </c>
      <c r="T486" s="135"/>
      <c r="U486" s="136" t="s">
        <v>311</v>
      </c>
      <c r="V486" s="138"/>
      <c r="W486" s="383" t="s">
        <v>1837</v>
      </c>
      <c r="X486" s="139">
        <v>5.75</v>
      </c>
      <c r="Y486" s="139">
        <v>8.4</v>
      </c>
      <c r="Z486" s="139">
        <v>11.38</v>
      </c>
      <c r="AA486" s="139">
        <v>22.95</v>
      </c>
    </row>
    <row r="487" spans="1:27" ht="119.1" customHeight="1">
      <c r="A487" s="219" t="str">
        <f>'приложение 1.1 '!A490</f>
        <v>2.1.4.18</v>
      </c>
      <c r="B487" s="166" t="str">
        <f>'приложение 1.1 '!B490</f>
        <v>Строительство КЛ-10кВ от ТП-18 2х2500кВА до ТП№20 2х1600кВА мкр.44</v>
      </c>
      <c r="C487" s="133" t="s">
        <v>732</v>
      </c>
      <c r="D487" s="133" t="s">
        <v>305</v>
      </c>
      <c r="E487" s="221">
        <f>'приложение 1.1 '!E490</f>
        <v>0</v>
      </c>
      <c r="F487" s="133"/>
      <c r="G487" s="221">
        <f>'приложение 1.1 '!D490</f>
        <v>0.72</v>
      </c>
      <c r="H487" s="134"/>
      <c r="I487" s="133">
        <f>'приложение 1.1 '!F490</f>
        <v>2020</v>
      </c>
      <c r="J487" s="133">
        <f>'приложение 1.1 '!G490</f>
        <v>2020</v>
      </c>
      <c r="K487" s="195" t="s">
        <v>196</v>
      </c>
      <c r="L487" s="195" t="s">
        <v>196</v>
      </c>
      <c r="M487" s="195" t="s">
        <v>196</v>
      </c>
      <c r="N487" s="195" t="s">
        <v>196</v>
      </c>
      <c r="O487" s="390">
        <f t="shared" si="20"/>
        <v>0</v>
      </c>
      <c r="P487" s="390">
        <f t="shared" si="21"/>
        <v>0</v>
      </c>
      <c r="Q487" s="236">
        <f>'приложение 1.1 '!H490</f>
        <v>1.7999999999999998</v>
      </c>
      <c r="R487" s="135"/>
      <c r="S487" s="135">
        <f>'приложение 1.1 '!I490</f>
        <v>1.7999999999999998</v>
      </c>
      <c r="T487" s="135"/>
      <c r="U487" s="136" t="s">
        <v>311</v>
      </c>
      <c r="V487" s="138"/>
      <c r="W487" s="383" t="s">
        <v>1864</v>
      </c>
      <c r="X487" s="139">
        <v>5.75</v>
      </c>
      <c r="Y487" s="139">
        <v>8.4</v>
      </c>
      <c r="Z487" s="139">
        <v>11.38</v>
      </c>
      <c r="AA487" s="139">
        <v>22.95</v>
      </c>
    </row>
    <row r="488" spans="1:27" ht="119.1" customHeight="1">
      <c r="A488" s="219" t="str">
        <f>'приложение 1.1 '!A491</f>
        <v>2.1.4.19</v>
      </c>
      <c r="B488" s="166" t="str">
        <f>'приложение 1.1 '!B491</f>
        <v>Строительство КЛ-10кВ от ТП№20 2х1600кВА до ТП№21 2х2500кВА мкр.44</v>
      </c>
      <c r="C488" s="133" t="s">
        <v>732</v>
      </c>
      <c r="D488" s="133" t="s">
        <v>305</v>
      </c>
      <c r="E488" s="221">
        <f>'приложение 1.1 '!E491</f>
        <v>0</v>
      </c>
      <c r="F488" s="133"/>
      <c r="G488" s="221">
        <f>'приложение 1.1 '!D491</f>
        <v>0.51400000000000001</v>
      </c>
      <c r="H488" s="134"/>
      <c r="I488" s="133">
        <f>'приложение 1.1 '!F491</f>
        <v>2020</v>
      </c>
      <c r="J488" s="133">
        <f>'приложение 1.1 '!G491</f>
        <v>2020</v>
      </c>
      <c r="K488" s="195" t="s">
        <v>196</v>
      </c>
      <c r="L488" s="195" t="s">
        <v>196</v>
      </c>
      <c r="M488" s="195" t="s">
        <v>196</v>
      </c>
      <c r="N488" s="195" t="s">
        <v>196</v>
      </c>
      <c r="O488" s="390">
        <f t="shared" ref="O488:O512" si="22">100-(S488*100/Q488)</f>
        <v>0</v>
      </c>
      <c r="P488" s="390">
        <f t="shared" ref="P488:P512" si="23">O488</f>
        <v>0</v>
      </c>
      <c r="Q488" s="236">
        <f>'приложение 1.1 '!H491</f>
        <v>1.2850000000000001</v>
      </c>
      <c r="R488" s="135"/>
      <c r="S488" s="135">
        <f>'приложение 1.1 '!I491</f>
        <v>1.2850000000000001</v>
      </c>
      <c r="T488" s="135"/>
      <c r="U488" s="136" t="s">
        <v>311</v>
      </c>
      <c r="V488" s="138"/>
      <c r="W488" s="383" t="s">
        <v>1864</v>
      </c>
      <c r="X488" s="139">
        <v>5.75</v>
      </c>
      <c r="Y488" s="139">
        <v>8.4</v>
      </c>
      <c r="Z488" s="139">
        <v>11.38</v>
      </c>
      <c r="AA488" s="139">
        <v>22.95</v>
      </c>
    </row>
    <row r="489" spans="1:27" ht="119.1" customHeight="1">
      <c r="A489" s="219" t="str">
        <f>'приложение 1.1 '!A492</f>
        <v>2.1.4.20</v>
      </c>
      <c r="B489" s="166" t="str">
        <f>'приложение 1.1 '!B492</f>
        <v>Строительство КЛ-10кВ от ТП№21 2х2500кВА мкр.44 до БКТП-830</v>
      </c>
      <c r="C489" s="133" t="s">
        <v>732</v>
      </c>
      <c r="D489" s="133" t="s">
        <v>305</v>
      </c>
      <c r="E489" s="221">
        <f>'приложение 1.1 '!E492</f>
        <v>0</v>
      </c>
      <c r="F489" s="133"/>
      <c r="G489" s="221">
        <f>'приложение 1.1 '!D492</f>
        <v>0.98399999999999999</v>
      </c>
      <c r="H489" s="134"/>
      <c r="I489" s="133">
        <f>'приложение 1.1 '!F492</f>
        <v>2020</v>
      </c>
      <c r="J489" s="133">
        <f>'приложение 1.1 '!G492</f>
        <v>2020</v>
      </c>
      <c r="K489" s="195" t="s">
        <v>196</v>
      </c>
      <c r="L489" s="195" t="s">
        <v>196</v>
      </c>
      <c r="M489" s="195" t="s">
        <v>196</v>
      </c>
      <c r="N489" s="195" t="s">
        <v>196</v>
      </c>
      <c r="O489" s="390">
        <f t="shared" si="22"/>
        <v>0</v>
      </c>
      <c r="P489" s="390">
        <f t="shared" si="23"/>
        <v>0</v>
      </c>
      <c r="Q489" s="236">
        <f>'приложение 1.1 '!H492</f>
        <v>2.46</v>
      </c>
      <c r="R489" s="135"/>
      <c r="S489" s="135">
        <f>'приложение 1.1 '!I492</f>
        <v>2.46</v>
      </c>
      <c r="T489" s="135"/>
      <c r="U489" s="136" t="s">
        <v>311</v>
      </c>
      <c r="V489" s="138"/>
      <c r="W489" s="383" t="s">
        <v>1864</v>
      </c>
      <c r="X489" s="139">
        <v>5.75</v>
      </c>
      <c r="Y489" s="139">
        <v>8.4</v>
      </c>
      <c r="Z489" s="139">
        <v>11.38</v>
      </c>
      <c r="AA489" s="139">
        <v>22.95</v>
      </c>
    </row>
    <row r="490" spans="1:27" ht="119.1" customHeight="1">
      <c r="A490" s="219" t="str">
        <f>'приложение 1.1 '!A493</f>
        <v>2.1.4.21</v>
      </c>
      <c r="B490" s="166" t="str">
        <f>'приложение 1.1 '!B493</f>
        <v>Строительство КЛ-10кВ от ТП№16 2х2500кВА до ТП№17 2х2500 кВА мкр.27А</v>
      </c>
      <c r="C490" s="133" t="s">
        <v>732</v>
      </c>
      <c r="D490" s="133" t="s">
        <v>305</v>
      </c>
      <c r="E490" s="221">
        <f>'приложение 1.1 '!E493</f>
        <v>0</v>
      </c>
      <c r="F490" s="133"/>
      <c r="G490" s="221">
        <f>'приложение 1.1 '!D493</f>
        <v>0.434</v>
      </c>
      <c r="H490" s="134"/>
      <c r="I490" s="133">
        <f>'приложение 1.1 '!F493</f>
        <v>2019</v>
      </c>
      <c r="J490" s="133">
        <f>'приложение 1.1 '!G493</f>
        <v>2019</v>
      </c>
      <c r="K490" s="195" t="s">
        <v>196</v>
      </c>
      <c r="L490" s="195" t="s">
        <v>196</v>
      </c>
      <c r="M490" s="195" t="s">
        <v>196</v>
      </c>
      <c r="N490" s="195" t="s">
        <v>196</v>
      </c>
      <c r="O490" s="390">
        <f t="shared" si="22"/>
        <v>0</v>
      </c>
      <c r="P490" s="390">
        <f t="shared" si="23"/>
        <v>0</v>
      </c>
      <c r="Q490" s="236">
        <f>'приложение 1.1 '!H493</f>
        <v>1.085</v>
      </c>
      <c r="R490" s="135"/>
      <c r="S490" s="135">
        <f>'приложение 1.1 '!I493</f>
        <v>1.085</v>
      </c>
      <c r="T490" s="135"/>
      <c r="U490" s="136" t="s">
        <v>311</v>
      </c>
      <c r="V490" s="138"/>
      <c r="W490" s="383" t="s">
        <v>1863</v>
      </c>
      <c r="X490" s="139">
        <v>5.75</v>
      </c>
      <c r="Y490" s="139">
        <v>8.4</v>
      </c>
      <c r="Z490" s="139">
        <v>11.38</v>
      </c>
      <c r="AA490" s="139">
        <v>22.95</v>
      </c>
    </row>
    <row r="491" spans="1:27" ht="119.1" customHeight="1">
      <c r="A491" s="219" t="str">
        <f>'приложение 1.1 '!A494</f>
        <v>2.1.4.22</v>
      </c>
      <c r="B491" s="166" t="str">
        <f>'приложение 1.1 '!B494</f>
        <v>Строительство КЛ-10кВ от ТП№17 2х2500кВА до ТП№18 2х2500 кВА мкр.27А</v>
      </c>
      <c r="C491" s="133" t="s">
        <v>732</v>
      </c>
      <c r="D491" s="133" t="s">
        <v>305</v>
      </c>
      <c r="E491" s="221">
        <f>'приложение 1.1 '!E494</f>
        <v>0</v>
      </c>
      <c r="F491" s="133"/>
      <c r="G491" s="221">
        <f>'приложение 1.1 '!D494</f>
        <v>0.504</v>
      </c>
      <c r="H491" s="134"/>
      <c r="I491" s="133">
        <f>'приложение 1.1 '!F494</f>
        <v>2020</v>
      </c>
      <c r="J491" s="133">
        <f>'приложение 1.1 '!G494</f>
        <v>2020</v>
      </c>
      <c r="K491" s="195" t="s">
        <v>196</v>
      </c>
      <c r="L491" s="195" t="s">
        <v>196</v>
      </c>
      <c r="M491" s="195" t="s">
        <v>196</v>
      </c>
      <c r="N491" s="195" t="s">
        <v>196</v>
      </c>
      <c r="O491" s="390">
        <f t="shared" si="22"/>
        <v>0</v>
      </c>
      <c r="P491" s="390">
        <f t="shared" si="23"/>
        <v>0</v>
      </c>
      <c r="Q491" s="236">
        <f>'приложение 1.1 '!H494</f>
        <v>1.26</v>
      </c>
      <c r="R491" s="135"/>
      <c r="S491" s="135">
        <f>'приложение 1.1 '!I494</f>
        <v>1.26</v>
      </c>
      <c r="T491" s="135"/>
      <c r="U491" s="136" t="s">
        <v>311</v>
      </c>
      <c r="V491" s="138"/>
      <c r="W491" s="383" t="s">
        <v>1863</v>
      </c>
      <c r="X491" s="139">
        <v>5.75</v>
      </c>
      <c r="Y491" s="139">
        <v>8.4</v>
      </c>
      <c r="Z491" s="139">
        <v>11.38</v>
      </c>
      <c r="AA491" s="139">
        <v>22.95</v>
      </c>
    </row>
    <row r="492" spans="1:27" ht="119.1" customHeight="1">
      <c r="A492" s="219" t="str">
        <f>'приложение 1.1 '!A495</f>
        <v>2.1.4.23</v>
      </c>
      <c r="B492" s="166" t="str">
        <f>'приложение 1.1 '!B495</f>
        <v>Строительство КЛ-10кВ от ТП№18 2х2500кВА до ТП№19 2х2500 кВА мкр.27А</v>
      </c>
      <c r="C492" s="133" t="s">
        <v>732</v>
      </c>
      <c r="D492" s="133" t="s">
        <v>305</v>
      </c>
      <c r="E492" s="221">
        <f>'приложение 1.1 '!E495</f>
        <v>0</v>
      </c>
      <c r="F492" s="133"/>
      <c r="G492" s="221">
        <f>'приложение 1.1 '!D495</f>
        <v>0.46200000000000002</v>
      </c>
      <c r="H492" s="134"/>
      <c r="I492" s="133">
        <f>'приложение 1.1 '!F495</f>
        <v>2020</v>
      </c>
      <c r="J492" s="133">
        <f>'приложение 1.1 '!G495</f>
        <v>2020</v>
      </c>
      <c r="K492" s="195" t="s">
        <v>196</v>
      </c>
      <c r="L492" s="195" t="s">
        <v>196</v>
      </c>
      <c r="M492" s="195" t="s">
        <v>196</v>
      </c>
      <c r="N492" s="195" t="s">
        <v>196</v>
      </c>
      <c r="O492" s="390">
        <f t="shared" si="22"/>
        <v>0</v>
      </c>
      <c r="P492" s="390">
        <f t="shared" si="23"/>
        <v>0</v>
      </c>
      <c r="Q492" s="236">
        <f>'приложение 1.1 '!H495</f>
        <v>1.155</v>
      </c>
      <c r="R492" s="135"/>
      <c r="S492" s="135">
        <f>'приложение 1.1 '!I495</f>
        <v>1.155</v>
      </c>
      <c r="T492" s="135"/>
      <c r="U492" s="136" t="s">
        <v>311</v>
      </c>
      <c r="V492" s="138"/>
      <c r="W492" s="383" t="s">
        <v>1863</v>
      </c>
      <c r="X492" s="139">
        <v>5.75</v>
      </c>
      <c r="Y492" s="139">
        <v>8.4</v>
      </c>
      <c r="Z492" s="139">
        <v>11.38</v>
      </c>
      <c r="AA492" s="139">
        <v>22.95</v>
      </c>
    </row>
    <row r="493" spans="1:27" ht="119.1" customHeight="1">
      <c r="A493" s="219" t="str">
        <f>'приложение 1.1 '!A496</f>
        <v>2.1.4.24</v>
      </c>
      <c r="B493" s="166" t="str">
        <f>'приложение 1.1 '!B496</f>
        <v>Строительство КЛ-10кВ от ТП№19 2х2500кВА до ТП№22 2х2500 кВА мкр.27А</v>
      </c>
      <c r="C493" s="133" t="s">
        <v>732</v>
      </c>
      <c r="D493" s="133" t="s">
        <v>305</v>
      </c>
      <c r="E493" s="221">
        <f>'приложение 1.1 '!E496</f>
        <v>0</v>
      </c>
      <c r="F493" s="133"/>
      <c r="G493" s="221">
        <f>'приложение 1.1 '!D496</f>
        <v>0.53400000000000003</v>
      </c>
      <c r="H493" s="134"/>
      <c r="I493" s="133">
        <f>'приложение 1.1 '!F496</f>
        <v>2020</v>
      </c>
      <c r="J493" s="133">
        <f>'приложение 1.1 '!G496</f>
        <v>2020</v>
      </c>
      <c r="K493" s="195" t="s">
        <v>196</v>
      </c>
      <c r="L493" s="195" t="s">
        <v>196</v>
      </c>
      <c r="M493" s="195" t="s">
        <v>196</v>
      </c>
      <c r="N493" s="195" t="s">
        <v>196</v>
      </c>
      <c r="O493" s="390">
        <f t="shared" si="22"/>
        <v>0</v>
      </c>
      <c r="P493" s="390">
        <f t="shared" si="23"/>
        <v>0</v>
      </c>
      <c r="Q493" s="236">
        <f>'приложение 1.1 '!H496</f>
        <v>1.335</v>
      </c>
      <c r="R493" s="135"/>
      <c r="S493" s="135">
        <f>'приложение 1.1 '!I496</f>
        <v>1.335</v>
      </c>
      <c r="T493" s="135"/>
      <c r="U493" s="136" t="s">
        <v>311</v>
      </c>
      <c r="V493" s="138"/>
      <c r="W493" s="383" t="s">
        <v>1863</v>
      </c>
      <c r="X493" s="139">
        <v>5.75</v>
      </c>
      <c r="Y493" s="139">
        <v>8.4</v>
      </c>
      <c r="Z493" s="139">
        <v>11.38</v>
      </c>
      <c r="AA493" s="139">
        <v>22.95</v>
      </c>
    </row>
    <row r="494" spans="1:27" ht="119.1" customHeight="1">
      <c r="A494" s="219" t="str">
        <f>'приложение 1.1 '!A497</f>
        <v>2.1.4.25</v>
      </c>
      <c r="B494" s="166" t="str">
        <f>'приложение 1.1 '!B497</f>
        <v>Строительство КЛ-10кВ от ТП№22 2х2500кВА до ТП№23 2х2500 кВА мкр.27А</v>
      </c>
      <c r="C494" s="133" t="s">
        <v>732</v>
      </c>
      <c r="D494" s="133" t="s">
        <v>305</v>
      </c>
      <c r="E494" s="221">
        <f>'приложение 1.1 '!E497</f>
        <v>0</v>
      </c>
      <c r="F494" s="133"/>
      <c r="G494" s="221">
        <f>'приложение 1.1 '!D497</f>
        <v>0.26500000000000001</v>
      </c>
      <c r="H494" s="134"/>
      <c r="I494" s="133">
        <f>'приложение 1.1 '!F497</f>
        <v>2020</v>
      </c>
      <c r="J494" s="133">
        <f>'приложение 1.1 '!G497</f>
        <v>2020</v>
      </c>
      <c r="K494" s="195" t="s">
        <v>196</v>
      </c>
      <c r="L494" s="195" t="s">
        <v>196</v>
      </c>
      <c r="M494" s="195" t="s">
        <v>196</v>
      </c>
      <c r="N494" s="195" t="s">
        <v>196</v>
      </c>
      <c r="O494" s="390">
        <f t="shared" si="22"/>
        <v>0</v>
      </c>
      <c r="P494" s="390">
        <f t="shared" si="23"/>
        <v>0</v>
      </c>
      <c r="Q494" s="236">
        <f>'приложение 1.1 '!H497</f>
        <v>0.66250000000000009</v>
      </c>
      <c r="R494" s="135"/>
      <c r="S494" s="135">
        <f>'приложение 1.1 '!I497</f>
        <v>0.66250000000000009</v>
      </c>
      <c r="T494" s="135"/>
      <c r="U494" s="136" t="s">
        <v>311</v>
      </c>
      <c r="V494" s="138"/>
      <c r="W494" s="383" t="s">
        <v>1863</v>
      </c>
      <c r="X494" s="139">
        <v>5.75</v>
      </c>
      <c r="Y494" s="139">
        <v>8.4</v>
      </c>
      <c r="Z494" s="139">
        <v>11.38</v>
      </c>
      <c r="AA494" s="139">
        <v>22.95</v>
      </c>
    </row>
    <row r="495" spans="1:27" ht="119.1" customHeight="1">
      <c r="A495" s="219" t="str">
        <f>'приложение 1.1 '!A498</f>
        <v>2.1.4.26</v>
      </c>
      <c r="B495" s="166" t="str">
        <f>'приложение 1.1 '!B498</f>
        <v>Строительство КЛ-10кВ от ТП№23 2х2500кВА до ТП№20 2х2500 кВА мкр.27А</v>
      </c>
      <c r="C495" s="133" t="s">
        <v>732</v>
      </c>
      <c r="D495" s="133" t="s">
        <v>305</v>
      </c>
      <c r="E495" s="221">
        <f>'приложение 1.1 '!E498</f>
        <v>0</v>
      </c>
      <c r="F495" s="133"/>
      <c r="G495" s="221">
        <f>'приложение 1.1 '!D498</f>
        <v>0.17</v>
      </c>
      <c r="H495" s="134"/>
      <c r="I495" s="133">
        <f>'приложение 1.1 '!F498</f>
        <v>2020</v>
      </c>
      <c r="J495" s="133">
        <f>'приложение 1.1 '!G498</f>
        <v>2020</v>
      </c>
      <c r="K495" s="195" t="s">
        <v>196</v>
      </c>
      <c r="L495" s="195" t="s">
        <v>196</v>
      </c>
      <c r="M495" s="195" t="s">
        <v>196</v>
      </c>
      <c r="N495" s="195" t="s">
        <v>196</v>
      </c>
      <c r="O495" s="390">
        <f t="shared" si="22"/>
        <v>0</v>
      </c>
      <c r="P495" s="390">
        <f t="shared" si="23"/>
        <v>0</v>
      </c>
      <c r="Q495" s="236">
        <f>'приложение 1.1 '!H498</f>
        <v>0.42500000000000004</v>
      </c>
      <c r="R495" s="135"/>
      <c r="S495" s="135">
        <f>'приложение 1.1 '!I498</f>
        <v>0.42500000000000004</v>
      </c>
      <c r="T495" s="135"/>
      <c r="U495" s="136" t="s">
        <v>311</v>
      </c>
      <c r="V495" s="138"/>
      <c r="W495" s="383" t="s">
        <v>1863</v>
      </c>
      <c r="X495" s="139">
        <v>5.75</v>
      </c>
      <c r="Y495" s="139">
        <v>8.4</v>
      </c>
      <c r="Z495" s="139">
        <v>11.38</v>
      </c>
      <c r="AA495" s="139">
        <v>22.95</v>
      </c>
    </row>
    <row r="496" spans="1:27" ht="119.1" customHeight="1">
      <c r="A496" s="219" t="str">
        <f>'приложение 1.1 '!A499</f>
        <v>2.1.4.27</v>
      </c>
      <c r="B496" s="166" t="str">
        <f>'приложение 1.1 '!B499</f>
        <v>Строительство КЛ-10кВ от ТП№20 2х2500кВА до ТП№21 2х2500 кВА мкр.27А</v>
      </c>
      <c r="C496" s="133" t="s">
        <v>732</v>
      </c>
      <c r="D496" s="133" t="s">
        <v>305</v>
      </c>
      <c r="E496" s="221">
        <f>'приложение 1.1 '!E499</f>
        <v>0</v>
      </c>
      <c r="F496" s="133"/>
      <c r="G496" s="221">
        <f>'приложение 1.1 '!D499</f>
        <v>0.44600000000000001</v>
      </c>
      <c r="H496" s="134"/>
      <c r="I496" s="133">
        <f>'приложение 1.1 '!F499</f>
        <v>2020</v>
      </c>
      <c r="J496" s="133">
        <f>'приложение 1.1 '!G499</f>
        <v>2020</v>
      </c>
      <c r="K496" s="195" t="s">
        <v>196</v>
      </c>
      <c r="L496" s="195" t="s">
        <v>196</v>
      </c>
      <c r="M496" s="195" t="s">
        <v>196</v>
      </c>
      <c r="N496" s="195" t="s">
        <v>196</v>
      </c>
      <c r="O496" s="390">
        <f t="shared" si="22"/>
        <v>0</v>
      </c>
      <c r="P496" s="390">
        <f t="shared" si="23"/>
        <v>0</v>
      </c>
      <c r="Q496" s="236">
        <f>'приложение 1.1 '!H499</f>
        <v>1.115</v>
      </c>
      <c r="R496" s="135"/>
      <c r="S496" s="135">
        <f>'приложение 1.1 '!I499</f>
        <v>1.115</v>
      </c>
      <c r="T496" s="135"/>
      <c r="U496" s="136" t="s">
        <v>311</v>
      </c>
      <c r="V496" s="138"/>
      <c r="W496" s="383" t="s">
        <v>1863</v>
      </c>
      <c r="X496" s="139">
        <v>5.75</v>
      </c>
      <c r="Y496" s="139">
        <v>8.4</v>
      </c>
      <c r="Z496" s="139">
        <v>11.38</v>
      </c>
      <c r="AA496" s="139">
        <v>22.95</v>
      </c>
    </row>
    <row r="497" spans="1:27" ht="119.1" customHeight="1">
      <c r="A497" s="219" t="str">
        <f>'приложение 1.1 '!A500</f>
        <v>2.1.4.28</v>
      </c>
      <c r="B497" s="166" t="str">
        <f>'приложение 1.1 '!B500</f>
        <v>Строительство КЛ-10кВ от ТП№21 2х2500 кВА мкр.27А до РП-147</v>
      </c>
      <c r="C497" s="133" t="s">
        <v>732</v>
      </c>
      <c r="D497" s="133" t="s">
        <v>305</v>
      </c>
      <c r="E497" s="221">
        <f>'приложение 1.1 '!E500</f>
        <v>0</v>
      </c>
      <c r="F497" s="133"/>
      <c r="G497" s="221">
        <f>'приложение 1.1 '!D500</f>
        <v>0.98399999999999999</v>
      </c>
      <c r="H497" s="134"/>
      <c r="I497" s="133">
        <f>'приложение 1.1 '!F500</f>
        <v>2020</v>
      </c>
      <c r="J497" s="133">
        <f>'приложение 1.1 '!G500</f>
        <v>2020</v>
      </c>
      <c r="K497" s="195" t="s">
        <v>196</v>
      </c>
      <c r="L497" s="195" t="s">
        <v>196</v>
      </c>
      <c r="M497" s="195" t="s">
        <v>196</v>
      </c>
      <c r="N497" s="195" t="s">
        <v>196</v>
      </c>
      <c r="O497" s="390">
        <f t="shared" si="22"/>
        <v>0</v>
      </c>
      <c r="P497" s="390">
        <f t="shared" si="23"/>
        <v>0</v>
      </c>
      <c r="Q497" s="236">
        <f>'приложение 1.1 '!H500</f>
        <v>2.46</v>
      </c>
      <c r="R497" s="135"/>
      <c r="S497" s="135">
        <f>'приложение 1.1 '!I500</f>
        <v>2.46</v>
      </c>
      <c r="T497" s="135"/>
      <c r="U497" s="136" t="s">
        <v>311</v>
      </c>
      <c r="V497" s="138"/>
      <c r="W497" s="383" t="s">
        <v>1863</v>
      </c>
      <c r="X497" s="139">
        <v>5.75</v>
      </c>
      <c r="Y497" s="139">
        <v>8.4</v>
      </c>
      <c r="Z497" s="139">
        <v>11.38</v>
      </c>
      <c r="AA497" s="139">
        <v>22.95</v>
      </c>
    </row>
    <row r="498" spans="1:27" ht="119.1" customHeight="1">
      <c r="A498" s="219" t="str">
        <f>'приложение 1.1 '!A501</f>
        <v>2.1.4.29</v>
      </c>
      <c r="B498" s="166" t="str">
        <f>'приложение 1.1 '!B501</f>
        <v>Строительство КЛ-10кВ от РП-147 до ТП№16 2х2500кВА  мкр.27А</v>
      </c>
      <c r="C498" s="133" t="s">
        <v>732</v>
      </c>
      <c r="D498" s="133" t="s">
        <v>305</v>
      </c>
      <c r="E498" s="221">
        <f>'приложение 1.1 '!E501</f>
        <v>0</v>
      </c>
      <c r="F498" s="133"/>
      <c r="G498" s="221">
        <f>'приложение 1.1 '!D501</f>
        <v>0.43</v>
      </c>
      <c r="H498" s="134"/>
      <c r="I498" s="133">
        <f>'приложение 1.1 '!F501</f>
        <v>2019</v>
      </c>
      <c r="J498" s="133">
        <f>'приложение 1.1 '!G501</f>
        <v>2019</v>
      </c>
      <c r="K498" s="195" t="s">
        <v>196</v>
      </c>
      <c r="L498" s="195" t="s">
        <v>196</v>
      </c>
      <c r="M498" s="195" t="s">
        <v>196</v>
      </c>
      <c r="N498" s="195" t="s">
        <v>196</v>
      </c>
      <c r="O498" s="390">
        <f t="shared" si="22"/>
        <v>0</v>
      </c>
      <c r="P498" s="390">
        <f t="shared" si="23"/>
        <v>0</v>
      </c>
      <c r="Q498" s="236">
        <f>'приложение 1.1 '!H501</f>
        <v>1.075</v>
      </c>
      <c r="R498" s="135"/>
      <c r="S498" s="135">
        <f>'приложение 1.1 '!I501</f>
        <v>1.075</v>
      </c>
      <c r="T498" s="135"/>
      <c r="U498" s="136" t="s">
        <v>311</v>
      </c>
      <c r="V498" s="138"/>
      <c r="W498" s="383" t="s">
        <v>1863</v>
      </c>
      <c r="X498" s="139">
        <v>5.75</v>
      </c>
      <c r="Y498" s="139">
        <v>8.4</v>
      </c>
      <c r="Z498" s="139">
        <v>11.38</v>
      </c>
      <c r="AA498" s="139">
        <v>22.95</v>
      </c>
    </row>
    <row r="499" spans="1:27" ht="119.1" customHeight="1">
      <c r="A499" s="219" t="str">
        <f>'приложение 1.1 '!A502</f>
        <v>2.1.4.30</v>
      </c>
      <c r="B499" s="166" t="str">
        <f>'приложение 1.1 '!B502</f>
        <v>Строительство КЛ-10кВ от РП-2х2500кВА мкр.28 до ТП-2х1600кВА мкр.28</v>
      </c>
      <c r="C499" s="133" t="s">
        <v>732</v>
      </c>
      <c r="D499" s="133" t="s">
        <v>305</v>
      </c>
      <c r="E499" s="221">
        <f>'приложение 1.1 '!E502</f>
        <v>0</v>
      </c>
      <c r="F499" s="133"/>
      <c r="G499" s="221">
        <f>'приложение 1.1 '!D502</f>
        <v>0.27</v>
      </c>
      <c r="H499" s="134"/>
      <c r="I499" s="133">
        <f>'приложение 1.1 '!F502</f>
        <v>2018</v>
      </c>
      <c r="J499" s="133">
        <f>'приложение 1.1 '!G502</f>
        <v>2018</v>
      </c>
      <c r="K499" s="195" t="s">
        <v>196</v>
      </c>
      <c r="L499" s="195" t="s">
        <v>196</v>
      </c>
      <c r="M499" s="195" t="s">
        <v>196</v>
      </c>
      <c r="N499" s="195" t="s">
        <v>196</v>
      </c>
      <c r="O499" s="390">
        <f t="shared" si="22"/>
        <v>0</v>
      </c>
      <c r="P499" s="390">
        <f t="shared" si="23"/>
        <v>0</v>
      </c>
      <c r="Q499" s="236">
        <f>'приложение 1.1 '!H502</f>
        <v>0.67500000000000004</v>
      </c>
      <c r="R499" s="135"/>
      <c r="S499" s="135">
        <f>'приложение 1.1 '!I502</f>
        <v>0.67500000000000004</v>
      </c>
      <c r="T499" s="135"/>
      <c r="U499" s="136" t="s">
        <v>311</v>
      </c>
      <c r="V499" s="138"/>
      <c r="W499" s="383" t="s">
        <v>1863</v>
      </c>
      <c r="X499" s="139">
        <v>5.75</v>
      </c>
      <c r="Y499" s="139">
        <v>8.4</v>
      </c>
      <c r="Z499" s="139">
        <v>11.38</v>
      </c>
      <c r="AA499" s="139">
        <v>22.95</v>
      </c>
    </row>
    <row r="500" spans="1:27" ht="119.1" customHeight="1">
      <c r="A500" s="219" t="str">
        <f>'приложение 1.1 '!A503</f>
        <v>2.1.4.31</v>
      </c>
      <c r="B500" s="166" t="str">
        <f>'приложение 1.1 '!B503</f>
        <v>Строительство КЛ-10кВ от ТП-2х1600кВА мкр.28 до места врезки в КЛ-10кВ</v>
      </c>
      <c r="C500" s="133" t="s">
        <v>732</v>
      </c>
      <c r="D500" s="133" t="s">
        <v>305</v>
      </c>
      <c r="E500" s="221">
        <f>'приложение 1.1 '!E503</f>
        <v>0</v>
      </c>
      <c r="F500" s="133"/>
      <c r="G500" s="221">
        <f>'приложение 1.1 '!D503</f>
        <v>0.32400000000000001</v>
      </c>
      <c r="H500" s="134"/>
      <c r="I500" s="133">
        <f>'приложение 1.1 '!F503</f>
        <v>2018</v>
      </c>
      <c r="J500" s="133">
        <f>'приложение 1.1 '!G503</f>
        <v>2018</v>
      </c>
      <c r="K500" s="195" t="s">
        <v>196</v>
      </c>
      <c r="L500" s="195" t="s">
        <v>196</v>
      </c>
      <c r="M500" s="195" t="s">
        <v>196</v>
      </c>
      <c r="N500" s="195" t="s">
        <v>196</v>
      </c>
      <c r="O500" s="390">
        <f t="shared" si="22"/>
        <v>0</v>
      </c>
      <c r="P500" s="390">
        <f t="shared" si="23"/>
        <v>0</v>
      </c>
      <c r="Q500" s="236">
        <f>'приложение 1.1 '!H503</f>
        <v>0.81</v>
      </c>
      <c r="R500" s="135"/>
      <c r="S500" s="135">
        <f>'приложение 1.1 '!I503</f>
        <v>0.81</v>
      </c>
      <c r="T500" s="135"/>
      <c r="U500" s="136" t="s">
        <v>311</v>
      </c>
      <c r="V500" s="138"/>
      <c r="W500" s="383" t="s">
        <v>1863</v>
      </c>
      <c r="X500" s="139">
        <v>5.75</v>
      </c>
      <c r="Y500" s="139">
        <v>8.4</v>
      </c>
      <c r="Z500" s="139">
        <v>11.38</v>
      </c>
      <c r="AA500" s="139">
        <v>22.95</v>
      </c>
    </row>
    <row r="501" spans="1:27" ht="119.1" customHeight="1">
      <c r="A501" s="219" t="str">
        <f>'приложение 1.1 '!A504</f>
        <v>2.1.4.32</v>
      </c>
      <c r="B501" s="166" t="str">
        <f>'приложение 1.1 '!B504</f>
        <v>Строительство КЛ-10кВ от РП-2х2500кВА мкр.28 до места врезки в КЛ-10кВ</v>
      </c>
      <c r="C501" s="133" t="s">
        <v>732</v>
      </c>
      <c r="D501" s="133" t="s">
        <v>305</v>
      </c>
      <c r="E501" s="221">
        <f>'приложение 1.1 '!E504</f>
        <v>0</v>
      </c>
      <c r="F501" s="133"/>
      <c r="G501" s="221">
        <f>'приложение 1.1 '!D504</f>
        <v>0.53600000000000003</v>
      </c>
      <c r="H501" s="134"/>
      <c r="I501" s="133">
        <f>'приложение 1.1 '!F504</f>
        <v>2018</v>
      </c>
      <c r="J501" s="133">
        <f>'приложение 1.1 '!G504</f>
        <v>2018</v>
      </c>
      <c r="K501" s="195" t="s">
        <v>196</v>
      </c>
      <c r="L501" s="195" t="s">
        <v>196</v>
      </c>
      <c r="M501" s="195" t="s">
        <v>196</v>
      </c>
      <c r="N501" s="195" t="s">
        <v>196</v>
      </c>
      <c r="O501" s="390">
        <f t="shared" si="22"/>
        <v>0</v>
      </c>
      <c r="P501" s="390">
        <f t="shared" si="23"/>
        <v>0</v>
      </c>
      <c r="Q501" s="236">
        <f>'приложение 1.1 '!H504</f>
        <v>1.34</v>
      </c>
      <c r="R501" s="135"/>
      <c r="S501" s="135">
        <f>'приложение 1.1 '!I504</f>
        <v>1.34</v>
      </c>
      <c r="T501" s="135"/>
      <c r="U501" s="136" t="s">
        <v>311</v>
      </c>
      <c r="V501" s="138"/>
      <c r="W501" s="383" t="s">
        <v>1863</v>
      </c>
      <c r="X501" s="139">
        <v>5.75</v>
      </c>
      <c r="Y501" s="139">
        <v>8.4</v>
      </c>
      <c r="Z501" s="139">
        <v>11.38</v>
      </c>
      <c r="AA501" s="139">
        <v>22.95</v>
      </c>
    </row>
    <row r="502" spans="1:27" ht="119.1" customHeight="1">
      <c r="A502" s="219" t="str">
        <f>'приложение 1.1 '!A505</f>
        <v>2.1.4.33</v>
      </c>
      <c r="B502" s="166" t="str">
        <f>'приложение 1.1 '!B505</f>
        <v>Строительство КЛ-10кВ от РП-2х2500кВА до ТП-2х1000кВА п.Дорожный</v>
      </c>
      <c r="C502" s="133" t="s">
        <v>732</v>
      </c>
      <c r="D502" s="133" t="s">
        <v>305</v>
      </c>
      <c r="E502" s="221">
        <f>'приложение 1.1 '!E505</f>
        <v>0</v>
      </c>
      <c r="F502" s="133"/>
      <c r="G502" s="221">
        <f>'приложение 1.1 '!D505</f>
        <v>0.372</v>
      </c>
      <c r="H502" s="134"/>
      <c r="I502" s="133">
        <f>'приложение 1.1 '!F505</f>
        <v>2020</v>
      </c>
      <c r="J502" s="133">
        <f>'приложение 1.1 '!G505</f>
        <v>2020</v>
      </c>
      <c r="K502" s="195" t="s">
        <v>196</v>
      </c>
      <c r="L502" s="195" t="s">
        <v>196</v>
      </c>
      <c r="M502" s="195" t="s">
        <v>196</v>
      </c>
      <c r="N502" s="195" t="s">
        <v>196</v>
      </c>
      <c r="O502" s="390">
        <f t="shared" si="22"/>
        <v>0</v>
      </c>
      <c r="P502" s="390">
        <f t="shared" si="23"/>
        <v>0</v>
      </c>
      <c r="Q502" s="236">
        <f>'приложение 1.1 '!H505</f>
        <v>0.92999999999999994</v>
      </c>
      <c r="R502" s="135"/>
      <c r="S502" s="135">
        <f>'приложение 1.1 '!I505</f>
        <v>0.92999999999999994</v>
      </c>
      <c r="T502" s="135"/>
      <c r="U502" s="136" t="s">
        <v>311</v>
      </c>
      <c r="V502" s="138"/>
      <c r="W502" s="383" t="s">
        <v>1865</v>
      </c>
      <c r="X502" s="139">
        <v>5.75</v>
      </c>
      <c r="Y502" s="139">
        <v>8.4</v>
      </c>
      <c r="Z502" s="139">
        <v>11.38</v>
      </c>
      <c r="AA502" s="139">
        <v>22.95</v>
      </c>
    </row>
    <row r="503" spans="1:27" ht="119.1" customHeight="1">
      <c r="A503" s="219" t="str">
        <f>'приложение 1.1 '!A506</f>
        <v>2.1.4.34</v>
      </c>
      <c r="B503" s="166" t="str">
        <f>'приложение 1.1 '!B506</f>
        <v>Строительство КЛ-10кВ от ТП-2х1000кВА до места врезки в КЛ-10кВ п.Дорожный</v>
      </c>
      <c r="C503" s="133" t="s">
        <v>732</v>
      </c>
      <c r="D503" s="133" t="s">
        <v>305</v>
      </c>
      <c r="E503" s="221">
        <f>'приложение 1.1 '!E506</f>
        <v>0</v>
      </c>
      <c r="F503" s="133"/>
      <c r="G503" s="221">
        <f>'приложение 1.1 '!D506</f>
        <v>0.628</v>
      </c>
      <c r="H503" s="134"/>
      <c r="I503" s="133">
        <f>'приложение 1.1 '!F506</f>
        <v>2020</v>
      </c>
      <c r="J503" s="133">
        <f>'приложение 1.1 '!G506</f>
        <v>2020</v>
      </c>
      <c r="K503" s="195" t="s">
        <v>196</v>
      </c>
      <c r="L503" s="195" t="s">
        <v>196</v>
      </c>
      <c r="M503" s="195" t="s">
        <v>196</v>
      </c>
      <c r="N503" s="195" t="s">
        <v>196</v>
      </c>
      <c r="O503" s="390">
        <f t="shared" si="22"/>
        <v>0</v>
      </c>
      <c r="P503" s="390">
        <f t="shared" si="23"/>
        <v>0</v>
      </c>
      <c r="Q503" s="236">
        <f>'приложение 1.1 '!H506</f>
        <v>1.57</v>
      </c>
      <c r="R503" s="135"/>
      <c r="S503" s="135">
        <f>'приложение 1.1 '!I506</f>
        <v>1.57</v>
      </c>
      <c r="T503" s="135"/>
      <c r="U503" s="136" t="s">
        <v>311</v>
      </c>
      <c r="V503" s="138"/>
      <c r="W503" s="383" t="s">
        <v>1865</v>
      </c>
      <c r="X503" s="139">
        <v>5.75</v>
      </c>
      <c r="Y503" s="139">
        <v>8.4</v>
      </c>
      <c r="Z503" s="139">
        <v>11.38</v>
      </c>
      <c r="AA503" s="139">
        <v>22.95</v>
      </c>
    </row>
    <row r="504" spans="1:27" ht="119.1" customHeight="1">
      <c r="A504" s="219" t="str">
        <f>'приложение 1.1 '!A507</f>
        <v>2.1.4.35</v>
      </c>
      <c r="B504" s="166" t="str">
        <f>'приложение 1.1 '!B507</f>
        <v>Строительство КЛ-10кВ от ТП3 до ТП-4 2х1600кВА мкр.42, для электроснабжения детского сада</v>
      </c>
      <c r="C504" s="133" t="s">
        <v>732</v>
      </c>
      <c r="D504" s="133" t="s">
        <v>305</v>
      </c>
      <c r="E504" s="221">
        <f>'приложение 1.1 '!E507</f>
        <v>0</v>
      </c>
      <c r="F504" s="133"/>
      <c r="G504" s="221">
        <f>'приложение 1.1 '!D507</f>
        <v>0.54400000000000004</v>
      </c>
      <c r="H504" s="134"/>
      <c r="I504" s="133">
        <f>'приложение 1.1 '!F507</f>
        <v>2020</v>
      </c>
      <c r="J504" s="133">
        <f>'приложение 1.1 '!G507</f>
        <v>2020</v>
      </c>
      <c r="K504" s="195" t="s">
        <v>196</v>
      </c>
      <c r="L504" s="195" t="s">
        <v>196</v>
      </c>
      <c r="M504" s="195" t="s">
        <v>196</v>
      </c>
      <c r="N504" s="195" t="s">
        <v>196</v>
      </c>
      <c r="O504" s="390">
        <f t="shared" si="22"/>
        <v>0</v>
      </c>
      <c r="P504" s="390">
        <f t="shared" si="23"/>
        <v>0</v>
      </c>
      <c r="Q504" s="236">
        <f>'приложение 1.1 '!H507</f>
        <v>1.36</v>
      </c>
      <c r="R504" s="135"/>
      <c r="S504" s="135">
        <f>'приложение 1.1 '!I507</f>
        <v>1.36</v>
      </c>
      <c r="T504" s="135"/>
      <c r="U504" s="136" t="s">
        <v>311</v>
      </c>
      <c r="V504" s="138"/>
      <c r="W504" s="383" t="s">
        <v>1836</v>
      </c>
      <c r="X504" s="139">
        <v>5.75</v>
      </c>
      <c r="Y504" s="139">
        <v>8.4</v>
      </c>
      <c r="Z504" s="139">
        <v>11.38</v>
      </c>
      <c r="AA504" s="139">
        <v>22.95</v>
      </c>
    </row>
    <row r="505" spans="1:27" ht="119.1" customHeight="1">
      <c r="A505" s="219" t="str">
        <f>'приложение 1.1 '!A508</f>
        <v>2.1.4.36</v>
      </c>
      <c r="B505" s="166" t="str">
        <f>'приложение 1.1 '!B508</f>
        <v>Строительство КЛ-10кВ от ТП№1 2х1600кВА до ТП№2 2х1600кВА мкр.51</v>
      </c>
      <c r="C505" s="133" t="s">
        <v>732</v>
      </c>
      <c r="D505" s="133" t="s">
        <v>305</v>
      </c>
      <c r="E505" s="221">
        <f>'приложение 1.1 '!E508</f>
        <v>0</v>
      </c>
      <c r="F505" s="133"/>
      <c r="G505" s="221">
        <f>'приложение 1.1 '!D508</f>
        <v>0.6</v>
      </c>
      <c r="H505" s="134"/>
      <c r="I505" s="133">
        <f>'приложение 1.1 '!F508</f>
        <v>2019</v>
      </c>
      <c r="J505" s="133">
        <f>'приложение 1.1 '!G508</f>
        <v>2019</v>
      </c>
      <c r="K505" s="195" t="s">
        <v>196</v>
      </c>
      <c r="L505" s="195" t="s">
        <v>196</v>
      </c>
      <c r="M505" s="195" t="s">
        <v>196</v>
      </c>
      <c r="N505" s="195" t="s">
        <v>196</v>
      </c>
      <c r="O505" s="390">
        <f t="shared" si="22"/>
        <v>0</v>
      </c>
      <c r="P505" s="390">
        <f t="shared" si="23"/>
        <v>0</v>
      </c>
      <c r="Q505" s="236">
        <f>'приложение 1.1 '!H508</f>
        <v>1.5</v>
      </c>
      <c r="R505" s="135"/>
      <c r="S505" s="135">
        <f>'приложение 1.1 '!I508</f>
        <v>1.5</v>
      </c>
      <c r="T505" s="135"/>
      <c r="U505" s="136" t="s">
        <v>311</v>
      </c>
      <c r="V505" s="138"/>
      <c r="W505" s="383" t="s">
        <v>1835</v>
      </c>
      <c r="X505" s="139">
        <v>5.75</v>
      </c>
      <c r="Y505" s="139">
        <v>8.4</v>
      </c>
      <c r="Z505" s="139">
        <v>11.38</v>
      </c>
      <c r="AA505" s="139">
        <v>22.95</v>
      </c>
    </row>
    <row r="506" spans="1:27" ht="119.1" customHeight="1">
      <c r="A506" s="219" t="str">
        <f>'приложение 1.1 '!A509</f>
        <v>2.1.4.37</v>
      </c>
      <c r="B506" s="166" t="str">
        <f>'приложение 1.1 '!B509</f>
        <v>Строительство КЛ-10кВ от ТП№2 2х1600кВА до ТП№3 2х1600кВА мкр.51</v>
      </c>
      <c r="C506" s="133" t="s">
        <v>732</v>
      </c>
      <c r="D506" s="133" t="s">
        <v>305</v>
      </c>
      <c r="E506" s="221">
        <f>'приложение 1.1 '!E509</f>
        <v>0</v>
      </c>
      <c r="F506" s="133"/>
      <c r="G506" s="221">
        <f>'приложение 1.1 '!D509</f>
        <v>0.55000000000000004</v>
      </c>
      <c r="H506" s="134"/>
      <c r="I506" s="133">
        <f>'приложение 1.1 '!F509</f>
        <v>2019</v>
      </c>
      <c r="J506" s="133">
        <f>'приложение 1.1 '!G509</f>
        <v>2019</v>
      </c>
      <c r="K506" s="195" t="s">
        <v>196</v>
      </c>
      <c r="L506" s="195" t="s">
        <v>196</v>
      </c>
      <c r="M506" s="195" t="s">
        <v>196</v>
      </c>
      <c r="N506" s="195" t="s">
        <v>196</v>
      </c>
      <c r="O506" s="390">
        <f t="shared" si="22"/>
        <v>0</v>
      </c>
      <c r="P506" s="390">
        <f t="shared" si="23"/>
        <v>0</v>
      </c>
      <c r="Q506" s="236">
        <f>'приложение 1.1 '!H509</f>
        <v>1.375</v>
      </c>
      <c r="R506" s="135"/>
      <c r="S506" s="135">
        <f>'приложение 1.1 '!I509</f>
        <v>1.375</v>
      </c>
      <c r="T506" s="135"/>
      <c r="U506" s="136" t="s">
        <v>311</v>
      </c>
      <c r="V506" s="138"/>
      <c r="W506" s="383" t="s">
        <v>1835</v>
      </c>
      <c r="X506" s="139">
        <v>5.75</v>
      </c>
      <c r="Y506" s="139">
        <v>8.4</v>
      </c>
      <c r="Z506" s="139">
        <v>11.38</v>
      </c>
      <c r="AA506" s="139">
        <v>22.95</v>
      </c>
    </row>
    <row r="507" spans="1:27" ht="119.1" customHeight="1">
      <c r="A507" s="219" t="str">
        <f>'приложение 1.1 '!A510</f>
        <v>2.1.4.38</v>
      </c>
      <c r="B507" s="166" t="str">
        <f>'приложение 1.1 '!B510</f>
        <v>Строительство КЛ-10кВ от ТП№3 2х1600кВА до ТП№4 2х1600кВА мкр.51</v>
      </c>
      <c r="C507" s="133" t="s">
        <v>732</v>
      </c>
      <c r="D507" s="133" t="s">
        <v>305</v>
      </c>
      <c r="E507" s="221">
        <f>'приложение 1.1 '!E510</f>
        <v>0</v>
      </c>
      <c r="F507" s="133"/>
      <c r="G507" s="221">
        <f>'приложение 1.1 '!D510</f>
        <v>0.55000000000000004</v>
      </c>
      <c r="H507" s="134"/>
      <c r="I507" s="133">
        <f>'приложение 1.1 '!F510</f>
        <v>2019</v>
      </c>
      <c r="J507" s="133">
        <f>'приложение 1.1 '!G510</f>
        <v>2019</v>
      </c>
      <c r="K507" s="195" t="s">
        <v>196</v>
      </c>
      <c r="L507" s="195" t="s">
        <v>196</v>
      </c>
      <c r="M507" s="195" t="s">
        <v>196</v>
      </c>
      <c r="N507" s="195" t="s">
        <v>196</v>
      </c>
      <c r="O507" s="390">
        <f t="shared" si="22"/>
        <v>0</v>
      </c>
      <c r="P507" s="390">
        <f t="shared" si="23"/>
        <v>0</v>
      </c>
      <c r="Q507" s="236">
        <f>'приложение 1.1 '!H510</f>
        <v>1.375</v>
      </c>
      <c r="R507" s="135"/>
      <c r="S507" s="135">
        <f>'приложение 1.1 '!I510</f>
        <v>1.375</v>
      </c>
      <c r="T507" s="135"/>
      <c r="U507" s="136" t="s">
        <v>311</v>
      </c>
      <c r="V507" s="138"/>
      <c r="W507" s="383" t="s">
        <v>1835</v>
      </c>
      <c r="X507" s="139">
        <v>5.75</v>
      </c>
      <c r="Y507" s="139">
        <v>8.4</v>
      </c>
      <c r="Z507" s="139">
        <v>11.38</v>
      </c>
      <c r="AA507" s="139">
        <v>22.95</v>
      </c>
    </row>
    <row r="508" spans="1:27" ht="119.1" customHeight="1">
      <c r="A508" s="219" t="str">
        <f>'приложение 1.1 '!A511</f>
        <v>2.1.4.39</v>
      </c>
      <c r="B508" s="166" t="str">
        <f>'приложение 1.1 '!B511</f>
        <v>Строительство КЛ-10кВ от ТП№4 2х1600кВА до ТП№5 2х1600кВА мкр.51</v>
      </c>
      <c r="C508" s="133" t="s">
        <v>732</v>
      </c>
      <c r="D508" s="133" t="s">
        <v>305</v>
      </c>
      <c r="E508" s="221">
        <f>'приложение 1.1 '!E511</f>
        <v>0</v>
      </c>
      <c r="F508" s="133"/>
      <c r="G508" s="221">
        <f>'приложение 1.1 '!D511</f>
        <v>0.55000000000000004</v>
      </c>
      <c r="H508" s="134"/>
      <c r="I508" s="133">
        <f>'приложение 1.1 '!F511</f>
        <v>2019</v>
      </c>
      <c r="J508" s="133">
        <f>'приложение 1.1 '!G511</f>
        <v>2019</v>
      </c>
      <c r="K508" s="195" t="s">
        <v>196</v>
      </c>
      <c r="L508" s="195" t="s">
        <v>196</v>
      </c>
      <c r="M508" s="195" t="s">
        <v>196</v>
      </c>
      <c r="N508" s="195" t="s">
        <v>196</v>
      </c>
      <c r="O508" s="390">
        <f t="shared" si="22"/>
        <v>0</v>
      </c>
      <c r="P508" s="390">
        <f t="shared" si="23"/>
        <v>0</v>
      </c>
      <c r="Q508" s="236">
        <f>'приложение 1.1 '!H511</f>
        <v>1.375</v>
      </c>
      <c r="R508" s="135"/>
      <c r="S508" s="135">
        <f>'приложение 1.1 '!I511</f>
        <v>1.375</v>
      </c>
      <c r="T508" s="135"/>
      <c r="U508" s="136" t="s">
        <v>311</v>
      </c>
      <c r="V508" s="138"/>
      <c r="W508" s="383" t="s">
        <v>1835</v>
      </c>
      <c r="X508" s="139">
        <v>5.75</v>
      </c>
      <c r="Y508" s="139">
        <v>8.4</v>
      </c>
      <c r="Z508" s="139">
        <v>11.38</v>
      </c>
      <c r="AA508" s="139">
        <v>22.95</v>
      </c>
    </row>
    <row r="509" spans="1:27" ht="119.1" customHeight="1">
      <c r="A509" s="219" t="str">
        <f>'приложение 1.1 '!A512</f>
        <v>2.1.4.40</v>
      </c>
      <c r="B509" s="166" t="str">
        <f>'приложение 1.1 '!B512</f>
        <v>Строительство КЛ-10кВ от ТП№5 2х1600кВА до ТП№6 2х1600кВА мкр.51</v>
      </c>
      <c r="C509" s="133" t="s">
        <v>732</v>
      </c>
      <c r="D509" s="133" t="s">
        <v>305</v>
      </c>
      <c r="E509" s="221">
        <f>'приложение 1.1 '!E512</f>
        <v>0</v>
      </c>
      <c r="F509" s="133"/>
      <c r="G509" s="221">
        <f>'приложение 1.1 '!D512</f>
        <v>0.55000000000000004</v>
      </c>
      <c r="H509" s="134"/>
      <c r="I509" s="133">
        <f>'приложение 1.1 '!F512</f>
        <v>2019</v>
      </c>
      <c r="J509" s="133">
        <f>'приложение 1.1 '!G512</f>
        <v>2019</v>
      </c>
      <c r="K509" s="195" t="s">
        <v>196</v>
      </c>
      <c r="L509" s="195" t="s">
        <v>196</v>
      </c>
      <c r="M509" s="195" t="s">
        <v>196</v>
      </c>
      <c r="N509" s="195" t="s">
        <v>196</v>
      </c>
      <c r="O509" s="390">
        <f t="shared" si="22"/>
        <v>0</v>
      </c>
      <c r="P509" s="390">
        <f t="shared" si="23"/>
        <v>0</v>
      </c>
      <c r="Q509" s="236">
        <f>'приложение 1.1 '!H512</f>
        <v>1.375</v>
      </c>
      <c r="R509" s="135"/>
      <c r="S509" s="135">
        <f>'приложение 1.1 '!I512</f>
        <v>1.375</v>
      </c>
      <c r="T509" s="135"/>
      <c r="U509" s="136" t="s">
        <v>311</v>
      </c>
      <c r="V509" s="138"/>
      <c r="W509" s="383" t="s">
        <v>1835</v>
      </c>
      <c r="X509" s="139">
        <v>5.75</v>
      </c>
      <c r="Y509" s="139">
        <v>8.4</v>
      </c>
      <c r="Z509" s="139">
        <v>11.38</v>
      </c>
      <c r="AA509" s="139">
        <v>22.95</v>
      </c>
    </row>
    <row r="510" spans="1:27" ht="119.1" customHeight="1">
      <c r="A510" s="219" t="str">
        <f>'приложение 1.1 '!A513</f>
        <v>2.1.4.41</v>
      </c>
      <c r="B510" s="166" t="str">
        <f>'приложение 1.1 '!B513</f>
        <v>Строительство КЛ-10кВ от ТП№6 2х1600кВА до ТП№7 2х1600кВА мкр.51</v>
      </c>
      <c r="C510" s="133" t="s">
        <v>732</v>
      </c>
      <c r="D510" s="133" t="s">
        <v>305</v>
      </c>
      <c r="E510" s="221">
        <f>'приложение 1.1 '!E513</f>
        <v>0</v>
      </c>
      <c r="F510" s="133"/>
      <c r="G510" s="221">
        <f>'приложение 1.1 '!D513</f>
        <v>0.55000000000000004</v>
      </c>
      <c r="H510" s="134"/>
      <c r="I510" s="133">
        <f>'приложение 1.1 '!F513</f>
        <v>2020</v>
      </c>
      <c r="J510" s="133">
        <f>'приложение 1.1 '!G513</f>
        <v>2020</v>
      </c>
      <c r="K510" s="195" t="s">
        <v>196</v>
      </c>
      <c r="L510" s="195" t="s">
        <v>196</v>
      </c>
      <c r="M510" s="195" t="s">
        <v>196</v>
      </c>
      <c r="N510" s="195" t="s">
        <v>196</v>
      </c>
      <c r="O510" s="390">
        <f t="shared" si="22"/>
        <v>0</v>
      </c>
      <c r="P510" s="390">
        <f t="shared" si="23"/>
        <v>0</v>
      </c>
      <c r="Q510" s="236">
        <f>'приложение 1.1 '!H513</f>
        <v>1.375</v>
      </c>
      <c r="R510" s="135"/>
      <c r="S510" s="135">
        <f>'приложение 1.1 '!I513</f>
        <v>1.375</v>
      </c>
      <c r="T510" s="135"/>
      <c r="U510" s="136" t="s">
        <v>311</v>
      </c>
      <c r="V510" s="138"/>
      <c r="W510" s="383" t="s">
        <v>1835</v>
      </c>
      <c r="X510" s="139">
        <v>5.75</v>
      </c>
      <c r="Y510" s="139">
        <v>8.4</v>
      </c>
      <c r="Z510" s="139">
        <v>11.38</v>
      </c>
      <c r="AA510" s="139">
        <v>22.95</v>
      </c>
    </row>
    <row r="511" spans="1:27" ht="119.1" customHeight="1">
      <c r="A511" s="219" t="str">
        <f>'приложение 1.1 '!A514</f>
        <v>2.1.4.42</v>
      </c>
      <c r="B511" s="166" t="str">
        <f>'приложение 1.1 '!B514</f>
        <v>Строительство КЛ-10кВ от ТП№7 2х1600кВА до ТП№8 2х1600кВА мкр.51</v>
      </c>
      <c r="C511" s="133" t="s">
        <v>732</v>
      </c>
      <c r="D511" s="133" t="s">
        <v>305</v>
      </c>
      <c r="E511" s="221">
        <f>'приложение 1.1 '!E514</f>
        <v>0</v>
      </c>
      <c r="F511" s="133"/>
      <c r="G511" s="221">
        <f>'приложение 1.1 '!D514</f>
        <v>0.55000000000000004</v>
      </c>
      <c r="H511" s="134"/>
      <c r="I511" s="133">
        <f>'приложение 1.1 '!F514</f>
        <v>2020</v>
      </c>
      <c r="J511" s="133">
        <f>'приложение 1.1 '!G514</f>
        <v>2020</v>
      </c>
      <c r="K511" s="195" t="s">
        <v>196</v>
      </c>
      <c r="L511" s="195" t="s">
        <v>196</v>
      </c>
      <c r="M511" s="195" t="s">
        <v>196</v>
      </c>
      <c r="N511" s="195" t="s">
        <v>196</v>
      </c>
      <c r="O511" s="390">
        <f t="shared" si="22"/>
        <v>0</v>
      </c>
      <c r="P511" s="390">
        <f t="shared" si="23"/>
        <v>0</v>
      </c>
      <c r="Q511" s="236">
        <f>'приложение 1.1 '!H514</f>
        <v>1.375</v>
      </c>
      <c r="R511" s="135"/>
      <c r="S511" s="135">
        <f>'приложение 1.1 '!I514</f>
        <v>1.375</v>
      </c>
      <c r="T511" s="135"/>
      <c r="U511" s="136" t="s">
        <v>311</v>
      </c>
      <c r="V511" s="138"/>
      <c r="W511" s="383" t="s">
        <v>1835</v>
      </c>
      <c r="X511" s="139">
        <v>5.75</v>
      </c>
      <c r="Y511" s="139">
        <v>8.4</v>
      </c>
      <c r="Z511" s="139">
        <v>11.38</v>
      </c>
      <c r="AA511" s="139">
        <v>22.95</v>
      </c>
    </row>
    <row r="512" spans="1:27" ht="119.1" customHeight="1">
      <c r="A512" s="219" t="str">
        <f>'приложение 1.1 '!A515</f>
        <v>2.1.4.43</v>
      </c>
      <c r="B512" s="166" t="str">
        <f>'приложение 1.1 '!B515</f>
        <v>Строительство КЛ-10кВ до ТП№1 2х1600кВА мкр.51</v>
      </c>
      <c r="C512" s="133" t="s">
        <v>732</v>
      </c>
      <c r="D512" s="133" t="s">
        <v>305</v>
      </c>
      <c r="E512" s="221">
        <f>'приложение 1.1 '!E515</f>
        <v>0</v>
      </c>
      <c r="F512" s="133"/>
      <c r="G512" s="221">
        <f>'приложение 1.1 '!D515</f>
        <v>0.55000000000000004</v>
      </c>
      <c r="H512" s="134"/>
      <c r="I512" s="133">
        <f>'приложение 1.1 '!F515</f>
        <v>2020</v>
      </c>
      <c r="J512" s="133">
        <f>'приложение 1.1 '!G515</f>
        <v>2020</v>
      </c>
      <c r="K512" s="195" t="s">
        <v>196</v>
      </c>
      <c r="L512" s="195" t="s">
        <v>196</v>
      </c>
      <c r="M512" s="195" t="s">
        <v>196</v>
      </c>
      <c r="N512" s="195" t="s">
        <v>196</v>
      </c>
      <c r="O512" s="390">
        <f t="shared" si="22"/>
        <v>0</v>
      </c>
      <c r="P512" s="390">
        <f t="shared" si="23"/>
        <v>0</v>
      </c>
      <c r="Q512" s="236">
        <f>'приложение 1.1 '!H515</f>
        <v>1.375</v>
      </c>
      <c r="R512" s="135"/>
      <c r="S512" s="135">
        <f>'приложение 1.1 '!I515</f>
        <v>1.375</v>
      </c>
      <c r="T512" s="135"/>
      <c r="U512" s="136" t="s">
        <v>311</v>
      </c>
      <c r="V512" s="138"/>
      <c r="W512" s="383" t="s">
        <v>1835</v>
      </c>
      <c r="X512" s="139">
        <v>5.75</v>
      </c>
      <c r="Y512" s="139">
        <v>8.4</v>
      </c>
      <c r="Z512" s="139">
        <v>11.38</v>
      </c>
      <c r="AA512" s="139">
        <v>22.95</v>
      </c>
    </row>
    <row r="513" spans="1:27" ht="40.5" customHeight="1">
      <c r="A513" s="595" t="str">
        <f>'приложение 1.1 '!A516</f>
        <v>2.1.5.</v>
      </c>
      <c r="B513" s="596" t="str">
        <f>'приложение 1.1 '!B516</f>
        <v>Кабельные линии 0,4кВ</v>
      </c>
      <c r="C513" s="604"/>
      <c r="D513" s="604"/>
      <c r="E513" s="605"/>
      <c r="F513" s="604"/>
      <c r="G513" s="605"/>
      <c r="H513" s="606"/>
      <c r="I513" s="604"/>
      <c r="J513" s="604"/>
      <c r="K513" s="600"/>
      <c r="L513" s="600"/>
      <c r="M513" s="600"/>
      <c r="N513" s="600"/>
      <c r="O513" s="607"/>
      <c r="P513" s="607"/>
      <c r="Q513" s="608"/>
      <c r="R513" s="609"/>
      <c r="S513" s="609"/>
      <c r="T513" s="609"/>
      <c r="U513" s="613"/>
      <c r="V513" s="614"/>
      <c r="W513" s="615"/>
      <c r="X513" s="616"/>
      <c r="Y513" s="616"/>
      <c r="Z513" s="616"/>
      <c r="AA513" s="616"/>
    </row>
    <row r="514" spans="1:27" ht="119.1" customHeight="1">
      <c r="A514" s="219" t="str">
        <f>'приложение 1.1 '!A517</f>
        <v>2.1.5.1</v>
      </c>
      <c r="B514" s="166" t="str">
        <f>'приложение 1.1 '!B517</f>
        <v>Строительство ВЛ-0,4кВ от КТПН№1 ДНТ "Барсовское"</v>
      </c>
      <c r="C514" s="133" t="s">
        <v>732</v>
      </c>
      <c r="D514" s="133" t="s">
        <v>305</v>
      </c>
      <c r="E514" s="221">
        <f>'приложение 1.1 '!E517</f>
        <v>0</v>
      </c>
      <c r="F514" s="133"/>
      <c r="G514" s="221">
        <f>'приложение 1.1 '!D517</f>
        <v>2</v>
      </c>
      <c r="H514" s="134"/>
      <c r="I514" s="133">
        <f>'приложение 1.1 '!F517</f>
        <v>2018</v>
      </c>
      <c r="J514" s="133">
        <f>'приложение 1.1 '!G517</f>
        <v>2018</v>
      </c>
      <c r="K514" s="195" t="s">
        <v>196</v>
      </c>
      <c r="L514" s="195" t="s">
        <v>196</v>
      </c>
      <c r="M514" s="195" t="s">
        <v>196</v>
      </c>
      <c r="N514" s="195" t="s">
        <v>196</v>
      </c>
      <c r="O514" s="390">
        <f t="shared" ref="O514:O551" si="24">100-(S514*100/Q514)</f>
        <v>0</v>
      </c>
      <c r="P514" s="390">
        <f t="shared" ref="P514:P551" si="25">O514</f>
        <v>0</v>
      </c>
      <c r="Q514" s="236">
        <f>'приложение 1.1 '!H517</f>
        <v>3.6</v>
      </c>
      <c r="R514" s="135"/>
      <c r="S514" s="135">
        <f>'приложение 1.1 '!I517</f>
        <v>3.6</v>
      </c>
      <c r="T514" s="135"/>
      <c r="U514" s="136" t="s">
        <v>1803</v>
      </c>
      <c r="V514" s="138"/>
      <c r="W514" s="383" t="s">
        <v>1862</v>
      </c>
      <c r="X514" s="139">
        <v>5.75</v>
      </c>
      <c r="Y514" s="139">
        <v>8.4</v>
      </c>
      <c r="Z514" s="139">
        <v>11.38</v>
      </c>
      <c r="AA514" s="139">
        <v>22.95</v>
      </c>
    </row>
    <row r="515" spans="1:27" ht="119.1" customHeight="1">
      <c r="A515" s="219" t="str">
        <f>'приложение 1.1 '!A518</f>
        <v>2.1.5.2</v>
      </c>
      <c r="B515" s="166" t="str">
        <f>'приложение 1.1 '!B518</f>
        <v>Строительство ВЛ-0,4кВ от КТПН№2 ДНТ "Барсовское"</v>
      </c>
      <c r="C515" s="133" t="s">
        <v>732</v>
      </c>
      <c r="D515" s="133" t="s">
        <v>305</v>
      </c>
      <c r="E515" s="221">
        <f>'приложение 1.1 '!E518</f>
        <v>0</v>
      </c>
      <c r="F515" s="133"/>
      <c r="G515" s="221">
        <f>'приложение 1.1 '!D518</f>
        <v>2</v>
      </c>
      <c r="H515" s="134"/>
      <c r="I515" s="133">
        <f>'приложение 1.1 '!F518</f>
        <v>2018</v>
      </c>
      <c r="J515" s="133">
        <f>'приложение 1.1 '!G518</f>
        <v>2018</v>
      </c>
      <c r="K515" s="195" t="s">
        <v>196</v>
      </c>
      <c r="L515" s="195" t="s">
        <v>196</v>
      </c>
      <c r="M515" s="195" t="s">
        <v>196</v>
      </c>
      <c r="N515" s="195" t="s">
        <v>196</v>
      </c>
      <c r="O515" s="390">
        <f t="shared" si="24"/>
        <v>0</v>
      </c>
      <c r="P515" s="390">
        <f t="shared" si="25"/>
        <v>0</v>
      </c>
      <c r="Q515" s="236">
        <f>'приложение 1.1 '!H518</f>
        <v>3.6</v>
      </c>
      <c r="R515" s="135"/>
      <c r="S515" s="135">
        <f>'приложение 1.1 '!I518</f>
        <v>3.6</v>
      </c>
      <c r="T515" s="135"/>
      <c r="U515" s="136" t="s">
        <v>1803</v>
      </c>
      <c r="V515" s="138"/>
      <c r="W515" s="383" t="s">
        <v>1862</v>
      </c>
      <c r="X515" s="139">
        <v>5.75</v>
      </c>
      <c r="Y515" s="139">
        <v>8.4</v>
      </c>
      <c r="Z515" s="139">
        <v>11.38</v>
      </c>
      <c r="AA515" s="139">
        <v>22.95</v>
      </c>
    </row>
    <row r="516" spans="1:27" ht="119.1" customHeight="1">
      <c r="A516" s="219" t="str">
        <f>'приложение 1.1 '!A519</f>
        <v>2.1.5.3</v>
      </c>
      <c r="B516" s="166" t="str">
        <f>'приложение 1.1 '!B519</f>
        <v>Строительство ВЛ-0,4кВ от КТПН-400кВА ДНТ "Чистые пруды"</v>
      </c>
      <c r="C516" s="133" t="s">
        <v>732</v>
      </c>
      <c r="D516" s="133" t="s">
        <v>305</v>
      </c>
      <c r="E516" s="221">
        <f>'приложение 1.1 '!E519</f>
        <v>0</v>
      </c>
      <c r="F516" s="133"/>
      <c r="G516" s="221">
        <f>'приложение 1.1 '!D519</f>
        <v>2</v>
      </c>
      <c r="H516" s="134"/>
      <c r="I516" s="133">
        <f>'приложение 1.1 '!F519</f>
        <v>2018</v>
      </c>
      <c r="J516" s="133">
        <f>'приложение 1.1 '!G519</f>
        <v>2018</v>
      </c>
      <c r="K516" s="195" t="s">
        <v>196</v>
      </c>
      <c r="L516" s="195" t="s">
        <v>196</v>
      </c>
      <c r="M516" s="195" t="s">
        <v>196</v>
      </c>
      <c r="N516" s="195" t="s">
        <v>196</v>
      </c>
      <c r="O516" s="390">
        <f t="shared" si="24"/>
        <v>0</v>
      </c>
      <c r="P516" s="390">
        <f t="shared" si="25"/>
        <v>0</v>
      </c>
      <c r="Q516" s="236">
        <f>'приложение 1.1 '!H519</f>
        <v>3.6</v>
      </c>
      <c r="R516" s="135"/>
      <c r="S516" s="135">
        <f>'приложение 1.1 '!I519</f>
        <v>3.6</v>
      </c>
      <c r="T516" s="135"/>
      <c r="U516" s="136" t="s">
        <v>1803</v>
      </c>
      <c r="V516" s="138"/>
      <c r="W516" s="383" t="s">
        <v>1862</v>
      </c>
      <c r="X516" s="139">
        <v>5.75</v>
      </c>
      <c r="Y516" s="139">
        <v>8.4</v>
      </c>
      <c r="Z516" s="139">
        <v>11.38</v>
      </c>
      <c r="AA516" s="139">
        <v>22.95</v>
      </c>
    </row>
    <row r="517" spans="1:27" ht="119.1" customHeight="1">
      <c r="A517" s="219" t="str">
        <f>'приложение 1.1 '!A520</f>
        <v>2.1.5.4</v>
      </c>
      <c r="B517" s="166" t="str">
        <f>'приложение 1.1 '!B520</f>
        <v>Строительство ВЛ-0,4кВ Садоводческое товарищество "Энергетик-2" рабочих и служащих Сургутской ГРЭС-1</v>
      </c>
      <c r="C517" s="133" t="s">
        <v>732</v>
      </c>
      <c r="D517" s="133" t="s">
        <v>305</v>
      </c>
      <c r="E517" s="221">
        <f>'приложение 1.1 '!E520</f>
        <v>0</v>
      </c>
      <c r="F517" s="133"/>
      <c r="G517" s="221">
        <f>'приложение 1.1 '!D520</f>
        <v>3.5</v>
      </c>
      <c r="H517" s="134"/>
      <c r="I517" s="133">
        <f>'приложение 1.1 '!F520</f>
        <v>2020</v>
      </c>
      <c r="J517" s="133">
        <f>'приложение 1.1 '!G520</f>
        <v>2020</v>
      </c>
      <c r="K517" s="195" t="s">
        <v>196</v>
      </c>
      <c r="L517" s="195" t="s">
        <v>196</v>
      </c>
      <c r="M517" s="195" t="s">
        <v>196</v>
      </c>
      <c r="N517" s="195" t="s">
        <v>196</v>
      </c>
      <c r="O517" s="390">
        <f t="shared" si="24"/>
        <v>0</v>
      </c>
      <c r="P517" s="390">
        <f t="shared" si="25"/>
        <v>0</v>
      </c>
      <c r="Q517" s="236">
        <f>'приложение 1.1 '!H520</f>
        <v>6.3</v>
      </c>
      <c r="R517" s="135"/>
      <c r="S517" s="135">
        <f>'приложение 1.1 '!I520</f>
        <v>6.3</v>
      </c>
      <c r="T517" s="135"/>
      <c r="U517" s="136" t="s">
        <v>1803</v>
      </c>
      <c r="V517" s="138"/>
      <c r="W517" s="383" t="s">
        <v>1862</v>
      </c>
      <c r="X517" s="139">
        <v>5.75</v>
      </c>
      <c r="Y517" s="139">
        <v>8.4</v>
      </c>
      <c r="Z517" s="139">
        <v>11.38</v>
      </c>
      <c r="AA517" s="139">
        <v>22.95</v>
      </c>
    </row>
    <row r="518" spans="1:27" ht="119.1" customHeight="1">
      <c r="A518" s="219" t="str">
        <f>'приложение 1.1 '!A521</f>
        <v>2.1.5.5</v>
      </c>
      <c r="B518" s="166" t="str">
        <f>'приложение 1.1 '!B521</f>
        <v>Строительство ВЛ-0,4кВ ПСТ  "№30 Дорожник"</v>
      </c>
      <c r="C518" s="133" t="s">
        <v>732</v>
      </c>
      <c r="D518" s="133" t="s">
        <v>305</v>
      </c>
      <c r="E518" s="221">
        <f>'приложение 1.1 '!E521</f>
        <v>0</v>
      </c>
      <c r="F518" s="133"/>
      <c r="G518" s="221">
        <f>'приложение 1.1 '!D521</f>
        <v>3.5</v>
      </c>
      <c r="H518" s="134"/>
      <c r="I518" s="133">
        <f>'приложение 1.1 '!F521</f>
        <v>2020</v>
      </c>
      <c r="J518" s="133">
        <f>'приложение 1.1 '!G521</f>
        <v>2020</v>
      </c>
      <c r="K518" s="195" t="s">
        <v>196</v>
      </c>
      <c r="L518" s="195" t="s">
        <v>196</v>
      </c>
      <c r="M518" s="195" t="s">
        <v>196</v>
      </c>
      <c r="N518" s="195" t="s">
        <v>196</v>
      </c>
      <c r="O518" s="390">
        <f t="shared" si="24"/>
        <v>0</v>
      </c>
      <c r="P518" s="390">
        <f t="shared" si="25"/>
        <v>0</v>
      </c>
      <c r="Q518" s="236">
        <f>'приложение 1.1 '!H521</f>
        <v>6.3</v>
      </c>
      <c r="R518" s="135"/>
      <c r="S518" s="135">
        <f>'приложение 1.1 '!I521</f>
        <v>6.3</v>
      </c>
      <c r="T518" s="135"/>
      <c r="U518" s="136" t="s">
        <v>1803</v>
      </c>
      <c r="V518" s="138"/>
      <c r="W518" s="383" t="s">
        <v>1862</v>
      </c>
      <c r="X518" s="139">
        <v>5.75</v>
      </c>
      <c r="Y518" s="139">
        <v>8.4</v>
      </c>
      <c r="Z518" s="139">
        <v>11.38</v>
      </c>
      <c r="AA518" s="139">
        <v>22.95</v>
      </c>
    </row>
    <row r="519" spans="1:27" ht="119.1" customHeight="1">
      <c r="A519" s="219" t="str">
        <f>'приложение 1.1 '!A522</f>
        <v>2.1.5.6</v>
      </c>
      <c r="B519" s="166" t="str">
        <f>'приложение 1.1 '!B522</f>
        <v>Строительство ВЛ-0,4кВ ДНТ  "ДРУЖБА"</v>
      </c>
      <c r="C519" s="133" t="s">
        <v>732</v>
      </c>
      <c r="D519" s="133" t="s">
        <v>305</v>
      </c>
      <c r="E519" s="221">
        <f>'приложение 1.1 '!E522</f>
        <v>0</v>
      </c>
      <c r="F519" s="133"/>
      <c r="G519" s="221">
        <f>'приложение 1.1 '!D522</f>
        <v>3.5</v>
      </c>
      <c r="H519" s="134"/>
      <c r="I519" s="133">
        <f>'приложение 1.1 '!F522</f>
        <v>2020</v>
      </c>
      <c r="J519" s="133">
        <f>'приложение 1.1 '!G522</f>
        <v>2020</v>
      </c>
      <c r="K519" s="195" t="s">
        <v>196</v>
      </c>
      <c r="L519" s="195" t="s">
        <v>196</v>
      </c>
      <c r="M519" s="195" t="s">
        <v>196</v>
      </c>
      <c r="N519" s="195" t="s">
        <v>196</v>
      </c>
      <c r="O519" s="390">
        <f t="shared" si="24"/>
        <v>0</v>
      </c>
      <c r="P519" s="390">
        <f t="shared" si="25"/>
        <v>0</v>
      </c>
      <c r="Q519" s="236">
        <f>'приложение 1.1 '!H522</f>
        <v>6.3</v>
      </c>
      <c r="R519" s="135"/>
      <c r="S519" s="135">
        <f>'приложение 1.1 '!I522</f>
        <v>6.3</v>
      </c>
      <c r="T519" s="135"/>
      <c r="U519" s="136" t="s">
        <v>1803</v>
      </c>
      <c r="V519" s="138"/>
      <c r="W519" s="383" t="s">
        <v>1862</v>
      </c>
      <c r="X519" s="139">
        <v>5.75</v>
      </c>
      <c r="Y519" s="139">
        <v>8.4</v>
      </c>
      <c r="Z519" s="139">
        <v>11.38</v>
      </c>
      <c r="AA519" s="139">
        <v>22.95</v>
      </c>
    </row>
    <row r="520" spans="1:27" ht="119.1" customHeight="1">
      <c r="A520" s="219" t="str">
        <f>'приложение 1.1 '!A523</f>
        <v>2.1.5.7</v>
      </c>
      <c r="B520" s="166" t="str">
        <f>'приложение 1.1 '!B523</f>
        <v>Строительство ВЛ-0,4кВ ПКС "Крылья Сургута",</v>
      </c>
      <c r="C520" s="133" t="s">
        <v>732</v>
      </c>
      <c r="D520" s="133" t="s">
        <v>305</v>
      </c>
      <c r="E520" s="221">
        <f>'приложение 1.1 '!E523</f>
        <v>0</v>
      </c>
      <c r="F520" s="133"/>
      <c r="G520" s="221">
        <f>'приложение 1.1 '!D523</f>
        <v>3.5</v>
      </c>
      <c r="H520" s="134"/>
      <c r="I520" s="133">
        <f>'приложение 1.1 '!F523</f>
        <v>2020</v>
      </c>
      <c r="J520" s="133">
        <f>'приложение 1.1 '!G523</f>
        <v>2020</v>
      </c>
      <c r="K520" s="195" t="s">
        <v>196</v>
      </c>
      <c r="L520" s="195" t="s">
        <v>196</v>
      </c>
      <c r="M520" s="195" t="s">
        <v>196</v>
      </c>
      <c r="N520" s="195" t="s">
        <v>196</v>
      </c>
      <c r="O520" s="390">
        <f t="shared" si="24"/>
        <v>0</v>
      </c>
      <c r="P520" s="390">
        <f t="shared" si="25"/>
        <v>0</v>
      </c>
      <c r="Q520" s="236">
        <f>'приложение 1.1 '!H523</f>
        <v>6.3</v>
      </c>
      <c r="R520" s="135"/>
      <c r="S520" s="135">
        <f>'приложение 1.1 '!I523</f>
        <v>6.3</v>
      </c>
      <c r="T520" s="135"/>
      <c r="U520" s="136" t="s">
        <v>1803</v>
      </c>
      <c r="V520" s="138"/>
      <c r="W520" s="383" t="s">
        <v>1862</v>
      </c>
      <c r="X520" s="139">
        <v>5.75</v>
      </c>
      <c r="Y520" s="139">
        <v>8.4</v>
      </c>
      <c r="Z520" s="139">
        <v>11.38</v>
      </c>
      <c r="AA520" s="139">
        <v>22.95</v>
      </c>
    </row>
    <row r="521" spans="1:27" ht="119.1" customHeight="1">
      <c r="A521" s="219" t="str">
        <f>'приложение 1.1 '!A524</f>
        <v>2.1.5.8</v>
      </c>
      <c r="B521" s="166" t="str">
        <f>'приложение 1.1 '!B524</f>
        <v>Строительство ВЛ-0,4кВ СТ № 52 "Лесное"</v>
      </c>
      <c r="C521" s="133" t="s">
        <v>732</v>
      </c>
      <c r="D521" s="133" t="s">
        <v>305</v>
      </c>
      <c r="E521" s="221">
        <f>'приложение 1.1 '!E524</f>
        <v>0</v>
      </c>
      <c r="F521" s="133"/>
      <c r="G521" s="221">
        <f>'приложение 1.1 '!D524</f>
        <v>3.5</v>
      </c>
      <c r="H521" s="134"/>
      <c r="I521" s="133">
        <f>'приложение 1.1 '!F524</f>
        <v>2020</v>
      </c>
      <c r="J521" s="133">
        <f>'приложение 1.1 '!G524</f>
        <v>2020</v>
      </c>
      <c r="K521" s="195" t="s">
        <v>196</v>
      </c>
      <c r="L521" s="195" t="s">
        <v>196</v>
      </c>
      <c r="M521" s="195" t="s">
        <v>196</v>
      </c>
      <c r="N521" s="195" t="s">
        <v>196</v>
      </c>
      <c r="O521" s="390">
        <f t="shared" si="24"/>
        <v>0</v>
      </c>
      <c r="P521" s="390">
        <f t="shared" si="25"/>
        <v>0</v>
      </c>
      <c r="Q521" s="236">
        <f>'приложение 1.1 '!H524</f>
        <v>6.3</v>
      </c>
      <c r="R521" s="135"/>
      <c r="S521" s="135">
        <f>'приложение 1.1 '!I524</f>
        <v>6.3</v>
      </c>
      <c r="T521" s="135"/>
      <c r="U521" s="136" t="s">
        <v>1803</v>
      </c>
      <c r="V521" s="138"/>
      <c r="W521" s="383" t="s">
        <v>1862</v>
      </c>
      <c r="X521" s="139">
        <v>5.75</v>
      </c>
      <c r="Y521" s="139">
        <v>8.4</v>
      </c>
      <c r="Z521" s="139">
        <v>11.38</v>
      </c>
      <c r="AA521" s="139">
        <v>22.95</v>
      </c>
    </row>
    <row r="522" spans="1:27" ht="119.1" customHeight="1">
      <c r="A522" s="219" t="str">
        <f>'приложение 1.1 '!A525</f>
        <v>2.1.5.9</v>
      </c>
      <c r="B522" s="166" t="str">
        <f>'приложение 1.1 '!B525</f>
        <v>Строительство ВЛ-0,4кВ СНТ  "Чистые пруды"</v>
      </c>
      <c r="C522" s="133" t="s">
        <v>732</v>
      </c>
      <c r="D522" s="133" t="s">
        <v>305</v>
      </c>
      <c r="E522" s="221">
        <f>'приложение 1.1 '!E525</f>
        <v>0</v>
      </c>
      <c r="F522" s="133"/>
      <c r="G522" s="221">
        <f>'приложение 1.1 '!D525</f>
        <v>3.5</v>
      </c>
      <c r="H522" s="134"/>
      <c r="I522" s="133">
        <f>'приложение 1.1 '!F525</f>
        <v>2022</v>
      </c>
      <c r="J522" s="133">
        <f>'приложение 1.1 '!G525</f>
        <v>2022</v>
      </c>
      <c r="K522" s="195" t="s">
        <v>196</v>
      </c>
      <c r="L522" s="195" t="s">
        <v>196</v>
      </c>
      <c r="M522" s="195" t="s">
        <v>196</v>
      </c>
      <c r="N522" s="195" t="s">
        <v>196</v>
      </c>
      <c r="O522" s="390">
        <f t="shared" si="24"/>
        <v>0</v>
      </c>
      <c r="P522" s="390">
        <f t="shared" si="25"/>
        <v>0</v>
      </c>
      <c r="Q522" s="236">
        <f>'приложение 1.1 '!H525</f>
        <v>6.3</v>
      </c>
      <c r="R522" s="135"/>
      <c r="S522" s="135">
        <f>'приложение 1.1 '!I525</f>
        <v>6.3</v>
      </c>
      <c r="T522" s="135"/>
      <c r="U522" s="136" t="s">
        <v>1803</v>
      </c>
      <c r="V522" s="138"/>
      <c r="W522" s="383" t="s">
        <v>1862</v>
      </c>
      <c r="X522" s="139">
        <v>5.75</v>
      </c>
      <c r="Y522" s="139">
        <v>8.4</v>
      </c>
      <c r="Z522" s="139">
        <v>11.38</v>
      </c>
      <c r="AA522" s="139">
        <v>22.95</v>
      </c>
    </row>
    <row r="523" spans="1:27" ht="119.1" customHeight="1">
      <c r="A523" s="219" t="str">
        <f>'приложение 1.1 '!A526</f>
        <v>2.1.5.10</v>
      </c>
      <c r="B523" s="166" t="str">
        <f>'приложение 1.1 '!B526</f>
        <v>Строительство ВЛ-0,4кВ ПССК "Чернореченский"</v>
      </c>
      <c r="C523" s="133" t="s">
        <v>732</v>
      </c>
      <c r="D523" s="133" t="s">
        <v>305</v>
      </c>
      <c r="E523" s="221">
        <f>'приложение 1.1 '!E526</f>
        <v>0</v>
      </c>
      <c r="F523" s="133"/>
      <c r="G523" s="221">
        <f>'приложение 1.1 '!D526</f>
        <v>3.5</v>
      </c>
      <c r="H523" s="134"/>
      <c r="I523" s="133">
        <f>'приложение 1.1 '!F526</f>
        <v>2022</v>
      </c>
      <c r="J523" s="133">
        <f>'приложение 1.1 '!G526</f>
        <v>2022</v>
      </c>
      <c r="K523" s="195" t="s">
        <v>196</v>
      </c>
      <c r="L523" s="195" t="s">
        <v>196</v>
      </c>
      <c r="M523" s="195" t="s">
        <v>196</v>
      </c>
      <c r="N523" s="195" t="s">
        <v>196</v>
      </c>
      <c r="O523" s="390">
        <f t="shared" si="24"/>
        <v>0</v>
      </c>
      <c r="P523" s="390">
        <f t="shared" si="25"/>
        <v>0</v>
      </c>
      <c r="Q523" s="236">
        <f>'приложение 1.1 '!H526</f>
        <v>6.3</v>
      </c>
      <c r="R523" s="135"/>
      <c r="S523" s="135">
        <f>'приложение 1.1 '!I526</f>
        <v>6.3</v>
      </c>
      <c r="T523" s="135"/>
      <c r="U523" s="136" t="s">
        <v>1803</v>
      </c>
      <c r="V523" s="138"/>
      <c r="W523" s="383" t="s">
        <v>1862</v>
      </c>
      <c r="X523" s="139">
        <v>5.75</v>
      </c>
      <c r="Y523" s="139">
        <v>8.4</v>
      </c>
      <c r="Z523" s="139">
        <v>11.38</v>
      </c>
      <c r="AA523" s="139">
        <v>22.95</v>
      </c>
    </row>
    <row r="524" spans="1:27" ht="119.1" customHeight="1">
      <c r="A524" s="219" t="str">
        <f>'приложение 1.1 '!A527</f>
        <v>2.1.5.11</v>
      </c>
      <c r="B524" s="166" t="str">
        <f>'приложение 1.1 '!B527</f>
        <v>Строительство ВЛ-0,4кВ ПСДСК    "ПОДВОДНИК"</v>
      </c>
      <c r="C524" s="133" t="s">
        <v>732</v>
      </c>
      <c r="D524" s="133" t="s">
        <v>305</v>
      </c>
      <c r="E524" s="221">
        <f>'приложение 1.1 '!E527</f>
        <v>0</v>
      </c>
      <c r="F524" s="133"/>
      <c r="G524" s="221">
        <f>'приложение 1.1 '!D527</f>
        <v>3.5</v>
      </c>
      <c r="H524" s="134"/>
      <c r="I524" s="133">
        <f>'приложение 1.1 '!F527</f>
        <v>2022</v>
      </c>
      <c r="J524" s="133">
        <f>'приложение 1.1 '!G527</f>
        <v>2022</v>
      </c>
      <c r="K524" s="195" t="s">
        <v>196</v>
      </c>
      <c r="L524" s="195" t="s">
        <v>196</v>
      </c>
      <c r="M524" s="195" t="s">
        <v>196</v>
      </c>
      <c r="N524" s="195" t="s">
        <v>196</v>
      </c>
      <c r="O524" s="390">
        <f t="shared" si="24"/>
        <v>0</v>
      </c>
      <c r="P524" s="390">
        <f t="shared" si="25"/>
        <v>0</v>
      </c>
      <c r="Q524" s="236">
        <f>'приложение 1.1 '!H527</f>
        <v>6.3</v>
      </c>
      <c r="R524" s="135"/>
      <c r="S524" s="135">
        <f>'приложение 1.1 '!I527</f>
        <v>6.3</v>
      </c>
      <c r="T524" s="135"/>
      <c r="U524" s="136" t="s">
        <v>1803</v>
      </c>
      <c r="V524" s="138"/>
      <c r="W524" s="383" t="s">
        <v>1862</v>
      </c>
      <c r="X524" s="139">
        <v>5.75</v>
      </c>
      <c r="Y524" s="139">
        <v>8.4</v>
      </c>
      <c r="Z524" s="139">
        <v>11.38</v>
      </c>
      <c r="AA524" s="139">
        <v>22.95</v>
      </c>
    </row>
    <row r="525" spans="1:27" ht="119.1" customHeight="1">
      <c r="A525" s="219" t="str">
        <f>'приложение 1.1 '!A528</f>
        <v>2.1.5.12</v>
      </c>
      <c r="B525" s="166" t="str">
        <f>'приложение 1.1 '!B528</f>
        <v>Строительство ВЛ-0,4кВ СОПК "Родничок" № 61</v>
      </c>
      <c r="C525" s="133" t="s">
        <v>732</v>
      </c>
      <c r="D525" s="133" t="s">
        <v>305</v>
      </c>
      <c r="E525" s="221">
        <f>'приложение 1.1 '!E528</f>
        <v>0</v>
      </c>
      <c r="F525" s="133"/>
      <c r="G525" s="221">
        <f>'приложение 1.1 '!D528</f>
        <v>3.5</v>
      </c>
      <c r="H525" s="134"/>
      <c r="I525" s="133">
        <f>'приложение 1.1 '!F528</f>
        <v>2022</v>
      </c>
      <c r="J525" s="133">
        <f>'приложение 1.1 '!G528</f>
        <v>2022</v>
      </c>
      <c r="K525" s="195" t="s">
        <v>196</v>
      </c>
      <c r="L525" s="195" t="s">
        <v>196</v>
      </c>
      <c r="M525" s="195" t="s">
        <v>196</v>
      </c>
      <c r="N525" s="195" t="s">
        <v>196</v>
      </c>
      <c r="O525" s="390">
        <f t="shared" si="24"/>
        <v>0</v>
      </c>
      <c r="P525" s="390">
        <f t="shared" si="25"/>
        <v>0</v>
      </c>
      <c r="Q525" s="236">
        <f>'приложение 1.1 '!H528</f>
        <v>6.3</v>
      </c>
      <c r="R525" s="135"/>
      <c r="S525" s="135">
        <f>'приложение 1.1 '!I528</f>
        <v>6.3</v>
      </c>
      <c r="T525" s="135"/>
      <c r="U525" s="136" t="s">
        <v>1803</v>
      </c>
      <c r="V525" s="138"/>
      <c r="W525" s="383" t="s">
        <v>1862</v>
      </c>
      <c r="X525" s="139">
        <v>5.75</v>
      </c>
      <c r="Y525" s="139">
        <v>8.4</v>
      </c>
      <c r="Z525" s="139">
        <v>11.38</v>
      </c>
      <c r="AA525" s="139">
        <v>22.95</v>
      </c>
    </row>
    <row r="526" spans="1:27" ht="119.1" customHeight="1">
      <c r="A526" s="219" t="str">
        <f>'приложение 1.1 '!A529</f>
        <v>2.1.5.13</v>
      </c>
      <c r="B526" s="166" t="str">
        <f>'приложение 1.1 '!B529</f>
        <v>Строительство ВЛ-0,4кВ СНТ "Газовик"</v>
      </c>
      <c r="C526" s="133" t="s">
        <v>732</v>
      </c>
      <c r="D526" s="133" t="s">
        <v>305</v>
      </c>
      <c r="E526" s="221">
        <f>'приложение 1.1 '!E529</f>
        <v>0</v>
      </c>
      <c r="F526" s="133"/>
      <c r="G526" s="221">
        <f>'приложение 1.1 '!D529</f>
        <v>3.5</v>
      </c>
      <c r="H526" s="134"/>
      <c r="I526" s="133">
        <f>'приложение 1.1 '!F529</f>
        <v>2022</v>
      </c>
      <c r="J526" s="133">
        <f>'приложение 1.1 '!G529</f>
        <v>2022</v>
      </c>
      <c r="K526" s="195" t="s">
        <v>196</v>
      </c>
      <c r="L526" s="195" t="s">
        <v>196</v>
      </c>
      <c r="M526" s="195" t="s">
        <v>196</v>
      </c>
      <c r="N526" s="195" t="s">
        <v>196</v>
      </c>
      <c r="O526" s="390">
        <f t="shared" si="24"/>
        <v>0</v>
      </c>
      <c r="P526" s="390">
        <f t="shared" si="25"/>
        <v>0</v>
      </c>
      <c r="Q526" s="236">
        <f>'приложение 1.1 '!H529</f>
        <v>6.3</v>
      </c>
      <c r="R526" s="135"/>
      <c r="S526" s="135">
        <f>'приложение 1.1 '!I529</f>
        <v>6.3</v>
      </c>
      <c r="T526" s="135"/>
      <c r="U526" s="136" t="s">
        <v>1803</v>
      </c>
      <c r="V526" s="138"/>
      <c r="W526" s="383" t="s">
        <v>1862</v>
      </c>
      <c r="X526" s="139">
        <v>5.75</v>
      </c>
      <c r="Y526" s="139">
        <v>8.4</v>
      </c>
      <c r="Z526" s="139">
        <v>11.38</v>
      </c>
      <c r="AA526" s="139">
        <v>22.95</v>
      </c>
    </row>
    <row r="527" spans="1:27" ht="119.1" customHeight="1">
      <c r="A527" s="219" t="str">
        <f>'приложение 1.1 '!A530</f>
        <v>2.1.5.14</v>
      </c>
      <c r="B527" s="166" t="str">
        <f>'приложение 1.1 '!B530</f>
        <v>Строительство ВЛ-0,4кВ СТ  № 13 "МАЙ"</v>
      </c>
      <c r="C527" s="133" t="s">
        <v>732</v>
      </c>
      <c r="D527" s="133" t="s">
        <v>305</v>
      </c>
      <c r="E527" s="221">
        <f>'приложение 1.1 '!E530</f>
        <v>0</v>
      </c>
      <c r="F527" s="133"/>
      <c r="G527" s="221">
        <f>'приложение 1.1 '!D530</f>
        <v>3.5</v>
      </c>
      <c r="H527" s="134"/>
      <c r="I527" s="133">
        <f>'приложение 1.1 '!F530</f>
        <v>2022</v>
      </c>
      <c r="J527" s="133">
        <f>'приложение 1.1 '!G530</f>
        <v>2022</v>
      </c>
      <c r="K527" s="195" t="s">
        <v>196</v>
      </c>
      <c r="L527" s="195" t="s">
        <v>196</v>
      </c>
      <c r="M527" s="195" t="s">
        <v>196</v>
      </c>
      <c r="N527" s="195" t="s">
        <v>196</v>
      </c>
      <c r="O527" s="390">
        <f t="shared" si="24"/>
        <v>0</v>
      </c>
      <c r="P527" s="390">
        <f t="shared" si="25"/>
        <v>0</v>
      </c>
      <c r="Q527" s="236">
        <f>'приложение 1.1 '!H530</f>
        <v>6.3</v>
      </c>
      <c r="R527" s="135"/>
      <c r="S527" s="135">
        <f>'приложение 1.1 '!I530</f>
        <v>6.3</v>
      </c>
      <c r="T527" s="135"/>
      <c r="U527" s="136" t="s">
        <v>1803</v>
      </c>
      <c r="V527" s="138"/>
      <c r="W527" s="383" t="s">
        <v>1862</v>
      </c>
      <c r="X527" s="139">
        <v>5.75</v>
      </c>
      <c r="Y527" s="139">
        <v>8.4</v>
      </c>
      <c r="Z527" s="139">
        <v>11.38</v>
      </c>
      <c r="AA527" s="139">
        <v>22.95</v>
      </c>
    </row>
    <row r="528" spans="1:27" ht="119.1" customHeight="1">
      <c r="A528" s="219" t="str">
        <f>'приложение 1.1 '!A531</f>
        <v>2.1.5.15</v>
      </c>
      <c r="B528" s="166" t="str">
        <f>'приложение 1.1 '!B531</f>
        <v>Строительство ВЛ-0,4кВ ПДК "Крылья Сургута"-2</v>
      </c>
      <c r="C528" s="133" t="s">
        <v>732</v>
      </c>
      <c r="D528" s="133" t="s">
        <v>305</v>
      </c>
      <c r="E528" s="221">
        <f>'приложение 1.1 '!E531</f>
        <v>0</v>
      </c>
      <c r="F528" s="133"/>
      <c r="G528" s="221">
        <f>'приложение 1.1 '!D531</f>
        <v>3.5</v>
      </c>
      <c r="H528" s="134"/>
      <c r="I528" s="133">
        <f>'приложение 1.1 '!F531</f>
        <v>2022</v>
      </c>
      <c r="J528" s="133">
        <f>'приложение 1.1 '!G531</f>
        <v>2022</v>
      </c>
      <c r="K528" s="195" t="s">
        <v>196</v>
      </c>
      <c r="L528" s="195" t="s">
        <v>196</v>
      </c>
      <c r="M528" s="195" t="s">
        <v>196</v>
      </c>
      <c r="N528" s="195" t="s">
        <v>196</v>
      </c>
      <c r="O528" s="390">
        <f t="shared" si="24"/>
        <v>0</v>
      </c>
      <c r="P528" s="390">
        <f t="shared" si="25"/>
        <v>0</v>
      </c>
      <c r="Q528" s="236">
        <f>'приложение 1.1 '!H531</f>
        <v>6.3</v>
      </c>
      <c r="R528" s="135"/>
      <c r="S528" s="135">
        <f>'приложение 1.1 '!I531</f>
        <v>6.3</v>
      </c>
      <c r="T528" s="135"/>
      <c r="U528" s="136" t="s">
        <v>1803</v>
      </c>
      <c r="V528" s="138"/>
      <c r="W528" s="383" t="s">
        <v>1862</v>
      </c>
      <c r="X528" s="139">
        <v>5.75</v>
      </c>
      <c r="Y528" s="139">
        <v>8.4</v>
      </c>
      <c r="Z528" s="139">
        <v>11.38</v>
      </c>
      <c r="AA528" s="139">
        <v>22.95</v>
      </c>
    </row>
    <row r="529" spans="1:27" ht="119.1" customHeight="1">
      <c r="A529" s="219" t="str">
        <f>'приложение 1.1 '!A532</f>
        <v>2.1.5.16</v>
      </c>
      <c r="B529" s="166" t="str">
        <f>'приложение 1.1 '!B532</f>
        <v>Строительство ВЛ-0,4кВ ПДК "Крылья Сургута - Кафт"</v>
      </c>
      <c r="C529" s="133" t="s">
        <v>732</v>
      </c>
      <c r="D529" s="133" t="s">
        <v>305</v>
      </c>
      <c r="E529" s="221">
        <f>'приложение 1.1 '!E532</f>
        <v>0</v>
      </c>
      <c r="F529" s="133"/>
      <c r="G529" s="221">
        <f>'приложение 1.1 '!D532</f>
        <v>3.5</v>
      </c>
      <c r="H529" s="134"/>
      <c r="I529" s="133">
        <f>'приложение 1.1 '!F532</f>
        <v>2019</v>
      </c>
      <c r="J529" s="133">
        <f>'приложение 1.1 '!G532</f>
        <v>2019</v>
      </c>
      <c r="K529" s="195" t="s">
        <v>196</v>
      </c>
      <c r="L529" s="195" t="s">
        <v>196</v>
      </c>
      <c r="M529" s="195" t="s">
        <v>196</v>
      </c>
      <c r="N529" s="195" t="s">
        <v>196</v>
      </c>
      <c r="O529" s="390">
        <f t="shared" si="24"/>
        <v>0</v>
      </c>
      <c r="P529" s="390">
        <f t="shared" si="25"/>
        <v>0</v>
      </c>
      <c r="Q529" s="236">
        <f>'приложение 1.1 '!H532</f>
        <v>6.3</v>
      </c>
      <c r="R529" s="135"/>
      <c r="S529" s="135">
        <f>'приложение 1.1 '!I532</f>
        <v>6.3</v>
      </c>
      <c r="T529" s="135"/>
      <c r="U529" s="136" t="s">
        <v>1803</v>
      </c>
      <c r="V529" s="138"/>
      <c r="W529" s="383" t="s">
        <v>1862</v>
      </c>
      <c r="X529" s="139">
        <v>5.75</v>
      </c>
      <c r="Y529" s="139">
        <v>8.4</v>
      </c>
      <c r="Z529" s="139">
        <v>11.38</v>
      </c>
      <c r="AA529" s="139">
        <v>22.95</v>
      </c>
    </row>
    <row r="530" spans="1:27" ht="119.1" customHeight="1">
      <c r="A530" s="219" t="str">
        <f>'приложение 1.1 '!A533</f>
        <v>2.1.5.17</v>
      </c>
      <c r="B530" s="166" t="str">
        <f>'приложение 1.1 '!B533</f>
        <v>Строительство ВЛ-0,4кВ ДНТ "Тихий Бор"</v>
      </c>
      <c r="C530" s="133" t="s">
        <v>732</v>
      </c>
      <c r="D530" s="133" t="s">
        <v>305</v>
      </c>
      <c r="E530" s="221">
        <f>'приложение 1.1 '!E533</f>
        <v>0</v>
      </c>
      <c r="F530" s="133"/>
      <c r="G530" s="221">
        <f>'приложение 1.1 '!D533</f>
        <v>3.5</v>
      </c>
      <c r="H530" s="134"/>
      <c r="I530" s="133">
        <f>'приложение 1.1 '!F533</f>
        <v>2019</v>
      </c>
      <c r="J530" s="133">
        <f>'приложение 1.1 '!G533</f>
        <v>2019</v>
      </c>
      <c r="K530" s="195" t="s">
        <v>196</v>
      </c>
      <c r="L530" s="195" t="s">
        <v>196</v>
      </c>
      <c r="M530" s="195" t="s">
        <v>196</v>
      </c>
      <c r="N530" s="195" t="s">
        <v>196</v>
      </c>
      <c r="O530" s="390">
        <f t="shared" si="24"/>
        <v>0</v>
      </c>
      <c r="P530" s="390">
        <f t="shared" si="25"/>
        <v>0</v>
      </c>
      <c r="Q530" s="236">
        <f>'приложение 1.1 '!H533</f>
        <v>6.3</v>
      </c>
      <c r="R530" s="135"/>
      <c r="S530" s="135">
        <f>'приложение 1.1 '!I533</f>
        <v>6.3</v>
      </c>
      <c r="T530" s="135"/>
      <c r="U530" s="136" t="s">
        <v>1803</v>
      </c>
      <c r="V530" s="138"/>
      <c r="W530" s="383" t="s">
        <v>1862</v>
      </c>
      <c r="X530" s="139">
        <v>5.75</v>
      </c>
      <c r="Y530" s="139">
        <v>8.4</v>
      </c>
      <c r="Z530" s="139">
        <v>11.38</v>
      </c>
      <c r="AA530" s="139">
        <v>22.95</v>
      </c>
    </row>
    <row r="531" spans="1:27" ht="119.1" customHeight="1">
      <c r="A531" s="219" t="str">
        <f>'приложение 1.1 '!A534</f>
        <v>2.1.5.18</v>
      </c>
      <c r="B531" s="166" t="str">
        <f>'приложение 1.1 '!B534</f>
        <v>Строительство ВЛ-0,4кВ ДПК "Жемчужина"</v>
      </c>
      <c r="C531" s="133" t="s">
        <v>732</v>
      </c>
      <c r="D531" s="133" t="s">
        <v>305</v>
      </c>
      <c r="E531" s="221">
        <f>'приложение 1.1 '!E534</f>
        <v>0</v>
      </c>
      <c r="F531" s="133"/>
      <c r="G531" s="221">
        <f>'приложение 1.1 '!D534</f>
        <v>3.5</v>
      </c>
      <c r="H531" s="134"/>
      <c r="I531" s="133">
        <f>'приложение 1.1 '!F534</f>
        <v>2019</v>
      </c>
      <c r="J531" s="133">
        <f>'приложение 1.1 '!G534</f>
        <v>2019</v>
      </c>
      <c r="K531" s="195" t="s">
        <v>196</v>
      </c>
      <c r="L531" s="195" t="s">
        <v>196</v>
      </c>
      <c r="M531" s="195" t="s">
        <v>196</v>
      </c>
      <c r="N531" s="195" t="s">
        <v>196</v>
      </c>
      <c r="O531" s="390">
        <f t="shared" si="24"/>
        <v>0</v>
      </c>
      <c r="P531" s="390">
        <f t="shared" si="25"/>
        <v>0</v>
      </c>
      <c r="Q531" s="236">
        <f>'приложение 1.1 '!H534</f>
        <v>6.3</v>
      </c>
      <c r="R531" s="135"/>
      <c r="S531" s="135">
        <f>'приложение 1.1 '!I534</f>
        <v>6.3</v>
      </c>
      <c r="T531" s="135"/>
      <c r="U531" s="136" t="s">
        <v>1803</v>
      </c>
      <c r="V531" s="138"/>
      <c r="W531" s="383" t="s">
        <v>1862</v>
      </c>
      <c r="X531" s="139">
        <v>5.75</v>
      </c>
      <c r="Y531" s="139">
        <v>8.4</v>
      </c>
      <c r="Z531" s="139">
        <v>11.38</v>
      </c>
      <c r="AA531" s="139">
        <v>22.95</v>
      </c>
    </row>
    <row r="532" spans="1:27" ht="119.1" customHeight="1">
      <c r="A532" s="219" t="str">
        <f>'приложение 1.1 '!A535</f>
        <v>2.1.5.19</v>
      </c>
      <c r="B532" s="166" t="str">
        <f>'приложение 1.1 '!B535</f>
        <v>Строительство ВЛ-0,4кВ ПСК Искра</v>
      </c>
      <c r="C532" s="133" t="s">
        <v>732</v>
      </c>
      <c r="D532" s="133" t="s">
        <v>305</v>
      </c>
      <c r="E532" s="221">
        <f>'приложение 1.1 '!E535</f>
        <v>0</v>
      </c>
      <c r="F532" s="133"/>
      <c r="G532" s="221">
        <f>'приложение 1.1 '!D535</f>
        <v>3.5</v>
      </c>
      <c r="H532" s="134"/>
      <c r="I532" s="133">
        <f>'приложение 1.1 '!F535</f>
        <v>2019</v>
      </c>
      <c r="J532" s="133">
        <f>'приложение 1.1 '!G535</f>
        <v>2019</v>
      </c>
      <c r="K532" s="195" t="s">
        <v>196</v>
      </c>
      <c r="L532" s="195" t="s">
        <v>196</v>
      </c>
      <c r="M532" s="195" t="s">
        <v>196</v>
      </c>
      <c r="N532" s="195" t="s">
        <v>196</v>
      </c>
      <c r="O532" s="390">
        <f t="shared" si="24"/>
        <v>0</v>
      </c>
      <c r="P532" s="390">
        <f t="shared" si="25"/>
        <v>0</v>
      </c>
      <c r="Q532" s="236">
        <f>'приложение 1.1 '!H535</f>
        <v>6.3</v>
      </c>
      <c r="R532" s="135"/>
      <c r="S532" s="135">
        <f>'приложение 1.1 '!I535</f>
        <v>6.3</v>
      </c>
      <c r="T532" s="135"/>
      <c r="U532" s="136" t="s">
        <v>1803</v>
      </c>
      <c r="V532" s="138"/>
      <c r="W532" s="383" t="s">
        <v>1862</v>
      </c>
      <c r="X532" s="139">
        <v>5.75</v>
      </c>
      <c r="Y532" s="139">
        <v>8.4</v>
      </c>
      <c r="Z532" s="139">
        <v>11.38</v>
      </c>
      <c r="AA532" s="139">
        <v>22.95</v>
      </c>
    </row>
    <row r="533" spans="1:27" ht="119.1" customHeight="1">
      <c r="A533" s="219" t="str">
        <f>'приложение 1.1 '!A536</f>
        <v>2.1.5.20</v>
      </c>
      <c r="B533" s="166" t="str">
        <f>'приложение 1.1 '!B536</f>
        <v>Строительство ВЛ-0,4кВ ПК Садовое товарищество № 7</v>
      </c>
      <c r="C533" s="133" t="s">
        <v>732</v>
      </c>
      <c r="D533" s="133" t="s">
        <v>305</v>
      </c>
      <c r="E533" s="221">
        <f>'приложение 1.1 '!E536</f>
        <v>0</v>
      </c>
      <c r="F533" s="133"/>
      <c r="G533" s="221">
        <f>'приложение 1.1 '!D536</f>
        <v>3.5</v>
      </c>
      <c r="H533" s="134"/>
      <c r="I533" s="133">
        <f>'приложение 1.1 '!F536</f>
        <v>2019</v>
      </c>
      <c r="J533" s="133">
        <f>'приложение 1.1 '!G536</f>
        <v>2019</v>
      </c>
      <c r="K533" s="195" t="s">
        <v>196</v>
      </c>
      <c r="L533" s="195" t="s">
        <v>196</v>
      </c>
      <c r="M533" s="195" t="s">
        <v>196</v>
      </c>
      <c r="N533" s="195" t="s">
        <v>196</v>
      </c>
      <c r="O533" s="390">
        <f t="shared" si="24"/>
        <v>0</v>
      </c>
      <c r="P533" s="390">
        <f t="shared" si="25"/>
        <v>0</v>
      </c>
      <c r="Q533" s="236">
        <f>'приложение 1.1 '!H536</f>
        <v>6.3</v>
      </c>
      <c r="R533" s="135"/>
      <c r="S533" s="135">
        <f>'приложение 1.1 '!I536</f>
        <v>6.3</v>
      </c>
      <c r="T533" s="135"/>
      <c r="U533" s="136" t="s">
        <v>1803</v>
      </c>
      <c r="V533" s="138"/>
      <c r="W533" s="383" t="s">
        <v>1862</v>
      </c>
      <c r="X533" s="139">
        <v>5.75</v>
      </c>
      <c r="Y533" s="139">
        <v>8.4</v>
      </c>
      <c r="Z533" s="139">
        <v>11.38</v>
      </c>
      <c r="AA533" s="139">
        <v>22.95</v>
      </c>
    </row>
    <row r="534" spans="1:27" ht="119.1" customHeight="1">
      <c r="A534" s="219" t="str">
        <f>'приложение 1.1 '!A537</f>
        <v>2.1.5.21</v>
      </c>
      <c r="B534" s="166" t="str">
        <f>'приложение 1.1 '!B537</f>
        <v>Строительство ВЛ-0,4кВ ПСК № 71 Зеленое</v>
      </c>
      <c r="C534" s="133" t="s">
        <v>732</v>
      </c>
      <c r="D534" s="133" t="s">
        <v>305</v>
      </c>
      <c r="E534" s="221">
        <f>'приложение 1.1 '!E537</f>
        <v>0</v>
      </c>
      <c r="F534" s="133"/>
      <c r="G534" s="221">
        <f>'приложение 1.1 '!D537</f>
        <v>3.5</v>
      </c>
      <c r="H534" s="134"/>
      <c r="I534" s="133">
        <f>'приложение 1.1 '!F537</f>
        <v>2019</v>
      </c>
      <c r="J534" s="133">
        <f>'приложение 1.1 '!G537</f>
        <v>2019</v>
      </c>
      <c r="K534" s="195" t="s">
        <v>196</v>
      </c>
      <c r="L534" s="195" t="s">
        <v>196</v>
      </c>
      <c r="M534" s="195" t="s">
        <v>196</v>
      </c>
      <c r="N534" s="195" t="s">
        <v>196</v>
      </c>
      <c r="O534" s="390">
        <f t="shared" si="24"/>
        <v>0</v>
      </c>
      <c r="P534" s="390">
        <f t="shared" si="25"/>
        <v>0</v>
      </c>
      <c r="Q534" s="236">
        <f>'приложение 1.1 '!H537</f>
        <v>6.3</v>
      </c>
      <c r="R534" s="135"/>
      <c r="S534" s="135">
        <f>'приложение 1.1 '!I537</f>
        <v>6.3</v>
      </c>
      <c r="T534" s="135"/>
      <c r="U534" s="136" t="s">
        <v>1803</v>
      </c>
      <c r="V534" s="138"/>
      <c r="W534" s="383" t="s">
        <v>1862</v>
      </c>
      <c r="X534" s="139">
        <v>5.75</v>
      </c>
      <c r="Y534" s="139">
        <v>8.4</v>
      </c>
      <c r="Z534" s="139">
        <v>11.38</v>
      </c>
      <c r="AA534" s="139">
        <v>22.95</v>
      </c>
    </row>
    <row r="535" spans="1:27" ht="119.1" customHeight="1">
      <c r="A535" s="219" t="str">
        <f>'приложение 1.1 '!A538</f>
        <v>2.1.5.22</v>
      </c>
      <c r="B535" s="166" t="str">
        <f>'приложение 1.1 '!B538</f>
        <v>Строительство ВЛ-0,4кВ ПДК Сосновый бор</v>
      </c>
      <c r="C535" s="133" t="s">
        <v>732</v>
      </c>
      <c r="D535" s="133" t="s">
        <v>305</v>
      </c>
      <c r="E535" s="221">
        <f>'приложение 1.1 '!E538</f>
        <v>0</v>
      </c>
      <c r="F535" s="133"/>
      <c r="G535" s="221">
        <f>'приложение 1.1 '!D538</f>
        <v>3.5</v>
      </c>
      <c r="H535" s="134"/>
      <c r="I535" s="133">
        <f>'приложение 1.1 '!F538</f>
        <v>2019</v>
      </c>
      <c r="J535" s="133">
        <f>'приложение 1.1 '!G538</f>
        <v>2019</v>
      </c>
      <c r="K535" s="195" t="s">
        <v>196</v>
      </c>
      <c r="L535" s="195" t="s">
        <v>196</v>
      </c>
      <c r="M535" s="195" t="s">
        <v>196</v>
      </c>
      <c r="N535" s="195" t="s">
        <v>196</v>
      </c>
      <c r="O535" s="390">
        <f t="shared" si="24"/>
        <v>0</v>
      </c>
      <c r="P535" s="390">
        <f t="shared" si="25"/>
        <v>0</v>
      </c>
      <c r="Q535" s="236">
        <f>'приложение 1.1 '!H538</f>
        <v>6.3</v>
      </c>
      <c r="R535" s="135"/>
      <c r="S535" s="135">
        <f>'приложение 1.1 '!I538</f>
        <v>6.3</v>
      </c>
      <c r="T535" s="135"/>
      <c r="U535" s="136" t="s">
        <v>1803</v>
      </c>
      <c r="V535" s="138"/>
      <c r="W535" s="383" t="s">
        <v>1862</v>
      </c>
      <c r="X535" s="139">
        <v>5.75</v>
      </c>
      <c r="Y535" s="139">
        <v>8.4</v>
      </c>
      <c r="Z535" s="139">
        <v>11.38</v>
      </c>
      <c r="AA535" s="139">
        <v>22.95</v>
      </c>
    </row>
    <row r="536" spans="1:27" ht="119.1" customHeight="1">
      <c r="A536" s="219" t="str">
        <f>'приложение 1.1 '!A539</f>
        <v>2.1.5.23</v>
      </c>
      <c r="B536" s="166" t="str">
        <f>'приложение 1.1 '!B539</f>
        <v>Строительство ВЛ-0,4кВ ПСК Березовый</v>
      </c>
      <c r="C536" s="133" t="s">
        <v>732</v>
      </c>
      <c r="D536" s="133" t="s">
        <v>305</v>
      </c>
      <c r="E536" s="221">
        <f>'приложение 1.1 '!E539</f>
        <v>0</v>
      </c>
      <c r="F536" s="133"/>
      <c r="G536" s="221">
        <f>'приложение 1.1 '!D539</f>
        <v>3.5</v>
      </c>
      <c r="H536" s="134"/>
      <c r="I536" s="133">
        <f>'приложение 1.1 '!F539</f>
        <v>2019</v>
      </c>
      <c r="J536" s="133">
        <f>'приложение 1.1 '!G539</f>
        <v>2019</v>
      </c>
      <c r="K536" s="195" t="s">
        <v>196</v>
      </c>
      <c r="L536" s="195" t="s">
        <v>196</v>
      </c>
      <c r="M536" s="195" t="s">
        <v>196</v>
      </c>
      <c r="N536" s="195" t="s">
        <v>196</v>
      </c>
      <c r="O536" s="390">
        <f t="shared" si="24"/>
        <v>0</v>
      </c>
      <c r="P536" s="390">
        <f t="shared" si="25"/>
        <v>0</v>
      </c>
      <c r="Q536" s="236">
        <f>'приложение 1.1 '!H539</f>
        <v>6.3</v>
      </c>
      <c r="R536" s="135"/>
      <c r="S536" s="135">
        <f>'приложение 1.1 '!I539</f>
        <v>6.3</v>
      </c>
      <c r="T536" s="135"/>
      <c r="U536" s="136" t="s">
        <v>1803</v>
      </c>
      <c r="V536" s="138"/>
      <c r="W536" s="383" t="s">
        <v>1862</v>
      </c>
      <c r="X536" s="139">
        <v>5.75</v>
      </c>
      <c r="Y536" s="139">
        <v>8.4</v>
      </c>
      <c r="Z536" s="139">
        <v>11.38</v>
      </c>
      <c r="AA536" s="139">
        <v>22.95</v>
      </c>
    </row>
    <row r="537" spans="1:27" ht="119.1" customHeight="1">
      <c r="A537" s="219" t="str">
        <f>'приложение 1.1 '!A540</f>
        <v>2.1.5.24</v>
      </c>
      <c r="B537" s="166" t="str">
        <f>'приложение 1.1 '!B540</f>
        <v>Строительство ВЛ-0,4кВ ПСК Пищевик</v>
      </c>
      <c r="C537" s="133" t="s">
        <v>732</v>
      </c>
      <c r="D537" s="133" t="s">
        <v>305</v>
      </c>
      <c r="E537" s="221">
        <f>'приложение 1.1 '!E540</f>
        <v>0</v>
      </c>
      <c r="F537" s="133"/>
      <c r="G537" s="221">
        <f>'приложение 1.1 '!D540</f>
        <v>3.5</v>
      </c>
      <c r="H537" s="134"/>
      <c r="I537" s="133">
        <f>'приложение 1.1 '!F540</f>
        <v>2019</v>
      </c>
      <c r="J537" s="133">
        <f>'приложение 1.1 '!G540</f>
        <v>2019</v>
      </c>
      <c r="K537" s="195" t="s">
        <v>196</v>
      </c>
      <c r="L537" s="195" t="s">
        <v>196</v>
      </c>
      <c r="M537" s="195" t="s">
        <v>196</v>
      </c>
      <c r="N537" s="195" t="s">
        <v>196</v>
      </c>
      <c r="O537" s="390">
        <f t="shared" si="24"/>
        <v>0</v>
      </c>
      <c r="P537" s="390">
        <f t="shared" si="25"/>
        <v>0</v>
      </c>
      <c r="Q537" s="236">
        <f>'приложение 1.1 '!H540</f>
        <v>6.3</v>
      </c>
      <c r="R537" s="135"/>
      <c r="S537" s="135">
        <f>'приложение 1.1 '!I540</f>
        <v>6.3</v>
      </c>
      <c r="T537" s="135"/>
      <c r="U537" s="136" t="s">
        <v>1803</v>
      </c>
      <c r="V537" s="138"/>
      <c r="W537" s="383" t="s">
        <v>1862</v>
      </c>
      <c r="X537" s="139">
        <v>5.75</v>
      </c>
      <c r="Y537" s="139">
        <v>8.4</v>
      </c>
      <c r="Z537" s="139">
        <v>11.38</v>
      </c>
      <c r="AA537" s="139">
        <v>22.95</v>
      </c>
    </row>
    <row r="538" spans="1:27" ht="119.1" customHeight="1">
      <c r="A538" s="219" t="str">
        <f>'приложение 1.1 '!A541</f>
        <v>2.1.5.25</v>
      </c>
      <c r="B538" s="166" t="str">
        <f>'приложение 1.1 '!B541</f>
        <v>Строительство ВЛ-0,4кВ ПСК Кедровый</v>
      </c>
      <c r="C538" s="133" t="s">
        <v>732</v>
      </c>
      <c r="D538" s="133" t="s">
        <v>305</v>
      </c>
      <c r="E538" s="221">
        <f>'приложение 1.1 '!E541</f>
        <v>0</v>
      </c>
      <c r="F538" s="133"/>
      <c r="G538" s="221">
        <f>'приложение 1.1 '!D541</f>
        <v>3.5</v>
      </c>
      <c r="H538" s="134"/>
      <c r="I538" s="133">
        <f>'приложение 1.1 '!F541</f>
        <v>2020</v>
      </c>
      <c r="J538" s="133">
        <f>'приложение 1.1 '!G541</f>
        <v>2020</v>
      </c>
      <c r="K538" s="195" t="s">
        <v>196</v>
      </c>
      <c r="L538" s="195" t="s">
        <v>196</v>
      </c>
      <c r="M538" s="195" t="s">
        <v>196</v>
      </c>
      <c r="N538" s="195" t="s">
        <v>196</v>
      </c>
      <c r="O538" s="390">
        <f t="shared" si="24"/>
        <v>0</v>
      </c>
      <c r="P538" s="390">
        <f t="shared" si="25"/>
        <v>0</v>
      </c>
      <c r="Q538" s="236">
        <f>'приложение 1.1 '!H541</f>
        <v>6.3</v>
      </c>
      <c r="R538" s="135"/>
      <c r="S538" s="135">
        <f>'приложение 1.1 '!I541</f>
        <v>6.3</v>
      </c>
      <c r="T538" s="135"/>
      <c r="U538" s="136" t="s">
        <v>1803</v>
      </c>
      <c r="V538" s="138"/>
      <c r="W538" s="383" t="s">
        <v>1862</v>
      </c>
      <c r="X538" s="139">
        <v>5.75</v>
      </c>
      <c r="Y538" s="139">
        <v>8.4</v>
      </c>
      <c r="Z538" s="139">
        <v>11.38</v>
      </c>
      <c r="AA538" s="139">
        <v>22.95</v>
      </c>
    </row>
    <row r="539" spans="1:27" ht="119.1" customHeight="1">
      <c r="A539" s="219" t="str">
        <f>'приложение 1.1 '!A542</f>
        <v>2.1.5.26</v>
      </c>
      <c r="B539" s="166" t="str">
        <f>'приложение 1.1 '!B542</f>
        <v>Строительство ВЛ-0,4кВ ПСК Рябиновое</v>
      </c>
      <c r="C539" s="133" t="s">
        <v>732</v>
      </c>
      <c r="D539" s="133" t="s">
        <v>305</v>
      </c>
      <c r="E539" s="221">
        <f>'приложение 1.1 '!E542</f>
        <v>0</v>
      </c>
      <c r="F539" s="133"/>
      <c r="G539" s="221">
        <f>'приложение 1.1 '!D542</f>
        <v>3.5</v>
      </c>
      <c r="H539" s="134"/>
      <c r="I539" s="133">
        <f>'приложение 1.1 '!F542</f>
        <v>2020</v>
      </c>
      <c r="J539" s="133">
        <f>'приложение 1.1 '!G542</f>
        <v>2020</v>
      </c>
      <c r="K539" s="195" t="s">
        <v>196</v>
      </c>
      <c r="L539" s="195" t="s">
        <v>196</v>
      </c>
      <c r="M539" s="195" t="s">
        <v>196</v>
      </c>
      <c r="N539" s="195" t="s">
        <v>196</v>
      </c>
      <c r="O539" s="390">
        <f t="shared" si="24"/>
        <v>0</v>
      </c>
      <c r="P539" s="390">
        <f t="shared" si="25"/>
        <v>0</v>
      </c>
      <c r="Q539" s="236">
        <f>'приложение 1.1 '!H542</f>
        <v>6.3</v>
      </c>
      <c r="R539" s="135"/>
      <c r="S539" s="135">
        <f>'приложение 1.1 '!I542</f>
        <v>6.3</v>
      </c>
      <c r="T539" s="135"/>
      <c r="U539" s="136" t="s">
        <v>1803</v>
      </c>
      <c r="V539" s="138"/>
      <c r="W539" s="383" t="s">
        <v>1862</v>
      </c>
      <c r="X539" s="139">
        <v>5.75</v>
      </c>
      <c r="Y539" s="139">
        <v>8.4</v>
      </c>
      <c r="Z539" s="139">
        <v>11.38</v>
      </c>
      <c r="AA539" s="139">
        <v>22.95</v>
      </c>
    </row>
    <row r="540" spans="1:27" ht="119.1" customHeight="1">
      <c r="A540" s="219" t="str">
        <f>'приложение 1.1 '!A543</f>
        <v>2.1.5.27</v>
      </c>
      <c r="B540" s="166" t="str">
        <f>'приложение 1.1 '!B543</f>
        <v>Строительство ВЛ-0,4кВ ПСК Виктория</v>
      </c>
      <c r="C540" s="133" t="s">
        <v>732</v>
      </c>
      <c r="D540" s="133" t="s">
        <v>305</v>
      </c>
      <c r="E540" s="221">
        <f>'приложение 1.1 '!E543</f>
        <v>0</v>
      </c>
      <c r="F540" s="133"/>
      <c r="G540" s="221">
        <f>'приложение 1.1 '!D543</f>
        <v>3.5</v>
      </c>
      <c r="H540" s="134"/>
      <c r="I540" s="133">
        <f>'приложение 1.1 '!F543</f>
        <v>2020</v>
      </c>
      <c r="J540" s="133">
        <f>'приложение 1.1 '!G543</f>
        <v>2020</v>
      </c>
      <c r="K540" s="195" t="s">
        <v>196</v>
      </c>
      <c r="L540" s="195" t="s">
        <v>196</v>
      </c>
      <c r="M540" s="195" t="s">
        <v>196</v>
      </c>
      <c r="N540" s="195" t="s">
        <v>196</v>
      </c>
      <c r="O540" s="390">
        <f t="shared" si="24"/>
        <v>0</v>
      </c>
      <c r="P540" s="390">
        <f t="shared" si="25"/>
        <v>0</v>
      </c>
      <c r="Q540" s="236">
        <f>'приложение 1.1 '!H543</f>
        <v>6.3</v>
      </c>
      <c r="R540" s="135"/>
      <c r="S540" s="135">
        <f>'приложение 1.1 '!I543</f>
        <v>6.3</v>
      </c>
      <c r="T540" s="135"/>
      <c r="U540" s="136" t="s">
        <v>1803</v>
      </c>
      <c r="V540" s="138"/>
      <c r="W540" s="383" t="s">
        <v>1862</v>
      </c>
      <c r="X540" s="139">
        <v>5.75</v>
      </c>
      <c r="Y540" s="139">
        <v>8.4</v>
      </c>
      <c r="Z540" s="139">
        <v>11.38</v>
      </c>
      <c r="AA540" s="139">
        <v>22.95</v>
      </c>
    </row>
    <row r="541" spans="1:27" ht="119.1" customHeight="1">
      <c r="A541" s="219" t="str">
        <f>'приложение 1.1 '!A544</f>
        <v>2.1.5.28</v>
      </c>
      <c r="B541" s="166" t="str">
        <f>'приложение 1.1 '!B544</f>
        <v>Строительство ВЛ-0,4кВ СТСН Летние Юрты</v>
      </c>
      <c r="C541" s="133" t="s">
        <v>732</v>
      </c>
      <c r="D541" s="133" t="s">
        <v>305</v>
      </c>
      <c r="E541" s="221">
        <f>'приложение 1.1 '!E544</f>
        <v>0</v>
      </c>
      <c r="F541" s="133"/>
      <c r="G541" s="221">
        <f>'приложение 1.1 '!D544</f>
        <v>3.5</v>
      </c>
      <c r="H541" s="134"/>
      <c r="I541" s="133">
        <f>'приложение 1.1 '!F544</f>
        <v>2020</v>
      </c>
      <c r="J541" s="133">
        <f>'приложение 1.1 '!G544</f>
        <v>2020</v>
      </c>
      <c r="K541" s="195" t="s">
        <v>196</v>
      </c>
      <c r="L541" s="195" t="s">
        <v>196</v>
      </c>
      <c r="M541" s="195" t="s">
        <v>196</v>
      </c>
      <c r="N541" s="195" t="s">
        <v>196</v>
      </c>
      <c r="O541" s="390">
        <f t="shared" si="24"/>
        <v>0</v>
      </c>
      <c r="P541" s="390">
        <f t="shared" si="25"/>
        <v>0</v>
      </c>
      <c r="Q541" s="236">
        <f>'приложение 1.1 '!H544</f>
        <v>6.3</v>
      </c>
      <c r="R541" s="135"/>
      <c r="S541" s="135">
        <f>'приложение 1.1 '!I544</f>
        <v>6.3</v>
      </c>
      <c r="T541" s="135"/>
      <c r="U541" s="136" t="s">
        <v>1803</v>
      </c>
      <c r="V541" s="138"/>
      <c r="W541" s="383" t="s">
        <v>1862</v>
      </c>
      <c r="X541" s="139">
        <v>5.75</v>
      </c>
      <c r="Y541" s="139">
        <v>8.4</v>
      </c>
      <c r="Z541" s="139">
        <v>11.38</v>
      </c>
      <c r="AA541" s="139">
        <v>22.95</v>
      </c>
    </row>
    <row r="542" spans="1:27" ht="119.1" customHeight="1">
      <c r="A542" s="219" t="str">
        <f>'приложение 1.1 '!A545</f>
        <v>2.1.5.29</v>
      </c>
      <c r="B542" s="166" t="str">
        <f>'приложение 1.1 '!B545</f>
        <v>Строительство ВЛ-0,4кВ СТ Ягодное</v>
      </c>
      <c r="C542" s="133" t="s">
        <v>732</v>
      </c>
      <c r="D542" s="133" t="s">
        <v>305</v>
      </c>
      <c r="E542" s="221">
        <f>'приложение 1.1 '!E545</f>
        <v>0</v>
      </c>
      <c r="F542" s="133"/>
      <c r="G542" s="221">
        <f>'приложение 1.1 '!D545</f>
        <v>3.5</v>
      </c>
      <c r="H542" s="134"/>
      <c r="I542" s="133">
        <f>'приложение 1.1 '!F545</f>
        <v>2019</v>
      </c>
      <c r="J542" s="133">
        <f>'приложение 1.1 '!G545</f>
        <v>2019</v>
      </c>
      <c r="K542" s="195" t="s">
        <v>196</v>
      </c>
      <c r="L542" s="195" t="s">
        <v>196</v>
      </c>
      <c r="M542" s="195" t="s">
        <v>196</v>
      </c>
      <c r="N542" s="195" t="s">
        <v>196</v>
      </c>
      <c r="O542" s="390">
        <f t="shared" si="24"/>
        <v>0</v>
      </c>
      <c r="P542" s="390">
        <f t="shared" si="25"/>
        <v>0</v>
      </c>
      <c r="Q542" s="236">
        <f>'приложение 1.1 '!H545</f>
        <v>6.3</v>
      </c>
      <c r="R542" s="135"/>
      <c r="S542" s="135">
        <f>'приложение 1.1 '!I545</f>
        <v>6.3</v>
      </c>
      <c r="T542" s="135"/>
      <c r="U542" s="136" t="s">
        <v>1803</v>
      </c>
      <c r="V542" s="138"/>
      <c r="W542" s="383" t="s">
        <v>1862</v>
      </c>
      <c r="X542" s="139">
        <v>5.75</v>
      </c>
      <c r="Y542" s="139">
        <v>8.4</v>
      </c>
      <c r="Z542" s="139">
        <v>11.38</v>
      </c>
      <c r="AA542" s="139">
        <v>22.95</v>
      </c>
    </row>
    <row r="543" spans="1:27" ht="119.1" customHeight="1">
      <c r="A543" s="219" t="str">
        <f>'приложение 1.1 '!A546</f>
        <v>2.1.5.30</v>
      </c>
      <c r="B543" s="166" t="str">
        <f>'приложение 1.1 '!B546</f>
        <v>Строительство ВЛ-0,4кВ СТ Сириус</v>
      </c>
      <c r="C543" s="133" t="s">
        <v>732</v>
      </c>
      <c r="D543" s="133" t="s">
        <v>305</v>
      </c>
      <c r="E543" s="221">
        <f>'приложение 1.1 '!E546</f>
        <v>0</v>
      </c>
      <c r="F543" s="133"/>
      <c r="G543" s="221">
        <f>'приложение 1.1 '!D546</f>
        <v>3.5</v>
      </c>
      <c r="H543" s="134"/>
      <c r="I543" s="133">
        <f>'приложение 1.1 '!F546</f>
        <v>2019</v>
      </c>
      <c r="J543" s="133">
        <f>'приложение 1.1 '!G546</f>
        <v>2019</v>
      </c>
      <c r="K543" s="195" t="s">
        <v>196</v>
      </c>
      <c r="L543" s="195" t="s">
        <v>196</v>
      </c>
      <c r="M543" s="195" t="s">
        <v>196</v>
      </c>
      <c r="N543" s="195" t="s">
        <v>196</v>
      </c>
      <c r="O543" s="390">
        <f t="shared" si="24"/>
        <v>0</v>
      </c>
      <c r="P543" s="390">
        <f t="shared" si="25"/>
        <v>0</v>
      </c>
      <c r="Q543" s="236">
        <f>'приложение 1.1 '!H546</f>
        <v>6.3</v>
      </c>
      <c r="R543" s="135"/>
      <c r="S543" s="135">
        <f>'приложение 1.1 '!I546</f>
        <v>6.3</v>
      </c>
      <c r="T543" s="135"/>
      <c r="U543" s="136" t="s">
        <v>1803</v>
      </c>
      <c r="V543" s="138"/>
      <c r="W543" s="383" t="s">
        <v>1862</v>
      </c>
      <c r="X543" s="139">
        <v>5.75</v>
      </c>
      <c r="Y543" s="139">
        <v>8.4</v>
      </c>
      <c r="Z543" s="139">
        <v>11.38</v>
      </c>
      <c r="AA543" s="139">
        <v>22.95</v>
      </c>
    </row>
    <row r="544" spans="1:27" ht="119.1" customHeight="1">
      <c r="A544" s="219" t="str">
        <f>'приложение 1.1 '!A547</f>
        <v>2.1.5.31</v>
      </c>
      <c r="B544" s="166" t="str">
        <f>'приложение 1.1 '!B547</f>
        <v>Строительство ВЛ-0,4кВ СТ Берендей</v>
      </c>
      <c r="C544" s="133" t="s">
        <v>732</v>
      </c>
      <c r="D544" s="133" t="s">
        <v>305</v>
      </c>
      <c r="E544" s="221">
        <f>'приложение 1.1 '!E547</f>
        <v>0</v>
      </c>
      <c r="F544" s="133"/>
      <c r="G544" s="221">
        <f>'приложение 1.1 '!D547</f>
        <v>3.5</v>
      </c>
      <c r="H544" s="134"/>
      <c r="I544" s="133">
        <f>'приложение 1.1 '!F547</f>
        <v>2019</v>
      </c>
      <c r="J544" s="133">
        <f>'приложение 1.1 '!G547</f>
        <v>2019</v>
      </c>
      <c r="K544" s="195" t="s">
        <v>196</v>
      </c>
      <c r="L544" s="195" t="s">
        <v>196</v>
      </c>
      <c r="M544" s="195" t="s">
        <v>196</v>
      </c>
      <c r="N544" s="195" t="s">
        <v>196</v>
      </c>
      <c r="O544" s="390">
        <f t="shared" si="24"/>
        <v>0</v>
      </c>
      <c r="P544" s="390">
        <f t="shared" si="25"/>
        <v>0</v>
      </c>
      <c r="Q544" s="236">
        <f>'приложение 1.1 '!H547</f>
        <v>6.3</v>
      </c>
      <c r="R544" s="135"/>
      <c r="S544" s="135">
        <f>'приложение 1.1 '!I547</f>
        <v>6.3</v>
      </c>
      <c r="T544" s="135"/>
      <c r="U544" s="136" t="s">
        <v>1803</v>
      </c>
      <c r="V544" s="138"/>
      <c r="W544" s="383" t="s">
        <v>1862</v>
      </c>
      <c r="X544" s="139">
        <v>5.75</v>
      </c>
      <c r="Y544" s="139">
        <v>8.4</v>
      </c>
      <c r="Z544" s="139">
        <v>11.38</v>
      </c>
      <c r="AA544" s="139">
        <v>22.95</v>
      </c>
    </row>
    <row r="545" spans="1:27" ht="119.1" customHeight="1">
      <c r="A545" s="219" t="str">
        <f>'приложение 1.1 '!A548</f>
        <v>2.1.5.32</v>
      </c>
      <c r="B545" s="166" t="str">
        <f>'приложение 1.1 '!B548</f>
        <v>Строительство ВЛ-0,4кВ СТ Тюльпан</v>
      </c>
      <c r="C545" s="133" t="s">
        <v>732</v>
      </c>
      <c r="D545" s="133" t="s">
        <v>305</v>
      </c>
      <c r="E545" s="221">
        <f>'приложение 1.1 '!E548</f>
        <v>0</v>
      </c>
      <c r="F545" s="133"/>
      <c r="G545" s="221">
        <f>'приложение 1.1 '!D548</f>
        <v>3.5</v>
      </c>
      <c r="H545" s="134"/>
      <c r="I545" s="133">
        <f>'приложение 1.1 '!F548</f>
        <v>2019</v>
      </c>
      <c r="J545" s="133">
        <f>'приложение 1.1 '!G548</f>
        <v>2019</v>
      </c>
      <c r="K545" s="195" t="s">
        <v>196</v>
      </c>
      <c r="L545" s="195" t="s">
        <v>196</v>
      </c>
      <c r="M545" s="195" t="s">
        <v>196</v>
      </c>
      <c r="N545" s="195" t="s">
        <v>196</v>
      </c>
      <c r="O545" s="390">
        <f t="shared" si="24"/>
        <v>0</v>
      </c>
      <c r="P545" s="390">
        <f t="shared" si="25"/>
        <v>0</v>
      </c>
      <c r="Q545" s="236">
        <f>'приложение 1.1 '!H548</f>
        <v>6.3</v>
      </c>
      <c r="R545" s="135"/>
      <c r="S545" s="135">
        <f>'приложение 1.1 '!I548</f>
        <v>6.3</v>
      </c>
      <c r="T545" s="135"/>
      <c r="U545" s="136" t="s">
        <v>1803</v>
      </c>
      <c r="V545" s="138"/>
      <c r="W545" s="383" t="s">
        <v>1862</v>
      </c>
      <c r="X545" s="139">
        <v>5.75</v>
      </c>
      <c r="Y545" s="139">
        <v>8.4</v>
      </c>
      <c r="Z545" s="139">
        <v>11.38</v>
      </c>
      <c r="AA545" s="139">
        <v>22.95</v>
      </c>
    </row>
    <row r="546" spans="1:27" ht="119.1" customHeight="1">
      <c r="A546" s="219" t="str">
        <f>'приложение 1.1 '!A549</f>
        <v>2.1.5.33</v>
      </c>
      <c r="B546" s="166" t="str">
        <f>'приложение 1.1 '!B549</f>
        <v>Строительство ВЛ-0,4кВ СОТ Энергостроитель</v>
      </c>
      <c r="C546" s="133" t="s">
        <v>732</v>
      </c>
      <c r="D546" s="133" t="s">
        <v>305</v>
      </c>
      <c r="E546" s="221">
        <f>'приложение 1.1 '!E549</f>
        <v>0</v>
      </c>
      <c r="F546" s="133"/>
      <c r="G546" s="221">
        <f>'приложение 1.1 '!D549</f>
        <v>3.5</v>
      </c>
      <c r="H546" s="134"/>
      <c r="I546" s="133">
        <f>'приложение 1.1 '!F549</f>
        <v>2019</v>
      </c>
      <c r="J546" s="133">
        <f>'приложение 1.1 '!G549</f>
        <v>2019</v>
      </c>
      <c r="K546" s="195" t="s">
        <v>196</v>
      </c>
      <c r="L546" s="195" t="s">
        <v>196</v>
      </c>
      <c r="M546" s="195" t="s">
        <v>196</v>
      </c>
      <c r="N546" s="195" t="s">
        <v>196</v>
      </c>
      <c r="O546" s="390">
        <f t="shared" si="24"/>
        <v>0</v>
      </c>
      <c r="P546" s="390">
        <f t="shared" si="25"/>
        <v>0</v>
      </c>
      <c r="Q546" s="236">
        <f>'приложение 1.1 '!H549</f>
        <v>6.3</v>
      </c>
      <c r="R546" s="135"/>
      <c r="S546" s="135">
        <f>'приложение 1.1 '!I549</f>
        <v>6.3</v>
      </c>
      <c r="T546" s="135"/>
      <c r="U546" s="136" t="s">
        <v>1803</v>
      </c>
      <c r="V546" s="138"/>
      <c r="W546" s="383" t="s">
        <v>1862</v>
      </c>
      <c r="X546" s="139">
        <v>5.75</v>
      </c>
      <c r="Y546" s="139">
        <v>8.4</v>
      </c>
      <c r="Z546" s="139">
        <v>11.38</v>
      </c>
      <c r="AA546" s="139">
        <v>22.95</v>
      </c>
    </row>
    <row r="547" spans="1:27" ht="119.1" customHeight="1">
      <c r="A547" s="219" t="str">
        <f>'приложение 1.1 '!A550</f>
        <v>2.1.5.34</v>
      </c>
      <c r="B547" s="166" t="str">
        <f>'приложение 1.1 '!B550</f>
        <v>Строительство ВЛ-0,4кВ СОТ Прибрежный</v>
      </c>
      <c r="C547" s="133" t="s">
        <v>732</v>
      </c>
      <c r="D547" s="133" t="s">
        <v>305</v>
      </c>
      <c r="E547" s="221">
        <f>'приложение 1.1 '!E550</f>
        <v>0</v>
      </c>
      <c r="F547" s="133"/>
      <c r="G547" s="221">
        <f>'приложение 1.1 '!D550</f>
        <v>3.5</v>
      </c>
      <c r="H547" s="134"/>
      <c r="I547" s="133">
        <f>'приложение 1.1 '!F550</f>
        <v>2019</v>
      </c>
      <c r="J547" s="133">
        <f>'приложение 1.1 '!G550</f>
        <v>2019</v>
      </c>
      <c r="K547" s="195" t="s">
        <v>196</v>
      </c>
      <c r="L547" s="195" t="s">
        <v>196</v>
      </c>
      <c r="M547" s="195" t="s">
        <v>196</v>
      </c>
      <c r="N547" s="195" t="s">
        <v>196</v>
      </c>
      <c r="O547" s="390">
        <f t="shared" si="24"/>
        <v>0</v>
      </c>
      <c r="P547" s="390">
        <f t="shared" si="25"/>
        <v>0</v>
      </c>
      <c r="Q547" s="236">
        <f>'приложение 1.1 '!H550</f>
        <v>6.3</v>
      </c>
      <c r="R547" s="135"/>
      <c r="S547" s="135">
        <f>'приложение 1.1 '!I550</f>
        <v>6.3</v>
      </c>
      <c r="T547" s="135"/>
      <c r="U547" s="136" t="s">
        <v>1803</v>
      </c>
      <c r="V547" s="138"/>
      <c r="W547" s="383" t="s">
        <v>1862</v>
      </c>
      <c r="X547" s="139">
        <v>5.75</v>
      </c>
      <c r="Y547" s="139">
        <v>8.4</v>
      </c>
      <c r="Z547" s="139">
        <v>11.38</v>
      </c>
      <c r="AA547" s="139">
        <v>22.95</v>
      </c>
    </row>
    <row r="548" spans="1:27" ht="119.1" customHeight="1">
      <c r="A548" s="219" t="str">
        <f>'приложение 1.1 '!A551</f>
        <v>2.1.5.35</v>
      </c>
      <c r="B548" s="166" t="str">
        <f>'приложение 1.1 '!B551</f>
        <v>Строительство ВЛ-0,4кВ СОТ Прибрежный-2</v>
      </c>
      <c r="C548" s="133" t="s">
        <v>732</v>
      </c>
      <c r="D548" s="133" t="s">
        <v>305</v>
      </c>
      <c r="E548" s="221">
        <f>'приложение 1.1 '!E551</f>
        <v>0</v>
      </c>
      <c r="F548" s="133"/>
      <c r="G548" s="221">
        <f>'приложение 1.1 '!D551</f>
        <v>3.5</v>
      </c>
      <c r="H548" s="134"/>
      <c r="I548" s="133">
        <f>'приложение 1.1 '!F551</f>
        <v>2019</v>
      </c>
      <c r="J548" s="133">
        <f>'приложение 1.1 '!G551</f>
        <v>2019</v>
      </c>
      <c r="K548" s="195" t="s">
        <v>196</v>
      </c>
      <c r="L548" s="195" t="s">
        <v>196</v>
      </c>
      <c r="M548" s="195" t="s">
        <v>196</v>
      </c>
      <c r="N548" s="195" t="s">
        <v>196</v>
      </c>
      <c r="O548" s="390">
        <f t="shared" si="24"/>
        <v>0</v>
      </c>
      <c r="P548" s="390">
        <f t="shared" si="25"/>
        <v>0</v>
      </c>
      <c r="Q548" s="236">
        <f>'приложение 1.1 '!H551</f>
        <v>6.3</v>
      </c>
      <c r="R548" s="135"/>
      <c r="S548" s="135">
        <f>'приложение 1.1 '!I551</f>
        <v>6.3</v>
      </c>
      <c r="T548" s="135"/>
      <c r="U548" s="136" t="s">
        <v>1803</v>
      </c>
      <c r="V548" s="138"/>
      <c r="W548" s="383" t="s">
        <v>1862</v>
      </c>
      <c r="X548" s="139">
        <v>5.75</v>
      </c>
      <c r="Y548" s="139">
        <v>8.4</v>
      </c>
      <c r="Z548" s="139">
        <v>11.38</v>
      </c>
      <c r="AA548" s="139">
        <v>22.95</v>
      </c>
    </row>
    <row r="549" spans="1:27" ht="119.1" customHeight="1">
      <c r="A549" s="219" t="str">
        <f>'приложение 1.1 '!A552</f>
        <v>2.1.5.36</v>
      </c>
      <c r="B549" s="166" t="str">
        <f>'приложение 1.1 '!B552</f>
        <v>Строительство ВЛ-0,4кВ СОТ Прибрежный-3</v>
      </c>
      <c r="C549" s="133" t="s">
        <v>732</v>
      </c>
      <c r="D549" s="133" t="s">
        <v>305</v>
      </c>
      <c r="E549" s="221">
        <f>'приложение 1.1 '!E552</f>
        <v>0</v>
      </c>
      <c r="F549" s="133"/>
      <c r="G549" s="221">
        <f>'приложение 1.1 '!D552</f>
        <v>3.5</v>
      </c>
      <c r="H549" s="134"/>
      <c r="I549" s="133">
        <f>'приложение 1.1 '!F552</f>
        <v>2022</v>
      </c>
      <c r="J549" s="133">
        <f>'приложение 1.1 '!G552</f>
        <v>2022</v>
      </c>
      <c r="K549" s="195" t="s">
        <v>196</v>
      </c>
      <c r="L549" s="195" t="s">
        <v>196</v>
      </c>
      <c r="M549" s="195" t="s">
        <v>196</v>
      </c>
      <c r="N549" s="195" t="s">
        <v>196</v>
      </c>
      <c r="O549" s="390">
        <f t="shared" si="24"/>
        <v>0</v>
      </c>
      <c r="P549" s="390">
        <f t="shared" si="25"/>
        <v>0</v>
      </c>
      <c r="Q549" s="236">
        <f>'приложение 1.1 '!H552</f>
        <v>6.3</v>
      </c>
      <c r="R549" s="135"/>
      <c r="S549" s="135">
        <f>'приложение 1.1 '!I552</f>
        <v>6.3</v>
      </c>
      <c r="T549" s="135"/>
      <c r="U549" s="136" t="s">
        <v>1803</v>
      </c>
      <c r="V549" s="138"/>
      <c r="W549" s="383" t="s">
        <v>1862</v>
      </c>
      <c r="X549" s="139">
        <v>5.75</v>
      </c>
      <c r="Y549" s="139">
        <v>8.4</v>
      </c>
      <c r="Z549" s="139">
        <v>11.38</v>
      </c>
      <c r="AA549" s="139">
        <v>22.95</v>
      </c>
    </row>
    <row r="550" spans="1:27" ht="119.1" customHeight="1">
      <c r="A550" s="219" t="str">
        <f>'приложение 1.1 '!A553</f>
        <v>2.1.5.37</v>
      </c>
      <c r="B550" s="166" t="str">
        <f>'приложение 1.1 '!B553</f>
        <v>Строительство ВЛ-0,4кВ СТ Полимер</v>
      </c>
      <c r="C550" s="133" t="s">
        <v>732</v>
      </c>
      <c r="D550" s="133" t="s">
        <v>305</v>
      </c>
      <c r="E550" s="221">
        <f>'приложение 1.1 '!E553</f>
        <v>0</v>
      </c>
      <c r="F550" s="133"/>
      <c r="G550" s="221">
        <f>'приложение 1.1 '!D553</f>
        <v>3.5</v>
      </c>
      <c r="H550" s="134"/>
      <c r="I550" s="133">
        <f>'приложение 1.1 '!F553</f>
        <v>2022</v>
      </c>
      <c r="J550" s="133">
        <f>'приложение 1.1 '!G553</f>
        <v>2022</v>
      </c>
      <c r="K550" s="195" t="s">
        <v>196</v>
      </c>
      <c r="L550" s="195" t="s">
        <v>196</v>
      </c>
      <c r="M550" s="195" t="s">
        <v>196</v>
      </c>
      <c r="N550" s="195" t="s">
        <v>196</v>
      </c>
      <c r="O550" s="390">
        <f t="shared" si="24"/>
        <v>0</v>
      </c>
      <c r="P550" s="390">
        <f t="shared" si="25"/>
        <v>0</v>
      </c>
      <c r="Q550" s="236">
        <f>'приложение 1.1 '!H553</f>
        <v>6.3</v>
      </c>
      <c r="R550" s="135"/>
      <c r="S550" s="135">
        <f>'приложение 1.1 '!I553</f>
        <v>6.3</v>
      </c>
      <c r="T550" s="135"/>
      <c r="U550" s="136" t="s">
        <v>1803</v>
      </c>
      <c r="V550" s="138"/>
      <c r="W550" s="383" t="s">
        <v>1862</v>
      </c>
      <c r="X550" s="139">
        <v>5.75</v>
      </c>
      <c r="Y550" s="139">
        <v>8.4</v>
      </c>
      <c r="Z550" s="139">
        <v>11.38</v>
      </c>
      <c r="AA550" s="139">
        <v>22.95</v>
      </c>
    </row>
    <row r="551" spans="1:27" ht="119.1" customHeight="1">
      <c r="A551" s="219" t="str">
        <f>'приложение 1.1 '!A554</f>
        <v>2.1.5.38</v>
      </c>
      <c r="B551" s="166" t="str">
        <f>'приложение 1.1 '!B554</f>
        <v>Строительство ВЛ-0,4кВ СОТ Заречный</v>
      </c>
      <c r="C551" s="133" t="s">
        <v>732</v>
      </c>
      <c r="D551" s="133" t="s">
        <v>305</v>
      </c>
      <c r="E551" s="221">
        <f>'приложение 1.1 '!E554</f>
        <v>0</v>
      </c>
      <c r="F551" s="133"/>
      <c r="G551" s="221">
        <f>'приложение 1.1 '!D554</f>
        <v>3.5</v>
      </c>
      <c r="H551" s="134"/>
      <c r="I551" s="133">
        <f>'приложение 1.1 '!F554</f>
        <v>2021</v>
      </c>
      <c r="J551" s="133">
        <f>'приложение 1.1 '!G554</f>
        <v>2021</v>
      </c>
      <c r="K551" s="195" t="s">
        <v>196</v>
      </c>
      <c r="L551" s="195" t="s">
        <v>196</v>
      </c>
      <c r="M551" s="195" t="s">
        <v>196</v>
      </c>
      <c r="N551" s="195" t="s">
        <v>196</v>
      </c>
      <c r="O551" s="390">
        <f t="shared" si="24"/>
        <v>0</v>
      </c>
      <c r="P551" s="390">
        <f t="shared" si="25"/>
        <v>0</v>
      </c>
      <c r="Q551" s="236">
        <f>'приложение 1.1 '!H554</f>
        <v>6.3</v>
      </c>
      <c r="R551" s="135"/>
      <c r="S551" s="135">
        <f>'приложение 1.1 '!I554</f>
        <v>6.3</v>
      </c>
      <c r="T551" s="135"/>
      <c r="U551" s="136" t="s">
        <v>1803</v>
      </c>
      <c r="V551" s="138"/>
      <c r="W551" s="383" t="s">
        <v>1862</v>
      </c>
      <c r="X551" s="139">
        <v>5.75</v>
      </c>
      <c r="Y551" s="139">
        <v>8.4</v>
      </c>
      <c r="Z551" s="139">
        <v>11.38</v>
      </c>
      <c r="AA551" s="139">
        <v>22.95</v>
      </c>
    </row>
    <row r="552" spans="1:27" ht="119.1" customHeight="1">
      <c r="A552" s="219" t="str">
        <f>'приложение 1.1 '!A555</f>
        <v>2.1.5.39</v>
      </c>
      <c r="B552" s="166" t="str">
        <f>'приложение 1.1 '!B555</f>
        <v>Строительство ВЛ-0,4кВ СОТ Север</v>
      </c>
      <c r="C552" s="133" t="s">
        <v>732</v>
      </c>
      <c r="D552" s="133" t="s">
        <v>305</v>
      </c>
      <c r="E552" s="221">
        <f>'приложение 1.1 '!E555</f>
        <v>0</v>
      </c>
      <c r="F552" s="133"/>
      <c r="G552" s="221">
        <f>'приложение 1.1 '!D555</f>
        <v>3.5</v>
      </c>
      <c r="H552" s="134"/>
      <c r="I552" s="133">
        <f>'приложение 1.1 '!F555</f>
        <v>2021</v>
      </c>
      <c r="J552" s="133">
        <f>'приложение 1.1 '!G555</f>
        <v>2021</v>
      </c>
      <c r="K552" s="195" t="s">
        <v>196</v>
      </c>
      <c r="L552" s="195" t="s">
        <v>196</v>
      </c>
      <c r="M552" s="195" t="s">
        <v>196</v>
      </c>
      <c r="N552" s="195" t="s">
        <v>196</v>
      </c>
      <c r="O552" s="390">
        <f t="shared" ref="O552:O606" si="26">100-(S552*100/Q552)</f>
        <v>0</v>
      </c>
      <c r="P552" s="390">
        <f t="shared" ref="P552:P606" si="27">O552</f>
        <v>0</v>
      </c>
      <c r="Q552" s="236">
        <f>'приложение 1.1 '!H555</f>
        <v>6.3</v>
      </c>
      <c r="R552" s="135"/>
      <c r="S552" s="135">
        <f>'приложение 1.1 '!I555</f>
        <v>6.3</v>
      </c>
      <c r="T552" s="135"/>
      <c r="U552" s="136" t="s">
        <v>1803</v>
      </c>
      <c r="V552" s="138"/>
      <c r="W552" s="383" t="s">
        <v>1862</v>
      </c>
      <c r="X552" s="139">
        <v>5.75</v>
      </c>
      <c r="Y552" s="139">
        <v>8.4</v>
      </c>
      <c r="Z552" s="139">
        <v>11.38</v>
      </c>
      <c r="AA552" s="139">
        <v>22.95</v>
      </c>
    </row>
    <row r="553" spans="1:27" ht="119.1" customHeight="1">
      <c r="A553" s="219" t="str">
        <f>'приложение 1.1 '!A556</f>
        <v>2.1.5.40</v>
      </c>
      <c r="B553" s="166" t="str">
        <f>'приложение 1.1 '!B556</f>
        <v>Строительство ВЛ-0,4кВ СОТ Север-1</v>
      </c>
      <c r="C553" s="133" t="s">
        <v>732</v>
      </c>
      <c r="D553" s="133" t="s">
        <v>305</v>
      </c>
      <c r="E553" s="221">
        <f>'приложение 1.1 '!E556</f>
        <v>0</v>
      </c>
      <c r="F553" s="133"/>
      <c r="G553" s="221">
        <f>'приложение 1.1 '!D556</f>
        <v>3.5</v>
      </c>
      <c r="H553" s="134"/>
      <c r="I553" s="133">
        <f>'приложение 1.1 '!F556</f>
        <v>2021</v>
      </c>
      <c r="J553" s="133">
        <f>'приложение 1.1 '!G556</f>
        <v>2021</v>
      </c>
      <c r="K553" s="195" t="s">
        <v>196</v>
      </c>
      <c r="L553" s="195" t="s">
        <v>196</v>
      </c>
      <c r="M553" s="195" t="s">
        <v>196</v>
      </c>
      <c r="N553" s="195" t="s">
        <v>196</v>
      </c>
      <c r="O553" s="390">
        <f t="shared" si="26"/>
        <v>0</v>
      </c>
      <c r="P553" s="390">
        <f t="shared" si="27"/>
        <v>0</v>
      </c>
      <c r="Q553" s="236">
        <f>'приложение 1.1 '!H556</f>
        <v>6.3</v>
      </c>
      <c r="R553" s="135"/>
      <c r="S553" s="135">
        <f>'приложение 1.1 '!I556</f>
        <v>6.3</v>
      </c>
      <c r="T553" s="135"/>
      <c r="U553" s="136" t="s">
        <v>1803</v>
      </c>
      <c r="V553" s="138"/>
      <c r="W553" s="383" t="s">
        <v>1862</v>
      </c>
      <c r="X553" s="139">
        <v>5.75</v>
      </c>
      <c r="Y553" s="139">
        <v>8.4</v>
      </c>
      <c r="Z553" s="139">
        <v>11.38</v>
      </c>
      <c r="AA553" s="139">
        <v>22.95</v>
      </c>
    </row>
    <row r="554" spans="1:27" ht="119.1" customHeight="1">
      <c r="A554" s="219" t="str">
        <f>'приложение 1.1 '!A557</f>
        <v>2.1.5.41</v>
      </c>
      <c r="B554" s="166" t="str">
        <f>'приложение 1.1 '!B557</f>
        <v>Строительство ВЛ-0,4кВ СОТ Черемушки</v>
      </c>
      <c r="C554" s="133" t="s">
        <v>732</v>
      </c>
      <c r="D554" s="133" t="s">
        <v>305</v>
      </c>
      <c r="E554" s="221">
        <f>'приложение 1.1 '!E557</f>
        <v>0</v>
      </c>
      <c r="F554" s="133"/>
      <c r="G554" s="221">
        <f>'приложение 1.1 '!D557</f>
        <v>3.5</v>
      </c>
      <c r="H554" s="134"/>
      <c r="I554" s="133">
        <f>'приложение 1.1 '!F557</f>
        <v>2021</v>
      </c>
      <c r="J554" s="133">
        <f>'приложение 1.1 '!G557</f>
        <v>2021</v>
      </c>
      <c r="K554" s="195" t="s">
        <v>196</v>
      </c>
      <c r="L554" s="195" t="s">
        <v>196</v>
      </c>
      <c r="M554" s="195" t="s">
        <v>196</v>
      </c>
      <c r="N554" s="195" t="s">
        <v>196</v>
      </c>
      <c r="O554" s="390">
        <f t="shared" si="26"/>
        <v>0</v>
      </c>
      <c r="P554" s="390">
        <f t="shared" si="27"/>
        <v>0</v>
      </c>
      <c r="Q554" s="236">
        <f>'приложение 1.1 '!H557</f>
        <v>6.3</v>
      </c>
      <c r="R554" s="135"/>
      <c r="S554" s="135">
        <f>'приложение 1.1 '!I557</f>
        <v>6.3</v>
      </c>
      <c r="T554" s="135"/>
      <c r="U554" s="136" t="s">
        <v>1803</v>
      </c>
      <c r="V554" s="138"/>
      <c r="W554" s="383" t="s">
        <v>1862</v>
      </c>
      <c r="X554" s="139">
        <v>5.75</v>
      </c>
      <c r="Y554" s="139">
        <v>8.4</v>
      </c>
      <c r="Z554" s="139">
        <v>11.38</v>
      </c>
      <c r="AA554" s="139">
        <v>22.95</v>
      </c>
    </row>
    <row r="555" spans="1:27" ht="119.1" customHeight="1">
      <c r="A555" s="219" t="str">
        <f>'приложение 1.1 '!A558</f>
        <v>2.1.5.42</v>
      </c>
      <c r="B555" s="166" t="str">
        <f>'приложение 1.1 '!B558</f>
        <v>Строительство ВЛ-0,4кВ ПДК Черемушки-2</v>
      </c>
      <c r="C555" s="133" t="s">
        <v>732</v>
      </c>
      <c r="D555" s="133" t="s">
        <v>305</v>
      </c>
      <c r="E555" s="221">
        <f>'приложение 1.1 '!E558</f>
        <v>0</v>
      </c>
      <c r="F555" s="133"/>
      <c r="G555" s="221">
        <f>'приложение 1.1 '!D558</f>
        <v>3.5</v>
      </c>
      <c r="H555" s="134"/>
      <c r="I555" s="133">
        <f>'приложение 1.1 '!F558</f>
        <v>2021</v>
      </c>
      <c r="J555" s="133">
        <f>'приложение 1.1 '!G558</f>
        <v>2021</v>
      </c>
      <c r="K555" s="195" t="s">
        <v>196</v>
      </c>
      <c r="L555" s="195" t="s">
        <v>196</v>
      </c>
      <c r="M555" s="195" t="s">
        <v>196</v>
      </c>
      <c r="N555" s="195" t="s">
        <v>196</v>
      </c>
      <c r="O555" s="390">
        <f t="shared" si="26"/>
        <v>0</v>
      </c>
      <c r="P555" s="390">
        <f t="shared" si="27"/>
        <v>0</v>
      </c>
      <c r="Q555" s="236">
        <f>'приложение 1.1 '!H558</f>
        <v>6.3</v>
      </c>
      <c r="R555" s="135"/>
      <c r="S555" s="135">
        <f>'приложение 1.1 '!I558</f>
        <v>6.3</v>
      </c>
      <c r="T555" s="135"/>
      <c r="U555" s="136" t="s">
        <v>1803</v>
      </c>
      <c r="V555" s="138"/>
      <c r="W555" s="383" t="s">
        <v>1862</v>
      </c>
      <c r="X555" s="139">
        <v>5.75</v>
      </c>
      <c r="Y555" s="139">
        <v>8.4</v>
      </c>
      <c r="Z555" s="139">
        <v>11.38</v>
      </c>
      <c r="AA555" s="139">
        <v>22.95</v>
      </c>
    </row>
    <row r="556" spans="1:27" ht="119.1" customHeight="1">
      <c r="A556" s="219" t="str">
        <f>'приложение 1.1 '!A559</f>
        <v>2.1.5.43</v>
      </c>
      <c r="B556" s="166" t="str">
        <f>'приложение 1.1 '!B559</f>
        <v>Строительство ВЛ-0,4кВ СПК Авиатор-34</v>
      </c>
      <c r="C556" s="133" t="s">
        <v>732</v>
      </c>
      <c r="D556" s="133" t="s">
        <v>305</v>
      </c>
      <c r="E556" s="221">
        <f>'приложение 1.1 '!E559</f>
        <v>0</v>
      </c>
      <c r="F556" s="133"/>
      <c r="G556" s="221">
        <f>'приложение 1.1 '!D559</f>
        <v>3.5</v>
      </c>
      <c r="H556" s="134"/>
      <c r="I556" s="133">
        <f>'приложение 1.1 '!F559</f>
        <v>2021</v>
      </c>
      <c r="J556" s="133">
        <f>'приложение 1.1 '!G559</f>
        <v>2021</v>
      </c>
      <c r="K556" s="195" t="s">
        <v>196</v>
      </c>
      <c r="L556" s="195" t="s">
        <v>196</v>
      </c>
      <c r="M556" s="195" t="s">
        <v>196</v>
      </c>
      <c r="N556" s="195" t="s">
        <v>196</v>
      </c>
      <c r="O556" s="390">
        <f t="shared" si="26"/>
        <v>0</v>
      </c>
      <c r="P556" s="390">
        <f t="shared" si="27"/>
        <v>0</v>
      </c>
      <c r="Q556" s="236">
        <f>'приложение 1.1 '!H559</f>
        <v>6.3</v>
      </c>
      <c r="R556" s="135"/>
      <c r="S556" s="135">
        <f>'приложение 1.1 '!I559</f>
        <v>6.3</v>
      </c>
      <c r="T556" s="135"/>
      <c r="U556" s="136" t="s">
        <v>1803</v>
      </c>
      <c r="V556" s="138"/>
      <c r="W556" s="383" t="s">
        <v>1862</v>
      </c>
      <c r="X556" s="139">
        <v>5.75</v>
      </c>
      <c r="Y556" s="139">
        <v>8.4</v>
      </c>
      <c r="Z556" s="139">
        <v>11.38</v>
      </c>
      <c r="AA556" s="139">
        <v>22.95</v>
      </c>
    </row>
    <row r="557" spans="1:27" ht="119.1" customHeight="1">
      <c r="A557" s="219" t="str">
        <f>'приложение 1.1 '!A560</f>
        <v>2.1.5.44</v>
      </c>
      <c r="B557" s="166" t="str">
        <f>'приложение 1.1 '!B560</f>
        <v>Строительство ВЛ-0,4кВ СНТ Дзержинец</v>
      </c>
      <c r="C557" s="133" t="s">
        <v>732</v>
      </c>
      <c r="D557" s="133" t="s">
        <v>305</v>
      </c>
      <c r="E557" s="221">
        <f>'приложение 1.1 '!E560</f>
        <v>0</v>
      </c>
      <c r="F557" s="133"/>
      <c r="G557" s="221">
        <f>'приложение 1.1 '!D560</f>
        <v>3.5</v>
      </c>
      <c r="H557" s="134"/>
      <c r="I557" s="133">
        <f>'приложение 1.1 '!F560</f>
        <v>2021</v>
      </c>
      <c r="J557" s="133">
        <f>'приложение 1.1 '!G560</f>
        <v>2021</v>
      </c>
      <c r="K557" s="195" t="s">
        <v>196</v>
      </c>
      <c r="L557" s="195" t="s">
        <v>196</v>
      </c>
      <c r="M557" s="195" t="s">
        <v>196</v>
      </c>
      <c r="N557" s="195" t="s">
        <v>196</v>
      </c>
      <c r="O557" s="390">
        <f t="shared" si="26"/>
        <v>0</v>
      </c>
      <c r="P557" s="390">
        <f t="shared" si="27"/>
        <v>0</v>
      </c>
      <c r="Q557" s="236">
        <f>'приложение 1.1 '!H560</f>
        <v>6.3</v>
      </c>
      <c r="R557" s="135"/>
      <c r="S557" s="135">
        <f>'приложение 1.1 '!I560</f>
        <v>6.3</v>
      </c>
      <c r="T557" s="135"/>
      <c r="U557" s="136" t="s">
        <v>1803</v>
      </c>
      <c r="V557" s="138"/>
      <c r="W557" s="383" t="s">
        <v>1862</v>
      </c>
      <c r="X557" s="139">
        <v>5.75</v>
      </c>
      <c r="Y557" s="139">
        <v>8.4</v>
      </c>
      <c r="Z557" s="139">
        <v>11.38</v>
      </c>
      <c r="AA557" s="139">
        <v>22.95</v>
      </c>
    </row>
    <row r="558" spans="1:27" ht="119.1" customHeight="1">
      <c r="A558" s="219" t="str">
        <f>'приложение 1.1 '!A561</f>
        <v>2.1.5.45</v>
      </c>
      <c r="B558" s="166" t="str">
        <f>'приложение 1.1 '!B561</f>
        <v>Строительство ВЛ-0,4кВ ПСОК №8</v>
      </c>
      <c r="C558" s="133" t="s">
        <v>732</v>
      </c>
      <c r="D558" s="133" t="s">
        <v>305</v>
      </c>
      <c r="E558" s="221">
        <f>'приложение 1.1 '!E561</f>
        <v>0</v>
      </c>
      <c r="F558" s="133"/>
      <c r="G558" s="221">
        <f>'приложение 1.1 '!D561</f>
        <v>3.5</v>
      </c>
      <c r="H558" s="134"/>
      <c r="I558" s="133">
        <f>'приложение 1.1 '!F561</f>
        <v>2018</v>
      </c>
      <c r="J558" s="133">
        <f>'приложение 1.1 '!G561</f>
        <v>2018</v>
      </c>
      <c r="K558" s="195" t="s">
        <v>196</v>
      </c>
      <c r="L558" s="195" t="s">
        <v>196</v>
      </c>
      <c r="M558" s="195" t="s">
        <v>196</v>
      </c>
      <c r="N558" s="195" t="s">
        <v>196</v>
      </c>
      <c r="O558" s="390">
        <f t="shared" si="26"/>
        <v>0</v>
      </c>
      <c r="P558" s="390">
        <f t="shared" si="27"/>
        <v>0</v>
      </c>
      <c r="Q558" s="236">
        <f>'приложение 1.1 '!H561</f>
        <v>6.3</v>
      </c>
      <c r="R558" s="135"/>
      <c r="S558" s="135">
        <f>'приложение 1.1 '!I561</f>
        <v>6.3</v>
      </c>
      <c r="T558" s="135"/>
      <c r="U558" s="136" t="s">
        <v>1803</v>
      </c>
      <c r="V558" s="138"/>
      <c r="W558" s="383" t="s">
        <v>1862</v>
      </c>
      <c r="X558" s="139">
        <v>5.75</v>
      </c>
      <c r="Y558" s="139">
        <v>8.4</v>
      </c>
      <c r="Z558" s="139">
        <v>11.38</v>
      </c>
      <c r="AA558" s="139">
        <v>22.95</v>
      </c>
    </row>
    <row r="559" spans="1:27" ht="119.1" customHeight="1">
      <c r="A559" s="219" t="str">
        <f>'приложение 1.1 '!A562</f>
        <v>2.1.5.46</v>
      </c>
      <c r="B559" s="166" t="str">
        <f>'приложение 1.1 '!B562</f>
        <v>Строительство ВЛ-0,4кВ СТ № 4</v>
      </c>
      <c r="C559" s="133" t="s">
        <v>732</v>
      </c>
      <c r="D559" s="133" t="s">
        <v>305</v>
      </c>
      <c r="E559" s="221">
        <f>'приложение 1.1 '!E562</f>
        <v>0</v>
      </c>
      <c r="F559" s="133"/>
      <c r="G559" s="221">
        <f>'приложение 1.1 '!D562</f>
        <v>3.5</v>
      </c>
      <c r="H559" s="134"/>
      <c r="I559" s="133">
        <f>'приложение 1.1 '!F562</f>
        <v>2018</v>
      </c>
      <c r="J559" s="133">
        <f>'приложение 1.1 '!G562</f>
        <v>2018</v>
      </c>
      <c r="K559" s="195" t="s">
        <v>196</v>
      </c>
      <c r="L559" s="195" t="s">
        <v>196</v>
      </c>
      <c r="M559" s="195" t="s">
        <v>196</v>
      </c>
      <c r="N559" s="195" t="s">
        <v>196</v>
      </c>
      <c r="O559" s="390">
        <f t="shared" si="26"/>
        <v>0</v>
      </c>
      <c r="P559" s="390">
        <f t="shared" si="27"/>
        <v>0</v>
      </c>
      <c r="Q559" s="236">
        <f>'приложение 1.1 '!H562</f>
        <v>6.3</v>
      </c>
      <c r="R559" s="135"/>
      <c r="S559" s="135">
        <f>'приложение 1.1 '!I562</f>
        <v>6.3</v>
      </c>
      <c r="T559" s="135"/>
      <c r="U559" s="136" t="s">
        <v>1803</v>
      </c>
      <c r="V559" s="138"/>
      <c r="W559" s="383" t="s">
        <v>1862</v>
      </c>
      <c r="X559" s="139">
        <v>5.75</v>
      </c>
      <c r="Y559" s="139">
        <v>8.4</v>
      </c>
      <c r="Z559" s="139">
        <v>11.38</v>
      </c>
      <c r="AA559" s="139">
        <v>22.95</v>
      </c>
    </row>
    <row r="560" spans="1:27" ht="119.1" customHeight="1">
      <c r="A560" s="219" t="str">
        <f>'приложение 1.1 '!A563</f>
        <v>2.1.5.47</v>
      </c>
      <c r="B560" s="166" t="str">
        <f>'приложение 1.1 '!B563</f>
        <v>Строительство ВЛ-0,4кВ СТ № 5</v>
      </c>
      <c r="C560" s="133" t="s">
        <v>732</v>
      </c>
      <c r="D560" s="133" t="s">
        <v>305</v>
      </c>
      <c r="E560" s="221">
        <f>'приложение 1.1 '!E563</f>
        <v>0</v>
      </c>
      <c r="F560" s="133"/>
      <c r="G560" s="221">
        <f>'приложение 1.1 '!D563</f>
        <v>3.5</v>
      </c>
      <c r="H560" s="134"/>
      <c r="I560" s="133">
        <f>'приложение 1.1 '!F563</f>
        <v>2018</v>
      </c>
      <c r="J560" s="133">
        <f>'приложение 1.1 '!G563</f>
        <v>2018</v>
      </c>
      <c r="K560" s="195" t="s">
        <v>196</v>
      </c>
      <c r="L560" s="195" t="s">
        <v>196</v>
      </c>
      <c r="M560" s="195" t="s">
        <v>196</v>
      </c>
      <c r="N560" s="195" t="s">
        <v>196</v>
      </c>
      <c r="O560" s="390">
        <f t="shared" si="26"/>
        <v>0</v>
      </c>
      <c r="P560" s="390">
        <f t="shared" si="27"/>
        <v>0</v>
      </c>
      <c r="Q560" s="236">
        <f>'приложение 1.1 '!H563</f>
        <v>6.3</v>
      </c>
      <c r="R560" s="135"/>
      <c r="S560" s="135">
        <f>'приложение 1.1 '!I563</f>
        <v>6.3</v>
      </c>
      <c r="T560" s="135"/>
      <c r="U560" s="136" t="s">
        <v>1803</v>
      </c>
      <c r="V560" s="138"/>
      <c r="W560" s="383" t="s">
        <v>1862</v>
      </c>
      <c r="X560" s="139">
        <v>5.75</v>
      </c>
      <c r="Y560" s="139">
        <v>8.4</v>
      </c>
      <c r="Z560" s="139">
        <v>11.38</v>
      </c>
      <c r="AA560" s="139">
        <v>22.95</v>
      </c>
    </row>
    <row r="561" spans="1:27" ht="119.1" customHeight="1">
      <c r="A561" s="219" t="str">
        <f>'приложение 1.1 '!A564</f>
        <v>2.1.5.48</v>
      </c>
      <c r="B561" s="166" t="str">
        <f>'приложение 1.1 '!B564</f>
        <v>Строительство ВЛ-0,4кВ СТ № 3</v>
      </c>
      <c r="C561" s="133" t="s">
        <v>732</v>
      </c>
      <c r="D561" s="133" t="s">
        <v>305</v>
      </c>
      <c r="E561" s="221">
        <f>'приложение 1.1 '!E564</f>
        <v>0</v>
      </c>
      <c r="F561" s="133"/>
      <c r="G561" s="221">
        <f>'приложение 1.1 '!D564</f>
        <v>3.5</v>
      </c>
      <c r="H561" s="134"/>
      <c r="I561" s="133">
        <f>'приложение 1.1 '!F564</f>
        <v>2018</v>
      </c>
      <c r="J561" s="133">
        <f>'приложение 1.1 '!G564</f>
        <v>2018</v>
      </c>
      <c r="K561" s="195" t="s">
        <v>196</v>
      </c>
      <c r="L561" s="195" t="s">
        <v>196</v>
      </c>
      <c r="M561" s="195" t="s">
        <v>196</v>
      </c>
      <c r="N561" s="195" t="s">
        <v>196</v>
      </c>
      <c r="O561" s="390">
        <f t="shared" si="26"/>
        <v>0</v>
      </c>
      <c r="P561" s="390">
        <f t="shared" si="27"/>
        <v>0</v>
      </c>
      <c r="Q561" s="236">
        <f>'приложение 1.1 '!H564</f>
        <v>6.3</v>
      </c>
      <c r="R561" s="135"/>
      <c r="S561" s="135">
        <f>'приложение 1.1 '!I564</f>
        <v>6.3</v>
      </c>
      <c r="T561" s="135"/>
      <c r="U561" s="136" t="s">
        <v>1803</v>
      </c>
      <c r="V561" s="138"/>
      <c r="W561" s="383" t="s">
        <v>1862</v>
      </c>
      <c r="X561" s="139">
        <v>5.75</v>
      </c>
      <c r="Y561" s="139">
        <v>8.4</v>
      </c>
      <c r="Z561" s="139">
        <v>11.38</v>
      </c>
      <c r="AA561" s="139">
        <v>22.95</v>
      </c>
    </row>
    <row r="562" spans="1:27" ht="119.1" customHeight="1">
      <c r="A562" s="219" t="str">
        <f>'приложение 1.1 '!A565</f>
        <v>2.1.5.49</v>
      </c>
      <c r="B562" s="166" t="str">
        <f>'приложение 1.1 '!B565</f>
        <v>Строительство ВЛ-0,4кВ СТ № 2</v>
      </c>
      <c r="C562" s="133" t="s">
        <v>732</v>
      </c>
      <c r="D562" s="133" t="s">
        <v>305</v>
      </c>
      <c r="E562" s="221">
        <f>'приложение 1.1 '!E565</f>
        <v>0</v>
      </c>
      <c r="F562" s="133"/>
      <c r="G562" s="221">
        <f>'приложение 1.1 '!D565</f>
        <v>3.5</v>
      </c>
      <c r="H562" s="134"/>
      <c r="I562" s="133">
        <f>'приложение 1.1 '!F565</f>
        <v>2018</v>
      </c>
      <c r="J562" s="133">
        <f>'приложение 1.1 '!G565</f>
        <v>2018</v>
      </c>
      <c r="K562" s="195" t="s">
        <v>196</v>
      </c>
      <c r="L562" s="195" t="s">
        <v>196</v>
      </c>
      <c r="M562" s="195" t="s">
        <v>196</v>
      </c>
      <c r="N562" s="195" t="s">
        <v>196</v>
      </c>
      <c r="O562" s="390">
        <f t="shared" si="26"/>
        <v>0</v>
      </c>
      <c r="P562" s="390">
        <f t="shared" si="27"/>
        <v>0</v>
      </c>
      <c r="Q562" s="236">
        <f>'приложение 1.1 '!H565</f>
        <v>6.3</v>
      </c>
      <c r="R562" s="135"/>
      <c r="S562" s="135">
        <f>'приложение 1.1 '!I565</f>
        <v>6.3</v>
      </c>
      <c r="T562" s="135"/>
      <c r="U562" s="136" t="s">
        <v>1803</v>
      </c>
      <c r="V562" s="138"/>
      <c r="W562" s="383" t="s">
        <v>1862</v>
      </c>
      <c r="X562" s="139">
        <v>5.75</v>
      </c>
      <c r="Y562" s="139">
        <v>8.4</v>
      </c>
      <c r="Z562" s="139">
        <v>11.38</v>
      </c>
      <c r="AA562" s="139">
        <v>22.95</v>
      </c>
    </row>
    <row r="563" spans="1:27" ht="119.1" customHeight="1">
      <c r="A563" s="219" t="str">
        <f>'приложение 1.1 '!A566</f>
        <v>2.1.5.50</v>
      </c>
      <c r="B563" s="166" t="str">
        <f>'приложение 1.1 '!B566</f>
        <v>Строительство ВЛ-0,4кВ СТ Ручеек</v>
      </c>
      <c r="C563" s="133" t="s">
        <v>732</v>
      </c>
      <c r="D563" s="133" t="s">
        <v>305</v>
      </c>
      <c r="E563" s="221">
        <f>'приложение 1.1 '!E566</f>
        <v>0</v>
      </c>
      <c r="F563" s="133"/>
      <c r="G563" s="221">
        <f>'приложение 1.1 '!D566</f>
        <v>3.5</v>
      </c>
      <c r="H563" s="134"/>
      <c r="I563" s="133">
        <f>'приложение 1.1 '!F566</f>
        <v>2018</v>
      </c>
      <c r="J563" s="133">
        <f>'приложение 1.1 '!G566</f>
        <v>2018</v>
      </c>
      <c r="K563" s="195" t="s">
        <v>196</v>
      </c>
      <c r="L563" s="195" t="s">
        <v>196</v>
      </c>
      <c r="M563" s="195" t="s">
        <v>196</v>
      </c>
      <c r="N563" s="195" t="s">
        <v>196</v>
      </c>
      <c r="O563" s="390">
        <f t="shared" si="26"/>
        <v>0</v>
      </c>
      <c r="P563" s="390">
        <f t="shared" si="27"/>
        <v>0</v>
      </c>
      <c r="Q563" s="236">
        <f>'приложение 1.1 '!H566</f>
        <v>6.3</v>
      </c>
      <c r="R563" s="135"/>
      <c r="S563" s="135">
        <f>'приложение 1.1 '!I566</f>
        <v>6.3</v>
      </c>
      <c r="T563" s="135"/>
      <c r="U563" s="136" t="s">
        <v>1803</v>
      </c>
      <c r="V563" s="138"/>
      <c r="W563" s="383" t="s">
        <v>1862</v>
      </c>
      <c r="X563" s="139">
        <v>5.75</v>
      </c>
      <c r="Y563" s="139">
        <v>8.4</v>
      </c>
      <c r="Z563" s="139">
        <v>11.38</v>
      </c>
      <c r="AA563" s="139">
        <v>22.95</v>
      </c>
    </row>
    <row r="564" spans="1:27" ht="119.1" customHeight="1">
      <c r="A564" s="219" t="str">
        <f>'приложение 1.1 '!A567</f>
        <v>2.1.5.51</v>
      </c>
      <c r="B564" s="166" t="str">
        <f>'приложение 1.1 '!B567</f>
        <v>Строительство ВЛ-0,4кВ СОТ Кооператор</v>
      </c>
      <c r="C564" s="133" t="s">
        <v>732</v>
      </c>
      <c r="D564" s="133" t="s">
        <v>305</v>
      </c>
      <c r="E564" s="221">
        <f>'приложение 1.1 '!E567</f>
        <v>0</v>
      </c>
      <c r="F564" s="133"/>
      <c r="G564" s="221">
        <f>'приложение 1.1 '!D567</f>
        <v>3.5</v>
      </c>
      <c r="H564" s="134"/>
      <c r="I564" s="133">
        <f>'приложение 1.1 '!F567</f>
        <v>2018</v>
      </c>
      <c r="J564" s="133">
        <f>'приложение 1.1 '!G567</f>
        <v>2018</v>
      </c>
      <c r="K564" s="195" t="s">
        <v>196</v>
      </c>
      <c r="L564" s="195" t="s">
        <v>196</v>
      </c>
      <c r="M564" s="195" t="s">
        <v>196</v>
      </c>
      <c r="N564" s="195" t="s">
        <v>196</v>
      </c>
      <c r="O564" s="390">
        <f t="shared" si="26"/>
        <v>0</v>
      </c>
      <c r="P564" s="390">
        <f t="shared" si="27"/>
        <v>0</v>
      </c>
      <c r="Q564" s="236">
        <f>'приложение 1.1 '!H567</f>
        <v>6.3</v>
      </c>
      <c r="R564" s="135"/>
      <c r="S564" s="135">
        <f>'приложение 1.1 '!I567</f>
        <v>6.3</v>
      </c>
      <c r="T564" s="135"/>
      <c r="U564" s="136" t="s">
        <v>1803</v>
      </c>
      <c r="V564" s="138"/>
      <c r="W564" s="383" t="s">
        <v>1862</v>
      </c>
      <c r="X564" s="139">
        <v>5.75</v>
      </c>
      <c r="Y564" s="139">
        <v>8.4</v>
      </c>
      <c r="Z564" s="139">
        <v>11.38</v>
      </c>
      <c r="AA564" s="139">
        <v>22.95</v>
      </c>
    </row>
    <row r="565" spans="1:27" ht="119.1" customHeight="1">
      <c r="A565" s="219" t="str">
        <f>'приложение 1.1 '!A568</f>
        <v>2.1.5.52</v>
      </c>
      <c r="B565" s="166" t="str">
        <f>'приложение 1.1 '!B568</f>
        <v>Строительство ВЛ-0,4кВ СОТ Монтажник-40</v>
      </c>
      <c r="C565" s="133" t="s">
        <v>732</v>
      </c>
      <c r="D565" s="133" t="s">
        <v>305</v>
      </c>
      <c r="E565" s="221">
        <f>'приложение 1.1 '!E568</f>
        <v>0</v>
      </c>
      <c r="F565" s="133"/>
      <c r="G565" s="221">
        <f>'приложение 1.1 '!D568</f>
        <v>3.5</v>
      </c>
      <c r="H565" s="134"/>
      <c r="I565" s="133">
        <f>'приложение 1.1 '!F568</f>
        <v>2018</v>
      </c>
      <c r="J565" s="133">
        <f>'приложение 1.1 '!G568</f>
        <v>2018</v>
      </c>
      <c r="K565" s="195" t="s">
        <v>196</v>
      </c>
      <c r="L565" s="195" t="s">
        <v>196</v>
      </c>
      <c r="M565" s="195" t="s">
        <v>196</v>
      </c>
      <c r="N565" s="195" t="s">
        <v>196</v>
      </c>
      <c r="O565" s="390">
        <f t="shared" si="26"/>
        <v>0</v>
      </c>
      <c r="P565" s="390">
        <f t="shared" si="27"/>
        <v>0</v>
      </c>
      <c r="Q565" s="236">
        <f>'приложение 1.1 '!H568</f>
        <v>6.3</v>
      </c>
      <c r="R565" s="135"/>
      <c r="S565" s="135">
        <f>'приложение 1.1 '!I568</f>
        <v>6.3</v>
      </c>
      <c r="T565" s="135"/>
      <c r="U565" s="136" t="s">
        <v>1803</v>
      </c>
      <c r="V565" s="138"/>
      <c r="W565" s="383" t="s">
        <v>1862</v>
      </c>
      <c r="X565" s="139">
        <v>5.75</v>
      </c>
      <c r="Y565" s="139">
        <v>8.4</v>
      </c>
      <c r="Z565" s="139">
        <v>11.38</v>
      </c>
      <c r="AA565" s="139">
        <v>22.95</v>
      </c>
    </row>
    <row r="566" spans="1:27" ht="119.1" customHeight="1">
      <c r="A566" s="219" t="str">
        <f>'приложение 1.1 '!A569</f>
        <v>2.1.5.53</v>
      </c>
      <c r="B566" s="166" t="str">
        <f>'приложение 1.1 '!B569</f>
        <v>Строительство ВЛ-0,4кВ СОТ Магистраль</v>
      </c>
      <c r="C566" s="133" t="s">
        <v>732</v>
      </c>
      <c r="D566" s="133" t="s">
        <v>305</v>
      </c>
      <c r="E566" s="221">
        <f>'приложение 1.1 '!E569</f>
        <v>0</v>
      </c>
      <c r="F566" s="133"/>
      <c r="G566" s="221">
        <f>'приложение 1.1 '!D569</f>
        <v>3.5</v>
      </c>
      <c r="H566" s="134"/>
      <c r="I566" s="133">
        <f>'приложение 1.1 '!F569</f>
        <v>2018</v>
      </c>
      <c r="J566" s="133">
        <f>'приложение 1.1 '!G569</f>
        <v>2018</v>
      </c>
      <c r="K566" s="195" t="s">
        <v>196</v>
      </c>
      <c r="L566" s="195" t="s">
        <v>196</v>
      </c>
      <c r="M566" s="195" t="s">
        <v>196</v>
      </c>
      <c r="N566" s="195" t="s">
        <v>196</v>
      </c>
      <c r="O566" s="390">
        <f t="shared" si="26"/>
        <v>0</v>
      </c>
      <c r="P566" s="390">
        <f t="shared" si="27"/>
        <v>0</v>
      </c>
      <c r="Q566" s="236">
        <f>'приложение 1.1 '!H569</f>
        <v>6.3</v>
      </c>
      <c r="R566" s="135"/>
      <c r="S566" s="135">
        <f>'приложение 1.1 '!I569</f>
        <v>6.3</v>
      </c>
      <c r="T566" s="135"/>
      <c r="U566" s="136" t="s">
        <v>1803</v>
      </c>
      <c r="V566" s="138"/>
      <c r="W566" s="383" t="s">
        <v>1862</v>
      </c>
      <c r="X566" s="139">
        <v>5.75</v>
      </c>
      <c r="Y566" s="139">
        <v>8.4</v>
      </c>
      <c r="Z566" s="139">
        <v>11.38</v>
      </c>
      <c r="AA566" s="139">
        <v>22.95</v>
      </c>
    </row>
    <row r="567" spans="1:27" ht="119.1" customHeight="1">
      <c r="A567" s="219" t="str">
        <f>'приложение 1.1 '!A570</f>
        <v>2.1.5.54</v>
      </c>
      <c r="B567" s="166" t="str">
        <f>'приложение 1.1 '!B570</f>
        <v>Строительство ВЛ-0,4кВ СОТ Кедр</v>
      </c>
      <c r="C567" s="133" t="s">
        <v>732</v>
      </c>
      <c r="D567" s="133" t="s">
        <v>305</v>
      </c>
      <c r="E567" s="221">
        <f>'приложение 1.1 '!E570</f>
        <v>0</v>
      </c>
      <c r="F567" s="133"/>
      <c r="G567" s="221">
        <f>'приложение 1.1 '!D570</f>
        <v>3.5</v>
      </c>
      <c r="H567" s="134"/>
      <c r="I567" s="133">
        <f>'приложение 1.1 '!F570</f>
        <v>2018</v>
      </c>
      <c r="J567" s="133">
        <f>'приложение 1.1 '!G570</f>
        <v>2018</v>
      </c>
      <c r="K567" s="195" t="s">
        <v>196</v>
      </c>
      <c r="L567" s="195" t="s">
        <v>196</v>
      </c>
      <c r="M567" s="195" t="s">
        <v>196</v>
      </c>
      <c r="N567" s="195" t="s">
        <v>196</v>
      </c>
      <c r="O567" s="390">
        <f t="shared" si="26"/>
        <v>0</v>
      </c>
      <c r="P567" s="390">
        <f t="shared" si="27"/>
        <v>0</v>
      </c>
      <c r="Q567" s="236">
        <f>'приложение 1.1 '!H570</f>
        <v>6.3</v>
      </c>
      <c r="R567" s="135"/>
      <c r="S567" s="135">
        <f>'приложение 1.1 '!I570</f>
        <v>6.3</v>
      </c>
      <c r="T567" s="135"/>
      <c r="U567" s="136" t="s">
        <v>1803</v>
      </c>
      <c r="V567" s="138"/>
      <c r="W567" s="383" t="s">
        <v>1862</v>
      </c>
      <c r="X567" s="139">
        <v>5.75</v>
      </c>
      <c r="Y567" s="139">
        <v>8.4</v>
      </c>
      <c r="Z567" s="139">
        <v>11.38</v>
      </c>
      <c r="AA567" s="139">
        <v>22.95</v>
      </c>
    </row>
    <row r="568" spans="1:27" ht="119.1" customHeight="1">
      <c r="A568" s="219" t="str">
        <f>'приложение 1.1 '!A571</f>
        <v>2.1.5.55</v>
      </c>
      <c r="B568" s="166" t="str">
        <f>'приложение 1.1 '!B571</f>
        <v>Строительство ВЛ-0,4кВ СОТ Мостовик-1</v>
      </c>
      <c r="C568" s="133" t="s">
        <v>732</v>
      </c>
      <c r="D568" s="133" t="s">
        <v>305</v>
      </c>
      <c r="E568" s="221">
        <f>'приложение 1.1 '!E571</f>
        <v>0</v>
      </c>
      <c r="F568" s="133"/>
      <c r="G568" s="221">
        <f>'приложение 1.1 '!D571</f>
        <v>3.5</v>
      </c>
      <c r="H568" s="134"/>
      <c r="I568" s="133">
        <f>'приложение 1.1 '!F571</f>
        <v>2018</v>
      </c>
      <c r="J568" s="133">
        <f>'приложение 1.1 '!G571</f>
        <v>2018</v>
      </c>
      <c r="K568" s="195" t="s">
        <v>196</v>
      </c>
      <c r="L568" s="195" t="s">
        <v>196</v>
      </c>
      <c r="M568" s="195" t="s">
        <v>196</v>
      </c>
      <c r="N568" s="195" t="s">
        <v>196</v>
      </c>
      <c r="O568" s="390">
        <f t="shared" si="26"/>
        <v>0</v>
      </c>
      <c r="P568" s="390">
        <f t="shared" si="27"/>
        <v>0</v>
      </c>
      <c r="Q568" s="236">
        <f>'приложение 1.1 '!H571</f>
        <v>6.3</v>
      </c>
      <c r="R568" s="135"/>
      <c r="S568" s="135">
        <f>'приложение 1.1 '!I571</f>
        <v>6.3</v>
      </c>
      <c r="T568" s="135"/>
      <c r="U568" s="136" t="s">
        <v>1803</v>
      </c>
      <c r="V568" s="138"/>
      <c r="W568" s="383" t="s">
        <v>1862</v>
      </c>
      <c r="X568" s="139">
        <v>5.75</v>
      </c>
      <c r="Y568" s="139">
        <v>8.4</v>
      </c>
      <c r="Z568" s="139">
        <v>11.38</v>
      </c>
      <c r="AA568" s="139">
        <v>22.95</v>
      </c>
    </row>
    <row r="569" spans="1:27" ht="119.1" customHeight="1">
      <c r="A569" s="219" t="str">
        <f>'приложение 1.1 '!A572</f>
        <v>2.1.5.56</v>
      </c>
      <c r="B569" s="166" t="str">
        <f>'приложение 1.1 '!B572</f>
        <v>Строительство ВЛ-0,4кВ ДНТ Калинка</v>
      </c>
      <c r="C569" s="133" t="s">
        <v>732</v>
      </c>
      <c r="D569" s="133" t="s">
        <v>305</v>
      </c>
      <c r="E569" s="221">
        <f>'приложение 1.1 '!E572</f>
        <v>0</v>
      </c>
      <c r="F569" s="133"/>
      <c r="G569" s="221">
        <f>'приложение 1.1 '!D572</f>
        <v>3.5</v>
      </c>
      <c r="H569" s="134"/>
      <c r="I569" s="133">
        <f>'приложение 1.1 '!F572</f>
        <v>2018</v>
      </c>
      <c r="J569" s="133">
        <f>'приложение 1.1 '!G572</f>
        <v>2018</v>
      </c>
      <c r="K569" s="195" t="s">
        <v>196</v>
      </c>
      <c r="L569" s="195" t="s">
        <v>196</v>
      </c>
      <c r="M569" s="195" t="s">
        <v>196</v>
      </c>
      <c r="N569" s="195" t="s">
        <v>196</v>
      </c>
      <c r="O569" s="390">
        <f t="shared" si="26"/>
        <v>0</v>
      </c>
      <c r="P569" s="390">
        <f t="shared" si="27"/>
        <v>0</v>
      </c>
      <c r="Q569" s="236">
        <f>'приложение 1.1 '!H572</f>
        <v>6.3</v>
      </c>
      <c r="R569" s="135"/>
      <c r="S569" s="135">
        <f>'приложение 1.1 '!I572</f>
        <v>6.3</v>
      </c>
      <c r="T569" s="135"/>
      <c r="U569" s="136" t="s">
        <v>1803</v>
      </c>
      <c r="V569" s="138"/>
      <c r="W569" s="383" t="s">
        <v>1862</v>
      </c>
      <c r="X569" s="139">
        <v>5.75</v>
      </c>
      <c r="Y569" s="139">
        <v>8.4</v>
      </c>
      <c r="Z569" s="139">
        <v>11.38</v>
      </c>
      <c r="AA569" s="139">
        <v>22.95</v>
      </c>
    </row>
    <row r="570" spans="1:27" ht="119.1" customHeight="1">
      <c r="A570" s="219" t="str">
        <f>'приложение 1.1 '!A573</f>
        <v>2.1.5.57</v>
      </c>
      <c r="B570" s="166" t="str">
        <f>'приложение 1.1 '!B573</f>
        <v>Строительство ВЛ-0,4кВ ДНТ Тихое</v>
      </c>
      <c r="C570" s="133" t="s">
        <v>732</v>
      </c>
      <c r="D570" s="133" t="s">
        <v>305</v>
      </c>
      <c r="E570" s="221">
        <f>'приложение 1.1 '!E573</f>
        <v>0</v>
      </c>
      <c r="F570" s="133"/>
      <c r="G570" s="221">
        <f>'приложение 1.1 '!D573</f>
        <v>3.5</v>
      </c>
      <c r="H570" s="134"/>
      <c r="I570" s="133">
        <f>'приложение 1.1 '!F573</f>
        <v>2018</v>
      </c>
      <c r="J570" s="133">
        <f>'приложение 1.1 '!G573</f>
        <v>2018</v>
      </c>
      <c r="K570" s="195" t="s">
        <v>196</v>
      </c>
      <c r="L570" s="195" t="s">
        <v>196</v>
      </c>
      <c r="M570" s="195" t="s">
        <v>196</v>
      </c>
      <c r="N570" s="195" t="s">
        <v>196</v>
      </c>
      <c r="O570" s="390">
        <f t="shared" si="26"/>
        <v>0</v>
      </c>
      <c r="P570" s="390">
        <f t="shared" si="27"/>
        <v>0</v>
      </c>
      <c r="Q570" s="236">
        <f>'приложение 1.1 '!H573</f>
        <v>6.3</v>
      </c>
      <c r="R570" s="135"/>
      <c r="S570" s="135">
        <f>'приложение 1.1 '!I573</f>
        <v>6.3</v>
      </c>
      <c r="T570" s="135"/>
      <c r="U570" s="136" t="s">
        <v>1803</v>
      </c>
      <c r="V570" s="138"/>
      <c r="W570" s="383" t="s">
        <v>1862</v>
      </c>
      <c r="X570" s="139">
        <v>5.75</v>
      </c>
      <c r="Y570" s="139">
        <v>8.4</v>
      </c>
      <c r="Z570" s="139">
        <v>11.38</v>
      </c>
      <c r="AA570" s="139">
        <v>22.95</v>
      </c>
    </row>
    <row r="571" spans="1:27" ht="119.1" customHeight="1">
      <c r="A571" s="219" t="str">
        <f>'приложение 1.1 '!A574</f>
        <v>2.1.5.58</v>
      </c>
      <c r="B571" s="166" t="str">
        <f>'приложение 1.1 '!B574</f>
        <v>Строительство ВЛ-0,4кВ СТ Зори Сургута</v>
      </c>
      <c r="C571" s="133" t="s">
        <v>732</v>
      </c>
      <c r="D571" s="133" t="s">
        <v>305</v>
      </c>
      <c r="E571" s="221">
        <f>'приложение 1.1 '!E574</f>
        <v>0</v>
      </c>
      <c r="F571" s="133"/>
      <c r="G571" s="221">
        <f>'приложение 1.1 '!D574</f>
        <v>3.5</v>
      </c>
      <c r="H571" s="134"/>
      <c r="I571" s="133">
        <f>'приложение 1.1 '!F574</f>
        <v>2018</v>
      </c>
      <c r="J571" s="133">
        <f>'приложение 1.1 '!G574</f>
        <v>2018</v>
      </c>
      <c r="K571" s="195" t="s">
        <v>196</v>
      </c>
      <c r="L571" s="195" t="s">
        <v>196</v>
      </c>
      <c r="M571" s="195" t="s">
        <v>196</v>
      </c>
      <c r="N571" s="195" t="s">
        <v>196</v>
      </c>
      <c r="O571" s="390">
        <f t="shared" si="26"/>
        <v>0</v>
      </c>
      <c r="P571" s="390">
        <f t="shared" si="27"/>
        <v>0</v>
      </c>
      <c r="Q571" s="236">
        <f>'приложение 1.1 '!H574</f>
        <v>6.3</v>
      </c>
      <c r="R571" s="135"/>
      <c r="S571" s="135">
        <f>'приложение 1.1 '!I574</f>
        <v>6.3</v>
      </c>
      <c r="T571" s="135"/>
      <c r="U571" s="136" t="s">
        <v>1803</v>
      </c>
      <c r="V571" s="138"/>
      <c r="W571" s="383" t="s">
        <v>1862</v>
      </c>
      <c r="X571" s="139">
        <v>5.75</v>
      </c>
      <c r="Y571" s="139">
        <v>8.4</v>
      </c>
      <c r="Z571" s="139">
        <v>11.38</v>
      </c>
      <c r="AA571" s="139">
        <v>22.95</v>
      </c>
    </row>
    <row r="572" spans="1:27" ht="119.1" customHeight="1">
      <c r="A572" s="219" t="str">
        <f>'приложение 1.1 '!A575</f>
        <v>2.1.5.59</v>
      </c>
      <c r="B572" s="166" t="str">
        <f>'приложение 1.1 '!B575</f>
        <v>Строительство ВЛ-0,4кВ ДНТ Птицевод Севера</v>
      </c>
      <c r="C572" s="133" t="s">
        <v>732</v>
      </c>
      <c r="D572" s="133" t="s">
        <v>305</v>
      </c>
      <c r="E572" s="221">
        <f>'приложение 1.1 '!E575</f>
        <v>0</v>
      </c>
      <c r="F572" s="133"/>
      <c r="G572" s="221">
        <f>'приложение 1.1 '!D575</f>
        <v>3.5</v>
      </c>
      <c r="H572" s="134"/>
      <c r="I572" s="133">
        <f>'приложение 1.1 '!F575</f>
        <v>2018</v>
      </c>
      <c r="J572" s="133">
        <f>'приложение 1.1 '!G575</f>
        <v>2018</v>
      </c>
      <c r="K572" s="195" t="s">
        <v>196</v>
      </c>
      <c r="L572" s="195" t="s">
        <v>196</v>
      </c>
      <c r="M572" s="195" t="s">
        <v>196</v>
      </c>
      <c r="N572" s="195" t="s">
        <v>196</v>
      </c>
      <c r="O572" s="390">
        <f t="shared" si="26"/>
        <v>0</v>
      </c>
      <c r="P572" s="390">
        <f t="shared" si="27"/>
        <v>0</v>
      </c>
      <c r="Q572" s="236">
        <f>'приложение 1.1 '!H575</f>
        <v>6.3</v>
      </c>
      <c r="R572" s="135"/>
      <c r="S572" s="135">
        <f>'приложение 1.1 '!I575</f>
        <v>6.3</v>
      </c>
      <c r="T572" s="135"/>
      <c r="U572" s="136" t="s">
        <v>1803</v>
      </c>
      <c r="V572" s="138"/>
      <c r="W572" s="383" t="s">
        <v>1862</v>
      </c>
      <c r="X572" s="139">
        <v>5.75</v>
      </c>
      <c r="Y572" s="139">
        <v>8.4</v>
      </c>
      <c r="Z572" s="139">
        <v>11.38</v>
      </c>
      <c r="AA572" s="139">
        <v>22.95</v>
      </c>
    </row>
    <row r="573" spans="1:27" ht="119.1" customHeight="1">
      <c r="A573" s="219" t="str">
        <f>'приложение 1.1 '!A576</f>
        <v>2.1.5.60</v>
      </c>
      <c r="B573" s="166" t="str">
        <f>'приложение 1.1 '!B576</f>
        <v>Строительство ВЛ-0,4кВ СОТ Энергетик-4</v>
      </c>
      <c r="C573" s="133" t="s">
        <v>732</v>
      </c>
      <c r="D573" s="133" t="s">
        <v>305</v>
      </c>
      <c r="E573" s="221">
        <f>'приложение 1.1 '!E576</f>
        <v>0</v>
      </c>
      <c r="F573" s="133"/>
      <c r="G573" s="221">
        <f>'приложение 1.1 '!D576</f>
        <v>3.5</v>
      </c>
      <c r="H573" s="134"/>
      <c r="I573" s="133">
        <f>'приложение 1.1 '!F576</f>
        <v>2019</v>
      </c>
      <c r="J573" s="133">
        <f>'приложение 1.1 '!G576</f>
        <v>2019</v>
      </c>
      <c r="K573" s="195" t="s">
        <v>196</v>
      </c>
      <c r="L573" s="195" t="s">
        <v>196</v>
      </c>
      <c r="M573" s="195" t="s">
        <v>196</v>
      </c>
      <c r="N573" s="195" t="s">
        <v>196</v>
      </c>
      <c r="O573" s="390">
        <f t="shared" si="26"/>
        <v>0</v>
      </c>
      <c r="P573" s="390">
        <f t="shared" si="27"/>
        <v>0</v>
      </c>
      <c r="Q573" s="236">
        <f>'приложение 1.1 '!H576</f>
        <v>6.3</v>
      </c>
      <c r="R573" s="135"/>
      <c r="S573" s="135">
        <f>'приложение 1.1 '!I576</f>
        <v>6.3</v>
      </c>
      <c r="T573" s="135"/>
      <c r="U573" s="136" t="s">
        <v>1803</v>
      </c>
      <c r="V573" s="138"/>
      <c r="W573" s="383" t="s">
        <v>1862</v>
      </c>
      <c r="X573" s="139">
        <v>5.75</v>
      </c>
      <c r="Y573" s="139">
        <v>8.4</v>
      </c>
      <c r="Z573" s="139">
        <v>11.38</v>
      </c>
      <c r="AA573" s="139">
        <v>22.95</v>
      </c>
    </row>
    <row r="574" spans="1:27" ht="119.1" customHeight="1">
      <c r="A574" s="219" t="str">
        <f>'приложение 1.1 '!A577</f>
        <v>2.1.5.61</v>
      </c>
      <c r="B574" s="166" t="str">
        <f>'приложение 1.1 '!B577</f>
        <v>Строительство ВЛ-0,4кВ СОТ Хвойный</v>
      </c>
      <c r="C574" s="133" t="s">
        <v>732</v>
      </c>
      <c r="D574" s="133" t="s">
        <v>305</v>
      </c>
      <c r="E574" s="221">
        <f>'приложение 1.1 '!E577</f>
        <v>0</v>
      </c>
      <c r="F574" s="133"/>
      <c r="G574" s="221">
        <f>'приложение 1.1 '!D577</f>
        <v>3.5</v>
      </c>
      <c r="H574" s="134"/>
      <c r="I574" s="133">
        <f>'приложение 1.1 '!F577</f>
        <v>2019</v>
      </c>
      <c r="J574" s="133">
        <f>'приложение 1.1 '!G577</f>
        <v>2019</v>
      </c>
      <c r="K574" s="195" t="s">
        <v>196</v>
      </c>
      <c r="L574" s="195" t="s">
        <v>196</v>
      </c>
      <c r="M574" s="195" t="s">
        <v>196</v>
      </c>
      <c r="N574" s="195" t="s">
        <v>196</v>
      </c>
      <c r="O574" s="390">
        <f t="shared" si="26"/>
        <v>0</v>
      </c>
      <c r="P574" s="390">
        <f t="shared" si="27"/>
        <v>0</v>
      </c>
      <c r="Q574" s="236">
        <f>'приложение 1.1 '!H577</f>
        <v>6.3</v>
      </c>
      <c r="R574" s="135"/>
      <c r="S574" s="135">
        <f>'приложение 1.1 '!I577</f>
        <v>6.3</v>
      </c>
      <c r="T574" s="135"/>
      <c r="U574" s="136" t="s">
        <v>1803</v>
      </c>
      <c r="V574" s="138"/>
      <c r="W574" s="383" t="s">
        <v>1862</v>
      </c>
      <c r="X574" s="139">
        <v>5.75</v>
      </c>
      <c r="Y574" s="139">
        <v>8.4</v>
      </c>
      <c r="Z574" s="139">
        <v>11.38</v>
      </c>
      <c r="AA574" s="139">
        <v>22.95</v>
      </c>
    </row>
    <row r="575" spans="1:27" ht="119.1" customHeight="1">
      <c r="A575" s="219" t="str">
        <f>'приложение 1.1 '!A578</f>
        <v>2.1.5.62</v>
      </c>
      <c r="B575" s="166" t="str">
        <f>'приложение 1.1 '!B578</f>
        <v>Строительство ВЛ-0,4кВ ДК Солнечное</v>
      </c>
      <c r="C575" s="133" t="s">
        <v>732</v>
      </c>
      <c r="D575" s="133" t="s">
        <v>305</v>
      </c>
      <c r="E575" s="221">
        <f>'приложение 1.1 '!E578</f>
        <v>0</v>
      </c>
      <c r="F575" s="133"/>
      <c r="G575" s="221">
        <f>'приложение 1.1 '!D578</f>
        <v>3.5</v>
      </c>
      <c r="H575" s="134"/>
      <c r="I575" s="133">
        <f>'приложение 1.1 '!F578</f>
        <v>2022</v>
      </c>
      <c r="J575" s="133">
        <f>'приложение 1.1 '!G578</f>
        <v>2022</v>
      </c>
      <c r="K575" s="195" t="s">
        <v>196</v>
      </c>
      <c r="L575" s="195" t="s">
        <v>196</v>
      </c>
      <c r="M575" s="195" t="s">
        <v>196</v>
      </c>
      <c r="N575" s="195" t="s">
        <v>196</v>
      </c>
      <c r="O575" s="390">
        <f t="shared" si="26"/>
        <v>0</v>
      </c>
      <c r="P575" s="390">
        <f t="shared" si="27"/>
        <v>0</v>
      </c>
      <c r="Q575" s="236">
        <f>'приложение 1.1 '!H578</f>
        <v>6.3</v>
      </c>
      <c r="R575" s="135"/>
      <c r="S575" s="135">
        <f>'приложение 1.1 '!I578</f>
        <v>6.3</v>
      </c>
      <c r="T575" s="135"/>
      <c r="U575" s="136" t="s">
        <v>1803</v>
      </c>
      <c r="V575" s="138"/>
      <c r="W575" s="383" t="s">
        <v>1862</v>
      </c>
      <c r="X575" s="139">
        <v>5.75</v>
      </c>
      <c r="Y575" s="139">
        <v>8.4</v>
      </c>
      <c r="Z575" s="139">
        <v>11.38</v>
      </c>
      <c r="AA575" s="139">
        <v>22.95</v>
      </c>
    </row>
    <row r="576" spans="1:27" ht="119.1" customHeight="1">
      <c r="A576" s="219" t="str">
        <f>'приложение 1.1 '!A579</f>
        <v>2.1.5.63</v>
      </c>
      <c r="B576" s="166" t="str">
        <f>'приложение 1.1 '!B579</f>
        <v>Строительство ВЛ-0,4кВ СОТ Рассвет</v>
      </c>
      <c r="C576" s="133" t="s">
        <v>732</v>
      </c>
      <c r="D576" s="133" t="s">
        <v>305</v>
      </c>
      <c r="E576" s="221">
        <f>'приложение 1.1 '!E579</f>
        <v>0</v>
      </c>
      <c r="F576" s="133"/>
      <c r="G576" s="221">
        <f>'приложение 1.1 '!D579</f>
        <v>3.5</v>
      </c>
      <c r="H576" s="134"/>
      <c r="I576" s="133">
        <f>'приложение 1.1 '!F579</f>
        <v>2022</v>
      </c>
      <c r="J576" s="133">
        <f>'приложение 1.1 '!G579</f>
        <v>2022</v>
      </c>
      <c r="K576" s="195" t="s">
        <v>196</v>
      </c>
      <c r="L576" s="195" t="s">
        <v>196</v>
      </c>
      <c r="M576" s="195" t="s">
        <v>196</v>
      </c>
      <c r="N576" s="195" t="s">
        <v>196</v>
      </c>
      <c r="O576" s="390">
        <f t="shared" si="26"/>
        <v>0</v>
      </c>
      <c r="P576" s="390">
        <f t="shared" si="27"/>
        <v>0</v>
      </c>
      <c r="Q576" s="236">
        <f>'приложение 1.1 '!H579</f>
        <v>6.3</v>
      </c>
      <c r="R576" s="135"/>
      <c r="S576" s="135">
        <f>'приложение 1.1 '!I579</f>
        <v>6.3</v>
      </c>
      <c r="T576" s="135"/>
      <c r="U576" s="136" t="s">
        <v>1803</v>
      </c>
      <c r="V576" s="138"/>
      <c r="W576" s="383" t="s">
        <v>1862</v>
      </c>
      <c r="X576" s="139">
        <v>5.75</v>
      </c>
      <c r="Y576" s="139">
        <v>8.4</v>
      </c>
      <c r="Z576" s="139">
        <v>11.38</v>
      </c>
      <c r="AA576" s="139">
        <v>22.95</v>
      </c>
    </row>
    <row r="577" spans="1:27" ht="119.1" customHeight="1">
      <c r="A577" s="219" t="str">
        <f>'приложение 1.1 '!A580</f>
        <v>2.1.5.64</v>
      </c>
      <c r="B577" s="166" t="str">
        <f>'приложение 1.1 '!B580</f>
        <v>Строительство ВЛ-0,4кВ СОТ Локомотив</v>
      </c>
      <c r="C577" s="133" t="s">
        <v>732</v>
      </c>
      <c r="D577" s="133" t="s">
        <v>305</v>
      </c>
      <c r="E577" s="221">
        <f>'приложение 1.1 '!E580</f>
        <v>0</v>
      </c>
      <c r="F577" s="133"/>
      <c r="G577" s="221">
        <f>'приложение 1.1 '!D580</f>
        <v>3.5</v>
      </c>
      <c r="H577" s="134"/>
      <c r="I577" s="133">
        <f>'приложение 1.1 '!F580</f>
        <v>2022</v>
      </c>
      <c r="J577" s="133">
        <f>'приложение 1.1 '!G580</f>
        <v>2022</v>
      </c>
      <c r="K577" s="195" t="s">
        <v>196</v>
      </c>
      <c r="L577" s="195" t="s">
        <v>196</v>
      </c>
      <c r="M577" s="195" t="s">
        <v>196</v>
      </c>
      <c r="N577" s="195" t="s">
        <v>196</v>
      </c>
      <c r="O577" s="390">
        <f t="shared" si="26"/>
        <v>0</v>
      </c>
      <c r="P577" s="390">
        <f t="shared" si="27"/>
        <v>0</v>
      </c>
      <c r="Q577" s="236">
        <f>'приложение 1.1 '!H580</f>
        <v>6.3</v>
      </c>
      <c r="R577" s="135"/>
      <c r="S577" s="135">
        <f>'приложение 1.1 '!I580</f>
        <v>6.3</v>
      </c>
      <c r="T577" s="135"/>
      <c r="U577" s="136" t="s">
        <v>1803</v>
      </c>
      <c r="V577" s="138"/>
      <c r="W577" s="383" t="s">
        <v>1862</v>
      </c>
      <c r="X577" s="139">
        <v>5.75</v>
      </c>
      <c r="Y577" s="139">
        <v>8.4</v>
      </c>
      <c r="Z577" s="139">
        <v>11.38</v>
      </c>
      <c r="AA577" s="139">
        <v>22.95</v>
      </c>
    </row>
    <row r="578" spans="1:27" ht="119.1" customHeight="1">
      <c r="A578" s="219" t="str">
        <f>'приложение 1.1 '!A581</f>
        <v>2.1.5.65</v>
      </c>
      <c r="B578" s="166" t="str">
        <f>'приложение 1.1 '!B581</f>
        <v>Строительство ВЛ-0,4кВ СОТ Речник</v>
      </c>
      <c r="C578" s="133" t="s">
        <v>732</v>
      </c>
      <c r="D578" s="133" t="s">
        <v>305</v>
      </c>
      <c r="E578" s="221">
        <f>'приложение 1.1 '!E581</f>
        <v>0</v>
      </c>
      <c r="F578" s="133"/>
      <c r="G578" s="221">
        <f>'приложение 1.1 '!D581</f>
        <v>3.5</v>
      </c>
      <c r="H578" s="134"/>
      <c r="I578" s="133">
        <f>'приложение 1.1 '!F581</f>
        <v>2022</v>
      </c>
      <c r="J578" s="133">
        <f>'приложение 1.1 '!G581</f>
        <v>2022</v>
      </c>
      <c r="K578" s="195" t="s">
        <v>196</v>
      </c>
      <c r="L578" s="195" t="s">
        <v>196</v>
      </c>
      <c r="M578" s="195" t="s">
        <v>196</v>
      </c>
      <c r="N578" s="195" t="s">
        <v>196</v>
      </c>
      <c r="O578" s="390">
        <f t="shared" si="26"/>
        <v>0</v>
      </c>
      <c r="P578" s="390">
        <f t="shared" si="27"/>
        <v>0</v>
      </c>
      <c r="Q578" s="236">
        <f>'приложение 1.1 '!H581</f>
        <v>6.3</v>
      </c>
      <c r="R578" s="135"/>
      <c r="S578" s="135">
        <f>'приложение 1.1 '!I581</f>
        <v>6.3</v>
      </c>
      <c r="T578" s="135"/>
      <c r="U578" s="136" t="s">
        <v>1803</v>
      </c>
      <c r="V578" s="138"/>
      <c r="W578" s="383" t="s">
        <v>1862</v>
      </c>
      <c r="X578" s="139">
        <v>5.75</v>
      </c>
      <c r="Y578" s="139">
        <v>8.4</v>
      </c>
      <c r="Z578" s="139">
        <v>11.38</v>
      </c>
      <c r="AA578" s="139">
        <v>22.95</v>
      </c>
    </row>
    <row r="579" spans="1:27" ht="36.75" customHeight="1">
      <c r="A579" s="595" t="str">
        <f>'приложение 1.1 '!A582</f>
        <v>2.1.6.</v>
      </c>
      <c r="B579" s="596" t="str">
        <f>'приложение 1.1 '!B582</f>
        <v>Прочие электросетевые объекты</v>
      </c>
      <c r="C579" s="604"/>
      <c r="D579" s="604"/>
      <c r="E579" s="605"/>
      <c r="F579" s="604"/>
      <c r="G579" s="605"/>
      <c r="H579" s="606"/>
      <c r="I579" s="604"/>
      <c r="J579" s="604"/>
      <c r="K579" s="600"/>
      <c r="L579" s="600"/>
      <c r="M579" s="600"/>
      <c r="N579" s="600"/>
      <c r="O579" s="607"/>
      <c r="P579" s="607"/>
      <c r="Q579" s="608"/>
      <c r="R579" s="609"/>
      <c r="S579" s="609"/>
      <c r="T579" s="609"/>
      <c r="U579" s="613"/>
      <c r="V579" s="614"/>
      <c r="W579" s="615"/>
      <c r="X579" s="616"/>
      <c r="Y579" s="616"/>
      <c r="Z579" s="616"/>
      <c r="AA579" s="616"/>
    </row>
    <row r="580" spans="1:27" ht="119.1" customHeight="1">
      <c r="A580" s="219" t="str">
        <f>'приложение 1.1 '!A583</f>
        <v>2.1.6.1</v>
      </c>
      <c r="B580" s="166" t="str">
        <f>'приложение 1.1 '!B583</f>
        <v>Производственных помещений, г.Сургут</v>
      </c>
      <c r="C580" s="133" t="s">
        <v>732</v>
      </c>
      <c r="D580" s="133" t="s">
        <v>305</v>
      </c>
      <c r="E580" s="221">
        <f>'приложение 1.1 '!E583</f>
        <v>0</v>
      </c>
      <c r="F580" s="133"/>
      <c r="G580" s="221">
        <f>'приложение 1.1 '!D583</f>
        <v>0</v>
      </c>
      <c r="H580" s="134"/>
      <c r="I580" s="133">
        <f>'приложение 1.1 '!F583</f>
        <v>2021</v>
      </c>
      <c r="J580" s="133">
        <f>'приложение 1.1 '!G583</f>
        <v>2022</v>
      </c>
      <c r="K580" s="195" t="s">
        <v>196</v>
      </c>
      <c r="L580" s="195" t="s">
        <v>196</v>
      </c>
      <c r="M580" s="195" t="s">
        <v>196</v>
      </c>
      <c r="N580" s="195" t="s">
        <v>196</v>
      </c>
      <c r="O580" s="390">
        <f t="shared" si="26"/>
        <v>0</v>
      </c>
      <c r="P580" s="390">
        <f t="shared" si="27"/>
        <v>0</v>
      </c>
      <c r="Q580" s="236">
        <f>'приложение 1.1 '!H583</f>
        <v>400</v>
      </c>
      <c r="R580" s="135"/>
      <c r="S580" s="135">
        <f>'приложение 1.1 '!I583</f>
        <v>400</v>
      </c>
      <c r="T580" s="135"/>
      <c r="U580" s="136" t="s">
        <v>877</v>
      </c>
      <c r="V580" s="138"/>
      <c r="W580" s="383" t="s">
        <v>1800</v>
      </c>
      <c r="X580" s="139">
        <v>5.75</v>
      </c>
      <c r="Y580" s="139">
        <v>8.4</v>
      </c>
      <c r="Z580" s="139">
        <v>11.38</v>
      </c>
      <c r="AA580" s="139">
        <v>22.95</v>
      </c>
    </row>
    <row r="581" spans="1:27" ht="119.1" customHeight="1">
      <c r="A581" s="219" t="str">
        <f>'приложение 1.1 '!A584</f>
        <v>2.1.6.2</v>
      </c>
      <c r="B581" s="166" t="str">
        <f>'приложение 1.1 '!B584</f>
        <v>Монтаж диспетчерского щита</v>
      </c>
      <c r="C581" s="133" t="s">
        <v>732</v>
      </c>
      <c r="D581" s="133" t="s">
        <v>305</v>
      </c>
      <c r="E581" s="221">
        <f>'приложение 1.1 '!E584</f>
        <v>0</v>
      </c>
      <c r="F581" s="133"/>
      <c r="G581" s="221">
        <f>'приложение 1.1 '!D584</f>
        <v>0</v>
      </c>
      <c r="H581" s="134"/>
      <c r="I581" s="133">
        <f>'приложение 1.1 '!F584</f>
        <v>2022</v>
      </c>
      <c r="J581" s="133">
        <f>'приложение 1.1 '!G584</f>
        <v>2022</v>
      </c>
      <c r="K581" s="195" t="s">
        <v>196</v>
      </c>
      <c r="L581" s="195" t="s">
        <v>196</v>
      </c>
      <c r="M581" s="195" t="s">
        <v>196</v>
      </c>
      <c r="N581" s="195" t="s">
        <v>196</v>
      </c>
      <c r="O581" s="390">
        <f t="shared" si="26"/>
        <v>0</v>
      </c>
      <c r="P581" s="390">
        <f t="shared" si="27"/>
        <v>0</v>
      </c>
      <c r="Q581" s="236">
        <f>'приложение 1.1 '!H584</f>
        <v>35</v>
      </c>
      <c r="R581" s="135"/>
      <c r="S581" s="135">
        <f>'приложение 1.1 '!I584</f>
        <v>35</v>
      </c>
      <c r="T581" s="135"/>
      <c r="U581" s="136" t="s">
        <v>1861</v>
      </c>
      <c r="V581" s="138"/>
      <c r="W581" s="383" t="s">
        <v>1861</v>
      </c>
      <c r="X581" s="139">
        <v>5.75</v>
      </c>
      <c r="Y581" s="139">
        <v>8.4</v>
      </c>
      <c r="Z581" s="139">
        <v>11.38</v>
      </c>
      <c r="AA581" s="139">
        <v>22.95</v>
      </c>
    </row>
    <row r="582" spans="1:27" ht="119.1" customHeight="1">
      <c r="A582" s="219" t="str">
        <f>'приложение 1.1 '!A585</f>
        <v>2.1.6.3</v>
      </c>
      <c r="B582" s="166" t="str">
        <f>'приложение 1.1 '!B585</f>
        <v>АГП ВС-22-06 ЭИ КАМАЗ 43502 4х4 - 2шт.</v>
      </c>
      <c r="C582" s="133" t="s">
        <v>732</v>
      </c>
      <c r="D582" s="133" t="s">
        <v>305</v>
      </c>
      <c r="E582" s="221">
        <f>'приложение 1.1 '!E585</f>
        <v>0</v>
      </c>
      <c r="F582" s="133"/>
      <c r="G582" s="221">
        <f>'приложение 1.1 '!D585</f>
        <v>0</v>
      </c>
      <c r="H582" s="134"/>
      <c r="I582" s="133">
        <f>'приложение 1.1 '!F585</f>
        <v>2018</v>
      </c>
      <c r="J582" s="133">
        <f>'приложение 1.1 '!G585</f>
        <v>2019</v>
      </c>
      <c r="K582" s="195" t="s">
        <v>196</v>
      </c>
      <c r="L582" s="195" t="s">
        <v>196</v>
      </c>
      <c r="M582" s="195" t="s">
        <v>196</v>
      </c>
      <c r="N582" s="195" t="s">
        <v>196</v>
      </c>
      <c r="O582" s="390">
        <f t="shared" si="26"/>
        <v>0</v>
      </c>
      <c r="P582" s="390">
        <f t="shared" si="27"/>
        <v>0</v>
      </c>
      <c r="Q582" s="236">
        <f>'приложение 1.1 '!H585</f>
        <v>8.4</v>
      </c>
      <c r="R582" s="135"/>
      <c r="S582" s="135">
        <f>'приложение 1.1 '!I585</f>
        <v>8.4</v>
      </c>
      <c r="T582" s="135"/>
      <c r="U582" s="136" t="s">
        <v>1851</v>
      </c>
      <c r="V582" s="138"/>
      <c r="W582" s="383" t="s">
        <v>1851</v>
      </c>
      <c r="X582" s="139">
        <v>5.75</v>
      </c>
      <c r="Y582" s="139">
        <v>8.4</v>
      </c>
      <c r="Z582" s="139">
        <v>11.38</v>
      </c>
      <c r="AA582" s="139">
        <v>22.95</v>
      </c>
    </row>
    <row r="583" spans="1:27" ht="119.1" customHeight="1">
      <c r="A583" s="219" t="str">
        <f>'приложение 1.1 '!A586</f>
        <v>2.1.6.4</v>
      </c>
      <c r="B583" s="166" t="str">
        <f>'приложение 1.1 '!B586</f>
        <v>АГП ПСС121-28 КАМАЗ 5350 6х6</v>
      </c>
      <c r="C583" s="133" t="s">
        <v>732</v>
      </c>
      <c r="D583" s="133" t="s">
        <v>305</v>
      </c>
      <c r="E583" s="221">
        <f>'приложение 1.1 '!E586</f>
        <v>0</v>
      </c>
      <c r="F583" s="133"/>
      <c r="G583" s="221">
        <f>'приложение 1.1 '!D586</f>
        <v>0</v>
      </c>
      <c r="H583" s="134"/>
      <c r="I583" s="133">
        <f>'приложение 1.1 '!F586</f>
        <v>2021</v>
      </c>
      <c r="J583" s="133">
        <f>'приложение 1.1 '!G586</f>
        <v>2021</v>
      </c>
      <c r="K583" s="195" t="s">
        <v>196</v>
      </c>
      <c r="L583" s="195" t="s">
        <v>196</v>
      </c>
      <c r="M583" s="195" t="s">
        <v>196</v>
      </c>
      <c r="N583" s="195" t="s">
        <v>196</v>
      </c>
      <c r="O583" s="390">
        <f t="shared" si="26"/>
        <v>0</v>
      </c>
      <c r="P583" s="390">
        <f t="shared" si="27"/>
        <v>0</v>
      </c>
      <c r="Q583" s="236">
        <f>'приложение 1.1 '!H586</f>
        <v>5.3</v>
      </c>
      <c r="R583" s="135"/>
      <c r="S583" s="135">
        <f>'приложение 1.1 '!I586</f>
        <v>5.3</v>
      </c>
      <c r="T583" s="135"/>
      <c r="U583" s="136" t="s">
        <v>1851</v>
      </c>
      <c r="V583" s="138"/>
      <c r="W583" s="383" t="s">
        <v>1851</v>
      </c>
      <c r="X583" s="139">
        <v>5.75</v>
      </c>
      <c r="Y583" s="139">
        <v>8.4</v>
      </c>
      <c r="Z583" s="139">
        <v>11.38</v>
      </c>
      <c r="AA583" s="139">
        <v>22.95</v>
      </c>
    </row>
    <row r="584" spans="1:27" ht="119.1" customHeight="1">
      <c r="A584" s="219" t="str">
        <f>'приложение 1.1 '!A587</f>
        <v>2.1.6.5</v>
      </c>
      <c r="B584" s="166" t="str">
        <f>'приложение 1.1 '!B587</f>
        <v>Газель-Next цельнометалическая-6шт.</v>
      </c>
      <c r="C584" s="133" t="s">
        <v>732</v>
      </c>
      <c r="D584" s="133" t="s">
        <v>305</v>
      </c>
      <c r="E584" s="221">
        <f>'приложение 1.1 '!E587</f>
        <v>0</v>
      </c>
      <c r="F584" s="133"/>
      <c r="G584" s="221">
        <f>'приложение 1.1 '!D587</f>
        <v>0</v>
      </c>
      <c r="H584" s="134"/>
      <c r="I584" s="133">
        <f>'приложение 1.1 '!F587</f>
        <v>2018</v>
      </c>
      <c r="J584" s="133">
        <f>'приложение 1.1 '!G587</f>
        <v>2022</v>
      </c>
      <c r="K584" s="195" t="s">
        <v>196</v>
      </c>
      <c r="L584" s="195" t="s">
        <v>196</v>
      </c>
      <c r="M584" s="195" t="s">
        <v>196</v>
      </c>
      <c r="N584" s="195" t="s">
        <v>196</v>
      </c>
      <c r="O584" s="390">
        <f t="shared" si="26"/>
        <v>0</v>
      </c>
      <c r="P584" s="390">
        <f t="shared" si="27"/>
        <v>0</v>
      </c>
      <c r="Q584" s="236">
        <f>'приложение 1.1 '!H587</f>
        <v>7.1999999999999993</v>
      </c>
      <c r="R584" s="135"/>
      <c r="S584" s="135">
        <f>'приложение 1.1 '!I587</f>
        <v>7.1999999999999993</v>
      </c>
      <c r="T584" s="135"/>
      <c r="U584" s="136" t="s">
        <v>1852</v>
      </c>
      <c r="V584" s="138"/>
      <c r="W584" s="383" t="s">
        <v>1852</v>
      </c>
      <c r="X584" s="139">
        <v>5.75</v>
      </c>
      <c r="Y584" s="139">
        <v>8.4</v>
      </c>
      <c r="Z584" s="139">
        <v>11.38</v>
      </c>
      <c r="AA584" s="139">
        <v>22.95</v>
      </c>
    </row>
    <row r="585" spans="1:27" ht="119.1" customHeight="1">
      <c r="A585" s="219" t="str">
        <f>'приложение 1.1 '!A588</f>
        <v>2.1.6.6</v>
      </c>
      <c r="B585" s="166" t="str">
        <f>'приложение 1.1 '!B588</f>
        <v>Шевроле – Нива GLC-7шт.</v>
      </c>
      <c r="C585" s="133" t="s">
        <v>732</v>
      </c>
      <c r="D585" s="133" t="s">
        <v>305</v>
      </c>
      <c r="E585" s="221">
        <f>'приложение 1.1 '!E588</f>
        <v>0</v>
      </c>
      <c r="F585" s="133"/>
      <c r="G585" s="221">
        <f>'приложение 1.1 '!D588</f>
        <v>0</v>
      </c>
      <c r="H585" s="134"/>
      <c r="I585" s="133">
        <f>'приложение 1.1 '!F588</f>
        <v>2018</v>
      </c>
      <c r="J585" s="133">
        <f>'приложение 1.1 '!G588</f>
        <v>2022</v>
      </c>
      <c r="K585" s="195" t="s">
        <v>196</v>
      </c>
      <c r="L585" s="195" t="s">
        <v>196</v>
      </c>
      <c r="M585" s="195" t="s">
        <v>196</v>
      </c>
      <c r="N585" s="195" t="s">
        <v>196</v>
      </c>
      <c r="O585" s="390">
        <f t="shared" si="26"/>
        <v>0</v>
      </c>
      <c r="P585" s="390">
        <f t="shared" si="27"/>
        <v>0</v>
      </c>
      <c r="Q585" s="236">
        <f>'приложение 1.1 '!H588</f>
        <v>4.6900000000000004</v>
      </c>
      <c r="R585" s="135"/>
      <c r="S585" s="135">
        <f>'приложение 1.1 '!I588</f>
        <v>4.6900000000000004</v>
      </c>
      <c r="T585" s="135"/>
      <c r="U585" s="136" t="s">
        <v>1853</v>
      </c>
      <c r="V585" s="138"/>
      <c r="W585" s="383" t="s">
        <v>1853</v>
      </c>
      <c r="X585" s="139">
        <v>5.75</v>
      </c>
      <c r="Y585" s="139">
        <v>8.4</v>
      </c>
      <c r="Z585" s="139">
        <v>11.38</v>
      </c>
      <c r="AA585" s="139">
        <v>22.95</v>
      </c>
    </row>
    <row r="586" spans="1:27" ht="36" customHeight="1">
      <c r="A586" s="219" t="str">
        <f>'приложение 1.1 '!A589</f>
        <v>2.1.6.7</v>
      </c>
      <c r="B586" s="166" t="str">
        <f>'приложение 1.1 '!B589</f>
        <v xml:space="preserve">Погрузчик фронтальный «Амкадор-352» г.п. 5 тн. </v>
      </c>
      <c r="C586" s="133" t="s">
        <v>732</v>
      </c>
      <c r="D586" s="133" t="s">
        <v>305</v>
      </c>
      <c r="E586" s="221">
        <f>'приложение 1.1 '!E589</f>
        <v>0</v>
      </c>
      <c r="F586" s="133"/>
      <c r="G586" s="221">
        <f>'приложение 1.1 '!D589</f>
        <v>0</v>
      </c>
      <c r="H586" s="134"/>
      <c r="I586" s="133">
        <f>'приложение 1.1 '!F589</f>
        <v>2019</v>
      </c>
      <c r="J586" s="133">
        <f>'приложение 1.1 '!G589</f>
        <v>2019</v>
      </c>
      <c r="K586" s="195" t="s">
        <v>196</v>
      </c>
      <c r="L586" s="195" t="s">
        <v>196</v>
      </c>
      <c r="M586" s="195" t="s">
        <v>196</v>
      </c>
      <c r="N586" s="195" t="s">
        <v>196</v>
      </c>
      <c r="O586" s="390">
        <f t="shared" si="26"/>
        <v>0</v>
      </c>
      <c r="P586" s="390">
        <f t="shared" si="27"/>
        <v>0</v>
      </c>
      <c r="Q586" s="236">
        <f>'приложение 1.1 '!H589</f>
        <v>4.5999999999999996</v>
      </c>
      <c r="R586" s="135"/>
      <c r="S586" s="135">
        <f>'приложение 1.1 '!I589</f>
        <v>4.5999999999999996</v>
      </c>
      <c r="T586" s="135"/>
      <c r="U586" s="136" t="s">
        <v>1854</v>
      </c>
      <c r="V586" s="138"/>
      <c r="W586" s="383" t="s">
        <v>1854</v>
      </c>
      <c r="X586" s="139">
        <v>5.75</v>
      </c>
      <c r="Y586" s="139">
        <v>8.4</v>
      </c>
      <c r="Z586" s="139">
        <v>11.38</v>
      </c>
      <c r="AA586" s="139">
        <v>22.95</v>
      </c>
    </row>
    <row r="587" spans="1:27" ht="119.1" customHeight="1">
      <c r="A587" s="219" t="str">
        <f>'приложение 1.1 '!A590</f>
        <v>2.1.6.8</v>
      </c>
      <c r="B587" s="166" t="str">
        <f>'приложение 1.1 '!B590</f>
        <v>КС 65717-34 (50 тонн) КАМАЗ 6560 8х8</v>
      </c>
      <c r="C587" s="133" t="s">
        <v>732</v>
      </c>
      <c r="D587" s="133" t="s">
        <v>305</v>
      </c>
      <c r="E587" s="221">
        <f>'приложение 1.1 '!E590</f>
        <v>0</v>
      </c>
      <c r="F587" s="133"/>
      <c r="G587" s="221">
        <f>'приложение 1.1 '!D590</f>
        <v>0</v>
      </c>
      <c r="H587" s="134"/>
      <c r="I587" s="133">
        <f>'приложение 1.1 '!F590</f>
        <v>2021</v>
      </c>
      <c r="J587" s="133">
        <f>'приложение 1.1 '!G590</f>
        <v>2021</v>
      </c>
      <c r="K587" s="195" t="s">
        <v>196</v>
      </c>
      <c r="L587" s="195" t="s">
        <v>196</v>
      </c>
      <c r="M587" s="195" t="s">
        <v>196</v>
      </c>
      <c r="N587" s="195" t="s">
        <v>196</v>
      </c>
      <c r="O587" s="390">
        <f t="shared" si="26"/>
        <v>0</v>
      </c>
      <c r="P587" s="390">
        <f t="shared" si="27"/>
        <v>0</v>
      </c>
      <c r="Q587" s="236">
        <f>'приложение 1.1 '!H590</f>
        <v>15.5</v>
      </c>
      <c r="R587" s="135"/>
      <c r="S587" s="135">
        <f>'приложение 1.1 '!I590</f>
        <v>15.5</v>
      </c>
      <c r="T587" s="135"/>
      <c r="U587" s="136" t="s">
        <v>1860</v>
      </c>
      <c r="V587" s="138"/>
      <c r="W587" s="383" t="s">
        <v>1860</v>
      </c>
      <c r="X587" s="139">
        <v>5.75</v>
      </c>
      <c r="Y587" s="139">
        <v>8.4</v>
      </c>
      <c r="Z587" s="139">
        <v>11.38</v>
      </c>
      <c r="AA587" s="139">
        <v>22.95</v>
      </c>
    </row>
    <row r="588" spans="1:27" ht="119.1" customHeight="1">
      <c r="A588" s="219" t="str">
        <f>'приложение 1.1 '!A591</f>
        <v>2.1.6.9</v>
      </c>
      <c r="B588" s="166" t="str">
        <f>'приложение 1.1 '!B591</f>
        <v>БКМ 517 КАМАЗ 43502</v>
      </c>
      <c r="C588" s="133" t="s">
        <v>732</v>
      </c>
      <c r="D588" s="133" t="s">
        <v>305</v>
      </c>
      <c r="E588" s="221">
        <f>'приложение 1.1 '!E591</f>
        <v>0</v>
      </c>
      <c r="F588" s="133"/>
      <c r="G588" s="221">
        <f>'приложение 1.1 '!D591</f>
        <v>0</v>
      </c>
      <c r="H588" s="134"/>
      <c r="I588" s="133">
        <f>'приложение 1.1 '!F591</f>
        <v>2022</v>
      </c>
      <c r="J588" s="133">
        <f>'приложение 1.1 '!G591</f>
        <v>2022</v>
      </c>
      <c r="K588" s="195" t="s">
        <v>196</v>
      </c>
      <c r="L588" s="195" t="s">
        <v>196</v>
      </c>
      <c r="M588" s="195" t="s">
        <v>196</v>
      </c>
      <c r="N588" s="195" t="s">
        <v>196</v>
      </c>
      <c r="O588" s="390">
        <f t="shared" si="26"/>
        <v>0</v>
      </c>
      <c r="P588" s="390">
        <f t="shared" si="27"/>
        <v>0</v>
      </c>
      <c r="Q588" s="236">
        <f>'приложение 1.1 '!H591</f>
        <v>4.3</v>
      </c>
      <c r="R588" s="135"/>
      <c r="S588" s="135">
        <f>'приложение 1.1 '!I591</f>
        <v>4.3</v>
      </c>
      <c r="T588" s="135"/>
      <c r="U588" s="136" t="s">
        <v>1855</v>
      </c>
      <c r="V588" s="138"/>
      <c r="W588" s="383" t="s">
        <v>1855</v>
      </c>
      <c r="X588" s="139">
        <v>5.75</v>
      </c>
      <c r="Y588" s="139">
        <v>8.4</v>
      </c>
      <c r="Z588" s="139">
        <v>11.38</v>
      </c>
      <c r="AA588" s="139">
        <v>22.95</v>
      </c>
    </row>
    <row r="589" spans="1:27" ht="119.1" customHeight="1">
      <c r="A589" s="219" t="str">
        <f>'приложение 1.1 '!A592</f>
        <v>2.1.6.10</v>
      </c>
      <c r="B589" s="166" t="str">
        <f>'приложение 1.1 '!B592</f>
        <v>Мини погрузчик МКСМ-800-2шт.</v>
      </c>
      <c r="C589" s="133" t="s">
        <v>732</v>
      </c>
      <c r="D589" s="133" t="s">
        <v>305</v>
      </c>
      <c r="E589" s="221">
        <f>'приложение 1.1 '!E592</f>
        <v>0</v>
      </c>
      <c r="F589" s="133"/>
      <c r="G589" s="221">
        <f>'приложение 1.1 '!D592</f>
        <v>0</v>
      </c>
      <c r="H589" s="134"/>
      <c r="I589" s="133">
        <f>'приложение 1.1 '!F592</f>
        <v>2019</v>
      </c>
      <c r="J589" s="133">
        <f>'приложение 1.1 '!G592</f>
        <v>2020</v>
      </c>
      <c r="K589" s="195" t="s">
        <v>196</v>
      </c>
      <c r="L589" s="195" t="s">
        <v>196</v>
      </c>
      <c r="M589" s="195" t="s">
        <v>196</v>
      </c>
      <c r="N589" s="195" t="s">
        <v>196</v>
      </c>
      <c r="O589" s="390">
        <f t="shared" si="26"/>
        <v>0</v>
      </c>
      <c r="P589" s="390">
        <f t="shared" si="27"/>
        <v>0</v>
      </c>
      <c r="Q589" s="236">
        <f>'приложение 1.1 '!H592</f>
        <v>3</v>
      </c>
      <c r="R589" s="135"/>
      <c r="S589" s="135">
        <f>'приложение 1.1 '!I592</f>
        <v>3</v>
      </c>
      <c r="T589" s="135"/>
      <c r="U589" s="136" t="s">
        <v>1856</v>
      </c>
      <c r="V589" s="138"/>
      <c r="W589" s="383" t="s">
        <v>1856</v>
      </c>
      <c r="X589" s="139">
        <v>5.75</v>
      </c>
      <c r="Y589" s="139">
        <v>8.4</v>
      </c>
      <c r="Z589" s="139">
        <v>11.38</v>
      </c>
      <c r="AA589" s="139">
        <v>22.95</v>
      </c>
    </row>
    <row r="590" spans="1:27" ht="119.1" customHeight="1">
      <c r="A590" s="219" t="str">
        <f>'приложение 1.1 '!A593</f>
        <v>2.1.6.11</v>
      </c>
      <c r="B590" s="166" t="str">
        <f>'приложение 1.1 '!B593</f>
        <v>Лаборатории на базе КАМАЗ 4х4- 2шт.</v>
      </c>
      <c r="C590" s="133" t="s">
        <v>732</v>
      </c>
      <c r="D590" s="133" t="s">
        <v>305</v>
      </c>
      <c r="E590" s="221">
        <f>'приложение 1.1 '!E593</f>
        <v>0</v>
      </c>
      <c r="F590" s="133"/>
      <c r="G590" s="221">
        <f>'приложение 1.1 '!D593</f>
        <v>0</v>
      </c>
      <c r="H590" s="134"/>
      <c r="I590" s="133">
        <f>'приложение 1.1 '!F593</f>
        <v>2021</v>
      </c>
      <c r="J590" s="133">
        <f>'приложение 1.1 '!G593</f>
        <v>2022</v>
      </c>
      <c r="K590" s="195" t="s">
        <v>196</v>
      </c>
      <c r="L590" s="195" t="s">
        <v>196</v>
      </c>
      <c r="M590" s="195" t="s">
        <v>196</v>
      </c>
      <c r="N590" s="195" t="s">
        <v>196</v>
      </c>
      <c r="O590" s="390">
        <f t="shared" si="26"/>
        <v>0</v>
      </c>
      <c r="P590" s="390">
        <f t="shared" si="27"/>
        <v>0</v>
      </c>
      <c r="Q590" s="236">
        <f>'приложение 1.1 '!H593</f>
        <v>5.2</v>
      </c>
      <c r="R590" s="135"/>
      <c r="S590" s="135">
        <f>'приложение 1.1 '!I593</f>
        <v>5.2</v>
      </c>
      <c r="T590" s="135"/>
      <c r="U590" s="136" t="s">
        <v>1857</v>
      </c>
      <c r="V590" s="138"/>
      <c r="W590" s="383" t="s">
        <v>1857</v>
      </c>
      <c r="X590" s="139">
        <v>5.75</v>
      </c>
      <c r="Y590" s="139">
        <v>8.4</v>
      </c>
      <c r="Z590" s="139">
        <v>11.38</v>
      </c>
      <c r="AA590" s="139">
        <v>22.95</v>
      </c>
    </row>
    <row r="591" spans="1:27" ht="119.1" customHeight="1">
      <c r="A591" s="219" t="str">
        <f>'приложение 1.1 '!A594</f>
        <v>2.1.6.12</v>
      </c>
      <c r="B591" s="166" t="str">
        <f>'приложение 1.1 '!B594</f>
        <v>Газель-Next автобус 4шт.</v>
      </c>
      <c r="C591" s="133" t="s">
        <v>732</v>
      </c>
      <c r="D591" s="133" t="s">
        <v>305</v>
      </c>
      <c r="E591" s="221">
        <f>'приложение 1.1 '!E594</f>
        <v>0</v>
      </c>
      <c r="F591" s="133"/>
      <c r="G591" s="221">
        <f>'приложение 1.1 '!D594</f>
        <v>0</v>
      </c>
      <c r="H591" s="134"/>
      <c r="I591" s="133">
        <f>'приложение 1.1 '!F594</f>
        <v>2018</v>
      </c>
      <c r="J591" s="133">
        <f>'приложение 1.1 '!G594</f>
        <v>2021</v>
      </c>
      <c r="K591" s="195" t="s">
        <v>196</v>
      </c>
      <c r="L591" s="195" t="s">
        <v>196</v>
      </c>
      <c r="M591" s="195" t="s">
        <v>196</v>
      </c>
      <c r="N591" s="195" t="s">
        <v>196</v>
      </c>
      <c r="O591" s="390">
        <f t="shared" si="26"/>
        <v>0</v>
      </c>
      <c r="P591" s="390">
        <f t="shared" si="27"/>
        <v>0</v>
      </c>
      <c r="Q591" s="236">
        <f>'приложение 1.1 '!H594</f>
        <v>6</v>
      </c>
      <c r="R591" s="135"/>
      <c r="S591" s="135">
        <f>'приложение 1.1 '!I594</f>
        <v>6</v>
      </c>
      <c r="T591" s="135"/>
      <c r="U591" s="136" t="s">
        <v>1859</v>
      </c>
      <c r="V591" s="138"/>
      <c r="W591" s="383" t="s">
        <v>1859</v>
      </c>
      <c r="X591" s="139">
        <v>5.75</v>
      </c>
      <c r="Y591" s="139">
        <v>8.4</v>
      </c>
      <c r="Z591" s="139">
        <v>11.38</v>
      </c>
      <c r="AA591" s="139">
        <v>22.95</v>
      </c>
    </row>
    <row r="592" spans="1:27" ht="119.1" customHeight="1">
      <c r="A592" s="219" t="str">
        <f>'приложение 1.1 '!A595</f>
        <v>2.1.6.13</v>
      </c>
      <c r="B592" s="166" t="str">
        <f>'приложение 1.1 '!B595</f>
        <v>Микроавтобус Фольцваген - Мультивен</v>
      </c>
      <c r="C592" s="133" t="s">
        <v>732</v>
      </c>
      <c r="D592" s="133" t="s">
        <v>305</v>
      </c>
      <c r="E592" s="221">
        <f>'приложение 1.1 '!E595</f>
        <v>0</v>
      </c>
      <c r="F592" s="133"/>
      <c r="G592" s="221">
        <f>'приложение 1.1 '!D595</f>
        <v>0</v>
      </c>
      <c r="H592" s="134"/>
      <c r="I592" s="133">
        <f>'приложение 1.1 '!F595</f>
        <v>2019</v>
      </c>
      <c r="J592" s="133">
        <f>'приложение 1.1 '!G595</f>
        <v>2019</v>
      </c>
      <c r="K592" s="195" t="s">
        <v>196</v>
      </c>
      <c r="L592" s="195" t="s">
        <v>196</v>
      </c>
      <c r="M592" s="195" t="s">
        <v>196</v>
      </c>
      <c r="N592" s="195" t="s">
        <v>196</v>
      </c>
      <c r="O592" s="390">
        <f t="shared" si="26"/>
        <v>0</v>
      </c>
      <c r="P592" s="390">
        <f t="shared" si="27"/>
        <v>0</v>
      </c>
      <c r="Q592" s="236">
        <f>'приложение 1.1 '!H595</f>
        <v>4.4000000000000004</v>
      </c>
      <c r="R592" s="135"/>
      <c r="S592" s="135">
        <f>'приложение 1.1 '!I595</f>
        <v>4.4000000000000004</v>
      </c>
      <c r="T592" s="135"/>
      <c r="U592" s="136" t="s">
        <v>1859</v>
      </c>
      <c r="V592" s="138"/>
      <c r="W592" s="383" t="s">
        <v>1859</v>
      </c>
      <c r="X592" s="139">
        <v>5.75</v>
      </c>
      <c r="Y592" s="139">
        <v>8.4</v>
      </c>
      <c r="Z592" s="139">
        <v>11.38</v>
      </c>
      <c r="AA592" s="139">
        <v>22.95</v>
      </c>
    </row>
    <row r="593" spans="1:27" ht="119.1" customHeight="1">
      <c r="A593" s="219" t="str">
        <f>'приложение 1.1 '!A596</f>
        <v>2.1.6.14</v>
      </c>
      <c r="B593" s="166" t="str">
        <f>'приложение 1.1 '!B596</f>
        <v>Кран манипулятор КАМАЗ 43118 г/п 2,9т</v>
      </c>
      <c r="C593" s="133" t="s">
        <v>732</v>
      </c>
      <c r="D593" s="133" t="s">
        <v>305</v>
      </c>
      <c r="E593" s="221">
        <f>'приложение 1.1 '!E596</f>
        <v>0</v>
      </c>
      <c r="F593" s="133"/>
      <c r="G593" s="221">
        <f>'приложение 1.1 '!D596</f>
        <v>0</v>
      </c>
      <c r="H593" s="134"/>
      <c r="I593" s="133">
        <f>'приложение 1.1 '!F596</f>
        <v>2022</v>
      </c>
      <c r="J593" s="133">
        <f>'приложение 1.1 '!G596</f>
        <v>2022</v>
      </c>
      <c r="K593" s="195" t="s">
        <v>196</v>
      </c>
      <c r="L593" s="195" t="s">
        <v>196</v>
      </c>
      <c r="M593" s="195" t="s">
        <v>196</v>
      </c>
      <c r="N593" s="195" t="s">
        <v>196</v>
      </c>
      <c r="O593" s="390">
        <f t="shared" si="26"/>
        <v>0</v>
      </c>
      <c r="P593" s="390">
        <f t="shared" si="27"/>
        <v>0</v>
      </c>
      <c r="Q593" s="236">
        <f>'приложение 1.1 '!H596</f>
        <v>5.2</v>
      </c>
      <c r="R593" s="135"/>
      <c r="S593" s="135">
        <f>'приложение 1.1 '!I596</f>
        <v>5.2</v>
      </c>
      <c r="T593" s="135"/>
      <c r="U593" s="136" t="s">
        <v>1858</v>
      </c>
      <c r="V593" s="138"/>
      <c r="W593" s="383" t="s">
        <v>1858</v>
      </c>
      <c r="X593" s="139">
        <v>5.75</v>
      </c>
      <c r="Y593" s="139">
        <v>8.4</v>
      </c>
      <c r="Z593" s="139">
        <v>11.38</v>
      </c>
      <c r="AA593" s="139">
        <v>22.95</v>
      </c>
    </row>
    <row r="594" spans="1:27" ht="119.1" customHeight="1">
      <c r="A594" s="219" t="str">
        <f>'приложение 1.1 '!A597</f>
        <v>2.1.6.15</v>
      </c>
      <c r="B594" s="166" t="str">
        <f>'приложение 1.1 '!B597</f>
        <v>Гильотина</v>
      </c>
      <c r="C594" s="133" t="s">
        <v>732</v>
      </c>
      <c r="D594" s="133" t="s">
        <v>305</v>
      </c>
      <c r="E594" s="221">
        <f>'приложение 1.1 '!E597</f>
        <v>0</v>
      </c>
      <c r="F594" s="133"/>
      <c r="G594" s="221">
        <f>'приложение 1.1 '!D597</f>
        <v>0</v>
      </c>
      <c r="H594" s="134"/>
      <c r="I594" s="133">
        <f>'приложение 1.1 '!F597</f>
        <v>2018</v>
      </c>
      <c r="J594" s="133">
        <f>'приложение 1.1 '!G597</f>
        <v>2018</v>
      </c>
      <c r="K594" s="195" t="s">
        <v>196</v>
      </c>
      <c r="L594" s="195" t="s">
        <v>196</v>
      </c>
      <c r="M594" s="195" t="s">
        <v>196</v>
      </c>
      <c r="N594" s="195" t="s">
        <v>196</v>
      </c>
      <c r="O594" s="390">
        <f t="shared" si="26"/>
        <v>0</v>
      </c>
      <c r="P594" s="390">
        <f t="shared" si="27"/>
        <v>0</v>
      </c>
      <c r="Q594" s="236">
        <f>'приложение 1.1 '!H597</f>
        <v>1.45</v>
      </c>
      <c r="R594" s="135"/>
      <c r="S594" s="135">
        <f>'приложение 1.1 '!I597</f>
        <v>1.45</v>
      </c>
      <c r="T594" s="135"/>
      <c r="U594" s="136" t="s">
        <v>1840</v>
      </c>
      <c r="V594" s="138"/>
      <c r="W594" s="383" t="s">
        <v>1840</v>
      </c>
      <c r="X594" s="139">
        <v>5.75</v>
      </c>
      <c r="Y594" s="139">
        <v>8.4</v>
      </c>
      <c r="Z594" s="139">
        <v>11.38</v>
      </c>
      <c r="AA594" s="139">
        <v>22.95</v>
      </c>
    </row>
    <row r="595" spans="1:27" ht="119.1" customHeight="1">
      <c r="A595" s="219" t="str">
        <f>'приложение 1.1 '!A598</f>
        <v>2.1.6.16</v>
      </c>
      <c r="B595" s="166" t="str">
        <f>'приложение 1.1 '!B598</f>
        <v>Пресс ножницы</v>
      </c>
      <c r="C595" s="133" t="s">
        <v>732</v>
      </c>
      <c r="D595" s="133" t="s">
        <v>305</v>
      </c>
      <c r="E595" s="221">
        <f>'приложение 1.1 '!E598</f>
        <v>0</v>
      </c>
      <c r="F595" s="133"/>
      <c r="G595" s="221">
        <f>'приложение 1.1 '!D598</f>
        <v>0</v>
      </c>
      <c r="H595" s="134"/>
      <c r="I595" s="133">
        <f>'приложение 1.1 '!F598</f>
        <v>2019</v>
      </c>
      <c r="J595" s="133">
        <f>'приложение 1.1 '!G598</f>
        <v>2019</v>
      </c>
      <c r="K595" s="195" t="s">
        <v>196</v>
      </c>
      <c r="L595" s="195" t="s">
        <v>196</v>
      </c>
      <c r="M595" s="195" t="s">
        <v>196</v>
      </c>
      <c r="N595" s="195" t="s">
        <v>196</v>
      </c>
      <c r="O595" s="390">
        <f t="shared" si="26"/>
        <v>0</v>
      </c>
      <c r="P595" s="390">
        <f t="shared" si="27"/>
        <v>0</v>
      </c>
      <c r="Q595" s="236">
        <f>'приложение 1.1 '!H598</f>
        <v>0.65</v>
      </c>
      <c r="R595" s="135"/>
      <c r="S595" s="135">
        <f>'приложение 1.1 '!I598</f>
        <v>0.65</v>
      </c>
      <c r="T595" s="135"/>
      <c r="U595" s="136" t="s">
        <v>1840</v>
      </c>
      <c r="V595" s="138"/>
      <c r="W595" s="383" t="s">
        <v>1840</v>
      </c>
      <c r="X595" s="139">
        <v>5.75</v>
      </c>
      <c r="Y595" s="139">
        <v>8.4</v>
      </c>
      <c r="Z595" s="139">
        <v>11.38</v>
      </c>
      <c r="AA595" s="139">
        <v>22.95</v>
      </c>
    </row>
    <row r="596" spans="1:27" ht="119.1" customHeight="1">
      <c r="A596" s="219" t="str">
        <f>'приложение 1.1 '!A599</f>
        <v>2.1.6.17</v>
      </c>
      <c r="B596" s="166" t="str">
        <f>'приложение 1.1 '!B599</f>
        <v>Сварочный аппарат</v>
      </c>
      <c r="C596" s="133" t="s">
        <v>732</v>
      </c>
      <c r="D596" s="133" t="s">
        <v>305</v>
      </c>
      <c r="E596" s="221">
        <f>'приложение 1.1 '!E599</f>
        <v>0</v>
      </c>
      <c r="F596" s="133"/>
      <c r="G596" s="221">
        <f>'приложение 1.1 '!D599</f>
        <v>0</v>
      </c>
      <c r="H596" s="134"/>
      <c r="I596" s="133">
        <f>'приложение 1.1 '!F599</f>
        <v>2022</v>
      </c>
      <c r="J596" s="133">
        <f>'приложение 1.1 '!G599</f>
        <v>2022</v>
      </c>
      <c r="K596" s="195" t="s">
        <v>196</v>
      </c>
      <c r="L596" s="195" t="s">
        <v>196</v>
      </c>
      <c r="M596" s="195" t="s">
        <v>196</v>
      </c>
      <c r="N596" s="195" t="s">
        <v>196</v>
      </c>
      <c r="O596" s="390">
        <f t="shared" si="26"/>
        <v>0</v>
      </c>
      <c r="P596" s="390">
        <f t="shared" si="27"/>
        <v>0</v>
      </c>
      <c r="Q596" s="236">
        <f>'приложение 1.1 '!H599</f>
        <v>7.0000000000000007E-2</v>
      </c>
      <c r="R596" s="135"/>
      <c r="S596" s="135">
        <f>'приложение 1.1 '!I599</f>
        <v>7.0000000000000007E-2</v>
      </c>
      <c r="T596" s="135"/>
      <c r="U596" s="136" t="s">
        <v>1841</v>
      </c>
      <c r="V596" s="138"/>
      <c r="W596" s="383" t="s">
        <v>1841</v>
      </c>
      <c r="X596" s="139">
        <v>5.75</v>
      </c>
      <c r="Y596" s="139">
        <v>8.4</v>
      </c>
      <c r="Z596" s="139">
        <v>11.38</v>
      </c>
      <c r="AA596" s="139">
        <v>22.95</v>
      </c>
    </row>
    <row r="597" spans="1:27" ht="119.1" customHeight="1">
      <c r="A597" s="219" t="str">
        <f>'приложение 1.1 '!A600</f>
        <v>2.1.6.18</v>
      </c>
      <c r="B597" s="166" t="str">
        <f>'приложение 1.1 '!B600</f>
        <v>Трубогибный станок универсальный</v>
      </c>
      <c r="C597" s="133" t="s">
        <v>732</v>
      </c>
      <c r="D597" s="133" t="s">
        <v>305</v>
      </c>
      <c r="E597" s="221">
        <f>'приложение 1.1 '!E600</f>
        <v>0</v>
      </c>
      <c r="F597" s="133"/>
      <c r="G597" s="221">
        <f>'приложение 1.1 '!D600</f>
        <v>0</v>
      </c>
      <c r="H597" s="134"/>
      <c r="I597" s="133">
        <f>'приложение 1.1 '!F600</f>
        <v>2020</v>
      </c>
      <c r="J597" s="133">
        <f>'приложение 1.1 '!G600</f>
        <v>2020</v>
      </c>
      <c r="K597" s="195" t="s">
        <v>196</v>
      </c>
      <c r="L597" s="195" t="s">
        <v>196</v>
      </c>
      <c r="M597" s="195" t="s">
        <v>196</v>
      </c>
      <c r="N597" s="195" t="s">
        <v>196</v>
      </c>
      <c r="O597" s="390">
        <f t="shared" si="26"/>
        <v>0</v>
      </c>
      <c r="P597" s="390">
        <f t="shared" si="27"/>
        <v>0</v>
      </c>
      <c r="Q597" s="236">
        <f>'приложение 1.1 '!H600</f>
        <v>0.25</v>
      </c>
      <c r="R597" s="135"/>
      <c r="S597" s="135">
        <f>'приложение 1.1 '!I600</f>
        <v>0.25</v>
      </c>
      <c r="T597" s="135"/>
      <c r="U597" s="136" t="s">
        <v>1840</v>
      </c>
      <c r="V597" s="138"/>
      <c r="W597" s="383" t="s">
        <v>1840</v>
      </c>
      <c r="X597" s="139">
        <v>5.75</v>
      </c>
      <c r="Y597" s="139">
        <v>8.4</v>
      </c>
      <c r="Z597" s="139">
        <v>11.38</v>
      </c>
      <c r="AA597" s="139">
        <v>22.95</v>
      </c>
    </row>
    <row r="598" spans="1:27" ht="119.1" customHeight="1">
      <c r="A598" s="219" t="str">
        <f>'приложение 1.1 '!A601</f>
        <v>2.1.6.19</v>
      </c>
      <c r="B598" s="166" t="str">
        <f>'приложение 1.1 '!B601</f>
        <v>Профессиональный алкотестер</v>
      </c>
      <c r="C598" s="133" t="s">
        <v>732</v>
      </c>
      <c r="D598" s="133" t="s">
        <v>305</v>
      </c>
      <c r="E598" s="221">
        <f>'приложение 1.1 '!E601</f>
        <v>0</v>
      </c>
      <c r="F598" s="133"/>
      <c r="G598" s="221">
        <f>'приложение 1.1 '!D601</f>
        <v>0</v>
      </c>
      <c r="H598" s="134"/>
      <c r="I598" s="133">
        <f>'приложение 1.1 '!F601</f>
        <v>2018</v>
      </c>
      <c r="J598" s="133">
        <f>'приложение 1.1 '!G601</f>
        <v>2018</v>
      </c>
      <c r="K598" s="195" t="s">
        <v>196</v>
      </c>
      <c r="L598" s="195" t="s">
        <v>196</v>
      </c>
      <c r="M598" s="195" t="s">
        <v>196</v>
      </c>
      <c r="N598" s="195" t="s">
        <v>196</v>
      </c>
      <c r="O598" s="390">
        <f t="shared" si="26"/>
        <v>0</v>
      </c>
      <c r="P598" s="390">
        <f t="shared" si="27"/>
        <v>0</v>
      </c>
      <c r="Q598" s="236">
        <f>'приложение 1.1 '!H601</f>
        <v>0.14000000000000001</v>
      </c>
      <c r="R598" s="135"/>
      <c r="S598" s="135">
        <f>'приложение 1.1 '!I601</f>
        <v>0.14000000000000001</v>
      </c>
      <c r="T598" s="135"/>
      <c r="U598" s="136" t="s">
        <v>1842</v>
      </c>
      <c r="V598" s="138"/>
      <c r="W598" s="383" t="s">
        <v>1842</v>
      </c>
      <c r="X598" s="139">
        <v>5.75</v>
      </c>
      <c r="Y598" s="139">
        <v>8.4</v>
      </c>
      <c r="Z598" s="139">
        <v>11.38</v>
      </c>
      <c r="AA598" s="139">
        <v>22.95</v>
      </c>
    </row>
    <row r="599" spans="1:27" ht="119.1" customHeight="1">
      <c r="A599" s="219" t="str">
        <f>'приложение 1.1 '!A602</f>
        <v>2.1.6.20</v>
      </c>
      <c r="B599" s="166" t="str">
        <f>'приложение 1.1 '!B602</f>
        <v>Автомобильный диагностический компьютер</v>
      </c>
      <c r="C599" s="133" t="s">
        <v>732</v>
      </c>
      <c r="D599" s="133" t="s">
        <v>305</v>
      </c>
      <c r="E599" s="221">
        <f>'приложение 1.1 '!E602</f>
        <v>0</v>
      </c>
      <c r="F599" s="133"/>
      <c r="G599" s="221">
        <f>'приложение 1.1 '!D602</f>
        <v>0</v>
      </c>
      <c r="H599" s="134"/>
      <c r="I599" s="133">
        <f>'приложение 1.1 '!F602</f>
        <v>2018</v>
      </c>
      <c r="J599" s="133">
        <f>'приложение 1.1 '!G602</f>
        <v>2018</v>
      </c>
      <c r="K599" s="195" t="s">
        <v>196</v>
      </c>
      <c r="L599" s="195" t="s">
        <v>196</v>
      </c>
      <c r="M599" s="195" t="s">
        <v>196</v>
      </c>
      <c r="N599" s="195" t="s">
        <v>196</v>
      </c>
      <c r="O599" s="390">
        <f t="shared" si="26"/>
        <v>0</v>
      </c>
      <c r="P599" s="390">
        <f t="shared" si="27"/>
        <v>0</v>
      </c>
      <c r="Q599" s="236">
        <f>'приложение 1.1 '!H602</f>
        <v>1.4999999999999999E-2</v>
      </c>
      <c r="R599" s="135"/>
      <c r="S599" s="135">
        <f>'приложение 1.1 '!I602</f>
        <v>1.4999999999999999E-2</v>
      </c>
      <c r="T599" s="135"/>
      <c r="U599" s="136" t="s">
        <v>1843</v>
      </c>
      <c r="V599" s="138"/>
      <c r="W599" s="383" t="s">
        <v>1843</v>
      </c>
      <c r="X599" s="139">
        <v>5.75</v>
      </c>
      <c r="Y599" s="139">
        <v>8.4</v>
      </c>
      <c r="Z599" s="139">
        <v>11.38</v>
      </c>
      <c r="AA599" s="139">
        <v>22.95</v>
      </c>
    </row>
    <row r="600" spans="1:27" ht="119.1" customHeight="1">
      <c r="A600" s="219" t="str">
        <f>'приложение 1.1 '!A603</f>
        <v>2.1.6.21</v>
      </c>
      <c r="B600" s="166" t="str">
        <f>'приложение 1.1 '!B603</f>
        <v>Стенд проверки генераторов стартеров</v>
      </c>
      <c r="C600" s="133" t="s">
        <v>732</v>
      </c>
      <c r="D600" s="133" t="s">
        <v>305</v>
      </c>
      <c r="E600" s="221">
        <f>'приложение 1.1 '!E603</f>
        <v>0</v>
      </c>
      <c r="F600" s="133"/>
      <c r="G600" s="221">
        <f>'приложение 1.1 '!D603</f>
        <v>0</v>
      </c>
      <c r="H600" s="134"/>
      <c r="I600" s="133">
        <f>'приложение 1.1 '!F603</f>
        <v>2022</v>
      </c>
      <c r="J600" s="133">
        <f>'приложение 1.1 '!G603</f>
        <v>2022</v>
      </c>
      <c r="K600" s="195" t="s">
        <v>196</v>
      </c>
      <c r="L600" s="195" t="s">
        <v>196</v>
      </c>
      <c r="M600" s="195" t="s">
        <v>196</v>
      </c>
      <c r="N600" s="195" t="s">
        <v>196</v>
      </c>
      <c r="O600" s="390">
        <f t="shared" si="26"/>
        <v>0</v>
      </c>
      <c r="P600" s="390">
        <f t="shared" si="27"/>
        <v>0</v>
      </c>
      <c r="Q600" s="236">
        <f>'приложение 1.1 '!H603</f>
        <v>7.0000000000000007E-2</v>
      </c>
      <c r="R600" s="135"/>
      <c r="S600" s="135">
        <f>'приложение 1.1 '!I603</f>
        <v>7.0000000000000007E-2</v>
      </c>
      <c r="T600" s="135"/>
      <c r="U600" s="136" t="s">
        <v>1844</v>
      </c>
      <c r="V600" s="138"/>
      <c r="W600" s="383" t="s">
        <v>1844</v>
      </c>
      <c r="X600" s="139">
        <v>5.75</v>
      </c>
      <c r="Y600" s="139">
        <v>8.4</v>
      </c>
      <c r="Z600" s="139">
        <v>11.38</v>
      </c>
      <c r="AA600" s="139">
        <v>22.95</v>
      </c>
    </row>
    <row r="601" spans="1:27" ht="119.1" customHeight="1">
      <c r="A601" s="219" t="str">
        <f>'приложение 1.1 '!A604</f>
        <v>2.1.6.22</v>
      </c>
      <c r="B601" s="166" t="str">
        <f>'приложение 1.1 '!B604</f>
        <v>Зарядное оборудование</v>
      </c>
      <c r="C601" s="133" t="s">
        <v>732</v>
      </c>
      <c r="D601" s="133" t="s">
        <v>305</v>
      </c>
      <c r="E601" s="221">
        <f>'приложение 1.1 '!E604</f>
        <v>0</v>
      </c>
      <c r="F601" s="133"/>
      <c r="G601" s="221">
        <f>'приложение 1.1 '!D604</f>
        <v>0</v>
      </c>
      <c r="H601" s="134"/>
      <c r="I601" s="133">
        <f>'приложение 1.1 '!F604</f>
        <v>2021</v>
      </c>
      <c r="J601" s="133">
        <f>'приложение 1.1 '!G604</f>
        <v>2021</v>
      </c>
      <c r="K601" s="195" t="s">
        <v>196</v>
      </c>
      <c r="L601" s="195" t="s">
        <v>196</v>
      </c>
      <c r="M601" s="195" t="s">
        <v>196</v>
      </c>
      <c r="N601" s="195" t="s">
        <v>196</v>
      </c>
      <c r="O601" s="390">
        <f t="shared" si="26"/>
        <v>0</v>
      </c>
      <c r="P601" s="390">
        <f t="shared" si="27"/>
        <v>0</v>
      </c>
      <c r="Q601" s="236">
        <f>'приложение 1.1 '!H604</f>
        <v>0.08</v>
      </c>
      <c r="R601" s="135"/>
      <c r="S601" s="135">
        <f>'приложение 1.1 '!I604</f>
        <v>0.08</v>
      </c>
      <c r="T601" s="135"/>
      <c r="U601" s="136" t="s">
        <v>1845</v>
      </c>
      <c r="V601" s="138"/>
      <c r="W601" s="383" t="s">
        <v>1845</v>
      </c>
      <c r="X601" s="139">
        <v>5.75</v>
      </c>
      <c r="Y601" s="139">
        <v>8.4</v>
      </c>
      <c r="Z601" s="139">
        <v>11.38</v>
      </c>
      <c r="AA601" s="139">
        <v>22.95</v>
      </c>
    </row>
    <row r="602" spans="1:27" ht="119.1" customHeight="1">
      <c r="A602" s="219" t="str">
        <f>'приложение 1.1 '!A605</f>
        <v>2.1.6.23</v>
      </c>
      <c r="B602" s="166" t="str">
        <f>'приложение 1.1 '!B605</f>
        <v>Вентиляция цеха</v>
      </c>
      <c r="C602" s="133" t="s">
        <v>732</v>
      </c>
      <c r="D602" s="133" t="s">
        <v>305</v>
      </c>
      <c r="E602" s="221">
        <f>'приложение 1.1 '!E605</f>
        <v>0</v>
      </c>
      <c r="F602" s="133"/>
      <c r="G602" s="221">
        <f>'приложение 1.1 '!D605</f>
        <v>0</v>
      </c>
      <c r="H602" s="134"/>
      <c r="I602" s="133">
        <f>'приложение 1.1 '!F605</f>
        <v>2022</v>
      </c>
      <c r="J602" s="133">
        <f>'приложение 1.1 '!G605</f>
        <v>2022</v>
      </c>
      <c r="K602" s="195" t="s">
        <v>196</v>
      </c>
      <c r="L602" s="195" t="s">
        <v>196</v>
      </c>
      <c r="M602" s="195" t="s">
        <v>196</v>
      </c>
      <c r="N602" s="195" t="s">
        <v>196</v>
      </c>
      <c r="O602" s="390">
        <f t="shared" si="26"/>
        <v>0</v>
      </c>
      <c r="P602" s="390">
        <f t="shared" si="27"/>
        <v>0</v>
      </c>
      <c r="Q602" s="236">
        <f>'приложение 1.1 '!H605</f>
        <v>2</v>
      </c>
      <c r="R602" s="135"/>
      <c r="S602" s="135">
        <f>'приложение 1.1 '!I605</f>
        <v>2</v>
      </c>
      <c r="T602" s="135"/>
      <c r="U602" s="136" t="s">
        <v>1846</v>
      </c>
      <c r="V602" s="138"/>
      <c r="W602" s="383" t="s">
        <v>1846</v>
      </c>
      <c r="X602" s="139">
        <v>5.75</v>
      </c>
      <c r="Y602" s="139">
        <v>8.4</v>
      </c>
      <c r="Z602" s="139">
        <v>11.38</v>
      </c>
      <c r="AA602" s="139">
        <v>22.95</v>
      </c>
    </row>
    <row r="603" spans="1:27" ht="81">
      <c r="A603" s="219" t="str">
        <f>'приложение 1.1 '!A606</f>
        <v>2.1.6.24</v>
      </c>
      <c r="B603" s="166" t="str">
        <f>'приложение 1.1 '!B606</f>
        <v>Шиномонтажный станок (для легкового транспорта)</v>
      </c>
      <c r="C603" s="133" t="s">
        <v>732</v>
      </c>
      <c r="D603" s="133" t="s">
        <v>305</v>
      </c>
      <c r="E603" s="221">
        <f>'приложение 1.1 '!E606</f>
        <v>0</v>
      </c>
      <c r="F603" s="133"/>
      <c r="G603" s="221">
        <f>'приложение 1.1 '!D606</f>
        <v>0</v>
      </c>
      <c r="H603" s="134"/>
      <c r="I603" s="133">
        <f>'приложение 1.1 '!F606</f>
        <v>2020</v>
      </c>
      <c r="J603" s="133">
        <f>'приложение 1.1 '!G606</f>
        <v>2020</v>
      </c>
      <c r="K603" s="195" t="s">
        <v>196</v>
      </c>
      <c r="L603" s="195" t="s">
        <v>196</v>
      </c>
      <c r="M603" s="195" t="s">
        <v>196</v>
      </c>
      <c r="N603" s="195" t="s">
        <v>196</v>
      </c>
      <c r="O603" s="390">
        <f t="shared" si="26"/>
        <v>0</v>
      </c>
      <c r="P603" s="390">
        <f t="shared" si="27"/>
        <v>0</v>
      </c>
      <c r="Q603" s="236">
        <f>'приложение 1.1 '!H606</f>
        <v>0.15</v>
      </c>
      <c r="R603" s="135"/>
      <c r="S603" s="135">
        <f>'приложение 1.1 '!I606</f>
        <v>0.15</v>
      </c>
      <c r="T603" s="135"/>
      <c r="U603" s="136" t="s">
        <v>1847</v>
      </c>
      <c r="V603" s="138"/>
      <c r="W603" s="383" t="s">
        <v>1847</v>
      </c>
      <c r="X603" s="139">
        <v>5.75</v>
      </c>
      <c r="Y603" s="139">
        <v>8.4</v>
      </c>
      <c r="Z603" s="139">
        <v>11.38</v>
      </c>
      <c r="AA603" s="139">
        <v>22.95</v>
      </c>
    </row>
    <row r="604" spans="1:27" ht="81">
      <c r="A604" s="219" t="str">
        <f>'приложение 1.1 '!A607</f>
        <v>2.1.6.25</v>
      </c>
      <c r="B604" s="166" t="str">
        <f>'приложение 1.1 '!B607</f>
        <v>Балансировочный станок (для легкового транспорта)</v>
      </c>
      <c r="C604" s="133" t="s">
        <v>732</v>
      </c>
      <c r="D604" s="133" t="s">
        <v>305</v>
      </c>
      <c r="E604" s="221">
        <f>'приложение 1.1 '!E607</f>
        <v>0</v>
      </c>
      <c r="F604" s="133"/>
      <c r="G604" s="221">
        <f>'приложение 1.1 '!D607</f>
        <v>0</v>
      </c>
      <c r="H604" s="134"/>
      <c r="I604" s="133">
        <f>'приложение 1.1 '!F607</f>
        <v>2019</v>
      </c>
      <c r="J604" s="133">
        <f>'приложение 1.1 '!G607</f>
        <v>2019</v>
      </c>
      <c r="K604" s="195" t="s">
        <v>196</v>
      </c>
      <c r="L604" s="195" t="s">
        <v>196</v>
      </c>
      <c r="M604" s="195" t="s">
        <v>196</v>
      </c>
      <c r="N604" s="195" t="s">
        <v>196</v>
      </c>
      <c r="O604" s="390">
        <f t="shared" si="26"/>
        <v>0</v>
      </c>
      <c r="P604" s="390">
        <f t="shared" si="27"/>
        <v>0</v>
      </c>
      <c r="Q604" s="236">
        <f>'приложение 1.1 '!H607</f>
        <v>0.15</v>
      </c>
      <c r="R604" s="135"/>
      <c r="S604" s="135">
        <f>'приложение 1.1 '!I607</f>
        <v>0.15</v>
      </c>
      <c r="T604" s="135"/>
      <c r="U604" s="136" t="s">
        <v>1848</v>
      </c>
      <c r="V604" s="138"/>
      <c r="W604" s="383" t="s">
        <v>1848</v>
      </c>
      <c r="X604" s="139">
        <v>5.75</v>
      </c>
      <c r="Y604" s="139">
        <v>8.4</v>
      </c>
      <c r="Z604" s="139">
        <v>11.38</v>
      </c>
      <c r="AA604" s="139">
        <v>22.95</v>
      </c>
    </row>
    <row r="605" spans="1:27" ht="81">
      <c r="A605" s="219" t="str">
        <f>'приложение 1.1 '!A608</f>
        <v>2.1.6.26</v>
      </c>
      <c r="B605" s="166" t="str">
        <f>'приложение 1.1 '!B608</f>
        <v>Балансировочный станок (для грузового транспорта)</v>
      </c>
      <c r="C605" s="133" t="s">
        <v>732</v>
      </c>
      <c r="D605" s="133" t="s">
        <v>305</v>
      </c>
      <c r="E605" s="221">
        <f>'приложение 1.1 '!E608</f>
        <v>0</v>
      </c>
      <c r="F605" s="133"/>
      <c r="G605" s="221">
        <f>'приложение 1.1 '!D608</f>
        <v>0</v>
      </c>
      <c r="H605" s="134"/>
      <c r="I605" s="133">
        <f>'приложение 1.1 '!F608</f>
        <v>2019</v>
      </c>
      <c r="J605" s="133">
        <f>'приложение 1.1 '!G608</f>
        <v>2019</v>
      </c>
      <c r="K605" s="195" t="s">
        <v>196</v>
      </c>
      <c r="L605" s="195" t="s">
        <v>196</v>
      </c>
      <c r="M605" s="195" t="s">
        <v>196</v>
      </c>
      <c r="N605" s="195" t="s">
        <v>196</v>
      </c>
      <c r="O605" s="390">
        <f t="shared" si="26"/>
        <v>0</v>
      </c>
      <c r="P605" s="390">
        <f t="shared" si="27"/>
        <v>0</v>
      </c>
      <c r="Q605" s="236">
        <f>'приложение 1.1 '!H608</f>
        <v>0.5</v>
      </c>
      <c r="R605" s="135"/>
      <c r="S605" s="135">
        <f>'приложение 1.1 '!I608</f>
        <v>0.5</v>
      </c>
      <c r="T605" s="135"/>
      <c r="U605" s="136" t="s">
        <v>1849</v>
      </c>
      <c r="V605" s="138"/>
      <c r="W605" s="383" t="s">
        <v>1849</v>
      </c>
      <c r="X605" s="139">
        <v>5.75</v>
      </c>
      <c r="Y605" s="139">
        <v>8.4</v>
      </c>
      <c r="Z605" s="139">
        <v>11.38</v>
      </c>
      <c r="AA605" s="139">
        <v>22.95</v>
      </c>
    </row>
    <row r="606" spans="1:27" ht="81">
      <c r="A606" s="219" t="str">
        <f>'приложение 1.1 '!A609</f>
        <v>2.1.6.27</v>
      </c>
      <c r="B606" s="166" t="str">
        <f>'приложение 1.1 '!B609</f>
        <v>Компрессор V-110л.</v>
      </c>
      <c r="C606" s="133" t="s">
        <v>732</v>
      </c>
      <c r="D606" s="133" t="s">
        <v>305</v>
      </c>
      <c r="E606" s="221">
        <f>'приложение 1.1 '!E609</f>
        <v>0</v>
      </c>
      <c r="F606" s="133"/>
      <c r="G606" s="221">
        <f>'приложение 1.1 '!D609</f>
        <v>0</v>
      </c>
      <c r="H606" s="134"/>
      <c r="I606" s="133">
        <f>'приложение 1.1 '!F609</f>
        <v>2021</v>
      </c>
      <c r="J606" s="133">
        <f>'приложение 1.1 '!G609</f>
        <v>2021</v>
      </c>
      <c r="K606" s="195" t="s">
        <v>196</v>
      </c>
      <c r="L606" s="195" t="s">
        <v>196</v>
      </c>
      <c r="M606" s="195" t="s">
        <v>196</v>
      </c>
      <c r="N606" s="195" t="s">
        <v>196</v>
      </c>
      <c r="O606" s="390">
        <f t="shared" si="26"/>
        <v>0</v>
      </c>
      <c r="P606" s="390">
        <f t="shared" si="27"/>
        <v>0</v>
      </c>
      <c r="Q606" s="236">
        <f>'приложение 1.1 '!H609</f>
        <v>7.0000000000000007E-2</v>
      </c>
      <c r="R606" s="135"/>
      <c r="S606" s="135">
        <f>'приложение 1.1 '!I609</f>
        <v>7.0000000000000007E-2</v>
      </c>
      <c r="T606" s="135"/>
      <c r="U606" s="136" t="s">
        <v>1850</v>
      </c>
      <c r="V606" s="138"/>
      <c r="W606" s="383" t="s">
        <v>1850</v>
      </c>
      <c r="X606" s="139">
        <v>5.75</v>
      </c>
      <c r="Y606" s="139">
        <v>8.4</v>
      </c>
      <c r="Z606" s="139">
        <v>11.38</v>
      </c>
      <c r="AA606" s="139">
        <v>22.95</v>
      </c>
    </row>
    <row r="607" spans="1:27" ht="34.5" customHeight="1">
      <c r="A607" s="133"/>
      <c r="B607" s="237" t="s">
        <v>307</v>
      </c>
      <c r="C607" s="237"/>
      <c r="D607" s="237"/>
      <c r="E607" s="229">
        <f>SUM(E364:E606)</f>
        <v>150.99999999999989</v>
      </c>
      <c r="F607" s="229"/>
      <c r="G607" s="229">
        <f>SUM(G364:G606)</f>
        <v>247.06700000000001</v>
      </c>
      <c r="H607" s="507"/>
      <c r="I607" s="237"/>
      <c r="J607" s="237"/>
      <c r="K607" s="238"/>
      <c r="L607" s="238"/>
      <c r="M607" s="238"/>
      <c r="N607" s="238"/>
      <c r="O607" s="238"/>
      <c r="P607" s="388"/>
      <c r="Q607" s="243">
        <f>SUM(Q364:Q606)</f>
        <v>1806.4524999999983</v>
      </c>
      <c r="R607" s="241"/>
      <c r="S607" s="243">
        <f>SUM(S364:S606)</f>
        <v>1806.4524999999983</v>
      </c>
      <c r="T607" s="242">
        <f>SUM(T363:T370)</f>
        <v>0</v>
      </c>
      <c r="U607" s="240"/>
      <c r="V607" s="240"/>
      <c r="W607" s="136"/>
      <c r="X607" s="218">
        <v>5.75</v>
      </c>
      <c r="Y607" s="218">
        <v>8.4</v>
      </c>
      <c r="Z607" s="218">
        <v>11.38</v>
      </c>
      <c r="AA607" s="218">
        <v>22.95</v>
      </c>
    </row>
    <row r="608" spans="1:27">
      <c r="E608" s="244"/>
      <c r="G608" s="245"/>
      <c r="P608" s="389"/>
    </row>
    <row r="609" spans="16:16" ht="15" customHeight="1">
      <c r="P609" s="389"/>
    </row>
    <row r="610" spans="16:16">
      <c r="P610" s="389"/>
    </row>
    <row r="611" spans="16:16">
      <c r="P611" s="389"/>
    </row>
    <row r="612" spans="16:16">
      <c r="P612" s="389"/>
    </row>
    <row r="613" spans="16:16">
      <c r="P613" s="389"/>
    </row>
    <row r="614" spans="16:16">
      <c r="P614" s="389"/>
    </row>
    <row r="615" spans="16:16">
      <c r="P615" s="389"/>
    </row>
    <row r="616" spans="16:16">
      <c r="P616" s="389"/>
    </row>
    <row r="617" spans="16:16">
      <c r="P617" s="389"/>
    </row>
    <row r="618" spans="16:16">
      <c r="P618" s="389"/>
    </row>
    <row r="619" spans="16:16">
      <c r="P619" s="389"/>
    </row>
    <row r="620" spans="16:16">
      <c r="P620" s="389"/>
    </row>
    <row r="621" spans="16:16">
      <c r="P621" s="389"/>
    </row>
    <row r="622" spans="16:16">
      <c r="P622" s="389"/>
    </row>
    <row r="623" spans="16:16">
      <c r="P623" s="389"/>
    </row>
    <row r="624" spans="16:16">
      <c r="P624" s="389"/>
    </row>
    <row r="625" spans="16:16">
      <c r="P625" s="389"/>
    </row>
    <row r="626" spans="16:16">
      <c r="P626" s="389"/>
    </row>
    <row r="627" spans="16:16">
      <c r="P627" s="389"/>
    </row>
    <row r="628" spans="16:16">
      <c r="P628" s="389"/>
    </row>
    <row r="629" spans="16:16">
      <c r="P629" s="389"/>
    </row>
    <row r="630" spans="16:16">
      <c r="P630" s="389"/>
    </row>
    <row r="631" spans="16:16">
      <c r="P631" s="389"/>
    </row>
    <row r="632" spans="16:16">
      <c r="P632" s="389"/>
    </row>
    <row r="633" spans="16:16">
      <c r="P633" s="389"/>
    </row>
    <row r="634" spans="16:16">
      <c r="P634" s="389"/>
    </row>
    <row r="635" spans="16:16">
      <c r="P635" s="389"/>
    </row>
    <row r="636" spans="16:16">
      <c r="P636" s="389"/>
    </row>
    <row r="637" spans="16:16">
      <c r="P637" s="389"/>
    </row>
    <row r="638" spans="16:16">
      <c r="P638" s="389"/>
    </row>
    <row r="639" spans="16:16">
      <c r="P639" s="389"/>
    </row>
    <row r="640" spans="16:16">
      <c r="P640" s="389"/>
    </row>
    <row r="641" spans="16:16">
      <c r="P641" s="389"/>
    </row>
    <row r="642" spans="16:16">
      <c r="P642" s="389"/>
    </row>
    <row r="643" spans="16:16">
      <c r="P643" s="389"/>
    </row>
    <row r="644" spans="16:16">
      <c r="P644" s="389"/>
    </row>
    <row r="645" spans="16:16">
      <c r="P645" s="389"/>
    </row>
    <row r="646" spans="16:16">
      <c r="P646" s="389"/>
    </row>
    <row r="647" spans="16:16">
      <c r="P647" s="389"/>
    </row>
    <row r="648" spans="16:16">
      <c r="P648" s="389"/>
    </row>
    <row r="649" spans="16:16">
      <c r="P649" s="389"/>
    </row>
    <row r="650" spans="16:16">
      <c r="P650" s="389"/>
    </row>
    <row r="651" spans="16:16">
      <c r="P651" s="389"/>
    </row>
    <row r="652" spans="16:16">
      <c r="P652" s="389"/>
    </row>
    <row r="653" spans="16:16">
      <c r="P653" s="389"/>
    </row>
    <row r="654" spans="16:16">
      <c r="P654" s="389"/>
    </row>
    <row r="655" spans="16:16">
      <c r="P655" s="389"/>
    </row>
    <row r="656" spans="16:16">
      <c r="P656" s="389"/>
    </row>
    <row r="657" spans="16:16">
      <c r="P657" s="389"/>
    </row>
    <row r="658" spans="16:16">
      <c r="P658" s="389"/>
    </row>
    <row r="659" spans="16:16">
      <c r="P659" s="389"/>
    </row>
    <row r="660" spans="16:16">
      <c r="P660" s="389"/>
    </row>
    <row r="661" spans="16:16">
      <c r="P661" s="389"/>
    </row>
    <row r="662" spans="16:16">
      <c r="P662" s="389"/>
    </row>
    <row r="663" spans="16:16">
      <c r="P663" s="389"/>
    </row>
    <row r="664" spans="16:16">
      <c r="P664" s="389"/>
    </row>
    <row r="665" spans="16:16">
      <c r="P665" s="389"/>
    </row>
    <row r="666" spans="16:16">
      <c r="P666" s="389"/>
    </row>
    <row r="667" spans="16:16">
      <c r="P667" s="389"/>
    </row>
    <row r="668" spans="16:16">
      <c r="P668" s="389"/>
    </row>
    <row r="669" spans="16:16">
      <c r="P669" s="389"/>
    </row>
    <row r="670" spans="16:16">
      <c r="P670" s="389"/>
    </row>
    <row r="671" spans="16:16">
      <c r="P671" s="389"/>
    </row>
    <row r="672" spans="16:16">
      <c r="P672" s="389"/>
    </row>
    <row r="673" spans="16:16">
      <c r="P673" s="389"/>
    </row>
    <row r="674" spans="16:16">
      <c r="P674" s="389"/>
    </row>
    <row r="675" spans="16:16">
      <c r="P675" s="389"/>
    </row>
    <row r="676" spans="16:16">
      <c r="P676" s="389"/>
    </row>
    <row r="677" spans="16:16">
      <c r="P677" s="389"/>
    </row>
    <row r="678" spans="16:16">
      <c r="P678" s="389"/>
    </row>
    <row r="679" spans="16:16">
      <c r="P679" s="389"/>
    </row>
    <row r="680" spans="16:16">
      <c r="P680" s="389"/>
    </row>
    <row r="681" spans="16:16">
      <c r="P681" s="389"/>
    </row>
    <row r="682" spans="16:16">
      <c r="P682" s="389"/>
    </row>
    <row r="683" spans="16:16">
      <c r="P683" s="389"/>
    </row>
    <row r="684" spans="16:16">
      <c r="P684" s="389"/>
    </row>
    <row r="685" spans="16:16">
      <c r="P685" s="389"/>
    </row>
    <row r="686" spans="16:16">
      <c r="P686" s="389"/>
    </row>
    <row r="687" spans="16:16">
      <c r="P687" s="389"/>
    </row>
    <row r="688" spans="16:16">
      <c r="P688" s="389"/>
    </row>
    <row r="689" spans="16:16">
      <c r="P689" s="389"/>
    </row>
    <row r="690" spans="16:16">
      <c r="P690" s="389"/>
    </row>
    <row r="691" spans="16:16">
      <c r="P691" s="389"/>
    </row>
    <row r="692" spans="16:16">
      <c r="P692" s="389"/>
    </row>
    <row r="693" spans="16:16">
      <c r="P693" s="389"/>
    </row>
    <row r="694" spans="16:16">
      <c r="P694" s="389"/>
    </row>
    <row r="695" spans="16:16">
      <c r="P695" s="389"/>
    </row>
    <row r="696" spans="16:16">
      <c r="P696" s="389"/>
    </row>
    <row r="697" spans="16:16">
      <c r="P697" s="389"/>
    </row>
    <row r="698" spans="16:16">
      <c r="P698" s="389"/>
    </row>
    <row r="699" spans="16:16">
      <c r="P699" s="389"/>
    </row>
  </sheetData>
  <mergeCells count="35">
    <mergeCell ref="A4:AA4"/>
    <mergeCell ref="A5:AA5"/>
    <mergeCell ref="A12:A14"/>
    <mergeCell ref="B12:B14"/>
    <mergeCell ref="C12:C14"/>
    <mergeCell ref="D12:D14"/>
    <mergeCell ref="E12:G12"/>
    <mergeCell ref="H12:H14"/>
    <mergeCell ref="I12:J12"/>
    <mergeCell ref="K12:N12"/>
    <mergeCell ref="U12:W12"/>
    <mergeCell ref="X12:AA12"/>
    <mergeCell ref="T13:T14"/>
    <mergeCell ref="U13:U14"/>
    <mergeCell ref="V13:V14"/>
    <mergeCell ref="W13:W14"/>
    <mergeCell ref="P12:P14"/>
    <mergeCell ref="Q12:R12"/>
    <mergeCell ref="S12:T12"/>
    <mergeCell ref="Y6:AA6"/>
    <mergeCell ref="X13:Y13"/>
    <mergeCell ref="Z13:AA13"/>
    <mergeCell ref="Q13:Q14"/>
    <mergeCell ref="R13:R14"/>
    <mergeCell ref="S13:S14"/>
    <mergeCell ref="E13:E14"/>
    <mergeCell ref="F13:F14"/>
    <mergeCell ref="G13:G14"/>
    <mergeCell ref="I13:I14"/>
    <mergeCell ref="O12:O14"/>
    <mergeCell ref="L13:L14"/>
    <mergeCell ref="M13:M14"/>
    <mergeCell ref="N13:N14"/>
    <mergeCell ref="J13:J14"/>
    <mergeCell ref="K13:K14"/>
  </mergeCells>
  <phoneticPr fontId="0" type="noConversion"/>
  <pageMargins left="0.31496062992125984" right="0.27559055118110237" top="0.39370078740157483" bottom="0.39370078740157483" header="0.51181102362204722" footer="0.51181102362204722"/>
  <pageSetup paperSize="8" scale="30" fitToHeight="61" orientation="landscape" r:id="rId1"/>
  <headerFooter alignWithMargins="0"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86"/>
  <sheetViews>
    <sheetView tabSelected="1" view="pageBreakPreview" topLeftCell="A16" zoomScale="70" zoomScaleNormal="32" zoomScaleSheetLayoutView="70" workbookViewId="0">
      <selection activeCell="F56" sqref="F56"/>
    </sheetView>
  </sheetViews>
  <sheetFormatPr defaultRowHeight="15.75"/>
  <cols>
    <col min="1" max="1" width="54" style="56" customWidth="1"/>
    <col min="2" max="2" width="15" style="56" customWidth="1"/>
    <col min="3" max="3" width="15.375" style="56" customWidth="1"/>
    <col min="4" max="4" width="15.125" style="56" customWidth="1"/>
    <col min="5" max="5" width="19.375" style="56" customWidth="1"/>
    <col min="6" max="6" width="14.75" style="56" customWidth="1"/>
    <col min="7" max="7" width="14.625" style="56" customWidth="1"/>
    <col min="8" max="8" width="17.25" style="56" customWidth="1"/>
    <col min="9" max="9" width="15" style="56" customWidth="1"/>
    <col min="10" max="10" width="14.5" style="56" customWidth="1"/>
    <col min="11" max="11" width="15.375" style="56" customWidth="1"/>
    <col min="12" max="12" width="17.75" style="56" customWidth="1"/>
    <col min="13" max="13" width="17" style="56" customWidth="1"/>
    <col min="14" max="14" width="16.25" style="56" customWidth="1"/>
    <col min="15" max="15" width="17.5" style="56" customWidth="1"/>
    <col min="16" max="17" width="13.875" style="56" customWidth="1"/>
    <col min="18" max="18" width="16.375" style="56" customWidth="1"/>
    <col min="19" max="25" width="15.25" style="56" customWidth="1"/>
    <col min="26" max="16384" width="9" style="56"/>
  </cols>
  <sheetData>
    <row r="2" spans="1:25">
      <c r="Y2" s="52" t="s">
        <v>313</v>
      </c>
    </row>
    <row r="3" spans="1:25">
      <c r="Y3" s="52" t="s">
        <v>456</v>
      </c>
    </row>
    <row r="4" spans="1:25">
      <c r="Y4" s="52" t="s">
        <v>182</v>
      </c>
    </row>
    <row r="6" spans="1:25" s="120" customFormat="1" ht="18.75">
      <c r="A6" s="800" t="s">
        <v>314</v>
      </c>
      <c r="B6" s="800"/>
      <c r="C6" s="800"/>
      <c r="D6" s="800"/>
      <c r="E6" s="800"/>
      <c r="F6" s="800"/>
      <c r="G6" s="800"/>
      <c r="H6" s="800"/>
      <c r="I6" s="800"/>
      <c r="J6" s="800"/>
      <c r="K6" s="800"/>
      <c r="L6" s="800"/>
      <c r="M6" s="800"/>
      <c r="N6" s="800"/>
      <c r="O6" s="800"/>
      <c r="P6" s="800"/>
      <c r="Q6" s="800"/>
      <c r="R6" s="800"/>
      <c r="S6" s="800"/>
      <c r="T6" s="800"/>
      <c r="U6" s="800"/>
      <c r="V6" s="800"/>
      <c r="W6" s="800"/>
      <c r="X6" s="800"/>
      <c r="Y6" s="800"/>
    </row>
    <row r="7" spans="1:25" s="120" customFormat="1" ht="18.75">
      <c r="A7" s="801" t="s">
        <v>1833</v>
      </c>
      <c r="B7" s="801"/>
      <c r="C7" s="801"/>
      <c r="D7" s="801"/>
      <c r="E7" s="801"/>
      <c r="F7" s="801"/>
      <c r="G7" s="801"/>
      <c r="H7" s="801"/>
      <c r="I7" s="801"/>
      <c r="J7" s="801"/>
      <c r="K7" s="801"/>
      <c r="L7" s="801"/>
      <c r="M7" s="801"/>
      <c r="N7" s="801"/>
      <c r="O7" s="801"/>
      <c r="P7" s="801"/>
      <c r="Q7" s="801"/>
      <c r="R7" s="801"/>
      <c r="S7" s="801"/>
      <c r="T7" s="801"/>
      <c r="U7" s="801"/>
      <c r="V7" s="801"/>
      <c r="W7" s="801"/>
      <c r="X7" s="801"/>
      <c r="Y7" s="801"/>
    </row>
    <row r="8" spans="1:25" ht="18.75">
      <c r="A8" s="57"/>
      <c r="Y8" s="733" t="s">
        <v>457</v>
      </c>
    </row>
    <row r="9" spans="1:25" ht="18.75">
      <c r="A9" s="57"/>
      <c r="Y9" s="732" t="s">
        <v>420</v>
      </c>
    </row>
    <row r="10" spans="1:25" ht="18.75">
      <c r="A10" s="57"/>
      <c r="X10" s="58"/>
      <c r="Y10" s="59" t="s">
        <v>315</v>
      </c>
    </row>
    <row r="11" spans="1:25" ht="18.75">
      <c r="A11" s="57"/>
      <c r="Y11" s="732" t="s">
        <v>1832</v>
      </c>
    </row>
    <row r="12" spans="1:25" ht="18.75">
      <c r="A12" s="57"/>
      <c r="Y12" s="732" t="s">
        <v>177</v>
      </c>
    </row>
    <row r="13" spans="1:25">
      <c r="A13" s="57"/>
    </row>
    <row r="14" spans="1:25">
      <c r="D14" s="57" t="s">
        <v>301</v>
      </c>
    </row>
    <row r="15" spans="1:25" ht="16.5" thickBot="1">
      <c r="A15" s="60" t="s">
        <v>316</v>
      </c>
      <c r="B15" s="60" t="s">
        <v>317</v>
      </c>
      <c r="D15" s="61"/>
      <c r="E15" s="62"/>
      <c r="F15" s="62"/>
      <c r="G15" s="62"/>
      <c r="H15" s="62"/>
    </row>
    <row r="16" spans="1:25">
      <c r="A16" s="63" t="s">
        <v>318</v>
      </c>
      <c r="B16" s="64">
        <f>'приложение 1.1 '!AB19*1000000</f>
        <v>2960665246.9999981</v>
      </c>
      <c r="C16" s="65"/>
      <c r="D16" s="65"/>
      <c r="E16" s="65"/>
      <c r="F16" s="65"/>
      <c r="G16" s="65"/>
      <c r="H16" s="65"/>
      <c r="I16" s="65"/>
      <c r="J16" s="65"/>
      <c r="K16" s="65"/>
    </row>
    <row r="17" spans="1:11">
      <c r="A17" s="66" t="s">
        <v>319</v>
      </c>
      <c r="B17" s="67">
        <v>0</v>
      </c>
      <c r="C17" s="65"/>
      <c r="D17" s="65"/>
      <c r="E17" s="65"/>
      <c r="F17" s="65"/>
      <c r="G17" s="65"/>
      <c r="H17" s="65"/>
      <c r="I17" s="65"/>
      <c r="J17" s="65"/>
      <c r="K17" s="65"/>
    </row>
    <row r="18" spans="1:11">
      <c r="A18" s="66" t="s">
        <v>320</v>
      </c>
      <c r="B18" s="723">
        <v>35</v>
      </c>
      <c r="C18" s="65"/>
      <c r="D18" s="57" t="s">
        <v>321</v>
      </c>
      <c r="E18" s="65"/>
      <c r="F18" s="65"/>
      <c r="G18" s="65"/>
      <c r="H18" s="65"/>
      <c r="I18" s="65"/>
      <c r="J18" s="65"/>
      <c r="K18" s="65"/>
    </row>
    <row r="19" spans="1:11" ht="16.5" thickBot="1">
      <c r="A19" s="68" t="s">
        <v>322</v>
      </c>
      <c r="B19" s="69">
        <v>1</v>
      </c>
      <c r="C19" s="65"/>
      <c r="D19" s="793" t="s">
        <v>323</v>
      </c>
      <c r="E19" s="793"/>
      <c r="F19" s="796">
        <f>SUM(B81:X81)</f>
        <v>11.381262054576126</v>
      </c>
      <c r="G19" s="797">
        <f>SUM(C81:Y81)</f>
        <v>11.381262054576126</v>
      </c>
      <c r="K19" s="70"/>
    </row>
    <row r="20" spans="1:11">
      <c r="A20" s="63" t="s">
        <v>492</v>
      </c>
      <c r="B20" s="71">
        <f>B16*0.417/100</f>
        <v>12345974.079989992</v>
      </c>
      <c r="C20" s="65"/>
      <c r="D20" s="793" t="s">
        <v>493</v>
      </c>
      <c r="E20" s="793"/>
      <c r="F20" s="796">
        <f>IF(SUM(B82:Y82)=0,"не окупается",SUM(B82:Y82))</f>
        <v>22.94781466064202</v>
      </c>
      <c r="G20" s="797"/>
      <c r="K20" s="70"/>
    </row>
    <row r="21" spans="1:11">
      <c r="A21" s="66" t="s">
        <v>494</v>
      </c>
      <c r="B21" s="72">
        <v>4</v>
      </c>
      <c r="C21" s="65"/>
      <c r="D21" s="793" t="s">
        <v>53</v>
      </c>
      <c r="E21" s="793"/>
      <c r="F21" s="798">
        <f>Y79</f>
        <v>5751514.8690251708</v>
      </c>
      <c r="G21" s="799"/>
      <c r="K21" s="70"/>
    </row>
    <row r="22" spans="1:11" ht="16.5" thickBot="1">
      <c r="A22" s="66" t="s">
        <v>8</v>
      </c>
      <c r="B22" s="72">
        <v>1</v>
      </c>
      <c r="C22" s="65"/>
      <c r="D22" s="793" t="s">
        <v>9</v>
      </c>
      <c r="E22" s="793"/>
      <c r="F22" s="794" t="str">
        <f>IF(F21&gt;0,"да","нет")</f>
        <v>да</v>
      </c>
      <c r="G22" s="795"/>
      <c r="K22" s="70"/>
    </row>
    <row r="23" spans="1:11">
      <c r="A23" s="66" t="s">
        <v>10</v>
      </c>
      <c r="B23" s="71">
        <f>B16*0.0375/100</f>
        <v>1110249.4676249993</v>
      </c>
      <c r="C23" s="65"/>
      <c r="D23" s="65"/>
      <c r="E23" s="65"/>
      <c r="F23" s="65"/>
      <c r="G23" s="65"/>
      <c r="H23" s="65"/>
      <c r="I23" s="65"/>
      <c r="J23" s="65"/>
      <c r="K23" s="65"/>
    </row>
    <row r="24" spans="1:11">
      <c r="A24" s="66" t="s">
        <v>11</v>
      </c>
      <c r="B24" s="67">
        <v>4</v>
      </c>
      <c r="C24" s="65"/>
      <c r="D24" s="65"/>
      <c r="E24" s="65"/>
      <c r="F24" s="65"/>
      <c r="G24" s="65"/>
      <c r="H24" s="65"/>
      <c r="I24" s="65"/>
      <c r="J24" s="65"/>
      <c r="K24" s="65"/>
    </row>
    <row r="25" spans="1:11">
      <c r="A25" s="66" t="s">
        <v>12</v>
      </c>
      <c r="B25" s="67">
        <v>1</v>
      </c>
      <c r="C25" s="65"/>
      <c r="D25" s="65"/>
      <c r="E25" s="65"/>
      <c r="F25" s="65"/>
      <c r="G25" s="65"/>
      <c r="H25" s="65"/>
      <c r="I25" s="65"/>
      <c r="J25" s="65"/>
      <c r="K25" s="65"/>
    </row>
    <row r="26" spans="1:11">
      <c r="A26" s="73" t="s">
        <v>301</v>
      </c>
      <c r="B26" s="74">
        <v>0</v>
      </c>
      <c r="C26" s="65"/>
      <c r="D26" s="65"/>
      <c r="E26" s="65"/>
      <c r="F26" s="65"/>
      <c r="G26" s="65"/>
      <c r="H26" s="65"/>
      <c r="I26" s="65"/>
      <c r="J26" s="65"/>
      <c r="K26" s="65"/>
    </row>
    <row r="27" spans="1:11" ht="16.5" thickBot="1">
      <c r="A27" s="68" t="s">
        <v>103</v>
      </c>
      <c r="B27" s="75">
        <v>0.2</v>
      </c>
      <c r="C27" s="65"/>
      <c r="D27" s="65"/>
      <c r="E27" s="65"/>
      <c r="F27" s="65"/>
      <c r="G27" s="65"/>
      <c r="H27" s="65"/>
      <c r="I27" s="65"/>
      <c r="J27" s="65"/>
      <c r="K27" s="65"/>
    </row>
    <row r="28" spans="1:11">
      <c r="A28" s="63" t="s">
        <v>301</v>
      </c>
      <c r="B28" s="76">
        <v>0</v>
      </c>
      <c r="C28" s="65"/>
      <c r="D28" s="65"/>
      <c r="E28" s="65"/>
      <c r="F28" s="65"/>
      <c r="G28" s="65"/>
      <c r="H28" s="65"/>
      <c r="I28" s="65"/>
      <c r="J28" s="65"/>
      <c r="K28" s="65"/>
    </row>
    <row r="29" spans="1:11">
      <c r="A29" s="66" t="s">
        <v>13</v>
      </c>
      <c r="B29" s="67">
        <v>0</v>
      </c>
      <c r="C29" s="65"/>
      <c r="D29" s="65"/>
      <c r="E29" s="65"/>
      <c r="F29" s="65"/>
      <c r="G29" s="65"/>
      <c r="H29" s="65"/>
      <c r="I29" s="65"/>
      <c r="J29" s="65"/>
      <c r="K29" s="65"/>
    </row>
    <row r="30" spans="1:11" ht="16.5" thickBot="1">
      <c r="A30" s="73" t="s">
        <v>14</v>
      </c>
      <c r="B30" s="77">
        <v>0.1</v>
      </c>
      <c r="C30" s="65"/>
      <c r="D30" s="65"/>
      <c r="E30" s="65"/>
      <c r="F30" s="65"/>
      <c r="G30" s="65"/>
      <c r="H30" s="65"/>
      <c r="I30" s="65"/>
      <c r="J30" s="65"/>
      <c r="K30" s="65"/>
    </row>
    <row r="31" spans="1:11">
      <c r="A31" s="78" t="s">
        <v>15</v>
      </c>
      <c r="B31" s="79">
        <v>15</v>
      </c>
    </row>
    <row r="32" spans="1:11">
      <c r="A32" s="80" t="s">
        <v>16</v>
      </c>
      <c r="B32" s="81">
        <v>0.125</v>
      </c>
    </row>
    <row r="33" spans="1:25">
      <c r="A33" s="80" t="s">
        <v>17</v>
      </c>
      <c r="B33" s="82">
        <f>B32</f>
        <v>0.125</v>
      </c>
    </row>
    <row r="34" spans="1:25">
      <c r="A34" s="80" t="s">
        <v>18</v>
      </c>
      <c r="B34" s="82">
        <f>+(B44+B45)/B16</f>
        <v>0.23505811919303438</v>
      </c>
    </row>
    <row r="35" spans="1:25">
      <c r="A35" s="80" t="s">
        <v>19</v>
      </c>
      <c r="B35" s="82">
        <v>8.4000000000000005E-2</v>
      </c>
    </row>
    <row r="36" spans="1:25">
      <c r="A36" s="80" t="s">
        <v>20</v>
      </c>
      <c r="B36" s="82">
        <f>1-B34</f>
        <v>0.76494188080696568</v>
      </c>
    </row>
    <row r="37" spans="1:25" ht="16.5" thickBot="1">
      <c r="A37" s="83" t="s">
        <v>21</v>
      </c>
      <c r="B37" s="84">
        <f>B36*B35+B34*B33*(1-B27)</f>
        <v>8.7760929907088558E-2</v>
      </c>
    </row>
    <row r="38" spans="1:25" ht="47.25" customHeight="1">
      <c r="A38" s="85" t="s">
        <v>22</v>
      </c>
      <c r="B38" s="86" t="s">
        <v>1834</v>
      </c>
      <c r="C38" s="87">
        <v>2019</v>
      </c>
      <c r="D38" s="87">
        <v>2020</v>
      </c>
      <c r="E38" s="87">
        <v>2021</v>
      </c>
      <c r="F38" s="87">
        <v>2022</v>
      </c>
      <c r="G38" s="87">
        <v>2023</v>
      </c>
      <c r="H38" s="87">
        <v>2024</v>
      </c>
      <c r="I38" s="87">
        <v>2025</v>
      </c>
      <c r="J38" s="87">
        <v>2026</v>
      </c>
      <c r="K38" s="87">
        <v>2027</v>
      </c>
      <c r="L38" s="87">
        <v>2028</v>
      </c>
      <c r="M38" s="87">
        <v>2029</v>
      </c>
      <c r="N38" s="87">
        <v>2030</v>
      </c>
      <c r="O38" s="87">
        <v>2031</v>
      </c>
      <c r="P38" s="87">
        <v>2032</v>
      </c>
      <c r="Q38" s="87">
        <v>2033</v>
      </c>
      <c r="R38" s="87">
        <v>2034</v>
      </c>
      <c r="S38" s="87">
        <v>2035</v>
      </c>
      <c r="T38" s="87">
        <v>2036</v>
      </c>
      <c r="U38" s="87">
        <v>2037</v>
      </c>
      <c r="V38" s="87">
        <v>2038</v>
      </c>
      <c r="W38" s="87">
        <v>2039</v>
      </c>
      <c r="X38" s="87">
        <v>2040</v>
      </c>
      <c r="Y38" s="87">
        <v>2041</v>
      </c>
    </row>
    <row r="39" spans="1:25">
      <c r="A39" s="89" t="s">
        <v>23</v>
      </c>
      <c r="B39" s="90">
        <v>4.3999999999999997E-2</v>
      </c>
      <c r="C39" s="90">
        <v>4.2000000000000003E-2</v>
      </c>
      <c r="D39" s="90">
        <v>4.2000000000000003E-2</v>
      </c>
      <c r="E39" s="90">
        <v>4.2000000000000003E-2</v>
      </c>
      <c r="F39" s="90">
        <v>4.2000000000000003E-2</v>
      </c>
      <c r="G39" s="90">
        <v>4.2000000000000003E-2</v>
      </c>
      <c r="H39" s="90">
        <v>4.2000000000000003E-2</v>
      </c>
      <c r="I39" s="90">
        <v>4.2000000000000003E-2</v>
      </c>
      <c r="J39" s="90">
        <v>4.2000000000000003E-2</v>
      </c>
      <c r="K39" s="90">
        <v>4.2000000000000003E-2</v>
      </c>
      <c r="L39" s="90">
        <v>4.2000000000000003E-2</v>
      </c>
      <c r="M39" s="90">
        <v>4.2000000000000003E-2</v>
      </c>
      <c r="N39" s="90">
        <v>4.2000000000000003E-2</v>
      </c>
      <c r="O39" s="90">
        <v>4.2000000000000003E-2</v>
      </c>
      <c r="P39" s="90">
        <v>4.2000000000000003E-2</v>
      </c>
      <c r="Q39" s="90">
        <v>4.2000000000000003E-2</v>
      </c>
      <c r="R39" s="90">
        <v>4.2000000000000003E-2</v>
      </c>
      <c r="S39" s="90">
        <v>4.2000000000000003E-2</v>
      </c>
      <c r="T39" s="90">
        <v>4.2000000000000003E-2</v>
      </c>
      <c r="U39" s="90">
        <v>4.2000000000000003E-2</v>
      </c>
      <c r="V39" s="90">
        <v>4.2000000000000003E-2</v>
      </c>
      <c r="W39" s="90">
        <v>4.2000000000000003E-2</v>
      </c>
      <c r="X39" s="90">
        <v>4.2000000000000003E-2</v>
      </c>
      <c r="Y39" s="90">
        <v>4.2000000000000003E-2</v>
      </c>
    </row>
    <row r="40" spans="1:25">
      <c r="A40" s="89" t="s">
        <v>24</v>
      </c>
      <c r="B40" s="90">
        <f>B39</f>
        <v>4.3999999999999997E-2</v>
      </c>
      <c r="C40" s="90">
        <f t="shared" ref="C40:Y40" si="0">(1+B40)*(1+C39)-1</f>
        <v>8.7848000000000148E-2</v>
      </c>
      <c r="D40" s="90">
        <f t="shared" si="0"/>
        <v>0.13353761600000014</v>
      </c>
      <c r="E40" s="90">
        <f t="shared" si="0"/>
        <v>0.1811461958720002</v>
      </c>
      <c r="F40" s="90">
        <f t="shared" si="0"/>
        <v>0.23075433609862417</v>
      </c>
      <c r="G40" s="90">
        <f t="shared" si="0"/>
        <v>0.28244601821476634</v>
      </c>
      <c r="H40" s="90">
        <f t="shared" si="0"/>
        <v>0.33630875097978663</v>
      </c>
      <c r="I40" s="90">
        <f t="shared" si="0"/>
        <v>0.39243371852093767</v>
      </c>
      <c r="J40" s="90">
        <f t="shared" si="0"/>
        <v>0.45091593469881719</v>
      </c>
      <c r="K40" s="90">
        <f t="shared" si="0"/>
        <v>0.51185440395616766</v>
      </c>
      <c r="L40" s="90">
        <f t="shared" si="0"/>
        <v>0.57535228892232682</v>
      </c>
      <c r="M40" s="90">
        <f t="shared" si="0"/>
        <v>0.64151708505706462</v>
      </c>
      <c r="N40" s="90">
        <f t="shared" si="0"/>
        <v>0.71046080262946143</v>
      </c>
      <c r="O40" s="90">
        <f t="shared" si="0"/>
        <v>0.7823001563398988</v>
      </c>
      <c r="P40" s="90">
        <f t="shared" si="0"/>
        <v>0.85715676290617471</v>
      </c>
      <c r="Q40" s="90">
        <f t="shared" si="0"/>
        <v>0.93515734694823416</v>
      </c>
      <c r="R40" s="90">
        <f t="shared" si="0"/>
        <v>1.0164339555200601</v>
      </c>
      <c r="S40" s="90">
        <f t="shared" si="0"/>
        <v>1.1011241816519028</v>
      </c>
      <c r="T40" s="90">
        <f t="shared" si="0"/>
        <v>1.1893713972812829</v>
      </c>
      <c r="U40" s="90">
        <f t="shared" si="0"/>
        <v>1.2813249959670969</v>
      </c>
      <c r="V40" s="90">
        <f t="shared" si="0"/>
        <v>1.3771406457977151</v>
      </c>
      <c r="W40" s="90">
        <f t="shared" si="0"/>
        <v>1.4769805529212192</v>
      </c>
      <c r="X40" s="90">
        <f t="shared" si="0"/>
        <v>1.5810137361439107</v>
      </c>
      <c r="Y40" s="90">
        <f t="shared" si="0"/>
        <v>1.6894163130619551</v>
      </c>
    </row>
    <row r="41" spans="1:25" ht="16.5" thickBot="1">
      <c r="A41" s="91" t="s">
        <v>25</v>
      </c>
      <c r="B41" s="92"/>
      <c r="C41" s="93">
        <f>B16*0.12*1.075</f>
        <v>381925816.86299974</v>
      </c>
      <c r="D41" s="93">
        <f>C41*(1+D39)</f>
        <v>397966701.17124575</v>
      </c>
      <c r="E41" s="93">
        <f t="shared" ref="E41:Y41" si="1">D41*(1+E39)</f>
        <v>414681302.6204381</v>
      </c>
      <c r="F41" s="93">
        <f t="shared" si="1"/>
        <v>432097917.33049649</v>
      </c>
      <c r="G41" s="93">
        <f t="shared" si="1"/>
        <v>450246029.85837734</v>
      </c>
      <c r="H41" s="93">
        <f t="shared" si="1"/>
        <v>469156363.1124292</v>
      </c>
      <c r="I41" s="93">
        <f t="shared" si="1"/>
        <v>488860930.36315125</v>
      </c>
      <c r="J41" s="93">
        <f t="shared" si="1"/>
        <v>509393089.43840361</v>
      </c>
      <c r="K41" s="93">
        <f t="shared" si="1"/>
        <v>530787599.19481659</v>
      </c>
      <c r="L41" s="93">
        <f t="shared" si="1"/>
        <v>553080678.36099887</v>
      </c>
      <c r="M41" s="93">
        <f t="shared" si="1"/>
        <v>576310066.85216081</v>
      </c>
      <c r="N41" s="93">
        <f t="shared" si="1"/>
        <v>600515089.65995157</v>
      </c>
      <c r="O41" s="93">
        <f t="shared" si="1"/>
        <v>625736723.42566955</v>
      </c>
      <c r="P41" s="93">
        <f t="shared" si="1"/>
        <v>652017665.80954766</v>
      </c>
      <c r="Q41" s="93">
        <f t="shared" si="1"/>
        <v>679402407.77354872</v>
      </c>
      <c r="R41" s="93">
        <f t="shared" si="1"/>
        <v>707937308.90003777</v>
      </c>
      <c r="S41" s="93">
        <f t="shared" si="1"/>
        <v>737670675.87383938</v>
      </c>
      <c r="T41" s="93">
        <f t="shared" si="1"/>
        <v>768652844.2605406</v>
      </c>
      <c r="U41" s="93">
        <f t="shared" si="1"/>
        <v>800936263.71948338</v>
      </c>
      <c r="V41" s="93">
        <f t="shared" si="1"/>
        <v>834575586.79570174</v>
      </c>
      <c r="W41" s="93">
        <f t="shared" si="1"/>
        <v>869627761.44112122</v>
      </c>
      <c r="X41" s="93">
        <f t="shared" si="1"/>
        <v>906152127.42164838</v>
      </c>
      <c r="Y41" s="93">
        <f t="shared" si="1"/>
        <v>944210516.77335763</v>
      </c>
    </row>
    <row r="42" spans="1:25" ht="16.5" thickBot="1"/>
    <row r="43" spans="1:25" ht="47.25">
      <c r="A43" s="94" t="s">
        <v>26</v>
      </c>
      <c r="B43" s="86" t="s">
        <v>1834</v>
      </c>
      <c r="C43" s="87">
        <v>2019</v>
      </c>
      <c r="D43" s="88">
        <v>2020</v>
      </c>
      <c r="E43" s="88">
        <v>2021</v>
      </c>
      <c r="F43" s="88">
        <v>2022</v>
      </c>
      <c r="G43" s="88">
        <v>2023</v>
      </c>
      <c r="H43" s="88">
        <v>2024</v>
      </c>
      <c r="I43" s="88">
        <v>2025</v>
      </c>
      <c r="J43" s="88">
        <v>2026</v>
      </c>
      <c r="K43" s="88">
        <v>2027</v>
      </c>
      <c r="L43" s="88">
        <v>2028</v>
      </c>
      <c r="M43" s="88">
        <v>2029</v>
      </c>
      <c r="N43" s="88">
        <v>2030</v>
      </c>
      <c r="O43" s="88">
        <v>2031</v>
      </c>
      <c r="P43" s="88">
        <v>2032</v>
      </c>
      <c r="Q43" s="88">
        <v>2033</v>
      </c>
      <c r="R43" s="88">
        <v>2034</v>
      </c>
      <c r="S43" s="88">
        <v>2035</v>
      </c>
      <c r="T43" s="88">
        <v>2036</v>
      </c>
      <c r="U43" s="88">
        <v>2037</v>
      </c>
      <c r="V43" s="88">
        <v>2038</v>
      </c>
      <c r="W43" s="88">
        <v>2039</v>
      </c>
      <c r="X43" s="88">
        <v>2040</v>
      </c>
      <c r="Y43" s="88">
        <v>2041</v>
      </c>
    </row>
    <row r="44" spans="1:25">
      <c r="A44" s="95" t="s">
        <v>27</v>
      </c>
      <c r="B44" s="720">
        <f>538667000+89680000</f>
        <v>628347000</v>
      </c>
      <c r="C44" s="720">
        <f>B44+B45-B46</f>
        <v>516274404.5200001</v>
      </c>
      <c r="D44" s="720">
        <f>C44+C45-C46</f>
        <v>217753441.47168005</v>
      </c>
      <c r="E44" s="720">
        <f t="shared" ref="E44:U44" si="2">D44+D45-D46</f>
        <v>166185646.82796422</v>
      </c>
      <c r="F44" s="720">
        <f t="shared" si="2"/>
        <v>183412347.544249</v>
      </c>
      <c r="G44" s="720">
        <f>F44+F45-F46</f>
        <v>171184857.70796573</v>
      </c>
      <c r="H44" s="720">
        <f t="shared" si="2"/>
        <v>158957367.87168247</v>
      </c>
      <c r="I44" s="96">
        <f t="shared" si="2"/>
        <v>146729878.0353992</v>
      </c>
      <c r="J44" s="96">
        <f t="shared" si="2"/>
        <v>134502388.19911593</v>
      </c>
      <c r="K44" s="96">
        <f t="shared" si="2"/>
        <v>122274898.36283267</v>
      </c>
      <c r="L44" s="96">
        <f t="shared" si="2"/>
        <v>110047408.5265494</v>
      </c>
      <c r="M44" s="96">
        <f t="shared" si="2"/>
        <v>97819918.690266132</v>
      </c>
      <c r="N44" s="96">
        <f t="shared" si="2"/>
        <v>85592428.853982866</v>
      </c>
      <c r="O44" s="96">
        <f t="shared" si="2"/>
        <v>73364939.017699599</v>
      </c>
      <c r="P44" s="96">
        <f t="shared" si="2"/>
        <v>61137449.181416333</v>
      </c>
      <c r="Q44" s="96">
        <f t="shared" si="2"/>
        <v>48909959.345133066</v>
      </c>
      <c r="R44" s="350">
        <f t="shared" si="2"/>
        <v>36682469.5088498</v>
      </c>
      <c r="S44" s="350">
        <f t="shared" si="2"/>
        <v>24454979.672566533</v>
      </c>
      <c r="T44" s="350">
        <f t="shared" si="2"/>
        <v>12227489.836283267</v>
      </c>
      <c r="U44" s="350">
        <f t="shared" si="2"/>
        <v>0</v>
      </c>
      <c r="V44" s="350"/>
      <c r="W44" s="350"/>
      <c r="X44" s="350"/>
      <c r="Y44" s="350"/>
    </row>
    <row r="45" spans="1:25">
      <c r="A45" s="95" t="s">
        <v>28</v>
      </c>
      <c r="B45" s="720">
        <f>'приложение 4.1 '!C65*1000000</f>
        <v>67581404.520000085</v>
      </c>
      <c r="C45" s="720">
        <f>'приложение 4.1 '!D65*1000000</f>
        <v>60492036.951679952</v>
      </c>
      <c r="D45" s="720">
        <f>'приложение 4.1 '!E65*1000000</f>
        <v>38112205.356284164</v>
      </c>
      <c r="E45" s="720">
        <f>'приложение 4.1 '!F65*1000000</f>
        <v>17226700.716284767</v>
      </c>
      <c r="F45" s="720">
        <f>'приложение 4.1 '!G65*1000000</f>
        <v>0</v>
      </c>
      <c r="G45" s="720">
        <f>'приложение 4.1 '!H65*1000000</f>
        <v>0</v>
      </c>
      <c r="H45" s="721">
        <v>0</v>
      </c>
      <c r="I45" s="131">
        <v>0</v>
      </c>
      <c r="J45" s="131">
        <v>0</v>
      </c>
      <c r="K45" s="131">
        <v>0</v>
      </c>
      <c r="L45" s="131">
        <v>0</v>
      </c>
      <c r="M45" s="131">
        <v>0</v>
      </c>
      <c r="N45" s="131">
        <v>0</v>
      </c>
      <c r="O45" s="131">
        <v>0</v>
      </c>
      <c r="P45" s="131">
        <v>0</v>
      </c>
      <c r="Q45" s="131">
        <v>0</v>
      </c>
      <c r="R45" s="350">
        <v>0</v>
      </c>
      <c r="S45" s="350">
        <v>0</v>
      </c>
      <c r="T45" s="350">
        <v>0</v>
      </c>
      <c r="U45" s="350">
        <v>0</v>
      </c>
      <c r="V45" s="350"/>
      <c r="W45" s="350"/>
      <c r="X45" s="350"/>
      <c r="Y45" s="350"/>
    </row>
    <row r="46" spans="1:25">
      <c r="A46" s="89" t="s">
        <v>29</v>
      </c>
      <c r="B46" s="721">
        <f>B44-359013000-89680000</f>
        <v>179654000</v>
      </c>
      <c r="C46" s="721">
        <v>359013000</v>
      </c>
      <c r="D46" s="721">
        <v>89680000</v>
      </c>
      <c r="E46" s="721">
        <v>0</v>
      </c>
      <c r="F46" s="720">
        <f>$F$44/$B$31</f>
        <v>12227489.836283267</v>
      </c>
      <c r="G46" s="720">
        <f>$F$44/$B$31</f>
        <v>12227489.836283267</v>
      </c>
      <c r="H46" s="720">
        <f t="shared" ref="H46:P46" si="3">$F$44/$B$31</f>
        <v>12227489.836283267</v>
      </c>
      <c r="I46" s="720">
        <f t="shared" si="3"/>
        <v>12227489.836283267</v>
      </c>
      <c r="J46" s="720">
        <f t="shared" si="3"/>
        <v>12227489.836283267</v>
      </c>
      <c r="K46" s="720">
        <f t="shared" si="3"/>
        <v>12227489.836283267</v>
      </c>
      <c r="L46" s="720">
        <f t="shared" si="3"/>
        <v>12227489.836283267</v>
      </c>
      <c r="M46" s="720">
        <f t="shared" si="3"/>
        <v>12227489.836283267</v>
      </c>
      <c r="N46" s="720">
        <f t="shared" si="3"/>
        <v>12227489.836283267</v>
      </c>
      <c r="O46" s="720">
        <f t="shared" si="3"/>
        <v>12227489.836283267</v>
      </c>
      <c r="P46" s="720">
        <f t="shared" si="3"/>
        <v>12227489.836283267</v>
      </c>
      <c r="Q46" s="720">
        <f>$F$44/$B$31</f>
        <v>12227489.836283267</v>
      </c>
      <c r="R46" s="720">
        <f>$F$44/$B$31</f>
        <v>12227489.836283267</v>
      </c>
      <c r="S46" s="720">
        <f t="shared" ref="S46" si="4">$F$44/$B$31</f>
        <v>12227489.836283267</v>
      </c>
      <c r="T46" s="720">
        <f>$F$44/$B$31</f>
        <v>12227489.836283267</v>
      </c>
      <c r="U46" s="720">
        <f>$F$44/$B$31</f>
        <v>12227489.836283267</v>
      </c>
      <c r="V46" s="720"/>
      <c r="W46" s="720"/>
      <c r="X46" s="720"/>
      <c r="Y46" s="720"/>
    </row>
    <row r="47" spans="1:25" ht="16.5" thickBot="1">
      <c r="A47" s="91" t="s">
        <v>30</v>
      </c>
      <c r="B47" s="722">
        <f>AVERAGE(SUM(B44:B45),(SUM(B44:B45)-B46))*B33</f>
        <v>75762675.565000013</v>
      </c>
      <c r="C47" s="722">
        <f>AVERAGE(SUM(C44:C45),(SUM(C44:C45)-C46))*B33</f>
        <v>49657492.683960006</v>
      </c>
      <c r="D47" s="722">
        <f>AVERAGE(SUM(D44:D45),(SUM(D44:D45)-D46))*B33</f>
        <v>26378205.853495527</v>
      </c>
      <c r="E47" s="722">
        <f>AVERAGE(SUM(E44:E45),(SUM(E44:E45)-E46))*B33</f>
        <v>22926543.443031125</v>
      </c>
      <c r="F47" s="722">
        <f>AVERAGE(SUM(F44:F45),(SUM(F44:F45)-F46))*B33</f>
        <v>22162325.328263421</v>
      </c>
      <c r="G47" s="722">
        <f>AVERAGE(SUM(G44:G45),(SUM(G44:G45)-G46))*B33</f>
        <v>20633889.098728012</v>
      </c>
      <c r="H47" s="722">
        <f>AVERAGE(SUM(H44:H45),(SUM(H44:H45)-H46))*B33</f>
        <v>19105452.869192604</v>
      </c>
      <c r="I47" s="97">
        <f>AVERAGE(SUM(I44:I45),(SUM(I44:I45)-I46))*B33</f>
        <v>17577016.639657196</v>
      </c>
      <c r="J47" s="97">
        <f>AVERAGE(SUM(J44:J45),(SUM(J44:J45)-J46))*B33</f>
        <v>16048580.410121787</v>
      </c>
      <c r="K47" s="97">
        <f>AVERAGE(SUM(K44:K45),(SUM(K44:K45)-K46))*B33</f>
        <v>14520144.180586379</v>
      </c>
      <c r="L47" s="97">
        <f>AVERAGE(SUM(L44:L45),(SUM(L44:L45)-L46))*B33</f>
        <v>12991707.951050971</v>
      </c>
      <c r="M47" s="97">
        <f>AVERAGE(SUM(M44:M45),(SUM(M44:M45)-M46))*B33</f>
        <v>11463271.721515562</v>
      </c>
      <c r="N47" s="97">
        <f>AVERAGE(SUM(N44:N45),(SUM(N44:N45)-N46))*B33</f>
        <v>9934835.4919801541</v>
      </c>
      <c r="O47" s="97">
        <f>AVERAGE(SUM(O44:O45),(SUM(O44:O45)-O46))*B33</f>
        <v>8406399.2624447457</v>
      </c>
      <c r="P47" s="97">
        <f>AVERAGE(SUM(P44:P45),(SUM(P44:P45)-P46))*B33</f>
        <v>6877963.0329093374</v>
      </c>
      <c r="Q47" s="97">
        <f>AVERAGE(SUM(Q44:Q45),(SUM(Q44:Q45)-Q46))*B33</f>
        <v>5349526.8033739291</v>
      </c>
      <c r="R47" s="351">
        <f>AVERAGE(SUM(R44:R45),(SUM(R44:R45)-R46))*B33</f>
        <v>3821090.5738385208</v>
      </c>
      <c r="S47" s="351">
        <f>AVERAGE(SUM(S44:S45),(SUM(S44:S45)-S46))*B33</f>
        <v>2292654.3443031125</v>
      </c>
      <c r="T47" s="351">
        <f>AVERAGE(SUM(T44:T45),(SUM(T44:T45)-T46))*B33</f>
        <v>764218.11476770416</v>
      </c>
      <c r="U47" s="351">
        <f>AVERAGE(SUM(U44:U45),(SUM(U44:U45)-U46))*B33</f>
        <v>-764218.11476770416</v>
      </c>
      <c r="V47" s="351">
        <f>AVERAGE(SUM(V44:V45),(SUM(V44:V45)-V46))*B33</f>
        <v>0</v>
      </c>
      <c r="W47" s="351">
        <f>AVERAGE(SUM(W44:W45),(SUM(W44:W45)-W46))*B33</f>
        <v>0</v>
      </c>
      <c r="X47" s="351">
        <f>AVERAGE(SUM(X44:X45),(SUM(X44:X45)-X46))*B33</f>
        <v>0</v>
      </c>
      <c r="Y47" s="351">
        <f>AVERAGE(SUM(Y44:Y45),(SUM(Y44:Y45)-Y46))*B33</f>
        <v>0</v>
      </c>
    </row>
    <row r="48" spans="1:25" ht="16.5" thickBot="1">
      <c r="A48" s="98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</row>
    <row r="49" spans="1:25" ht="47.25">
      <c r="A49" s="94" t="s">
        <v>31</v>
      </c>
      <c r="B49" s="86" t="s">
        <v>1834</v>
      </c>
      <c r="C49" s="87">
        <v>2019</v>
      </c>
      <c r="D49" s="88">
        <v>2020</v>
      </c>
      <c r="E49" s="88">
        <v>2021</v>
      </c>
      <c r="F49" s="88">
        <v>2022</v>
      </c>
      <c r="G49" s="88">
        <v>2023</v>
      </c>
      <c r="H49" s="88">
        <v>2024</v>
      </c>
      <c r="I49" s="88">
        <v>2025</v>
      </c>
      <c r="J49" s="88">
        <v>2026</v>
      </c>
      <c r="K49" s="88">
        <v>2027</v>
      </c>
      <c r="L49" s="88">
        <v>2028</v>
      </c>
      <c r="M49" s="88">
        <v>2029</v>
      </c>
      <c r="N49" s="88">
        <v>2030</v>
      </c>
      <c r="O49" s="88">
        <v>2031</v>
      </c>
      <c r="P49" s="88">
        <v>2032</v>
      </c>
      <c r="Q49" s="88">
        <v>2033</v>
      </c>
      <c r="R49" s="88">
        <v>2034</v>
      </c>
      <c r="S49" s="88">
        <v>2035</v>
      </c>
      <c r="T49" s="88">
        <v>2036</v>
      </c>
      <c r="U49" s="88">
        <v>2037</v>
      </c>
      <c r="V49" s="88">
        <v>2038</v>
      </c>
      <c r="W49" s="88">
        <v>2039</v>
      </c>
      <c r="X49" s="88">
        <v>2040</v>
      </c>
      <c r="Y49" s="88">
        <v>2041</v>
      </c>
    </row>
    <row r="50" spans="1:25">
      <c r="A50" s="100" t="s">
        <v>32</v>
      </c>
      <c r="B50" s="101"/>
      <c r="C50" s="101">
        <f>C41*B19</f>
        <v>381925816.86299974</v>
      </c>
      <c r="D50" s="101">
        <f>D41*B19</f>
        <v>397966701.17124575</v>
      </c>
      <c r="E50" s="101">
        <f>E41*B19</f>
        <v>414681302.6204381</v>
      </c>
      <c r="F50" s="101">
        <f>F41*B19</f>
        <v>432097917.33049649</v>
      </c>
      <c r="G50" s="101">
        <f>G41*B19</f>
        <v>450246029.85837734</v>
      </c>
      <c r="H50" s="101">
        <f>H41*B19</f>
        <v>469156363.1124292</v>
      </c>
      <c r="I50" s="101">
        <f>I41*B19</f>
        <v>488860930.36315125</v>
      </c>
      <c r="J50" s="101">
        <f>J41*B19</f>
        <v>509393089.43840361</v>
      </c>
      <c r="K50" s="101">
        <f>K41*B19</f>
        <v>530787599.19481659</v>
      </c>
      <c r="L50" s="101">
        <f>L41*B19</f>
        <v>553080678.36099887</v>
      </c>
      <c r="M50" s="101">
        <f>M41*B19</f>
        <v>576310066.85216081</v>
      </c>
      <c r="N50" s="101">
        <f>N41*B19</f>
        <v>600515089.65995157</v>
      </c>
      <c r="O50" s="101">
        <f>O41*B19</f>
        <v>625736723.42566955</v>
      </c>
      <c r="P50" s="101">
        <f>P41*B19</f>
        <v>652017665.80954766</v>
      </c>
      <c r="Q50" s="101">
        <f>Q41*B19</f>
        <v>679402407.77354872</v>
      </c>
      <c r="R50" s="101">
        <f>R41*B19</f>
        <v>707937308.90003777</v>
      </c>
      <c r="S50" s="101">
        <f>S41*B19</f>
        <v>737670675.87383938</v>
      </c>
      <c r="T50" s="101">
        <f>T41*B19</f>
        <v>768652844.2605406</v>
      </c>
      <c r="U50" s="101">
        <f>U41*B19</f>
        <v>800936263.71948338</v>
      </c>
      <c r="V50" s="101">
        <f>V41*B19</f>
        <v>834575586.79570174</v>
      </c>
      <c r="W50" s="101">
        <f>W41*B19</f>
        <v>869627761.44112122</v>
      </c>
      <c r="X50" s="101">
        <f>X41*B19</f>
        <v>906152127.42164838</v>
      </c>
      <c r="Y50" s="101">
        <f>Y41*B19</f>
        <v>944210516.77335763</v>
      </c>
    </row>
    <row r="51" spans="1:25">
      <c r="A51" s="95" t="s">
        <v>33</v>
      </c>
      <c r="B51" s="102"/>
      <c r="C51" s="102">
        <f>SUM(C52:C57)</f>
        <v>-78842466.515911549</v>
      </c>
      <c r="D51" s="102">
        <f t="shared" ref="D51:Y51" si="5">SUM(D52:D57)</f>
        <v>-78526781.410697952</v>
      </c>
      <c r="E51" s="102">
        <f t="shared" si="5"/>
        <v>-78236918.312325776</v>
      </c>
      <c r="F51" s="102">
        <f t="shared" si="5"/>
        <v>-77973961.745082393</v>
      </c>
      <c r="G51" s="102">
        <f t="shared" si="5"/>
        <v>-77739041.783275157</v>
      </c>
      <c r="H51" s="102">
        <f t="shared" si="5"/>
        <v>-77533335.964332432</v>
      </c>
      <c r="I51" s="102">
        <f t="shared" si="5"/>
        <v>-77358071.282254517</v>
      </c>
      <c r="J51" s="102">
        <f t="shared" si="5"/>
        <v>-77214526.26478973</v>
      </c>
      <c r="K51" s="102">
        <f t="shared" si="5"/>
        <v>-77104033.137851804</v>
      </c>
      <c r="L51" s="102">
        <f t="shared" si="5"/>
        <v>-77027980.080842897</v>
      </c>
      <c r="M51" s="102">
        <f t="shared" si="5"/>
        <v>-76987813.576700017</v>
      </c>
      <c r="N51" s="102">
        <f t="shared" si="5"/>
        <v>-76985040.860643536</v>
      </c>
      <c r="O51" s="102">
        <f t="shared" si="5"/>
        <v>-77021232.471773088</v>
      </c>
      <c r="P51" s="102">
        <f t="shared" si="5"/>
        <v>-77098024.91183047</v>
      </c>
      <c r="Q51" s="102">
        <f t="shared" si="5"/>
        <v>-77217123.415630668</v>
      </c>
      <c r="R51" s="102">
        <f t="shared" si="5"/>
        <v>-77380304.837850869</v>
      </c>
      <c r="S51" s="102">
        <f t="shared" si="5"/>
        <v>-77589420.661064744</v>
      </c>
      <c r="T51" s="102">
        <f t="shared" si="5"/>
        <v>-77846400.130113959</v>
      </c>
      <c r="U51" s="102">
        <f t="shared" si="5"/>
        <v>-78153253.518123671</v>
      </c>
      <c r="V51" s="102">
        <f t="shared" si="5"/>
        <v>-78512075.529690176</v>
      </c>
      <c r="W51" s="102">
        <f t="shared" si="5"/>
        <v>-78925048.847002894</v>
      </c>
      <c r="X51" s="102">
        <f t="shared" si="5"/>
        <v>-79394447.824903131</v>
      </c>
      <c r="Y51" s="102">
        <f t="shared" si="5"/>
        <v>-79922642.341135591</v>
      </c>
    </row>
    <row r="52" spans="1:25">
      <c r="A52" s="103" t="s">
        <v>34</v>
      </c>
      <c r="B52" s="102"/>
      <c r="C52" s="102">
        <f>-IF(C38&lt;=B21,0,B20*(1+C40)*B19)</f>
        <v>-13430543.210968954</v>
      </c>
      <c r="D52" s="102">
        <f>-IF(D38&lt;=B21,0,B20*(1+D40)*B19)</f>
        <v>-13994626.02582965</v>
      </c>
      <c r="E52" s="102">
        <f>-IF(E38&lt;=B21,0,B20*(1+E40)*B19)</f>
        <v>-14582400.318914497</v>
      </c>
      <c r="F52" s="102">
        <f>-IF(F38&lt;=B21,0,B20*(1+F40)*B19)</f>
        <v>-15194861.132308906</v>
      </c>
      <c r="G52" s="102">
        <f>-IF(G38&lt;=B21,0,B20*(1+G40)*B19)</f>
        <v>-15833045.299865879</v>
      </c>
      <c r="H52" s="102">
        <f>-IF(H38&lt;=B21,0,B20*(1+H40)*B19)</f>
        <v>-16498033.202460246</v>
      </c>
      <c r="I52" s="102">
        <f>-IF(I38&lt;=B21,0,B20*(1+I40)*B19)</f>
        <v>-17190950.596963577</v>
      </c>
      <c r="J52" s="102">
        <f>-IF(J38&lt;=B21,0,B20*(1+J40)*B19)</f>
        <v>-17912970.52203605</v>
      </c>
      <c r="K52" s="102">
        <f>-IF(K38&lt;=B21,0,B20*(1+K40)*B19)</f>
        <v>-18665315.283961564</v>
      </c>
      <c r="L52" s="102">
        <f>-IF(L38&lt;=B21,0,B20*(1+L40)*B19)</f>
        <v>-19449258.525887951</v>
      </c>
      <c r="M52" s="102">
        <f>-IF(M38&lt;=B21,0,B20*(1+M40)*B19)</f>
        <v>-20266127.383975249</v>
      </c>
      <c r="N52" s="102">
        <f>-IF(N38&lt;=B21,0,B20*(1+N40)*B19)</f>
        <v>-21117304.734102208</v>
      </c>
      <c r="O52" s="102">
        <f>-IF(O38&lt;=B21,0,B20*(1+O40)*B19)</f>
        <v>-22004231.532934502</v>
      </c>
      <c r="P52" s="102">
        <f>-IF(P38&lt;=B21,0,B20*(1+P40)*B19)</f>
        <v>-22928409.257317752</v>
      </c>
      <c r="Q52" s="102">
        <f>-IF(Q38&lt;=B21,0,B20*(1+Q40)*B19)</f>
        <v>-23891402.446125098</v>
      </c>
      <c r="R52" s="102">
        <f>-IF(R38&lt;=B21,0,B20*(1+R40)*B19)</f>
        <v>-24894841.348862354</v>
      </c>
      <c r="S52" s="102">
        <f>-IF(S38&lt;=B21,0,B20*(1+S40)*B19)</f>
        <v>-25940424.685514577</v>
      </c>
      <c r="T52" s="102">
        <f>-IF(T38&lt;=B21,0,B20*(1+T40)*B19)</f>
        <v>-27029922.522306189</v>
      </c>
      <c r="U52" s="102">
        <f>-IF(U38&lt;=B21,0,B20*(1+U40)*B19)</f>
        <v>-28165179.268243052</v>
      </c>
      <c r="V52" s="102">
        <f>-IF(V38&lt;=B21,0,B20*(1+V40)*B19)</f>
        <v>-29348116.79750926</v>
      </c>
      <c r="W52" s="102">
        <f>-IF(W38&lt;=B21,0,B20*(1+W40)*B19)</f>
        <v>-30580737.703004651</v>
      </c>
      <c r="X52" s="102">
        <f>-IF(X38&lt;=B21,0,B20*(1+X40)*B19)</f>
        <v>-31865128.686530851</v>
      </c>
      <c r="Y52" s="102">
        <f>-IF(Y38&lt;=B21,0,B20*(1+Y40)*B19)</f>
        <v>-33203464.091365147</v>
      </c>
    </row>
    <row r="53" spans="1:25">
      <c r="A53" s="103" t="str">
        <f>A23</f>
        <v>Прочие расходы при эксплуатации объекта, руб. без НДС</v>
      </c>
      <c r="B53" s="102"/>
      <c r="C53" s="102">
        <f>-IF(C38&lt;=B24,0,B23*(1+C40)*B19)</f>
        <v>-1207782.6628569204</v>
      </c>
      <c r="D53" s="102">
        <f>-IF(D38&lt;=B24,0,B23*(1+D40)*B19)</f>
        <v>-1258509.534696911</v>
      </c>
      <c r="E53" s="102">
        <f>-IF(E38&lt;=B24,0,B23*(1+E40)*B19)</f>
        <v>-1311366.9351541814</v>
      </c>
      <c r="F53" s="102">
        <f>-IF(F38&lt;=B24,0,B23*(1+F40)*B19)</f>
        <v>-1366444.346430657</v>
      </c>
      <c r="G53" s="102">
        <f>-IF(G38&lt;=B24,0,B23*(1+G40)*B19)</f>
        <v>-1423835.0089807445</v>
      </c>
      <c r="H53" s="102">
        <f>-IF(H38&lt;=B24,0,B23*(1+H40)*B19)</f>
        <v>-1483636.079357936</v>
      </c>
      <c r="I53" s="102">
        <f>-IF(I38&lt;=B24,0,B23*(1+I40)*B19)</f>
        <v>-1545948.7946909692</v>
      </c>
      <c r="J53" s="102">
        <f>-IF(J38&lt;=B24,0,B23*(1+J40)*B19)</f>
        <v>-1610878.6440679901</v>
      </c>
      <c r="K53" s="102">
        <f>-IF(K38&lt;=B24,0,B23*(1+K40)*B19)</f>
        <v>-1678535.5471188459</v>
      </c>
      <c r="L53" s="102">
        <f>-IF(L38&lt;=B24,0,B23*(1+L40)*B19)</f>
        <v>-1749034.0400978376</v>
      </c>
      <c r="M53" s="102">
        <f>-IF(M38&lt;=B24,0,B23*(1+M40)*B19)</f>
        <v>-1822493.4697819469</v>
      </c>
      <c r="N53" s="102">
        <f>-IF(N38&lt;=B24,0,B23*(1+N40)*B19)</f>
        <v>-1899038.1955127886</v>
      </c>
      <c r="O53" s="102">
        <f>-IF(O38&lt;=B24,0,B23*(1+O40)*B19)</f>
        <v>-1978797.7997243258</v>
      </c>
      <c r="P53" s="102">
        <f>-IF(P38&lt;=B24,0,B23*(1+P40)*B19)</f>
        <v>-2061907.3073127477</v>
      </c>
      <c r="Q53" s="102">
        <f>-IF(Q38&lt;=B24,0,B23*(1+Q40)*B19)</f>
        <v>-2148507.4142198833</v>
      </c>
      <c r="R53" s="102">
        <f>-IF(R38&lt;=B24,0,B23*(1+R40)*B19)</f>
        <v>-2238744.7256171182</v>
      </c>
      <c r="S53" s="102">
        <f>-IF(S38&lt;=B24,0,B23*(1+S40)*B19)</f>
        <v>-2332772.0040930375</v>
      </c>
      <c r="T53" s="102">
        <f>-IF(T38&lt;=B24,0,B23*(1+T40)*B19)</f>
        <v>-2430748.4282649453</v>
      </c>
      <c r="U53" s="102">
        <f>-IF(U38&lt;=B24,0,B23*(1+U40)*B19)</f>
        <v>-2532839.8622520734</v>
      </c>
      <c r="V53" s="102">
        <f>-IF(V38&lt;=B24,0,B23*(1+V40)*B19)</f>
        <v>-2639219.1364666605</v>
      </c>
      <c r="W53" s="102">
        <f>-IF(W38&lt;=B24,0,B23*(1+W40)*B19)</f>
        <v>-2750066.3401982603</v>
      </c>
      <c r="X53" s="102">
        <f>-IF(X38&lt;=B24,0,B23*(1+X40)*B19)</f>
        <v>-2865569.1264865873</v>
      </c>
      <c r="Y53" s="102">
        <f>-IF(Y38&lt;=B24,0,B23*(1+Y40)*B19)</f>
        <v>-2985923.0297990241</v>
      </c>
    </row>
    <row r="54" spans="1:25">
      <c r="A54" s="103" t="s">
        <v>301</v>
      </c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</row>
    <row r="55" spans="1:25">
      <c r="A55" s="103" t="s">
        <v>301</v>
      </c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</row>
    <row r="56" spans="1:25">
      <c r="A56" s="103" t="s">
        <v>301</v>
      </c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</row>
    <row r="57" spans="1:25">
      <c r="A57" s="103" t="s">
        <v>35</v>
      </c>
      <c r="B57" s="102"/>
      <c r="C57" s="102">
        <f>-((B16+B17)*B19+(B16+B17)*B19+SUM(B59:C59))/2*2.2%</f>
        <v>-64204140.642085679</v>
      </c>
      <c r="D57" s="102">
        <f>-((B16+B17)*B19+(B16+B17)*B19+SUM(B59:D59))/2*2.2%</f>
        <v>-63273645.850171395</v>
      </c>
      <c r="E57" s="102">
        <f>-((B16+B17)*B19+(B16+B17)*B19+SUM(B59:E59))/2*2.2%</f>
        <v>-62343151.058257103</v>
      </c>
      <c r="F57" s="102">
        <f>-((B16+B17)*B19+(B16+B17)*B19+SUM(B59:F59))/2*2.2%</f>
        <v>-61412656.266342826</v>
      </c>
      <c r="G57" s="102">
        <f>-((B16+B17)*B19+(B16+B17)*B19+SUM(B59:G59))/2*2.2%</f>
        <v>-60482161.474428542</v>
      </c>
      <c r="H57" s="102">
        <f>-((B16+B17)*B19+(B16+B17)*B19+SUM(B59:H59))/2*2.2%</f>
        <v>-59551666.682514258</v>
      </c>
      <c r="I57" s="102">
        <f>-((B16+B17)*B19+(B16+B17)*B19+SUM(B59:I59))/2*2.2%</f>
        <v>-58621171.890599966</v>
      </c>
      <c r="J57" s="102">
        <f>-((B16+B17)*B19+(B16+B17)*B19+SUM(B59:J59))/2*2.2%</f>
        <v>-57690677.098685682</v>
      </c>
      <c r="K57" s="102">
        <f>-((B16+B17)*B19+(B16+B17)*B19+SUM(B59:K59))/2*2.2%</f>
        <v>-56760182.306771398</v>
      </c>
      <c r="L57" s="102">
        <f>-((B16+B17)*B19+(B16+B17)*B19+SUM(B59:L59))/2*2.2%</f>
        <v>-55829687.514857106</v>
      </c>
      <c r="M57" s="102">
        <f>-((B16+B17)*B19+(B16+B17)*B19+SUM(B59:M59))/2*2.2%</f>
        <v>-54899192.722942822</v>
      </c>
      <c r="N57" s="102">
        <f>-((B16+B17)*B19+(B16+B17)*B19+SUM(B59:N59))/2*2.2%</f>
        <v>-53968697.931028545</v>
      </c>
      <c r="O57" s="102">
        <f>-((B16+B17)*B19+(B16+B17)*B19+SUM(B59:O59))/2*2.2%</f>
        <v>-53038203.139114261</v>
      </c>
      <c r="P57" s="102">
        <f>-((B16+B17)*B19+(B16+B17)*B19+SUM(B59:P59))/2*2.2%</f>
        <v>-52107708.347199969</v>
      </c>
      <c r="Q57" s="102">
        <f>-((B16+B17)*B19+(B16+B17)*B19+SUM(B59:Q59))/2*2.2%</f>
        <v>-51177213.555285685</v>
      </c>
      <c r="R57" s="102">
        <f>-((B16+B17)*B19+(B16+B17)*B19+SUM(B59:R59))/2*2.2%</f>
        <v>-50246718.763371401</v>
      </c>
      <c r="S57" s="102">
        <f>-((B16+B17)*B19+(B16+B17)*B19+SUM(B59:S59))/2*2.2%</f>
        <v>-49316223.971457124</v>
      </c>
      <c r="T57" s="102">
        <f>-((B16+B17)*B19+(B16+B17)*B19+SUM(B59:T59))/2*2.2%</f>
        <v>-48385729.179542832</v>
      </c>
      <c r="U57" s="102">
        <f>-((B16+B17)*B19+(B16+B17)*B19+SUM(B59:U59))/2*2.2%</f>
        <v>-47455234.387628548</v>
      </c>
      <c r="V57" s="102">
        <f>-((B16+B17)*B19+(B16+B17)*B19+SUM(B59:V59))/2*2.2%</f>
        <v>-46524739.595714264</v>
      </c>
      <c r="W57" s="102">
        <f>-((B16+B17)*B19+(B16+B17)*B19+SUM(B59:W59))/2*2.2%</f>
        <v>-45594244.803799987</v>
      </c>
      <c r="X57" s="102">
        <f>-((B16+B17)*B19+(B16+B17)*B19+SUM(B59:X59))/2*2.2%</f>
        <v>-44663750.011885703</v>
      </c>
      <c r="Y57" s="102">
        <f>-((B16+B17)*B19+(B16+B17)*B19+SUM(B59:Y59))/2*2.2%</f>
        <v>-43733255.219971411</v>
      </c>
    </row>
    <row r="58" spans="1:25">
      <c r="A58" s="104" t="s">
        <v>117</v>
      </c>
      <c r="B58" s="101"/>
      <c r="C58" s="101">
        <f>C50+C51</f>
        <v>303083350.34708822</v>
      </c>
      <c r="D58" s="101">
        <f t="shared" ref="D58:Y58" si="6">D50+D51</f>
        <v>319439919.76054782</v>
      </c>
      <c r="E58" s="101">
        <f t="shared" si="6"/>
        <v>336444384.30811232</v>
      </c>
      <c r="F58" s="101">
        <f t="shared" si="6"/>
        <v>354123955.58541411</v>
      </c>
      <c r="G58" s="101">
        <f t="shared" si="6"/>
        <v>372506988.07510221</v>
      </c>
      <c r="H58" s="101">
        <f t="shared" si="6"/>
        <v>391623027.1480968</v>
      </c>
      <c r="I58" s="101">
        <f t="shared" si="6"/>
        <v>411502859.08089674</v>
      </c>
      <c r="J58" s="101">
        <f t="shared" si="6"/>
        <v>432178563.17361391</v>
      </c>
      <c r="K58" s="101">
        <f t="shared" si="6"/>
        <v>453683566.05696476</v>
      </c>
      <c r="L58" s="101">
        <f t="shared" si="6"/>
        <v>476052698.28015596</v>
      </c>
      <c r="M58" s="101">
        <f t="shared" si="6"/>
        <v>499322253.27546078</v>
      </c>
      <c r="N58" s="101">
        <f t="shared" si="6"/>
        <v>523530048.79930806</v>
      </c>
      <c r="O58" s="101">
        <f t="shared" si="6"/>
        <v>548715490.95389652</v>
      </c>
      <c r="P58" s="101">
        <f t="shared" si="6"/>
        <v>574919640.89771724</v>
      </c>
      <c r="Q58" s="101">
        <f t="shared" si="6"/>
        <v>602185284.35791802</v>
      </c>
      <c r="R58" s="101">
        <f t="shared" si="6"/>
        <v>630557004.06218696</v>
      </c>
      <c r="S58" s="101">
        <f t="shared" si="6"/>
        <v>660081255.21277463</v>
      </c>
      <c r="T58" s="101">
        <f t="shared" si="6"/>
        <v>690806444.13042665</v>
      </c>
      <c r="U58" s="101">
        <f t="shared" si="6"/>
        <v>722783010.20135975</v>
      </c>
      <c r="V58" s="101">
        <f t="shared" si="6"/>
        <v>756063511.2660116</v>
      </c>
      <c r="W58" s="101">
        <f t="shared" si="6"/>
        <v>790702712.59411836</v>
      </c>
      <c r="X58" s="101">
        <f t="shared" si="6"/>
        <v>826757679.59674525</v>
      </c>
      <c r="Y58" s="101">
        <f t="shared" si="6"/>
        <v>864287874.43222201</v>
      </c>
    </row>
    <row r="59" spans="1:25">
      <c r="A59" s="103" t="s">
        <v>289</v>
      </c>
      <c r="B59" s="102"/>
      <c r="C59" s="102">
        <f>IF(B16-ABS(SUM(B59:B59))&gt;0,-B16/B18,0)</f>
        <v>-84590435.628571376</v>
      </c>
      <c r="D59" s="102">
        <f>IF(B16-ABS(SUM(B59:C59))&gt;0,-B16/B18,0)</f>
        <v>-84590435.628571376</v>
      </c>
      <c r="E59" s="102">
        <f>IF(B16-ABS(SUM(B59:D59))&gt;0,-B16/B18,0)</f>
        <v>-84590435.628571376</v>
      </c>
      <c r="F59" s="102">
        <f>IF(B16-ABS(SUM(B59:E59))&gt;0,-B16/B18,0)</f>
        <v>-84590435.628571376</v>
      </c>
      <c r="G59" s="102">
        <f>IF(B16-ABS(SUM(B59:F59))&gt;0,-B16/B18,0)</f>
        <v>-84590435.628571376</v>
      </c>
      <c r="H59" s="102">
        <f>IF(B16-ABS(SUM(B59:G59))&gt;0,-B16/B18,0)</f>
        <v>-84590435.628571376</v>
      </c>
      <c r="I59" s="102">
        <f>IF(B16-ABS(SUM(B59:H59))&gt;0,-B16/B18,0)</f>
        <v>-84590435.628571376</v>
      </c>
      <c r="J59" s="102">
        <f>IF(B16-ABS(SUM(B59:I59))&gt;0,-B16/B18,0)</f>
        <v>-84590435.628571376</v>
      </c>
      <c r="K59" s="102">
        <f>IF(B16-ABS(SUM(B59:J59))&gt;0,-B16/B18,0)</f>
        <v>-84590435.628571376</v>
      </c>
      <c r="L59" s="102">
        <f>IF(B16-ABS(SUM(B59:K59))&gt;0,-B16/B18,0)</f>
        <v>-84590435.628571376</v>
      </c>
      <c r="M59" s="102">
        <f>IF(B16-ABS(SUM(B59:L59))&gt;0,-B16/B18,0)</f>
        <v>-84590435.628571376</v>
      </c>
      <c r="N59" s="102">
        <f>IF(B16-ABS(SUM(B59:M59))&gt;0,-B16/B18,0)</f>
        <v>-84590435.628571376</v>
      </c>
      <c r="O59" s="102">
        <f>IF(B16-ABS(SUM(B59:N59))&gt;0,-B16/B18,0)</f>
        <v>-84590435.628571376</v>
      </c>
      <c r="P59" s="102">
        <f>IF(B16-ABS(SUM(B59:O59))&gt;0,-B16/B18,0)</f>
        <v>-84590435.628571376</v>
      </c>
      <c r="Q59" s="102">
        <f>IF(B16-ABS(SUM(B59:P59))&gt;0,-B16/B18,0)</f>
        <v>-84590435.628571376</v>
      </c>
      <c r="R59" s="102">
        <f>IF(B16-ABS(SUM(B59:Q59))&gt;0,-B16/B18,0)</f>
        <v>-84590435.628571376</v>
      </c>
      <c r="S59" s="102">
        <f>IF(B16-ABS(SUM(B59:R59))&gt;0,-B16/B18,0)</f>
        <v>-84590435.628571376</v>
      </c>
      <c r="T59" s="102">
        <f>IF(B16-ABS(SUM(B59:S59))&gt;0,-B16/B18,0)</f>
        <v>-84590435.628571376</v>
      </c>
      <c r="U59" s="102">
        <f>IF(B16-ABS(SUM(B59:T59))&gt;0,-B16/B18,0)</f>
        <v>-84590435.628571376</v>
      </c>
      <c r="V59" s="102">
        <f>IF(B16-ABS(SUM(B59:U59))&gt;0,-B16/B18,0)</f>
        <v>-84590435.628571376</v>
      </c>
      <c r="W59" s="102">
        <f>IF(B16-ABS(SUM(B59:V59))&gt;0,-B16/B18,0)</f>
        <v>-84590435.628571376</v>
      </c>
      <c r="X59" s="102">
        <f>IF(B16-ABS(SUM(B59:W59))&gt;0,-B16/B18,0)</f>
        <v>-84590435.628571376</v>
      </c>
      <c r="Y59" s="102">
        <f>IF(B16-ABS(SUM(B59:X59))&gt;0,-B16/B18,0)</f>
        <v>-84590435.628571376</v>
      </c>
    </row>
    <row r="60" spans="1:25">
      <c r="A60" s="104" t="s">
        <v>36</v>
      </c>
      <c r="B60" s="101"/>
      <c r="C60" s="101">
        <f>C58+C59</f>
        <v>218492914.71851683</v>
      </c>
      <c r="D60" s="101">
        <f t="shared" ref="D60:Y60" si="7">D58+D59</f>
        <v>234849484.13197643</v>
      </c>
      <c r="E60" s="101">
        <f t="shared" si="7"/>
        <v>251853948.67954093</v>
      </c>
      <c r="F60" s="101">
        <f t="shared" si="7"/>
        <v>269533519.95684272</v>
      </c>
      <c r="G60" s="101">
        <f t="shared" si="7"/>
        <v>287916552.44653082</v>
      </c>
      <c r="H60" s="101">
        <f t="shared" si="7"/>
        <v>307032591.51952541</v>
      </c>
      <c r="I60" s="101">
        <f t="shared" si="7"/>
        <v>326912423.45232534</v>
      </c>
      <c r="J60" s="101">
        <f t="shared" si="7"/>
        <v>347588127.54504251</v>
      </c>
      <c r="K60" s="101">
        <f t="shared" si="7"/>
        <v>369093130.42839336</v>
      </c>
      <c r="L60" s="101">
        <f t="shared" si="7"/>
        <v>391462262.65158457</v>
      </c>
      <c r="M60" s="101">
        <f t="shared" si="7"/>
        <v>414731817.64688939</v>
      </c>
      <c r="N60" s="101">
        <f t="shared" si="7"/>
        <v>438939613.17073667</v>
      </c>
      <c r="O60" s="101">
        <f t="shared" si="7"/>
        <v>464125055.32532513</v>
      </c>
      <c r="P60" s="101">
        <f t="shared" si="7"/>
        <v>490329205.26914585</v>
      </c>
      <c r="Q60" s="101">
        <f t="shared" si="7"/>
        <v>517594848.72934663</v>
      </c>
      <c r="R60" s="101">
        <f t="shared" si="7"/>
        <v>545966568.43361557</v>
      </c>
      <c r="S60" s="101">
        <f t="shared" si="7"/>
        <v>575490819.58420324</v>
      </c>
      <c r="T60" s="101">
        <f t="shared" si="7"/>
        <v>606216008.50185525</v>
      </c>
      <c r="U60" s="101">
        <f t="shared" si="7"/>
        <v>638192574.57278836</v>
      </c>
      <c r="V60" s="101">
        <f t="shared" si="7"/>
        <v>671473075.6374402</v>
      </c>
      <c r="W60" s="101">
        <f t="shared" si="7"/>
        <v>706112276.96554697</v>
      </c>
      <c r="X60" s="101">
        <f t="shared" si="7"/>
        <v>742167243.96817386</v>
      </c>
      <c r="Y60" s="101">
        <f t="shared" si="7"/>
        <v>779697438.80365062</v>
      </c>
    </row>
    <row r="61" spans="1:25">
      <c r="A61" s="103" t="s">
        <v>65</v>
      </c>
      <c r="B61" s="102">
        <f>-B47</f>
        <v>-75762675.565000013</v>
      </c>
      <c r="C61" s="102">
        <f>-C47</f>
        <v>-49657492.683960006</v>
      </c>
      <c r="D61" s="102">
        <f t="shared" ref="D61:Y61" si="8">-D47</f>
        <v>-26378205.853495527</v>
      </c>
      <c r="E61" s="102">
        <f t="shared" si="8"/>
        <v>-22926543.443031125</v>
      </c>
      <c r="F61" s="102">
        <f t="shared" si="8"/>
        <v>-22162325.328263421</v>
      </c>
      <c r="G61" s="102">
        <f t="shared" si="8"/>
        <v>-20633889.098728012</v>
      </c>
      <c r="H61" s="102">
        <f t="shared" si="8"/>
        <v>-19105452.869192604</v>
      </c>
      <c r="I61" s="102">
        <f t="shared" si="8"/>
        <v>-17577016.639657196</v>
      </c>
      <c r="J61" s="102">
        <f t="shared" si="8"/>
        <v>-16048580.410121787</v>
      </c>
      <c r="K61" s="102">
        <f t="shared" si="8"/>
        <v>-14520144.180586379</v>
      </c>
      <c r="L61" s="102">
        <f t="shared" si="8"/>
        <v>-12991707.951050971</v>
      </c>
      <c r="M61" s="102">
        <f t="shared" si="8"/>
        <v>-11463271.721515562</v>
      </c>
      <c r="N61" s="102">
        <f t="shared" si="8"/>
        <v>-9934835.4919801541</v>
      </c>
      <c r="O61" s="102">
        <f t="shared" si="8"/>
        <v>-8406399.2624447457</v>
      </c>
      <c r="P61" s="102">
        <f t="shared" si="8"/>
        <v>-6877963.0329093374</v>
      </c>
      <c r="Q61" s="102">
        <f t="shared" si="8"/>
        <v>-5349526.8033739291</v>
      </c>
      <c r="R61" s="102">
        <f t="shared" si="8"/>
        <v>-3821090.5738385208</v>
      </c>
      <c r="S61" s="102">
        <f t="shared" si="8"/>
        <v>-2292654.3443031125</v>
      </c>
      <c r="T61" s="102">
        <f t="shared" si="8"/>
        <v>-764218.11476770416</v>
      </c>
      <c r="U61" s="102">
        <f t="shared" si="8"/>
        <v>764218.11476770416</v>
      </c>
      <c r="V61" s="102">
        <f t="shared" si="8"/>
        <v>0</v>
      </c>
      <c r="W61" s="102">
        <f t="shared" si="8"/>
        <v>0</v>
      </c>
      <c r="X61" s="102">
        <f t="shared" si="8"/>
        <v>0</v>
      </c>
      <c r="Y61" s="102">
        <f t="shared" si="8"/>
        <v>0</v>
      </c>
    </row>
    <row r="62" spans="1:25">
      <c r="A62" s="104" t="s">
        <v>37</v>
      </c>
      <c r="B62" s="101"/>
      <c r="C62" s="101">
        <f>C60+C61</f>
        <v>168835422.03455681</v>
      </c>
      <c r="D62" s="101">
        <f t="shared" ref="D62:Y62" si="9">D60+D61</f>
        <v>208471278.27848089</v>
      </c>
      <c r="E62" s="101">
        <f t="shared" si="9"/>
        <v>228927405.2365098</v>
      </c>
      <c r="F62" s="101">
        <f t="shared" si="9"/>
        <v>247371194.62857929</v>
      </c>
      <c r="G62" s="101">
        <f t="shared" si="9"/>
        <v>267282663.34780282</v>
      </c>
      <c r="H62" s="101">
        <f t="shared" si="9"/>
        <v>287927138.65033281</v>
      </c>
      <c r="I62" s="101">
        <f t="shared" si="9"/>
        <v>309335406.81266814</v>
      </c>
      <c r="J62" s="101">
        <f t="shared" si="9"/>
        <v>331539547.13492072</v>
      </c>
      <c r="K62" s="101">
        <f t="shared" si="9"/>
        <v>354572986.24780697</v>
      </c>
      <c r="L62" s="101">
        <f t="shared" si="9"/>
        <v>378470554.70053357</v>
      </c>
      <c r="M62" s="101">
        <f t="shared" si="9"/>
        <v>403268545.92537385</v>
      </c>
      <c r="N62" s="101">
        <f t="shared" si="9"/>
        <v>429004777.67875654</v>
      </c>
      <c r="O62" s="101">
        <f t="shared" si="9"/>
        <v>455718656.0628804</v>
      </c>
      <c r="P62" s="101">
        <f t="shared" si="9"/>
        <v>483451242.23623651</v>
      </c>
      <c r="Q62" s="101">
        <f t="shared" si="9"/>
        <v>512245321.9259727</v>
      </c>
      <c r="R62" s="101">
        <f t="shared" si="9"/>
        <v>542145477.85977709</v>
      </c>
      <c r="S62" s="101">
        <f t="shared" si="9"/>
        <v>573198165.23990011</v>
      </c>
      <c r="T62" s="101">
        <f t="shared" si="9"/>
        <v>605451790.38708758</v>
      </c>
      <c r="U62" s="101">
        <f t="shared" si="9"/>
        <v>638956792.68755603</v>
      </c>
      <c r="V62" s="101">
        <f t="shared" si="9"/>
        <v>671473075.6374402</v>
      </c>
      <c r="W62" s="101">
        <f t="shared" si="9"/>
        <v>706112276.96554697</v>
      </c>
      <c r="X62" s="101">
        <f t="shared" si="9"/>
        <v>742167243.96817386</v>
      </c>
      <c r="Y62" s="101">
        <f t="shared" si="9"/>
        <v>779697438.80365062</v>
      </c>
    </row>
    <row r="63" spans="1:25">
      <c r="A63" s="103" t="s">
        <v>103</v>
      </c>
      <c r="B63" s="102"/>
      <c r="C63" s="102">
        <f>-C62*B27</f>
        <v>-33767084.406911366</v>
      </c>
      <c r="D63" s="102">
        <f>-D62*B27</f>
        <v>-41694255.655696183</v>
      </c>
      <c r="E63" s="102">
        <f>-E62*B27</f>
        <v>-45785481.047301963</v>
      </c>
      <c r="F63" s="102">
        <f>-F62*B27</f>
        <v>-49474238.925715864</v>
      </c>
      <c r="G63" s="102">
        <f>-G62*B27</f>
        <v>-53456532.669560567</v>
      </c>
      <c r="H63" s="102">
        <f>-H62*B27</f>
        <v>-57585427.730066568</v>
      </c>
      <c r="I63" s="102">
        <f>-I62*B27</f>
        <v>-61867081.362533629</v>
      </c>
      <c r="J63" s="102">
        <f>-J62*B27</f>
        <v>-66307909.426984146</v>
      </c>
      <c r="K63" s="102">
        <f>-K62*B27</f>
        <v>-70914597.249561399</v>
      </c>
      <c r="L63" s="102">
        <f>-L62*B27</f>
        <v>-75694110.94010672</v>
      </c>
      <c r="M63" s="102">
        <f>-M62*B27</f>
        <v>-80653709.185074776</v>
      </c>
      <c r="N63" s="102">
        <f>-N62*B27</f>
        <v>-85800955.535751313</v>
      </c>
      <c r="O63" s="102">
        <f>-O62*B27</f>
        <v>-91143731.212576091</v>
      </c>
      <c r="P63" s="102">
        <f>-P62*B27</f>
        <v>-96690248.447247311</v>
      </c>
      <c r="Q63" s="102">
        <f>-Q62*B27</f>
        <v>-102449064.38519454</v>
      </c>
      <c r="R63" s="102">
        <f>-R62*B27</f>
        <v>-108429095.57195543</v>
      </c>
      <c r="S63" s="102">
        <f>-S62*B27</f>
        <v>-114639633.04798003</v>
      </c>
      <c r="T63" s="102">
        <f>-T62*B27</f>
        <v>-121090358.07741752</v>
      </c>
      <c r="U63" s="102">
        <f>-U62*B27</f>
        <v>-127791358.53751121</v>
      </c>
      <c r="V63" s="102">
        <f>-V62*B27</f>
        <v>-134294615.12748805</v>
      </c>
      <c r="W63" s="102">
        <f>-W62*B27</f>
        <v>-141222455.39310941</v>
      </c>
      <c r="X63" s="102">
        <f>-X62*B27</f>
        <v>-148433448.79363477</v>
      </c>
      <c r="Y63" s="102">
        <f>-Y62*B27</f>
        <v>-155939487.76073012</v>
      </c>
    </row>
    <row r="64" spans="1:25" ht="16.5" thickBot="1">
      <c r="A64" s="105" t="s">
        <v>38</v>
      </c>
      <c r="B64" s="106"/>
      <c r="C64" s="106">
        <f>C62+C63</f>
        <v>135068337.62764543</v>
      </c>
      <c r="D64" s="106">
        <f t="shared" ref="D64:Y64" si="10">D62+D63</f>
        <v>166777022.6227847</v>
      </c>
      <c r="E64" s="106">
        <f t="shared" si="10"/>
        <v>183141924.18920785</v>
      </c>
      <c r="F64" s="106">
        <f t="shared" si="10"/>
        <v>197896955.70286343</v>
      </c>
      <c r="G64" s="106">
        <f t="shared" si="10"/>
        <v>213826130.67824227</v>
      </c>
      <c r="H64" s="106">
        <f t="shared" si="10"/>
        <v>230341710.92026624</v>
      </c>
      <c r="I64" s="106">
        <f t="shared" si="10"/>
        <v>247468325.45013452</v>
      </c>
      <c r="J64" s="106">
        <f t="shared" si="10"/>
        <v>265231637.70793658</v>
      </c>
      <c r="K64" s="106">
        <f t="shared" si="10"/>
        <v>283658388.9982456</v>
      </c>
      <c r="L64" s="106">
        <f t="shared" si="10"/>
        <v>302776443.76042688</v>
      </c>
      <c r="M64" s="106">
        <f t="shared" si="10"/>
        <v>322614836.74029911</v>
      </c>
      <c r="N64" s="106">
        <f t="shared" si="10"/>
        <v>343203822.14300525</v>
      </c>
      <c r="O64" s="106">
        <f t="shared" si="10"/>
        <v>364574924.85030431</v>
      </c>
      <c r="P64" s="106">
        <f t="shared" si="10"/>
        <v>386760993.78898919</v>
      </c>
      <c r="Q64" s="106">
        <f t="shared" si="10"/>
        <v>409796257.54077816</v>
      </c>
      <c r="R64" s="106">
        <f t="shared" si="10"/>
        <v>433716382.28782165</v>
      </c>
      <c r="S64" s="106">
        <f t="shared" si="10"/>
        <v>458558532.1919201</v>
      </c>
      <c r="T64" s="106">
        <f t="shared" si="10"/>
        <v>484361432.30967009</v>
      </c>
      <c r="U64" s="106">
        <f t="shared" si="10"/>
        <v>511165434.1500448</v>
      </c>
      <c r="V64" s="106">
        <f t="shared" si="10"/>
        <v>537178460.50995219</v>
      </c>
      <c r="W64" s="106">
        <f t="shared" si="10"/>
        <v>564889821.57243752</v>
      </c>
      <c r="X64" s="106">
        <f t="shared" si="10"/>
        <v>593733795.17453909</v>
      </c>
      <c r="Y64" s="106">
        <f t="shared" si="10"/>
        <v>623757951.04292047</v>
      </c>
    </row>
    <row r="65" spans="1:25" ht="16.5" thickBot="1">
      <c r="A65" s="70"/>
      <c r="B65" s="107"/>
      <c r="C65" s="108">
        <v>1</v>
      </c>
      <c r="D65" s="428">
        <f t="shared" ref="D65:Y65" si="11">+C65+1</f>
        <v>2</v>
      </c>
      <c r="E65" s="108">
        <f t="shared" si="11"/>
        <v>3</v>
      </c>
      <c r="F65" s="108">
        <f t="shared" si="11"/>
        <v>4</v>
      </c>
      <c r="G65" s="108">
        <f t="shared" si="11"/>
        <v>5</v>
      </c>
      <c r="H65" s="108">
        <f t="shared" si="11"/>
        <v>6</v>
      </c>
      <c r="I65" s="108">
        <f t="shared" si="11"/>
        <v>7</v>
      </c>
      <c r="J65" s="108">
        <f t="shared" si="11"/>
        <v>8</v>
      </c>
      <c r="K65" s="108">
        <f t="shared" si="11"/>
        <v>9</v>
      </c>
      <c r="L65" s="108">
        <f t="shared" si="11"/>
        <v>10</v>
      </c>
      <c r="M65" s="108">
        <f t="shared" si="11"/>
        <v>11</v>
      </c>
      <c r="N65" s="108">
        <f t="shared" si="11"/>
        <v>12</v>
      </c>
      <c r="O65" s="108">
        <f t="shared" si="11"/>
        <v>13</v>
      </c>
      <c r="P65" s="108">
        <f t="shared" si="11"/>
        <v>14</v>
      </c>
      <c r="Q65" s="108">
        <f t="shared" si="11"/>
        <v>15</v>
      </c>
      <c r="R65" s="108">
        <f t="shared" si="11"/>
        <v>16</v>
      </c>
      <c r="S65" s="108">
        <f t="shared" si="11"/>
        <v>17</v>
      </c>
      <c r="T65" s="108">
        <f t="shared" si="11"/>
        <v>18</v>
      </c>
      <c r="U65" s="108">
        <f t="shared" si="11"/>
        <v>19</v>
      </c>
      <c r="V65" s="108">
        <f t="shared" si="11"/>
        <v>20</v>
      </c>
      <c r="W65" s="108">
        <f t="shared" si="11"/>
        <v>21</v>
      </c>
      <c r="X65" s="108">
        <f t="shared" si="11"/>
        <v>22</v>
      </c>
      <c r="Y65" s="108">
        <f t="shared" si="11"/>
        <v>23</v>
      </c>
    </row>
    <row r="66" spans="1:25" ht="47.25">
      <c r="A66" s="94" t="s">
        <v>39</v>
      </c>
      <c r="B66" s="86" t="s">
        <v>1834</v>
      </c>
      <c r="C66" s="87">
        <v>2019</v>
      </c>
      <c r="D66" s="88">
        <v>2020</v>
      </c>
      <c r="E66" s="88">
        <v>2021</v>
      </c>
      <c r="F66" s="88">
        <v>2022</v>
      </c>
      <c r="G66" s="88">
        <v>2023</v>
      </c>
      <c r="H66" s="88">
        <v>2024</v>
      </c>
      <c r="I66" s="88">
        <v>2025</v>
      </c>
      <c r="J66" s="88">
        <v>2026</v>
      </c>
      <c r="K66" s="88">
        <v>2027</v>
      </c>
      <c r="L66" s="88">
        <v>2028</v>
      </c>
      <c r="M66" s="88">
        <v>2029</v>
      </c>
      <c r="N66" s="88">
        <v>2030</v>
      </c>
      <c r="O66" s="88">
        <v>2031</v>
      </c>
      <c r="P66" s="88">
        <v>2032</v>
      </c>
      <c r="Q66" s="88">
        <v>2033</v>
      </c>
      <c r="R66" s="88">
        <v>2034</v>
      </c>
      <c r="S66" s="88">
        <v>2035</v>
      </c>
      <c r="T66" s="88">
        <v>2036</v>
      </c>
      <c r="U66" s="88">
        <v>2037</v>
      </c>
      <c r="V66" s="88">
        <v>2038</v>
      </c>
      <c r="W66" s="88">
        <v>2039</v>
      </c>
      <c r="X66" s="88">
        <v>2040</v>
      </c>
      <c r="Y66" s="88">
        <v>2041</v>
      </c>
    </row>
    <row r="67" spans="1:25">
      <c r="A67" s="100" t="s">
        <v>36</v>
      </c>
      <c r="B67" s="101">
        <f t="shared" ref="B67:Y67" si="12">B60</f>
        <v>0</v>
      </c>
      <c r="C67" s="101">
        <f>C60</f>
        <v>218492914.71851683</v>
      </c>
      <c r="D67" s="101">
        <f t="shared" si="12"/>
        <v>234849484.13197643</v>
      </c>
      <c r="E67" s="101">
        <f t="shared" si="12"/>
        <v>251853948.67954093</v>
      </c>
      <c r="F67" s="101">
        <f t="shared" si="12"/>
        <v>269533519.95684272</v>
      </c>
      <c r="G67" s="101">
        <f t="shared" si="12"/>
        <v>287916552.44653082</v>
      </c>
      <c r="H67" s="101">
        <f t="shared" si="12"/>
        <v>307032591.51952541</v>
      </c>
      <c r="I67" s="101">
        <f t="shared" si="12"/>
        <v>326912423.45232534</v>
      </c>
      <c r="J67" s="101">
        <f t="shared" si="12"/>
        <v>347588127.54504251</v>
      </c>
      <c r="K67" s="101">
        <f t="shared" si="12"/>
        <v>369093130.42839336</v>
      </c>
      <c r="L67" s="101">
        <f t="shared" si="12"/>
        <v>391462262.65158457</v>
      </c>
      <c r="M67" s="101">
        <f t="shared" si="12"/>
        <v>414731817.64688939</v>
      </c>
      <c r="N67" s="101">
        <f t="shared" si="12"/>
        <v>438939613.17073667</v>
      </c>
      <c r="O67" s="101">
        <f t="shared" si="12"/>
        <v>464125055.32532513</v>
      </c>
      <c r="P67" s="101">
        <f t="shared" si="12"/>
        <v>490329205.26914585</v>
      </c>
      <c r="Q67" s="101">
        <f t="shared" si="12"/>
        <v>517594848.72934663</v>
      </c>
      <c r="R67" s="101">
        <f t="shared" si="12"/>
        <v>545966568.43361557</v>
      </c>
      <c r="S67" s="101">
        <f t="shared" si="12"/>
        <v>575490819.58420324</v>
      </c>
      <c r="T67" s="101">
        <f t="shared" si="12"/>
        <v>606216008.50185525</v>
      </c>
      <c r="U67" s="101">
        <f t="shared" si="12"/>
        <v>638192574.57278836</v>
      </c>
      <c r="V67" s="101">
        <f t="shared" si="12"/>
        <v>671473075.6374402</v>
      </c>
      <c r="W67" s="101">
        <f t="shared" si="12"/>
        <v>706112276.96554697</v>
      </c>
      <c r="X67" s="101">
        <f t="shared" si="12"/>
        <v>742167243.96817386</v>
      </c>
      <c r="Y67" s="101">
        <f t="shared" si="12"/>
        <v>779697438.80365062</v>
      </c>
    </row>
    <row r="68" spans="1:25">
      <c r="A68" s="103" t="s">
        <v>289</v>
      </c>
      <c r="B68" s="102">
        <f t="shared" ref="B68:Y68" si="13">-B59</f>
        <v>0</v>
      </c>
      <c r="C68" s="102">
        <f>-C59</f>
        <v>84590435.628571376</v>
      </c>
      <c r="D68" s="102">
        <f>-D59</f>
        <v>84590435.628571376</v>
      </c>
      <c r="E68" s="102">
        <f t="shared" si="13"/>
        <v>84590435.628571376</v>
      </c>
      <c r="F68" s="102">
        <f t="shared" si="13"/>
        <v>84590435.628571376</v>
      </c>
      <c r="G68" s="102">
        <f t="shared" si="13"/>
        <v>84590435.628571376</v>
      </c>
      <c r="H68" s="102">
        <f t="shared" si="13"/>
        <v>84590435.628571376</v>
      </c>
      <c r="I68" s="102">
        <f t="shared" si="13"/>
        <v>84590435.628571376</v>
      </c>
      <c r="J68" s="102">
        <f t="shared" si="13"/>
        <v>84590435.628571376</v>
      </c>
      <c r="K68" s="102">
        <f t="shared" si="13"/>
        <v>84590435.628571376</v>
      </c>
      <c r="L68" s="102">
        <f t="shared" si="13"/>
        <v>84590435.628571376</v>
      </c>
      <c r="M68" s="102">
        <f t="shared" si="13"/>
        <v>84590435.628571376</v>
      </c>
      <c r="N68" s="102">
        <f t="shared" si="13"/>
        <v>84590435.628571376</v>
      </c>
      <c r="O68" s="102">
        <f t="shared" si="13"/>
        <v>84590435.628571376</v>
      </c>
      <c r="P68" s="102">
        <f t="shared" si="13"/>
        <v>84590435.628571376</v>
      </c>
      <c r="Q68" s="102">
        <f t="shared" si="13"/>
        <v>84590435.628571376</v>
      </c>
      <c r="R68" s="102">
        <f t="shared" si="13"/>
        <v>84590435.628571376</v>
      </c>
      <c r="S68" s="102">
        <f t="shared" si="13"/>
        <v>84590435.628571376</v>
      </c>
      <c r="T68" s="102">
        <f t="shared" si="13"/>
        <v>84590435.628571376</v>
      </c>
      <c r="U68" s="102">
        <f t="shared" si="13"/>
        <v>84590435.628571376</v>
      </c>
      <c r="V68" s="102">
        <f t="shared" si="13"/>
        <v>84590435.628571376</v>
      </c>
      <c r="W68" s="102">
        <f t="shared" si="13"/>
        <v>84590435.628571376</v>
      </c>
      <c r="X68" s="102">
        <f t="shared" si="13"/>
        <v>84590435.628571376</v>
      </c>
      <c r="Y68" s="102">
        <f t="shared" si="13"/>
        <v>84590435.628571376</v>
      </c>
    </row>
    <row r="69" spans="1:25">
      <c r="A69" s="103" t="s">
        <v>65</v>
      </c>
      <c r="B69" s="102">
        <f t="shared" ref="B69:Y69" si="14">B61</f>
        <v>-75762675.565000013</v>
      </c>
      <c r="C69" s="102">
        <f>C61</f>
        <v>-49657492.683960006</v>
      </c>
      <c r="D69" s="102">
        <f t="shared" si="14"/>
        <v>-26378205.853495527</v>
      </c>
      <c r="E69" s="102">
        <f t="shared" si="14"/>
        <v>-22926543.443031125</v>
      </c>
      <c r="F69" s="102">
        <f t="shared" si="14"/>
        <v>-22162325.328263421</v>
      </c>
      <c r="G69" s="102">
        <f t="shared" si="14"/>
        <v>-20633889.098728012</v>
      </c>
      <c r="H69" s="102">
        <f t="shared" si="14"/>
        <v>-19105452.869192604</v>
      </c>
      <c r="I69" s="102">
        <f t="shared" si="14"/>
        <v>-17577016.639657196</v>
      </c>
      <c r="J69" s="102">
        <f t="shared" si="14"/>
        <v>-16048580.410121787</v>
      </c>
      <c r="K69" s="102">
        <f t="shared" si="14"/>
        <v>-14520144.180586379</v>
      </c>
      <c r="L69" s="102">
        <f t="shared" si="14"/>
        <v>-12991707.951050971</v>
      </c>
      <c r="M69" s="102">
        <f t="shared" si="14"/>
        <v>-11463271.721515562</v>
      </c>
      <c r="N69" s="102">
        <f t="shared" si="14"/>
        <v>-9934835.4919801541</v>
      </c>
      <c r="O69" s="102">
        <f t="shared" si="14"/>
        <v>-8406399.2624447457</v>
      </c>
      <c r="P69" s="102">
        <f t="shared" si="14"/>
        <v>-6877963.0329093374</v>
      </c>
      <c r="Q69" s="102">
        <f t="shared" si="14"/>
        <v>-5349526.8033739291</v>
      </c>
      <c r="R69" s="102">
        <f t="shared" si="14"/>
        <v>-3821090.5738385208</v>
      </c>
      <c r="S69" s="102">
        <f t="shared" si="14"/>
        <v>-2292654.3443031125</v>
      </c>
      <c r="T69" s="102">
        <f t="shared" si="14"/>
        <v>-764218.11476770416</v>
      </c>
      <c r="U69" s="102">
        <f t="shared" si="14"/>
        <v>764218.11476770416</v>
      </c>
      <c r="V69" s="102">
        <f t="shared" si="14"/>
        <v>0</v>
      </c>
      <c r="W69" s="102">
        <f t="shared" si="14"/>
        <v>0</v>
      </c>
      <c r="X69" s="102">
        <f t="shared" si="14"/>
        <v>0</v>
      </c>
      <c r="Y69" s="102">
        <f t="shared" si="14"/>
        <v>0</v>
      </c>
    </row>
    <row r="70" spans="1:25">
      <c r="A70" s="103" t="s">
        <v>103</v>
      </c>
      <c r="B70" s="102">
        <f>IF(SUM(B63:B63)+SUM(A70:A70)&gt;0,0,SUM(B63:B63)-SUM(A70:A70))</f>
        <v>0</v>
      </c>
      <c r="C70" s="102">
        <f>IF(SUM(B63:C63)+SUM(A70:B70)&gt;0,0,SUM(B63:C63)-SUM(A70:B70))</f>
        <v>-33767084.406911366</v>
      </c>
      <c r="D70" s="102">
        <f>IF(SUM(B63:D63)+SUM(A70:C70)&gt;0,0,SUM(B63:D63)-SUM(A70:C70))</f>
        <v>-41694255.655696191</v>
      </c>
      <c r="E70" s="102">
        <f>IF(SUM(B63:E63)+SUM(A70:D70)&gt;0,0,SUM(B63:E63)-SUM(A70:D70))</f>
        <v>-45785481.047301963</v>
      </c>
      <c r="F70" s="102">
        <f>IF(SUM(B63:F63)+SUM(A70:E70)&gt;0,0,SUM(B63:F63)-SUM(A70:E70))</f>
        <v>-49474238.925715879</v>
      </c>
      <c r="G70" s="102">
        <f>IF(SUM(B63:G63)+SUM(A70:F70)&gt;0,0,SUM(B63:G63)-SUM(A70:F70))</f>
        <v>-53456532.669560552</v>
      </c>
      <c r="H70" s="102">
        <f>IF(SUM(B63:H63)+SUM(A70:G70)&gt;0,0,SUM(B63:H63)-SUM(A70:G70))</f>
        <v>-57585427.730066597</v>
      </c>
      <c r="I70" s="102">
        <f>IF(SUM(B63:I63)+SUM(A70:H70)&gt;0,0,SUM(B63:I63)-SUM(A70:H70))</f>
        <v>-61867081.362533629</v>
      </c>
      <c r="J70" s="102">
        <f>IF(SUM(B63:J63)+SUM(A70:I70)&gt;0,0,SUM(B63:J63)-SUM(A70:I70))</f>
        <v>-66307909.426984131</v>
      </c>
      <c r="K70" s="102">
        <f>IF(SUM(B63:K63)+SUM(A70:J70)&gt;0,0,SUM(B63:K63)-SUM(A70:J70))</f>
        <v>-70914597.249561429</v>
      </c>
      <c r="L70" s="102">
        <f>IF(SUM(B63:L63)+SUM(A70:K70)&gt;0,0,SUM(B63:L63)-SUM(A70:K70))</f>
        <v>-75694110.94010675</v>
      </c>
      <c r="M70" s="102">
        <f>IF(SUM(B63:M63)+SUM(A70:L70)&gt;0,0,SUM(B63:M63)-SUM(A70:L70))</f>
        <v>-80653709.185074806</v>
      </c>
      <c r="N70" s="102">
        <f>IF(SUM(B63:N63)+SUM(A70:M70)&gt;0,0,SUM(B63:N63)-SUM(A70:M70))</f>
        <v>-85800955.535751343</v>
      </c>
      <c r="O70" s="102">
        <f>IF(SUM(B63:O63)+SUM(A70:N70)&gt;0,0,SUM(B63:O63)-SUM(A70:N70))</f>
        <v>-91143731.212576151</v>
      </c>
      <c r="P70" s="102">
        <f>IF(SUM(B63:P63)+SUM(A70:O70)&gt;0,0,SUM(B63:P63)-SUM(A70:O70))</f>
        <v>-96690248.447247267</v>
      </c>
      <c r="Q70" s="102">
        <f>IF(SUM(B63:Q63)+SUM(A70:P70)&gt;0,0,SUM(B63:Q63)-SUM(A70:P70))</f>
        <v>-102449064.38519454</v>
      </c>
      <c r="R70" s="102">
        <f>IF(SUM(B63:R63)+SUM(A70:Q70)&gt;0,0,SUM(B63:R63)-SUM(A70:Q70))</f>
        <v>-108429095.57195544</v>
      </c>
      <c r="S70" s="102">
        <f>IF(SUM(B63:S63)+SUM(A70:R70)&gt;0,0,SUM(B63:S63)-SUM(A70:R70))</f>
        <v>-114639633.04798007</v>
      </c>
      <c r="T70" s="102">
        <f>IF(SUM(B63:T63)+SUM(A70:S70)&gt;0,0,SUM(B63:T63)-SUM(A70:S70))</f>
        <v>-121090358.07741761</v>
      </c>
      <c r="U70" s="102">
        <f>IF(SUM(B63:U63)+SUM(A70:T70)&gt;0,0,SUM(B63:U63)-SUM(A70:T70))</f>
        <v>-127791358.53751111</v>
      </c>
      <c r="V70" s="102">
        <f>IF(SUM(B63:V63)+SUM(A70:U70)&gt;0,0,SUM(B63:V63)-SUM(A70:U70))</f>
        <v>-134294615.12748814</v>
      </c>
      <c r="W70" s="102">
        <f>IF(SUM(B63:W63)+SUM(A70:V70)&gt;0,0,SUM(B63:W63)-SUM(A70:V70))</f>
        <v>-141222455.39310932</v>
      </c>
      <c r="X70" s="102">
        <f>IF(SUM(B63:X63)+SUM(A70:W70)&gt;0,0,SUM(B63:X63)-SUM(A70:W70))</f>
        <v>-148433448.79363489</v>
      </c>
      <c r="Y70" s="102">
        <f>IF(SUM(B63:Y63)+SUM(A70:X70)&gt;0,0,SUM(B63:Y63)-SUM(A70:X70))</f>
        <v>-155939487.76073003</v>
      </c>
    </row>
    <row r="71" spans="1:25">
      <c r="A71" s="103" t="s">
        <v>40</v>
      </c>
      <c r="B71" s="109">
        <f>IF(((SUM(B50:B50)+SUM(B52:B56))+SUM(B73:B73))&lt;0,((SUM(B50:B50)+SUM(B52:B56))+SUM(B73:B73))*0.18-SUM(A71:A71),IF(SUM(A71:B71)&lt;0,0-SUM(A71:B71),0))</f>
        <v>-532919744.45999962</v>
      </c>
      <c r="C71" s="109">
        <f>IF(((SUM(B50:C50)+SUM(B52:C56))+SUM(B73:C73))&lt;0,((SUM(B50:C50)+SUM(B52:C56))+SUM(B73:C73))*0.18-SUM(A71:B71),IF(SUM(B71:B71)&lt;0,0-SUM(B71:B71),0))</f>
        <v>66111748.378051281</v>
      </c>
      <c r="D71" s="109">
        <f>IF(((SUM(B50:D50)+SUM(B52:D56))+SUM(B73:D73))&lt;0,((SUM(B50:D50)+SUM(B52:D56))+SUM(B73:D73))*0.18-SUM(A71:C71),IF(SUM(B71:C71)&lt;0,0-SUM(B71:C71),0))</f>
        <v>68888441.80992943</v>
      </c>
      <c r="E71" s="109">
        <f>IF(((SUM(B50:E50)+SUM(B52:E56))+SUM(B73:E73))&lt;0,((SUM(B50:E50)+SUM(B52:E56))+SUM(B73:E73))*0.18-SUM(A71:D71),IF(SUM(B71:D71)&lt;0,0-SUM(B71:D71),0))</f>
        <v>71781756.365946531</v>
      </c>
      <c r="F71" s="109">
        <f>IF(((SUM(B50:F50)+SUM(B52:F56))+SUM(B73:F73))&lt;0,((SUM(B50:F50)+SUM(B52:F56))+SUM(B73:F73))*0.18-SUM(A71:E71),IF(SUM(B71:E71)&lt;0,0-SUM(B71:E71),0))</f>
        <v>74796590.133316219</v>
      </c>
      <c r="G71" s="109">
        <f>IF(((SUM(B50:G50)+SUM(B52:G56))+SUM(B73:G73))&lt;0,((SUM(B50:G50)+SUM(B52:G56))+SUM(B73:G73))*0.18-SUM(A71:F71),IF(SUM(B71:F71)&lt;0,0-SUM(B71:F71),0))</f>
        <v>77938046.91891554</v>
      </c>
      <c r="H71" s="109">
        <f>IF(((SUM(B50:H50)+SUM(B52:H56))+SUM(B73:H73))&lt;0,((SUM(B50:H50)+SUM(B52:H56))+SUM(B73:H73))*0.18-SUM(A71:G71),IF(SUM(B71:G71)&lt;0,0-SUM(B71:G71),0))</f>
        <v>81211444.889509976</v>
      </c>
      <c r="I71" s="109">
        <f>IF(((SUM(B50:I50)+SUM(B52:I56))+SUM(B73:I73))&lt;0,((SUM(B50:I50)+SUM(B52:I56))+SUM(B73:I73))*0.18-SUM(A71:H71),IF(SUM(B71:H71)&lt;0,0-SUM(B71:H71),0))</f>
        <v>84622325.574869379</v>
      </c>
      <c r="J71" s="109">
        <f>IF(((SUM(B50:J50)+SUM(B52:J56))+SUM(B73:J73))&lt;0,((SUM(B50:J50)+SUM(B52:J56))+SUM(B73:J73))*0.18-SUM(A71:I71),IF(SUM(B71:I71)&lt;0,0-SUM(B71:I71),0))</f>
        <v>7569390.389461264</v>
      </c>
      <c r="K71" s="109">
        <f>IF(((SUM(B50:K50)+SUM(B52:K56))+SUM(B73:K73))&lt;0,((SUM(B50:K50)+SUM(B52:K56))+SUM(B73:K73))*0.18-SUM(A71:J71),IF(SUM(B71:J71)&lt;0,0-SUM(B71:J71),0))</f>
        <v>0</v>
      </c>
      <c r="L71" s="109">
        <f>IF(((SUM(B50:L50)+SUM(B52:L56))+SUM(B73:L73))&lt;0,((SUM(B50:L50)+SUM(B52:L56))+SUM(B73:L73))*0.18-SUM(A71:K71),IF(SUM(B71:K71)&lt;0,0-SUM(B71:K71),0))</f>
        <v>0</v>
      </c>
      <c r="M71" s="109">
        <f>IF(((SUM(B50:M50)+SUM(B52:M56))+SUM(B73:M73))&lt;0,((SUM(B50:M50)+SUM(B52:M56))+SUM(B73:M73))*0.18-SUM(A71:L71),IF(SUM(B71:L71)&lt;0,0-SUM(B71:L71),0))</f>
        <v>0</v>
      </c>
      <c r="N71" s="109">
        <f>IF(((SUM(B50:N50)+SUM(B52:N56))+SUM(B73:N73))&lt;0,((SUM(B50:N50)+SUM(B52:N56))+SUM(B73:N73))*0.18-SUM(A71:M71),IF(SUM(B71:M71)&lt;0,0-SUM(B71:M71),0))</f>
        <v>0</v>
      </c>
      <c r="O71" s="109">
        <f>IF(((SUM(B50:O50)+SUM(B52:O56))+SUM(B73:O73))&lt;0,((SUM(B50:O50)+SUM(B52:O56))+SUM(B73:O73))*0.18-SUM(A71:N71),IF(SUM(B71:N71)&lt;0,0-SUM(B71:N71),0))</f>
        <v>0</v>
      </c>
      <c r="P71" s="109">
        <f>IF(((SUM(B50:P50)+SUM(B52:P56))+SUM(B73:P73))&lt;0,((SUM(B50:P50)+SUM(B52:P56))+SUM(B73:P73))*0.18-SUM(A71:O71),IF(SUM(B71:O71)&lt;0,0-SUM(B71:O71),0))</f>
        <v>0</v>
      </c>
      <c r="Q71" s="109">
        <f>IF(((SUM(B50:Q50)+SUM(B52:Q56))+SUM(B73:Q73))&lt;0,((SUM(B50:Q50)+SUM(B52:Q56))+SUM(B73:Q73))*0.18-SUM(A71:P71),IF(SUM(B71:P71)&lt;0,0-SUM(B71:P71),0))</f>
        <v>0</v>
      </c>
      <c r="R71" s="109">
        <f>IF(((SUM(B50:R50)+SUM(B52:R56))+SUM(B73:R73))&lt;0,((SUM(B50:R50)+SUM(B52:R56))+SUM(B73:R73))*0.18-SUM(A71:Q71),IF(SUM(B71:Q71)&lt;0,0-SUM(B71:Q71),0))</f>
        <v>0</v>
      </c>
      <c r="S71" s="109">
        <f>IF(((SUM(B50:S50)+SUM(B52:S56))+SUM(B73:S73))&lt;0,((SUM(B50:S50)+SUM(B52:S56))+SUM(B73:S73))*0.18-SUM(A71:R71),IF(SUM(B71:R71)&lt;0,0-SUM(B71:R71),0))</f>
        <v>0</v>
      </c>
      <c r="T71" s="109">
        <f>IF(((SUM(B50:T50)+SUM(B52:T56))+SUM(B73:T73))&lt;0,((SUM(B50:T50)+SUM(B52:T56))+SUM(B73:T73))*0.18-SUM(A71:S71),IF(SUM(B71:S71)&lt;0,0-SUM(B71:S71),0))</f>
        <v>0</v>
      </c>
      <c r="U71" s="109">
        <f>IF(((SUM(B50:U50)+SUM(B52:U56))+SUM(B73:U73))&lt;0,((SUM(B50:U50)+SUM(B52:U56))+SUM(B73:U73))*0.18-SUM(A71:T71),IF(SUM(B71:T71)&lt;0,0-SUM(B71:T71),0))</f>
        <v>0</v>
      </c>
      <c r="V71" s="109">
        <f>IF(((SUM(B50:V50)+SUM(B52:V56))+SUM(B73:V73))&lt;0,((SUM(B50:V50)+SUM(B52:V56))+SUM(B73:V73))*0.18-SUM(A71:U71),IF(SUM(B71:U71)&lt;0,0-SUM(B71:U71),0))</f>
        <v>0</v>
      </c>
      <c r="W71" s="109">
        <f>IF(((SUM(B50:W50)+SUM(B52:W56))+SUM(B73:W73))&lt;0,((SUM(B50:W50)+SUM(B52:W56))+SUM(B73:W73))*0.18-SUM(A71:V71),IF(SUM(B71:V71)&lt;0,0-SUM(B71:V71),0))</f>
        <v>0</v>
      </c>
      <c r="X71" s="109">
        <f>IF(((SUM(B50:X50)+SUM(B52:X56))+SUM(B73:X73))&lt;0,((SUM(B50:X50)+SUM(B52:X56))+SUM(B73:X73))*0.18-SUM(A71:W71),IF(SUM(B71:W71)&lt;0,0-SUM(B71:W71),0))</f>
        <v>0</v>
      </c>
      <c r="Y71" s="109">
        <f>IF(((SUM(B50:Y50)+SUM(B52:Y56))+SUM(B73:Y73))&lt;0,((SUM(B50:Y50)+SUM(B52:Y56))+SUM(B73:Y73))*0.18-SUM(A71:X71),IF(SUM(B71:X71)&lt;0,0-SUM(B71:X71),0))</f>
        <v>0</v>
      </c>
    </row>
    <row r="72" spans="1:25">
      <c r="A72" s="103" t="s">
        <v>41</v>
      </c>
      <c r="B72" s="102">
        <f>-B50*(B30)</f>
        <v>0</v>
      </c>
      <c r="C72" s="102">
        <f>-(C50-B50)*B30</f>
        <v>-38192581.686299972</v>
      </c>
      <c r="D72" s="102">
        <f>-(D50-C50)*B30</f>
        <v>-1604088.4308246018</v>
      </c>
      <c r="E72" s="102">
        <f>-(E50-D50)*B30</f>
        <v>-1671460.1449192346</v>
      </c>
      <c r="F72" s="102">
        <f>-(F50-E50)*B30</f>
        <v>-1741661.4710058393</v>
      </c>
      <c r="G72" s="102">
        <f>-(G50-F50)*B30</f>
        <v>-1814811.2527880848</v>
      </c>
      <c r="H72" s="102">
        <f>-(H50-G50)*B30</f>
        <v>-1891033.3254051865</v>
      </c>
      <c r="I72" s="102">
        <f>-(I50-H50)*B30</f>
        <v>-1970456.7250722051</v>
      </c>
      <c r="J72" s="102">
        <f>-(J50-I50)*B30</f>
        <v>-2053215.9075252356</v>
      </c>
      <c r="K72" s="102">
        <f>-(K50-J50)*B30</f>
        <v>-2139450.9756412986</v>
      </c>
      <c r="L72" s="102">
        <f>-(L50-K50)*B30</f>
        <v>-2229307.916618228</v>
      </c>
      <c r="M72" s="102">
        <f>-(M50-L50)*B30</f>
        <v>-2322938.8491161945</v>
      </c>
      <c r="N72" s="102">
        <f>-(N50-M50)*B30</f>
        <v>-2420502.2807790758</v>
      </c>
      <c r="O72" s="102">
        <f>-(O50-N50)*B30</f>
        <v>-2522163.3765717987</v>
      </c>
      <c r="P72" s="102">
        <f>-(P50-O50)*B30</f>
        <v>-2628094.2383878115</v>
      </c>
      <c r="Q72" s="102">
        <f>-(Q50-P50)*B30</f>
        <v>-2738474.196400106</v>
      </c>
      <c r="R72" s="102">
        <f>-(R50-Q50)*B30</f>
        <v>-2853490.1126489043</v>
      </c>
      <c r="S72" s="102">
        <f>-(S50-R50)*B30</f>
        <v>-2973336.6973801614</v>
      </c>
      <c r="T72" s="102">
        <f>-(T50-S50)*B30</f>
        <v>-3098216.8386701229</v>
      </c>
      <c r="U72" s="102">
        <f>-(U50-T50)*B30</f>
        <v>-3228341.9458942772</v>
      </c>
      <c r="V72" s="102">
        <f>-(V50-U50)*B30</f>
        <v>-3363932.3076218367</v>
      </c>
      <c r="W72" s="102">
        <f>-(W50-V50)*B30</f>
        <v>-3505217.4645419479</v>
      </c>
      <c r="X72" s="102">
        <f>-(X50-W50)*B30</f>
        <v>-3652436.5980527163</v>
      </c>
      <c r="Y72" s="102">
        <f>-(Y50-X50)*B30</f>
        <v>-3805838.9351709248</v>
      </c>
    </row>
    <row r="73" spans="1:25">
      <c r="A73" s="103" t="s">
        <v>42</v>
      </c>
      <c r="B73" s="102">
        <f>-(B16+B17)*B19</f>
        <v>-2960665246.9999981</v>
      </c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</row>
    <row r="74" spans="1:25">
      <c r="A74" s="103" t="s">
        <v>43</v>
      </c>
      <c r="B74" s="102">
        <f>B45-B46</f>
        <v>-112072595.47999991</v>
      </c>
      <c r="C74" s="102">
        <f>C45-C46</f>
        <v>-298520963.04832006</v>
      </c>
      <c r="D74" s="102">
        <f t="shared" ref="D74:Y74" si="15">D45-D46</f>
        <v>-51567794.643715836</v>
      </c>
      <c r="E74" s="102">
        <f t="shared" si="15"/>
        <v>17226700.716284767</v>
      </c>
      <c r="F74" s="102">
        <f t="shared" si="15"/>
        <v>-12227489.836283267</v>
      </c>
      <c r="G74" s="102">
        <f t="shared" si="15"/>
        <v>-12227489.836283267</v>
      </c>
      <c r="H74" s="102">
        <f t="shared" si="15"/>
        <v>-12227489.836283267</v>
      </c>
      <c r="I74" s="102">
        <f t="shared" si="15"/>
        <v>-12227489.836283267</v>
      </c>
      <c r="J74" s="102">
        <f t="shared" si="15"/>
        <v>-12227489.836283267</v>
      </c>
      <c r="K74" s="102">
        <f t="shared" si="15"/>
        <v>-12227489.836283267</v>
      </c>
      <c r="L74" s="102">
        <f t="shared" si="15"/>
        <v>-12227489.836283267</v>
      </c>
      <c r="M74" s="102">
        <f t="shared" si="15"/>
        <v>-12227489.836283267</v>
      </c>
      <c r="N74" s="102">
        <f t="shared" si="15"/>
        <v>-12227489.836283267</v>
      </c>
      <c r="O74" s="102">
        <f t="shared" si="15"/>
        <v>-12227489.836283267</v>
      </c>
      <c r="P74" s="102">
        <f t="shared" si="15"/>
        <v>-12227489.836283267</v>
      </c>
      <c r="Q74" s="102">
        <f t="shared" si="15"/>
        <v>-12227489.836283267</v>
      </c>
      <c r="R74" s="102">
        <f t="shared" si="15"/>
        <v>-12227489.836283267</v>
      </c>
      <c r="S74" s="102">
        <f t="shared" si="15"/>
        <v>-12227489.836283267</v>
      </c>
      <c r="T74" s="102">
        <f t="shared" si="15"/>
        <v>-12227489.836283267</v>
      </c>
      <c r="U74" s="102">
        <f t="shared" si="15"/>
        <v>-12227489.836283267</v>
      </c>
      <c r="V74" s="102">
        <f t="shared" si="15"/>
        <v>0</v>
      </c>
      <c r="W74" s="102">
        <f t="shared" si="15"/>
        <v>0</v>
      </c>
      <c r="X74" s="102">
        <f t="shared" si="15"/>
        <v>0</v>
      </c>
      <c r="Y74" s="102">
        <f t="shared" si="15"/>
        <v>0</v>
      </c>
    </row>
    <row r="75" spans="1:25">
      <c r="A75" s="110" t="s">
        <v>44</v>
      </c>
      <c r="B75" s="101">
        <f t="shared" ref="B75:Y75" si="16">SUM(B67:B74)</f>
        <v>-3681420262.5049977</v>
      </c>
      <c r="C75" s="101">
        <f>SUM(C67:C74)</f>
        <v>-50943023.10035193</v>
      </c>
      <c r="D75" s="101">
        <f t="shared" si="16"/>
        <v>267084016.98674509</v>
      </c>
      <c r="E75" s="101">
        <f t="shared" si="16"/>
        <v>355069356.75509131</v>
      </c>
      <c r="F75" s="101">
        <f t="shared" si="16"/>
        <v>343314830.15746194</v>
      </c>
      <c r="G75" s="101">
        <f t="shared" si="16"/>
        <v>362312312.13665789</v>
      </c>
      <c r="H75" s="101">
        <f t="shared" si="16"/>
        <v>382025068.27665913</v>
      </c>
      <c r="I75" s="101">
        <f t="shared" si="16"/>
        <v>402483140.09221983</v>
      </c>
      <c r="J75" s="101">
        <f t="shared" si="16"/>
        <v>343110757.98216075</v>
      </c>
      <c r="K75" s="101">
        <f t="shared" si="16"/>
        <v>353881883.81489235</v>
      </c>
      <c r="L75" s="101">
        <f t="shared" si="16"/>
        <v>372910081.63609672</v>
      </c>
      <c r="M75" s="101">
        <f t="shared" si="16"/>
        <v>392654843.68347096</v>
      </c>
      <c r="N75" s="101">
        <f t="shared" si="16"/>
        <v>413146265.65451425</v>
      </c>
      <c r="O75" s="101">
        <f t="shared" si="16"/>
        <v>434415707.2660206</v>
      </c>
      <c r="P75" s="101">
        <f t="shared" si="16"/>
        <v>456495845.34288949</v>
      </c>
      <c r="Q75" s="101">
        <f t="shared" si="16"/>
        <v>479420729.13666618</v>
      </c>
      <c r="R75" s="101">
        <f t="shared" si="16"/>
        <v>503225837.96746087</v>
      </c>
      <c r="S75" s="101">
        <f t="shared" si="16"/>
        <v>527948141.28682798</v>
      </c>
      <c r="T75" s="101">
        <f t="shared" si="16"/>
        <v>553626161.26328802</v>
      </c>
      <c r="U75" s="101">
        <f t="shared" si="16"/>
        <v>580300037.99643874</v>
      </c>
      <c r="V75" s="101">
        <f t="shared" si="16"/>
        <v>618404963.83090162</v>
      </c>
      <c r="W75" s="101">
        <f t="shared" si="16"/>
        <v>645975039.73646712</v>
      </c>
      <c r="X75" s="101">
        <f t="shared" si="16"/>
        <v>674671794.20505762</v>
      </c>
      <c r="Y75" s="101">
        <f t="shared" si="16"/>
        <v>704542547.73632109</v>
      </c>
    </row>
    <row r="76" spans="1:25">
      <c r="A76" s="110" t="s">
        <v>45</v>
      </c>
      <c r="B76" s="101">
        <f>SUM(B75:B75)</f>
        <v>-3681420262.5049977</v>
      </c>
      <c r="C76" s="101">
        <f>SUM(B75:C75)</f>
        <v>-3732363285.6053495</v>
      </c>
      <c r="D76" s="101">
        <f>SUM(B75:D75)</f>
        <v>-3465279268.6186047</v>
      </c>
      <c r="E76" s="101">
        <f>SUM(B75:E75)</f>
        <v>-3110209911.8635135</v>
      </c>
      <c r="F76" s="101">
        <f>SUM(B75:F75)</f>
        <v>-2766895081.7060513</v>
      </c>
      <c r="G76" s="101">
        <f>SUM(B75:G75)</f>
        <v>-2404582769.5693936</v>
      </c>
      <c r="H76" s="101">
        <f>SUM(B75:H75)</f>
        <v>-2022557701.2927346</v>
      </c>
      <c r="I76" s="101">
        <f>SUM(B75:I75)</f>
        <v>-1620074561.2005148</v>
      </c>
      <c r="J76" s="101">
        <f>SUM(B75:J75)</f>
        <v>-1276963803.218354</v>
      </c>
      <c r="K76" s="101">
        <f>SUM(B75:K75)</f>
        <v>-923081919.40346169</v>
      </c>
      <c r="L76" s="101">
        <f>SUM(B75:L75)</f>
        <v>-550171837.76736498</v>
      </c>
      <c r="M76" s="101">
        <f>SUM(B75:M75)</f>
        <v>-157516994.08389401</v>
      </c>
      <c r="N76" s="101">
        <f>SUM(B75:N75)</f>
        <v>255629271.57062024</v>
      </c>
      <c r="O76" s="101">
        <f>SUM(B75:O75)</f>
        <v>690044978.83664083</v>
      </c>
      <c r="P76" s="101">
        <f>SUM(B75:P75)</f>
        <v>1146540824.1795304</v>
      </c>
      <c r="Q76" s="101">
        <f>SUM(B75:Q75)</f>
        <v>1625961553.3161964</v>
      </c>
      <c r="R76" s="101">
        <f>SUM(B75:R75)</f>
        <v>2129187391.2836573</v>
      </c>
      <c r="S76" s="101">
        <f>SUM(B75:S75)</f>
        <v>2657135532.5704851</v>
      </c>
      <c r="T76" s="101">
        <f>SUM(B75:T75)</f>
        <v>3210761693.8337731</v>
      </c>
      <c r="U76" s="101">
        <f>SUM(B75:U75)</f>
        <v>3791061731.8302116</v>
      </c>
      <c r="V76" s="101">
        <f>SUM(B75:V75)</f>
        <v>4409466695.6611137</v>
      </c>
      <c r="W76" s="101">
        <f>SUM(B75:W75)</f>
        <v>5055441735.3975811</v>
      </c>
      <c r="X76" s="101">
        <f>SUM(B75:X75)</f>
        <v>5730113529.6026382</v>
      </c>
      <c r="Y76" s="101">
        <f>SUM(B75:Y75)</f>
        <v>6434656077.3389597</v>
      </c>
    </row>
    <row r="77" spans="1:25">
      <c r="A77" s="111" t="s">
        <v>46</v>
      </c>
      <c r="B77" s="112">
        <f>1/POWER((1+B35),B65)</f>
        <v>1</v>
      </c>
      <c r="C77" s="112">
        <f>1/POWER((1+B35),C65)</f>
        <v>0.92250922509225086</v>
      </c>
      <c r="D77" s="112">
        <f>1/POWER((1+B35),D65)</f>
        <v>0.85102327038030523</v>
      </c>
      <c r="E77" s="112">
        <f>1/POWER((1+B35),E65)</f>
        <v>0.78507681769400839</v>
      </c>
      <c r="F77" s="112">
        <f>1/POWER((1+B35),F65)</f>
        <v>0.72424060672879009</v>
      </c>
      <c r="G77" s="112">
        <f>1/POWER((1+B35),G65)</f>
        <v>0.66811864089371786</v>
      </c>
      <c r="H77" s="112">
        <f>1/POWER((1+B35),H65)</f>
        <v>0.61634560968055141</v>
      </c>
      <c r="I77" s="112">
        <f>1/POWER((1+B35),I65)</f>
        <v>0.56858451077541639</v>
      </c>
      <c r="J77" s="112">
        <f>1/POWER((1+B35),J65)</f>
        <v>0.5245244564348861</v>
      </c>
      <c r="K77" s="112">
        <f>1/POWER((1+B35),K65)</f>
        <v>0.48387864984768086</v>
      </c>
      <c r="L77" s="112">
        <f>1/POWER((1+B35),L65)</f>
        <v>0.44638251830966863</v>
      </c>
      <c r="M77" s="112">
        <f>1/POWER((1+B35),M65)</f>
        <v>0.41179199106057984</v>
      </c>
      <c r="N77" s="112">
        <f>1/POWER((1+B35),N65)</f>
        <v>0.37988191057249071</v>
      </c>
      <c r="O77" s="112">
        <f>1/POWER((1+B35),O65)</f>
        <v>0.35044456694879217</v>
      </c>
      <c r="P77" s="112">
        <f>1/POWER((1+B35),P65)</f>
        <v>0.32328834589371969</v>
      </c>
      <c r="Q77" s="112">
        <f>1/POWER((1+B35),Q65)</f>
        <v>0.2982364814517709</v>
      </c>
      <c r="R77" s="112">
        <f>1/POWER((1+B35),R65)</f>
        <v>0.27512590539831266</v>
      </c>
      <c r="S77" s="112">
        <f>1/POWER((1+B35),S65)</f>
        <v>0.25380618579180131</v>
      </c>
      <c r="T77" s="112">
        <f>1/POWER((1+B35),T65)</f>
        <v>0.2341385477784145</v>
      </c>
      <c r="U77" s="112">
        <f>1/POWER((1+B35),U65)</f>
        <v>0.21599497027529013</v>
      </c>
      <c r="V77" s="112">
        <f>1/POWER((1+B35),V65)</f>
        <v>0.19925735265248168</v>
      </c>
      <c r="W77" s="112">
        <f>1/POWER((1+B35),W65)</f>
        <v>0.18381674598937425</v>
      </c>
      <c r="X77" s="112">
        <f>1/POWER((1+B35),X65)</f>
        <v>0.16957264390163673</v>
      </c>
      <c r="Y77" s="112">
        <f>1/POWER((1+B35),Y65)</f>
        <v>0.15643232832254311</v>
      </c>
    </row>
    <row r="78" spans="1:25">
      <c r="A78" s="113" t="s">
        <v>47</v>
      </c>
      <c r="B78" s="114">
        <f t="shared" ref="B78:Y78" si="17">B75*B77</f>
        <v>-3681420262.5049977</v>
      </c>
      <c r="C78" s="114">
        <f t="shared" si="17"/>
        <v>-46995408.764162295</v>
      </c>
      <c r="D78" s="114">
        <f t="shared" si="17"/>
        <v>227294713.6023688</v>
      </c>
      <c r="E78" s="114">
        <f t="shared" si="17"/>
        <v>278756720.66194564</v>
      </c>
      <c r="F78" s="114">
        <f t="shared" si="17"/>
        <v>248642540.89223176</v>
      </c>
      <c r="G78" s="114">
        <f t="shared" si="17"/>
        <v>242067609.56380436</v>
      </c>
      <c r="H78" s="114">
        <f t="shared" si="17"/>
        <v>235459473.62023175</v>
      </c>
      <c r="I78" s="114">
        <f t="shared" si="17"/>
        <v>228845679.30468819</v>
      </c>
      <c r="J78" s="114">
        <f t="shared" si="17"/>
        <v>179969983.82755461</v>
      </c>
      <c r="K78" s="114">
        <f t="shared" si="17"/>
        <v>171235888.14590397</v>
      </c>
      <c r="L78" s="114">
        <f t="shared" si="17"/>
        <v>166460541.34378496</v>
      </c>
      <c r="M78" s="114">
        <f t="shared" si="17"/>
        <v>161692119.87999725</v>
      </c>
      <c r="N78" s="114">
        <f t="shared" si="17"/>
        <v>156946792.74272668</v>
      </c>
      <c r="O78" s="114">
        <f t="shared" si="17"/>
        <v>152238624.40859386</v>
      </c>
      <c r="P78" s="114">
        <f t="shared" si="17"/>
        <v>147579786.74825802</v>
      </c>
      <c r="Q78" s="114">
        <f t="shared" si="17"/>
        <v>142980751.39276183</v>
      </c>
      <c r="R78" s="114">
        <f t="shared" si="17"/>
        <v>138450464.29062226</v>
      </c>
      <c r="S78" s="114">
        <f t="shared" si="17"/>
        <v>133996504.03588083</v>
      </c>
      <c r="T78" s="114">
        <f t="shared" si="17"/>
        <v>129625225.41032457</v>
      </c>
      <c r="U78" s="114">
        <f t="shared" si="17"/>
        <v>125341889.45779052</v>
      </c>
      <c r="V78" s="114">
        <f t="shared" si="17"/>
        <v>123221735.96009915</v>
      </c>
      <c r="W78" s="114">
        <f t="shared" si="17"/>
        <v>118741029.79471412</v>
      </c>
      <c r="X78" s="114">
        <f t="shared" si="17"/>
        <v>114405879.90921257</v>
      </c>
      <c r="Y78" s="114">
        <f t="shared" si="17"/>
        <v>110213231.14468919</v>
      </c>
    </row>
    <row r="79" spans="1:25">
      <c r="A79" s="113" t="s">
        <v>48</v>
      </c>
      <c r="B79" s="114">
        <f>SUM(B78:B78)</f>
        <v>-3681420262.5049977</v>
      </c>
      <c r="C79" s="114">
        <f>SUM(B78:C78)</f>
        <v>-3728415671.2691598</v>
      </c>
      <c r="D79" s="114">
        <f>SUM(B78:D78)</f>
        <v>-3501120957.666791</v>
      </c>
      <c r="E79" s="114">
        <f>SUM(B78:E78)</f>
        <v>-3222364237.0048451</v>
      </c>
      <c r="F79" s="114">
        <f>SUM(B78:F78)</f>
        <v>-2973721696.1126132</v>
      </c>
      <c r="G79" s="114">
        <f>SUM(B78:G78)</f>
        <v>-2731654086.5488091</v>
      </c>
      <c r="H79" s="114">
        <f>SUM(B78:H78)</f>
        <v>-2496194612.9285774</v>
      </c>
      <c r="I79" s="114">
        <f>SUM(B78:I78)</f>
        <v>-2267348933.6238894</v>
      </c>
      <c r="J79" s="114">
        <f>SUM(B78:J78)</f>
        <v>-2087378949.7963347</v>
      </c>
      <c r="K79" s="114">
        <f>SUM(B78:K78)</f>
        <v>-1916143061.6504307</v>
      </c>
      <c r="L79" s="114">
        <f>SUM(B78:L78)</f>
        <v>-1749682520.3066456</v>
      </c>
      <c r="M79" s="114">
        <f>SUM(B78:M78)</f>
        <v>-1587990400.4266484</v>
      </c>
      <c r="N79" s="114">
        <f>SUM(B78:N78)</f>
        <v>-1431043607.6839218</v>
      </c>
      <c r="O79" s="114">
        <f>SUM(B78:O78)</f>
        <v>-1278804983.2753279</v>
      </c>
      <c r="P79" s="114">
        <f>SUM(B78:P78)</f>
        <v>-1131225196.5270698</v>
      </c>
      <c r="Q79" s="114">
        <f>SUM(B78:Q78)</f>
        <v>-988244445.13430798</v>
      </c>
      <c r="R79" s="114">
        <f>SUM(B78:R78)</f>
        <v>-849793980.84368575</v>
      </c>
      <c r="S79" s="114">
        <f>SUM(B78:S78)</f>
        <v>-715797476.80780494</v>
      </c>
      <c r="T79" s="114">
        <f>SUM(B78:T78)</f>
        <v>-586172251.39748037</v>
      </c>
      <c r="U79" s="114">
        <f>SUM(B78:U78)</f>
        <v>-460830361.93968987</v>
      </c>
      <c r="V79" s="114">
        <f>SUM(B78:V78)</f>
        <v>-337608625.97959071</v>
      </c>
      <c r="W79" s="114">
        <f>SUM(B78:W78)</f>
        <v>-218867596.18487659</v>
      </c>
      <c r="X79" s="114">
        <f>SUM(B78:X78)</f>
        <v>-104461716.27566402</v>
      </c>
      <c r="Y79" s="114">
        <f>SUM(B78:Y78)</f>
        <v>5751514.8690251708</v>
      </c>
    </row>
    <row r="80" spans="1:25">
      <c r="A80" s="113" t="s">
        <v>49</v>
      </c>
      <c r="B80" s="115">
        <f>IF((ISERR(IRR(B75:B75))),0,IF(IRR(B75:B75)&lt;0,0,IRR(B75:B75)))</f>
        <v>0</v>
      </c>
      <c r="C80" s="115">
        <f>IF((ISERR(IRR(B75:C75))),0,IF(IRR(B75:C75)&lt;0,0,IRR(B75:C75)))</f>
        <v>0</v>
      </c>
      <c r="D80" s="115">
        <f>IF((ISERR(IRR(B75:D75))),0,IF(IRR(B75:D75)&lt;0,0,IRR(B75:D75)))</f>
        <v>0</v>
      </c>
      <c r="E80" s="115">
        <f>IF((ISERR(IRR(B75:E75))),0,IF(IRR(B75:E75)&lt;0,0,IRR(B75:E75)))</f>
        <v>0</v>
      </c>
      <c r="F80" s="115">
        <f>IF((ISERR(IRR(B75:F75))),0,IF(IRR(B75:F75)&lt;0,0,IRR(B75:F75)))</f>
        <v>0</v>
      </c>
      <c r="G80" s="115">
        <f>IF((ISERR(IRR(B75:G75))),0,IF(IRR(B75:G75)&lt;0,0,IRR(B75:G75)))</f>
        <v>0</v>
      </c>
      <c r="H80" s="115">
        <f>IF((ISERR(IRR(B75:H75))),0,IF(IRR(B75:H75)&lt;0,0,IRR(B75:H75)))</f>
        <v>0</v>
      </c>
      <c r="I80" s="115">
        <f>IF((ISERR(IRR(B75:I75))),0,IF(IRR(B75:I75)&lt;0,0,IRR(B75:I75)))</f>
        <v>0</v>
      </c>
      <c r="J80" s="115">
        <f>IF((ISERR(IRR(B75:J75))),0,IF(IRR(B75:J75)&lt;0,0,IRR(B75:J75)))</f>
        <v>0</v>
      </c>
      <c r="K80" s="115">
        <f>IF((ISERR(IRR(B75:K75))),0,IF(IRR(B75:K75)&lt;0,0,IRR(B75:K75)))</f>
        <v>0</v>
      </c>
      <c r="L80" s="115">
        <f>IF((ISERR(IRR(B75:L75))),0,IF(IRR(B75:L75)&lt;0,0,IRR(B75:L75)))</f>
        <v>0</v>
      </c>
      <c r="M80" s="115">
        <f>IF((ISERR(IRR(B75:M75))),0,IF(IRR(B75:M75)&lt;0,0,IRR(B75:M75)))</f>
        <v>0</v>
      </c>
      <c r="N80" s="115">
        <f>IF((ISERR(IRR(B75:N75))),0,IF(IRR(B75:N75)&lt;0,0,IRR(B75:N75)))</f>
        <v>9.2814632180495682E-3</v>
      </c>
      <c r="O80" s="115">
        <f>IF((ISERR(IRR(B75:O75))),0,IF(IRR(B75:O75)&lt;0,0,IRR(B75:O75)))</f>
        <v>2.2416062110983681E-2</v>
      </c>
      <c r="P80" s="115">
        <f>IF((ISERR(IRR(B75:P75))),0,IF(IRR(B75:P75)&lt;0,0,IRR(B75:P75)))</f>
        <v>3.3482011980498827E-2</v>
      </c>
      <c r="Q80" s="115">
        <f>IF((ISERR(IRR(B75:Q75))),0,IF(IRR(B75:Q75)&lt;0,0,IRR(B75:Q75)))</f>
        <v>4.2871828565332892E-2</v>
      </c>
      <c r="R80" s="115">
        <f>IF((ISERR(IRR(B75:R75))),0,IF(IRR(B75:R75)&lt;0,0,IRR(B75:R75)))</f>
        <v>5.0892749281494565E-2</v>
      </c>
      <c r="S80" s="115">
        <f>IF((ISERR(IRR(B75:S75))),0,IF(IRR(B75:S75)&lt;0,0,IRR(B75:S75)))</f>
        <v>5.7786811092646273E-2</v>
      </c>
      <c r="T80" s="115">
        <f>IF((ISERR(IRR(B75:T75))),0,IF(IRR(B75:T75)&lt;0,0,IRR(B75:T75)))</f>
        <v>6.3746147511493767E-2</v>
      </c>
      <c r="U80" s="115">
        <f>IF((ISERR(IRR(B75:U75))),0,IF(IRR(B75:U75)&lt;0,0,IRR(B75:U75)))</f>
        <v>6.892450625660973E-2</v>
      </c>
      <c r="V80" s="115">
        <f>IF((ISERR(IRR(B75:V75))),0,IF(IRR(B75:V75)&lt;0,0,IRR(B75:V75)))</f>
        <v>7.3519009897774934E-2</v>
      </c>
      <c r="W80" s="115">
        <f>IF((ISERR(IRR(B75:W75))),0,IF(IRR(B75:W75)&lt;0,0,IRR(B75:W75)))</f>
        <v>7.7531556400490809E-2</v>
      </c>
      <c r="X80" s="115">
        <f>IF((ISERR(IRR(B75:X75))),0,IF(IRR(B75:X75)&lt;0,0,IRR(B75:X75)))</f>
        <v>8.1052503563048717E-2</v>
      </c>
      <c r="Y80" s="115">
        <f>IF((ISERR(IRR(B75:Y75))),0,IF(IRR(B75:Y75)&lt;0,0,IRR(B75:Y75)))</f>
        <v>8.4155345217469479E-2</v>
      </c>
    </row>
    <row r="81" spans="1:25">
      <c r="A81" s="113" t="s">
        <v>50</v>
      </c>
      <c r="B81" s="116"/>
      <c r="C81" s="116">
        <f t="shared" ref="C81:Y81" si="18">IF(AND(C76&gt;0,B76&lt;0),(C65-(C76/(C76-B76))),0)</f>
        <v>0</v>
      </c>
      <c r="D81" s="116">
        <f t="shared" si="18"/>
        <v>0</v>
      </c>
      <c r="E81" s="116">
        <f t="shared" si="18"/>
        <v>0</v>
      </c>
      <c r="F81" s="116">
        <f t="shared" si="18"/>
        <v>0</v>
      </c>
      <c r="G81" s="116">
        <f t="shared" si="18"/>
        <v>0</v>
      </c>
      <c r="H81" s="116">
        <f t="shared" si="18"/>
        <v>0</v>
      </c>
      <c r="I81" s="116">
        <f t="shared" si="18"/>
        <v>0</v>
      </c>
      <c r="J81" s="116">
        <f t="shared" si="18"/>
        <v>0</v>
      </c>
      <c r="K81" s="116">
        <f t="shared" si="18"/>
        <v>0</v>
      </c>
      <c r="L81" s="116">
        <f t="shared" si="18"/>
        <v>0</v>
      </c>
      <c r="M81" s="116">
        <f t="shared" si="18"/>
        <v>0</v>
      </c>
      <c r="N81" s="116">
        <f t="shared" si="18"/>
        <v>11.381262054576126</v>
      </c>
      <c r="O81" s="116">
        <f t="shared" si="18"/>
        <v>0</v>
      </c>
      <c r="P81" s="116">
        <f t="shared" si="18"/>
        <v>0</v>
      </c>
      <c r="Q81" s="116">
        <f t="shared" si="18"/>
        <v>0</v>
      </c>
      <c r="R81" s="116">
        <f t="shared" si="18"/>
        <v>0</v>
      </c>
      <c r="S81" s="116">
        <f t="shared" si="18"/>
        <v>0</v>
      </c>
      <c r="T81" s="116">
        <f t="shared" si="18"/>
        <v>0</v>
      </c>
      <c r="U81" s="116">
        <f t="shared" si="18"/>
        <v>0</v>
      </c>
      <c r="V81" s="116">
        <f t="shared" si="18"/>
        <v>0</v>
      </c>
      <c r="W81" s="116">
        <f t="shared" si="18"/>
        <v>0</v>
      </c>
      <c r="X81" s="116">
        <f t="shared" si="18"/>
        <v>0</v>
      </c>
      <c r="Y81" s="116">
        <f t="shared" si="18"/>
        <v>0</v>
      </c>
    </row>
    <row r="82" spans="1:25" ht="16.5" thickBot="1">
      <c r="A82" s="117" t="s">
        <v>51</v>
      </c>
      <c r="B82" s="118"/>
      <c r="C82" s="118">
        <f t="shared" ref="C82:Y82" si="19">IF(AND(C79&gt;0,B79&lt;0),(C65-(C79/(C79-B79))),0)</f>
        <v>0</v>
      </c>
      <c r="D82" s="118">
        <f t="shared" si="19"/>
        <v>0</v>
      </c>
      <c r="E82" s="118">
        <f t="shared" si="19"/>
        <v>0</v>
      </c>
      <c r="F82" s="118">
        <f t="shared" si="19"/>
        <v>0</v>
      </c>
      <c r="G82" s="118">
        <f t="shared" si="19"/>
        <v>0</v>
      </c>
      <c r="H82" s="118">
        <f t="shared" si="19"/>
        <v>0</v>
      </c>
      <c r="I82" s="118">
        <f t="shared" si="19"/>
        <v>0</v>
      </c>
      <c r="J82" s="118">
        <f t="shared" si="19"/>
        <v>0</v>
      </c>
      <c r="K82" s="118">
        <f t="shared" si="19"/>
        <v>0</v>
      </c>
      <c r="L82" s="118">
        <f t="shared" si="19"/>
        <v>0</v>
      </c>
      <c r="M82" s="118">
        <f t="shared" si="19"/>
        <v>0</v>
      </c>
      <c r="N82" s="118">
        <f t="shared" si="19"/>
        <v>0</v>
      </c>
      <c r="O82" s="118">
        <f t="shared" si="19"/>
        <v>0</v>
      </c>
      <c r="P82" s="118">
        <f t="shared" si="19"/>
        <v>0</v>
      </c>
      <c r="Q82" s="118">
        <f t="shared" si="19"/>
        <v>0</v>
      </c>
      <c r="R82" s="118">
        <f t="shared" si="19"/>
        <v>0</v>
      </c>
      <c r="S82" s="118">
        <f t="shared" si="19"/>
        <v>0</v>
      </c>
      <c r="T82" s="118">
        <f t="shared" si="19"/>
        <v>0</v>
      </c>
      <c r="U82" s="118">
        <f t="shared" si="19"/>
        <v>0</v>
      </c>
      <c r="V82" s="118">
        <f t="shared" si="19"/>
        <v>0</v>
      </c>
      <c r="W82" s="118">
        <f t="shared" si="19"/>
        <v>0</v>
      </c>
      <c r="X82" s="118">
        <f t="shared" si="19"/>
        <v>0</v>
      </c>
      <c r="Y82" s="118">
        <f t="shared" si="19"/>
        <v>22.94781466064202</v>
      </c>
    </row>
    <row r="84" spans="1:25">
      <c r="C84" s="70"/>
      <c r="D84" s="70"/>
      <c r="E84" s="70"/>
      <c r="F84" s="70"/>
      <c r="G84" s="70"/>
      <c r="H84" s="70"/>
      <c r="I84" s="70"/>
      <c r="J84" s="70"/>
      <c r="K84" s="70"/>
      <c r="L84" s="70"/>
    </row>
    <row r="85" spans="1:25">
      <c r="C85" s="70"/>
      <c r="D85" s="70"/>
      <c r="E85" s="70"/>
      <c r="F85" s="70"/>
      <c r="G85" s="70"/>
      <c r="H85" s="70"/>
      <c r="I85" s="70"/>
      <c r="J85" s="70"/>
      <c r="K85" s="70"/>
      <c r="L85" s="70"/>
    </row>
    <row r="86" spans="1:25">
      <c r="C86" s="70"/>
      <c r="D86" s="70"/>
      <c r="E86" s="70"/>
      <c r="F86" s="70"/>
      <c r="G86" s="70"/>
      <c r="H86" s="70"/>
      <c r="I86" s="70"/>
      <c r="J86" s="70"/>
      <c r="K86" s="70"/>
      <c r="L86" s="70"/>
    </row>
  </sheetData>
  <mergeCells count="10">
    <mergeCell ref="A6:Y6"/>
    <mergeCell ref="A7:Y7"/>
    <mergeCell ref="D19:E19"/>
    <mergeCell ref="F19:G19"/>
    <mergeCell ref="D22:E22"/>
    <mergeCell ref="F22:G22"/>
    <mergeCell ref="D20:E20"/>
    <mergeCell ref="F20:G20"/>
    <mergeCell ref="D21:E21"/>
    <mergeCell ref="F21:G21"/>
  </mergeCells>
  <phoneticPr fontId="0" type="noConversion"/>
  <pageMargins left="1.2204724409448819" right="0.70866141732283472" top="0.74803149606299213" bottom="0.59055118110236227" header="0.31496062992125984" footer="0.31496062992125984"/>
  <pageSetup paperSize="8" scale="38" orientation="landscape" r:id="rId1"/>
  <headerFooter alignWithMargins="0"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15826"/>
  <sheetViews>
    <sheetView topLeftCell="A14138" zoomScale="80" zoomScaleNormal="80" zoomScaleSheetLayoutView="55" workbookViewId="0">
      <selection activeCell="F14134" sqref="F14134"/>
    </sheetView>
  </sheetViews>
  <sheetFormatPr defaultRowHeight="15.75"/>
  <cols>
    <col min="1" max="1" width="8.25" style="121" customWidth="1"/>
    <col min="2" max="2" width="33.75" style="122" customWidth="1"/>
    <col min="3" max="3" width="15.25" style="53" bestFit="1" customWidth="1"/>
    <col min="4" max="4" width="17.25" style="53" bestFit="1" customWidth="1"/>
    <col min="5" max="5" width="14.375" style="53" customWidth="1"/>
    <col min="6" max="6" width="30.25" style="53" customWidth="1"/>
    <col min="7" max="10" width="9" style="53"/>
    <col min="11" max="11" width="13" style="53" customWidth="1"/>
    <col min="12" max="16384" width="9" style="53"/>
  </cols>
  <sheetData>
    <row r="1" spans="1:6">
      <c r="E1" s="717"/>
      <c r="F1" s="178" t="s">
        <v>251</v>
      </c>
    </row>
    <row r="2" spans="1:6">
      <c r="B2" s="53"/>
      <c r="F2" s="178" t="s">
        <v>456</v>
      </c>
    </row>
    <row r="3" spans="1:6">
      <c r="F3" s="178" t="s">
        <v>182</v>
      </c>
    </row>
    <row r="4" spans="1:6">
      <c r="F4" s="178"/>
    </row>
    <row r="5" spans="1:6" ht="15.75" customHeight="1">
      <c r="A5" s="802" t="s">
        <v>399</v>
      </c>
      <c r="B5" s="802"/>
      <c r="C5" s="802"/>
      <c r="D5" s="802"/>
      <c r="E5" s="802"/>
      <c r="F5" s="802"/>
    </row>
    <row r="6" spans="1:6" ht="15.75" customHeight="1">
      <c r="A6" s="802" t="s">
        <v>303</v>
      </c>
      <c r="B6" s="802"/>
      <c r="C6" s="802"/>
      <c r="D6" s="802"/>
      <c r="E6" s="802"/>
      <c r="F6" s="802"/>
    </row>
    <row r="7" spans="1:6">
      <c r="F7" s="178" t="s">
        <v>219</v>
      </c>
    </row>
    <row r="8" spans="1:6">
      <c r="F8" s="178" t="s">
        <v>220</v>
      </c>
    </row>
    <row r="9" spans="1:6" ht="17.25" customHeight="1">
      <c r="F9" s="178" t="s">
        <v>221</v>
      </c>
    </row>
    <row r="10" spans="1:6" ht="17.25" customHeight="1">
      <c r="F10" s="246" t="s">
        <v>222</v>
      </c>
    </row>
    <row r="11" spans="1:6">
      <c r="F11" s="178" t="s">
        <v>1885</v>
      </c>
    </row>
    <row r="12" spans="1:6">
      <c r="F12" s="178" t="s">
        <v>177</v>
      </c>
    </row>
    <row r="13" spans="1:6" ht="15.75" customHeight="1">
      <c r="A13" s="123"/>
    </row>
    <row r="14" spans="1:6" ht="26.25" customHeight="1">
      <c r="A14" s="804" t="s">
        <v>1888</v>
      </c>
      <c r="B14" s="804"/>
      <c r="C14" s="804"/>
      <c r="D14" s="804"/>
      <c r="E14" s="804"/>
      <c r="F14" s="804"/>
    </row>
    <row r="15" spans="1:6" ht="15.75" customHeight="1">
      <c r="A15" s="716" t="s">
        <v>530</v>
      </c>
      <c r="B15" s="716" t="s">
        <v>1801</v>
      </c>
      <c r="C15" s="716"/>
      <c r="D15" s="716"/>
      <c r="E15" s="716"/>
      <c r="F15" s="716"/>
    </row>
    <row r="16" spans="1:6" ht="15.75" customHeight="1">
      <c r="A16" s="803" t="s">
        <v>262</v>
      </c>
      <c r="B16" s="781" t="s">
        <v>418</v>
      </c>
      <c r="C16" s="806" t="s">
        <v>470</v>
      </c>
      <c r="D16" s="807"/>
      <c r="E16" s="805" t="s">
        <v>400</v>
      </c>
      <c r="F16" s="781" t="s">
        <v>401</v>
      </c>
    </row>
    <row r="17" spans="1:6">
      <c r="A17" s="803"/>
      <c r="B17" s="781"/>
      <c r="C17" s="808"/>
      <c r="D17" s="809"/>
      <c r="E17" s="805"/>
      <c r="F17" s="781"/>
    </row>
    <row r="18" spans="1:6">
      <c r="A18" s="803"/>
      <c r="B18" s="781"/>
      <c r="C18" s="247" t="s">
        <v>402</v>
      </c>
      <c r="D18" s="247" t="s">
        <v>403</v>
      </c>
      <c r="E18" s="805"/>
      <c r="F18" s="781"/>
    </row>
    <row r="19" spans="1:6">
      <c r="A19" s="712">
        <v>1</v>
      </c>
      <c r="B19" s="709">
        <v>2</v>
      </c>
      <c r="C19" s="247">
        <v>3</v>
      </c>
      <c r="D19" s="247">
        <v>4</v>
      </c>
      <c r="E19" s="711">
        <v>5</v>
      </c>
      <c r="F19" s="709">
        <v>6</v>
      </c>
    </row>
    <row r="20" spans="1:6" ht="15.75" customHeight="1">
      <c r="A20" s="712">
        <v>1</v>
      </c>
      <c r="B20" s="248" t="s">
        <v>368</v>
      </c>
      <c r="C20" s="249"/>
      <c r="D20" s="249"/>
      <c r="E20" s="125"/>
      <c r="F20" s="710"/>
    </row>
    <row r="21" spans="1:6" ht="36" customHeight="1">
      <c r="A21" s="126" t="s">
        <v>264</v>
      </c>
      <c r="B21" s="250" t="s">
        <v>369</v>
      </c>
      <c r="C21" s="126" t="s">
        <v>1887</v>
      </c>
      <c r="D21" s="126" t="s">
        <v>1887</v>
      </c>
      <c r="E21" s="124"/>
      <c r="F21" s="119"/>
    </row>
    <row r="22" spans="1:6">
      <c r="A22" s="126" t="s">
        <v>265</v>
      </c>
      <c r="B22" s="251" t="s">
        <v>223</v>
      </c>
      <c r="C22" s="126" t="s">
        <v>1887</v>
      </c>
      <c r="D22" s="126" t="s">
        <v>1887</v>
      </c>
      <c r="E22" s="124"/>
      <c r="F22" s="119"/>
    </row>
    <row r="23" spans="1:6" ht="31.5">
      <c r="A23" s="126" t="s">
        <v>276</v>
      </c>
      <c r="B23" s="251" t="s">
        <v>480</v>
      </c>
      <c r="C23" s="126" t="s">
        <v>1887</v>
      </c>
      <c r="D23" s="126" t="s">
        <v>1887</v>
      </c>
      <c r="E23" s="124"/>
      <c r="F23" s="119"/>
    </row>
    <row r="24" spans="1:6" ht="63">
      <c r="A24" s="127" t="s">
        <v>291</v>
      </c>
      <c r="B24" s="128" t="s">
        <v>481</v>
      </c>
      <c r="C24" s="126" t="s">
        <v>1887</v>
      </c>
      <c r="D24" s="126" t="s">
        <v>1887</v>
      </c>
      <c r="E24" s="124"/>
      <c r="F24" s="119"/>
    </row>
    <row r="25" spans="1:6" ht="31.5">
      <c r="A25" s="127" t="s">
        <v>482</v>
      </c>
      <c r="B25" s="128" t="s">
        <v>483</v>
      </c>
      <c r="C25" s="126" t="s">
        <v>1887</v>
      </c>
      <c r="D25" s="126" t="s">
        <v>1887</v>
      </c>
      <c r="E25" s="124"/>
      <c r="F25" s="119"/>
    </row>
    <row r="26" spans="1:6">
      <c r="A26" s="127" t="s">
        <v>484</v>
      </c>
      <c r="B26" s="128" t="s">
        <v>485</v>
      </c>
      <c r="C26" s="126" t="s">
        <v>1887</v>
      </c>
      <c r="D26" s="126" t="s">
        <v>1887</v>
      </c>
      <c r="E26" s="124"/>
      <c r="F26" s="119"/>
    </row>
    <row r="27" spans="1:6">
      <c r="A27" s="129">
        <v>2</v>
      </c>
      <c r="B27" s="130" t="s">
        <v>298</v>
      </c>
      <c r="C27" s="126"/>
      <c r="D27" s="126"/>
      <c r="E27" s="124"/>
      <c r="F27" s="119"/>
    </row>
    <row r="28" spans="1:6" ht="31.5">
      <c r="A28" s="127" t="s">
        <v>267</v>
      </c>
      <c r="B28" s="128" t="s">
        <v>486</v>
      </c>
      <c r="C28" s="126" t="s">
        <v>1887</v>
      </c>
      <c r="D28" s="126" t="s">
        <v>1887</v>
      </c>
      <c r="E28" s="124"/>
      <c r="F28" s="119"/>
    </row>
    <row r="29" spans="1:6" ht="63">
      <c r="A29" s="127" t="s">
        <v>268</v>
      </c>
      <c r="B29" s="128" t="s">
        <v>411</v>
      </c>
      <c r="C29" s="126" t="s">
        <v>1887</v>
      </c>
      <c r="D29" s="126" t="s">
        <v>1887</v>
      </c>
      <c r="E29" s="124"/>
      <c r="F29" s="119"/>
    </row>
    <row r="30" spans="1:6" ht="31.5">
      <c r="A30" s="127" t="s">
        <v>269</v>
      </c>
      <c r="B30" s="128" t="s">
        <v>412</v>
      </c>
      <c r="C30" s="126" t="s">
        <v>1887</v>
      </c>
      <c r="D30" s="126" t="s">
        <v>1887</v>
      </c>
      <c r="E30" s="124"/>
      <c r="F30" s="119"/>
    </row>
    <row r="31" spans="1:6" ht="47.25">
      <c r="A31" s="129">
        <v>3</v>
      </c>
      <c r="B31" s="130" t="s">
        <v>210</v>
      </c>
      <c r="C31" s="126" t="s">
        <v>1887</v>
      </c>
      <c r="D31" s="126" t="s">
        <v>1887</v>
      </c>
      <c r="E31" s="124"/>
      <c r="F31" s="119"/>
    </row>
    <row r="32" spans="1:6" ht="31.5" customHeight="1">
      <c r="A32" s="127" t="s">
        <v>299</v>
      </c>
      <c r="B32" s="128" t="s">
        <v>211</v>
      </c>
      <c r="C32" s="126" t="s">
        <v>1887</v>
      </c>
      <c r="D32" s="126" t="s">
        <v>1887</v>
      </c>
      <c r="E32" s="124"/>
      <c r="F32" s="119"/>
    </row>
    <row r="33" spans="1:6">
      <c r="A33" s="127" t="s">
        <v>240</v>
      </c>
      <c r="B33" s="128" t="s">
        <v>212</v>
      </c>
      <c r="C33" s="126" t="s">
        <v>1887</v>
      </c>
      <c r="D33" s="126" t="s">
        <v>1887</v>
      </c>
      <c r="E33" s="124"/>
      <c r="F33" s="119"/>
    </row>
    <row r="34" spans="1:6">
      <c r="A34" s="127" t="s">
        <v>242</v>
      </c>
      <c r="B34" s="128" t="s">
        <v>213</v>
      </c>
      <c r="C34" s="126" t="s">
        <v>1887</v>
      </c>
      <c r="D34" s="126" t="s">
        <v>1887</v>
      </c>
      <c r="E34" s="124"/>
      <c r="F34" s="119"/>
    </row>
    <row r="35" spans="1:6">
      <c r="A35" s="127" t="s">
        <v>214</v>
      </c>
      <c r="B35" s="128" t="s">
        <v>215</v>
      </c>
      <c r="C35" s="126" t="s">
        <v>1887</v>
      </c>
      <c r="D35" s="126" t="s">
        <v>1887</v>
      </c>
      <c r="E35" s="124"/>
      <c r="F35" s="119"/>
    </row>
    <row r="36" spans="1:6">
      <c r="A36" s="127" t="s">
        <v>216</v>
      </c>
      <c r="B36" s="128" t="s">
        <v>217</v>
      </c>
      <c r="C36" s="126" t="s">
        <v>1887</v>
      </c>
      <c r="D36" s="126" t="s">
        <v>1887</v>
      </c>
      <c r="E36" s="124"/>
      <c r="F36" s="119"/>
    </row>
    <row r="37" spans="1:6">
      <c r="A37" s="129">
        <v>4</v>
      </c>
      <c r="B37" s="130" t="s">
        <v>394</v>
      </c>
      <c r="C37" s="126"/>
      <c r="D37" s="126"/>
      <c r="E37" s="124"/>
      <c r="F37" s="119"/>
    </row>
    <row r="38" spans="1:6" ht="31.5">
      <c r="A38" s="126" t="s">
        <v>271</v>
      </c>
      <c r="B38" s="251" t="s">
        <v>218</v>
      </c>
      <c r="C38" s="126" t="s">
        <v>1887</v>
      </c>
      <c r="D38" s="126" t="s">
        <v>1887</v>
      </c>
      <c r="E38" s="124"/>
      <c r="F38" s="119"/>
    </row>
    <row r="39" spans="1:6" ht="63">
      <c r="A39" s="126" t="s">
        <v>272</v>
      </c>
      <c r="B39" s="251" t="s">
        <v>392</v>
      </c>
      <c r="C39" s="126" t="s">
        <v>1887</v>
      </c>
      <c r="D39" s="126" t="s">
        <v>1887</v>
      </c>
      <c r="E39" s="124"/>
      <c r="F39" s="119"/>
    </row>
    <row r="40" spans="1:6" ht="31.5">
      <c r="A40" s="126" t="s">
        <v>273</v>
      </c>
      <c r="B40" s="251" t="s">
        <v>500</v>
      </c>
      <c r="C40" s="126" t="s">
        <v>1887</v>
      </c>
      <c r="D40" s="126" t="s">
        <v>1887</v>
      </c>
      <c r="E40" s="124"/>
      <c r="F40" s="119"/>
    </row>
    <row r="41" spans="1:6" ht="31.5">
      <c r="A41" s="126" t="s">
        <v>138</v>
      </c>
      <c r="B41" s="251" t="s">
        <v>501</v>
      </c>
      <c r="C41" s="126" t="s">
        <v>1887</v>
      </c>
      <c r="D41" s="126" t="s">
        <v>1887</v>
      </c>
      <c r="E41" s="124"/>
      <c r="F41" s="119"/>
    </row>
    <row r="42" spans="1:6">
      <c r="E42" s="719"/>
      <c r="F42" s="178" t="s">
        <v>251</v>
      </c>
    </row>
    <row r="43" spans="1:6">
      <c r="B43" s="53"/>
      <c r="F43" s="178" t="s">
        <v>456</v>
      </c>
    </row>
    <row r="44" spans="1:6">
      <c r="F44" s="178" t="s">
        <v>182</v>
      </c>
    </row>
    <row r="45" spans="1:6">
      <c r="F45" s="178"/>
    </row>
    <row r="46" spans="1:6">
      <c r="A46" s="802" t="s">
        <v>399</v>
      </c>
      <c r="B46" s="802"/>
      <c r="C46" s="802"/>
      <c r="D46" s="802"/>
      <c r="E46" s="802"/>
      <c r="F46" s="802"/>
    </row>
    <row r="47" spans="1:6">
      <c r="A47" s="802" t="s">
        <v>303</v>
      </c>
      <c r="B47" s="802"/>
      <c r="C47" s="802"/>
      <c r="D47" s="802"/>
      <c r="E47" s="802"/>
      <c r="F47" s="802"/>
    </row>
    <row r="48" spans="1:6">
      <c r="F48" s="178" t="s">
        <v>219</v>
      </c>
    </row>
    <row r="49" spans="1:6">
      <c r="F49" s="178" t="s">
        <v>220</v>
      </c>
    </row>
    <row r="50" spans="1:6">
      <c r="F50" s="178" t="s">
        <v>221</v>
      </c>
    </row>
    <row r="51" spans="1:6">
      <c r="F51" s="246" t="s">
        <v>222</v>
      </c>
    </row>
    <row r="52" spans="1:6">
      <c r="F52" s="178" t="s">
        <v>1885</v>
      </c>
    </row>
    <row r="53" spans="1:6">
      <c r="F53" s="178" t="s">
        <v>177</v>
      </c>
    </row>
    <row r="54" spans="1:6">
      <c r="A54" s="123"/>
    </row>
    <row r="55" spans="1:6">
      <c r="A55" s="804" t="s">
        <v>1886</v>
      </c>
      <c r="B55" s="804"/>
      <c r="C55" s="804"/>
      <c r="D55" s="804"/>
      <c r="E55" s="804"/>
      <c r="F55" s="804"/>
    </row>
    <row r="56" spans="1:6" ht="21.75" customHeight="1">
      <c r="A56" s="718" t="s">
        <v>530</v>
      </c>
      <c r="B56" s="330" t="s">
        <v>1801</v>
      </c>
    </row>
    <row r="57" spans="1:6">
      <c r="A57" s="803" t="s">
        <v>262</v>
      </c>
      <c r="B57" s="781" t="s">
        <v>418</v>
      </c>
      <c r="C57" s="806" t="s">
        <v>470</v>
      </c>
      <c r="D57" s="807"/>
      <c r="E57" s="805" t="s">
        <v>400</v>
      </c>
      <c r="F57" s="781" t="s">
        <v>401</v>
      </c>
    </row>
    <row r="58" spans="1:6">
      <c r="A58" s="803"/>
      <c r="B58" s="781"/>
      <c r="C58" s="808"/>
      <c r="D58" s="809"/>
      <c r="E58" s="805"/>
      <c r="F58" s="781"/>
    </row>
    <row r="59" spans="1:6">
      <c r="A59" s="803"/>
      <c r="B59" s="781"/>
      <c r="C59" s="247" t="s">
        <v>402</v>
      </c>
      <c r="D59" s="247" t="s">
        <v>403</v>
      </c>
      <c r="E59" s="805"/>
      <c r="F59" s="781"/>
    </row>
    <row r="60" spans="1:6">
      <c r="A60" s="712">
        <v>1</v>
      </c>
      <c r="B60" s="709">
        <v>2</v>
      </c>
      <c r="C60" s="247">
        <v>3</v>
      </c>
      <c r="D60" s="247">
        <v>4</v>
      </c>
      <c r="E60" s="711">
        <v>5</v>
      </c>
      <c r="F60" s="709">
        <v>6</v>
      </c>
    </row>
    <row r="61" spans="1:6">
      <c r="A61" s="712">
        <v>1</v>
      </c>
      <c r="B61" s="248" t="s">
        <v>368</v>
      </c>
      <c r="C61" s="249"/>
      <c r="D61" s="249"/>
      <c r="E61" s="125"/>
      <c r="F61" s="710"/>
    </row>
    <row r="62" spans="1:6">
      <c r="A62" s="126" t="s">
        <v>264</v>
      </c>
      <c r="B62" s="250" t="s">
        <v>369</v>
      </c>
      <c r="C62" s="126" t="s">
        <v>1887</v>
      </c>
      <c r="D62" s="126" t="s">
        <v>1887</v>
      </c>
      <c r="E62" s="124"/>
      <c r="F62" s="119"/>
    </row>
    <row r="63" spans="1:6">
      <c r="A63" s="126" t="s">
        <v>265</v>
      </c>
      <c r="B63" s="251" t="s">
        <v>223</v>
      </c>
      <c r="C63" s="126" t="s">
        <v>1887</v>
      </c>
      <c r="D63" s="126" t="s">
        <v>1887</v>
      </c>
      <c r="E63" s="124"/>
      <c r="F63" s="119"/>
    </row>
    <row r="64" spans="1:6" ht="31.5">
      <c r="A64" s="126" t="s">
        <v>276</v>
      </c>
      <c r="B64" s="251" t="s">
        <v>480</v>
      </c>
      <c r="C64" s="126" t="s">
        <v>1887</v>
      </c>
      <c r="D64" s="126" t="s">
        <v>1887</v>
      </c>
      <c r="E64" s="124"/>
      <c r="F64" s="119"/>
    </row>
    <row r="65" spans="1:6" ht="63">
      <c r="A65" s="127" t="s">
        <v>291</v>
      </c>
      <c r="B65" s="128" t="s">
        <v>481</v>
      </c>
      <c r="C65" s="126" t="s">
        <v>1887</v>
      </c>
      <c r="D65" s="126" t="s">
        <v>1887</v>
      </c>
      <c r="E65" s="124"/>
      <c r="F65" s="119"/>
    </row>
    <row r="66" spans="1:6" ht="31.5">
      <c r="A66" s="127" t="s">
        <v>482</v>
      </c>
      <c r="B66" s="128" t="s">
        <v>483</v>
      </c>
      <c r="C66" s="126" t="s">
        <v>1887</v>
      </c>
      <c r="D66" s="126" t="s">
        <v>1887</v>
      </c>
      <c r="E66" s="124"/>
      <c r="F66" s="119"/>
    </row>
    <row r="67" spans="1:6">
      <c r="A67" s="127" t="s">
        <v>484</v>
      </c>
      <c r="B67" s="128" t="s">
        <v>485</v>
      </c>
      <c r="C67" s="126" t="s">
        <v>1887</v>
      </c>
      <c r="D67" s="126" t="s">
        <v>1887</v>
      </c>
      <c r="E67" s="124"/>
      <c r="F67" s="119"/>
    </row>
    <row r="68" spans="1:6">
      <c r="A68" s="129">
        <v>2</v>
      </c>
      <c r="B68" s="130" t="s">
        <v>298</v>
      </c>
      <c r="C68" s="126"/>
      <c r="D68" s="126"/>
      <c r="E68" s="124"/>
      <c r="F68" s="119"/>
    </row>
    <row r="69" spans="1:6" ht="31.5">
      <c r="A69" s="127" t="s">
        <v>267</v>
      </c>
      <c r="B69" s="128" t="s">
        <v>486</v>
      </c>
      <c r="C69" s="126" t="s">
        <v>1887</v>
      </c>
      <c r="D69" s="126" t="s">
        <v>1887</v>
      </c>
      <c r="E69" s="124"/>
      <c r="F69" s="119"/>
    </row>
    <row r="70" spans="1:6" ht="63">
      <c r="A70" s="127" t="s">
        <v>268</v>
      </c>
      <c r="B70" s="128" t="s">
        <v>411</v>
      </c>
      <c r="C70" s="126" t="s">
        <v>1887</v>
      </c>
      <c r="D70" s="126" t="s">
        <v>1887</v>
      </c>
      <c r="E70" s="124"/>
      <c r="F70" s="119"/>
    </row>
    <row r="71" spans="1:6" ht="31.5">
      <c r="A71" s="127" t="s">
        <v>269</v>
      </c>
      <c r="B71" s="128" t="s">
        <v>412</v>
      </c>
      <c r="C71" s="126" t="s">
        <v>1887</v>
      </c>
      <c r="D71" s="126" t="s">
        <v>1887</v>
      </c>
      <c r="E71" s="124"/>
      <c r="F71" s="119"/>
    </row>
    <row r="72" spans="1:6" ht="47.25">
      <c r="A72" s="129">
        <v>3</v>
      </c>
      <c r="B72" s="130" t="s">
        <v>210</v>
      </c>
      <c r="C72" s="126" t="s">
        <v>1887</v>
      </c>
      <c r="D72" s="126" t="s">
        <v>1887</v>
      </c>
      <c r="E72" s="124"/>
      <c r="F72" s="119"/>
    </row>
    <row r="73" spans="1:6" ht="31.5">
      <c r="A73" s="127" t="s">
        <v>299</v>
      </c>
      <c r="B73" s="128" t="s">
        <v>211</v>
      </c>
      <c r="C73" s="126" t="s">
        <v>1887</v>
      </c>
      <c r="D73" s="126" t="s">
        <v>1887</v>
      </c>
      <c r="E73" s="124"/>
      <c r="F73" s="119"/>
    </row>
    <row r="74" spans="1:6">
      <c r="A74" s="127" t="s">
        <v>240</v>
      </c>
      <c r="B74" s="128" t="s">
        <v>212</v>
      </c>
      <c r="C74" s="126" t="s">
        <v>1887</v>
      </c>
      <c r="D74" s="126" t="s">
        <v>1887</v>
      </c>
      <c r="E74" s="124"/>
      <c r="F74" s="119"/>
    </row>
    <row r="75" spans="1:6">
      <c r="A75" s="127" t="s">
        <v>242</v>
      </c>
      <c r="B75" s="128" t="s">
        <v>213</v>
      </c>
      <c r="C75" s="126" t="s">
        <v>1887</v>
      </c>
      <c r="D75" s="126" t="s">
        <v>1887</v>
      </c>
      <c r="E75" s="124"/>
      <c r="F75" s="119"/>
    </row>
    <row r="76" spans="1:6">
      <c r="A76" s="127" t="s">
        <v>214</v>
      </c>
      <c r="B76" s="128" t="s">
        <v>215</v>
      </c>
      <c r="C76" s="126" t="s">
        <v>1887</v>
      </c>
      <c r="D76" s="126" t="s">
        <v>1887</v>
      </c>
      <c r="E76" s="124"/>
      <c r="F76" s="119"/>
    </row>
    <row r="77" spans="1:6">
      <c r="A77" s="127" t="s">
        <v>216</v>
      </c>
      <c r="B77" s="128" t="s">
        <v>217</v>
      </c>
      <c r="C77" s="126" t="s">
        <v>1887</v>
      </c>
      <c r="D77" s="126" t="s">
        <v>1887</v>
      </c>
      <c r="E77" s="124"/>
      <c r="F77" s="119"/>
    </row>
    <row r="78" spans="1:6">
      <c r="A78" s="129">
        <v>4</v>
      </c>
      <c r="B78" s="130" t="s">
        <v>394</v>
      </c>
      <c r="C78" s="126"/>
      <c r="D78" s="126"/>
      <c r="E78" s="124"/>
      <c r="F78" s="119"/>
    </row>
    <row r="79" spans="1:6" ht="31.5">
      <c r="A79" s="126" t="s">
        <v>271</v>
      </c>
      <c r="B79" s="251" t="s">
        <v>218</v>
      </c>
      <c r="C79" s="126" t="s">
        <v>1887</v>
      </c>
      <c r="D79" s="126" t="s">
        <v>1887</v>
      </c>
      <c r="E79" s="124"/>
      <c r="F79" s="119"/>
    </row>
    <row r="80" spans="1:6" ht="63">
      <c r="A80" s="126" t="s">
        <v>272</v>
      </c>
      <c r="B80" s="251" t="s">
        <v>392</v>
      </c>
      <c r="C80" s="126" t="s">
        <v>1887</v>
      </c>
      <c r="D80" s="126" t="s">
        <v>1887</v>
      </c>
      <c r="E80" s="124"/>
      <c r="F80" s="119"/>
    </row>
    <row r="81" spans="1:6" ht="31.5">
      <c r="A81" s="126" t="s">
        <v>273</v>
      </c>
      <c r="B81" s="251" t="s">
        <v>500</v>
      </c>
      <c r="C81" s="126" t="s">
        <v>1887</v>
      </c>
      <c r="D81" s="126" t="s">
        <v>1887</v>
      </c>
      <c r="E81" s="124"/>
      <c r="F81" s="119"/>
    </row>
    <row r="82" spans="1:6" ht="31.5">
      <c r="A82" s="126" t="s">
        <v>138</v>
      </c>
      <c r="B82" s="251" t="s">
        <v>501</v>
      </c>
      <c r="C82" s="126" t="s">
        <v>1887</v>
      </c>
      <c r="D82" s="126" t="s">
        <v>1887</v>
      </c>
      <c r="E82" s="124"/>
      <c r="F82" s="119"/>
    </row>
    <row r="83" spans="1:6">
      <c r="E83" s="719"/>
      <c r="F83" s="178" t="s">
        <v>251</v>
      </c>
    </row>
    <row r="84" spans="1:6">
      <c r="B84" s="53"/>
      <c r="F84" s="178" t="s">
        <v>456</v>
      </c>
    </row>
    <row r="85" spans="1:6">
      <c r="F85" s="178" t="s">
        <v>182</v>
      </c>
    </row>
    <row r="86" spans="1:6">
      <c r="F86" s="178"/>
    </row>
    <row r="87" spans="1:6">
      <c r="A87" s="802" t="s">
        <v>399</v>
      </c>
      <c r="B87" s="802"/>
      <c r="C87" s="802"/>
      <c r="D87" s="802"/>
      <c r="E87" s="802"/>
      <c r="F87" s="802"/>
    </row>
    <row r="88" spans="1:6">
      <c r="A88" s="802" t="s">
        <v>303</v>
      </c>
      <c r="B88" s="802"/>
      <c r="C88" s="802"/>
      <c r="D88" s="802"/>
      <c r="E88" s="802"/>
      <c r="F88" s="802"/>
    </row>
    <row r="89" spans="1:6">
      <c r="F89" s="178" t="s">
        <v>219</v>
      </c>
    </row>
    <row r="90" spans="1:6">
      <c r="F90" s="178" t="s">
        <v>220</v>
      </c>
    </row>
    <row r="91" spans="1:6">
      <c r="F91" s="178" t="s">
        <v>221</v>
      </c>
    </row>
    <row r="92" spans="1:6">
      <c r="F92" s="246" t="s">
        <v>222</v>
      </c>
    </row>
    <row r="93" spans="1:6">
      <c r="F93" s="178" t="s">
        <v>1885</v>
      </c>
    </row>
    <row r="94" spans="1:6">
      <c r="F94" s="178" t="s">
        <v>177</v>
      </c>
    </row>
    <row r="95" spans="1:6">
      <c r="A95" s="123"/>
    </row>
    <row r="96" spans="1:6">
      <c r="A96" s="804" t="s">
        <v>1886</v>
      </c>
      <c r="B96" s="804"/>
      <c r="C96" s="804"/>
      <c r="D96" s="804"/>
      <c r="E96" s="804"/>
      <c r="F96" s="804"/>
    </row>
    <row r="97" spans="1:6" ht="21.75" customHeight="1">
      <c r="A97" s="121" t="s">
        <v>523</v>
      </c>
      <c r="B97" s="330" t="s">
        <v>886</v>
      </c>
    </row>
    <row r="98" spans="1:6">
      <c r="A98" s="803" t="s">
        <v>262</v>
      </c>
      <c r="B98" s="781" t="s">
        <v>418</v>
      </c>
      <c r="C98" s="806" t="s">
        <v>470</v>
      </c>
      <c r="D98" s="807"/>
      <c r="E98" s="805" t="s">
        <v>400</v>
      </c>
      <c r="F98" s="781" t="s">
        <v>401</v>
      </c>
    </row>
    <row r="99" spans="1:6">
      <c r="A99" s="803"/>
      <c r="B99" s="781"/>
      <c r="C99" s="808"/>
      <c r="D99" s="809"/>
      <c r="E99" s="805"/>
      <c r="F99" s="781"/>
    </row>
    <row r="100" spans="1:6">
      <c r="A100" s="803"/>
      <c r="B100" s="781"/>
      <c r="C100" s="247" t="s">
        <v>402</v>
      </c>
      <c r="D100" s="247" t="s">
        <v>403</v>
      </c>
      <c r="E100" s="805"/>
      <c r="F100" s="781"/>
    </row>
    <row r="101" spans="1:6">
      <c r="A101" s="712">
        <v>1</v>
      </c>
      <c r="B101" s="709">
        <v>2</v>
      </c>
      <c r="C101" s="247">
        <v>3</v>
      </c>
      <c r="D101" s="247">
        <v>4</v>
      </c>
      <c r="E101" s="711">
        <v>5</v>
      </c>
      <c r="F101" s="709">
        <v>6</v>
      </c>
    </row>
    <row r="102" spans="1:6">
      <c r="A102" s="712">
        <v>1</v>
      </c>
      <c r="B102" s="248" t="s">
        <v>368</v>
      </c>
      <c r="C102" s="249"/>
      <c r="D102" s="249"/>
      <c r="E102" s="125"/>
      <c r="F102" s="710"/>
    </row>
    <row r="103" spans="1:6">
      <c r="A103" s="126" t="s">
        <v>264</v>
      </c>
      <c r="B103" s="250" t="s">
        <v>369</v>
      </c>
      <c r="C103" s="126" t="s">
        <v>1887</v>
      </c>
      <c r="D103" s="126" t="s">
        <v>1887</v>
      </c>
      <c r="E103" s="124"/>
      <c r="F103" s="119"/>
    </row>
    <row r="104" spans="1:6">
      <c r="A104" s="126" t="s">
        <v>265</v>
      </c>
      <c r="B104" s="251" t="s">
        <v>223</v>
      </c>
      <c r="C104" s="126" t="s">
        <v>1887</v>
      </c>
      <c r="D104" s="126" t="s">
        <v>1887</v>
      </c>
      <c r="E104" s="124"/>
      <c r="F104" s="119"/>
    </row>
    <row r="105" spans="1:6" ht="31.5">
      <c r="A105" s="126" t="s">
        <v>276</v>
      </c>
      <c r="B105" s="251" t="s">
        <v>480</v>
      </c>
      <c r="C105" s="126" t="s">
        <v>1887</v>
      </c>
      <c r="D105" s="126" t="s">
        <v>1887</v>
      </c>
      <c r="E105" s="124"/>
      <c r="F105" s="119"/>
    </row>
    <row r="106" spans="1:6" ht="63">
      <c r="A106" s="127" t="s">
        <v>291</v>
      </c>
      <c r="B106" s="128" t="s">
        <v>481</v>
      </c>
      <c r="C106" s="126" t="s">
        <v>1887</v>
      </c>
      <c r="D106" s="126" t="s">
        <v>1887</v>
      </c>
      <c r="E106" s="124"/>
      <c r="F106" s="119"/>
    </row>
    <row r="107" spans="1:6" ht="31.5">
      <c r="A107" s="127" t="s">
        <v>482</v>
      </c>
      <c r="B107" s="128" t="s">
        <v>483</v>
      </c>
      <c r="C107" s="126" t="s">
        <v>1887</v>
      </c>
      <c r="D107" s="126" t="s">
        <v>1887</v>
      </c>
      <c r="E107" s="124"/>
      <c r="F107" s="119"/>
    </row>
    <row r="108" spans="1:6">
      <c r="A108" s="127" t="s">
        <v>484</v>
      </c>
      <c r="B108" s="128" t="s">
        <v>485</v>
      </c>
      <c r="C108" s="126" t="s">
        <v>1887</v>
      </c>
      <c r="D108" s="126" t="s">
        <v>1887</v>
      </c>
      <c r="E108" s="124"/>
      <c r="F108" s="119"/>
    </row>
    <row r="109" spans="1:6">
      <c r="A109" s="129">
        <v>2</v>
      </c>
      <c r="B109" s="130" t="s">
        <v>298</v>
      </c>
      <c r="C109" s="126"/>
      <c r="D109" s="126"/>
      <c r="E109" s="124"/>
      <c r="F109" s="119"/>
    </row>
    <row r="110" spans="1:6" ht="31.5">
      <c r="A110" s="127" t="s">
        <v>267</v>
      </c>
      <c r="B110" s="128" t="s">
        <v>486</v>
      </c>
      <c r="C110" s="126" t="s">
        <v>1887</v>
      </c>
      <c r="D110" s="126" t="s">
        <v>1887</v>
      </c>
      <c r="E110" s="124"/>
      <c r="F110" s="119"/>
    </row>
    <row r="111" spans="1:6" ht="63">
      <c r="A111" s="127" t="s">
        <v>268</v>
      </c>
      <c r="B111" s="128" t="s">
        <v>411</v>
      </c>
      <c r="C111" s="126" t="s">
        <v>1887</v>
      </c>
      <c r="D111" s="126" t="s">
        <v>1887</v>
      </c>
      <c r="E111" s="124"/>
      <c r="F111" s="119"/>
    </row>
    <row r="112" spans="1:6" ht="31.5">
      <c r="A112" s="127" t="s">
        <v>269</v>
      </c>
      <c r="B112" s="128" t="s">
        <v>412</v>
      </c>
      <c r="C112" s="126" t="s">
        <v>1887</v>
      </c>
      <c r="D112" s="126" t="s">
        <v>1887</v>
      </c>
      <c r="E112" s="124"/>
      <c r="F112" s="119"/>
    </row>
    <row r="113" spans="1:6" ht="47.25">
      <c r="A113" s="129">
        <v>3</v>
      </c>
      <c r="B113" s="130" t="s">
        <v>210</v>
      </c>
      <c r="C113" s="126" t="s">
        <v>1887</v>
      </c>
      <c r="D113" s="126" t="s">
        <v>1887</v>
      </c>
      <c r="E113" s="124"/>
      <c r="F113" s="119"/>
    </row>
    <row r="114" spans="1:6" ht="31.5">
      <c r="A114" s="127" t="s">
        <v>299</v>
      </c>
      <c r="B114" s="128" t="s">
        <v>211</v>
      </c>
      <c r="C114" s="126" t="s">
        <v>1887</v>
      </c>
      <c r="D114" s="126" t="s">
        <v>1887</v>
      </c>
      <c r="E114" s="124"/>
      <c r="F114" s="119"/>
    </row>
    <row r="115" spans="1:6">
      <c r="A115" s="127" t="s">
        <v>240</v>
      </c>
      <c r="B115" s="128" t="s">
        <v>212</v>
      </c>
      <c r="C115" s="126" t="s">
        <v>1887</v>
      </c>
      <c r="D115" s="126" t="s">
        <v>1887</v>
      </c>
      <c r="E115" s="124"/>
      <c r="F115" s="119"/>
    </row>
    <row r="116" spans="1:6">
      <c r="A116" s="127" t="s">
        <v>242</v>
      </c>
      <c r="B116" s="128" t="s">
        <v>213</v>
      </c>
      <c r="C116" s="126" t="s">
        <v>1887</v>
      </c>
      <c r="D116" s="126" t="s">
        <v>1887</v>
      </c>
      <c r="E116" s="124"/>
      <c r="F116" s="119"/>
    </row>
    <row r="117" spans="1:6">
      <c r="A117" s="127" t="s">
        <v>214</v>
      </c>
      <c r="B117" s="128" t="s">
        <v>215</v>
      </c>
      <c r="C117" s="126" t="s">
        <v>1887</v>
      </c>
      <c r="D117" s="126" t="s">
        <v>1887</v>
      </c>
      <c r="E117" s="124"/>
      <c r="F117" s="119"/>
    </row>
    <row r="118" spans="1:6">
      <c r="A118" s="127" t="s">
        <v>216</v>
      </c>
      <c r="B118" s="128" t="s">
        <v>217</v>
      </c>
      <c r="C118" s="126" t="s">
        <v>1887</v>
      </c>
      <c r="D118" s="126" t="s">
        <v>1887</v>
      </c>
      <c r="E118" s="124"/>
      <c r="F118" s="119"/>
    </row>
    <row r="119" spans="1:6">
      <c r="A119" s="129">
        <v>4</v>
      </c>
      <c r="B119" s="130" t="s">
        <v>394</v>
      </c>
      <c r="C119" s="126"/>
      <c r="D119" s="126"/>
      <c r="E119" s="124"/>
      <c r="F119" s="119"/>
    </row>
    <row r="120" spans="1:6" ht="31.5">
      <c r="A120" s="126" t="s">
        <v>271</v>
      </c>
      <c r="B120" s="251" t="s">
        <v>218</v>
      </c>
      <c r="C120" s="126" t="s">
        <v>1887</v>
      </c>
      <c r="D120" s="126" t="s">
        <v>1887</v>
      </c>
      <c r="E120" s="124"/>
      <c r="F120" s="119"/>
    </row>
    <row r="121" spans="1:6" ht="63">
      <c r="A121" s="126" t="s">
        <v>272</v>
      </c>
      <c r="B121" s="251" t="s">
        <v>392</v>
      </c>
      <c r="C121" s="126" t="s">
        <v>1887</v>
      </c>
      <c r="D121" s="126" t="s">
        <v>1887</v>
      </c>
      <c r="E121" s="124"/>
      <c r="F121" s="119"/>
    </row>
    <row r="122" spans="1:6" ht="31.5">
      <c r="A122" s="126" t="s">
        <v>273</v>
      </c>
      <c r="B122" s="251" t="s">
        <v>500</v>
      </c>
      <c r="C122" s="126" t="s">
        <v>1887</v>
      </c>
      <c r="D122" s="126" t="s">
        <v>1887</v>
      </c>
      <c r="E122" s="124"/>
      <c r="F122" s="119"/>
    </row>
    <row r="123" spans="1:6" ht="31.5">
      <c r="A123" s="126" t="s">
        <v>138</v>
      </c>
      <c r="B123" s="251" t="s">
        <v>501</v>
      </c>
      <c r="C123" s="126" t="s">
        <v>1887</v>
      </c>
      <c r="D123" s="126" t="s">
        <v>1887</v>
      </c>
      <c r="E123" s="124"/>
      <c r="F123" s="119"/>
    </row>
    <row r="124" spans="1:6">
      <c r="E124" s="719"/>
      <c r="F124" s="178" t="s">
        <v>251</v>
      </c>
    </row>
    <row r="125" spans="1:6">
      <c r="B125" s="53"/>
      <c r="F125" s="178" t="s">
        <v>456</v>
      </c>
    </row>
    <row r="126" spans="1:6">
      <c r="F126" s="178" t="s">
        <v>182</v>
      </c>
    </row>
    <row r="127" spans="1:6">
      <c r="F127" s="178"/>
    </row>
    <row r="128" spans="1:6">
      <c r="A128" s="802" t="s">
        <v>399</v>
      </c>
      <c r="B128" s="802"/>
      <c r="C128" s="802"/>
      <c r="D128" s="802"/>
      <c r="E128" s="802"/>
      <c r="F128" s="802"/>
    </row>
    <row r="129" spans="1:6">
      <c r="A129" s="802" t="s">
        <v>303</v>
      </c>
      <c r="B129" s="802"/>
      <c r="C129" s="802"/>
      <c r="D129" s="802"/>
      <c r="E129" s="802"/>
      <c r="F129" s="802"/>
    </row>
    <row r="130" spans="1:6">
      <c r="F130" s="178" t="s">
        <v>219</v>
      </c>
    </row>
    <row r="131" spans="1:6">
      <c r="F131" s="178" t="s">
        <v>220</v>
      </c>
    </row>
    <row r="132" spans="1:6">
      <c r="F132" s="178" t="s">
        <v>221</v>
      </c>
    </row>
    <row r="133" spans="1:6">
      <c r="F133" s="246" t="s">
        <v>222</v>
      </c>
    </row>
    <row r="134" spans="1:6">
      <c r="F134" s="178" t="s">
        <v>1885</v>
      </c>
    </row>
    <row r="135" spans="1:6">
      <c r="F135" s="178" t="s">
        <v>177</v>
      </c>
    </row>
    <row r="136" spans="1:6">
      <c r="A136" s="123"/>
    </row>
    <row r="137" spans="1:6">
      <c r="A137" s="804" t="s">
        <v>1886</v>
      </c>
      <c r="B137" s="804"/>
      <c r="C137" s="804"/>
      <c r="D137" s="804"/>
      <c r="E137" s="804"/>
      <c r="F137" s="804"/>
    </row>
    <row r="138" spans="1:6">
      <c r="A138" s="121" t="s">
        <v>524</v>
      </c>
      <c r="B138" s="640" t="s">
        <v>887</v>
      </c>
    </row>
    <row r="139" spans="1:6">
      <c r="A139" s="803" t="s">
        <v>262</v>
      </c>
      <c r="B139" s="781" t="s">
        <v>418</v>
      </c>
      <c r="C139" s="806" t="s">
        <v>470</v>
      </c>
      <c r="D139" s="807"/>
      <c r="E139" s="805" t="s">
        <v>400</v>
      </c>
      <c r="F139" s="781" t="s">
        <v>401</v>
      </c>
    </row>
    <row r="140" spans="1:6">
      <c r="A140" s="803"/>
      <c r="B140" s="781"/>
      <c r="C140" s="808"/>
      <c r="D140" s="809"/>
      <c r="E140" s="805"/>
      <c r="F140" s="781"/>
    </row>
    <row r="141" spans="1:6">
      <c r="A141" s="803"/>
      <c r="B141" s="781"/>
      <c r="C141" s="247" t="s">
        <v>402</v>
      </c>
      <c r="D141" s="247" t="s">
        <v>403</v>
      </c>
      <c r="E141" s="805"/>
      <c r="F141" s="781"/>
    </row>
    <row r="142" spans="1:6">
      <c r="A142" s="712">
        <v>1</v>
      </c>
      <c r="B142" s="709">
        <v>2</v>
      </c>
      <c r="C142" s="247">
        <v>3</v>
      </c>
      <c r="D142" s="247">
        <v>4</v>
      </c>
      <c r="E142" s="711">
        <v>5</v>
      </c>
      <c r="F142" s="709">
        <v>6</v>
      </c>
    </row>
    <row r="143" spans="1:6">
      <c r="A143" s="712">
        <v>1</v>
      </c>
      <c r="B143" s="248" t="s">
        <v>368</v>
      </c>
      <c r="C143" s="249"/>
      <c r="D143" s="249"/>
      <c r="E143" s="125"/>
      <c r="F143" s="710"/>
    </row>
    <row r="144" spans="1:6">
      <c r="A144" s="126" t="s">
        <v>264</v>
      </c>
      <c r="B144" s="250" t="s">
        <v>369</v>
      </c>
      <c r="C144" s="126" t="s">
        <v>1876</v>
      </c>
      <c r="D144" s="126" t="s">
        <v>1876</v>
      </c>
      <c r="E144" s="124"/>
      <c r="F144" s="119"/>
    </row>
    <row r="145" spans="1:6">
      <c r="A145" s="126" t="s">
        <v>265</v>
      </c>
      <c r="B145" s="251" t="s">
        <v>223</v>
      </c>
      <c r="C145" s="126" t="s">
        <v>1876</v>
      </c>
      <c r="D145" s="126" t="s">
        <v>1876</v>
      </c>
      <c r="E145" s="124"/>
      <c r="F145" s="119"/>
    </row>
    <row r="146" spans="1:6" ht="31.5">
      <c r="A146" s="126" t="s">
        <v>276</v>
      </c>
      <c r="B146" s="251" t="s">
        <v>480</v>
      </c>
      <c r="C146" s="126" t="s">
        <v>1876</v>
      </c>
      <c r="D146" s="126" t="s">
        <v>1876</v>
      </c>
      <c r="E146" s="124"/>
      <c r="F146" s="119"/>
    </row>
    <row r="147" spans="1:6" ht="63">
      <c r="A147" s="127" t="s">
        <v>291</v>
      </c>
      <c r="B147" s="128" t="s">
        <v>481</v>
      </c>
      <c r="C147" s="126" t="s">
        <v>1876</v>
      </c>
      <c r="D147" s="126" t="s">
        <v>1876</v>
      </c>
      <c r="E147" s="124"/>
      <c r="F147" s="119"/>
    </row>
    <row r="148" spans="1:6" ht="31.5">
      <c r="A148" s="127" t="s">
        <v>482</v>
      </c>
      <c r="B148" s="128" t="s">
        <v>483</v>
      </c>
      <c r="C148" s="126" t="s">
        <v>1876</v>
      </c>
      <c r="D148" s="126" t="s">
        <v>1876</v>
      </c>
      <c r="E148" s="124"/>
      <c r="F148" s="119"/>
    </row>
    <row r="149" spans="1:6">
      <c r="A149" s="127" t="s">
        <v>484</v>
      </c>
      <c r="B149" s="128" t="s">
        <v>485</v>
      </c>
      <c r="C149" s="126" t="s">
        <v>1876</v>
      </c>
      <c r="D149" s="126" t="s">
        <v>1876</v>
      </c>
      <c r="E149" s="124"/>
      <c r="F149" s="119"/>
    </row>
    <row r="150" spans="1:6">
      <c r="A150" s="129">
        <v>2</v>
      </c>
      <c r="B150" s="130" t="s">
        <v>298</v>
      </c>
      <c r="C150" s="126"/>
      <c r="D150" s="126"/>
      <c r="E150" s="124"/>
      <c r="F150" s="119"/>
    </row>
    <row r="151" spans="1:6" ht="31.5">
      <c r="A151" s="127" t="s">
        <v>267</v>
      </c>
      <c r="B151" s="128" t="s">
        <v>486</v>
      </c>
      <c r="C151" s="126" t="s">
        <v>1876</v>
      </c>
      <c r="D151" s="126" t="s">
        <v>1876</v>
      </c>
      <c r="E151" s="124"/>
      <c r="F151" s="119"/>
    </row>
    <row r="152" spans="1:6" ht="63">
      <c r="A152" s="127" t="s">
        <v>268</v>
      </c>
      <c r="B152" s="128" t="s">
        <v>411</v>
      </c>
      <c r="C152" s="126" t="s">
        <v>1876</v>
      </c>
      <c r="D152" s="126" t="s">
        <v>1876</v>
      </c>
      <c r="E152" s="124"/>
      <c r="F152" s="119"/>
    </row>
    <row r="153" spans="1:6" ht="31.5">
      <c r="A153" s="127" t="s">
        <v>269</v>
      </c>
      <c r="B153" s="128" t="s">
        <v>412</v>
      </c>
      <c r="C153" s="126" t="s">
        <v>1876</v>
      </c>
      <c r="D153" s="126" t="s">
        <v>1876</v>
      </c>
      <c r="E153" s="124"/>
      <c r="F153" s="119"/>
    </row>
    <row r="154" spans="1:6" ht="47.25">
      <c r="A154" s="129">
        <v>3</v>
      </c>
      <c r="B154" s="130" t="s">
        <v>210</v>
      </c>
      <c r="C154" s="126" t="s">
        <v>1876</v>
      </c>
      <c r="D154" s="126" t="s">
        <v>1876</v>
      </c>
      <c r="E154" s="124"/>
      <c r="F154" s="119"/>
    </row>
    <row r="155" spans="1:6" ht="31.5">
      <c r="A155" s="127" t="s">
        <v>299</v>
      </c>
      <c r="B155" s="128" t="s">
        <v>211</v>
      </c>
      <c r="C155" s="126" t="s">
        <v>1876</v>
      </c>
      <c r="D155" s="126" t="s">
        <v>1876</v>
      </c>
      <c r="E155" s="124"/>
      <c r="F155" s="119"/>
    </row>
    <row r="156" spans="1:6">
      <c r="A156" s="127" t="s">
        <v>240</v>
      </c>
      <c r="B156" s="128" t="s">
        <v>212</v>
      </c>
      <c r="C156" s="126" t="s">
        <v>1876</v>
      </c>
      <c r="D156" s="126" t="s">
        <v>1876</v>
      </c>
      <c r="E156" s="124"/>
      <c r="F156" s="119"/>
    </row>
    <row r="157" spans="1:6">
      <c r="A157" s="127" t="s">
        <v>242</v>
      </c>
      <c r="B157" s="128" t="s">
        <v>213</v>
      </c>
      <c r="C157" s="126" t="s">
        <v>1876</v>
      </c>
      <c r="D157" s="126" t="s">
        <v>1876</v>
      </c>
      <c r="E157" s="124"/>
      <c r="F157" s="119"/>
    </row>
    <row r="158" spans="1:6">
      <c r="A158" s="127" t="s">
        <v>214</v>
      </c>
      <c r="B158" s="128" t="s">
        <v>215</v>
      </c>
      <c r="C158" s="126" t="s">
        <v>1876</v>
      </c>
      <c r="D158" s="126" t="s">
        <v>1876</v>
      </c>
      <c r="E158" s="124"/>
      <c r="F158" s="119"/>
    </row>
    <row r="159" spans="1:6">
      <c r="A159" s="127" t="s">
        <v>216</v>
      </c>
      <c r="B159" s="128" t="s">
        <v>217</v>
      </c>
      <c r="C159" s="126" t="s">
        <v>1876</v>
      </c>
      <c r="D159" s="126" t="s">
        <v>1876</v>
      </c>
      <c r="E159" s="124"/>
      <c r="F159" s="119"/>
    </row>
    <row r="160" spans="1:6">
      <c r="A160" s="129">
        <v>4</v>
      </c>
      <c r="B160" s="130" t="s">
        <v>394</v>
      </c>
      <c r="C160" s="126" t="s">
        <v>1876</v>
      </c>
      <c r="D160" s="126" t="s">
        <v>1876</v>
      </c>
      <c r="E160" s="124"/>
      <c r="F160" s="119"/>
    </row>
    <row r="161" spans="1:6" ht="31.5">
      <c r="A161" s="126" t="s">
        <v>271</v>
      </c>
      <c r="B161" s="251" t="s">
        <v>218</v>
      </c>
      <c r="C161" s="126" t="s">
        <v>1876</v>
      </c>
      <c r="D161" s="126" t="s">
        <v>1876</v>
      </c>
      <c r="E161" s="124"/>
      <c r="F161" s="119"/>
    </row>
    <row r="162" spans="1:6" ht="63">
      <c r="A162" s="126" t="s">
        <v>272</v>
      </c>
      <c r="B162" s="251" t="s">
        <v>392</v>
      </c>
      <c r="C162" s="126" t="s">
        <v>1876</v>
      </c>
      <c r="D162" s="126" t="s">
        <v>1876</v>
      </c>
      <c r="E162" s="124"/>
      <c r="F162" s="119"/>
    </row>
    <row r="163" spans="1:6" ht="31.5">
      <c r="A163" s="126" t="s">
        <v>273</v>
      </c>
      <c r="B163" s="251" t="s">
        <v>500</v>
      </c>
      <c r="C163" s="126" t="s">
        <v>1876</v>
      </c>
      <c r="D163" s="126" t="s">
        <v>1876</v>
      </c>
      <c r="E163" s="124"/>
      <c r="F163" s="119"/>
    </row>
    <row r="164" spans="1:6" ht="31.5">
      <c r="A164" s="126" t="s">
        <v>138</v>
      </c>
      <c r="B164" s="251" t="s">
        <v>501</v>
      </c>
      <c r="C164" s="126" t="s">
        <v>1876</v>
      </c>
      <c r="D164" s="126" t="s">
        <v>1876</v>
      </c>
      <c r="E164" s="124"/>
      <c r="F164" s="119"/>
    </row>
    <row r="165" spans="1:6">
      <c r="E165" s="719"/>
      <c r="F165" s="178" t="s">
        <v>251</v>
      </c>
    </row>
    <row r="166" spans="1:6">
      <c r="B166" s="53"/>
      <c r="F166" s="178" t="s">
        <v>456</v>
      </c>
    </row>
    <row r="167" spans="1:6">
      <c r="F167" s="178" t="s">
        <v>182</v>
      </c>
    </row>
    <row r="168" spans="1:6">
      <c r="F168" s="178"/>
    </row>
    <row r="169" spans="1:6">
      <c r="A169" s="802" t="s">
        <v>399</v>
      </c>
      <c r="B169" s="802"/>
      <c r="C169" s="802"/>
      <c r="D169" s="802"/>
      <c r="E169" s="802"/>
      <c r="F169" s="802"/>
    </row>
    <row r="170" spans="1:6">
      <c r="A170" s="802" t="s">
        <v>303</v>
      </c>
      <c r="B170" s="802"/>
      <c r="C170" s="802"/>
      <c r="D170" s="802"/>
      <c r="E170" s="802"/>
      <c r="F170" s="802"/>
    </row>
    <row r="171" spans="1:6">
      <c r="F171" s="178" t="s">
        <v>219</v>
      </c>
    </row>
    <row r="172" spans="1:6">
      <c r="F172" s="178" t="s">
        <v>220</v>
      </c>
    </row>
    <row r="173" spans="1:6">
      <c r="F173" s="178" t="s">
        <v>221</v>
      </c>
    </row>
    <row r="174" spans="1:6">
      <c r="F174" s="246" t="s">
        <v>222</v>
      </c>
    </row>
    <row r="175" spans="1:6">
      <c r="F175" s="178" t="s">
        <v>1885</v>
      </c>
    </row>
    <row r="176" spans="1:6">
      <c r="F176" s="178" t="s">
        <v>177</v>
      </c>
    </row>
    <row r="177" spans="1:6">
      <c r="A177" s="123"/>
    </row>
    <row r="178" spans="1:6">
      <c r="A178" s="804" t="s">
        <v>1886</v>
      </c>
      <c r="B178" s="804"/>
      <c r="C178" s="804"/>
      <c r="D178" s="804"/>
      <c r="E178" s="804"/>
      <c r="F178" s="804"/>
    </row>
    <row r="179" spans="1:6">
      <c r="A179" s="121" t="s">
        <v>525</v>
      </c>
      <c r="B179" s="640" t="s">
        <v>888</v>
      </c>
    </row>
    <row r="180" spans="1:6">
      <c r="A180" s="803" t="s">
        <v>262</v>
      </c>
      <c r="B180" s="781" t="s">
        <v>418</v>
      </c>
      <c r="C180" s="806" t="s">
        <v>470</v>
      </c>
      <c r="D180" s="807"/>
      <c r="E180" s="805" t="s">
        <v>400</v>
      </c>
      <c r="F180" s="781" t="s">
        <v>401</v>
      </c>
    </row>
    <row r="181" spans="1:6">
      <c r="A181" s="803"/>
      <c r="B181" s="781"/>
      <c r="C181" s="808"/>
      <c r="D181" s="809"/>
      <c r="E181" s="805"/>
      <c r="F181" s="781"/>
    </row>
    <row r="182" spans="1:6">
      <c r="A182" s="803"/>
      <c r="B182" s="781"/>
      <c r="C182" s="247" t="s">
        <v>402</v>
      </c>
      <c r="D182" s="247" t="s">
        <v>403</v>
      </c>
      <c r="E182" s="805"/>
      <c r="F182" s="781"/>
    </row>
    <row r="183" spans="1:6">
      <c r="A183" s="712">
        <v>1</v>
      </c>
      <c r="B183" s="709">
        <v>2</v>
      </c>
      <c r="C183" s="247">
        <v>3</v>
      </c>
      <c r="D183" s="247">
        <v>4</v>
      </c>
      <c r="E183" s="711">
        <v>5</v>
      </c>
      <c r="F183" s="709">
        <v>6</v>
      </c>
    </row>
    <row r="184" spans="1:6">
      <c r="A184" s="712">
        <v>1</v>
      </c>
      <c r="B184" s="248" t="s">
        <v>368</v>
      </c>
      <c r="C184" s="249"/>
      <c r="D184" s="249"/>
      <c r="E184" s="125"/>
      <c r="F184" s="710"/>
    </row>
    <row r="185" spans="1:6">
      <c r="A185" s="126" t="s">
        <v>264</v>
      </c>
      <c r="B185" s="250" t="s">
        <v>369</v>
      </c>
      <c r="C185" s="126" t="s">
        <v>1877</v>
      </c>
      <c r="D185" s="126" t="s">
        <v>1877</v>
      </c>
      <c r="E185" s="124"/>
      <c r="F185" s="119"/>
    </row>
    <row r="186" spans="1:6">
      <c r="A186" s="126" t="s">
        <v>265</v>
      </c>
      <c r="B186" s="251" t="s">
        <v>223</v>
      </c>
      <c r="C186" s="126" t="s">
        <v>1877</v>
      </c>
      <c r="D186" s="126" t="s">
        <v>1877</v>
      </c>
      <c r="E186" s="124"/>
      <c r="F186" s="119"/>
    </row>
    <row r="187" spans="1:6" ht="31.5">
      <c r="A187" s="126" t="s">
        <v>276</v>
      </c>
      <c r="B187" s="251" t="s">
        <v>480</v>
      </c>
      <c r="C187" s="126" t="s">
        <v>1877</v>
      </c>
      <c r="D187" s="126" t="s">
        <v>1877</v>
      </c>
      <c r="E187" s="124"/>
      <c r="F187" s="119"/>
    </row>
    <row r="188" spans="1:6" ht="63">
      <c r="A188" s="127" t="s">
        <v>291</v>
      </c>
      <c r="B188" s="128" t="s">
        <v>481</v>
      </c>
      <c r="C188" s="126" t="s">
        <v>1877</v>
      </c>
      <c r="D188" s="126" t="s">
        <v>1877</v>
      </c>
      <c r="E188" s="124"/>
      <c r="F188" s="119"/>
    </row>
    <row r="189" spans="1:6" ht="31.5">
      <c r="A189" s="127" t="s">
        <v>482</v>
      </c>
      <c r="B189" s="128" t="s">
        <v>483</v>
      </c>
      <c r="C189" s="126" t="s">
        <v>1877</v>
      </c>
      <c r="D189" s="126" t="s">
        <v>1877</v>
      </c>
      <c r="E189" s="124"/>
      <c r="F189" s="119"/>
    </row>
    <row r="190" spans="1:6">
      <c r="A190" s="127" t="s">
        <v>484</v>
      </c>
      <c r="B190" s="128" t="s">
        <v>485</v>
      </c>
      <c r="C190" s="126" t="s">
        <v>1877</v>
      </c>
      <c r="D190" s="126" t="s">
        <v>1877</v>
      </c>
      <c r="E190" s="124"/>
      <c r="F190" s="119"/>
    </row>
    <row r="191" spans="1:6">
      <c r="A191" s="129">
        <v>2</v>
      </c>
      <c r="B191" s="130" t="s">
        <v>298</v>
      </c>
      <c r="C191" s="126"/>
      <c r="D191" s="126"/>
      <c r="E191" s="124"/>
      <c r="F191" s="119"/>
    </row>
    <row r="192" spans="1:6" ht="31.5">
      <c r="A192" s="127" t="s">
        <v>267</v>
      </c>
      <c r="B192" s="128" t="s">
        <v>486</v>
      </c>
      <c r="C192" s="126" t="s">
        <v>1877</v>
      </c>
      <c r="D192" s="126" t="s">
        <v>1877</v>
      </c>
      <c r="E192" s="124"/>
      <c r="F192" s="119"/>
    </row>
    <row r="193" spans="1:6" ht="63">
      <c r="A193" s="127" t="s">
        <v>268</v>
      </c>
      <c r="B193" s="128" t="s">
        <v>411</v>
      </c>
      <c r="C193" s="126" t="s">
        <v>1877</v>
      </c>
      <c r="D193" s="126" t="s">
        <v>1877</v>
      </c>
      <c r="E193" s="124"/>
      <c r="F193" s="119"/>
    </row>
    <row r="194" spans="1:6" ht="31.5">
      <c r="A194" s="127" t="s">
        <v>269</v>
      </c>
      <c r="B194" s="128" t="s">
        <v>412</v>
      </c>
      <c r="C194" s="126" t="s">
        <v>1877</v>
      </c>
      <c r="D194" s="126" t="s">
        <v>1877</v>
      </c>
      <c r="E194" s="124"/>
      <c r="F194" s="119"/>
    </row>
    <row r="195" spans="1:6" ht="47.25">
      <c r="A195" s="129">
        <v>3</v>
      </c>
      <c r="B195" s="130" t="s">
        <v>210</v>
      </c>
      <c r="C195" s="126" t="s">
        <v>1877</v>
      </c>
      <c r="D195" s="126" t="s">
        <v>1877</v>
      </c>
      <c r="E195" s="124"/>
      <c r="F195" s="119"/>
    </row>
    <row r="196" spans="1:6" ht="31.5">
      <c r="A196" s="127" t="s">
        <v>299</v>
      </c>
      <c r="B196" s="128" t="s">
        <v>211</v>
      </c>
      <c r="C196" s="126" t="s">
        <v>1877</v>
      </c>
      <c r="D196" s="126" t="s">
        <v>1877</v>
      </c>
      <c r="E196" s="124"/>
      <c r="F196" s="119"/>
    </row>
    <row r="197" spans="1:6">
      <c r="A197" s="127" t="s">
        <v>240</v>
      </c>
      <c r="B197" s="128" t="s">
        <v>212</v>
      </c>
      <c r="C197" s="126" t="s">
        <v>1877</v>
      </c>
      <c r="D197" s="126" t="s">
        <v>1877</v>
      </c>
      <c r="E197" s="124"/>
      <c r="F197" s="119"/>
    </row>
    <row r="198" spans="1:6">
      <c r="A198" s="127" t="s">
        <v>242</v>
      </c>
      <c r="B198" s="128" t="s">
        <v>213</v>
      </c>
      <c r="C198" s="126" t="s">
        <v>1877</v>
      </c>
      <c r="D198" s="126" t="s">
        <v>1877</v>
      </c>
      <c r="E198" s="124"/>
      <c r="F198" s="119"/>
    </row>
    <row r="199" spans="1:6">
      <c r="A199" s="127" t="s">
        <v>214</v>
      </c>
      <c r="B199" s="128" t="s">
        <v>215</v>
      </c>
      <c r="C199" s="126" t="s">
        <v>1877</v>
      </c>
      <c r="D199" s="126" t="s">
        <v>1877</v>
      </c>
      <c r="E199" s="124"/>
      <c r="F199" s="119"/>
    </row>
    <row r="200" spans="1:6">
      <c r="A200" s="127" t="s">
        <v>216</v>
      </c>
      <c r="B200" s="128" t="s">
        <v>217</v>
      </c>
      <c r="C200" s="126" t="s">
        <v>1877</v>
      </c>
      <c r="D200" s="126" t="s">
        <v>1877</v>
      </c>
      <c r="E200" s="124"/>
      <c r="F200" s="119"/>
    </row>
    <row r="201" spans="1:6">
      <c r="A201" s="129">
        <v>4</v>
      </c>
      <c r="B201" s="130" t="s">
        <v>394</v>
      </c>
      <c r="C201" s="126"/>
      <c r="D201" s="126"/>
      <c r="E201" s="124"/>
      <c r="F201" s="119"/>
    </row>
    <row r="202" spans="1:6" ht="31.5">
      <c r="A202" s="126" t="s">
        <v>271</v>
      </c>
      <c r="B202" s="251" t="s">
        <v>218</v>
      </c>
      <c r="C202" s="126" t="s">
        <v>1877</v>
      </c>
      <c r="D202" s="126" t="s">
        <v>1877</v>
      </c>
      <c r="E202" s="124"/>
      <c r="F202" s="119"/>
    </row>
    <row r="203" spans="1:6" ht="63">
      <c r="A203" s="126" t="s">
        <v>272</v>
      </c>
      <c r="B203" s="251" t="s">
        <v>392</v>
      </c>
      <c r="C203" s="126" t="s">
        <v>1877</v>
      </c>
      <c r="D203" s="126" t="s">
        <v>1877</v>
      </c>
      <c r="E203" s="124"/>
      <c r="F203" s="119"/>
    </row>
    <row r="204" spans="1:6" ht="31.5">
      <c r="A204" s="126" t="s">
        <v>273</v>
      </c>
      <c r="B204" s="251" t="s">
        <v>500</v>
      </c>
      <c r="C204" s="126" t="s">
        <v>1877</v>
      </c>
      <c r="D204" s="126" t="s">
        <v>1877</v>
      </c>
      <c r="E204" s="124"/>
      <c r="F204" s="119"/>
    </row>
    <row r="205" spans="1:6" ht="31.5">
      <c r="A205" s="126" t="s">
        <v>138</v>
      </c>
      <c r="B205" s="251" t="s">
        <v>501</v>
      </c>
      <c r="C205" s="126" t="s">
        <v>1877</v>
      </c>
      <c r="D205" s="126" t="s">
        <v>1877</v>
      </c>
      <c r="E205" s="124"/>
      <c r="F205" s="119"/>
    </row>
    <row r="206" spans="1:6">
      <c r="E206" s="719"/>
      <c r="F206" s="178" t="s">
        <v>251</v>
      </c>
    </row>
    <row r="207" spans="1:6">
      <c r="B207" s="53"/>
      <c r="F207" s="178" t="s">
        <v>456</v>
      </c>
    </row>
    <row r="208" spans="1:6">
      <c r="F208" s="178" t="s">
        <v>182</v>
      </c>
    </row>
    <row r="209" spans="1:6">
      <c r="F209" s="178"/>
    </row>
    <row r="210" spans="1:6">
      <c r="A210" s="802" t="s">
        <v>399</v>
      </c>
      <c r="B210" s="802"/>
      <c r="C210" s="802"/>
      <c r="D210" s="802"/>
      <c r="E210" s="802"/>
      <c r="F210" s="802"/>
    </row>
    <row r="211" spans="1:6">
      <c r="A211" s="802" t="s">
        <v>303</v>
      </c>
      <c r="B211" s="802"/>
      <c r="C211" s="802"/>
      <c r="D211" s="802"/>
      <c r="E211" s="802"/>
      <c r="F211" s="802"/>
    </row>
    <row r="212" spans="1:6">
      <c r="F212" s="178" t="s">
        <v>219</v>
      </c>
    </row>
    <row r="213" spans="1:6">
      <c r="F213" s="178" t="s">
        <v>220</v>
      </c>
    </row>
    <row r="214" spans="1:6">
      <c r="F214" s="178" t="s">
        <v>221</v>
      </c>
    </row>
    <row r="215" spans="1:6">
      <c r="F215" s="246" t="s">
        <v>222</v>
      </c>
    </row>
    <row r="216" spans="1:6">
      <c r="F216" s="178" t="s">
        <v>1885</v>
      </c>
    </row>
    <row r="217" spans="1:6">
      <c r="F217" s="178" t="s">
        <v>177</v>
      </c>
    </row>
    <row r="218" spans="1:6">
      <c r="A218" s="123"/>
    </row>
    <row r="219" spans="1:6">
      <c r="A219" s="804" t="s">
        <v>1886</v>
      </c>
      <c r="B219" s="804"/>
      <c r="C219" s="804"/>
      <c r="D219" s="804"/>
      <c r="E219" s="804"/>
      <c r="F219" s="804"/>
    </row>
    <row r="220" spans="1:6">
      <c r="A220" s="121" t="s">
        <v>526</v>
      </c>
      <c r="B220" s="640" t="s">
        <v>889</v>
      </c>
    </row>
    <row r="221" spans="1:6">
      <c r="A221" s="803" t="s">
        <v>262</v>
      </c>
      <c r="B221" s="781" t="s">
        <v>418</v>
      </c>
      <c r="C221" s="806" t="s">
        <v>470</v>
      </c>
      <c r="D221" s="807"/>
      <c r="E221" s="805" t="s">
        <v>400</v>
      </c>
      <c r="F221" s="781" t="s">
        <v>401</v>
      </c>
    </row>
    <row r="222" spans="1:6">
      <c r="A222" s="803"/>
      <c r="B222" s="781"/>
      <c r="C222" s="808"/>
      <c r="D222" s="809"/>
      <c r="E222" s="805"/>
      <c r="F222" s="781"/>
    </row>
    <row r="223" spans="1:6">
      <c r="A223" s="803"/>
      <c r="B223" s="781"/>
      <c r="C223" s="247" t="s">
        <v>402</v>
      </c>
      <c r="D223" s="247" t="s">
        <v>403</v>
      </c>
      <c r="E223" s="805"/>
      <c r="F223" s="781"/>
    </row>
    <row r="224" spans="1:6">
      <c r="A224" s="712">
        <v>1</v>
      </c>
      <c r="B224" s="709">
        <v>2</v>
      </c>
      <c r="C224" s="247">
        <v>3</v>
      </c>
      <c r="D224" s="247">
        <v>4</v>
      </c>
      <c r="E224" s="711">
        <v>5</v>
      </c>
      <c r="F224" s="709">
        <v>6</v>
      </c>
    </row>
    <row r="225" spans="1:6">
      <c r="A225" s="712">
        <v>1</v>
      </c>
      <c r="B225" s="248" t="s">
        <v>368</v>
      </c>
      <c r="C225" s="249"/>
      <c r="D225" s="249"/>
      <c r="E225" s="125"/>
      <c r="F225" s="710"/>
    </row>
    <row r="226" spans="1:6">
      <c r="A226" s="126" t="s">
        <v>264</v>
      </c>
      <c r="B226" s="250" t="s">
        <v>369</v>
      </c>
      <c r="C226" s="126" t="s">
        <v>1878</v>
      </c>
      <c r="D226" s="126" t="s">
        <v>1878</v>
      </c>
      <c r="E226" s="124"/>
      <c r="F226" s="119"/>
    </row>
    <row r="227" spans="1:6">
      <c r="A227" s="126" t="s">
        <v>265</v>
      </c>
      <c r="B227" s="251" t="s">
        <v>223</v>
      </c>
      <c r="C227" s="126" t="s">
        <v>1878</v>
      </c>
      <c r="D227" s="126" t="s">
        <v>1878</v>
      </c>
      <c r="E227" s="124"/>
      <c r="F227" s="119"/>
    </row>
    <row r="228" spans="1:6" ht="31.5">
      <c r="A228" s="126" t="s">
        <v>276</v>
      </c>
      <c r="B228" s="251" t="s">
        <v>480</v>
      </c>
      <c r="C228" s="126" t="s">
        <v>1878</v>
      </c>
      <c r="D228" s="126" t="s">
        <v>1878</v>
      </c>
      <c r="E228" s="124"/>
      <c r="F228" s="119"/>
    </row>
    <row r="229" spans="1:6" ht="63">
      <c r="A229" s="127" t="s">
        <v>291</v>
      </c>
      <c r="B229" s="128" t="s">
        <v>481</v>
      </c>
      <c r="C229" s="126" t="s">
        <v>1878</v>
      </c>
      <c r="D229" s="126" t="s">
        <v>1878</v>
      </c>
      <c r="E229" s="124"/>
      <c r="F229" s="119"/>
    </row>
    <row r="230" spans="1:6" ht="31.5">
      <c r="A230" s="127" t="s">
        <v>482</v>
      </c>
      <c r="B230" s="128" t="s">
        <v>483</v>
      </c>
      <c r="C230" s="126" t="s">
        <v>1878</v>
      </c>
      <c r="D230" s="126" t="s">
        <v>1878</v>
      </c>
      <c r="E230" s="124"/>
      <c r="F230" s="119"/>
    </row>
    <row r="231" spans="1:6">
      <c r="A231" s="127" t="s">
        <v>484</v>
      </c>
      <c r="B231" s="128" t="s">
        <v>485</v>
      </c>
      <c r="C231" s="126" t="s">
        <v>1878</v>
      </c>
      <c r="D231" s="126" t="s">
        <v>1878</v>
      </c>
      <c r="E231" s="124"/>
      <c r="F231" s="119"/>
    </row>
    <row r="232" spans="1:6">
      <c r="A232" s="129">
        <v>2</v>
      </c>
      <c r="B232" s="130" t="s">
        <v>298</v>
      </c>
      <c r="C232" s="126"/>
      <c r="D232" s="126"/>
      <c r="E232" s="124"/>
      <c r="F232" s="119"/>
    </row>
    <row r="233" spans="1:6" ht="31.5">
      <c r="A233" s="127" t="s">
        <v>267</v>
      </c>
      <c r="B233" s="128" t="s">
        <v>486</v>
      </c>
      <c r="C233" s="126" t="s">
        <v>1878</v>
      </c>
      <c r="D233" s="126" t="s">
        <v>1878</v>
      </c>
      <c r="E233" s="124"/>
      <c r="F233" s="119"/>
    </row>
    <row r="234" spans="1:6" ht="63">
      <c r="A234" s="127" t="s">
        <v>268</v>
      </c>
      <c r="B234" s="128" t="s">
        <v>411</v>
      </c>
      <c r="C234" s="126" t="s">
        <v>1878</v>
      </c>
      <c r="D234" s="126" t="s">
        <v>1878</v>
      </c>
      <c r="E234" s="124"/>
      <c r="F234" s="119"/>
    </row>
    <row r="235" spans="1:6" ht="31.5">
      <c r="A235" s="127" t="s">
        <v>269</v>
      </c>
      <c r="B235" s="128" t="s">
        <v>412</v>
      </c>
      <c r="C235" s="126" t="s">
        <v>1878</v>
      </c>
      <c r="D235" s="126" t="s">
        <v>1878</v>
      </c>
      <c r="E235" s="124"/>
      <c r="F235" s="119"/>
    </row>
    <row r="236" spans="1:6" ht="47.25">
      <c r="A236" s="129">
        <v>3</v>
      </c>
      <c r="B236" s="130" t="s">
        <v>210</v>
      </c>
      <c r="C236" s="126" t="s">
        <v>1878</v>
      </c>
      <c r="D236" s="126" t="s">
        <v>1878</v>
      </c>
      <c r="E236" s="124"/>
      <c r="F236" s="119"/>
    </row>
    <row r="237" spans="1:6" ht="31.5">
      <c r="A237" s="127" t="s">
        <v>299</v>
      </c>
      <c r="B237" s="128" t="s">
        <v>211</v>
      </c>
      <c r="C237" s="126" t="s">
        <v>1878</v>
      </c>
      <c r="D237" s="126" t="s">
        <v>1878</v>
      </c>
      <c r="E237" s="124"/>
      <c r="F237" s="119"/>
    </row>
    <row r="238" spans="1:6">
      <c r="A238" s="127" t="s">
        <v>240</v>
      </c>
      <c r="B238" s="128" t="s">
        <v>212</v>
      </c>
      <c r="C238" s="126" t="s">
        <v>1878</v>
      </c>
      <c r="D238" s="126" t="s">
        <v>1878</v>
      </c>
      <c r="E238" s="124"/>
      <c r="F238" s="119"/>
    </row>
    <row r="239" spans="1:6">
      <c r="A239" s="127" t="s">
        <v>242</v>
      </c>
      <c r="B239" s="128" t="s">
        <v>213</v>
      </c>
      <c r="C239" s="126" t="s">
        <v>1878</v>
      </c>
      <c r="D239" s="126" t="s">
        <v>1878</v>
      </c>
      <c r="E239" s="124"/>
      <c r="F239" s="119"/>
    </row>
    <row r="240" spans="1:6">
      <c r="A240" s="127" t="s">
        <v>214</v>
      </c>
      <c r="B240" s="128" t="s">
        <v>215</v>
      </c>
      <c r="C240" s="126" t="s">
        <v>1878</v>
      </c>
      <c r="D240" s="126" t="s">
        <v>1878</v>
      </c>
      <c r="E240" s="124"/>
      <c r="F240" s="119"/>
    </row>
    <row r="241" spans="1:6">
      <c r="A241" s="127" t="s">
        <v>216</v>
      </c>
      <c r="B241" s="128" t="s">
        <v>217</v>
      </c>
      <c r="C241" s="126" t="s">
        <v>1878</v>
      </c>
      <c r="D241" s="126" t="s">
        <v>1878</v>
      </c>
      <c r="E241" s="124"/>
      <c r="F241" s="119"/>
    </row>
    <row r="242" spans="1:6">
      <c r="A242" s="129">
        <v>4</v>
      </c>
      <c r="B242" s="130" t="s">
        <v>394</v>
      </c>
      <c r="C242" s="126"/>
      <c r="D242" s="126"/>
      <c r="E242" s="124"/>
      <c r="F242" s="119"/>
    </row>
    <row r="243" spans="1:6" ht="31.5">
      <c r="A243" s="126" t="s">
        <v>271</v>
      </c>
      <c r="B243" s="251" t="s">
        <v>218</v>
      </c>
      <c r="C243" s="126" t="s">
        <v>1878</v>
      </c>
      <c r="D243" s="126" t="s">
        <v>1878</v>
      </c>
      <c r="E243" s="124"/>
      <c r="F243" s="119"/>
    </row>
    <row r="244" spans="1:6" ht="63">
      <c r="A244" s="126" t="s">
        <v>272</v>
      </c>
      <c r="B244" s="251" t="s">
        <v>392</v>
      </c>
      <c r="C244" s="126" t="s">
        <v>1878</v>
      </c>
      <c r="D244" s="126" t="s">
        <v>1878</v>
      </c>
      <c r="E244" s="124"/>
      <c r="F244" s="119"/>
    </row>
    <row r="245" spans="1:6" ht="31.5">
      <c r="A245" s="126" t="s">
        <v>273</v>
      </c>
      <c r="B245" s="251" t="s">
        <v>500</v>
      </c>
      <c r="C245" s="126" t="s">
        <v>1878</v>
      </c>
      <c r="D245" s="126" t="s">
        <v>1878</v>
      </c>
      <c r="E245" s="124"/>
      <c r="F245" s="119"/>
    </row>
    <row r="246" spans="1:6" ht="31.5">
      <c r="A246" s="126" t="s">
        <v>138</v>
      </c>
      <c r="B246" s="251" t="s">
        <v>501</v>
      </c>
      <c r="C246" s="126" t="s">
        <v>1878</v>
      </c>
      <c r="D246" s="126" t="s">
        <v>1878</v>
      </c>
      <c r="E246" s="124"/>
      <c r="F246" s="119"/>
    </row>
    <row r="247" spans="1:6">
      <c r="E247" s="719"/>
      <c r="F247" s="178" t="s">
        <v>251</v>
      </c>
    </row>
    <row r="248" spans="1:6">
      <c r="B248" s="53"/>
      <c r="F248" s="178" t="s">
        <v>456</v>
      </c>
    </row>
    <row r="249" spans="1:6">
      <c r="F249" s="178" t="s">
        <v>182</v>
      </c>
    </row>
    <row r="250" spans="1:6">
      <c r="F250" s="178"/>
    </row>
    <row r="251" spans="1:6">
      <c r="A251" s="802" t="s">
        <v>399</v>
      </c>
      <c r="B251" s="802"/>
      <c r="C251" s="802"/>
      <c r="D251" s="802"/>
      <c r="E251" s="802"/>
      <c r="F251" s="802"/>
    </row>
    <row r="252" spans="1:6">
      <c r="A252" s="802" t="s">
        <v>303</v>
      </c>
      <c r="B252" s="802"/>
      <c r="C252" s="802"/>
      <c r="D252" s="802"/>
      <c r="E252" s="802"/>
      <c r="F252" s="802"/>
    </row>
    <row r="253" spans="1:6">
      <c r="F253" s="178" t="s">
        <v>219</v>
      </c>
    </row>
    <row r="254" spans="1:6">
      <c r="F254" s="178" t="s">
        <v>220</v>
      </c>
    </row>
    <row r="255" spans="1:6">
      <c r="F255" s="178" t="s">
        <v>221</v>
      </c>
    </row>
    <row r="256" spans="1:6">
      <c r="F256" s="246" t="s">
        <v>222</v>
      </c>
    </row>
    <row r="257" spans="1:6">
      <c r="F257" s="178" t="s">
        <v>1885</v>
      </c>
    </row>
    <row r="258" spans="1:6">
      <c r="F258" s="178" t="s">
        <v>177</v>
      </c>
    </row>
    <row r="259" spans="1:6">
      <c r="A259" s="123"/>
    </row>
    <row r="260" spans="1:6">
      <c r="A260" s="804" t="s">
        <v>1886</v>
      </c>
      <c r="B260" s="804"/>
      <c r="C260" s="804"/>
      <c r="D260" s="804"/>
      <c r="E260" s="804"/>
      <c r="F260" s="804"/>
    </row>
    <row r="261" spans="1:6">
      <c r="A261" s="121" t="s">
        <v>527</v>
      </c>
      <c r="B261" s="640" t="s">
        <v>890</v>
      </c>
    </row>
    <row r="262" spans="1:6">
      <c r="A262" s="803" t="s">
        <v>262</v>
      </c>
      <c r="B262" s="781" t="s">
        <v>418</v>
      </c>
      <c r="C262" s="806" t="s">
        <v>470</v>
      </c>
      <c r="D262" s="807"/>
      <c r="E262" s="805" t="s">
        <v>400</v>
      </c>
      <c r="F262" s="781" t="s">
        <v>401</v>
      </c>
    </row>
    <row r="263" spans="1:6">
      <c r="A263" s="803"/>
      <c r="B263" s="781"/>
      <c r="C263" s="808"/>
      <c r="D263" s="809"/>
      <c r="E263" s="805"/>
      <c r="F263" s="781"/>
    </row>
    <row r="264" spans="1:6">
      <c r="A264" s="803"/>
      <c r="B264" s="781"/>
      <c r="C264" s="247" t="s">
        <v>402</v>
      </c>
      <c r="D264" s="247" t="s">
        <v>403</v>
      </c>
      <c r="E264" s="805"/>
      <c r="F264" s="781"/>
    </row>
    <row r="265" spans="1:6">
      <c r="A265" s="712">
        <v>1</v>
      </c>
      <c r="B265" s="709">
        <v>2</v>
      </c>
      <c r="C265" s="247">
        <v>3</v>
      </c>
      <c r="D265" s="247">
        <v>4</v>
      </c>
      <c r="E265" s="711">
        <v>5</v>
      </c>
      <c r="F265" s="709">
        <v>6</v>
      </c>
    </row>
    <row r="266" spans="1:6">
      <c r="A266" s="712">
        <v>1</v>
      </c>
      <c r="B266" s="248" t="s">
        <v>368</v>
      </c>
      <c r="C266" s="249"/>
      <c r="D266" s="249"/>
      <c r="E266" s="125"/>
      <c r="F266" s="710"/>
    </row>
    <row r="267" spans="1:6">
      <c r="A267" s="126" t="s">
        <v>264</v>
      </c>
      <c r="B267" s="250" t="s">
        <v>369</v>
      </c>
      <c r="C267" s="126" t="s">
        <v>1877</v>
      </c>
      <c r="D267" s="126" t="s">
        <v>1877</v>
      </c>
      <c r="E267" s="124"/>
      <c r="F267" s="119"/>
    </row>
    <row r="268" spans="1:6">
      <c r="A268" s="126" t="s">
        <v>265</v>
      </c>
      <c r="B268" s="251" t="s">
        <v>223</v>
      </c>
      <c r="C268" s="126" t="s">
        <v>1877</v>
      </c>
      <c r="D268" s="126" t="s">
        <v>1877</v>
      </c>
      <c r="E268" s="124"/>
      <c r="F268" s="119"/>
    </row>
    <row r="269" spans="1:6" ht="31.5">
      <c r="A269" s="126" t="s">
        <v>276</v>
      </c>
      <c r="B269" s="251" t="s">
        <v>480</v>
      </c>
      <c r="C269" s="126" t="s">
        <v>1877</v>
      </c>
      <c r="D269" s="126" t="s">
        <v>1877</v>
      </c>
      <c r="E269" s="124"/>
      <c r="F269" s="119"/>
    </row>
    <row r="270" spans="1:6" ht="63">
      <c r="A270" s="127" t="s">
        <v>291</v>
      </c>
      <c r="B270" s="128" t="s">
        <v>481</v>
      </c>
      <c r="C270" s="126" t="s">
        <v>1877</v>
      </c>
      <c r="D270" s="126" t="s">
        <v>1877</v>
      </c>
      <c r="E270" s="124"/>
      <c r="F270" s="119"/>
    </row>
    <row r="271" spans="1:6" ht="31.5">
      <c r="A271" s="127" t="s">
        <v>482</v>
      </c>
      <c r="B271" s="128" t="s">
        <v>483</v>
      </c>
      <c r="C271" s="126" t="s">
        <v>1877</v>
      </c>
      <c r="D271" s="126" t="s">
        <v>1877</v>
      </c>
      <c r="E271" s="124"/>
      <c r="F271" s="119"/>
    </row>
    <row r="272" spans="1:6">
      <c r="A272" s="127" t="s">
        <v>484</v>
      </c>
      <c r="B272" s="128" t="s">
        <v>485</v>
      </c>
      <c r="C272" s="126" t="s">
        <v>1877</v>
      </c>
      <c r="D272" s="126" t="s">
        <v>1877</v>
      </c>
      <c r="E272" s="124"/>
      <c r="F272" s="119"/>
    </row>
    <row r="273" spans="1:6">
      <c r="A273" s="129">
        <v>2</v>
      </c>
      <c r="B273" s="130" t="s">
        <v>298</v>
      </c>
      <c r="C273" s="126"/>
      <c r="D273" s="126"/>
      <c r="E273" s="124"/>
      <c r="F273" s="119"/>
    </row>
    <row r="274" spans="1:6" ht="31.5">
      <c r="A274" s="127" t="s">
        <v>267</v>
      </c>
      <c r="B274" s="128" t="s">
        <v>486</v>
      </c>
      <c r="C274" s="126" t="s">
        <v>1877</v>
      </c>
      <c r="D274" s="126" t="s">
        <v>1877</v>
      </c>
      <c r="E274" s="124"/>
      <c r="F274" s="119"/>
    </row>
    <row r="275" spans="1:6" ht="63">
      <c r="A275" s="127" t="s">
        <v>268</v>
      </c>
      <c r="B275" s="128" t="s">
        <v>411</v>
      </c>
      <c r="C275" s="126" t="s">
        <v>1877</v>
      </c>
      <c r="D275" s="126" t="s">
        <v>1877</v>
      </c>
      <c r="E275" s="124"/>
      <c r="F275" s="119"/>
    </row>
    <row r="276" spans="1:6" ht="31.5">
      <c r="A276" s="127" t="s">
        <v>269</v>
      </c>
      <c r="B276" s="128" t="s">
        <v>412</v>
      </c>
      <c r="C276" s="126" t="s">
        <v>1877</v>
      </c>
      <c r="D276" s="126" t="s">
        <v>1877</v>
      </c>
      <c r="E276" s="124"/>
      <c r="F276" s="119"/>
    </row>
    <row r="277" spans="1:6" ht="47.25">
      <c r="A277" s="129">
        <v>3</v>
      </c>
      <c r="B277" s="130" t="s">
        <v>210</v>
      </c>
      <c r="C277" s="126" t="s">
        <v>1877</v>
      </c>
      <c r="D277" s="126" t="s">
        <v>1877</v>
      </c>
      <c r="E277" s="124"/>
      <c r="F277" s="119"/>
    </row>
    <row r="278" spans="1:6" ht="31.5">
      <c r="A278" s="127" t="s">
        <v>299</v>
      </c>
      <c r="B278" s="128" t="s">
        <v>211</v>
      </c>
      <c r="C278" s="126" t="s">
        <v>1877</v>
      </c>
      <c r="D278" s="126" t="s">
        <v>1877</v>
      </c>
      <c r="E278" s="124"/>
      <c r="F278" s="119"/>
    </row>
    <row r="279" spans="1:6">
      <c r="A279" s="127" t="s">
        <v>240</v>
      </c>
      <c r="B279" s="128" t="s">
        <v>212</v>
      </c>
      <c r="C279" s="126" t="s">
        <v>1877</v>
      </c>
      <c r="D279" s="126" t="s">
        <v>1877</v>
      </c>
      <c r="E279" s="124"/>
      <c r="F279" s="119"/>
    </row>
    <row r="280" spans="1:6">
      <c r="A280" s="127" t="s">
        <v>242</v>
      </c>
      <c r="B280" s="128" t="s">
        <v>213</v>
      </c>
      <c r="C280" s="126" t="s">
        <v>1877</v>
      </c>
      <c r="D280" s="126" t="s">
        <v>1877</v>
      </c>
      <c r="E280" s="124"/>
      <c r="F280" s="119"/>
    </row>
    <row r="281" spans="1:6">
      <c r="A281" s="127" t="s">
        <v>214</v>
      </c>
      <c r="B281" s="128" t="s">
        <v>215</v>
      </c>
      <c r="C281" s="126" t="s">
        <v>1877</v>
      </c>
      <c r="D281" s="126" t="s">
        <v>1877</v>
      </c>
      <c r="E281" s="124"/>
      <c r="F281" s="119"/>
    </row>
    <row r="282" spans="1:6">
      <c r="A282" s="127" t="s">
        <v>216</v>
      </c>
      <c r="B282" s="128" t="s">
        <v>217</v>
      </c>
      <c r="C282" s="126" t="s">
        <v>1877</v>
      </c>
      <c r="D282" s="126" t="s">
        <v>1877</v>
      </c>
      <c r="E282" s="124"/>
      <c r="F282" s="119"/>
    </row>
    <row r="283" spans="1:6">
      <c r="A283" s="129">
        <v>4</v>
      </c>
      <c r="B283" s="130" t="s">
        <v>394</v>
      </c>
      <c r="C283" s="126"/>
      <c r="D283" s="126"/>
      <c r="E283" s="124"/>
      <c r="F283" s="119"/>
    </row>
    <row r="284" spans="1:6" ht="31.5">
      <c r="A284" s="126" t="s">
        <v>271</v>
      </c>
      <c r="B284" s="251" t="s">
        <v>218</v>
      </c>
      <c r="C284" s="126" t="s">
        <v>1877</v>
      </c>
      <c r="D284" s="126" t="s">
        <v>1877</v>
      </c>
      <c r="E284" s="124"/>
      <c r="F284" s="119"/>
    </row>
    <row r="285" spans="1:6" ht="63">
      <c r="A285" s="126" t="s">
        <v>272</v>
      </c>
      <c r="B285" s="251" t="s">
        <v>392</v>
      </c>
      <c r="C285" s="126" t="s">
        <v>1877</v>
      </c>
      <c r="D285" s="126" t="s">
        <v>1877</v>
      </c>
      <c r="E285" s="124"/>
      <c r="F285" s="119"/>
    </row>
    <row r="286" spans="1:6" ht="31.5">
      <c r="A286" s="126" t="s">
        <v>273</v>
      </c>
      <c r="B286" s="251" t="s">
        <v>500</v>
      </c>
      <c r="C286" s="126" t="s">
        <v>1877</v>
      </c>
      <c r="D286" s="126" t="s">
        <v>1877</v>
      </c>
      <c r="E286" s="124"/>
      <c r="F286" s="119"/>
    </row>
    <row r="287" spans="1:6" ht="31.5">
      <c r="A287" s="126" t="s">
        <v>138</v>
      </c>
      <c r="B287" s="251" t="s">
        <v>501</v>
      </c>
      <c r="C287" s="126" t="s">
        <v>1877</v>
      </c>
      <c r="D287" s="126" t="s">
        <v>1877</v>
      </c>
      <c r="E287" s="124"/>
      <c r="F287" s="119"/>
    </row>
    <row r="288" spans="1:6">
      <c r="E288" s="719"/>
      <c r="F288" s="178" t="s">
        <v>251</v>
      </c>
    </row>
    <row r="289" spans="1:6">
      <c r="B289" s="53"/>
      <c r="F289" s="178" t="s">
        <v>456</v>
      </c>
    </row>
    <row r="290" spans="1:6">
      <c r="F290" s="178" t="s">
        <v>182</v>
      </c>
    </row>
    <row r="291" spans="1:6">
      <c r="F291" s="178"/>
    </row>
    <row r="292" spans="1:6">
      <c r="A292" s="802" t="s">
        <v>399</v>
      </c>
      <c r="B292" s="802"/>
      <c r="C292" s="802"/>
      <c r="D292" s="802"/>
      <c r="E292" s="802"/>
      <c r="F292" s="802"/>
    </row>
    <row r="293" spans="1:6">
      <c r="A293" s="802" t="s">
        <v>303</v>
      </c>
      <c r="B293" s="802"/>
      <c r="C293" s="802"/>
      <c r="D293" s="802"/>
      <c r="E293" s="802"/>
      <c r="F293" s="802"/>
    </row>
    <row r="294" spans="1:6">
      <c r="F294" s="178" t="s">
        <v>219</v>
      </c>
    </row>
    <row r="295" spans="1:6">
      <c r="F295" s="178" t="s">
        <v>220</v>
      </c>
    </row>
    <row r="296" spans="1:6">
      <c r="F296" s="178" t="s">
        <v>221</v>
      </c>
    </row>
    <row r="297" spans="1:6">
      <c r="F297" s="246" t="s">
        <v>222</v>
      </c>
    </row>
    <row r="298" spans="1:6">
      <c r="F298" s="178" t="s">
        <v>1885</v>
      </c>
    </row>
    <row r="299" spans="1:6">
      <c r="F299" s="178" t="s">
        <v>177</v>
      </c>
    </row>
    <row r="300" spans="1:6">
      <c r="A300" s="123"/>
    </row>
    <row r="301" spans="1:6">
      <c r="A301" s="804" t="s">
        <v>1886</v>
      </c>
      <c r="B301" s="804"/>
      <c r="C301" s="804"/>
      <c r="D301" s="804"/>
      <c r="E301" s="804"/>
      <c r="F301" s="804"/>
    </row>
    <row r="302" spans="1:6">
      <c r="A302" s="121" t="s">
        <v>528</v>
      </c>
      <c r="B302" s="640" t="s">
        <v>891</v>
      </c>
    </row>
    <row r="303" spans="1:6">
      <c r="A303" s="803" t="s">
        <v>262</v>
      </c>
      <c r="B303" s="781" t="s">
        <v>418</v>
      </c>
      <c r="C303" s="806" t="s">
        <v>470</v>
      </c>
      <c r="D303" s="807"/>
      <c r="E303" s="805" t="s">
        <v>400</v>
      </c>
      <c r="F303" s="781" t="s">
        <v>401</v>
      </c>
    </row>
    <row r="304" spans="1:6">
      <c r="A304" s="803"/>
      <c r="B304" s="781"/>
      <c r="C304" s="808"/>
      <c r="D304" s="809"/>
      <c r="E304" s="805"/>
      <c r="F304" s="781"/>
    </row>
    <row r="305" spans="1:6">
      <c r="A305" s="803"/>
      <c r="B305" s="781"/>
      <c r="C305" s="247" t="s">
        <v>402</v>
      </c>
      <c r="D305" s="247" t="s">
        <v>403</v>
      </c>
      <c r="E305" s="805"/>
      <c r="F305" s="781"/>
    </row>
    <row r="306" spans="1:6">
      <c r="A306" s="712">
        <v>1</v>
      </c>
      <c r="B306" s="709">
        <v>2</v>
      </c>
      <c r="C306" s="247">
        <v>3</v>
      </c>
      <c r="D306" s="247">
        <v>4</v>
      </c>
      <c r="E306" s="711">
        <v>5</v>
      </c>
      <c r="F306" s="709">
        <v>6</v>
      </c>
    </row>
    <row r="307" spans="1:6">
      <c r="A307" s="712">
        <v>1</v>
      </c>
      <c r="B307" s="248" t="s">
        <v>368</v>
      </c>
      <c r="C307" s="249"/>
      <c r="D307" s="249"/>
      <c r="E307" s="125"/>
      <c r="F307" s="710"/>
    </row>
    <row r="308" spans="1:6">
      <c r="A308" s="126" t="s">
        <v>264</v>
      </c>
      <c r="B308" s="250" t="s">
        <v>369</v>
      </c>
      <c r="C308" s="126" t="s">
        <v>1879</v>
      </c>
      <c r="D308" s="126" t="s">
        <v>1879</v>
      </c>
      <c r="E308" s="124"/>
      <c r="F308" s="119"/>
    </row>
    <row r="309" spans="1:6">
      <c r="A309" s="126" t="s">
        <v>265</v>
      </c>
      <c r="B309" s="251" t="s">
        <v>223</v>
      </c>
      <c r="C309" s="126" t="s">
        <v>1879</v>
      </c>
      <c r="D309" s="126" t="s">
        <v>1879</v>
      </c>
      <c r="E309" s="124"/>
      <c r="F309" s="119"/>
    </row>
    <row r="310" spans="1:6" ht="31.5">
      <c r="A310" s="126" t="s">
        <v>276</v>
      </c>
      <c r="B310" s="251" t="s">
        <v>480</v>
      </c>
      <c r="C310" s="126" t="s">
        <v>1879</v>
      </c>
      <c r="D310" s="126" t="s">
        <v>1879</v>
      </c>
      <c r="E310" s="124"/>
      <c r="F310" s="119"/>
    </row>
    <row r="311" spans="1:6" ht="63">
      <c r="A311" s="127" t="s">
        <v>291</v>
      </c>
      <c r="B311" s="128" t="s">
        <v>481</v>
      </c>
      <c r="C311" s="126" t="s">
        <v>1879</v>
      </c>
      <c r="D311" s="126" t="s">
        <v>1879</v>
      </c>
      <c r="E311" s="124"/>
      <c r="F311" s="119"/>
    </row>
    <row r="312" spans="1:6" ht="31.5">
      <c r="A312" s="127" t="s">
        <v>482</v>
      </c>
      <c r="B312" s="128" t="s">
        <v>483</v>
      </c>
      <c r="C312" s="126" t="s">
        <v>1879</v>
      </c>
      <c r="D312" s="126" t="s">
        <v>1879</v>
      </c>
      <c r="E312" s="124"/>
      <c r="F312" s="119"/>
    </row>
    <row r="313" spans="1:6">
      <c r="A313" s="127" t="s">
        <v>484</v>
      </c>
      <c r="B313" s="128" t="s">
        <v>485</v>
      </c>
      <c r="C313" s="126" t="s">
        <v>1879</v>
      </c>
      <c r="D313" s="126" t="s">
        <v>1879</v>
      </c>
      <c r="E313" s="124"/>
      <c r="F313" s="119"/>
    </row>
    <row r="314" spans="1:6">
      <c r="A314" s="129">
        <v>2</v>
      </c>
      <c r="B314" s="130" t="s">
        <v>298</v>
      </c>
      <c r="C314" s="126"/>
      <c r="D314" s="126"/>
      <c r="E314" s="124"/>
      <c r="F314" s="119"/>
    </row>
    <row r="315" spans="1:6" ht="31.5">
      <c r="A315" s="127" t="s">
        <v>267</v>
      </c>
      <c r="B315" s="128" t="s">
        <v>486</v>
      </c>
      <c r="C315" s="126" t="s">
        <v>1879</v>
      </c>
      <c r="D315" s="126" t="s">
        <v>1879</v>
      </c>
      <c r="E315" s="124"/>
      <c r="F315" s="119"/>
    </row>
    <row r="316" spans="1:6" ht="63">
      <c r="A316" s="127" t="s">
        <v>268</v>
      </c>
      <c r="B316" s="128" t="s">
        <v>411</v>
      </c>
      <c r="C316" s="126" t="s">
        <v>1879</v>
      </c>
      <c r="D316" s="126" t="s">
        <v>1879</v>
      </c>
      <c r="E316" s="124"/>
      <c r="F316" s="119"/>
    </row>
    <row r="317" spans="1:6" ht="31.5">
      <c r="A317" s="127" t="s">
        <v>269</v>
      </c>
      <c r="B317" s="128" t="s">
        <v>412</v>
      </c>
      <c r="C317" s="126" t="s">
        <v>1879</v>
      </c>
      <c r="D317" s="126" t="s">
        <v>1879</v>
      </c>
      <c r="E317" s="124"/>
      <c r="F317" s="119"/>
    </row>
    <row r="318" spans="1:6" ht="47.25">
      <c r="A318" s="129">
        <v>3</v>
      </c>
      <c r="B318" s="130" t="s">
        <v>210</v>
      </c>
      <c r="C318" s="126" t="s">
        <v>1879</v>
      </c>
      <c r="D318" s="126" t="s">
        <v>1879</v>
      </c>
      <c r="E318" s="124"/>
      <c r="F318" s="119"/>
    </row>
    <row r="319" spans="1:6" ht="31.5">
      <c r="A319" s="127" t="s">
        <v>299</v>
      </c>
      <c r="B319" s="128" t="s">
        <v>211</v>
      </c>
      <c r="C319" s="126" t="s">
        <v>1879</v>
      </c>
      <c r="D319" s="126" t="s">
        <v>1879</v>
      </c>
      <c r="E319" s="124"/>
      <c r="F319" s="119"/>
    </row>
    <row r="320" spans="1:6">
      <c r="A320" s="127" t="s">
        <v>240</v>
      </c>
      <c r="B320" s="128" t="s">
        <v>212</v>
      </c>
      <c r="C320" s="126" t="s">
        <v>1879</v>
      </c>
      <c r="D320" s="126" t="s">
        <v>1879</v>
      </c>
      <c r="E320" s="124"/>
      <c r="F320" s="119"/>
    </row>
    <row r="321" spans="1:6">
      <c r="A321" s="127" t="s">
        <v>242</v>
      </c>
      <c r="B321" s="128" t="s">
        <v>213</v>
      </c>
      <c r="C321" s="126" t="s">
        <v>1879</v>
      </c>
      <c r="D321" s="126" t="s">
        <v>1879</v>
      </c>
      <c r="E321" s="124"/>
      <c r="F321" s="119"/>
    </row>
    <row r="322" spans="1:6">
      <c r="A322" s="127" t="s">
        <v>214</v>
      </c>
      <c r="B322" s="128" t="s">
        <v>215</v>
      </c>
      <c r="C322" s="126" t="s">
        <v>1879</v>
      </c>
      <c r="D322" s="126" t="s">
        <v>1879</v>
      </c>
      <c r="E322" s="124"/>
      <c r="F322" s="119"/>
    </row>
    <row r="323" spans="1:6">
      <c r="A323" s="127" t="s">
        <v>216</v>
      </c>
      <c r="B323" s="128" t="s">
        <v>217</v>
      </c>
      <c r="C323" s="126" t="s">
        <v>1879</v>
      </c>
      <c r="D323" s="126" t="s">
        <v>1879</v>
      </c>
      <c r="E323" s="124"/>
      <c r="F323" s="119"/>
    </row>
    <row r="324" spans="1:6">
      <c r="A324" s="129">
        <v>4</v>
      </c>
      <c r="B324" s="130" t="s">
        <v>394</v>
      </c>
      <c r="C324" s="126"/>
      <c r="D324" s="126"/>
      <c r="E324" s="124"/>
      <c r="F324" s="119"/>
    </row>
    <row r="325" spans="1:6" ht="31.5">
      <c r="A325" s="126" t="s">
        <v>271</v>
      </c>
      <c r="B325" s="251" t="s">
        <v>218</v>
      </c>
      <c r="C325" s="126" t="s">
        <v>1879</v>
      </c>
      <c r="D325" s="126" t="s">
        <v>1879</v>
      </c>
      <c r="E325" s="124"/>
      <c r="F325" s="119"/>
    </row>
    <row r="326" spans="1:6" ht="63">
      <c r="A326" s="126" t="s">
        <v>272</v>
      </c>
      <c r="B326" s="251" t="s">
        <v>392</v>
      </c>
      <c r="C326" s="126" t="s">
        <v>1879</v>
      </c>
      <c r="D326" s="126" t="s">
        <v>1879</v>
      </c>
      <c r="E326" s="124"/>
      <c r="F326" s="119"/>
    </row>
    <row r="327" spans="1:6" ht="31.5">
      <c r="A327" s="126" t="s">
        <v>273</v>
      </c>
      <c r="B327" s="251" t="s">
        <v>500</v>
      </c>
      <c r="C327" s="126" t="s">
        <v>1879</v>
      </c>
      <c r="D327" s="126" t="s">
        <v>1879</v>
      </c>
      <c r="E327" s="124"/>
      <c r="F327" s="119"/>
    </row>
    <row r="328" spans="1:6" ht="31.5">
      <c r="A328" s="126" t="s">
        <v>138</v>
      </c>
      <c r="B328" s="251" t="s">
        <v>501</v>
      </c>
      <c r="C328" s="126" t="s">
        <v>1879</v>
      </c>
      <c r="D328" s="126" t="s">
        <v>1879</v>
      </c>
      <c r="E328" s="124"/>
      <c r="F328" s="119"/>
    </row>
    <row r="329" spans="1:6">
      <c r="E329" s="719"/>
      <c r="F329" s="178" t="s">
        <v>251</v>
      </c>
    </row>
    <row r="330" spans="1:6">
      <c r="B330" s="53"/>
      <c r="F330" s="178" t="s">
        <v>456</v>
      </c>
    </row>
    <row r="331" spans="1:6">
      <c r="F331" s="178" t="s">
        <v>182</v>
      </c>
    </row>
    <row r="332" spans="1:6">
      <c r="F332" s="178"/>
    </row>
    <row r="333" spans="1:6">
      <c r="A333" s="802" t="s">
        <v>399</v>
      </c>
      <c r="B333" s="802"/>
      <c r="C333" s="802"/>
      <c r="D333" s="802"/>
      <c r="E333" s="802"/>
      <c r="F333" s="802"/>
    </row>
    <row r="334" spans="1:6">
      <c r="A334" s="802" t="s">
        <v>303</v>
      </c>
      <c r="B334" s="802"/>
      <c r="C334" s="802"/>
      <c r="D334" s="802"/>
      <c r="E334" s="802"/>
      <c r="F334" s="802"/>
    </row>
    <row r="335" spans="1:6">
      <c r="F335" s="178" t="s">
        <v>219</v>
      </c>
    </row>
    <row r="336" spans="1:6">
      <c r="F336" s="178" t="s">
        <v>220</v>
      </c>
    </row>
    <row r="337" spans="1:6">
      <c r="F337" s="178" t="s">
        <v>221</v>
      </c>
    </row>
    <row r="338" spans="1:6">
      <c r="F338" s="246" t="s">
        <v>222</v>
      </c>
    </row>
    <row r="339" spans="1:6">
      <c r="F339" s="178" t="s">
        <v>1885</v>
      </c>
    </row>
    <row r="340" spans="1:6">
      <c r="F340" s="178" t="s">
        <v>177</v>
      </c>
    </row>
    <row r="341" spans="1:6">
      <c r="A341" s="123"/>
    </row>
    <row r="342" spans="1:6">
      <c r="A342" s="804" t="s">
        <v>1886</v>
      </c>
      <c r="B342" s="804"/>
      <c r="C342" s="804"/>
      <c r="D342" s="804"/>
      <c r="E342" s="804"/>
      <c r="F342" s="804"/>
    </row>
    <row r="343" spans="1:6">
      <c r="A343" s="121" t="s">
        <v>529</v>
      </c>
      <c r="B343" s="640" t="s">
        <v>892</v>
      </c>
    </row>
    <row r="344" spans="1:6">
      <c r="A344" s="803" t="s">
        <v>262</v>
      </c>
      <c r="B344" s="781" t="s">
        <v>418</v>
      </c>
      <c r="C344" s="806" t="s">
        <v>470</v>
      </c>
      <c r="D344" s="807"/>
      <c r="E344" s="805" t="s">
        <v>400</v>
      </c>
      <c r="F344" s="781" t="s">
        <v>401</v>
      </c>
    </row>
    <row r="345" spans="1:6">
      <c r="A345" s="803"/>
      <c r="B345" s="781"/>
      <c r="C345" s="808"/>
      <c r="D345" s="809"/>
      <c r="E345" s="805"/>
      <c r="F345" s="781"/>
    </row>
    <row r="346" spans="1:6">
      <c r="A346" s="803"/>
      <c r="B346" s="781"/>
      <c r="C346" s="247" t="s">
        <v>402</v>
      </c>
      <c r="D346" s="247" t="s">
        <v>403</v>
      </c>
      <c r="E346" s="805"/>
      <c r="F346" s="781"/>
    </row>
    <row r="347" spans="1:6">
      <c r="A347" s="712">
        <v>1</v>
      </c>
      <c r="B347" s="709">
        <v>2</v>
      </c>
      <c r="C347" s="247">
        <v>3</v>
      </c>
      <c r="D347" s="247">
        <v>4</v>
      </c>
      <c r="E347" s="711">
        <v>5</v>
      </c>
      <c r="F347" s="709">
        <v>6</v>
      </c>
    </row>
    <row r="348" spans="1:6">
      <c r="A348" s="712">
        <v>1</v>
      </c>
      <c r="B348" s="248" t="s">
        <v>368</v>
      </c>
      <c r="C348" s="249"/>
      <c r="D348" s="249"/>
      <c r="E348" s="125"/>
      <c r="F348" s="710"/>
    </row>
    <row r="349" spans="1:6">
      <c r="A349" s="126" t="s">
        <v>264</v>
      </c>
      <c r="B349" s="250" t="s">
        <v>369</v>
      </c>
      <c r="C349" s="126" t="s">
        <v>1879</v>
      </c>
      <c r="D349" s="126" t="s">
        <v>1879</v>
      </c>
      <c r="E349" s="124"/>
      <c r="F349" s="119"/>
    </row>
    <row r="350" spans="1:6">
      <c r="A350" s="126" t="s">
        <v>265</v>
      </c>
      <c r="B350" s="251" t="s">
        <v>223</v>
      </c>
      <c r="C350" s="126" t="s">
        <v>1879</v>
      </c>
      <c r="D350" s="126" t="s">
        <v>1879</v>
      </c>
      <c r="E350" s="124"/>
      <c r="F350" s="119"/>
    </row>
    <row r="351" spans="1:6" ht="31.5">
      <c r="A351" s="126" t="s">
        <v>276</v>
      </c>
      <c r="B351" s="251" t="s">
        <v>480</v>
      </c>
      <c r="C351" s="126" t="s">
        <v>1879</v>
      </c>
      <c r="D351" s="126" t="s">
        <v>1879</v>
      </c>
      <c r="E351" s="124"/>
      <c r="F351" s="119"/>
    </row>
    <row r="352" spans="1:6" ht="63">
      <c r="A352" s="127" t="s">
        <v>291</v>
      </c>
      <c r="B352" s="128" t="s">
        <v>481</v>
      </c>
      <c r="C352" s="126" t="s">
        <v>1879</v>
      </c>
      <c r="D352" s="126" t="s">
        <v>1879</v>
      </c>
      <c r="E352" s="124"/>
      <c r="F352" s="119"/>
    </row>
    <row r="353" spans="1:6" ht="31.5">
      <c r="A353" s="127" t="s">
        <v>482</v>
      </c>
      <c r="B353" s="128" t="s">
        <v>483</v>
      </c>
      <c r="C353" s="126" t="s">
        <v>1879</v>
      </c>
      <c r="D353" s="126" t="s">
        <v>1879</v>
      </c>
      <c r="E353" s="124"/>
      <c r="F353" s="119"/>
    </row>
    <row r="354" spans="1:6">
      <c r="A354" s="127" t="s">
        <v>484</v>
      </c>
      <c r="B354" s="128" t="s">
        <v>485</v>
      </c>
      <c r="C354" s="126" t="s">
        <v>1879</v>
      </c>
      <c r="D354" s="126" t="s">
        <v>1879</v>
      </c>
      <c r="E354" s="124"/>
      <c r="F354" s="119"/>
    </row>
    <row r="355" spans="1:6">
      <c r="A355" s="129">
        <v>2</v>
      </c>
      <c r="B355" s="130" t="s">
        <v>298</v>
      </c>
      <c r="C355" s="126"/>
      <c r="D355" s="126"/>
      <c r="E355" s="124"/>
      <c r="F355" s="119"/>
    </row>
    <row r="356" spans="1:6" ht="31.5">
      <c r="A356" s="127" t="s">
        <v>267</v>
      </c>
      <c r="B356" s="128" t="s">
        <v>486</v>
      </c>
      <c r="C356" s="126" t="s">
        <v>1879</v>
      </c>
      <c r="D356" s="126" t="s">
        <v>1879</v>
      </c>
      <c r="E356" s="124"/>
      <c r="F356" s="119"/>
    </row>
    <row r="357" spans="1:6" ht="63">
      <c r="A357" s="127" t="s">
        <v>268</v>
      </c>
      <c r="B357" s="128" t="s">
        <v>411</v>
      </c>
      <c r="C357" s="126" t="s">
        <v>1879</v>
      </c>
      <c r="D357" s="126" t="s">
        <v>1879</v>
      </c>
      <c r="E357" s="124"/>
      <c r="F357" s="119"/>
    </row>
    <row r="358" spans="1:6" ht="31.5">
      <c r="A358" s="127" t="s">
        <v>269</v>
      </c>
      <c r="B358" s="128" t="s">
        <v>412</v>
      </c>
      <c r="C358" s="126" t="s">
        <v>1879</v>
      </c>
      <c r="D358" s="126" t="s">
        <v>1879</v>
      </c>
      <c r="E358" s="124"/>
      <c r="F358" s="119"/>
    </row>
    <row r="359" spans="1:6" ht="47.25">
      <c r="A359" s="129">
        <v>3</v>
      </c>
      <c r="B359" s="130" t="s">
        <v>210</v>
      </c>
      <c r="C359" s="126" t="s">
        <v>1879</v>
      </c>
      <c r="D359" s="126" t="s">
        <v>1879</v>
      </c>
      <c r="E359" s="124"/>
      <c r="F359" s="119"/>
    </row>
    <row r="360" spans="1:6" ht="31.5">
      <c r="A360" s="127" t="s">
        <v>299</v>
      </c>
      <c r="B360" s="128" t="s">
        <v>211</v>
      </c>
      <c r="C360" s="126" t="s">
        <v>1879</v>
      </c>
      <c r="D360" s="126" t="s">
        <v>1879</v>
      </c>
      <c r="E360" s="124"/>
      <c r="F360" s="119"/>
    </row>
    <row r="361" spans="1:6">
      <c r="A361" s="127" t="s">
        <v>240</v>
      </c>
      <c r="B361" s="128" t="s">
        <v>212</v>
      </c>
      <c r="C361" s="126" t="s">
        <v>1879</v>
      </c>
      <c r="D361" s="126" t="s">
        <v>1879</v>
      </c>
      <c r="E361" s="124"/>
      <c r="F361" s="119"/>
    </row>
    <row r="362" spans="1:6">
      <c r="A362" s="127" t="s">
        <v>242</v>
      </c>
      <c r="B362" s="128" t="s">
        <v>213</v>
      </c>
      <c r="C362" s="126" t="s">
        <v>1879</v>
      </c>
      <c r="D362" s="126" t="s">
        <v>1879</v>
      </c>
      <c r="E362" s="124"/>
      <c r="F362" s="119"/>
    </row>
    <row r="363" spans="1:6">
      <c r="A363" s="127" t="s">
        <v>214</v>
      </c>
      <c r="B363" s="128" t="s">
        <v>215</v>
      </c>
      <c r="C363" s="126" t="s">
        <v>1879</v>
      </c>
      <c r="D363" s="126" t="s">
        <v>1879</v>
      </c>
      <c r="E363" s="124"/>
      <c r="F363" s="119"/>
    </row>
    <row r="364" spans="1:6">
      <c r="A364" s="127" t="s">
        <v>216</v>
      </c>
      <c r="B364" s="128" t="s">
        <v>217</v>
      </c>
      <c r="C364" s="126" t="s">
        <v>1879</v>
      </c>
      <c r="D364" s="126" t="s">
        <v>1879</v>
      </c>
      <c r="E364" s="124"/>
      <c r="F364" s="119"/>
    </row>
    <row r="365" spans="1:6">
      <c r="A365" s="129">
        <v>4</v>
      </c>
      <c r="B365" s="130" t="s">
        <v>394</v>
      </c>
      <c r="C365" s="126"/>
      <c r="D365" s="126"/>
      <c r="E365" s="124"/>
      <c r="F365" s="119"/>
    </row>
    <row r="366" spans="1:6" ht="31.5">
      <c r="A366" s="126" t="s">
        <v>271</v>
      </c>
      <c r="B366" s="251" t="s">
        <v>218</v>
      </c>
      <c r="C366" s="126" t="s">
        <v>1879</v>
      </c>
      <c r="D366" s="126" t="s">
        <v>1879</v>
      </c>
      <c r="E366" s="124"/>
      <c r="F366" s="119"/>
    </row>
    <row r="367" spans="1:6" ht="63">
      <c r="A367" s="126" t="s">
        <v>272</v>
      </c>
      <c r="B367" s="251" t="s">
        <v>392</v>
      </c>
      <c r="C367" s="126" t="s">
        <v>1879</v>
      </c>
      <c r="D367" s="126" t="s">
        <v>1879</v>
      </c>
      <c r="E367" s="124"/>
      <c r="F367" s="119"/>
    </row>
    <row r="368" spans="1:6" ht="31.5">
      <c r="A368" s="126" t="s">
        <v>273</v>
      </c>
      <c r="B368" s="251" t="s">
        <v>500</v>
      </c>
      <c r="C368" s="126" t="s">
        <v>1879</v>
      </c>
      <c r="D368" s="126" t="s">
        <v>1879</v>
      </c>
      <c r="E368" s="124"/>
      <c r="F368" s="119"/>
    </row>
    <row r="369" spans="1:6" ht="31.5">
      <c r="A369" s="126" t="s">
        <v>138</v>
      </c>
      <c r="B369" s="251" t="s">
        <v>501</v>
      </c>
      <c r="C369" s="126" t="s">
        <v>1879</v>
      </c>
      <c r="D369" s="126" t="s">
        <v>1879</v>
      </c>
      <c r="E369" s="124"/>
      <c r="F369" s="119"/>
    </row>
    <row r="370" spans="1:6">
      <c r="E370" s="719"/>
      <c r="F370" s="178" t="s">
        <v>251</v>
      </c>
    </row>
    <row r="371" spans="1:6">
      <c r="B371" s="53"/>
      <c r="F371" s="178" t="s">
        <v>456</v>
      </c>
    </row>
    <row r="372" spans="1:6">
      <c r="F372" s="178" t="s">
        <v>182</v>
      </c>
    </row>
    <row r="373" spans="1:6">
      <c r="F373" s="178"/>
    </row>
    <row r="374" spans="1:6">
      <c r="A374" s="802" t="s">
        <v>399</v>
      </c>
      <c r="B374" s="802"/>
      <c r="C374" s="802"/>
      <c r="D374" s="802"/>
      <c r="E374" s="802"/>
      <c r="F374" s="802"/>
    </row>
    <row r="375" spans="1:6">
      <c r="A375" s="802" t="s">
        <v>303</v>
      </c>
      <c r="B375" s="802"/>
      <c r="C375" s="802"/>
      <c r="D375" s="802"/>
      <c r="E375" s="802"/>
      <c r="F375" s="802"/>
    </row>
    <row r="376" spans="1:6">
      <c r="F376" s="178" t="s">
        <v>219</v>
      </c>
    </row>
    <row r="377" spans="1:6">
      <c r="F377" s="178" t="s">
        <v>220</v>
      </c>
    </row>
    <row r="378" spans="1:6">
      <c r="F378" s="178" t="s">
        <v>221</v>
      </c>
    </row>
    <row r="379" spans="1:6">
      <c r="F379" s="246" t="s">
        <v>222</v>
      </c>
    </row>
    <row r="380" spans="1:6">
      <c r="F380" s="178" t="s">
        <v>1885</v>
      </c>
    </row>
    <row r="381" spans="1:6">
      <c r="F381" s="178" t="s">
        <v>177</v>
      </c>
    </row>
    <row r="382" spans="1:6">
      <c r="A382" s="123"/>
    </row>
    <row r="383" spans="1:6">
      <c r="A383" s="804" t="s">
        <v>1886</v>
      </c>
      <c r="B383" s="804"/>
      <c r="C383" s="804"/>
      <c r="D383" s="804"/>
      <c r="E383" s="804"/>
      <c r="F383" s="804"/>
    </row>
    <row r="384" spans="1:6">
      <c r="A384" s="121" t="s">
        <v>531</v>
      </c>
      <c r="B384" s="494" t="s">
        <v>893</v>
      </c>
    </row>
    <row r="385" spans="1:6">
      <c r="A385" s="803" t="s">
        <v>262</v>
      </c>
      <c r="B385" s="781" t="s">
        <v>418</v>
      </c>
      <c r="C385" s="806" t="s">
        <v>470</v>
      </c>
      <c r="D385" s="807"/>
      <c r="E385" s="805" t="s">
        <v>400</v>
      </c>
      <c r="F385" s="781" t="s">
        <v>401</v>
      </c>
    </row>
    <row r="386" spans="1:6">
      <c r="A386" s="803"/>
      <c r="B386" s="781"/>
      <c r="C386" s="808"/>
      <c r="D386" s="809"/>
      <c r="E386" s="805"/>
      <c r="F386" s="781"/>
    </row>
    <row r="387" spans="1:6">
      <c r="A387" s="803"/>
      <c r="B387" s="781"/>
      <c r="C387" s="247" t="s">
        <v>402</v>
      </c>
      <c r="D387" s="247" t="s">
        <v>403</v>
      </c>
      <c r="E387" s="805"/>
      <c r="F387" s="781"/>
    </row>
    <row r="388" spans="1:6">
      <c r="A388" s="712">
        <v>1</v>
      </c>
      <c r="B388" s="709">
        <v>2</v>
      </c>
      <c r="C388" s="247">
        <v>3</v>
      </c>
      <c r="D388" s="247">
        <v>4</v>
      </c>
      <c r="E388" s="711">
        <v>5</v>
      </c>
      <c r="F388" s="709">
        <v>6</v>
      </c>
    </row>
    <row r="389" spans="1:6">
      <c r="A389" s="712">
        <v>1</v>
      </c>
      <c r="B389" s="248" t="s">
        <v>368</v>
      </c>
      <c r="C389" s="249"/>
      <c r="D389" s="249"/>
      <c r="E389" s="125"/>
      <c r="F389" s="710"/>
    </row>
    <row r="390" spans="1:6">
      <c r="A390" s="126" t="s">
        <v>264</v>
      </c>
      <c r="B390" s="250" t="s">
        <v>369</v>
      </c>
      <c r="C390" s="126" t="s">
        <v>1887</v>
      </c>
      <c r="D390" s="126" t="s">
        <v>1887</v>
      </c>
      <c r="E390" s="124"/>
      <c r="F390" s="119"/>
    </row>
    <row r="391" spans="1:6">
      <c r="A391" s="126" t="s">
        <v>265</v>
      </c>
      <c r="B391" s="251" t="s">
        <v>223</v>
      </c>
      <c r="C391" s="126" t="s">
        <v>1887</v>
      </c>
      <c r="D391" s="126" t="s">
        <v>1887</v>
      </c>
      <c r="E391" s="124"/>
      <c r="F391" s="119"/>
    </row>
    <row r="392" spans="1:6" ht="31.5">
      <c r="A392" s="126" t="s">
        <v>276</v>
      </c>
      <c r="B392" s="251" t="s">
        <v>480</v>
      </c>
      <c r="C392" s="126" t="s">
        <v>1887</v>
      </c>
      <c r="D392" s="126" t="s">
        <v>1887</v>
      </c>
      <c r="E392" s="124"/>
      <c r="F392" s="119"/>
    </row>
    <row r="393" spans="1:6" ht="63">
      <c r="A393" s="127" t="s">
        <v>291</v>
      </c>
      <c r="B393" s="128" t="s">
        <v>481</v>
      </c>
      <c r="C393" s="126" t="s">
        <v>1887</v>
      </c>
      <c r="D393" s="126" t="s">
        <v>1887</v>
      </c>
      <c r="E393" s="124"/>
      <c r="F393" s="119"/>
    </row>
    <row r="394" spans="1:6" ht="31.5">
      <c r="A394" s="127" t="s">
        <v>482</v>
      </c>
      <c r="B394" s="128" t="s">
        <v>483</v>
      </c>
      <c r="C394" s="126" t="s">
        <v>1887</v>
      </c>
      <c r="D394" s="126" t="s">
        <v>1887</v>
      </c>
      <c r="E394" s="124"/>
      <c r="F394" s="119"/>
    </row>
    <row r="395" spans="1:6">
      <c r="A395" s="127" t="s">
        <v>484</v>
      </c>
      <c r="B395" s="128" t="s">
        <v>485</v>
      </c>
      <c r="C395" s="126" t="s">
        <v>1887</v>
      </c>
      <c r="D395" s="126" t="s">
        <v>1887</v>
      </c>
      <c r="E395" s="124"/>
      <c r="F395" s="119"/>
    </row>
    <row r="396" spans="1:6">
      <c r="A396" s="129">
        <v>2</v>
      </c>
      <c r="B396" s="130" t="s">
        <v>298</v>
      </c>
      <c r="C396" s="126"/>
      <c r="D396" s="126"/>
      <c r="E396" s="124"/>
      <c r="F396" s="119"/>
    </row>
    <row r="397" spans="1:6" ht="31.5">
      <c r="A397" s="127" t="s">
        <v>267</v>
      </c>
      <c r="B397" s="128" t="s">
        <v>486</v>
      </c>
      <c r="C397" s="126" t="s">
        <v>1887</v>
      </c>
      <c r="D397" s="126" t="s">
        <v>1887</v>
      </c>
      <c r="E397" s="124"/>
      <c r="F397" s="119"/>
    </row>
    <row r="398" spans="1:6" ht="63">
      <c r="A398" s="127" t="s">
        <v>268</v>
      </c>
      <c r="B398" s="128" t="s">
        <v>411</v>
      </c>
      <c r="C398" s="126" t="s">
        <v>1887</v>
      </c>
      <c r="D398" s="126" t="s">
        <v>1887</v>
      </c>
      <c r="E398" s="124"/>
      <c r="F398" s="119"/>
    </row>
    <row r="399" spans="1:6" ht="31.5">
      <c r="A399" s="127" t="s">
        <v>269</v>
      </c>
      <c r="B399" s="128" t="s">
        <v>412</v>
      </c>
      <c r="C399" s="126" t="s">
        <v>1887</v>
      </c>
      <c r="D399" s="126" t="s">
        <v>1887</v>
      </c>
      <c r="E399" s="124"/>
      <c r="F399" s="119"/>
    </row>
    <row r="400" spans="1:6" ht="47.25">
      <c r="A400" s="129">
        <v>3</v>
      </c>
      <c r="B400" s="130" t="s">
        <v>210</v>
      </c>
      <c r="C400" s="126" t="s">
        <v>1887</v>
      </c>
      <c r="D400" s="126" t="s">
        <v>1887</v>
      </c>
      <c r="E400" s="124"/>
      <c r="F400" s="119"/>
    </row>
    <row r="401" spans="1:6" ht="31.5">
      <c r="A401" s="127" t="s">
        <v>299</v>
      </c>
      <c r="B401" s="128" t="s">
        <v>211</v>
      </c>
      <c r="C401" s="126" t="s">
        <v>1887</v>
      </c>
      <c r="D401" s="126" t="s">
        <v>1887</v>
      </c>
      <c r="E401" s="124"/>
      <c r="F401" s="119"/>
    </row>
    <row r="402" spans="1:6">
      <c r="A402" s="127" t="s">
        <v>240</v>
      </c>
      <c r="B402" s="128" t="s">
        <v>212</v>
      </c>
      <c r="C402" s="126" t="s">
        <v>1887</v>
      </c>
      <c r="D402" s="126" t="s">
        <v>1887</v>
      </c>
      <c r="E402" s="124"/>
      <c r="F402" s="119"/>
    </row>
    <row r="403" spans="1:6">
      <c r="A403" s="127" t="s">
        <v>242</v>
      </c>
      <c r="B403" s="128" t="s">
        <v>213</v>
      </c>
      <c r="C403" s="126" t="s">
        <v>1887</v>
      </c>
      <c r="D403" s="126" t="s">
        <v>1887</v>
      </c>
      <c r="E403" s="124"/>
      <c r="F403" s="119"/>
    </row>
    <row r="404" spans="1:6">
      <c r="A404" s="127" t="s">
        <v>214</v>
      </c>
      <c r="B404" s="128" t="s">
        <v>215</v>
      </c>
      <c r="C404" s="126" t="s">
        <v>1887</v>
      </c>
      <c r="D404" s="126" t="s">
        <v>1887</v>
      </c>
      <c r="E404" s="124"/>
      <c r="F404" s="119"/>
    </row>
    <row r="405" spans="1:6">
      <c r="A405" s="127" t="s">
        <v>216</v>
      </c>
      <c r="B405" s="128" t="s">
        <v>217</v>
      </c>
      <c r="C405" s="126" t="s">
        <v>1887</v>
      </c>
      <c r="D405" s="126" t="s">
        <v>1887</v>
      </c>
      <c r="E405" s="124"/>
      <c r="F405" s="119"/>
    </row>
    <row r="406" spans="1:6">
      <c r="A406" s="129">
        <v>4</v>
      </c>
      <c r="B406" s="130" t="s">
        <v>394</v>
      </c>
      <c r="C406" s="126"/>
      <c r="D406" s="126"/>
      <c r="E406" s="124"/>
      <c r="F406" s="119"/>
    </row>
    <row r="407" spans="1:6" ht="31.5">
      <c r="A407" s="126" t="s">
        <v>271</v>
      </c>
      <c r="B407" s="251" t="s">
        <v>218</v>
      </c>
      <c r="C407" s="126" t="s">
        <v>1887</v>
      </c>
      <c r="D407" s="126" t="s">
        <v>1887</v>
      </c>
      <c r="E407" s="124"/>
      <c r="F407" s="119"/>
    </row>
    <row r="408" spans="1:6" ht="63">
      <c r="A408" s="126" t="s">
        <v>272</v>
      </c>
      <c r="B408" s="251" t="s">
        <v>392</v>
      </c>
      <c r="C408" s="126" t="s">
        <v>1887</v>
      </c>
      <c r="D408" s="126" t="s">
        <v>1887</v>
      </c>
      <c r="E408" s="124"/>
      <c r="F408" s="119"/>
    </row>
    <row r="409" spans="1:6" ht="31.5">
      <c r="A409" s="126" t="s">
        <v>273</v>
      </c>
      <c r="B409" s="251" t="s">
        <v>500</v>
      </c>
      <c r="C409" s="126" t="s">
        <v>1887</v>
      </c>
      <c r="D409" s="126" t="s">
        <v>1887</v>
      </c>
      <c r="E409" s="124"/>
      <c r="F409" s="119"/>
    </row>
    <row r="410" spans="1:6" ht="31.5">
      <c r="A410" s="126" t="s">
        <v>138</v>
      </c>
      <c r="B410" s="251" t="s">
        <v>501</v>
      </c>
      <c r="C410" s="126" t="s">
        <v>1887</v>
      </c>
      <c r="D410" s="126" t="s">
        <v>1887</v>
      </c>
      <c r="E410" s="124"/>
      <c r="F410" s="119"/>
    </row>
    <row r="411" spans="1:6">
      <c r="E411" s="719"/>
      <c r="F411" s="178" t="s">
        <v>251</v>
      </c>
    </row>
    <row r="412" spans="1:6">
      <c r="B412" s="53"/>
      <c r="F412" s="178" t="s">
        <v>456</v>
      </c>
    </row>
    <row r="413" spans="1:6">
      <c r="F413" s="178" t="s">
        <v>182</v>
      </c>
    </row>
    <row r="414" spans="1:6">
      <c r="F414" s="178"/>
    </row>
    <row r="415" spans="1:6">
      <c r="A415" s="802" t="s">
        <v>399</v>
      </c>
      <c r="B415" s="802"/>
      <c r="C415" s="802"/>
      <c r="D415" s="802"/>
      <c r="E415" s="802"/>
      <c r="F415" s="802"/>
    </row>
    <row r="416" spans="1:6">
      <c r="A416" s="802" t="s">
        <v>303</v>
      </c>
      <c r="B416" s="802"/>
      <c r="C416" s="802"/>
      <c r="D416" s="802"/>
      <c r="E416" s="802"/>
      <c r="F416" s="802"/>
    </row>
    <row r="417" spans="1:6">
      <c r="F417" s="178" t="s">
        <v>219</v>
      </c>
    </row>
    <row r="418" spans="1:6">
      <c r="F418" s="178" t="s">
        <v>220</v>
      </c>
    </row>
    <row r="419" spans="1:6">
      <c r="F419" s="178" t="s">
        <v>221</v>
      </c>
    </row>
    <row r="420" spans="1:6">
      <c r="F420" s="246" t="s">
        <v>222</v>
      </c>
    </row>
    <row r="421" spans="1:6">
      <c r="F421" s="178" t="s">
        <v>1885</v>
      </c>
    </row>
    <row r="422" spans="1:6">
      <c r="F422" s="178" t="s">
        <v>177</v>
      </c>
    </row>
    <row r="423" spans="1:6">
      <c r="A423" s="123"/>
    </row>
    <row r="424" spans="1:6">
      <c r="A424" s="804" t="s">
        <v>1886</v>
      </c>
      <c r="B424" s="804"/>
      <c r="C424" s="804"/>
      <c r="D424" s="804"/>
      <c r="E424" s="804"/>
      <c r="F424" s="804"/>
    </row>
    <row r="425" spans="1:6">
      <c r="A425" s="121" t="s">
        <v>532</v>
      </c>
      <c r="B425" s="640" t="s">
        <v>894</v>
      </c>
    </row>
    <row r="426" spans="1:6">
      <c r="A426" s="803" t="s">
        <v>262</v>
      </c>
      <c r="B426" s="781" t="s">
        <v>418</v>
      </c>
      <c r="C426" s="806" t="s">
        <v>470</v>
      </c>
      <c r="D426" s="807"/>
      <c r="E426" s="805" t="s">
        <v>400</v>
      </c>
      <c r="F426" s="781" t="s">
        <v>401</v>
      </c>
    </row>
    <row r="427" spans="1:6">
      <c r="A427" s="803"/>
      <c r="B427" s="781"/>
      <c r="C427" s="808"/>
      <c r="D427" s="809"/>
      <c r="E427" s="805"/>
      <c r="F427" s="781"/>
    </row>
    <row r="428" spans="1:6">
      <c r="A428" s="803"/>
      <c r="B428" s="781"/>
      <c r="C428" s="247" t="s">
        <v>402</v>
      </c>
      <c r="D428" s="247" t="s">
        <v>403</v>
      </c>
      <c r="E428" s="805"/>
      <c r="F428" s="781"/>
    </row>
    <row r="429" spans="1:6">
      <c r="A429" s="712">
        <v>1</v>
      </c>
      <c r="B429" s="709">
        <v>2</v>
      </c>
      <c r="C429" s="247">
        <v>3</v>
      </c>
      <c r="D429" s="247">
        <v>4</v>
      </c>
      <c r="E429" s="711">
        <v>5</v>
      </c>
      <c r="F429" s="709">
        <v>6</v>
      </c>
    </row>
    <row r="430" spans="1:6">
      <c r="A430" s="712">
        <v>1</v>
      </c>
      <c r="B430" s="248" t="s">
        <v>368</v>
      </c>
      <c r="C430" s="249"/>
      <c r="D430" s="249"/>
      <c r="E430" s="125"/>
      <c r="F430" s="710"/>
    </row>
    <row r="431" spans="1:6">
      <c r="A431" s="126" t="s">
        <v>264</v>
      </c>
      <c r="B431" s="250" t="s">
        <v>369</v>
      </c>
      <c r="C431" s="126" t="s">
        <v>1887</v>
      </c>
      <c r="D431" s="126" t="s">
        <v>1887</v>
      </c>
      <c r="E431" s="124"/>
      <c r="F431" s="119"/>
    </row>
    <row r="432" spans="1:6">
      <c r="A432" s="126" t="s">
        <v>265</v>
      </c>
      <c r="B432" s="251" t="s">
        <v>223</v>
      </c>
      <c r="C432" s="126" t="s">
        <v>1887</v>
      </c>
      <c r="D432" s="126" t="s">
        <v>1887</v>
      </c>
      <c r="E432" s="124"/>
      <c r="F432" s="119"/>
    </row>
    <row r="433" spans="1:6" ht="31.5">
      <c r="A433" s="126" t="s">
        <v>276</v>
      </c>
      <c r="B433" s="251" t="s">
        <v>480</v>
      </c>
      <c r="C433" s="126" t="s">
        <v>1887</v>
      </c>
      <c r="D433" s="126" t="s">
        <v>1887</v>
      </c>
      <c r="E433" s="124"/>
      <c r="F433" s="119"/>
    </row>
    <row r="434" spans="1:6" ht="63">
      <c r="A434" s="127" t="s">
        <v>291</v>
      </c>
      <c r="B434" s="128" t="s">
        <v>481</v>
      </c>
      <c r="C434" s="126" t="s">
        <v>1887</v>
      </c>
      <c r="D434" s="126" t="s">
        <v>1887</v>
      </c>
      <c r="E434" s="124"/>
      <c r="F434" s="119"/>
    </row>
    <row r="435" spans="1:6" ht="31.5">
      <c r="A435" s="127" t="s">
        <v>482</v>
      </c>
      <c r="B435" s="128" t="s">
        <v>483</v>
      </c>
      <c r="C435" s="126" t="s">
        <v>1887</v>
      </c>
      <c r="D435" s="126" t="s">
        <v>1887</v>
      </c>
      <c r="E435" s="124"/>
      <c r="F435" s="119"/>
    </row>
    <row r="436" spans="1:6">
      <c r="A436" s="127" t="s">
        <v>484</v>
      </c>
      <c r="B436" s="128" t="s">
        <v>485</v>
      </c>
      <c r="C436" s="126" t="s">
        <v>1887</v>
      </c>
      <c r="D436" s="126" t="s">
        <v>1887</v>
      </c>
      <c r="E436" s="124"/>
      <c r="F436" s="119"/>
    </row>
    <row r="437" spans="1:6">
      <c r="A437" s="129">
        <v>2</v>
      </c>
      <c r="B437" s="130" t="s">
        <v>298</v>
      </c>
      <c r="C437" s="126"/>
      <c r="D437" s="126"/>
      <c r="E437" s="124"/>
      <c r="F437" s="119"/>
    </row>
    <row r="438" spans="1:6" ht="31.5">
      <c r="A438" s="127" t="s">
        <v>267</v>
      </c>
      <c r="B438" s="128" t="s">
        <v>486</v>
      </c>
      <c r="C438" s="126" t="s">
        <v>1887</v>
      </c>
      <c r="D438" s="126" t="s">
        <v>1887</v>
      </c>
      <c r="E438" s="124"/>
      <c r="F438" s="119"/>
    </row>
    <row r="439" spans="1:6" ht="63">
      <c r="A439" s="127" t="s">
        <v>268</v>
      </c>
      <c r="B439" s="128" t="s">
        <v>411</v>
      </c>
      <c r="C439" s="126" t="s">
        <v>1887</v>
      </c>
      <c r="D439" s="126" t="s">
        <v>1887</v>
      </c>
      <c r="E439" s="124"/>
      <c r="F439" s="119"/>
    </row>
    <row r="440" spans="1:6" ht="31.5">
      <c r="A440" s="127" t="s">
        <v>269</v>
      </c>
      <c r="B440" s="128" t="s">
        <v>412</v>
      </c>
      <c r="C440" s="126" t="s">
        <v>1887</v>
      </c>
      <c r="D440" s="126" t="s">
        <v>1887</v>
      </c>
      <c r="E440" s="124"/>
      <c r="F440" s="119"/>
    </row>
    <row r="441" spans="1:6" ht="47.25">
      <c r="A441" s="129">
        <v>3</v>
      </c>
      <c r="B441" s="130" t="s">
        <v>210</v>
      </c>
      <c r="C441" s="126" t="s">
        <v>1887</v>
      </c>
      <c r="D441" s="126" t="s">
        <v>1887</v>
      </c>
      <c r="E441" s="124"/>
      <c r="F441" s="119"/>
    </row>
    <row r="442" spans="1:6" ht="31.5">
      <c r="A442" s="127" t="s">
        <v>299</v>
      </c>
      <c r="B442" s="128" t="s">
        <v>211</v>
      </c>
      <c r="C442" s="126" t="s">
        <v>1887</v>
      </c>
      <c r="D442" s="126" t="s">
        <v>1887</v>
      </c>
      <c r="E442" s="124"/>
      <c r="F442" s="119"/>
    </row>
    <row r="443" spans="1:6">
      <c r="A443" s="127" t="s">
        <v>240</v>
      </c>
      <c r="B443" s="128" t="s">
        <v>212</v>
      </c>
      <c r="C443" s="126" t="s">
        <v>1887</v>
      </c>
      <c r="D443" s="126" t="s">
        <v>1887</v>
      </c>
      <c r="E443" s="124"/>
      <c r="F443" s="119"/>
    </row>
    <row r="444" spans="1:6">
      <c r="A444" s="127" t="s">
        <v>242</v>
      </c>
      <c r="B444" s="128" t="s">
        <v>213</v>
      </c>
      <c r="C444" s="126" t="s">
        <v>1887</v>
      </c>
      <c r="D444" s="126" t="s">
        <v>1887</v>
      </c>
      <c r="E444" s="124"/>
      <c r="F444" s="119"/>
    </row>
    <row r="445" spans="1:6">
      <c r="A445" s="127" t="s">
        <v>214</v>
      </c>
      <c r="B445" s="128" t="s">
        <v>215</v>
      </c>
      <c r="C445" s="126" t="s">
        <v>1887</v>
      </c>
      <c r="D445" s="126" t="s">
        <v>1887</v>
      </c>
      <c r="E445" s="124"/>
      <c r="F445" s="119"/>
    </row>
    <row r="446" spans="1:6">
      <c r="A446" s="127" t="s">
        <v>216</v>
      </c>
      <c r="B446" s="128" t="s">
        <v>217</v>
      </c>
      <c r="C446" s="126" t="s">
        <v>1887</v>
      </c>
      <c r="D446" s="126" t="s">
        <v>1887</v>
      </c>
      <c r="E446" s="124"/>
      <c r="F446" s="119"/>
    </row>
    <row r="447" spans="1:6">
      <c r="A447" s="129">
        <v>4</v>
      </c>
      <c r="B447" s="130" t="s">
        <v>394</v>
      </c>
      <c r="C447" s="126"/>
      <c r="D447" s="126"/>
      <c r="E447" s="124"/>
      <c r="F447" s="119"/>
    </row>
    <row r="448" spans="1:6" ht="31.5">
      <c r="A448" s="126" t="s">
        <v>271</v>
      </c>
      <c r="B448" s="251" t="s">
        <v>218</v>
      </c>
      <c r="C448" s="126" t="s">
        <v>1887</v>
      </c>
      <c r="D448" s="126" t="s">
        <v>1887</v>
      </c>
      <c r="E448" s="124"/>
      <c r="F448" s="119"/>
    </row>
    <row r="449" spans="1:6" ht="63">
      <c r="A449" s="126" t="s">
        <v>272</v>
      </c>
      <c r="B449" s="251" t="s">
        <v>392</v>
      </c>
      <c r="C449" s="126" t="s">
        <v>1887</v>
      </c>
      <c r="D449" s="126" t="s">
        <v>1887</v>
      </c>
      <c r="E449" s="124"/>
      <c r="F449" s="119"/>
    </row>
    <row r="450" spans="1:6" ht="31.5">
      <c r="A450" s="126" t="s">
        <v>273</v>
      </c>
      <c r="B450" s="251" t="s">
        <v>500</v>
      </c>
      <c r="C450" s="126" t="s">
        <v>1887</v>
      </c>
      <c r="D450" s="126" t="s">
        <v>1887</v>
      </c>
      <c r="E450" s="124"/>
      <c r="F450" s="119"/>
    </row>
    <row r="451" spans="1:6" ht="31.5">
      <c r="A451" s="126" t="s">
        <v>138</v>
      </c>
      <c r="B451" s="251" t="s">
        <v>501</v>
      </c>
      <c r="C451" s="126" t="s">
        <v>1887</v>
      </c>
      <c r="D451" s="126" t="s">
        <v>1887</v>
      </c>
      <c r="E451" s="124"/>
      <c r="F451" s="119"/>
    </row>
    <row r="452" spans="1:6">
      <c r="E452" s="719"/>
      <c r="F452" s="178" t="s">
        <v>251</v>
      </c>
    </row>
    <row r="453" spans="1:6">
      <c r="B453" s="53"/>
      <c r="F453" s="178" t="s">
        <v>456</v>
      </c>
    </row>
    <row r="454" spans="1:6">
      <c r="F454" s="178" t="s">
        <v>182</v>
      </c>
    </row>
    <row r="455" spans="1:6">
      <c r="F455" s="178"/>
    </row>
    <row r="456" spans="1:6">
      <c r="A456" s="802" t="s">
        <v>399</v>
      </c>
      <c r="B456" s="802"/>
      <c r="C456" s="802"/>
      <c r="D456" s="802"/>
      <c r="E456" s="802"/>
      <c r="F456" s="802"/>
    </row>
    <row r="457" spans="1:6">
      <c r="A457" s="802" t="s">
        <v>303</v>
      </c>
      <c r="B457" s="802"/>
      <c r="C457" s="802"/>
      <c r="D457" s="802"/>
      <c r="E457" s="802"/>
      <c r="F457" s="802"/>
    </row>
    <row r="458" spans="1:6">
      <c r="F458" s="178" t="s">
        <v>219</v>
      </c>
    </row>
    <row r="459" spans="1:6">
      <c r="F459" s="178" t="s">
        <v>220</v>
      </c>
    </row>
    <row r="460" spans="1:6">
      <c r="F460" s="178" t="s">
        <v>221</v>
      </c>
    </row>
    <row r="461" spans="1:6">
      <c r="F461" s="246" t="s">
        <v>222</v>
      </c>
    </row>
    <row r="462" spans="1:6">
      <c r="F462" s="178" t="s">
        <v>1885</v>
      </c>
    </row>
    <row r="463" spans="1:6">
      <c r="F463" s="178" t="s">
        <v>177</v>
      </c>
    </row>
    <row r="464" spans="1:6">
      <c r="A464" s="123"/>
    </row>
    <row r="465" spans="1:6">
      <c r="A465" s="804" t="s">
        <v>1886</v>
      </c>
      <c r="B465" s="804"/>
      <c r="C465" s="804"/>
      <c r="D465" s="804"/>
      <c r="E465" s="804"/>
      <c r="F465" s="804"/>
    </row>
    <row r="466" spans="1:6">
      <c r="A466" s="121" t="s">
        <v>533</v>
      </c>
      <c r="B466" s="640" t="s">
        <v>895</v>
      </c>
    </row>
    <row r="467" spans="1:6">
      <c r="A467" s="803" t="s">
        <v>262</v>
      </c>
      <c r="B467" s="781" t="s">
        <v>418</v>
      </c>
      <c r="C467" s="806" t="s">
        <v>470</v>
      </c>
      <c r="D467" s="807"/>
      <c r="E467" s="805" t="s">
        <v>400</v>
      </c>
      <c r="F467" s="781" t="s">
        <v>401</v>
      </c>
    </row>
    <row r="468" spans="1:6">
      <c r="A468" s="803"/>
      <c r="B468" s="781"/>
      <c r="C468" s="808"/>
      <c r="D468" s="809"/>
      <c r="E468" s="805"/>
      <c r="F468" s="781"/>
    </row>
    <row r="469" spans="1:6">
      <c r="A469" s="803"/>
      <c r="B469" s="781"/>
      <c r="C469" s="247" t="s">
        <v>402</v>
      </c>
      <c r="D469" s="247" t="s">
        <v>403</v>
      </c>
      <c r="E469" s="805"/>
      <c r="F469" s="781"/>
    </row>
    <row r="470" spans="1:6">
      <c r="A470" s="712">
        <v>1</v>
      </c>
      <c r="B470" s="709">
        <v>2</v>
      </c>
      <c r="C470" s="247">
        <v>3</v>
      </c>
      <c r="D470" s="247">
        <v>4</v>
      </c>
      <c r="E470" s="711">
        <v>5</v>
      </c>
      <c r="F470" s="709">
        <v>6</v>
      </c>
    </row>
    <row r="471" spans="1:6">
      <c r="A471" s="712">
        <v>1</v>
      </c>
      <c r="B471" s="248" t="s">
        <v>368</v>
      </c>
      <c r="C471" s="249"/>
      <c r="D471" s="249"/>
      <c r="E471" s="125"/>
      <c r="F471" s="710"/>
    </row>
    <row r="472" spans="1:6">
      <c r="A472" s="126" t="s">
        <v>264</v>
      </c>
      <c r="B472" s="250" t="s">
        <v>369</v>
      </c>
      <c r="C472" s="126" t="s">
        <v>1887</v>
      </c>
      <c r="D472" s="126" t="s">
        <v>1887</v>
      </c>
      <c r="E472" s="124"/>
      <c r="F472" s="119"/>
    </row>
    <row r="473" spans="1:6">
      <c r="A473" s="126" t="s">
        <v>265</v>
      </c>
      <c r="B473" s="251" t="s">
        <v>223</v>
      </c>
      <c r="C473" s="126" t="s">
        <v>1887</v>
      </c>
      <c r="D473" s="126" t="s">
        <v>1887</v>
      </c>
      <c r="E473" s="124"/>
      <c r="F473" s="119"/>
    </row>
    <row r="474" spans="1:6" ht="31.5">
      <c r="A474" s="126" t="s">
        <v>276</v>
      </c>
      <c r="B474" s="251" t="s">
        <v>480</v>
      </c>
      <c r="C474" s="126" t="s">
        <v>1887</v>
      </c>
      <c r="D474" s="126" t="s">
        <v>1887</v>
      </c>
      <c r="E474" s="124"/>
      <c r="F474" s="119"/>
    </row>
    <row r="475" spans="1:6" ht="63">
      <c r="A475" s="127" t="s">
        <v>291</v>
      </c>
      <c r="B475" s="128" t="s">
        <v>481</v>
      </c>
      <c r="C475" s="126" t="s">
        <v>1887</v>
      </c>
      <c r="D475" s="126" t="s">
        <v>1887</v>
      </c>
      <c r="E475" s="124"/>
      <c r="F475" s="119"/>
    </row>
    <row r="476" spans="1:6" ht="31.5">
      <c r="A476" s="127" t="s">
        <v>482</v>
      </c>
      <c r="B476" s="128" t="s">
        <v>483</v>
      </c>
      <c r="C476" s="126" t="s">
        <v>1887</v>
      </c>
      <c r="D476" s="126" t="s">
        <v>1887</v>
      </c>
      <c r="E476" s="124"/>
      <c r="F476" s="119"/>
    </row>
    <row r="477" spans="1:6">
      <c r="A477" s="127" t="s">
        <v>484</v>
      </c>
      <c r="B477" s="128" t="s">
        <v>485</v>
      </c>
      <c r="C477" s="126" t="s">
        <v>1887</v>
      </c>
      <c r="D477" s="126" t="s">
        <v>1887</v>
      </c>
      <c r="E477" s="124"/>
      <c r="F477" s="119"/>
    </row>
    <row r="478" spans="1:6">
      <c r="A478" s="129">
        <v>2</v>
      </c>
      <c r="B478" s="130" t="s">
        <v>298</v>
      </c>
      <c r="C478" s="126"/>
      <c r="D478" s="126"/>
      <c r="E478" s="124"/>
      <c r="F478" s="119"/>
    </row>
    <row r="479" spans="1:6" ht="31.5">
      <c r="A479" s="127" t="s">
        <v>267</v>
      </c>
      <c r="B479" s="128" t="s">
        <v>486</v>
      </c>
      <c r="C479" s="126" t="s">
        <v>1887</v>
      </c>
      <c r="D479" s="126" t="s">
        <v>1887</v>
      </c>
      <c r="E479" s="124"/>
      <c r="F479" s="119"/>
    </row>
    <row r="480" spans="1:6" ht="63">
      <c r="A480" s="127" t="s">
        <v>268</v>
      </c>
      <c r="B480" s="128" t="s">
        <v>411</v>
      </c>
      <c r="C480" s="126" t="s">
        <v>1887</v>
      </c>
      <c r="D480" s="126" t="s">
        <v>1887</v>
      </c>
      <c r="E480" s="124"/>
      <c r="F480" s="119"/>
    </row>
    <row r="481" spans="1:6" ht="31.5">
      <c r="A481" s="127" t="s">
        <v>269</v>
      </c>
      <c r="B481" s="128" t="s">
        <v>412</v>
      </c>
      <c r="C481" s="126" t="s">
        <v>1887</v>
      </c>
      <c r="D481" s="126" t="s">
        <v>1887</v>
      </c>
      <c r="E481" s="124"/>
      <c r="F481" s="119"/>
    </row>
    <row r="482" spans="1:6" ht="47.25">
      <c r="A482" s="129">
        <v>3</v>
      </c>
      <c r="B482" s="130" t="s">
        <v>210</v>
      </c>
      <c r="C482" s="126" t="s">
        <v>1887</v>
      </c>
      <c r="D482" s="126" t="s">
        <v>1887</v>
      </c>
      <c r="E482" s="124"/>
      <c r="F482" s="119"/>
    </row>
    <row r="483" spans="1:6" ht="31.5">
      <c r="A483" s="127" t="s">
        <v>299</v>
      </c>
      <c r="B483" s="128" t="s">
        <v>211</v>
      </c>
      <c r="C483" s="126" t="s">
        <v>1887</v>
      </c>
      <c r="D483" s="126" t="s">
        <v>1887</v>
      </c>
      <c r="E483" s="124"/>
      <c r="F483" s="119"/>
    </row>
    <row r="484" spans="1:6">
      <c r="A484" s="127" t="s">
        <v>240</v>
      </c>
      <c r="B484" s="128" t="s">
        <v>212</v>
      </c>
      <c r="C484" s="126" t="s">
        <v>1887</v>
      </c>
      <c r="D484" s="126" t="s">
        <v>1887</v>
      </c>
      <c r="E484" s="124"/>
      <c r="F484" s="119"/>
    </row>
    <row r="485" spans="1:6">
      <c r="A485" s="127" t="s">
        <v>242</v>
      </c>
      <c r="B485" s="128" t="s">
        <v>213</v>
      </c>
      <c r="C485" s="126" t="s">
        <v>1887</v>
      </c>
      <c r="D485" s="126" t="s">
        <v>1887</v>
      </c>
      <c r="E485" s="124"/>
      <c r="F485" s="119"/>
    </row>
    <row r="486" spans="1:6">
      <c r="A486" s="127" t="s">
        <v>214</v>
      </c>
      <c r="B486" s="128" t="s">
        <v>215</v>
      </c>
      <c r="C486" s="126" t="s">
        <v>1887</v>
      </c>
      <c r="D486" s="126" t="s">
        <v>1887</v>
      </c>
      <c r="E486" s="124"/>
      <c r="F486" s="119"/>
    </row>
    <row r="487" spans="1:6">
      <c r="A487" s="127" t="s">
        <v>216</v>
      </c>
      <c r="B487" s="128" t="s">
        <v>217</v>
      </c>
      <c r="C487" s="126" t="s">
        <v>1887</v>
      </c>
      <c r="D487" s="126" t="s">
        <v>1887</v>
      </c>
      <c r="E487" s="124"/>
      <c r="F487" s="119"/>
    </row>
    <row r="488" spans="1:6">
      <c r="A488" s="129">
        <v>4</v>
      </c>
      <c r="B488" s="130" t="s">
        <v>394</v>
      </c>
      <c r="C488" s="126"/>
      <c r="D488" s="126"/>
      <c r="E488" s="124"/>
      <c r="F488" s="119"/>
    </row>
    <row r="489" spans="1:6" ht="31.5">
      <c r="A489" s="126" t="s">
        <v>271</v>
      </c>
      <c r="B489" s="251" t="s">
        <v>218</v>
      </c>
      <c r="C489" s="126" t="s">
        <v>1887</v>
      </c>
      <c r="D489" s="126" t="s">
        <v>1887</v>
      </c>
      <c r="E489" s="124"/>
      <c r="F489" s="119"/>
    </row>
    <row r="490" spans="1:6" ht="63">
      <c r="A490" s="126" t="s">
        <v>272</v>
      </c>
      <c r="B490" s="251" t="s">
        <v>392</v>
      </c>
      <c r="C490" s="126" t="s">
        <v>1887</v>
      </c>
      <c r="D490" s="126" t="s">
        <v>1887</v>
      </c>
      <c r="E490" s="124"/>
      <c r="F490" s="119"/>
    </row>
    <row r="491" spans="1:6" ht="31.5">
      <c r="A491" s="126" t="s">
        <v>273</v>
      </c>
      <c r="B491" s="251" t="s">
        <v>500</v>
      </c>
      <c r="C491" s="126" t="s">
        <v>1887</v>
      </c>
      <c r="D491" s="126" t="s">
        <v>1887</v>
      </c>
      <c r="E491" s="124"/>
      <c r="F491" s="119"/>
    </row>
    <row r="492" spans="1:6" ht="31.5">
      <c r="A492" s="126" t="s">
        <v>138</v>
      </c>
      <c r="B492" s="251" t="s">
        <v>501</v>
      </c>
      <c r="C492" s="126" t="s">
        <v>1887</v>
      </c>
      <c r="D492" s="126" t="s">
        <v>1887</v>
      </c>
      <c r="E492" s="124"/>
      <c r="F492" s="119"/>
    </row>
    <row r="493" spans="1:6">
      <c r="E493" s="719"/>
      <c r="F493" s="178" t="s">
        <v>251</v>
      </c>
    </row>
    <row r="494" spans="1:6">
      <c r="B494" s="53"/>
      <c r="F494" s="178" t="s">
        <v>456</v>
      </c>
    </row>
    <row r="495" spans="1:6">
      <c r="F495" s="178" t="s">
        <v>182</v>
      </c>
    </row>
    <row r="496" spans="1:6">
      <c r="F496" s="178"/>
    </row>
    <row r="497" spans="1:6">
      <c r="A497" s="802" t="s">
        <v>399</v>
      </c>
      <c r="B497" s="802"/>
      <c r="C497" s="802"/>
      <c r="D497" s="802"/>
      <c r="E497" s="802"/>
      <c r="F497" s="802"/>
    </row>
    <row r="498" spans="1:6">
      <c r="A498" s="802" t="s">
        <v>303</v>
      </c>
      <c r="B498" s="802"/>
      <c r="C498" s="802"/>
      <c r="D498" s="802"/>
      <c r="E498" s="802"/>
      <c r="F498" s="802"/>
    </row>
    <row r="499" spans="1:6">
      <c r="F499" s="178" t="s">
        <v>219</v>
      </c>
    </row>
    <row r="500" spans="1:6">
      <c r="F500" s="178" t="s">
        <v>220</v>
      </c>
    </row>
    <row r="501" spans="1:6">
      <c r="F501" s="178" t="s">
        <v>221</v>
      </c>
    </row>
    <row r="502" spans="1:6">
      <c r="F502" s="246" t="s">
        <v>222</v>
      </c>
    </row>
    <row r="503" spans="1:6">
      <c r="F503" s="178" t="s">
        <v>1885</v>
      </c>
    </row>
    <row r="504" spans="1:6">
      <c r="F504" s="178" t="s">
        <v>177</v>
      </c>
    </row>
    <row r="505" spans="1:6">
      <c r="A505" s="123"/>
    </row>
    <row r="506" spans="1:6">
      <c r="A506" s="804" t="s">
        <v>1886</v>
      </c>
      <c r="B506" s="804"/>
      <c r="C506" s="804"/>
      <c r="D506" s="804"/>
      <c r="E506" s="804"/>
      <c r="F506" s="804"/>
    </row>
    <row r="507" spans="1:6">
      <c r="A507" s="121" t="s">
        <v>534</v>
      </c>
      <c r="B507" s="640" t="s">
        <v>896</v>
      </c>
    </row>
    <row r="508" spans="1:6">
      <c r="A508" s="803" t="s">
        <v>262</v>
      </c>
      <c r="B508" s="781" t="s">
        <v>418</v>
      </c>
      <c r="C508" s="806" t="s">
        <v>470</v>
      </c>
      <c r="D508" s="807"/>
      <c r="E508" s="805" t="s">
        <v>400</v>
      </c>
      <c r="F508" s="781" t="s">
        <v>401</v>
      </c>
    </row>
    <row r="509" spans="1:6">
      <c r="A509" s="803"/>
      <c r="B509" s="781"/>
      <c r="C509" s="808"/>
      <c r="D509" s="809"/>
      <c r="E509" s="805"/>
      <c r="F509" s="781"/>
    </row>
    <row r="510" spans="1:6">
      <c r="A510" s="803"/>
      <c r="B510" s="781"/>
      <c r="C510" s="247" t="s">
        <v>402</v>
      </c>
      <c r="D510" s="247" t="s">
        <v>403</v>
      </c>
      <c r="E510" s="805"/>
      <c r="F510" s="781"/>
    </row>
    <row r="511" spans="1:6">
      <c r="A511" s="712">
        <v>1</v>
      </c>
      <c r="B511" s="709">
        <v>2</v>
      </c>
      <c r="C511" s="247">
        <v>3</v>
      </c>
      <c r="D511" s="247">
        <v>4</v>
      </c>
      <c r="E511" s="711">
        <v>5</v>
      </c>
      <c r="F511" s="709">
        <v>6</v>
      </c>
    </row>
    <row r="512" spans="1:6">
      <c r="A512" s="712">
        <v>1</v>
      </c>
      <c r="B512" s="248" t="s">
        <v>368</v>
      </c>
      <c r="C512" s="249"/>
      <c r="D512" s="249"/>
      <c r="E512" s="125"/>
      <c r="F512" s="710"/>
    </row>
    <row r="513" spans="1:6">
      <c r="A513" s="126" t="s">
        <v>264</v>
      </c>
      <c r="B513" s="250" t="s">
        <v>369</v>
      </c>
      <c r="C513" s="126" t="s">
        <v>1887</v>
      </c>
      <c r="D513" s="126" t="s">
        <v>1887</v>
      </c>
      <c r="E513" s="124"/>
      <c r="F513" s="119"/>
    </row>
    <row r="514" spans="1:6">
      <c r="A514" s="126" t="s">
        <v>265</v>
      </c>
      <c r="B514" s="251" t="s">
        <v>223</v>
      </c>
      <c r="C514" s="126" t="s">
        <v>1887</v>
      </c>
      <c r="D514" s="126" t="s">
        <v>1887</v>
      </c>
      <c r="E514" s="124"/>
      <c r="F514" s="119"/>
    </row>
    <row r="515" spans="1:6" ht="31.5">
      <c r="A515" s="126" t="s">
        <v>276</v>
      </c>
      <c r="B515" s="251" t="s">
        <v>480</v>
      </c>
      <c r="C515" s="126" t="s">
        <v>1887</v>
      </c>
      <c r="D515" s="126" t="s">
        <v>1887</v>
      </c>
      <c r="E515" s="124"/>
      <c r="F515" s="119"/>
    </row>
    <row r="516" spans="1:6" ht="63">
      <c r="A516" s="127" t="s">
        <v>291</v>
      </c>
      <c r="B516" s="128" t="s">
        <v>481</v>
      </c>
      <c r="C516" s="126" t="s">
        <v>1887</v>
      </c>
      <c r="D516" s="126" t="s">
        <v>1887</v>
      </c>
      <c r="E516" s="124"/>
      <c r="F516" s="119"/>
    </row>
    <row r="517" spans="1:6" ht="31.5">
      <c r="A517" s="127" t="s">
        <v>482</v>
      </c>
      <c r="B517" s="128" t="s">
        <v>483</v>
      </c>
      <c r="C517" s="126" t="s">
        <v>1887</v>
      </c>
      <c r="D517" s="126" t="s">
        <v>1887</v>
      </c>
      <c r="E517" s="124"/>
      <c r="F517" s="119"/>
    </row>
    <row r="518" spans="1:6">
      <c r="A518" s="127" t="s">
        <v>484</v>
      </c>
      <c r="B518" s="128" t="s">
        <v>485</v>
      </c>
      <c r="C518" s="126" t="s">
        <v>1887</v>
      </c>
      <c r="D518" s="126" t="s">
        <v>1887</v>
      </c>
      <c r="E518" s="124"/>
      <c r="F518" s="119"/>
    </row>
    <row r="519" spans="1:6">
      <c r="A519" s="129">
        <v>2</v>
      </c>
      <c r="B519" s="130" t="s">
        <v>298</v>
      </c>
      <c r="C519" s="126"/>
      <c r="D519" s="126"/>
      <c r="E519" s="124"/>
      <c r="F519" s="119"/>
    </row>
    <row r="520" spans="1:6" ht="31.5">
      <c r="A520" s="127" t="s">
        <v>267</v>
      </c>
      <c r="B520" s="128" t="s">
        <v>486</v>
      </c>
      <c r="C520" s="126" t="s">
        <v>1887</v>
      </c>
      <c r="D520" s="126" t="s">
        <v>1887</v>
      </c>
      <c r="E520" s="124"/>
      <c r="F520" s="119"/>
    </row>
    <row r="521" spans="1:6" ht="63">
      <c r="A521" s="127" t="s">
        <v>268</v>
      </c>
      <c r="B521" s="128" t="s">
        <v>411</v>
      </c>
      <c r="C521" s="126" t="s">
        <v>1887</v>
      </c>
      <c r="D521" s="126" t="s">
        <v>1887</v>
      </c>
      <c r="E521" s="124"/>
      <c r="F521" s="119"/>
    </row>
    <row r="522" spans="1:6" ht="31.5">
      <c r="A522" s="127" t="s">
        <v>269</v>
      </c>
      <c r="B522" s="128" t="s">
        <v>412</v>
      </c>
      <c r="C522" s="126" t="s">
        <v>1887</v>
      </c>
      <c r="D522" s="126" t="s">
        <v>1887</v>
      </c>
      <c r="E522" s="124"/>
      <c r="F522" s="119"/>
    </row>
    <row r="523" spans="1:6" ht="47.25">
      <c r="A523" s="129">
        <v>3</v>
      </c>
      <c r="B523" s="130" t="s">
        <v>210</v>
      </c>
      <c r="C523" s="126" t="s">
        <v>1887</v>
      </c>
      <c r="D523" s="126" t="s">
        <v>1887</v>
      </c>
      <c r="E523" s="124"/>
      <c r="F523" s="119"/>
    </row>
    <row r="524" spans="1:6" ht="31.5">
      <c r="A524" s="127" t="s">
        <v>299</v>
      </c>
      <c r="B524" s="128" t="s">
        <v>211</v>
      </c>
      <c r="C524" s="126" t="s">
        <v>1887</v>
      </c>
      <c r="D524" s="126" t="s">
        <v>1887</v>
      </c>
      <c r="E524" s="124"/>
      <c r="F524" s="119"/>
    </row>
    <row r="525" spans="1:6">
      <c r="A525" s="127" t="s">
        <v>240</v>
      </c>
      <c r="B525" s="128" t="s">
        <v>212</v>
      </c>
      <c r="C525" s="126" t="s">
        <v>1887</v>
      </c>
      <c r="D525" s="126" t="s">
        <v>1887</v>
      </c>
      <c r="E525" s="124"/>
      <c r="F525" s="119"/>
    </row>
    <row r="526" spans="1:6">
      <c r="A526" s="127" t="s">
        <v>242</v>
      </c>
      <c r="B526" s="128" t="s">
        <v>213</v>
      </c>
      <c r="C526" s="126" t="s">
        <v>1887</v>
      </c>
      <c r="D526" s="126" t="s">
        <v>1887</v>
      </c>
      <c r="E526" s="124"/>
      <c r="F526" s="119"/>
    </row>
    <row r="527" spans="1:6">
      <c r="A527" s="127" t="s">
        <v>214</v>
      </c>
      <c r="B527" s="128" t="s">
        <v>215</v>
      </c>
      <c r="C527" s="126" t="s">
        <v>1887</v>
      </c>
      <c r="D527" s="126" t="s">
        <v>1887</v>
      </c>
      <c r="E527" s="124"/>
      <c r="F527" s="119"/>
    </row>
    <row r="528" spans="1:6">
      <c r="A528" s="127" t="s">
        <v>216</v>
      </c>
      <c r="B528" s="128" t="s">
        <v>217</v>
      </c>
      <c r="C528" s="126" t="s">
        <v>1887</v>
      </c>
      <c r="D528" s="126" t="s">
        <v>1887</v>
      </c>
      <c r="E528" s="124"/>
      <c r="F528" s="119"/>
    </row>
    <row r="529" spans="1:6">
      <c r="A529" s="129">
        <v>4</v>
      </c>
      <c r="B529" s="130" t="s">
        <v>394</v>
      </c>
      <c r="C529" s="126"/>
      <c r="D529" s="126"/>
      <c r="E529" s="124"/>
      <c r="F529" s="119"/>
    </row>
    <row r="530" spans="1:6" ht="31.5">
      <c r="A530" s="126" t="s">
        <v>271</v>
      </c>
      <c r="B530" s="251" t="s">
        <v>218</v>
      </c>
      <c r="C530" s="126" t="s">
        <v>1887</v>
      </c>
      <c r="D530" s="126" t="s">
        <v>1887</v>
      </c>
      <c r="E530" s="124"/>
      <c r="F530" s="119"/>
    </row>
    <row r="531" spans="1:6" ht="63">
      <c r="A531" s="126" t="s">
        <v>272</v>
      </c>
      <c r="B531" s="251" t="s">
        <v>392</v>
      </c>
      <c r="C531" s="126" t="s">
        <v>1887</v>
      </c>
      <c r="D531" s="126" t="s">
        <v>1887</v>
      </c>
      <c r="E531" s="124"/>
      <c r="F531" s="119"/>
    </row>
    <row r="532" spans="1:6" ht="31.5">
      <c r="A532" s="126" t="s">
        <v>273</v>
      </c>
      <c r="B532" s="251" t="s">
        <v>500</v>
      </c>
      <c r="C532" s="126" t="s">
        <v>1887</v>
      </c>
      <c r="D532" s="126" t="s">
        <v>1887</v>
      </c>
      <c r="E532" s="124"/>
      <c r="F532" s="119"/>
    </row>
    <row r="533" spans="1:6" ht="31.5">
      <c r="A533" s="126" t="s">
        <v>138</v>
      </c>
      <c r="B533" s="251" t="s">
        <v>501</v>
      </c>
      <c r="C533" s="126" t="s">
        <v>1887</v>
      </c>
      <c r="D533" s="126" t="s">
        <v>1887</v>
      </c>
      <c r="E533" s="124"/>
      <c r="F533" s="119"/>
    </row>
    <row r="534" spans="1:6">
      <c r="E534" s="719"/>
      <c r="F534" s="178" t="s">
        <v>251</v>
      </c>
    </row>
    <row r="535" spans="1:6">
      <c r="B535" s="53"/>
      <c r="F535" s="178" t="s">
        <v>456</v>
      </c>
    </row>
    <row r="536" spans="1:6">
      <c r="F536" s="178" t="s">
        <v>182</v>
      </c>
    </row>
    <row r="537" spans="1:6">
      <c r="F537" s="178"/>
    </row>
    <row r="538" spans="1:6">
      <c r="A538" s="802" t="s">
        <v>399</v>
      </c>
      <c r="B538" s="802"/>
      <c r="C538" s="802"/>
      <c r="D538" s="802"/>
      <c r="E538" s="802"/>
      <c r="F538" s="802"/>
    </row>
    <row r="539" spans="1:6">
      <c r="A539" s="802" t="s">
        <v>303</v>
      </c>
      <c r="B539" s="802"/>
      <c r="C539" s="802"/>
      <c r="D539" s="802"/>
      <c r="E539" s="802"/>
      <c r="F539" s="802"/>
    </row>
    <row r="540" spans="1:6">
      <c r="F540" s="178" t="s">
        <v>219</v>
      </c>
    </row>
    <row r="541" spans="1:6">
      <c r="F541" s="178" t="s">
        <v>220</v>
      </c>
    </row>
    <row r="542" spans="1:6">
      <c r="F542" s="178" t="s">
        <v>221</v>
      </c>
    </row>
    <row r="543" spans="1:6">
      <c r="F543" s="246" t="s">
        <v>222</v>
      </c>
    </row>
    <row r="544" spans="1:6">
      <c r="F544" s="178" t="s">
        <v>1885</v>
      </c>
    </row>
    <row r="545" spans="1:6">
      <c r="F545" s="178" t="s">
        <v>177</v>
      </c>
    </row>
    <row r="546" spans="1:6">
      <c r="A546" s="123"/>
    </row>
    <row r="547" spans="1:6">
      <c r="A547" s="804" t="s">
        <v>1886</v>
      </c>
      <c r="B547" s="804"/>
      <c r="C547" s="804"/>
      <c r="D547" s="804"/>
      <c r="E547" s="804"/>
      <c r="F547" s="804"/>
    </row>
    <row r="548" spans="1:6">
      <c r="A548" s="121" t="s">
        <v>535</v>
      </c>
      <c r="B548" s="640" t="s">
        <v>897</v>
      </c>
    </row>
    <row r="549" spans="1:6">
      <c r="A549" s="803" t="s">
        <v>262</v>
      </c>
      <c r="B549" s="781" t="s">
        <v>418</v>
      </c>
      <c r="C549" s="806" t="s">
        <v>470</v>
      </c>
      <c r="D549" s="807"/>
      <c r="E549" s="805" t="s">
        <v>400</v>
      </c>
      <c r="F549" s="781" t="s">
        <v>401</v>
      </c>
    </row>
    <row r="550" spans="1:6">
      <c r="A550" s="803"/>
      <c r="B550" s="781"/>
      <c r="C550" s="808"/>
      <c r="D550" s="809"/>
      <c r="E550" s="805"/>
      <c r="F550" s="781"/>
    </row>
    <row r="551" spans="1:6">
      <c r="A551" s="803"/>
      <c r="B551" s="781"/>
      <c r="C551" s="247" t="s">
        <v>402</v>
      </c>
      <c r="D551" s="247" t="s">
        <v>403</v>
      </c>
      <c r="E551" s="805"/>
      <c r="F551" s="781"/>
    </row>
    <row r="552" spans="1:6">
      <c r="A552" s="712">
        <v>1</v>
      </c>
      <c r="B552" s="709">
        <v>2</v>
      </c>
      <c r="C552" s="247">
        <v>3</v>
      </c>
      <c r="D552" s="247">
        <v>4</v>
      </c>
      <c r="E552" s="711">
        <v>5</v>
      </c>
      <c r="F552" s="709">
        <v>6</v>
      </c>
    </row>
    <row r="553" spans="1:6">
      <c r="A553" s="712">
        <v>1</v>
      </c>
      <c r="B553" s="248" t="s">
        <v>368</v>
      </c>
      <c r="C553" s="249"/>
      <c r="D553" s="249"/>
      <c r="E553" s="125"/>
      <c r="F553" s="710"/>
    </row>
    <row r="554" spans="1:6">
      <c r="A554" s="126" t="s">
        <v>264</v>
      </c>
      <c r="B554" s="250" t="s">
        <v>369</v>
      </c>
      <c r="C554" s="126" t="s">
        <v>1887</v>
      </c>
      <c r="D554" s="126" t="s">
        <v>1887</v>
      </c>
      <c r="E554" s="124"/>
      <c r="F554" s="119"/>
    </row>
    <row r="555" spans="1:6">
      <c r="A555" s="126" t="s">
        <v>265</v>
      </c>
      <c r="B555" s="251" t="s">
        <v>223</v>
      </c>
      <c r="C555" s="126" t="s">
        <v>1887</v>
      </c>
      <c r="D555" s="126" t="s">
        <v>1887</v>
      </c>
      <c r="E555" s="124"/>
      <c r="F555" s="119"/>
    </row>
    <row r="556" spans="1:6" ht="31.5">
      <c r="A556" s="126" t="s">
        <v>276</v>
      </c>
      <c r="B556" s="251" t="s">
        <v>480</v>
      </c>
      <c r="C556" s="126" t="s">
        <v>1887</v>
      </c>
      <c r="D556" s="126" t="s">
        <v>1887</v>
      </c>
      <c r="E556" s="124"/>
      <c r="F556" s="119"/>
    </row>
    <row r="557" spans="1:6" ht="63">
      <c r="A557" s="127" t="s">
        <v>291</v>
      </c>
      <c r="B557" s="128" t="s">
        <v>481</v>
      </c>
      <c r="C557" s="126" t="s">
        <v>1887</v>
      </c>
      <c r="D557" s="126" t="s">
        <v>1887</v>
      </c>
      <c r="E557" s="124"/>
      <c r="F557" s="119"/>
    </row>
    <row r="558" spans="1:6" ht="31.5">
      <c r="A558" s="127" t="s">
        <v>482</v>
      </c>
      <c r="B558" s="128" t="s">
        <v>483</v>
      </c>
      <c r="C558" s="126" t="s">
        <v>1887</v>
      </c>
      <c r="D558" s="126" t="s">
        <v>1887</v>
      </c>
      <c r="E558" s="124"/>
      <c r="F558" s="119"/>
    </row>
    <row r="559" spans="1:6">
      <c r="A559" s="127" t="s">
        <v>484</v>
      </c>
      <c r="B559" s="128" t="s">
        <v>485</v>
      </c>
      <c r="C559" s="126" t="s">
        <v>1887</v>
      </c>
      <c r="D559" s="126" t="s">
        <v>1887</v>
      </c>
      <c r="E559" s="124"/>
      <c r="F559" s="119"/>
    </row>
    <row r="560" spans="1:6">
      <c r="A560" s="129">
        <v>2</v>
      </c>
      <c r="B560" s="130" t="s">
        <v>298</v>
      </c>
      <c r="C560" s="126"/>
      <c r="D560" s="126"/>
      <c r="E560" s="124"/>
      <c r="F560" s="119"/>
    </row>
    <row r="561" spans="1:6" ht="31.5">
      <c r="A561" s="127" t="s">
        <v>267</v>
      </c>
      <c r="B561" s="128" t="s">
        <v>486</v>
      </c>
      <c r="C561" s="126" t="s">
        <v>1887</v>
      </c>
      <c r="D561" s="126" t="s">
        <v>1887</v>
      </c>
      <c r="E561" s="124"/>
      <c r="F561" s="119"/>
    </row>
    <row r="562" spans="1:6" ht="63">
      <c r="A562" s="127" t="s">
        <v>268</v>
      </c>
      <c r="B562" s="128" t="s">
        <v>411</v>
      </c>
      <c r="C562" s="126" t="s">
        <v>1887</v>
      </c>
      <c r="D562" s="126" t="s">
        <v>1887</v>
      </c>
      <c r="E562" s="124"/>
      <c r="F562" s="119"/>
    </row>
    <row r="563" spans="1:6" ht="31.5">
      <c r="A563" s="127" t="s">
        <v>269</v>
      </c>
      <c r="B563" s="128" t="s">
        <v>412</v>
      </c>
      <c r="C563" s="126" t="s">
        <v>1887</v>
      </c>
      <c r="D563" s="126" t="s">
        <v>1887</v>
      </c>
      <c r="E563" s="124"/>
      <c r="F563" s="119"/>
    </row>
    <row r="564" spans="1:6" ht="47.25">
      <c r="A564" s="129">
        <v>3</v>
      </c>
      <c r="B564" s="130" t="s">
        <v>210</v>
      </c>
      <c r="C564" s="126" t="s">
        <v>1887</v>
      </c>
      <c r="D564" s="126" t="s">
        <v>1887</v>
      </c>
      <c r="E564" s="124"/>
      <c r="F564" s="119"/>
    </row>
    <row r="565" spans="1:6" ht="31.5">
      <c r="A565" s="127" t="s">
        <v>299</v>
      </c>
      <c r="B565" s="128" t="s">
        <v>211</v>
      </c>
      <c r="C565" s="126" t="s">
        <v>1887</v>
      </c>
      <c r="D565" s="126" t="s">
        <v>1887</v>
      </c>
      <c r="E565" s="124"/>
      <c r="F565" s="119"/>
    </row>
    <row r="566" spans="1:6">
      <c r="A566" s="127" t="s">
        <v>240</v>
      </c>
      <c r="B566" s="128" t="s">
        <v>212</v>
      </c>
      <c r="C566" s="126" t="s">
        <v>1887</v>
      </c>
      <c r="D566" s="126" t="s">
        <v>1887</v>
      </c>
      <c r="E566" s="124"/>
      <c r="F566" s="119"/>
    </row>
    <row r="567" spans="1:6">
      <c r="A567" s="127" t="s">
        <v>242</v>
      </c>
      <c r="B567" s="128" t="s">
        <v>213</v>
      </c>
      <c r="C567" s="126" t="s">
        <v>1887</v>
      </c>
      <c r="D567" s="126" t="s">
        <v>1887</v>
      </c>
      <c r="E567" s="124"/>
      <c r="F567" s="119"/>
    </row>
    <row r="568" spans="1:6">
      <c r="A568" s="127" t="s">
        <v>214</v>
      </c>
      <c r="B568" s="128" t="s">
        <v>215</v>
      </c>
      <c r="C568" s="126" t="s">
        <v>1887</v>
      </c>
      <c r="D568" s="126" t="s">
        <v>1887</v>
      </c>
      <c r="E568" s="124"/>
      <c r="F568" s="119"/>
    </row>
    <row r="569" spans="1:6">
      <c r="A569" s="127" t="s">
        <v>216</v>
      </c>
      <c r="B569" s="128" t="s">
        <v>217</v>
      </c>
      <c r="C569" s="126" t="s">
        <v>1887</v>
      </c>
      <c r="D569" s="126" t="s">
        <v>1887</v>
      </c>
      <c r="E569" s="124"/>
      <c r="F569" s="119"/>
    </row>
    <row r="570" spans="1:6">
      <c r="A570" s="129">
        <v>4</v>
      </c>
      <c r="B570" s="130" t="s">
        <v>394</v>
      </c>
      <c r="C570" s="126"/>
      <c r="D570" s="126"/>
      <c r="E570" s="124"/>
      <c r="F570" s="119"/>
    </row>
    <row r="571" spans="1:6" ht="31.5">
      <c r="A571" s="126" t="s">
        <v>271</v>
      </c>
      <c r="B571" s="251" t="s">
        <v>218</v>
      </c>
      <c r="C571" s="126" t="s">
        <v>1887</v>
      </c>
      <c r="D571" s="126" t="s">
        <v>1887</v>
      </c>
      <c r="E571" s="124"/>
      <c r="F571" s="119"/>
    </row>
    <row r="572" spans="1:6" ht="63">
      <c r="A572" s="126" t="s">
        <v>272</v>
      </c>
      <c r="B572" s="251" t="s">
        <v>392</v>
      </c>
      <c r="C572" s="126" t="s">
        <v>1887</v>
      </c>
      <c r="D572" s="126" t="s">
        <v>1887</v>
      </c>
      <c r="E572" s="124"/>
      <c r="F572" s="119"/>
    </row>
    <row r="573" spans="1:6" ht="31.5">
      <c r="A573" s="126" t="s">
        <v>273</v>
      </c>
      <c r="B573" s="251" t="s">
        <v>500</v>
      </c>
      <c r="C573" s="126" t="s">
        <v>1887</v>
      </c>
      <c r="D573" s="126" t="s">
        <v>1887</v>
      </c>
      <c r="E573" s="124"/>
      <c r="F573" s="119"/>
    </row>
    <row r="574" spans="1:6" ht="31.5">
      <c r="A574" s="126" t="s">
        <v>138</v>
      </c>
      <c r="B574" s="251" t="s">
        <v>501</v>
      </c>
      <c r="C574" s="126" t="s">
        <v>1887</v>
      </c>
      <c r="D574" s="126" t="s">
        <v>1887</v>
      </c>
      <c r="E574" s="124"/>
      <c r="F574" s="119"/>
    </row>
    <row r="575" spans="1:6">
      <c r="E575" s="719"/>
      <c r="F575" s="178" t="s">
        <v>251</v>
      </c>
    </row>
    <row r="576" spans="1:6">
      <c r="B576" s="53"/>
      <c r="F576" s="178" t="s">
        <v>456</v>
      </c>
    </row>
    <row r="577" spans="1:6">
      <c r="F577" s="178" t="s">
        <v>182</v>
      </c>
    </row>
    <row r="578" spans="1:6">
      <c r="F578" s="178"/>
    </row>
    <row r="579" spans="1:6">
      <c r="A579" s="802" t="s">
        <v>399</v>
      </c>
      <c r="B579" s="802"/>
      <c r="C579" s="802"/>
      <c r="D579" s="802"/>
      <c r="E579" s="802"/>
      <c r="F579" s="802"/>
    </row>
    <row r="580" spans="1:6">
      <c r="A580" s="802" t="s">
        <v>303</v>
      </c>
      <c r="B580" s="802"/>
      <c r="C580" s="802"/>
      <c r="D580" s="802"/>
      <c r="E580" s="802"/>
      <c r="F580" s="802"/>
    </row>
    <row r="581" spans="1:6">
      <c r="F581" s="178" t="s">
        <v>219</v>
      </c>
    </row>
    <row r="582" spans="1:6">
      <c r="F582" s="178" t="s">
        <v>220</v>
      </c>
    </row>
    <row r="583" spans="1:6">
      <c r="F583" s="178" t="s">
        <v>221</v>
      </c>
    </row>
    <row r="584" spans="1:6">
      <c r="F584" s="246" t="s">
        <v>222</v>
      </c>
    </row>
    <row r="585" spans="1:6">
      <c r="F585" s="178" t="s">
        <v>1885</v>
      </c>
    </row>
    <row r="586" spans="1:6">
      <c r="F586" s="178" t="s">
        <v>177</v>
      </c>
    </row>
    <row r="587" spans="1:6">
      <c r="A587" s="123"/>
    </row>
    <row r="588" spans="1:6">
      <c r="A588" s="804" t="s">
        <v>1886</v>
      </c>
      <c r="B588" s="804"/>
      <c r="C588" s="804"/>
      <c r="D588" s="804"/>
      <c r="E588" s="804"/>
      <c r="F588" s="804"/>
    </row>
    <row r="589" spans="1:6">
      <c r="A589" s="121" t="s">
        <v>536</v>
      </c>
      <c r="B589" s="640" t="s">
        <v>898</v>
      </c>
    </row>
    <row r="590" spans="1:6">
      <c r="A590" s="803" t="s">
        <v>262</v>
      </c>
      <c r="B590" s="781" t="s">
        <v>418</v>
      </c>
      <c r="C590" s="806" t="s">
        <v>470</v>
      </c>
      <c r="D590" s="807"/>
      <c r="E590" s="805" t="s">
        <v>400</v>
      </c>
      <c r="F590" s="781" t="s">
        <v>401</v>
      </c>
    </row>
    <row r="591" spans="1:6">
      <c r="A591" s="803"/>
      <c r="B591" s="781"/>
      <c r="C591" s="808"/>
      <c r="D591" s="809"/>
      <c r="E591" s="805"/>
      <c r="F591" s="781"/>
    </row>
    <row r="592" spans="1:6">
      <c r="A592" s="803"/>
      <c r="B592" s="781"/>
      <c r="C592" s="247" t="s">
        <v>402</v>
      </c>
      <c r="D592" s="247" t="s">
        <v>403</v>
      </c>
      <c r="E592" s="805"/>
      <c r="F592" s="781"/>
    </row>
    <row r="593" spans="1:6">
      <c r="A593" s="712">
        <v>1</v>
      </c>
      <c r="B593" s="709">
        <v>2</v>
      </c>
      <c r="C593" s="247">
        <v>3</v>
      </c>
      <c r="D593" s="247">
        <v>4</v>
      </c>
      <c r="E593" s="711">
        <v>5</v>
      </c>
      <c r="F593" s="709">
        <v>6</v>
      </c>
    </row>
    <row r="594" spans="1:6">
      <c r="A594" s="712">
        <v>1</v>
      </c>
      <c r="B594" s="248" t="s">
        <v>368</v>
      </c>
      <c r="C594" s="249"/>
      <c r="D594" s="249"/>
      <c r="E594" s="125"/>
      <c r="F594" s="710"/>
    </row>
    <row r="595" spans="1:6">
      <c r="A595" s="126" t="s">
        <v>264</v>
      </c>
      <c r="B595" s="250" t="s">
        <v>369</v>
      </c>
      <c r="C595" s="126" t="s">
        <v>1887</v>
      </c>
      <c r="D595" s="126" t="s">
        <v>1887</v>
      </c>
      <c r="E595" s="124"/>
      <c r="F595" s="119"/>
    </row>
    <row r="596" spans="1:6">
      <c r="A596" s="126" t="s">
        <v>265</v>
      </c>
      <c r="B596" s="251" t="s">
        <v>223</v>
      </c>
      <c r="C596" s="126" t="s">
        <v>1887</v>
      </c>
      <c r="D596" s="126" t="s">
        <v>1887</v>
      </c>
      <c r="E596" s="124"/>
      <c r="F596" s="119"/>
    </row>
    <row r="597" spans="1:6" ht="31.5">
      <c r="A597" s="126" t="s">
        <v>276</v>
      </c>
      <c r="B597" s="251" t="s">
        <v>480</v>
      </c>
      <c r="C597" s="126" t="s">
        <v>1887</v>
      </c>
      <c r="D597" s="126" t="s">
        <v>1887</v>
      </c>
      <c r="E597" s="124"/>
      <c r="F597" s="119"/>
    </row>
    <row r="598" spans="1:6" ht="63">
      <c r="A598" s="127" t="s">
        <v>291</v>
      </c>
      <c r="B598" s="128" t="s">
        <v>481</v>
      </c>
      <c r="C598" s="126" t="s">
        <v>1887</v>
      </c>
      <c r="D598" s="126" t="s">
        <v>1887</v>
      </c>
      <c r="E598" s="124"/>
      <c r="F598" s="119"/>
    </row>
    <row r="599" spans="1:6" ht="31.5">
      <c r="A599" s="127" t="s">
        <v>482</v>
      </c>
      <c r="B599" s="128" t="s">
        <v>483</v>
      </c>
      <c r="C599" s="126" t="s">
        <v>1887</v>
      </c>
      <c r="D599" s="126" t="s">
        <v>1887</v>
      </c>
      <c r="E599" s="124"/>
      <c r="F599" s="119"/>
    </row>
    <row r="600" spans="1:6">
      <c r="A600" s="127" t="s">
        <v>484</v>
      </c>
      <c r="B600" s="128" t="s">
        <v>485</v>
      </c>
      <c r="C600" s="126" t="s">
        <v>1887</v>
      </c>
      <c r="D600" s="126" t="s">
        <v>1887</v>
      </c>
      <c r="E600" s="124"/>
      <c r="F600" s="119"/>
    </row>
    <row r="601" spans="1:6">
      <c r="A601" s="129">
        <v>2</v>
      </c>
      <c r="B601" s="130" t="s">
        <v>298</v>
      </c>
      <c r="C601" s="126"/>
      <c r="D601" s="126"/>
      <c r="E601" s="124"/>
      <c r="F601" s="119"/>
    </row>
    <row r="602" spans="1:6" ht="31.5">
      <c r="A602" s="127" t="s">
        <v>267</v>
      </c>
      <c r="B602" s="128" t="s">
        <v>486</v>
      </c>
      <c r="C602" s="126" t="s">
        <v>1887</v>
      </c>
      <c r="D602" s="126" t="s">
        <v>1887</v>
      </c>
      <c r="E602" s="124"/>
      <c r="F602" s="119"/>
    </row>
    <row r="603" spans="1:6" ht="63">
      <c r="A603" s="127" t="s">
        <v>268</v>
      </c>
      <c r="B603" s="128" t="s">
        <v>411</v>
      </c>
      <c r="C603" s="126" t="s">
        <v>1887</v>
      </c>
      <c r="D603" s="126" t="s">
        <v>1887</v>
      </c>
      <c r="E603" s="124"/>
      <c r="F603" s="119"/>
    </row>
    <row r="604" spans="1:6" ht="31.5">
      <c r="A604" s="127" t="s">
        <v>269</v>
      </c>
      <c r="B604" s="128" t="s">
        <v>412</v>
      </c>
      <c r="C604" s="126" t="s">
        <v>1887</v>
      </c>
      <c r="D604" s="126" t="s">
        <v>1887</v>
      </c>
      <c r="E604" s="124"/>
      <c r="F604" s="119"/>
    </row>
    <row r="605" spans="1:6" ht="47.25">
      <c r="A605" s="129">
        <v>3</v>
      </c>
      <c r="B605" s="130" t="s">
        <v>210</v>
      </c>
      <c r="C605" s="126" t="s">
        <v>1887</v>
      </c>
      <c r="D605" s="126" t="s">
        <v>1887</v>
      </c>
      <c r="E605" s="124"/>
      <c r="F605" s="119"/>
    </row>
    <row r="606" spans="1:6" ht="31.5">
      <c r="A606" s="127" t="s">
        <v>299</v>
      </c>
      <c r="B606" s="128" t="s">
        <v>211</v>
      </c>
      <c r="C606" s="126" t="s">
        <v>1887</v>
      </c>
      <c r="D606" s="126" t="s">
        <v>1887</v>
      </c>
      <c r="E606" s="124"/>
      <c r="F606" s="119"/>
    </row>
    <row r="607" spans="1:6">
      <c r="A607" s="127" t="s">
        <v>240</v>
      </c>
      <c r="B607" s="128" t="s">
        <v>212</v>
      </c>
      <c r="C607" s="126" t="s">
        <v>1887</v>
      </c>
      <c r="D607" s="126" t="s">
        <v>1887</v>
      </c>
      <c r="E607" s="124"/>
      <c r="F607" s="119"/>
    </row>
    <row r="608" spans="1:6">
      <c r="A608" s="127" t="s">
        <v>242</v>
      </c>
      <c r="B608" s="128" t="s">
        <v>213</v>
      </c>
      <c r="C608" s="126" t="s">
        <v>1887</v>
      </c>
      <c r="D608" s="126" t="s">
        <v>1887</v>
      </c>
      <c r="E608" s="124"/>
      <c r="F608" s="119"/>
    </row>
    <row r="609" spans="1:6">
      <c r="A609" s="127" t="s">
        <v>214</v>
      </c>
      <c r="B609" s="128" t="s">
        <v>215</v>
      </c>
      <c r="C609" s="126" t="s">
        <v>1887</v>
      </c>
      <c r="D609" s="126" t="s">
        <v>1887</v>
      </c>
      <c r="E609" s="124"/>
      <c r="F609" s="119"/>
    </row>
    <row r="610" spans="1:6">
      <c r="A610" s="127" t="s">
        <v>216</v>
      </c>
      <c r="B610" s="128" t="s">
        <v>217</v>
      </c>
      <c r="C610" s="126" t="s">
        <v>1887</v>
      </c>
      <c r="D610" s="126" t="s">
        <v>1887</v>
      </c>
      <c r="E610" s="124"/>
      <c r="F610" s="119"/>
    </row>
    <row r="611" spans="1:6">
      <c r="A611" s="129">
        <v>4</v>
      </c>
      <c r="B611" s="130" t="s">
        <v>394</v>
      </c>
      <c r="C611" s="126"/>
      <c r="D611" s="126"/>
      <c r="E611" s="124"/>
      <c r="F611" s="119"/>
    </row>
    <row r="612" spans="1:6" ht="31.5">
      <c r="A612" s="126" t="s">
        <v>271</v>
      </c>
      <c r="B612" s="251" t="s">
        <v>218</v>
      </c>
      <c r="C612" s="126" t="s">
        <v>1887</v>
      </c>
      <c r="D612" s="126" t="s">
        <v>1887</v>
      </c>
      <c r="E612" s="124"/>
      <c r="F612" s="119"/>
    </row>
    <row r="613" spans="1:6" ht="63">
      <c r="A613" s="126" t="s">
        <v>272</v>
      </c>
      <c r="B613" s="251" t="s">
        <v>392</v>
      </c>
      <c r="C613" s="126" t="s">
        <v>1887</v>
      </c>
      <c r="D613" s="126" t="s">
        <v>1887</v>
      </c>
      <c r="E613" s="124"/>
      <c r="F613" s="119"/>
    </row>
    <row r="614" spans="1:6" ht="31.5">
      <c r="A614" s="126" t="s">
        <v>273</v>
      </c>
      <c r="B614" s="251" t="s">
        <v>500</v>
      </c>
      <c r="C614" s="126" t="s">
        <v>1887</v>
      </c>
      <c r="D614" s="126" t="s">
        <v>1887</v>
      </c>
      <c r="E614" s="124"/>
      <c r="F614" s="119"/>
    </row>
    <row r="615" spans="1:6" ht="31.5">
      <c r="A615" s="126" t="s">
        <v>138</v>
      </c>
      <c r="B615" s="251" t="s">
        <v>501</v>
      </c>
      <c r="C615" s="126" t="s">
        <v>1887</v>
      </c>
      <c r="D615" s="126" t="s">
        <v>1887</v>
      </c>
      <c r="E615" s="124"/>
      <c r="F615" s="119"/>
    </row>
    <row r="616" spans="1:6">
      <c r="E616" s="719"/>
      <c r="F616" s="178" t="s">
        <v>251</v>
      </c>
    </row>
    <row r="617" spans="1:6">
      <c r="B617" s="53"/>
      <c r="F617" s="178" t="s">
        <v>456</v>
      </c>
    </row>
    <row r="618" spans="1:6">
      <c r="F618" s="178" t="s">
        <v>182</v>
      </c>
    </row>
    <row r="619" spans="1:6">
      <c r="F619" s="178"/>
    </row>
    <row r="620" spans="1:6">
      <c r="A620" s="802" t="s">
        <v>399</v>
      </c>
      <c r="B620" s="802"/>
      <c r="C620" s="802"/>
      <c r="D620" s="802"/>
      <c r="E620" s="802"/>
      <c r="F620" s="802"/>
    </row>
    <row r="621" spans="1:6">
      <c r="A621" s="802" t="s">
        <v>303</v>
      </c>
      <c r="B621" s="802"/>
      <c r="C621" s="802"/>
      <c r="D621" s="802"/>
      <c r="E621" s="802"/>
      <c r="F621" s="802"/>
    </row>
    <row r="622" spans="1:6">
      <c r="F622" s="178" t="s">
        <v>219</v>
      </c>
    </row>
    <row r="623" spans="1:6">
      <c r="F623" s="178" t="s">
        <v>220</v>
      </c>
    </row>
    <row r="624" spans="1:6">
      <c r="F624" s="178" t="s">
        <v>221</v>
      </c>
    </row>
    <row r="625" spans="1:6">
      <c r="F625" s="246" t="s">
        <v>222</v>
      </c>
    </row>
    <row r="626" spans="1:6">
      <c r="F626" s="178" t="s">
        <v>1885</v>
      </c>
    </row>
    <row r="627" spans="1:6">
      <c r="F627" s="178" t="s">
        <v>177</v>
      </c>
    </row>
    <row r="628" spans="1:6">
      <c r="A628" s="123"/>
    </row>
    <row r="629" spans="1:6">
      <c r="A629" s="804" t="s">
        <v>1886</v>
      </c>
      <c r="B629" s="804"/>
      <c r="C629" s="804"/>
      <c r="D629" s="804"/>
      <c r="E629" s="804"/>
      <c r="F629" s="804"/>
    </row>
    <row r="630" spans="1:6">
      <c r="A630" s="121" t="s">
        <v>537</v>
      </c>
      <c r="B630" s="494" t="s">
        <v>899</v>
      </c>
    </row>
    <row r="631" spans="1:6">
      <c r="A631" s="803" t="s">
        <v>262</v>
      </c>
      <c r="B631" s="781" t="s">
        <v>418</v>
      </c>
      <c r="C631" s="806" t="s">
        <v>470</v>
      </c>
      <c r="D631" s="807"/>
      <c r="E631" s="805" t="s">
        <v>400</v>
      </c>
      <c r="F631" s="781" t="s">
        <v>401</v>
      </c>
    </row>
    <row r="632" spans="1:6">
      <c r="A632" s="803"/>
      <c r="B632" s="781"/>
      <c r="C632" s="808"/>
      <c r="D632" s="809"/>
      <c r="E632" s="805"/>
      <c r="F632" s="781"/>
    </row>
    <row r="633" spans="1:6">
      <c r="A633" s="803"/>
      <c r="B633" s="781"/>
      <c r="C633" s="247" t="s">
        <v>402</v>
      </c>
      <c r="D633" s="247" t="s">
        <v>403</v>
      </c>
      <c r="E633" s="805"/>
      <c r="F633" s="781"/>
    </row>
    <row r="634" spans="1:6">
      <c r="A634" s="712">
        <v>1</v>
      </c>
      <c r="B634" s="709">
        <v>2</v>
      </c>
      <c r="C634" s="247">
        <v>3</v>
      </c>
      <c r="D634" s="247">
        <v>4</v>
      </c>
      <c r="E634" s="711">
        <v>5</v>
      </c>
      <c r="F634" s="709">
        <v>6</v>
      </c>
    </row>
    <row r="635" spans="1:6">
      <c r="A635" s="712">
        <v>1</v>
      </c>
      <c r="B635" s="248" t="s">
        <v>368</v>
      </c>
      <c r="C635" s="249"/>
      <c r="D635" s="249"/>
      <c r="E635" s="125"/>
      <c r="F635" s="710"/>
    </row>
    <row r="636" spans="1:6">
      <c r="A636" s="126" t="s">
        <v>264</v>
      </c>
      <c r="B636" s="250" t="s">
        <v>369</v>
      </c>
      <c r="C636" s="126" t="s">
        <v>1887</v>
      </c>
      <c r="D636" s="126" t="s">
        <v>1887</v>
      </c>
      <c r="E636" s="124"/>
      <c r="F636" s="119"/>
    </row>
    <row r="637" spans="1:6">
      <c r="A637" s="126" t="s">
        <v>265</v>
      </c>
      <c r="B637" s="251" t="s">
        <v>223</v>
      </c>
      <c r="C637" s="126" t="s">
        <v>1887</v>
      </c>
      <c r="D637" s="126" t="s">
        <v>1887</v>
      </c>
      <c r="E637" s="124"/>
      <c r="F637" s="119"/>
    </row>
    <row r="638" spans="1:6" ht="31.5">
      <c r="A638" s="126" t="s">
        <v>276</v>
      </c>
      <c r="B638" s="251" t="s">
        <v>480</v>
      </c>
      <c r="C638" s="126" t="s">
        <v>1887</v>
      </c>
      <c r="D638" s="126" t="s">
        <v>1887</v>
      </c>
      <c r="E638" s="124"/>
      <c r="F638" s="119"/>
    </row>
    <row r="639" spans="1:6" ht="63">
      <c r="A639" s="127" t="s">
        <v>291</v>
      </c>
      <c r="B639" s="128" t="s">
        <v>481</v>
      </c>
      <c r="C639" s="126" t="s">
        <v>1887</v>
      </c>
      <c r="D639" s="126" t="s">
        <v>1887</v>
      </c>
      <c r="E639" s="124"/>
      <c r="F639" s="119"/>
    </row>
    <row r="640" spans="1:6" ht="31.5">
      <c r="A640" s="127" t="s">
        <v>482</v>
      </c>
      <c r="B640" s="128" t="s">
        <v>483</v>
      </c>
      <c r="C640" s="126" t="s">
        <v>1887</v>
      </c>
      <c r="D640" s="126" t="s">
        <v>1887</v>
      </c>
      <c r="E640" s="124"/>
      <c r="F640" s="119"/>
    </row>
    <row r="641" spans="1:6">
      <c r="A641" s="127" t="s">
        <v>484</v>
      </c>
      <c r="B641" s="128" t="s">
        <v>485</v>
      </c>
      <c r="C641" s="126" t="s">
        <v>1887</v>
      </c>
      <c r="D641" s="126" t="s">
        <v>1887</v>
      </c>
      <c r="E641" s="124"/>
      <c r="F641" s="119"/>
    </row>
    <row r="642" spans="1:6">
      <c r="A642" s="129">
        <v>2</v>
      </c>
      <c r="B642" s="130" t="s">
        <v>298</v>
      </c>
      <c r="C642" s="126"/>
      <c r="D642" s="126"/>
      <c r="E642" s="124"/>
      <c r="F642" s="119"/>
    </row>
    <row r="643" spans="1:6" ht="31.5">
      <c r="A643" s="127" t="s">
        <v>267</v>
      </c>
      <c r="B643" s="128" t="s">
        <v>486</v>
      </c>
      <c r="C643" s="126" t="s">
        <v>1887</v>
      </c>
      <c r="D643" s="126" t="s">
        <v>1887</v>
      </c>
      <c r="E643" s="124"/>
      <c r="F643" s="119"/>
    </row>
    <row r="644" spans="1:6" ht="63">
      <c r="A644" s="127" t="s">
        <v>268</v>
      </c>
      <c r="B644" s="128" t="s">
        <v>411</v>
      </c>
      <c r="C644" s="126" t="s">
        <v>1887</v>
      </c>
      <c r="D644" s="126" t="s">
        <v>1887</v>
      </c>
      <c r="E644" s="124"/>
      <c r="F644" s="119"/>
    </row>
    <row r="645" spans="1:6" ht="31.5">
      <c r="A645" s="127" t="s">
        <v>269</v>
      </c>
      <c r="B645" s="128" t="s">
        <v>412</v>
      </c>
      <c r="C645" s="126" t="s">
        <v>1887</v>
      </c>
      <c r="D645" s="126" t="s">
        <v>1887</v>
      </c>
      <c r="E645" s="124"/>
      <c r="F645" s="119"/>
    </row>
    <row r="646" spans="1:6" ht="47.25">
      <c r="A646" s="129">
        <v>3</v>
      </c>
      <c r="B646" s="130" t="s">
        <v>210</v>
      </c>
      <c r="C646" s="126" t="s">
        <v>1887</v>
      </c>
      <c r="D646" s="126" t="s">
        <v>1887</v>
      </c>
      <c r="E646" s="124"/>
      <c r="F646" s="119"/>
    </row>
    <row r="647" spans="1:6" ht="31.5">
      <c r="A647" s="127" t="s">
        <v>299</v>
      </c>
      <c r="B647" s="128" t="s">
        <v>211</v>
      </c>
      <c r="C647" s="126" t="s">
        <v>1887</v>
      </c>
      <c r="D647" s="126" t="s">
        <v>1887</v>
      </c>
      <c r="E647" s="124"/>
      <c r="F647" s="119"/>
    </row>
    <row r="648" spans="1:6">
      <c r="A648" s="127" t="s">
        <v>240</v>
      </c>
      <c r="B648" s="128" t="s">
        <v>212</v>
      </c>
      <c r="C648" s="126" t="s">
        <v>1887</v>
      </c>
      <c r="D648" s="126" t="s">
        <v>1887</v>
      </c>
      <c r="E648" s="124"/>
      <c r="F648" s="119"/>
    </row>
    <row r="649" spans="1:6">
      <c r="A649" s="127" t="s">
        <v>242</v>
      </c>
      <c r="B649" s="128" t="s">
        <v>213</v>
      </c>
      <c r="C649" s="126" t="s">
        <v>1887</v>
      </c>
      <c r="D649" s="126" t="s">
        <v>1887</v>
      </c>
      <c r="E649" s="124"/>
      <c r="F649" s="119"/>
    </row>
    <row r="650" spans="1:6">
      <c r="A650" s="127" t="s">
        <v>214</v>
      </c>
      <c r="B650" s="128" t="s">
        <v>215</v>
      </c>
      <c r="C650" s="126" t="s">
        <v>1887</v>
      </c>
      <c r="D650" s="126" t="s">
        <v>1887</v>
      </c>
      <c r="E650" s="124"/>
      <c r="F650" s="119"/>
    </row>
    <row r="651" spans="1:6">
      <c r="A651" s="127" t="s">
        <v>216</v>
      </c>
      <c r="B651" s="128" t="s">
        <v>217</v>
      </c>
      <c r="C651" s="126" t="s">
        <v>1887</v>
      </c>
      <c r="D651" s="126" t="s">
        <v>1887</v>
      </c>
      <c r="E651" s="124"/>
      <c r="F651" s="119"/>
    </row>
    <row r="652" spans="1:6">
      <c r="A652" s="129">
        <v>4</v>
      </c>
      <c r="B652" s="130" t="s">
        <v>394</v>
      </c>
      <c r="C652" s="126"/>
      <c r="D652" s="126"/>
      <c r="E652" s="124"/>
      <c r="F652" s="119"/>
    </row>
    <row r="653" spans="1:6" ht="31.5">
      <c r="A653" s="126" t="s">
        <v>271</v>
      </c>
      <c r="B653" s="251" t="s">
        <v>218</v>
      </c>
      <c r="C653" s="126" t="s">
        <v>1887</v>
      </c>
      <c r="D653" s="126" t="s">
        <v>1887</v>
      </c>
      <c r="E653" s="124"/>
      <c r="F653" s="119"/>
    </row>
    <row r="654" spans="1:6" ht="63">
      <c r="A654" s="126" t="s">
        <v>272</v>
      </c>
      <c r="B654" s="251" t="s">
        <v>392</v>
      </c>
      <c r="C654" s="126" t="s">
        <v>1887</v>
      </c>
      <c r="D654" s="126" t="s">
        <v>1887</v>
      </c>
      <c r="E654" s="124"/>
      <c r="F654" s="119"/>
    </row>
    <row r="655" spans="1:6" ht="31.5">
      <c r="A655" s="126" t="s">
        <v>273</v>
      </c>
      <c r="B655" s="251" t="s">
        <v>500</v>
      </c>
      <c r="C655" s="126" t="s">
        <v>1887</v>
      </c>
      <c r="D655" s="126" t="s">
        <v>1887</v>
      </c>
      <c r="E655" s="124"/>
      <c r="F655" s="119"/>
    </row>
    <row r="656" spans="1:6" ht="31.5">
      <c r="A656" s="126" t="s">
        <v>138</v>
      </c>
      <c r="B656" s="251" t="s">
        <v>501</v>
      </c>
      <c r="C656" s="126" t="s">
        <v>1887</v>
      </c>
      <c r="D656" s="126" t="s">
        <v>1887</v>
      </c>
      <c r="E656" s="124"/>
      <c r="F656" s="119"/>
    </row>
    <row r="657" spans="1:6">
      <c r="E657" s="719"/>
      <c r="F657" s="178" t="s">
        <v>251</v>
      </c>
    </row>
    <row r="658" spans="1:6">
      <c r="B658" s="53"/>
      <c r="F658" s="178" t="s">
        <v>456</v>
      </c>
    </row>
    <row r="659" spans="1:6">
      <c r="F659" s="178" t="s">
        <v>182</v>
      </c>
    </row>
    <row r="660" spans="1:6">
      <c r="F660" s="178"/>
    </row>
    <row r="661" spans="1:6">
      <c r="A661" s="802" t="s">
        <v>399</v>
      </c>
      <c r="B661" s="802"/>
      <c r="C661" s="802"/>
      <c r="D661" s="802"/>
      <c r="E661" s="802"/>
      <c r="F661" s="802"/>
    </row>
    <row r="662" spans="1:6">
      <c r="A662" s="802" t="s">
        <v>303</v>
      </c>
      <c r="B662" s="802"/>
      <c r="C662" s="802"/>
      <c r="D662" s="802"/>
      <c r="E662" s="802"/>
      <c r="F662" s="802"/>
    </row>
    <row r="663" spans="1:6">
      <c r="F663" s="178" t="s">
        <v>219</v>
      </c>
    </row>
    <row r="664" spans="1:6">
      <c r="F664" s="178" t="s">
        <v>220</v>
      </c>
    </row>
    <row r="665" spans="1:6">
      <c r="F665" s="178" t="s">
        <v>221</v>
      </c>
    </row>
    <row r="666" spans="1:6">
      <c r="F666" s="246" t="s">
        <v>222</v>
      </c>
    </row>
    <row r="667" spans="1:6">
      <c r="F667" s="178" t="s">
        <v>1885</v>
      </c>
    </row>
    <row r="668" spans="1:6">
      <c r="F668" s="178" t="s">
        <v>177</v>
      </c>
    </row>
    <row r="669" spans="1:6">
      <c r="A669" s="123"/>
    </row>
    <row r="670" spans="1:6">
      <c r="A670" s="804" t="s">
        <v>1886</v>
      </c>
      <c r="B670" s="804"/>
      <c r="C670" s="804"/>
      <c r="D670" s="804"/>
      <c r="E670" s="804"/>
      <c r="F670" s="804"/>
    </row>
    <row r="671" spans="1:6">
      <c r="A671" s="121" t="s">
        <v>538</v>
      </c>
      <c r="B671" s="640" t="s">
        <v>900</v>
      </c>
    </row>
    <row r="672" spans="1:6">
      <c r="A672" s="803" t="s">
        <v>262</v>
      </c>
      <c r="B672" s="781" t="s">
        <v>418</v>
      </c>
      <c r="C672" s="806" t="s">
        <v>470</v>
      </c>
      <c r="D672" s="807"/>
      <c r="E672" s="805" t="s">
        <v>400</v>
      </c>
      <c r="F672" s="781" t="s">
        <v>401</v>
      </c>
    </row>
    <row r="673" spans="1:6">
      <c r="A673" s="803"/>
      <c r="B673" s="781"/>
      <c r="C673" s="808"/>
      <c r="D673" s="809"/>
      <c r="E673" s="805"/>
      <c r="F673" s="781"/>
    </row>
    <row r="674" spans="1:6">
      <c r="A674" s="803"/>
      <c r="B674" s="781"/>
      <c r="C674" s="247" t="s">
        <v>402</v>
      </c>
      <c r="D674" s="247" t="s">
        <v>403</v>
      </c>
      <c r="E674" s="805"/>
      <c r="F674" s="781"/>
    </row>
    <row r="675" spans="1:6">
      <c r="A675" s="712">
        <v>1</v>
      </c>
      <c r="B675" s="709">
        <v>2</v>
      </c>
      <c r="C675" s="247">
        <v>3</v>
      </c>
      <c r="D675" s="247">
        <v>4</v>
      </c>
      <c r="E675" s="711">
        <v>5</v>
      </c>
      <c r="F675" s="709">
        <v>6</v>
      </c>
    </row>
    <row r="676" spans="1:6">
      <c r="A676" s="712">
        <v>1</v>
      </c>
      <c r="B676" s="248" t="s">
        <v>368</v>
      </c>
      <c r="C676" s="249"/>
      <c r="D676" s="249"/>
      <c r="E676" s="125"/>
      <c r="F676" s="710"/>
    </row>
    <row r="677" spans="1:6">
      <c r="A677" s="126" t="s">
        <v>264</v>
      </c>
      <c r="B677" s="250" t="s">
        <v>369</v>
      </c>
      <c r="C677" s="126" t="s">
        <v>1887</v>
      </c>
      <c r="D677" s="126" t="s">
        <v>1887</v>
      </c>
      <c r="E677" s="124"/>
      <c r="F677" s="119"/>
    </row>
    <row r="678" spans="1:6">
      <c r="A678" s="126" t="s">
        <v>265</v>
      </c>
      <c r="B678" s="251" t="s">
        <v>223</v>
      </c>
      <c r="C678" s="126" t="s">
        <v>1887</v>
      </c>
      <c r="D678" s="126" t="s">
        <v>1887</v>
      </c>
      <c r="E678" s="124"/>
      <c r="F678" s="119"/>
    </row>
    <row r="679" spans="1:6" ht="31.5">
      <c r="A679" s="126" t="s">
        <v>276</v>
      </c>
      <c r="B679" s="251" t="s">
        <v>480</v>
      </c>
      <c r="C679" s="126" t="s">
        <v>1887</v>
      </c>
      <c r="D679" s="126" t="s">
        <v>1887</v>
      </c>
      <c r="E679" s="124"/>
      <c r="F679" s="119"/>
    </row>
    <row r="680" spans="1:6" ht="63">
      <c r="A680" s="127" t="s">
        <v>291</v>
      </c>
      <c r="B680" s="128" t="s">
        <v>481</v>
      </c>
      <c r="C680" s="126" t="s">
        <v>1887</v>
      </c>
      <c r="D680" s="126" t="s">
        <v>1887</v>
      </c>
      <c r="E680" s="124"/>
      <c r="F680" s="119"/>
    </row>
    <row r="681" spans="1:6" ht="31.5">
      <c r="A681" s="127" t="s">
        <v>482</v>
      </c>
      <c r="B681" s="128" t="s">
        <v>483</v>
      </c>
      <c r="C681" s="126" t="s">
        <v>1887</v>
      </c>
      <c r="D681" s="126" t="s">
        <v>1887</v>
      </c>
      <c r="E681" s="124"/>
      <c r="F681" s="119"/>
    </row>
    <row r="682" spans="1:6">
      <c r="A682" s="127" t="s">
        <v>484</v>
      </c>
      <c r="B682" s="128" t="s">
        <v>485</v>
      </c>
      <c r="C682" s="126" t="s">
        <v>1887</v>
      </c>
      <c r="D682" s="126" t="s">
        <v>1887</v>
      </c>
      <c r="E682" s="124"/>
      <c r="F682" s="119"/>
    </row>
    <row r="683" spans="1:6">
      <c r="A683" s="129">
        <v>2</v>
      </c>
      <c r="B683" s="130" t="s">
        <v>298</v>
      </c>
      <c r="C683" s="126"/>
      <c r="D683" s="126"/>
      <c r="E683" s="124"/>
      <c r="F683" s="119"/>
    </row>
    <row r="684" spans="1:6" ht="31.5">
      <c r="A684" s="127" t="s">
        <v>267</v>
      </c>
      <c r="B684" s="128" t="s">
        <v>486</v>
      </c>
      <c r="C684" s="126" t="s">
        <v>1887</v>
      </c>
      <c r="D684" s="126" t="s">
        <v>1887</v>
      </c>
      <c r="E684" s="124"/>
      <c r="F684" s="119"/>
    </row>
    <row r="685" spans="1:6" ht="63">
      <c r="A685" s="127" t="s">
        <v>268</v>
      </c>
      <c r="B685" s="128" t="s">
        <v>411</v>
      </c>
      <c r="C685" s="126" t="s">
        <v>1887</v>
      </c>
      <c r="D685" s="126" t="s">
        <v>1887</v>
      </c>
      <c r="E685" s="124"/>
      <c r="F685" s="119"/>
    </row>
    <row r="686" spans="1:6" ht="31.5">
      <c r="A686" s="127" t="s">
        <v>269</v>
      </c>
      <c r="B686" s="128" t="s">
        <v>412</v>
      </c>
      <c r="C686" s="126" t="s">
        <v>1887</v>
      </c>
      <c r="D686" s="126" t="s">
        <v>1887</v>
      </c>
      <c r="E686" s="124"/>
      <c r="F686" s="119"/>
    </row>
    <row r="687" spans="1:6" ht="47.25">
      <c r="A687" s="129">
        <v>3</v>
      </c>
      <c r="B687" s="130" t="s">
        <v>210</v>
      </c>
      <c r="C687" s="126" t="s">
        <v>1887</v>
      </c>
      <c r="D687" s="126" t="s">
        <v>1887</v>
      </c>
      <c r="E687" s="124"/>
      <c r="F687" s="119"/>
    </row>
    <row r="688" spans="1:6" ht="31.5">
      <c r="A688" s="127" t="s">
        <v>299</v>
      </c>
      <c r="B688" s="128" t="s">
        <v>211</v>
      </c>
      <c r="C688" s="126" t="s">
        <v>1887</v>
      </c>
      <c r="D688" s="126" t="s">
        <v>1887</v>
      </c>
      <c r="E688" s="124"/>
      <c r="F688" s="119"/>
    </row>
    <row r="689" spans="1:6">
      <c r="A689" s="127" t="s">
        <v>240</v>
      </c>
      <c r="B689" s="128" t="s">
        <v>212</v>
      </c>
      <c r="C689" s="126" t="s">
        <v>1887</v>
      </c>
      <c r="D689" s="126" t="s">
        <v>1887</v>
      </c>
      <c r="E689" s="124"/>
      <c r="F689" s="119"/>
    </row>
    <row r="690" spans="1:6">
      <c r="A690" s="127" t="s">
        <v>242</v>
      </c>
      <c r="B690" s="128" t="s">
        <v>213</v>
      </c>
      <c r="C690" s="126" t="s">
        <v>1887</v>
      </c>
      <c r="D690" s="126" t="s">
        <v>1887</v>
      </c>
      <c r="E690" s="124"/>
      <c r="F690" s="119"/>
    </row>
    <row r="691" spans="1:6">
      <c r="A691" s="127" t="s">
        <v>214</v>
      </c>
      <c r="B691" s="128" t="s">
        <v>215</v>
      </c>
      <c r="C691" s="126" t="s">
        <v>1887</v>
      </c>
      <c r="D691" s="126" t="s">
        <v>1887</v>
      </c>
      <c r="E691" s="124"/>
      <c r="F691" s="119"/>
    </row>
    <row r="692" spans="1:6">
      <c r="A692" s="127" t="s">
        <v>216</v>
      </c>
      <c r="B692" s="128" t="s">
        <v>217</v>
      </c>
      <c r="C692" s="126" t="s">
        <v>1887</v>
      </c>
      <c r="D692" s="126" t="s">
        <v>1887</v>
      </c>
      <c r="E692" s="124"/>
      <c r="F692" s="119"/>
    </row>
    <row r="693" spans="1:6">
      <c r="A693" s="129">
        <v>4</v>
      </c>
      <c r="B693" s="130" t="s">
        <v>394</v>
      </c>
      <c r="C693" s="126"/>
      <c r="D693" s="126"/>
      <c r="E693" s="124"/>
      <c r="F693" s="119"/>
    </row>
    <row r="694" spans="1:6" ht="31.5">
      <c r="A694" s="126" t="s">
        <v>271</v>
      </c>
      <c r="B694" s="251" t="s">
        <v>218</v>
      </c>
      <c r="C694" s="126" t="s">
        <v>1887</v>
      </c>
      <c r="D694" s="126" t="s">
        <v>1887</v>
      </c>
      <c r="E694" s="124"/>
      <c r="F694" s="119"/>
    </row>
    <row r="695" spans="1:6" ht="63">
      <c r="A695" s="126" t="s">
        <v>272</v>
      </c>
      <c r="B695" s="251" t="s">
        <v>392</v>
      </c>
      <c r="C695" s="126" t="s">
        <v>1887</v>
      </c>
      <c r="D695" s="126" t="s">
        <v>1887</v>
      </c>
      <c r="E695" s="124"/>
      <c r="F695" s="119"/>
    </row>
    <row r="696" spans="1:6" ht="31.5">
      <c r="A696" s="126" t="s">
        <v>273</v>
      </c>
      <c r="B696" s="251" t="s">
        <v>500</v>
      </c>
      <c r="C696" s="126" t="s">
        <v>1887</v>
      </c>
      <c r="D696" s="126" t="s">
        <v>1887</v>
      </c>
      <c r="E696" s="124"/>
      <c r="F696" s="119"/>
    </row>
    <row r="697" spans="1:6" ht="31.5">
      <c r="A697" s="126" t="s">
        <v>138</v>
      </c>
      <c r="B697" s="251" t="s">
        <v>501</v>
      </c>
      <c r="C697" s="126" t="s">
        <v>1887</v>
      </c>
      <c r="D697" s="126" t="s">
        <v>1887</v>
      </c>
      <c r="E697" s="124"/>
      <c r="F697" s="119"/>
    </row>
    <row r="698" spans="1:6">
      <c r="E698" s="719"/>
      <c r="F698" s="178" t="s">
        <v>251</v>
      </c>
    </row>
    <row r="699" spans="1:6">
      <c r="B699" s="53"/>
      <c r="F699" s="178" t="s">
        <v>456</v>
      </c>
    </row>
    <row r="700" spans="1:6">
      <c r="F700" s="178" t="s">
        <v>182</v>
      </c>
    </row>
    <row r="701" spans="1:6">
      <c r="F701" s="178"/>
    </row>
    <row r="702" spans="1:6">
      <c r="A702" s="802" t="s">
        <v>399</v>
      </c>
      <c r="B702" s="802"/>
      <c r="C702" s="802"/>
      <c r="D702" s="802"/>
      <c r="E702" s="802"/>
      <c r="F702" s="802"/>
    </row>
    <row r="703" spans="1:6">
      <c r="A703" s="802" t="s">
        <v>303</v>
      </c>
      <c r="B703" s="802"/>
      <c r="C703" s="802"/>
      <c r="D703" s="802"/>
      <c r="E703" s="802"/>
      <c r="F703" s="802"/>
    </row>
    <row r="704" spans="1:6">
      <c r="F704" s="178" t="s">
        <v>219</v>
      </c>
    </row>
    <row r="705" spans="1:6">
      <c r="F705" s="178" t="s">
        <v>220</v>
      </c>
    </row>
    <row r="706" spans="1:6">
      <c r="F706" s="178" t="s">
        <v>221</v>
      </c>
    </row>
    <row r="707" spans="1:6">
      <c r="F707" s="246" t="s">
        <v>222</v>
      </c>
    </row>
    <row r="708" spans="1:6">
      <c r="F708" s="178" t="s">
        <v>1885</v>
      </c>
    </row>
    <row r="709" spans="1:6">
      <c r="F709" s="178" t="s">
        <v>177</v>
      </c>
    </row>
    <row r="710" spans="1:6">
      <c r="A710" s="123"/>
    </row>
    <row r="711" spans="1:6">
      <c r="A711" s="804" t="s">
        <v>1886</v>
      </c>
      <c r="B711" s="804"/>
      <c r="C711" s="804"/>
      <c r="D711" s="804"/>
      <c r="E711" s="804"/>
      <c r="F711" s="804"/>
    </row>
    <row r="712" spans="1:6">
      <c r="A712" s="121" t="s">
        <v>539</v>
      </c>
      <c r="B712" s="640" t="s">
        <v>901</v>
      </c>
    </row>
    <row r="713" spans="1:6">
      <c r="A713" s="803" t="s">
        <v>262</v>
      </c>
      <c r="B713" s="781" t="s">
        <v>418</v>
      </c>
      <c r="C713" s="806" t="s">
        <v>470</v>
      </c>
      <c r="D713" s="807"/>
      <c r="E713" s="805" t="s">
        <v>400</v>
      </c>
      <c r="F713" s="781" t="s">
        <v>401</v>
      </c>
    </row>
    <row r="714" spans="1:6">
      <c r="A714" s="803"/>
      <c r="B714" s="781"/>
      <c r="C714" s="808"/>
      <c r="D714" s="809"/>
      <c r="E714" s="805"/>
      <c r="F714" s="781"/>
    </row>
    <row r="715" spans="1:6">
      <c r="A715" s="803"/>
      <c r="B715" s="781"/>
      <c r="C715" s="247" t="s">
        <v>402</v>
      </c>
      <c r="D715" s="247" t="s">
        <v>403</v>
      </c>
      <c r="E715" s="805"/>
      <c r="F715" s="781"/>
    </row>
    <row r="716" spans="1:6">
      <c r="A716" s="712">
        <v>1</v>
      </c>
      <c r="B716" s="709">
        <v>2</v>
      </c>
      <c r="C716" s="247">
        <v>3</v>
      </c>
      <c r="D716" s="247">
        <v>4</v>
      </c>
      <c r="E716" s="711">
        <v>5</v>
      </c>
      <c r="F716" s="709">
        <v>6</v>
      </c>
    </row>
    <row r="717" spans="1:6">
      <c r="A717" s="712">
        <v>1</v>
      </c>
      <c r="B717" s="248" t="s">
        <v>368</v>
      </c>
      <c r="C717" s="249"/>
      <c r="D717" s="249"/>
      <c r="E717" s="125"/>
      <c r="F717" s="710"/>
    </row>
    <row r="718" spans="1:6">
      <c r="A718" s="126" t="s">
        <v>264</v>
      </c>
      <c r="B718" s="250" t="s">
        <v>369</v>
      </c>
      <c r="C718" s="126" t="s">
        <v>1887</v>
      </c>
      <c r="D718" s="126" t="s">
        <v>1887</v>
      </c>
      <c r="E718" s="124"/>
      <c r="F718" s="119"/>
    </row>
    <row r="719" spans="1:6">
      <c r="A719" s="126" t="s">
        <v>265</v>
      </c>
      <c r="B719" s="251" t="s">
        <v>223</v>
      </c>
      <c r="C719" s="126" t="s">
        <v>1887</v>
      </c>
      <c r="D719" s="126" t="s">
        <v>1887</v>
      </c>
      <c r="E719" s="124"/>
      <c r="F719" s="119"/>
    </row>
    <row r="720" spans="1:6" ht="31.5">
      <c r="A720" s="126" t="s">
        <v>276</v>
      </c>
      <c r="B720" s="251" t="s">
        <v>480</v>
      </c>
      <c r="C720" s="126" t="s">
        <v>1887</v>
      </c>
      <c r="D720" s="126" t="s">
        <v>1887</v>
      </c>
      <c r="E720" s="124"/>
      <c r="F720" s="119"/>
    </row>
    <row r="721" spans="1:6" ht="63">
      <c r="A721" s="127" t="s">
        <v>291</v>
      </c>
      <c r="B721" s="128" t="s">
        <v>481</v>
      </c>
      <c r="C721" s="126" t="s">
        <v>1887</v>
      </c>
      <c r="D721" s="126" t="s">
        <v>1887</v>
      </c>
      <c r="E721" s="124"/>
      <c r="F721" s="119"/>
    </row>
    <row r="722" spans="1:6" ht="31.5">
      <c r="A722" s="127" t="s">
        <v>482</v>
      </c>
      <c r="B722" s="128" t="s">
        <v>483</v>
      </c>
      <c r="C722" s="126" t="s">
        <v>1887</v>
      </c>
      <c r="D722" s="126" t="s">
        <v>1887</v>
      </c>
      <c r="E722" s="124"/>
      <c r="F722" s="119"/>
    </row>
    <row r="723" spans="1:6">
      <c r="A723" s="127" t="s">
        <v>484</v>
      </c>
      <c r="B723" s="128" t="s">
        <v>485</v>
      </c>
      <c r="C723" s="126" t="s">
        <v>1887</v>
      </c>
      <c r="D723" s="126" t="s">
        <v>1887</v>
      </c>
      <c r="E723" s="124"/>
      <c r="F723" s="119"/>
    </row>
    <row r="724" spans="1:6">
      <c r="A724" s="129">
        <v>2</v>
      </c>
      <c r="B724" s="130" t="s">
        <v>298</v>
      </c>
      <c r="C724" s="126"/>
      <c r="D724" s="126"/>
      <c r="E724" s="124"/>
      <c r="F724" s="119"/>
    </row>
    <row r="725" spans="1:6" ht="31.5">
      <c r="A725" s="127" t="s">
        <v>267</v>
      </c>
      <c r="B725" s="128" t="s">
        <v>486</v>
      </c>
      <c r="C725" s="126" t="s">
        <v>1887</v>
      </c>
      <c r="D725" s="126" t="s">
        <v>1887</v>
      </c>
      <c r="E725" s="124"/>
      <c r="F725" s="119"/>
    </row>
    <row r="726" spans="1:6" ht="63">
      <c r="A726" s="127" t="s">
        <v>268</v>
      </c>
      <c r="B726" s="128" t="s">
        <v>411</v>
      </c>
      <c r="C726" s="126" t="s">
        <v>1887</v>
      </c>
      <c r="D726" s="126" t="s">
        <v>1887</v>
      </c>
      <c r="E726" s="124"/>
      <c r="F726" s="119"/>
    </row>
    <row r="727" spans="1:6" ht="31.5">
      <c r="A727" s="127" t="s">
        <v>269</v>
      </c>
      <c r="B727" s="128" t="s">
        <v>412</v>
      </c>
      <c r="C727" s="126" t="s">
        <v>1887</v>
      </c>
      <c r="D727" s="126" t="s">
        <v>1887</v>
      </c>
      <c r="E727" s="124"/>
      <c r="F727" s="119"/>
    </row>
    <row r="728" spans="1:6" ht="47.25">
      <c r="A728" s="129">
        <v>3</v>
      </c>
      <c r="B728" s="130" t="s">
        <v>210</v>
      </c>
      <c r="C728" s="126" t="s">
        <v>1887</v>
      </c>
      <c r="D728" s="126" t="s">
        <v>1887</v>
      </c>
      <c r="E728" s="124"/>
      <c r="F728" s="119"/>
    </row>
    <row r="729" spans="1:6" ht="31.5">
      <c r="A729" s="127" t="s">
        <v>299</v>
      </c>
      <c r="B729" s="128" t="s">
        <v>211</v>
      </c>
      <c r="C729" s="126" t="s">
        <v>1887</v>
      </c>
      <c r="D729" s="126" t="s">
        <v>1887</v>
      </c>
      <c r="E729" s="124"/>
      <c r="F729" s="119"/>
    </row>
    <row r="730" spans="1:6">
      <c r="A730" s="127" t="s">
        <v>240</v>
      </c>
      <c r="B730" s="128" t="s">
        <v>212</v>
      </c>
      <c r="C730" s="126" t="s">
        <v>1887</v>
      </c>
      <c r="D730" s="126" t="s">
        <v>1887</v>
      </c>
      <c r="E730" s="124"/>
      <c r="F730" s="119"/>
    </row>
    <row r="731" spans="1:6">
      <c r="A731" s="127" t="s">
        <v>242</v>
      </c>
      <c r="B731" s="128" t="s">
        <v>213</v>
      </c>
      <c r="C731" s="126" t="s">
        <v>1887</v>
      </c>
      <c r="D731" s="126" t="s">
        <v>1887</v>
      </c>
      <c r="E731" s="124"/>
      <c r="F731" s="119"/>
    </row>
    <row r="732" spans="1:6">
      <c r="A732" s="127" t="s">
        <v>214</v>
      </c>
      <c r="B732" s="128" t="s">
        <v>215</v>
      </c>
      <c r="C732" s="126" t="s">
        <v>1887</v>
      </c>
      <c r="D732" s="126" t="s">
        <v>1887</v>
      </c>
      <c r="E732" s="124"/>
      <c r="F732" s="119"/>
    </row>
    <row r="733" spans="1:6">
      <c r="A733" s="127" t="s">
        <v>216</v>
      </c>
      <c r="B733" s="128" t="s">
        <v>217</v>
      </c>
      <c r="C733" s="126" t="s">
        <v>1887</v>
      </c>
      <c r="D733" s="126" t="s">
        <v>1887</v>
      </c>
      <c r="E733" s="124"/>
      <c r="F733" s="119"/>
    </row>
    <row r="734" spans="1:6">
      <c r="A734" s="129">
        <v>4</v>
      </c>
      <c r="B734" s="130" t="s">
        <v>394</v>
      </c>
      <c r="C734" s="126"/>
      <c r="D734" s="126"/>
      <c r="E734" s="124"/>
      <c r="F734" s="119"/>
    </row>
    <row r="735" spans="1:6" ht="31.5">
      <c r="A735" s="126" t="s">
        <v>271</v>
      </c>
      <c r="B735" s="251" t="s">
        <v>218</v>
      </c>
      <c r="C735" s="126" t="s">
        <v>1887</v>
      </c>
      <c r="D735" s="126" t="s">
        <v>1887</v>
      </c>
      <c r="E735" s="124"/>
      <c r="F735" s="119"/>
    </row>
    <row r="736" spans="1:6" ht="63">
      <c r="A736" s="126" t="s">
        <v>272</v>
      </c>
      <c r="B736" s="251" t="s">
        <v>392</v>
      </c>
      <c r="C736" s="126" t="s">
        <v>1887</v>
      </c>
      <c r="D736" s="126" t="s">
        <v>1887</v>
      </c>
      <c r="E736" s="124"/>
      <c r="F736" s="119"/>
    </row>
    <row r="737" spans="1:6" ht="31.5">
      <c r="A737" s="126" t="s">
        <v>273</v>
      </c>
      <c r="B737" s="251" t="s">
        <v>500</v>
      </c>
      <c r="C737" s="126" t="s">
        <v>1887</v>
      </c>
      <c r="D737" s="126" t="s">
        <v>1887</v>
      </c>
      <c r="E737" s="124"/>
      <c r="F737" s="119"/>
    </row>
    <row r="738" spans="1:6" ht="31.5">
      <c r="A738" s="126" t="s">
        <v>138</v>
      </c>
      <c r="B738" s="251" t="s">
        <v>501</v>
      </c>
      <c r="C738" s="126" t="s">
        <v>1887</v>
      </c>
      <c r="D738" s="126" t="s">
        <v>1887</v>
      </c>
      <c r="E738" s="124"/>
      <c r="F738" s="119"/>
    </row>
    <row r="739" spans="1:6">
      <c r="E739" s="719"/>
      <c r="F739" s="178" t="s">
        <v>251</v>
      </c>
    </row>
    <row r="740" spans="1:6">
      <c r="B740" s="53"/>
      <c r="F740" s="178" t="s">
        <v>456</v>
      </c>
    </row>
    <row r="741" spans="1:6">
      <c r="F741" s="178" t="s">
        <v>182</v>
      </c>
    </row>
    <row r="742" spans="1:6">
      <c r="F742" s="178"/>
    </row>
    <row r="743" spans="1:6">
      <c r="A743" s="802" t="s">
        <v>399</v>
      </c>
      <c r="B743" s="802"/>
      <c r="C743" s="802"/>
      <c r="D743" s="802"/>
      <c r="E743" s="802"/>
      <c r="F743" s="802"/>
    </row>
    <row r="744" spans="1:6">
      <c r="A744" s="802" t="s">
        <v>303</v>
      </c>
      <c r="B744" s="802"/>
      <c r="C744" s="802"/>
      <c r="D744" s="802"/>
      <c r="E744" s="802"/>
      <c r="F744" s="802"/>
    </row>
    <row r="745" spans="1:6">
      <c r="F745" s="178" t="s">
        <v>219</v>
      </c>
    </row>
    <row r="746" spans="1:6">
      <c r="F746" s="178" t="s">
        <v>220</v>
      </c>
    </row>
    <row r="747" spans="1:6">
      <c r="F747" s="178" t="s">
        <v>221</v>
      </c>
    </row>
    <row r="748" spans="1:6">
      <c r="F748" s="246" t="s">
        <v>222</v>
      </c>
    </row>
    <row r="749" spans="1:6">
      <c r="F749" s="178" t="s">
        <v>1885</v>
      </c>
    </row>
    <row r="750" spans="1:6">
      <c r="F750" s="178" t="s">
        <v>177</v>
      </c>
    </row>
    <row r="751" spans="1:6">
      <c r="A751" s="123"/>
    </row>
    <row r="752" spans="1:6">
      <c r="A752" s="804" t="s">
        <v>1886</v>
      </c>
      <c r="B752" s="804"/>
      <c r="C752" s="804"/>
      <c r="D752" s="804"/>
      <c r="E752" s="804"/>
      <c r="F752" s="804"/>
    </row>
    <row r="753" spans="1:6">
      <c r="A753" s="121" t="s">
        <v>540</v>
      </c>
      <c r="B753" s="640" t="s">
        <v>902</v>
      </c>
    </row>
    <row r="754" spans="1:6">
      <c r="A754" s="803" t="s">
        <v>262</v>
      </c>
      <c r="B754" s="781" t="s">
        <v>418</v>
      </c>
      <c r="C754" s="806" t="s">
        <v>470</v>
      </c>
      <c r="D754" s="807"/>
      <c r="E754" s="805" t="s">
        <v>400</v>
      </c>
      <c r="F754" s="781" t="s">
        <v>401</v>
      </c>
    </row>
    <row r="755" spans="1:6">
      <c r="A755" s="803"/>
      <c r="B755" s="781"/>
      <c r="C755" s="808"/>
      <c r="D755" s="809"/>
      <c r="E755" s="805"/>
      <c r="F755" s="781"/>
    </row>
    <row r="756" spans="1:6">
      <c r="A756" s="803"/>
      <c r="B756" s="781"/>
      <c r="C756" s="247" t="s">
        <v>402</v>
      </c>
      <c r="D756" s="247" t="s">
        <v>403</v>
      </c>
      <c r="E756" s="805"/>
      <c r="F756" s="781"/>
    </row>
    <row r="757" spans="1:6">
      <c r="A757" s="712">
        <v>1</v>
      </c>
      <c r="B757" s="709">
        <v>2</v>
      </c>
      <c r="C757" s="247">
        <v>3</v>
      </c>
      <c r="D757" s="247">
        <v>4</v>
      </c>
      <c r="E757" s="711">
        <v>5</v>
      </c>
      <c r="F757" s="709">
        <v>6</v>
      </c>
    </row>
    <row r="758" spans="1:6">
      <c r="A758" s="712">
        <v>1</v>
      </c>
      <c r="B758" s="248" t="s">
        <v>368</v>
      </c>
      <c r="C758" s="249"/>
      <c r="D758" s="249"/>
      <c r="E758" s="125"/>
      <c r="F758" s="710"/>
    </row>
    <row r="759" spans="1:6">
      <c r="A759" s="126" t="s">
        <v>264</v>
      </c>
      <c r="B759" s="250" t="s">
        <v>369</v>
      </c>
      <c r="C759" s="126" t="s">
        <v>1887</v>
      </c>
      <c r="D759" s="126" t="s">
        <v>1887</v>
      </c>
      <c r="E759" s="124"/>
      <c r="F759" s="119"/>
    </row>
    <row r="760" spans="1:6">
      <c r="A760" s="126" t="s">
        <v>265</v>
      </c>
      <c r="B760" s="251" t="s">
        <v>223</v>
      </c>
      <c r="C760" s="126" t="s">
        <v>1887</v>
      </c>
      <c r="D760" s="126" t="s">
        <v>1887</v>
      </c>
      <c r="E760" s="124"/>
      <c r="F760" s="119"/>
    </row>
    <row r="761" spans="1:6" ht="31.5">
      <c r="A761" s="126" t="s">
        <v>276</v>
      </c>
      <c r="B761" s="251" t="s">
        <v>480</v>
      </c>
      <c r="C761" s="126" t="s">
        <v>1887</v>
      </c>
      <c r="D761" s="126" t="s">
        <v>1887</v>
      </c>
      <c r="E761" s="124"/>
      <c r="F761" s="119"/>
    </row>
    <row r="762" spans="1:6" ht="63">
      <c r="A762" s="127" t="s">
        <v>291</v>
      </c>
      <c r="B762" s="128" t="s">
        <v>481</v>
      </c>
      <c r="C762" s="126" t="s">
        <v>1887</v>
      </c>
      <c r="D762" s="126" t="s">
        <v>1887</v>
      </c>
      <c r="E762" s="124"/>
      <c r="F762" s="119"/>
    </row>
    <row r="763" spans="1:6" ht="31.5">
      <c r="A763" s="127" t="s">
        <v>482</v>
      </c>
      <c r="B763" s="128" t="s">
        <v>483</v>
      </c>
      <c r="C763" s="126" t="s">
        <v>1887</v>
      </c>
      <c r="D763" s="126" t="s">
        <v>1887</v>
      </c>
      <c r="E763" s="124"/>
      <c r="F763" s="119"/>
    </row>
    <row r="764" spans="1:6">
      <c r="A764" s="127" t="s">
        <v>484</v>
      </c>
      <c r="B764" s="128" t="s">
        <v>485</v>
      </c>
      <c r="C764" s="126" t="s">
        <v>1887</v>
      </c>
      <c r="D764" s="126" t="s">
        <v>1887</v>
      </c>
      <c r="E764" s="124"/>
      <c r="F764" s="119"/>
    </row>
    <row r="765" spans="1:6">
      <c r="A765" s="129">
        <v>2</v>
      </c>
      <c r="B765" s="130" t="s">
        <v>298</v>
      </c>
      <c r="C765" s="126"/>
      <c r="D765" s="126"/>
      <c r="E765" s="124"/>
      <c r="F765" s="119"/>
    </row>
    <row r="766" spans="1:6" ht="31.5">
      <c r="A766" s="127" t="s">
        <v>267</v>
      </c>
      <c r="B766" s="128" t="s">
        <v>486</v>
      </c>
      <c r="C766" s="126" t="s">
        <v>1887</v>
      </c>
      <c r="D766" s="126" t="s">
        <v>1887</v>
      </c>
      <c r="E766" s="124"/>
      <c r="F766" s="119"/>
    </row>
    <row r="767" spans="1:6" ht="63">
      <c r="A767" s="127" t="s">
        <v>268</v>
      </c>
      <c r="B767" s="128" t="s">
        <v>411</v>
      </c>
      <c r="C767" s="126" t="s">
        <v>1887</v>
      </c>
      <c r="D767" s="126" t="s">
        <v>1887</v>
      </c>
      <c r="E767" s="124"/>
      <c r="F767" s="119"/>
    </row>
    <row r="768" spans="1:6" ht="31.5">
      <c r="A768" s="127" t="s">
        <v>269</v>
      </c>
      <c r="B768" s="128" t="s">
        <v>412</v>
      </c>
      <c r="C768" s="126" t="s">
        <v>1887</v>
      </c>
      <c r="D768" s="126" t="s">
        <v>1887</v>
      </c>
      <c r="E768" s="124"/>
      <c r="F768" s="119"/>
    </row>
    <row r="769" spans="1:6" ht="47.25">
      <c r="A769" s="129">
        <v>3</v>
      </c>
      <c r="B769" s="130" t="s">
        <v>210</v>
      </c>
      <c r="C769" s="126" t="s">
        <v>1887</v>
      </c>
      <c r="D769" s="126" t="s">
        <v>1887</v>
      </c>
      <c r="E769" s="124"/>
      <c r="F769" s="119"/>
    </row>
    <row r="770" spans="1:6" ht="31.5">
      <c r="A770" s="127" t="s">
        <v>299</v>
      </c>
      <c r="B770" s="128" t="s">
        <v>211</v>
      </c>
      <c r="C770" s="126" t="s">
        <v>1887</v>
      </c>
      <c r="D770" s="126" t="s">
        <v>1887</v>
      </c>
      <c r="E770" s="124"/>
      <c r="F770" s="119"/>
    </row>
    <row r="771" spans="1:6">
      <c r="A771" s="127" t="s">
        <v>240</v>
      </c>
      <c r="B771" s="128" t="s">
        <v>212</v>
      </c>
      <c r="C771" s="126" t="s">
        <v>1887</v>
      </c>
      <c r="D771" s="126" t="s">
        <v>1887</v>
      </c>
      <c r="E771" s="124"/>
      <c r="F771" s="119"/>
    </row>
    <row r="772" spans="1:6">
      <c r="A772" s="127" t="s">
        <v>242</v>
      </c>
      <c r="B772" s="128" t="s">
        <v>213</v>
      </c>
      <c r="C772" s="126" t="s">
        <v>1887</v>
      </c>
      <c r="D772" s="126" t="s">
        <v>1887</v>
      </c>
      <c r="E772" s="124"/>
      <c r="F772" s="119"/>
    </row>
    <row r="773" spans="1:6">
      <c r="A773" s="127" t="s">
        <v>214</v>
      </c>
      <c r="B773" s="128" t="s">
        <v>215</v>
      </c>
      <c r="C773" s="126" t="s">
        <v>1887</v>
      </c>
      <c r="D773" s="126" t="s">
        <v>1887</v>
      </c>
      <c r="E773" s="124"/>
      <c r="F773" s="119"/>
    </row>
    <row r="774" spans="1:6">
      <c r="A774" s="127" t="s">
        <v>216</v>
      </c>
      <c r="B774" s="128" t="s">
        <v>217</v>
      </c>
      <c r="C774" s="126" t="s">
        <v>1887</v>
      </c>
      <c r="D774" s="126" t="s">
        <v>1887</v>
      </c>
      <c r="E774" s="124"/>
      <c r="F774" s="119"/>
    </row>
    <row r="775" spans="1:6">
      <c r="A775" s="129">
        <v>4</v>
      </c>
      <c r="B775" s="130" t="s">
        <v>394</v>
      </c>
      <c r="C775" s="126"/>
      <c r="D775" s="126"/>
      <c r="E775" s="124"/>
      <c r="F775" s="119"/>
    </row>
    <row r="776" spans="1:6" ht="31.5">
      <c r="A776" s="126" t="s">
        <v>271</v>
      </c>
      <c r="B776" s="251" t="s">
        <v>218</v>
      </c>
      <c r="C776" s="126" t="s">
        <v>1887</v>
      </c>
      <c r="D776" s="126" t="s">
        <v>1887</v>
      </c>
      <c r="E776" s="124"/>
      <c r="F776" s="119"/>
    </row>
    <row r="777" spans="1:6" ht="63">
      <c r="A777" s="126" t="s">
        <v>272</v>
      </c>
      <c r="B777" s="251" t="s">
        <v>392</v>
      </c>
      <c r="C777" s="126" t="s">
        <v>1887</v>
      </c>
      <c r="D777" s="126" t="s">
        <v>1887</v>
      </c>
      <c r="E777" s="124"/>
      <c r="F777" s="119"/>
    </row>
    <row r="778" spans="1:6" ht="31.5">
      <c r="A778" s="126" t="s">
        <v>273</v>
      </c>
      <c r="B778" s="251" t="s">
        <v>500</v>
      </c>
      <c r="C778" s="126" t="s">
        <v>1887</v>
      </c>
      <c r="D778" s="126" t="s">
        <v>1887</v>
      </c>
      <c r="E778" s="124"/>
      <c r="F778" s="119"/>
    </row>
    <row r="779" spans="1:6" ht="31.5">
      <c r="A779" s="126" t="s">
        <v>138</v>
      </c>
      <c r="B779" s="251" t="s">
        <v>501</v>
      </c>
      <c r="C779" s="126" t="s">
        <v>1887</v>
      </c>
      <c r="D779" s="126" t="s">
        <v>1887</v>
      </c>
      <c r="E779" s="124"/>
      <c r="F779" s="119"/>
    </row>
    <row r="780" spans="1:6">
      <c r="E780" s="719"/>
      <c r="F780" s="178" t="s">
        <v>251</v>
      </c>
    </row>
    <row r="781" spans="1:6">
      <c r="B781" s="53"/>
      <c r="F781" s="178" t="s">
        <v>456</v>
      </c>
    </row>
    <row r="782" spans="1:6">
      <c r="F782" s="178" t="s">
        <v>182</v>
      </c>
    </row>
    <row r="783" spans="1:6">
      <c r="F783" s="178"/>
    </row>
    <row r="784" spans="1:6">
      <c r="A784" s="802" t="s">
        <v>399</v>
      </c>
      <c r="B784" s="802"/>
      <c r="C784" s="802"/>
      <c r="D784" s="802"/>
      <c r="E784" s="802"/>
      <c r="F784" s="802"/>
    </row>
    <row r="785" spans="1:6">
      <c r="A785" s="802" t="s">
        <v>303</v>
      </c>
      <c r="B785" s="802"/>
      <c r="C785" s="802"/>
      <c r="D785" s="802"/>
      <c r="E785" s="802"/>
      <c r="F785" s="802"/>
    </row>
    <row r="786" spans="1:6">
      <c r="F786" s="178" t="s">
        <v>219</v>
      </c>
    </row>
    <row r="787" spans="1:6">
      <c r="F787" s="178" t="s">
        <v>220</v>
      </c>
    </row>
    <row r="788" spans="1:6">
      <c r="F788" s="178" t="s">
        <v>221</v>
      </c>
    </row>
    <row r="789" spans="1:6">
      <c r="F789" s="246" t="s">
        <v>222</v>
      </c>
    </row>
    <row r="790" spans="1:6">
      <c r="F790" s="178" t="s">
        <v>1885</v>
      </c>
    </row>
    <row r="791" spans="1:6">
      <c r="F791" s="178" t="s">
        <v>177</v>
      </c>
    </row>
    <row r="792" spans="1:6">
      <c r="A792" s="123"/>
    </row>
    <row r="793" spans="1:6">
      <c r="A793" s="804" t="s">
        <v>1886</v>
      </c>
      <c r="B793" s="804"/>
      <c r="C793" s="804"/>
      <c r="D793" s="804"/>
      <c r="E793" s="804"/>
      <c r="F793" s="804"/>
    </row>
    <row r="794" spans="1:6">
      <c r="A794" s="121" t="s">
        <v>541</v>
      </c>
      <c r="B794" s="640" t="s">
        <v>903</v>
      </c>
    </row>
    <row r="795" spans="1:6">
      <c r="A795" s="803" t="s">
        <v>262</v>
      </c>
      <c r="B795" s="781" t="s">
        <v>418</v>
      </c>
      <c r="C795" s="806" t="s">
        <v>470</v>
      </c>
      <c r="D795" s="807"/>
      <c r="E795" s="805" t="s">
        <v>400</v>
      </c>
      <c r="F795" s="781" t="s">
        <v>401</v>
      </c>
    </row>
    <row r="796" spans="1:6">
      <c r="A796" s="803"/>
      <c r="B796" s="781"/>
      <c r="C796" s="808"/>
      <c r="D796" s="809"/>
      <c r="E796" s="805"/>
      <c r="F796" s="781"/>
    </row>
    <row r="797" spans="1:6">
      <c r="A797" s="803"/>
      <c r="B797" s="781"/>
      <c r="C797" s="247" t="s">
        <v>402</v>
      </c>
      <c r="D797" s="247" t="s">
        <v>403</v>
      </c>
      <c r="E797" s="805"/>
      <c r="F797" s="781"/>
    </row>
    <row r="798" spans="1:6">
      <c r="A798" s="712">
        <v>1</v>
      </c>
      <c r="B798" s="709">
        <v>2</v>
      </c>
      <c r="C798" s="247">
        <v>3</v>
      </c>
      <c r="D798" s="247">
        <v>4</v>
      </c>
      <c r="E798" s="711">
        <v>5</v>
      </c>
      <c r="F798" s="709">
        <v>6</v>
      </c>
    </row>
    <row r="799" spans="1:6">
      <c r="A799" s="712">
        <v>1</v>
      </c>
      <c r="B799" s="248" t="s">
        <v>368</v>
      </c>
      <c r="C799" s="249"/>
      <c r="D799" s="249"/>
      <c r="E799" s="125"/>
      <c r="F799" s="710"/>
    </row>
    <row r="800" spans="1:6">
      <c r="A800" s="126" t="s">
        <v>264</v>
      </c>
      <c r="B800" s="250" t="s">
        <v>369</v>
      </c>
      <c r="C800" s="126" t="s">
        <v>1887</v>
      </c>
      <c r="D800" s="126" t="s">
        <v>1887</v>
      </c>
      <c r="E800" s="124"/>
      <c r="F800" s="119"/>
    </row>
    <row r="801" spans="1:6">
      <c r="A801" s="126" t="s">
        <v>265</v>
      </c>
      <c r="B801" s="251" t="s">
        <v>223</v>
      </c>
      <c r="C801" s="126" t="s">
        <v>1887</v>
      </c>
      <c r="D801" s="126" t="s">
        <v>1887</v>
      </c>
      <c r="E801" s="124"/>
      <c r="F801" s="119"/>
    </row>
    <row r="802" spans="1:6" ht="31.5">
      <c r="A802" s="126" t="s">
        <v>276</v>
      </c>
      <c r="B802" s="251" t="s">
        <v>480</v>
      </c>
      <c r="C802" s="126" t="s">
        <v>1887</v>
      </c>
      <c r="D802" s="126" t="s">
        <v>1887</v>
      </c>
      <c r="E802" s="124"/>
      <c r="F802" s="119"/>
    </row>
    <row r="803" spans="1:6" ht="63">
      <c r="A803" s="127" t="s">
        <v>291</v>
      </c>
      <c r="B803" s="128" t="s">
        <v>481</v>
      </c>
      <c r="C803" s="126" t="s">
        <v>1887</v>
      </c>
      <c r="D803" s="126" t="s">
        <v>1887</v>
      </c>
      <c r="E803" s="124"/>
      <c r="F803" s="119"/>
    </row>
    <row r="804" spans="1:6" ht="31.5">
      <c r="A804" s="127" t="s">
        <v>482</v>
      </c>
      <c r="B804" s="128" t="s">
        <v>483</v>
      </c>
      <c r="C804" s="126" t="s">
        <v>1887</v>
      </c>
      <c r="D804" s="126" t="s">
        <v>1887</v>
      </c>
      <c r="E804" s="124"/>
      <c r="F804" s="119"/>
    </row>
    <row r="805" spans="1:6">
      <c r="A805" s="127" t="s">
        <v>484</v>
      </c>
      <c r="B805" s="128" t="s">
        <v>485</v>
      </c>
      <c r="C805" s="126" t="s">
        <v>1887</v>
      </c>
      <c r="D805" s="126" t="s">
        <v>1887</v>
      </c>
      <c r="E805" s="124"/>
      <c r="F805" s="119"/>
    </row>
    <row r="806" spans="1:6">
      <c r="A806" s="129">
        <v>2</v>
      </c>
      <c r="B806" s="130" t="s">
        <v>298</v>
      </c>
      <c r="C806" s="126"/>
      <c r="D806" s="126"/>
      <c r="E806" s="124"/>
      <c r="F806" s="119"/>
    </row>
    <row r="807" spans="1:6" ht="31.5">
      <c r="A807" s="127" t="s">
        <v>267</v>
      </c>
      <c r="B807" s="128" t="s">
        <v>486</v>
      </c>
      <c r="C807" s="126" t="s">
        <v>1887</v>
      </c>
      <c r="D807" s="126" t="s">
        <v>1887</v>
      </c>
      <c r="E807" s="124"/>
      <c r="F807" s="119"/>
    </row>
    <row r="808" spans="1:6" ht="63">
      <c r="A808" s="127" t="s">
        <v>268</v>
      </c>
      <c r="B808" s="128" t="s">
        <v>411</v>
      </c>
      <c r="C808" s="126" t="s">
        <v>1887</v>
      </c>
      <c r="D808" s="126" t="s">
        <v>1887</v>
      </c>
      <c r="E808" s="124"/>
      <c r="F808" s="119"/>
    </row>
    <row r="809" spans="1:6" ht="31.5">
      <c r="A809" s="127" t="s">
        <v>269</v>
      </c>
      <c r="B809" s="128" t="s">
        <v>412</v>
      </c>
      <c r="C809" s="126" t="s">
        <v>1887</v>
      </c>
      <c r="D809" s="126" t="s">
        <v>1887</v>
      </c>
      <c r="E809" s="124"/>
      <c r="F809" s="119"/>
    </row>
    <row r="810" spans="1:6" ht="47.25">
      <c r="A810" s="129">
        <v>3</v>
      </c>
      <c r="B810" s="130" t="s">
        <v>210</v>
      </c>
      <c r="C810" s="126" t="s">
        <v>1887</v>
      </c>
      <c r="D810" s="126" t="s">
        <v>1887</v>
      </c>
      <c r="E810" s="124"/>
      <c r="F810" s="119"/>
    </row>
    <row r="811" spans="1:6" ht="31.5">
      <c r="A811" s="127" t="s">
        <v>299</v>
      </c>
      <c r="B811" s="128" t="s">
        <v>211</v>
      </c>
      <c r="C811" s="126" t="s">
        <v>1887</v>
      </c>
      <c r="D811" s="126" t="s">
        <v>1887</v>
      </c>
      <c r="E811" s="124"/>
      <c r="F811" s="119"/>
    </row>
    <row r="812" spans="1:6">
      <c r="A812" s="127" t="s">
        <v>240</v>
      </c>
      <c r="B812" s="128" t="s">
        <v>212</v>
      </c>
      <c r="C812" s="126" t="s">
        <v>1887</v>
      </c>
      <c r="D812" s="126" t="s">
        <v>1887</v>
      </c>
      <c r="E812" s="124"/>
      <c r="F812" s="119"/>
    </row>
    <row r="813" spans="1:6">
      <c r="A813" s="127" t="s">
        <v>242</v>
      </c>
      <c r="B813" s="128" t="s">
        <v>213</v>
      </c>
      <c r="C813" s="126" t="s">
        <v>1887</v>
      </c>
      <c r="D813" s="126" t="s">
        <v>1887</v>
      </c>
      <c r="E813" s="124"/>
      <c r="F813" s="119"/>
    </row>
    <row r="814" spans="1:6">
      <c r="A814" s="127" t="s">
        <v>214</v>
      </c>
      <c r="B814" s="128" t="s">
        <v>215</v>
      </c>
      <c r="C814" s="126" t="s">
        <v>1887</v>
      </c>
      <c r="D814" s="126" t="s">
        <v>1887</v>
      </c>
      <c r="E814" s="124"/>
      <c r="F814" s="119"/>
    </row>
    <row r="815" spans="1:6">
      <c r="A815" s="127" t="s">
        <v>216</v>
      </c>
      <c r="B815" s="128" t="s">
        <v>217</v>
      </c>
      <c r="C815" s="126" t="s">
        <v>1887</v>
      </c>
      <c r="D815" s="126" t="s">
        <v>1887</v>
      </c>
      <c r="E815" s="124"/>
      <c r="F815" s="119"/>
    </row>
    <row r="816" spans="1:6">
      <c r="A816" s="129">
        <v>4</v>
      </c>
      <c r="B816" s="130" t="s">
        <v>394</v>
      </c>
      <c r="C816" s="126"/>
      <c r="D816" s="126"/>
      <c r="E816" s="124"/>
      <c r="F816" s="119"/>
    </row>
    <row r="817" spans="1:6" ht="31.5">
      <c r="A817" s="126" t="s">
        <v>271</v>
      </c>
      <c r="B817" s="251" t="s">
        <v>218</v>
      </c>
      <c r="C817" s="126" t="s">
        <v>1887</v>
      </c>
      <c r="D817" s="126" t="s">
        <v>1887</v>
      </c>
      <c r="E817" s="124"/>
      <c r="F817" s="119"/>
    </row>
    <row r="818" spans="1:6" ht="63">
      <c r="A818" s="126" t="s">
        <v>272</v>
      </c>
      <c r="B818" s="251" t="s">
        <v>392</v>
      </c>
      <c r="C818" s="126" t="s">
        <v>1887</v>
      </c>
      <c r="D818" s="126" t="s">
        <v>1887</v>
      </c>
      <c r="E818" s="124"/>
      <c r="F818" s="119"/>
    </row>
    <row r="819" spans="1:6" ht="31.5">
      <c r="A819" s="126" t="s">
        <v>273</v>
      </c>
      <c r="B819" s="251" t="s">
        <v>500</v>
      </c>
      <c r="C819" s="126" t="s">
        <v>1887</v>
      </c>
      <c r="D819" s="126" t="s">
        <v>1887</v>
      </c>
      <c r="E819" s="124"/>
      <c r="F819" s="119"/>
    </row>
    <row r="820" spans="1:6" ht="31.5">
      <c r="A820" s="126" t="s">
        <v>138</v>
      </c>
      <c r="B820" s="251" t="s">
        <v>501</v>
      </c>
      <c r="C820" s="126" t="s">
        <v>1887</v>
      </c>
      <c r="D820" s="126" t="s">
        <v>1887</v>
      </c>
      <c r="E820" s="124"/>
      <c r="F820" s="119"/>
    </row>
    <row r="821" spans="1:6">
      <c r="E821" s="719"/>
      <c r="F821" s="178" t="s">
        <v>251</v>
      </c>
    </row>
    <row r="822" spans="1:6">
      <c r="B822" s="53"/>
      <c r="F822" s="178" t="s">
        <v>456</v>
      </c>
    </row>
    <row r="823" spans="1:6">
      <c r="F823" s="178" t="s">
        <v>182</v>
      </c>
    </row>
    <row r="824" spans="1:6">
      <c r="F824" s="178"/>
    </row>
    <row r="825" spans="1:6">
      <c r="A825" s="802" t="s">
        <v>399</v>
      </c>
      <c r="B825" s="802"/>
      <c r="C825" s="802"/>
      <c r="D825" s="802"/>
      <c r="E825" s="802"/>
      <c r="F825" s="802"/>
    </row>
    <row r="826" spans="1:6">
      <c r="A826" s="802" t="s">
        <v>303</v>
      </c>
      <c r="B826" s="802"/>
      <c r="C826" s="802"/>
      <c r="D826" s="802"/>
      <c r="E826" s="802"/>
      <c r="F826" s="802"/>
    </row>
    <row r="827" spans="1:6">
      <c r="F827" s="178" t="s">
        <v>219</v>
      </c>
    </row>
    <row r="828" spans="1:6">
      <c r="F828" s="178" t="s">
        <v>220</v>
      </c>
    </row>
    <row r="829" spans="1:6">
      <c r="F829" s="178" t="s">
        <v>221</v>
      </c>
    </row>
    <row r="830" spans="1:6">
      <c r="F830" s="246" t="s">
        <v>222</v>
      </c>
    </row>
    <row r="831" spans="1:6">
      <c r="F831" s="178" t="s">
        <v>1885</v>
      </c>
    </row>
    <row r="832" spans="1:6">
      <c r="F832" s="178" t="s">
        <v>177</v>
      </c>
    </row>
    <row r="833" spans="1:6">
      <c r="A833" s="123"/>
    </row>
    <row r="834" spans="1:6">
      <c r="A834" s="804" t="s">
        <v>1886</v>
      </c>
      <c r="B834" s="804"/>
      <c r="C834" s="804"/>
      <c r="D834" s="804"/>
      <c r="E834" s="804"/>
      <c r="F834" s="804"/>
    </row>
    <row r="835" spans="1:6">
      <c r="A835" s="121" t="s">
        <v>542</v>
      </c>
      <c r="B835" s="640" t="s">
        <v>904</v>
      </c>
    </row>
    <row r="836" spans="1:6">
      <c r="A836" s="803" t="s">
        <v>262</v>
      </c>
      <c r="B836" s="781" t="s">
        <v>418</v>
      </c>
      <c r="C836" s="806" t="s">
        <v>470</v>
      </c>
      <c r="D836" s="807"/>
      <c r="E836" s="805" t="s">
        <v>400</v>
      </c>
      <c r="F836" s="781" t="s">
        <v>401</v>
      </c>
    </row>
    <row r="837" spans="1:6">
      <c r="A837" s="803"/>
      <c r="B837" s="781"/>
      <c r="C837" s="808"/>
      <c r="D837" s="809"/>
      <c r="E837" s="805"/>
      <c r="F837" s="781"/>
    </row>
    <row r="838" spans="1:6">
      <c r="A838" s="803"/>
      <c r="B838" s="781"/>
      <c r="C838" s="247" t="s">
        <v>402</v>
      </c>
      <c r="D838" s="247" t="s">
        <v>403</v>
      </c>
      <c r="E838" s="805"/>
      <c r="F838" s="781"/>
    </row>
    <row r="839" spans="1:6">
      <c r="A839" s="712">
        <v>1</v>
      </c>
      <c r="B839" s="709">
        <v>2</v>
      </c>
      <c r="C839" s="247">
        <v>3</v>
      </c>
      <c r="D839" s="247">
        <v>4</v>
      </c>
      <c r="E839" s="711">
        <v>5</v>
      </c>
      <c r="F839" s="709">
        <v>6</v>
      </c>
    </row>
    <row r="840" spans="1:6">
      <c r="A840" s="712">
        <v>1</v>
      </c>
      <c r="B840" s="248" t="s">
        <v>368</v>
      </c>
      <c r="C840" s="249"/>
      <c r="D840" s="249"/>
      <c r="E840" s="125"/>
      <c r="F840" s="710"/>
    </row>
    <row r="841" spans="1:6">
      <c r="A841" s="126" t="s">
        <v>264</v>
      </c>
      <c r="B841" s="250" t="s">
        <v>369</v>
      </c>
      <c r="C841" s="126" t="s">
        <v>1887</v>
      </c>
      <c r="D841" s="126" t="s">
        <v>1887</v>
      </c>
      <c r="E841" s="124"/>
      <c r="F841" s="119"/>
    </row>
    <row r="842" spans="1:6">
      <c r="A842" s="126" t="s">
        <v>265</v>
      </c>
      <c r="B842" s="251" t="s">
        <v>223</v>
      </c>
      <c r="C842" s="126" t="s">
        <v>1887</v>
      </c>
      <c r="D842" s="126" t="s">
        <v>1887</v>
      </c>
      <c r="E842" s="124"/>
      <c r="F842" s="119"/>
    </row>
    <row r="843" spans="1:6" ht="31.5">
      <c r="A843" s="126" t="s">
        <v>276</v>
      </c>
      <c r="B843" s="251" t="s">
        <v>480</v>
      </c>
      <c r="C843" s="126" t="s">
        <v>1887</v>
      </c>
      <c r="D843" s="126" t="s">
        <v>1887</v>
      </c>
      <c r="E843" s="124"/>
      <c r="F843" s="119"/>
    </row>
    <row r="844" spans="1:6" ht="63">
      <c r="A844" s="127" t="s">
        <v>291</v>
      </c>
      <c r="B844" s="128" t="s">
        <v>481</v>
      </c>
      <c r="C844" s="126" t="s">
        <v>1887</v>
      </c>
      <c r="D844" s="126" t="s">
        <v>1887</v>
      </c>
      <c r="E844" s="124"/>
      <c r="F844" s="119"/>
    </row>
    <row r="845" spans="1:6" ht="31.5">
      <c r="A845" s="127" t="s">
        <v>482</v>
      </c>
      <c r="B845" s="128" t="s">
        <v>483</v>
      </c>
      <c r="C845" s="126" t="s">
        <v>1887</v>
      </c>
      <c r="D845" s="126" t="s">
        <v>1887</v>
      </c>
      <c r="E845" s="124"/>
      <c r="F845" s="119"/>
    </row>
    <row r="846" spans="1:6">
      <c r="A846" s="127" t="s">
        <v>484</v>
      </c>
      <c r="B846" s="128" t="s">
        <v>485</v>
      </c>
      <c r="C846" s="126" t="s">
        <v>1887</v>
      </c>
      <c r="D846" s="126" t="s">
        <v>1887</v>
      </c>
      <c r="E846" s="124"/>
      <c r="F846" s="119"/>
    </row>
    <row r="847" spans="1:6">
      <c r="A847" s="129">
        <v>2</v>
      </c>
      <c r="B847" s="130" t="s">
        <v>298</v>
      </c>
      <c r="C847" s="126"/>
      <c r="D847" s="126"/>
      <c r="E847" s="124"/>
      <c r="F847" s="119"/>
    </row>
    <row r="848" spans="1:6" ht="31.5">
      <c r="A848" s="127" t="s">
        <v>267</v>
      </c>
      <c r="B848" s="128" t="s">
        <v>486</v>
      </c>
      <c r="C848" s="126" t="s">
        <v>1887</v>
      </c>
      <c r="D848" s="126" t="s">
        <v>1887</v>
      </c>
      <c r="E848" s="124"/>
      <c r="F848" s="119"/>
    </row>
    <row r="849" spans="1:6" ht="63">
      <c r="A849" s="127" t="s">
        <v>268</v>
      </c>
      <c r="B849" s="128" t="s">
        <v>411</v>
      </c>
      <c r="C849" s="126" t="s">
        <v>1887</v>
      </c>
      <c r="D849" s="126" t="s">
        <v>1887</v>
      </c>
      <c r="E849" s="124"/>
      <c r="F849" s="119"/>
    </row>
    <row r="850" spans="1:6" ht="31.5">
      <c r="A850" s="127" t="s">
        <v>269</v>
      </c>
      <c r="B850" s="128" t="s">
        <v>412</v>
      </c>
      <c r="C850" s="126" t="s">
        <v>1887</v>
      </c>
      <c r="D850" s="126" t="s">
        <v>1887</v>
      </c>
      <c r="E850" s="124"/>
      <c r="F850" s="119"/>
    </row>
    <row r="851" spans="1:6" ht="47.25">
      <c r="A851" s="129">
        <v>3</v>
      </c>
      <c r="B851" s="130" t="s">
        <v>210</v>
      </c>
      <c r="C851" s="126" t="s">
        <v>1887</v>
      </c>
      <c r="D851" s="126" t="s">
        <v>1887</v>
      </c>
      <c r="E851" s="124"/>
      <c r="F851" s="119"/>
    </row>
    <row r="852" spans="1:6" ht="31.5">
      <c r="A852" s="127" t="s">
        <v>299</v>
      </c>
      <c r="B852" s="128" t="s">
        <v>211</v>
      </c>
      <c r="C852" s="126" t="s">
        <v>1887</v>
      </c>
      <c r="D852" s="126" t="s">
        <v>1887</v>
      </c>
      <c r="E852" s="124"/>
      <c r="F852" s="119"/>
    </row>
    <row r="853" spans="1:6">
      <c r="A853" s="127" t="s">
        <v>240</v>
      </c>
      <c r="B853" s="128" t="s">
        <v>212</v>
      </c>
      <c r="C853" s="126" t="s">
        <v>1887</v>
      </c>
      <c r="D853" s="126" t="s">
        <v>1887</v>
      </c>
      <c r="E853" s="124"/>
      <c r="F853" s="119"/>
    </row>
    <row r="854" spans="1:6">
      <c r="A854" s="127" t="s">
        <v>242</v>
      </c>
      <c r="B854" s="128" t="s">
        <v>213</v>
      </c>
      <c r="C854" s="126" t="s">
        <v>1887</v>
      </c>
      <c r="D854" s="126" t="s">
        <v>1887</v>
      </c>
      <c r="E854" s="124"/>
      <c r="F854" s="119"/>
    </row>
    <row r="855" spans="1:6">
      <c r="A855" s="127" t="s">
        <v>214</v>
      </c>
      <c r="B855" s="128" t="s">
        <v>215</v>
      </c>
      <c r="C855" s="126" t="s">
        <v>1887</v>
      </c>
      <c r="D855" s="126" t="s">
        <v>1887</v>
      </c>
      <c r="E855" s="124"/>
      <c r="F855" s="119"/>
    </row>
    <row r="856" spans="1:6">
      <c r="A856" s="127" t="s">
        <v>216</v>
      </c>
      <c r="B856" s="128" t="s">
        <v>217</v>
      </c>
      <c r="C856" s="126" t="s">
        <v>1887</v>
      </c>
      <c r="D856" s="126" t="s">
        <v>1887</v>
      </c>
      <c r="E856" s="124"/>
      <c r="F856" s="119"/>
    </row>
    <row r="857" spans="1:6">
      <c r="A857" s="129">
        <v>4</v>
      </c>
      <c r="B857" s="130" t="s">
        <v>394</v>
      </c>
      <c r="C857" s="126"/>
      <c r="D857" s="126"/>
      <c r="E857" s="124"/>
      <c r="F857" s="119"/>
    </row>
    <row r="858" spans="1:6" ht="31.5">
      <c r="A858" s="126" t="s">
        <v>271</v>
      </c>
      <c r="B858" s="251" t="s">
        <v>218</v>
      </c>
      <c r="C858" s="126" t="s">
        <v>1887</v>
      </c>
      <c r="D858" s="126" t="s">
        <v>1887</v>
      </c>
      <c r="E858" s="124"/>
      <c r="F858" s="119"/>
    </row>
    <row r="859" spans="1:6" ht="63">
      <c r="A859" s="126" t="s">
        <v>272</v>
      </c>
      <c r="B859" s="251" t="s">
        <v>392</v>
      </c>
      <c r="C859" s="126" t="s">
        <v>1887</v>
      </c>
      <c r="D859" s="126" t="s">
        <v>1887</v>
      </c>
      <c r="E859" s="124"/>
      <c r="F859" s="119"/>
    </row>
    <row r="860" spans="1:6" ht="31.5">
      <c r="A860" s="126" t="s">
        <v>273</v>
      </c>
      <c r="B860" s="251" t="s">
        <v>500</v>
      </c>
      <c r="C860" s="126" t="s">
        <v>1887</v>
      </c>
      <c r="D860" s="126" t="s">
        <v>1887</v>
      </c>
      <c r="E860" s="124"/>
      <c r="F860" s="119"/>
    </row>
    <row r="861" spans="1:6" ht="31.5">
      <c r="A861" s="126" t="s">
        <v>138</v>
      </c>
      <c r="B861" s="251" t="s">
        <v>501</v>
      </c>
      <c r="C861" s="126" t="s">
        <v>1887</v>
      </c>
      <c r="D861" s="126" t="s">
        <v>1887</v>
      </c>
      <c r="E861" s="124"/>
      <c r="F861" s="119"/>
    </row>
    <row r="862" spans="1:6">
      <c r="E862" s="719"/>
      <c r="F862" s="178" t="s">
        <v>251</v>
      </c>
    </row>
    <row r="863" spans="1:6">
      <c r="B863" s="53"/>
      <c r="F863" s="178" t="s">
        <v>456</v>
      </c>
    </row>
    <row r="864" spans="1:6">
      <c r="F864" s="178" t="s">
        <v>182</v>
      </c>
    </row>
    <row r="865" spans="1:6">
      <c r="F865" s="178"/>
    </row>
    <row r="866" spans="1:6">
      <c r="A866" s="802" t="s">
        <v>399</v>
      </c>
      <c r="B866" s="802"/>
      <c r="C866" s="802"/>
      <c r="D866" s="802"/>
      <c r="E866" s="802"/>
      <c r="F866" s="802"/>
    </row>
    <row r="867" spans="1:6">
      <c r="A867" s="802" t="s">
        <v>303</v>
      </c>
      <c r="B867" s="802"/>
      <c r="C867" s="802"/>
      <c r="D867" s="802"/>
      <c r="E867" s="802"/>
      <c r="F867" s="802"/>
    </row>
    <row r="868" spans="1:6">
      <c r="F868" s="178" t="s">
        <v>219</v>
      </c>
    </row>
    <row r="869" spans="1:6">
      <c r="F869" s="178" t="s">
        <v>220</v>
      </c>
    </row>
    <row r="870" spans="1:6">
      <c r="F870" s="178" t="s">
        <v>221</v>
      </c>
    </row>
    <row r="871" spans="1:6">
      <c r="F871" s="246" t="s">
        <v>222</v>
      </c>
    </row>
    <row r="872" spans="1:6">
      <c r="F872" s="178" t="s">
        <v>1885</v>
      </c>
    </row>
    <row r="873" spans="1:6">
      <c r="F873" s="178" t="s">
        <v>177</v>
      </c>
    </row>
    <row r="874" spans="1:6">
      <c r="A874" s="123"/>
    </row>
    <row r="875" spans="1:6">
      <c r="A875" s="804" t="s">
        <v>1886</v>
      </c>
      <c r="B875" s="804"/>
      <c r="C875" s="804"/>
      <c r="D875" s="804"/>
      <c r="E875" s="804"/>
      <c r="F875" s="804"/>
    </row>
    <row r="876" spans="1:6">
      <c r="A876" s="121" t="s">
        <v>543</v>
      </c>
      <c r="B876" s="640" t="s">
        <v>905</v>
      </c>
    </row>
    <row r="877" spans="1:6">
      <c r="A877" s="803" t="s">
        <v>262</v>
      </c>
      <c r="B877" s="781" t="s">
        <v>418</v>
      </c>
      <c r="C877" s="806" t="s">
        <v>470</v>
      </c>
      <c r="D877" s="807"/>
      <c r="E877" s="805" t="s">
        <v>400</v>
      </c>
      <c r="F877" s="781" t="s">
        <v>401</v>
      </c>
    </row>
    <row r="878" spans="1:6">
      <c r="A878" s="803"/>
      <c r="B878" s="781"/>
      <c r="C878" s="808"/>
      <c r="D878" s="809"/>
      <c r="E878" s="805"/>
      <c r="F878" s="781"/>
    </row>
    <row r="879" spans="1:6">
      <c r="A879" s="803"/>
      <c r="B879" s="781"/>
      <c r="C879" s="247" t="s">
        <v>402</v>
      </c>
      <c r="D879" s="247" t="s">
        <v>403</v>
      </c>
      <c r="E879" s="805"/>
      <c r="F879" s="781"/>
    </row>
    <row r="880" spans="1:6">
      <c r="A880" s="712">
        <v>1</v>
      </c>
      <c r="B880" s="709">
        <v>2</v>
      </c>
      <c r="C880" s="247">
        <v>3</v>
      </c>
      <c r="D880" s="247">
        <v>4</v>
      </c>
      <c r="E880" s="711">
        <v>5</v>
      </c>
      <c r="F880" s="709">
        <v>6</v>
      </c>
    </row>
    <row r="881" spans="1:6">
      <c r="A881" s="712">
        <v>1</v>
      </c>
      <c r="B881" s="248" t="s">
        <v>368</v>
      </c>
      <c r="C881" s="249"/>
      <c r="D881" s="249"/>
      <c r="E881" s="125"/>
      <c r="F881" s="710"/>
    </row>
    <row r="882" spans="1:6">
      <c r="A882" s="126" t="s">
        <v>264</v>
      </c>
      <c r="B882" s="250" t="s">
        <v>369</v>
      </c>
      <c r="C882" s="126" t="s">
        <v>1887</v>
      </c>
      <c r="D882" s="126" t="s">
        <v>1887</v>
      </c>
      <c r="E882" s="124"/>
      <c r="F882" s="119"/>
    </row>
    <row r="883" spans="1:6">
      <c r="A883" s="126" t="s">
        <v>265</v>
      </c>
      <c r="B883" s="251" t="s">
        <v>223</v>
      </c>
      <c r="C883" s="126" t="s">
        <v>1887</v>
      </c>
      <c r="D883" s="126" t="s">
        <v>1887</v>
      </c>
      <c r="E883" s="124"/>
      <c r="F883" s="119"/>
    </row>
    <row r="884" spans="1:6" ht="31.5">
      <c r="A884" s="126" t="s">
        <v>276</v>
      </c>
      <c r="B884" s="251" t="s">
        <v>480</v>
      </c>
      <c r="C884" s="126" t="s">
        <v>1887</v>
      </c>
      <c r="D884" s="126" t="s">
        <v>1887</v>
      </c>
      <c r="E884" s="124"/>
      <c r="F884" s="119"/>
    </row>
    <row r="885" spans="1:6" ht="63">
      <c r="A885" s="127" t="s">
        <v>291</v>
      </c>
      <c r="B885" s="128" t="s">
        <v>481</v>
      </c>
      <c r="C885" s="126" t="s">
        <v>1887</v>
      </c>
      <c r="D885" s="126" t="s">
        <v>1887</v>
      </c>
      <c r="E885" s="124"/>
      <c r="F885" s="119"/>
    </row>
    <row r="886" spans="1:6" ht="31.5">
      <c r="A886" s="127" t="s">
        <v>482</v>
      </c>
      <c r="B886" s="128" t="s">
        <v>483</v>
      </c>
      <c r="C886" s="126" t="s">
        <v>1887</v>
      </c>
      <c r="D886" s="126" t="s">
        <v>1887</v>
      </c>
      <c r="E886" s="124"/>
      <c r="F886" s="119"/>
    </row>
    <row r="887" spans="1:6">
      <c r="A887" s="127" t="s">
        <v>484</v>
      </c>
      <c r="B887" s="128" t="s">
        <v>485</v>
      </c>
      <c r="C887" s="126" t="s">
        <v>1887</v>
      </c>
      <c r="D887" s="126" t="s">
        <v>1887</v>
      </c>
      <c r="E887" s="124"/>
      <c r="F887" s="119"/>
    </row>
    <row r="888" spans="1:6">
      <c r="A888" s="129">
        <v>2</v>
      </c>
      <c r="B888" s="130" t="s">
        <v>298</v>
      </c>
      <c r="C888" s="126"/>
      <c r="D888" s="126"/>
      <c r="E888" s="124"/>
      <c r="F888" s="119"/>
    </row>
    <row r="889" spans="1:6" ht="31.5">
      <c r="A889" s="127" t="s">
        <v>267</v>
      </c>
      <c r="B889" s="128" t="s">
        <v>486</v>
      </c>
      <c r="C889" s="126" t="s">
        <v>1887</v>
      </c>
      <c r="D889" s="126" t="s">
        <v>1887</v>
      </c>
      <c r="E889" s="124"/>
      <c r="F889" s="119"/>
    </row>
    <row r="890" spans="1:6" ht="63">
      <c r="A890" s="127" t="s">
        <v>268</v>
      </c>
      <c r="B890" s="128" t="s">
        <v>411</v>
      </c>
      <c r="C890" s="126" t="s">
        <v>1887</v>
      </c>
      <c r="D890" s="126" t="s">
        <v>1887</v>
      </c>
      <c r="E890" s="124"/>
      <c r="F890" s="119"/>
    </row>
    <row r="891" spans="1:6" ht="31.5">
      <c r="A891" s="127" t="s">
        <v>269</v>
      </c>
      <c r="B891" s="128" t="s">
        <v>412</v>
      </c>
      <c r="C891" s="126" t="s">
        <v>1887</v>
      </c>
      <c r="D891" s="126" t="s">
        <v>1887</v>
      </c>
      <c r="E891" s="124"/>
      <c r="F891" s="119"/>
    </row>
    <row r="892" spans="1:6" ht="47.25">
      <c r="A892" s="129">
        <v>3</v>
      </c>
      <c r="B892" s="130" t="s">
        <v>210</v>
      </c>
      <c r="C892" s="126" t="s">
        <v>1887</v>
      </c>
      <c r="D892" s="126" t="s">
        <v>1887</v>
      </c>
      <c r="E892" s="124"/>
      <c r="F892" s="119"/>
    </row>
    <row r="893" spans="1:6" ht="31.5">
      <c r="A893" s="127" t="s">
        <v>299</v>
      </c>
      <c r="B893" s="128" t="s">
        <v>211</v>
      </c>
      <c r="C893" s="126" t="s">
        <v>1887</v>
      </c>
      <c r="D893" s="126" t="s">
        <v>1887</v>
      </c>
      <c r="E893" s="124"/>
      <c r="F893" s="119"/>
    </row>
    <row r="894" spans="1:6">
      <c r="A894" s="127" t="s">
        <v>240</v>
      </c>
      <c r="B894" s="128" t="s">
        <v>212</v>
      </c>
      <c r="C894" s="126" t="s">
        <v>1887</v>
      </c>
      <c r="D894" s="126" t="s">
        <v>1887</v>
      </c>
      <c r="E894" s="124"/>
      <c r="F894" s="119"/>
    </row>
    <row r="895" spans="1:6">
      <c r="A895" s="127" t="s">
        <v>242</v>
      </c>
      <c r="B895" s="128" t="s">
        <v>213</v>
      </c>
      <c r="C895" s="126" t="s">
        <v>1887</v>
      </c>
      <c r="D895" s="126" t="s">
        <v>1887</v>
      </c>
      <c r="E895" s="124"/>
      <c r="F895" s="119"/>
    </row>
    <row r="896" spans="1:6">
      <c r="A896" s="127" t="s">
        <v>214</v>
      </c>
      <c r="B896" s="128" t="s">
        <v>215</v>
      </c>
      <c r="C896" s="126" t="s">
        <v>1887</v>
      </c>
      <c r="D896" s="126" t="s">
        <v>1887</v>
      </c>
      <c r="E896" s="124"/>
      <c r="F896" s="119"/>
    </row>
    <row r="897" spans="1:6">
      <c r="A897" s="127" t="s">
        <v>216</v>
      </c>
      <c r="B897" s="128" t="s">
        <v>217</v>
      </c>
      <c r="C897" s="126" t="s">
        <v>1887</v>
      </c>
      <c r="D897" s="126" t="s">
        <v>1887</v>
      </c>
      <c r="E897" s="124"/>
      <c r="F897" s="119"/>
    </row>
    <row r="898" spans="1:6">
      <c r="A898" s="129">
        <v>4</v>
      </c>
      <c r="B898" s="130" t="s">
        <v>394</v>
      </c>
      <c r="C898" s="126"/>
      <c r="D898" s="126"/>
      <c r="E898" s="124"/>
      <c r="F898" s="119"/>
    </row>
    <row r="899" spans="1:6" ht="31.5">
      <c r="A899" s="126" t="s">
        <v>271</v>
      </c>
      <c r="B899" s="251" t="s">
        <v>218</v>
      </c>
      <c r="C899" s="126" t="s">
        <v>1887</v>
      </c>
      <c r="D899" s="126" t="s">
        <v>1887</v>
      </c>
      <c r="E899" s="124"/>
      <c r="F899" s="119"/>
    </row>
    <row r="900" spans="1:6" ht="63">
      <c r="A900" s="126" t="s">
        <v>272</v>
      </c>
      <c r="B900" s="251" t="s">
        <v>392</v>
      </c>
      <c r="C900" s="126" t="s">
        <v>1887</v>
      </c>
      <c r="D900" s="126" t="s">
        <v>1887</v>
      </c>
      <c r="E900" s="124"/>
      <c r="F900" s="119"/>
    </row>
    <row r="901" spans="1:6" ht="31.5">
      <c r="A901" s="126" t="s">
        <v>273</v>
      </c>
      <c r="B901" s="251" t="s">
        <v>500</v>
      </c>
      <c r="C901" s="126" t="s">
        <v>1887</v>
      </c>
      <c r="D901" s="126" t="s">
        <v>1887</v>
      </c>
      <c r="E901" s="124"/>
      <c r="F901" s="119"/>
    </row>
    <row r="902" spans="1:6" ht="31.5">
      <c r="A902" s="126" t="s">
        <v>138</v>
      </c>
      <c r="B902" s="251" t="s">
        <v>501</v>
      </c>
      <c r="C902" s="126" t="s">
        <v>1887</v>
      </c>
      <c r="D902" s="126" t="s">
        <v>1887</v>
      </c>
      <c r="E902" s="124"/>
      <c r="F902" s="119"/>
    </row>
    <row r="903" spans="1:6">
      <c r="E903" s="719"/>
      <c r="F903" s="178" t="s">
        <v>251</v>
      </c>
    </row>
    <row r="904" spans="1:6">
      <c r="B904" s="53"/>
      <c r="F904" s="178" t="s">
        <v>456</v>
      </c>
    </row>
    <row r="905" spans="1:6">
      <c r="F905" s="178" t="s">
        <v>182</v>
      </c>
    </row>
    <row r="906" spans="1:6">
      <c r="F906" s="178"/>
    </row>
    <row r="907" spans="1:6">
      <c r="A907" s="802" t="s">
        <v>399</v>
      </c>
      <c r="B907" s="802"/>
      <c r="C907" s="802"/>
      <c r="D907" s="802"/>
      <c r="E907" s="802"/>
      <c r="F907" s="802"/>
    </row>
    <row r="908" spans="1:6">
      <c r="A908" s="802" t="s">
        <v>303</v>
      </c>
      <c r="B908" s="802"/>
      <c r="C908" s="802"/>
      <c r="D908" s="802"/>
      <c r="E908" s="802"/>
      <c r="F908" s="802"/>
    </row>
    <row r="909" spans="1:6">
      <c r="F909" s="178" t="s">
        <v>219</v>
      </c>
    </row>
    <row r="910" spans="1:6">
      <c r="F910" s="178" t="s">
        <v>220</v>
      </c>
    </row>
    <row r="911" spans="1:6">
      <c r="F911" s="178" t="s">
        <v>221</v>
      </c>
    </row>
    <row r="912" spans="1:6">
      <c r="F912" s="246" t="s">
        <v>222</v>
      </c>
    </row>
    <row r="913" spans="1:6">
      <c r="F913" s="178" t="s">
        <v>1885</v>
      </c>
    </row>
    <row r="914" spans="1:6">
      <c r="F914" s="178" t="s">
        <v>177</v>
      </c>
    </row>
    <row r="915" spans="1:6">
      <c r="A915" s="123"/>
    </row>
    <row r="916" spans="1:6">
      <c r="A916" s="804" t="s">
        <v>1886</v>
      </c>
      <c r="B916" s="804"/>
      <c r="C916" s="804"/>
      <c r="D916" s="804"/>
      <c r="E916" s="804"/>
      <c r="F916" s="804"/>
    </row>
    <row r="917" spans="1:6">
      <c r="A917" s="121" t="s">
        <v>544</v>
      </c>
      <c r="B917" s="640" t="s">
        <v>906</v>
      </c>
    </row>
    <row r="918" spans="1:6">
      <c r="A918" s="803" t="s">
        <v>262</v>
      </c>
      <c r="B918" s="781" t="s">
        <v>418</v>
      </c>
      <c r="C918" s="806" t="s">
        <v>470</v>
      </c>
      <c r="D918" s="807"/>
      <c r="E918" s="805" t="s">
        <v>400</v>
      </c>
      <c r="F918" s="781" t="s">
        <v>401</v>
      </c>
    </row>
    <row r="919" spans="1:6">
      <c r="A919" s="803"/>
      <c r="B919" s="781"/>
      <c r="C919" s="808"/>
      <c r="D919" s="809"/>
      <c r="E919" s="805"/>
      <c r="F919" s="781"/>
    </row>
    <row r="920" spans="1:6">
      <c r="A920" s="803"/>
      <c r="B920" s="781"/>
      <c r="C920" s="247" t="s">
        <v>402</v>
      </c>
      <c r="D920" s="247" t="s">
        <v>403</v>
      </c>
      <c r="E920" s="805"/>
      <c r="F920" s="781"/>
    </row>
    <row r="921" spans="1:6">
      <c r="A921" s="712">
        <v>1</v>
      </c>
      <c r="B921" s="709">
        <v>2</v>
      </c>
      <c r="C921" s="247">
        <v>3</v>
      </c>
      <c r="D921" s="247">
        <v>4</v>
      </c>
      <c r="E921" s="711">
        <v>5</v>
      </c>
      <c r="F921" s="709">
        <v>6</v>
      </c>
    </row>
    <row r="922" spans="1:6">
      <c r="A922" s="712">
        <v>1</v>
      </c>
      <c r="B922" s="248" t="s">
        <v>368</v>
      </c>
      <c r="C922" s="249"/>
      <c r="D922" s="249"/>
      <c r="E922" s="125"/>
      <c r="F922" s="710"/>
    </row>
    <row r="923" spans="1:6">
      <c r="A923" s="126" t="s">
        <v>264</v>
      </c>
      <c r="B923" s="250" t="s">
        <v>369</v>
      </c>
      <c r="C923" s="126" t="s">
        <v>1887</v>
      </c>
      <c r="D923" s="126" t="s">
        <v>1887</v>
      </c>
      <c r="E923" s="124"/>
      <c r="F923" s="119"/>
    </row>
    <row r="924" spans="1:6">
      <c r="A924" s="126" t="s">
        <v>265</v>
      </c>
      <c r="B924" s="251" t="s">
        <v>223</v>
      </c>
      <c r="C924" s="126" t="s">
        <v>1887</v>
      </c>
      <c r="D924" s="126" t="s">
        <v>1887</v>
      </c>
      <c r="E924" s="124"/>
      <c r="F924" s="119"/>
    </row>
    <row r="925" spans="1:6" ht="31.5">
      <c r="A925" s="126" t="s">
        <v>276</v>
      </c>
      <c r="B925" s="251" t="s">
        <v>480</v>
      </c>
      <c r="C925" s="126" t="s">
        <v>1887</v>
      </c>
      <c r="D925" s="126" t="s">
        <v>1887</v>
      </c>
      <c r="E925" s="124"/>
      <c r="F925" s="119"/>
    </row>
    <row r="926" spans="1:6" ht="63">
      <c r="A926" s="127" t="s">
        <v>291</v>
      </c>
      <c r="B926" s="128" t="s">
        <v>481</v>
      </c>
      <c r="C926" s="126" t="s">
        <v>1887</v>
      </c>
      <c r="D926" s="126" t="s">
        <v>1887</v>
      </c>
      <c r="E926" s="124"/>
      <c r="F926" s="119"/>
    </row>
    <row r="927" spans="1:6" ht="31.5">
      <c r="A927" s="127" t="s">
        <v>482</v>
      </c>
      <c r="B927" s="128" t="s">
        <v>483</v>
      </c>
      <c r="C927" s="126" t="s">
        <v>1887</v>
      </c>
      <c r="D927" s="126" t="s">
        <v>1887</v>
      </c>
      <c r="E927" s="124"/>
      <c r="F927" s="119"/>
    </row>
    <row r="928" spans="1:6">
      <c r="A928" s="127" t="s">
        <v>484</v>
      </c>
      <c r="B928" s="128" t="s">
        <v>485</v>
      </c>
      <c r="C928" s="126" t="s">
        <v>1887</v>
      </c>
      <c r="D928" s="126" t="s">
        <v>1887</v>
      </c>
      <c r="E928" s="124"/>
      <c r="F928" s="119"/>
    </row>
    <row r="929" spans="1:6">
      <c r="A929" s="129">
        <v>2</v>
      </c>
      <c r="B929" s="130" t="s">
        <v>298</v>
      </c>
      <c r="C929" s="126"/>
      <c r="D929" s="126"/>
      <c r="E929" s="124"/>
      <c r="F929" s="119"/>
    </row>
    <row r="930" spans="1:6" ht="31.5">
      <c r="A930" s="127" t="s">
        <v>267</v>
      </c>
      <c r="B930" s="128" t="s">
        <v>486</v>
      </c>
      <c r="C930" s="126" t="s">
        <v>1887</v>
      </c>
      <c r="D930" s="126" t="s">
        <v>1887</v>
      </c>
      <c r="E930" s="124"/>
      <c r="F930" s="119"/>
    </row>
    <row r="931" spans="1:6" ht="63">
      <c r="A931" s="127" t="s">
        <v>268</v>
      </c>
      <c r="B931" s="128" t="s">
        <v>411</v>
      </c>
      <c r="C931" s="126" t="s">
        <v>1887</v>
      </c>
      <c r="D931" s="126" t="s">
        <v>1887</v>
      </c>
      <c r="E931" s="124"/>
      <c r="F931" s="119"/>
    </row>
    <row r="932" spans="1:6" ht="31.5">
      <c r="A932" s="127" t="s">
        <v>269</v>
      </c>
      <c r="B932" s="128" t="s">
        <v>412</v>
      </c>
      <c r="C932" s="126" t="s">
        <v>1887</v>
      </c>
      <c r="D932" s="126" t="s">
        <v>1887</v>
      </c>
      <c r="E932" s="124"/>
      <c r="F932" s="119"/>
    </row>
    <row r="933" spans="1:6" ht="47.25">
      <c r="A933" s="129">
        <v>3</v>
      </c>
      <c r="B933" s="130" t="s">
        <v>210</v>
      </c>
      <c r="C933" s="126" t="s">
        <v>1887</v>
      </c>
      <c r="D933" s="126" t="s">
        <v>1887</v>
      </c>
      <c r="E933" s="124"/>
      <c r="F933" s="119"/>
    </row>
    <row r="934" spans="1:6" ht="31.5">
      <c r="A934" s="127" t="s">
        <v>299</v>
      </c>
      <c r="B934" s="128" t="s">
        <v>211</v>
      </c>
      <c r="C934" s="126" t="s">
        <v>1887</v>
      </c>
      <c r="D934" s="126" t="s">
        <v>1887</v>
      </c>
      <c r="E934" s="124"/>
      <c r="F934" s="119"/>
    </row>
    <row r="935" spans="1:6">
      <c r="A935" s="127" t="s">
        <v>240</v>
      </c>
      <c r="B935" s="128" t="s">
        <v>212</v>
      </c>
      <c r="C935" s="126" t="s">
        <v>1887</v>
      </c>
      <c r="D935" s="126" t="s">
        <v>1887</v>
      </c>
      <c r="E935" s="124"/>
      <c r="F935" s="119"/>
    </row>
    <row r="936" spans="1:6">
      <c r="A936" s="127" t="s">
        <v>242</v>
      </c>
      <c r="B936" s="128" t="s">
        <v>213</v>
      </c>
      <c r="C936" s="126" t="s">
        <v>1887</v>
      </c>
      <c r="D936" s="126" t="s">
        <v>1887</v>
      </c>
      <c r="E936" s="124"/>
      <c r="F936" s="119"/>
    </row>
    <row r="937" spans="1:6">
      <c r="A937" s="127" t="s">
        <v>214</v>
      </c>
      <c r="B937" s="128" t="s">
        <v>215</v>
      </c>
      <c r="C937" s="126" t="s">
        <v>1887</v>
      </c>
      <c r="D937" s="126" t="s">
        <v>1887</v>
      </c>
      <c r="E937" s="124"/>
      <c r="F937" s="119"/>
    </row>
    <row r="938" spans="1:6">
      <c r="A938" s="127" t="s">
        <v>216</v>
      </c>
      <c r="B938" s="128" t="s">
        <v>217</v>
      </c>
      <c r="C938" s="126" t="s">
        <v>1887</v>
      </c>
      <c r="D938" s="126" t="s">
        <v>1887</v>
      </c>
      <c r="E938" s="124"/>
      <c r="F938" s="119"/>
    </row>
    <row r="939" spans="1:6">
      <c r="A939" s="129">
        <v>4</v>
      </c>
      <c r="B939" s="130" t="s">
        <v>394</v>
      </c>
      <c r="C939" s="126"/>
      <c r="D939" s="126"/>
      <c r="E939" s="124"/>
      <c r="F939" s="119"/>
    </row>
    <row r="940" spans="1:6" ht="31.5">
      <c r="A940" s="126" t="s">
        <v>271</v>
      </c>
      <c r="B940" s="251" t="s">
        <v>218</v>
      </c>
      <c r="C940" s="126" t="s">
        <v>1887</v>
      </c>
      <c r="D940" s="126" t="s">
        <v>1887</v>
      </c>
      <c r="E940" s="124"/>
      <c r="F940" s="119"/>
    </row>
    <row r="941" spans="1:6" ht="63">
      <c r="A941" s="126" t="s">
        <v>272</v>
      </c>
      <c r="B941" s="251" t="s">
        <v>392</v>
      </c>
      <c r="C941" s="126" t="s">
        <v>1887</v>
      </c>
      <c r="D941" s="126" t="s">
        <v>1887</v>
      </c>
      <c r="E941" s="124"/>
      <c r="F941" s="119"/>
    </row>
    <row r="942" spans="1:6" ht="31.5">
      <c r="A942" s="126" t="s">
        <v>273</v>
      </c>
      <c r="B942" s="251" t="s">
        <v>500</v>
      </c>
      <c r="C942" s="126" t="s">
        <v>1887</v>
      </c>
      <c r="D942" s="126" t="s">
        <v>1887</v>
      </c>
      <c r="E942" s="124"/>
      <c r="F942" s="119"/>
    </row>
    <row r="943" spans="1:6" ht="31.5">
      <c r="A943" s="126" t="s">
        <v>138</v>
      </c>
      <c r="B943" s="251" t="s">
        <v>501</v>
      </c>
      <c r="C943" s="126" t="s">
        <v>1887</v>
      </c>
      <c r="D943" s="126" t="s">
        <v>1887</v>
      </c>
      <c r="E943" s="124"/>
      <c r="F943" s="119"/>
    </row>
    <row r="944" spans="1:6">
      <c r="E944" s="719"/>
      <c r="F944" s="178" t="s">
        <v>251</v>
      </c>
    </row>
    <row r="945" spans="1:6">
      <c r="B945" s="53"/>
      <c r="F945" s="178" t="s">
        <v>456</v>
      </c>
    </row>
    <row r="946" spans="1:6">
      <c r="F946" s="178" t="s">
        <v>182</v>
      </c>
    </row>
    <row r="947" spans="1:6">
      <c r="F947" s="178"/>
    </row>
    <row r="948" spans="1:6">
      <c r="A948" s="802" t="s">
        <v>399</v>
      </c>
      <c r="B948" s="802"/>
      <c r="C948" s="802"/>
      <c r="D948" s="802"/>
      <c r="E948" s="802"/>
      <c r="F948" s="802"/>
    </row>
    <row r="949" spans="1:6">
      <c r="A949" s="802" t="s">
        <v>303</v>
      </c>
      <c r="B949" s="802"/>
      <c r="C949" s="802"/>
      <c r="D949" s="802"/>
      <c r="E949" s="802"/>
      <c r="F949" s="802"/>
    </row>
    <row r="950" spans="1:6">
      <c r="F950" s="178" t="s">
        <v>219</v>
      </c>
    </row>
    <row r="951" spans="1:6">
      <c r="F951" s="178" t="s">
        <v>220</v>
      </c>
    </row>
    <row r="952" spans="1:6">
      <c r="F952" s="178" t="s">
        <v>221</v>
      </c>
    </row>
    <row r="953" spans="1:6">
      <c r="F953" s="246" t="s">
        <v>222</v>
      </c>
    </row>
    <row r="954" spans="1:6">
      <c r="F954" s="178" t="s">
        <v>1885</v>
      </c>
    </row>
    <row r="955" spans="1:6">
      <c r="F955" s="178" t="s">
        <v>177</v>
      </c>
    </row>
    <row r="956" spans="1:6">
      <c r="A956" s="123"/>
    </row>
    <row r="957" spans="1:6">
      <c r="A957" s="804" t="s">
        <v>1886</v>
      </c>
      <c r="B957" s="804"/>
      <c r="C957" s="804"/>
      <c r="D957" s="804"/>
      <c r="E957" s="804"/>
      <c r="F957" s="804"/>
    </row>
    <row r="958" spans="1:6">
      <c r="A958" s="121" t="s">
        <v>545</v>
      </c>
      <c r="B958" s="640" t="s">
        <v>907</v>
      </c>
    </row>
    <row r="959" spans="1:6">
      <c r="A959" s="803" t="s">
        <v>262</v>
      </c>
      <c r="B959" s="781" t="s">
        <v>418</v>
      </c>
      <c r="C959" s="806" t="s">
        <v>470</v>
      </c>
      <c r="D959" s="807"/>
      <c r="E959" s="805" t="s">
        <v>400</v>
      </c>
      <c r="F959" s="781" t="s">
        <v>401</v>
      </c>
    </row>
    <row r="960" spans="1:6">
      <c r="A960" s="803"/>
      <c r="B960" s="781"/>
      <c r="C960" s="808"/>
      <c r="D960" s="809"/>
      <c r="E960" s="805"/>
      <c r="F960" s="781"/>
    </row>
    <row r="961" spans="1:6">
      <c r="A961" s="803"/>
      <c r="B961" s="781"/>
      <c r="C961" s="247" t="s">
        <v>402</v>
      </c>
      <c r="D961" s="247" t="s">
        <v>403</v>
      </c>
      <c r="E961" s="805"/>
      <c r="F961" s="781"/>
    </row>
    <row r="962" spans="1:6">
      <c r="A962" s="712">
        <v>1</v>
      </c>
      <c r="B962" s="709">
        <v>2</v>
      </c>
      <c r="C962" s="247">
        <v>3</v>
      </c>
      <c r="D962" s="247">
        <v>4</v>
      </c>
      <c r="E962" s="711">
        <v>5</v>
      </c>
      <c r="F962" s="709">
        <v>6</v>
      </c>
    </row>
    <row r="963" spans="1:6">
      <c r="A963" s="712">
        <v>1</v>
      </c>
      <c r="B963" s="248" t="s">
        <v>368</v>
      </c>
      <c r="C963" s="249"/>
      <c r="D963" s="249"/>
      <c r="E963" s="125"/>
      <c r="F963" s="710"/>
    </row>
    <row r="964" spans="1:6">
      <c r="A964" s="126" t="s">
        <v>264</v>
      </c>
      <c r="B964" s="250" t="s">
        <v>369</v>
      </c>
      <c r="C964" s="126" t="s">
        <v>1887</v>
      </c>
      <c r="D964" s="126" t="s">
        <v>1887</v>
      </c>
      <c r="E964" s="124"/>
      <c r="F964" s="119"/>
    </row>
    <row r="965" spans="1:6">
      <c r="A965" s="126" t="s">
        <v>265</v>
      </c>
      <c r="B965" s="251" t="s">
        <v>223</v>
      </c>
      <c r="C965" s="126" t="s">
        <v>1887</v>
      </c>
      <c r="D965" s="126" t="s">
        <v>1887</v>
      </c>
      <c r="E965" s="124"/>
      <c r="F965" s="119"/>
    </row>
    <row r="966" spans="1:6" ht="31.5">
      <c r="A966" s="126" t="s">
        <v>276</v>
      </c>
      <c r="B966" s="251" t="s">
        <v>480</v>
      </c>
      <c r="C966" s="126" t="s">
        <v>1887</v>
      </c>
      <c r="D966" s="126" t="s">
        <v>1887</v>
      </c>
      <c r="E966" s="124"/>
      <c r="F966" s="119"/>
    </row>
    <row r="967" spans="1:6" ht="63">
      <c r="A967" s="127" t="s">
        <v>291</v>
      </c>
      <c r="B967" s="128" t="s">
        <v>481</v>
      </c>
      <c r="C967" s="126" t="s">
        <v>1887</v>
      </c>
      <c r="D967" s="126" t="s">
        <v>1887</v>
      </c>
      <c r="E967" s="124"/>
      <c r="F967" s="119"/>
    </row>
    <row r="968" spans="1:6" ht="31.5">
      <c r="A968" s="127" t="s">
        <v>482</v>
      </c>
      <c r="B968" s="128" t="s">
        <v>483</v>
      </c>
      <c r="C968" s="126" t="s">
        <v>1887</v>
      </c>
      <c r="D968" s="126" t="s">
        <v>1887</v>
      </c>
      <c r="E968" s="124"/>
      <c r="F968" s="119"/>
    </row>
    <row r="969" spans="1:6">
      <c r="A969" s="127" t="s">
        <v>484</v>
      </c>
      <c r="B969" s="128" t="s">
        <v>485</v>
      </c>
      <c r="C969" s="126" t="s">
        <v>1887</v>
      </c>
      <c r="D969" s="126" t="s">
        <v>1887</v>
      </c>
      <c r="E969" s="124"/>
      <c r="F969" s="119"/>
    </row>
    <row r="970" spans="1:6">
      <c r="A970" s="129">
        <v>2</v>
      </c>
      <c r="B970" s="130" t="s">
        <v>298</v>
      </c>
      <c r="C970" s="126"/>
      <c r="D970" s="126"/>
      <c r="E970" s="124"/>
      <c r="F970" s="119"/>
    </row>
    <row r="971" spans="1:6" ht="31.5">
      <c r="A971" s="127" t="s">
        <v>267</v>
      </c>
      <c r="B971" s="128" t="s">
        <v>486</v>
      </c>
      <c r="C971" s="126" t="s">
        <v>1887</v>
      </c>
      <c r="D971" s="126" t="s">
        <v>1887</v>
      </c>
      <c r="E971" s="124"/>
      <c r="F971" s="119"/>
    </row>
    <row r="972" spans="1:6" ht="63">
      <c r="A972" s="127" t="s">
        <v>268</v>
      </c>
      <c r="B972" s="128" t="s">
        <v>411</v>
      </c>
      <c r="C972" s="126" t="s">
        <v>1887</v>
      </c>
      <c r="D972" s="126" t="s">
        <v>1887</v>
      </c>
      <c r="E972" s="124"/>
      <c r="F972" s="119"/>
    </row>
    <row r="973" spans="1:6" ht="31.5">
      <c r="A973" s="127" t="s">
        <v>269</v>
      </c>
      <c r="B973" s="128" t="s">
        <v>412</v>
      </c>
      <c r="C973" s="126" t="s">
        <v>1887</v>
      </c>
      <c r="D973" s="126" t="s">
        <v>1887</v>
      </c>
      <c r="E973" s="124"/>
      <c r="F973" s="119"/>
    </row>
    <row r="974" spans="1:6" ht="47.25">
      <c r="A974" s="129">
        <v>3</v>
      </c>
      <c r="B974" s="130" t="s">
        <v>210</v>
      </c>
      <c r="C974" s="126" t="s">
        <v>1887</v>
      </c>
      <c r="D974" s="126" t="s">
        <v>1887</v>
      </c>
      <c r="E974" s="124"/>
      <c r="F974" s="119"/>
    </row>
    <row r="975" spans="1:6" ht="31.5">
      <c r="A975" s="127" t="s">
        <v>299</v>
      </c>
      <c r="B975" s="128" t="s">
        <v>211</v>
      </c>
      <c r="C975" s="126" t="s">
        <v>1887</v>
      </c>
      <c r="D975" s="126" t="s">
        <v>1887</v>
      </c>
      <c r="E975" s="124"/>
      <c r="F975" s="119"/>
    </row>
    <row r="976" spans="1:6">
      <c r="A976" s="127" t="s">
        <v>240</v>
      </c>
      <c r="B976" s="128" t="s">
        <v>212</v>
      </c>
      <c r="C976" s="126" t="s">
        <v>1887</v>
      </c>
      <c r="D976" s="126" t="s">
        <v>1887</v>
      </c>
      <c r="E976" s="124"/>
      <c r="F976" s="119"/>
    </row>
    <row r="977" spans="1:6">
      <c r="A977" s="127" t="s">
        <v>242</v>
      </c>
      <c r="B977" s="128" t="s">
        <v>213</v>
      </c>
      <c r="C977" s="126" t="s">
        <v>1887</v>
      </c>
      <c r="D977" s="126" t="s">
        <v>1887</v>
      </c>
      <c r="E977" s="124"/>
      <c r="F977" s="119"/>
    </row>
    <row r="978" spans="1:6">
      <c r="A978" s="127" t="s">
        <v>214</v>
      </c>
      <c r="B978" s="128" t="s">
        <v>215</v>
      </c>
      <c r="C978" s="126" t="s">
        <v>1887</v>
      </c>
      <c r="D978" s="126" t="s">
        <v>1887</v>
      </c>
      <c r="E978" s="124"/>
      <c r="F978" s="119"/>
    </row>
    <row r="979" spans="1:6">
      <c r="A979" s="127" t="s">
        <v>216</v>
      </c>
      <c r="B979" s="128" t="s">
        <v>217</v>
      </c>
      <c r="C979" s="126" t="s">
        <v>1887</v>
      </c>
      <c r="D979" s="126" t="s">
        <v>1887</v>
      </c>
      <c r="E979" s="124"/>
      <c r="F979" s="119"/>
    </row>
    <row r="980" spans="1:6">
      <c r="A980" s="129">
        <v>4</v>
      </c>
      <c r="B980" s="130" t="s">
        <v>394</v>
      </c>
      <c r="C980" s="126"/>
      <c r="D980" s="126"/>
      <c r="E980" s="124"/>
      <c r="F980" s="119"/>
    </row>
    <row r="981" spans="1:6" ht="31.5">
      <c r="A981" s="126" t="s">
        <v>271</v>
      </c>
      <c r="B981" s="251" t="s">
        <v>218</v>
      </c>
      <c r="C981" s="126" t="s">
        <v>1887</v>
      </c>
      <c r="D981" s="126" t="s">
        <v>1887</v>
      </c>
      <c r="E981" s="124"/>
      <c r="F981" s="119"/>
    </row>
    <row r="982" spans="1:6" ht="63">
      <c r="A982" s="126" t="s">
        <v>272</v>
      </c>
      <c r="B982" s="251" t="s">
        <v>392</v>
      </c>
      <c r="C982" s="126" t="s">
        <v>1887</v>
      </c>
      <c r="D982" s="126" t="s">
        <v>1887</v>
      </c>
      <c r="E982" s="124"/>
      <c r="F982" s="119"/>
    </row>
    <row r="983" spans="1:6" ht="31.5">
      <c r="A983" s="126" t="s">
        <v>273</v>
      </c>
      <c r="B983" s="251" t="s">
        <v>500</v>
      </c>
      <c r="C983" s="126" t="s">
        <v>1887</v>
      </c>
      <c r="D983" s="126" t="s">
        <v>1887</v>
      </c>
      <c r="E983" s="124"/>
      <c r="F983" s="119"/>
    </row>
    <row r="984" spans="1:6" ht="31.5">
      <c r="A984" s="126" t="s">
        <v>138</v>
      </c>
      <c r="B984" s="251" t="s">
        <v>501</v>
      </c>
      <c r="C984" s="126" t="s">
        <v>1887</v>
      </c>
      <c r="D984" s="126" t="s">
        <v>1887</v>
      </c>
      <c r="E984" s="124"/>
      <c r="F984" s="119"/>
    </row>
    <row r="985" spans="1:6">
      <c r="E985" s="719"/>
      <c r="F985" s="178" t="s">
        <v>251</v>
      </c>
    </row>
    <row r="986" spans="1:6">
      <c r="B986" s="53"/>
      <c r="F986" s="178" t="s">
        <v>456</v>
      </c>
    </row>
    <row r="987" spans="1:6">
      <c r="F987" s="178" t="s">
        <v>182</v>
      </c>
    </row>
    <row r="988" spans="1:6" ht="15.75" customHeight="1">
      <c r="F988" s="178"/>
    </row>
    <row r="989" spans="1:6">
      <c r="A989" s="802" t="s">
        <v>399</v>
      </c>
      <c r="B989" s="802"/>
      <c r="C989" s="802"/>
      <c r="D989" s="802"/>
      <c r="E989" s="802"/>
      <c r="F989" s="802"/>
    </row>
    <row r="990" spans="1:6">
      <c r="A990" s="802" t="s">
        <v>303</v>
      </c>
      <c r="B990" s="802"/>
      <c r="C990" s="802"/>
      <c r="D990" s="802"/>
      <c r="E990" s="802"/>
      <c r="F990" s="802"/>
    </row>
    <row r="991" spans="1:6">
      <c r="F991" s="178" t="s">
        <v>219</v>
      </c>
    </row>
    <row r="992" spans="1:6">
      <c r="F992" s="178" t="s">
        <v>220</v>
      </c>
    </row>
    <row r="993" spans="1:6">
      <c r="F993" s="178" t="s">
        <v>221</v>
      </c>
    </row>
    <row r="994" spans="1:6">
      <c r="F994" s="246" t="s">
        <v>222</v>
      </c>
    </row>
    <row r="995" spans="1:6">
      <c r="F995" s="178" t="s">
        <v>1885</v>
      </c>
    </row>
    <row r="996" spans="1:6">
      <c r="F996" s="178" t="s">
        <v>177</v>
      </c>
    </row>
    <row r="997" spans="1:6">
      <c r="A997" s="123"/>
    </row>
    <row r="998" spans="1:6">
      <c r="A998" s="804" t="s">
        <v>1886</v>
      </c>
      <c r="B998" s="804"/>
      <c r="C998" s="804"/>
      <c r="D998" s="804"/>
      <c r="E998" s="804"/>
      <c r="F998" s="804"/>
    </row>
    <row r="999" spans="1:6">
      <c r="A999" s="121" t="s">
        <v>546</v>
      </c>
      <c r="B999" s="640" t="s">
        <v>908</v>
      </c>
    </row>
    <row r="1000" spans="1:6">
      <c r="A1000" s="803" t="s">
        <v>262</v>
      </c>
      <c r="B1000" s="781" t="s">
        <v>418</v>
      </c>
      <c r="C1000" s="806" t="s">
        <v>470</v>
      </c>
      <c r="D1000" s="807"/>
      <c r="E1000" s="805" t="s">
        <v>400</v>
      </c>
      <c r="F1000" s="781" t="s">
        <v>401</v>
      </c>
    </row>
    <row r="1001" spans="1:6">
      <c r="A1001" s="803"/>
      <c r="B1001" s="781"/>
      <c r="C1001" s="808"/>
      <c r="D1001" s="809"/>
      <c r="E1001" s="805"/>
      <c r="F1001" s="781"/>
    </row>
    <row r="1002" spans="1:6">
      <c r="A1002" s="803"/>
      <c r="B1002" s="781"/>
      <c r="C1002" s="247" t="s">
        <v>402</v>
      </c>
      <c r="D1002" s="247" t="s">
        <v>403</v>
      </c>
      <c r="E1002" s="805"/>
      <c r="F1002" s="781"/>
    </row>
    <row r="1003" spans="1:6">
      <c r="A1003" s="712">
        <v>1</v>
      </c>
      <c r="B1003" s="709">
        <v>2</v>
      </c>
      <c r="C1003" s="247">
        <v>3</v>
      </c>
      <c r="D1003" s="247">
        <v>4</v>
      </c>
      <c r="E1003" s="711">
        <v>5</v>
      </c>
      <c r="F1003" s="709">
        <v>6</v>
      </c>
    </row>
    <row r="1004" spans="1:6">
      <c r="A1004" s="712">
        <v>1</v>
      </c>
      <c r="B1004" s="248" t="s">
        <v>368</v>
      </c>
      <c r="C1004" s="249"/>
      <c r="D1004" s="249"/>
      <c r="E1004" s="125"/>
      <c r="F1004" s="710"/>
    </row>
    <row r="1005" spans="1:6">
      <c r="A1005" s="126" t="s">
        <v>264</v>
      </c>
      <c r="B1005" s="250" t="s">
        <v>369</v>
      </c>
      <c r="C1005" s="126" t="s">
        <v>1887</v>
      </c>
      <c r="D1005" s="126" t="s">
        <v>1887</v>
      </c>
      <c r="E1005" s="124"/>
      <c r="F1005" s="119"/>
    </row>
    <row r="1006" spans="1:6">
      <c r="A1006" s="126" t="s">
        <v>265</v>
      </c>
      <c r="B1006" s="251" t="s">
        <v>223</v>
      </c>
      <c r="C1006" s="126" t="s">
        <v>1887</v>
      </c>
      <c r="D1006" s="126" t="s">
        <v>1887</v>
      </c>
      <c r="E1006" s="124"/>
      <c r="F1006" s="119"/>
    </row>
    <row r="1007" spans="1:6" ht="31.5">
      <c r="A1007" s="126" t="s">
        <v>276</v>
      </c>
      <c r="B1007" s="251" t="s">
        <v>480</v>
      </c>
      <c r="C1007" s="126" t="s">
        <v>1887</v>
      </c>
      <c r="D1007" s="126" t="s">
        <v>1887</v>
      </c>
      <c r="E1007" s="124"/>
      <c r="F1007" s="119"/>
    </row>
    <row r="1008" spans="1:6" ht="63">
      <c r="A1008" s="127" t="s">
        <v>291</v>
      </c>
      <c r="B1008" s="128" t="s">
        <v>481</v>
      </c>
      <c r="C1008" s="126" t="s">
        <v>1887</v>
      </c>
      <c r="D1008" s="126" t="s">
        <v>1887</v>
      </c>
      <c r="E1008" s="124"/>
      <c r="F1008" s="119"/>
    </row>
    <row r="1009" spans="1:6" ht="31.5">
      <c r="A1009" s="127" t="s">
        <v>482</v>
      </c>
      <c r="B1009" s="128" t="s">
        <v>483</v>
      </c>
      <c r="C1009" s="126" t="s">
        <v>1887</v>
      </c>
      <c r="D1009" s="126" t="s">
        <v>1887</v>
      </c>
      <c r="E1009" s="124"/>
      <c r="F1009" s="119"/>
    </row>
    <row r="1010" spans="1:6">
      <c r="A1010" s="127" t="s">
        <v>484</v>
      </c>
      <c r="B1010" s="128" t="s">
        <v>485</v>
      </c>
      <c r="C1010" s="126" t="s">
        <v>1887</v>
      </c>
      <c r="D1010" s="126" t="s">
        <v>1887</v>
      </c>
      <c r="E1010" s="124"/>
      <c r="F1010" s="119"/>
    </row>
    <row r="1011" spans="1:6">
      <c r="A1011" s="129">
        <v>2</v>
      </c>
      <c r="B1011" s="130" t="s">
        <v>298</v>
      </c>
      <c r="C1011" s="126"/>
      <c r="D1011" s="126"/>
      <c r="E1011" s="124"/>
      <c r="F1011" s="119"/>
    </row>
    <row r="1012" spans="1:6" ht="31.5">
      <c r="A1012" s="127" t="s">
        <v>267</v>
      </c>
      <c r="B1012" s="128" t="s">
        <v>486</v>
      </c>
      <c r="C1012" s="126" t="s">
        <v>1887</v>
      </c>
      <c r="D1012" s="126" t="s">
        <v>1887</v>
      </c>
      <c r="E1012" s="124"/>
      <c r="F1012" s="119"/>
    </row>
    <row r="1013" spans="1:6" ht="63">
      <c r="A1013" s="127" t="s">
        <v>268</v>
      </c>
      <c r="B1013" s="128" t="s">
        <v>411</v>
      </c>
      <c r="C1013" s="126" t="s">
        <v>1887</v>
      </c>
      <c r="D1013" s="126" t="s">
        <v>1887</v>
      </c>
      <c r="E1013" s="124"/>
      <c r="F1013" s="119"/>
    </row>
    <row r="1014" spans="1:6" ht="31.5">
      <c r="A1014" s="127" t="s">
        <v>269</v>
      </c>
      <c r="B1014" s="128" t="s">
        <v>412</v>
      </c>
      <c r="C1014" s="126" t="s">
        <v>1887</v>
      </c>
      <c r="D1014" s="126" t="s">
        <v>1887</v>
      </c>
      <c r="E1014" s="124"/>
      <c r="F1014" s="119"/>
    </row>
    <row r="1015" spans="1:6" ht="47.25">
      <c r="A1015" s="129">
        <v>3</v>
      </c>
      <c r="B1015" s="130" t="s">
        <v>210</v>
      </c>
      <c r="C1015" s="126" t="s">
        <v>1887</v>
      </c>
      <c r="D1015" s="126" t="s">
        <v>1887</v>
      </c>
      <c r="E1015" s="124"/>
      <c r="F1015" s="119"/>
    </row>
    <row r="1016" spans="1:6" ht="31.5">
      <c r="A1016" s="127" t="s">
        <v>299</v>
      </c>
      <c r="B1016" s="128" t="s">
        <v>211</v>
      </c>
      <c r="C1016" s="126" t="s">
        <v>1887</v>
      </c>
      <c r="D1016" s="126" t="s">
        <v>1887</v>
      </c>
      <c r="E1016" s="124"/>
      <c r="F1016" s="119"/>
    </row>
    <row r="1017" spans="1:6">
      <c r="A1017" s="127" t="s">
        <v>240</v>
      </c>
      <c r="B1017" s="128" t="s">
        <v>212</v>
      </c>
      <c r="C1017" s="126" t="s">
        <v>1887</v>
      </c>
      <c r="D1017" s="126" t="s">
        <v>1887</v>
      </c>
      <c r="E1017" s="124"/>
      <c r="F1017" s="119"/>
    </row>
    <row r="1018" spans="1:6">
      <c r="A1018" s="127" t="s">
        <v>242</v>
      </c>
      <c r="B1018" s="128" t="s">
        <v>213</v>
      </c>
      <c r="C1018" s="126" t="s">
        <v>1887</v>
      </c>
      <c r="D1018" s="126" t="s">
        <v>1887</v>
      </c>
      <c r="E1018" s="124"/>
      <c r="F1018" s="119"/>
    </row>
    <row r="1019" spans="1:6">
      <c r="A1019" s="127" t="s">
        <v>214</v>
      </c>
      <c r="B1019" s="128" t="s">
        <v>215</v>
      </c>
      <c r="C1019" s="126" t="s">
        <v>1887</v>
      </c>
      <c r="D1019" s="126" t="s">
        <v>1887</v>
      </c>
      <c r="E1019" s="124"/>
      <c r="F1019" s="119"/>
    </row>
    <row r="1020" spans="1:6">
      <c r="A1020" s="127" t="s">
        <v>216</v>
      </c>
      <c r="B1020" s="128" t="s">
        <v>217</v>
      </c>
      <c r="C1020" s="126" t="s">
        <v>1887</v>
      </c>
      <c r="D1020" s="126" t="s">
        <v>1887</v>
      </c>
      <c r="E1020" s="124"/>
      <c r="F1020" s="119"/>
    </row>
    <row r="1021" spans="1:6">
      <c r="A1021" s="129">
        <v>4</v>
      </c>
      <c r="B1021" s="130" t="s">
        <v>394</v>
      </c>
      <c r="C1021" s="126"/>
      <c r="D1021" s="126"/>
      <c r="E1021" s="124"/>
      <c r="F1021" s="119"/>
    </row>
    <row r="1022" spans="1:6" ht="31.5">
      <c r="A1022" s="126" t="s">
        <v>271</v>
      </c>
      <c r="B1022" s="251" t="s">
        <v>218</v>
      </c>
      <c r="C1022" s="126" t="s">
        <v>1887</v>
      </c>
      <c r="D1022" s="126" t="s">
        <v>1887</v>
      </c>
      <c r="E1022" s="124"/>
      <c r="F1022" s="119"/>
    </row>
    <row r="1023" spans="1:6" ht="63">
      <c r="A1023" s="126" t="s">
        <v>272</v>
      </c>
      <c r="B1023" s="251" t="s">
        <v>392</v>
      </c>
      <c r="C1023" s="126" t="s">
        <v>1887</v>
      </c>
      <c r="D1023" s="126" t="s">
        <v>1887</v>
      </c>
      <c r="E1023" s="124"/>
      <c r="F1023" s="119"/>
    </row>
    <row r="1024" spans="1:6" ht="31.5">
      <c r="A1024" s="126" t="s">
        <v>273</v>
      </c>
      <c r="B1024" s="251" t="s">
        <v>500</v>
      </c>
      <c r="C1024" s="126" t="s">
        <v>1887</v>
      </c>
      <c r="D1024" s="126" t="s">
        <v>1887</v>
      </c>
      <c r="E1024" s="124"/>
      <c r="F1024" s="119"/>
    </row>
    <row r="1025" spans="1:6" ht="31.5">
      <c r="A1025" s="126" t="s">
        <v>138</v>
      </c>
      <c r="B1025" s="251" t="s">
        <v>501</v>
      </c>
      <c r="C1025" s="126" t="s">
        <v>1887</v>
      </c>
      <c r="D1025" s="126" t="s">
        <v>1887</v>
      </c>
      <c r="E1025" s="124"/>
      <c r="F1025" s="119"/>
    </row>
    <row r="1026" spans="1:6">
      <c r="E1026" s="719"/>
      <c r="F1026" s="178" t="s">
        <v>251</v>
      </c>
    </row>
    <row r="1027" spans="1:6">
      <c r="B1027" s="53"/>
      <c r="F1027" s="178" t="s">
        <v>456</v>
      </c>
    </row>
    <row r="1028" spans="1:6">
      <c r="F1028" s="178" t="s">
        <v>182</v>
      </c>
    </row>
    <row r="1029" spans="1:6">
      <c r="F1029" s="178"/>
    </row>
    <row r="1030" spans="1:6">
      <c r="A1030" s="802" t="s">
        <v>399</v>
      </c>
      <c r="B1030" s="802"/>
      <c r="C1030" s="802"/>
      <c r="D1030" s="802"/>
      <c r="E1030" s="802"/>
      <c r="F1030" s="802"/>
    </row>
    <row r="1031" spans="1:6">
      <c r="A1031" s="802" t="s">
        <v>303</v>
      </c>
      <c r="B1031" s="802"/>
      <c r="C1031" s="802"/>
      <c r="D1031" s="802"/>
      <c r="E1031" s="802"/>
      <c r="F1031" s="802"/>
    </row>
    <row r="1032" spans="1:6">
      <c r="F1032" s="178" t="s">
        <v>219</v>
      </c>
    </row>
    <row r="1033" spans="1:6">
      <c r="F1033" s="178" t="s">
        <v>220</v>
      </c>
    </row>
    <row r="1034" spans="1:6">
      <c r="F1034" s="178" t="s">
        <v>221</v>
      </c>
    </row>
    <row r="1035" spans="1:6">
      <c r="F1035" s="246" t="s">
        <v>222</v>
      </c>
    </row>
    <row r="1036" spans="1:6">
      <c r="F1036" s="178" t="s">
        <v>1885</v>
      </c>
    </row>
    <row r="1037" spans="1:6">
      <c r="F1037" s="178" t="s">
        <v>177</v>
      </c>
    </row>
    <row r="1038" spans="1:6">
      <c r="A1038" s="123"/>
    </row>
    <row r="1039" spans="1:6">
      <c r="A1039" s="804" t="s">
        <v>1886</v>
      </c>
      <c r="B1039" s="804"/>
      <c r="C1039" s="804"/>
      <c r="D1039" s="804"/>
      <c r="E1039" s="804"/>
      <c r="F1039" s="804"/>
    </row>
    <row r="1040" spans="1:6">
      <c r="A1040" s="121" t="s">
        <v>547</v>
      </c>
      <c r="B1040" s="640" t="s">
        <v>909</v>
      </c>
    </row>
    <row r="1041" spans="1:6">
      <c r="A1041" s="803" t="s">
        <v>262</v>
      </c>
      <c r="B1041" s="781" t="s">
        <v>418</v>
      </c>
      <c r="C1041" s="806" t="s">
        <v>470</v>
      </c>
      <c r="D1041" s="807"/>
      <c r="E1041" s="805" t="s">
        <v>400</v>
      </c>
      <c r="F1041" s="781" t="s">
        <v>401</v>
      </c>
    </row>
    <row r="1042" spans="1:6">
      <c r="A1042" s="803"/>
      <c r="B1042" s="781"/>
      <c r="C1042" s="808"/>
      <c r="D1042" s="809"/>
      <c r="E1042" s="805"/>
      <c r="F1042" s="781"/>
    </row>
    <row r="1043" spans="1:6">
      <c r="A1043" s="803"/>
      <c r="B1043" s="781"/>
      <c r="C1043" s="247" t="s">
        <v>402</v>
      </c>
      <c r="D1043" s="247" t="s">
        <v>403</v>
      </c>
      <c r="E1043" s="805"/>
      <c r="F1043" s="781"/>
    </row>
    <row r="1044" spans="1:6">
      <c r="A1044" s="712">
        <v>1</v>
      </c>
      <c r="B1044" s="709">
        <v>2</v>
      </c>
      <c r="C1044" s="247">
        <v>3</v>
      </c>
      <c r="D1044" s="247">
        <v>4</v>
      </c>
      <c r="E1044" s="711">
        <v>5</v>
      </c>
      <c r="F1044" s="709">
        <v>6</v>
      </c>
    </row>
    <row r="1045" spans="1:6">
      <c r="A1045" s="712">
        <v>1</v>
      </c>
      <c r="B1045" s="248" t="s">
        <v>368</v>
      </c>
      <c r="C1045" s="249"/>
      <c r="D1045" s="249"/>
      <c r="E1045" s="125"/>
      <c r="F1045" s="710"/>
    </row>
    <row r="1046" spans="1:6">
      <c r="A1046" s="126" t="s">
        <v>264</v>
      </c>
      <c r="B1046" s="250" t="s">
        <v>369</v>
      </c>
      <c r="C1046" s="126" t="s">
        <v>1887</v>
      </c>
      <c r="D1046" s="126" t="s">
        <v>1887</v>
      </c>
      <c r="E1046" s="124"/>
      <c r="F1046" s="119"/>
    </row>
    <row r="1047" spans="1:6">
      <c r="A1047" s="126" t="s">
        <v>265</v>
      </c>
      <c r="B1047" s="251" t="s">
        <v>223</v>
      </c>
      <c r="C1047" s="126" t="s">
        <v>1887</v>
      </c>
      <c r="D1047" s="126" t="s">
        <v>1887</v>
      </c>
      <c r="E1047" s="124"/>
      <c r="F1047" s="119"/>
    </row>
    <row r="1048" spans="1:6" ht="31.5">
      <c r="A1048" s="126" t="s">
        <v>276</v>
      </c>
      <c r="B1048" s="251" t="s">
        <v>480</v>
      </c>
      <c r="C1048" s="126" t="s">
        <v>1887</v>
      </c>
      <c r="D1048" s="126" t="s">
        <v>1887</v>
      </c>
      <c r="E1048" s="124"/>
      <c r="F1048" s="119"/>
    </row>
    <row r="1049" spans="1:6" ht="63">
      <c r="A1049" s="127" t="s">
        <v>291</v>
      </c>
      <c r="B1049" s="128" t="s">
        <v>481</v>
      </c>
      <c r="C1049" s="126" t="s">
        <v>1887</v>
      </c>
      <c r="D1049" s="126" t="s">
        <v>1887</v>
      </c>
      <c r="E1049" s="124"/>
      <c r="F1049" s="119"/>
    </row>
    <row r="1050" spans="1:6" ht="31.5">
      <c r="A1050" s="127" t="s">
        <v>482</v>
      </c>
      <c r="B1050" s="128" t="s">
        <v>483</v>
      </c>
      <c r="C1050" s="126" t="s">
        <v>1887</v>
      </c>
      <c r="D1050" s="126" t="s">
        <v>1887</v>
      </c>
      <c r="E1050" s="124"/>
      <c r="F1050" s="119"/>
    </row>
    <row r="1051" spans="1:6">
      <c r="A1051" s="127" t="s">
        <v>484</v>
      </c>
      <c r="B1051" s="128" t="s">
        <v>485</v>
      </c>
      <c r="C1051" s="126" t="s">
        <v>1887</v>
      </c>
      <c r="D1051" s="126" t="s">
        <v>1887</v>
      </c>
      <c r="E1051" s="124"/>
      <c r="F1051" s="119"/>
    </row>
    <row r="1052" spans="1:6">
      <c r="A1052" s="129">
        <v>2</v>
      </c>
      <c r="B1052" s="130" t="s">
        <v>298</v>
      </c>
      <c r="C1052" s="126"/>
      <c r="D1052" s="126"/>
      <c r="E1052" s="124"/>
      <c r="F1052" s="119"/>
    </row>
    <row r="1053" spans="1:6" ht="31.5">
      <c r="A1053" s="127" t="s">
        <v>267</v>
      </c>
      <c r="B1053" s="128" t="s">
        <v>486</v>
      </c>
      <c r="C1053" s="126" t="s">
        <v>1887</v>
      </c>
      <c r="D1053" s="126" t="s">
        <v>1887</v>
      </c>
      <c r="E1053" s="124"/>
      <c r="F1053" s="119"/>
    </row>
    <row r="1054" spans="1:6" ht="63">
      <c r="A1054" s="127" t="s">
        <v>268</v>
      </c>
      <c r="B1054" s="128" t="s">
        <v>411</v>
      </c>
      <c r="C1054" s="126" t="s">
        <v>1887</v>
      </c>
      <c r="D1054" s="126" t="s">
        <v>1887</v>
      </c>
      <c r="E1054" s="124"/>
      <c r="F1054" s="119"/>
    </row>
    <row r="1055" spans="1:6" ht="31.5">
      <c r="A1055" s="127" t="s">
        <v>269</v>
      </c>
      <c r="B1055" s="128" t="s">
        <v>412</v>
      </c>
      <c r="C1055" s="126" t="s">
        <v>1887</v>
      </c>
      <c r="D1055" s="126" t="s">
        <v>1887</v>
      </c>
      <c r="E1055" s="124"/>
      <c r="F1055" s="119"/>
    </row>
    <row r="1056" spans="1:6" ht="47.25">
      <c r="A1056" s="129">
        <v>3</v>
      </c>
      <c r="B1056" s="130" t="s">
        <v>210</v>
      </c>
      <c r="C1056" s="126" t="s">
        <v>1887</v>
      </c>
      <c r="D1056" s="126" t="s">
        <v>1887</v>
      </c>
      <c r="E1056" s="124"/>
      <c r="F1056" s="119"/>
    </row>
    <row r="1057" spans="1:6" ht="31.5">
      <c r="A1057" s="127" t="s">
        <v>299</v>
      </c>
      <c r="B1057" s="128" t="s">
        <v>211</v>
      </c>
      <c r="C1057" s="126" t="s">
        <v>1887</v>
      </c>
      <c r="D1057" s="126" t="s">
        <v>1887</v>
      </c>
      <c r="E1057" s="124"/>
      <c r="F1057" s="119"/>
    </row>
    <row r="1058" spans="1:6">
      <c r="A1058" s="127" t="s">
        <v>240</v>
      </c>
      <c r="B1058" s="128" t="s">
        <v>212</v>
      </c>
      <c r="C1058" s="126" t="s">
        <v>1887</v>
      </c>
      <c r="D1058" s="126" t="s">
        <v>1887</v>
      </c>
      <c r="E1058" s="124"/>
      <c r="F1058" s="119"/>
    </row>
    <row r="1059" spans="1:6">
      <c r="A1059" s="127" t="s">
        <v>242</v>
      </c>
      <c r="B1059" s="128" t="s">
        <v>213</v>
      </c>
      <c r="C1059" s="126" t="s">
        <v>1887</v>
      </c>
      <c r="D1059" s="126" t="s">
        <v>1887</v>
      </c>
      <c r="E1059" s="124"/>
      <c r="F1059" s="119"/>
    </row>
    <row r="1060" spans="1:6">
      <c r="A1060" s="127" t="s">
        <v>214</v>
      </c>
      <c r="B1060" s="128" t="s">
        <v>215</v>
      </c>
      <c r="C1060" s="126" t="s">
        <v>1887</v>
      </c>
      <c r="D1060" s="126" t="s">
        <v>1887</v>
      </c>
      <c r="E1060" s="124"/>
      <c r="F1060" s="119"/>
    </row>
    <row r="1061" spans="1:6">
      <c r="A1061" s="127" t="s">
        <v>216</v>
      </c>
      <c r="B1061" s="128" t="s">
        <v>217</v>
      </c>
      <c r="C1061" s="126" t="s">
        <v>1887</v>
      </c>
      <c r="D1061" s="126" t="s">
        <v>1887</v>
      </c>
      <c r="E1061" s="124"/>
      <c r="F1061" s="119"/>
    </row>
    <row r="1062" spans="1:6">
      <c r="A1062" s="129">
        <v>4</v>
      </c>
      <c r="B1062" s="130" t="s">
        <v>394</v>
      </c>
      <c r="C1062" s="126"/>
      <c r="D1062" s="126"/>
      <c r="E1062" s="124"/>
      <c r="F1062" s="119"/>
    </row>
    <row r="1063" spans="1:6" ht="31.5">
      <c r="A1063" s="126" t="s">
        <v>271</v>
      </c>
      <c r="B1063" s="251" t="s">
        <v>218</v>
      </c>
      <c r="C1063" s="126" t="s">
        <v>1887</v>
      </c>
      <c r="D1063" s="126" t="s">
        <v>1887</v>
      </c>
      <c r="E1063" s="124"/>
      <c r="F1063" s="119"/>
    </row>
    <row r="1064" spans="1:6" ht="63">
      <c r="A1064" s="126" t="s">
        <v>272</v>
      </c>
      <c r="B1064" s="251" t="s">
        <v>392</v>
      </c>
      <c r="C1064" s="126" t="s">
        <v>1887</v>
      </c>
      <c r="D1064" s="126" t="s">
        <v>1887</v>
      </c>
      <c r="E1064" s="124"/>
      <c r="F1064" s="119"/>
    </row>
    <row r="1065" spans="1:6" ht="31.5">
      <c r="A1065" s="126" t="s">
        <v>273</v>
      </c>
      <c r="B1065" s="251" t="s">
        <v>500</v>
      </c>
      <c r="C1065" s="126" t="s">
        <v>1887</v>
      </c>
      <c r="D1065" s="126" t="s">
        <v>1887</v>
      </c>
      <c r="E1065" s="124"/>
      <c r="F1065" s="119"/>
    </row>
    <row r="1066" spans="1:6" ht="31.5">
      <c r="A1066" s="126" t="s">
        <v>138</v>
      </c>
      <c r="B1066" s="251" t="s">
        <v>501</v>
      </c>
      <c r="C1066" s="126" t="s">
        <v>1887</v>
      </c>
      <c r="D1066" s="126" t="s">
        <v>1887</v>
      </c>
      <c r="E1066" s="124"/>
      <c r="F1066" s="119"/>
    </row>
    <row r="1067" spans="1:6">
      <c r="E1067" s="719"/>
      <c r="F1067" s="178" t="s">
        <v>251</v>
      </c>
    </row>
    <row r="1068" spans="1:6">
      <c r="B1068" s="53"/>
      <c r="F1068" s="178" t="s">
        <v>456</v>
      </c>
    </row>
    <row r="1069" spans="1:6">
      <c r="F1069" s="178" t="s">
        <v>182</v>
      </c>
    </row>
    <row r="1070" spans="1:6">
      <c r="F1070" s="178"/>
    </row>
    <row r="1071" spans="1:6">
      <c r="A1071" s="802" t="s">
        <v>399</v>
      </c>
      <c r="B1071" s="802"/>
      <c r="C1071" s="802"/>
      <c r="D1071" s="802"/>
      <c r="E1071" s="802"/>
      <c r="F1071" s="802"/>
    </row>
    <row r="1072" spans="1:6">
      <c r="A1072" s="802" t="s">
        <v>303</v>
      </c>
      <c r="B1072" s="802"/>
      <c r="C1072" s="802"/>
      <c r="D1072" s="802"/>
      <c r="E1072" s="802"/>
      <c r="F1072" s="802"/>
    </row>
    <row r="1073" spans="1:6">
      <c r="F1073" s="178" t="s">
        <v>219</v>
      </c>
    </row>
    <row r="1074" spans="1:6">
      <c r="F1074" s="178" t="s">
        <v>220</v>
      </c>
    </row>
    <row r="1075" spans="1:6">
      <c r="F1075" s="178" t="s">
        <v>221</v>
      </c>
    </row>
    <row r="1076" spans="1:6">
      <c r="F1076" s="246" t="s">
        <v>222</v>
      </c>
    </row>
    <row r="1077" spans="1:6">
      <c r="F1077" s="178" t="s">
        <v>1885</v>
      </c>
    </row>
    <row r="1078" spans="1:6">
      <c r="F1078" s="178" t="s">
        <v>177</v>
      </c>
    </row>
    <row r="1079" spans="1:6">
      <c r="A1079" s="123"/>
    </row>
    <row r="1080" spans="1:6">
      <c r="A1080" s="804" t="s">
        <v>1886</v>
      </c>
      <c r="B1080" s="804"/>
      <c r="C1080" s="804"/>
      <c r="D1080" s="804"/>
      <c r="E1080" s="804"/>
      <c r="F1080" s="804"/>
    </row>
    <row r="1081" spans="1:6">
      <c r="A1081" s="121" t="s">
        <v>548</v>
      </c>
      <c r="B1081" s="640" t="s">
        <v>910</v>
      </c>
    </row>
    <row r="1082" spans="1:6">
      <c r="A1082" s="803" t="s">
        <v>262</v>
      </c>
      <c r="B1082" s="781" t="s">
        <v>418</v>
      </c>
      <c r="C1082" s="806" t="s">
        <v>470</v>
      </c>
      <c r="D1082" s="807"/>
      <c r="E1082" s="805" t="s">
        <v>400</v>
      </c>
      <c r="F1082" s="781" t="s">
        <v>401</v>
      </c>
    </row>
    <row r="1083" spans="1:6">
      <c r="A1083" s="803"/>
      <c r="B1083" s="781"/>
      <c r="C1083" s="808"/>
      <c r="D1083" s="809"/>
      <c r="E1083" s="805"/>
      <c r="F1083" s="781"/>
    </row>
    <row r="1084" spans="1:6">
      <c r="A1084" s="803"/>
      <c r="B1084" s="781"/>
      <c r="C1084" s="247" t="s">
        <v>402</v>
      </c>
      <c r="D1084" s="247" t="s">
        <v>403</v>
      </c>
      <c r="E1084" s="805"/>
      <c r="F1084" s="781"/>
    </row>
    <row r="1085" spans="1:6">
      <c r="A1085" s="712">
        <v>1</v>
      </c>
      <c r="B1085" s="709">
        <v>2</v>
      </c>
      <c r="C1085" s="247">
        <v>3</v>
      </c>
      <c r="D1085" s="247">
        <v>4</v>
      </c>
      <c r="E1085" s="711">
        <v>5</v>
      </c>
      <c r="F1085" s="709">
        <v>6</v>
      </c>
    </row>
    <row r="1086" spans="1:6">
      <c r="A1086" s="712">
        <v>1</v>
      </c>
      <c r="B1086" s="248" t="s">
        <v>368</v>
      </c>
      <c r="C1086" s="249"/>
      <c r="D1086" s="249"/>
      <c r="E1086" s="125"/>
      <c r="F1086" s="710"/>
    </row>
    <row r="1087" spans="1:6">
      <c r="A1087" s="126" t="s">
        <v>264</v>
      </c>
      <c r="B1087" s="250" t="s">
        <v>369</v>
      </c>
      <c r="C1087" s="126" t="s">
        <v>1887</v>
      </c>
      <c r="D1087" s="126" t="s">
        <v>1887</v>
      </c>
      <c r="E1087" s="124"/>
      <c r="F1087" s="119"/>
    </row>
    <row r="1088" spans="1:6">
      <c r="A1088" s="126" t="s">
        <v>265</v>
      </c>
      <c r="B1088" s="251" t="s">
        <v>223</v>
      </c>
      <c r="C1088" s="126" t="s">
        <v>1887</v>
      </c>
      <c r="D1088" s="126" t="s">
        <v>1887</v>
      </c>
      <c r="E1088" s="124"/>
      <c r="F1088" s="119"/>
    </row>
    <row r="1089" spans="1:6" ht="31.5">
      <c r="A1089" s="126" t="s">
        <v>276</v>
      </c>
      <c r="B1089" s="251" t="s">
        <v>480</v>
      </c>
      <c r="C1089" s="126" t="s">
        <v>1887</v>
      </c>
      <c r="D1089" s="126" t="s">
        <v>1887</v>
      </c>
      <c r="E1089" s="124"/>
      <c r="F1089" s="119"/>
    </row>
    <row r="1090" spans="1:6" ht="63">
      <c r="A1090" s="127" t="s">
        <v>291</v>
      </c>
      <c r="B1090" s="128" t="s">
        <v>481</v>
      </c>
      <c r="C1090" s="126" t="s">
        <v>1887</v>
      </c>
      <c r="D1090" s="126" t="s">
        <v>1887</v>
      </c>
      <c r="E1090" s="124"/>
      <c r="F1090" s="119"/>
    </row>
    <row r="1091" spans="1:6" ht="31.5">
      <c r="A1091" s="127" t="s">
        <v>482</v>
      </c>
      <c r="B1091" s="128" t="s">
        <v>483</v>
      </c>
      <c r="C1091" s="126" t="s">
        <v>1887</v>
      </c>
      <c r="D1091" s="126" t="s">
        <v>1887</v>
      </c>
      <c r="E1091" s="124"/>
      <c r="F1091" s="119"/>
    </row>
    <row r="1092" spans="1:6">
      <c r="A1092" s="127" t="s">
        <v>484</v>
      </c>
      <c r="B1092" s="128" t="s">
        <v>485</v>
      </c>
      <c r="C1092" s="126" t="s">
        <v>1887</v>
      </c>
      <c r="D1092" s="126" t="s">
        <v>1887</v>
      </c>
      <c r="E1092" s="124"/>
      <c r="F1092" s="119"/>
    </row>
    <row r="1093" spans="1:6">
      <c r="A1093" s="129">
        <v>2</v>
      </c>
      <c r="B1093" s="130" t="s">
        <v>298</v>
      </c>
      <c r="C1093" s="126"/>
      <c r="D1093" s="126"/>
      <c r="E1093" s="124"/>
      <c r="F1093" s="119"/>
    </row>
    <row r="1094" spans="1:6" ht="31.5">
      <c r="A1094" s="127" t="s">
        <v>267</v>
      </c>
      <c r="B1094" s="128" t="s">
        <v>486</v>
      </c>
      <c r="C1094" s="126" t="s">
        <v>1887</v>
      </c>
      <c r="D1094" s="126" t="s">
        <v>1887</v>
      </c>
      <c r="E1094" s="124"/>
      <c r="F1094" s="119"/>
    </row>
    <row r="1095" spans="1:6" ht="63">
      <c r="A1095" s="127" t="s">
        <v>268</v>
      </c>
      <c r="B1095" s="128" t="s">
        <v>411</v>
      </c>
      <c r="C1095" s="126" t="s">
        <v>1887</v>
      </c>
      <c r="D1095" s="126" t="s">
        <v>1887</v>
      </c>
      <c r="E1095" s="124"/>
      <c r="F1095" s="119"/>
    </row>
    <row r="1096" spans="1:6" ht="31.5">
      <c r="A1096" s="127" t="s">
        <v>269</v>
      </c>
      <c r="B1096" s="128" t="s">
        <v>412</v>
      </c>
      <c r="C1096" s="126" t="s">
        <v>1887</v>
      </c>
      <c r="D1096" s="126" t="s">
        <v>1887</v>
      </c>
      <c r="E1096" s="124"/>
      <c r="F1096" s="119"/>
    </row>
    <row r="1097" spans="1:6" ht="47.25">
      <c r="A1097" s="129">
        <v>3</v>
      </c>
      <c r="B1097" s="130" t="s">
        <v>210</v>
      </c>
      <c r="C1097" s="126" t="s">
        <v>1887</v>
      </c>
      <c r="D1097" s="126" t="s">
        <v>1887</v>
      </c>
      <c r="E1097" s="124"/>
      <c r="F1097" s="119"/>
    </row>
    <row r="1098" spans="1:6" ht="31.5">
      <c r="A1098" s="127" t="s">
        <v>299</v>
      </c>
      <c r="B1098" s="128" t="s">
        <v>211</v>
      </c>
      <c r="C1098" s="126" t="s">
        <v>1887</v>
      </c>
      <c r="D1098" s="126" t="s">
        <v>1887</v>
      </c>
      <c r="E1098" s="124"/>
      <c r="F1098" s="119"/>
    </row>
    <row r="1099" spans="1:6">
      <c r="A1099" s="127" t="s">
        <v>240</v>
      </c>
      <c r="B1099" s="128" t="s">
        <v>212</v>
      </c>
      <c r="C1099" s="126" t="s">
        <v>1887</v>
      </c>
      <c r="D1099" s="126" t="s">
        <v>1887</v>
      </c>
      <c r="E1099" s="124"/>
      <c r="F1099" s="119"/>
    </row>
    <row r="1100" spans="1:6">
      <c r="A1100" s="127" t="s">
        <v>242</v>
      </c>
      <c r="B1100" s="128" t="s">
        <v>213</v>
      </c>
      <c r="C1100" s="126" t="s">
        <v>1887</v>
      </c>
      <c r="D1100" s="126" t="s">
        <v>1887</v>
      </c>
      <c r="E1100" s="124"/>
      <c r="F1100" s="119"/>
    </row>
    <row r="1101" spans="1:6">
      <c r="A1101" s="127" t="s">
        <v>214</v>
      </c>
      <c r="B1101" s="128" t="s">
        <v>215</v>
      </c>
      <c r="C1101" s="126" t="s">
        <v>1887</v>
      </c>
      <c r="D1101" s="126" t="s">
        <v>1887</v>
      </c>
      <c r="E1101" s="124"/>
      <c r="F1101" s="119"/>
    </row>
    <row r="1102" spans="1:6">
      <c r="A1102" s="127" t="s">
        <v>216</v>
      </c>
      <c r="B1102" s="128" t="s">
        <v>217</v>
      </c>
      <c r="C1102" s="126" t="s">
        <v>1887</v>
      </c>
      <c r="D1102" s="126" t="s">
        <v>1887</v>
      </c>
      <c r="E1102" s="124"/>
      <c r="F1102" s="119"/>
    </row>
    <row r="1103" spans="1:6">
      <c r="A1103" s="129">
        <v>4</v>
      </c>
      <c r="B1103" s="130" t="s">
        <v>394</v>
      </c>
      <c r="C1103" s="126"/>
      <c r="D1103" s="126"/>
      <c r="E1103" s="124"/>
      <c r="F1103" s="119"/>
    </row>
    <row r="1104" spans="1:6" ht="31.5">
      <c r="A1104" s="126" t="s">
        <v>271</v>
      </c>
      <c r="B1104" s="251" t="s">
        <v>218</v>
      </c>
      <c r="C1104" s="126" t="s">
        <v>1887</v>
      </c>
      <c r="D1104" s="126" t="s">
        <v>1887</v>
      </c>
      <c r="E1104" s="124"/>
      <c r="F1104" s="119"/>
    </row>
    <row r="1105" spans="1:6" ht="63">
      <c r="A1105" s="126" t="s">
        <v>272</v>
      </c>
      <c r="B1105" s="251" t="s">
        <v>392</v>
      </c>
      <c r="C1105" s="126" t="s">
        <v>1887</v>
      </c>
      <c r="D1105" s="126" t="s">
        <v>1887</v>
      </c>
      <c r="E1105" s="124"/>
      <c r="F1105" s="119"/>
    </row>
    <row r="1106" spans="1:6" ht="31.5">
      <c r="A1106" s="126" t="s">
        <v>273</v>
      </c>
      <c r="B1106" s="251" t="s">
        <v>500</v>
      </c>
      <c r="C1106" s="126" t="s">
        <v>1887</v>
      </c>
      <c r="D1106" s="126" t="s">
        <v>1887</v>
      </c>
      <c r="E1106" s="124"/>
      <c r="F1106" s="119"/>
    </row>
    <row r="1107" spans="1:6" ht="31.5">
      <c r="A1107" s="126" t="s">
        <v>138</v>
      </c>
      <c r="B1107" s="251" t="s">
        <v>501</v>
      </c>
      <c r="C1107" s="126" t="s">
        <v>1887</v>
      </c>
      <c r="D1107" s="126" t="s">
        <v>1887</v>
      </c>
      <c r="E1107" s="124"/>
      <c r="F1107" s="119"/>
    </row>
    <row r="1108" spans="1:6">
      <c r="E1108" s="719"/>
      <c r="F1108" s="178" t="s">
        <v>251</v>
      </c>
    </row>
    <row r="1109" spans="1:6">
      <c r="B1109" s="53"/>
      <c r="F1109" s="178" t="s">
        <v>456</v>
      </c>
    </row>
    <row r="1110" spans="1:6">
      <c r="F1110" s="178" t="s">
        <v>182</v>
      </c>
    </row>
    <row r="1111" spans="1:6">
      <c r="F1111" s="178"/>
    </row>
    <row r="1112" spans="1:6">
      <c r="A1112" s="802" t="s">
        <v>399</v>
      </c>
      <c r="B1112" s="802"/>
      <c r="C1112" s="802"/>
      <c r="D1112" s="802"/>
      <c r="E1112" s="802"/>
      <c r="F1112" s="802"/>
    </row>
    <row r="1113" spans="1:6">
      <c r="A1113" s="802" t="s">
        <v>303</v>
      </c>
      <c r="B1113" s="802"/>
      <c r="C1113" s="802"/>
      <c r="D1113" s="802"/>
      <c r="E1113" s="802"/>
      <c r="F1113" s="802"/>
    </row>
    <row r="1114" spans="1:6">
      <c r="F1114" s="178" t="s">
        <v>219</v>
      </c>
    </row>
    <row r="1115" spans="1:6">
      <c r="F1115" s="178" t="s">
        <v>220</v>
      </c>
    </row>
    <row r="1116" spans="1:6">
      <c r="F1116" s="178" t="s">
        <v>221</v>
      </c>
    </row>
    <row r="1117" spans="1:6">
      <c r="F1117" s="246" t="s">
        <v>222</v>
      </c>
    </row>
    <row r="1118" spans="1:6">
      <c r="F1118" s="178" t="s">
        <v>1885</v>
      </c>
    </row>
    <row r="1119" spans="1:6">
      <c r="F1119" s="178" t="s">
        <v>177</v>
      </c>
    </row>
    <row r="1120" spans="1:6">
      <c r="A1120" s="123"/>
    </row>
    <row r="1121" spans="1:6">
      <c r="A1121" s="804" t="s">
        <v>1886</v>
      </c>
      <c r="B1121" s="804"/>
      <c r="C1121" s="804"/>
      <c r="D1121" s="804"/>
      <c r="E1121" s="804"/>
      <c r="F1121" s="804"/>
    </row>
    <row r="1122" spans="1:6">
      <c r="A1122" s="121" t="s">
        <v>549</v>
      </c>
      <c r="B1122" s="640" t="s">
        <v>911</v>
      </c>
    </row>
    <row r="1123" spans="1:6">
      <c r="A1123" s="803" t="s">
        <v>262</v>
      </c>
      <c r="B1123" s="781" t="s">
        <v>418</v>
      </c>
      <c r="C1123" s="806" t="s">
        <v>470</v>
      </c>
      <c r="D1123" s="807"/>
      <c r="E1123" s="805" t="s">
        <v>400</v>
      </c>
      <c r="F1123" s="781" t="s">
        <v>401</v>
      </c>
    </row>
    <row r="1124" spans="1:6">
      <c r="A1124" s="803"/>
      <c r="B1124" s="781"/>
      <c r="C1124" s="808"/>
      <c r="D1124" s="809"/>
      <c r="E1124" s="805"/>
      <c r="F1124" s="781"/>
    </row>
    <row r="1125" spans="1:6">
      <c r="A1125" s="803"/>
      <c r="B1125" s="781"/>
      <c r="C1125" s="247" t="s">
        <v>402</v>
      </c>
      <c r="D1125" s="247" t="s">
        <v>403</v>
      </c>
      <c r="E1125" s="805"/>
      <c r="F1125" s="781"/>
    </row>
    <row r="1126" spans="1:6">
      <c r="A1126" s="712">
        <v>1</v>
      </c>
      <c r="B1126" s="709">
        <v>2</v>
      </c>
      <c r="C1126" s="247">
        <v>3</v>
      </c>
      <c r="D1126" s="247">
        <v>4</v>
      </c>
      <c r="E1126" s="711">
        <v>5</v>
      </c>
      <c r="F1126" s="709">
        <v>6</v>
      </c>
    </row>
    <row r="1127" spans="1:6">
      <c r="A1127" s="712">
        <v>1</v>
      </c>
      <c r="B1127" s="248" t="s">
        <v>368</v>
      </c>
      <c r="C1127" s="249"/>
      <c r="D1127" s="249"/>
      <c r="E1127" s="125"/>
      <c r="F1127" s="710"/>
    </row>
    <row r="1128" spans="1:6">
      <c r="A1128" s="126" t="s">
        <v>264</v>
      </c>
      <c r="B1128" s="250" t="s">
        <v>369</v>
      </c>
      <c r="C1128" s="126" t="s">
        <v>1887</v>
      </c>
      <c r="D1128" s="126" t="s">
        <v>1887</v>
      </c>
      <c r="E1128" s="124"/>
      <c r="F1128" s="119"/>
    </row>
    <row r="1129" spans="1:6">
      <c r="A1129" s="126" t="s">
        <v>265</v>
      </c>
      <c r="B1129" s="251" t="s">
        <v>223</v>
      </c>
      <c r="C1129" s="126" t="s">
        <v>1887</v>
      </c>
      <c r="D1129" s="126" t="s">
        <v>1887</v>
      </c>
      <c r="E1129" s="124"/>
      <c r="F1129" s="119"/>
    </row>
    <row r="1130" spans="1:6" ht="31.5">
      <c r="A1130" s="126" t="s">
        <v>276</v>
      </c>
      <c r="B1130" s="251" t="s">
        <v>480</v>
      </c>
      <c r="C1130" s="126" t="s">
        <v>1887</v>
      </c>
      <c r="D1130" s="126" t="s">
        <v>1887</v>
      </c>
      <c r="E1130" s="124"/>
      <c r="F1130" s="119"/>
    </row>
    <row r="1131" spans="1:6" ht="63">
      <c r="A1131" s="127" t="s">
        <v>291</v>
      </c>
      <c r="B1131" s="128" t="s">
        <v>481</v>
      </c>
      <c r="C1131" s="126" t="s">
        <v>1887</v>
      </c>
      <c r="D1131" s="126" t="s">
        <v>1887</v>
      </c>
      <c r="E1131" s="124"/>
      <c r="F1131" s="119"/>
    </row>
    <row r="1132" spans="1:6" ht="31.5">
      <c r="A1132" s="127" t="s">
        <v>482</v>
      </c>
      <c r="B1132" s="128" t="s">
        <v>483</v>
      </c>
      <c r="C1132" s="126" t="s">
        <v>1887</v>
      </c>
      <c r="D1132" s="126" t="s">
        <v>1887</v>
      </c>
      <c r="E1132" s="124"/>
      <c r="F1132" s="119"/>
    </row>
    <row r="1133" spans="1:6">
      <c r="A1133" s="127" t="s">
        <v>484</v>
      </c>
      <c r="B1133" s="128" t="s">
        <v>485</v>
      </c>
      <c r="C1133" s="126" t="s">
        <v>1887</v>
      </c>
      <c r="D1133" s="126" t="s">
        <v>1887</v>
      </c>
      <c r="E1133" s="124"/>
      <c r="F1133" s="119"/>
    </row>
    <row r="1134" spans="1:6">
      <c r="A1134" s="129">
        <v>2</v>
      </c>
      <c r="B1134" s="130" t="s">
        <v>298</v>
      </c>
      <c r="C1134" s="126"/>
      <c r="D1134" s="126"/>
      <c r="E1134" s="124"/>
      <c r="F1134" s="119"/>
    </row>
    <row r="1135" spans="1:6" ht="31.5">
      <c r="A1135" s="127" t="s">
        <v>267</v>
      </c>
      <c r="B1135" s="128" t="s">
        <v>486</v>
      </c>
      <c r="C1135" s="126" t="s">
        <v>1887</v>
      </c>
      <c r="D1135" s="126" t="s">
        <v>1887</v>
      </c>
      <c r="E1135" s="124"/>
      <c r="F1135" s="119"/>
    </row>
    <row r="1136" spans="1:6" ht="63">
      <c r="A1136" s="127" t="s">
        <v>268</v>
      </c>
      <c r="B1136" s="128" t="s">
        <v>411</v>
      </c>
      <c r="C1136" s="126" t="s">
        <v>1887</v>
      </c>
      <c r="D1136" s="126" t="s">
        <v>1887</v>
      </c>
      <c r="E1136" s="124"/>
      <c r="F1136" s="119"/>
    </row>
    <row r="1137" spans="1:6" ht="31.5">
      <c r="A1137" s="127" t="s">
        <v>269</v>
      </c>
      <c r="B1137" s="128" t="s">
        <v>412</v>
      </c>
      <c r="C1137" s="126" t="s">
        <v>1887</v>
      </c>
      <c r="D1137" s="126" t="s">
        <v>1887</v>
      </c>
      <c r="E1137" s="124"/>
      <c r="F1137" s="119"/>
    </row>
    <row r="1138" spans="1:6" ht="47.25">
      <c r="A1138" s="129">
        <v>3</v>
      </c>
      <c r="B1138" s="130" t="s">
        <v>210</v>
      </c>
      <c r="C1138" s="126" t="s">
        <v>1887</v>
      </c>
      <c r="D1138" s="126" t="s">
        <v>1887</v>
      </c>
      <c r="E1138" s="124"/>
      <c r="F1138" s="119"/>
    </row>
    <row r="1139" spans="1:6" ht="31.5">
      <c r="A1139" s="127" t="s">
        <v>299</v>
      </c>
      <c r="B1139" s="128" t="s">
        <v>211</v>
      </c>
      <c r="C1139" s="126" t="s">
        <v>1887</v>
      </c>
      <c r="D1139" s="126" t="s">
        <v>1887</v>
      </c>
      <c r="E1139" s="124"/>
      <c r="F1139" s="119"/>
    </row>
    <row r="1140" spans="1:6">
      <c r="A1140" s="127" t="s">
        <v>240</v>
      </c>
      <c r="B1140" s="128" t="s">
        <v>212</v>
      </c>
      <c r="C1140" s="126" t="s">
        <v>1887</v>
      </c>
      <c r="D1140" s="126" t="s">
        <v>1887</v>
      </c>
      <c r="E1140" s="124"/>
      <c r="F1140" s="119"/>
    </row>
    <row r="1141" spans="1:6">
      <c r="A1141" s="127" t="s">
        <v>242</v>
      </c>
      <c r="B1141" s="128" t="s">
        <v>213</v>
      </c>
      <c r="C1141" s="126" t="s">
        <v>1887</v>
      </c>
      <c r="D1141" s="126" t="s">
        <v>1887</v>
      </c>
      <c r="E1141" s="124"/>
      <c r="F1141" s="119"/>
    </row>
    <row r="1142" spans="1:6">
      <c r="A1142" s="127" t="s">
        <v>214</v>
      </c>
      <c r="B1142" s="128" t="s">
        <v>215</v>
      </c>
      <c r="C1142" s="126" t="s">
        <v>1887</v>
      </c>
      <c r="D1142" s="126" t="s">
        <v>1887</v>
      </c>
      <c r="E1142" s="124"/>
      <c r="F1142" s="119"/>
    </row>
    <row r="1143" spans="1:6">
      <c r="A1143" s="127" t="s">
        <v>216</v>
      </c>
      <c r="B1143" s="128" t="s">
        <v>217</v>
      </c>
      <c r="C1143" s="126" t="s">
        <v>1887</v>
      </c>
      <c r="D1143" s="126" t="s">
        <v>1887</v>
      </c>
      <c r="E1143" s="124"/>
      <c r="F1143" s="119"/>
    </row>
    <row r="1144" spans="1:6">
      <c r="A1144" s="129">
        <v>4</v>
      </c>
      <c r="B1144" s="130" t="s">
        <v>394</v>
      </c>
      <c r="C1144" s="126"/>
      <c r="D1144" s="126"/>
      <c r="E1144" s="124"/>
      <c r="F1144" s="119"/>
    </row>
    <row r="1145" spans="1:6" ht="31.5">
      <c r="A1145" s="126" t="s">
        <v>271</v>
      </c>
      <c r="B1145" s="251" t="s">
        <v>218</v>
      </c>
      <c r="C1145" s="126" t="s">
        <v>1887</v>
      </c>
      <c r="D1145" s="126" t="s">
        <v>1887</v>
      </c>
      <c r="E1145" s="124"/>
      <c r="F1145" s="119"/>
    </row>
    <row r="1146" spans="1:6" ht="63">
      <c r="A1146" s="126" t="s">
        <v>272</v>
      </c>
      <c r="B1146" s="251" t="s">
        <v>392</v>
      </c>
      <c r="C1146" s="126" t="s">
        <v>1887</v>
      </c>
      <c r="D1146" s="126" t="s">
        <v>1887</v>
      </c>
      <c r="E1146" s="124"/>
      <c r="F1146" s="119"/>
    </row>
    <row r="1147" spans="1:6" ht="31.5">
      <c r="A1147" s="126" t="s">
        <v>273</v>
      </c>
      <c r="B1147" s="251" t="s">
        <v>500</v>
      </c>
      <c r="C1147" s="126" t="s">
        <v>1887</v>
      </c>
      <c r="D1147" s="126" t="s">
        <v>1887</v>
      </c>
      <c r="E1147" s="124"/>
      <c r="F1147" s="119"/>
    </row>
    <row r="1148" spans="1:6" ht="31.5">
      <c r="A1148" s="126" t="s">
        <v>138</v>
      </c>
      <c r="B1148" s="251" t="s">
        <v>501</v>
      </c>
      <c r="C1148" s="126" t="s">
        <v>1887</v>
      </c>
      <c r="D1148" s="126" t="s">
        <v>1887</v>
      </c>
      <c r="E1148" s="124"/>
      <c r="F1148" s="119"/>
    </row>
    <row r="1149" spans="1:6">
      <c r="E1149" s="719"/>
      <c r="F1149" s="178" t="s">
        <v>251</v>
      </c>
    </row>
    <row r="1150" spans="1:6">
      <c r="B1150" s="53"/>
      <c r="F1150" s="178" t="s">
        <v>456</v>
      </c>
    </row>
    <row r="1151" spans="1:6">
      <c r="F1151" s="178" t="s">
        <v>182</v>
      </c>
    </row>
    <row r="1152" spans="1:6">
      <c r="F1152" s="178"/>
    </row>
    <row r="1153" spans="1:6">
      <c r="A1153" s="802" t="s">
        <v>399</v>
      </c>
      <c r="B1153" s="802"/>
      <c r="C1153" s="802"/>
      <c r="D1153" s="802"/>
      <c r="E1153" s="802"/>
      <c r="F1153" s="802"/>
    </row>
    <row r="1154" spans="1:6">
      <c r="A1154" s="802" t="s">
        <v>303</v>
      </c>
      <c r="B1154" s="802"/>
      <c r="C1154" s="802"/>
      <c r="D1154" s="802"/>
      <c r="E1154" s="802"/>
      <c r="F1154" s="802"/>
    </row>
    <row r="1155" spans="1:6">
      <c r="F1155" s="178" t="s">
        <v>219</v>
      </c>
    </row>
    <row r="1156" spans="1:6">
      <c r="F1156" s="178" t="s">
        <v>220</v>
      </c>
    </row>
    <row r="1157" spans="1:6">
      <c r="F1157" s="178" t="s">
        <v>221</v>
      </c>
    </row>
    <row r="1158" spans="1:6">
      <c r="F1158" s="246" t="s">
        <v>222</v>
      </c>
    </row>
    <row r="1159" spans="1:6">
      <c r="F1159" s="178" t="s">
        <v>1885</v>
      </c>
    </row>
    <row r="1160" spans="1:6">
      <c r="F1160" s="178" t="s">
        <v>177</v>
      </c>
    </row>
    <row r="1161" spans="1:6">
      <c r="A1161" s="123"/>
    </row>
    <row r="1162" spans="1:6">
      <c r="A1162" s="804" t="s">
        <v>1886</v>
      </c>
      <c r="B1162" s="804"/>
      <c r="C1162" s="804"/>
      <c r="D1162" s="804"/>
      <c r="E1162" s="804"/>
      <c r="F1162" s="804"/>
    </row>
    <row r="1163" spans="1:6">
      <c r="A1163" s="121" t="s">
        <v>550</v>
      </c>
      <c r="B1163" s="640" t="s">
        <v>912</v>
      </c>
    </row>
    <row r="1164" spans="1:6">
      <c r="A1164" s="803" t="s">
        <v>262</v>
      </c>
      <c r="B1164" s="781" t="s">
        <v>418</v>
      </c>
      <c r="C1164" s="806" t="s">
        <v>470</v>
      </c>
      <c r="D1164" s="807"/>
      <c r="E1164" s="805" t="s">
        <v>400</v>
      </c>
      <c r="F1164" s="781" t="s">
        <v>401</v>
      </c>
    </row>
    <row r="1165" spans="1:6">
      <c r="A1165" s="803"/>
      <c r="B1165" s="781"/>
      <c r="C1165" s="808"/>
      <c r="D1165" s="809"/>
      <c r="E1165" s="805"/>
      <c r="F1165" s="781"/>
    </row>
    <row r="1166" spans="1:6">
      <c r="A1166" s="803"/>
      <c r="B1166" s="781"/>
      <c r="C1166" s="247" t="s">
        <v>402</v>
      </c>
      <c r="D1166" s="247" t="s">
        <v>403</v>
      </c>
      <c r="E1166" s="805"/>
      <c r="F1166" s="781"/>
    </row>
    <row r="1167" spans="1:6">
      <c r="A1167" s="712">
        <v>1</v>
      </c>
      <c r="B1167" s="709">
        <v>2</v>
      </c>
      <c r="C1167" s="247">
        <v>3</v>
      </c>
      <c r="D1167" s="247">
        <v>4</v>
      </c>
      <c r="E1167" s="711">
        <v>5</v>
      </c>
      <c r="F1167" s="709">
        <v>6</v>
      </c>
    </row>
    <row r="1168" spans="1:6">
      <c r="A1168" s="712">
        <v>1</v>
      </c>
      <c r="B1168" s="248" t="s">
        <v>368</v>
      </c>
      <c r="C1168" s="249"/>
      <c r="D1168" s="249"/>
      <c r="E1168" s="125"/>
      <c r="F1168" s="710"/>
    </row>
    <row r="1169" spans="1:6">
      <c r="A1169" s="126" t="s">
        <v>264</v>
      </c>
      <c r="B1169" s="250" t="s">
        <v>369</v>
      </c>
      <c r="C1169" s="126" t="s">
        <v>1887</v>
      </c>
      <c r="D1169" s="126" t="s">
        <v>1887</v>
      </c>
      <c r="E1169" s="124"/>
      <c r="F1169" s="119"/>
    </row>
    <row r="1170" spans="1:6">
      <c r="A1170" s="126" t="s">
        <v>265</v>
      </c>
      <c r="B1170" s="251" t="s">
        <v>223</v>
      </c>
      <c r="C1170" s="126" t="s">
        <v>1887</v>
      </c>
      <c r="D1170" s="126" t="s">
        <v>1887</v>
      </c>
      <c r="E1170" s="124"/>
      <c r="F1170" s="119"/>
    </row>
    <row r="1171" spans="1:6" ht="31.5">
      <c r="A1171" s="126" t="s">
        <v>276</v>
      </c>
      <c r="B1171" s="251" t="s">
        <v>480</v>
      </c>
      <c r="C1171" s="126" t="s">
        <v>1887</v>
      </c>
      <c r="D1171" s="126" t="s">
        <v>1887</v>
      </c>
      <c r="E1171" s="124"/>
      <c r="F1171" s="119"/>
    </row>
    <row r="1172" spans="1:6" ht="63">
      <c r="A1172" s="127" t="s">
        <v>291</v>
      </c>
      <c r="B1172" s="128" t="s">
        <v>481</v>
      </c>
      <c r="C1172" s="126" t="s">
        <v>1887</v>
      </c>
      <c r="D1172" s="126" t="s">
        <v>1887</v>
      </c>
      <c r="E1172" s="124"/>
      <c r="F1172" s="119"/>
    </row>
    <row r="1173" spans="1:6" ht="31.5">
      <c r="A1173" s="127" t="s">
        <v>482</v>
      </c>
      <c r="B1173" s="128" t="s">
        <v>483</v>
      </c>
      <c r="C1173" s="126" t="s">
        <v>1887</v>
      </c>
      <c r="D1173" s="126" t="s">
        <v>1887</v>
      </c>
      <c r="E1173" s="124"/>
      <c r="F1173" s="119"/>
    </row>
    <row r="1174" spans="1:6">
      <c r="A1174" s="127" t="s">
        <v>484</v>
      </c>
      <c r="B1174" s="128" t="s">
        <v>485</v>
      </c>
      <c r="C1174" s="126" t="s">
        <v>1887</v>
      </c>
      <c r="D1174" s="126" t="s">
        <v>1887</v>
      </c>
      <c r="E1174" s="124"/>
      <c r="F1174" s="119"/>
    </row>
    <row r="1175" spans="1:6">
      <c r="A1175" s="129">
        <v>2</v>
      </c>
      <c r="B1175" s="130" t="s">
        <v>298</v>
      </c>
      <c r="C1175" s="126"/>
      <c r="D1175" s="126"/>
      <c r="E1175" s="124"/>
      <c r="F1175" s="119"/>
    </row>
    <row r="1176" spans="1:6" ht="31.5">
      <c r="A1176" s="127" t="s">
        <v>267</v>
      </c>
      <c r="B1176" s="128" t="s">
        <v>486</v>
      </c>
      <c r="C1176" s="126" t="s">
        <v>1887</v>
      </c>
      <c r="D1176" s="126" t="s">
        <v>1887</v>
      </c>
      <c r="E1176" s="124"/>
      <c r="F1176" s="119"/>
    </row>
    <row r="1177" spans="1:6" ht="63">
      <c r="A1177" s="127" t="s">
        <v>268</v>
      </c>
      <c r="B1177" s="128" t="s">
        <v>411</v>
      </c>
      <c r="C1177" s="126" t="s">
        <v>1887</v>
      </c>
      <c r="D1177" s="126" t="s">
        <v>1887</v>
      </c>
      <c r="E1177" s="124"/>
      <c r="F1177" s="119"/>
    </row>
    <row r="1178" spans="1:6" ht="31.5">
      <c r="A1178" s="127" t="s">
        <v>269</v>
      </c>
      <c r="B1178" s="128" t="s">
        <v>412</v>
      </c>
      <c r="C1178" s="126" t="s">
        <v>1887</v>
      </c>
      <c r="D1178" s="126" t="s">
        <v>1887</v>
      </c>
      <c r="E1178" s="124"/>
      <c r="F1178" s="119"/>
    </row>
    <row r="1179" spans="1:6" ht="47.25">
      <c r="A1179" s="129">
        <v>3</v>
      </c>
      <c r="B1179" s="130" t="s">
        <v>210</v>
      </c>
      <c r="C1179" s="126" t="s">
        <v>1887</v>
      </c>
      <c r="D1179" s="126" t="s">
        <v>1887</v>
      </c>
      <c r="E1179" s="124"/>
      <c r="F1179" s="119"/>
    </row>
    <row r="1180" spans="1:6" ht="31.5">
      <c r="A1180" s="127" t="s">
        <v>299</v>
      </c>
      <c r="B1180" s="128" t="s">
        <v>211</v>
      </c>
      <c r="C1180" s="126" t="s">
        <v>1887</v>
      </c>
      <c r="D1180" s="126" t="s">
        <v>1887</v>
      </c>
      <c r="E1180" s="124"/>
      <c r="F1180" s="119"/>
    </row>
    <row r="1181" spans="1:6">
      <c r="A1181" s="127" t="s">
        <v>240</v>
      </c>
      <c r="B1181" s="128" t="s">
        <v>212</v>
      </c>
      <c r="C1181" s="126" t="s">
        <v>1887</v>
      </c>
      <c r="D1181" s="126" t="s">
        <v>1887</v>
      </c>
      <c r="E1181" s="124"/>
      <c r="F1181" s="119"/>
    </row>
    <row r="1182" spans="1:6">
      <c r="A1182" s="127" t="s">
        <v>242</v>
      </c>
      <c r="B1182" s="128" t="s">
        <v>213</v>
      </c>
      <c r="C1182" s="126" t="s">
        <v>1887</v>
      </c>
      <c r="D1182" s="126" t="s">
        <v>1887</v>
      </c>
      <c r="E1182" s="124"/>
      <c r="F1182" s="119"/>
    </row>
    <row r="1183" spans="1:6">
      <c r="A1183" s="127" t="s">
        <v>214</v>
      </c>
      <c r="B1183" s="128" t="s">
        <v>215</v>
      </c>
      <c r="C1183" s="126" t="s">
        <v>1887</v>
      </c>
      <c r="D1183" s="126" t="s">
        <v>1887</v>
      </c>
      <c r="E1183" s="124"/>
      <c r="F1183" s="119"/>
    </row>
    <row r="1184" spans="1:6">
      <c r="A1184" s="127" t="s">
        <v>216</v>
      </c>
      <c r="B1184" s="128" t="s">
        <v>217</v>
      </c>
      <c r="C1184" s="126" t="s">
        <v>1887</v>
      </c>
      <c r="D1184" s="126" t="s">
        <v>1887</v>
      </c>
      <c r="E1184" s="124"/>
      <c r="F1184" s="119"/>
    </row>
    <row r="1185" spans="1:6">
      <c r="A1185" s="129">
        <v>4</v>
      </c>
      <c r="B1185" s="130" t="s">
        <v>394</v>
      </c>
      <c r="C1185" s="126"/>
      <c r="D1185" s="126"/>
      <c r="E1185" s="124"/>
      <c r="F1185" s="119"/>
    </row>
    <row r="1186" spans="1:6" ht="31.5">
      <c r="A1186" s="126" t="s">
        <v>271</v>
      </c>
      <c r="B1186" s="251" t="s">
        <v>218</v>
      </c>
      <c r="C1186" s="126" t="s">
        <v>1887</v>
      </c>
      <c r="D1186" s="126" t="s">
        <v>1887</v>
      </c>
      <c r="E1186" s="124"/>
      <c r="F1186" s="119"/>
    </row>
    <row r="1187" spans="1:6" ht="63">
      <c r="A1187" s="126" t="s">
        <v>272</v>
      </c>
      <c r="B1187" s="251" t="s">
        <v>392</v>
      </c>
      <c r="C1187" s="126" t="s">
        <v>1887</v>
      </c>
      <c r="D1187" s="126" t="s">
        <v>1887</v>
      </c>
      <c r="E1187" s="124"/>
      <c r="F1187" s="119"/>
    </row>
    <row r="1188" spans="1:6" ht="31.5">
      <c r="A1188" s="126" t="s">
        <v>273</v>
      </c>
      <c r="B1188" s="251" t="s">
        <v>500</v>
      </c>
      <c r="C1188" s="126" t="s">
        <v>1887</v>
      </c>
      <c r="D1188" s="126" t="s">
        <v>1887</v>
      </c>
      <c r="E1188" s="124"/>
      <c r="F1188" s="119"/>
    </row>
    <row r="1189" spans="1:6" ht="31.5">
      <c r="A1189" s="126" t="s">
        <v>138</v>
      </c>
      <c r="B1189" s="251" t="s">
        <v>501</v>
      </c>
      <c r="C1189" s="126" t="s">
        <v>1887</v>
      </c>
      <c r="D1189" s="126" t="s">
        <v>1887</v>
      </c>
      <c r="E1189" s="124"/>
      <c r="F1189" s="119"/>
    </row>
    <row r="1190" spans="1:6">
      <c r="E1190" s="719"/>
      <c r="F1190" s="178" t="s">
        <v>251</v>
      </c>
    </row>
    <row r="1191" spans="1:6">
      <c r="B1191" s="53"/>
      <c r="F1191" s="178" t="s">
        <v>456</v>
      </c>
    </row>
    <row r="1192" spans="1:6">
      <c r="F1192" s="178" t="s">
        <v>182</v>
      </c>
    </row>
    <row r="1193" spans="1:6">
      <c r="F1193" s="178"/>
    </row>
    <row r="1194" spans="1:6">
      <c r="A1194" s="802" t="s">
        <v>399</v>
      </c>
      <c r="B1194" s="802"/>
      <c r="C1194" s="802"/>
      <c r="D1194" s="802"/>
      <c r="E1194" s="802"/>
      <c r="F1194" s="802"/>
    </row>
    <row r="1195" spans="1:6">
      <c r="A1195" s="802" t="s">
        <v>303</v>
      </c>
      <c r="B1195" s="802"/>
      <c r="C1195" s="802"/>
      <c r="D1195" s="802"/>
      <c r="E1195" s="802"/>
      <c r="F1195" s="802"/>
    </row>
    <row r="1196" spans="1:6">
      <c r="F1196" s="178" t="s">
        <v>219</v>
      </c>
    </row>
    <row r="1197" spans="1:6">
      <c r="F1197" s="178" t="s">
        <v>220</v>
      </c>
    </row>
    <row r="1198" spans="1:6">
      <c r="F1198" s="178" t="s">
        <v>221</v>
      </c>
    </row>
    <row r="1199" spans="1:6">
      <c r="F1199" s="246" t="s">
        <v>222</v>
      </c>
    </row>
    <row r="1200" spans="1:6">
      <c r="F1200" s="178" t="s">
        <v>1885</v>
      </c>
    </row>
    <row r="1201" spans="1:6">
      <c r="F1201" s="178" t="s">
        <v>177</v>
      </c>
    </row>
    <row r="1202" spans="1:6">
      <c r="A1202" s="123"/>
    </row>
    <row r="1203" spans="1:6">
      <c r="A1203" s="804" t="s">
        <v>1886</v>
      </c>
      <c r="B1203" s="804"/>
      <c r="C1203" s="804"/>
      <c r="D1203" s="804"/>
      <c r="E1203" s="804"/>
      <c r="F1203" s="804"/>
    </row>
    <row r="1204" spans="1:6">
      <c r="A1204" s="121" t="s">
        <v>551</v>
      </c>
      <c r="B1204" s="640" t="s">
        <v>913</v>
      </c>
    </row>
    <row r="1205" spans="1:6">
      <c r="A1205" s="803" t="s">
        <v>262</v>
      </c>
      <c r="B1205" s="781" t="s">
        <v>418</v>
      </c>
      <c r="C1205" s="806" t="s">
        <v>470</v>
      </c>
      <c r="D1205" s="807"/>
      <c r="E1205" s="805" t="s">
        <v>400</v>
      </c>
      <c r="F1205" s="781" t="s">
        <v>401</v>
      </c>
    </row>
    <row r="1206" spans="1:6">
      <c r="A1206" s="803"/>
      <c r="B1206" s="781"/>
      <c r="C1206" s="808"/>
      <c r="D1206" s="809"/>
      <c r="E1206" s="805"/>
      <c r="F1206" s="781"/>
    </row>
    <row r="1207" spans="1:6">
      <c r="A1207" s="803"/>
      <c r="B1207" s="781"/>
      <c r="C1207" s="247" t="s">
        <v>402</v>
      </c>
      <c r="D1207" s="247" t="s">
        <v>403</v>
      </c>
      <c r="E1207" s="805"/>
      <c r="F1207" s="781"/>
    </row>
    <row r="1208" spans="1:6">
      <c r="A1208" s="712">
        <v>1</v>
      </c>
      <c r="B1208" s="709">
        <v>2</v>
      </c>
      <c r="C1208" s="247">
        <v>3</v>
      </c>
      <c r="D1208" s="247">
        <v>4</v>
      </c>
      <c r="E1208" s="711">
        <v>5</v>
      </c>
      <c r="F1208" s="709">
        <v>6</v>
      </c>
    </row>
    <row r="1209" spans="1:6">
      <c r="A1209" s="712">
        <v>1</v>
      </c>
      <c r="B1209" s="248" t="s">
        <v>368</v>
      </c>
      <c r="C1209" s="249"/>
      <c r="D1209" s="249"/>
      <c r="E1209" s="125"/>
      <c r="F1209" s="710"/>
    </row>
    <row r="1210" spans="1:6">
      <c r="A1210" s="126" t="s">
        <v>264</v>
      </c>
      <c r="B1210" s="250" t="s">
        <v>369</v>
      </c>
      <c r="C1210" s="126" t="s">
        <v>1887</v>
      </c>
      <c r="D1210" s="126" t="s">
        <v>1887</v>
      </c>
      <c r="E1210" s="124"/>
      <c r="F1210" s="119"/>
    </row>
    <row r="1211" spans="1:6">
      <c r="A1211" s="126" t="s">
        <v>265</v>
      </c>
      <c r="B1211" s="251" t="s">
        <v>223</v>
      </c>
      <c r="C1211" s="126" t="s">
        <v>1887</v>
      </c>
      <c r="D1211" s="126" t="s">
        <v>1887</v>
      </c>
      <c r="E1211" s="124"/>
      <c r="F1211" s="119"/>
    </row>
    <row r="1212" spans="1:6" ht="31.5">
      <c r="A1212" s="126" t="s">
        <v>276</v>
      </c>
      <c r="B1212" s="251" t="s">
        <v>480</v>
      </c>
      <c r="C1212" s="126" t="s">
        <v>1887</v>
      </c>
      <c r="D1212" s="126" t="s">
        <v>1887</v>
      </c>
      <c r="E1212" s="124"/>
      <c r="F1212" s="119"/>
    </row>
    <row r="1213" spans="1:6" ht="63">
      <c r="A1213" s="127" t="s">
        <v>291</v>
      </c>
      <c r="B1213" s="128" t="s">
        <v>481</v>
      </c>
      <c r="C1213" s="126" t="s">
        <v>1887</v>
      </c>
      <c r="D1213" s="126" t="s">
        <v>1887</v>
      </c>
      <c r="E1213" s="124"/>
      <c r="F1213" s="119"/>
    </row>
    <row r="1214" spans="1:6" ht="31.5">
      <c r="A1214" s="127" t="s">
        <v>482</v>
      </c>
      <c r="B1214" s="128" t="s">
        <v>483</v>
      </c>
      <c r="C1214" s="126" t="s">
        <v>1887</v>
      </c>
      <c r="D1214" s="126" t="s">
        <v>1887</v>
      </c>
      <c r="E1214" s="124"/>
      <c r="F1214" s="119"/>
    </row>
    <row r="1215" spans="1:6">
      <c r="A1215" s="127" t="s">
        <v>484</v>
      </c>
      <c r="B1215" s="128" t="s">
        <v>485</v>
      </c>
      <c r="C1215" s="126" t="s">
        <v>1887</v>
      </c>
      <c r="D1215" s="126" t="s">
        <v>1887</v>
      </c>
      <c r="E1215" s="124"/>
      <c r="F1215" s="119"/>
    </row>
    <row r="1216" spans="1:6">
      <c r="A1216" s="129">
        <v>2</v>
      </c>
      <c r="B1216" s="130" t="s">
        <v>298</v>
      </c>
      <c r="C1216" s="126"/>
      <c r="D1216" s="126"/>
      <c r="E1216" s="124"/>
      <c r="F1216" s="119"/>
    </row>
    <row r="1217" spans="1:6" ht="31.5">
      <c r="A1217" s="127" t="s">
        <v>267</v>
      </c>
      <c r="B1217" s="128" t="s">
        <v>486</v>
      </c>
      <c r="C1217" s="126" t="s">
        <v>1887</v>
      </c>
      <c r="D1217" s="126" t="s">
        <v>1887</v>
      </c>
      <c r="E1217" s="124"/>
      <c r="F1217" s="119"/>
    </row>
    <row r="1218" spans="1:6" ht="63">
      <c r="A1218" s="127" t="s">
        <v>268</v>
      </c>
      <c r="B1218" s="128" t="s">
        <v>411</v>
      </c>
      <c r="C1218" s="126" t="s">
        <v>1887</v>
      </c>
      <c r="D1218" s="126" t="s">
        <v>1887</v>
      </c>
      <c r="E1218" s="124"/>
      <c r="F1218" s="119"/>
    </row>
    <row r="1219" spans="1:6" ht="31.5">
      <c r="A1219" s="127" t="s">
        <v>269</v>
      </c>
      <c r="B1219" s="128" t="s">
        <v>412</v>
      </c>
      <c r="C1219" s="126" t="s">
        <v>1887</v>
      </c>
      <c r="D1219" s="126" t="s">
        <v>1887</v>
      </c>
      <c r="E1219" s="124"/>
      <c r="F1219" s="119"/>
    </row>
    <row r="1220" spans="1:6" ht="47.25">
      <c r="A1220" s="129">
        <v>3</v>
      </c>
      <c r="B1220" s="130" t="s">
        <v>210</v>
      </c>
      <c r="C1220" s="126" t="s">
        <v>1887</v>
      </c>
      <c r="D1220" s="126" t="s">
        <v>1887</v>
      </c>
      <c r="E1220" s="124"/>
      <c r="F1220" s="119"/>
    </row>
    <row r="1221" spans="1:6" ht="31.5">
      <c r="A1221" s="127" t="s">
        <v>299</v>
      </c>
      <c r="B1221" s="128" t="s">
        <v>211</v>
      </c>
      <c r="C1221" s="126" t="s">
        <v>1887</v>
      </c>
      <c r="D1221" s="126" t="s">
        <v>1887</v>
      </c>
      <c r="E1221" s="124"/>
      <c r="F1221" s="119"/>
    </row>
    <row r="1222" spans="1:6">
      <c r="A1222" s="127" t="s">
        <v>240</v>
      </c>
      <c r="B1222" s="128" t="s">
        <v>212</v>
      </c>
      <c r="C1222" s="126" t="s">
        <v>1887</v>
      </c>
      <c r="D1222" s="126" t="s">
        <v>1887</v>
      </c>
      <c r="E1222" s="124"/>
      <c r="F1222" s="119"/>
    </row>
    <row r="1223" spans="1:6">
      <c r="A1223" s="127" t="s">
        <v>242</v>
      </c>
      <c r="B1223" s="128" t="s">
        <v>213</v>
      </c>
      <c r="C1223" s="126" t="s">
        <v>1887</v>
      </c>
      <c r="D1223" s="126" t="s">
        <v>1887</v>
      </c>
      <c r="E1223" s="124"/>
      <c r="F1223" s="119"/>
    </row>
    <row r="1224" spans="1:6">
      <c r="A1224" s="127" t="s">
        <v>214</v>
      </c>
      <c r="B1224" s="128" t="s">
        <v>215</v>
      </c>
      <c r="C1224" s="126" t="s">
        <v>1887</v>
      </c>
      <c r="D1224" s="126" t="s">
        <v>1887</v>
      </c>
      <c r="E1224" s="124"/>
      <c r="F1224" s="119"/>
    </row>
    <row r="1225" spans="1:6">
      <c r="A1225" s="127" t="s">
        <v>216</v>
      </c>
      <c r="B1225" s="128" t="s">
        <v>217</v>
      </c>
      <c r="C1225" s="126" t="s">
        <v>1887</v>
      </c>
      <c r="D1225" s="126" t="s">
        <v>1887</v>
      </c>
      <c r="E1225" s="124"/>
      <c r="F1225" s="119"/>
    </row>
    <row r="1226" spans="1:6">
      <c r="A1226" s="129">
        <v>4</v>
      </c>
      <c r="B1226" s="130" t="s">
        <v>394</v>
      </c>
      <c r="C1226" s="126"/>
      <c r="D1226" s="126"/>
      <c r="E1226" s="124"/>
      <c r="F1226" s="119"/>
    </row>
    <row r="1227" spans="1:6" ht="31.5">
      <c r="A1227" s="126" t="s">
        <v>271</v>
      </c>
      <c r="B1227" s="251" t="s">
        <v>218</v>
      </c>
      <c r="C1227" s="126" t="s">
        <v>1887</v>
      </c>
      <c r="D1227" s="126" t="s">
        <v>1887</v>
      </c>
      <c r="E1227" s="124"/>
      <c r="F1227" s="119"/>
    </row>
    <row r="1228" spans="1:6" ht="63">
      <c r="A1228" s="126" t="s">
        <v>272</v>
      </c>
      <c r="B1228" s="251" t="s">
        <v>392</v>
      </c>
      <c r="C1228" s="126" t="s">
        <v>1887</v>
      </c>
      <c r="D1228" s="126" t="s">
        <v>1887</v>
      </c>
      <c r="E1228" s="124"/>
      <c r="F1228" s="119"/>
    </row>
    <row r="1229" spans="1:6" ht="31.5">
      <c r="A1229" s="126" t="s">
        <v>273</v>
      </c>
      <c r="B1229" s="251" t="s">
        <v>500</v>
      </c>
      <c r="C1229" s="126" t="s">
        <v>1887</v>
      </c>
      <c r="D1229" s="126" t="s">
        <v>1887</v>
      </c>
      <c r="E1229" s="124"/>
      <c r="F1229" s="119"/>
    </row>
    <row r="1230" spans="1:6" ht="31.5">
      <c r="A1230" s="126" t="s">
        <v>138</v>
      </c>
      <c r="B1230" s="251" t="s">
        <v>501</v>
      </c>
      <c r="C1230" s="126" t="s">
        <v>1887</v>
      </c>
      <c r="D1230" s="126" t="s">
        <v>1887</v>
      </c>
      <c r="E1230" s="124"/>
      <c r="F1230" s="119"/>
    </row>
    <row r="1231" spans="1:6">
      <c r="E1231" s="719"/>
      <c r="F1231" s="178" t="s">
        <v>251</v>
      </c>
    </row>
    <row r="1232" spans="1:6">
      <c r="B1232" s="53"/>
      <c r="F1232" s="178" t="s">
        <v>456</v>
      </c>
    </row>
    <row r="1233" spans="1:6">
      <c r="F1233" s="178" t="s">
        <v>182</v>
      </c>
    </row>
    <row r="1234" spans="1:6">
      <c r="F1234" s="178"/>
    </row>
    <row r="1235" spans="1:6">
      <c r="A1235" s="802" t="s">
        <v>399</v>
      </c>
      <c r="B1235" s="802"/>
      <c r="C1235" s="802"/>
      <c r="D1235" s="802"/>
      <c r="E1235" s="802"/>
      <c r="F1235" s="802"/>
    </row>
    <row r="1236" spans="1:6">
      <c r="A1236" s="802" t="s">
        <v>303</v>
      </c>
      <c r="B1236" s="802"/>
      <c r="C1236" s="802"/>
      <c r="D1236" s="802"/>
      <c r="E1236" s="802"/>
      <c r="F1236" s="802"/>
    </row>
    <row r="1237" spans="1:6">
      <c r="F1237" s="178" t="s">
        <v>219</v>
      </c>
    </row>
    <row r="1238" spans="1:6">
      <c r="F1238" s="178" t="s">
        <v>220</v>
      </c>
    </row>
    <row r="1239" spans="1:6">
      <c r="F1239" s="178" t="s">
        <v>221</v>
      </c>
    </row>
    <row r="1240" spans="1:6">
      <c r="F1240" s="246" t="s">
        <v>222</v>
      </c>
    </row>
    <row r="1241" spans="1:6">
      <c r="F1241" s="178" t="s">
        <v>1885</v>
      </c>
    </row>
    <row r="1242" spans="1:6">
      <c r="F1242" s="178" t="s">
        <v>177</v>
      </c>
    </row>
    <row r="1243" spans="1:6">
      <c r="A1243" s="123"/>
    </row>
    <row r="1244" spans="1:6">
      <c r="A1244" s="804" t="s">
        <v>1886</v>
      </c>
      <c r="B1244" s="804"/>
      <c r="C1244" s="804"/>
      <c r="D1244" s="804"/>
      <c r="E1244" s="804"/>
      <c r="F1244" s="804"/>
    </row>
    <row r="1245" spans="1:6">
      <c r="A1245" s="121" t="s">
        <v>552</v>
      </c>
      <c r="B1245" s="640" t="s">
        <v>914</v>
      </c>
    </row>
    <row r="1246" spans="1:6">
      <c r="A1246" s="803" t="s">
        <v>262</v>
      </c>
      <c r="B1246" s="781" t="s">
        <v>418</v>
      </c>
      <c r="C1246" s="806" t="s">
        <v>470</v>
      </c>
      <c r="D1246" s="807"/>
      <c r="E1246" s="805" t="s">
        <v>400</v>
      </c>
      <c r="F1246" s="781" t="s">
        <v>401</v>
      </c>
    </row>
    <row r="1247" spans="1:6">
      <c r="A1247" s="803"/>
      <c r="B1247" s="781"/>
      <c r="C1247" s="808"/>
      <c r="D1247" s="809"/>
      <c r="E1247" s="805"/>
      <c r="F1247" s="781"/>
    </row>
    <row r="1248" spans="1:6">
      <c r="A1248" s="803"/>
      <c r="B1248" s="781"/>
      <c r="C1248" s="247" t="s">
        <v>402</v>
      </c>
      <c r="D1248" s="247" t="s">
        <v>403</v>
      </c>
      <c r="E1248" s="805"/>
      <c r="F1248" s="781"/>
    </row>
    <row r="1249" spans="1:6">
      <c r="A1249" s="712">
        <v>1</v>
      </c>
      <c r="B1249" s="709">
        <v>2</v>
      </c>
      <c r="C1249" s="247">
        <v>3</v>
      </c>
      <c r="D1249" s="247">
        <v>4</v>
      </c>
      <c r="E1249" s="711">
        <v>5</v>
      </c>
      <c r="F1249" s="709">
        <v>6</v>
      </c>
    </row>
    <row r="1250" spans="1:6">
      <c r="A1250" s="712">
        <v>1</v>
      </c>
      <c r="B1250" s="248" t="s">
        <v>368</v>
      </c>
      <c r="C1250" s="249"/>
      <c r="D1250" s="249"/>
      <c r="E1250" s="125"/>
      <c r="F1250" s="710"/>
    </row>
    <row r="1251" spans="1:6">
      <c r="A1251" s="126" t="s">
        <v>264</v>
      </c>
      <c r="B1251" s="250" t="s">
        <v>369</v>
      </c>
      <c r="C1251" s="126" t="s">
        <v>1887</v>
      </c>
      <c r="D1251" s="126" t="s">
        <v>1887</v>
      </c>
      <c r="E1251" s="124"/>
      <c r="F1251" s="119"/>
    </row>
    <row r="1252" spans="1:6">
      <c r="A1252" s="126" t="s">
        <v>265</v>
      </c>
      <c r="B1252" s="251" t="s">
        <v>223</v>
      </c>
      <c r="C1252" s="126" t="s">
        <v>1887</v>
      </c>
      <c r="D1252" s="126" t="s">
        <v>1887</v>
      </c>
      <c r="E1252" s="124"/>
      <c r="F1252" s="119"/>
    </row>
    <row r="1253" spans="1:6" ht="31.5">
      <c r="A1253" s="126" t="s">
        <v>276</v>
      </c>
      <c r="B1253" s="251" t="s">
        <v>480</v>
      </c>
      <c r="C1253" s="126" t="s">
        <v>1887</v>
      </c>
      <c r="D1253" s="126" t="s">
        <v>1887</v>
      </c>
      <c r="E1253" s="124"/>
      <c r="F1253" s="119"/>
    </row>
    <row r="1254" spans="1:6" ht="63">
      <c r="A1254" s="127" t="s">
        <v>291</v>
      </c>
      <c r="B1254" s="128" t="s">
        <v>481</v>
      </c>
      <c r="C1254" s="126" t="s">
        <v>1887</v>
      </c>
      <c r="D1254" s="126" t="s">
        <v>1887</v>
      </c>
      <c r="E1254" s="124"/>
      <c r="F1254" s="119"/>
    </row>
    <row r="1255" spans="1:6" ht="31.5">
      <c r="A1255" s="127" t="s">
        <v>482</v>
      </c>
      <c r="B1255" s="128" t="s">
        <v>483</v>
      </c>
      <c r="C1255" s="126" t="s">
        <v>1887</v>
      </c>
      <c r="D1255" s="126" t="s">
        <v>1887</v>
      </c>
      <c r="E1255" s="124"/>
      <c r="F1255" s="119"/>
    </row>
    <row r="1256" spans="1:6">
      <c r="A1256" s="127" t="s">
        <v>484</v>
      </c>
      <c r="B1256" s="128" t="s">
        <v>485</v>
      </c>
      <c r="C1256" s="126" t="s">
        <v>1887</v>
      </c>
      <c r="D1256" s="126" t="s">
        <v>1887</v>
      </c>
      <c r="E1256" s="124"/>
      <c r="F1256" s="119"/>
    </row>
    <row r="1257" spans="1:6">
      <c r="A1257" s="129">
        <v>2</v>
      </c>
      <c r="B1257" s="130" t="s">
        <v>298</v>
      </c>
      <c r="C1257" s="126"/>
      <c r="D1257" s="126"/>
      <c r="E1257" s="124"/>
      <c r="F1257" s="119"/>
    </row>
    <row r="1258" spans="1:6" ht="31.5">
      <c r="A1258" s="127" t="s">
        <v>267</v>
      </c>
      <c r="B1258" s="128" t="s">
        <v>486</v>
      </c>
      <c r="C1258" s="126" t="s">
        <v>1887</v>
      </c>
      <c r="D1258" s="126" t="s">
        <v>1887</v>
      </c>
      <c r="E1258" s="124"/>
      <c r="F1258" s="119"/>
    </row>
    <row r="1259" spans="1:6" ht="63">
      <c r="A1259" s="127" t="s">
        <v>268</v>
      </c>
      <c r="B1259" s="128" t="s">
        <v>411</v>
      </c>
      <c r="C1259" s="126" t="s">
        <v>1887</v>
      </c>
      <c r="D1259" s="126" t="s">
        <v>1887</v>
      </c>
      <c r="E1259" s="124"/>
      <c r="F1259" s="119"/>
    </row>
    <row r="1260" spans="1:6" ht="31.5">
      <c r="A1260" s="127" t="s">
        <v>269</v>
      </c>
      <c r="B1260" s="128" t="s">
        <v>412</v>
      </c>
      <c r="C1260" s="126" t="s">
        <v>1887</v>
      </c>
      <c r="D1260" s="126" t="s">
        <v>1887</v>
      </c>
      <c r="E1260" s="124"/>
      <c r="F1260" s="119"/>
    </row>
    <row r="1261" spans="1:6" ht="47.25">
      <c r="A1261" s="129">
        <v>3</v>
      </c>
      <c r="B1261" s="130" t="s">
        <v>210</v>
      </c>
      <c r="C1261" s="126" t="s">
        <v>1887</v>
      </c>
      <c r="D1261" s="126" t="s">
        <v>1887</v>
      </c>
      <c r="E1261" s="124"/>
      <c r="F1261" s="119"/>
    </row>
    <row r="1262" spans="1:6" ht="31.5">
      <c r="A1262" s="127" t="s">
        <v>299</v>
      </c>
      <c r="B1262" s="128" t="s">
        <v>211</v>
      </c>
      <c r="C1262" s="126" t="s">
        <v>1887</v>
      </c>
      <c r="D1262" s="126" t="s">
        <v>1887</v>
      </c>
      <c r="E1262" s="124"/>
      <c r="F1262" s="119"/>
    </row>
    <row r="1263" spans="1:6">
      <c r="A1263" s="127" t="s">
        <v>240</v>
      </c>
      <c r="B1263" s="128" t="s">
        <v>212</v>
      </c>
      <c r="C1263" s="126" t="s">
        <v>1887</v>
      </c>
      <c r="D1263" s="126" t="s">
        <v>1887</v>
      </c>
      <c r="E1263" s="124"/>
      <c r="F1263" s="119"/>
    </row>
    <row r="1264" spans="1:6">
      <c r="A1264" s="127" t="s">
        <v>242</v>
      </c>
      <c r="B1264" s="128" t="s">
        <v>213</v>
      </c>
      <c r="C1264" s="126" t="s">
        <v>1887</v>
      </c>
      <c r="D1264" s="126" t="s">
        <v>1887</v>
      </c>
      <c r="E1264" s="124"/>
      <c r="F1264" s="119"/>
    </row>
    <row r="1265" spans="1:6">
      <c r="A1265" s="127" t="s">
        <v>214</v>
      </c>
      <c r="B1265" s="128" t="s">
        <v>215</v>
      </c>
      <c r="C1265" s="126" t="s">
        <v>1887</v>
      </c>
      <c r="D1265" s="126" t="s">
        <v>1887</v>
      </c>
      <c r="E1265" s="124"/>
      <c r="F1265" s="119"/>
    </row>
    <row r="1266" spans="1:6">
      <c r="A1266" s="127" t="s">
        <v>216</v>
      </c>
      <c r="B1266" s="128" t="s">
        <v>217</v>
      </c>
      <c r="C1266" s="126" t="s">
        <v>1887</v>
      </c>
      <c r="D1266" s="126" t="s">
        <v>1887</v>
      </c>
      <c r="E1266" s="124"/>
      <c r="F1266" s="119"/>
    </row>
    <row r="1267" spans="1:6">
      <c r="A1267" s="129">
        <v>4</v>
      </c>
      <c r="B1267" s="130" t="s">
        <v>394</v>
      </c>
      <c r="C1267" s="126"/>
      <c r="D1267" s="126"/>
      <c r="E1267" s="124"/>
      <c r="F1267" s="119"/>
    </row>
    <row r="1268" spans="1:6" ht="31.5">
      <c r="A1268" s="126" t="s">
        <v>271</v>
      </c>
      <c r="B1268" s="251" t="s">
        <v>218</v>
      </c>
      <c r="C1268" s="126" t="s">
        <v>1887</v>
      </c>
      <c r="D1268" s="126" t="s">
        <v>1887</v>
      </c>
      <c r="E1268" s="124"/>
      <c r="F1268" s="119"/>
    </row>
    <row r="1269" spans="1:6" ht="63">
      <c r="A1269" s="126" t="s">
        <v>272</v>
      </c>
      <c r="B1269" s="251" t="s">
        <v>392</v>
      </c>
      <c r="C1269" s="126" t="s">
        <v>1887</v>
      </c>
      <c r="D1269" s="126" t="s">
        <v>1887</v>
      </c>
      <c r="E1269" s="124"/>
      <c r="F1269" s="119"/>
    </row>
    <row r="1270" spans="1:6" ht="31.5">
      <c r="A1270" s="126" t="s">
        <v>273</v>
      </c>
      <c r="B1270" s="251" t="s">
        <v>500</v>
      </c>
      <c r="C1270" s="126" t="s">
        <v>1887</v>
      </c>
      <c r="D1270" s="126" t="s">
        <v>1887</v>
      </c>
      <c r="E1270" s="124"/>
      <c r="F1270" s="119"/>
    </row>
    <row r="1271" spans="1:6" ht="31.5">
      <c r="A1271" s="126" t="s">
        <v>138</v>
      </c>
      <c r="B1271" s="251" t="s">
        <v>501</v>
      </c>
      <c r="C1271" s="126" t="s">
        <v>1887</v>
      </c>
      <c r="D1271" s="126" t="s">
        <v>1887</v>
      </c>
      <c r="E1271" s="124"/>
      <c r="F1271" s="119"/>
    </row>
    <row r="1272" spans="1:6">
      <c r="E1272" s="719"/>
      <c r="F1272" s="178" t="s">
        <v>251</v>
      </c>
    </row>
    <row r="1273" spans="1:6">
      <c r="B1273" s="53"/>
      <c r="F1273" s="178" t="s">
        <v>456</v>
      </c>
    </row>
    <row r="1274" spans="1:6">
      <c r="F1274" s="178" t="s">
        <v>182</v>
      </c>
    </row>
    <row r="1275" spans="1:6">
      <c r="F1275" s="178"/>
    </row>
    <row r="1276" spans="1:6">
      <c r="A1276" s="802" t="s">
        <v>399</v>
      </c>
      <c r="B1276" s="802"/>
      <c r="C1276" s="802"/>
      <c r="D1276" s="802"/>
      <c r="E1276" s="802"/>
      <c r="F1276" s="802"/>
    </row>
    <row r="1277" spans="1:6">
      <c r="A1277" s="802" t="s">
        <v>303</v>
      </c>
      <c r="B1277" s="802"/>
      <c r="C1277" s="802"/>
      <c r="D1277" s="802"/>
      <c r="E1277" s="802"/>
      <c r="F1277" s="802"/>
    </row>
    <row r="1278" spans="1:6">
      <c r="F1278" s="178" t="s">
        <v>219</v>
      </c>
    </row>
    <row r="1279" spans="1:6">
      <c r="F1279" s="178" t="s">
        <v>220</v>
      </c>
    </row>
    <row r="1280" spans="1:6">
      <c r="F1280" s="178" t="s">
        <v>221</v>
      </c>
    </row>
    <row r="1281" spans="1:6">
      <c r="F1281" s="246" t="s">
        <v>222</v>
      </c>
    </row>
    <row r="1282" spans="1:6">
      <c r="F1282" s="178" t="s">
        <v>1885</v>
      </c>
    </row>
    <row r="1283" spans="1:6">
      <c r="F1283" s="178" t="s">
        <v>177</v>
      </c>
    </row>
    <row r="1284" spans="1:6">
      <c r="A1284" s="123"/>
    </row>
    <row r="1285" spans="1:6">
      <c r="A1285" s="804" t="s">
        <v>1886</v>
      </c>
      <c r="B1285" s="804"/>
      <c r="C1285" s="804"/>
      <c r="D1285" s="804"/>
      <c r="E1285" s="804"/>
      <c r="F1285" s="804"/>
    </row>
    <row r="1286" spans="1:6">
      <c r="A1286" s="121" t="s">
        <v>553</v>
      </c>
      <c r="B1286" s="640" t="s">
        <v>915</v>
      </c>
    </row>
    <row r="1287" spans="1:6">
      <c r="A1287" s="803" t="s">
        <v>262</v>
      </c>
      <c r="B1287" s="781" t="s">
        <v>418</v>
      </c>
      <c r="C1287" s="806" t="s">
        <v>470</v>
      </c>
      <c r="D1287" s="807"/>
      <c r="E1287" s="805" t="s">
        <v>400</v>
      </c>
      <c r="F1287" s="781" t="s">
        <v>401</v>
      </c>
    </row>
    <row r="1288" spans="1:6">
      <c r="A1288" s="803"/>
      <c r="B1288" s="781"/>
      <c r="C1288" s="808"/>
      <c r="D1288" s="809"/>
      <c r="E1288" s="805"/>
      <c r="F1288" s="781"/>
    </row>
    <row r="1289" spans="1:6">
      <c r="A1289" s="803"/>
      <c r="B1289" s="781"/>
      <c r="C1289" s="247" t="s">
        <v>402</v>
      </c>
      <c r="D1289" s="247" t="s">
        <v>403</v>
      </c>
      <c r="E1289" s="805"/>
      <c r="F1289" s="781"/>
    </row>
    <row r="1290" spans="1:6">
      <c r="A1290" s="712">
        <v>1</v>
      </c>
      <c r="B1290" s="709">
        <v>2</v>
      </c>
      <c r="C1290" s="247">
        <v>3</v>
      </c>
      <c r="D1290" s="247">
        <v>4</v>
      </c>
      <c r="E1290" s="711">
        <v>5</v>
      </c>
      <c r="F1290" s="709">
        <v>6</v>
      </c>
    </row>
    <row r="1291" spans="1:6">
      <c r="A1291" s="712">
        <v>1</v>
      </c>
      <c r="B1291" s="248" t="s">
        <v>368</v>
      </c>
      <c r="C1291" s="249"/>
      <c r="D1291" s="249"/>
      <c r="E1291" s="125"/>
      <c r="F1291" s="710"/>
    </row>
    <row r="1292" spans="1:6">
      <c r="A1292" s="126" t="s">
        <v>264</v>
      </c>
      <c r="B1292" s="250" t="s">
        <v>369</v>
      </c>
      <c r="C1292" s="126" t="s">
        <v>1887</v>
      </c>
      <c r="D1292" s="126" t="s">
        <v>1887</v>
      </c>
      <c r="E1292" s="124"/>
      <c r="F1292" s="119"/>
    </row>
    <row r="1293" spans="1:6">
      <c r="A1293" s="126" t="s">
        <v>265</v>
      </c>
      <c r="B1293" s="251" t="s">
        <v>223</v>
      </c>
      <c r="C1293" s="126" t="s">
        <v>1887</v>
      </c>
      <c r="D1293" s="126" t="s">
        <v>1887</v>
      </c>
      <c r="E1293" s="124"/>
      <c r="F1293" s="119"/>
    </row>
    <row r="1294" spans="1:6" ht="31.5">
      <c r="A1294" s="126" t="s">
        <v>276</v>
      </c>
      <c r="B1294" s="251" t="s">
        <v>480</v>
      </c>
      <c r="C1294" s="126" t="s">
        <v>1887</v>
      </c>
      <c r="D1294" s="126" t="s">
        <v>1887</v>
      </c>
      <c r="E1294" s="124"/>
      <c r="F1294" s="119"/>
    </row>
    <row r="1295" spans="1:6" ht="63">
      <c r="A1295" s="127" t="s">
        <v>291</v>
      </c>
      <c r="B1295" s="128" t="s">
        <v>481</v>
      </c>
      <c r="C1295" s="126" t="s">
        <v>1887</v>
      </c>
      <c r="D1295" s="126" t="s">
        <v>1887</v>
      </c>
      <c r="E1295" s="124"/>
      <c r="F1295" s="119"/>
    </row>
    <row r="1296" spans="1:6" ht="31.5">
      <c r="A1296" s="127" t="s">
        <v>482</v>
      </c>
      <c r="B1296" s="128" t="s">
        <v>483</v>
      </c>
      <c r="C1296" s="126" t="s">
        <v>1887</v>
      </c>
      <c r="D1296" s="126" t="s">
        <v>1887</v>
      </c>
      <c r="E1296" s="124"/>
      <c r="F1296" s="119"/>
    </row>
    <row r="1297" spans="1:6">
      <c r="A1297" s="127" t="s">
        <v>484</v>
      </c>
      <c r="B1297" s="128" t="s">
        <v>485</v>
      </c>
      <c r="C1297" s="126" t="s">
        <v>1887</v>
      </c>
      <c r="D1297" s="126" t="s">
        <v>1887</v>
      </c>
      <c r="E1297" s="124"/>
      <c r="F1297" s="119"/>
    </row>
    <row r="1298" spans="1:6">
      <c r="A1298" s="129">
        <v>2</v>
      </c>
      <c r="B1298" s="130" t="s">
        <v>298</v>
      </c>
      <c r="C1298" s="126"/>
      <c r="D1298" s="126"/>
      <c r="E1298" s="124"/>
      <c r="F1298" s="119"/>
    </row>
    <row r="1299" spans="1:6" ht="31.5">
      <c r="A1299" s="127" t="s">
        <v>267</v>
      </c>
      <c r="B1299" s="128" t="s">
        <v>486</v>
      </c>
      <c r="C1299" s="126" t="s">
        <v>1887</v>
      </c>
      <c r="D1299" s="126" t="s">
        <v>1887</v>
      </c>
      <c r="E1299" s="124"/>
      <c r="F1299" s="119"/>
    </row>
    <row r="1300" spans="1:6" ht="63">
      <c r="A1300" s="127" t="s">
        <v>268</v>
      </c>
      <c r="B1300" s="128" t="s">
        <v>411</v>
      </c>
      <c r="C1300" s="126" t="s">
        <v>1887</v>
      </c>
      <c r="D1300" s="126" t="s">
        <v>1887</v>
      </c>
      <c r="E1300" s="124"/>
      <c r="F1300" s="119"/>
    </row>
    <row r="1301" spans="1:6" ht="31.5">
      <c r="A1301" s="127" t="s">
        <v>269</v>
      </c>
      <c r="B1301" s="128" t="s">
        <v>412</v>
      </c>
      <c r="C1301" s="126" t="s">
        <v>1887</v>
      </c>
      <c r="D1301" s="126" t="s">
        <v>1887</v>
      </c>
      <c r="E1301" s="124"/>
      <c r="F1301" s="119"/>
    </row>
    <row r="1302" spans="1:6" ht="47.25">
      <c r="A1302" s="129">
        <v>3</v>
      </c>
      <c r="B1302" s="130" t="s">
        <v>210</v>
      </c>
      <c r="C1302" s="126" t="s">
        <v>1887</v>
      </c>
      <c r="D1302" s="126" t="s">
        <v>1887</v>
      </c>
      <c r="E1302" s="124"/>
      <c r="F1302" s="119"/>
    </row>
    <row r="1303" spans="1:6" ht="31.5">
      <c r="A1303" s="127" t="s">
        <v>299</v>
      </c>
      <c r="B1303" s="128" t="s">
        <v>211</v>
      </c>
      <c r="C1303" s="126" t="s">
        <v>1887</v>
      </c>
      <c r="D1303" s="126" t="s">
        <v>1887</v>
      </c>
      <c r="E1303" s="124"/>
      <c r="F1303" s="119"/>
    </row>
    <row r="1304" spans="1:6">
      <c r="A1304" s="127" t="s">
        <v>240</v>
      </c>
      <c r="B1304" s="128" t="s">
        <v>212</v>
      </c>
      <c r="C1304" s="126" t="s">
        <v>1887</v>
      </c>
      <c r="D1304" s="126" t="s">
        <v>1887</v>
      </c>
      <c r="E1304" s="124"/>
      <c r="F1304" s="119"/>
    </row>
    <row r="1305" spans="1:6">
      <c r="A1305" s="127" t="s">
        <v>242</v>
      </c>
      <c r="B1305" s="128" t="s">
        <v>213</v>
      </c>
      <c r="C1305" s="126" t="s">
        <v>1887</v>
      </c>
      <c r="D1305" s="126" t="s">
        <v>1887</v>
      </c>
      <c r="E1305" s="124"/>
      <c r="F1305" s="119"/>
    </row>
    <row r="1306" spans="1:6">
      <c r="A1306" s="127" t="s">
        <v>214</v>
      </c>
      <c r="B1306" s="128" t="s">
        <v>215</v>
      </c>
      <c r="C1306" s="126" t="s">
        <v>1887</v>
      </c>
      <c r="D1306" s="126" t="s">
        <v>1887</v>
      </c>
      <c r="E1306" s="124"/>
      <c r="F1306" s="119"/>
    </row>
    <row r="1307" spans="1:6">
      <c r="A1307" s="127" t="s">
        <v>216</v>
      </c>
      <c r="B1307" s="128" t="s">
        <v>217</v>
      </c>
      <c r="C1307" s="126" t="s">
        <v>1887</v>
      </c>
      <c r="D1307" s="126" t="s">
        <v>1887</v>
      </c>
      <c r="E1307" s="124"/>
      <c r="F1307" s="119"/>
    </row>
    <row r="1308" spans="1:6">
      <c r="A1308" s="129">
        <v>4</v>
      </c>
      <c r="B1308" s="130" t="s">
        <v>394</v>
      </c>
      <c r="C1308" s="126"/>
      <c r="D1308" s="126"/>
      <c r="E1308" s="124"/>
      <c r="F1308" s="119"/>
    </row>
    <row r="1309" spans="1:6" ht="31.5">
      <c r="A1309" s="126" t="s">
        <v>271</v>
      </c>
      <c r="B1309" s="251" t="s">
        <v>218</v>
      </c>
      <c r="C1309" s="126" t="s">
        <v>1887</v>
      </c>
      <c r="D1309" s="126" t="s">
        <v>1887</v>
      </c>
      <c r="E1309" s="124"/>
      <c r="F1309" s="119"/>
    </row>
    <row r="1310" spans="1:6" ht="63">
      <c r="A1310" s="126" t="s">
        <v>272</v>
      </c>
      <c r="B1310" s="251" t="s">
        <v>392</v>
      </c>
      <c r="C1310" s="126" t="s">
        <v>1887</v>
      </c>
      <c r="D1310" s="126" t="s">
        <v>1887</v>
      </c>
      <c r="E1310" s="124"/>
      <c r="F1310" s="119"/>
    </row>
    <row r="1311" spans="1:6" ht="31.5">
      <c r="A1311" s="126" t="s">
        <v>273</v>
      </c>
      <c r="B1311" s="251" t="s">
        <v>500</v>
      </c>
      <c r="C1311" s="126" t="s">
        <v>1887</v>
      </c>
      <c r="D1311" s="126" t="s">
        <v>1887</v>
      </c>
      <c r="E1311" s="124"/>
      <c r="F1311" s="119"/>
    </row>
    <row r="1312" spans="1:6" ht="31.5">
      <c r="A1312" s="126" t="s">
        <v>138</v>
      </c>
      <c r="B1312" s="251" t="s">
        <v>501</v>
      </c>
      <c r="C1312" s="126" t="s">
        <v>1887</v>
      </c>
      <c r="D1312" s="126" t="s">
        <v>1887</v>
      </c>
      <c r="E1312" s="124"/>
      <c r="F1312" s="119"/>
    </row>
    <row r="1313" spans="1:6">
      <c r="E1313" s="719"/>
      <c r="F1313" s="178" t="s">
        <v>251</v>
      </c>
    </row>
    <row r="1314" spans="1:6">
      <c r="B1314" s="53"/>
      <c r="F1314" s="178" t="s">
        <v>456</v>
      </c>
    </row>
    <row r="1315" spans="1:6">
      <c r="F1315" s="178" t="s">
        <v>182</v>
      </c>
    </row>
    <row r="1316" spans="1:6">
      <c r="F1316" s="178"/>
    </row>
    <row r="1317" spans="1:6">
      <c r="A1317" s="802" t="s">
        <v>399</v>
      </c>
      <c r="B1317" s="802"/>
      <c r="C1317" s="802"/>
      <c r="D1317" s="802"/>
      <c r="E1317" s="802"/>
      <c r="F1317" s="802"/>
    </row>
    <row r="1318" spans="1:6">
      <c r="A1318" s="802" t="s">
        <v>303</v>
      </c>
      <c r="B1318" s="802"/>
      <c r="C1318" s="802"/>
      <c r="D1318" s="802"/>
      <c r="E1318" s="802"/>
      <c r="F1318" s="802"/>
    </row>
    <row r="1319" spans="1:6">
      <c r="F1319" s="178" t="s">
        <v>219</v>
      </c>
    </row>
    <row r="1320" spans="1:6">
      <c r="F1320" s="178" t="s">
        <v>220</v>
      </c>
    </row>
    <row r="1321" spans="1:6">
      <c r="F1321" s="178" t="s">
        <v>221</v>
      </c>
    </row>
    <row r="1322" spans="1:6">
      <c r="F1322" s="246" t="s">
        <v>222</v>
      </c>
    </row>
    <row r="1323" spans="1:6">
      <c r="F1323" s="178" t="s">
        <v>1885</v>
      </c>
    </row>
    <row r="1324" spans="1:6">
      <c r="F1324" s="178" t="s">
        <v>177</v>
      </c>
    </row>
    <row r="1325" spans="1:6">
      <c r="A1325" s="123"/>
    </row>
    <row r="1326" spans="1:6">
      <c r="A1326" s="804" t="s">
        <v>1886</v>
      </c>
      <c r="B1326" s="804"/>
      <c r="C1326" s="804"/>
      <c r="D1326" s="804"/>
      <c r="E1326" s="804"/>
      <c r="F1326" s="804"/>
    </row>
    <row r="1327" spans="1:6">
      <c r="A1327" s="121" t="s">
        <v>554</v>
      </c>
      <c r="B1327" s="640" t="s">
        <v>916</v>
      </c>
    </row>
    <row r="1328" spans="1:6">
      <c r="A1328" s="803" t="s">
        <v>262</v>
      </c>
      <c r="B1328" s="781" t="s">
        <v>418</v>
      </c>
      <c r="C1328" s="806" t="s">
        <v>470</v>
      </c>
      <c r="D1328" s="807"/>
      <c r="E1328" s="805" t="s">
        <v>400</v>
      </c>
      <c r="F1328" s="781" t="s">
        <v>401</v>
      </c>
    </row>
    <row r="1329" spans="1:6">
      <c r="A1329" s="803"/>
      <c r="B1329" s="781"/>
      <c r="C1329" s="808"/>
      <c r="D1329" s="809"/>
      <c r="E1329" s="805"/>
      <c r="F1329" s="781"/>
    </row>
    <row r="1330" spans="1:6">
      <c r="A1330" s="803"/>
      <c r="B1330" s="781"/>
      <c r="C1330" s="247" t="s">
        <v>402</v>
      </c>
      <c r="D1330" s="247" t="s">
        <v>403</v>
      </c>
      <c r="E1330" s="805"/>
      <c r="F1330" s="781"/>
    </row>
    <row r="1331" spans="1:6">
      <c r="A1331" s="712">
        <v>1</v>
      </c>
      <c r="B1331" s="709">
        <v>2</v>
      </c>
      <c r="C1331" s="247">
        <v>3</v>
      </c>
      <c r="D1331" s="247">
        <v>4</v>
      </c>
      <c r="E1331" s="711">
        <v>5</v>
      </c>
      <c r="F1331" s="709">
        <v>6</v>
      </c>
    </row>
    <row r="1332" spans="1:6">
      <c r="A1332" s="712">
        <v>1</v>
      </c>
      <c r="B1332" s="248" t="s">
        <v>368</v>
      </c>
      <c r="C1332" s="249"/>
      <c r="D1332" s="249"/>
      <c r="E1332" s="125"/>
      <c r="F1332" s="710"/>
    </row>
    <row r="1333" spans="1:6">
      <c r="A1333" s="126" t="s">
        <v>264</v>
      </c>
      <c r="B1333" s="250" t="s">
        <v>369</v>
      </c>
      <c r="C1333" s="126" t="s">
        <v>1876</v>
      </c>
      <c r="D1333" s="126" t="s">
        <v>1876</v>
      </c>
      <c r="E1333" s="124"/>
      <c r="F1333" s="119"/>
    </row>
    <row r="1334" spans="1:6">
      <c r="A1334" s="126" t="s">
        <v>265</v>
      </c>
      <c r="B1334" s="251" t="s">
        <v>223</v>
      </c>
      <c r="C1334" s="126" t="s">
        <v>1876</v>
      </c>
      <c r="D1334" s="126" t="s">
        <v>1876</v>
      </c>
      <c r="E1334" s="124"/>
      <c r="F1334" s="119"/>
    </row>
    <row r="1335" spans="1:6" ht="31.5">
      <c r="A1335" s="126" t="s">
        <v>276</v>
      </c>
      <c r="B1335" s="251" t="s">
        <v>480</v>
      </c>
      <c r="C1335" s="126" t="s">
        <v>1876</v>
      </c>
      <c r="D1335" s="126" t="s">
        <v>1876</v>
      </c>
      <c r="E1335" s="124"/>
      <c r="F1335" s="119"/>
    </row>
    <row r="1336" spans="1:6" ht="63">
      <c r="A1336" s="127" t="s">
        <v>291</v>
      </c>
      <c r="B1336" s="128" t="s">
        <v>481</v>
      </c>
      <c r="C1336" s="126" t="s">
        <v>1876</v>
      </c>
      <c r="D1336" s="126" t="s">
        <v>1876</v>
      </c>
      <c r="E1336" s="124"/>
      <c r="F1336" s="119"/>
    </row>
    <row r="1337" spans="1:6" ht="31.5">
      <c r="A1337" s="127" t="s">
        <v>482</v>
      </c>
      <c r="B1337" s="128" t="s">
        <v>483</v>
      </c>
      <c r="C1337" s="126" t="s">
        <v>1876</v>
      </c>
      <c r="D1337" s="126" t="s">
        <v>1876</v>
      </c>
      <c r="E1337" s="124"/>
      <c r="F1337" s="119"/>
    </row>
    <row r="1338" spans="1:6">
      <c r="A1338" s="127" t="s">
        <v>484</v>
      </c>
      <c r="B1338" s="128" t="s">
        <v>485</v>
      </c>
      <c r="C1338" s="126" t="s">
        <v>1876</v>
      </c>
      <c r="D1338" s="126" t="s">
        <v>1876</v>
      </c>
      <c r="E1338" s="124"/>
      <c r="F1338" s="119"/>
    </row>
    <row r="1339" spans="1:6">
      <c r="A1339" s="129">
        <v>2</v>
      </c>
      <c r="B1339" s="130" t="s">
        <v>298</v>
      </c>
      <c r="C1339" s="126"/>
      <c r="D1339" s="126"/>
      <c r="E1339" s="124"/>
      <c r="F1339" s="119"/>
    </row>
    <row r="1340" spans="1:6" ht="31.5">
      <c r="A1340" s="127" t="s">
        <v>267</v>
      </c>
      <c r="B1340" s="128" t="s">
        <v>486</v>
      </c>
      <c r="C1340" s="126" t="s">
        <v>1876</v>
      </c>
      <c r="D1340" s="126" t="s">
        <v>1876</v>
      </c>
      <c r="E1340" s="124"/>
      <c r="F1340" s="119"/>
    </row>
    <row r="1341" spans="1:6" ht="63">
      <c r="A1341" s="127" t="s">
        <v>268</v>
      </c>
      <c r="B1341" s="128" t="s">
        <v>411</v>
      </c>
      <c r="C1341" s="126" t="s">
        <v>1876</v>
      </c>
      <c r="D1341" s="126" t="s">
        <v>1876</v>
      </c>
      <c r="E1341" s="124"/>
      <c r="F1341" s="119"/>
    </row>
    <row r="1342" spans="1:6" ht="31.5">
      <c r="A1342" s="127" t="s">
        <v>269</v>
      </c>
      <c r="B1342" s="128" t="s">
        <v>412</v>
      </c>
      <c r="C1342" s="126" t="s">
        <v>1876</v>
      </c>
      <c r="D1342" s="126" t="s">
        <v>1876</v>
      </c>
      <c r="E1342" s="124"/>
      <c r="F1342" s="119"/>
    </row>
    <row r="1343" spans="1:6" ht="47.25">
      <c r="A1343" s="129">
        <v>3</v>
      </c>
      <c r="B1343" s="130" t="s">
        <v>210</v>
      </c>
      <c r="C1343" s="126" t="s">
        <v>1876</v>
      </c>
      <c r="D1343" s="126" t="s">
        <v>1876</v>
      </c>
      <c r="E1343" s="124"/>
      <c r="F1343" s="119"/>
    </row>
    <row r="1344" spans="1:6" ht="31.5">
      <c r="A1344" s="127" t="s">
        <v>299</v>
      </c>
      <c r="B1344" s="128" t="s">
        <v>211</v>
      </c>
      <c r="C1344" s="126" t="s">
        <v>1876</v>
      </c>
      <c r="D1344" s="126" t="s">
        <v>1876</v>
      </c>
      <c r="E1344" s="124"/>
      <c r="F1344" s="119"/>
    </row>
    <row r="1345" spans="1:6">
      <c r="A1345" s="127" t="s">
        <v>240</v>
      </c>
      <c r="B1345" s="128" t="s">
        <v>212</v>
      </c>
      <c r="C1345" s="126" t="s">
        <v>1876</v>
      </c>
      <c r="D1345" s="126" t="s">
        <v>1876</v>
      </c>
      <c r="E1345" s="124"/>
      <c r="F1345" s="119"/>
    </row>
    <row r="1346" spans="1:6">
      <c r="A1346" s="127" t="s">
        <v>242</v>
      </c>
      <c r="B1346" s="128" t="s">
        <v>213</v>
      </c>
      <c r="C1346" s="126" t="s">
        <v>1876</v>
      </c>
      <c r="D1346" s="126" t="s">
        <v>1876</v>
      </c>
      <c r="E1346" s="124"/>
      <c r="F1346" s="119"/>
    </row>
    <row r="1347" spans="1:6">
      <c r="A1347" s="127" t="s">
        <v>214</v>
      </c>
      <c r="B1347" s="128" t="s">
        <v>215</v>
      </c>
      <c r="C1347" s="126" t="s">
        <v>1876</v>
      </c>
      <c r="D1347" s="126" t="s">
        <v>1876</v>
      </c>
      <c r="E1347" s="124"/>
      <c r="F1347" s="119"/>
    </row>
    <row r="1348" spans="1:6">
      <c r="A1348" s="127" t="s">
        <v>216</v>
      </c>
      <c r="B1348" s="128" t="s">
        <v>217</v>
      </c>
      <c r="C1348" s="126" t="s">
        <v>1876</v>
      </c>
      <c r="D1348" s="126" t="s">
        <v>1876</v>
      </c>
      <c r="E1348" s="124"/>
      <c r="F1348" s="119"/>
    </row>
    <row r="1349" spans="1:6">
      <c r="A1349" s="129">
        <v>4</v>
      </c>
      <c r="B1349" s="130" t="s">
        <v>394</v>
      </c>
      <c r="C1349" s="126"/>
      <c r="D1349" s="126"/>
      <c r="E1349" s="124"/>
      <c r="F1349" s="119"/>
    </row>
    <row r="1350" spans="1:6" ht="31.5">
      <c r="A1350" s="126" t="s">
        <v>271</v>
      </c>
      <c r="B1350" s="251" t="s">
        <v>218</v>
      </c>
      <c r="C1350" s="126" t="s">
        <v>1876</v>
      </c>
      <c r="D1350" s="126" t="s">
        <v>1876</v>
      </c>
      <c r="E1350" s="124"/>
      <c r="F1350" s="119"/>
    </row>
    <row r="1351" spans="1:6" ht="63">
      <c r="A1351" s="126" t="s">
        <v>272</v>
      </c>
      <c r="B1351" s="251" t="s">
        <v>392</v>
      </c>
      <c r="C1351" s="126" t="s">
        <v>1876</v>
      </c>
      <c r="D1351" s="126" t="s">
        <v>1876</v>
      </c>
      <c r="E1351" s="124"/>
      <c r="F1351" s="119"/>
    </row>
    <row r="1352" spans="1:6" ht="31.5">
      <c r="A1352" s="126" t="s">
        <v>273</v>
      </c>
      <c r="B1352" s="251" t="s">
        <v>500</v>
      </c>
      <c r="C1352" s="126" t="s">
        <v>1876</v>
      </c>
      <c r="D1352" s="126" t="s">
        <v>1876</v>
      </c>
      <c r="E1352" s="124"/>
      <c r="F1352" s="119"/>
    </row>
    <row r="1353" spans="1:6" ht="31.5">
      <c r="A1353" s="126" t="s">
        <v>138</v>
      </c>
      <c r="B1353" s="251" t="s">
        <v>501</v>
      </c>
      <c r="C1353" s="126" t="s">
        <v>1876</v>
      </c>
      <c r="D1353" s="126" t="s">
        <v>1876</v>
      </c>
      <c r="E1353" s="124"/>
      <c r="F1353" s="119"/>
    </row>
    <row r="1354" spans="1:6">
      <c r="E1354" s="719"/>
      <c r="F1354" s="178" t="s">
        <v>251</v>
      </c>
    </row>
    <row r="1355" spans="1:6">
      <c r="B1355" s="53"/>
      <c r="F1355" s="178" t="s">
        <v>456</v>
      </c>
    </row>
    <row r="1356" spans="1:6">
      <c r="F1356" s="178" t="s">
        <v>182</v>
      </c>
    </row>
    <row r="1357" spans="1:6">
      <c r="F1357" s="178"/>
    </row>
    <row r="1358" spans="1:6">
      <c r="A1358" s="802" t="s">
        <v>399</v>
      </c>
      <c r="B1358" s="802"/>
      <c r="C1358" s="802"/>
      <c r="D1358" s="802"/>
      <c r="E1358" s="802"/>
      <c r="F1358" s="802"/>
    </row>
    <row r="1359" spans="1:6">
      <c r="A1359" s="802" t="s">
        <v>303</v>
      </c>
      <c r="B1359" s="802"/>
      <c r="C1359" s="802"/>
      <c r="D1359" s="802"/>
      <c r="E1359" s="802"/>
      <c r="F1359" s="802"/>
    </row>
    <row r="1360" spans="1:6">
      <c r="F1360" s="178" t="s">
        <v>219</v>
      </c>
    </row>
    <row r="1361" spans="1:6">
      <c r="F1361" s="178" t="s">
        <v>220</v>
      </c>
    </row>
    <row r="1362" spans="1:6">
      <c r="F1362" s="178" t="s">
        <v>221</v>
      </c>
    </row>
    <row r="1363" spans="1:6">
      <c r="F1363" s="246" t="s">
        <v>222</v>
      </c>
    </row>
    <row r="1364" spans="1:6">
      <c r="F1364" s="178" t="s">
        <v>1885</v>
      </c>
    </row>
    <row r="1365" spans="1:6">
      <c r="F1365" s="178" t="s">
        <v>177</v>
      </c>
    </row>
    <row r="1366" spans="1:6">
      <c r="A1366" s="123"/>
    </row>
    <row r="1367" spans="1:6">
      <c r="A1367" s="804" t="s">
        <v>1886</v>
      </c>
      <c r="B1367" s="804"/>
      <c r="C1367" s="804"/>
      <c r="D1367" s="804"/>
      <c r="E1367" s="804"/>
      <c r="F1367" s="804"/>
    </row>
    <row r="1368" spans="1:6">
      <c r="A1368" s="121" t="s">
        <v>555</v>
      </c>
      <c r="B1368" s="640" t="s">
        <v>917</v>
      </c>
    </row>
    <row r="1369" spans="1:6">
      <c r="A1369" s="803" t="s">
        <v>262</v>
      </c>
      <c r="B1369" s="781" t="s">
        <v>418</v>
      </c>
      <c r="C1369" s="806" t="s">
        <v>470</v>
      </c>
      <c r="D1369" s="807"/>
      <c r="E1369" s="805" t="s">
        <v>400</v>
      </c>
      <c r="F1369" s="781" t="s">
        <v>401</v>
      </c>
    </row>
    <row r="1370" spans="1:6">
      <c r="A1370" s="803"/>
      <c r="B1370" s="781"/>
      <c r="C1370" s="808"/>
      <c r="D1370" s="809"/>
      <c r="E1370" s="805"/>
      <c r="F1370" s="781"/>
    </row>
    <row r="1371" spans="1:6">
      <c r="A1371" s="803"/>
      <c r="B1371" s="781"/>
      <c r="C1371" s="247" t="s">
        <v>402</v>
      </c>
      <c r="D1371" s="247" t="s">
        <v>403</v>
      </c>
      <c r="E1371" s="805"/>
      <c r="F1371" s="781"/>
    </row>
    <row r="1372" spans="1:6">
      <c r="A1372" s="712">
        <v>1</v>
      </c>
      <c r="B1372" s="709">
        <v>2</v>
      </c>
      <c r="C1372" s="247">
        <v>3</v>
      </c>
      <c r="D1372" s="247">
        <v>4</v>
      </c>
      <c r="E1372" s="711">
        <v>5</v>
      </c>
      <c r="F1372" s="709">
        <v>6</v>
      </c>
    </row>
    <row r="1373" spans="1:6">
      <c r="A1373" s="712">
        <v>1</v>
      </c>
      <c r="B1373" s="248" t="s">
        <v>368</v>
      </c>
      <c r="C1373" s="249"/>
      <c r="D1373" s="249"/>
      <c r="E1373" s="125"/>
      <c r="F1373" s="710"/>
    </row>
    <row r="1374" spans="1:6">
      <c r="A1374" s="126" t="s">
        <v>264</v>
      </c>
      <c r="B1374" s="250" t="s">
        <v>369</v>
      </c>
      <c r="C1374" s="126" t="s">
        <v>1876</v>
      </c>
      <c r="D1374" s="126" t="s">
        <v>1876</v>
      </c>
      <c r="E1374" s="124"/>
      <c r="F1374" s="119"/>
    </row>
    <row r="1375" spans="1:6">
      <c r="A1375" s="126" t="s">
        <v>265</v>
      </c>
      <c r="B1375" s="251" t="s">
        <v>223</v>
      </c>
      <c r="C1375" s="126" t="s">
        <v>1876</v>
      </c>
      <c r="D1375" s="126" t="s">
        <v>1876</v>
      </c>
      <c r="E1375" s="124"/>
      <c r="F1375" s="119"/>
    </row>
    <row r="1376" spans="1:6" ht="31.5">
      <c r="A1376" s="126" t="s">
        <v>276</v>
      </c>
      <c r="B1376" s="251" t="s">
        <v>480</v>
      </c>
      <c r="C1376" s="126" t="s">
        <v>1876</v>
      </c>
      <c r="D1376" s="126" t="s">
        <v>1876</v>
      </c>
      <c r="E1376" s="124"/>
      <c r="F1376" s="119"/>
    </row>
    <row r="1377" spans="1:6" ht="63">
      <c r="A1377" s="127" t="s">
        <v>291</v>
      </c>
      <c r="B1377" s="128" t="s">
        <v>481</v>
      </c>
      <c r="C1377" s="126" t="s">
        <v>1876</v>
      </c>
      <c r="D1377" s="126" t="s">
        <v>1876</v>
      </c>
      <c r="E1377" s="124"/>
      <c r="F1377" s="119"/>
    </row>
    <row r="1378" spans="1:6" ht="31.5">
      <c r="A1378" s="127" t="s">
        <v>482</v>
      </c>
      <c r="B1378" s="128" t="s">
        <v>483</v>
      </c>
      <c r="C1378" s="126" t="s">
        <v>1876</v>
      </c>
      <c r="D1378" s="126" t="s">
        <v>1876</v>
      </c>
      <c r="E1378" s="124"/>
      <c r="F1378" s="119"/>
    </row>
    <row r="1379" spans="1:6">
      <c r="A1379" s="127" t="s">
        <v>484</v>
      </c>
      <c r="B1379" s="128" t="s">
        <v>485</v>
      </c>
      <c r="C1379" s="126" t="s">
        <v>1876</v>
      </c>
      <c r="D1379" s="126" t="s">
        <v>1876</v>
      </c>
      <c r="E1379" s="124"/>
      <c r="F1379" s="119"/>
    </row>
    <row r="1380" spans="1:6">
      <c r="A1380" s="129">
        <v>2</v>
      </c>
      <c r="B1380" s="130" t="s">
        <v>298</v>
      </c>
      <c r="C1380" s="126"/>
      <c r="D1380" s="126"/>
      <c r="E1380" s="124"/>
      <c r="F1380" s="119"/>
    </row>
    <row r="1381" spans="1:6" ht="31.5">
      <c r="A1381" s="127" t="s">
        <v>267</v>
      </c>
      <c r="B1381" s="128" t="s">
        <v>486</v>
      </c>
      <c r="C1381" s="126" t="s">
        <v>1876</v>
      </c>
      <c r="D1381" s="126" t="s">
        <v>1876</v>
      </c>
      <c r="E1381" s="124"/>
      <c r="F1381" s="119"/>
    </row>
    <row r="1382" spans="1:6" ht="63">
      <c r="A1382" s="127" t="s">
        <v>268</v>
      </c>
      <c r="B1382" s="128" t="s">
        <v>411</v>
      </c>
      <c r="C1382" s="126" t="s">
        <v>1876</v>
      </c>
      <c r="D1382" s="126" t="s">
        <v>1876</v>
      </c>
      <c r="E1382" s="124"/>
      <c r="F1382" s="119"/>
    </row>
    <row r="1383" spans="1:6" ht="31.5">
      <c r="A1383" s="127" t="s">
        <v>269</v>
      </c>
      <c r="B1383" s="128" t="s">
        <v>412</v>
      </c>
      <c r="C1383" s="126" t="s">
        <v>1876</v>
      </c>
      <c r="D1383" s="126" t="s">
        <v>1876</v>
      </c>
      <c r="E1383" s="124"/>
      <c r="F1383" s="119"/>
    </row>
    <row r="1384" spans="1:6" ht="47.25">
      <c r="A1384" s="129">
        <v>3</v>
      </c>
      <c r="B1384" s="130" t="s">
        <v>210</v>
      </c>
      <c r="C1384" s="126" t="s">
        <v>1876</v>
      </c>
      <c r="D1384" s="126" t="s">
        <v>1876</v>
      </c>
      <c r="E1384" s="124"/>
      <c r="F1384" s="119"/>
    </row>
    <row r="1385" spans="1:6" ht="31.5">
      <c r="A1385" s="127" t="s">
        <v>299</v>
      </c>
      <c r="B1385" s="128" t="s">
        <v>211</v>
      </c>
      <c r="C1385" s="126" t="s">
        <v>1876</v>
      </c>
      <c r="D1385" s="126" t="s">
        <v>1876</v>
      </c>
      <c r="E1385" s="124"/>
      <c r="F1385" s="119"/>
    </row>
    <row r="1386" spans="1:6">
      <c r="A1386" s="127" t="s">
        <v>240</v>
      </c>
      <c r="B1386" s="128" t="s">
        <v>212</v>
      </c>
      <c r="C1386" s="126" t="s">
        <v>1876</v>
      </c>
      <c r="D1386" s="126" t="s">
        <v>1876</v>
      </c>
      <c r="E1386" s="124"/>
      <c r="F1386" s="119"/>
    </row>
    <row r="1387" spans="1:6">
      <c r="A1387" s="127" t="s">
        <v>242</v>
      </c>
      <c r="B1387" s="128" t="s">
        <v>213</v>
      </c>
      <c r="C1387" s="126" t="s">
        <v>1876</v>
      </c>
      <c r="D1387" s="126" t="s">
        <v>1876</v>
      </c>
      <c r="E1387" s="124"/>
      <c r="F1387" s="119"/>
    </row>
    <row r="1388" spans="1:6">
      <c r="A1388" s="127" t="s">
        <v>214</v>
      </c>
      <c r="B1388" s="128" t="s">
        <v>215</v>
      </c>
      <c r="C1388" s="126" t="s">
        <v>1876</v>
      </c>
      <c r="D1388" s="126" t="s">
        <v>1876</v>
      </c>
      <c r="E1388" s="124"/>
      <c r="F1388" s="119"/>
    </row>
    <row r="1389" spans="1:6">
      <c r="A1389" s="127" t="s">
        <v>216</v>
      </c>
      <c r="B1389" s="128" t="s">
        <v>217</v>
      </c>
      <c r="C1389" s="126" t="s">
        <v>1876</v>
      </c>
      <c r="D1389" s="126" t="s">
        <v>1876</v>
      </c>
      <c r="E1389" s="124"/>
      <c r="F1389" s="119"/>
    </row>
    <row r="1390" spans="1:6">
      <c r="A1390" s="129">
        <v>4</v>
      </c>
      <c r="B1390" s="130" t="s">
        <v>394</v>
      </c>
      <c r="C1390" s="126"/>
      <c r="D1390" s="126"/>
      <c r="E1390" s="124"/>
      <c r="F1390" s="119"/>
    </row>
    <row r="1391" spans="1:6" ht="31.5">
      <c r="A1391" s="126" t="s">
        <v>271</v>
      </c>
      <c r="B1391" s="251" t="s">
        <v>218</v>
      </c>
      <c r="C1391" s="126" t="s">
        <v>1876</v>
      </c>
      <c r="D1391" s="126" t="s">
        <v>1876</v>
      </c>
      <c r="E1391" s="124"/>
      <c r="F1391" s="119"/>
    </row>
    <row r="1392" spans="1:6" ht="63">
      <c r="A1392" s="126" t="s">
        <v>272</v>
      </c>
      <c r="B1392" s="251" t="s">
        <v>392</v>
      </c>
      <c r="C1392" s="126" t="s">
        <v>1876</v>
      </c>
      <c r="D1392" s="126" t="s">
        <v>1876</v>
      </c>
      <c r="E1392" s="124"/>
      <c r="F1392" s="119"/>
    </row>
    <row r="1393" spans="1:6" ht="31.5">
      <c r="A1393" s="126" t="s">
        <v>273</v>
      </c>
      <c r="B1393" s="251" t="s">
        <v>500</v>
      </c>
      <c r="C1393" s="126" t="s">
        <v>1876</v>
      </c>
      <c r="D1393" s="126" t="s">
        <v>1876</v>
      </c>
      <c r="E1393" s="124"/>
      <c r="F1393" s="119"/>
    </row>
    <row r="1394" spans="1:6" ht="31.5">
      <c r="A1394" s="126" t="s">
        <v>138</v>
      </c>
      <c r="B1394" s="251" t="s">
        <v>501</v>
      </c>
      <c r="C1394" s="126" t="s">
        <v>1876</v>
      </c>
      <c r="D1394" s="126" t="s">
        <v>1876</v>
      </c>
      <c r="E1394" s="124"/>
      <c r="F1394" s="119"/>
    </row>
    <row r="1395" spans="1:6">
      <c r="E1395" s="719"/>
      <c r="F1395" s="178" t="s">
        <v>251</v>
      </c>
    </row>
    <row r="1396" spans="1:6">
      <c r="B1396" s="53"/>
      <c r="F1396" s="178" t="s">
        <v>456</v>
      </c>
    </row>
    <row r="1397" spans="1:6">
      <c r="F1397" s="178" t="s">
        <v>182</v>
      </c>
    </row>
    <row r="1398" spans="1:6">
      <c r="F1398" s="178"/>
    </row>
    <row r="1399" spans="1:6">
      <c r="A1399" s="802" t="s">
        <v>399</v>
      </c>
      <c r="B1399" s="802"/>
      <c r="C1399" s="802"/>
      <c r="D1399" s="802"/>
      <c r="E1399" s="802"/>
      <c r="F1399" s="802"/>
    </row>
    <row r="1400" spans="1:6">
      <c r="A1400" s="802" t="s">
        <v>303</v>
      </c>
      <c r="B1400" s="802"/>
      <c r="C1400" s="802"/>
      <c r="D1400" s="802"/>
      <c r="E1400" s="802"/>
      <c r="F1400" s="802"/>
    </row>
    <row r="1401" spans="1:6">
      <c r="F1401" s="178" t="s">
        <v>219</v>
      </c>
    </row>
    <row r="1402" spans="1:6">
      <c r="F1402" s="178" t="s">
        <v>220</v>
      </c>
    </row>
    <row r="1403" spans="1:6">
      <c r="F1403" s="178" t="s">
        <v>221</v>
      </c>
    </row>
    <row r="1404" spans="1:6">
      <c r="F1404" s="246" t="s">
        <v>222</v>
      </c>
    </row>
    <row r="1405" spans="1:6">
      <c r="F1405" s="178" t="s">
        <v>1885</v>
      </c>
    </row>
    <row r="1406" spans="1:6">
      <c r="F1406" s="178" t="s">
        <v>177</v>
      </c>
    </row>
    <row r="1407" spans="1:6">
      <c r="A1407" s="123"/>
    </row>
    <row r="1408" spans="1:6">
      <c r="A1408" s="804" t="s">
        <v>1886</v>
      </c>
      <c r="B1408" s="804"/>
      <c r="C1408" s="804"/>
      <c r="D1408" s="804"/>
      <c r="E1408" s="804"/>
      <c r="F1408" s="804"/>
    </row>
    <row r="1409" spans="1:6">
      <c r="A1409" s="121" t="s">
        <v>556</v>
      </c>
      <c r="B1409" s="640" t="s">
        <v>918</v>
      </c>
    </row>
    <row r="1410" spans="1:6">
      <c r="A1410" s="803" t="s">
        <v>262</v>
      </c>
      <c r="B1410" s="781" t="s">
        <v>418</v>
      </c>
      <c r="C1410" s="806" t="s">
        <v>470</v>
      </c>
      <c r="D1410" s="807"/>
      <c r="E1410" s="805" t="s">
        <v>400</v>
      </c>
      <c r="F1410" s="781" t="s">
        <v>401</v>
      </c>
    </row>
    <row r="1411" spans="1:6">
      <c r="A1411" s="803"/>
      <c r="B1411" s="781"/>
      <c r="C1411" s="808"/>
      <c r="D1411" s="809"/>
      <c r="E1411" s="805"/>
      <c r="F1411" s="781"/>
    </row>
    <row r="1412" spans="1:6">
      <c r="A1412" s="803"/>
      <c r="B1412" s="781"/>
      <c r="C1412" s="247" t="s">
        <v>402</v>
      </c>
      <c r="D1412" s="247" t="s">
        <v>403</v>
      </c>
      <c r="E1412" s="805"/>
      <c r="F1412" s="781"/>
    </row>
    <row r="1413" spans="1:6">
      <c r="A1413" s="712">
        <v>1</v>
      </c>
      <c r="B1413" s="709">
        <v>2</v>
      </c>
      <c r="C1413" s="247">
        <v>3</v>
      </c>
      <c r="D1413" s="247">
        <v>4</v>
      </c>
      <c r="E1413" s="711">
        <v>5</v>
      </c>
      <c r="F1413" s="709">
        <v>6</v>
      </c>
    </row>
    <row r="1414" spans="1:6">
      <c r="A1414" s="712">
        <v>1</v>
      </c>
      <c r="B1414" s="248" t="s">
        <v>368</v>
      </c>
      <c r="C1414" s="249"/>
      <c r="D1414" s="249"/>
      <c r="E1414" s="125"/>
      <c r="F1414" s="710"/>
    </row>
    <row r="1415" spans="1:6">
      <c r="A1415" s="126" t="s">
        <v>264</v>
      </c>
      <c r="B1415" s="250" t="s">
        <v>369</v>
      </c>
      <c r="C1415" s="126" t="s">
        <v>1876</v>
      </c>
      <c r="D1415" s="126" t="s">
        <v>1876</v>
      </c>
      <c r="E1415" s="124"/>
      <c r="F1415" s="119"/>
    </row>
    <row r="1416" spans="1:6">
      <c r="A1416" s="126" t="s">
        <v>265</v>
      </c>
      <c r="B1416" s="251" t="s">
        <v>223</v>
      </c>
      <c r="C1416" s="126" t="s">
        <v>1876</v>
      </c>
      <c r="D1416" s="126" t="s">
        <v>1876</v>
      </c>
      <c r="E1416" s="124"/>
      <c r="F1416" s="119"/>
    </row>
    <row r="1417" spans="1:6" ht="31.5">
      <c r="A1417" s="126" t="s">
        <v>276</v>
      </c>
      <c r="B1417" s="251" t="s">
        <v>480</v>
      </c>
      <c r="C1417" s="126" t="s">
        <v>1876</v>
      </c>
      <c r="D1417" s="126" t="s">
        <v>1876</v>
      </c>
      <c r="E1417" s="124"/>
      <c r="F1417" s="119"/>
    </row>
    <row r="1418" spans="1:6" ht="63">
      <c r="A1418" s="127" t="s">
        <v>291</v>
      </c>
      <c r="B1418" s="128" t="s">
        <v>481</v>
      </c>
      <c r="C1418" s="126" t="s">
        <v>1876</v>
      </c>
      <c r="D1418" s="126" t="s">
        <v>1876</v>
      </c>
      <c r="E1418" s="124"/>
      <c r="F1418" s="119"/>
    </row>
    <row r="1419" spans="1:6" ht="31.5">
      <c r="A1419" s="127" t="s">
        <v>482</v>
      </c>
      <c r="B1419" s="128" t="s">
        <v>483</v>
      </c>
      <c r="C1419" s="126" t="s">
        <v>1876</v>
      </c>
      <c r="D1419" s="126" t="s">
        <v>1876</v>
      </c>
      <c r="E1419" s="124"/>
      <c r="F1419" s="119"/>
    </row>
    <row r="1420" spans="1:6">
      <c r="A1420" s="127" t="s">
        <v>484</v>
      </c>
      <c r="B1420" s="128" t="s">
        <v>485</v>
      </c>
      <c r="C1420" s="126" t="s">
        <v>1876</v>
      </c>
      <c r="D1420" s="126" t="s">
        <v>1876</v>
      </c>
      <c r="E1420" s="124"/>
      <c r="F1420" s="119"/>
    </row>
    <row r="1421" spans="1:6">
      <c r="A1421" s="129">
        <v>2</v>
      </c>
      <c r="B1421" s="130" t="s">
        <v>298</v>
      </c>
      <c r="C1421" s="126"/>
      <c r="D1421" s="126"/>
      <c r="E1421" s="124"/>
      <c r="F1421" s="119"/>
    </row>
    <row r="1422" spans="1:6" ht="31.5">
      <c r="A1422" s="127" t="s">
        <v>267</v>
      </c>
      <c r="B1422" s="128" t="s">
        <v>486</v>
      </c>
      <c r="C1422" s="126" t="s">
        <v>1876</v>
      </c>
      <c r="D1422" s="126" t="s">
        <v>1876</v>
      </c>
      <c r="E1422" s="124"/>
      <c r="F1422" s="119"/>
    </row>
    <row r="1423" spans="1:6" ht="63">
      <c r="A1423" s="127" t="s">
        <v>268</v>
      </c>
      <c r="B1423" s="128" t="s">
        <v>411</v>
      </c>
      <c r="C1423" s="126" t="s">
        <v>1876</v>
      </c>
      <c r="D1423" s="126" t="s">
        <v>1876</v>
      </c>
      <c r="E1423" s="124"/>
      <c r="F1423" s="119"/>
    </row>
    <row r="1424" spans="1:6" ht="31.5">
      <c r="A1424" s="127" t="s">
        <v>269</v>
      </c>
      <c r="B1424" s="128" t="s">
        <v>412</v>
      </c>
      <c r="C1424" s="126" t="s">
        <v>1876</v>
      </c>
      <c r="D1424" s="126" t="s">
        <v>1876</v>
      </c>
      <c r="E1424" s="124"/>
      <c r="F1424" s="119"/>
    </row>
    <row r="1425" spans="1:6" ht="47.25">
      <c r="A1425" s="129">
        <v>3</v>
      </c>
      <c r="B1425" s="130" t="s">
        <v>210</v>
      </c>
      <c r="C1425" s="126" t="s">
        <v>1876</v>
      </c>
      <c r="D1425" s="126" t="s">
        <v>1876</v>
      </c>
      <c r="E1425" s="124"/>
      <c r="F1425" s="119"/>
    </row>
    <row r="1426" spans="1:6" ht="31.5">
      <c r="A1426" s="127" t="s">
        <v>299</v>
      </c>
      <c r="B1426" s="128" t="s">
        <v>211</v>
      </c>
      <c r="C1426" s="126" t="s">
        <v>1876</v>
      </c>
      <c r="D1426" s="126" t="s">
        <v>1876</v>
      </c>
      <c r="E1426" s="124"/>
      <c r="F1426" s="119"/>
    </row>
    <row r="1427" spans="1:6">
      <c r="A1427" s="127" t="s">
        <v>240</v>
      </c>
      <c r="B1427" s="128" t="s">
        <v>212</v>
      </c>
      <c r="C1427" s="126" t="s">
        <v>1876</v>
      </c>
      <c r="D1427" s="126" t="s">
        <v>1876</v>
      </c>
      <c r="E1427" s="124"/>
      <c r="F1427" s="119"/>
    </row>
    <row r="1428" spans="1:6">
      <c r="A1428" s="127" t="s">
        <v>242</v>
      </c>
      <c r="B1428" s="128" t="s">
        <v>213</v>
      </c>
      <c r="C1428" s="126" t="s">
        <v>1876</v>
      </c>
      <c r="D1428" s="126" t="s">
        <v>1876</v>
      </c>
      <c r="E1428" s="124"/>
      <c r="F1428" s="119"/>
    </row>
    <row r="1429" spans="1:6">
      <c r="A1429" s="127" t="s">
        <v>214</v>
      </c>
      <c r="B1429" s="128" t="s">
        <v>215</v>
      </c>
      <c r="C1429" s="126" t="s">
        <v>1876</v>
      </c>
      <c r="D1429" s="126" t="s">
        <v>1876</v>
      </c>
      <c r="E1429" s="124"/>
      <c r="F1429" s="119"/>
    </row>
    <row r="1430" spans="1:6">
      <c r="A1430" s="127" t="s">
        <v>216</v>
      </c>
      <c r="B1430" s="128" t="s">
        <v>217</v>
      </c>
      <c r="C1430" s="126" t="s">
        <v>1876</v>
      </c>
      <c r="D1430" s="126" t="s">
        <v>1876</v>
      </c>
      <c r="E1430" s="124"/>
      <c r="F1430" s="119"/>
    </row>
    <row r="1431" spans="1:6">
      <c r="A1431" s="129">
        <v>4</v>
      </c>
      <c r="B1431" s="130" t="s">
        <v>394</v>
      </c>
      <c r="C1431" s="126"/>
      <c r="D1431" s="126"/>
      <c r="E1431" s="124"/>
      <c r="F1431" s="119"/>
    </row>
    <row r="1432" spans="1:6" ht="31.5">
      <c r="A1432" s="126" t="s">
        <v>271</v>
      </c>
      <c r="B1432" s="251" t="s">
        <v>218</v>
      </c>
      <c r="C1432" s="126" t="s">
        <v>1876</v>
      </c>
      <c r="D1432" s="126" t="s">
        <v>1876</v>
      </c>
      <c r="E1432" s="124"/>
      <c r="F1432" s="119"/>
    </row>
    <row r="1433" spans="1:6" ht="63">
      <c r="A1433" s="126" t="s">
        <v>272</v>
      </c>
      <c r="B1433" s="251" t="s">
        <v>392</v>
      </c>
      <c r="C1433" s="126" t="s">
        <v>1876</v>
      </c>
      <c r="D1433" s="126" t="s">
        <v>1876</v>
      </c>
      <c r="E1433" s="124"/>
      <c r="F1433" s="119"/>
    </row>
    <row r="1434" spans="1:6" ht="31.5">
      <c r="A1434" s="126" t="s">
        <v>273</v>
      </c>
      <c r="B1434" s="251" t="s">
        <v>500</v>
      </c>
      <c r="C1434" s="126" t="s">
        <v>1876</v>
      </c>
      <c r="D1434" s="126" t="s">
        <v>1876</v>
      </c>
      <c r="E1434" s="124"/>
      <c r="F1434" s="119"/>
    </row>
    <row r="1435" spans="1:6" ht="31.5">
      <c r="A1435" s="126" t="s">
        <v>138</v>
      </c>
      <c r="B1435" s="251" t="s">
        <v>501</v>
      </c>
      <c r="C1435" s="126" t="s">
        <v>1876</v>
      </c>
      <c r="D1435" s="126" t="s">
        <v>1876</v>
      </c>
      <c r="E1435" s="124"/>
      <c r="F1435" s="119"/>
    </row>
    <row r="1436" spans="1:6">
      <c r="E1436" s="719"/>
      <c r="F1436" s="178" t="s">
        <v>251</v>
      </c>
    </row>
    <row r="1437" spans="1:6">
      <c r="B1437" s="53"/>
      <c r="F1437" s="178" t="s">
        <v>456</v>
      </c>
    </row>
    <row r="1438" spans="1:6">
      <c r="F1438" s="178" t="s">
        <v>182</v>
      </c>
    </row>
    <row r="1439" spans="1:6">
      <c r="F1439" s="178"/>
    </row>
    <row r="1440" spans="1:6">
      <c r="A1440" s="802" t="s">
        <v>399</v>
      </c>
      <c r="B1440" s="802"/>
      <c r="C1440" s="802"/>
      <c r="D1440" s="802"/>
      <c r="E1440" s="802"/>
      <c r="F1440" s="802"/>
    </row>
    <row r="1441" spans="1:6">
      <c r="A1441" s="802" t="s">
        <v>303</v>
      </c>
      <c r="B1441" s="802"/>
      <c r="C1441" s="802"/>
      <c r="D1441" s="802"/>
      <c r="E1441" s="802"/>
      <c r="F1441" s="802"/>
    </row>
    <row r="1442" spans="1:6">
      <c r="F1442" s="178" t="s">
        <v>219</v>
      </c>
    </row>
    <row r="1443" spans="1:6">
      <c r="F1443" s="178" t="s">
        <v>220</v>
      </c>
    </row>
    <row r="1444" spans="1:6">
      <c r="F1444" s="178" t="s">
        <v>221</v>
      </c>
    </row>
    <row r="1445" spans="1:6">
      <c r="F1445" s="246" t="s">
        <v>222</v>
      </c>
    </row>
    <row r="1446" spans="1:6">
      <c r="F1446" s="178" t="s">
        <v>1885</v>
      </c>
    </row>
    <row r="1447" spans="1:6">
      <c r="F1447" s="178" t="s">
        <v>177</v>
      </c>
    </row>
    <row r="1448" spans="1:6">
      <c r="A1448" s="123"/>
    </row>
    <row r="1449" spans="1:6">
      <c r="A1449" s="804" t="s">
        <v>1886</v>
      </c>
      <c r="B1449" s="804"/>
      <c r="C1449" s="804"/>
      <c r="D1449" s="804"/>
      <c r="E1449" s="804"/>
      <c r="F1449" s="804"/>
    </row>
    <row r="1450" spans="1:6">
      <c r="A1450" s="121" t="s">
        <v>557</v>
      </c>
      <c r="B1450" s="640" t="s">
        <v>919</v>
      </c>
    </row>
    <row r="1451" spans="1:6">
      <c r="A1451" s="803" t="s">
        <v>262</v>
      </c>
      <c r="B1451" s="781" t="s">
        <v>418</v>
      </c>
      <c r="C1451" s="806" t="s">
        <v>470</v>
      </c>
      <c r="D1451" s="807"/>
      <c r="E1451" s="805" t="s">
        <v>400</v>
      </c>
      <c r="F1451" s="781" t="s">
        <v>401</v>
      </c>
    </row>
    <row r="1452" spans="1:6">
      <c r="A1452" s="803"/>
      <c r="B1452" s="781"/>
      <c r="C1452" s="808"/>
      <c r="D1452" s="809"/>
      <c r="E1452" s="805"/>
      <c r="F1452" s="781"/>
    </row>
    <row r="1453" spans="1:6">
      <c r="A1453" s="803"/>
      <c r="B1453" s="781"/>
      <c r="C1453" s="247" t="s">
        <v>402</v>
      </c>
      <c r="D1453" s="247" t="s">
        <v>403</v>
      </c>
      <c r="E1453" s="805"/>
      <c r="F1453" s="781"/>
    </row>
    <row r="1454" spans="1:6">
      <c r="A1454" s="712">
        <v>1</v>
      </c>
      <c r="B1454" s="709">
        <v>2</v>
      </c>
      <c r="C1454" s="247">
        <v>3</v>
      </c>
      <c r="D1454" s="247">
        <v>4</v>
      </c>
      <c r="E1454" s="711">
        <v>5</v>
      </c>
      <c r="F1454" s="709">
        <v>6</v>
      </c>
    </row>
    <row r="1455" spans="1:6">
      <c r="A1455" s="712">
        <v>1</v>
      </c>
      <c r="B1455" s="248" t="s">
        <v>368</v>
      </c>
      <c r="C1455" s="249"/>
      <c r="D1455" s="249"/>
      <c r="E1455" s="125"/>
      <c r="F1455" s="710"/>
    </row>
    <row r="1456" spans="1:6">
      <c r="A1456" s="126" t="s">
        <v>264</v>
      </c>
      <c r="B1456" s="250" t="s">
        <v>369</v>
      </c>
      <c r="C1456" s="126" t="s">
        <v>1876</v>
      </c>
      <c r="D1456" s="126" t="s">
        <v>1876</v>
      </c>
      <c r="E1456" s="124"/>
      <c r="F1456" s="119"/>
    </row>
    <row r="1457" spans="1:6">
      <c r="A1457" s="126" t="s">
        <v>265</v>
      </c>
      <c r="B1457" s="251" t="s">
        <v>223</v>
      </c>
      <c r="C1457" s="126" t="s">
        <v>1876</v>
      </c>
      <c r="D1457" s="126" t="s">
        <v>1876</v>
      </c>
      <c r="E1457" s="124"/>
      <c r="F1457" s="119"/>
    </row>
    <row r="1458" spans="1:6" ht="31.5">
      <c r="A1458" s="126" t="s">
        <v>276</v>
      </c>
      <c r="B1458" s="251" t="s">
        <v>480</v>
      </c>
      <c r="C1458" s="126" t="s">
        <v>1876</v>
      </c>
      <c r="D1458" s="126" t="s">
        <v>1876</v>
      </c>
      <c r="E1458" s="124"/>
      <c r="F1458" s="119"/>
    </row>
    <row r="1459" spans="1:6" ht="63">
      <c r="A1459" s="127" t="s">
        <v>291</v>
      </c>
      <c r="B1459" s="128" t="s">
        <v>481</v>
      </c>
      <c r="C1459" s="126" t="s">
        <v>1876</v>
      </c>
      <c r="D1459" s="126" t="s">
        <v>1876</v>
      </c>
      <c r="E1459" s="124"/>
      <c r="F1459" s="119"/>
    </row>
    <row r="1460" spans="1:6" ht="31.5">
      <c r="A1460" s="127" t="s">
        <v>482</v>
      </c>
      <c r="B1460" s="128" t="s">
        <v>483</v>
      </c>
      <c r="C1460" s="126" t="s">
        <v>1876</v>
      </c>
      <c r="D1460" s="126" t="s">
        <v>1876</v>
      </c>
      <c r="E1460" s="124"/>
      <c r="F1460" s="119"/>
    </row>
    <row r="1461" spans="1:6">
      <c r="A1461" s="127" t="s">
        <v>484</v>
      </c>
      <c r="B1461" s="128" t="s">
        <v>485</v>
      </c>
      <c r="C1461" s="126" t="s">
        <v>1876</v>
      </c>
      <c r="D1461" s="126" t="s">
        <v>1876</v>
      </c>
      <c r="E1461" s="124"/>
      <c r="F1461" s="119"/>
    </row>
    <row r="1462" spans="1:6">
      <c r="A1462" s="129">
        <v>2</v>
      </c>
      <c r="B1462" s="130" t="s">
        <v>298</v>
      </c>
      <c r="C1462" s="126"/>
      <c r="D1462" s="126"/>
      <c r="E1462" s="124"/>
      <c r="F1462" s="119"/>
    </row>
    <row r="1463" spans="1:6" ht="31.5">
      <c r="A1463" s="127" t="s">
        <v>267</v>
      </c>
      <c r="B1463" s="128" t="s">
        <v>486</v>
      </c>
      <c r="C1463" s="126" t="s">
        <v>1876</v>
      </c>
      <c r="D1463" s="126" t="s">
        <v>1876</v>
      </c>
      <c r="E1463" s="124"/>
      <c r="F1463" s="119"/>
    </row>
    <row r="1464" spans="1:6" ht="63">
      <c r="A1464" s="127" t="s">
        <v>268</v>
      </c>
      <c r="B1464" s="128" t="s">
        <v>411</v>
      </c>
      <c r="C1464" s="126" t="s">
        <v>1876</v>
      </c>
      <c r="D1464" s="126" t="s">
        <v>1876</v>
      </c>
      <c r="E1464" s="124"/>
      <c r="F1464" s="119"/>
    </row>
    <row r="1465" spans="1:6" ht="31.5">
      <c r="A1465" s="127" t="s">
        <v>269</v>
      </c>
      <c r="B1465" s="128" t="s">
        <v>412</v>
      </c>
      <c r="C1465" s="126" t="s">
        <v>1876</v>
      </c>
      <c r="D1465" s="126" t="s">
        <v>1876</v>
      </c>
      <c r="E1465" s="124"/>
      <c r="F1465" s="119"/>
    </row>
    <row r="1466" spans="1:6" ht="47.25">
      <c r="A1466" s="129">
        <v>3</v>
      </c>
      <c r="B1466" s="130" t="s">
        <v>210</v>
      </c>
      <c r="C1466" s="126" t="s">
        <v>1876</v>
      </c>
      <c r="D1466" s="126" t="s">
        <v>1876</v>
      </c>
      <c r="E1466" s="124"/>
      <c r="F1466" s="119"/>
    </row>
    <row r="1467" spans="1:6" ht="31.5">
      <c r="A1467" s="127" t="s">
        <v>299</v>
      </c>
      <c r="B1467" s="128" t="s">
        <v>211</v>
      </c>
      <c r="C1467" s="126" t="s">
        <v>1876</v>
      </c>
      <c r="D1467" s="126" t="s">
        <v>1876</v>
      </c>
      <c r="E1467" s="124"/>
      <c r="F1467" s="119"/>
    </row>
    <row r="1468" spans="1:6">
      <c r="A1468" s="127" t="s">
        <v>240</v>
      </c>
      <c r="B1468" s="128" t="s">
        <v>212</v>
      </c>
      <c r="C1468" s="126" t="s">
        <v>1876</v>
      </c>
      <c r="D1468" s="126" t="s">
        <v>1876</v>
      </c>
      <c r="E1468" s="124"/>
      <c r="F1468" s="119"/>
    </row>
    <row r="1469" spans="1:6">
      <c r="A1469" s="127" t="s">
        <v>242</v>
      </c>
      <c r="B1469" s="128" t="s">
        <v>213</v>
      </c>
      <c r="C1469" s="126" t="s">
        <v>1876</v>
      </c>
      <c r="D1469" s="126" t="s">
        <v>1876</v>
      </c>
      <c r="E1469" s="124"/>
      <c r="F1469" s="119"/>
    </row>
    <row r="1470" spans="1:6">
      <c r="A1470" s="127" t="s">
        <v>214</v>
      </c>
      <c r="B1470" s="128" t="s">
        <v>215</v>
      </c>
      <c r="C1470" s="126" t="s">
        <v>1876</v>
      </c>
      <c r="D1470" s="126" t="s">
        <v>1876</v>
      </c>
      <c r="E1470" s="124"/>
      <c r="F1470" s="119"/>
    </row>
    <row r="1471" spans="1:6">
      <c r="A1471" s="127" t="s">
        <v>216</v>
      </c>
      <c r="B1471" s="128" t="s">
        <v>217</v>
      </c>
      <c r="C1471" s="126" t="s">
        <v>1876</v>
      </c>
      <c r="D1471" s="126" t="s">
        <v>1876</v>
      </c>
      <c r="E1471" s="124"/>
      <c r="F1471" s="119"/>
    </row>
    <row r="1472" spans="1:6">
      <c r="A1472" s="129">
        <v>4</v>
      </c>
      <c r="B1472" s="130" t="s">
        <v>394</v>
      </c>
      <c r="C1472" s="126"/>
      <c r="D1472" s="126"/>
      <c r="E1472" s="124"/>
      <c r="F1472" s="119"/>
    </row>
    <row r="1473" spans="1:6" ht="31.5">
      <c r="A1473" s="126" t="s">
        <v>271</v>
      </c>
      <c r="B1473" s="251" t="s">
        <v>218</v>
      </c>
      <c r="C1473" s="126" t="s">
        <v>1876</v>
      </c>
      <c r="D1473" s="126" t="s">
        <v>1876</v>
      </c>
      <c r="E1473" s="124"/>
      <c r="F1473" s="119"/>
    </row>
    <row r="1474" spans="1:6" ht="63">
      <c r="A1474" s="126" t="s">
        <v>272</v>
      </c>
      <c r="B1474" s="251" t="s">
        <v>392</v>
      </c>
      <c r="C1474" s="126" t="s">
        <v>1876</v>
      </c>
      <c r="D1474" s="126" t="s">
        <v>1876</v>
      </c>
      <c r="E1474" s="124"/>
      <c r="F1474" s="119"/>
    </row>
    <row r="1475" spans="1:6" ht="31.5">
      <c r="A1475" s="126" t="s">
        <v>273</v>
      </c>
      <c r="B1475" s="251" t="s">
        <v>500</v>
      </c>
      <c r="C1475" s="126" t="s">
        <v>1876</v>
      </c>
      <c r="D1475" s="126" t="s">
        <v>1876</v>
      </c>
      <c r="E1475" s="124"/>
      <c r="F1475" s="119"/>
    </row>
    <row r="1476" spans="1:6" ht="31.5">
      <c r="A1476" s="126" t="s">
        <v>138</v>
      </c>
      <c r="B1476" s="251" t="s">
        <v>501</v>
      </c>
      <c r="C1476" s="126" t="s">
        <v>1876</v>
      </c>
      <c r="D1476" s="126" t="s">
        <v>1876</v>
      </c>
      <c r="E1476" s="124"/>
      <c r="F1476" s="119"/>
    </row>
    <row r="1477" spans="1:6">
      <c r="E1477" s="719"/>
      <c r="F1477" s="178" t="s">
        <v>251</v>
      </c>
    </row>
    <row r="1478" spans="1:6">
      <c r="B1478" s="53"/>
      <c r="F1478" s="178" t="s">
        <v>456</v>
      </c>
    </row>
    <row r="1479" spans="1:6">
      <c r="F1479" s="178" t="s">
        <v>182</v>
      </c>
    </row>
    <row r="1480" spans="1:6">
      <c r="F1480" s="178"/>
    </row>
    <row r="1481" spans="1:6">
      <c r="A1481" s="802" t="s">
        <v>399</v>
      </c>
      <c r="B1481" s="802"/>
      <c r="C1481" s="802"/>
      <c r="D1481" s="802"/>
      <c r="E1481" s="802"/>
      <c r="F1481" s="802"/>
    </row>
    <row r="1482" spans="1:6">
      <c r="A1482" s="802" t="s">
        <v>303</v>
      </c>
      <c r="B1482" s="802"/>
      <c r="C1482" s="802"/>
      <c r="D1482" s="802"/>
      <c r="E1482" s="802"/>
      <c r="F1482" s="802"/>
    </row>
    <row r="1483" spans="1:6">
      <c r="F1483" s="178" t="s">
        <v>219</v>
      </c>
    </row>
    <row r="1484" spans="1:6">
      <c r="F1484" s="178" t="s">
        <v>220</v>
      </c>
    </row>
    <row r="1485" spans="1:6">
      <c r="F1485" s="178" t="s">
        <v>221</v>
      </c>
    </row>
    <row r="1486" spans="1:6">
      <c r="F1486" s="246" t="s">
        <v>222</v>
      </c>
    </row>
    <row r="1487" spans="1:6">
      <c r="F1487" s="178" t="s">
        <v>1885</v>
      </c>
    </row>
    <row r="1488" spans="1:6">
      <c r="F1488" s="178" t="s">
        <v>177</v>
      </c>
    </row>
    <row r="1489" spans="1:6">
      <c r="A1489" s="123"/>
    </row>
    <row r="1490" spans="1:6">
      <c r="A1490" s="804" t="s">
        <v>1886</v>
      </c>
      <c r="B1490" s="804"/>
      <c r="C1490" s="804"/>
      <c r="D1490" s="804"/>
      <c r="E1490" s="804"/>
      <c r="F1490" s="804"/>
    </row>
    <row r="1491" spans="1:6">
      <c r="A1491" s="121" t="s">
        <v>558</v>
      </c>
      <c r="B1491" s="640" t="s">
        <v>920</v>
      </c>
    </row>
    <row r="1492" spans="1:6">
      <c r="A1492" s="803" t="s">
        <v>262</v>
      </c>
      <c r="B1492" s="781" t="s">
        <v>418</v>
      </c>
      <c r="C1492" s="806" t="s">
        <v>470</v>
      </c>
      <c r="D1492" s="807"/>
      <c r="E1492" s="805" t="s">
        <v>400</v>
      </c>
      <c r="F1492" s="781" t="s">
        <v>401</v>
      </c>
    </row>
    <row r="1493" spans="1:6">
      <c r="A1493" s="803"/>
      <c r="B1493" s="781"/>
      <c r="C1493" s="808"/>
      <c r="D1493" s="809"/>
      <c r="E1493" s="805"/>
      <c r="F1493" s="781"/>
    </row>
    <row r="1494" spans="1:6">
      <c r="A1494" s="803"/>
      <c r="B1494" s="781"/>
      <c r="C1494" s="247" t="s">
        <v>402</v>
      </c>
      <c r="D1494" s="247" t="s">
        <v>403</v>
      </c>
      <c r="E1494" s="805"/>
      <c r="F1494" s="781"/>
    </row>
    <row r="1495" spans="1:6">
      <c r="A1495" s="712">
        <v>1</v>
      </c>
      <c r="B1495" s="709">
        <v>2</v>
      </c>
      <c r="C1495" s="247">
        <v>3</v>
      </c>
      <c r="D1495" s="247">
        <v>4</v>
      </c>
      <c r="E1495" s="711">
        <v>5</v>
      </c>
      <c r="F1495" s="709">
        <v>6</v>
      </c>
    </row>
    <row r="1496" spans="1:6">
      <c r="A1496" s="712">
        <v>1</v>
      </c>
      <c r="B1496" s="248" t="s">
        <v>368</v>
      </c>
      <c r="C1496" s="249"/>
      <c r="D1496" s="249"/>
      <c r="E1496" s="125"/>
      <c r="F1496" s="710"/>
    </row>
    <row r="1497" spans="1:6">
      <c r="A1497" s="126" t="s">
        <v>264</v>
      </c>
      <c r="B1497" s="250" t="s">
        <v>369</v>
      </c>
      <c r="C1497" s="126" t="s">
        <v>1876</v>
      </c>
      <c r="D1497" s="126" t="s">
        <v>1876</v>
      </c>
      <c r="E1497" s="124"/>
      <c r="F1497" s="119"/>
    </row>
    <row r="1498" spans="1:6">
      <c r="A1498" s="126" t="s">
        <v>265</v>
      </c>
      <c r="B1498" s="251" t="s">
        <v>223</v>
      </c>
      <c r="C1498" s="126" t="s">
        <v>1876</v>
      </c>
      <c r="D1498" s="126" t="s">
        <v>1876</v>
      </c>
      <c r="E1498" s="124"/>
      <c r="F1498" s="119"/>
    </row>
    <row r="1499" spans="1:6" ht="31.5">
      <c r="A1499" s="126" t="s">
        <v>276</v>
      </c>
      <c r="B1499" s="251" t="s">
        <v>480</v>
      </c>
      <c r="C1499" s="126" t="s">
        <v>1876</v>
      </c>
      <c r="D1499" s="126" t="s">
        <v>1876</v>
      </c>
      <c r="E1499" s="124"/>
      <c r="F1499" s="119"/>
    </row>
    <row r="1500" spans="1:6" ht="63">
      <c r="A1500" s="127" t="s">
        <v>291</v>
      </c>
      <c r="B1500" s="128" t="s">
        <v>481</v>
      </c>
      <c r="C1500" s="126" t="s">
        <v>1876</v>
      </c>
      <c r="D1500" s="126" t="s">
        <v>1876</v>
      </c>
      <c r="E1500" s="124"/>
      <c r="F1500" s="119"/>
    </row>
    <row r="1501" spans="1:6" ht="31.5">
      <c r="A1501" s="127" t="s">
        <v>482</v>
      </c>
      <c r="B1501" s="128" t="s">
        <v>483</v>
      </c>
      <c r="C1501" s="126" t="s">
        <v>1876</v>
      </c>
      <c r="D1501" s="126" t="s">
        <v>1876</v>
      </c>
      <c r="E1501" s="124"/>
      <c r="F1501" s="119"/>
    </row>
    <row r="1502" spans="1:6">
      <c r="A1502" s="127" t="s">
        <v>484</v>
      </c>
      <c r="B1502" s="128" t="s">
        <v>485</v>
      </c>
      <c r="C1502" s="126" t="s">
        <v>1876</v>
      </c>
      <c r="D1502" s="126" t="s">
        <v>1876</v>
      </c>
      <c r="E1502" s="124"/>
      <c r="F1502" s="119"/>
    </row>
    <row r="1503" spans="1:6">
      <c r="A1503" s="129">
        <v>2</v>
      </c>
      <c r="B1503" s="130" t="s">
        <v>298</v>
      </c>
      <c r="C1503" s="126"/>
      <c r="D1503" s="126"/>
      <c r="E1503" s="124"/>
      <c r="F1503" s="119"/>
    </row>
    <row r="1504" spans="1:6" ht="31.5">
      <c r="A1504" s="127" t="s">
        <v>267</v>
      </c>
      <c r="B1504" s="128" t="s">
        <v>486</v>
      </c>
      <c r="C1504" s="126" t="s">
        <v>1876</v>
      </c>
      <c r="D1504" s="126" t="s">
        <v>1876</v>
      </c>
      <c r="E1504" s="124"/>
      <c r="F1504" s="119"/>
    </row>
    <row r="1505" spans="1:6" ht="63">
      <c r="A1505" s="127" t="s">
        <v>268</v>
      </c>
      <c r="B1505" s="128" t="s">
        <v>411</v>
      </c>
      <c r="C1505" s="126" t="s">
        <v>1876</v>
      </c>
      <c r="D1505" s="126" t="s">
        <v>1876</v>
      </c>
      <c r="E1505" s="124"/>
      <c r="F1505" s="119"/>
    </row>
    <row r="1506" spans="1:6" ht="31.5">
      <c r="A1506" s="127" t="s">
        <v>269</v>
      </c>
      <c r="B1506" s="128" t="s">
        <v>412</v>
      </c>
      <c r="C1506" s="126" t="s">
        <v>1876</v>
      </c>
      <c r="D1506" s="126" t="s">
        <v>1876</v>
      </c>
      <c r="E1506" s="124"/>
      <c r="F1506" s="119"/>
    </row>
    <row r="1507" spans="1:6" ht="47.25">
      <c r="A1507" s="129">
        <v>3</v>
      </c>
      <c r="B1507" s="130" t="s">
        <v>210</v>
      </c>
      <c r="C1507" s="126" t="s">
        <v>1876</v>
      </c>
      <c r="D1507" s="126" t="s">
        <v>1876</v>
      </c>
      <c r="E1507" s="124"/>
      <c r="F1507" s="119"/>
    </row>
    <row r="1508" spans="1:6" ht="31.5">
      <c r="A1508" s="127" t="s">
        <v>299</v>
      </c>
      <c r="B1508" s="128" t="s">
        <v>211</v>
      </c>
      <c r="C1508" s="126" t="s">
        <v>1876</v>
      </c>
      <c r="D1508" s="126" t="s">
        <v>1876</v>
      </c>
      <c r="E1508" s="124"/>
      <c r="F1508" s="119"/>
    </row>
    <row r="1509" spans="1:6">
      <c r="A1509" s="127" t="s">
        <v>240</v>
      </c>
      <c r="B1509" s="128" t="s">
        <v>212</v>
      </c>
      <c r="C1509" s="126" t="s">
        <v>1876</v>
      </c>
      <c r="D1509" s="126" t="s">
        <v>1876</v>
      </c>
      <c r="E1509" s="124"/>
      <c r="F1509" s="119"/>
    </row>
    <row r="1510" spans="1:6">
      <c r="A1510" s="127" t="s">
        <v>242</v>
      </c>
      <c r="B1510" s="128" t="s">
        <v>213</v>
      </c>
      <c r="C1510" s="126" t="s">
        <v>1876</v>
      </c>
      <c r="D1510" s="126" t="s">
        <v>1876</v>
      </c>
      <c r="E1510" s="124"/>
      <c r="F1510" s="119"/>
    </row>
    <row r="1511" spans="1:6">
      <c r="A1511" s="127" t="s">
        <v>214</v>
      </c>
      <c r="B1511" s="128" t="s">
        <v>215</v>
      </c>
      <c r="C1511" s="126" t="s">
        <v>1876</v>
      </c>
      <c r="D1511" s="126" t="s">
        <v>1876</v>
      </c>
      <c r="E1511" s="124"/>
      <c r="F1511" s="119"/>
    </row>
    <row r="1512" spans="1:6">
      <c r="A1512" s="127" t="s">
        <v>216</v>
      </c>
      <c r="B1512" s="128" t="s">
        <v>217</v>
      </c>
      <c r="C1512" s="126" t="s">
        <v>1876</v>
      </c>
      <c r="D1512" s="126" t="s">
        <v>1876</v>
      </c>
      <c r="E1512" s="124"/>
      <c r="F1512" s="119"/>
    </row>
    <row r="1513" spans="1:6">
      <c r="A1513" s="129">
        <v>4</v>
      </c>
      <c r="B1513" s="130" t="s">
        <v>394</v>
      </c>
      <c r="C1513" s="126"/>
      <c r="D1513" s="126"/>
      <c r="E1513" s="124"/>
      <c r="F1513" s="119"/>
    </row>
    <row r="1514" spans="1:6" ht="31.5">
      <c r="A1514" s="126" t="s">
        <v>271</v>
      </c>
      <c r="B1514" s="251" t="s">
        <v>218</v>
      </c>
      <c r="C1514" s="126" t="s">
        <v>1876</v>
      </c>
      <c r="D1514" s="126" t="s">
        <v>1876</v>
      </c>
      <c r="E1514" s="124"/>
      <c r="F1514" s="119"/>
    </row>
    <row r="1515" spans="1:6" ht="63">
      <c r="A1515" s="126" t="s">
        <v>272</v>
      </c>
      <c r="B1515" s="251" t="s">
        <v>392</v>
      </c>
      <c r="C1515" s="126" t="s">
        <v>1876</v>
      </c>
      <c r="D1515" s="126" t="s">
        <v>1876</v>
      </c>
      <c r="E1515" s="124"/>
      <c r="F1515" s="119"/>
    </row>
    <row r="1516" spans="1:6" ht="31.5">
      <c r="A1516" s="126" t="s">
        <v>273</v>
      </c>
      <c r="B1516" s="251" t="s">
        <v>500</v>
      </c>
      <c r="C1516" s="126" t="s">
        <v>1876</v>
      </c>
      <c r="D1516" s="126" t="s">
        <v>1876</v>
      </c>
      <c r="E1516" s="124"/>
      <c r="F1516" s="119"/>
    </row>
    <row r="1517" spans="1:6" ht="31.5">
      <c r="A1517" s="126" t="s">
        <v>138</v>
      </c>
      <c r="B1517" s="251" t="s">
        <v>501</v>
      </c>
      <c r="C1517" s="126" t="s">
        <v>1876</v>
      </c>
      <c r="D1517" s="126" t="s">
        <v>1876</v>
      </c>
      <c r="E1517" s="124"/>
      <c r="F1517" s="119"/>
    </row>
    <row r="1518" spans="1:6">
      <c r="E1518" s="719"/>
      <c r="F1518" s="178" t="s">
        <v>251</v>
      </c>
    </row>
    <row r="1519" spans="1:6">
      <c r="B1519" s="53"/>
      <c r="F1519" s="178" t="s">
        <v>456</v>
      </c>
    </row>
    <row r="1520" spans="1:6">
      <c r="F1520" s="178" t="s">
        <v>182</v>
      </c>
    </row>
    <row r="1521" spans="1:6">
      <c r="F1521" s="178"/>
    </row>
    <row r="1522" spans="1:6">
      <c r="A1522" s="802" t="s">
        <v>399</v>
      </c>
      <c r="B1522" s="802"/>
      <c r="C1522" s="802"/>
      <c r="D1522" s="802"/>
      <c r="E1522" s="802"/>
      <c r="F1522" s="802"/>
    </row>
    <row r="1523" spans="1:6">
      <c r="A1523" s="802" t="s">
        <v>303</v>
      </c>
      <c r="B1523" s="802"/>
      <c r="C1523" s="802"/>
      <c r="D1523" s="802"/>
      <c r="E1523" s="802"/>
      <c r="F1523" s="802"/>
    </row>
    <row r="1524" spans="1:6">
      <c r="F1524" s="178" t="s">
        <v>219</v>
      </c>
    </row>
    <row r="1525" spans="1:6">
      <c r="F1525" s="178" t="s">
        <v>220</v>
      </c>
    </row>
    <row r="1526" spans="1:6">
      <c r="F1526" s="178" t="s">
        <v>221</v>
      </c>
    </row>
    <row r="1527" spans="1:6">
      <c r="F1527" s="246" t="s">
        <v>222</v>
      </c>
    </row>
    <row r="1528" spans="1:6">
      <c r="F1528" s="178" t="s">
        <v>1885</v>
      </c>
    </row>
    <row r="1529" spans="1:6">
      <c r="F1529" s="178" t="s">
        <v>177</v>
      </c>
    </row>
    <row r="1530" spans="1:6">
      <c r="A1530" s="123"/>
    </row>
    <row r="1531" spans="1:6">
      <c r="A1531" s="804" t="s">
        <v>1886</v>
      </c>
      <c r="B1531" s="804"/>
      <c r="C1531" s="804"/>
      <c r="D1531" s="804"/>
      <c r="E1531" s="804"/>
      <c r="F1531" s="804"/>
    </row>
    <row r="1532" spans="1:6">
      <c r="A1532" s="121" t="s">
        <v>559</v>
      </c>
      <c r="B1532" s="640" t="s">
        <v>921</v>
      </c>
    </row>
    <row r="1533" spans="1:6">
      <c r="A1533" s="803" t="s">
        <v>262</v>
      </c>
      <c r="B1533" s="781" t="s">
        <v>418</v>
      </c>
      <c r="C1533" s="806" t="s">
        <v>470</v>
      </c>
      <c r="D1533" s="807"/>
      <c r="E1533" s="805" t="s">
        <v>400</v>
      </c>
      <c r="F1533" s="781" t="s">
        <v>401</v>
      </c>
    </row>
    <row r="1534" spans="1:6">
      <c r="A1534" s="803"/>
      <c r="B1534" s="781"/>
      <c r="C1534" s="808"/>
      <c r="D1534" s="809"/>
      <c r="E1534" s="805"/>
      <c r="F1534" s="781"/>
    </row>
    <row r="1535" spans="1:6">
      <c r="A1535" s="803"/>
      <c r="B1535" s="781"/>
      <c r="C1535" s="247" t="s">
        <v>402</v>
      </c>
      <c r="D1535" s="247" t="s">
        <v>403</v>
      </c>
      <c r="E1535" s="805"/>
      <c r="F1535" s="781"/>
    </row>
    <row r="1536" spans="1:6">
      <c r="A1536" s="712">
        <v>1</v>
      </c>
      <c r="B1536" s="709">
        <v>2</v>
      </c>
      <c r="C1536" s="247">
        <v>3</v>
      </c>
      <c r="D1536" s="247">
        <v>4</v>
      </c>
      <c r="E1536" s="711">
        <v>5</v>
      </c>
      <c r="F1536" s="709">
        <v>6</v>
      </c>
    </row>
    <row r="1537" spans="1:6">
      <c r="A1537" s="712">
        <v>1</v>
      </c>
      <c r="B1537" s="248" t="s">
        <v>368</v>
      </c>
      <c r="C1537" s="249"/>
      <c r="D1537" s="249"/>
      <c r="E1537" s="125"/>
      <c r="F1537" s="710"/>
    </row>
    <row r="1538" spans="1:6">
      <c r="A1538" s="126" t="s">
        <v>264</v>
      </c>
      <c r="B1538" s="250" t="s">
        <v>369</v>
      </c>
      <c r="C1538" s="126" t="s">
        <v>1876</v>
      </c>
      <c r="D1538" s="126" t="s">
        <v>1876</v>
      </c>
      <c r="E1538" s="124"/>
      <c r="F1538" s="119"/>
    </row>
    <row r="1539" spans="1:6">
      <c r="A1539" s="126" t="s">
        <v>265</v>
      </c>
      <c r="B1539" s="251" t="s">
        <v>223</v>
      </c>
      <c r="C1539" s="126" t="s">
        <v>1876</v>
      </c>
      <c r="D1539" s="126" t="s">
        <v>1876</v>
      </c>
      <c r="E1539" s="124"/>
      <c r="F1539" s="119"/>
    </row>
    <row r="1540" spans="1:6" ht="31.5">
      <c r="A1540" s="126" t="s">
        <v>276</v>
      </c>
      <c r="B1540" s="251" t="s">
        <v>480</v>
      </c>
      <c r="C1540" s="126" t="s">
        <v>1876</v>
      </c>
      <c r="D1540" s="126" t="s">
        <v>1876</v>
      </c>
      <c r="E1540" s="124"/>
      <c r="F1540" s="119"/>
    </row>
    <row r="1541" spans="1:6" ht="63">
      <c r="A1541" s="127" t="s">
        <v>291</v>
      </c>
      <c r="B1541" s="128" t="s">
        <v>481</v>
      </c>
      <c r="C1541" s="126" t="s">
        <v>1876</v>
      </c>
      <c r="D1541" s="126" t="s">
        <v>1876</v>
      </c>
      <c r="E1541" s="124"/>
      <c r="F1541" s="119"/>
    </row>
    <row r="1542" spans="1:6" ht="31.5">
      <c r="A1542" s="127" t="s">
        <v>482</v>
      </c>
      <c r="B1542" s="128" t="s">
        <v>483</v>
      </c>
      <c r="C1542" s="126" t="s">
        <v>1876</v>
      </c>
      <c r="D1542" s="126" t="s">
        <v>1876</v>
      </c>
      <c r="E1542" s="124"/>
      <c r="F1542" s="119"/>
    </row>
    <row r="1543" spans="1:6">
      <c r="A1543" s="127" t="s">
        <v>484</v>
      </c>
      <c r="B1543" s="128" t="s">
        <v>485</v>
      </c>
      <c r="C1543" s="126" t="s">
        <v>1876</v>
      </c>
      <c r="D1543" s="126" t="s">
        <v>1876</v>
      </c>
      <c r="E1543" s="124"/>
      <c r="F1543" s="119"/>
    </row>
    <row r="1544" spans="1:6">
      <c r="A1544" s="129">
        <v>2</v>
      </c>
      <c r="B1544" s="130" t="s">
        <v>298</v>
      </c>
      <c r="C1544" s="126"/>
      <c r="D1544" s="126"/>
      <c r="E1544" s="124"/>
      <c r="F1544" s="119"/>
    </row>
    <row r="1545" spans="1:6" ht="31.5">
      <c r="A1545" s="127" t="s">
        <v>267</v>
      </c>
      <c r="B1545" s="128" t="s">
        <v>486</v>
      </c>
      <c r="C1545" s="126" t="s">
        <v>1876</v>
      </c>
      <c r="D1545" s="126" t="s">
        <v>1876</v>
      </c>
      <c r="E1545" s="124"/>
      <c r="F1545" s="119"/>
    </row>
    <row r="1546" spans="1:6" ht="63">
      <c r="A1546" s="127" t="s">
        <v>268</v>
      </c>
      <c r="B1546" s="128" t="s">
        <v>411</v>
      </c>
      <c r="C1546" s="126" t="s">
        <v>1876</v>
      </c>
      <c r="D1546" s="126" t="s">
        <v>1876</v>
      </c>
      <c r="E1546" s="124"/>
      <c r="F1546" s="119"/>
    </row>
    <row r="1547" spans="1:6" ht="31.5">
      <c r="A1547" s="127" t="s">
        <v>269</v>
      </c>
      <c r="B1547" s="128" t="s">
        <v>412</v>
      </c>
      <c r="C1547" s="126" t="s">
        <v>1876</v>
      </c>
      <c r="D1547" s="126" t="s">
        <v>1876</v>
      </c>
      <c r="E1547" s="124"/>
      <c r="F1547" s="119"/>
    </row>
    <row r="1548" spans="1:6" ht="47.25">
      <c r="A1548" s="129">
        <v>3</v>
      </c>
      <c r="B1548" s="130" t="s">
        <v>210</v>
      </c>
      <c r="C1548" s="126" t="s">
        <v>1876</v>
      </c>
      <c r="D1548" s="126" t="s">
        <v>1876</v>
      </c>
      <c r="E1548" s="124"/>
      <c r="F1548" s="119"/>
    </row>
    <row r="1549" spans="1:6" ht="31.5">
      <c r="A1549" s="127" t="s">
        <v>299</v>
      </c>
      <c r="B1549" s="128" t="s">
        <v>211</v>
      </c>
      <c r="C1549" s="126" t="s">
        <v>1876</v>
      </c>
      <c r="D1549" s="126" t="s">
        <v>1876</v>
      </c>
      <c r="E1549" s="124"/>
      <c r="F1549" s="119"/>
    </row>
    <row r="1550" spans="1:6">
      <c r="A1550" s="127" t="s">
        <v>240</v>
      </c>
      <c r="B1550" s="128" t="s">
        <v>212</v>
      </c>
      <c r="C1550" s="126" t="s">
        <v>1876</v>
      </c>
      <c r="D1550" s="126" t="s">
        <v>1876</v>
      </c>
      <c r="E1550" s="124"/>
      <c r="F1550" s="119"/>
    </row>
    <row r="1551" spans="1:6">
      <c r="A1551" s="127" t="s">
        <v>242</v>
      </c>
      <c r="B1551" s="128" t="s">
        <v>213</v>
      </c>
      <c r="C1551" s="126" t="s">
        <v>1876</v>
      </c>
      <c r="D1551" s="126" t="s">
        <v>1876</v>
      </c>
      <c r="E1551" s="124"/>
      <c r="F1551" s="119"/>
    </row>
    <row r="1552" spans="1:6">
      <c r="A1552" s="127" t="s">
        <v>214</v>
      </c>
      <c r="B1552" s="128" t="s">
        <v>215</v>
      </c>
      <c r="C1552" s="126" t="s">
        <v>1876</v>
      </c>
      <c r="D1552" s="126" t="s">
        <v>1876</v>
      </c>
      <c r="E1552" s="124"/>
      <c r="F1552" s="119"/>
    </row>
    <row r="1553" spans="1:6">
      <c r="A1553" s="127" t="s">
        <v>216</v>
      </c>
      <c r="B1553" s="128" t="s">
        <v>217</v>
      </c>
      <c r="C1553" s="126" t="s">
        <v>1876</v>
      </c>
      <c r="D1553" s="126" t="s">
        <v>1876</v>
      </c>
      <c r="E1553" s="124"/>
      <c r="F1553" s="119"/>
    </row>
    <row r="1554" spans="1:6">
      <c r="A1554" s="129">
        <v>4</v>
      </c>
      <c r="B1554" s="130" t="s">
        <v>394</v>
      </c>
      <c r="C1554" s="126"/>
      <c r="D1554" s="126"/>
      <c r="E1554" s="124"/>
      <c r="F1554" s="119"/>
    </row>
    <row r="1555" spans="1:6" ht="31.5">
      <c r="A1555" s="126" t="s">
        <v>271</v>
      </c>
      <c r="B1555" s="251" t="s">
        <v>218</v>
      </c>
      <c r="C1555" s="126" t="s">
        <v>1876</v>
      </c>
      <c r="D1555" s="126" t="s">
        <v>1876</v>
      </c>
      <c r="E1555" s="124"/>
      <c r="F1555" s="119"/>
    </row>
    <row r="1556" spans="1:6" ht="63">
      <c r="A1556" s="126" t="s">
        <v>272</v>
      </c>
      <c r="B1556" s="251" t="s">
        <v>392</v>
      </c>
      <c r="C1556" s="126" t="s">
        <v>1876</v>
      </c>
      <c r="D1556" s="126" t="s">
        <v>1876</v>
      </c>
      <c r="E1556" s="124"/>
      <c r="F1556" s="119"/>
    </row>
    <row r="1557" spans="1:6" ht="31.5">
      <c r="A1557" s="126" t="s">
        <v>273</v>
      </c>
      <c r="B1557" s="251" t="s">
        <v>500</v>
      </c>
      <c r="C1557" s="126" t="s">
        <v>1876</v>
      </c>
      <c r="D1557" s="126" t="s">
        <v>1876</v>
      </c>
      <c r="E1557" s="124"/>
      <c r="F1557" s="119"/>
    </row>
    <row r="1558" spans="1:6" ht="31.5">
      <c r="A1558" s="126" t="s">
        <v>138</v>
      </c>
      <c r="B1558" s="251" t="s">
        <v>501</v>
      </c>
      <c r="C1558" s="126" t="s">
        <v>1876</v>
      </c>
      <c r="D1558" s="126" t="s">
        <v>1876</v>
      </c>
      <c r="E1558" s="124"/>
      <c r="F1558" s="119"/>
    </row>
    <row r="1559" spans="1:6">
      <c r="E1559" s="719"/>
      <c r="F1559" s="178" t="s">
        <v>251</v>
      </c>
    </row>
    <row r="1560" spans="1:6">
      <c r="B1560" s="53"/>
      <c r="F1560" s="178" t="s">
        <v>456</v>
      </c>
    </row>
    <row r="1561" spans="1:6">
      <c r="F1561" s="178" t="s">
        <v>182</v>
      </c>
    </row>
    <row r="1562" spans="1:6">
      <c r="F1562" s="178"/>
    </row>
    <row r="1563" spans="1:6">
      <c r="A1563" s="802" t="s">
        <v>399</v>
      </c>
      <c r="B1563" s="802"/>
      <c r="C1563" s="802"/>
      <c r="D1563" s="802"/>
      <c r="E1563" s="802"/>
      <c r="F1563" s="802"/>
    </row>
    <row r="1564" spans="1:6">
      <c r="A1564" s="802" t="s">
        <v>303</v>
      </c>
      <c r="B1564" s="802"/>
      <c r="C1564" s="802"/>
      <c r="D1564" s="802"/>
      <c r="E1564" s="802"/>
      <c r="F1564" s="802"/>
    </row>
    <row r="1565" spans="1:6">
      <c r="F1565" s="178" t="s">
        <v>219</v>
      </c>
    </row>
    <row r="1566" spans="1:6">
      <c r="F1566" s="178" t="s">
        <v>220</v>
      </c>
    </row>
    <row r="1567" spans="1:6">
      <c r="F1567" s="178" t="s">
        <v>221</v>
      </c>
    </row>
    <row r="1568" spans="1:6">
      <c r="F1568" s="246" t="s">
        <v>222</v>
      </c>
    </row>
    <row r="1569" spans="1:6">
      <c r="F1569" s="178" t="s">
        <v>1885</v>
      </c>
    </row>
    <row r="1570" spans="1:6">
      <c r="F1570" s="178" t="s">
        <v>177</v>
      </c>
    </row>
    <row r="1571" spans="1:6">
      <c r="A1571" s="123"/>
    </row>
    <row r="1572" spans="1:6">
      <c r="A1572" s="804" t="s">
        <v>1886</v>
      </c>
      <c r="B1572" s="804"/>
      <c r="C1572" s="804"/>
      <c r="D1572" s="804"/>
      <c r="E1572" s="804"/>
      <c r="F1572" s="804"/>
    </row>
    <row r="1573" spans="1:6">
      <c r="A1573" s="121" t="s">
        <v>560</v>
      </c>
      <c r="B1573" s="640" t="s">
        <v>922</v>
      </c>
    </row>
    <row r="1574" spans="1:6">
      <c r="A1574" s="803" t="s">
        <v>262</v>
      </c>
      <c r="B1574" s="781" t="s">
        <v>418</v>
      </c>
      <c r="C1574" s="806" t="s">
        <v>470</v>
      </c>
      <c r="D1574" s="807"/>
      <c r="E1574" s="805" t="s">
        <v>400</v>
      </c>
      <c r="F1574" s="781" t="s">
        <v>401</v>
      </c>
    </row>
    <row r="1575" spans="1:6">
      <c r="A1575" s="803"/>
      <c r="B1575" s="781"/>
      <c r="C1575" s="808"/>
      <c r="D1575" s="809"/>
      <c r="E1575" s="805"/>
      <c r="F1575" s="781"/>
    </row>
    <row r="1576" spans="1:6">
      <c r="A1576" s="803"/>
      <c r="B1576" s="781"/>
      <c r="C1576" s="247" t="s">
        <v>402</v>
      </c>
      <c r="D1576" s="247" t="s">
        <v>403</v>
      </c>
      <c r="E1576" s="805"/>
      <c r="F1576" s="781"/>
    </row>
    <row r="1577" spans="1:6">
      <c r="A1577" s="712">
        <v>1</v>
      </c>
      <c r="B1577" s="709">
        <v>2</v>
      </c>
      <c r="C1577" s="247">
        <v>3</v>
      </c>
      <c r="D1577" s="247">
        <v>4</v>
      </c>
      <c r="E1577" s="711">
        <v>5</v>
      </c>
      <c r="F1577" s="709">
        <v>6</v>
      </c>
    </row>
    <row r="1578" spans="1:6">
      <c r="A1578" s="712">
        <v>1</v>
      </c>
      <c r="B1578" s="248" t="s">
        <v>368</v>
      </c>
      <c r="C1578" s="249"/>
      <c r="D1578" s="249"/>
      <c r="E1578" s="125"/>
      <c r="F1578" s="710"/>
    </row>
    <row r="1579" spans="1:6">
      <c r="A1579" s="126" t="s">
        <v>264</v>
      </c>
      <c r="B1579" s="250" t="s">
        <v>369</v>
      </c>
      <c r="C1579" s="126" t="s">
        <v>1876</v>
      </c>
      <c r="D1579" s="126" t="s">
        <v>1876</v>
      </c>
      <c r="E1579" s="124"/>
      <c r="F1579" s="119"/>
    </row>
    <row r="1580" spans="1:6">
      <c r="A1580" s="126" t="s">
        <v>265</v>
      </c>
      <c r="B1580" s="251" t="s">
        <v>223</v>
      </c>
      <c r="C1580" s="126" t="s">
        <v>1876</v>
      </c>
      <c r="D1580" s="126" t="s">
        <v>1876</v>
      </c>
      <c r="E1580" s="124"/>
      <c r="F1580" s="119"/>
    </row>
    <row r="1581" spans="1:6" ht="31.5">
      <c r="A1581" s="126" t="s">
        <v>276</v>
      </c>
      <c r="B1581" s="251" t="s">
        <v>480</v>
      </c>
      <c r="C1581" s="126" t="s">
        <v>1876</v>
      </c>
      <c r="D1581" s="126" t="s">
        <v>1876</v>
      </c>
      <c r="E1581" s="124"/>
      <c r="F1581" s="119"/>
    </row>
    <row r="1582" spans="1:6" ht="63">
      <c r="A1582" s="127" t="s">
        <v>291</v>
      </c>
      <c r="B1582" s="128" t="s">
        <v>481</v>
      </c>
      <c r="C1582" s="126" t="s">
        <v>1876</v>
      </c>
      <c r="D1582" s="126" t="s">
        <v>1876</v>
      </c>
      <c r="E1582" s="124"/>
      <c r="F1582" s="119"/>
    </row>
    <row r="1583" spans="1:6" ht="31.5">
      <c r="A1583" s="127" t="s">
        <v>482</v>
      </c>
      <c r="B1583" s="128" t="s">
        <v>483</v>
      </c>
      <c r="C1583" s="126" t="s">
        <v>1876</v>
      </c>
      <c r="D1583" s="126" t="s">
        <v>1876</v>
      </c>
      <c r="E1583" s="124"/>
      <c r="F1583" s="119"/>
    </row>
    <row r="1584" spans="1:6">
      <c r="A1584" s="127" t="s">
        <v>484</v>
      </c>
      <c r="B1584" s="128" t="s">
        <v>485</v>
      </c>
      <c r="C1584" s="126" t="s">
        <v>1876</v>
      </c>
      <c r="D1584" s="126" t="s">
        <v>1876</v>
      </c>
      <c r="E1584" s="124"/>
      <c r="F1584" s="119"/>
    </row>
    <row r="1585" spans="1:6">
      <c r="A1585" s="129">
        <v>2</v>
      </c>
      <c r="B1585" s="130" t="s">
        <v>298</v>
      </c>
      <c r="C1585" s="126"/>
      <c r="D1585" s="126"/>
      <c r="E1585" s="124"/>
      <c r="F1585" s="119"/>
    </row>
    <row r="1586" spans="1:6" ht="31.5">
      <c r="A1586" s="127" t="s">
        <v>267</v>
      </c>
      <c r="B1586" s="128" t="s">
        <v>486</v>
      </c>
      <c r="C1586" s="126" t="s">
        <v>1876</v>
      </c>
      <c r="D1586" s="126" t="s">
        <v>1876</v>
      </c>
      <c r="E1586" s="124"/>
      <c r="F1586" s="119"/>
    </row>
    <row r="1587" spans="1:6" ht="63">
      <c r="A1587" s="127" t="s">
        <v>268</v>
      </c>
      <c r="B1587" s="128" t="s">
        <v>411</v>
      </c>
      <c r="C1587" s="126" t="s">
        <v>1876</v>
      </c>
      <c r="D1587" s="126" t="s">
        <v>1876</v>
      </c>
      <c r="E1587" s="124"/>
      <c r="F1587" s="119"/>
    </row>
    <row r="1588" spans="1:6" ht="31.5">
      <c r="A1588" s="127" t="s">
        <v>269</v>
      </c>
      <c r="B1588" s="128" t="s">
        <v>412</v>
      </c>
      <c r="C1588" s="126" t="s">
        <v>1876</v>
      </c>
      <c r="D1588" s="126" t="s">
        <v>1876</v>
      </c>
      <c r="E1588" s="124"/>
      <c r="F1588" s="119"/>
    </row>
    <row r="1589" spans="1:6" ht="47.25">
      <c r="A1589" s="129">
        <v>3</v>
      </c>
      <c r="B1589" s="130" t="s">
        <v>210</v>
      </c>
      <c r="C1589" s="126" t="s">
        <v>1876</v>
      </c>
      <c r="D1589" s="126" t="s">
        <v>1876</v>
      </c>
      <c r="E1589" s="124"/>
      <c r="F1589" s="119"/>
    </row>
    <row r="1590" spans="1:6" ht="31.5">
      <c r="A1590" s="127" t="s">
        <v>299</v>
      </c>
      <c r="B1590" s="128" t="s">
        <v>211</v>
      </c>
      <c r="C1590" s="126" t="s">
        <v>1876</v>
      </c>
      <c r="D1590" s="126" t="s">
        <v>1876</v>
      </c>
      <c r="E1590" s="124"/>
      <c r="F1590" s="119"/>
    </row>
    <row r="1591" spans="1:6">
      <c r="A1591" s="127" t="s">
        <v>240</v>
      </c>
      <c r="B1591" s="128" t="s">
        <v>212</v>
      </c>
      <c r="C1591" s="126" t="s">
        <v>1876</v>
      </c>
      <c r="D1591" s="126" t="s">
        <v>1876</v>
      </c>
      <c r="E1591" s="124"/>
      <c r="F1591" s="119"/>
    </row>
    <row r="1592" spans="1:6">
      <c r="A1592" s="127" t="s">
        <v>242</v>
      </c>
      <c r="B1592" s="128" t="s">
        <v>213</v>
      </c>
      <c r="C1592" s="126" t="s">
        <v>1876</v>
      </c>
      <c r="D1592" s="126" t="s">
        <v>1876</v>
      </c>
      <c r="E1592" s="124"/>
      <c r="F1592" s="119"/>
    </row>
    <row r="1593" spans="1:6">
      <c r="A1593" s="127" t="s">
        <v>214</v>
      </c>
      <c r="B1593" s="128" t="s">
        <v>215</v>
      </c>
      <c r="C1593" s="126" t="s">
        <v>1876</v>
      </c>
      <c r="D1593" s="126" t="s">
        <v>1876</v>
      </c>
      <c r="E1593" s="124"/>
      <c r="F1593" s="119"/>
    </row>
    <row r="1594" spans="1:6">
      <c r="A1594" s="127" t="s">
        <v>216</v>
      </c>
      <c r="B1594" s="128" t="s">
        <v>217</v>
      </c>
      <c r="C1594" s="126" t="s">
        <v>1876</v>
      </c>
      <c r="D1594" s="126" t="s">
        <v>1876</v>
      </c>
      <c r="E1594" s="124"/>
      <c r="F1594" s="119"/>
    </row>
    <row r="1595" spans="1:6">
      <c r="A1595" s="129">
        <v>4</v>
      </c>
      <c r="B1595" s="130" t="s">
        <v>394</v>
      </c>
      <c r="C1595" s="126"/>
      <c r="D1595" s="126"/>
      <c r="E1595" s="124"/>
      <c r="F1595" s="119"/>
    </row>
    <row r="1596" spans="1:6" ht="31.5">
      <c r="A1596" s="126" t="s">
        <v>271</v>
      </c>
      <c r="B1596" s="251" t="s">
        <v>218</v>
      </c>
      <c r="C1596" s="126" t="s">
        <v>1876</v>
      </c>
      <c r="D1596" s="126" t="s">
        <v>1876</v>
      </c>
      <c r="E1596" s="124"/>
      <c r="F1596" s="119"/>
    </row>
    <row r="1597" spans="1:6" ht="63">
      <c r="A1597" s="126" t="s">
        <v>272</v>
      </c>
      <c r="B1597" s="251" t="s">
        <v>392</v>
      </c>
      <c r="C1597" s="126" t="s">
        <v>1876</v>
      </c>
      <c r="D1597" s="126" t="s">
        <v>1876</v>
      </c>
      <c r="E1597" s="124"/>
      <c r="F1597" s="119"/>
    </row>
    <row r="1598" spans="1:6" ht="31.5">
      <c r="A1598" s="126" t="s">
        <v>273</v>
      </c>
      <c r="B1598" s="251" t="s">
        <v>500</v>
      </c>
      <c r="C1598" s="126" t="s">
        <v>1876</v>
      </c>
      <c r="D1598" s="126" t="s">
        <v>1876</v>
      </c>
      <c r="E1598" s="124"/>
      <c r="F1598" s="119"/>
    </row>
    <row r="1599" spans="1:6" ht="31.5">
      <c r="A1599" s="126" t="s">
        <v>138</v>
      </c>
      <c r="B1599" s="251" t="s">
        <v>501</v>
      </c>
      <c r="C1599" s="126" t="s">
        <v>1876</v>
      </c>
      <c r="D1599" s="126" t="s">
        <v>1876</v>
      </c>
      <c r="E1599" s="124"/>
      <c r="F1599" s="119"/>
    </row>
    <row r="1600" spans="1:6">
      <c r="E1600" s="719"/>
      <c r="F1600" s="178" t="s">
        <v>251</v>
      </c>
    </row>
    <row r="1601" spans="1:6">
      <c r="B1601" s="53"/>
      <c r="F1601" s="178" t="s">
        <v>456</v>
      </c>
    </row>
    <row r="1602" spans="1:6">
      <c r="F1602" s="178" t="s">
        <v>182</v>
      </c>
    </row>
    <row r="1603" spans="1:6">
      <c r="F1603" s="178"/>
    </row>
    <row r="1604" spans="1:6">
      <c r="A1604" s="802" t="s">
        <v>399</v>
      </c>
      <c r="B1604" s="802"/>
      <c r="C1604" s="802"/>
      <c r="D1604" s="802"/>
      <c r="E1604" s="802"/>
      <c r="F1604" s="802"/>
    </row>
    <row r="1605" spans="1:6">
      <c r="A1605" s="802" t="s">
        <v>303</v>
      </c>
      <c r="B1605" s="802"/>
      <c r="C1605" s="802"/>
      <c r="D1605" s="802"/>
      <c r="E1605" s="802"/>
      <c r="F1605" s="802"/>
    </row>
    <row r="1606" spans="1:6">
      <c r="F1606" s="178" t="s">
        <v>219</v>
      </c>
    </row>
    <row r="1607" spans="1:6">
      <c r="F1607" s="178" t="s">
        <v>220</v>
      </c>
    </row>
    <row r="1608" spans="1:6">
      <c r="F1608" s="178" t="s">
        <v>221</v>
      </c>
    </row>
    <row r="1609" spans="1:6">
      <c r="F1609" s="246" t="s">
        <v>222</v>
      </c>
    </row>
    <row r="1610" spans="1:6">
      <c r="F1610" s="178" t="s">
        <v>1885</v>
      </c>
    </row>
    <row r="1611" spans="1:6">
      <c r="F1611" s="178" t="s">
        <v>177</v>
      </c>
    </row>
    <row r="1612" spans="1:6">
      <c r="A1612" s="123"/>
    </row>
    <row r="1613" spans="1:6">
      <c r="A1613" s="804" t="s">
        <v>1886</v>
      </c>
      <c r="B1613" s="804"/>
      <c r="C1613" s="804"/>
      <c r="D1613" s="804"/>
      <c r="E1613" s="804"/>
      <c r="F1613" s="804"/>
    </row>
    <row r="1614" spans="1:6">
      <c r="A1614" s="121" t="s">
        <v>561</v>
      </c>
      <c r="B1614" s="640" t="s">
        <v>923</v>
      </c>
    </row>
    <row r="1615" spans="1:6">
      <c r="A1615" s="803" t="s">
        <v>262</v>
      </c>
      <c r="B1615" s="781" t="s">
        <v>418</v>
      </c>
      <c r="C1615" s="806" t="s">
        <v>470</v>
      </c>
      <c r="D1615" s="807"/>
      <c r="E1615" s="805" t="s">
        <v>400</v>
      </c>
      <c r="F1615" s="781" t="s">
        <v>401</v>
      </c>
    </row>
    <row r="1616" spans="1:6">
      <c r="A1616" s="803"/>
      <c r="B1616" s="781"/>
      <c r="C1616" s="808"/>
      <c r="D1616" s="809"/>
      <c r="E1616" s="805"/>
      <c r="F1616" s="781"/>
    </row>
    <row r="1617" spans="1:6">
      <c r="A1617" s="803"/>
      <c r="B1617" s="781"/>
      <c r="C1617" s="247" t="s">
        <v>402</v>
      </c>
      <c r="D1617" s="247" t="s">
        <v>403</v>
      </c>
      <c r="E1617" s="805"/>
      <c r="F1617" s="781"/>
    </row>
    <row r="1618" spans="1:6">
      <c r="A1618" s="712">
        <v>1</v>
      </c>
      <c r="B1618" s="709">
        <v>2</v>
      </c>
      <c r="C1618" s="247">
        <v>3</v>
      </c>
      <c r="D1618" s="247">
        <v>4</v>
      </c>
      <c r="E1618" s="711">
        <v>5</v>
      </c>
      <c r="F1618" s="709">
        <v>6</v>
      </c>
    </row>
    <row r="1619" spans="1:6">
      <c r="A1619" s="712">
        <v>1</v>
      </c>
      <c r="B1619" s="248" t="s">
        <v>368</v>
      </c>
      <c r="C1619" s="249"/>
      <c r="D1619" s="249"/>
      <c r="E1619" s="125"/>
      <c r="F1619" s="710"/>
    </row>
    <row r="1620" spans="1:6">
      <c r="A1620" s="126" t="s">
        <v>264</v>
      </c>
      <c r="B1620" s="250" t="s">
        <v>369</v>
      </c>
      <c r="C1620" s="126" t="s">
        <v>1876</v>
      </c>
      <c r="D1620" s="126" t="s">
        <v>1876</v>
      </c>
      <c r="E1620" s="124"/>
      <c r="F1620" s="119"/>
    </row>
    <row r="1621" spans="1:6">
      <c r="A1621" s="126" t="s">
        <v>265</v>
      </c>
      <c r="B1621" s="251" t="s">
        <v>223</v>
      </c>
      <c r="C1621" s="126" t="s">
        <v>1876</v>
      </c>
      <c r="D1621" s="126" t="s">
        <v>1876</v>
      </c>
      <c r="E1621" s="124"/>
      <c r="F1621" s="119"/>
    </row>
    <row r="1622" spans="1:6" ht="31.5">
      <c r="A1622" s="126" t="s">
        <v>276</v>
      </c>
      <c r="B1622" s="251" t="s">
        <v>480</v>
      </c>
      <c r="C1622" s="126" t="s">
        <v>1876</v>
      </c>
      <c r="D1622" s="126" t="s">
        <v>1876</v>
      </c>
      <c r="E1622" s="124"/>
      <c r="F1622" s="119"/>
    </row>
    <row r="1623" spans="1:6" ht="63">
      <c r="A1623" s="127" t="s">
        <v>291</v>
      </c>
      <c r="B1623" s="128" t="s">
        <v>481</v>
      </c>
      <c r="C1623" s="126" t="s">
        <v>1876</v>
      </c>
      <c r="D1623" s="126" t="s">
        <v>1876</v>
      </c>
      <c r="E1623" s="124"/>
      <c r="F1623" s="119"/>
    </row>
    <row r="1624" spans="1:6" ht="31.5">
      <c r="A1624" s="127" t="s">
        <v>482</v>
      </c>
      <c r="B1624" s="128" t="s">
        <v>483</v>
      </c>
      <c r="C1624" s="126" t="s">
        <v>1876</v>
      </c>
      <c r="D1624" s="126" t="s">
        <v>1876</v>
      </c>
      <c r="E1624" s="124"/>
      <c r="F1624" s="119"/>
    </row>
    <row r="1625" spans="1:6">
      <c r="A1625" s="127" t="s">
        <v>484</v>
      </c>
      <c r="B1625" s="128" t="s">
        <v>485</v>
      </c>
      <c r="C1625" s="126" t="s">
        <v>1876</v>
      </c>
      <c r="D1625" s="126" t="s">
        <v>1876</v>
      </c>
      <c r="E1625" s="124"/>
      <c r="F1625" s="119"/>
    </row>
    <row r="1626" spans="1:6">
      <c r="A1626" s="129">
        <v>2</v>
      </c>
      <c r="B1626" s="130" t="s">
        <v>298</v>
      </c>
      <c r="C1626" s="126"/>
      <c r="D1626" s="126"/>
      <c r="E1626" s="124"/>
      <c r="F1626" s="119"/>
    </row>
    <row r="1627" spans="1:6" ht="31.5">
      <c r="A1627" s="127" t="s">
        <v>267</v>
      </c>
      <c r="B1627" s="128" t="s">
        <v>486</v>
      </c>
      <c r="C1627" s="126" t="s">
        <v>1876</v>
      </c>
      <c r="D1627" s="126" t="s">
        <v>1876</v>
      </c>
      <c r="E1627" s="124"/>
      <c r="F1627" s="119"/>
    </row>
    <row r="1628" spans="1:6" ht="63">
      <c r="A1628" s="127" t="s">
        <v>268</v>
      </c>
      <c r="B1628" s="128" t="s">
        <v>411</v>
      </c>
      <c r="C1628" s="126" t="s">
        <v>1876</v>
      </c>
      <c r="D1628" s="126" t="s">
        <v>1876</v>
      </c>
      <c r="E1628" s="124"/>
      <c r="F1628" s="119"/>
    </row>
    <row r="1629" spans="1:6" ht="31.5">
      <c r="A1629" s="127" t="s">
        <v>269</v>
      </c>
      <c r="B1629" s="128" t="s">
        <v>412</v>
      </c>
      <c r="C1629" s="126" t="s">
        <v>1876</v>
      </c>
      <c r="D1629" s="126" t="s">
        <v>1876</v>
      </c>
      <c r="E1629" s="124"/>
      <c r="F1629" s="119"/>
    </row>
    <row r="1630" spans="1:6" ht="47.25">
      <c r="A1630" s="129">
        <v>3</v>
      </c>
      <c r="B1630" s="130" t="s">
        <v>210</v>
      </c>
      <c r="C1630" s="126" t="s">
        <v>1876</v>
      </c>
      <c r="D1630" s="126" t="s">
        <v>1876</v>
      </c>
      <c r="E1630" s="124"/>
      <c r="F1630" s="119"/>
    </row>
    <row r="1631" spans="1:6" ht="31.5">
      <c r="A1631" s="127" t="s">
        <v>299</v>
      </c>
      <c r="B1631" s="128" t="s">
        <v>211</v>
      </c>
      <c r="C1631" s="126" t="s">
        <v>1876</v>
      </c>
      <c r="D1631" s="126" t="s">
        <v>1876</v>
      </c>
      <c r="E1631" s="124"/>
      <c r="F1631" s="119"/>
    </row>
    <row r="1632" spans="1:6">
      <c r="A1632" s="127" t="s">
        <v>240</v>
      </c>
      <c r="B1632" s="128" t="s">
        <v>212</v>
      </c>
      <c r="C1632" s="126" t="s">
        <v>1876</v>
      </c>
      <c r="D1632" s="126" t="s">
        <v>1876</v>
      </c>
      <c r="E1632" s="124"/>
      <c r="F1632" s="119"/>
    </row>
    <row r="1633" spans="1:6">
      <c r="A1633" s="127" t="s">
        <v>242</v>
      </c>
      <c r="B1633" s="128" t="s">
        <v>213</v>
      </c>
      <c r="C1633" s="126" t="s">
        <v>1876</v>
      </c>
      <c r="D1633" s="126" t="s">
        <v>1876</v>
      </c>
      <c r="E1633" s="124"/>
      <c r="F1633" s="119"/>
    </row>
    <row r="1634" spans="1:6">
      <c r="A1634" s="127" t="s">
        <v>214</v>
      </c>
      <c r="B1634" s="128" t="s">
        <v>215</v>
      </c>
      <c r="C1634" s="126" t="s">
        <v>1876</v>
      </c>
      <c r="D1634" s="126" t="s">
        <v>1876</v>
      </c>
      <c r="E1634" s="124"/>
      <c r="F1634" s="119"/>
    </row>
    <row r="1635" spans="1:6">
      <c r="A1635" s="127" t="s">
        <v>216</v>
      </c>
      <c r="B1635" s="128" t="s">
        <v>217</v>
      </c>
      <c r="C1635" s="126" t="s">
        <v>1876</v>
      </c>
      <c r="D1635" s="126" t="s">
        <v>1876</v>
      </c>
      <c r="E1635" s="124"/>
      <c r="F1635" s="119"/>
    </row>
    <row r="1636" spans="1:6">
      <c r="A1636" s="129">
        <v>4</v>
      </c>
      <c r="B1636" s="130" t="s">
        <v>394</v>
      </c>
      <c r="C1636" s="126"/>
      <c r="D1636" s="126"/>
      <c r="E1636" s="124"/>
      <c r="F1636" s="119"/>
    </row>
    <row r="1637" spans="1:6" ht="31.5">
      <c r="A1637" s="126" t="s">
        <v>271</v>
      </c>
      <c r="B1637" s="251" t="s">
        <v>218</v>
      </c>
      <c r="C1637" s="126" t="s">
        <v>1876</v>
      </c>
      <c r="D1637" s="126" t="s">
        <v>1876</v>
      </c>
      <c r="E1637" s="124"/>
      <c r="F1637" s="119"/>
    </row>
    <row r="1638" spans="1:6" ht="63">
      <c r="A1638" s="126" t="s">
        <v>272</v>
      </c>
      <c r="B1638" s="251" t="s">
        <v>392</v>
      </c>
      <c r="C1638" s="126" t="s">
        <v>1876</v>
      </c>
      <c r="D1638" s="126" t="s">
        <v>1876</v>
      </c>
      <c r="E1638" s="124"/>
      <c r="F1638" s="119"/>
    </row>
    <row r="1639" spans="1:6" ht="31.5">
      <c r="A1639" s="126" t="s">
        <v>273</v>
      </c>
      <c r="B1639" s="251" t="s">
        <v>500</v>
      </c>
      <c r="C1639" s="126" t="s">
        <v>1876</v>
      </c>
      <c r="D1639" s="126" t="s">
        <v>1876</v>
      </c>
      <c r="E1639" s="124"/>
      <c r="F1639" s="119"/>
    </row>
    <row r="1640" spans="1:6" ht="31.5">
      <c r="A1640" s="126" t="s">
        <v>138</v>
      </c>
      <c r="B1640" s="251" t="s">
        <v>501</v>
      </c>
      <c r="C1640" s="126" t="s">
        <v>1876</v>
      </c>
      <c r="D1640" s="126" t="s">
        <v>1876</v>
      </c>
      <c r="E1640" s="124"/>
      <c r="F1640" s="119"/>
    </row>
    <row r="1641" spans="1:6">
      <c r="E1641" s="719"/>
      <c r="F1641" s="178" t="s">
        <v>251</v>
      </c>
    </row>
    <row r="1642" spans="1:6">
      <c r="B1642" s="53"/>
      <c r="F1642" s="178" t="s">
        <v>456</v>
      </c>
    </row>
    <row r="1643" spans="1:6">
      <c r="F1643" s="178" t="s">
        <v>182</v>
      </c>
    </row>
    <row r="1644" spans="1:6">
      <c r="F1644" s="178"/>
    </row>
    <row r="1645" spans="1:6">
      <c r="A1645" s="802" t="s">
        <v>399</v>
      </c>
      <c r="B1645" s="802"/>
      <c r="C1645" s="802"/>
      <c r="D1645" s="802"/>
      <c r="E1645" s="802"/>
      <c r="F1645" s="802"/>
    </row>
    <row r="1646" spans="1:6">
      <c r="A1646" s="802" t="s">
        <v>303</v>
      </c>
      <c r="B1646" s="802"/>
      <c r="C1646" s="802"/>
      <c r="D1646" s="802"/>
      <c r="E1646" s="802"/>
      <c r="F1646" s="802"/>
    </row>
    <row r="1647" spans="1:6">
      <c r="F1647" s="178" t="s">
        <v>219</v>
      </c>
    </row>
    <row r="1648" spans="1:6">
      <c r="F1648" s="178" t="s">
        <v>220</v>
      </c>
    </row>
    <row r="1649" spans="1:6">
      <c r="F1649" s="178" t="s">
        <v>221</v>
      </c>
    </row>
    <row r="1650" spans="1:6">
      <c r="F1650" s="246" t="s">
        <v>222</v>
      </c>
    </row>
    <row r="1651" spans="1:6">
      <c r="F1651" s="178" t="s">
        <v>1885</v>
      </c>
    </row>
    <row r="1652" spans="1:6">
      <c r="F1652" s="178" t="s">
        <v>177</v>
      </c>
    </row>
    <row r="1653" spans="1:6">
      <c r="A1653" s="123"/>
    </row>
    <row r="1654" spans="1:6">
      <c r="A1654" s="804" t="s">
        <v>1886</v>
      </c>
      <c r="B1654" s="804"/>
      <c r="C1654" s="804"/>
      <c r="D1654" s="804"/>
      <c r="E1654" s="804"/>
      <c r="F1654" s="804"/>
    </row>
    <row r="1655" spans="1:6">
      <c r="A1655" s="121" t="s">
        <v>562</v>
      </c>
      <c r="B1655" s="640" t="s">
        <v>924</v>
      </c>
    </row>
    <row r="1656" spans="1:6">
      <c r="A1656" s="803" t="s">
        <v>262</v>
      </c>
      <c r="B1656" s="781" t="s">
        <v>418</v>
      </c>
      <c r="C1656" s="806" t="s">
        <v>470</v>
      </c>
      <c r="D1656" s="807"/>
      <c r="E1656" s="805" t="s">
        <v>400</v>
      </c>
      <c r="F1656" s="781" t="s">
        <v>401</v>
      </c>
    </row>
    <row r="1657" spans="1:6">
      <c r="A1657" s="803"/>
      <c r="B1657" s="781"/>
      <c r="C1657" s="808"/>
      <c r="D1657" s="809"/>
      <c r="E1657" s="805"/>
      <c r="F1657" s="781"/>
    </row>
    <row r="1658" spans="1:6">
      <c r="A1658" s="803"/>
      <c r="B1658" s="781"/>
      <c r="C1658" s="247" t="s">
        <v>402</v>
      </c>
      <c r="D1658" s="247" t="s">
        <v>403</v>
      </c>
      <c r="E1658" s="805"/>
      <c r="F1658" s="781"/>
    </row>
    <row r="1659" spans="1:6">
      <c r="A1659" s="712">
        <v>1</v>
      </c>
      <c r="B1659" s="709">
        <v>2</v>
      </c>
      <c r="C1659" s="247">
        <v>3</v>
      </c>
      <c r="D1659" s="247">
        <v>4</v>
      </c>
      <c r="E1659" s="711">
        <v>5</v>
      </c>
      <c r="F1659" s="709">
        <v>6</v>
      </c>
    </row>
    <row r="1660" spans="1:6">
      <c r="A1660" s="712">
        <v>1</v>
      </c>
      <c r="B1660" s="248" t="s">
        <v>368</v>
      </c>
      <c r="C1660" s="249"/>
      <c r="D1660" s="249"/>
      <c r="E1660" s="125"/>
      <c r="F1660" s="710"/>
    </row>
    <row r="1661" spans="1:6">
      <c r="A1661" s="126" t="s">
        <v>264</v>
      </c>
      <c r="B1661" s="250" t="s">
        <v>369</v>
      </c>
      <c r="C1661" s="126" t="s">
        <v>1876</v>
      </c>
      <c r="D1661" s="126" t="s">
        <v>1876</v>
      </c>
      <c r="E1661" s="124"/>
      <c r="F1661" s="119"/>
    </row>
    <row r="1662" spans="1:6">
      <c r="A1662" s="126" t="s">
        <v>265</v>
      </c>
      <c r="B1662" s="251" t="s">
        <v>223</v>
      </c>
      <c r="C1662" s="126" t="s">
        <v>1876</v>
      </c>
      <c r="D1662" s="126" t="s">
        <v>1876</v>
      </c>
      <c r="E1662" s="124"/>
      <c r="F1662" s="119"/>
    </row>
    <row r="1663" spans="1:6" ht="31.5">
      <c r="A1663" s="126" t="s">
        <v>276</v>
      </c>
      <c r="B1663" s="251" t="s">
        <v>480</v>
      </c>
      <c r="C1663" s="126" t="s">
        <v>1876</v>
      </c>
      <c r="D1663" s="126" t="s">
        <v>1876</v>
      </c>
      <c r="E1663" s="124"/>
      <c r="F1663" s="119"/>
    </row>
    <row r="1664" spans="1:6" ht="63">
      <c r="A1664" s="127" t="s">
        <v>291</v>
      </c>
      <c r="B1664" s="128" t="s">
        <v>481</v>
      </c>
      <c r="C1664" s="126" t="s">
        <v>1876</v>
      </c>
      <c r="D1664" s="126" t="s">
        <v>1876</v>
      </c>
      <c r="E1664" s="124"/>
      <c r="F1664" s="119"/>
    </row>
    <row r="1665" spans="1:6" ht="31.5">
      <c r="A1665" s="127" t="s">
        <v>482</v>
      </c>
      <c r="B1665" s="128" t="s">
        <v>483</v>
      </c>
      <c r="C1665" s="126" t="s">
        <v>1876</v>
      </c>
      <c r="D1665" s="126" t="s">
        <v>1876</v>
      </c>
      <c r="E1665" s="124"/>
      <c r="F1665" s="119"/>
    </row>
    <row r="1666" spans="1:6">
      <c r="A1666" s="127" t="s">
        <v>484</v>
      </c>
      <c r="B1666" s="128" t="s">
        <v>485</v>
      </c>
      <c r="C1666" s="126" t="s">
        <v>1876</v>
      </c>
      <c r="D1666" s="126" t="s">
        <v>1876</v>
      </c>
      <c r="E1666" s="124"/>
      <c r="F1666" s="119"/>
    </row>
    <row r="1667" spans="1:6">
      <c r="A1667" s="129">
        <v>2</v>
      </c>
      <c r="B1667" s="130" t="s">
        <v>298</v>
      </c>
      <c r="C1667" s="126"/>
      <c r="D1667" s="126"/>
      <c r="E1667" s="124"/>
      <c r="F1667" s="119"/>
    </row>
    <row r="1668" spans="1:6" ht="31.5">
      <c r="A1668" s="127" t="s">
        <v>267</v>
      </c>
      <c r="B1668" s="128" t="s">
        <v>486</v>
      </c>
      <c r="C1668" s="126" t="s">
        <v>1876</v>
      </c>
      <c r="D1668" s="126" t="s">
        <v>1876</v>
      </c>
      <c r="E1668" s="124"/>
      <c r="F1668" s="119"/>
    </row>
    <row r="1669" spans="1:6" ht="63">
      <c r="A1669" s="127" t="s">
        <v>268</v>
      </c>
      <c r="B1669" s="128" t="s">
        <v>411</v>
      </c>
      <c r="C1669" s="126" t="s">
        <v>1876</v>
      </c>
      <c r="D1669" s="126" t="s">
        <v>1876</v>
      </c>
      <c r="E1669" s="124"/>
      <c r="F1669" s="119"/>
    </row>
    <row r="1670" spans="1:6" ht="31.5">
      <c r="A1670" s="127" t="s">
        <v>269</v>
      </c>
      <c r="B1670" s="128" t="s">
        <v>412</v>
      </c>
      <c r="C1670" s="126" t="s">
        <v>1876</v>
      </c>
      <c r="D1670" s="126" t="s">
        <v>1876</v>
      </c>
      <c r="E1670" s="124"/>
      <c r="F1670" s="119"/>
    </row>
    <row r="1671" spans="1:6" ht="47.25">
      <c r="A1671" s="129">
        <v>3</v>
      </c>
      <c r="B1671" s="130" t="s">
        <v>210</v>
      </c>
      <c r="C1671" s="126" t="s">
        <v>1876</v>
      </c>
      <c r="D1671" s="126" t="s">
        <v>1876</v>
      </c>
      <c r="E1671" s="124"/>
      <c r="F1671" s="119"/>
    </row>
    <row r="1672" spans="1:6" ht="31.5">
      <c r="A1672" s="127" t="s">
        <v>299</v>
      </c>
      <c r="B1672" s="128" t="s">
        <v>211</v>
      </c>
      <c r="C1672" s="126" t="s">
        <v>1876</v>
      </c>
      <c r="D1672" s="126" t="s">
        <v>1876</v>
      </c>
      <c r="E1672" s="124"/>
      <c r="F1672" s="119"/>
    </row>
    <row r="1673" spans="1:6">
      <c r="A1673" s="127" t="s">
        <v>240</v>
      </c>
      <c r="B1673" s="128" t="s">
        <v>212</v>
      </c>
      <c r="C1673" s="126" t="s">
        <v>1876</v>
      </c>
      <c r="D1673" s="126" t="s">
        <v>1876</v>
      </c>
      <c r="E1673" s="124"/>
      <c r="F1673" s="119"/>
    </row>
    <row r="1674" spans="1:6">
      <c r="A1674" s="127" t="s">
        <v>242</v>
      </c>
      <c r="B1674" s="128" t="s">
        <v>213</v>
      </c>
      <c r="C1674" s="126" t="s">
        <v>1876</v>
      </c>
      <c r="D1674" s="126" t="s">
        <v>1876</v>
      </c>
      <c r="E1674" s="124"/>
      <c r="F1674" s="119"/>
    </row>
    <row r="1675" spans="1:6">
      <c r="A1675" s="127" t="s">
        <v>214</v>
      </c>
      <c r="B1675" s="128" t="s">
        <v>215</v>
      </c>
      <c r="C1675" s="126" t="s">
        <v>1876</v>
      </c>
      <c r="D1675" s="126" t="s">
        <v>1876</v>
      </c>
      <c r="E1675" s="124"/>
      <c r="F1675" s="119"/>
    </row>
    <row r="1676" spans="1:6">
      <c r="A1676" s="127" t="s">
        <v>216</v>
      </c>
      <c r="B1676" s="128" t="s">
        <v>217</v>
      </c>
      <c r="C1676" s="126" t="s">
        <v>1876</v>
      </c>
      <c r="D1676" s="126" t="s">
        <v>1876</v>
      </c>
      <c r="E1676" s="124"/>
      <c r="F1676" s="119"/>
    </row>
    <row r="1677" spans="1:6">
      <c r="A1677" s="129">
        <v>4</v>
      </c>
      <c r="B1677" s="130" t="s">
        <v>394</v>
      </c>
      <c r="C1677" s="126"/>
      <c r="D1677" s="126"/>
      <c r="E1677" s="124"/>
      <c r="F1677" s="119"/>
    </row>
    <row r="1678" spans="1:6" ht="31.5">
      <c r="A1678" s="126" t="s">
        <v>271</v>
      </c>
      <c r="B1678" s="251" t="s">
        <v>218</v>
      </c>
      <c r="C1678" s="126" t="s">
        <v>1876</v>
      </c>
      <c r="D1678" s="126" t="s">
        <v>1876</v>
      </c>
      <c r="E1678" s="124"/>
      <c r="F1678" s="119"/>
    </row>
    <row r="1679" spans="1:6" ht="63">
      <c r="A1679" s="126" t="s">
        <v>272</v>
      </c>
      <c r="B1679" s="251" t="s">
        <v>392</v>
      </c>
      <c r="C1679" s="126" t="s">
        <v>1876</v>
      </c>
      <c r="D1679" s="126" t="s">
        <v>1876</v>
      </c>
      <c r="E1679" s="124"/>
      <c r="F1679" s="119"/>
    </row>
    <row r="1680" spans="1:6" ht="31.5">
      <c r="A1680" s="126" t="s">
        <v>273</v>
      </c>
      <c r="B1680" s="251" t="s">
        <v>500</v>
      </c>
      <c r="C1680" s="126" t="s">
        <v>1876</v>
      </c>
      <c r="D1680" s="126" t="s">
        <v>1876</v>
      </c>
      <c r="E1680" s="124"/>
      <c r="F1680" s="119"/>
    </row>
    <row r="1681" spans="1:6" ht="31.5">
      <c r="A1681" s="126" t="s">
        <v>138</v>
      </c>
      <c r="B1681" s="251" t="s">
        <v>501</v>
      </c>
      <c r="C1681" s="126" t="s">
        <v>1876</v>
      </c>
      <c r="D1681" s="126" t="s">
        <v>1876</v>
      </c>
      <c r="E1681" s="124"/>
      <c r="F1681" s="119"/>
    </row>
    <row r="1682" spans="1:6">
      <c r="E1682" s="719"/>
      <c r="F1682" s="178" t="s">
        <v>251</v>
      </c>
    </row>
    <row r="1683" spans="1:6">
      <c r="B1683" s="53"/>
      <c r="F1683" s="178" t="s">
        <v>456</v>
      </c>
    </row>
    <row r="1684" spans="1:6">
      <c r="F1684" s="178" t="s">
        <v>182</v>
      </c>
    </row>
    <row r="1685" spans="1:6">
      <c r="F1685" s="178"/>
    </row>
    <row r="1686" spans="1:6">
      <c r="A1686" s="802" t="s">
        <v>399</v>
      </c>
      <c r="B1686" s="802"/>
      <c r="C1686" s="802"/>
      <c r="D1686" s="802"/>
      <c r="E1686" s="802"/>
      <c r="F1686" s="802"/>
    </row>
    <row r="1687" spans="1:6">
      <c r="A1687" s="802" t="s">
        <v>303</v>
      </c>
      <c r="B1687" s="802"/>
      <c r="C1687" s="802"/>
      <c r="D1687" s="802"/>
      <c r="E1687" s="802"/>
      <c r="F1687" s="802"/>
    </row>
    <row r="1688" spans="1:6">
      <c r="F1688" s="178" t="s">
        <v>219</v>
      </c>
    </row>
    <row r="1689" spans="1:6">
      <c r="F1689" s="178" t="s">
        <v>220</v>
      </c>
    </row>
    <row r="1690" spans="1:6">
      <c r="F1690" s="178" t="s">
        <v>221</v>
      </c>
    </row>
    <row r="1691" spans="1:6">
      <c r="F1691" s="246" t="s">
        <v>222</v>
      </c>
    </row>
    <row r="1692" spans="1:6">
      <c r="F1692" s="178" t="s">
        <v>1885</v>
      </c>
    </row>
    <row r="1693" spans="1:6">
      <c r="F1693" s="178" t="s">
        <v>177</v>
      </c>
    </row>
    <row r="1694" spans="1:6">
      <c r="A1694" s="123"/>
    </row>
    <row r="1695" spans="1:6">
      <c r="A1695" s="804" t="s">
        <v>1886</v>
      </c>
      <c r="B1695" s="804"/>
      <c r="C1695" s="804"/>
      <c r="D1695" s="804"/>
      <c r="E1695" s="804"/>
      <c r="F1695" s="804"/>
    </row>
    <row r="1696" spans="1:6">
      <c r="A1696" s="121" t="s">
        <v>563</v>
      </c>
      <c r="B1696" s="640" t="s">
        <v>925</v>
      </c>
    </row>
    <row r="1697" spans="1:6">
      <c r="A1697" s="803" t="s">
        <v>262</v>
      </c>
      <c r="B1697" s="781" t="s">
        <v>418</v>
      </c>
      <c r="C1697" s="806" t="s">
        <v>470</v>
      </c>
      <c r="D1697" s="807"/>
      <c r="E1697" s="805" t="s">
        <v>400</v>
      </c>
      <c r="F1697" s="781" t="s">
        <v>401</v>
      </c>
    </row>
    <row r="1698" spans="1:6">
      <c r="A1698" s="803"/>
      <c r="B1698" s="781"/>
      <c r="C1698" s="808"/>
      <c r="D1698" s="809"/>
      <c r="E1698" s="805"/>
      <c r="F1698" s="781"/>
    </row>
    <row r="1699" spans="1:6">
      <c r="A1699" s="803"/>
      <c r="B1699" s="781"/>
      <c r="C1699" s="247" t="s">
        <v>402</v>
      </c>
      <c r="D1699" s="247" t="s">
        <v>403</v>
      </c>
      <c r="E1699" s="805"/>
      <c r="F1699" s="781"/>
    </row>
    <row r="1700" spans="1:6">
      <c r="A1700" s="712">
        <v>1</v>
      </c>
      <c r="B1700" s="709">
        <v>2</v>
      </c>
      <c r="C1700" s="247">
        <v>3</v>
      </c>
      <c r="D1700" s="247">
        <v>4</v>
      </c>
      <c r="E1700" s="711">
        <v>5</v>
      </c>
      <c r="F1700" s="709">
        <v>6</v>
      </c>
    </row>
    <row r="1701" spans="1:6">
      <c r="A1701" s="712">
        <v>1</v>
      </c>
      <c r="B1701" s="248" t="s">
        <v>368</v>
      </c>
      <c r="C1701" s="249"/>
      <c r="D1701" s="249"/>
      <c r="E1701" s="125"/>
      <c r="F1701" s="710"/>
    </row>
    <row r="1702" spans="1:6">
      <c r="A1702" s="126" t="s">
        <v>264</v>
      </c>
      <c r="B1702" s="250" t="s">
        <v>369</v>
      </c>
      <c r="C1702" s="126" t="s">
        <v>1876</v>
      </c>
      <c r="D1702" s="126" t="s">
        <v>1876</v>
      </c>
      <c r="E1702" s="124"/>
      <c r="F1702" s="119"/>
    </row>
    <row r="1703" spans="1:6">
      <c r="A1703" s="126" t="s">
        <v>265</v>
      </c>
      <c r="B1703" s="251" t="s">
        <v>223</v>
      </c>
      <c r="C1703" s="126" t="s">
        <v>1876</v>
      </c>
      <c r="D1703" s="126" t="s">
        <v>1876</v>
      </c>
      <c r="E1703" s="124"/>
      <c r="F1703" s="119"/>
    </row>
    <row r="1704" spans="1:6" ht="31.5">
      <c r="A1704" s="126" t="s">
        <v>276</v>
      </c>
      <c r="B1704" s="251" t="s">
        <v>480</v>
      </c>
      <c r="C1704" s="126" t="s">
        <v>1876</v>
      </c>
      <c r="D1704" s="126" t="s">
        <v>1876</v>
      </c>
      <c r="E1704" s="124"/>
      <c r="F1704" s="119"/>
    </row>
    <row r="1705" spans="1:6" ht="63">
      <c r="A1705" s="127" t="s">
        <v>291</v>
      </c>
      <c r="B1705" s="128" t="s">
        <v>481</v>
      </c>
      <c r="C1705" s="126" t="s">
        <v>1876</v>
      </c>
      <c r="D1705" s="126" t="s">
        <v>1876</v>
      </c>
      <c r="E1705" s="124"/>
      <c r="F1705" s="119"/>
    </row>
    <row r="1706" spans="1:6" ht="31.5">
      <c r="A1706" s="127" t="s">
        <v>482</v>
      </c>
      <c r="B1706" s="128" t="s">
        <v>483</v>
      </c>
      <c r="C1706" s="126" t="s">
        <v>1876</v>
      </c>
      <c r="D1706" s="126" t="s">
        <v>1876</v>
      </c>
      <c r="E1706" s="124"/>
      <c r="F1706" s="119"/>
    </row>
    <row r="1707" spans="1:6">
      <c r="A1707" s="127" t="s">
        <v>484</v>
      </c>
      <c r="B1707" s="128" t="s">
        <v>485</v>
      </c>
      <c r="C1707" s="126" t="s">
        <v>1876</v>
      </c>
      <c r="D1707" s="126" t="s">
        <v>1876</v>
      </c>
      <c r="E1707" s="124"/>
      <c r="F1707" s="119"/>
    </row>
    <row r="1708" spans="1:6">
      <c r="A1708" s="129">
        <v>2</v>
      </c>
      <c r="B1708" s="130" t="s">
        <v>298</v>
      </c>
      <c r="C1708" s="126"/>
      <c r="D1708" s="126"/>
      <c r="E1708" s="124"/>
      <c r="F1708" s="119"/>
    </row>
    <row r="1709" spans="1:6" ht="31.5">
      <c r="A1709" s="127" t="s">
        <v>267</v>
      </c>
      <c r="B1709" s="128" t="s">
        <v>486</v>
      </c>
      <c r="C1709" s="126" t="s">
        <v>1876</v>
      </c>
      <c r="D1709" s="126" t="s">
        <v>1876</v>
      </c>
      <c r="E1709" s="124"/>
      <c r="F1709" s="119"/>
    </row>
    <row r="1710" spans="1:6" ht="63">
      <c r="A1710" s="127" t="s">
        <v>268</v>
      </c>
      <c r="B1710" s="128" t="s">
        <v>411</v>
      </c>
      <c r="C1710" s="126" t="s">
        <v>1876</v>
      </c>
      <c r="D1710" s="126" t="s">
        <v>1876</v>
      </c>
      <c r="E1710" s="124"/>
      <c r="F1710" s="119"/>
    </row>
    <row r="1711" spans="1:6" ht="31.5">
      <c r="A1711" s="127" t="s">
        <v>269</v>
      </c>
      <c r="B1711" s="128" t="s">
        <v>412</v>
      </c>
      <c r="C1711" s="126" t="s">
        <v>1876</v>
      </c>
      <c r="D1711" s="126" t="s">
        <v>1876</v>
      </c>
      <c r="E1711" s="124"/>
      <c r="F1711" s="119"/>
    </row>
    <row r="1712" spans="1:6" ht="47.25">
      <c r="A1712" s="129">
        <v>3</v>
      </c>
      <c r="B1712" s="130" t="s">
        <v>210</v>
      </c>
      <c r="C1712" s="126" t="s">
        <v>1876</v>
      </c>
      <c r="D1712" s="126" t="s">
        <v>1876</v>
      </c>
      <c r="E1712" s="124"/>
      <c r="F1712" s="119"/>
    </row>
    <row r="1713" spans="1:6" ht="31.5">
      <c r="A1713" s="127" t="s">
        <v>299</v>
      </c>
      <c r="B1713" s="128" t="s">
        <v>211</v>
      </c>
      <c r="C1713" s="126" t="s">
        <v>1876</v>
      </c>
      <c r="D1713" s="126" t="s">
        <v>1876</v>
      </c>
      <c r="E1713" s="124"/>
      <c r="F1713" s="119"/>
    </row>
    <row r="1714" spans="1:6">
      <c r="A1714" s="127" t="s">
        <v>240</v>
      </c>
      <c r="B1714" s="128" t="s">
        <v>212</v>
      </c>
      <c r="C1714" s="126" t="s">
        <v>1876</v>
      </c>
      <c r="D1714" s="126" t="s">
        <v>1876</v>
      </c>
      <c r="E1714" s="124"/>
      <c r="F1714" s="119"/>
    </row>
    <row r="1715" spans="1:6">
      <c r="A1715" s="127" t="s">
        <v>242</v>
      </c>
      <c r="B1715" s="128" t="s">
        <v>213</v>
      </c>
      <c r="C1715" s="126" t="s">
        <v>1876</v>
      </c>
      <c r="D1715" s="126" t="s">
        <v>1876</v>
      </c>
      <c r="E1715" s="124"/>
      <c r="F1715" s="119"/>
    </row>
    <row r="1716" spans="1:6">
      <c r="A1716" s="127" t="s">
        <v>214</v>
      </c>
      <c r="B1716" s="128" t="s">
        <v>215</v>
      </c>
      <c r="C1716" s="126" t="s">
        <v>1876</v>
      </c>
      <c r="D1716" s="126" t="s">
        <v>1876</v>
      </c>
      <c r="E1716" s="124"/>
      <c r="F1716" s="119"/>
    </row>
    <row r="1717" spans="1:6">
      <c r="A1717" s="127" t="s">
        <v>216</v>
      </c>
      <c r="B1717" s="128" t="s">
        <v>217</v>
      </c>
      <c r="C1717" s="126" t="s">
        <v>1876</v>
      </c>
      <c r="D1717" s="126" t="s">
        <v>1876</v>
      </c>
      <c r="E1717" s="124"/>
      <c r="F1717" s="119"/>
    </row>
    <row r="1718" spans="1:6">
      <c r="A1718" s="129">
        <v>4</v>
      </c>
      <c r="B1718" s="130" t="s">
        <v>394</v>
      </c>
      <c r="C1718" s="126"/>
      <c r="D1718" s="126"/>
      <c r="E1718" s="124"/>
      <c r="F1718" s="119"/>
    </row>
    <row r="1719" spans="1:6" ht="31.5">
      <c r="A1719" s="126" t="s">
        <v>271</v>
      </c>
      <c r="B1719" s="251" t="s">
        <v>218</v>
      </c>
      <c r="C1719" s="126" t="s">
        <v>1876</v>
      </c>
      <c r="D1719" s="126" t="s">
        <v>1876</v>
      </c>
      <c r="E1719" s="124"/>
      <c r="F1719" s="119"/>
    </row>
    <row r="1720" spans="1:6" ht="63">
      <c r="A1720" s="126" t="s">
        <v>272</v>
      </c>
      <c r="B1720" s="251" t="s">
        <v>392</v>
      </c>
      <c r="C1720" s="126" t="s">
        <v>1876</v>
      </c>
      <c r="D1720" s="126" t="s">
        <v>1876</v>
      </c>
      <c r="E1720" s="124"/>
      <c r="F1720" s="119"/>
    </row>
    <row r="1721" spans="1:6" ht="31.5">
      <c r="A1721" s="126" t="s">
        <v>273</v>
      </c>
      <c r="B1721" s="251" t="s">
        <v>500</v>
      </c>
      <c r="C1721" s="126" t="s">
        <v>1876</v>
      </c>
      <c r="D1721" s="126" t="s">
        <v>1876</v>
      </c>
      <c r="E1721" s="124"/>
      <c r="F1721" s="119"/>
    </row>
    <row r="1722" spans="1:6" ht="31.5">
      <c r="A1722" s="126" t="s">
        <v>138</v>
      </c>
      <c r="B1722" s="251" t="s">
        <v>501</v>
      </c>
      <c r="C1722" s="126" t="s">
        <v>1876</v>
      </c>
      <c r="D1722" s="126" t="s">
        <v>1876</v>
      </c>
      <c r="E1722" s="124"/>
      <c r="F1722" s="119"/>
    </row>
    <row r="1723" spans="1:6">
      <c r="E1723" s="719"/>
      <c r="F1723" s="178" t="s">
        <v>251</v>
      </c>
    </row>
    <row r="1724" spans="1:6">
      <c r="B1724" s="53"/>
      <c r="F1724" s="178" t="s">
        <v>456</v>
      </c>
    </row>
    <row r="1725" spans="1:6">
      <c r="F1725" s="178" t="s">
        <v>182</v>
      </c>
    </row>
    <row r="1726" spans="1:6">
      <c r="F1726" s="178"/>
    </row>
    <row r="1727" spans="1:6">
      <c r="A1727" s="802" t="s">
        <v>399</v>
      </c>
      <c r="B1727" s="802"/>
      <c r="C1727" s="802"/>
      <c r="D1727" s="802"/>
      <c r="E1727" s="802"/>
      <c r="F1727" s="802"/>
    </row>
    <row r="1728" spans="1:6">
      <c r="A1728" s="802" t="s">
        <v>303</v>
      </c>
      <c r="B1728" s="802"/>
      <c r="C1728" s="802"/>
      <c r="D1728" s="802"/>
      <c r="E1728" s="802"/>
      <c r="F1728" s="802"/>
    </row>
    <row r="1729" spans="1:6">
      <c r="F1729" s="178" t="s">
        <v>219</v>
      </c>
    </row>
    <row r="1730" spans="1:6">
      <c r="F1730" s="178" t="s">
        <v>220</v>
      </c>
    </row>
    <row r="1731" spans="1:6">
      <c r="F1731" s="178" t="s">
        <v>221</v>
      </c>
    </row>
    <row r="1732" spans="1:6">
      <c r="F1732" s="246" t="s">
        <v>222</v>
      </c>
    </row>
    <row r="1733" spans="1:6">
      <c r="F1733" s="178" t="s">
        <v>1885</v>
      </c>
    </row>
    <row r="1734" spans="1:6">
      <c r="F1734" s="178" t="s">
        <v>177</v>
      </c>
    </row>
    <row r="1735" spans="1:6">
      <c r="A1735" s="123"/>
    </row>
    <row r="1736" spans="1:6">
      <c r="A1736" s="804" t="s">
        <v>1886</v>
      </c>
      <c r="B1736" s="804"/>
      <c r="C1736" s="804"/>
      <c r="D1736" s="804"/>
      <c r="E1736" s="804"/>
      <c r="F1736" s="804"/>
    </row>
    <row r="1737" spans="1:6">
      <c r="A1737" s="121" t="s">
        <v>564</v>
      </c>
      <c r="B1737" s="640" t="s">
        <v>926</v>
      </c>
    </row>
    <row r="1738" spans="1:6">
      <c r="A1738" s="803" t="s">
        <v>262</v>
      </c>
      <c r="B1738" s="781" t="s">
        <v>418</v>
      </c>
      <c r="C1738" s="806" t="s">
        <v>470</v>
      </c>
      <c r="D1738" s="807"/>
      <c r="E1738" s="805" t="s">
        <v>400</v>
      </c>
      <c r="F1738" s="781" t="s">
        <v>401</v>
      </c>
    </row>
    <row r="1739" spans="1:6">
      <c r="A1739" s="803"/>
      <c r="B1739" s="781"/>
      <c r="C1739" s="808"/>
      <c r="D1739" s="809"/>
      <c r="E1739" s="805"/>
      <c r="F1739" s="781"/>
    </row>
    <row r="1740" spans="1:6">
      <c r="A1740" s="803"/>
      <c r="B1740" s="781"/>
      <c r="C1740" s="247" t="s">
        <v>402</v>
      </c>
      <c r="D1740" s="247" t="s">
        <v>403</v>
      </c>
      <c r="E1740" s="805"/>
      <c r="F1740" s="781"/>
    </row>
    <row r="1741" spans="1:6">
      <c r="A1741" s="712">
        <v>1</v>
      </c>
      <c r="B1741" s="709">
        <v>2</v>
      </c>
      <c r="C1741" s="247">
        <v>3</v>
      </c>
      <c r="D1741" s="247">
        <v>4</v>
      </c>
      <c r="E1741" s="711">
        <v>5</v>
      </c>
      <c r="F1741" s="709">
        <v>6</v>
      </c>
    </row>
    <row r="1742" spans="1:6">
      <c r="A1742" s="712">
        <v>1</v>
      </c>
      <c r="B1742" s="248" t="s">
        <v>368</v>
      </c>
      <c r="C1742" s="249"/>
      <c r="D1742" s="249"/>
      <c r="E1742" s="125"/>
      <c r="F1742" s="710"/>
    </row>
    <row r="1743" spans="1:6">
      <c r="A1743" s="126" t="s">
        <v>264</v>
      </c>
      <c r="B1743" s="250" t="s">
        <v>369</v>
      </c>
      <c r="C1743" s="126" t="s">
        <v>1876</v>
      </c>
      <c r="D1743" s="126" t="s">
        <v>1876</v>
      </c>
      <c r="E1743" s="124"/>
      <c r="F1743" s="119"/>
    </row>
    <row r="1744" spans="1:6">
      <c r="A1744" s="126" t="s">
        <v>265</v>
      </c>
      <c r="B1744" s="251" t="s">
        <v>223</v>
      </c>
      <c r="C1744" s="126" t="s">
        <v>1876</v>
      </c>
      <c r="D1744" s="126" t="s">
        <v>1876</v>
      </c>
      <c r="E1744" s="124"/>
      <c r="F1744" s="119"/>
    </row>
    <row r="1745" spans="1:6" ht="31.5">
      <c r="A1745" s="126" t="s">
        <v>276</v>
      </c>
      <c r="B1745" s="251" t="s">
        <v>480</v>
      </c>
      <c r="C1745" s="126" t="s">
        <v>1876</v>
      </c>
      <c r="D1745" s="126" t="s">
        <v>1876</v>
      </c>
      <c r="E1745" s="124"/>
      <c r="F1745" s="119"/>
    </row>
    <row r="1746" spans="1:6" ht="63">
      <c r="A1746" s="127" t="s">
        <v>291</v>
      </c>
      <c r="B1746" s="128" t="s">
        <v>481</v>
      </c>
      <c r="C1746" s="126" t="s">
        <v>1876</v>
      </c>
      <c r="D1746" s="126" t="s">
        <v>1876</v>
      </c>
      <c r="E1746" s="124"/>
      <c r="F1746" s="119"/>
    </row>
    <row r="1747" spans="1:6" ht="31.5">
      <c r="A1747" s="127" t="s">
        <v>482</v>
      </c>
      <c r="B1747" s="128" t="s">
        <v>483</v>
      </c>
      <c r="C1747" s="126" t="s">
        <v>1876</v>
      </c>
      <c r="D1747" s="126" t="s">
        <v>1876</v>
      </c>
      <c r="E1747" s="124"/>
      <c r="F1747" s="119"/>
    </row>
    <row r="1748" spans="1:6">
      <c r="A1748" s="127" t="s">
        <v>484</v>
      </c>
      <c r="B1748" s="128" t="s">
        <v>485</v>
      </c>
      <c r="C1748" s="126" t="s">
        <v>1876</v>
      </c>
      <c r="D1748" s="126" t="s">
        <v>1876</v>
      </c>
      <c r="E1748" s="124"/>
      <c r="F1748" s="119"/>
    </row>
    <row r="1749" spans="1:6">
      <c r="A1749" s="129">
        <v>2</v>
      </c>
      <c r="B1749" s="130" t="s">
        <v>298</v>
      </c>
      <c r="C1749" s="126"/>
      <c r="D1749" s="126"/>
      <c r="E1749" s="124"/>
      <c r="F1749" s="119"/>
    </row>
    <row r="1750" spans="1:6" ht="31.5">
      <c r="A1750" s="127" t="s">
        <v>267</v>
      </c>
      <c r="B1750" s="128" t="s">
        <v>486</v>
      </c>
      <c r="C1750" s="126" t="s">
        <v>1876</v>
      </c>
      <c r="D1750" s="126" t="s">
        <v>1876</v>
      </c>
      <c r="E1750" s="124"/>
      <c r="F1750" s="119"/>
    </row>
    <row r="1751" spans="1:6" ht="63">
      <c r="A1751" s="127" t="s">
        <v>268</v>
      </c>
      <c r="B1751" s="128" t="s">
        <v>411</v>
      </c>
      <c r="C1751" s="126" t="s">
        <v>1876</v>
      </c>
      <c r="D1751" s="126" t="s">
        <v>1876</v>
      </c>
      <c r="E1751" s="124"/>
      <c r="F1751" s="119"/>
    </row>
    <row r="1752" spans="1:6" ht="31.5">
      <c r="A1752" s="127" t="s">
        <v>269</v>
      </c>
      <c r="B1752" s="128" t="s">
        <v>412</v>
      </c>
      <c r="C1752" s="126" t="s">
        <v>1876</v>
      </c>
      <c r="D1752" s="126" t="s">
        <v>1876</v>
      </c>
      <c r="E1752" s="124"/>
      <c r="F1752" s="119"/>
    </row>
    <row r="1753" spans="1:6" ht="47.25">
      <c r="A1753" s="129">
        <v>3</v>
      </c>
      <c r="B1753" s="130" t="s">
        <v>210</v>
      </c>
      <c r="C1753" s="126" t="s">
        <v>1876</v>
      </c>
      <c r="D1753" s="126" t="s">
        <v>1876</v>
      </c>
      <c r="E1753" s="124"/>
      <c r="F1753" s="119"/>
    </row>
    <row r="1754" spans="1:6" ht="31.5">
      <c r="A1754" s="127" t="s">
        <v>299</v>
      </c>
      <c r="B1754" s="128" t="s">
        <v>211</v>
      </c>
      <c r="C1754" s="126" t="s">
        <v>1876</v>
      </c>
      <c r="D1754" s="126" t="s">
        <v>1876</v>
      </c>
      <c r="E1754" s="124"/>
      <c r="F1754" s="119"/>
    </row>
    <row r="1755" spans="1:6">
      <c r="A1755" s="127" t="s">
        <v>240</v>
      </c>
      <c r="B1755" s="128" t="s">
        <v>212</v>
      </c>
      <c r="C1755" s="126" t="s">
        <v>1876</v>
      </c>
      <c r="D1755" s="126" t="s">
        <v>1876</v>
      </c>
      <c r="E1755" s="124"/>
      <c r="F1755" s="119"/>
    </row>
    <row r="1756" spans="1:6">
      <c r="A1756" s="127" t="s">
        <v>242</v>
      </c>
      <c r="B1756" s="128" t="s">
        <v>213</v>
      </c>
      <c r="C1756" s="126" t="s">
        <v>1876</v>
      </c>
      <c r="D1756" s="126" t="s">
        <v>1876</v>
      </c>
      <c r="E1756" s="124"/>
      <c r="F1756" s="119"/>
    </row>
    <row r="1757" spans="1:6">
      <c r="A1757" s="127" t="s">
        <v>214</v>
      </c>
      <c r="B1757" s="128" t="s">
        <v>215</v>
      </c>
      <c r="C1757" s="126" t="s">
        <v>1876</v>
      </c>
      <c r="D1757" s="126" t="s">
        <v>1876</v>
      </c>
      <c r="E1757" s="124"/>
      <c r="F1757" s="119"/>
    </row>
    <row r="1758" spans="1:6">
      <c r="A1758" s="127" t="s">
        <v>216</v>
      </c>
      <c r="B1758" s="128" t="s">
        <v>217</v>
      </c>
      <c r="C1758" s="126" t="s">
        <v>1876</v>
      </c>
      <c r="D1758" s="126" t="s">
        <v>1876</v>
      </c>
      <c r="E1758" s="124"/>
      <c r="F1758" s="119"/>
    </row>
    <row r="1759" spans="1:6">
      <c r="A1759" s="129">
        <v>4</v>
      </c>
      <c r="B1759" s="130" t="s">
        <v>394</v>
      </c>
      <c r="C1759" s="126"/>
      <c r="D1759" s="126"/>
      <c r="E1759" s="124"/>
      <c r="F1759" s="119"/>
    </row>
    <row r="1760" spans="1:6" ht="31.5">
      <c r="A1760" s="126" t="s">
        <v>271</v>
      </c>
      <c r="B1760" s="251" t="s">
        <v>218</v>
      </c>
      <c r="C1760" s="126" t="s">
        <v>1876</v>
      </c>
      <c r="D1760" s="126" t="s">
        <v>1876</v>
      </c>
      <c r="E1760" s="124"/>
      <c r="F1760" s="119"/>
    </row>
    <row r="1761" spans="1:6" ht="63">
      <c r="A1761" s="126" t="s">
        <v>272</v>
      </c>
      <c r="B1761" s="251" t="s">
        <v>392</v>
      </c>
      <c r="C1761" s="126" t="s">
        <v>1876</v>
      </c>
      <c r="D1761" s="126" t="s">
        <v>1876</v>
      </c>
      <c r="E1761" s="124"/>
      <c r="F1761" s="119"/>
    </row>
    <row r="1762" spans="1:6" ht="31.5">
      <c r="A1762" s="126" t="s">
        <v>273</v>
      </c>
      <c r="B1762" s="251" t="s">
        <v>500</v>
      </c>
      <c r="C1762" s="126" t="s">
        <v>1876</v>
      </c>
      <c r="D1762" s="126" t="s">
        <v>1876</v>
      </c>
      <c r="E1762" s="124"/>
      <c r="F1762" s="119"/>
    </row>
    <row r="1763" spans="1:6" ht="31.5">
      <c r="A1763" s="126" t="s">
        <v>138</v>
      </c>
      <c r="B1763" s="251" t="s">
        <v>501</v>
      </c>
      <c r="C1763" s="126" t="s">
        <v>1876</v>
      </c>
      <c r="D1763" s="126" t="s">
        <v>1876</v>
      </c>
      <c r="E1763" s="124"/>
      <c r="F1763" s="119"/>
    </row>
    <row r="1764" spans="1:6">
      <c r="E1764" s="719"/>
      <c r="F1764" s="178" t="s">
        <v>251</v>
      </c>
    </row>
    <row r="1765" spans="1:6">
      <c r="B1765" s="53"/>
      <c r="F1765" s="178" t="s">
        <v>456</v>
      </c>
    </row>
    <row r="1766" spans="1:6">
      <c r="F1766" s="178" t="s">
        <v>182</v>
      </c>
    </row>
    <row r="1767" spans="1:6">
      <c r="F1767" s="178"/>
    </row>
    <row r="1768" spans="1:6">
      <c r="A1768" s="802" t="s">
        <v>399</v>
      </c>
      <c r="B1768" s="802"/>
      <c r="C1768" s="802"/>
      <c r="D1768" s="802"/>
      <c r="E1768" s="802"/>
      <c r="F1768" s="802"/>
    </row>
    <row r="1769" spans="1:6">
      <c r="A1769" s="802" t="s">
        <v>303</v>
      </c>
      <c r="B1769" s="802"/>
      <c r="C1769" s="802"/>
      <c r="D1769" s="802"/>
      <c r="E1769" s="802"/>
      <c r="F1769" s="802"/>
    </row>
    <row r="1770" spans="1:6">
      <c r="F1770" s="178" t="s">
        <v>219</v>
      </c>
    </row>
    <row r="1771" spans="1:6">
      <c r="F1771" s="178" t="s">
        <v>220</v>
      </c>
    </row>
    <row r="1772" spans="1:6">
      <c r="F1772" s="178" t="s">
        <v>221</v>
      </c>
    </row>
    <row r="1773" spans="1:6">
      <c r="F1773" s="246" t="s">
        <v>222</v>
      </c>
    </row>
    <row r="1774" spans="1:6">
      <c r="F1774" s="178" t="s">
        <v>1885</v>
      </c>
    </row>
    <row r="1775" spans="1:6">
      <c r="F1775" s="178" t="s">
        <v>177</v>
      </c>
    </row>
    <row r="1776" spans="1:6">
      <c r="A1776" s="123"/>
    </row>
    <row r="1777" spans="1:6">
      <c r="A1777" s="804" t="s">
        <v>1886</v>
      </c>
      <c r="B1777" s="804"/>
      <c r="C1777" s="804"/>
      <c r="D1777" s="804"/>
      <c r="E1777" s="804"/>
      <c r="F1777" s="804"/>
    </row>
    <row r="1778" spans="1:6">
      <c r="A1778" s="121" t="s">
        <v>565</v>
      </c>
      <c r="B1778" s="640" t="s">
        <v>927</v>
      </c>
    </row>
    <row r="1779" spans="1:6">
      <c r="A1779" s="803" t="s">
        <v>262</v>
      </c>
      <c r="B1779" s="781" t="s">
        <v>418</v>
      </c>
      <c r="C1779" s="806" t="s">
        <v>470</v>
      </c>
      <c r="D1779" s="807"/>
      <c r="E1779" s="805" t="s">
        <v>400</v>
      </c>
      <c r="F1779" s="781" t="s">
        <v>401</v>
      </c>
    </row>
    <row r="1780" spans="1:6">
      <c r="A1780" s="803"/>
      <c r="B1780" s="781"/>
      <c r="C1780" s="808"/>
      <c r="D1780" s="809"/>
      <c r="E1780" s="805"/>
      <c r="F1780" s="781"/>
    </row>
    <row r="1781" spans="1:6">
      <c r="A1781" s="803"/>
      <c r="B1781" s="781"/>
      <c r="C1781" s="247" t="s">
        <v>402</v>
      </c>
      <c r="D1781" s="247" t="s">
        <v>403</v>
      </c>
      <c r="E1781" s="805"/>
      <c r="F1781" s="781"/>
    </row>
    <row r="1782" spans="1:6">
      <c r="A1782" s="712">
        <v>1</v>
      </c>
      <c r="B1782" s="709">
        <v>2</v>
      </c>
      <c r="C1782" s="247">
        <v>3</v>
      </c>
      <c r="D1782" s="247">
        <v>4</v>
      </c>
      <c r="E1782" s="711">
        <v>5</v>
      </c>
      <c r="F1782" s="709">
        <v>6</v>
      </c>
    </row>
    <row r="1783" spans="1:6">
      <c r="A1783" s="712">
        <v>1</v>
      </c>
      <c r="B1783" s="248" t="s">
        <v>368</v>
      </c>
      <c r="C1783" s="249"/>
      <c r="D1783" s="249"/>
      <c r="E1783" s="125"/>
      <c r="F1783" s="710"/>
    </row>
    <row r="1784" spans="1:6">
      <c r="A1784" s="126" t="s">
        <v>264</v>
      </c>
      <c r="B1784" s="250" t="s">
        <v>369</v>
      </c>
      <c r="C1784" s="126" t="s">
        <v>1876</v>
      </c>
      <c r="D1784" s="126" t="s">
        <v>1876</v>
      </c>
      <c r="E1784" s="124"/>
      <c r="F1784" s="119"/>
    </row>
    <row r="1785" spans="1:6">
      <c r="A1785" s="126" t="s">
        <v>265</v>
      </c>
      <c r="B1785" s="251" t="s">
        <v>223</v>
      </c>
      <c r="C1785" s="126" t="s">
        <v>1876</v>
      </c>
      <c r="D1785" s="126" t="s">
        <v>1876</v>
      </c>
      <c r="E1785" s="124"/>
      <c r="F1785" s="119"/>
    </row>
    <row r="1786" spans="1:6" ht="31.5">
      <c r="A1786" s="126" t="s">
        <v>276</v>
      </c>
      <c r="B1786" s="251" t="s">
        <v>480</v>
      </c>
      <c r="C1786" s="126" t="s">
        <v>1876</v>
      </c>
      <c r="D1786" s="126" t="s">
        <v>1876</v>
      </c>
      <c r="E1786" s="124"/>
      <c r="F1786" s="119"/>
    </row>
    <row r="1787" spans="1:6" ht="63">
      <c r="A1787" s="127" t="s">
        <v>291</v>
      </c>
      <c r="B1787" s="128" t="s">
        <v>481</v>
      </c>
      <c r="C1787" s="126" t="s">
        <v>1876</v>
      </c>
      <c r="D1787" s="126" t="s">
        <v>1876</v>
      </c>
      <c r="E1787" s="124"/>
      <c r="F1787" s="119"/>
    </row>
    <row r="1788" spans="1:6" ht="31.5">
      <c r="A1788" s="127" t="s">
        <v>482</v>
      </c>
      <c r="B1788" s="128" t="s">
        <v>483</v>
      </c>
      <c r="C1788" s="126" t="s">
        <v>1876</v>
      </c>
      <c r="D1788" s="126" t="s">
        <v>1876</v>
      </c>
      <c r="E1788" s="124"/>
      <c r="F1788" s="119"/>
    </row>
    <row r="1789" spans="1:6">
      <c r="A1789" s="127" t="s">
        <v>484</v>
      </c>
      <c r="B1789" s="128" t="s">
        <v>485</v>
      </c>
      <c r="C1789" s="126" t="s">
        <v>1876</v>
      </c>
      <c r="D1789" s="126" t="s">
        <v>1876</v>
      </c>
      <c r="E1789" s="124"/>
      <c r="F1789" s="119"/>
    </row>
    <row r="1790" spans="1:6">
      <c r="A1790" s="129">
        <v>2</v>
      </c>
      <c r="B1790" s="130" t="s">
        <v>298</v>
      </c>
      <c r="C1790" s="126"/>
      <c r="D1790" s="126"/>
      <c r="E1790" s="124"/>
      <c r="F1790" s="119"/>
    </row>
    <row r="1791" spans="1:6" ht="31.5">
      <c r="A1791" s="127" t="s">
        <v>267</v>
      </c>
      <c r="B1791" s="128" t="s">
        <v>486</v>
      </c>
      <c r="C1791" s="126" t="s">
        <v>1876</v>
      </c>
      <c r="D1791" s="126" t="s">
        <v>1876</v>
      </c>
      <c r="E1791" s="124"/>
      <c r="F1791" s="119"/>
    </row>
    <row r="1792" spans="1:6" ht="63">
      <c r="A1792" s="127" t="s">
        <v>268</v>
      </c>
      <c r="B1792" s="128" t="s">
        <v>411</v>
      </c>
      <c r="C1792" s="126" t="s">
        <v>1876</v>
      </c>
      <c r="D1792" s="126" t="s">
        <v>1876</v>
      </c>
      <c r="E1792" s="124"/>
      <c r="F1792" s="119"/>
    </row>
    <row r="1793" spans="1:6" ht="31.5">
      <c r="A1793" s="127" t="s">
        <v>269</v>
      </c>
      <c r="B1793" s="128" t="s">
        <v>412</v>
      </c>
      <c r="C1793" s="126" t="s">
        <v>1876</v>
      </c>
      <c r="D1793" s="126" t="s">
        <v>1876</v>
      </c>
      <c r="E1793" s="124"/>
      <c r="F1793" s="119"/>
    </row>
    <row r="1794" spans="1:6" ht="47.25">
      <c r="A1794" s="129">
        <v>3</v>
      </c>
      <c r="B1794" s="130" t="s">
        <v>210</v>
      </c>
      <c r="C1794" s="126" t="s">
        <v>1876</v>
      </c>
      <c r="D1794" s="126" t="s">
        <v>1876</v>
      </c>
      <c r="E1794" s="124"/>
      <c r="F1794" s="119"/>
    </row>
    <row r="1795" spans="1:6" ht="31.5">
      <c r="A1795" s="127" t="s">
        <v>299</v>
      </c>
      <c r="B1795" s="128" t="s">
        <v>211</v>
      </c>
      <c r="C1795" s="126" t="s">
        <v>1876</v>
      </c>
      <c r="D1795" s="126" t="s">
        <v>1876</v>
      </c>
      <c r="E1795" s="124"/>
      <c r="F1795" s="119"/>
    </row>
    <row r="1796" spans="1:6">
      <c r="A1796" s="127" t="s">
        <v>240</v>
      </c>
      <c r="B1796" s="128" t="s">
        <v>212</v>
      </c>
      <c r="C1796" s="126" t="s">
        <v>1876</v>
      </c>
      <c r="D1796" s="126" t="s">
        <v>1876</v>
      </c>
      <c r="E1796" s="124"/>
      <c r="F1796" s="119"/>
    </row>
    <row r="1797" spans="1:6">
      <c r="A1797" s="127" t="s">
        <v>242</v>
      </c>
      <c r="B1797" s="128" t="s">
        <v>213</v>
      </c>
      <c r="C1797" s="126" t="s">
        <v>1876</v>
      </c>
      <c r="D1797" s="126" t="s">
        <v>1876</v>
      </c>
      <c r="E1797" s="124"/>
      <c r="F1797" s="119"/>
    </row>
    <row r="1798" spans="1:6">
      <c r="A1798" s="127" t="s">
        <v>214</v>
      </c>
      <c r="B1798" s="128" t="s">
        <v>215</v>
      </c>
      <c r="C1798" s="126" t="s">
        <v>1876</v>
      </c>
      <c r="D1798" s="126" t="s">
        <v>1876</v>
      </c>
      <c r="E1798" s="124"/>
      <c r="F1798" s="119"/>
    </row>
    <row r="1799" spans="1:6">
      <c r="A1799" s="127" t="s">
        <v>216</v>
      </c>
      <c r="B1799" s="128" t="s">
        <v>217</v>
      </c>
      <c r="C1799" s="126" t="s">
        <v>1876</v>
      </c>
      <c r="D1799" s="126" t="s">
        <v>1876</v>
      </c>
      <c r="E1799" s="124"/>
      <c r="F1799" s="119"/>
    </row>
    <row r="1800" spans="1:6">
      <c r="A1800" s="129">
        <v>4</v>
      </c>
      <c r="B1800" s="130" t="s">
        <v>394</v>
      </c>
      <c r="C1800" s="126"/>
      <c r="D1800" s="126"/>
      <c r="E1800" s="124"/>
      <c r="F1800" s="119"/>
    </row>
    <row r="1801" spans="1:6" ht="31.5">
      <c r="A1801" s="126" t="s">
        <v>271</v>
      </c>
      <c r="B1801" s="251" t="s">
        <v>218</v>
      </c>
      <c r="C1801" s="126" t="s">
        <v>1876</v>
      </c>
      <c r="D1801" s="126" t="s">
        <v>1876</v>
      </c>
      <c r="E1801" s="124"/>
      <c r="F1801" s="119"/>
    </row>
    <row r="1802" spans="1:6" ht="63">
      <c r="A1802" s="126" t="s">
        <v>272</v>
      </c>
      <c r="B1802" s="251" t="s">
        <v>392</v>
      </c>
      <c r="C1802" s="126" t="s">
        <v>1876</v>
      </c>
      <c r="D1802" s="126" t="s">
        <v>1876</v>
      </c>
      <c r="E1802" s="124"/>
      <c r="F1802" s="119"/>
    </row>
    <row r="1803" spans="1:6" ht="31.5">
      <c r="A1803" s="126" t="s">
        <v>273</v>
      </c>
      <c r="B1803" s="251" t="s">
        <v>500</v>
      </c>
      <c r="C1803" s="126" t="s">
        <v>1876</v>
      </c>
      <c r="D1803" s="126" t="s">
        <v>1876</v>
      </c>
      <c r="E1803" s="124"/>
      <c r="F1803" s="119"/>
    </row>
    <row r="1804" spans="1:6" ht="31.5">
      <c r="A1804" s="126" t="s">
        <v>138</v>
      </c>
      <c r="B1804" s="251" t="s">
        <v>501</v>
      </c>
      <c r="C1804" s="126" t="s">
        <v>1876</v>
      </c>
      <c r="D1804" s="126" t="s">
        <v>1876</v>
      </c>
      <c r="E1804" s="124"/>
      <c r="F1804" s="119"/>
    </row>
    <row r="1805" spans="1:6">
      <c r="E1805" s="719"/>
      <c r="F1805" s="178" t="s">
        <v>251</v>
      </c>
    </row>
    <row r="1806" spans="1:6">
      <c r="B1806" s="53"/>
      <c r="F1806" s="178" t="s">
        <v>456</v>
      </c>
    </row>
    <row r="1807" spans="1:6">
      <c r="F1807" s="178" t="s">
        <v>182</v>
      </c>
    </row>
    <row r="1808" spans="1:6">
      <c r="F1808" s="178"/>
    </row>
    <row r="1809" spans="1:6">
      <c r="A1809" s="802" t="s">
        <v>399</v>
      </c>
      <c r="B1809" s="802"/>
      <c r="C1809" s="802"/>
      <c r="D1809" s="802"/>
      <c r="E1809" s="802"/>
      <c r="F1809" s="802"/>
    </row>
    <row r="1810" spans="1:6">
      <c r="A1810" s="802" t="s">
        <v>303</v>
      </c>
      <c r="B1810" s="802"/>
      <c r="C1810" s="802"/>
      <c r="D1810" s="802"/>
      <c r="E1810" s="802"/>
      <c r="F1810" s="802"/>
    </row>
    <row r="1811" spans="1:6">
      <c r="F1811" s="178" t="s">
        <v>219</v>
      </c>
    </row>
    <row r="1812" spans="1:6">
      <c r="F1812" s="178" t="s">
        <v>220</v>
      </c>
    </row>
    <row r="1813" spans="1:6">
      <c r="F1813" s="178" t="s">
        <v>221</v>
      </c>
    </row>
    <row r="1814" spans="1:6">
      <c r="F1814" s="246" t="s">
        <v>222</v>
      </c>
    </row>
    <row r="1815" spans="1:6">
      <c r="F1815" s="178" t="s">
        <v>1885</v>
      </c>
    </row>
    <row r="1816" spans="1:6">
      <c r="F1816" s="178" t="s">
        <v>177</v>
      </c>
    </row>
    <row r="1817" spans="1:6">
      <c r="A1817" s="123"/>
    </row>
    <row r="1818" spans="1:6">
      <c r="A1818" s="804" t="s">
        <v>1886</v>
      </c>
      <c r="B1818" s="804"/>
      <c r="C1818" s="804"/>
      <c r="D1818" s="804"/>
      <c r="E1818" s="804"/>
      <c r="F1818" s="804"/>
    </row>
    <row r="1819" spans="1:6">
      <c r="A1819" s="121" t="s">
        <v>566</v>
      </c>
      <c r="B1819" s="640" t="s">
        <v>928</v>
      </c>
    </row>
    <row r="1820" spans="1:6">
      <c r="A1820" s="803" t="s">
        <v>262</v>
      </c>
      <c r="B1820" s="781" t="s">
        <v>418</v>
      </c>
      <c r="C1820" s="806" t="s">
        <v>470</v>
      </c>
      <c r="D1820" s="807"/>
      <c r="E1820" s="805" t="s">
        <v>400</v>
      </c>
      <c r="F1820" s="781" t="s">
        <v>401</v>
      </c>
    </row>
    <row r="1821" spans="1:6">
      <c r="A1821" s="803"/>
      <c r="B1821" s="781"/>
      <c r="C1821" s="808"/>
      <c r="D1821" s="809"/>
      <c r="E1821" s="805"/>
      <c r="F1821" s="781"/>
    </row>
    <row r="1822" spans="1:6">
      <c r="A1822" s="803"/>
      <c r="B1822" s="781"/>
      <c r="C1822" s="247" t="s">
        <v>402</v>
      </c>
      <c r="D1822" s="247" t="s">
        <v>403</v>
      </c>
      <c r="E1822" s="805"/>
      <c r="F1822" s="781"/>
    </row>
    <row r="1823" spans="1:6">
      <c r="A1823" s="712">
        <v>1</v>
      </c>
      <c r="B1823" s="709">
        <v>2</v>
      </c>
      <c r="C1823" s="247">
        <v>3</v>
      </c>
      <c r="D1823" s="247">
        <v>4</v>
      </c>
      <c r="E1823" s="711">
        <v>5</v>
      </c>
      <c r="F1823" s="709">
        <v>6</v>
      </c>
    </row>
    <row r="1824" spans="1:6">
      <c r="A1824" s="712">
        <v>1</v>
      </c>
      <c r="B1824" s="248" t="s">
        <v>368</v>
      </c>
      <c r="C1824" s="249"/>
      <c r="D1824" s="249"/>
      <c r="E1824" s="125"/>
      <c r="F1824" s="710"/>
    </row>
    <row r="1825" spans="1:6">
      <c r="A1825" s="126" t="s">
        <v>264</v>
      </c>
      <c r="B1825" s="250" t="s">
        <v>369</v>
      </c>
      <c r="C1825" s="126" t="s">
        <v>1876</v>
      </c>
      <c r="D1825" s="126" t="s">
        <v>1876</v>
      </c>
      <c r="E1825" s="124"/>
      <c r="F1825" s="119"/>
    </row>
    <row r="1826" spans="1:6">
      <c r="A1826" s="126" t="s">
        <v>265</v>
      </c>
      <c r="B1826" s="251" t="s">
        <v>223</v>
      </c>
      <c r="C1826" s="126" t="s">
        <v>1876</v>
      </c>
      <c r="D1826" s="126" t="s">
        <v>1876</v>
      </c>
      <c r="E1826" s="124"/>
      <c r="F1826" s="119"/>
    </row>
    <row r="1827" spans="1:6" ht="31.5">
      <c r="A1827" s="126" t="s">
        <v>276</v>
      </c>
      <c r="B1827" s="251" t="s">
        <v>480</v>
      </c>
      <c r="C1827" s="126" t="s">
        <v>1876</v>
      </c>
      <c r="D1827" s="126" t="s">
        <v>1876</v>
      </c>
      <c r="E1827" s="124"/>
      <c r="F1827" s="119"/>
    </row>
    <row r="1828" spans="1:6" ht="63">
      <c r="A1828" s="127" t="s">
        <v>291</v>
      </c>
      <c r="B1828" s="128" t="s">
        <v>481</v>
      </c>
      <c r="C1828" s="126" t="s">
        <v>1876</v>
      </c>
      <c r="D1828" s="126" t="s">
        <v>1876</v>
      </c>
      <c r="E1828" s="124"/>
      <c r="F1828" s="119"/>
    </row>
    <row r="1829" spans="1:6" ht="31.5">
      <c r="A1829" s="127" t="s">
        <v>482</v>
      </c>
      <c r="B1829" s="128" t="s">
        <v>483</v>
      </c>
      <c r="C1829" s="126" t="s">
        <v>1876</v>
      </c>
      <c r="D1829" s="126" t="s">
        <v>1876</v>
      </c>
      <c r="E1829" s="124"/>
      <c r="F1829" s="119"/>
    </row>
    <row r="1830" spans="1:6">
      <c r="A1830" s="127" t="s">
        <v>484</v>
      </c>
      <c r="B1830" s="128" t="s">
        <v>485</v>
      </c>
      <c r="C1830" s="126" t="s">
        <v>1876</v>
      </c>
      <c r="D1830" s="126" t="s">
        <v>1876</v>
      </c>
      <c r="E1830" s="124"/>
      <c r="F1830" s="119"/>
    </row>
    <row r="1831" spans="1:6">
      <c r="A1831" s="129">
        <v>2</v>
      </c>
      <c r="B1831" s="130" t="s">
        <v>298</v>
      </c>
      <c r="C1831" s="126"/>
      <c r="D1831" s="126"/>
      <c r="E1831" s="124"/>
      <c r="F1831" s="119"/>
    </row>
    <row r="1832" spans="1:6" ht="31.5">
      <c r="A1832" s="127" t="s">
        <v>267</v>
      </c>
      <c r="B1832" s="128" t="s">
        <v>486</v>
      </c>
      <c r="C1832" s="126" t="s">
        <v>1876</v>
      </c>
      <c r="D1832" s="126" t="s">
        <v>1876</v>
      </c>
      <c r="E1832" s="124"/>
      <c r="F1832" s="119"/>
    </row>
    <row r="1833" spans="1:6" ht="63">
      <c r="A1833" s="127" t="s">
        <v>268</v>
      </c>
      <c r="B1833" s="128" t="s">
        <v>411</v>
      </c>
      <c r="C1833" s="126" t="s">
        <v>1876</v>
      </c>
      <c r="D1833" s="126" t="s">
        <v>1876</v>
      </c>
      <c r="E1833" s="124"/>
      <c r="F1833" s="119"/>
    </row>
    <row r="1834" spans="1:6" ht="31.5">
      <c r="A1834" s="127" t="s">
        <v>269</v>
      </c>
      <c r="B1834" s="128" t="s">
        <v>412</v>
      </c>
      <c r="C1834" s="126" t="s">
        <v>1876</v>
      </c>
      <c r="D1834" s="126" t="s">
        <v>1876</v>
      </c>
      <c r="E1834" s="124"/>
      <c r="F1834" s="119"/>
    </row>
    <row r="1835" spans="1:6" ht="47.25">
      <c r="A1835" s="129">
        <v>3</v>
      </c>
      <c r="B1835" s="130" t="s">
        <v>210</v>
      </c>
      <c r="C1835" s="126" t="s">
        <v>1876</v>
      </c>
      <c r="D1835" s="126" t="s">
        <v>1876</v>
      </c>
      <c r="E1835" s="124"/>
      <c r="F1835" s="119"/>
    </row>
    <row r="1836" spans="1:6" ht="31.5">
      <c r="A1836" s="127" t="s">
        <v>299</v>
      </c>
      <c r="B1836" s="128" t="s">
        <v>211</v>
      </c>
      <c r="C1836" s="126" t="s">
        <v>1876</v>
      </c>
      <c r="D1836" s="126" t="s">
        <v>1876</v>
      </c>
      <c r="E1836" s="124"/>
      <c r="F1836" s="119"/>
    </row>
    <row r="1837" spans="1:6">
      <c r="A1837" s="127" t="s">
        <v>240</v>
      </c>
      <c r="B1837" s="128" t="s">
        <v>212</v>
      </c>
      <c r="C1837" s="126" t="s">
        <v>1876</v>
      </c>
      <c r="D1837" s="126" t="s">
        <v>1876</v>
      </c>
      <c r="E1837" s="124"/>
      <c r="F1837" s="119"/>
    </row>
    <row r="1838" spans="1:6">
      <c r="A1838" s="127" t="s">
        <v>242</v>
      </c>
      <c r="B1838" s="128" t="s">
        <v>213</v>
      </c>
      <c r="C1838" s="126" t="s">
        <v>1876</v>
      </c>
      <c r="D1838" s="126" t="s">
        <v>1876</v>
      </c>
      <c r="E1838" s="124"/>
      <c r="F1838" s="119"/>
    </row>
    <row r="1839" spans="1:6">
      <c r="A1839" s="127" t="s">
        <v>214</v>
      </c>
      <c r="B1839" s="128" t="s">
        <v>215</v>
      </c>
      <c r="C1839" s="126" t="s">
        <v>1876</v>
      </c>
      <c r="D1839" s="126" t="s">
        <v>1876</v>
      </c>
      <c r="E1839" s="124"/>
      <c r="F1839" s="119"/>
    </row>
    <row r="1840" spans="1:6">
      <c r="A1840" s="127" t="s">
        <v>216</v>
      </c>
      <c r="B1840" s="128" t="s">
        <v>217</v>
      </c>
      <c r="C1840" s="126" t="s">
        <v>1876</v>
      </c>
      <c r="D1840" s="126" t="s">
        <v>1876</v>
      </c>
      <c r="E1840" s="124"/>
      <c r="F1840" s="119"/>
    </row>
    <row r="1841" spans="1:6">
      <c r="A1841" s="129">
        <v>4</v>
      </c>
      <c r="B1841" s="130" t="s">
        <v>394</v>
      </c>
      <c r="C1841" s="126"/>
      <c r="D1841" s="126"/>
      <c r="E1841" s="124"/>
      <c r="F1841" s="119"/>
    </row>
    <row r="1842" spans="1:6" ht="31.5">
      <c r="A1842" s="126" t="s">
        <v>271</v>
      </c>
      <c r="B1842" s="251" t="s">
        <v>218</v>
      </c>
      <c r="C1842" s="126" t="s">
        <v>1876</v>
      </c>
      <c r="D1842" s="126" t="s">
        <v>1876</v>
      </c>
      <c r="E1842" s="124"/>
      <c r="F1842" s="119"/>
    </row>
    <row r="1843" spans="1:6" ht="63">
      <c r="A1843" s="126" t="s">
        <v>272</v>
      </c>
      <c r="B1843" s="251" t="s">
        <v>392</v>
      </c>
      <c r="C1843" s="126" t="s">
        <v>1876</v>
      </c>
      <c r="D1843" s="126" t="s">
        <v>1876</v>
      </c>
      <c r="E1843" s="124"/>
      <c r="F1843" s="119"/>
    </row>
    <row r="1844" spans="1:6" ht="31.5">
      <c r="A1844" s="126" t="s">
        <v>273</v>
      </c>
      <c r="B1844" s="251" t="s">
        <v>500</v>
      </c>
      <c r="C1844" s="126" t="s">
        <v>1876</v>
      </c>
      <c r="D1844" s="126" t="s">
        <v>1876</v>
      </c>
      <c r="E1844" s="124"/>
      <c r="F1844" s="119"/>
    </row>
    <row r="1845" spans="1:6" ht="31.5">
      <c r="A1845" s="126" t="s">
        <v>138</v>
      </c>
      <c r="B1845" s="251" t="s">
        <v>501</v>
      </c>
      <c r="C1845" s="126" t="s">
        <v>1876</v>
      </c>
      <c r="D1845" s="126" t="s">
        <v>1876</v>
      </c>
      <c r="E1845" s="124"/>
      <c r="F1845" s="119"/>
    </row>
    <row r="1846" spans="1:6">
      <c r="E1846" s="719"/>
      <c r="F1846" s="178" t="s">
        <v>251</v>
      </c>
    </row>
    <row r="1847" spans="1:6">
      <c r="B1847" s="53"/>
      <c r="F1847" s="178" t="s">
        <v>456</v>
      </c>
    </row>
    <row r="1848" spans="1:6">
      <c r="F1848" s="178" t="s">
        <v>182</v>
      </c>
    </row>
    <row r="1849" spans="1:6">
      <c r="F1849" s="178"/>
    </row>
    <row r="1850" spans="1:6">
      <c r="A1850" s="802" t="s">
        <v>399</v>
      </c>
      <c r="B1850" s="802"/>
      <c r="C1850" s="802"/>
      <c r="D1850" s="802"/>
      <c r="E1850" s="802"/>
      <c r="F1850" s="802"/>
    </row>
    <row r="1851" spans="1:6">
      <c r="A1851" s="802" t="s">
        <v>303</v>
      </c>
      <c r="B1851" s="802"/>
      <c r="C1851" s="802"/>
      <c r="D1851" s="802"/>
      <c r="E1851" s="802"/>
      <c r="F1851" s="802"/>
    </row>
    <row r="1852" spans="1:6">
      <c r="F1852" s="178" t="s">
        <v>219</v>
      </c>
    </row>
    <row r="1853" spans="1:6">
      <c r="F1853" s="178" t="s">
        <v>220</v>
      </c>
    </row>
    <row r="1854" spans="1:6">
      <c r="F1854" s="178" t="s">
        <v>221</v>
      </c>
    </row>
    <row r="1855" spans="1:6">
      <c r="F1855" s="246" t="s">
        <v>222</v>
      </c>
    </row>
    <row r="1856" spans="1:6">
      <c r="F1856" s="178" t="s">
        <v>1885</v>
      </c>
    </row>
    <row r="1857" spans="1:6">
      <c r="F1857" s="178" t="s">
        <v>177</v>
      </c>
    </row>
    <row r="1858" spans="1:6">
      <c r="A1858" s="123"/>
    </row>
    <row r="1859" spans="1:6">
      <c r="A1859" s="804" t="s">
        <v>1886</v>
      </c>
      <c r="B1859" s="804"/>
      <c r="C1859" s="804"/>
      <c r="D1859" s="804"/>
      <c r="E1859" s="804"/>
      <c r="F1859" s="804"/>
    </row>
    <row r="1860" spans="1:6">
      <c r="A1860" s="121" t="s">
        <v>567</v>
      </c>
      <c r="B1860" s="640" t="s">
        <v>929</v>
      </c>
    </row>
    <row r="1861" spans="1:6">
      <c r="A1861" s="803" t="s">
        <v>262</v>
      </c>
      <c r="B1861" s="781" t="s">
        <v>418</v>
      </c>
      <c r="C1861" s="806" t="s">
        <v>470</v>
      </c>
      <c r="D1861" s="807"/>
      <c r="E1861" s="805" t="s">
        <v>400</v>
      </c>
      <c r="F1861" s="781" t="s">
        <v>401</v>
      </c>
    </row>
    <row r="1862" spans="1:6">
      <c r="A1862" s="803"/>
      <c r="B1862" s="781"/>
      <c r="C1862" s="808"/>
      <c r="D1862" s="809"/>
      <c r="E1862" s="805"/>
      <c r="F1862" s="781"/>
    </row>
    <row r="1863" spans="1:6">
      <c r="A1863" s="803"/>
      <c r="B1863" s="781"/>
      <c r="C1863" s="247" t="s">
        <v>402</v>
      </c>
      <c r="D1863" s="247" t="s">
        <v>403</v>
      </c>
      <c r="E1863" s="805"/>
      <c r="F1863" s="781"/>
    </row>
    <row r="1864" spans="1:6">
      <c r="A1864" s="712">
        <v>1</v>
      </c>
      <c r="B1864" s="709">
        <v>2</v>
      </c>
      <c r="C1864" s="247">
        <v>3</v>
      </c>
      <c r="D1864" s="247">
        <v>4</v>
      </c>
      <c r="E1864" s="711">
        <v>5</v>
      </c>
      <c r="F1864" s="709">
        <v>6</v>
      </c>
    </row>
    <row r="1865" spans="1:6">
      <c r="A1865" s="712">
        <v>1</v>
      </c>
      <c r="B1865" s="248" t="s">
        <v>368</v>
      </c>
      <c r="C1865" s="249"/>
      <c r="D1865" s="249"/>
      <c r="E1865" s="125"/>
      <c r="F1865" s="710"/>
    </row>
    <row r="1866" spans="1:6">
      <c r="A1866" s="126" t="s">
        <v>264</v>
      </c>
      <c r="B1866" s="250" t="s">
        <v>369</v>
      </c>
      <c r="C1866" s="126" t="s">
        <v>1876</v>
      </c>
      <c r="D1866" s="126" t="s">
        <v>1876</v>
      </c>
      <c r="E1866" s="124"/>
      <c r="F1866" s="119"/>
    </row>
    <row r="1867" spans="1:6">
      <c r="A1867" s="126" t="s">
        <v>265</v>
      </c>
      <c r="B1867" s="251" t="s">
        <v>223</v>
      </c>
      <c r="C1867" s="126" t="s">
        <v>1876</v>
      </c>
      <c r="D1867" s="126" t="s">
        <v>1876</v>
      </c>
      <c r="E1867" s="124"/>
      <c r="F1867" s="119"/>
    </row>
    <row r="1868" spans="1:6" ht="31.5">
      <c r="A1868" s="126" t="s">
        <v>276</v>
      </c>
      <c r="B1868" s="251" t="s">
        <v>480</v>
      </c>
      <c r="C1868" s="126" t="s">
        <v>1876</v>
      </c>
      <c r="D1868" s="126" t="s">
        <v>1876</v>
      </c>
      <c r="E1868" s="124"/>
      <c r="F1868" s="119"/>
    </row>
    <row r="1869" spans="1:6" ht="63">
      <c r="A1869" s="127" t="s">
        <v>291</v>
      </c>
      <c r="B1869" s="128" t="s">
        <v>481</v>
      </c>
      <c r="C1869" s="126" t="s">
        <v>1876</v>
      </c>
      <c r="D1869" s="126" t="s">
        <v>1876</v>
      </c>
      <c r="E1869" s="124"/>
      <c r="F1869" s="119"/>
    </row>
    <row r="1870" spans="1:6" ht="31.5">
      <c r="A1870" s="127" t="s">
        <v>482</v>
      </c>
      <c r="B1870" s="128" t="s">
        <v>483</v>
      </c>
      <c r="C1870" s="126" t="s">
        <v>1876</v>
      </c>
      <c r="D1870" s="126" t="s">
        <v>1876</v>
      </c>
      <c r="E1870" s="124"/>
      <c r="F1870" s="119"/>
    </row>
    <row r="1871" spans="1:6">
      <c r="A1871" s="127" t="s">
        <v>484</v>
      </c>
      <c r="B1871" s="128" t="s">
        <v>485</v>
      </c>
      <c r="C1871" s="126" t="s">
        <v>1876</v>
      </c>
      <c r="D1871" s="126" t="s">
        <v>1876</v>
      </c>
      <c r="E1871" s="124"/>
      <c r="F1871" s="119"/>
    </row>
    <row r="1872" spans="1:6">
      <c r="A1872" s="129">
        <v>2</v>
      </c>
      <c r="B1872" s="130" t="s">
        <v>298</v>
      </c>
      <c r="C1872" s="126"/>
      <c r="D1872" s="126"/>
      <c r="E1872" s="124"/>
      <c r="F1872" s="119"/>
    </row>
    <row r="1873" spans="1:6" ht="31.5">
      <c r="A1873" s="127" t="s">
        <v>267</v>
      </c>
      <c r="B1873" s="128" t="s">
        <v>486</v>
      </c>
      <c r="C1873" s="126" t="s">
        <v>1876</v>
      </c>
      <c r="D1873" s="126" t="s">
        <v>1876</v>
      </c>
      <c r="E1873" s="124"/>
      <c r="F1873" s="119"/>
    </row>
    <row r="1874" spans="1:6" ht="63">
      <c r="A1874" s="127" t="s">
        <v>268</v>
      </c>
      <c r="B1874" s="128" t="s">
        <v>411</v>
      </c>
      <c r="C1874" s="126" t="s">
        <v>1876</v>
      </c>
      <c r="D1874" s="126" t="s">
        <v>1876</v>
      </c>
      <c r="E1874" s="124"/>
      <c r="F1874" s="119"/>
    </row>
    <row r="1875" spans="1:6" ht="31.5">
      <c r="A1875" s="127" t="s">
        <v>269</v>
      </c>
      <c r="B1875" s="128" t="s">
        <v>412</v>
      </c>
      <c r="C1875" s="126" t="s">
        <v>1876</v>
      </c>
      <c r="D1875" s="126" t="s">
        <v>1876</v>
      </c>
      <c r="E1875" s="124"/>
      <c r="F1875" s="119"/>
    </row>
    <row r="1876" spans="1:6" ht="47.25">
      <c r="A1876" s="129">
        <v>3</v>
      </c>
      <c r="B1876" s="130" t="s">
        <v>210</v>
      </c>
      <c r="C1876" s="126" t="s">
        <v>1876</v>
      </c>
      <c r="D1876" s="126" t="s">
        <v>1876</v>
      </c>
      <c r="E1876" s="124"/>
      <c r="F1876" s="119"/>
    </row>
    <row r="1877" spans="1:6" ht="31.5">
      <c r="A1877" s="127" t="s">
        <v>299</v>
      </c>
      <c r="B1877" s="128" t="s">
        <v>211</v>
      </c>
      <c r="C1877" s="126" t="s">
        <v>1876</v>
      </c>
      <c r="D1877" s="126" t="s">
        <v>1876</v>
      </c>
      <c r="E1877" s="124"/>
      <c r="F1877" s="119"/>
    </row>
    <row r="1878" spans="1:6">
      <c r="A1878" s="127" t="s">
        <v>240</v>
      </c>
      <c r="B1878" s="128" t="s">
        <v>212</v>
      </c>
      <c r="C1878" s="126" t="s">
        <v>1876</v>
      </c>
      <c r="D1878" s="126" t="s">
        <v>1876</v>
      </c>
      <c r="E1878" s="124"/>
      <c r="F1878" s="119"/>
    </row>
    <row r="1879" spans="1:6">
      <c r="A1879" s="127" t="s">
        <v>242</v>
      </c>
      <c r="B1879" s="128" t="s">
        <v>213</v>
      </c>
      <c r="C1879" s="126" t="s">
        <v>1876</v>
      </c>
      <c r="D1879" s="126" t="s">
        <v>1876</v>
      </c>
      <c r="E1879" s="124"/>
      <c r="F1879" s="119"/>
    </row>
    <row r="1880" spans="1:6">
      <c r="A1880" s="127" t="s">
        <v>214</v>
      </c>
      <c r="B1880" s="128" t="s">
        <v>215</v>
      </c>
      <c r="C1880" s="126" t="s">
        <v>1876</v>
      </c>
      <c r="D1880" s="126" t="s">
        <v>1876</v>
      </c>
      <c r="E1880" s="124"/>
      <c r="F1880" s="119"/>
    </row>
    <row r="1881" spans="1:6">
      <c r="A1881" s="127" t="s">
        <v>216</v>
      </c>
      <c r="B1881" s="128" t="s">
        <v>217</v>
      </c>
      <c r="C1881" s="126" t="s">
        <v>1876</v>
      </c>
      <c r="D1881" s="126" t="s">
        <v>1876</v>
      </c>
      <c r="E1881" s="124"/>
      <c r="F1881" s="119"/>
    </row>
    <row r="1882" spans="1:6">
      <c r="A1882" s="129">
        <v>4</v>
      </c>
      <c r="B1882" s="130" t="s">
        <v>394</v>
      </c>
      <c r="C1882" s="126"/>
      <c r="D1882" s="126"/>
      <c r="E1882" s="124"/>
      <c r="F1882" s="119"/>
    </row>
    <row r="1883" spans="1:6" ht="31.5">
      <c r="A1883" s="126" t="s">
        <v>271</v>
      </c>
      <c r="B1883" s="251" t="s">
        <v>218</v>
      </c>
      <c r="C1883" s="126" t="s">
        <v>1876</v>
      </c>
      <c r="D1883" s="126" t="s">
        <v>1876</v>
      </c>
      <c r="E1883" s="124"/>
      <c r="F1883" s="119"/>
    </row>
    <row r="1884" spans="1:6" ht="63">
      <c r="A1884" s="126" t="s">
        <v>272</v>
      </c>
      <c r="B1884" s="251" t="s">
        <v>392</v>
      </c>
      <c r="C1884" s="126" t="s">
        <v>1876</v>
      </c>
      <c r="D1884" s="126" t="s">
        <v>1876</v>
      </c>
      <c r="E1884" s="124"/>
      <c r="F1884" s="119"/>
    </row>
    <row r="1885" spans="1:6" ht="31.5">
      <c r="A1885" s="126" t="s">
        <v>273</v>
      </c>
      <c r="B1885" s="251" t="s">
        <v>500</v>
      </c>
      <c r="C1885" s="126" t="s">
        <v>1876</v>
      </c>
      <c r="D1885" s="126" t="s">
        <v>1876</v>
      </c>
      <c r="E1885" s="124"/>
      <c r="F1885" s="119"/>
    </row>
    <row r="1886" spans="1:6" ht="31.5">
      <c r="A1886" s="126" t="s">
        <v>138</v>
      </c>
      <c r="B1886" s="251" t="s">
        <v>501</v>
      </c>
      <c r="C1886" s="126" t="s">
        <v>1876</v>
      </c>
      <c r="D1886" s="126" t="s">
        <v>1876</v>
      </c>
      <c r="E1886" s="124"/>
      <c r="F1886" s="119"/>
    </row>
    <row r="1887" spans="1:6">
      <c r="E1887" s="719"/>
      <c r="F1887" s="178" t="s">
        <v>251</v>
      </c>
    </row>
    <row r="1888" spans="1:6">
      <c r="B1888" s="53"/>
      <c r="F1888" s="178" t="s">
        <v>456</v>
      </c>
    </row>
    <row r="1889" spans="1:6">
      <c r="F1889" s="178" t="s">
        <v>182</v>
      </c>
    </row>
    <row r="1890" spans="1:6">
      <c r="F1890" s="178"/>
    </row>
    <row r="1891" spans="1:6">
      <c r="A1891" s="802" t="s">
        <v>399</v>
      </c>
      <c r="B1891" s="802"/>
      <c r="C1891" s="802"/>
      <c r="D1891" s="802"/>
      <c r="E1891" s="802"/>
      <c r="F1891" s="802"/>
    </row>
    <row r="1892" spans="1:6">
      <c r="A1892" s="802" t="s">
        <v>303</v>
      </c>
      <c r="B1892" s="802"/>
      <c r="C1892" s="802"/>
      <c r="D1892" s="802"/>
      <c r="E1892" s="802"/>
      <c r="F1892" s="802"/>
    </row>
    <row r="1893" spans="1:6">
      <c r="F1893" s="178" t="s">
        <v>219</v>
      </c>
    </row>
    <row r="1894" spans="1:6">
      <c r="F1894" s="178" t="s">
        <v>220</v>
      </c>
    </row>
    <row r="1895" spans="1:6">
      <c r="F1895" s="178" t="s">
        <v>221</v>
      </c>
    </row>
    <row r="1896" spans="1:6">
      <c r="F1896" s="246" t="s">
        <v>222</v>
      </c>
    </row>
    <row r="1897" spans="1:6">
      <c r="F1897" s="178" t="s">
        <v>1885</v>
      </c>
    </row>
    <row r="1898" spans="1:6">
      <c r="F1898" s="178" t="s">
        <v>177</v>
      </c>
    </row>
    <row r="1899" spans="1:6">
      <c r="A1899" s="123"/>
    </row>
    <row r="1900" spans="1:6">
      <c r="A1900" s="804" t="s">
        <v>1886</v>
      </c>
      <c r="B1900" s="804"/>
      <c r="C1900" s="804"/>
      <c r="D1900" s="804"/>
      <c r="E1900" s="804"/>
      <c r="F1900" s="804"/>
    </row>
    <row r="1901" spans="1:6">
      <c r="A1901" s="121" t="s">
        <v>568</v>
      </c>
      <c r="B1901" s="640" t="s">
        <v>930</v>
      </c>
    </row>
    <row r="1902" spans="1:6">
      <c r="A1902" s="803" t="s">
        <v>262</v>
      </c>
      <c r="B1902" s="781" t="s">
        <v>418</v>
      </c>
      <c r="C1902" s="806" t="s">
        <v>470</v>
      </c>
      <c r="D1902" s="807"/>
      <c r="E1902" s="805" t="s">
        <v>400</v>
      </c>
      <c r="F1902" s="781" t="s">
        <v>401</v>
      </c>
    </row>
    <row r="1903" spans="1:6">
      <c r="A1903" s="803"/>
      <c r="B1903" s="781"/>
      <c r="C1903" s="808"/>
      <c r="D1903" s="809"/>
      <c r="E1903" s="805"/>
      <c r="F1903" s="781"/>
    </row>
    <row r="1904" spans="1:6">
      <c r="A1904" s="803"/>
      <c r="B1904" s="781"/>
      <c r="C1904" s="247" t="s">
        <v>402</v>
      </c>
      <c r="D1904" s="247" t="s">
        <v>403</v>
      </c>
      <c r="E1904" s="805"/>
      <c r="F1904" s="781"/>
    </row>
    <row r="1905" spans="1:6">
      <c r="A1905" s="712">
        <v>1</v>
      </c>
      <c r="B1905" s="709">
        <v>2</v>
      </c>
      <c r="C1905" s="247">
        <v>3</v>
      </c>
      <c r="D1905" s="247">
        <v>4</v>
      </c>
      <c r="E1905" s="711">
        <v>5</v>
      </c>
      <c r="F1905" s="709">
        <v>6</v>
      </c>
    </row>
    <row r="1906" spans="1:6">
      <c r="A1906" s="712">
        <v>1</v>
      </c>
      <c r="B1906" s="248" t="s">
        <v>368</v>
      </c>
      <c r="C1906" s="249"/>
      <c r="D1906" s="249"/>
      <c r="E1906" s="125"/>
      <c r="F1906" s="710"/>
    </row>
    <row r="1907" spans="1:6">
      <c r="A1907" s="126" t="s">
        <v>264</v>
      </c>
      <c r="B1907" s="250" t="s">
        <v>369</v>
      </c>
      <c r="C1907" s="126" t="s">
        <v>1876</v>
      </c>
      <c r="D1907" s="126" t="s">
        <v>1876</v>
      </c>
      <c r="E1907" s="124"/>
      <c r="F1907" s="119"/>
    </row>
    <row r="1908" spans="1:6">
      <c r="A1908" s="126" t="s">
        <v>265</v>
      </c>
      <c r="B1908" s="251" t="s">
        <v>223</v>
      </c>
      <c r="C1908" s="126" t="s">
        <v>1876</v>
      </c>
      <c r="D1908" s="126" t="s">
        <v>1876</v>
      </c>
      <c r="E1908" s="124"/>
      <c r="F1908" s="119"/>
    </row>
    <row r="1909" spans="1:6" ht="31.5">
      <c r="A1909" s="126" t="s">
        <v>276</v>
      </c>
      <c r="B1909" s="251" t="s">
        <v>480</v>
      </c>
      <c r="C1909" s="126" t="s">
        <v>1876</v>
      </c>
      <c r="D1909" s="126" t="s">
        <v>1876</v>
      </c>
      <c r="E1909" s="124"/>
      <c r="F1909" s="119"/>
    </row>
    <row r="1910" spans="1:6" ht="63">
      <c r="A1910" s="127" t="s">
        <v>291</v>
      </c>
      <c r="B1910" s="128" t="s">
        <v>481</v>
      </c>
      <c r="C1910" s="126" t="s">
        <v>1876</v>
      </c>
      <c r="D1910" s="126" t="s">
        <v>1876</v>
      </c>
      <c r="E1910" s="124"/>
      <c r="F1910" s="119"/>
    </row>
    <row r="1911" spans="1:6" ht="31.5">
      <c r="A1911" s="127" t="s">
        <v>482</v>
      </c>
      <c r="B1911" s="128" t="s">
        <v>483</v>
      </c>
      <c r="C1911" s="126" t="s">
        <v>1876</v>
      </c>
      <c r="D1911" s="126" t="s">
        <v>1876</v>
      </c>
      <c r="E1911" s="124"/>
      <c r="F1911" s="119"/>
    </row>
    <row r="1912" spans="1:6">
      <c r="A1912" s="127" t="s">
        <v>484</v>
      </c>
      <c r="B1912" s="128" t="s">
        <v>485</v>
      </c>
      <c r="C1912" s="126" t="s">
        <v>1876</v>
      </c>
      <c r="D1912" s="126" t="s">
        <v>1876</v>
      </c>
      <c r="E1912" s="124"/>
      <c r="F1912" s="119"/>
    </row>
    <row r="1913" spans="1:6">
      <c r="A1913" s="129">
        <v>2</v>
      </c>
      <c r="B1913" s="130" t="s">
        <v>298</v>
      </c>
      <c r="C1913" s="126"/>
      <c r="D1913" s="126"/>
      <c r="E1913" s="124"/>
      <c r="F1913" s="119"/>
    </row>
    <row r="1914" spans="1:6" ht="31.5">
      <c r="A1914" s="127" t="s">
        <v>267</v>
      </c>
      <c r="B1914" s="128" t="s">
        <v>486</v>
      </c>
      <c r="C1914" s="126" t="s">
        <v>1876</v>
      </c>
      <c r="D1914" s="126" t="s">
        <v>1876</v>
      </c>
      <c r="E1914" s="124"/>
      <c r="F1914" s="119"/>
    </row>
    <row r="1915" spans="1:6" ht="63">
      <c r="A1915" s="127" t="s">
        <v>268</v>
      </c>
      <c r="B1915" s="128" t="s">
        <v>411</v>
      </c>
      <c r="C1915" s="126" t="s">
        <v>1876</v>
      </c>
      <c r="D1915" s="126" t="s">
        <v>1876</v>
      </c>
      <c r="E1915" s="124"/>
      <c r="F1915" s="119"/>
    </row>
    <row r="1916" spans="1:6" ht="31.5">
      <c r="A1916" s="127" t="s">
        <v>269</v>
      </c>
      <c r="B1916" s="128" t="s">
        <v>412</v>
      </c>
      <c r="C1916" s="126" t="s">
        <v>1876</v>
      </c>
      <c r="D1916" s="126" t="s">
        <v>1876</v>
      </c>
      <c r="E1916" s="124"/>
      <c r="F1916" s="119"/>
    </row>
    <row r="1917" spans="1:6" ht="47.25">
      <c r="A1917" s="129">
        <v>3</v>
      </c>
      <c r="B1917" s="130" t="s">
        <v>210</v>
      </c>
      <c r="C1917" s="126" t="s">
        <v>1876</v>
      </c>
      <c r="D1917" s="126" t="s">
        <v>1876</v>
      </c>
      <c r="E1917" s="124"/>
      <c r="F1917" s="119"/>
    </row>
    <row r="1918" spans="1:6" ht="31.5">
      <c r="A1918" s="127" t="s">
        <v>299</v>
      </c>
      <c r="B1918" s="128" t="s">
        <v>211</v>
      </c>
      <c r="C1918" s="126" t="s">
        <v>1876</v>
      </c>
      <c r="D1918" s="126" t="s">
        <v>1876</v>
      </c>
      <c r="E1918" s="124"/>
      <c r="F1918" s="119"/>
    </row>
    <row r="1919" spans="1:6">
      <c r="A1919" s="127" t="s">
        <v>240</v>
      </c>
      <c r="B1919" s="128" t="s">
        <v>212</v>
      </c>
      <c r="C1919" s="126" t="s">
        <v>1876</v>
      </c>
      <c r="D1919" s="126" t="s">
        <v>1876</v>
      </c>
      <c r="E1919" s="124"/>
      <c r="F1919" s="119"/>
    </row>
    <row r="1920" spans="1:6">
      <c r="A1920" s="127" t="s">
        <v>242</v>
      </c>
      <c r="B1920" s="128" t="s">
        <v>213</v>
      </c>
      <c r="C1920" s="126" t="s">
        <v>1876</v>
      </c>
      <c r="D1920" s="126" t="s">
        <v>1876</v>
      </c>
      <c r="E1920" s="124"/>
      <c r="F1920" s="119"/>
    </row>
    <row r="1921" spans="1:6">
      <c r="A1921" s="127" t="s">
        <v>214</v>
      </c>
      <c r="B1921" s="128" t="s">
        <v>215</v>
      </c>
      <c r="C1921" s="126" t="s">
        <v>1876</v>
      </c>
      <c r="D1921" s="126" t="s">
        <v>1876</v>
      </c>
      <c r="E1921" s="124"/>
      <c r="F1921" s="119"/>
    </row>
    <row r="1922" spans="1:6">
      <c r="A1922" s="127" t="s">
        <v>216</v>
      </c>
      <c r="B1922" s="128" t="s">
        <v>217</v>
      </c>
      <c r="C1922" s="126" t="s">
        <v>1876</v>
      </c>
      <c r="D1922" s="126" t="s">
        <v>1876</v>
      </c>
      <c r="E1922" s="124"/>
      <c r="F1922" s="119"/>
    </row>
    <row r="1923" spans="1:6">
      <c r="A1923" s="129">
        <v>4</v>
      </c>
      <c r="B1923" s="130" t="s">
        <v>394</v>
      </c>
      <c r="C1923" s="126"/>
      <c r="D1923" s="126"/>
      <c r="E1923" s="124"/>
      <c r="F1923" s="119"/>
    </row>
    <row r="1924" spans="1:6" ht="31.5">
      <c r="A1924" s="126" t="s">
        <v>271</v>
      </c>
      <c r="B1924" s="251" t="s">
        <v>218</v>
      </c>
      <c r="C1924" s="126" t="s">
        <v>1876</v>
      </c>
      <c r="D1924" s="126" t="s">
        <v>1876</v>
      </c>
      <c r="E1924" s="124"/>
      <c r="F1924" s="119"/>
    </row>
    <row r="1925" spans="1:6" ht="63">
      <c r="A1925" s="126" t="s">
        <v>272</v>
      </c>
      <c r="B1925" s="251" t="s">
        <v>392</v>
      </c>
      <c r="C1925" s="126" t="s">
        <v>1876</v>
      </c>
      <c r="D1925" s="126" t="s">
        <v>1876</v>
      </c>
      <c r="E1925" s="124"/>
      <c r="F1925" s="119"/>
    </row>
    <row r="1926" spans="1:6" ht="31.5">
      <c r="A1926" s="126" t="s">
        <v>273</v>
      </c>
      <c r="B1926" s="251" t="s">
        <v>500</v>
      </c>
      <c r="C1926" s="126" t="s">
        <v>1876</v>
      </c>
      <c r="D1926" s="126" t="s">
        <v>1876</v>
      </c>
      <c r="E1926" s="124"/>
      <c r="F1926" s="119"/>
    </row>
    <row r="1927" spans="1:6" ht="31.5">
      <c r="A1927" s="126" t="s">
        <v>138</v>
      </c>
      <c r="B1927" s="251" t="s">
        <v>501</v>
      </c>
      <c r="C1927" s="126" t="s">
        <v>1876</v>
      </c>
      <c r="D1927" s="126" t="s">
        <v>1876</v>
      </c>
      <c r="E1927" s="124"/>
      <c r="F1927" s="119"/>
    </row>
    <row r="1928" spans="1:6">
      <c r="E1928" s="719"/>
      <c r="F1928" s="178" t="s">
        <v>251</v>
      </c>
    </row>
    <row r="1929" spans="1:6">
      <c r="B1929" s="53"/>
      <c r="F1929" s="178" t="s">
        <v>456</v>
      </c>
    </row>
    <row r="1930" spans="1:6">
      <c r="F1930" s="178" t="s">
        <v>182</v>
      </c>
    </row>
    <row r="1931" spans="1:6">
      <c r="F1931" s="178"/>
    </row>
    <row r="1932" spans="1:6">
      <c r="A1932" s="802" t="s">
        <v>399</v>
      </c>
      <c r="B1932" s="802"/>
      <c r="C1932" s="802"/>
      <c r="D1932" s="802"/>
      <c r="E1932" s="802"/>
      <c r="F1932" s="802"/>
    </row>
    <row r="1933" spans="1:6">
      <c r="A1933" s="802" t="s">
        <v>303</v>
      </c>
      <c r="B1933" s="802"/>
      <c r="C1933" s="802"/>
      <c r="D1933" s="802"/>
      <c r="E1933" s="802"/>
      <c r="F1933" s="802"/>
    </row>
    <row r="1934" spans="1:6">
      <c r="F1934" s="178" t="s">
        <v>219</v>
      </c>
    </row>
    <row r="1935" spans="1:6">
      <c r="F1935" s="178" t="s">
        <v>220</v>
      </c>
    </row>
    <row r="1936" spans="1:6">
      <c r="F1936" s="178" t="s">
        <v>221</v>
      </c>
    </row>
    <row r="1937" spans="1:6">
      <c r="F1937" s="246" t="s">
        <v>222</v>
      </c>
    </row>
    <row r="1938" spans="1:6">
      <c r="F1938" s="178" t="s">
        <v>1885</v>
      </c>
    </row>
    <row r="1939" spans="1:6">
      <c r="F1939" s="178" t="s">
        <v>177</v>
      </c>
    </row>
    <row r="1940" spans="1:6">
      <c r="A1940" s="123"/>
    </row>
    <row r="1941" spans="1:6">
      <c r="A1941" s="804" t="s">
        <v>1886</v>
      </c>
      <c r="B1941" s="804"/>
      <c r="C1941" s="804"/>
      <c r="D1941" s="804"/>
      <c r="E1941" s="804"/>
      <c r="F1941" s="804"/>
    </row>
    <row r="1942" spans="1:6">
      <c r="A1942" s="121" t="s">
        <v>569</v>
      </c>
      <c r="B1942" s="640" t="s">
        <v>931</v>
      </c>
    </row>
    <row r="1943" spans="1:6">
      <c r="A1943" s="803" t="s">
        <v>262</v>
      </c>
      <c r="B1943" s="781" t="s">
        <v>418</v>
      </c>
      <c r="C1943" s="806" t="s">
        <v>470</v>
      </c>
      <c r="D1943" s="807"/>
      <c r="E1943" s="805" t="s">
        <v>400</v>
      </c>
      <c r="F1943" s="781" t="s">
        <v>401</v>
      </c>
    </row>
    <row r="1944" spans="1:6">
      <c r="A1944" s="803"/>
      <c r="B1944" s="781"/>
      <c r="C1944" s="808"/>
      <c r="D1944" s="809"/>
      <c r="E1944" s="805"/>
      <c r="F1944" s="781"/>
    </row>
    <row r="1945" spans="1:6">
      <c r="A1945" s="803"/>
      <c r="B1945" s="781"/>
      <c r="C1945" s="247" t="s">
        <v>402</v>
      </c>
      <c r="D1945" s="247" t="s">
        <v>403</v>
      </c>
      <c r="E1945" s="805"/>
      <c r="F1945" s="781"/>
    </row>
    <row r="1946" spans="1:6">
      <c r="A1946" s="712">
        <v>1</v>
      </c>
      <c r="B1946" s="709">
        <v>2</v>
      </c>
      <c r="C1946" s="247">
        <v>3</v>
      </c>
      <c r="D1946" s="247">
        <v>4</v>
      </c>
      <c r="E1946" s="711">
        <v>5</v>
      </c>
      <c r="F1946" s="709">
        <v>6</v>
      </c>
    </row>
    <row r="1947" spans="1:6">
      <c r="A1947" s="712">
        <v>1</v>
      </c>
      <c r="B1947" s="248" t="s">
        <v>368</v>
      </c>
      <c r="C1947" s="249"/>
      <c r="D1947" s="249"/>
      <c r="E1947" s="125"/>
      <c r="F1947" s="710"/>
    </row>
    <row r="1948" spans="1:6">
      <c r="A1948" s="126" t="s">
        <v>264</v>
      </c>
      <c r="B1948" s="250" t="s">
        <v>369</v>
      </c>
      <c r="C1948" s="126" t="s">
        <v>1876</v>
      </c>
      <c r="D1948" s="126" t="s">
        <v>1876</v>
      </c>
      <c r="E1948" s="124"/>
      <c r="F1948" s="119"/>
    </row>
    <row r="1949" spans="1:6">
      <c r="A1949" s="126" t="s">
        <v>265</v>
      </c>
      <c r="B1949" s="251" t="s">
        <v>223</v>
      </c>
      <c r="C1949" s="126" t="s">
        <v>1876</v>
      </c>
      <c r="D1949" s="126" t="s">
        <v>1876</v>
      </c>
      <c r="E1949" s="124"/>
      <c r="F1949" s="119"/>
    </row>
    <row r="1950" spans="1:6" ht="31.5">
      <c r="A1950" s="126" t="s">
        <v>276</v>
      </c>
      <c r="B1950" s="251" t="s">
        <v>480</v>
      </c>
      <c r="C1950" s="126" t="s">
        <v>1876</v>
      </c>
      <c r="D1950" s="126" t="s">
        <v>1876</v>
      </c>
      <c r="E1950" s="124"/>
      <c r="F1950" s="119"/>
    </row>
    <row r="1951" spans="1:6" ht="63">
      <c r="A1951" s="127" t="s">
        <v>291</v>
      </c>
      <c r="B1951" s="128" t="s">
        <v>481</v>
      </c>
      <c r="C1951" s="126" t="s">
        <v>1876</v>
      </c>
      <c r="D1951" s="126" t="s">
        <v>1876</v>
      </c>
      <c r="E1951" s="124"/>
      <c r="F1951" s="119"/>
    </row>
    <row r="1952" spans="1:6" ht="31.5">
      <c r="A1952" s="127" t="s">
        <v>482</v>
      </c>
      <c r="B1952" s="128" t="s">
        <v>483</v>
      </c>
      <c r="C1952" s="126" t="s">
        <v>1876</v>
      </c>
      <c r="D1952" s="126" t="s">
        <v>1876</v>
      </c>
      <c r="E1952" s="124"/>
      <c r="F1952" s="119"/>
    </row>
    <row r="1953" spans="1:6">
      <c r="A1953" s="127" t="s">
        <v>484</v>
      </c>
      <c r="B1953" s="128" t="s">
        <v>485</v>
      </c>
      <c r="C1953" s="126" t="s">
        <v>1876</v>
      </c>
      <c r="D1953" s="126" t="s">
        <v>1876</v>
      </c>
      <c r="E1953" s="124"/>
      <c r="F1953" s="119"/>
    </row>
    <row r="1954" spans="1:6">
      <c r="A1954" s="129">
        <v>2</v>
      </c>
      <c r="B1954" s="130" t="s">
        <v>298</v>
      </c>
      <c r="C1954" s="126"/>
      <c r="D1954" s="126"/>
      <c r="E1954" s="124"/>
      <c r="F1954" s="119"/>
    </row>
    <row r="1955" spans="1:6" ht="31.5">
      <c r="A1955" s="127" t="s">
        <v>267</v>
      </c>
      <c r="B1955" s="128" t="s">
        <v>486</v>
      </c>
      <c r="C1955" s="126" t="s">
        <v>1876</v>
      </c>
      <c r="D1955" s="126" t="s">
        <v>1876</v>
      </c>
      <c r="E1955" s="124"/>
      <c r="F1955" s="119"/>
    </row>
    <row r="1956" spans="1:6" ht="63">
      <c r="A1956" s="127" t="s">
        <v>268</v>
      </c>
      <c r="B1956" s="128" t="s">
        <v>411</v>
      </c>
      <c r="C1956" s="126" t="s">
        <v>1876</v>
      </c>
      <c r="D1956" s="126" t="s">
        <v>1876</v>
      </c>
      <c r="E1956" s="124"/>
      <c r="F1956" s="119"/>
    </row>
    <row r="1957" spans="1:6" ht="31.5">
      <c r="A1957" s="127" t="s">
        <v>269</v>
      </c>
      <c r="B1957" s="128" t="s">
        <v>412</v>
      </c>
      <c r="C1957" s="126" t="s">
        <v>1876</v>
      </c>
      <c r="D1957" s="126" t="s">
        <v>1876</v>
      </c>
      <c r="E1957" s="124"/>
      <c r="F1957" s="119"/>
    </row>
    <row r="1958" spans="1:6" ht="47.25">
      <c r="A1958" s="129">
        <v>3</v>
      </c>
      <c r="B1958" s="130" t="s">
        <v>210</v>
      </c>
      <c r="C1958" s="126" t="s">
        <v>1876</v>
      </c>
      <c r="D1958" s="126" t="s">
        <v>1876</v>
      </c>
      <c r="E1958" s="124"/>
      <c r="F1958" s="119"/>
    </row>
    <row r="1959" spans="1:6" ht="31.5">
      <c r="A1959" s="127" t="s">
        <v>299</v>
      </c>
      <c r="B1959" s="128" t="s">
        <v>211</v>
      </c>
      <c r="C1959" s="126" t="s">
        <v>1876</v>
      </c>
      <c r="D1959" s="126" t="s">
        <v>1876</v>
      </c>
      <c r="E1959" s="124"/>
      <c r="F1959" s="119"/>
    </row>
    <row r="1960" spans="1:6">
      <c r="A1960" s="127" t="s">
        <v>240</v>
      </c>
      <c r="B1960" s="128" t="s">
        <v>212</v>
      </c>
      <c r="C1960" s="126" t="s">
        <v>1876</v>
      </c>
      <c r="D1960" s="126" t="s">
        <v>1876</v>
      </c>
      <c r="E1960" s="124"/>
      <c r="F1960" s="119"/>
    </row>
    <row r="1961" spans="1:6">
      <c r="A1961" s="127" t="s">
        <v>242</v>
      </c>
      <c r="B1961" s="128" t="s">
        <v>213</v>
      </c>
      <c r="C1961" s="126" t="s">
        <v>1876</v>
      </c>
      <c r="D1961" s="126" t="s">
        <v>1876</v>
      </c>
      <c r="E1961" s="124"/>
      <c r="F1961" s="119"/>
    </row>
    <row r="1962" spans="1:6">
      <c r="A1962" s="127" t="s">
        <v>214</v>
      </c>
      <c r="B1962" s="128" t="s">
        <v>215</v>
      </c>
      <c r="C1962" s="126" t="s">
        <v>1876</v>
      </c>
      <c r="D1962" s="126" t="s">
        <v>1876</v>
      </c>
      <c r="E1962" s="124"/>
      <c r="F1962" s="119"/>
    </row>
    <row r="1963" spans="1:6">
      <c r="A1963" s="127" t="s">
        <v>216</v>
      </c>
      <c r="B1963" s="128" t="s">
        <v>217</v>
      </c>
      <c r="C1963" s="126" t="s">
        <v>1876</v>
      </c>
      <c r="D1963" s="126" t="s">
        <v>1876</v>
      </c>
      <c r="E1963" s="124"/>
      <c r="F1963" s="119"/>
    </row>
    <row r="1964" spans="1:6">
      <c r="A1964" s="129">
        <v>4</v>
      </c>
      <c r="B1964" s="130" t="s">
        <v>394</v>
      </c>
      <c r="C1964" s="126"/>
      <c r="D1964" s="126"/>
      <c r="E1964" s="124"/>
      <c r="F1964" s="119"/>
    </row>
    <row r="1965" spans="1:6" ht="31.5">
      <c r="A1965" s="126" t="s">
        <v>271</v>
      </c>
      <c r="B1965" s="251" t="s">
        <v>218</v>
      </c>
      <c r="C1965" s="126" t="s">
        <v>1876</v>
      </c>
      <c r="D1965" s="126" t="s">
        <v>1876</v>
      </c>
      <c r="E1965" s="124"/>
      <c r="F1965" s="119"/>
    </row>
    <row r="1966" spans="1:6" ht="63">
      <c r="A1966" s="126" t="s">
        <v>272</v>
      </c>
      <c r="B1966" s="251" t="s">
        <v>392</v>
      </c>
      <c r="C1966" s="126" t="s">
        <v>1876</v>
      </c>
      <c r="D1966" s="126" t="s">
        <v>1876</v>
      </c>
      <c r="E1966" s="124"/>
      <c r="F1966" s="119"/>
    </row>
    <row r="1967" spans="1:6" ht="31.5">
      <c r="A1967" s="126" t="s">
        <v>273</v>
      </c>
      <c r="B1967" s="251" t="s">
        <v>500</v>
      </c>
      <c r="C1967" s="126" t="s">
        <v>1876</v>
      </c>
      <c r="D1967" s="126" t="s">
        <v>1876</v>
      </c>
      <c r="E1967" s="124"/>
      <c r="F1967" s="119"/>
    </row>
    <row r="1968" spans="1:6" ht="31.5">
      <c r="A1968" s="126" t="s">
        <v>138</v>
      </c>
      <c r="B1968" s="251" t="s">
        <v>501</v>
      </c>
      <c r="C1968" s="126" t="s">
        <v>1876</v>
      </c>
      <c r="D1968" s="126" t="s">
        <v>1876</v>
      </c>
      <c r="E1968" s="124"/>
      <c r="F1968" s="119"/>
    </row>
    <row r="1969" spans="1:6">
      <c r="E1969" s="719"/>
      <c r="F1969" s="178" t="s">
        <v>251</v>
      </c>
    </row>
    <row r="1970" spans="1:6">
      <c r="B1970" s="53"/>
      <c r="F1970" s="178" t="s">
        <v>456</v>
      </c>
    </row>
    <row r="1971" spans="1:6">
      <c r="F1971" s="178" t="s">
        <v>182</v>
      </c>
    </row>
    <row r="1972" spans="1:6">
      <c r="F1972" s="178"/>
    </row>
    <row r="1973" spans="1:6">
      <c r="A1973" s="802" t="s">
        <v>399</v>
      </c>
      <c r="B1973" s="802"/>
      <c r="C1973" s="802"/>
      <c r="D1973" s="802"/>
      <c r="E1973" s="802"/>
      <c r="F1973" s="802"/>
    </row>
    <row r="1974" spans="1:6">
      <c r="A1974" s="802" t="s">
        <v>303</v>
      </c>
      <c r="B1974" s="802"/>
      <c r="C1974" s="802"/>
      <c r="D1974" s="802"/>
      <c r="E1974" s="802"/>
      <c r="F1974" s="802"/>
    </row>
    <row r="1975" spans="1:6">
      <c r="F1975" s="178" t="s">
        <v>219</v>
      </c>
    </row>
    <row r="1976" spans="1:6">
      <c r="F1976" s="178" t="s">
        <v>220</v>
      </c>
    </row>
    <row r="1977" spans="1:6">
      <c r="F1977" s="178" t="s">
        <v>221</v>
      </c>
    </row>
    <row r="1978" spans="1:6">
      <c r="F1978" s="246" t="s">
        <v>222</v>
      </c>
    </row>
    <row r="1979" spans="1:6">
      <c r="F1979" s="178" t="s">
        <v>1885</v>
      </c>
    </row>
    <row r="1980" spans="1:6">
      <c r="F1980" s="178" t="s">
        <v>177</v>
      </c>
    </row>
    <row r="1981" spans="1:6">
      <c r="A1981" s="123"/>
    </row>
    <row r="1982" spans="1:6">
      <c r="A1982" s="804" t="s">
        <v>1886</v>
      </c>
      <c r="B1982" s="804"/>
      <c r="C1982" s="804"/>
      <c r="D1982" s="804"/>
      <c r="E1982" s="804"/>
      <c r="F1982" s="804"/>
    </row>
    <row r="1983" spans="1:6">
      <c r="A1983" s="121" t="s">
        <v>570</v>
      </c>
      <c r="B1983" s="640" t="s">
        <v>932</v>
      </c>
    </row>
    <row r="1984" spans="1:6">
      <c r="A1984" s="803" t="s">
        <v>262</v>
      </c>
      <c r="B1984" s="781" t="s">
        <v>418</v>
      </c>
      <c r="C1984" s="806" t="s">
        <v>470</v>
      </c>
      <c r="D1984" s="807"/>
      <c r="E1984" s="805" t="s">
        <v>400</v>
      </c>
      <c r="F1984" s="781" t="s">
        <v>401</v>
      </c>
    </row>
    <row r="1985" spans="1:6">
      <c r="A1985" s="803"/>
      <c r="B1985" s="781"/>
      <c r="C1985" s="808"/>
      <c r="D1985" s="809"/>
      <c r="E1985" s="805"/>
      <c r="F1985" s="781"/>
    </row>
    <row r="1986" spans="1:6">
      <c r="A1986" s="803"/>
      <c r="B1986" s="781"/>
      <c r="C1986" s="247" t="s">
        <v>402</v>
      </c>
      <c r="D1986" s="247" t="s">
        <v>403</v>
      </c>
      <c r="E1986" s="805"/>
      <c r="F1986" s="781"/>
    </row>
    <row r="1987" spans="1:6">
      <c r="A1987" s="712">
        <v>1</v>
      </c>
      <c r="B1987" s="709">
        <v>2</v>
      </c>
      <c r="C1987" s="247">
        <v>3</v>
      </c>
      <c r="D1987" s="247">
        <v>4</v>
      </c>
      <c r="E1987" s="711">
        <v>5</v>
      </c>
      <c r="F1987" s="709">
        <v>6</v>
      </c>
    </row>
    <row r="1988" spans="1:6">
      <c r="A1988" s="712">
        <v>1</v>
      </c>
      <c r="B1988" s="248" t="s">
        <v>368</v>
      </c>
      <c r="C1988" s="249"/>
      <c r="D1988" s="249"/>
      <c r="E1988" s="125"/>
      <c r="F1988" s="710"/>
    </row>
    <row r="1989" spans="1:6">
      <c r="A1989" s="126" t="s">
        <v>264</v>
      </c>
      <c r="B1989" s="250" t="s">
        <v>369</v>
      </c>
      <c r="C1989" s="126" t="s">
        <v>1876</v>
      </c>
      <c r="D1989" s="126" t="s">
        <v>1876</v>
      </c>
      <c r="E1989" s="124"/>
      <c r="F1989" s="119"/>
    </row>
    <row r="1990" spans="1:6">
      <c r="A1990" s="126" t="s">
        <v>265</v>
      </c>
      <c r="B1990" s="251" t="s">
        <v>223</v>
      </c>
      <c r="C1990" s="126" t="s">
        <v>1876</v>
      </c>
      <c r="D1990" s="126" t="s">
        <v>1876</v>
      </c>
      <c r="E1990" s="124"/>
      <c r="F1990" s="119"/>
    </row>
    <row r="1991" spans="1:6" ht="31.5">
      <c r="A1991" s="126" t="s">
        <v>276</v>
      </c>
      <c r="B1991" s="251" t="s">
        <v>480</v>
      </c>
      <c r="C1991" s="126" t="s">
        <v>1876</v>
      </c>
      <c r="D1991" s="126" t="s">
        <v>1876</v>
      </c>
      <c r="E1991" s="124"/>
      <c r="F1991" s="119"/>
    </row>
    <row r="1992" spans="1:6" ht="63">
      <c r="A1992" s="127" t="s">
        <v>291</v>
      </c>
      <c r="B1992" s="128" t="s">
        <v>481</v>
      </c>
      <c r="C1992" s="126" t="s">
        <v>1876</v>
      </c>
      <c r="D1992" s="126" t="s">
        <v>1876</v>
      </c>
      <c r="E1992" s="124"/>
      <c r="F1992" s="119"/>
    </row>
    <row r="1993" spans="1:6" ht="31.5">
      <c r="A1993" s="127" t="s">
        <v>482</v>
      </c>
      <c r="B1993" s="128" t="s">
        <v>483</v>
      </c>
      <c r="C1993" s="126" t="s">
        <v>1876</v>
      </c>
      <c r="D1993" s="126" t="s">
        <v>1876</v>
      </c>
      <c r="E1993" s="124"/>
      <c r="F1993" s="119"/>
    </row>
    <row r="1994" spans="1:6">
      <c r="A1994" s="127" t="s">
        <v>484</v>
      </c>
      <c r="B1994" s="128" t="s">
        <v>485</v>
      </c>
      <c r="C1994" s="126" t="s">
        <v>1876</v>
      </c>
      <c r="D1994" s="126" t="s">
        <v>1876</v>
      </c>
      <c r="E1994" s="124"/>
      <c r="F1994" s="119"/>
    </row>
    <row r="1995" spans="1:6">
      <c r="A1995" s="129">
        <v>2</v>
      </c>
      <c r="B1995" s="130" t="s">
        <v>298</v>
      </c>
      <c r="C1995" s="126"/>
      <c r="D1995" s="126"/>
      <c r="E1995" s="124"/>
      <c r="F1995" s="119"/>
    </row>
    <row r="1996" spans="1:6" ht="31.5">
      <c r="A1996" s="127" t="s">
        <v>267</v>
      </c>
      <c r="B1996" s="128" t="s">
        <v>486</v>
      </c>
      <c r="C1996" s="126" t="s">
        <v>1876</v>
      </c>
      <c r="D1996" s="126" t="s">
        <v>1876</v>
      </c>
      <c r="E1996" s="124"/>
      <c r="F1996" s="119"/>
    </row>
    <row r="1997" spans="1:6" ht="63">
      <c r="A1997" s="127" t="s">
        <v>268</v>
      </c>
      <c r="B1997" s="128" t="s">
        <v>411</v>
      </c>
      <c r="C1997" s="126" t="s">
        <v>1876</v>
      </c>
      <c r="D1997" s="126" t="s">
        <v>1876</v>
      </c>
      <c r="E1997" s="124"/>
      <c r="F1997" s="119"/>
    </row>
    <row r="1998" spans="1:6" ht="31.5">
      <c r="A1998" s="127" t="s">
        <v>269</v>
      </c>
      <c r="B1998" s="128" t="s">
        <v>412</v>
      </c>
      <c r="C1998" s="126" t="s">
        <v>1876</v>
      </c>
      <c r="D1998" s="126" t="s">
        <v>1876</v>
      </c>
      <c r="E1998" s="124"/>
      <c r="F1998" s="119"/>
    </row>
    <row r="1999" spans="1:6" ht="47.25">
      <c r="A1999" s="129">
        <v>3</v>
      </c>
      <c r="B1999" s="130" t="s">
        <v>210</v>
      </c>
      <c r="C1999" s="126" t="s">
        <v>1876</v>
      </c>
      <c r="D1999" s="126" t="s">
        <v>1876</v>
      </c>
      <c r="E1999" s="124"/>
      <c r="F1999" s="119"/>
    </row>
    <row r="2000" spans="1:6" ht="31.5">
      <c r="A2000" s="127" t="s">
        <v>299</v>
      </c>
      <c r="B2000" s="128" t="s">
        <v>211</v>
      </c>
      <c r="C2000" s="126" t="s">
        <v>1876</v>
      </c>
      <c r="D2000" s="126" t="s">
        <v>1876</v>
      </c>
      <c r="E2000" s="124"/>
      <c r="F2000" s="119"/>
    </row>
    <row r="2001" spans="1:6">
      <c r="A2001" s="127" t="s">
        <v>240</v>
      </c>
      <c r="B2001" s="128" t="s">
        <v>212</v>
      </c>
      <c r="C2001" s="126" t="s">
        <v>1876</v>
      </c>
      <c r="D2001" s="126" t="s">
        <v>1876</v>
      </c>
      <c r="E2001" s="124"/>
      <c r="F2001" s="119"/>
    </row>
    <row r="2002" spans="1:6">
      <c r="A2002" s="127" t="s">
        <v>242</v>
      </c>
      <c r="B2002" s="128" t="s">
        <v>213</v>
      </c>
      <c r="C2002" s="126" t="s">
        <v>1876</v>
      </c>
      <c r="D2002" s="126" t="s">
        <v>1876</v>
      </c>
      <c r="E2002" s="124"/>
      <c r="F2002" s="119"/>
    </row>
    <row r="2003" spans="1:6">
      <c r="A2003" s="127" t="s">
        <v>214</v>
      </c>
      <c r="B2003" s="128" t="s">
        <v>215</v>
      </c>
      <c r="C2003" s="126" t="s">
        <v>1876</v>
      </c>
      <c r="D2003" s="126" t="s">
        <v>1876</v>
      </c>
      <c r="E2003" s="124"/>
      <c r="F2003" s="119"/>
    </row>
    <row r="2004" spans="1:6">
      <c r="A2004" s="127" t="s">
        <v>216</v>
      </c>
      <c r="B2004" s="128" t="s">
        <v>217</v>
      </c>
      <c r="C2004" s="126" t="s">
        <v>1876</v>
      </c>
      <c r="D2004" s="126" t="s">
        <v>1876</v>
      </c>
      <c r="E2004" s="124"/>
      <c r="F2004" s="119"/>
    </row>
    <row r="2005" spans="1:6">
      <c r="A2005" s="129">
        <v>4</v>
      </c>
      <c r="B2005" s="130" t="s">
        <v>394</v>
      </c>
      <c r="C2005" s="126"/>
      <c r="D2005" s="126"/>
      <c r="E2005" s="124"/>
      <c r="F2005" s="119"/>
    </row>
    <row r="2006" spans="1:6" ht="31.5">
      <c r="A2006" s="126" t="s">
        <v>271</v>
      </c>
      <c r="B2006" s="251" t="s">
        <v>218</v>
      </c>
      <c r="C2006" s="126" t="s">
        <v>1876</v>
      </c>
      <c r="D2006" s="126" t="s">
        <v>1876</v>
      </c>
      <c r="E2006" s="124"/>
      <c r="F2006" s="119"/>
    </row>
    <row r="2007" spans="1:6" ht="63">
      <c r="A2007" s="126" t="s">
        <v>272</v>
      </c>
      <c r="B2007" s="251" t="s">
        <v>392</v>
      </c>
      <c r="C2007" s="126" t="s">
        <v>1876</v>
      </c>
      <c r="D2007" s="126" t="s">
        <v>1876</v>
      </c>
      <c r="E2007" s="124"/>
      <c r="F2007" s="119"/>
    </row>
    <row r="2008" spans="1:6" ht="31.5">
      <c r="A2008" s="126" t="s">
        <v>273</v>
      </c>
      <c r="B2008" s="251" t="s">
        <v>500</v>
      </c>
      <c r="C2008" s="126" t="s">
        <v>1876</v>
      </c>
      <c r="D2008" s="126" t="s">
        <v>1876</v>
      </c>
      <c r="E2008" s="124"/>
      <c r="F2008" s="119"/>
    </row>
    <row r="2009" spans="1:6" ht="31.5">
      <c r="A2009" s="126" t="s">
        <v>138</v>
      </c>
      <c r="B2009" s="251" t="s">
        <v>501</v>
      </c>
      <c r="C2009" s="126" t="s">
        <v>1876</v>
      </c>
      <c r="D2009" s="126" t="s">
        <v>1876</v>
      </c>
      <c r="E2009" s="124"/>
      <c r="F2009" s="119"/>
    </row>
    <row r="2010" spans="1:6">
      <c r="E2010" s="719"/>
      <c r="F2010" s="178" t="s">
        <v>251</v>
      </c>
    </row>
    <row r="2011" spans="1:6">
      <c r="B2011" s="53"/>
      <c r="F2011" s="178" t="s">
        <v>456</v>
      </c>
    </row>
    <row r="2012" spans="1:6">
      <c r="F2012" s="178" t="s">
        <v>182</v>
      </c>
    </row>
    <row r="2013" spans="1:6">
      <c r="F2013" s="178"/>
    </row>
    <row r="2014" spans="1:6">
      <c r="A2014" s="802" t="s">
        <v>399</v>
      </c>
      <c r="B2014" s="802"/>
      <c r="C2014" s="802"/>
      <c r="D2014" s="802"/>
      <c r="E2014" s="802"/>
      <c r="F2014" s="802"/>
    </row>
    <row r="2015" spans="1:6">
      <c r="A2015" s="802" t="s">
        <v>303</v>
      </c>
      <c r="B2015" s="802"/>
      <c r="C2015" s="802"/>
      <c r="D2015" s="802"/>
      <c r="E2015" s="802"/>
      <c r="F2015" s="802"/>
    </row>
    <row r="2016" spans="1:6">
      <c r="F2016" s="178" t="s">
        <v>219</v>
      </c>
    </row>
    <row r="2017" spans="1:6">
      <c r="F2017" s="178" t="s">
        <v>220</v>
      </c>
    </row>
    <row r="2018" spans="1:6">
      <c r="F2018" s="178" t="s">
        <v>221</v>
      </c>
    </row>
    <row r="2019" spans="1:6">
      <c r="F2019" s="246" t="s">
        <v>222</v>
      </c>
    </row>
    <row r="2020" spans="1:6">
      <c r="F2020" s="178" t="s">
        <v>1885</v>
      </c>
    </row>
    <row r="2021" spans="1:6">
      <c r="F2021" s="178" t="s">
        <v>177</v>
      </c>
    </row>
    <row r="2022" spans="1:6">
      <c r="A2022" s="123"/>
    </row>
    <row r="2023" spans="1:6">
      <c r="A2023" s="804" t="s">
        <v>1886</v>
      </c>
      <c r="B2023" s="804"/>
      <c r="C2023" s="804"/>
      <c r="D2023" s="804"/>
      <c r="E2023" s="804"/>
      <c r="F2023" s="804"/>
    </row>
    <row r="2024" spans="1:6">
      <c r="A2024" s="121" t="s">
        <v>571</v>
      </c>
      <c r="B2024" s="640" t="s">
        <v>933</v>
      </c>
    </row>
    <row r="2025" spans="1:6">
      <c r="A2025" s="803" t="s">
        <v>262</v>
      </c>
      <c r="B2025" s="781" t="s">
        <v>418</v>
      </c>
      <c r="C2025" s="806" t="s">
        <v>470</v>
      </c>
      <c r="D2025" s="807"/>
      <c r="E2025" s="805" t="s">
        <v>400</v>
      </c>
      <c r="F2025" s="781" t="s">
        <v>401</v>
      </c>
    </row>
    <row r="2026" spans="1:6">
      <c r="A2026" s="803"/>
      <c r="B2026" s="781"/>
      <c r="C2026" s="808"/>
      <c r="D2026" s="809"/>
      <c r="E2026" s="805"/>
      <c r="F2026" s="781"/>
    </row>
    <row r="2027" spans="1:6">
      <c r="A2027" s="803"/>
      <c r="B2027" s="781"/>
      <c r="C2027" s="247" t="s">
        <v>402</v>
      </c>
      <c r="D2027" s="247" t="s">
        <v>403</v>
      </c>
      <c r="E2027" s="805"/>
      <c r="F2027" s="781"/>
    </row>
    <row r="2028" spans="1:6">
      <c r="A2028" s="712">
        <v>1</v>
      </c>
      <c r="B2028" s="709">
        <v>2</v>
      </c>
      <c r="C2028" s="247">
        <v>3</v>
      </c>
      <c r="D2028" s="247">
        <v>4</v>
      </c>
      <c r="E2028" s="711">
        <v>5</v>
      </c>
      <c r="F2028" s="709">
        <v>6</v>
      </c>
    </row>
    <row r="2029" spans="1:6">
      <c r="A2029" s="712">
        <v>1</v>
      </c>
      <c r="B2029" s="248" t="s">
        <v>368</v>
      </c>
      <c r="C2029" s="249"/>
      <c r="D2029" s="249"/>
      <c r="E2029" s="125"/>
      <c r="F2029" s="710"/>
    </row>
    <row r="2030" spans="1:6">
      <c r="A2030" s="126" t="s">
        <v>264</v>
      </c>
      <c r="B2030" s="250" t="s">
        <v>369</v>
      </c>
      <c r="C2030" s="126" t="s">
        <v>1876</v>
      </c>
      <c r="D2030" s="126" t="s">
        <v>1876</v>
      </c>
      <c r="E2030" s="124"/>
      <c r="F2030" s="119"/>
    </row>
    <row r="2031" spans="1:6">
      <c r="A2031" s="126" t="s">
        <v>265</v>
      </c>
      <c r="B2031" s="251" t="s">
        <v>223</v>
      </c>
      <c r="C2031" s="126" t="s">
        <v>1876</v>
      </c>
      <c r="D2031" s="126" t="s">
        <v>1876</v>
      </c>
      <c r="E2031" s="124"/>
      <c r="F2031" s="119"/>
    </row>
    <row r="2032" spans="1:6" ht="31.5">
      <c r="A2032" s="126" t="s">
        <v>276</v>
      </c>
      <c r="B2032" s="251" t="s">
        <v>480</v>
      </c>
      <c r="C2032" s="126" t="s">
        <v>1876</v>
      </c>
      <c r="D2032" s="126" t="s">
        <v>1876</v>
      </c>
      <c r="E2032" s="124"/>
      <c r="F2032" s="119"/>
    </row>
    <row r="2033" spans="1:6" ht="63">
      <c r="A2033" s="127" t="s">
        <v>291</v>
      </c>
      <c r="B2033" s="128" t="s">
        <v>481</v>
      </c>
      <c r="C2033" s="126" t="s">
        <v>1876</v>
      </c>
      <c r="D2033" s="126" t="s">
        <v>1876</v>
      </c>
      <c r="E2033" s="124"/>
      <c r="F2033" s="119"/>
    </row>
    <row r="2034" spans="1:6" ht="31.5">
      <c r="A2034" s="127" t="s">
        <v>482</v>
      </c>
      <c r="B2034" s="128" t="s">
        <v>483</v>
      </c>
      <c r="C2034" s="126" t="s">
        <v>1876</v>
      </c>
      <c r="D2034" s="126" t="s">
        <v>1876</v>
      </c>
      <c r="E2034" s="124"/>
      <c r="F2034" s="119"/>
    </row>
    <row r="2035" spans="1:6">
      <c r="A2035" s="127" t="s">
        <v>484</v>
      </c>
      <c r="B2035" s="128" t="s">
        <v>485</v>
      </c>
      <c r="C2035" s="126" t="s">
        <v>1876</v>
      </c>
      <c r="D2035" s="126" t="s">
        <v>1876</v>
      </c>
      <c r="E2035" s="124"/>
      <c r="F2035" s="119"/>
    </row>
    <row r="2036" spans="1:6">
      <c r="A2036" s="129">
        <v>2</v>
      </c>
      <c r="B2036" s="130" t="s">
        <v>298</v>
      </c>
      <c r="C2036" s="126"/>
      <c r="D2036" s="126"/>
      <c r="E2036" s="124"/>
      <c r="F2036" s="119"/>
    </row>
    <row r="2037" spans="1:6" ht="31.5">
      <c r="A2037" s="127" t="s">
        <v>267</v>
      </c>
      <c r="B2037" s="128" t="s">
        <v>486</v>
      </c>
      <c r="C2037" s="126" t="s">
        <v>1876</v>
      </c>
      <c r="D2037" s="126" t="s">
        <v>1876</v>
      </c>
      <c r="E2037" s="124"/>
      <c r="F2037" s="119"/>
    </row>
    <row r="2038" spans="1:6" ht="63">
      <c r="A2038" s="127" t="s">
        <v>268</v>
      </c>
      <c r="B2038" s="128" t="s">
        <v>411</v>
      </c>
      <c r="C2038" s="126" t="s">
        <v>1876</v>
      </c>
      <c r="D2038" s="126" t="s">
        <v>1876</v>
      </c>
      <c r="E2038" s="124"/>
      <c r="F2038" s="119"/>
    </row>
    <row r="2039" spans="1:6" ht="31.5">
      <c r="A2039" s="127" t="s">
        <v>269</v>
      </c>
      <c r="B2039" s="128" t="s">
        <v>412</v>
      </c>
      <c r="C2039" s="126" t="s">
        <v>1876</v>
      </c>
      <c r="D2039" s="126" t="s">
        <v>1876</v>
      </c>
      <c r="E2039" s="124"/>
      <c r="F2039" s="119"/>
    </row>
    <row r="2040" spans="1:6" ht="47.25">
      <c r="A2040" s="129">
        <v>3</v>
      </c>
      <c r="B2040" s="130" t="s">
        <v>210</v>
      </c>
      <c r="C2040" s="126" t="s">
        <v>1876</v>
      </c>
      <c r="D2040" s="126" t="s">
        <v>1876</v>
      </c>
      <c r="E2040" s="124"/>
      <c r="F2040" s="119"/>
    </row>
    <row r="2041" spans="1:6" ht="31.5">
      <c r="A2041" s="127" t="s">
        <v>299</v>
      </c>
      <c r="B2041" s="128" t="s">
        <v>211</v>
      </c>
      <c r="C2041" s="126" t="s">
        <v>1876</v>
      </c>
      <c r="D2041" s="126" t="s">
        <v>1876</v>
      </c>
      <c r="E2041" s="124"/>
      <c r="F2041" s="119"/>
    </row>
    <row r="2042" spans="1:6">
      <c r="A2042" s="127" t="s">
        <v>240</v>
      </c>
      <c r="B2042" s="128" t="s">
        <v>212</v>
      </c>
      <c r="C2042" s="126" t="s">
        <v>1876</v>
      </c>
      <c r="D2042" s="126" t="s">
        <v>1876</v>
      </c>
      <c r="E2042" s="124"/>
      <c r="F2042" s="119"/>
    </row>
    <row r="2043" spans="1:6">
      <c r="A2043" s="127" t="s">
        <v>242</v>
      </c>
      <c r="B2043" s="128" t="s">
        <v>213</v>
      </c>
      <c r="C2043" s="126" t="s">
        <v>1876</v>
      </c>
      <c r="D2043" s="126" t="s">
        <v>1876</v>
      </c>
      <c r="E2043" s="124"/>
      <c r="F2043" s="119"/>
    </row>
    <row r="2044" spans="1:6">
      <c r="A2044" s="127" t="s">
        <v>214</v>
      </c>
      <c r="B2044" s="128" t="s">
        <v>215</v>
      </c>
      <c r="C2044" s="126" t="s">
        <v>1876</v>
      </c>
      <c r="D2044" s="126" t="s">
        <v>1876</v>
      </c>
      <c r="E2044" s="124"/>
      <c r="F2044" s="119"/>
    </row>
    <row r="2045" spans="1:6">
      <c r="A2045" s="127" t="s">
        <v>216</v>
      </c>
      <c r="B2045" s="128" t="s">
        <v>217</v>
      </c>
      <c r="C2045" s="126" t="s">
        <v>1876</v>
      </c>
      <c r="D2045" s="126" t="s">
        <v>1876</v>
      </c>
      <c r="E2045" s="124"/>
      <c r="F2045" s="119"/>
    </row>
    <row r="2046" spans="1:6">
      <c r="A2046" s="129">
        <v>4</v>
      </c>
      <c r="B2046" s="130" t="s">
        <v>394</v>
      </c>
      <c r="C2046" s="126"/>
      <c r="D2046" s="126"/>
      <c r="E2046" s="124"/>
      <c r="F2046" s="119"/>
    </row>
    <row r="2047" spans="1:6" ht="31.5">
      <c r="A2047" s="126" t="s">
        <v>271</v>
      </c>
      <c r="B2047" s="251" t="s">
        <v>218</v>
      </c>
      <c r="C2047" s="126" t="s">
        <v>1876</v>
      </c>
      <c r="D2047" s="126" t="s">
        <v>1876</v>
      </c>
      <c r="E2047" s="124"/>
      <c r="F2047" s="119"/>
    </row>
    <row r="2048" spans="1:6" ht="63">
      <c r="A2048" s="126" t="s">
        <v>272</v>
      </c>
      <c r="B2048" s="251" t="s">
        <v>392</v>
      </c>
      <c r="C2048" s="126" t="s">
        <v>1876</v>
      </c>
      <c r="D2048" s="126" t="s">
        <v>1876</v>
      </c>
      <c r="E2048" s="124"/>
      <c r="F2048" s="119"/>
    </row>
    <row r="2049" spans="1:6" ht="31.5">
      <c r="A2049" s="126" t="s">
        <v>273</v>
      </c>
      <c r="B2049" s="251" t="s">
        <v>500</v>
      </c>
      <c r="C2049" s="126" t="s">
        <v>1876</v>
      </c>
      <c r="D2049" s="126" t="s">
        <v>1876</v>
      </c>
      <c r="E2049" s="124"/>
      <c r="F2049" s="119"/>
    </row>
    <row r="2050" spans="1:6" ht="31.5">
      <c r="A2050" s="126" t="s">
        <v>138</v>
      </c>
      <c r="B2050" s="251" t="s">
        <v>501</v>
      </c>
      <c r="C2050" s="126" t="s">
        <v>1876</v>
      </c>
      <c r="D2050" s="126" t="s">
        <v>1876</v>
      </c>
      <c r="E2050" s="124"/>
      <c r="F2050" s="119"/>
    </row>
    <row r="2051" spans="1:6">
      <c r="E2051" s="719"/>
      <c r="F2051" s="178" t="s">
        <v>251</v>
      </c>
    </row>
    <row r="2052" spans="1:6">
      <c r="B2052" s="53"/>
      <c r="F2052" s="178" t="s">
        <v>456</v>
      </c>
    </row>
    <row r="2053" spans="1:6">
      <c r="F2053" s="178" t="s">
        <v>182</v>
      </c>
    </row>
    <row r="2054" spans="1:6">
      <c r="F2054" s="178"/>
    </row>
    <row r="2055" spans="1:6">
      <c r="A2055" s="802" t="s">
        <v>399</v>
      </c>
      <c r="B2055" s="802"/>
      <c r="C2055" s="802"/>
      <c r="D2055" s="802"/>
      <c r="E2055" s="802"/>
      <c r="F2055" s="802"/>
    </row>
    <row r="2056" spans="1:6">
      <c r="A2056" s="802" t="s">
        <v>303</v>
      </c>
      <c r="B2056" s="802"/>
      <c r="C2056" s="802"/>
      <c r="D2056" s="802"/>
      <c r="E2056" s="802"/>
      <c r="F2056" s="802"/>
    </row>
    <row r="2057" spans="1:6">
      <c r="F2057" s="178" t="s">
        <v>219</v>
      </c>
    </row>
    <row r="2058" spans="1:6">
      <c r="F2058" s="178" t="s">
        <v>220</v>
      </c>
    </row>
    <row r="2059" spans="1:6">
      <c r="F2059" s="178" t="s">
        <v>221</v>
      </c>
    </row>
    <row r="2060" spans="1:6">
      <c r="F2060" s="246" t="s">
        <v>222</v>
      </c>
    </row>
    <row r="2061" spans="1:6">
      <c r="F2061" s="178" t="s">
        <v>1885</v>
      </c>
    </row>
    <row r="2062" spans="1:6">
      <c r="F2062" s="178" t="s">
        <v>177</v>
      </c>
    </row>
    <row r="2063" spans="1:6">
      <c r="A2063" s="123"/>
    </row>
    <row r="2064" spans="1:6">
      <c r="A2064" s="804" t="s">
        <v>1886</v>
      </c>
      <c r="B2064" s="804"/>
      <c r="C2064" s="804"/>
      <c r="D2064" s="804"/>
      <c r="E2064" s="804"/>
      <c r="F2064" s="804"/>
    </row>
    <row r="2065" spans="1:6">
      <c r="A2065" s="121" t="s">
        <v>572</v>
      </c>
      <c r="B2065" s="640" t="s">
        <v>934</v>
      </c>
    </row>
    <row r="2066" spans="1:6">
      <c r="A2066" s="803" t="s">
        <v>262</v>
      </c>
      <c r="B2066" s="781" t="s">
        <v>418</v>
      </c>
      <c r="C2066" s="806" t="s">
        <v>470</v>
      </c>
      <c r="D2066" s="807"/>
      <c r="E2066" s="805" t="s">
        <v>400</v>
      </c>
      <c r="F2066" s="781" t="s">
        <v>401</v>
      </c>
    </row>
    <row r="2067" spans="1:6">
      <c r="A2067" s="803"/>
      <c r="B2067" s="781"/>
      <c r="C2067" s="808"/>
      <c r="D2067" s="809"/>
      <c r="E2067" s="805"/>
      <c r="F2067" s="781"/>
    </row>
    <row r="2068" spans="1:6">
      <c r="A2068" s="803"/>
      <c r="B2068" s="781"/>
      <c r="C2068" s="247" t="s">
        <v>402</v>
      </c>
      <c r="D2068" s="247" t="s">
        <v>403</v>
      </c>
      <c r="E2068" s="805"/>
      <c r="F2068" s="781"/>
    </row>
    <row r="2069" spans="1:6">
      <c r="A2069" s="712">
        <v>1</v>
      </c>
      <c r="B2069" s="709">
        <v>2</v>
      </c>
      <c r="C2069" s="247">
        <v>3</v>
      </c>
      <c r="D2069" s="247">
        <v>4</v>
      </c>
      <c r="E2069" s="711">
        <v>5</v>
      </c>
      <c r="F2069" s="709">
        <v>6</v>
      </c>
    </row>
    <row r="2070" spans="1:6">
      <c r="A2070" s="712">
        <v>1</v>
      </c>
      <c r="B2070" s="248" t="s">
        <v>368</v>
      </c>
      <c r="C2070" s="249"/>
      <c r="D2070" s="249"/>
      <c r="E2070" s="125"/>
      <c r="F2070" s="710"/>
    </row>
    <row r="2071" spans="1:6">
      <c r="A2071" s="126" t="s">
        <v>264</v>
      </c>
      <c r="B2071" s="250" t="s">
        <v>369</v>
      </c>
      <c r="C2071" s="126" t="s">
        <v>1876</v>
      </c>
      <c r="D2071" s="126" t="s">
        <v>1876</v>
      </c>
      <c r="E2071" s="124"/>
      <c r="F2071" s="119"/>
    </row>
    <row r="2072" spans="1:6">
      <c r="A2072" s="126" t="s">
        <v>265</v>
      </c>
      <c r="B2072" s="251" t="s">
        <v>223</v>
      </c>
      <c r="C2072" s="126" t="s">
        <v>1876</v>
      </c>
      <c r="D2072" s="126" t="s">
        <v>1876</v>
      </c>
      <c r="E2072" s="124"/>
      <c r="F2072" s="119"/>
    </row>
    <row r="2073" spans="1:6" ht="31.5">
      <c r="A2073" s="126" t="s">
        <v>276</v>
      </c>
      <c r="B2073" s="251" t="s">
        <v>480</v>
      </c>
      <c r="C2073" s="126" t="s">
        <v>1876</v>
      </c>
      <c r="D2073" s="126" t="s">
        <v>1876</v>
      </c>
      <c r="E2073" s="124"/>
      <c r="F2073" s="119"/>
    </row>
    <row r="2074" spans="1:6" ht="63">
      <c r="A2074" s="127" t="s">
        <v>291</v>
      </c>
      <c r="B2074" s="128" t="s">
        <v>481</v>
      </c>
      <c r="C2074" s="126" t="s">
        <v>1876</v>
      </c>
      <c r="D2074" s="126" t="s">
        <v>1876</v>
      </c>
      <c r="E2074" s="124"/>
      <c r="F2074" s="119"/>
    </row>
    <row r="2075" spans="1:6" ht="31.5">
      <c r="A2075" s="127" t="s">
        <v>482</v>
      </c>
      <c r="B2075" s="128" t="s">
        <v>483</v>
      </c>
      <c r="C2075" s="126" t="s">
        <v>1876</v>
      </c>
      <c r="D2075" s="126" t="s">
        <v>1876</v>
      </c>
      <c r="E2075" s="124"/>
      <c r="F2075" s="119"/>
    </row>
    <row r="2076" spans="1:6">
      <c r="A2076" s="127" t="s">
        <v>484</v>
      </c>
      <c r="B2076" s="128" t="s">
        <v>485</v>
      </c>
      <c r="C2076" s="126" t="s">
        <v>1876</v>
      </c>
      <c r="D2076" s="126" t="s">
        <v>1876</v>
      </c>
      <c r="E2076" s="124"/>
      <c r="F2076" s="119"/>
    </row>
    <row r="2077" spans="1:6">
      <c r="A2077" s="129">
        <v>2</v>
      </c>
      <c r="B2077" s="130" t="s">
        <v>298</v>
      </c>
      <c r="C2077" s="126"/>
      <c r="D2077" s="126"/>
      <c r="E2077" s="124"/>
      <c r="F2077" s="119"/>
    </row>
    <row r="2078" spans="1:6" ht="31.5">
      <c r="A2078" s="127" t="s">
        <v>267</v>
      </c>
      <c r="B2078" s="128" t="s">
        <v>486</v>
      </c>
      <c r="C2078" s="126" t="s">
        <v>1876</v>
      </c>
      <c r="D2078" s="126" t="s">
        <v>1876</v>
      </c>
      <c r="E2078" s="124"/>
      <c r="F2078" s="119"/>
    </row>
    <row r="2079" spans="1:6" ht="63">
      <c r="A2079" s="127" t="s">
        <v>268</v>
      </c>
      <c r="B2079" s="128" t="s">
        <v>411</v>
      </c>
      <c r="C2079" s="126" t="s">
        <v>1876</v>
      </c>
      <c r="D2079" s="126" t="s">
        <v>1876</v>
      </c>
      <c r="E2079" s="124"/>
      <c r="F2079" s="119"/>
    </row>
    <row r="2080" spans="1:6" ht="31.5">
      <c r="A2080" s="127" t="s">
        <v>269</v>
      </c>
      <c r="B2080" s="128" t="s">
        <v>412</v>
      </c>
      <c r="C2080" s="126" t="s">
        <v>1876</v>
      </c>
      <c r="D2080" s="126" t="s">
        <v>1876</v>
      </c>
      <c r="E2080" s="124"/>
      <c r="F2080" s="119"/>
    </row>
    <row r="2081" spans="1:6" ht="47.25">
      <c r="A2081" s="129">
        <v>3</v>
      </c>
      <c r="B2081" s="130" t="s">
        <v>210</v>
      </c>
      <c r="C2081" s="126" t="s">
        <v>1876</v>
      </c>
      <c r="D2081" s="126" t="s">
        <v>1876</v>
      </c>
      <c r="E2081" s="124"/>
      <c r="F2081" s="119"/>
    </row>
    <row r="2082" spans="1:6" ht="31.5">
      <c r="A2082" s="127" t="s">
        <v>299</v>
      </c>
      <c r="B2082" s="128" t="s">
        <v>211</v>
      </c>
      <c r="C2082" s="126" t="s">
        <v>1876</v>
      </c>
      <c r="D2082" s="126" t="s">
        <v>1876</v>
      </c>
      <c r="E2082" s="124"/>
      <c r="F2082" s="119"/>
    </row>
    <row r="2083" spans="1:6">
      <c r="A2083" s="127" t="s">
        <v>240</v>
      </c>
      <c r="B2083" s="128" t="s">
        <v>212</v>
      </c>
      <c r="C2083" s="126" t="s">
        <v>1876</v>
      </c>
      <c r="D2083" s="126" t="s">
        <v>1876</v>
      </c>
      <c r="E2083" s="124"/>
      <c r="F2083" s="119"/>
    </row>
    <row r="2084" spans="1:6">
      <c r="A2084" s="127" t="s">
        <v>242</v>
      </c>
      <c r="B2084" s="128" t="s">
        <v>213</v>
      </c>
      <c r="C2084" s="126" t="s">
        <v>1876</v>
      </c>
      <c r="D2084" s="126" t="s">
        <v>1876</v>
      </c>
      <c r="E2084" s="124"/>
      <c r="F2084" s="119"/>
    </row>
    <row r="2085" spans="1:6">
      <c r="A2085" s="127" t="s">
        <v>214</v>
      </c>
      <c r="B2085" s="128" t="s">
        <v>215</v>
      </c>
      <c r="C2085" s="126" t="s">
        <v>1876</v>
      </c>
      <c r="D2085" s="126" t="s">
        <v>1876</v>
      </c>
      <c r="E2085" s="124"/>
      <c r="F2085" s="119"/>
    </row>
    <row r="2086" spans="1:6">
      <c r="A2086" s="127" t="s">
        <v>216</v>
      </c>
      <c r="B2086" s="128" t="s">
        <v>217</v>
      </c>
      <c r="C2086" s="126" t="s">
        <v>1876</v>
      </c>
      <c r="D2086" s="126" t="s">
        <v>1876</v>
      </c>
      <c r="E2086" s="124"/>
      <c r="F2086" s="119"/>
    </row>
    <row r="2087" spans="1:6">
      <c r="A2087" s="129">
        <v>4</v>
      </c>
      <c r="B2087" s="130" t="s">
        <v>394</v>
      </c>
      <c r="C2087" s="126"/>
      <c r="D2087" s="126"/>
      <c r="E2087" s="124"/>
      <c r="F2087" s="119"/>
    </row>
    <row r="2088" spans="1:6" ht="31.5">
      <c r="A2088" s="126" t="s">
        <v>271</v>
      </c>
      <c r="B2088" s="251" t="s">
        <v>218</v>
      </c>
      <c r="C2088" s="126" t="s">
        <v>1876</v>
      </c>
      <c r="D2088" s="126" t="s">
        <v>1876</v>
      </c>
      <c r="E2088" s="124"/>
      <c r="F2088" s="119"/>
    </row>
    <row r="2089" spans="1:6" ht="63">
      <c r="A2089" s="126" t="s">
        <v>272</v>
      </c>
      <c r="B2089" s="251" t="s">
        <v>392</v>
      </c>
      <c r="C2089" s="126" t="s">
        <v>1876</v>
      </c>
      <c r="D2089" s="126" t="s">
        <v>1876</v>
      </c>
      <c r="E2089" s="124"/>
      <c r="F2089" s="119"/>
    </row>
    <row r="2090" spans="1:6" ht="31.5">
      <c r="A2090" s="126" t="s">
        <v>273</v>
      </c>
      <c r="B2090" s="251" t="s">
        <v>500</v>
      </c>
      <c r="C2090" s="126" t="s">
        <v>1876</v>
      </c>
      <c r="D2090" s="126" t="s">
        <v>1876</v>
      </c>
      <c r="E2090" s="124"/>
      <c r="F2090" s="119"/>
    </row>
    <row r="2091" spans="1:6" ht="31.5">
      <c r="A2091" s="126" t="s">
        <v>138</v>
      </c>
      <c r="B2091" s="251" t="s">
        <v>501</v>
      </c>
      <c r="C2091" s="126" t="s">
        <v>1876</v>
      </c>
      <c r="D2091" s="126" t="s">
        <v>1876</v>
      </c>
      <c r="E2091" s="124"/>
      <c r="F2091" s="119"/>
    </row>
    <row r="2092" spans="1:6">
      <c r="E2092" s="719"/>
      <c r="F2092" s="178" t="s">
        <v>251</v>
      </c>
    </row>
    <row r="2093" spans="1:6">
      <c r="B2093" s="53"/>
      <c r="F2093" s="178" t="s">
        <v>456</v>
      </c>
    </row>
    <row r="2094" spans="1:6">
      <c r="F2094" s="178" t="s">
        <v>182</v>
      </c>
    </row>
    <row r="2095" spans="1:6">
      <c r="F2095" s="178"/>
    </row>
    <row r="2096" spans="1:6">
      <c r="A2096" s="802" t="s">
        <v>399</v>
      </c>
      <c r="B2096" s="802"/>
      <c r="C2096" s="802"/>
      <c r="D2096" s="802"/>
      <c r="E2096" s="802"/>
      <c r="F2096" s="802"/>
    </row>
    <row r="2097" spans="1:6">
      <c r="A2097" s="802" t="s">
        <v>303</v>
      </c>
      <c r="B2097" s="802"/>
      <c r="C2097" s="802"/>
      <c r="D2097" s="802"/>
      <c r="E2097" s="802"/>
      <c r="F2097" s="802"/>
    </row>
    <row r="2098" spans="1:6">
      <c r="F2098" s="178" t="s">
        <v>219</v>
      </c>
    </row>
    <row r="2099" spans="1:6">
      <c r="F2099" s="178" t="s">
        <v>220</v>
      </c>
    </row>
    <row r="2100" spans="1:6">
      <c r="F2100" s="178" t="s">
        <v>221</v>
      </c>
    </row>
    <row r="2101" spans="1:6">
      <c r="F2101" s="246" t="s">
        <v>222</v>
      </c>
    </row>
    <row r="2102" spans="1:6">
      <c r="F2102" s="178" t="s">
        <v>1885</v>
      </c>
    </row>
    <row r="2103" spans="1:6">
      <c r="F2103" s="178" t="s">
        <v>177</v>
      </c>
    </row>
    <row r="2104" spans="1:6">
      <c r="A2104" s="123"/>
    </row>
    <row r="2105" spans="1:6">
      <c r="A2105" s="804" t="s">
        <v>1886</v>
      </c>
      <c r="B2105" s="804"/>
      <c r="C2105" s="804"/>
      <c r="D2105" s="804"/>
      <c r="E2105" s="804"/>
      <c r="F2105" s="804"/>
    </row>
    <row r="2106" spans="1:6">
      <c r="A2106" s="121" t="s">
        <v>573</v>
      </c>
      <c r="B2106" s="640" t="s">
        <v>935</v>
      </c>
    </row>
    <row r="2107" spans="1:6">
      <c r="A2107" s="803" t="s">
        <v>262</v>
      </c>
      <c r="B2107" s="781" t="s">
        <v>418</v>
      </c>
      <c r="C2107" s="806" t="s">
        <v>470</v>
      </c>
      <c r="D2107" s="807"/>
      <c r="E2107" s="805" t="s">
        <v>400</v>
      </c>
      <c r="F2107" s="781" t="s">
        <v>401</v>
      </c>
    </row>
    <row r="2108" spans="1:6">
      <c r="A2108" s="803"/>
      <c r="B2108" s="781"/>
      <c r="C2108" s="808"/>
      <c r="D2108" s="809"/>
      <c r="E2108" s="805"/>
      <c r="F2108" s="781"/>
    </row>
    <row r="2109" spans="1:6">
      <c r="A2109" s="803"/>
      <c r="B2109" s="781"/>
      <c r="C2109" s="247" t="s">
        <v>402</v>
      </c>
      <c r="D2109" s="247" t="s">
        <v>403</v>
      </c>
      <c r="E2109" s="805"/>
      <c r="F2109" s="781"/>
    </row>
    <row r="2110" spans="1:6">
      <c r="A2110" s="712">
        <v>1</v>
      </c>
      <c r="B2110" s="709">
        <v>2</v>
      </c>
      <c r="C2110" s="247">
        <v>3</v>
      </c>
      <c r="D2110" s="247">
        <v>4</v>
      </c>
      <c r="E2110" s="711">
        <v>5</v>
      </c>
      <c r="F2110" s="709">
        <v>6</v>
      </c>
    </row>
    <row r="2111" spans="1:6">
      <c r="A2111" s="712">
        <v>1</v>
      </c>
      <c r="B2111" s="248" t="s">
        <v>368</v>
      </c>
      <c r="C2111" s="249"/>
      <c r="D2111" s="249"/>
      <c r="E2111" s="125"/>
      <c r="F2111" s="710"/>
    </row>
    <row r="2112" spans="1:6">
      <c r="A2112" s="126" t="s">
        <v>264</v>
      </c>
      <c r="B2112" s="250" t="s">
        <v>369</v>
      </c>
      <c r="C2112" s="126" t="s">
        <v>1876</v>
      </c>
      <c r="D2112" s="126" t="s">
        <v>1876</v>
      </c>
      <c r="E2112" s="124"/>
      <c r="F2112" s="119"/>
    </row>
    <row r="2113" spans="1:6">
      <c r="A2113" s="126" t="s">
        <v>265</v>
      </c>
      <c r="B2113" s="251" t="s">
        <v>223</v>
      </c>
      <c r="C2113" s="126" t="s">
        <v>1876</v>
      </c>
      <c r="D2113" s="126" t="s">
        <v>1876</v>
      </c>
      <c r="E2113" s="124"/>
      <c r="F2113" s="119"/>
    </row>
    <row r="2114" spans="1:6" ht="31.5">
      <c r="A2114" s="126" t="s">
        <v>276</v>
      </c>
      <c r="B2114" s="251" t="s">
        <v>480</v>
      </c>
      <c r="C2114" s="126" t="s">
        <v>1876</v>
      </c>
      <c r="D2114" s="126" t="s">
        <v>1876</v>
      </c>
      <c r="E2114" s="124"/>
      <c r="F2114" s="119"/>
    </row>
    <row r="2115" spans="1:6" ht="63">
      <c r="A2115" s="127" t="s">
        <v>291</v>
      </c>
      <c r="B2115" s="128" t="s">
        <v>481</v>
      </c>
      <c r="C2115" s="126" t="s">
        <v>1876</v>
      </c>
      <c r="D2115" s="126" t="s">
        <v>1876</v>
      </c>
      <c r="E2115" s="124"/>
      <c r="F2115" s="119"/>
    </row>
    <row r="2116" spans="1:6" ht="31.5">
      <c r="A2116" s="127" t="s">
        <v>482</v>
      </c>
      <c r="B2116" s="128" t="s">
        <v>483</v>
      </c>
      <c r="C2116" s="126" t="s">
        <v>1876</v>
      </c>
      <c r="D2116" s="126" t="s">
        <v>1876</v>
      </c>
      <c r="E2116" s="124"/>
      <c r="F2116" s="119"/>
    </row>
    <row r="2117" spans="1:6">
      <c r="A2117" s="127" t="s">
        <v>484</v>
      </c>
      <c r="B2117" s="128" t="s">
        <v>485</v>
      </c>
      <c r="C2117" s="126" t="s">
        <v>1876</v>
      </c>
      <c r="D2117" s="126" t="s">
        <v>1876</v>
      </c>
      <c r="E2117" s="124"/>
      <c r="F2117" s="119"/>
    </row>
    <row r="2118" spans="1:6">
      <c r="A2118" s="129">
        <v>2</v>
      </c>
      <c r="B2118" s="130" t="s">
        <v>298</v>
      </c>
      <c r="C2118" s="126"/>
      <c r="D2118" s="126"/>
      <c r="E2118" s="124"/>
      <c r="F2118" s="119"/>
    </row>
    <row r="2119" spans="1:6" ht="31.5">
      <c r="A2119" s="127" t="s">
        <v>267</v>
      </c>
      <c r="B2119" s="128" t="s">
        <v>486</v>
      </c>
      <c r="C2119" s="126" t="s">
        <v>1876</v>
      </c>
      <c r="D2119" s="126" t="s">
        <v>1876</v>
      </c>
      <c r="E2119" s="124"/>
      <c r="F2119" s="119"/>
    </row>
    <row r="2120" spans="1:6" ht="63">
      <c r="A2120" s="127" t="s">
        <v>268</v>
      </c>
      <c r="B2120" s="128" t="s">
        <v>411</v>
      </c>
      <c r="C2120" s="126" t="s">
        <v>1876</v>
      </c>
      <c r="D2120" s="126" t="s">
        <v>1876</v>
      </c>
      <c r="E2120" s="124"/>
      <c r="F2120" s="119"/>
    </row>
    <row r="2121" spans="1:6" ht="31.5">
      <c r="A2121" s="127" t="s">
        <v>269</v>
      </c>
      <c r="B2121" s="128" t="s">
        <v>412</v>
      </c>
      <c r="C2121" s="126" t="s">
        <v>1876</v>
      </c>
      <c r="D2121" s="126" t="s">
        <v>1876</v>
      </c>
      <c r="E2121" s="124"/>
      <c r="F2121" s="119"/>
    </row>
    <row r="2122" spans="1:6" ht="47.25">
      <c r="A2122" s="129">
        <v>3</v>
      </c>
      <c r="B2122" s="130" t="s">
        <v>210</v>
      </c>
      <c r="C2122" s="126" t="s">
        <v>1876</v>
      </c>
      <c r="D2122" s="126" t="s">
        <v>1876</v>
      </c>
      <c r="E2122" s="124"/>
      <c r="F2122" s="119"/>
    </row>
    <row r="2123" spans="1:6" ht="31.5">
      <c r="A2123" s="127" t="s">
        <v>299</v>
      </c>
      <c r="B2123" s="128" t="s">
        <v>211</v>
      </c>
      <c r="C2123" s="126" t="s">
        <v>1876</v>
      </c>
      <c r="D2123" s="126" t="s">
        <v>1876</v>
      </c>
      <c r="E2123" s="124"/>
      <c r="F2123" s="119"/>
    </row>
    <row r="2124" spans="1:6">
      <c r="A2124" s="127" t="s">
        <v>240</v>
      </c>
      <c r="B2124" s="128" t="s">
        <v>212</v>
      </c>
      <c r="C2124" s="126" t="s">
        <v>1876</v>
      </c>
      <c r="D2124" s="126" t="s">
        <v>1876</v>
      </c>
      <c r="E2124" s="124"/>
      <c r="F2124" s="119"/>
    </row>
    <row r="2125" spans="1:6">
      <c r="A2125" s="127" t="s">
        <v>242</v>
      </c>
      <c r="B2125" s="128" t="s">
        <v>213</v>
      </c>
      <c r="C2125" s="126" t="s">
        <v>1876</v>
      </c>
      <c r="D2125" s="126" t="s">
        <v>1876</v>
      </c>
      <c r="E2125" s="124"/>
      <c r="F2125" s="119"/>
    </row>
    <row r="2126" spans="1:6">
      <c r="A2126" s="127" t="s">
        <v>214</v>
      </c>
      <c r="B2126" s="128" t="s">
        <v>215</v>
      </c>
      <c r="C2126" s="126" t="s">
        <v>1876</v>
      </c>
      <c r="D2126" s="126" t="s">
        <v>1876</v>
      </c>
      <c r="E2126" s="124"/>
      <c r="F2126" s="119"/>
    </row>
    <row r="2127" spans="1:6">
      <c r="A2127" s="127" t="s">
        <v>216</v>
      </c>
      <c r="B2127" s="128" t="s">
        <v>217</v>
      </c>
      <c r="C2127" s="126" t="s">
        <v>1876</v>
      </c>
      <c r="D2127" s="126" t="s">
        <v>1876</v>
      </c>
      <c r="E2127" s="124"/>
      <c r="F2127" s="119"/>
    </row>
    <row r="2128" spans="1:6">
      <c r="A2128" s="129">
        <v>4</v>
      </c>
      <c r="B2128" s="130" t="s">
        <v>394</v>
      </c>
      <c r="C2128" s="126"/>
      <c r="D2128" s="126"/>
      <c r="E2128" s="124"/>
      <c r="F2128" s="119"/>
    </row>
    <row r="2129" spans="1:6" ht="31.5">
      <c r="A2129" s="126" t="s">
        <v>271</v>
      </c>
      <c r="B2129" s="251" t="s">
        <v>218</v>
      </c>
      <c r="C2129" s="126" t="s">
        <v>1876</v>
      </c>
      <c r="D2129" s="126" t="s">
        <v>1876</v>
      </c>
      <c r="E2129" s="124"/>
      <c r="F2129" s="119"/>
    </row>
    <row r="2130" spans="1:6" ht="63">
      <c r="A2130" s="126" t="s">
        <v>272</v>
      </c>
      <c r="B2130" s="251" t="s">
        <v>392</v>
      </c>
      <c r="C2130" s="126" t="s">
        <v>1876</v>
      </c>
      <c r="D2130" s="126" t="s">
        <v>1876</v>
      </c>
      <c r="E2130" s="124"/>
      <c r="F2130" s="119"/>
    </row>
    <row r="2131" spans="1:6" ht="31.5">
      <c r="A2131" s="126" t="s">
        <v>273</v>
      </c>
      <c r="B2131" s="251" t="s">
        <v>500</v>
      </c>
      <c r="C2131" s="126" t="s">
        <v>1876</v>
      </c>
      <c r="D2131" s="126" t="s">
        <v>1876</v>
      </c>
      <c r="E2131" s="124"/>
      <c r="F2131" s="119"/>
    </row>
    <row r="2132" spans="1:6" ht="31.5">
      <c r="A2132" s="126" t="s">
        <v>138</v>
      </c>
      <c r="B2132" s="251" t="s">
        <v>501</v>
      </c>
      <c r="C2132" s="126" t="s">
        <v>1876</v>
      </c>
      <c r="D2132" s="126" t="s">
        <v>1876</v>
      </c>
      <c r="E2132" s="124"/>
      <c r="F2132" s="119"/>
    </row>
    <row r="2133" spans="1:6">
      <c r="E2133" s="719"/>
      <c r="F2133" s="178" t="s">
        <v>251</v>
      </c>
    </row>
    <row r="2134" spans="1:6">
      <c r="B2134" s="53"/>
      <c r="F2134" s="178" t="s">
        <v>456</v>
      </c>
    </row>
    <row r="2135" spans="1:6">
      <c r="F2135" s="178" t="s">
        <v>182</v>
      </c>
    </row>
    <row r="2136" spans="1:6">
      <c r="F2136" s="178"/>
    </row>
    <row r="2137" spans="1:6">
      <c r="A2137" s="802" t="s">
        <v>399</v>
      </c>
      <c r="B2137" s="802"/>
      <c r="C2137" s="802"/>
      <c r="D2137" s="802"/>
      <c r="E2137" s="802"/>
      <c r="F2137" s="802"/>
    </row>
    <row r="2138" spans="1:6">
      <c r="A2138" s="802" t="s">
        <v>303</v>
      </c>
      <c r="B2138" s="802"/>
      <c r="C2138" s="802"/>
      <c r="D2138" s="802"/>
      <c r="E2138" s="802"/>
      <c r="F2138" s="802"/>
    </row>
    <row r="2139" spans="1:6">
      <c r="F2139" s="178" t="s">
        <v>219</v>
      </c>
    </row>
    <row r="2140" spans="1:6">
      <c r="F2140" s="178" t="s">
        <v>220</v>
      </c>
    </row>
    <row r="2141" spans="1:6">
      <c r="F2141" s="178" t="s">
        <v>221</v>
      </c>
    </row>
    <row r="2142" spans="1:6">
      <c r="F2142" s="246" t="s">
        <v>222</v>
      </c>
    </row>
    <row r="2143" spans="1:6">
      <c r="F2143" s="178" t="s">
        <v>1885</v>
      </c>
    </row>
    <row r="2144" spans="1:6">
      <c r="F2144" s="178" t="s">
        <v>177</v>
      </c>
    </row>
    <row r="2145" spans="1:6">
      <c r="A2145" s="123"/>
    </row>
    <row r="2146" spans="1:6">
      <c r="A2146" s="804" t="s">
        <v>1886</v>
      </c>
      <c r="B2146" s="804"/>
      <c r="C2146" s="804"/>
      <c r="D2146" s="804"/>
      <c r="E2146" s="804"/>
      <c r="F2146" s="804"/>
    </row>
    <row r="2147" spans="1:6">
      <c r="A2147" s="121" t="s">
        <v>574</v>
      </c>
      <c r="B2147" s="640" t="s">
        <v>936</v>
      </c>
    </row>
    <row r="2148" spans="1:6">
      <c r="A2148" s="803" t="s">
        <v>262</v>
      </c>
      <c r="B2148" s="781" t="s">
        <v>418</v>
      </c>
      <c r="C2148" s="806" t="s">
        <v>470</v>
      </c>
      <c r="D2148" s="807"/>
      <c r="E2148" s="805" t="s">
        <v>400</v>
      </c>
      <c r="F2148" s="781" t="s">
        <v>401</v>
      </c>
    </row>
    <row r="2149" spans="1:6">
      <c r="A2149" s="803"/>
      <c r="B2149" s="781"/>
      <c r="C2149" s="808"/>
      <c r="D2149" s="809"/>
      <c r="E2149" s="805"/>
      <c r="F2149" s="781"/>
    </row>
    <row r="2150" spans="1:6">
      <c r="A2150" s="803"/>
      <c r="B2150" s="781"/>
      <c r="C2150" s="247" t="s">
        <v>402</v>
      </c>
      <c r="D2150" s="247" t="s">
        <v>403</v>
      </c>
      <c r="E2150" s="805"/>
      <c r="F2150" s="781"/>
    </row>
    <row r="2151" spans="1:6">
      <c r="A2151" s="712">
        <v>1</v>
      </c>
      <c r="B2151" s="709">
        <v>2</v>
      </c>
      <c r="C2151" s="247">
        <v>3</v>
      </c>
      <c r="D2151" s="247">
        <v>4</v>
      </c>
      <c r="E2151" s="711">
        <v>5</v>
      </c>
      <c r="F2151" s="709">
        <v>6</v>
      </c>
    </row>
    <row r="2152" spans="1:6">
      <c r="A2152" s="712">
        <v>1</v>
      </c>
      <c r="B2152" s="248" t="s">
        <v>368</v>
      </c>
      <c r="C2152" s="249"/>
      <c r="D2152" s="249"/>
      <c r="E2152" s="125"/>
      <c r="F2152" s="710"/>
    </row>
    <row r="2153" spans="1:6">
      <c r="A2153" s="126" t="s">
        <v>264</v>
      </c>
      <c r="B2153" s="250" t="s">
        <v>369</v>
      </c>
      <c r="C2153" s="126" t="s">
        <v>1876</v>
      </c>
      <c r="D2153" s="126" t="s">
        <v>1876</v>
      </c>
      <c r="E2153" s="124"/>
      <c r="F2153" s="119"/>
    </row>
    <row r="2154" spans="1:6">
      <c r="A2154" s="126" t="s">
        <v>265</v>
      </c>
      <c r="B2154" s="251" t="s">
        <v>223</v>
      </c>
      <c r="C2154" s="126" t="s">
        <v>1876</v>
      </c>
      <c r="D2154" s="126" t="s">
        <v>1876</v>
      </c>
      <c r="E2154" s="124"/>
      <c r="F2154" s="119"/>
    </row>
    <row r="2155" spans="1:6" ht="31.5">
      <c r="A2155" s="126" t="s">
        <v>276</v>
      </c>
      <c r="B2155" s="251" t="s">
        <v>480</v>
      </c>
      <c r="C2155" s="126" t="s">
        <v>1876</v>
      </c>
      <c r="D2155" s="126" t="s">
        <v>1876</v>
      </c>
      <c r="E2155" s="124"/>
      <c r="F2155" s="119"/>
    </row>
    <row r="2156" spans="1:6" ht="63">
      <c r="A2156" s="127" t="s">
        <v>291</v>
      </c>
      <c r="B2156" s="128" t="s">
        <v>481</v>
      </c>
      <c r="C2156" s="126" t="s">
        <v>1876</v>
      </c>
      <c r="D2156" s="126" t="s">
        <v>1876</v>
      </c>
      <c r="E2156" s="124"/>
      <c r="F2156" s="119"/>
    </row>
    <row r="2157" spans="1:6" ht="31.5">
      <c r="A2157" s="127" t="s">
        <v>482</v>
      </c>
      <c r="B2157" s="128" t="s">
        <v>483</v>
      </c>
      <c r="C2157" s="126" t="s">
        <v>1876</v>
      </c>
      <c r="D2157" s="126" t="s">
        <v>1876</v>
      </c>
      <c r="E2157" s="124"/>
      <c r="F2157" s="119"/>
    </row>
    <row r="2158" spans="1:6">
      <c r="A2158" s="127" t="s">
        <v>484</v>
      </c>
      <c r="B2158" s="128" t="s">
        <v>485</v>
      </c>
      <c r="C2158" s="126" t="s">
        <v>1876</v>
      </c>
      <c r="D2158" s="126" t="s">
        <v>1876</v>
      </c>
      <c r="E2158" s="124"/>
      <c r="F2158" s="119"/>
    </row>
    <row r="2159" spans="1:6">
      <c r="A2159" s="129">
        <v>2</v>
      </c>
      <c r="B2159" s="130" t="s">
        <v>298</v>
      </c>
      <c r="C2159" s="126"/>
      <c r="D2159" s="126"/>
      <c r="E2159" s="124"/>
      <c r="F2159" s="119"/>
    </row>
    <row r="2160" spans="1:6" ht="31.5">
      <c r="A2160" s="127" t="s">
        <v>267</v>
      </c>
      <c r="B2160" s="128" t="s">
        <v>486</v>
      </c>
      <c r="C2160" s="126" t="s">
        <v>1876</v>
      </c>
      <c r="D2160" s="126" t="s">
        <v>1876</v>
      </c>
      <c r="E2160" s="124"/>
      <c r="F2160" s="119"/>
    </row>
    <row r="2161" spans="1:6" ht="63">
      <c r="A2161" s="127" t="s">
        <v>268</v>
      </c>
      <c r="B2161" s="128" t="s">
        <v>411</v>
      </c>
      <c r="C2161" s="126" t="s">
        <v>1876</v>
      </c>
      <c r="D2161" s="126" t="s">
        <v>1876</v>
      </c>
      <c r="E2161" s="124"/>
      <c r="F2161" s="119"/>
    </row>
    <row r="2162" spans="1:6" ht="31.5">
      <c r="A2162" s="127" t="s">
        <v>269</v>
      </c>
      <c r="B2162" s="128" t="s">
        <v>412</v>
      </c>
      <c r="C2162" s="126" t="s">
        <v>1876</v>
      </c>
      <c r="D2162" s="126" t="s">
        <v>1876</v>
      </c>
      <c r="E2162" s="124"/>
      <c r="F2162" s="119"/>
    </row>
    <row r="2163" spans="1:6" ht="47.25">
      <c r="A2163" s="129">
        <v>3</v>
      </c>
      <c r="B2163" s="130" t="s">
        <v>210</v>
      </c>
      <c r="C2163" s="126" t="s">
        <v>1876</v>
      </c>
      <c r="D2163" s="126" t="s">
        <v>1876</v>
      </c>
      <c r="E2163" s="124"/>
      <c r="F2163" s="119"/>
    </row>
    <row r="2164" spans="1:6" ht="31.5">
      <c r="A2164" s="127" t="s">
        <v>299</v>
      </c>
      <c r="B2164" s="128" t="s">
        <v>211</v>
      </c>
      <c r="C2164" s="126" t="s">
        <v>1876</v>
      </c>
      <c r="D2164" s="126" t="s">
        <v>1876</v>
      </c>
      <c r="E2164" s="124"/>
      <c r="F2164" s="119"/>
    </row>
    <row r="2165" spans="1:6">
      <c r="A2165" s="127" t="s">
        <v>240</v>
      </c>
      <c r="B2165" s="128" t="s">
        <v>212</v>
      </c>
      <c r="C2165" s="126" t="s">
        <v>1876</v>
      </c>
      <c r="D2165" s="126" t="s">
        <v>1876</v>
      </c>
      <c r="E2165" s="124"/>
      <c r="F2165" s="119"/>
    </row>
    <row r="2166" spans="1:6">
      <c r="A2166" s="127" t="s">
        <v>242</v>
      </c>
      <c r="B2166" s="128" t="s">
        <v>213</v>
      </c>
      <c r="C2166" s="126" t="s">
        <v>1876</v>
      </c>
      <c r="D2166" s="126" t="s">
        <v>1876</v>
      </c>
      <c r="E2166" s="124"/>
      <c r="F2166" s="119"/>
    </row>
    <row r="2167" spans="1:6">
      <c r="A2167" s="127" t="s">
        <v>214</v>
      </c>
      <c r="B2167" s="128" t="s">
        <v>215</v>
      </c>
      <c r="C2167" s="126" t="s">
        <v>1876</v>
      </c>
      <c r="D2167" s="126" t="s">
        <v>1876</v>
      </c>
      <c r="E2167" s="124"/>
      <c r="F2167" s="119"/>
    </row>
    <row r="2168" spans="1:6">
      <c r="A2168" s="127" t="s">
        <v>216</v>
      </c>
      <c r="B2168" s="128" t="s">
        <v>217</v>
      </c>
      <c r="C2168" s="126" t="s">
        <v>1876</v>
      </c>
      <c r="D2168" s="126" t="s">
        <v>1876</v>
      </c>
      <c r="E2168" s="124"/>
      <c r="F2168" s="119"/>
    </row>
    <row r="2169" spans="1:6">
      <c r="A2169" s="129">
        <v>4</v>
      </c>
      <c r="B2169" s="130" t="s">
        <v>394</v>
      </c>
      <c r="C2169" s="126"/>
      <c r="D2169" s="126"/>
      <c r="E2169" s="124"/>
      <c r="F2169" s="119"/>
    </row>
    <row r="2170" spans="1:6" ht="31.5">
      <c r="A2170" s="126" t="s">
        <v>271</v>
      </c>
      <c r="B2170" s="251" t="s">
        <v>218</v>
      </c>
      <c r="C2170" s="126" t="s">
        <v>1876</v>
      </c>
      <c r="D2170" s="126" t="s">
        <v>1876</v>
      </c>
      <c r="E2170" s="124"/>
      <c r="F2170" s="119"/>
    </row>
    <row r="2171" spans="1:6" ht="63">
      <c r="A2171" s="126" t="s">
        <v>272</v>
      </c>
      <c r="B2171" s="251" t="s">
        <v>392</v>
      </c>
      <c r="C2171" s="126" t="s">
        <v>1876</v>
      </c>
      <c r="D2171" s="126" t="s">
        <v>1876</v>
      </c>
      <c r="E2171" s="124"/>
      <c r="F2171" s="119"/>
    </row>
    <row r="2172" spans="1:6" ht="31.5">
      <c r="A2172" s="126" t="s">
        <v>273</v>
      </c>
      <c r="B2172" s="251" t="s">
        <v>500</v>
      </c>
      <c r="C2172" s="126" t="s">
        <v>1876</v>
      </c>
      <c r="D2172" s="126" t="s">
        <v>1876</v>
      </c>
      <c r="E2172" s="124"/>
      <c r="F2172" s="119"/>
    </row>
    <row r="2173" spans="1:6" ht="31.5">
      <c r="A2173" s="126" t="s">
        <v>138</v>
      </c>
      <c r="B2173" s="251" t="s">
        <v>501</v>
      </c>
      <c r="C2173" s="126" t="s">
        <v>1876</v>
      </c>
      <c r="D2173" s="126" t="s">
        <v>1876</v>
      </c>
      <c r="E2173" s="124"/>
      <c r="F2173" s="119"/>
    </row>
    <row r="2174" spans="1:6">
      <c r="E2174" s="719"/>
      <c r="F2174" s="178" t="s">
        <v>251</v>
      </c>
    </row>
    <row r="2175" spans="1:6">
      <c r="B2175" s="53"/>
      <c r="F2175" s="178" t="s">
        <v>456</v>
      </c>
    </row>
    <row r="2176" spans="1:6">
      <c r="F2176" s="178" t="s">
        <v>182</v>
      </c>
    </row>
    <row r="2177" spans="1:6">
      <c r="F2177" s="178"/>
    </row>
    <row r="2178" spans="1:6">
      <c r="A2178" s="802" t="s">
        <v>399</v>
      </c>
      <c r="B2178" s="802"/>
      <c r="C2178" s="802"/>
      <c r="D2178" s="802"/>
      <c r="E2178" s="802"/>
      <c r="F2178" s="802"/>
    </row>
    <row r="2179" spans="1:6">
      <c r="A2179" s="802" t="s">
        <v>303</v>
      </c>
      <c r="B2179" s="802"/>
      <c r="C2179" s="802"/>
      <c r="D2179" s="802"/>
      <c r="E2179" s="802"/>
      <c r="F2179" s="802"/>
    </row>
    <row r="2180" spans="1:6">
      <c r="F2180" s="178" t="s">
        <v>219</v>
      </c>
    </row>
    <row r="2181" spans="1:6">
      <c r="F2181" s="178" t="s">
        <v>220</v>
      </c>
    </row>
    <row r="2182" spans="1:6">
      <c r="F2182" s="178" t="s">
        <v>221</v>
      </c>
    </row>
    <row r="2183" spans="1:6">
      <c r="F2183" s="246" t="s">
        <v>222</v>
      </c>
    </row>
    <row r="2184" spans="1:6">
      <c r="F2184" s="178" t="s">
        <v>1885</v>
      </c>
    </row>
    <row r="2185" spans="1:6">
      <c r="F2185" s="178" t="s">
        <v>177</v>
      </c>
    </row>
    <row r="2186" spans="1:6">
      <c r="A2186" s="123"/>
    </row>
    <row r="2187" spans="1:6">
      <c r="A2187" s="804" t="s">
        <v>1886</v>
      </c>
      <c r="B2187" s="804"/>
      <c r="C2187" s="804"/>
      <c r="D2187" s="804"/>
      <c r="E2187" s="804"/>
      <c r="F2187" s="804"/>
    </row>
    <row r="2188" spans="1:6">
      <c r="A2188" s="121" t="s">
        <v>575</v>
      </c>
      <c r="B2188" s="640" t="s">
        <v>937</v>
      </c>
    </row>
    <row r="2189" spans="1:6">
      <c r="A2189" s="803" t="s">
        <v>262</v>
      </c>
      <c r="B2189" s="781" t="s">
        <v>418</v>
      </c>
      <c r="C2189" s="806" t="s">
        <v>470</v>
      </c>
      <c r="D2189" s="807"/>
      <c r="E2189" s="805" t="s">
        <v>400</v>
      </c>
      <c r="F2189" s="781" t="s">
        <v>401</v>
      </c>
    </row>
    <row r="2190" spans="1:6">
      <c r="A2190" s="803"/>
      <c r="B2190" s="781"/>
      <c r="C2190" s="808"/>
      <c r="D2190" s="809"/>
      <c r="E2190" s="805"/>
      <c r="F2190" s="781"/>
    </row>
    <row r="2191" spans="1:6">
      <c r="A2191" s="803"/>
      <c r="B2191" s="781"/>
      <c r="C2191" s="247" t="s">
        <v>402</v>
      </c>
      <c r="D2191" s="247" t="s">
        <v>403</v>
      </c>
      <c r="E2191" s="805"/>
      <c r="F2191" s="781"/>
    </row>
    <row r="2192" spans="1:6">
      <c r="A2192" s="712">
        <v>1</v>
      </c>
      <c r="B2192" s="709">
        <v>2</v>
      </c>
      <c r="C2192" s="247">
        <v>3</v>
      </c>
      <c r="D2192" s="247">
        <v>4</v>
      </c>
      <c r="E2192" s="711">
        <v>5</v>
      </c>
      <c r="F2192" s="709">
        <v>6</v>
      </c>
    </row>
    <row r="2193" spans="1:6">
      <c r="A2193" s="712">
        <v>1</v>
      </c>
      <c r="B2193" s="248" t="s">
        <v>368</v>
      </c>
      <c r="C2193" s="249"/>
      <c r="D2193" s="249"/>
      <c r="E2193" s="125"/>
      <c r="F2193" s="710"/>
    </row>
    <row r="2194" spans="1:6">
      <c r="A2194" s="126" t="s">
        <v>264</v>
      </c>
      <c r="B2194" s="250" t="s">
        <v>369</v>
      </c>
      <c r="C2194" s="126" t="s">
        <v>1877</v>
      </c>
      <c r="D2194" s="126" t="s">
        <v>1877</v>
      </c>
      <c r="E2194" s="124"/>
      <c r="F2194" s="119"/>
    </row>
    <row r="2195" spans="1:6">
      <c r="A2195" s="126" t="s">
        <v>265</v>
      </c>
      <c r="B2195" s="251" t="s">
        <v>223</v>
      </c>
      <c r="C2195" s="126" t="s">
        <v>1877</v>
      </c>
      <c r="D2195" s="126" t="s">
        <v>1877</v>
      </c>
      <c r="E2195" s="124"/>
      <c r="F2195" s="119"/>
    </row>
    <row r="2196" spans="1:6" ht="31.5">
      <c r="A2196" s="126" t="s">
        <v>276</v>
      </c>
      <c r="B2196" s="251" t="s">
        <v>480</v>
      </c>
      <c r="C2196" s="126" t="s">
        <v>1877</v>
      </c>
      <c r="D2196" s="126" t="s">
        <v>1877</v>
      </c>
      <c r="E2196" s="124"/>
      <c r="F2196" s="119"/>
    </row>
    <row r="2197" spans="1:6" ht="63">
      <c r="A2197" s="127" t="s">
        <v>291</v>
      </c>
      <c r="B2197" s="128" t="s">
        <v>481</v>
      </c>
      <c r="C2197" s="126" t="s">
        <v>1877</v>
      </c>
      <c r="D2197" s="126" t="s">
        <v>1877</v>
      </c>
      <c r="E2197" s="124"/>
      <c r="F2197" s="119"/>
    </row>
    <row r="2198" spans="1:6" ht="31.5">
      <c r="A2198" s="127" t="s">
        <v>482</v>
      </c>
      <c r="B2198" s="128" t="s">
        <v>483</v>
      </c>
      <c r="C2198" s="126" t="s">
        <v>1877</v>
      </c>
      <c r="D2198" s="126" t="s">
        <v>1877</v>
      </c>
      <c r="E2198" s="124"/>
      <c r="F2198" s="119"/>
    </row>
    <row r="2199" spans="1:6">
      <c r="A2199" s="127" t="s">
        <v>484</v>
      </c>
      <c r="B2199" s="128" t="s">
        <v>485</v>
      </c>
      <c r="C2199" s="126" t="s">
        <v>1877</v>
      </c>
      <c r="D2199" s="126" t="s">
        <v>1877</v>
      </c>
      <c r="E2199" s="124"/>
      <c r="F2199" s="119"/>
    </row>
    <row r="2200" spans="1:6">
      <c r="A2200" s="129">
        <v>2</v>
      </c>
      <c r="B2200" s="130" t="s">
        <v>298</v>
      </c>
      <c r="C2200" s="126"/>
      <c r="D2200" s="126"/>
      <c r="E2200" s="124"/>
      <c r="F2200" s="119"/>
    </row>
    <row r="2201" spans="1:6" ht="31.5">
      <c r="A2201" s="127" t="s">
        <v>267</v>
      </c>
      <c r="B2201" s="128" t="s">
        <v>486</v>
      </c>
      <c r="C2201" s="126" t="s">
        <v>1877</v>
      </c>
      <c r="D2201" s="126" t="s">
        <v>1877</v>
      </c>
      <c r="E2201" s="124"/>
      <c r="F2201" s="119"/>
    </row>
    <row r="2202" spans="1:6" ht="63">
      <c r="A2202" s="127" t="s">
        <v>268</v>
      </c>
      <c r="B2202" s="128" t="s">
        <v>411</v>
      </c>
      <c r="C2202" s="126" t="s">
        <v>1877</v>
      </c>
      <c r="D2202" s="126" t="s">
        <v>1877</v>
      </c>
      <c r="E2202" s="124"/>
      <c r="F2202" s="119"/>
    </row>
    <row r="2203" spans="1:6" ht="31.5">
      <c r="A2203" s="127" t="s">
        <v>269</v>
      </c>
      <c r="B2203" s="128" t="s">
        <v>412</v>
      </c>
      <c r="C2203" s="126" t="s">
        <v>1877</v>
      </c>
      <c r="D2203" s="126" t="s">
        <v>1877</v>
      </c>
      <c r="E2203" s="124"/>
      <c r="F2203" s="119"/>
    </row>
    <row r="2204" spans="1:6" ht="47.25">
      <c r="A2204" s="129">
        <v>3</v>
      </c>
      <c r="B2204" s="130" t="s">
        <v>210</v>
      </c>
      <c r="C2204" s="126" t="s">
        <v>1877</v>
      </c>
      <c r="D2204" s="126" t="s">
        <v>1877</v>
      </c>
      <c r="E2204" s="124"/>
      <c r="F2204" s="119"/>
    </row>
    <row r="2205" spans="1:6" ht="31.5">
      <c r="A2205" s="127" t="s">
        <v>299</v>
      </c>
      <c r="B2205" s="128" t="s">
        <v>211</v>
      </c>
      <c r="C2205" s="126" t="s">
        <v>1877</v>
      </c>
      <c r="D2205" s="126" t="s">
        <v>1877</v>
      </c>
      <c r="E2205" s="124"/>
      <c r="F2205" s="119"/>
    </row>
    <row r="2206" spans="1:6">
      <c r="A2206" s="127" t="s">
        <v>240</v>
      </c>
      <c r="B2206" s="128" t="s">
        <v>212</v>
      </c>
      <c r="C2206" s="126" t="s">
        <v>1877</v>
      </c>
      <c r="D2206" s="126" t="s">
        <v>1877</v>
      </c>
      <c r="E2206" s="124"/>
      <c r="F2206" s="119"/>
    </row>
    <row r="2207" spans="1:6">
      <c r="A2207" s="127" t="s">
        <v>242</v>
      </c>
      <c r="B2207" s="128" t="s">
        <v>213</v>
      </c>
      <c r="C2207" s="126" t="s">
        <v>1877</v>
      </c>
      <c r="D2207" s="126" t="s">
        <v>1877</v>
      </c>
      <c r="E2207" s="124"/>
      <c r="F2207" s="119"/>
    </row>
    <row r="2208" spans="1:6">
      <c r="A2208" s="127" t="s">
        <v>214</v>
      </c>
      <c r="B2208" s="128" t="s">
        <v>215</v>
      </c>
      <c r="C2208" s="126" t="s">
        <v>1877</v>
      </c>
      <c r="D2208" s="126" t="s">
        <v>1877</v>
      </c>
      <c r="E2208" s="124"/>
      <c r="F2208" s="119"/>
    </row>
    <row r="2209" spans="1:6">
      <c r="A2209" s="127" t="s">
        <v>216</v>
      </c>
      <c r="B2209" s="128" t="s">
        <v>217</v>
      </c>
      <c r="C2209" s="126" t="s">
        <v>1877</v>
      </c>
      <c r="D2209" s="126" t="s">
        <v>1877</v>
      </c>
      <c r="E2209" s="124"/>
      <c r="F2209" s="119"/>
    </row>
    <row r="2210" spans="1:6">
      <c r="A2210" s="129">
        <v>4</v>
      </c>
      <c r="B2210" s="130" t="s">
        <v>394</v>
      </c>
      <c r="C2210" s="126"/>
      <c r="D2210" s="126"/>
      <c r="E2210" s="124"/>
      <c r="F2210" s="119"/>
    </row>
    <row r="2211" spans="1:6" ht="31.5">
      <c r="A2211" s="126" t="s">
        <v>271</v>
      </c>
      <c r="B2211" s="251" t="s">
        <v>218</v>
      </c>
      <c r="C2211" s="126" t="s">
        <v>1877</v>
      </c>
      <c r="D2211" s="126" t="s">
        <v>1877</v>
      </c>
      <c r="E2211" s="124"/>
      <c r="F2211" s="119"/>
    </row>
    <row r="2212" spans="1:6" ht="63">
      <c r="A2212" s="126" t="s">
        <v>272</v>
      </c>
      <c r="B2212" s="251" t="s">
        <v>392</v>
      </c>
      <c r="C2212" s="126" t="s">
        <v>1877</v>
      </c>
      <c r="D2212" s="126" t="s">
        <v>1877</v>
      </c>
      <c r="E2212" s="124"/>
      <c r="F2212" s="119"/>
    </row>
    <row r="2213" spans="1:6" ht="31.5">
      <c r="A2213" s="126" t="s">
        <v>273</v>
      </c>
      <c r="B2213" s="251" t="s">
        <v>500</v>
      </c>
      <c r="C2213" s="126" t="s">
        <v>1877</v>
      </c>
      <c r="D2213" s="126" t="s">
        <v>1877</v>
      </c>
      <c r="E2213" s="124"/>
      <c r="F2213" s="119"/>
    </row>
    <row r="2214" spans="1:6" ht="31.5">
      <c r="A2214" s="126" t="s">
        <v>138</v>
      </c>
      <c r="B2214" s="251" t="s">
        <v>501</v>
      </c>
      <c r="C2214" s="126" t="s">
        <v>1877</v>
      </c>
      <c r="D2214" s="126" t="s">
        <v>1877</v>
      </c>
      <c r="E2214" s="124"/>
      <c r="F2214" s="119"/>
    </row>
    <row r="2215" spans="1:6">
      <c r="E2215" s="719"/>
      <c r="F2215" s="178" t="s">
        <v>251</v>
      </c>
    </row>
    <row r="2216" spans="1:6">
      <c r="B2216" s="53"/>
      <c r="F2216" s="178" t="s">
        <v>456</v>
      </c>
    </row>
    <row r="2217" spans="1:6">
      <c r="F2217" s="178" t="s">
        <v>182</v>
      </c>
    </row>
    <row r="2218" spans="1:6">
      <c r="F2218" s="178"/>
    </row>
    <row r="2219" spans="1:6">
      <c r="A2219" s="802" t="s">
        <v>399</v>
      </c>
      <c r="B2219" s="802"/>
      <c r="C2219" s="802"/>
      <c r="D2219" s="802"/>
      <c r="E2219" s="802"/>
      <c r="F2219" s="802"/>
    </row>
    <row r="2220" spans="1:6">
      <c r="A2220" s="802" t="s">
        <v>303</v>
      </c>
      <c r="B2220" s="802"/>
      <c r="C2220" s="802"/>
      <c r="D2220" s="802"/>
      <c r="E2220" s="802"/>
      <c r="F2220" s="802"/>
    </row>
    <row r="2221" spans="1:6">
      <c r="F2221" s="178" t="s">
        <v>219</v>
      </c>
    </row>
    <row r="2222" spans="1:6">
      <c r="F2222" s="178" t="s">
        <v>220</v>
      </c>
    </row>
    <row r="2223" spans="1:6">
      <c r="F2223" s="178" t="s">
        <v>221</v>
      </c>
    </row>
    <row r="2224" spans="1:6">
      <c r="F2224" s="246" t="s">
        <v>222</v>
      </c>
    </row>
    <row r="2225" spans="1:6">
      <c r="F2225" s="178" t="s">
        <v>1885</v>
      </c>
    </row>
    <row r="2226" spans="1:6">
      <c r="F2226" s="178" t="s">
        <v>177</v>
      </c>
    </row>
    <row r="2227" spans="1:6">
      <c r="A2227" s="123"/>
    </row>
    <row r="2228" spans="1:6">
      <c r="A2228" s="804" t="s">
        <v>1886</v>
      </c>
      <c r="B2228" s="804"/>
      <c r="C2228" s="804"/>
      <c r="D2228" s="804"/>
      <c r="E2228" s="804"/>
      <c r="F2228" s="804"/>
    </row>
    <row r="2229" spans="1:6">
      <c r="A2229" s="121" t="s">
        <v>576</v>
      </c>
      <c r="B2229" s="640" t="s">
        <v>938</v>
      </c>
    </row>
    <row r="2230" spans="1:6">
      <c r="A2230" s="803" t="s">
        <v>262</v>
      </c>
      <c r="B2230" s="781" t="s">
        <v>418</v>
      </c>
      <c r="C2230" s="806" t="s">
        <v>470</v>
      </c>
      <c r="D2230" s="807"/>
      <c r="E2230" s="805" t="s">
        <v>400</v>
      </c>
      <c r="F2230" s="781" t="s">
        <v>401</v>
      </c>
    </row>
    <row r="2231" spans="1:6">
      <c r="A2231" s="803"/>
      <c r="B2231" s="781"/>
      <c r="C2231" s="808"/>
      <c r="D2231" s="809"/>
      <c r="E2231" s="805"/>
      <c r="F2231" s="781"/>
    </row>
    <row r="2232" spans="1:6">
      <c r="A2232" s="803"/>
      <c r="B2232" s="781"/>
      <c r="C2232" s="247" t="s">
        <v>402</v>
      </c>
      <c r="D2232" s="247" t="s">
        <v>403</v>
      </c>
      <c r="E2232" s="805"/>
      <c r="F2232" s="781"/>
    </row>
    <row r="2233" spans="1:6">
      <c r="A2233" s="712">
        <v>1</v>
      </c>
      <c r="B2233" s="709">
        <v>2</v>
      </c>
      <c r="C2233" s="247">
        <v>3</v>
      </c>
      <c r="D2233" s="247">
        <v>4</v>
      </c>
      <c r="E2233" s="711">
        <v>5</v>
      </c>
      <c r="F2233" s="709">
        <v>6</v>
      </c>
    </row>
    <row r="2234" spans="1:6">
      <c r="A2234" s="712">
        <v>1</v>
      </c>
      <c r="B2234" s="248" t="s">
        <v>368</v>
      </c>
      <c r="C2234" s="249"/>
      <c r="D2234" s="249"/>
      <c r="E2234" s="125"/>
      <c r="F2234" s="710"/>
    </row>
    <row r="2235" spans="1:6">
      <c r="A2235" s="126" t="s">
        <v>264</v>
      </c>
      <c r="B2235" s="250" t="s">
        <v>369</v>
      </c>
      <c r="C2235" s="126" t="s">
        <v>1877</v>
      </c>
      <c r="D2235" s="126" t="s">
        <v>1877</v>
      </c>
      <c r="E2235" s="124"/>
      <c r="F2235" s="119"/>
    </row>
    <row r="2236" spans="1:6">
      <c r="A2236" s="126" t="s">
        <v>265</v>
      </c>
      <c r="B2236" s="251" t="s">
        <v>223</v>
      </c>
      <c r="C2236" s="126" t="s">
        <v>1877</v>
      </c>
      <c r="D2236" s="126" t="s">
        <v>1877</v>
      </c>
      <c r="E2236" s="124"/>
      <c r="F2236" s="119"/>
    </row>
    <row r="2237" spans="1:6" ht="31.5">
      <c r="A2237" s="126" t="s">
        <v>276</v>
      </c>
      <c r="B2237" s="251" t="s">
        <v>480</v>
      </c>
      <c r="C2237" s="126" t="s">
        <v>1877</v>
      </c>
      <c r="D2237" s="126" t="s">
        <v>1877</v>
      </c>
      <c r="E2237" s="124"/>
      <c r="F2237" s="119"/>
    </row>
    <row r="2238" spans="1:6" ht="63">
      <c r="A2238" s="127" t="s">
        <v>291</v>
      </c>
      <c r="B2238" s="128" t="s">
        <v>481</v>
      </c>
      <c r="C2238" s="126" t="s">
        <v>1877</v>
      </c>
      <c r="D2238" s="126" t="s">
        <v>1877</v>
      </c>
      <c r="E2238" s="124"/>
      <c r="F2238" s="119"/>
    </row>
    <row r="2239" spans="1:6" ht="31.5">
      <c r="A2239" s="127" t="s">
        <v>482</v>
      </c>
      <c r="B2239" s="128" t="s">
        <v>483</v>
      </c>
      <c r="C2239" s="126" t="s">
        <v>1877</v>
      </c>
      <c r="D2239" s="126" t="s">
        <v>1877</v>
      </c>
      <c r="E2239" s="124"/>
      <c r="F2239" s="119"/>
    </row>
    <row r="2240" spans="1:6">
      <c r="A2240" s="127" t="s">
        <v>484</v>
      </c>
      <c r="B2240" s="128" t="s">
        <v>485</v>
      </c>
      <c r="C2240" s="126" t="s">
        <v>1877</v>
      </c>
      <c r="D2240" s="126" t="s">
        <v>1877</v>
      </c>
      <c r="E2240" s="124"/>
      <c r="F2240" s="119"/>
    </row>
    <row r="2241" spans="1:6">
      <c r="A2241" s="129">
        <v>2</v>
      </c>
      <c r="B2241" s="130" t="s">
        <v>298</v>
      </c>
      <c r="C2241" s="126"/>
      <c r="D2241" s="126"/>
      <c r="E2241" s="124"/>
      <c r="F2241" s="119"/>
    </row>
    <row r="2242" spans="1:6" ht="31.5">
      <c r="A2242" s="127" t="s">
        <v>267</v>
      </c>
      <c r="B2242" s="128" t="s">
        <v>486</v>
      </c>
      <c r="C2242" s="126" t="s">
        <v>1877</v>
      </c>
      <c r="D2242" s="126" t="s">
        <v>1877</v>
      </c>
      <c r="E2242" s="124"/>
      <c r="F2242" s="119"/>
    </row>
    <row r="2243" spans="1:6" ht="63">
      <c r="A2243" s="127" t="s">
        <v>268</v>
      </c>
      <c r="B2243" s="128" t="s">
        <v>411</v>
      </c>
      <c r="C2243" s="126" t="s">
        <v>1877</v>
      </c>
      <c r="D2243" s="126" t="s">
        <v>1877</v>
      </c>
      <c r="E2243" s="124"/>
      <c r="F2243" s="119"/>
    </row>
    <row r="2244" spans="1:6" ht="31.5">
      <c r="A2244" s="127" t="s">
        <v>269</v>
      </c>
      <c r="B2244" s="128" t="s">
        <v>412</v>
      </c>
      <c r="C2244" s="126" t="s">
        <v>1877</v>
      </c>
      <c r="D2244" s="126" t="s">
        <v>1877</v>
      </c>
      <c r="E2244" s="124"/>
      <c r="F2244" s="119"/>
    </row>
    <row r="2245" spans="1:6" ht="47.25">
      <c r="A2245" s="129">
        <v>3</v>
      </c>
      <c r="B2245" s="130" t="s">
        <v>210</v>
      </c>
      <c r="C2245" s="126" t="s">
        <v>1877</v>
      </c>
      <c r="D2245" s="126" t="s">
        <v>1877</v>
      </c>
      <c r="E2245" s="124"/>
      <c r="F2245" s="119"/>
    </row>
    <row r="2246" spans="1:6" ht="31.5">
      <c r="A2246" s="127" t="s">
        <v>299</v>
      </c>
      <c r="B2246" s="128" t="s">
        <v>211</v>
      </c>
      <c r="C2246" s="126" t="s">
        <v>1877</v>
      </c>
      <c r="D2246" s="126" t="s">
        <v>1877</v>
      </c>
      <c r="E2246" s="124"/>
      <c r="F2246" s="119"/>
    </row>
    <row r="2247" spans="1:6">
      <c r="A2247" s="127" t="s">
        <v>240</v>
      </c>
      <c r="B2247" s="128" t="s">
        <v>212</v>
      </c>
      <c r="C2247" s="126" t="s">
        <v>1877</v>
      </c>
      <c r="D2247" s="126" t="s">
        <v>1877</v>
      </c>
      <c r="E2247" s="124"/>
      <c r="F2247" s="119"/>
    </row>
    <row r="2248" spans="1:6">
      <c r="A2248" s="127" t="s">
        <v>242</v>
      </c>
      <c r="B2248" s="128" t="s">
        <v>213</v>
      </c>
      <c r="C2248" s="126" t="s">
        <v>1877</v>
      </c>
      <c r="D2248" s="126" t="s">
        <v>1877</v>
      </c>
      <c r="E2248" s="124"/>
      <c r="F2248" s="119"/>
    </row>
    <row r="2249" spans="1:6">
      <c r="A2249" s="127" t="s">
        <v>214</v>
      </c>
      <c r="B2249" s="128" t="s">
        <v>215</v>
      </c>
      <c r="C2249" s="126" t="s">
        <v>1877</v>
      </c>
      <c r="D2249" s="126" t="s">
        <v>1877</v>
      </c>
      <c r="E2249" s="124"/>
      <c r="F2249" s="119"/>
    </row>
    <row r="2250" spans="1:6">
      <c r="A2250" s="127" t="s">
        <v>216</v>
      </c>
      <c r="B2250" s="128" t="s">
        <v>217</v>
      </c>
      <c r="C2250" s="126" t="s">
        <v>1877</v>
      </c>
      <c r="D2250" s="126" t="s">
        <v>1877</v>
      </c>
      <c r="E2250" s="124"/>
      <c r="F2250" s="119"/>
    </row>
    <row r="2251" spans="1:6">
      <c r="A2251" s="129">
        <v>4</v>
      </c>
      <c r="B2251" s="130" t="s">
        <v>394</v>
      </c>
      <c r="C2251" s="126"/>
      <c r="D2251" s="126"/>
      <c r="E2251" s="124"/>
      <c r="F2251" s="119"/>
    </row>
    <row r="2252" spans="1:6" ht="31.5">
      <c r="A2252" s="126" t="s">
        <v>271</v>
      </c>
      <c r="B2252" s="251" t="s">
        <v>218</v>
      </c>
      <c r="C2252" s="126" t="s">
        <v>1877</v>
      </c>
      <c r="D2252" s="126" t="s">
        <v>1877</v>
      </c>
      <c r="E2252" s="124"/>
      <c r="F2252" s="119"/>
    </row>
    <row r="2253" spans="1:6" ht="63">
      <c r="A2253" s="126" t="s">
        <v>272</v>
      </c>
      <c r="B2253" s="251" t="s">
        <v>392</v>
      </c>
      <c r="C2253" s="126" t="s">
        <v>1877</v>
      </c>
      <c r="D2253" s="126" t="s">
        <v>1877</v>
      </c>
      <c r="E2253" s="124"/>
      <c r="F2253" s="119"/>
    </row>
    <row r="2254" spans="1:6" ht="31.5">
      <c r="A2254" s="126" t="s">
        <v>273</v>
      </c>
      <c r="B2254" s="251" t="s">
        <v>500</v>
      </c>
      <c r="C2254" s="126" t="s">
        <v>1877</v>
      </c>
      <c r="D2254" s="126" t="s">
        <v>1877</v>
      </c>
      <c r="E2254" s="124"/>
      <c r="F2254" s="119"/>
    </row>
    <row r="2255" spans="1:6" ht="31.5">
      <c r="A2255" s="126" t="s">
        <v>138</v>
      </c>
      <c r="B2255" s="251" t="s">
        <v>501</v>
      </c>
      <c r="C2255" s="126" t="s">
        <v>1877</v>
      </c>
      <c r="D2255" s="126" t="s">
        <v>1877</v>
      </c>
      <c r="E2255" s="124"/>
      <c r="F2255" s="119"/>
    </row>
    <row r="2256" spans="1:6">
      <c r="E2256" s="719"/>
      <c r="F2256" s="178" t="s">
        <v>251</v>
      </c>
    </row>
    <row r="2257" spans="1:6">
      <c r="B2257" s="53"/>
      <c r="F2257" s="178" t="s">
        <v>456</v>
      </c>
    </row>
    <row r="2258" spans="1:6">
      <c r="F2258" s="178" t="s">
        <v>182</v>
      </c>
    </row>
    <row r="2259" spans="1:6">
      <c r="F2259" s="178"/>
    </row>
    <row r="2260" spans="1:6">
      <c r="A2260" s="802" t="s">
        <v>399</v>
      </c>
      <c r="B2260" s="802"/>
      <c r="C2260" s="802"/>
      <c r="D2260" s="802"/>
      <c r="E2260" s="802"/>
      <c r="F2260" s="802"/>
    </row>
    <row r="2261" spans="1:6">
      <c r="A2261" s="802" t="s">
        <v>303</v>
      </c>
      <c r="B2261" s="802"/>
      <c r="C2261" s="802"/>
      <c r="D2261" s="802"/>
      <c r="E2261" s="802"/>
      <c r="F2261" s="802"/>
    </row>
    <row r="2262" spans="1:6">
      <c r="F2262" s="178" t="s">
        <v>219</v>
      </c>
    </row>
    <row r="2263" spans="1:6">
      <c r="F2263" s="178" t="s">
        <v>220</v>
      </c>
    </row>
    <row r="2264" spans="1:6">
      <c r="F2264" s="178" t="s">
        <v>221</v>
      </c>
    </row>
    <row r="2265" spans="1:6">
      <c r="F2265" s="246" t="s">
        <v>222</v>
      </c>
    </row>
    <row r="2266" spans="1:6">
      <c r="F2266" s="178" t="s">
        <v>1885</v>
      </c>
    </row>
    <row r="2267" spans="1:6">
      <c r="F2267" s="178" t="s">
        <v>177</v>
      </c>
    </row>
    <row r="2268" spans="1:6">
      <c r="A2268" s="123"/>
    </row>
    <row r="2269" spans="1:6">
      <c r="A2269" s="804" t="s">
        <v>1886</v>
      </c>
      <c r="B2269" s="804"/>
      <c r="C2269" s="804"/>
      <c r="D2269" s="804"/>
      <c r="E2269" s="804"/>
      <c r="F2269" s="804"/>
    </row>
    <row r="2270" spans="1:6">
      <c r="A2270" s="121" t="s">
        <v>577</v>
      </c>
      <c r="B2270" s="640" t="s">
        <v>939</v>
      </c>
    </row>
    <row r="2271" spans="1:6" ht="15.75" customHeight="1">
      <c r="A2271" s="803" t="s">
        <v>262</v>
      </c>
      <c r="B2271" s="781" t="s">
        <v>418</v>
      </c>
      <c r="C2271" s="806" t="s">
        <v>470</v>
      </c>
      <c r="D2271" s="807"/>
      <c r="E2271" s="805" t="s">
        <v>400</v>
      </c>
      <c r="F2271" s="781" t="s">
        <v>401</v>
      </c>
    </row>
    <row r="2272" spans="1:6">
      <c r="A2272" s="803"/>
      <c r="B2272" s="781"/>
      <c r="C2272" s="808"/>
      <c r="D2272" s="809"/>
      <c r="E2272" s="805"/>
      <c r="F2272" s="781"/>
    </row>
    <row r="2273" spans="1:6">
      <c r="A2273" s="803"/>
      <c r="B2273" s="781"/>
      <c r="C2273" s="247" t="s">
        <v>402</v>
      </c>
      <c r="D2273" s="247" t="s">
        <v>403</v>
      </c>
      <c r="E2273" s="805"/>
      <c r="F2273" s="781"/>
    </row>
    <row r="2274" spans="1:6">
      <c r="A2274" s="712">
        <v>1</v>
      </c>
      <c r="B2274" s="709">
        <v>2</v>
      </c>
      <c r="C2274" s="247">
        <v>3</v>
      </c>
      <c r="D2274" s="247">
        <v>4</v>
      </c>
      <c r="E2274" s="711">
        <v>5</v>
      </c>
      <c r="F2274" s="709">
        <v>6</v>
      </c>
    </row>
    <row r="2275" spans="1:6">
      <c r="A2275" s="712">
        <v>1</v>
      </c>
      <c r="B2275" s="248" t="s">
        <v>368</v>
      </c>
      <c r="C2275" s="249"/>
      <c r="D2275" s="249"/>
      <c r="E2275" s="125"/>
      <c r="F2275" s="710"/>
    </row>
    <row r="2276" spans="1:6">
      <c r="A2276" s="126" t="s">
        <v>264</v>
      </c>
      <c r="B2276" s="250" t="s">
        <v>369</v>
      </c>
      <c r="C2276" s="126" t="s">
        <v>1877</v>
      </c>
      <c r="D2276" s="126" t="s">
        <v>1877</v>
      </c>
      <c r="E2276" s="124"/>
      <c r="F2276" s="119"/>
    </row>
    <row r="2277" spans="1:6">
      <c r="A2277" s="126" t="s">
        <v>265</v>
      </c>
      <c r="B2277" s="251" t="s">
        <v>223</v>
      </c>
      <c r="C2277" s="126" t="s">
        <v>1877</v>
      </c>
      <c r="D2277" s="126" t="s">
        <v>1877</v>
      </c>
      <c r="E2277" s="124"/>
      <c r="F2277" s="119"/>
    </row>
    <row r="2278" spans="1:6" ht="31.5">
      <c r="A2278" s="126" t="s">
        <v>276</v>
      </c>
      <c r="B2278" s="251" t="s">
        <v>480</v>
      </c>
      <c r="C2278" s="126" t="s">
        <v>1877</v>
      </c>
      <c r="D2278" s="126" t="s">
        <v>1877</v>
      </c>
      <c r="E2278" s="124"/>
      <c r="F2278" s="119"/>
    </row>
    <row r="2279" spans="1:6" ht="63">
      <c r="A2279" s="127" t="s">
        <v>291</v>
      </c>
      <c r="B2279" s="128" t="s">
        <v>481</v>
      </c>
      <c r="C2279" s="126" t="s">
        <v>1877</v>
      </c>
      <c r="D2279" s="126" t="s">
        <v>1877</v>
      </c>
      <c r="E2279" s="124"/>
      <c r="F2279" s="119"/>
    </row>
    <row r="2280" spans="1:6" ht="31.5">
      <c r="A2280" s="127" t="s">
        <v>482</v>
      </c>
      <c r="B2280" s="128" t="s">
        <v>483</v>
      </c>
      <c r="C2280" s="126" t="s">
        <v>1877</v>
      </c>
      <c r="D2280" s="126" t="s">
        <v>1877</v>
      </c>
      <c r="E2280" s="124"/>
      <c r="F2280" s="119"/>
    </row>
    <row r="2281" spans="1:6">
      <c r="A2281" s="127" t="s">
        <v>484</v>
      </c>
      <c r="B2281" s="128" t="s">
        <v>485</v>
      </c>
      <c r="C2281" s="126" t="s">
        <v>1877</v>
      </c>
      <c r="D2281" s="126" t="s">
        <v>1877</v>
      </c>
      <c r="E2281" s="124"/>
      <c r="F2281" s="119"/>
    </row>
    <row r="2282" spans="1:6">
      <c r="A2282" s="129">
        <v>2</v>
      </c>
      <c r="B2282" s="130" t="s">
        <v>298</v>
      </c>
      <c r="C2282" s="126"/>
      <c r="D2282" s="126"/>
      <c r="E2282" s="124"/>
      <c r="F2282" s="119"/>
    </row>
    <row r="2283" spans="1:6" ht="31.5">
      <c r="A2283" s="127" t="s">
        <v>267</v>
      </c>
      <c r="B2283" s="128" t="s">
        <v>486</v>
      </c>
      <c r="C2283" s="126" t="s">
        <v>1877</v>
      </c>
      <c r="D2283" s="126" t="s">
        <v>1877</v>
      </c>
      <c r="E2283" s="124"/>
      <c r="F2283" s="119"/>
    </row>
    <row r="2284" spans="1:6" ht="63">
      <c r="A2284" s="127" t="s">
        <v>268</v>
      </c>
      <c r="B2284" s="128" t="s">
        <v>411</v>
      </c>
      <c r="C2284" s="126" t="s">
        <v>1877</v>
      </c>
      <c r="D2284" s="126" t="s">
        <v>1877</v>
      </c>
      <c r="E2284" s="124"/>
      <c r="F2284" s="119"/>
    </row>
    <row r="2285" spans="1:6" ht="31.5">
      <c r="A2285" s="127" t="s">
        <v>269</v>
      </c>
      <c r="B2285" s="128" t="s">
        <v>412</v>
      </c>
      <c r="C2285" s="126" t="s">
        <v>1877</v>
      </c>
      <c r="D2285" s="126" t="s">
        <v>1877</v>
      </c>
      <c r="E2285" s="124"/>
      <c r="F2285" s="119"/>
    </row>
    <row r="2286" spans="1:6" ht="47.25">
      <c r="A2286" s="129">
        <v>3</v>
      </c>
      <c r="B2286" s="130" t="s">
        <v>210</v>
      </c>
      <c r="C2286" s="126" t="s">
        <v>1877</v>
      </c>
      <c r="D2286" s="126" t="s">
        <v>1877</v>
      </c>
      <c r="E2286" s="124"/>
      <c r="F2286" s="119"/>
    </row>
    <row r="2287" spans="1:6" ht="31.5">
      <c r="A2287" s="127" t="s">
        <v>299</v>
      </c>
      <c r="B2287" s="128" t="s">
        <v>211</v>
      </c>
      <c r="C2287" s="126" t="s">
        <v>1877</v>
      </c>
      <c r="D2287" s="126" t="s">
        <v>1877</v>
      </c>
      <c r="E2287" s="124"/>
      <c r="F2287" s="119"/>
    </row>
    <row r="2288" spans="1:6">
      <c r="A2288" s="127" t="s">
        <v>240</v>
      </c>
      <c r="B2288" s="128" t="s">
        <v>212</v>
      </c>
      <c r="C2288" s="126" t="s">
        <v>1877</v>
      </c>
      <c r="D2288" s="126" t="s">
        <v>1877</v>
      </c>
      <c r="E2288" s="124"/>
      <c r="F2288" s="119"/>
    </row>
    <row r="2289" spans="1:6">
      <c r="A2289" s="127" t="s">
        <v>242</v>
      </c>
      <c r="B2289" s="128" t="s">
        <v>213</v>
      </c>
      <c r="C2289" s="126" t="s">
        <v>1877</v>
      </c>
      <c r="D2289" s="126" t="s">
        <v>1877</v>
      </c>
      <c r="E2289" s="124"/>
      <c r="F2289" s="119"/>
    </row>
    <row r="2290" spans="1:6">
      <c r="A2290" s="127" t="s">
        <v>214</v>
      </c>
      <c r="B2290" s="128" t="s">
        <v>215</v>
      </c>
      <c r="C2290" s="126" t="s">
        <v>1877</v>
      </c>
      <c r="D2290" s="126" t="s">
        <v>1877</v>
      </c>
      <c r="E2290" s="124"/>
      <c r="F2290" s="119"/>
    </row>
    <row r="2291" spans="1:6">
      <c r="A2291" s="127" t="s">
        <v>216</v>
      </c>
      <c r="B2291" s="128" t="s">
        <v>217</v>
      </c>
      <c r="C2291" s="126" t="s">
        <v>1877</v>
      </c>
      <c r="D2291" s="126" t="s">
        <v>1877</v>
      </c>
      <c r="E2291" s="124"/>
      <c r="F2291" s="119"/>
    </row>
    <row r="2292" spans="1:6" ht="31.5" customHeight="1">
      <c r="A2292" s="129">
        <v>4</v>
      </c>
      <c r="B2292" s="130" t="s">
        <v>394</v>
      </c>
      <c r="C2292" s="126"/>
      <c r="D2292" s="126"/>
      <c r="E2292" s="124"/>
      <c r="F2292" s="119"/>
    </row>
    <row r="2293" spans="1:6" ht="31.5">
      <c r="A2293" s="126" t="s">
        <v>271</v>
      </c>
      <c r="B2293" s="251" t="s">
        <v>218</v>
      </c>
      <c r="C2293" s="126" t="s">
        <v>1877</v>
      </c>
      <c r="D2293" s="126" t="s">
        <v>1877</v>
      </c>
      <c r="E2293" s="124"/>
      <c r="F2293" s="119"/>
    </row>
    <row r="2294" spans="1:6" ht="63">
      <c r="A2294" s="126" t="s">
        <v>272</v>
      </c>
      <c r="B2294" s="251" t="s">
        <v>392</v>
      </c>
      <c r="C2294" s="126" t="s">
        <v>1877</v>
      </c>
      <c r="D2294" s="126" t="s">
        <v>1877</v>
      </c>
      <c r="E2294" s="124"/>
      <c r="F2294" s="119"/>
    </row>
    <row r="2295" spans="1:6" ht="31.5">
      <c r="A2295" s="126" t="s">
        <v>273</v>
      </c>
      <c r="B2295" s="251" t="s">
        <v>500</v>
      </c>
      <c r="C2295" s="126" t="s">
        <v>1877</v>
      </c>
      <c r="D2295" s="126" t="s">
        <v>1877</v>
      </c>
      <c r="E2295" s="124"/>
      <c r="F2295" s="119"/>
    </row>
    <row r="2296" spans="1:6" ht="31.5">
      <c r="A2296" s="126" t="s">
        <v>138</v>
      </c>
      <c r="B2296" s="251" t="s">
        <v>501</v>
      </c>
      <c r="C2296" s="126" t="s">
        <v>1877</v>
      </c>
      <c r="D2296" s="126" t="s">
        <v>1877</v>
      </c>
      <c r="E2296" s="124"/>
      <c r="F2296" s="119"/>
    </row>
    <row r="2297" spans="1:6">
      <c r="E2297" s="719"/>
      <c r="F2297" s="178" t="s">
        <v>251</v>
      </c>
    </row>
    <row r="2298" spans="1:6">
      <c r="B2298" s="53"/>
      <c r="F2298" s="178" t="s">
        <v>456</v>
      </c>
    </row>
    <row r="2299" spans="1:6">
      <c r="F2299" s="178" t="s">
        <v>182</v>
      </c>
    </row>
    <row r="2300" spans="1:6">
      <c r="F2300" s="178"/>
    </row>
    <row r="2301" spans="1:6">
      <c r="A2301" s="802" t="s">
        <v>399</v>
      </c>
      <c r="B2301" s="802"/>
      <c r="C2301" s="802"/>
      <c r="D2301" s="802"/>
      <c r="E2301" s="802"/>
      <c r="F2301" s="802"/>
    </row>
    <row r="2302" spans="1:6">
      <c r="A2302" s="802" t="s">
        <v>303</v>
      </c>
      <c r="B2302" s="802"/>
      <c r="C2302" s="802"/>
      <c r="D2302" s="802"/>
      <c r="E2302" s="802"/>
      <c r="F2302" s="802"/>
    </row>
    <row r="2303" spans="1:6">
      <c r="F2303" s="178" t="s">
        <v>219</v>
      </c>
    </row>
    <row r="2304" spans="1:6">
      <c r="F2304" s="178" t="s">
        <v>220</v>
      </c>
    </row>
    <row r="2305" spans="1:6">
      <c r="F2305" s="178" t="s">
        <v>221</v>
      </c>
    </row>
    <row r="2306" spans="1:6">
      <c r="F2306" s="246" t="s">
        <v>222</v>
      </c>
    </row>
    <row r="2307" spans="1:6">
      <c r="F2307" s="178" t="s">
        <v>1885</v>
      </c>
    </row>
    <row r="2308" spans="1:6">
      <c r="F2308" s="178" t="s">
        <v>177</v>
      </c>
    </row>
    <row r="2309" spans="1:6">
      <c r="A2309" s="123"/>
    </row>
    <row r="2310" spans="1:6">
      <c r="A2310" s="804" t="s">
        <v>1886</v>
      </c>
      <c r="B2310" s="804"/>
      <c r="C2310" s="804"/>
      <c r="D2310" s="804"/>
      <c r="E2310" s="804"/>
      <c r="F2310" s="804"/>
    </row>
    <row r="2311" spans="1:6">
      <c r="A2311" s="121" t="s">
        <v>578</v>
      </c>
      <c r="B2311" s="640" t="s">
        <v>940</v>
      </c>
    </row>
    <row r="2312" spans="1:6">
      <c r="A2312" s="803" t="s">
        <v>262</v>
      </c>
      <c r="B2312" s="781" t="s">
        <v>418</v>
      </c>
      <c r="C2312" s="806" t="s">
        <v>470</v>
      </c>
      <c r="D2312" s="807"/>
      <c r="E2312" s="805" t="s">
        <v>400</v>
      </c>
      <c r="F2312" s="781" t="s">
        <v>401</v>
      </c>
    </row>
    <row r="2313" spans="1:6">
      <c r="A2313" s="803"/>
      <c r="B2313" s="781"/>
      <c r="C2313" s="808"/>
      <c r="D2313" s="809"/>
      <c r="E2313" s="805"/>
      <c r="F2313" s="781"/>
    </row>
    <row r="2314" spans="1:6">
      <c r="A2314" s="803"/>
      <c r="B2314" s="781"/>
      <c r="C2314" s="247" t="s">
        <v>402</v>
      </c>
      <c r="D2314" s="247" t="s">
        <v>403</v>
      </c>
      <c r="E2314" s="805"/>
      <c r="F2314" s="781"/>
    </row>
    <row r="2315" spans="1:6">
      <c r="A2315" s="712">
        <v>1</v>
      </c>
      <c r="B2315" s="709">
        <v>2</v>
      </c>
      <c r="C2315" s="247">
        <v>3</v>
      </c>
      <c r="D2315" s="247">
        <v>4</v>
      </c>
      <c r="E2315" s="711">
        <v>5</v>
      </c>
      <c r="F2315" s="709">
        <v>6</v>
      </c>
    </row>
    <row r="2316" spans="1:6">
      <c r="A2316" s="712">
        <v>1</v>
      </c>
      <c r="B2316" s="248" t="s">
        <v>368</v>
      </c>
      <c r="C2316" s="249"/>
      <c r="D2316" s="249"/>
      <c r="E2316" s="125"/>
      <c r="F2316" s="710"/>
    </row>
    <row r="2317" spans="1:6">
      <c r="A2317" s="126" t="s">
        <v>264</v>
      </c>
      <c r="B2317" s="250" t="s">
        <v>369</v>
      </c>
      <c r="C2317" s="126" t="s">
        <v>1877</v>
      </c>
      <c r="D2317" s="126" t="s">
        <v>1877</v>
      </c>
      <c r="E2317" s="124"/>
      <c r="F2317" s="119"/>
    </row>
    <row r="2318" spans="1:6">
      <c r="A2318" s="126" t="s">
        <v>265</v>
      </c>
      <c r="B2318" s="251" t="s">
        <v>223</v>
      </c>
      <c r="C2318" s="126" t="s">
        <v>1877</v>
      </c>
      <c r="D2318" s="126" t="s">
        <v>1877</v>
      </c>
      <c r="E2318" s="124"/>
      <c r="F2318" s="119"/>
    </row>
    <row r="2319" spans="1:6" ht="31.5">
      <c r="A2319" s="126" t="s">
        <v>276</v>
      </c>
      <c r="B2319" s="251" t="s">
        <v>480</v>
      </c>
      <c r="C2319" s="126" t="s">
        <v>1877</v>
      </c>
      <c r="D2319" s="126" t="s">
        <v>1877</v>
      </c>
      <c r="E2319" s="124"/>
      <c r="F2319" s="119"/>
    </row>
    <row r="2320" spans="1:6" ht="63">
      <c r="A2320" s="127" t="s">
        <v>291</v>
      </c>
      <c r="B2320" s="128" t="s">
        <v>481</v>
      </c>
      <c r="C2320" s="126" t="s">
        <v>1877</v>
      </c>
      <c r="D2320" s="126" t="s">
        <v>1877</v>
      </c>
      <c r="E2320" s="124"/>
      <c r="F2320" s="119"/>
    </row>
    <row r="2321" spans="1:6" ht="31.5">
      <c r="A2321" s="127" t="s">
        <v>482</v>
      </c>
      <c r="B2321" s="128" t="s">
        <v>483</v>
      </c>
      <c r="C2321" s="126" t="s">
        <v>1877</v>
      </c>
      <c r="D2321" s="126" t="s">
        <v>1877</v>
      </c>
      <c r="E2321" s="124"/>
      <c r="F2321" s="119"/>
    </row>
    <row r="2322" spans="1:6">
      <c r="A2322" s="127" t="s">
        <v>484</v>
      </c>
      <c r="B2322" s="128" t="s">
        <v>485</v>
      </c>
      <c r="C2322" s="126" t="s">
        <v>1877</v>
      </c>
      <c r="D2322" s="126" t="s">
        <v>1877</v>
      </c>
      <c r="E2322" s="124"/>
      <c r="F2322" s="119"/>
    </row>
    <row r="2323" spans="1:6">
      <c r="A2323" s="129">
        <v>2</v>
      </c>
      <c r="B2323" s="130" t="s">
        <v>298</v>
      </c>
      <c r="C2323" s="126"/>
      <c r="D2323" s="126"/>
      <c r="E2323" s="124"/>
      <c r="F2323" s="119"/>
    </row>
    <row r="2324" spans="1:6" ht="31.5">
      <c r="A2324" s="127" t="s">
        <v>267</v>
      </c>
      <c r="B2324" s="128" t="s">
        <v>486</v>
      </c>
      <c r="C2324" s="126" t="s">
        <v>1877</v>
      </c>
      <c r="D2324" s="126" t="s">
        <v>1877</v>
      </c>
      <c r="E2324" s="124"/>
      <c r="F2324" s="119"/>
    </row>
    <row r="2325" spans="1:6" ht="63">
      <c r="A2325" s="127" t="s">
        <v>268</v>
      </c>
      <c r="B2325" s="128" t="s">
        <v>411</v>
      </c>
      <c r="C2325" s="126" t="s">
        <v>1877</v>
      </c>
      <c r="D2325" s="126" t="s">
        <v>1877</v>
      </c>
      <c r="E2325" s="124"/>
      <c r="F2325" s="119"/>
    </row>
    <row r="2326" spans="1:6" ht="31.5">
      <c r="A2326" s="127" t="s">
        <v>269</v>
      </c>
      <c r="B2326" s="128" t="s">
        <v>412</v>
      </c>
      <c r="C2326" s="126" t="s">
        <v>1877</v>
      </c>
      <c r="D2326" s="126" t="s">
        <v>1877</v>
      </c>
      <c r="E2326" s="124"/>
      <c r="F2326" s="119"/>
    </row>
    <row r="2327" spans="1:6" ht="47.25">
      <c r="A2327" s="129">
        <v>3</v>
      </c>
      <c r="B2327" s="130" t="s">
        <v>210</v>
      </c>
      <c r="C2327" s="126" t="s">
        <v>1877</v>
      </c>
      <c r="D2327" s="126" t="s">
        <v>1877</v>
      </c>
      <c r="E2327" s="124"/>
      <c r="F2327" s="119"/>
    </row>
    <row r="2328" spans="1:6" ht="31.5">
      <c r="A2328" s="127" t="s">
        <v>299</v>
      </c>
      <c r="B2328" s="128" t="s">
        <v>211</v>
      </c>
      <c r="C2328" s="126" t="s">
        <v>1877</v>
      </c>
      <c r="D2328" s="126" t="s">
        <v>1877</v>
      </c>
      <c r="E2328" s="124"/>
      <c r="F2328" s="119"/>
    </row>
    <row r="2329" spans="1:6">
      <c r="A2329" s="127" t="s">
        <v>240</v>
      </c>
      <c r="B2329" s="128" t="s">
        <v>212</v>
      </c>
      <c r="C2329" s="126" t="s">
        <v>1877</v>
      </c>
      <c r="D2329" s="126" t="s">
        <v>1877</v>
      </c>
      <c r="E2329" s="124"/>
      <c r="F2329" s="119"/>
    </row>
    <row r="2330" spans="1:6">
      <c r="A2330" s="127" t="s">
        <v>242</v>
      </c>
      <c r="B2330" s="128" t="s">
        <v>213</v>
      </c>
      <c r="C2330" s="126" t="s">
        <v>1877</v>
      </c>
      <c r="D2330" s="126" t="s">
        <v>1877</v>
      </c>
      <c r="E2330" s="124"/>
      <c r="F2330" s="119"/>
    </row>
    <row r="2331" spans="1:6">
      <c r="A2331" s="127" t="s">
        <v>214</v>
      </c>
      <c r="B2331" s="128" t="s">
        <v>215</v>
      </c>
      <c r="C2331" s="126" t="s">
        <v>1877</v>
      </c>
      <c r="D2331" s="126" t="s">
        <v>1877</v>
      </c>
      <c r="E2331" s="124"/>
      <c r="F2331" s="119"/>
    </row>
    <row r="2332" spans="1:6">
      <c r="A2332" s="127" t="s">
        <v>216</v>
      </c>
      <c r="B2332" s="128" t="s">
        <v>217</v>
      </c>
      <c r="C2332" s="126" t="s">
        <v>1877</v>
      </c>
      <c r="D2332" s="126" t="s">
        <v>1877</v>
      </c>
      <c r="E2332" s="124"/>
      <c r="F2332" s="119"/>
    </row>
    <row r="2333" spans="1:6">
      <c r="A2333" s="129">
        <v>4</v>
      </c>
      <c r="B2333" s="130" t="s">
        <v>394</v>
      </c>
      <c r="C2333" s="126"/>
      <c r="D2333" s="126"/>
      <c r="E2333" s="124"/>
      <c r="F2333" s="119"/>
    </row>
    <row r="2334" spans="1:6" ht="31.5">
      <c r="A2334" s="126" t="s">
        <v>271</v>
      </c>
      <c r="B2334" s="251" t="s">
        <v>218</v>
      </c>
      <c r="C2334" s="126" t="s">
        <v>1877</v>
      </c>
      <c r="D2334" s="126" t="s">
        <v>1877</v>
      </c>
      <c r="E2334" s="124"/>
      <c r="F2334" s="119"/>
    </row>
    <row r="2335" spans="1:6" ht="63">
      <c r="A2335" s="126" t="s">
        <v>272</v>
      </c>
      <c r="B2335" s="251" t="s">
        <v>392</v>
      </c>
      <c r="C2335" s="126" t="s">
        <v>1877</v>
      </c>
      <c r="D2335" s="126" t="s">
        <v>1877</v>
      </c>
      <c r="E2335" s="124"/>
      <c r="F2335" s="119"/>
    </row>
    <row r="2336" spans="1:6" ht="31.5">
      <c r="A2336" s="126" t="s">
        <v>273</v>
      </c>
      <c r="B2336" s="251" t="s">
        <v>500</v>
      </c>
      <c r="C2336" s="126" t="s">
        <v>1877</v>
      </c>
      <c r="D2336" s="126" t="s">
        <v>1877</v>
      </c>
      <c r="E2336" s="124"/>
      <c r="F2336" s="119"/>
    </row>
    <row r="2337" spans="1:6" ht="31.5">
      <c r="A2337" s="126" t="s">
        <v>138</v>
      </c>
      <c r="B2337" s="251" t="s">
        <v>501</v>
      </c>
      <c r="C2337" s="126" t="s">
        <v>1877</v>
      </c>
      <c r="D2337" s="126" t="s">
        <v>1877</v>
      </c>
      <c r="E2337" s="124"/>
      <c r="F2337" s="119"/>
    </row>
    <row r="2338" spans="1:6">
      <c r="E2338" s="719"/>
      <c r="F2338" s="178" t="s">
        <v>251</v>
      </c>
    </row>
    <row r="2339" spans="1:6">
      <c r="B2339" s="53"/>
      <c r="F2339" s="178" t="s">
        <v>456</v>
      </c>
    </row>
    <row r="2340" spans="1:6">
      <c r="F2340" s="178" t="s">
        <v>182</v>
      </c>
    </row>
    <row r="2341" spans="1:6">
      <c r="F2341" s="178"/>
    </row>
    <row r="2342" spans="1:6">
      <c r="A2342" s="802" t="s">
        <v>399</v>
      </c>
      <c r="B2342" s="802"/>
      <c r="C2342" s="802"/>
      <c r="D2342" s="802"/>
      <c r="E2342" s="802"/>
      <c r="F2342" s="802"/>
    </row>
    <row r="2343" spans="1:6">
      <c r="A2343" s="802" t="s">
        <v>303</v>
      </c>
      <c r="B2343" s="802"/>
      <c r="C2343" s="802"/>
      <c r="D2343" s="802"/>
      <c r="E2343" s="802"/>
      <c r="F2343" s="802"/>
    </row>
    <row r="2344" spans="1:6">
      <c r="F2344" s="178" t="s">
        <v>219</v>
      </c>
    </row>
    <row r="2345" spans="1:6">
      <c r="F2345" s="178" t="s">
        <v>220</v>
      </c>
    </row>
    <row r="2346" spans="1:6">
      <c r="F2346" s="178" t="s">
        <v>221</v>
      </c>
    </row>
    <row r="2347" spans="1:6">
      <c r="F2347" s="246" t="s">
        <v>222</v>
      </c>
    </row>
    <row r="2348" spans="1:6">
      <c r="F2348" s="178" t="s">
        <v>1885</v>
      </c>
    </row>
    <row r="2349" spans="1:6">
      <c r="F2349" s="178" t="s">
        <v>177</v>
      </c>
    </row>
    <row r="2350" spans="1:6">
      <c r="A2350" s="123"/>
    </row>
    <row r="2351" spans="1:6">
      <c r="A2351" s="804" t="s">
        <v>1886</v>
      </c>
      <c r="B2351" s="804"/>
      <c r="C2351" s="804"/>
      <c r="D2351" s="804"/>
      <c r="E2351" s="804"/>
      <c r="F2351" s="804"/>
    </row>
    <row r="2352" spans="1:6">
      <c r="A2352" s="121" t="s">
        <v>579</v>
      </c>
      <c r="B2352" s="640" t="s">
        <v>941</v>
      </c>
    </row>
    <row r="2353" spans="1:6">
      <c r="A2353" s="803" t="s">
        <v>262</v>
      </c>
      <c r="B2353" s="781" t="s">
        <v>418</v>
      </c>
      <c r="C2353" s="806" t="s">
        <v>470</v>
      </c>
      <c r="D2353" s="807"/>
      <c r="E2353" s="805" t="s">
        <v>400</v>
      </c>
      <c r="F2353" s="781" t="s">
        <v>401</v>
      </c>
    </row>
    <row r="2354" spans="1:6">
      <c r="A2354" s="803"/>
      <c r="B2354" s="781"/>
      <c r="C2354" s="808"/>
      <c r="D2354" s="809"/>
      <c r="E2354" s="805"/>
      <c r="F2354" s="781"/>
    </row>
    <row r="2355" spans="1:6">
      <c r="A2355" s="803"/>
      <c r="B2355" s="781"/>
      <c r="C2355" s="247" t="s">
        <v>402</v>
      </c>
      <c r="D2355" s="247" t="s">
        <v>403</v>
      </c>
      <c r="E2355" s="805"/>
      <c r="F2355" s="781"/>
    </row>
    <row r="2356" spans="1:6">
      <c r="A2356" s="712">
        <v>1</v>
      </c>
      <c r="B2356" s="709">
        <v>2</v>
      </c>
      <c r="C2356" s="247">
        <v>3</v>
      </c>
      <c r="D2356" s="247">
        <v>4</v>
      </c>
      <c r="E2356" s="711">
        <v>5</v>
      </c>
      <c r="F2356" s="709">
        <v>6</v>
      </c>
    </row>
    <row r="2357" spans="1:6">
      <c r="A2357" s="712">
        <v>1</v>
      </c>
      <c r="B2357" s="248" t="s">
        <v>368</v>
      </c>
      <c r="C2357" s="249"/>
      <c r="D2357" s="249"/>
      <c r="E2357" s="125"/>
      <c r="F2357" s="710"/>
    </row>
    <row r="2358" spans="1:6">
      <c r="A2358" s="126" t="s">
        <v>264</v>
      </c>
      <c r="B2358" s="250" t="s">
        <v>369</v>
      </c>
      <c r="C2358" s="126" t="s">
        <v>1877</v>
      </c>
      <c r="D2358" s="126" t="s">
        <v>1877</v>
      </c>
      <c r="E2358" s="124"/>
      <c r="F2358" s="119"/>
    </row>
    <row r="2359" spans="1:6">
      <c r="A2359" s="126" t="s">
        <v>265</v>
      </c>
      <c r="B2359" s="251" t="s">
        <v>223</v>
      </c>
      <c r="C2359" s="126" t="s">
        <v>1877</v>
      </c>
      <c r="D2359" s="126" t="s">
        <v>1877</v>
      </c>
      <c r="E2359" s="124"/>
      <c r="F2359" s="119"/>
    </row>
    <row r="2360" spans="1:6" ht="31.5">
      <c r="A2360" s="126" t="s">
        <v>276</v>
      </c>
      <c r="B2360" s="251" t="s">
        <v>480</v>
      </c>
      <c r="C2360" s="126" t="s">
        <v>1877</v>
      </c>
      <c r="D2360" s="126" t="s">
        <v>1877</v>
      </c>
      <c r="E2360" s="124"/>
      <c r="F2360" s="119"/>
    </row>
    <row r="2361" spans="1:6" ht="63">
      <c r="A2361" s="127" t="s">
        <v>291</v>
      </c>
      <c r="B2361" s="128" t="s">
        <v>481</v>
      </c>
      <c r="C2361" s="126" t="s">
        <v>1877</v>
      </c>
      <c r="D2361" s="126" t="s">
        <v>1877</v>
      </c>
      <c r="E2361" s="124"/>
      <c r="F2361" s="119"/>
    </row>
    <row r="2362" spans="1:6" ht="31.5">
      <c r="A2362" s="127" t="s">
        <v>482</v>
      </c>
      <c r="B2362" s="128" t="s">
        <v>483</v>
      </c>
      <c r="C2362" s="126" t="s">
        <v>1877</v>
      </c>
      <c r="D2362" s="126" t="s">
        <v>1877</v>
      </c>
      <c r="E2362" s="124"/>
      <c r="F2362" s="119"/>
    </row>
    <row r="2363" spans="1:6">
      <c r="A2363" s="127" t="s">
        <v>484</v>
      </c>
      <c r="B2363" s="128" t="s">
        <v>485</v>
      </c>
      <c r="C2363" s="126" t="s">
        <v>1877</v>
      </c>
      <c r="D2363" s="126" t="s">
        <v>1877</v>
      </c>
      <c r="E2363" s="124"/>
      <c r="F2363" s="119"/>
    </row>
    <row r="2364" spans="1:6">
      <c r="A2364" s="129">
        <v>2</v>
      </c>
      <c r="B2364" s="130" t="s">
        <v>298</v>
      </c>
      <c r="C2364" s="126"/>
      <c r="D2364" s="126"/>
      <c r="E2364" s="124"/>
      <c r="F2364" s="119"/>
    </row>
    <row r="2365" spans="1:6" ht="31.5">
      <c r="A2365" s="127" t="s">
        <v>267</v>
      </c>
      <c r="B2365" s="128" t="s">
        <v>486</v>
      </c>
      <c r="C2365" s="126" t="s">
        <v>1877</v>
      </c>
      <c r="D2365" s="126" t="s">
        <v>1877</v>
      </c>
      <c r="E2365" s="124"/>
      <c r="F2365" s="119"/>
    </row>
    <row r="2366" spans="1:6" ht="63">
      <c r="A2366" s="127" t="s">
        <v>268</v>
      </c>
      <c r="B2366" s="128" t="s">
        <v>411</v>
      </c>
      <c r="C2366" s="126" t="s">
        <v>1877</v>
      </c>
      <c r="D2366" s="126" t="s">
        <v>1877</v>
      </c>
      <c r="E2366" s="124"/>
      <c r="F2366" s="119"/>
    </row>
    <row r="2367" spans="1:6" ht="31.5">
      <c r="A2367" s="127" t="s">
        <v>269</v>
      </c>
      <c r="B2367" s="128" t="s">
        <v>412</v>
      </c>
      <c r="C2367" s="126" t="s">
        <v>1877</v>
      </c>
      <c r="D2367" s="126" t="s">
        <v>1877</v>
      </c>
      <c r="E2367" s="124"/>
      <c r="F2367" s="119"/>
    </row>
    <row r="2368" spans="1:6" ht="47.25">
      <c r="A2368" s="129">
        <v>3</v>
      </c>
      <c r="B2368" s="130" t="s">
        <v>210</v>
      </c>
      <c r="C2368" s="126" t="s">
        <v>1877</v>
      </c>
      <c r="D2368" s="126" t="s">
        <v>1877</v>
      </c>
      <c r="E2368" s="124"/>
      <c r="F2368" s="119"/>
    </row>
    <row r="2369" spans="1:6" ht="31.5">
      <c r="A2369" s="127" t="s">
        <v>299</v>
      </c>
      <c r="B2369" s="128" t="s">
        <v>211</v>
      </c>
      <c r="C2369" s="126" t="s">
        <v>1877</v>
      </c>
      <c r="D2369" s="126" t="s">
        <v>1877</v>
      </c>
      <c r="E2369" s="124"/>
      <c r="F2369" s="119"/>
    </row>
    <row r="2370" spans="1:6">
      <c r="A2370" s="127" t="s">
        <v>240</v>
      </c>
      <c r="B2370" s="128" t="s">
        <v>212</v>
      </c>
      <c r="C2370" s="126" t="s">
        <v>1877</v>
      </c>
      <c r="D2370" s="126" t="s">
        <v>1877</v>
      </c>
      <c r="E2370" s="124"/>
      <c r="F2370" s="119"/>
    </row>
    <row r="2371" spans="1:6">
      <c r="A2371" s="127" t="s">
        <v>242</v>
      </c>
      <c r="B2371" s="128" t="s">
        <v>213</v>
      </c>
      <c r="C2371" s="126" t="s">
        <v>1877</v>
      </c>
      <c r="D2371" s="126" t="s">
        <v>1877</v>
      </c>
      <c r="E2371" s="124"/>
      <c r="F2371" s="119"/>
    </row>
    <row r="2372" spans="1:6">
      <c r="A2372" s="127" t="s">
        <v>214</v>
      </c>
      <c r="B2372" s="128" t="s">
        <v>215</v>
      </c>
      <c r="C2372" s="126" t="s">
        <v>1877</v>
      </c>
      <c r="D2372" s="126" t="s">
        <v>1877</v>
      </c>
      <c r="E2372" s="124"/>
      <c r="F2372" s="119"/>
    </row>
    <row r="2373" spans="1:6">
      <c r="A2373" s="127" t="s">
        <v>216</v>
      </c>
      <c r="B2373" s="128" t="s">
        <v>217</v>
      </c>
      <c r="C2373" s="126" t="s">
        <v>1877</v>
      </c>
      <c r="D2373" s="126" t="s">
        <v>1877</v>
      </c>
      <c r="E2373" s="124"/>
      <c r="F2373" s="119"/>
    </row>
    <row r="2374" spans="1:6">
      <c r="A2374" s="129">
        <v>4</v>
      </c>
      <c r="B2374" s="130" t="s">
        <v>394</v>
      </c>
      <c r="C2374" s="126"/>
      <c r="D2374" s="126"/>
      <c r="E2374" s="124"/>
      <c r="F2374" s="119"/>
    </row>
    <row r="2375" spans="1:6" ht="31.5">
      <c r="A2375" s="126" t="s">
        <v>271</v>
      </c>
      <c r="B2375" s="251" t="s">
        <v>218</v>
      </c>
      <c r="C2375" s="126" t="s">
        <v>1877</v>
      </c>
      <c r="D2375" s="126" t="s">
        <v>1877</v>
      </c>
      <c r="E2375" s="124"/>
      <c r="F2375" s="119"/>
    </row>
    <row r="2376" spans="1:6" ht="63">
      <c r="A2376" s="126" t="s">
        <v>272</v>
      </c>
      <c r="B2376" s="251" t="s">
        <v>392</v>
      </c>
      <c r="C2376" s="126" t="s">
        <v>1877</v>
      </c>
      <c r="D2376" s="126" t="s">
        <v>1877</v>
      </c>
      <c r="E2376" s="124"/>
      <c r="F2376" s="119"/>
    </row>
    <row r="2377" spans="1:6" ht="31.5">
      <c r="A2377" s="126" t="s">
        <v>273</v>
      </c>
      <c r="B2377" s="251" t="s">
        <v>500</v>
      </c>
      <c r="C2377" s="126" t="s">
        <v>1877</v>
      </c>
      <c r="D2377" s="126" t="s">
        <v>1877</v>
      </c>
      <c r="E2377" s="124"/>
      <c r="F2377" s="119"/>
    </row>
    <row r="2378" spans="1:6" ht="31.5">
      <c r="A2378" s="126" t="s">
        <v>138</v>
      </c>
      <c r="B2378" s="251" t="s">
        <v>501</v>
      </c>
      <c r="C2378" s="126" t="s">
        <v>1877</v>
      </c>
      <c r="D2378" s="126" t="s">
        <v>1877</v>
      </c>
      <c r="E2378" s="124"/>
      <c r="F2378" s="119"/>
    </row>
    <row r="2379" spans="1:6">
      <c r="E2379" s="719"/>
      <c r="F2379" s="178" t="s">
        <v>251</v>
      </c>
    </row>
    <row r="2380" spans="1:6">
      <c r="B2380" s="53"/>
      <c r="F2380" s="178" t="s">
        <v>456</v>
      </c>
    </row>
    <row r="2381" spans="1:6">
      <c r="F2381" s="178" t="s">
        <v>182</v>
      </c>
    </row>
    <row r="2382" spans="1:6">
      <c r="F2382" s="178"/>
    </row>
    <row r="2383" spans="1:6">
      <c r="A2383" s="802" t="s">
        <v>399</v>
      </c>
      <c r="B2383" s="802"/>
      <c r="C2383" s="802"/>
      <c r="D2383" s="802"/>
      <c r="E2383" s="802"/>
      <c r="F2383" s="802"/>
    </row>
    <row r="2384" spans="1:6">
      <c r="A2384" s="802" t="s">
        <v>303</v>
      </c>
      <c r="B2384" s="802"/>
      <c r="C2384" s="802"/>
      <c r="D2384" s="802"/>
      <c r="E2384" s="802"/>
      <c r="F2384" s="802"/>
    </row>
    <row r="2385" spans="1:6">
      <c r="F2385" s="178" t="s">
        <v>219</v>
      </c>
    </row>
    <row r="2386" spans="1:6">
      <c r="F2386" s="178" t="s">
        <v>220</v>
      </c>
    </row>
    <row r="2387" spans="1:6">
      <c r="F2387" s="178" t="s">
        <v>221</v>
      </c>
    </row>
    <row r="2388" spans="1:6">
      <c r="F2388" s="246" t="s">
        <v>222</v>
      </c>
    </row>
    <row r="2389" spans="1:6">
      <c r="F2389" s="178" t="s">
        <v>1885</v>
      </c>
    </row>
    <row r="2390" spans="1:6">
      <c r="F2390" s="178" t="s">
        <v>177</v>
      </c>
    </row>
    <row r="2391" spans="1:6">
      <c r="A2391" s="123"/>
    </row>
    <row r="2392" spans="1:6">
      <c r="A2392" s="804" t="s">
        <v>1886</v>
      </c>
      <c r="B2392" s="804"/>
      <c r="C2392" s="804"/>
      <c r="D2392" s="804"/>
      <c r="E2392" s="804"/>
      <c r="F2392" s="804"/>
    </row>
    <row r="2393" spans="1:6">
      <c r="A2393" s="121" t="s">
        <v>580</v>
      </c>
      <c r="B2393" s="640" t="s">
        <v>942</v>
      </c>
    </row>
    <row r="2394" spans="1:6">
      <c r="A2394" s="803" t="s">
        <v>262</v>
      </c>
      <c r="B2394" s="781" t="s">
        <v>418</v>
      </c>
      <c r="C2394" s="806" t="s">
        <v>470</v>
      </c>
      <c r="D2394" s="807"/>
      <c r="E2394" s="805" t="s">
        <v>400</v>
      </c>
      <c r="F2394" s="781" t="s">
        <v>401</v>
      </c>
    </row>
    <row r="2395" spans="1:6">
      <c r="A2395" s="803"/>
      <c r="B2395" s="781"/>
      <c r="C2395" s="808"/>
      <c r="D2395" s="809"/>
      <c r="E2395" s="805"/>
      <c r="F2395" s="781"/>
    </row>
    <row r="2396" spans="1:6">
      <c r="A2396" s="803"/>
      <c r="B2396" s="781"/>
      <c r="C2396" s="247" t="s">
        <v>402</v>
      </c>
      <c r="D2396" s="247" t="s">
        <v>403</v>
      </c>
      <c r="E2396" s="805"/>
      <c r="F2396" s="781"/>
    </row>
    <row r="2397" spans="1:6">
      <c r="A2397" s="712">
        <v>1</v>
      </c>
      <c r="B2397" s="709">
        <v>2</v>
      </c>
      <c r="C2397" s="247">
        <v>3</v>
      </c>
      <c r="D2397" s="247">
        <v>4</v>
      </c>
      <c r="E2397" s="711">
        <v>5</v>
      </c>
      <c r="F2397" s="709">
        <v>6</v>
      </c>
    </row>
    <row r="2398" spans="1:6">
      <c r="A2398" s="712">
        <v>1</v>
      </c>
      <c r="B2398" s="248" t="s">
        <v>368</v>
      </c>
      <c r="C2398" s="249"/>
      <c r="D2398" s="249"/>
      <c r="E2398" s="125"/>
      <c r="F2398" s="710"/>
    </row>
    <row r="2399" spans="1:6">
      <c r="A2399" s="126" t="s">
        <v>264</v>
      </c>
      <c r="B2399" s="250" t="s">
        <v>369</v>
      </c>
      <c r="C2399" s="126" t="s">
        <v>1877</v>
      </c>
      <c r="D2399" s="126" t="s">
        <v>1877</v>
      </c>
      <c r="E2399" s="124"/>
      <c r="F2399" s="119"/>
    </row>
    <row r="2400" spans="1:6">
      <c r="A2400" s="126" t="s">
        <v>265</v>
      </c>
      <c r="B2400" s="251" t="s">
        <v>223</v>
      </c>
      <c r="C2400" s="126" t="s">
        <v>1877</v>
      </c>
      <c r="D2400" s="126" t="s">
        <v>1877</v>
      </c>
      <c r="E2400" s="124"/>
      <c r="F2400" s="119"/>
    </row>
    <row r="2401" spans="1:6" ht="31.5">
      <c r="A2401" s="126" t="s">
        <v>276</v>
      </c>
      <c r="B2401" s="251" t="s">
        <v>480</v>
      </c>
      <c r="C2401" s="126" t="s">
        <v>1877</v>
      </c>
      <c r="D2401" s="126" t="s">
        <v>1877</v>
      </c>
      <c r="E2401" s="124"/>
      <c r="F2401" s="119"/>
    </row>
    <row r="2402" spans="1:6" ht="63">
      <c r="A2402" s="127" t="s">
        <v>291</v>
      </c>
      <c r="B2402" s="128" t="s">
        <v>481</v>
      </c>
      <c r="C2402" s="126" t="s">
        <v>1877</v>
      </c>
      <c r="D2402" s="126" t="s">
        <v>1877</v>
      </c>
      <c r="E2402" s="124"/>
      <c r="F2402" s="119"/>
    </row>
    <row r="2403" spans="1:6" ht="31.5">
      <c r="A2403" s="127" t="s">
        <v>482</v>
      </c>
      <c r="B2403" s="128" t="s">
        <v>483</v>
      </c>
      <c r="C2403" s="126" t="s">
        <v>1877</v>
      </c>
      <c r="D2403" s="126" t="s">
        <v>1877</v>
      </c>
      <c r="E2403" s="124"/>
      <c r="F2403" s="119"/>
    </row>
    <row r="2404" spans="1:6">
      <c r="A2404" s="127" t="s">
        <v>484</v>
      </c>
      <c r="B2404" s="128" t="s">
        <v>485</v>
      </c>
      <c r="C2404" s="126" t="s">
        <v>1877</v>
      </c>
      <c r="D2404" s="126" t="s">
        <v>1877</v>
      </c>
      <c r="E2404" s="124"/>
      <c r="F2404" s="119"/>
    </row>
    <row r="2405" spans="1:6">
      <c r="A2405" s="129">
        <v>2</v>
      </c>
      <c r="B2405" s="130" t="s">
        <v>298</v>
      </c>
      <c r="C2405" s="126"/>
      <c r="D2405" s="126"/>
      <c r="E2405" s="124"/>
      <c r="F2405" s="119"/>
    </row>
    <row r="2406" spans="1:6" ht="31.5">
      <c r="A2406" s="127" t="s">
        <v>267</v>
      </c>
      <c r="B2406" s="128" t="s">
        <v>486</v>
      </c>
      <c r="C2406" s="126" t="s">
        <v>1877</v>
      </c>
      <c r="D2406" s="126" t="s">
        <v>1877</v>
      </c>
      <c r="E2406" s="124"/>
      <c r="F2406" s="119"/>
    </row>
    <row r="2407" spans="1:6" ht="63">
      <c r="A2407" s="127" t="s">
        <v>268</v>
      </c>
      <c r="B2407" s="128" t="s">
        <v>411</v>
      </c>
      <c r="C2407" s="126" t="s">
        <v>1877</v>
      </c>
      <c r="D2407" s="126" t="s">
        <v>1877</v>
      </c>
      <c r="E2407" s="124"/>
      <c r="F2407" s="119"/>
    </row>
    <row r="2408" spans="1:6" ht="31.5">
      <c r="A2408" s="127" t="s">
        <v>269</v>
      </c>
      <c r="B2408" s="128" t="s">
        <v>412</v>
      </c>
      <c r="C2408" s="126" t="s">
        <v>1877</v>
      </c>
      <c r="D2408" s="126" t="s">
        <v>1877</v>
      </c>
      <c r="E2408" s="124"/>
      <c r="F2408" s="119"/>
    </row>
    <row r="2409" spans="1:6" ht="47.25">
      <c r="A2409" s="129">
        <v>3</v>
      </c>
      <c r="B2409" s="130" t="s">
        <v>210</v>
      </c>
      <c r="C2409" s="126" t="s">
        <v>1877</v>
      </c>
      <c r="D2409" s="126" t="s">
        <v>1877</v>
      </c>
      <c r="E2409" s="124"/>
      <c r="F2409" s="119"/>
    </row>
    <row r="2410" spans="1:6" ht="31.5">
      <c r="A2410" s="127" t="s">
        <v>299</v>
      </c>
      <c r="B2410" s="128" t="s">
        <v>211</v>
      </c>
      <c r="C2410" s="126" t="s">
        <v>1877</v>
      </c>
      <c r="D2410" s="126" t="s">
        <v>1877</v>
      </c>
      <c r="E2410" s="124"/>
      <c r="F2410" s="119"/>
    </row>
    <row r="2411" spans="1:6">
      <c r="A2411" s="127" t="s">
        <v>240</v>
      </c>
      <c r="B2411" s="128" t="s">
        <v>212</v>
      </c>
      <c r="C2411" s="126" t="s">
        <v>1877</v>
      </c>
      <c r="D2411" s="126" t="s">
        <v>1877</v>
      </c>
      <c r="E2411" s="124"/>
      <c r="F2411" s="119"/>
    </row>
    <row r="2412" spans="1:6">
      <c r="A2412" s="127" t="s">
        <v>242</v>
      </c>
      <c r="B2412" s="128" t="s">
        <v>213</v>
      </c>
      <c r="C2412" s="126" t="s">
        <v>1877</v>
      </c>
      <c r="D2412" s="126" t="s">
        <v>1877</v>
      </c>
      <c r="E2412" s="124"/>
      <c r="F2412" s="119"/>
    </row>
    <row r="2413" spans="1:6">
      <c r="A2413" s="127" t="s">
        <v>214</v>
      </c>
      <c r="B2413" s="128" t="s">
        <v>215</v>
      </c>
      <c r="C2413" s="126" t="s">
        <v>1877</v>
      </c>
      <c r="D2413" s="126" t="s">
        <v>1877</v>
      </c>
      <c r="E2413" s="124"/>
      <c r="F2413" s="119"/>
    </row>
    <row r="2414" spans="1:6">
      <c r="A2414" s="127" t="s">
        <v>216</v>
      </c>
      <c r="B2414" s="128" t="s">
        <v>217</v>
      </c>
      <c r="C2414" s="126" t="s">
        <v>1877</v>
      </c>
      <c r="D2414" s="126" t="s">
        <v>1877</v>
      </c>
      <c r="E2414" s="124"/>
      <c r="F2414" s="119"/>
    </row>
    <row r="2415" spans="1:6">
      <c r="A2415" s="129">
        <v>4</v>
      </c>
      <c r="B2415" s="130" t="s">
        <v>394</v>
      </c>
      <c r="C2415" s="126"/>
      <c r="D2415" s="126"/>
      <c r="E2415" s="124"/>
      <c r="F2415" s="119"/>
    </row>
    <row r="2416" spans="1:6" ht="31.5">
      <c r="A2416" s="126" t="s">
        <v>271</v>
      </c>
      <c r="B2416" s="251" t="s">
        <v>218</v>
      </c>
      <c r="C2416" s="126" t="s">
        <v>1877</v>
      </c>
      <c r="D2416" s="126" t="s">
        <v>1877</v>
      </c>
      <c r="E2416" s="124"/>
      <c r="F2416" s="119"/>
    </row>
    <row r="2417" spans="1:6" ht="63">
      <c r="A2417" s="126" t="s">
        <v>272</v>
      </c>
      <c r="B2417" s="251" t="s">
        <v>392</v>
      </c>
      <c r="C2417" s="126" t="s">
        <v>1877</v>
      </c>
      <c r="D2417" s="126" t="s">
        <v>1877</v>
      </c>
      <c r="E2417" s="124"/>
      <c r="F2417" s="119"/>
    </row>
    <row r="2418" spans="1:6" ht="31.5">
      <c r="A2418" s="126" t="s">
        <v>273</v>
      </c>
      <c r="B2418" s="251" t="s">
        <v>500</v>
      </c>
      <c r="C2418" s="126" t="s">
        <v>1877</v>
      </c>
      <c r="D2418" s="126" t="s">
        <v>1877</v>
      </c>
      <c r="E2418" s="124"/>
      <c r="F2418" s="119"/>
    </row>
    <row r="2419" spans="1:6" ht="31.5">
      <c r="A2419" s="126" t="s">
        <v>138</v>
      </c>
      <c r="B2419" s="251" t="s">
        <v>501</v>
      </c>
      <c r="C2419" s="126" t="s">
        <v>1877</v>
      </c>
      <c r="D2419" s="126" t="s">
        <v>1877</v>
      </c>
      <c r="E2419" s="124"/>
      <c r="F2419" s="119"/>
    </row>
    <row r="2420" spans="1:6">
      <c r="E2420" s="719"/>
      <c r="F2420" s="178" t="s">
        <v>251</v>
      </c>
    </row>
    <row r="2421" spans="1:6">
      <c r="B2421" s="53"/>
      <c r="F2421" s="178" t="s">
        <v>456</v>
      </c>
    </row>
    <row r="2422" spans="1:6">
      <c r="F2422" s="178" t="s">
        <v>182</v>
      </c>
    </row>
    <row r="2423" spans="1:6">
      <c r="F2423" s="178"/>
    </row>
    <row r="2424" spans="1:6">
      <c r="A2424" s="802" t="s">
        <v>399</v>
      </c>
      <c r="B2424" s="802"/>
      <c r="C2424" s="802"/>
      <c r="D2424" s="802"/>
      <c r="E2424" s="802"/>
      <c r="F2424" s="802"/>
    </row>
    <row r="2425" spans="1:6">
      <c r="A2425" s="802" t="s">
        <v>303</v>
      </c>
      <c r="B2425" s="802"/>
      <c r="C2425" s="802"/>
      <c r="D2425" s="802"/>
      <c r="E2425" s="802"/>
      <c r="F2425" s="802"/>
    </row>
    <row r="2426" spans="1:6">
      <c r="F2426" s="178" t="s">
        <v>219</v>
      </c>
    </row>
    <row r="2427" spans="1:6">
      <c r="F2427" s="178" t="s">
        <v>220</v>
      </c>
    </row>
    <row r="2428" spans="1:6">
      <c r="F2428" s="178" t="s">
        <v>221</v>
      </c>
    </row>
    <row r="2429" spans="1:6">
      <c r="F2429" s="246" t="s">
        <v>222</v>
      </c>
    </row>
    <row r="2430" spans="1:6">
      <c r="F2430" s="178" t="s">
        <v>1885</v>
      </c>
    </row>
    <row r="2431" spans="1:6">
      <c r="F2431" s="178" t="s">
        <v>177</v>
      </c>
    </row>
    <row r="2432" spans="1:6">
      <c r="A2432" s="123"/>
    </row>
    <row r="2433" spans="1:6">
      <c r="A2433" s="804" t="s">
        <v>1886</v>
      </c>
      <c r="B2433" s="804"/>
      <c r="C2433" s="804"/>
      <c r="D2433" s="804"/>
      <c r="E2433" s="804"/>
      <c r="F2433" s="804"/>
    </row>
    <row r="2434" spans="1:6">
      <c r="A2434" s="121" t="s">
        <v>581</v>
      </c>
      <c r="B2434" s="640" t="s">
        <v>943</v>
      </c>
    </row>
    <row r="2435" spans="1:6">
      <c r="A2435" s="803" t="s">
        <v>262</v>
      </c>
      <c r="B2435" s="781" t="s">
        <v>418</v>
      </c>
      <c r="C2435" s="806" t="s">
        <v>470</v>
      </c>
      <c r="D2435" s="807"/>
      <c r="E2435" s="805" t="s">
        <v>400</v>
      </c>
      <c r="F2435" s="781" t="s">
        <v>401</v>
      </c>
    </row>
    <row r="2436" spans="1:6">
      <c r="A2436" s="803"/>
      <c r="B2436" s="781"/>
      <c r="C2436" s="808"/>
      <c r="D2436" s="809"/>
      <c r="E2436" s="805"/>
      <c r="F2436" s="781"/>
    </row>
    <row r="2437" spans="1:6">
      <c r="A2437" s="803"/>
      <c r="B2437" s="781"/>
      <c r="C2437" s="247" t="s">
        <v>402</v>
      </c>
      <c r="D2437" s="247" t="s">
        <v>403</v>
      </c>
      <c r="E2437" s="805"/>
      <c r="F2437" s="781"/>
    </row>
    <row r="2438" spans="1:6">
      <c r="A2438" s="712">
        <v>1</v>
      </c>
      <c r="B2438" s="709">
        <v>2</v>
      </c>
      <c r="C2438" s="247">
        <v>3</v>
      </c>
      <c r="D2438" s="247">
        <v>4</v>
      </c>
      <c r="E2438" s="711">
        <v>5</v>
      </c>
      <c r="F2438" s="709">
        <v>6</v>
      </c>
    </row>
    <row r="2439" spans="1:6">
      <c r="A2439" s="712">
        <v>1</v>
      </c>
      <c r="B2439" s="248" t="s">
        <v>368</v>
      </c>
      <c r="C2439" s="249"/>
      <c r="D2439" s="249"/>
      <c r="E2439" s="125"/>
      <c r="F2439" s="710"/>
    </row>
    <row r="2440" spans="1:6">
      <c r="A2440" s="126" t="s">
        <v>264</v>
      </c>
      <c r="B2440" s="250" t="s">
        <v>369</v>
      </c>
      <c r="C2440" s="126" t="s">
        <v>1877</v>
      </c>
      <c r="D2440" s="126" t="s">
        <v>1877</v>
      </c>
      <c r="E2440" s="124"/>
      <c r="F2440" s="119"/>
    </row>
    <row r="2441" spans="1:6">
      <c r="A2441" s="126" t="s">
        <v>265</v>
      </c>
      <c r="B2441" s="251" t="s">
        <v>223</v>
      </c>
      <c r="C2441" s="126" t="s">
        <v>1877</v>
      </c>
      <c r="D2441" s="126" t="s">
        <v>1877</v>
      </c>
      <c r="E2441" s="124"/>
      <c r="F2441" s="119"/>
    </row>
    <row r="2442" spans="1:6" ht="31.5">
      <c r="A2442" s="126" t="s">
        <v>276</v>
      </c>
      <c r="B2442" s="251" t="s">
        <v>480</v>
      </c>
      <c r="C2442" s="126" t="s">
        <v>1877</v>
      </c>
      <c r="D2442" s="126" t="s">
        <v>1877</v>
      </c>
      <c r="E2442" s="124"/>
      <c r="F2442" s="119"/>
    </row>
    <row r="2443" spans="1:6" ht="63">
      <c r="A2443" s="127" t="s">
        <v>291</v>
      </c>
      <c r="B2443" s="128" t="s">
        <v>481</v>
      </c>
      <c r="C2443" s="126" t="s">
        <v>1877</v>
      </c>
      <c r="D2443" s="126" t="s">
        <v>1877</v>
      </c>
      <c r="E2443" s="124"/>
      <c r="F2443" s="119"/>
    </row>
    <row r="2444" spans="1:6" ht="31.5">
      <c r="A2444" s="127" t="s">
        <v>482</v>
      </c>
      <c r="B2444" s="128" t="s">
        <v>483</v>
      </c>
      <c r="C2444" s="126" t="s">
        <v>1877</v>
      </c>
      <c r="D2444" s="126" t="s">
        <v>1877</v>
      </c>
      <c r="E2444" s="124"/>
      <c r="F2444" s="119"/>
    </row>
    <row r="2445" spans="1:6">
      <c r="A2445" s="127" t="s">
        <v>484</v>
      </c>
      <c r="B2445" s="128" t="s">
        <v>485</v>
      </c>
      <c r="C2445" s="126" t="s">
        <v>1877</v>
      </c>
      <c r="D2445" s="126" t="s">
        <v>1877</v>
      </c>
      <c r="E2445" s="124"/>
      <c r="F2445" s="119"/>
    </row>
    <row r="2446" spans="1:6">
      <c r="A2446" s="129">
        <v>2</v>
      </c>
      <c r="B2446" s="130" t="s">
        <v>298</v>
      </c>
      <c r="C2446" s="126"/>
      <c r="D2446" s="126"/>
      <c r="E2446" s="124"/>
      <c r="F2446" s="119"/>
    </row>
    <row r="2447" spans="1:6" ht="31.5">
      <c r="A2447" s="127" t="s">
        <v>267</v>
      </c>
      <c r="B2447" s="128" t="s">
        <v>486</v>
      </c>
      <c r="C2447" s="126" t="s">
        <v>1877</v>
      </c>
      <c r="D2447" s="126" t="s">
        <v>1877</v>
      </c>
      <c r="E2447" s="124"/>
      <c r="F2447" s="119"/>
    </row>
    <row r="2448" spans="1:6" ht="63">
      <c r="A2448" s="127" t="s">
        <v>268</v>
      </c>
      <c r="B2448" s="128" t="s">
        <v>411</v>
      </c>
      <c r="C2448" s="126" t="s">
        <v>1877</v>
      </c>
      <c r="D2448" s="126" t="s">
        <v>1877</v>
      </c>
      <c r="E2448" s="124"/>
      <c r="F2448" s="119"/>
    </row>
    <row r="2449" spans="1:6" ht="31.5">
      <c r="A2449" s="127" t="s">
        <v>269</v>
      </c>
      <c r="B2449" s="128" t="s">
        <v>412</v>
      </c>
      <c r="C2449" s="126" t="s">
        <v>1877</v>
      </c>
      <c r="D2449" s="126" t="s">
        <v>1877</v>
      </c>
      <c r="E2449" s="124"/>
      <c r="F2449" s="119"/>
    </row>
    <row r="2450" spans="1:6" ht="47.25">
      <c r="A2450" s="129">
        <v>3</v>
      </c>
      <c r="B2450" s="130" t="s">
        <v>210</v>
      </c>
      <c r="C2450" s="126" t="s">
        <v>1877</v>
      </c>
      <c r="D2450" s="126" t="s">
        <v>1877</v>
      </c>
      <c r="E2450" s="124"/>
      <c r="F2450" s="119"/>
    </row>
    <row r="2451" spans="1:6" ht="31.5">
      <c r="A2451" s="127" t="s">
        <v>299</v>
      </c>
      <c r="B2451" s="128" t="s">
        <v>211</v>
      </c>
      <c r="C2451" s="126" t="s">
        <v>1877</v>
      </c>
      <c r="D2451" s="126" t="s">
        <v>1877</v>
      </c>
      <c r="E2451" s="124"/>
      <c r="F2451" s="119"/>
    </row>
    <row r="2452" spans="1:6">
      <c r="A2452" s="127" t="s">
        <v>240</v>
      </c>
      <c r="B2452" s="128" t="s">
        <v>212</v>
      </c>
      <c r="C2452" s="126" t="s">
        <v>1877</v>
      </c>
      <c r="D2452" s="126" t="s">
        <v>1877</v>
      </c>
      <c r="E2452" s="124"/>
      <c r="F2452" s="119"/>
    </row>
    <row r="2453" spans="1:6">
      <c r="A2453" s="127" t="s">
        <v>242</v>
      </c>
      <c r="B2453" s="128" t="s">
        <v>213</v>
      </c>
      <c r="C2453" s="126" t="s">
        <v>1877</v>
      </c>
      <c r="D2453" s="126" t="s">
        <v>1877</v>
      </c>
      <c r="E2453" s="124"/>
      <c r="F2453" s="119"/>
    </row>
    <row r="2454" spans="1:6">
      <c r="A2454" s="127" t="s">
        <v>214</v>
      </c>
      <c r="B2454" s="128" t="s">
        <v>215</v>
      </c>
      <c r="C2454" s="126" t="s">
        <v>1877</v>
      </c>
      <c r="D2454" s="126" t="s">
        <v>1877</v>
      </c>
      <c r="E2454" s="124"/>
      <c r="F2454" s="119"/>
    </row>
    <row r="2455" spans="1:6">
      <c r="A2455" s="127" t="s">
        <v>216</v>
      </c>
      <c r="B2455" s="128" t="s">
        <v>217</v>
      </c>
      <c r="C2455" s="126" t="s">
        <v>1877</v>
      </c>
      <c r="D2455" s="126" t="s">
        <v>1877</v>
      </c>
      <c r="E2455" s="124"/>
      <c r="F2455" s="119"/>
    </row>
    <row r="2456" spans="1:6">
      <c r="A2456" s="129">
        <v>4</v>
      </c>
      <c r="B2456" s="130" t="s">
        <v>394</v>
      </c>
      <c r="C2456" s="126"/>
      <c r="D2456" s="126"/>
      <c r="E2456" s="124"/>
      <c r="F2456" s="119"/>
    </row>
    <row r="2457" spans="1:6" ht="31.5">
      <c r="A2457" s="126" t="s">
        <v>271</v>
      </c>
      <c r="B2457" s="251" t="s">
        <v>218</v>
      </c>
      <c r="C2457" s="126" t="s">
        <v>1877</v>
      </c>
      <c r="D2457" s="126" t="s">
        <v>1877</v>
      </c>
      <c r="E2457" s="124"/>
      <c r="F2457" s="119"/>
    </row>
    <row r="2458" spans="1:6" ht="63">
      <c r="A2458" s="126" t="s">
        <v>272</v>
      </c>
      <c r="B2458" s="251" t="s">
        <v>392</v>
      </c>
      <c r="C2458" s="126" t="s">
        <v>1877</v>
      </c>
      <c r="D2458" s="126" t="s">
        <v>1877</v>
      </c>
      <c r="E2458" s="124"/>
      <c r="F2458" s="119"/>
    </row>
    <row r="2459" spans="1:6" ht="31.5">
      <c r="A2459" s="126" t="s">
        <v>273</v>
      </c>
      <c r="B2459" s="251" t="s">
        <v>500</v>
      </c>
      <c r="C2459" s="126" t="s">
        <v>1877</v>
      </c>
      <c r="D2459" s="126" t="s">
        <v>1877</v>
      </c>
      <c r="E2459" s="124"/>
      <c r="F2459" s="119"/>
    </row>
    <row r="2460" spans="1:6" ht="31.5">
      <c r="A2460" s="126" t="s">
        <v>138</v>
      </c>
      <c r="B2460" s="251" t="s">
        <v>501</v>
      </c>
      <c r="C2460" s="126" t="s">
        <v>1877</v>
      </c>
      <c r="D2460" s="126" t="s">
        <v>1877</v>
      </c>
      <c r="E2460" s="124"/>
      <c r="F2460" s="119"/>
    </row>
    <row r="2461" spans="1:6">
      <c r="E2461" s="719"/>
      <c r="F2461" s="178" t="s">
        <v>251</v>
      </c>
    </row>
    <row r="2462" spans="1:6">
      <c r="B2462" s="53"/>
      <c r="F2462" s="178" t="s">
        <v>456</v>
      </c>
    </row>
    <row r="2463" spans="1:6">
      <c r="F2463" s="178" t="s">
        <v>182</v>
      </c>
    </row>
    <row r="2464" spans="1:6">
      <c r="F2464" s="178"/>
    </row>
    <row r="2465" spans="1:6">
      <c r="A2465" s="802" t="s">
        <v>399</v>
      </c>
      <c r="B2465" s="802"/>
      <c r="C2465" s="802"/>
      <c r="D2465" s="802"/>
      <c r="E2465" s="802"/>
      <c r="F2465" s="802"/>
    </row>
    <row r="2466" spans="1:6">
      <c r="A2466" s="802" t="s">
        <v>303</v>
      </c>
      <c r="B2466" s="802"/>
      <c r="C2466" s="802"/>
      <c r="D2466" s="802"/>
      <c r="E2466" s="802"/>
      <c r="F2466" s="802"/>
    </row>
    <row r="2467" spans="1:6">
      <c r="F2467" s="178" t="s">
        <v>219</v>
      </c>
    </row>
    <row r="2468" spans="1:6">
      <c r="F2468" s="178" t="s">
        <v>220</v>
      </c>
    </row>
    <row r="2469" spans="1:6">
      <c r="F2469" s="178" t="s">
        <v>221</v>
      </c>
    </row>
    <row r="2470" spans="1:6">
      <c r="F2470" s="246" t="s">
        <v>222</v>
      </c>
    </row>
    <row r="2471" spans="1:6">
      <c r="F2471" s="178" t="s">
        <v>1885</v>
      </c>
    </row>
    <row r="2472" spans="1:6">
      <c r="F2472" s="178" t="s">
        <v>177</v>
      </c>
    </row>
    <row r="2473" spans="1:6">
      <c r="A2473" s="123"/>
    </row>
    <row r="2474" spans="1:6">
      <c r="A2474" s="804" t="s">
        <v>1886</v>
      </c>
      <c r="B2474" s="804"/>
      <c r="C2474" s="804"/>
      <c r="D2474" s="804"/>
      <c r="E2474" s="804"/>
      <c r="F2474" s="804"/>
    </row>
    <row r="2475" spans="1:6">
      <c r="A2475" s="121" t="s">
        <v>582</v>
      </c>
      <c r="B2475" s="640" t="s">
        <v>944</v>
      </c>
    </row>
    <row r="2476" spans="1:6">
      <c r="A2476" s="803" t="s">
        <v>262</v>
      </c>
      <c r="B2476" s="781" t="s">
        <v>418</v>
      </c>
      <c r="C2476" s="806" t="s">
        <v>470</v>
      </c>
      <c r="D2476" s="807"/>
      <c r="E2476" s="805" t="s">
        <v>400</v>
      </c>
      <c r="F2476" s="781" t="s">
        <v>401</v>
      </c>
    </row>
    <row r="2477" spans="1:6">
      <c r="A2477" s="803"/>
      <c r="B2477" s="781"/>
      <c r="C2477" s="808"/>
      <c r="D2477" s="809"/>
      <c r="E2477" s="805"/>
      <c r="F2477" s="781"/>
    </row>
    <row r="2478" spans="1:6">
      <c r="A2478" s="803"/>
      <c r="B2478" s="781"/>
      <c r="C2478" s="247" t="s">
        <v>402</v>
      </c>
      <c r="D2478" s="247" t="s">
        <v>403</v>
      </c>
      <c r="E2478" s="805"/>
      <c r="F2478" s="781"/>
    </row>
    <row r="2479" spans="1:6">
      <c r="A2479" s="712">
        <v>1</v>
      </c>
      <c r="B2479" s="709">
        <v>2</v>
      </c>
      <c r="C2479" s="247">
        <v>3</v>
      </c>
      <c r="D2479" s="247">
        <v>4</v>
      </c>
      <c r="E2479" s="711">
        <v>5</v>
      </c>
      <c r="F2479" s="709">
        <v>6</v>
      </c>
    </row>
    <row r="2480" spans="1:6">
      <c r="A2480" s="712">
        <v>1</v>
      </c>
      <c r="B2480" s="248" t="s">
        <v>368</v>
      </c>
      <c r="C2480" s="249"/>
      <c r="D2480" s="249"/>
      <c r="E2480" s="125"/>
      <c r="F2480" s="710"/>
    </row>
    <row r="2481" spans="1:6">
      <c r="A2481" s="126" t="s">
        <v>264</v>
      </c>
      <c r="B2481" s="250" t="s">
        <v>369</v>
      </c>
      <c r="C2481" s="126" t="s">
        <v>1877</v>
      </c>
      <c r="D2481" s="126" t="s">
        <v>1877</v>
      </c>
      <c r="E2481" s="124"/>
      <c r="F2481" s="119"/>
    </row>
    <row r="2482" spans="1:6">
      <c r="A2482" s="126" t="s">
        <v>265</v>
      </c>
      <c r="B2482" s="251" t="s">
        <v>223</v>
      </c>
      <c r="C2482" s="126" t="s">
        <v>1877</v>
      </c>
      <c r="D2482" s="126" t="s">
        <v>1877</v>
      </c>
      <c r="E2482" s="124"/>
      <c r="F2482" s="119"/>
    </row>
    <row r="2483" spans="1:6" ht="31.5">
      <c r="A2483" s="126" t="s">
        <v>276</v>
      </c>
      <c r="B2483" s="251" t="s">
        <v>480</v>
      </c>
      <c r="C2483" s="126" t="s">
        <v>1877</v>
      </c>
      <c r="D2483" s="126" t="s">
        <v>1877</v>
      </c>
      <c r="E2483" s="124"/>
      <c r="F2483" s="119"/>
    </row>
    <row r="2484" spans="1:6" ht="63">
      <c r="A2484" s="127" t="s">
        <v>291</v>
      </c>
      <c r="B2484" s="128" t="s">
        <v>481</v>
      </c>
      <c r="C2484" s="126" t="s">
        <v>1877</v>
      </c>
      <c r="D2484" s="126" t="s">
        <v>1877</v>
      </c>
      <c r="E2484" s="124"/>
      <c r="F2484" s="119"/>
    </row>
    <row r="2485" spans="1:6" ht="31.5">
      <c r="A2485" s="127" t="s">
        <v>482</v>
      </c>
      <c r="B2485" s="128" t="s">
        <v>483</v>
      </c>
      <c r="C2485" s="126" t="s">
        <v>1877</v>
      </c>
      <c r="D2485" s="126" t="s">
        <v>1877</v>
      </c>
      <c r="E2485" s="124"/>
      <c r="F2485" s="119"/>
    </row>
    <row r="2486" spans="1:6">
      <c r="A2486" s="127" t="s">
        <v>484</v>
      </c>
      <c r="B2486" s="128" t="s">
        <v>485</v>
      </c>
      <c r="C2486" s="126" t="s">
        <v>1877</v>
      </c>
      <c r="D2486" s="126" t="s">
        <v>1877</v>
      </c>
      <c r="E2486" s="124"/>
      <c r="F2486" s="119"/>
    </row>
    <row r="2487" spans="1:6">
      <c r="A2487" s="129">
        <v>2</v>
      </c>
      <c r="B2487" s="130" t="s">
        <v>298</v>
      </c>
      <c r="C2487" s="126"/>
      <c r="D2487" s="126"/>
      <c r="E2487" s="124"/>
      <c r="F2487" s="119"/>
    </row>
    <row r="2488" spans="1:6" ht="31.5">
      <c r="A2488" s="127" t="s">
        <v>267</v>
      </c>
      <c r="B2488" s="128" t="s">
        <v>486</v>
      </c>
      <c r="C2488" s="126" t="s">
        <v>1877</v>
      </c>
      <c r="D2488" s="126" t="s">
        <v>1877</v>
      </c>
      <c r="E2488" s="124"/>
      <c r="F2488" s="119"/>
    </row>
    <row r="2489" spans="1:6" ht="63">
      <c r="A2489" s="127" t="s">
        <v>268</v>
      </c>
      <c r="B2489" s="128" t="s">
        <v>411</v>
      </c>
      <c r="C2489" s="126" t="s">
        <v>1877</v>
      </c>
      <c r="D2489" s="126" t="s">
        <v>1877</v>
      </c>
      <c r="E2489" s="124"/>
      <c r="F2489" s="119"/>
    </row>
    <row r="2490" spans="1:6" ht="31.5">
      <c r="A2490" s="127" t="s">
        <v>269</v>
      </c>
      <c r="B2490" s="128" t="s">
        <v>412</v>
      </c>
      <c r="C2490" s="126" t="s">
        <v>1877</v>
      </c>
      <c r="D2490" s="126" t="s">
        <v>1877</v>
      </c>
      <c r="E2490" s="124"/>
      <c r="F2490" s="119"/>
    </row>
    <row r="2491" spans="1:6" ht="47.25">
      <c r="A2491" s="129">
        <v>3</v>
      </c>
      <c r="B2491" s="130" t="s">
        <v>210</v>
      </c>
      <c r="C2491" s="126" t="s">
        <v>1877</v>
      </c>
      <c r="D2491" s="126" t="s">
        <v>1877</v>
      </c>
      <c r="E2491" s="124"/>
      <c r="F2491" s="119"/>
    </row>
    <row r="2492" spans="1:6" ht="31.5">
      <c r="A2492" s="127" t="s">
        <v>299</v>
      </c>
      <c r="B2492" s="128" t="s">
        <v>211</v>
      </c>
      <c r="C2492" s="126" t="s">
        <v>1877</v>
      </c>
      <c r="D2492" s="126" t="s">
        <v>1877</v>
      </c>
      <c r="E2492" s="124"/>
      <c r="F2492" s="119"/>
    </row>
    <row r="2493" spans="1:6">
      <c r="A2493" s="127" t="s">
        <v>240</v>
      </c>
      <c r="B2493" s="128" t="s">
        <v>212</v>
      </c>
      <c r="C2493" s="126" t="s">
        <v>1877</v>
      </c>
      <c r="D2493" s="126" t="s">
        <v>1877</v>
      </c>
      <c r="E2493" s="124"/>
      <c r="F2493" s="119"/>
    </row>
    <row r="2494" spans="1:6">
      <c r="A2494" s="127" t="s">
        <v>242</v>
      </c>
      <c r="B2494" s="128" t="s">
        <v>213</v>
      </c>
      <c r="C2494" s="126" t="s">
        <v>1877</v>
      </c>
      <c r="D2494" s="126" t="s">
        <v>1877</v>
      </c>
      <c r="E2494" s="124"/>
      <c r="F2494" s="119"/>
    </row>
    <row r="2495" spans="1:6">
      <c r="A2495" s="127" t="s">
        <v>214</v>
      </c>
      <c r="B2495" s="128" t="s">
        <v>215</v>
      </c>
      <c r="C2495" s="126" t="s">
        <v>1877</v>
      </c>
      <c r="D2495" s="126" t="s">
        <v>1877</v>
      </c>
      <c r="E2495" s="124"/>
      <c r="F2495" s="119"/>
    </row>
    <row r="2496" spans="1:6">
      <c r="A2496" s="127" t="s">
        <v>216</v>
      </c>
      <c r="B2496" s="128" t="s">
        <v>217</v>
      </c>
      <c r="C2496" s="126" t="s">
        <v>1877</v>
      </c>
      <c r="D2496" s="126" t="s">
        <v>1877</v>
      </c>
      <c r="E2496" s="124"/>
      <c r="F2496" s="119"/>
    </row>
    <row r="2497" spans="1:6">
      <c r="A2497" s="129">
        <v>4</v>
      </c>
      <c r="B2497" s="130" t="s">
        <v>394</v>
      </c>
      <c r="C2497" s="126"/>
      <c r="D2497" s="126"/>
      <c r="E2497" s="124"/>
      <c r="F2497" s="119"/>
    </row>
    <row r="2498" spans="1:6" ht="31.5">
      <c r="A2498" s="126" t="s">
        <v>271</v>
      </c>
      <c r="B2498" s="251" t="s">
        <v>218</v>
      </c>
      <c r="C2498" s="126" t="s">
        <v>1877</v>
      </c>
      <c r="D2498" s="126" t="s">
        <v>1877</v>
      </c>
      <c r="E2498" s="124"/>
      <c r="F2498" s="119"/>
    </row>
    <row r="2499" spans="1:6" ht="63">
      <c r="A2499" s="126" t="s">
        <v>272</v>
      </c>
      <c r="B2499" s="251" t="s">
        <v>392</v>
      </c>
      <c r="C2499" s="126" t="s">
        <v>1877</v>
      </c>
      <c r="D2499" s="126" t="s">
        <v>1877</v>
      </c>
      <c r="E2499" s="124"/>
      <c r="F2499" s="119"/>
    </row>
    <row r="2500" spans="1:6" ht="31.5">
      <c r="A2500" s="126" t="s">
        <v>273</v>
      </c>
      <c r="B2500" s="251" t="s">
        <v>500</v>
      </c>
      <c r="C2500" s="126" t="s">
        <v>1877</v>
      </c>
      <c r="D2500" s="126" t="s">
        <v>1877</v>
      </c>
      <c r="E2500" s="124"/>
      <c r="F2500" s="119"/>
    </row>
    <row r="2501" spans="1:6" ht="31.5">
      <c r="A2501" s="126" t="s">
        <v>138</v>
      </c>
      <c r="B2501" s="251" t="s">
        <v>501</v>
      </c>
      <c r="C2501" s="126" t="s">
        <v>1877</v>
      </c>
      <c r="D2501" s="126" t="s">
        <v>1877</v>
      </c>
      <c r="E2501" s="124"/>
      <c r="F2501" s="119"/>
    </row>
    <row r="2502" spans="1:6">
      <c r="E2502" s="719"/>
      <c r="F2502" s="178" t="s">
        <v>251</v>
      </c>
    </row>
    <row r="2503" spans="1:6">
      <c r="B2503" s="53"/>
      <c r="F2503" s="178" t="s">
        <v>456</v>
      </c>
    </row>
    <row r="2504" spans="1:6">
      <c r="F2504" s="178" t="s">
        <v>182</v>
      </c>
    </row>
    <row r="2505" spans="1:6">
      <c r="F2505" s="178"/>
    </row>
    <row r="2506" spans="1:6">
      <c r="A2506" s="802" t="s">
        <v>399</v>
      </c>
      <c r="B2506" s="802"/>
      <c r="C2506" s="802"/>
      <c r="D2506" s="802"/>
      <c r="E2506" s="802"/>
      <c r="F2506" s="802"/>
    </row>
    <row r="2507" spans="1:6">
      <c r="A2507" s="802" t="s">
        <v>303</v>
      </c>
      <c r="B2507" s="802"/>
      <c r="C2507" s="802"/>
      <c r="D2507" s="802"/>
      <c r="E2507" s="802"/>
      <c r="F2507" s="802"/>
    </row>
    <row r="2508" spans="1:6">
      <c r="F2508" s="178" t="s">
        <v>219</v>
      </c>
    </row>
    <row r="2509" spans="1:6">
      <c r="F2509" s="178" t="s">
        <v>220</v>
      </c>
    </row>
    <row r="2510" spans="1:6">
      <c r="F2510" s="178" t="s">
        <v>221</v>
      </c>
    </row>
    <row r="2511" spans="1:6">
      <c r="F2511" s="246" t="s">
        <v>222</v>
      </c>
    </row>
    <row r="2512" spans="1:6">
      <c r="F2512" s="178" t="s">
        <v>1885</v>
      </c>
    </row>
    <row r="2513" spans="1:6">
      <c r="F2513" s="178" t="s">
        <v>177</v>
      </c>
    </row>
    <row r="2514" spans="1:6">
      <c r="A2514" s="123"/>
    </row>
    <row r="2515" spans="1:6">
      <c r="A2515" s="804" t="s">
        <v>1886</v>
      </c>
      <c r="B2515" s="804"/>
      <c r="C2515" s="804"/>
      <c r="D2515" s="804"/>
      <c r="E2515" s="804"/>
      <c r="F2515" s="804"/>
    </row>
    <row r="2516" spans="1:6">
      <c r="A2516" s="121" t="s">
        <v>583</v>
      </c>
      <c r="B2516" s="640" t="s">
        <v>945</v>
      </c>
    </row>
    <row r="2517" spans="1:6">
      <c r="A2517" s="803" t="s">
        <v>262</v>
      </c>
      <c r="B2517" s="781" t="s">
        <v>418</v>
      </c>
      <c r="C2517" s="806" t="s">
        <v>470</v>
      </c>
      <c r="D2517" s="807"/>
      <c r="E2517" s="805" t="s">
        <v>400</v>
      </c>
      <c r="F2517" s="781" t="s">
        <v>401</v>
      </c>
    </row>
    <row r="2518" spans="1:6">
      <c r="A2518" s="803"/>
      <c r="B2518" s="781"/>
      <c r="C2518" s="808"/>
      <c r="D2518" s="809"/>
      <c r="E2518" s="805"/>
      <c r="F2518" s="781"/>
    </row>
    <row r="2519" spans="1:6">
      <c r="A2519" s="803"/>
      <c r="B2519" s="781"/>
      <c r="C2519" s="247" t="s">
        <v>402</v>
      </c>
      <c r="D2519" s="247" t="s">
        <v>403</v>
      </c>
      <c r="E2519" s="805"/>
      <c r="F2519" s="781"/>
    </row>
    <row r="2520" spans="1:6">
      <c r="A2520" s="712">
        <v>1</v>
      </c>
      <c r="B2520" s="709">
        <v>2</v>
      </c>
      <c r="C2520" s="247">
        <v>3</v>
      </c>
      <c r="D2520" s="247">
        <v>4</v>
      </c>
      <c r="E2520" s="711">
        <v>5</v>
      </c>
      <c r="F2520" s="709">
        <v>6</v>
      </c>
    </row>
    <row r="2521" spans="1:6">
      <c r="A2521" s="712">
        <v>1</v>
      </c>
      <c r="B2521" s="248" t="s">
        <v>368</v>
      </c>
      <c r="C2521" s="249"/>
      <c r="D2521" s="249"/>
      <c r="E2521" s="125"/>
      <c r="F2521" s="710"/>
    </row>
    <row r="2522" spans="1:6">
      <c r="A2522" s="126" t="s">
        <v>264</v>
      </c>
      <c r="B2522" s="250" t="s">
        <v>369</v>
      </c>
      <c r="C2522" s="126" t="s">
        <v>1877</v>
      </c>
      <c r="D2522" s="126" t="s">
        <v>1877</v>
      </c>
      <c r="E2522" s="124"/>
      <c r="F2522" s="119"/>
    </row>
    <row r="2523" spans="1:6">
      <c r="A2523" s="126" t="s">
        <v>265</v>
      </c>
      <c r="B2523" s="251" t="s">
        <v>223</v>
      </c>
      <c r="C2523" s="126" t="s">
        <v>1877</v>
      </c>
      <c r="D2523" s="126" t="s">
        <v>1877</v>
      </c>
      <c r="E2523" s="124"/>
      <c r="F2523" s="119"/>
    </row>
    <row r="2524" spans="1:6" ht="31.5">
      <c r="A2524" s="126" t="s">
        <v>276</v>
      </c>
      <c r="B2524" s="251" t="s">
        <v>480</v>
      </c>
      <c r="C2524" s="126" t="s">
        <v>1877</v>
      </c>
      <c r="D2524" s="126" t="s">
        <v>1877</v>
      </c>
      <c r="E2524" s="124"/>
      <c r="F2524" s="119"/>
    </row>
    <row r="2525" spans="1:6" ht="63">
      <c r="A2525" s="127" t="s">
        <v>291</v>
      </c>
      <c r="B2525" s="128" t="s">
        <v>481</v>
      </c>
      <c r="C2525" s="126" t="s">
        <v>1877</v>
      </c>
      <c r="D2525" s="126" t="s">
        <v>1877</v>
      </c>
      <c r="E2525" s="124"/>
      <c r="F2525" s="119"/>
    </row>
    <row r="2526" spans="1:6" ht="31.5">
      <c r="A2526" s="127" t="s">
        <v>482</v>
      </c>
      <c r="B2526" s="128" t="s">
        <v>483</v>
      </c>
      <c r="C2526" s="126" t="s">
        <v>1877</v>
      </c>
      <c r="D2526" s="126" t="s">
        <v>1877</v>
      </c>
      <c r="E2526" s="124"/>
      <c r="F2526" s="119"/>
    </row>
    <row r="2527" spans="1:6">
      <c r="A2527" s="127" t="s">
        <v>484</v>
      </c>
      <c r="B2527" s="128" t="s">
        <v>485</v>
      </c>
      <c r="C2527" s="126" t="s">
        <v>1877</v>
      </c>
      <c r="D2527" s="126" t="s">
        <v>1877</v>
      </c>
      <c r="E2527" s="124"/>
      <c r="F2527" s="119"/>
    </row>
    <row r="2528" spans="1:6">
      <c r="A2528" s="129">
        <v>2</v>
      </c>
      <c r="B2528" s="130" t="s">
        <v>298</v>
      </c>
      <c r="C2528" s="126"/>
      <c r="D2528" s="126"/>
      <c r="E2528" s="124"/>
      <c r="F2528" s="119"/>
    </row>
    <row r="2529" spans="1:6" ht="31.5">
      <c r="A2529" s="127" t="s">
        <v>267</v>
      </c>
      <c r="B2529" s="128" t="s">
        <v>486</v>
      </c>
      <c r="C2529" s="126" t="s">
        <v>1877</v>
      </c>
      <c r="D2529" s="126" t="s">
        <v>1877</v>
      </c>
      <c r="E2529" s="124"/>
      <c r="F2529" s="119"/>
    </row>
    <row r="2530" spans="1:6" ht="63">
      <c r="A2530" s="127" t="s">
        <v>268</v>
      </c>
      <c r="B2530" s="128" t="s">
        <v>411</v>
      </c>
      <c r="C2530" s="126" t="s">
        <v>1877</v>
      </c>
      <c r="D2530" s="126" t="s">
        <v>1877</v>
      </c>
      <c r="E2530" s="124"/>
      <c r="F2530" s="119"/>
    </row>
    <row r="2531" spans="1:6" ht="31.5">
      <c r="A2531" s="127" t="s">
        <v>269</v>
      </c>
      <c r="B2531" s="128" t="s">
        <v>412</v>
      </c>
      <c r="C2531" s="126" t="s">
        <v>1877</v>
      </c>
      <c r="D2531" s="126" t="s">
        <v>1877</v>
      </c>
      <c r="E2531" s="124"/>
      <c r="F2531" s="119"/>
    </row>
    <row r="2532" spans="1:6" ht="47.25">
      <c r="A2532" s="129">
        <v>3</v>
      </c>
      <c r="B2532" s="130" t="s">
        <v>210</v>
      </c>
      <c r="C2532" s="126" t="s">
        <v>1877</v>
      </c>
      <c r="D2532" s="126" t="s">
        <v>1877</v>
      </c>
      <c r="E2532" s="124"/>
      <c r="F2532" s="119"/>
    </row>
    <row r="2533" spans="1:6" ht="31.5">
      <c r="A2533" s="127" t="s">
        <v>299</v>
      </c>
      <c r="B2533" s="128" t="s">
        <v>211</v>
      </c>
      <c r="C2533" s="126" t="s">
        <v>1877</v>
      </c>
      <c r="D2533" s="126" t="s">
        <v>1877</v>
      </c>
      <c r="E2533" s="124"/>
      <c r="F2533" s="119"/>
    </row>
    <row r="2534" spans="1:6">
      <c r="A2534" s="127" t="s">
        <v>240</v>
      </c>
      <c r="B2534" s="128" t="s">
        <v>212</v>
      </c>
      <c r="C2534" s="126" t="s">
        <v>1877</v>
      </c>
      <c r="D2534" s="126" t="s">
        <v>1877</v>
      </c>
      <c r="E2534" s="124"/>
      <c r="F2534" s="119"/>
    </row>
    <row r="2535" spans="1:6">
      <c r="A2535" s="127" t="s">
        <v>242</v>
      </c>
      <c r="B2535" s="128" t="s">
        <v>213</v>
      </c>
      <c r="C2535" s="126" t="s">
        <v>1877</v>
      </c>
      <c r="D2535" s="126" t="s">
        <v>1877</v>
      </c>
      <c r="E2535" s="124"/>
      <c r="F2535" s="119"/>
    </row>
    <row r="2536" spans="1:6">
      <c r="A2536" s="127" t="s">
        <v>214</v>
      </c>
      <c r="B2536" s="128" t="s">
        <v>215</v>
      </c>
      <c r="C2536" s="126" t="s">
        <v>1877</v>
      </c>
      <c r="D2536" s="126" t="s">
        <v>1877</v>
      </c>
      <c r="E2536" s="124"/>
      <c r="F2536" s="119"/>
    </row>
    <row r="2537" spans="1:6">
      <c r="A2537" s="127" t="s">
        <v>216</v>
      </c>
      <c r="B2537" s="128" t="s">
        <v>217</v>
      </c>
      <c r="C2537" s="126" t="s">
        <v>1877</v>
      </c>
      <c r="D2537" s="126" t="s">
        <v>1877</v>
      </c>
      <c r="E2537" s="124"/>
      <c r="F2537" s="119"/>
    </row>
    <row r="2538" spans="1:6">
      <c r="A2538" s="129">
        <v>4</v>
      </c>
      <c r="B2538" s="130" t="s">
        <v>394</v>
      </c>
      <c r="C2538" s="126"/>
      <c r="D2538" s="126"/>
      <c r="E2538" s="124"/>
      <c r="F2538" s="119"/>
    </row>
    <row r="2539" spans="1:6" ht="31.5">
      <c r="A2539" s="126" t="s">
        <v>271</v>
      </c>
      <c r="B2539" s="251" t="s">
        <v>218</v>
      </c>
      <c r="C2539" s="126" t="s">
        <v>1877</v>
      </c>
      <c r="D2539" s="126" t="s">
        <v>1877</v>
      </c>
      <c r="E2539" s="124"/>
      <c r="F2539" s="119"/>
    </row>
    <row r="2540" spans="1:6" ht="63">
      <c r="A2540" s="126" t="s">
        <v>272</v>
      </c>
      <c r="B2540" s="251" t="s">
        <v>392</v>
      </c>
      <c r="C2540" s="126" t="s">
        <v>1877</v>
      </c>
      <c r="D2540" s="126" t="s">
        <v>1877</v>
      </c>
      <c r="E2540" s="124"/>
      <c r="F2540" s="119"/>
    </row>
    <row r="2541" spans="1:6" ht="31.5">
      <c r="A2541" s="126" t="s">
        <v>273</v>
      </c>
      <c r="B2541" s="251" t="s">
        <v>500</v>
      </c>
      <c r="C2541" s="126" t="s">
        <v>1877</v>
      </c>
      <c r="D2541" s="126" t="s">
        <v>1877</v>
      </c>
      <c r="E2541" s="124"/>
      <c r="F2541" s="119"/>
    </row>
    <row r="2542" spans="1:6" ht="31.5">
      <c r="A2542" s="126" t="s">
        <v>138</v>
      </c>
      <c r="B2542" s="251" t="s">
        <v>501</v>
      </c>
      <c r="C2542" s="126" t="s">
        <v>1877</v>
      </c>
      <c r="D2542" s="126" t="s">
        <v>1877</v>
      </c>
      <c r="E2542" s="124"/>
      <c r="F2542" s="119"/>
    </row>
    <row r="2543" spans="1:6">
      <c r="E2543" s="719"/>
      <c r="F2543" s="178" t="s">
        <v>251</v>
      </c>
    </row>
    <row r="2544" spans="1:6">
      <c r="B2544" s="53"/>
      <c r="F2544" s="178" t="s">
        <v>456</v>
      </c>
    </row>
    <row r="2545" spans="1:6">
      <c r="F2545" s="178" t="s">
        <v>182</v>
      </c>
    </row>
    <row r="2546" spans="1:6">
      <c r="F2546" s="178"/>
    </row>
    <row r="2547" spans="1:6">
      <c r="A2547" s="802" t="s">
        <v>399</v>
      </c>
      <c r="B2547" s="802"/>
      <c r="C2547" s="802"/>
      <c r="D2547" s="802"/>
      <c r="E2547" s="802"/>
      <c r="F2547" s="802"/>
    </row>
    <row r="2548" spans="1:6">
      <c r="A2548" s="802" t="s">
        <v>303</v>
      </c>
      <c r="B2548" s="802"/>
      <c r="C2548" s="802"/>
      <c r="D2548" s="802"/>
      <c r="E2548" s="802"/>
      <c r="F2548" s="802"/>
    </row>
    <row r="2549" spans="1:6">
      <c r="F2549" s="178" t="s">
        <v>219</v>
      </c>
    </row>
    <row r="2550" spans="1:6">
      <c r="F2550" s="178" t="s">
        <v>220</v>
      </c>
    </row>
    <row r="2551" spans="1:6">
      <c r="F2551" s="178" t="s">
        <v>221</v>
      </c>
    </row>
    <row r="2552" spans="1:6">
      <c r="F2552" s="246" t="s">
        <v>222</v>
      </c>
    </row>
    <row r="2553" spans="1:6">
      <c r="F2553" s="178" t="s">
        <v>1885</v>
      </c>
    </row>
    <row r="2554" spans="1:6">
      <c r="F2554" s="178" t="s">
        <v>177</v>
      </c>
    </row>
    <row r="2555" spans="1:6">
      <c r="A2555" s="123"/>
    </row>
    <row r="2556" spans="1:6">
      <c r="A2556" s="804" t="s">
        <v>1886</v>
      </c>
      <c r="B2556" s="804"/>
      <c r="C2556" s="804"/>
      <c r="D2556" s="804"/>
      <c r="E2556" s="804"/>
      <c r="F2556" s="804"/>
    </row>
    <row r="2557" spans="1:6">
      <c r="A2557" s="121" t="s">
        <v>584</v>
      </c>
      <c r="B2557" s="640" t="s">
        <v>946</v>
      </c>
    </row>
    <row r="2558" spans="1:6">
      <c r="A2558" s="803" t="s">
        <v>262</v>
      </c>
      <c r="B2558" s="781" t="s">
        <v>418</v>
      </c>
      <c r="C2558" s="806" t="s">
        <v>470</v>
      </c>
      <c r="D2558" s="807"/>
      <c r="E2558" s="805" t="s">
        <v>400</v>
      </c>
      <c r="F2558" s="781" t="s">
        <v>401</v>
      </c>
    </row>
    <row r="2559" spans="1:6">
      <c r="A2559" s="803"/>
      <c r="B2559" s="781"/>
      <c r="C2559" s="808"/>
      <c r="D2559" s="809"/>
      <c r="E2559" s="805"/>
      <c r="F2559" s="781"/>
    </row>
    <row r="2560" spans="1:6">
      <c r="A2560" s="803"/>
      <c r="B2560" s="781"/>
      <c r="C2560" s="247" t="s">
        <v>402</v>
      </c>
      <c r="D2560" s="247" t="s">
        <v>403</v>
      </c>
      <c r="E2560" s="805"/>
      <c r="F2560" s="781"/>
    </row>
    <row r="2561" spans="1:6">
      <c r="A2561" s="712">
        <v>1</v>
      </c>
      <c r="B2561" s="709">
        <v>2</v>
      </c>
      <c r="C2561" s="247">
        <v>3</v>
      </c>
      <c r="D2561" s="247">
        <v>4</v>
      </c>
      <c r="E2561" s="711">
        <v>5</v>
      </c>
      <c r="F2561" s="709">
        <v>6</v>
      </c>
    </row>
    <row r="2562" spans="1:6">
      <c r="A2562" s="712">
        <v>1</v>
      </c>
      <c r="B2562" s="248" t="s">
        <v>368</v>
      </c>
      <c r="C2562" s="249"/>
      <c r="D2562" s="249"/>
      <c r="E2562" s="125"/>
      <c r="F2562" s="710"/>
    </row>
    <row r="2563" spans="1:6">
      <c r="A2563" s="126" t="s">
        <v>264</v>
      </c>
      <c r="B2563" s="250" t="s">
        <v>369</v>
      </c>
      <c r="C2563" s="126" t="s">
        <v>1877</v>
      </c>
      <c r="D2563" s="126" t="s">
        <v>1877</v>
      </c>
      <c r="E2563" s="124"/>
      <c r="F2563" s="119"/>
    </row>
    <row r="2564" spans="1:6">
      <c r="A2564" s="126" t="s">
        <v>265</v>
      </c>
      <c r="B2564" s="251" t="s">
        <v>223</v>
      </c>
      <c r="C2564" s="126" t="s">
        <v>1877</v>
      </c>
      <c r="D2564" s="126" t="s">
        <v>1877</v>
      </c>
      <c r="E2564" s="124"/>
      <c r="F2564" s="119"/>
    </row>
    <row r="2565" spans="1:6" ht="31.5">
      <c r="A2565" s="126" t="s">
        <v>276</v>
      </c>
      <c r="B2565" s="251" t="s">
        <v>480</v>
      </c>
      <c r="C2565" s="126" t="s">
        <v>1877</v>
      </c>
      <c r="D2565" s="126" t="s">
        <v>1877</v>
      </c>
      <c r="E2565" s="124"/>
      <c r="F2565" s="119"/>
    </row>
    <row r="2566" spans="1:6" ht="63">
      <c r="A2566" s="127" t="s">
        <v>291</v>
      </c>
      <c r="B2566" s="128" t="s">
        <v>481</v>
      </c>
      <c r="C2566" s="126" t="s">
        <v>1877</v>
      </c>
      <c r="D2566" s="126" t="s">
        <v>1877</v>
      </c>
      <c r="E2566" s="124"/>
      <c r="F2566" s="119"/>
    </row>
    <row r="2567" spans="1:6" ht="31.5">
      <c r="A2567" s="127" t="s">
        <v>482</v>
      </c>
      <c r="B2567" s="128" t="s">
        <v>483</v>
      </c>
      <c r="C2567" s="126" t="s">
        <v>1877</v>
      </c>
      <c r="D2567" s="126" t="s">
        <v>1877</v>
      </c>
      <c r="E2567" s="124"/>
      <c r="F2567" s="119"/>
    </row>
    <row r="2568" spans="1:6">
      <c r="A2568" s="127" t="s">
        <v>484</v>
      </c>
      <c r="B2568" s="128" t="s">
        <v>485</v>
      </c>
      <c r="C2568" s="126" t="s">
        <v>1877</v>
      </c>
      <c r="D2568" s="126" t="s">
        <v>1877</v>
      </c>
      <c r="E2568" s="124"/>
      <c r="F2568" s="119"/>
    </row>
    <row r="2569" spans="1:6">
      <c r="A2569" s="129">
        <v>2</v>
      </c>
      <c r="B2569" s="130" t="s">
        <v>298</v>
      </c>
      <c r="C2569" s="126"/>
      <c r="D2569" s="126"/>
      <c r="E2569" s="124"/>
      <c r="F2569" s="119"/>
    </row>
    <row r="2570" spans="1:6" ht="31.5">
      <c r="A2570" s="127" t="s">
        <v>267</v>
      </c>
      <c r="B2570" s="128" t="s">
        <v>486</v>
      </c>
      <c r="C2570" s="126" t="s">
        <v>1877</v>
      </c>
      <c r="D2570" s="126" t="s">
        <v>1877</v>
      </c>
      <c r="E2570" s="124"/>
      <c r="F2570" s="119"/>
    </row>
    <row r="2571" spans="1:6" ht="63">
      <c r="A2571" s="127" t="s">
        <v>268</v>
      </c>
      <c r="B2571" s="128" t="s">
        <v>411</v>
      </c>
      <c r="C2571" s="126" t="s">
        <v>1877</v>
      </c>
      <c r="D2571" s="126" t="s">
        <v>1877</v>
      </c>
      <c r="E2571" s="124"/>
      <c r="F2571" s="119"/>
    </row>
    <row r="2572" spans="1:6" ht="31.5">
      <c r="A2572" s="127" t="s">
        <v>269</v>
      </c>
      <c r="B2572" s="128" t="s">
        <v>412</v>
      </c>
      <c r="C2572" s="126" t="s">
        <v>1877</v>
      </c>
      <c r="D2572" s="126" t="s">
        <v>1877</v>
      </c>
      <c r="E2572" s="124"/>
      <c r="F2572" s="119"/>
    </row>
    <row r="2573" spans="1:6" ht="47.25">
      <c r="A2573" s="129">
        <v>3</v>
      </c>
      <c r="B2573" s="130" t="s">
        <v>210</v>
      </c>
      <c r="C2573" s="126" t="s">
        <v>1877</v>
      </c>
      <c r="D2573" s="126" t="s">
        <v>1877</v>
      </c>
      <c r="E2573" s="124"/>
      <c r="F2573" s="119"/>
    </row>
    <row r="2574" spans="1:6" ht="31.5">
      <c r="A2574" s="127" t="s">
        <v>299</v>
      </c>
      <c r="B2574" s="128" t="s">
        <v>211</v>
      </c>
      <c r="C2574" s="126" t="s">
        <v>1877</v>
      </c>
      <c r="D2574" s="126" t="s">
        <v>1877</v>
      </c>
      <c r="E2574" s="124"/>
      <c r="F2574" s="119"/>
    </row>
    <row r="2575" spans="1:6">
      <c r="A2575" s="127" t="s">
        <v>240</v>
      </c>
      <c r="B2575" s="128" t="s">
        <v>212</v>
      </c>
      <c r="C2575" s="126" t="s">
        <v>1877</v>
      </c>
      <c r="D2575" s="126" t="s">
        <v>1877</v>
      </c>
      <c r="E2575" s="124"/>
      <c r="F2575" s="119"/>
    </row>
    <row r="2576" spans="1:6">
      <c r="A2576" s="127" t="s">
        <v>242</v>
      </c>
      <c r="B2576" s="128" t="s">
        <v>213</v>
      </c>
      <c r="C2576" s="126" t="s">
        <v>1877</v>
      </c>
      <c r="D2576" s="126" t="s">
        <v>1877</v>
      </c>
      <c r="E2576" s="124"/>
      <c r="F2576" s="119"/>
    </row>
    <row r="2577" spans="1:6">
      <c r="A2577" s="127" t="s">
        <v>214</v>
      </c>
      <c r="B2577" s="128" t="s">
        <v>215</v>
      </c>
      <c r="C2577" s="126" t="s">
        <v>1877</v>
      </c>
      <c r="D2577" s="126" t="s">
        <v>1877</v>
      </c>
      <c r="E2577" s="124"/>
      <c r="F2577" s="119"/>
    </row>
    <row r="2578" spans="1:6">
      <c r="A2578" s="127" t="s">
        <v>216</v>
      </c>
      <c r="B2578" s="128" t="s">
        <v>217</v>
      </c>
      <c r="C2578" s="126" t="s">
        <v>1877</v>
      </c>
      <c r="D2578" s="126" t="s">
        <v>1877</v>
      </c>
      <c r="E2578" s="124"/>
      <c r="F2578" s="119"/>
    </row>
    <row r="2579" spans="1:6">
      <c r="A2579" s="129">
        <v>4</v>
      </c>
      <c r="B2579" s="130" t="s">
        <v>394</v>
      </c>
      <c r="C2579" s="126"/>
      <c r="D2579" s="126"/>
      <c r="E2579" s="124"/>
      <c r="F2579" s="119"/>
    </row>
    <row r="2580" spans="1:6" ht="31.5">
      <c r="A2580" s="126" t="s">
        <v>271</v>
      </c>
      <c r="B2580" s="251" t="s">
        <v>218</v>
      </c>
      <c r="C2580" s="126" t="s">
        <v>1877</v>
      </c>
      <c r="D2580" s="126" t="s">
        <v>1877</v>
      </c>
      <c r="E2580" s="124"/>
      <c r="F2580" s="119"/>
    </row>
    <row r="2581" spans="1:6" ht="63">
      <c r="A2581" s="126" t="s">
        <v>272</v>
      </c>
      <c r="B2581" s="251" t="s">
        <v>392</v>
      </c>
      <c r="C2581" s="126" t="s">
        <v>1877</v>
      </c>
      <c r="D2581" s="126" t="s">
        <v>1877</v>
      </c>
      <c r="E2581" s="124"/>
      <c r="F2581" s="119"/>
    </row>
    <row r="2582" spans="1:6" ht="31.5">
      <c r="A2582" s="126" t="s">
        <v>273</v>
      </c>
      <c r="B2582" s="251" t="s">
        <v>500</v>
      </c>
      <c r="C2582" s="126" t="s">
        <v>1877</v>
      </c>
      <c r="D2582" s="126" t="s">
        <v>1877</v>
      </c>
      <c r="E2582" s="124"/>
      <c r="F2582" s="119"/>
    </row>
    <row r="2583" spans="1:6" ht="31.5">
      <c r="A2583" s="126" t="s">
        <v>138</v>
      </c>
      <c r="B2583" s="251" t="s">
        <v>501</v>
      </c>
      <c r="C2583" s="126" t="s">
        <v>1877</v>
      </c>
      <c r="D2583" s="126" t="s">
        <v>1877</v>
      </c>
      <c r="E2583" s="124"/>
      <c r="F2583" s="119"/>
    </row>
    <row r="2584" spans="1:6">
      <c r="E2584" s="719"/>
      <c r="F2584" s="178" t="s">
        <v>251</v>
      </c>
    </row>
    <row r="2585" spans="1:6">
      <c r="B2585" s="53"/>
      <c r="F2585" s="178" t="s">
        <v>456</v>
      </c>
    </row>
    <row r="2586" spans="1:6">
      <c r="F2586" s="178" t="s">
        <v>182</v>
      </c>
    </row>
    <row r="2587" spans="1:6">
      <c r="F2587" s="178"/>
    </row>
    <row r="2588" spans="1:6">
      <c r="A2588" s="802" t="s">
        <v>399</v>
      </c>
      <c r="B2588" s="802"/>
      <c r="C2588" s="802"/>
      <c r="D2588" s="802"/>
      <c r="E2588" s="802"/>
      <c r="F2588" s="802"/>
    </row>
    <row r="2589" spans="1:6">
      <c r="A2589" s="802" t="s">
        <v>303</v>
      </c>
      <c r="B2589" s="802"/>
      <c r="C2589" s="802"/>
      <c r="D2589" s="802"/>
      <c r="E2589" s="802"/>
      <c r="F2589" s="802"/>
    </row>
    <row r="2590" spans="1:6">
      <c r="F2590" s="178" t="s">
        <v>219</v>
      </c>
    </row>
    <row r="2591" spans="1:6">
      <c r="F2591" s="178" t="s">
        <v>220</v>
      </c>
    </row>
    <row r="2592" spans="1:6">
      <c r="F2592" s="178" t="s">
        <v>221</v>
      </c>
    </row>
    <row r="2593" spans="1:6">
      <c r="F2593" s="246" t="s">
        <v>222</v>
      </c>
    </row>
    <row r="2594" spans="1:6">
      <c r="F2594" s="178" t="s">
        <v>1885</v>
      </c>
    </row>
    <row r="2595" spans="1:6">
      <c r="F2595" s="178" t="s">
        <v>177</v>
      </c>
    </row>
    <row r="2596" spans="1:6">
      <c r="A2596" s="123"/>
    </row>
    <row r="2597" spans="1:6">
      <c r="A2597" s="804" t="s">
        <v>1886</v>
      </c>
      <c r="B2597" s="804"/>
      <c r="C2597" s="804"/>
      <c r="D2597" s="804"/>
      <c r="E2597" s="804"/>
      <c r="F2597" s="804"/>
    </row>
    <row r="2598" spans="1:6">
      <c r="A2598" s="121" t="s">
        <v>585</v>
      </c>
      <c r="B2598" s="640" t="s">
        <v>947</v>
      </c>
    </row>
    <row r="2599" spans="1:6">
      <c r="A2599" s="803" t="s">
        <v>262</v>
      </c>
      <c r="B2599" s="781" t="s">
        <v>418</v>
      </c>
      <c r="C2599" s="806" t="s">
        <v>470</v>
      </c>
      <c r="D2599" s="807"/>
      <c r="E2599" s="805" t="s">
        <v>400</v>
      </c>
      <c r="F2599" s="781" t="s">
        <v>401</v>
      </c>
    </row>
    <row r="2600" spans="1:6">
      <c r="A2600" s="803"/>
      <c r="B2600" s="781"/>
      <c r="C2600" s="808"/>
      <c r="D2600" s="809"/>
      <c r="E2600" s="805"/>
      <c r="F2600" s="781"/>
    </row>
    <row r="2601" spans="1:6">
      <c r="A2601" s="803"/>
      <c r="B2601" s="781"/>
      <c r="C2601" s="247" t="s">
        <v>402</v>
      </c>
      <c r="D2601" s="247" t="s">
        <v>403</v>
      </c>
      <c r="E2601" s="805"/>
      <c r="F2601" s="781"/>
    </row>
    <row r="2602" spans="1:6">
      <c r="A2602" s="712">
        <v>1</v>
      </c>
      <c r="B2602" s="709">
        <v>2</v>
      </c>
      <c r="C2602" s="247">
        <v>3</v>
      </c>
      <c r="D2602" s="247">
        <v>4</v>
      </c>
      <c r="E2602" s="711">
        <v>5</v>
      </c>
      <c r="F2602" s="709">
        <v>6</v>
      </c>
    </row>
    <row r="2603" spans="1:6">
      <c r="A2603" s="712">
        <v>1</v>
      </c>
      <c r="B2603" s="248" t="s">
        <v>368</v>
      </c>
      <c r="C2603" s="249"/>
      <c r="D2603" s="249"/>
      <c r="E2603" s="125"/>
      <c r="F2603" s="710"/>
    </row>
    <row r="2604" spans="1:6">
      <c r="A2604" s="126" t="s">
        <v>264</v>
      </c>
      <c r="B2604" s="250" t="s">
        <v>369</v>
      </c>
      <c r="C2604" s="126" t="s">
        <v>1877</v>
      </c>
      <c r="D2604" s="126" t="s">
        <v>1877</v>
      </c>
      <c r="E2604" s="124"/>
      <c r="F2604" s="119"/>
    </row>
    <row r="2605" spans="1:6">
      <c r="A2605" s="126" t="s">
        <v>265</v>
      </c>
      <c r="B2605" s="251" t="s">
        <v>223</v>
      </c>
      <c r="C2605" s="126" t="s">
        <v>1877</v>
      </c>
      <c r="D2605" s="126" t="s">
        <v>1877</v>
      </c>
      <c r="E2605" s="124"/>
      <c r="F2605" s="119"/>
    </row>
    <row r="2606" spans="1:6" ht="31.5">
      <c r="A2606" s="126" t="s">
        <v>276</v>
      </c>
      <c r="B2606" s="251" t="s">
        <v>480</v>
      </c>
      <c r="C2606" s="126" t="s">
        <v>1877</v>
      </c>
      <c r="D2606" s="126" t="s">
        <v>1877</v>
      </c>
      <c r="E2606" s="124"/>
      <c r="F2606" s="119"/>
    </row>
    <row r="2607" spans="1:6" ht="63">
      <c r="A2607" s="127" t="s">
        <v>291</v>
      </c>
      <c r="B2607" s="128" t="s">
        <v>481</v>
      </c>
      <c r="C2607" s="126" t="s">
        <v>1877</v>
      </c>
      <c r="D2607" s="126" t="s">
        <v>1877</v>
      </c>
      <c r="E2607" s="124"/>
      <c r="F2607" s="119"/>
    </row>
    <row r="2608" spans="1:6" ht="31.5">
      <c r="A2608" s="127" t="s">
        <v>482</v>
      </c>
      <c r="B2608" s="128" t="s">
        <v>483</v>
      </c>
      <c r="C2608" s="126" t="s">
        <v>1877</v>
      </c>
      <c r="D2608" s="126" t="s">
        <v>1877</v>
      </c>
      <c r="E2608" s="124"/>
      <c r="F2608" s="119"/>
    </row>
    <row r="2609" spans="1:6">
      <c r="A2609" s="127" t="s">
        <v>484</v>
      </c>
      <c r="B2609" s="128" t="s">
        <v>485</v>
      </c>
      <c r="C2609" s="126" t="s">
        <v>1877</v>
      </c>
      <c r="D2609" s="126" t="s">
        <v>1877</v>
      </c>
      <c r="E2609" s="124"/>
      <c r="F2609" s="119"/>
    </row>
    <row r="2610" spans="1:6">
      <c r="A2610" s="129">
        <v>2</v>
      </c>
      <c r="B2610" s="130" t="s">
        <v>298</v>
      </c>
      <c r="C2610" s="126"/>
      <c r="D2610" s="126"/>
      <c r="E2610" s="124"/>
      <c r="F2610" s="119"/>
    </row>
    <row r="2611" spans="1:6" ht="31.5">
      <c r="A2611" s="127" t="s">
        <v>267</v>
      </c>
      <c r="B2611" s="128" t="s">
        <v>486</v>
      </c>
      <c r="C2611" s="126" t="s">
        <v>1877</v>
      </c>
      <c r="D2611" s="126" t="s">
        <v>1877</v>
      </c>
      <c r="E2611" s="124"/>
      <c r="F2611" s="119"/>
    </row>
    <row r="2612" spans="1:6" ht="63">
      <c r="A2612" s="127" t="s">
        <v>268</v>
      </c>
      <c r="B2612" s="128" t="s">
        <v>411</v>
      </c>
      <c r="C2612" s="126" t="s">
        <v>1877</v>
      </c>
      <c r="D2612" s="126" t="s">
        <v>1877</v>
      </c>
      <c r="E2612" s="124"/>
      <c r="F2612" s="119"/>
    </row>
    <row r="2613" spans="1:6" ht="31.5">
      <c r="A2613" s="127" t="s">
        <v>269</v>
      </c>
      <c r="B2613" s="128" t="s">
        <v>412</v>
      </c>
      <c r="C2613" s="126" t="s">
        <v>1877</v>
      </c>
      <c r="D2613" s="126" t="s">
        <v>1877</v>
      </c>
      <c r="E2613" s="124"/>
      <c r="F2613" s="119"/>
    </row>
    <row r="2614" spans="1:6" ht="47.25">
      <c r="A2614" s="129">
        <v>3</v>
      </c>
      <c r="B2614" s="130" t="s">
        <v>210</v>
      </c>
      <c r="C2614" s="126" t="s">
        <v>1877</v>
      </c>
      <c r="D2614" s="126" t="s">
        <v>1877</v>
      </c>
      <c r="E2614" s="124"/>
      <c r="F2614" s="119"/>
    </row>
    <row r="2615" spans="1:6" ht="31.5">
      <c r="A2615" s="127" t="s">
        <v>299</v>
      </c>
      <c r="B2615" s="128" t="s">
        <v>211</v>
      </c>
      <c r="C2615" s="126" t="s">
        <v>1877</v>
      </c>
      <c r="D2615" s="126" t="s">
        <v>1877</v>
      </c>
      <c r="E2615" s="124"/>
      <c r="F2615" s="119"/>
    </row>
    <row r="2616" spans="1:6">
      <c r="A2616" s="127" t="s">
        <v>240</v>
      </c>
      <c r="B2616" s="128" t="s">
        <v>212</v>
      </c>
      <c r="C2616" s="126" t="s">
        <v>1877</v>
      </c>
      <c r="D2616" s="126" t="s">
        <v>1877</v>
      </c>
      <c r="E2616" s="124"/>
      <c r="F2616" s="119"/>
    </row>
    <row r="2617" spans="1:6">
      <c r="A2617" s="127" t="s">
        <v>242</v>
      </c>
      <c r="B2617" s="128" t="s">
        <v>213</v>
      </c>
      <c r="C2617" s="126" t="s">
        <v>1877</v>
      </c>
      <c r="D2617" s="126" t="s">
        <v>1877</v>
      </c>
      <c r="E2617" s="124"/>
      <c r="F2617" s="119"/>
    </row>
    <row r="2618" spans="1:6">
      <c r="A2618" s="127" t="s">
        <v>214</v>
      </c>
      <c r="B2618" s="128" t="s">
        <v>215</v>
      </c>
      <c r="C2618" s="126" t="s">
        <v>1877</v>
      </c>
      <c r="D2618" s="126" t="s">
        <v>1877</v>
      </c>
      <c r="E2618" s="124"/>
      <c r="F2618" s="119"/>
    </row>
    <row r="2619" spans="1:6">
      <c r="A2619" s="127" t="s">
        <v>216</v>
      </c>
      <c r="B2619" s="128" t="s">
        <v>217</v>
      </c>
      <c r="C2619" s="126" t="s">
        <v>1877</v>
      </c>
      <c r="D2619" s="126" t="s">
        <v>1877</v>
      </c>
      <c r="E2619" s="124"/>
      <c r="F2619" s="119"/>
    </row>
    <row r="2620" spans="1:6">
      <c r="A2620" s="129">
        <v>4</v>
      </c>
      <c r="B2620" s="130" t="s">
        <v>394</v>
      </c>
      <c r="C2620" s="126"/>
      <c r="D2620" s="126"/>
      <c r="E2620" s="124"/>
      <c r="F2620" s="119"/>
    </row>
    <row r="2621" spans="1:6" ht="31.5">
      <c r="A2621" s="126" t="s">
        <v>271</v>
      </c>
      <c r="B2621" s="251" t="s">
        <v>218</v>
      </c>
      <c r="C2621" s="126" t="s">
        <v>1877</v>
      </c>
      <c r="D2621" s="126" t="s">
        <v>1877</v>
      </c>
      <c r="E2621" s="124"/>
      <c r="F2621" s="119"/>
    </row>
    <row r="2622" spans="1:6" ht="63">
      <c r="A2622" s="126" t="s">
        <v>272</v>
      </c>
      <c r="B2622" s="251" t="s">
        <v>392</v>
      </c>
      <c r="C2622" s="126" t="s">
        <v>1877</v>
      </c>
      <c r="D2622" s="126" t="s">
        <v>1877</v>
      </c>
      <c r="E2622" s="124"/>
      <c r="F2622" s="119"/>
    </row>
    <row r="2623" spans="1:6" ht="31.5">
      <c r="A2623" s="126" t="s">
        <v>273</v>
      </c>
      <c r="B2623" s="251" t="s">
        <v>500</v>
      </c>
      <c r="C2623" s="126" t="s">
        <v>1877</v>
      </c>
      <c r="D2623" s="126" t="s">
        <v>1877</v>
      </c>
      <c r="E2623" s="124"/>
      <c r="F2623" s="119"/>
    </row>
    <row r="2624" spans="1:6" ht="31.5">
      <c r="A2624" s="126" t="s">
        <v>138</v>
      </c>
      <c r="B2624" s="251" t="s">
        <v>501</v>
      </c>
      <c r="C2624" s="126" t="s">
        <v>1877</v>
      </c>
      <c r="D2624" s="126" t="s">
        <v>1877</v>
      </c>
      <c r="E2624" s="124"/>
      <c r="F2624" s="119"/>
    </row>
    <row r="2625" spans="1:6">
      <c r="E2625" s="719"/>
      <c r="F2625" s="178" t="s">
        <v>251</v>
      </c>
    </row>
    <row r="2626" spans="1:6">
      <c r="B2626" s="53"/>
      <c r="F2626" s="178" t="s">
        <v>456</v>
      </c>
    </row>
    <row r="2627" spans="1:6">
      <c r="F2627" s="178" t="s">
        <v>182</v>
      </c>
    </row>
    <row r="2628" spans="1:6">
      <c r="F2628" s="178"/>
    </row>
    <row r="2629" spans="1:6">
      <c r="A2629" s="802" t="s">
        <v>399</v>
      </c>
      <c r="B2629" s="802"/>
      <c r="C2629" s="802"/>
      <c r="D2629" s="802"/>
      <c r="E2629" s="802"/>
      <c r="F2629" s="802"/>
    </row>
    <row r="2630" spans="1:6">
      <c r="A2630" s="802" t="s">
        <v>303</v>
      </c>
      <c r="B2630" s="802"/>
      <c r="C2630" s="802"/>
      <c r="D2630" s="802"/>
      <c r="E2630" s="802"/>
      <c r="F2630" s="802"/>
    </row>
    <row r="2631" spans="1:6">
      <c r="F2631" s="178" t="s">
        <v>219</v>
      </c>
    </row>
    <row r="2632" spans="1:6">
      <c r="F2632" s="178" t="s">
        <v>220</v>
      </c>
    </row>
    <row r="2633" spans="1:6">
      <c r="F2633" s="178" t="s">
        <v>221</v>
      </c>
    </row>
    <row r="2634" spans="1:6">
      <c r="F2634" s="246" t="s">
        <v>222</v>
      </c>
    </row>
    <row r="2635" spans="1:6">
      <c r="F2635" s="178" t="s">
        <v>1885</v>
      </c>
    </row>
    <row r="2636" spans="1:6">
      <c r="F2636" s="178" t="s">
        <v>177</v>
      </c>
    </row>
    <row r="2637" spans="1:6">
      <c r="A2637" s="123"/>
    </row>
    <row r="2638" spans="1:6">
      <c r="A2638" s="804" t="s">
        <v>1886</v>
      </c>
      <c r="B2638" s="804"/>
      <c r="C2638" s="804"/>
      <c r="D2638" s="804"/>
      <c r="E2638" s="804"/>
      <c r="F2638" s="804"/>
    </row>
    <row r="2639" spans="1:6">
      <c r="A2639" s="121" t="s">
        <v>586</v>
      </c>
      <c r="B2639" s="640" t="s">
        <v>948</v>
      </c>
    </row>
    <row r="2640" spans="1:6">
      <c r="A2640" s="803" t="s">
        <v>262</v>
      </c>
      <c r="B2640" s="781" t="s">
        <v>418</v>
      </c>
      <c r="C2640" s="806" t="s">
        <v>470</v>
      </c>
      <c r="D2640" s="807"/>
      <c r="E2640" s="805" t="s">
        <v>400</v>
      </c>
      <c r="F2640" s="781" t="s">
        <v>401</v>
      </c>
    </row>
    <row r="2641" spans="1:6">
      <c r="A2641" s="803"/>
      <c r="B2641" s="781"/>
      <c r="C2641" s="808"/>
      <c r="D2641" s="809"/>
      <c r="E2641" s="805"/>
      <c r="F2641" s="781"/>
    </row>
    <row r="2642" spans="1:6">
      <c r="A2642" s="803"/>
      <c r="B2642" s="781"/>
      <c r="C2642" s="247" t="s">
        <v>402</v>
      </c>
      <c r="D2642" s="247" t="s">
        <v>403</v>
      </c>
      <c r="E2642" s="805"/>
      <c r="F2642" s="781"/>
    </row>
    <row r="2643" spans="1:6">
      <c r="A2643" s="712">
        <v>1</v>
      </c>
      <c r="B2643" s="709">
        <v>2</v>
      </c>
      <c r="C2643" s="247">
        <v>3</v>
      </c>
      <c r="D2643" s="247">
        <v>4</v>
      </c>
      <c r="E2643" s="711">
        <v>5</v>
      </c>
      <c r="F2643" s="709">
        <v>6</v>
      </c>
    </row>
    <row r="2644" spans="1:6">
      <c r="A2644" s="712">
        <v>1</v>
      </c>
      <c r="B2644" s="248" t="s">
        <v>368</v>
      </c>
      <c r="C2644" s="249"/>
      <c r="D2644" s="249"/>
      <c r="E2644" s="125"/>
      <c r="F2644" s="710"/>
    </row>
    <row r="2645" spans="1:6">
      <c r="A2645" s="126" t="s">
        <v>264</v>
      </c>
      <c r="B2645" s="250" t="s">
        <v>369</v>
      </c>
      <c r="C2645" s="126" t="s">
        <v>1877</v>
      </c>
      <c r="D2645" s="126" t="s">
        <v>1877</v>
      </c>
      <c r="E2645" s="124"/>
      <c r="F2645" s="119"/>
    </row>
    <row r="2646" spans="1:6">
      <c r="A2646" s="126" t="s">
        <v>265</v>
      </c>
      <c r="B2646" s="251" t="s">
        <v>223</v>
      </c>
      <c r="C2646" s="126" t="s">
        <v>1877</v>
      </c>
      <c r="D2646" s="126" t="s">
        <v>1877</v>
      </c>
      <c r="E2646" s="124"/>
      <c r="F2646" s="119"/>
    </row>
    <row r="2647" spans="1:6" ht="31.5">
      <c r="A2647" s="126" t="s">
        <v>276</v>
      </c>
      <c r="B2647" s="251" t="s">
        <v>480</v>
      </c>
      <c r="C2647" s="126" t="s">
        <v>1877</v>
      </c>
      <c r="D2647" s="126" t="s">
        <v>1877</v>
      </c>
      <c r="E2647" s="124"/>
      <c r="F2647" s="119"/>
    </row>
    <row r="2648" spans="1:6" ht="63">
      <c r="A2648" s="127" t="s">
        <v>291</v>
      </c>
      <c r="B2648" s="128" t="s">
        <v>481</v>
      </c>
      <c r="C2648" s="126" t="s">
        <v>1877</v>
      </c>
      <c r="D2648" s="126" t="s">
        <v>1877</v>
      </c>
      <c r="E2648" s="124"/>
      <c r="F2648" s="119"/>
    </row>
    <row r="2649" spans="1:6" ht="31.5">
      <c r="A2649" s="127" t="s">
        <v>482</v>
      </c>
      <c r="B2649" s="128" t="s">
        <v>483</v>
      </c>
      <c r="C2649" s="126" t="s">
        <v>1877</v>
      </c>
      <c r="D2649" s="126" t="s">
        <v>1877</v>
      </c>
      <c r="E2649" s="124"/>
      <c r="F2649" s="119"/>
    </row>
    <row r="2650" spans="1:6">
      <c r="A2650" s="127" t="s">
        <v>484</v>
      </c>
      <c r="B2650" s="128" t="s">
        <v>485</v>
      </c>
      <c r="C2650" s="126" t="s">
        <v>1877</v>
      </c>
      <c r="D2650" s="126" t="s">
        <v>1877</v>
      </c>
      <c r="E2650" s="124"/>
      <c r="F2650" s="119"/>
    </row>
    <row r="2651" spans="1:6">
      <c r="A2651" s="129">
        <v>2</v>
      </c>
      <c r="B2651" s="130" t="s">
        <v>298</v>
      </c>
      <c r="C2651" s="126"/>
      <c r="D2651" s="126"/>
      <c r="E2651" s="124"/>
      <c r="F2651" s="119"/>
    </row>
    <row r="2652" spans="1:6" ht="31.5">
      <c r="A2652" s="127" t="s">
        <v>267</v>
      </c>
      <c r="B2652" s="128" t="s">
        <v>486</v>
      </c>
      <c r="C2652" s="126" t="s">
        <v>1877</v>
      </c>
      <c r="D2652" s="126" t="s">
        <v>1877</v>
      </c>
      <c r="E2652" s="124"/>
      <c r="F2652" s="119"/>
    </row>
    <row r="2653" spans="1:6" ht="63">
      <c r="A2653" s="127" t="s">
        <v>268</v>
      </c>
      <c r="B2653" s="128" t="s">
        <v>411</v>
      </c>
      <c r="C2653" s="126" t="s">
        <v>1877</v>
      </c>
      <c r="D2653" s="126" t="s">
        <v>1877</v>
      </c>
      <c r="E2653" s="124"/>
      <c r="F2653" s="119"/>
    </row>
    <row r="2654" spans="1:6" ht="31.5">
      <c r="A2654" s="127" t="s">
        <v>269</v>
      </c>
      <c r="B2654" s="128" t="s">
        <v>412</v>
      </c>
      <c r="C2654" s="126" t="s">
        <v>1877</v>
      </c>
      <c r="D2654" s="126" t="s">
        <v>1877</v>
      </c>
      <c r="E2654" s="124"/>
      <c r="F2654" s="119"/>
    </row>
    <row r="2655" spans="1:6" ht="47.25">
      <c r="A2655" s="129">
        <v>3</v>
      </c>
      <c r="B2655" s="130" t="s">
        <v>210</v>
      </c>
      <c r="C2655" s="126" t="s">
        <v>1877</v>
      </c>
      <c r="D2655" s="126" t="s">
        <v>1877</v>
      </c>
      <c r="E2655" s="124"/>
      <c r="F2655" s="119"/>
    </row>
    <row r="2656" spans="1:6" ht="31.5">
      <c r="A2656" s="127" t="s">
        <v>299</v>
      </c>
      <c r="B2656" s="128" t="s">
        <v>211</v>
      </c>
      <c r="C2656" s="126" t="s">
        <v>1877</v>
      </c>
      <c r="D2656" s="126" t="s">
        <v>1877</v>
      </c>
      <c r="E2656" s="124"/>
      <c r="F2656" s="119"/>
    </row>
    <row r="2657" spans="1:6">
      <c r="A2657" s="127" t="s">
        <v>240</v>
      </c>
      <c r="B2657" s="128" t="s">
        <v>212</v>
      </c>
      <c r="C2657" s="126" t="s">
        <v>1877</v>
      </c>
      <c r="D2657" s="126" t="s">
        <v>1877</v>
      </c>
      <c r="E2657" s="124"/>
      <c r="F2657" s="119"/>
    </row>
    <row r="2658" spans="1:6">
      <c r="A2658" s="127" t="s">
        <v>242</v>
      </c>
      <c r="B2658" s="128" t="s">
        <v>213</v>
      </c>
      <c r="C2658" s="126" t="s">
        <v>1877</v>
      </c>
      <c r="D2658" s="126" t="s">
        <v>1877</v>
      </c>
      <c r="E2658" s="124"/>
      <c r="F2658" s="119"/>
    </row>
    <row r="2659" spans="1:6">
      <c r="A2659" s="127" t="s">
        <v>214</v>
      </c>
      <c r="B2659" s="128" t="s">
        <v>215</v>
      </c>
      <c r="C2659" s="126" t="s">
        <v>1877</v>
      </c>
      <c r="D2659" s="126" t="s">
        <v>1877</v>
      </c>
      <c r="E2659" s="124"/>
      <c r="F2659" s="119"/>
    </row>
    <row r="2660" spans="1:6">
      <c r="A2660" s="127" t="s">
        <v>216</v>
      </c>
      <c r="B2660" s="128" t="s">
        <v>217</v>
      </c>
      <c r="C2660" s="126" t="s">
        <v>1877</v>
      </c>
      <c r="D2660" s="126" t="s">
        <v>1877</v>
      </c>
      <c r="E2660" s="124"/>
      <c r="F2660" s="119"/>
    </row>
    <row r="2661" spans="1:6">
      <c r="A2661" s="129">
        <v>4</v>
      </c>
      <c r="B2661" s="130" t="s">
        <v>394</v>
      </c>
      <c r="C2661" s="126"/>
      <c r="D2661" s="126"/>
      <c r="E2661" s="124"/>
      <c r="F2661" s="119"/>
    </row>
    <row r="2662" spans="1:6" ht="31.5">
      <c r="A2662" s="126" t="s">
        <v>271</v>
      </c>
      <c r="B2662" s="251" t="s">
        <v>218</v>
      </c>
      <c r="C2662" s="126" t="s">
        <v>1877</v>
      </c>
      <c r="D2662" s="126" t="s">
        <v>1877</v>
      </c>
      <c r="E2662" s="124"/>
      <c r="F2662" s="119"/>
    </row>
    <row r="2663" spans="1:6" ht="63">
      <c r="A2663" s="126" t="s">
        <v>272</v>
      </c>
      <c r="B2663" s="251" t="s">
        <v>392</v>
      </c>
      <c r="C2663" s="126" t="s">
        <v>1877</v>
      </c>
      <c r="D2663" s="126" t="s">
        <v>1877</v>
      </c>
      <c r="E2663" s="124"/>
      <c r="F2663" s="119"/>
    </row>
    <row r="2664" spans="1:6" ht="31.5">
      <c r="A2664" s="126" t="s">
        <v>273</v>
      </c>
      <c r="B2664" s="251" t="s">
        <v>500</v>
      </c>
      <c r="C2664" s="126" t="s">
        <v>1877</v>
      </c>
      <c r="D2664" s="126" t="s">
        <v>1877</v>
      </c>
      <c r="E2664" s="124"/>
      <c r="F2664" s="119"/>
    </row>
    <row r="2665" spans="1:6" ht="31.5">
      <c r="A2665" s="126" t="s">
        <v>138</v>
      </c>
      <c r="B2665" s="251" t="s">
        <v>501</v>
      </c>
      <c r="C2665" s="126" t="s">
        <v>1877</v>
      </c>
      <c r="D2665" s="126" t="s">
        <v>1877</v>
      </c>
      <c r="E2665" s="124"/>
      <c r="F2665" s="119"/>
    </row>
    <row r="2666" spans="1:6">
      <c r="E2666" s="719"/>
      <c r="F2666" s="178" t="s">
        <v>251</v>
      </c>
    </row>
    <row r="2667" spans="1:6">
      <c r="B2667" s="53"/>
      <c r="F2667" s="178" t="s">
        <v>456</v>
      </c>
    </row>
    <row r="2668" spans="1:6">
      <c r="F2668" s="178" t="s">
        <v>182</v>
      </c>
    </row>
    <row r="2669" spans="1:6">
      <c r="F2669" s="178"/>
    </row>
    <row r="2670" spans="1:6">
      <c r="A2670" s="802" t="s">
        <v>399</v>
      </c>
      <c r="B2670" s="802"/>
      <c r="C2670" s="802"/>
      <c r="D2670" s="802"/>
      <c r="E2670" s="802"/>
      <c r="F2670" s="802"/>
    </row>
    <row r="2671" spans="1:6">
      <c r="A2671" s="802" t="s">
        <v>303</v>
      </c>
      <c r="B2671" s="802"/>
      <c r="C2671" s="802"/>
      <c r="D2671" s="802"/>
      <c r="E2671" s="802"/>
      <c r="F2671" s="802"/>
    </row>
    <row r="2672" spans="1:6">
      <c r="F2672" s="178" t="s">
        <v>219</v>
      </c>
    </row>
    <row r="2673" spans="1:6">
      <c r="F2673" s="178" t="s">
        <v>220</v>
      </c>
    </row>
    <row r="2674" spans="1:6">
      <c r="F2674" s="178" t="s">
        <v>221</v>
      </c>
    </row>
    <row r="2675" spans="1:6">
      <c r="F2675" s="246" t="s">
        <v>222</v>
      </c>
    </row>
    <row r="2676" spans="1:6">
      <c r="F2676" s="178" t="s">
        <v>1885</v>
      </c>
    </row>
    <row r="2677" spans="1:6">
      <c r="F2677" s="178" t="s">
        <v>177</v>
      </c>
    </row>
    <row r="2678" spans="1:6">
      <c r="A2678" s="123"/>
    </row>
    <row r="2679" spans="1:6">
      <c r="A2679" s="804" t="s">
        <v>1886</v>
      </c>
      <c r="B2679" s="804"/>
      <c r="C2679" s="804"/>
      <c r="D2679" s="804"/>
      <c r="E2679" s="804"/>
      <c r="F2679" s="804"/>
    </row>
    <row r="2680" spans="1:6">
      <c r="A2680" s="121" t="s">
        <v>587</v>
      </c>
      <c r="B2680" s="640" t="s">
        <v>949</v>
      </c>
    </row>
    <row r="2681" spans="1:6">
      <c r="A2681" s="803" t="s">
        <v>262</v>
      </c>
      <c r="B2681" s="781" t="s">
        <v>418</v>
      </c>
      <c r="C2681" s="806" t="s">
        <v>470</v>
      </c>
      <c r="D2681" s="807"/>
      <c r="E2681" s="805" t="s">
        <v>400</v>
      </c>
      <c r="F2681" s="781" t="s">
        <v>401</v>
      </c>
    </row>
    <row r="2682" spans="1:6">
      <c r="A2682" s="803"/>
      <c r="B2682" s="781"/>
      <c r="C2682" s="808"/>
      <c r="D2682" s="809"/>
      <c r="E2682" s="805"/>
      <c r="F2682" s="781"/>
    </row>
    <row r="2683" spans="1:6">
      <c r="A2683" s="803"/>
      <c r="B2683" s="781"/>
      <c r="C2683" s="247" t="s">
        <v>402</v>
      </c>
      <c r="D2683" s="247" t="s">
        <v>403</v>
      </c>
      <c r="E2683" s="805"/>
      <c r="F2683" s="781"/>
    </row>
    <row r="2684" spans="1:6">
      <c r="A2684" s="712">
        <v>1</v>
      </c>
      <c r="B2684" s="709">
        <v>2</v>
      </c>
      <c r="C2684" s="247">
        <v>3</v>
      </c>
      <c r="D2684" s="247">
        <v>4</v>
      </c>
      <c r="E2684" s="711">
        <v>5</v>
      </c>
      <c r="F2684" s="709">
        <v>6</v>
      </c>
    </row>
    <row r="2685" spans="1:6">
      <c r="A2685" s="712">
        <v>1</v>
      </c>
      <c r="B2685" s="248" t="s">
        <v>368</v>
      </c>
      <c r="C2685" s="249"/>
      <c r="D2685" s="249"/>
      <c r="E2685" s="125"/>
      <c r="F2685" s="710"/>
    </row>
    <row r="2686" spans="1:6">
      <c r="A2686" s="126" t="s">
        <v>264</v>
      </c>
      <c r="B2686" s="250" t="s">
        <v>369</v>
      </c>
      <c r="C2686" s="126" t="s">
        <v>1877</v>
      </c>
      <c r="D2686" s="126" t="s">
        <v>1877</v>
      </c>
      <c r="E2686" s="124"/>
      <c r="F2686" s="119"/>
    </row>
    <row r="2687" spans="1:6">
      <c r="A2687" s="126" t="s">
        <v>265</v>
      </c>
      <c r="B2687" s="251" t="s">
        <v>223</v>
      </c>
      <c r="C2687" s="126" t="s">
        <v>1877</v>
      </c>
      <c r="D2687" s="126" t="s">
        <v>1877</v>
      </c>
      <c r="E2687" s="124"/>
      <c r="F2687" s="119"/>
    </row>
    <row r="2688" spans="1:6" ht="31.5">
      <c r="A2688" s="126" t="s">
        <v>276</v>
      </c>
      <c r="B2688" s="251" t="s">
        <v>480</v>
      </c>
      <c r="C2688" s="126" t="s">
        <v>1877</v>
      </c>
      <c r="D2688" s="126" t="s">
        <v>1877</v>
      </c>
      <c r="E2688" s="124"/>
      <c r="F2688" s="119"/>
    </row>
    <row r="2689" spans="1:6" ht="63">
      <c r="A2689" s="127" t="s">
        <v>291</v>
      </c>
      <c r="B2689" s="128" t="s">
        <v>481</v>
      </c>
      <c r="C2689" s="126" t="s">
        <v>1877</v>
      </c>
      <c r="D2689" s="126" t="s">
        <v>1877</v>
      </c>
      <c r="E2689" s="124"/>
      <c r="F2689" s="119"/>
    </row>
    <row r="2690" spans="1:6" ht="31.5">
      <c r="A2690" s="127" t="s">
        <v>482</v>
      </c>
      <c r="B2690" s="128" t="s">
        <v>483</v>
      </c>
      <c r="C2690" s="126" t="s">
        <v>1877</v>
      </c>
      <c r="D2690" s="126" t="s">
        <v>1877</v>
      </c>
      <c r="E2690" s="124"/>
      <c r="F2690" s="119"/>
    </row>
    <row r="2691" spans="1:6">
      <c r="A2691" s="127" t="s">
        <v>484</v>
      </c>
      <c r="B2691" s="128" t="s">
        <v>485</v>
      </c>
      <c r="C2691" s="126" t="s">
        <v>1877</v>
      </c>
      <c r="D2691" s="126" t="s">
        <v>1877</v>
      </c>
      <c r="E2691" s="124"/>
      <c r="F2691" s="119"/>
    </row>
    <row r="2692" spans="1:6">
      <c r="A2692" s="129">
        <v>2</v>
      </c>
      <c r="B2692" s="130" t="s">
        <v>298</v>
      </c>
      <c r="C2692" s="126"/>
      <c r="D2692" s="126"/>
      <c r="E2692" s="124"/>
      <c r="F2692" s="119"/>
    </row>
    <row r="2693" spans="1:6" ht="31.5">
      <c r="A2693" s="127" t="s">
        <v>267</v>
      </c>
      <c r="B2693" s="128" t="s">
        <v>486</v>
      </c>
      <c r="C2693" s="126" t="s">
        <v>1877</v>
      </c>
      <c r="D2693" s="126" t="s">
        <v>1877</v>
      </c>
      <c r="E2693" s="124"/>
      <c r="F2693" s="119"/>
    </row>
    <row r="2694" spans="1:6" ht="63">
      <c r="A2694" s="127" t="s">
        <v>268</v>
      </c>
      <c r="B2694" s="128" t="s">
        <v>411</v>
      </c>
      <c r="C2694" s="126" t="s">
        <v>1877</v>
      </c>
      <c r="D2694" s="126" t="s">
        <v>1877</v>
      </c>
      <c r="E2694" s="124"/>
      <c r="F2694" s="119"/>
    </row>
    <row r="2695" spans="1:6" ht="31.5">
      <c r="A2695" s="127" t="s">
        <v>269</v>
      </c>
      <c r="B2695" s="128" t="s">
        <v>412</v>
      </c>
      <c r="C2695" s="126" t="s">
        <v>1877</v>
      </c>
      <c r="D2695" s="126" t="s">
        <v>1877</v>
      </c>
      <c r="E2695" s="124"/>
      <c r="F2695" s="119"/>
    </row>
    <row r="2696" spans="1:6" ht="47.25">
      <c r="A2696" s="129">
        <v>3</v>
      </c>
      <c r="B2696" s="130" t="s">
        <v>210</v>
      </c>
      <c r="C2696" s="126" t="s">
        <v>1877</v>
      </c>
      <c r="D2696" s="126" t="s">
        <v>1877</v>
      </c>
      <c r="E2696" s="124"/>
      <c r="F2696" s="119"/>
    </row>
    <row r="2697" spans="1:6" ht="31.5">
      <c r="A2697" s="127" t="s">
        <v>299</v>
      </c>
      <c r="B2697" s="128" t="s">
        <v>211</v>
      </c>
      <c r="C2697" s="126" t="s">
        <v>1877</v>
      </c>
      <c r="D2697" s="126" t="s">
        <v>1877</v>
      </c>
      <c r="E2697" s="124"/>
      <c r="F2697" s="119"/>
    </row>
    <row r="2698" spans="1:6">
      <c r="A2698" s="127" t="s">
        <v>240</v>
      </c>
      <c r="B2698" s="128" t="s">
        <v>212</v>
      </c>
      <c r="C2698" s="126" t="s">
        <v>1877</v>
      </c>
      <c r="D2698" s="126" t="s">
        <v>1877</v>
      </c>
      <c r="E2698" s="124"/>
      <c r="F2698" s="119"/>
    </row>
    <row r="2699" spans="1:6">
      <c r="A2699" s="127" t="s">
        <v>242</v>
      </c>
      <c r="B2699" s="128" t="s">
        <v>213</v>
      </c>
      <c r="C2699" s="126" t="s">
        <v>1877</v>
      </c>
      <c r="D2699" s="126" t="s">
        <v>1877</v>
      </c>
      <c r="E2699" s="124"/>
      <c r="F2699" s="119"/>
    </row>
    <row r="2700" spans="1:6">
      <c r="A2700" s="127" t="s">
        <v>214</v>
      </c>
      <c r="B2700" s="128" t="s">
        <v>215</v>
      </c>
      <c r="C2700" s="126" t="s">
        <v>1877</v>
      </c>
      <c r="D2700" s="126" t="s">
        <v>1877</v>
      </c>
      <c r="E2700" s="124"/>
      <c r="F2700" s="119"/>
    </row>
    <row r="2701" spans="1:6">
      <c r="A2701" s="127" t="s">
        <v>216</v>
      </c>
      <c r="B2701" s="128" t="s">
        <v>217</v>
      </c>
      <c r="C2701" s="126" t="s">
        <v>1877</v>
      </c>
      <c r="D2701" s="126" t="s">
        <v>1877</v>
      </c>
      <c r="E2701" s="124"/>
      <c r="F2701" s="119"/>
    </row>
    <row r="2702" spans="1:6">
      <c r="A2702" s="129">
        <v>4</v>
      </c>
      <c r="B2702" s="130" t="s">
        <v>394</v>
      </c>
      <c r="C2702" s="126"/>
      <c r="D2702" s="126"/>
      <c r="E2702" s="124"/>
      <c r="F2702" s="119"/>
    </row>
    <row r="2703" spans="1:6" ht="31.5">
      <c r="A2703" s="126" t="s">
        <v>271</v>
      </c>
      <c r="B2703" s="251" t="s">
        <v>218</v>
      </c>
      <c r="C2703" s="126" t="s">
        <v>1877</v>
      </c>
      <c r="D2703" s="126" t="s">
        <v>1877</v>
      </c>
      <c r="E2703" s="124"/>
      <c r="F2703" s="119"/>
    </row>
    <row r="2704" spans="1:6" ht="63">
      <c r="A2704" s="126" t="s">
        <v>272</v>
      </c>
      <c r="B2704" s="251" t="s">
        <v>392</v>
      </c>
      <c r="C2704" s="126" t="s">
        <v>1877</v>
      </c>
      <c r="D2704" s="126" t="s">
        <v>1877</v>
      </c>
      <c r="E2704" s="124"/>
      <c r="F2704" s="119"/>
    </row>
    <row r="2705" spans="1:6" ht="31.5">
      <c r="A2705" s="126" t="s">
        <v>273</v>
      </c>
      <c r="B2705" s="251" t="s">
        <v>500</v>
      </c>
      <c r="C2705" s="126" t="s">
        <v>1877</v>
      </c>
      <c r="D2705" s="126" t="s">
        <v>1877</v>
      </c>
      <c r="E2705" s="124"/>
      <c r="F2705" s="119"/>
    </row>
    <row r="2706" spans="1:6" ht="31.5">
      <c r="A2706" s="126" t="s">
        <v>138</v>
      </c>
      <c r="B2706" s="251" t="s">
        <v>501</v>
      </c>
      <c r="C2706" s="126" t="s">
        <v>1877</v>
      </c>
      <c r="D2706" s="126" t="s">
        <v>1877</v>
      </c>
      <c r="E2706" s="124"/>
      <c r="F2706" s="119"/>
    </row>
    <row r="2707" spans="1:6">
      <c r="E2707" s="719"/>
      <c r="F2707" s="178" t="s">
        <v>251</v>
      </c>
    </row>
    <row r="2708" spans="1:6">
      <c r="B2708" s="53"/>
      <c r="F2708" s="178" t="s">
        <v>456</v>
      </c>
    </row>
    <row r="2709" spans="1:6">
      <c r="F2709" s="178" t="s">
        <v>182</v>
      </c>
    </row>
    <row r="2710" spans="1:6">
      <c r="F2710" s="178"/>
    </row>
    <row r="2711" spans="1:6">
      <c r="A2711" s="802" t="s">
        <v>399</v>
      </c>
      <c r="B2711" s="802"/>
      <c r="C2711" s="802"/>
      <c r="D2711" s="802"/>
      <c r="E2711" s="802"/>
      <c r="F2711" s="802"/>
    </row>
    <row r="2712" spans="1:6">
      <c r="A2712" s="802" t="s">
        <v>303</v>
      </c>
      <c r="B2712" s="802"/>
      <c r="C2712" s="802"/>
      <c r="D2712" s="802"/>
      <c r="E2712" s="802"/>
      <c r="F2712" s="802"/>
    </row>
    <row r="2713" spans="1:6">
      <c r="F2713" s="178" t="s">
        <v>219</v>
      </c>
    </row>
    <row r="2714" spans="1:6">
      <c r="F2714" s="178" t="s">
        <v>220</v>
      </c>
    </row>
    <row r="2715" spans="1:6">
      <c r="F2715" s="178" t="s">
        <v>221</v>
      </c>
    </row>
    <row r="2716" spans="1:6">
      <c r="F2716" s="246" t="s">
        <v>222</v>
      </c>
    </row>
    <row r="2717" spans="1:6">
      <c r="F2717" s="178" t="s">
        <v>1885</v>
      </c>
    </row>
    <row r="2718" spans="1:6">
      <c r="F2718" s="178" t="s">
        <v>177</v>
      </c>
    </row>
    <row r="2719" spans="1:6">
      <c r="A2719" s="123"/>
    </row>
    <row r="2720" spans="1:6">
      <c r="A2720" s="804" t="s">
        <v>1886</v>
      </c>
      <c r="B2720" s="804"/>
      <c r="C2720" s="804"/>
      <c r="D2720" s="804"/>
      <c r="E2720" s="804"/>
      <c r="F2720" s="804"/>
    </row>
    <row r="2721" spans="1:6">
      <c r="A2721" s="121" t="s">
        <v>588</v>
      </c>
      <c r="B2721" s="640" t="s">
        <v>950</v>
      </c>
    </row>
    <row r="2722" spans="1:6">
      <c r="A2722" s="803" t="s">
        <v>262</v>
      </c>
      <c r="B2722" s="781" t="s">
        <v>418</v>
      </c>
      <c r="C2722" s="806" t="s">
        <v>470</v>
      </c>
      <c r="D2722" s="807"/>
      <c r="E2722" s="805" t="s">
        <v>400</v>
      </c>
      <c r="F2722" s="781" t="s">
        <v>401</v>
      </c>
    </row>
    <row r="2723" spans="1:6">
      <c r="A2723" s="803"/>
      <c r="B2723" s="781"/>
      <c r="C2723" s="808"/>
      <c r="D2723" s="809"/>
      <c r="E2723" s="805"/>
      <c r="F2723" s="781"/>
    </row>
    <row r="2724" spans="1:6">
      <c r="A2724" s="803"/>
      <c r="B2724" s="781"/>
      <c r="C2724" s="247" t="s">
        <v>402</v>
      </c>
      <c r="D2724" s="247" t="s">
        <v>403</v>
      </c>
      <c r="E2724" s="805"/>
      <c r="F2724" s="781"/>
    </row>
    <row r="2725" spans="1:6">
      <c r="A2725" s="712">
        <v>1</v>
      </c>
      <c r="B2725" s="709">
        <v>2</v>
      </c>
      <c r="C2725" s="247">
        <v>3</v>
      </c>
      <c r="D2725" s="247">
        <v>4</v>
      </c>
      <c r="E2725" s="711">
        <v>5</v>
      </c>
      <c r="F2725" s="709">
        <v>6</v>
      </c>
    </row>
    <row r="2726" spans="1:6">
      <c r="A2726" s="712">
        <v>1</v>
      </c>
      <c r="B2726" s="248" t="s">
        <v>368</v>
      </c>
      <c r="C2726" s="249"/>
      <c r="D2726" s="249"/>
      <c r="E2726" s="125"/>
      <c r="F2726" s="710"/>
    </row>
    <row r="2727" spans="1:6">
      <c r="A2727" s="126" t="s">
        <v>264</v>
      </c>
      <c r="B2727" s="250" t="s">
        <v>369</v>
      </c>
      <c r="C2727" s="126" t="s">
        <v>1877</v>
      </c>
      <c r="D2727" s="126" t="s">
        <v>1877</v>
      </c>
      <c r="E2727" s="124"/>
      <c r="F2727" s="119"/>
    </row>
    <row r="2728" spans="1:6">
      <c r="A2728" s="126" t="s">
        <v>265</v>
      </c>
      <c r="B2728" s="251" t="s">
        <v>223</v>
      </c>
      <c r="C2728" s="126" t="s">
        <v>1877</v>
      </c>
      <c r="D2728" s="126" t="s">
        <v>1877</v>
      </c>
      <c r="E2728" s="124"/>
      <c r="F2728" s="119"/>
    </row>
    <row r="2729" spans="1:6" ht="31.5">
      <c r="A2729" s="126" t="s">
        <v>276</v>
      </c>
      <c r="B2729" s="251" t="s">
        <v>480</v>
      </c>
      <c r="C2729" s="126" t="s">
        <v>1877</v>
      </c>
      <c r="D2729" s="126" t="s">
        <v>1877</v>
      </c>
      <c r="E2729" s="124"/>
      <c r="F2729" s="119"/>
    </row>
    <row r="2730" spans="1:6" ht="63">
      <c r="A2730" s="127" t="s">
        <v>291</v>
      </c>
      <c r="B2730" s="128" t="s">
        <v>481</v>
      </c>
      <c r="C2730" s="126" t="s">
        <v>1877</v>
      </c>
      <c r="D2730" s="126" t="s">
        <v>1877</v>
      </c>
      <c r="E2730" s="124"/>
      <c r="F2730" s="119"/>
    </row>
    <row r="2731" spans="1:6" ht="31.5">
      <c r="A2731" s="127" t="s">
        <v>482</v>
      </c>
      <c r="B2731" s="128" t="s">
        <v>483</v>
      </c>
      <c r="C2731" s="126" t="s">
        <v>1877</v>
      </c>
      <c r="D2731" s="126" t="s">
        <v>1877</v>
      </c>
      <c r="E2731" s="124"/>
      <c r="F2731" s="119"/>
    </row>
    <row r="2732" spans="1:6">
      <c r="A2732" s="127" t="s">
        <v>484</v>
      </c>
      <c r="B2732" s="128" t="s">
        <v>485</v>
      </c>
      <c r="C2732" s="126" t="s">
        <v>1877</v>
      </c>
      <c r="D2732" s="126" t="s">
        <v>1877</v>
      </c>
      <c r="E2732" s="124"/>
      <c r="F2732" s="119"/>
    </row>
    <row r="2733" spans="1:6">
      <c r="A2733" s="129">
        <v>2</v>
      </c>
      <c r="B2733" s="130" t="s">
        <v>298</v>
      </c>
      <c r="C2733" s="126"/>
      <c r="D2733" s="126"/>
      <c r="E2733" s="124"/>
      <c r="F2733" s="119"/>
    </row>
    <row r="2734" spans="1:6" ht="31.5">
      <c r="A2734" s="127" t="s">
        <v>267</v>
      </c>
      <c r="B2734" s="128" t="s">
        <v>486</v>
      </c>
      <c r="C2734" s="126" t="s">
        <v>1877</v>
      </c>
      <c r="D2734" s="126" t="s">
        <v>1877</v>
      </c>
      <c r="E2734" s="124"/>
      <c r="F2734" s="119"/>
    </row>
    <row r="2735" spans="1:6" ht="63">
      <c r="A2735" s="127" t="s">
        <v>268</v>
      </c>
      <c r="B2735" s="128" t="s">
        <v>411</v>
      </c>
      <c r="C2735" s="126" t="s">
        <v>1877</v>
      </c>
      <c r="D2735" s="126" t="s">
        <v>1877</v>
      </c>
      <c r="E2735" s="124"/>
      <c r="F2735" s="119"/>
    </row>
    <row r="2736" spans="1:6" ht="31.5">
      <c r="A2736" s="127" t="s">
        <v>269</v>
      </c>
      <c r="B2736" s="128" t="s">
        <v>412</v>
      </c>
      <c r="C2736" s="126" t="s">
        <v>1877</v>
      </c>
      <c r="D2736" s="126" t="s">
        <v>1877</v>
      </c>
      <c r="E2736" s="124"/>
      <c r="F2736" s="119"/>
    </row>
    <row r="2737" spans="1:6" ht="47.25">
      <c r="A2737" s="129">
        <v>3</v>
      </c>
      <c r="B2737" s="130" t="s">
        <v>210</v>
      </c>
      <c r="C2737" s="126" t="s">
        <v>1877</v>
      </c>
      <c r="D2737" s="126" t="s">
        <v>1877</v>
      </c>
      <c r="E2737" s="124"/>
      <c r="F2737" s="119"/>
    </row>
    <row r="2738" spans="1:6" ht="31.5">
      <c r="A2738" s="127" t="s">
        <v>299</v>
      </c>
      <c r="B2738" s="128" t="s">
        <v>211</v>
      </c>
      <c r="C2738" s="126" t="s">
        <v>1877</v>
      </c>
      <c r="D2738" s="126" t="s">
        <v>1877</v>
      </c>
      <c r="E2738" s="124"/>
      <c r="F2738" s="119"/>
    </row>
    <row r="2739" spans="1:6">
      <c r="A2739" s="127" t="s">
        <v>240</v>
      </c>
      <c r="B2739" s="128" t="s">
        <v>212</v>
      </c>
      <c r="C2739" s="126" t="s">
        <v>1877</v>
      </c>
      <c r="D2739" s="126" t="s">
        <v>1877</v>
      </c>
      <c r="E2739" s="124"/>
      <c r="F2739" s="119"/>
    </row>
    <row r="2740" spans="1:6">
      <c r="A2740" s="127" t="s">
        <v>242</v>
      </c>
      <c r="B2740" s="128" t="s">
        <v>213</v>
      </c>
      <c r="C2740" s="126" t="s">
        <v>1877</v>
      </c>
      <c r="D2740" s="126" t="s">
        <v>1877</v>
      </c>
      <c r="E2740" s="124"/>
      <c r="F2740" s="119"/>
    </row>
    <row r="2741" spans="1:6">
      <c r="A2741" s="127" t="s">
        <v>214</v>
      </c>
      <c r="B2741" s="128" t="s">
        <v>215</v>
      </c>
      <c r="C2741" s="126" t="s">
        <v>1877</v>
      </c>
      <c r="D2741" s="126" t="s">
        <v>1877</v>
      </c>
      <c r="E2741" s="124"/>
      <c r="F2741" s="119"/>
    </row>
    <row r="2742" spans="1:6">
      <c r="A2742" s="127" t="s">
        <v>216</v>
      </c>
      <c r="B2742" s="128" t="s">
        <v>217</v>
      </c>
      <c r="C2742" s="126" t="s">
        <v>1877</v>
      </c>
      <c r="D2742" s="126" t="s">
        <v>1877</v>
      </c>
      <c r="E2742" s="124"/>
      <c r="F2742" s="119"/>
    </row>
    <row r="2743" spans="1:6">
      <c r="A2743" s="129">
        <v>4</v>
      </c>
      <c r="B2743" s="130" t="s">
        <v>394</v>
      </c>
      <c r="C2743" s="126"/>
      <c r="D2743" s="126"/>
      <c r="E2743" s="124"/>
      <c r="F2743" s="119"/>
    </row>
    <row r="2744" spans="1:6" ht="31.5">
      <c r="A2744" s="126" t="s">
        <v>271</v>
      </c>
      <c r="B2744" s="251" t="s">
        <v>218</v>
      </c>
      <c r="C2744" s="126" t="s">
        <v>1877</v>
      </c>
      <c r="D2744" s="126" t="s">
        <v>1877</v>
      </c>
      <c r="E2744" s="124"/>
      <c r="F2744" s="119"/>
    </row>
    <row r="2745" spans="1:6" ht="63">
      <c r="A2745" s="126" t="s">
        <v>272</v>
      </c>
      <c r="B2745" s="251" t="s">
        <v>392</v>
      </c>
      <c r="C2745" s="126" t="s">
        <v>1877</v>
      </c>
      <c r="D2745" s="126" t="s">
        <v>1877</v>
      </c>
      <c r="E2745" s="124"/>
      <c r="F2745" s="119"/>
    </row>
    <row r="2746" spans="1:6" ht="31.5">
      <c r="A2746" s="126" t="s">
        <v>273</v>
      </c>
      <c r="B2746" s="251" t="s">
        <v>500</v>
      </c>
      <c r="C2746" s="126" t="s">
        <v>1877</v>
      </c>
      <c r="D2746" s="126" t="s">
        <v>1877</v>
      </c>
      <c r="E2746" s="124"/>
      <c r="F2746" s="119"/>
    </row>
    <row r="2747" spans="1:6" ht="31.5">
      <c r="A2747" s="126" t="s">
        <v>138</v>
      </c>
      <c r="B2747" s="251" t="s">
        <v>501</v>
      </c>
      <c r="C2747" s="126" t="s">
        <v>1877</v>
      </c>
      <c r="D2747" s="126" t="s">
        <v>1877</v>
      </c>
      <c r="E2747" s="124"/>
      <c r="F2747" s="119"/>
    </row>
    <row r="2748" spans="1:6">
      <c r="E2748" s="719"/>
      <c r="F2748" s="178" t="s">
        <v>251</v>
      </c>
    </row>
    <row r="2749" spans="1:6">
      <c r="B2749" s="53"/>
      <c r="F2749" s="178" t="s">
        <v>456</v>
      </c>
    </row>
    <row r="2750" spans="1:6">
      <c r="F2750" s="178" t="s">
        <v>182</v>
      </c>
    </row>
    <row r="2751" spans="1:6">
      <c r="F2751" s="178"/>
    </row>
    <row r="2752" spans="1:6">
      <c r="A2752" s="802" t="s">
        <v>399</v>
      </c>
      <c r="B2752" s="802"/>
      <c r="C2752" s="802"/>
      <c r="D2752" s="802"/>
      <c r="E2752" s="802"/>
      <c r="F2752" s="802"/>
    </row>
    <row r="2753" spans="1:6">
      <c r="A2753" s="802" t="s">
        <v>303</v>
      </c>
      <c r="B2753" s="802"/>
      <c r="C2753" s="802"/>
      <c r="D2753" s="802"/>
      <c r="E2753" s="802"/>
      <c r="F2753" s="802"/>
    </row>
    <row r="2754" spans="1:6">
      <c r="F2754" s="178" t="s">
        <v>219</v>
      </c>
    </row>
    <row r="2755" spans="1:6">
      <c r="F2755" s="178" t="s">
        <v>220</v>
      </c>
    </row>
    <row r="2756" spans="1:6">
      <c r="F2756" s="178" t="s">
        <v>221</v>
      </c>
    </row>
    <row r="2757" spans="1:6">
      <c r="F2757" s="246" t="s">
        <v>222</v>
      </c>
    </row>
    <row r="2758" spans="1:6">
      <c r="F2758" s="178" t="s">
        <v>1885</v>
      </c>
    </row>
    <row r="2759" spans="1:6">
      <c r="F2759" s="178" t="s">
        <v>177</v>
      </c>
    </row>
    <row r="2760" spans="1:6">
      <c r="A2760" s="123"/>
    </row>
    <row r="2761" spans="1:6">
      <c r="A2761" s="804" t="s">
        <v>1886</v>
      </c>
      <c r="B2761" s="804"/>
      <c r="C2761" s="804"/>
      <c r="D2761" s="804"/>
      <c r="E2761" s="804"/>
      <c r="F2761" s="804"/>
    </row>
    <row r="2762" spans="1:6">
      <c r="A2762" s="121" t="s">
        <v>589</v>
      </c>
      <c r="B2762" s="640" t="s">
        <v>951</v>
      </c>
    </row>
    <row r="2763" spans="1:6">
      <c r="A2763" s="803" t="s">
        <v>262</v>
      </c>
      <c r="B2763" s="781" t="s">
        <v>418</v>
      </c>
      <c r="C2763" s="806" t="s">
        <v>470</v>
      </c>
      <c r="D2763" s="807"/>
      <c r="E2763" s="805" t="s">
        <v>400</v>
      </c>
      <c r="F2763" s="781" t="s">
        <v>401</v>
      </c>
    </row>
    <row r="2764" spans="1:6">
      <c r="A2764" s="803"/>
      <c r="B2764" s="781"/>
      <c r="C2764" s="808"/>
      <c r="D2764" s="809"/>
      <c r="E2764" s="805"/>
      <c r="F2764" s="781"/>
    </row>
    <row r="2765" spans="1:6">
      <c r="A2765" s="803"/>
      <c r="B2765" s="781"/>
      <c r="C2765" s="247" t="s">
        <v>402</v>
      </c>
      <c r="D2765" s="247" t="s">
        <v>403</v>
      </c>
      <c r="E2765" s="805"/>
      <c r="F2765" s="781"/>
    </row>
    <row r="2766" spans="1:6">
      <c r="A2766" s="712">
        <v>1</v>
      </c>
      <c r="B2766" s="709">
        <v>2</v>
      </c>
      <c r="C2766" s="247">
        <v>3</v>
      </c>
      <c r="D2766" s="247">
        <v>4</v>
      </c>
      <c r="E2766" s="711">
        <v>5</v>
      </c>
      <c r="F2766" s="709">
        <v>6</v>
      </c>
    </row>
    <row r="2767" spans="1:6">
      <c r="A2767" s="712">
        <v>1</v>
      </c>
      <c r="B2767" s="248" t="s">
        <v>368</v>
      </c>
      <c r="C2767" s="249"/>
      <c r="D2767" s="249"/>
      <c r="E2767" s="125"/>
      <c r="F2767" s="710"/>
    </row>
    <row r="2768" spans="1:6">
      <c r="A2768" s="126" t="s">
        <v>264</v>
      </c>
      <c r="B2768" s="250" t="s">
        <v>369</v>
      </c>
      <c r="C2768" s="126" t="s">
        <v>1877</v>
      </c>
      <c r="D2768" s="126" t="s">
        <v>1877</v>
      </c>
      <c r="E2768" s="124"/>
      <c r="F2768" s="119"/>
    </row>
    <row r="2769" spans="1:6">
      <c r="A2769" s="126" t="s">
        <v>265</v>
      </c>
      <c r="B2769" s="251" t="s">
        <v>223</v>
      </c>
      <c r="C2769" s="126" t="s">
        <v>1877</v>
      </c>
      <c r="D2769" s="126" t="s">
        <v>1877</v>
      </c>
      <c r="E2769" s="124"/>
      <c r="F2769" s="119"/>
    </row>
    <row r="2770" spans="1:6" ht="31.5">
      <c r="A2770" s="126" t="s">
        <v>276</v>
      </c>
      <c r="B2770" s="251" t="s">
        <v>480</v>
      </c>
      <c r="C2770" s="126" t="s">
        <v>1877</v>
      </c>
      <c r="D2770" s="126" t="s">
        <v>1877</v>
      </c>
      <c r="E2770" s="124"/>
      <c r="F2770" s="119"/>
    </row>
    <row r="2771" spans="1:6" ht="63">
      <c r="A2771" s="127" t="s">
        <v>291</v>
      </c>
      <c r="B2771" s="128" t="s">
        <v>481</v>
      </c>
      <c r="C2771" s="126" t="s">
        <v>1877</v>
      </c>
      <c r="D2771" s="126" t="s">
        <v>1877</v>
      </c>
      <c r="E2771" s="124"/>
      <c r="F2771" s="119"/>
    </row>
    <row r="2772" spans="1:6" ht="31.5">
      <c r="A2772" s="127" t="s">
        <v>482</v>
      </c>
      <c r="B2772" s="128" t="s">
        <v>483</v>
      </c>
      <c r="C2772" s="126" t="s">
        <v>1877</v>
      </c>
      <c r="D2772" s="126" t="s">
        <v>1877</v>
      </c>
      <c r="E2772" s="124"/>
      <c r="F2772" s="119"/>
    </row>
    <row r="2773" spans="1:6">
      <c r="A2773" s="127" t="s">
        <v>484</v>
      </c>
      <c r="B2773" s="128" t="s">
        <v>485</v>
      </c>
      <c r="C2773" s="126" t="s">
        <v>1877</v>
      </c>
      <c r="D2773" s="126" t="s">
        <v>1877</v>
      </c>
      <c r="E2773" s="124"/>
      <c r="F2773" s="119"/>
    </row>
    <row r="2774" spans="1:6">
      <c r="A2774" s="129">
        <v>2</v>
      </c>
      <c r="B2774" s="130" t="s">
        <v>298</v>
      </c>
      <c r="C2774" s="126"/>
      <c r="D2774" s="126"/>
      <c r="E2774" s="124"/>
      <c r="F2774" s="119"/>
    </row>
    <row r="2775" spans="1:6" ht="31.5">
      <c r="A2775" s="127" t="s">
        <v>267</v>
      </c>
      <c r="B2775" s="128" t="s">
        <v>486</v>
      </c>
      <c r="C2775" s="126" t="s">
        <v>1877</v>
      </c>
      <c r="D2775" s="126" t="s">
        <v>1877</v>
      </c>
      <c r="E2775" s="124"/>
      <c r="F2775" s="119"/>
    </row>
    <row r="2776" spans="1:6" ht="63">
      <c r="A2776" s="127" t="s">
        <v>268</v>
      </c>
      <c r="B2776" s="128" t="s">
        <v>411</v>
      </c>
      <c r="C2776" s="126" t="s">
        <v>1877</v>
      </c>
      <c r="D2776" s="126" t="s">
        <v>1877</v>
      </c>
      <c r="E2776" s="124"/>
      <c r="F2776" s="119"/>
    </row>
    <row r="2777" spans="1:6" ht="31.5">
      <c r="A2777" s="127" t="s">
        <v>269</v>
      </c>
      <c r="B2777" s="128" t="s">
        <v>412</v>
      </c>
      <c r="C2777" s="126" t="s">
        <v>1877</v>
      </c>
      <c r="D2777" s="126" t="s">
        <v>1877</v>
      </c>
      <c r="E2777" s="124"/>
      <c r="F2777" s="119"/>
    </row>
    <row r="2778" spans="1:6" ht="47.25">
      <c r="A2778" s="129">
        <v>3</v>
      </c>
      <c r="B2778" s="130" t="s">
        <v>210</v>
      </c>
      <c r="C2778" s="126" t="s">
        <v>1877</v>
      </c>
      <c r="D2778" s="126" t="s">
        <v>1877</v>
      </c>
      <c r="E2778" s="124"/>
      <c r="F2778" s="119"/>
    </row>
    <row r="2779" spans="1:6" ht="31.5">
      <c r="A2779" s="127" t="s">
        <v>299</v>
      </c>
      <c r="B2779" s="128" t="s">
        <v>211</v>
      </c>
      <c r="C2779" s="126" t="s">
        <v>1877</v>
      </c>
      <c r="D2779" s="126" t="s">
        <v>1877</v>
      </c>
      <c r="E2779" s="124"/>
      <c r="F2779" s="119"/>
    </row>
    <row r="2780" spans="1:6">
      <c r="A2780" s="127" t="s">
        <v>240</v>
      </c>
      <c r="B2780" s="128" t="s">
        <v>212</v>
      </c>
      <c r="C2780" s="126" t="s">
        <v>1877</v>
      </c>
      <c r="D2780" s="126" t="s">
        <v>1877</v>
      </c>
      <c r="E2780" s="124"/>
      <c r="F2780" s="119"/>
    </row>
    <row r="2781" spans="1:6">
      <c r="A2781" s="127" t="s">
        <v>242</v>
      </c>
      <c r="B2781" s="128" t="s">
        <v>213</v>
      </c>
      <c r="C2781" s="126" t="s">
        <v>1877</v>
      </c>
      <c r="D2781" s="126" t="s">
        <v>1877</v>
      </c>
      <c r="E2781" s="124"/>
      <c r="F2781" s="119"/>
    </row>
    <row r="2782" spans="1:6">
      <c r="A2782" s="127" t="s">
        <v>214</v>
      </c>
      <c r="B2782" s="128" t="s">
        <v>215</v>
      </c>
      <c r="C2782" s="126" t="s">
        <v>1877</v>
      </c>
      <c r="D2782" s="126" t="s">
        <v>1877</v>
      </c>
      <c r="E2782" s="124"/>
      <c r="F2782" s="119"/>
    </row>
    <row r="2783" spans="1:6">
      <c r="A2783" s="127" t="s">
        <v>216</v>
      </c>
      <c r="B2783" s="128" t="s">
        <v>217</v>
      </c>
      <c r="C2783" s="126" t="s">
        <v>1877</v>
      </c>
      <c r="D2783" s="126" t="s">
        <v>1877</v>
      </c>
      <c r="E2783" s="124"/>
      <c r="F2783" s="119"/>
    </row>
    <row r="2784" spans="1:6">
      <c r="A2784" s="129">
        <v>4</v>
      </c>
      <c r="B2784" s="130" t="s">
        <v>394</v>
      </c>
      <c r="C2784" s="126"/>
      <c r="D2784" s="126"/>
      <c r="E2784" s="124"/>
      <c r="F2784" s="119"/>
    </row>
    <row r="2785" spans="1:6" ht="31.5">
      <c r="A2785" s="126" t="s">
        <v>271</v>
      </c>
      <c r="B2785" s="251" t="s">
        <v>218</v>
      </c>
      <c r="C2785" s="126" t="s">
        <v>1877</v>
      </c>
      <c r="D2785" s="126" t="s">
        <v>1877</v>
      </c>
      <c r="E2785" s="124"/>
      <c r="F2785" s="119"/>
    </row>
    <row r="2786" spans="1:6" ht="63">
      <c r="A2786" s="126" t="s">
        <v>272</v>
      </c>
      <c r="B2786" s="251" t="s">
        <v>392</v>
      </c>
      <c r="C2786" s="126" t="s">
        <v>1877</v>
      </c>
      <c r="D2786" s="126" t="s">
        <v>1877</v>
      </c>
      <c r="E2786" s="124"/>
      <c r="F2786" s="119"/>
    </row>
    <row r="2787" spans="1:6" ht="31.5">
      <c r="A2787" s="126" t="s">
        <v>273</v>
      </c>
      <c r="B2787" s="251" t="s">
        <v>500</v>
      </c>
      <c r="C2787" s="126" t="s">
        <v>1877</v>
      </c>
      <c r="D2787" s="126" t="s">
        <v>1877</v>
      </c>
      <c r="E2787" s="124"/>
      <c r="F2787" s="119"/>
    </row>
    <row r="2788" spans="1:6" ht="31.5">
      <c r="A2788" s="126" t="s">
        <v>138</v>
      </c>
      <c r="B2788" s="251" t="s">
        <v>501</v>
      </c>
      <c r="C2788" s="126" t="s">
        <v>1877</v>
      </c>
      <c r="D2788" s="126" t="s">
        <v>1877</v>
      </c>
      <c r="E2788" s="124"/>
      <c r="F2788" s="119"/>
    </row>
    <row r="2789" spans="1:6">
      <c r="E2789" s="719"/>
      <c r="F2789" s="178" t="s">
        <v>251</v>
      </c>
    </row>
    <row r="2790" spans="1:6">
      <c r="B2790" s="53"/>
      <c r="F2790" s="178" t="s">
        <v>456</v>
      </c>
    </row>
    <row r="2791" spans="1:6">
      <c r="F2791" s="178" t="s">
        <v>182</v>
      </c>
    </row>
    <row r="2792" spans="1:6">
      <c r="F2792" s="178"/>
    </row>
    <row r="2793" spans="1:6">
      <c r="A2793" s="802" t="s">
        <v>399</v>
      </c>
      <c r="B2793" s="802"/>
      <c r="C2793" s="802"/>
      <c r="D2793" s="802"/>
      <c r="E2793" s="802"/>
      <c r="F2793" s="802"/>
    </row>
    <row r="2794" spans="1:6">
      <c r="A2794" s="802" t="s">
        <v>303</v>
      </c>
      <c r="B2794" s="802"/>
      <c r="C2794" s="802"/>
      <c r="D2794" s="802"/>
      <c r="E2794" s="802"/>
      <c r="F2794" s="802"/>
    </row>
    <row r="2795" spans="1:6">
      <c r="F2795" s="178" t="s">
        <v>219</v>
      </c>
    </row>
    <row r="2796" spans="1:6">
      <c r="F2796" s="178" t="s">
        <v>220</v>
      </c>
    </row>
    <row r="2797" spans="1:6">
      <c r="F2797" s="178" t="s">
        <v>221</v>
      </c>
    </row>
    <row r="2798" spans="1:6">
      <c r="F2798" s="246" t="s">
        <v>222</v>
      </c>
    </row>
    <row r="2799" spans="1:6">
      <c r="F2799" s="178" t="s">
        <v>1885</v>
      </c>
    </row>
    <row r="2800" spans="1:6">
      <c r="F2800" s="178" t="s">
        <v>177</v>
      </c>
    </row>
    <row r="2801" spans="1:6">
      <c r="A2801" s="123"/>
    </row>
    <row r="2802" spans="1:6">
      <c r="A2802" s="804" t="s">
        <v>1886</v>
      </c>
      <c r="B2802" s="804"/>
      <c r="C2802" s="804"/>
      <c r="D2802" s="804"/>
      <c r="E2802" s="804"/>
      <c r="F2802" s="804"/>
    </row>
    <row r="2803" spans="1:6">
      <c r="A2803" s="121" t="s">
        <v>590</v>
      </c>
      <c r="B2803" s="640" t="s">
        <v>952</v>
      </c>
    </row>
    <row r="2804" spans="1:6">
      <c r="A2804" s="803" t="s">
        <v>262</v>
      </c>
      <c r="B2804" s="781" t="s">
        <v>418</v>
      </c>
      <c r="C2804" s="806" t="s">
        <v>470</v>
      </c>
      <c r="D2804" s="807"/>
      <c r="E2804" s="805" t="s">
        <v>400</v>
      </c>
      <c r="F2804" s="781" t="s">
        <v>401</v>
      </c>
    </row>
    <row r="2805" spans="1:6">
      <c r="A2805" s="803"/>
      <c r="B2805" s="781"/>
      <c r="C2805" s="808"/>
      <c r="D2805" s="809"/>
      <c r="E2805" s="805"/>
      <c r="F2805" s="781"/>
    </row>
    <row r="2806" spans="1:6">
      <c r="A2806" s="803"/>
      <c r="B2806" s="781"/>
      <c r="C2806" s="247" t="s">
        <v>402</v>
      </c>
      <c r="D2806" s="247" t="s">
        <v>403</v>
      </c>
      <c r="E2806" s="805"/>
      <c r="F2806" s="781"/>
    </row>
    <row r="2807" spans="1:6">
      <c r="A2807" s="712">
        <v>1</v>
      </c>
      <c r="B2807" s="709">
        <v>2</v>
      </c>
      <c r="C2807" s="247">
        <v>3</v>
      </c>
      <c r="D2807" s="247">
        <v>4</v>
      </c>
      <c r="E2807" s="711">
        <v>5</v>
      </c>
      <c r="F2807" s="709">
        <v>6</v>
      </c>
    </row>
    <row r="2808" spans="1:6">
      <c r="A2808" s="712">
        <v>1</v>
      </c>
      <c r="B2808" s="248" t="s">
        <v>368</v>
      </c>
      <c r="C2808" s="249"/>
      <c r="D2808" s="249"/>
      <c r="E2808" s="125"/>
      <c r="F2808" s="710"/>
    </row>
    <row r="2809" spans="1:6">
      <c r="A2809" s="126" t="s">
        <v>264</v>
      </c>
      <c r="B2809" s="250" t="s">
        <v>369</v>
      </c>
      <c r="C2809" s="126" t="s">
        <v>1877</v>
      </c>
      <c r="D2809" s="126" t="s">
        <v>1877</v>
      </c>
      <c r="E2809" s="124"/>
      <c r="F2809" s="119"/>
    </row>
    <row r="2810" spans="1:6">
      <c r="A2810" s="126" t="s">
        <v>265</v>
      </c>
      <c r="B2810" s="251" t="s">
        <v>223</v>
      </c>
      <c r="C2810" s="126" t="s">
        <v>1877</v>
      </c>
      <c r="D2810" s="126" t="s">
        <v>1877</v>
      </c>
      <c r="E2810" s="124"/>
      <c r="F2810" s="119"/>
    </row>
    <row r="2811" spans="1:6" ht="31.5">
      <c r="A2811" s="126" t="s">
        <v>276</v>
      </c>
      <c r="B2811" s="251" t="s">
        <v>480</v>
      </c>
      <c r="C2811" s="126" t="s">
        <v>1877</v>
      </c>
      <c r="D2811" s="126" t="s">
        <v>1877</v>
      </c>
      <c r="E2811" s="124"/>
      <c r="F2811" s="119"/>
    </row>
    <row r="2812" spans="1:6" ht="63">
      <c r="A2812" s="127" t="s">
        <v>291</v>
      </c>
      <c r="B2812" s="128" t="s">
        <v>481</v>
      </c>
      <c r="C2812" s="126" t="s">
        <v>1877</v>
      </c>
      <c r="D2812" s="126" t="s">
        <v>1877</v>
      </c>
      <c r="E2812" s="124"/>
      <c r="F2812" s="119"/>
    </row>
    <row r="2813" spans="1:6" ht="31.5">
      <c r="A2813" s="127" t="s">
        <v>482</v>
      </c>
      <c r="B2813" s="128" t="s">
        <v>483</v>
      </c>
      <c r="C2813" s="126" t="s">
        <v>1877</v>
      </c>
      <c r="D2813" s="126" t="s">
        <v>1877</v>
      </c>
      <c r="E2813" s="124"/>
      <c r="F2813" s="119"/>
    </row>
    <row r="2814" spans="1:6">
      <c r="A2814" s="127" t="s">
        <v>484</v>
      </c>
      <c r="B2814" s="128" t="s">
        <v>485</v>
      </c>
      <c r="C2814" s="126" t="s">
        <v>1877</v>
      </c>
      <c r="D2814" s="126" t="s">
        <v>1877</v>
      </c>
      <c r="E2814" s="124"/>
      <c r="F2814" s="119"/>
    </row>
    <row r="2815" spans="1:6">
      <c r="A2815" s="129">
        <v>2</v>
      </c>
      <c r="B2815" s="130" t="s">
        <v>298</v>
      </c>
      <c r="C2815" s="126"/>
      <c r="D2815" s="126"/>
      <c r="E2815" s="124"/>
      <c r="F2815" s="119"/>
    </row>
    <row r="2816" spans="1:6" ht="31.5">
      <c r="A2816" s="127" t="s">
        <v>267</v>
      </c>
      <c r="B2816" s="128" t="s">
        <v>486</v>
      </c>
      <c r="C2816" s="126" t="s">
        <v>1877</v>
      </c>
      <c r="D2816" s="126" t="s">
        <v>1877</v>
      </c>
      <c r="E2816" s="124"/>
      <c r="F2816" s="119"/>
    </row>
    <row r="2817" spans="1:6" ht="63">
      <c r="A2817" s="127" t="s">
        <v>268</v>
      </c>
      <c r="B2817" s="128" t="s">
        <v>411</v>
      </c>
      <c r="C2817" s="126" t="s">
        <v>1877</v>
      </c>
      <c r="D2817" s="126" t="s">
        <v>1877</v>
      </c>
      <c r="E2817" s="124"/>
      <c r="F2817" s="119"/>
    </row>
    <row r="2818" spans="1:6" ht="31.5">
      <c r="A2818" s="127" t="s">
        <v>269</v>
      </c>
      <c r="B2818" s="128" t="s">
        <v>412</v>
      </c>
      <c r="C2818" s="126" t="s">
        <v>1877</v>
      </c>
      <c r="D2818" s="126" t="s">
        <v>1877</v>
      </c>
      <c r="E2818" s="124"/>
      <c r="F2818" s="119"/>
    </row>
    <row r="2819" spans="1:6" ht="47.25">
      <c r="A2819" s="129">
        <v>3</v>
      </c>
      <c r="B2819" s="130" t="s">
        <v>210</v>
      </c>
      <c r="C2819" s="126" t="s">
        <v>1877</v>
      </c>
      <c r="D2819" s="126" t="s">
        <v>1877</v>
      </c>
      <c r="E2819" s="124"/>
      <c r="F2819" s="119"/>
    </row>
    <row r="2820" spans="1:6" ht="31.5">
      <c r="A2820" s="127" t="s">
        <v>299</v>
      </c>
      <c r="B2820" s="128" t="s">
        <v>211</v>
      </c>
      <c r="C2820" s="126" t="s">
        <v>1877</v>
      </c>
      <c r="D2820" s="126" t="s">
        <v>1877</v>
      </c>
      <c r="E2820" s="124"/>
      <c r="F2820" s="119"/>
    </row>
    <row r="2821" spans="1:6">
      <c r="A2821" s="127" t="s">
        <v>240</v>
      </c>
      <c r="B2821" s="128" t="s">
        <v>212</v>
      </c>
      <c r="C2821" s="126" t="s">
        <v>1877</v>
      </c>
      <c r="D2821" s="126" t="s">
        <v>1877</v>
      </c>
      <c r="E2821" s="124"/>
      <c r="F2821" s="119"/>
    </row>
    <row r="2822" spans="1:6">
      <c r="A2822" s="127" t="s">
        <v>242</v>
      </c>
      <c r="B2822" s="128" t="s">
        <v>213</v>
      </c>
      <c r="C2822" s="126" t="s">
        <v>1877</v>
      </c>
      <c r="D2822" s="126" t="s">
        <v>1877</v>
      </c>
      <c r="E2822" s="124"/>
      <c r="F2822" s="119"/>
    </row>
    <row r="2823" spans="1:6">
      <c r="A2823" s="127" t="s">
        <v>214</v>
      </c>
      <c r="B2823" s="128" t="s">
        <v>215</v>
      </c>
      <c r="C2823" s="126" t="s">
        <v>1877</v>
      </c>
      <c r="D2823" s="126" t="s">
        <v>1877</v>
      </c>
      <c r="E2823" s="124"/>
      <c r="F2823" s="119"/>
    </row>
    <row r="2824" spans="1:6">
      <c r="A2824" s="127" t="s">
        <v>216</v>
      </c>
      <c r="B2824" s="128" t="s">
        <v>217</v>
      </c>
      <c r="C2824" s="126" t="s">
        <v>1877</v>
      </c>
      <c r="D2824" s="126" t="s">
        <v>1877</v>
      </c>
      <c r="E2824" s="124"/>
      <c r="F2824" s="119"/>
    </row>
    <row r="2825" spans="1:6">
      <c r="A2825" s="129">
        <v>4</v>
      </c>
      <c r="B2825" s="130" t="s">
        <v>394</v>
      </c>
      <c r="C2825" s="126"/>
      <c r="D2825" s="126"/>
      <c r="E2825" s="124"/>
      <c r="F2825" s="119"/>
    </row>
    <row r="2826" spans="1:6" ht="31.5">
      <c r="A2826" s="126" t="s">
        <v>271</v>
      </c>
      <c r="B2826" s="251" t="s">
        <v>218</v>
      </c>
      <c r="C2826" s="126" t="s">
        <v>1877</v>
      </c>
      <c r="D2826" s="126" t="s">
        <v>1877</v>
      </c>
      <c r="E2826" s="124"/>
      <c r="F2826" s="119"/>
    </row>
    <row r="2827" spans="1:6" ht="63">
      <c r="A2827" s="126" t="s">
        <v>272</v>
      </c>
      <c r="B2827" s="251" t="s">
        <v>392</v>
      </c>
      <c r="C2827" s="126" t="s">
        <v>1877</v>
      </c>
      <c r="D2827" s="126" t="s">
        <v>1877</v>
      </c>
      <c r="E2827" s="124"/>
      <c r="F2827" s="119"/>
    </row>
    <row r="2828" spans="1:6" ht="31.5">
      <c r="A2828" s="126" t="s">
        <v>273</v>
      </c>
      <c r="B2828" s="251" t="s">
        <v>500</v>
      </c>
      <c r="C2828" s="126" t="s">
        <v>1877</v>
      </c>
      <c r="D2828" s="126" t="s">
        <v>1877</v>
      </c>
      <c r="E2828" s="124"/>
      <c r="F2828" s="119"/>
    </row>
    <row r="2829" spans="1:6" ht="31.5">
      <c r="A2829" s="126" t="s">
        <v>138</v>
      </c>
      <c r="B2829" s="251" t="s">
        <v>501</v>
      </c>
      <c r="C2829" s="126" t="s">
        <v>1877</v>
      </c>
      <c r="D2829" s="126" t="s">
        <v>1877</v>
      </c>
      <c r="E2829" s="124"/>
      <c r="F2829" s="119"/>
    </row>
    <row r="2830" spans="1:6">
      <c r="E2830" s="719"/>
      <c r="F2830" s="178" t="s">
        <v>251</v>
      </c>
    </row>
    <row r="2831" spans="1:6">
      <c r="B2831" s="53"/>
      <c r="F2831" s="178" t="s">
        <v>456</v>
      </c>
    </row>
    <row r="2832" spans="1:6">
      <c r="F2832" s="178" t="s">
        <v>182</v>
      </c>
    </row>
    <row r="2833" spans="1:6">
      <c r="F2833" s="178"/>
    </row>
    <row r="2834" spans="1:6">
      <c r="A2834" s="802" t="s">
        <v>399</v>
      </c>
      <c r="B2834" s="802"/>
      <c r="C2834" s="802"/>
      <c r="D2834" s="802"/>
      <c r="E2834" s="802"/>
      <c r="F2834" s="802"/>
    </row>
    <row r="2835" spans="1:6">
      <c r="A2835" s="802" t="s">
        <v>303</v>
      </c>
      <c r="B2835" s="802"/>
      <c r="C2835" s="802"/>
      <c r="D2835" s="802"/>
      <c r="E2835" s="802"/>
      <c r="F2835" s="802"/>
    </row>
    <row r="2836" spans="1:6">
      <c r="F2836" s="178" t="s">
        <v>219</v>
      </c>
    </row>
    <row r="2837" spans="1:6">
      <c r="F2837" s="178" t="s">
        <v>220</v>
      </c>
    </row>
    <row r="2838" spans="1:6">
      <c r="F2838" s="178" t="s">
        <v>221</v>
      </c>
    </row>
    <row r="2839" spans="1:6">
      <c r="F2839" s="246" t="s">
        <v>222</v>
      </c>
    </row>
    <row r="2840" spans="1:6">
      <c r="F2840" s="178" t="s">
        <v>1885</v>
      </c>
    </row>
    <row r="2841" spans="1:6">
      <c r="F2841" s="178" t="s">
        <v>177</v>
      </c>
    </row>
    <row r="2842" spans="1:6">
      <c r="A2842" s="123"/>
    </row>
    <row r="2843" spans="1:6">
      <c r="A2843" s="804" t="s">
        <v>1886</v>
      </c>
      <c r="B2843" s="804"/>
      <c r="C2843" s="804"/>
      <c r="D2843" s="804"/>
      <c r="E2843" s="804"/>
      <c r="F2843" s="804"/>
    </row>
    <row r="2844" spans="1:6">
      <c r="A2844" s="121" t="s">
        <v>591</v>
      </c>
      <c r="B2844" s="640" t="s">
        <v>953</v>
      </c>
    </row>
    <row r="2845" spans="1:6">
      <c r="A2845" s="803" t="s">
        <v>262</v>
      </c>
      <c r="B2845" s="781" t="s">
        <v>418</v>
      </c>
      <c r="C2845" s="806" t="s">
        <v>470</v>
      </c>
      <c r="D2845" s="807"/>
      <c r="E2845" s="805" t="s">
        <v>400</v>
      </c>
      <c r="F2845" s="781" t="s">
        <v>401</v>
      </c>
    </row>
    <row r="2846" spans="1:6">
      <c r="A2846" s="803"/>
      <c r="B2846" s="781"/>
      <c r="C2846" s="808"/>
      <c r="D2846" s="809"/>
      <c r="E2846" s="805"/>
      <c r="F2846" s="781"/>
    </row>
    <row r="2847" spans="1:6">
      <c r="A2847" s="803"/>
      <c r="B2847" s="781"/>
      <c r="C2847" s="247" t="s">
        <v>402</v>
      </c>
      <c r="D2847" s="247" t="s">
        <v>403</v>
      </c>
      <c r="E2847" s="805"/>
      <c r="F2847" s="781"/>
    </row>
    <row r="2848" spans="1:6">
      <c r="A2848" s="712">
        <v>1</v>
      </c>
      <c r="B2848" s="709">
        <v>2</v>
      </c>
      <c r="C2848" s="247">
        <v>3</v>
      </c>
      <c r="D2848" s="247">
        <v>4</v>
      </c>
      <c r="E2848" s="711">
        <v>5</v>
      </c>
      <c r="F2848" s="709">
        <v>6</v>
      </c>
    </row>
    <row r="2849" spans="1:6">
      <c r="A2849" s="712">
        <v>1</v>
      </c>
      <c r="B2849" s="248" t="s">
        <v>368</v>
      </c>
      <c r="C2849" s="249"/>
      <c r="D2849" s="249"/>
      <c r="E2849" s="125"/>
      <c r="F2849" s="710"/>
    </row>
    <row r="2850" spans="1:6">
      <c r="A2850" s="126" t="s">
        <v>264</v>
      </c>
      <c r="B2850" s="250" t="s">
        <v>369</v>
      </c>
      <c r="C2850" s="126" t="s">
        <v>1877</v>
      </c>
      <c r="D2850" s="126" t="s">
        <v>1877</v>
      </c>
      <c r="E2850" s="124"/>
      <c r="F2850" s="119"/>
    </row>
    <row r="2851" spans="1:6">
      <c r="A2851" s="126" t="s">
        <v>265</v>
      </c>
      <c r="B2851" s="251" t="s">
        <v>223</v>
      </c>
      <c r="C2851" s="126" t="s">
        <v>1877</v>
      </c>
      <c r="D2851" s="126" t="s">
        <v>1877</v>
      </c>
      <c r="E2851" s="124"/>
      <c r="F2851" s="119"/>
    </row>
    <row r="2852" spans="1:6" ht="31.5">
      <c r="A2852" s="126" t="s">
        <v>276</v>
      </c>
      <c r="B2852" s="251" t="s">
        <v>480</v>
      </c>
      <c r="C2852" s="126" t="s">
        <v>1877</v>
      </c>
      <c r="D2852" s="126" t="s">
        <v>1877</v>
      </c>
      <c r="E2852" s="124"/>
      <c r="F2852" s="119"/>
    </row>
    <row r="2853" spans="1:6" ht="63">
      <c r="A2853" s="127" t="s">
        <v>291</v>
      </c>
      <c r="B2853" s="128" t="s">
        <v>481</v>
      </c>
      <c r="C2853" s="126" t="s">
        <v>1877</v>
      </c>
      <c r="D2853" s="126" t="s">
        <v>1877</v>
      </c>
      <c r="E2853" s="124"/>
      <c r="F2853" s="119"/>
    </row>
    <row r="2854" spans="1:6" ht="31.5">
      <c r="A2854" s="127" t="s">
        <v>482</v>
      </c>
      <c r="B2854" s="128" t="s">
        <v>483</v>
      </c>
      <c r="C2854" s="126" t="s">
        <v>1877</v>
      </c>
      <c r="D2854" s="126" t="s">
        <v>1877</v>
      </c>
      <c r="E2854" s="124"/>
      <c r="F2854" s="119"/>
    </row>
    <row r="2855" spans="1:6">
      <c r="A2855" s="127" t="s">
        <v>484</v>
      </c>
      <c r="B2855" s="128" t="s">
        <v>485</v>
      </c>
      <c r="C2855" s="126" t="s">
        <v>1877</v>
      </c>
      <c r="D2855" s="126" t="s">
        <v>1877</v>
      </c>
      <c r="E2855" s="124"/>
      <c r="F2855" s="119"/>
    </row>
    <row r="2856" spans="1:6">
      <c r="A2856" s="129">
        <v>2</v>
      </c>
      <c r="B2856" s="130" t="s">
        <v>298</v>
      </c>
      <c r="C2856" s="126"/>
      <c r="D2856" s="126"/>
      <c r="E2856" s="124"/>
      <c r="F2856" s="119"/>
    </row>
    <row r="2857" spans="1:6" ht="31.5">
      <c r="A2857" s="127" t="s">
        <v>267</v>
      </c>
      <c r="B2857" s="128" t="s">
        <v>486</v>
      </c>
      <c r="C2857" s="126" t="s">
        <v>1877</v>
      </c>
      <c r="D2857" s="126" t="s">
        <v>1877</v>
      </c>
      <c r="E2857" s="124"/>
      <c r="F2857" s="119"/>
    </row>
    <row r="2858" spans="1:6" ht="63">
      <c r="A2858" s="127" t="s">
        <v>268</v>
      </c>
      <c r="B2858" s="128" t="s">
        <v>411</v>
      </c>
      <c r="C2858" s="126" t="s">
        <v>1877</v>
      </c>
      <c r="D2858" s="126" t="s">
        <v>1877</v>
      </c>
      <c r="E2858" s="124"/>
      <c r="F2858" s="119"/>
    </row>
    <row r="2859" spans="1:6" ht="31.5">
      <c r="A2859" s="127" t="s">
        <v>269</v>
      </c>
      <c r="B2859" s="128" t="s">
        <v>412</v>
      </c>
      <c r="C2859" s="126" t="s">
        <v>1877</v>
      </c>
      <c r="D2859" s="126" t="s">
        <v>1877</v>
      </c>
      <c r="E2859" s="124"/>
      <c r="F2859" s="119"/>
    </row>
    <row r="2860" spans="1:6" ht="47.25">
      <c r="A2860" s="129">
        <v>3</v>
      </c>
      <c r="B2860" s="130" t="s">
        <v>210</v>
      </c>
      <c r="C2860" s="126" t="s">
        <v>1877</v>
      </c>
      <c r="D2860" s="126" t="s">
        <v>1877</v>
      </c>
      <c r="E2860" s="124"/>
      <c r="F2860" s="119"/>
    </row>
    <row r="2861" spans="1:6" ht="31.5">
      <c r="A2861" s="127" t="s">
        <v>299</v>
      </c>
      <c r="B2861" s="128" t="s">
        <v>211</v>
      </c>
      <c r="C2861" s="126" t="s">
        <v>1877</v>
      </c>
      <c r="D2861" s="126" t="s">
        <v>1877</v>
      </c>
      <c r="E2861" s="124"/>
      <c r="F2861" s="119"/>
    </row>
    <row r="2862" spans="1:6">
      <c r="A2862" s="127" t="s">
        <v>240</v>
      </c>
      <c r="B2862" s="128" t="s">
        <v>212</v>
      </c>
      <c r="C2862" s="126" t="s">
        <v>1877</v>
      </c>
      <c r="D2862" s="126" t="s">
        <v>1877</v>
      </c>
      <c r="E2862" s="124"/>
      <c r="F2862" s="119"/>
    </row>
    <row r="2863" spans="1:6">
      <c r="A2863" s="127" t="s">
        <v>242</v>
      </c>
      <c r="B2863" s="128" t="s">
        <v>213</v>
      </c>
      <c r="C2863" s="126" t="s">
        <v>1877</v>
      </c>
      <c r="D2863" s="126" t="s">
        <v>1877</v>
      </c>
      <c r="E2863" s="124"/>
      <c r="F2863" s="119"/>
    </row>
    <row r="2864" spans="1:6">
      <c r="A2864" s="127" t="s">
        <v>214</v>
      </c>
      <c r="B2864" s="128" t="s">
        <v>215</v>
      </c>
      <c r="C2864" s="126" t="s">
        <v>1877</v>
      </c>
      <c r="D2864" s="126" t="s">
        <v>1877</v>
      </c>
      <c r="E2864" s="124"/>
      <c r="F2864" s="119"/>
    </row>
    <row r="2865" spans="1:6">
      <c r="A2865" s="127" t="s">
        <v>216</v>
      </c>
      <c r="B2865" s="128" t="s">
        <v>217</v>
      </c>
      <c r="C2865" s="126" t="s">
        <v>1877</v>
      </c>
      <c r="D2865" s="126" t="s">
        <v>1877</v>
      </c>
      <c r="E2865" s="124"/>
      <c r="F2865" s="119"/>
    </row>
    <row r="2866" spans="1:6" ht="18" customHeight="1">
      <c r="A2866" s="129">
        <v>4</v>
      </c>
      <c r="B2866" s="130" t="s">
        <v>394</v>
      </c>
      <c r="C2866" s="126"/>
      <c r="D2866" s="126"/>
      <c r="E2866" s="124"/>
      <c r="F2866" s="119"/>
    </row>
    <row r="2867" spans="1:6" ht="31.5">
      <c r="A2867" s="126" t="s">
        <v>271</v>
      </c>
      <c r="B2867" s="251" t="s">
        <v>218</v>
      </c>
      <c r="C2867" s="126" t="s">
        <v>1877</v>
      </c>
      <c r="D2867" s="126" t="s">
        <v>1877</v>
      </c>
      <c r="E2867" s="124"/>
      <c r="F2867" s="119"/>
    </row>
    <row r="2868" spans="1:6" ht="63">
      <c r="A2868" s="126" t="s">
        <v>272</v>
      </c>
      <c r="B2868" s="251" t="s">
        <v>392</v>
      </c>
      <c r="C2868" s="126" t="s">
        <v>1877</v>
      </c>
      <c r="D2868" s="126" t="s">
        <v>1877</v>
      </c>
      <c r="E2868" s="124"/>
      <c r="F2868" s="119"/>
    </row>
    <row r="2869" spans="1:6" ht="31.5">
      <c r="A2869" s="126" t="s">
        <v>273</v>
      </c>
      <c r="B2869" s="251" t="s">
        <v>500</v>
      </c>
      <c r="C2869" s="126" t="s">
        <v>1877</v>
      </c>
      <c r="D2869" s="126" t="s">
        <v>1877</v>
      </c>
      <c r="E2869" s="124"/>
      <c r="F2869" s="119"/>
    </row>
    <row r="2870" spans="1:6" ht="31.5">
      <c r="A2870" s="126" t="s">
        <v>138</v>
      </c>
      <c r="B2870" s="251" t="s">
        <v>501</v>
      </c>
      <c r="C2870" s="126" t="s">
        <v>1877</v>
      </c>
      <c r="D2870" s="126" t="s">
        <v>1877</v>
      </c>
      <c r="E2870" s="124"/>
      <c r="F2870" s="119"/>
    </row>
    <row r="2871" spans="1:6">
      <c r="E2871" s="719"/>
      <c r="F2871" s="178" t="s">
        <v>251</v>
      </c>
    </row>
    <row r="2872" spans="1:6">
      <c r="B2872" s="53"/>
      <c r="F2872" s="178" t="s">
        <v>456</v>
      </c>
    </row>
    <row r="2873" spans="1:6">
      <c r="F2873" s="178" t="s">
        <v>182</v>
      </c>
    </row>
    <row r="2874" spans="1:6">
      <c r="F2874" s="178"/>
    </row>
    <row r="2875" spans="1:6">
      <c r="A2875" s="802" t="s">
        <v>399</v>
      </c>
      <c r="B2875" s="802"/>
      <c r="C2875" s="802"/>
      <c r="D2875" s="802"/>
      <c r="E2875" s="802"/>
      <c r="F2875" s="802"/>
    </row>
    <row r="2876" spans="1:6">
      <c r="A2876" s="802" t="s">
        <v>303</v>
      </c>
      <c r="B2876" s="802"/>
      <c r="C2876" s="802"/>
      <c r="D2876" s="802"/>
      <c r="E2876" s="802"/>
      <c r="F2876" s="802"/>
    </row>
    <row r="2877" spans="1:6">
      <c r="F2877" s="178" t="s">
        <v>219</v>
      </c>
    </row>
    <row r="2878" spans="1:6">
      <c r="F2878" s="178" t="s">
        <v>220</v>
      </c>
    </row>
    <row r="2879" spans="1:6">
      <c r="F2879" s="178" t="s">
        <v>221</v>
      </c>
    </row>
    <row r="2880" spans="1:6">
      <c r="F2880" s="246" t="s">
        <v>222</v>
      </c>
    </row>
    <row r="2881" spans="1:6">
      <c r="F2881" s="178" t="s">
        <v>1885</v>
      </c>
    </row>
    <row r="2882" spans="1:6">
      <c r="F2882" s="178" t="s">
        <v>177</v>
      </c>
    </row>
    <row r="2883" spans="1:6">
      <c r="A2883" s="123"/>
    </row>
    <row r="2884" spans="1:6">
      <c r="A2884" s="804" t="s">
        <v>1886</v>
      </c>
      <c r="B2884" s="804"/>
      <c r="C2884" s="804"/>
      <c r="D2884" s="804"/>
      <c r="E2884" s="804"/>
      <c r="F2884" s="804"/>
    </row>
    <row r="2885" spans="1:6">
      <c r="A2885" s="121" t="s">
        <v>592</v>
      </c>
      <c r="B2885" s="640" t="s">
        <v>954</v>
      </c>
    </row>
    <row r="2886" spans="1:6">
      <c r="A2886" s="803" t="s">
        <v>262</v>
      </c>
      <c r="B2886" s="781" t="s">
        <v>418</v>
      </c>
      <c r="C2886" s="806" t="s">
        <v>470</v>
      </c>
      <c r="D2886" s="807"/>
      <c r="E2886" s="805" t="s">
        <v>400</v>
      </c>
      <c r="F2886" s="781" t="s">
        <v>401</v>
      </c>
    </row>
    <row r="2887" spans="1:6">
      <c r="A2887" s="803"/>
      <c r="B2887" s="781"/>
      <c r="C2887" s="808"/>
      <c r="D2887" s="809"/>
      <c r="E2887" s="805"/>
      <c r="F2887" s="781"/>
    </row>
    <row r="2888" spans="1:6">
      <c r="A2888" s="803"/>
      <c r="B2888" s="781"/>
      <c r="C2888" s="247" t="s">
        <v>402</v>
      </c>
      <c r="D2888" s="247" t="s">
        <v>403</v>
      </c>
      <c r="E2888" s="805"/>
      <c r="F2888" s="781"/>
    </row>
    <row r="2889" spans="1:6">
      <c r="A2889" s="712">
        <v>1</v>
      </c>
      <c r="B2889" s="709">
        <v>2</v>
      </c>
      <c r="C2889" s="247">
        <v>3</v>
      </c>
      <c r="D2889" s="247">
        <v>4</v>
      </c>
      <c r="E2889" s="711">
        <v>5</v>
      </c>
      <c r="F2889" s="709">
        <v>6</v>
      </c>
    </row>
    <row r="2890" spans="1:6">
      <c r="A2890" s="712">
        <v>1</v>
      </c>
      <c r="B2890" s="248" t="s">
        <v>368</v>
      </c>
      <c r="C2890" s="249"/>
      <c r="D2890" s="249"/>
      <c r="E2890" s="125"/>
      <c r="F2890" s="710"/>
    </row>
    <row r="2891" spans="1:6">
      <c r="A2891" s="126" t="s">
        <v>264</v>
      </c>
      <c r="B2891" s="250" t="s">
        <v>369</v>
      </c>
      <c r="C2891" s="126" t="s">
        <v>1877</v>
      </c>
      <c r="D2891" s="126" t="s">
        <v>1877</v>
      </c>
      <c r="E2891" s="124"/>
      <c r="F2891" s="119"/>
    </row>
    <row r="2892" spans="1:6">
      <c r="A2892" s="126" t="s">
        <v>265</v>
      </c>
      <c r="B2892" s="251" t="s">
        <v>223</v>
      </c>
      <c r="C2892" s="126" t="s">
        <v>1877</v>
      </c>
      <c r="D2892" s="126" t="s">
        <v>1877</v>
      </c>
      <c r="E2892" s="124"/>
      <c r="F2892" s="119"/>
    </row>
    <row r="2893" spans="1:6" ht="31.5">
      <c r="A2893" s="126" t="s">
        <v>276</v>
      </c>
      <c r="B2893" s="251" t="s">
        <v>480</v>
      </c>
      <c r="C2893" s="126" t="s">
        <v>1877</v>
      </c>
      <c r="D2893" s="126" t="s">
        <v>1877</v>
      </c>
      <c r="E2893" s="124"/>
      <c r="F2893" s="119"/>
    </row>
    <row r="2894" spans="1:6" ht="63">
      <c r="A2894" s="127" t="s">
        <v>291</v>
      </c>
      <c r="B2894" s="128" t="s">
        <v>481</v>
      </c>
      <c r="C2894" s="126" t="s">
        <v>1877</v>
      </c>
      <c r="D2894" s="126" t="s">
        <v>1877</v>
      </c>
      <c r="E2894" s="124"/>
      <c r="F2894" s="119"/>
    </row>
    <row r="2895" spans="1:6" ht="31.5">
      <c r="A2895" s="127" t="s">
        <v>482</v>
      </c>
      <c r="B2895" s="128" t="s">
        <v>483</v>
      </c>
      <c r="C2895" s="126" t="s">
        <v>1877</v>
      </c>
      <c r="D2895" s="126" t="s">
        <v>1877</v>
      </c>
      <c r="E2895" s="124"/>
      <c r="F2895" s="119"/>
    </row>
    <row r="2896" spans="1:6">
      <c r="A2896" s="127" t="s">
        <v>484</v>
      </c>
      <c r="B2896" s="128" t="s">
        <v>485</v>
      </c>
      <c r="C2896" s="126" t="s">
        <v>1877</v>
      </c>
      <c r="D2896" s="126" t="s">
        <v>1877</v>
      </c>
      <c r="E2896" s="124"/>
      <c r="F2896" s="119"/>
    </row>
    <row r="2897" spans="1:6">
      <c r="A2897" s="129">
        <v>2</v>
      </c>
      <c r="B2897" s="130" t="s">
        <v>298</v>
      </c>
      <c r="C2897" s="126"/>
      <c r="D2897" s="126"/>
      <c r="E2897" s="124"/>
      <c r="F2897" s="119"/>
    </row>
    <row r="2898" spans="1:6" ht="31.5">
      <c r="A2898" s="127" t="s">
        <v>267</v>
      </c>
      <c r="B2898" s="128" t="s">
        <v>486</v>
      </c>
      <c r="C2898" s="126" t="s">
        <v>1877</v>
      </c>
      <c r="D2898" s="126" t="s">
        <v>1877</v>
      </c>
      <c r="E2898" s="124"/>
      <c r="F2898" s="119"/>
    </row>
    <row r="2899" spans="1:6" ht="63">
      <c r="A2899" s="127" t="s">
        <v>268</v>
      </c>
      <c r="B2899" s="128" t="s">
        <v>411</v>
      </c>
      <c r="C2899" s="126" t="s">
        <v>1877</v>
      </c>
      <c r="D2899" s="126" t="s">
        <v>1877</v>
      </c>
      <c r="E2899" s="124"/>
      <c r="F2899" s="119"/>
    </row>
    <row r="2900" spans="1:6" ht="31.5">
      <c r="A2900" s="127" t="s">
        <v>269</v>
      </c>
      <c r="B2900" s="128" t="s">
        <v>412</v>
      </c>
      <c r="C2900" s="126" t="s">
        <v>1877</v>
      </c>
      <c r="D2900" s="126" t="s">
        <v>1877</v>
      </c>
      <c r="E2900" s="124"/>
      <c r="F2900" s="119"/>
    </row>
    <row r="2901" spans="1:6" ht="47.25">
      <c r="A2901" s="129">
        <v>3</v>
      </c>
      <c r="B2901" s="130" t="s">
        <v>210</v>
      </c>
      <c r="C2901" s="126" t="s">
        <v>1877</v>
      </c>
      <c r="D2901" s="126" t="s">
        <v>1877</v>
      </c>
      <c r="E2901" s="124"/>
      <c r="F2901" s="119"/>
    </row>
    <row r="2902" spans="1:6" ht="31.5">
      <c r="A2902" s="127" t="s">
        <v>299</v>
      </c>
      <c r="B2902" s="128" t="s">
        <v>211</v>
      </c>
      <c r="C2902" s="126" t="s">
        <v>1877</v>
      </c>
      <c r="D2902" s="126" t="s">
        <v>1877</v>
      </c>
      <c r="E2902" s="124"/>
      <c r="F2902" s="119"/>
    </row>
    <row r="2903" spans="1:6">
      <c r="A2903" s="127" t="s">
        <v>240</v>
      </c>
      <c r="B2903" s="128" t="s">
        <v>212</v>
      </c>
      <c r="C2903" s="126" t="s">
        <v>1877</v>
      </c>
      <c r="D2903" s="126" t="s">
        <v>1877</v>
      </c>
      <c r="E2903" s="124"/>
      <c r="F2903" s="119"/>
    </row>
    <row r="2904" spans="1:6">
      <c r="A2904" s="127" t="s">
        <v>242</v>
      </c>
      <c r="B2904" s="128" t="s">
        <v>213</v>
      </c>
      <c r="C2904" s="126" t="s">
        <v>1877</v>
      </c>
      <c r="D2904" s="126" t="s">
        <v>1877</v>
      </c>
      <c r="E2904" s="124"/>
      <c r="F2904" s="119"/>
    </row>
    <row r="2905" spans="1:6">
      <c r="A2905" s="127" t="s">
        <v>214</v>
      </c>
      <c r="B2905" s="128" t="s">
        <v>215</v>
      </c>
      <c r="C2905" s="126" t="s">
        <v>1877</v>
      </c>
      <c r="D2905" s="126" t="s">
        <v>1877</v>
      </c>
      <c r="E2905" s="124"/>
      <c r="F2905" s="119"/>
    </row>
    <row r="2906" spans="1:6">
      <c r="A2906" s="127" t="s">
        <v>216</v>
      </c>
      <c r="B2906" s="128" t="s">
        <v>217</v>
      </c>
      <c r="C2906" s="126" t="s">
        <v>1877</v>
      </c>
      <c r="D2906" s="126" t="s">
        <v>1877</v>
      </c>
      <c r="E2906" s="124"/>
      <c r="F2906" s="119"/>
    </row>
    <row r="2907" spans="1:6">
      <c r="A2907" s="129">
        <v>4</v>
      </c>
      <c r="B2907" s="130" t="s">
        <v>394</v>
      </c>
      <c r="C2907" s="126"/>
      <c r="D2907" s="126"/>
      <c r="E2907" s="124"/>
      <c r="F2907" s="119"/>
    </row>
    <row r="2908" spans="1:6" ht="31.5">
      <c r="A2908" s="126" t="s">
        <v>271</v>
      </c>
      <c r="B2908" s="251" t="s">
        <v>218</v>
      </c>
      <c r="C2908" s="126" t="s">
        <v>1877</v>
      </c>
      <c r="D2908" s="126" t="s">
        <v>1877</v>
      </c>
      <c r="E2908" s="124"/>
      <c r="F2908" s="119"/>
    </row>
    <row r="2909" spans="1:6" ht="63">
      <c r="A2909" s="126" t="s">
        <v>272</v>
      </c>
      <c r="B2909" s="251" t="s">
        <v>392</v>
      </c>
      <c r="C2909" s="126" t="s">
        <v>1877</v>
      </c>
      <c r="D2909" s="126" t="s">
        <v>1877</v>
      </c>
      <c r="E2909" s="124"/>
      <c r="F2909" s="119"/>
    </row>
    <row r="2910" spans="1:6" ht="31.5">
      <c r="A2910" s="126" t="s">
        <v>273</v>
      </c>
      <c r="B2910" s="251" t="s">
        <v>500</v>
      </c>
      <c r="C2910" s="126" t="s">
        <v>1877</v>
      </c>
      <c r="D2910" s="126" t="s">
        <v>1877</v>
      </c>
      <c r="E2910" s="124"/>
      <c r="F2910" s="119"/>
    </row>
    <row r="2911" spans="1:6" ht="31.5">
      <c r="A2911" s="126" t="s">
        <v>138</v>
      </c>
      <c r="B2911" s="251" t="s">
        <v>501</v>
      </c>
      <c r="C2911" s="126" t="s">
        <v>1877</v>
      </c>
      <c r="D2911" s="126" t="s">
        <v>1877</v>
      </c>
      <c r="E2911" s="124"/>
      <c r="F2911" s="119"/>
    </row>
    <row r="2912" spans="1:6">
      <c r="E2912" s="719"/>
      <c r="F2912" s="178" t="s">
        <v>251</v>
      </c>
    </row>
    <row r="2913" spans="1:6">
      <c r="B2913" s="53"/>
      <c r="F2913" s="178" t="s">
        <v>456</v>
      </c>
    </row>
    <row r="2914" spans="1:6">
      <c r="F2914" s="178" t="s">
        <v>182</v>
      </c>
    </row>
    <row r="2915" spans="1:6">
      <c r="F2915" s="178"/>
    </row>
    <row r="2916" spans="1:6">
      <c r="A2916" s="802" t="s">
        <v>399</v>
      </c>
      <c r="B2916" s="802"/>
      <c r="C2916" s="802"/>
      <c r="D2916" s="802"/>
      <c r="E2916" s="802"/>
      <c r="F2916" s="802"/>
    </row>
    <row r="2917" spans="1:6">
      <c r="A2917" s="802" t="s">
        <v>303</v>
      </c>
      <c r="B2917" s="802"/>
      <c r="C2917" s="802"/>
      <c r="D2917" s="802"/>
      <c r="E2917" s="802"/>
      <c r="F2917" s="802"/>
    </row>
    <row r="2918" spans="1:6">
      <c r="F2918" s="178" t="s">
        <v>219</v>
      </c>
    </row>
    <row r="2919" spans="1:6">
      <c r="F2919" s="178" t="s">
        <v>220</v>
      </c>
    </row>
    <row r="2920" spans="1:6">
      <c r="F2920" s="178" t="s">
        <v>221</v>
      </c>
    </row>
    <row r="2921" spans="1:6">
      <c r="F2921" s="246" t="s">
        <v>222</v>
      </c>
    </row>
    <row r="2922" spans="1:6">
      <c r="F2922" s="178" t="s">
        <v>1885</v>
      </c>
    </row>
    <row r="2923" spans="1:6">
      <c r="F2923" s="178" t="s">
        <v>177</v>
      </c>
    </row>
    <row r="2924" spans="1:6">
      <c r="A2924" s="123"/>
    </row>
    <row r="2925" spans="1:6">
      <c r="A2925" s="804" t="s">
        <v>1886</v>
      </c>
      <c r="B2925" s="804"/>
      <c r="C2925" s="804"/>
      <c r="D2925" s="804"/>
      <c r="E2925" s="804"/>
      <c r="F2925" s="804"/>
    </row>
    <row r="2926" spans="1:6">
      <c r="A2926" s="121" t="s">
        <v>593</v>
      </c>
      <c r="B2926" s="640" t="s">
        <v>955</v>
      </c>
    </row>
    <row r="2927" spans="1:6">
      <c r="A2927" s="803" t="s">
        <v>262</v>
      </c>
      <c r="B2927" s="781" t="s">
        <v>418</v>
      </c>
      <c r="C2927" s="806" t="s">
        <v>470</v>
      </c>
      <c r="D2927" s="807"/>
      <c r="E2927" s="805" t="s">
        <v>400</v>
      </c>
      <c r="F2927" s="781" t="s">
        <v>401</v>
      </c>
    </row>
    <row r="2928" spans="1:6">
      <c r="A2928" s="803"/>
      <c r="B2928" s="781"/>
      <c r="C2928" s="808"/>
      <c r="D2928" s="809"/>
      <c r="E2928" s="805"/>
      <c r="F2928" s="781"/>
    </row>
    <row r="2929" spans="1:6">
      <c r="A2929" s="803"/>
      <c r="B2929" s="781"/>
      <c r="C2929" s="247" t="s">
        <v>402</v>
      </c>
      <c r="D2929" s="247" t="s">
        <v>403</v>
      </c>
      <c r="E2929" s="805"/>
      <c r="F2929" s="781"/>
    </row>
    <row r="2930" spans="1:6">
      <c r="A2930" s="712">
        <v>1</v>
      </c>
      <c r="B2930" s="709">
        <v>2</v>
      </c>
      <c r="C2930" s="247">
        <v>3</v>
      </c>
      <c r="D2930" s="247">
        <v>4</v>
      </c>
      <c r="E2930" s="711">
        <v>5</v>
      </c>
      <c r="F2930" s="709">
        <v>6</v>
      </c>
    </row>
    <row r="2931" spans="1:6">
      <c r="A2931" s="712">
        <v>1</v>
      </c>
      <c r="B2931" s="248" t="s">
        <v>368</v>
      </c>
      <c r="C2931" s="249"/>
      <c r="D2931" s="249"/>
      <c r="E2931" s="125"/>
      <c r="F2931" s="710"/>
    </row>
    <row r="2932" spans="1:6">
      <c r="A2932" s="126" t="s">
        <v>264</v>
      </c>
      <c r="B2932" s="250" t="s">
        <v>369</v>
      </c>
      <c r="C2932" s="126" t="s">
        <v>1877</v>
      </c>
      <c r="D2932" s="126" t="s">
        <v>1877</v>
      </c>
      <c r="E2932" s="124"/>
      <c r="F2932" s="119"/>
    </row>
    <row r="2933" spans="1:6">
      <c r="A2933" s="126" t="s">
        <v>265</v>
      </c>
      <c r="B2933" s="251" t="s">
        <v>223</v>
      </c>
      <c r="C2933" s="126" t="s">
        <v>1877</v>
      </c>
      <c r="D2933" s="126" t="s">
        <v>1877</v>
      </c>
      <c r="E2933" s="124"/>
      <c r="F2933" s="119"/>
    </row>
    <row r="2934" spans="1:6" ht="31.5">
      <c r="A2934" s="126" t="s">
        <v>276</v>
      </c>
      <c r="B2934" s="251" t="s">
        <v>480</v>
      </c>
      <c r="C2934" s="126" t="s">
        <v>1877</v>
      </c>
      <c r="D2934" s="126" t="s">
        <v>1877</v>
      </c>
      <c r="E2934" s="124"/>
      <c r="F2934" s="119"/>
    </row>
    <row r="2935" spans="1:6" ht="63">
      <c r="A2935" s="127" t="s">
        <v>291</v>
      </c>
      <c r="B2935" s="128" t="s">
        <v>481</v>
      </c>
      <c r="C2935" s="126" t="s">
        <v>1877</v>
      </c>
      <c r="D2935" s="126" t="s">
        <v>1877</v>
      </c>
      <c r="E2935" s="124"/>
      <c r="F2935" s="119"/>
    </row>
    <row r="2936" spans="1:6" ht="31.5">
      <c r="A2936" s="127" t="s">
        <v>482</v>
      </c>
      <c r="B2936" s="128" t="s">
        <v>483</v>
      </c>
      <c r="C2936" s="126" t="s">
        <v>1877</v>
      </c>
      <c r="D2936" s="126" t="s">
        <v>1877</v>
      </c>
      <c r="E2936" s="124"/>
      <c r="F2936" s="119"/>
    </row>
    <row r="2937" spans="1:6">
      <c r="A2937" s="127" t="s">
        <v>484</v>
      </c>
      <c r="B2937" s="128" t="s">
        <v>485</v>
      </c>
      <c r="C2937" s="126" t="s">
        <v>1877</v>
      </c>
      <c r="D2937" s="126" t="s">
        <v>1877</v>
      </c>
      <c r="E2937" s="124"/>
      <c r="F2937" s="119"/>
    </row>
    <row r="2938" spans="1:6">
      <c r="A2938" s="129">
        <v>2</v>
      </c>
      <c r="B2938" s="130" t="s">
        <v>298</v>
      </c>
      <c r="C2938" s="126"/>
      <c r="D2938" s="126"/>
      <c r="E2938" s="124"/>
      <c r="F2938" s="119"/>
    </row>
    <row r="2939" spans="1:6" ht="31.5">
      <c r="A2939" s="127" t="s">
        <v>267</v>
      </c>
      <c r="B2939" s="128" t="s">
        <v>486</v>
      </c>
      <c r="C2939" s="126" t="s">
        <v>1877</v>
      </c>
      <c r="D2939" s="126" t="s">
        <v>1877</v>
      </c>
      <c r="E2939" s="124"/>
      <c r="F2939" s="119"/>
    </row>
    <row r="2940" spans="1:6" ht="63">
      <c r="A2940" s="127" t="s">
        <v>268</v>
      </c>
      <c r="B2940" s="128" t="s">
        <v>411</v>
      </c>
      <c r="C2940" s="126" t="s">
        <v>1877</v>
      </c>
      <c r="D2940" s="126" t="s">
        <v>1877</v>
      </c>
      <c r="E2940" s="124"/>
      <c r="F2940" s="119"/>
    </row>
    <row r="2941" spans="1:6" ht="31.5">
      <c r="A2941" s="127" t="s">
        <v>269</v>
      </c>
      <c r="B2941" s="128" t="s">
        <v>412</v>
      </c>
      <c r="C2941" s="126" t="s">
        <v>1877</v>
      </c>
      <c r="D2941" s="126" t="s">
        <v>1877</v>
      </c>
      <c r="E2941" s="124"/>
      <c r="F2941" s="119"/>
    </row>
    <row r="2942" spans="1:6" ht="47.25">
      <c r="A2942" s="129">
        <v>3</v>
      </c>
      <c r="B2942" s="130" t="s">
        <v>210</v>
      </c>
      <c r="C2942" s="126" t="s">
        <v>1877</v>
      </c>
      <c r="D2942" s="126" t="s">
        <v>1877</v>
      </c>
      <c r="E2942" s="124"/>
      <c r="F2942" s="119"/>
    </row>
    <row r="2943" spans="1:6" ht="31.5">
      <c r="A2943" s="127" t="s">
        <v>299</v>
      </c>
      <c r="B2943" s="128" t="s">
        <v>211</v>
      </c>
      <c r="C2943" s="126" t="s">
        <v>1877</v>
      </c>
      <c r="D2943" s="126" t="s">
        <v>1877</v>
      </c>
      <c r="E2943" s="124"/>
      <c r="F2943" s="119"/>
    </row>
    <row r="2944" spans="1:6">
      <c r="A2944" s="127" t="s">
        <v>240</v>
      </c>
      <c r="B2944" s="128" t="s">
        <v>212</v>
      </c>
      <c r="C2944" s="126" t="s">
        <v>1877</v>
      </c>
      <c r="D2944" s="126" t="s">
        <v>1877</v>
      </c>
      <c r="E2944" s="124"/>
      <c r="F2944" s="119"/>
    </row>
    <row r="2945" spans="1:6">
      <c r="A2945" s="127" t="s">
        <v>242</v>
      </c>
      <c r="B2945" s="128" t="s">
        <v>213</v>
      </c>
      <c r="C2945" s="126" t="s">
        <v>1877</v>
      </c>
      <c r="D2945" s="126" t="s">
        <v>1877</v>
      </c>
      <c r="E2945" s="124"/>
      <c r="F2945" s="119"/>
    </row>
    <row r="2946" spans="1:6">
      <c r="A2946" s="127" t="s">
        <v>214</v>
      </c>
      <c r="B2946" s="128" t="s">
        <v>215</v>
      </c>
      <c r="C2946" s="126" t="s">
        <v>1877</v>
      </c>
      <c r="D2946" s="126" t="s">
        <v>1877</v>
      </c>
      <c r="E2946" s="124"/>
      <c r="F2946" s="119"/>
    </row>
    <row r="2947" spans="1:6">
      <c r="A2947" s="127" t="s">
        <v>216</v>
      </c>
      <c r="B2947" s="128" t="s">
        <v>217</v>
      </c>
      <c r="C2947" s="126" t="s">
        <v>1877</v>
      </c>
      <c r="D2947" s="126" t="s">
        <v>1877</v>
      </c>
      <c r="E2947" s="124"/>
      <c r="F2947" s="119"/>
    </row>
    <row r="2948" spans="1:6">
      <c r="A2948" s="129">
        <v>4</v>
      </c>
      <c r="B2948" s="130" t="s">
        <v>394</v>
      </c>
      <c r="C2948" s="126"/>
      <c r="D2948" s="126"/>
      <c r="E2948" s="124"/>
      <c r="F2948" s="119"/>
    </row>
    <row r="2949" spans="1:6" ht="31.5">
      <c r="A2949" s="126" t="s">
        <v>271</v>
      </c>
      <c r="B2949" s="251" t="s">
        <v>218</v>
      </c>
      <c r="C2949" s="126" t="s">
        <v>1877</v>
      </c>
      <c r="D2949" s="126" t="s">
        <v>1877</v>
      </c>
      <c r="E2949" s="124"/>
      <c r="F2949" s="119"/>
    </row>
    <row r="2950" spans="1:6" ht="63">
      <c r="A2950" s="126" t="s">
        <v>272</v>
      </c>
      <c r="B2950" s="251" t="s">
        <v>392</v>
      </c>
      <c r="C2950" s="126" t="s">
        <v>1877</v>
      </c>
      <c r="D2950" s="126" t="s">
        <v>1877</v>
      </c>
      <c r="E2950" s="124"/>
      <c r="F2950" s="119"/>
    </row>
    <row r="2951" spans="1:6" ht="31.5">
      <c r="A2951" s="126" t="s">
        <v>273</v>
      </c>
      <c r="B2951" s="251" t="s">
        <v>500</v>
      </c>
      <c r="C2951" s="126" t="s">
        <v>1877</v>
      </c>
      <c r="D2951" s="126" t="s">
        <v>1877</v>
      </c>
      <c r="E2951" s="124"/>
      <c r="F2951" s="119"/>
    </row>
    <row r="2952" spans="1:6" ht="31.5">
      <c r="A2952" s="126" t="s">
        <v>138</v>
      </c>
      <c r="B2952" s="251" t="s">
        <v>501</v>
      </c>
      <c r="C2952" s="126" t="s">
        <v>1877</v>
      </c>
      <c r="D2952" s="126" t="s">
        <v>1877</v>
      </c>
      <c r="E2952" s="124"/>
      <c r="F2952" s="119"/>
    </row>
    <row r="2953" spans="1:6">
      <c r="E2953" s="719"/>
      <c r="F2953" s="178" t="s">
        <v>251</v>
      </c>
    </row>
    <row r="2954" spans="1:6">
      <c r="B2954" s="53"/>
      <c r="F2954" s="178" t="s">
        <v>456</v>
      </c>
    </row>
    <row r="2955" spans="1:6">
      <c r="F2955" s="178" t="s">
        <v>182</v>
      </c>
    </row>
    <row r="2956" spans="1:6">
      <c r="F2956" s="178"/>
    </row>
    <row r="2957" spans="1:6">
      <c r="A2957" s="802" t="s">
        <v>399</v>
      </c>
      <c r="B2957" s="802"/>
      <c r="C2957" s="802"/>
      <c r="D2957" s="802"/>
      <c r="E2957" s="802"/>
      <c r="F2957" s="802"/>
    </row>
    <row r="2958" spans="1:6">
      <c r="A2958" s="802" t="s">
        <v>303</v>
      </c>
      <c r="B2958" s="802"/>
      <c r="C2958" s="802"/>
      <c r="D2958" s="802"/>
      <c r="E2958" s="802"/>
      <c r="F2958" s="802"/>
    </row>
    <row r="2959" spans="1:6">
      <c r="F2959" s="178" t="s">
        <v>219</v>
      </c>
    </row>
    <row r="2960" spans="1:6">
      <c r="F2960" s="178" t="s">
        <v>220</v>
      </c>
    </row>
    <row r="2961" spans="1:6">
      <c r="F2961" s="178" t="s">
        <v>221</v>
      </c>
    </row>
    <row r="2962" spans="1:6">
      <c r="F2962" s="246" t="s">
        <v>222</v>
      </c>
    </row>
    <row r="2963" spans="1:6">
      <c r="F2963" s="178" t="s">
        <v>1885</v>
      </c>
    </row>
    <row r="2964" spans="1:6">
      <c r="F2964" s="178" t="s">
        <v>177</v>
      </c>
    </row>
    <row r="2965" spans="1:6">
      <c r="A2965" s="123"/>
    </row>
    <row r="2966" spans="1:6">
      <c r="A2966" s="804" t="s">
        <v>1886</v>
      </c>
      <c r="B2966" s="804"/>
      <c r="C2966" s="804"/>
      <c r="D2966" s="804"/>
      <c r="E2966" s="804"/>
      <c r="F2966" s="804"/>
    </row>
    <row r="2967" spans="1:6">
      <c r="A2967" s="121" t="s">
        <v>594</v>
      </c>
      <c r="B2967" s="640" t="s">
        <v>956</v>
      </c>
    </row>
    <row r="2968" spans="1:6">
      <c r="A2968" s="803" t="s">
        <v>262</v>
      </c>
      <c r="B2968" s="781" t="s">
        <v>418</v>
      </c>
      <c r="C2968" s="806" t="s">
        <v>470</v>
      </c>
      <c r="D2968" s="807"/>
      <c r="E2968" s="805" t="s">
        <v>400</v>
      </c>
      <c r="F2968" s="781" t="s">
        <v>401</v>
      </c>
    </row>
    <row r="2969" spans="1:6">
      <c r="A2969" s="803"/>
      <c r="B2969" s="781"/>
      <c r="C2969" s="808"/>
      <c r="D2969" s="809"/>
      <c r="E2969" s="805"/>
      <c r="F2969" s="781"/>
    </row>
    <row r="2970" spans="1:6">
      <c r="A2970" s="803"/>
      <c r="B2970" s="781"/>
      <c r="C2970" s="247" t="s">
        <v>402</v>
      </c>
      <c r="D2970" s="247" t="s">
        <v>403</v>
      </c>
      <c r="E2970" s="805"/>
      <c r="F2970" s="781"/>
    </row>
    <row r="2971" spans="1:6">
      <c r="A2971" s="712">
        <v>1</v>
      </c>
      <c r="B2971" s="709">
        <v>2</v>
      </c>
      <c r="C2971" s="247">
        <v>3</v>
      </c>
      <c r="D2971" s="247">
        <v>4</v>
      </c>
      <c r="E2971" s="711">
        <v>5</v>
      </c>
      <c r="F2971" s="709">
        <v>6</v>
      </c>
    </row>
    <row r="2972" spans="1:6">
      <c r="A2972" s="712">
        <v>1</v>
      </c>
      <c r="B2972" s="248" t="s">
        <v>368</v>
      </c>
      <c r="C2972" s="249"/>
      <c r="D2972" s="249"/>
      <c r="E2972" s="125"/>
      <c r="F2972" s="710"/>
    </row>
    <row r="2973" spans="1:6">
      <c r="A2973" s="126" t="s">
        <v>264</v>
      </c>
      <c r="B2973" s="250" t="s">
        <v>369</v>
      </c>
      <c r="C2973" s="126" t="s">
        <v>1877</v>
      </c>
      <c r="D2973" s="126" t="s">
        <v>1877</v>
      </c>
      <c r="E2973" s="124"/>
      <c r="F2973" s="119"/>
    </row>
    <row r="2974" spans="1:6">
      <c r="A2974" s="126" t="s">
        <v>265</v>
      </c>
      <c r="B2974" s="251" t="s">
        <v>223</v>
      </c>
      <c r="C2974" s="126" t="s">
        <v>1877</v>
      </c>
      <c r="D2974" s="126" t="s">
        <v>1877</v>
      </c>
      <c r="E2974" s="124"/>
      <c r="F2974" s="119"/>
    </row>
    <row r="2975" spans="1:6" ht="31.5">
      <c r="A2975" s="126" t="s">
        <v>276</v>
      </c>
      <c r="B2975" s="251" t="s">
        <v>480</v>
      </c>
      <c r="C2975" s="126" t="s">
        <v>1877</v>
      </c>
      <c r="D2975" s="126" t="s">
        <v>1877</v>
      </c>
      <c r="E2975" s="124"/>
      <c r="F2975" s="119"/>
    </row>
    <row r="2976" spans="1:6" ht="63">
      <c r="A2976" s="127" t="s">
        <v>291</v>
      </c>
      <c r="B2976" s="128" t="s">
        <v>481</v>
      </c>
      <c r="C2976" s="126" t="s">
        <v>1877</v>
      </c>
      <c r="D2976" s="126" t="s">
        <v>1877</v>
      </c>
      <c r="E2976" s="124"/>
      <c r="F2976" s="119"/>
    </row>
    <row r="2977" spans="1:6" ht="31.5">
      <c r="A2977" s="127" t="s">
        <v>482</v>
      </c>
      <c r="B2977" s="128" t="s">
        <v>483</v>
      </c>
      <c r="C2977" s="126" t="s">
        <v>1877</v>
      </c>
      <c r="D2977" s="126" t="s">
        <v>1877</v>
      </c>
      <c r="E2977" s="124"/>
      <c r="F2977" s="119"/>
    </row>
    <row r="2978" spans="1:6">
      <c r="A2978" s="127" t="s">
        <v>484</v>
      </c>
      <c r="B2978" s="128" t="s">
        <v>485</v>
      </c>
      <c r="C2978" s="126" t="s">
        <v>1877</v>
      </c>
      <c r="D2978" s="126" t="s">
        <v>1877</v>
      </c>
      <c r="E2978" s="124"/>
      <c r="F2978" s="119"/>
    </row>
    <row r="2979" spans="1:6">
      <c r="A2979" s="129">
        <v>2</v>
      </c>
      <c r="B2979" s="130" t="s">
        <v>298</v>
      </c>
      <c r="C2979" s="126"/>
      <c r="D2979" s="126"/>
      <c r="E2979" s="124"/>
      <c r="F2979" s="119"/>
    </row>
    <row r="2980" spans="1:6" ht="31.5">
      <c r="A2980" s="127" t="s">
        <v>267</v>
      </c>
      <c r="B2980" s="128" t="s">
        <v>486</v>
      </c>
      <c r="C2980" s="126" t="s">
        <v>1877</v>
      </c>
      <c r="D2980" s="126" t="s">
        <v>1877</v>
      </c>
      <c r="E2980" s="124"/>
      <c r="F2980" s="119"/>
    </row>
    <row r="2981" spans="1:6" ht="63">
      <c r="A2981" s="127" t="s">
        <v>268</v>
      </c>
      <c r="B2981" s="128" t="s">
        <v>411</v>
      </c>
      <c r="C2981" s="126" t="s">
        <v>1877</v>
      </c>
      <c r="D2981" s="126" t="s">
        <v>1877</v>
      </c>
      <c r="E2981" s="124"/>
      <c r="F2981" s="119"/>
    </row>
    <row r="2982" spans="1:6" ht="31.5">
      <c r="A2982" s="127" t="s">
        <v>269</v>
      </c>
      <c r="B2982" s="128" t="s">
        <v>412</v>
      </c>
      <c r="C2982" s="126" t="s">
        <v>1877</v>
      </c>
      <c r="D2982" s="126" t="s">
        <v>1877</v>
      </c>
      <c r="E2982" s="124"/>
      <c r="F2982" s="119"/>
    </row>
    <row r="2983" spans="1:6" ht="47.25">
      <c r="A2983" s="129">
        <v>3</v>
      </c>
      <c r="B2983" s="130" t="s">
        <v>210</v>
      </c>
      <c r="C2983" s="126" t="s">
        <v>1877</v>
      </c>
      <c r="D2983" s="126" t="s">
        <v>1877</v>
      </c>
      <c r="E2983" s="124"/>
      <c r="F2983" s="119"/>
    </row>
    <row r="2984" spans="1:6" ht="31.5">
      <c r="A2984" s="127" t="s">
        <v>299</v>
      </c>
      <c r="B2984" s="128" t="s">
        <v>211</v>
      </c>
      <c r="C2984" s="126" t="s">
        <v>1877</v>
      </c>
      <c r="D2984" s="126" t="s">
        <v>1877</v>
      </c>
      <c r="E2984" s="124"/>
      <c r="F2984" s="119"/>
    </row>
    <row r="2985" spans="1:6">
      <c r="A2985" s="127" t="s">
        <v>240</v>
      </c>
      <c r="B2985" s="128" t="s">
        <v>212</v>
      </c>
      <c r="C2985" s="126" t="s">
        <v>1877</v>
      </c>
      <c r="D2985" s="126" t="s">
        <v>1877</v>
      </c>
      <c r="E2985" s="124"/>
      <c r="F2985" s="119"/>
    </row>
    <row r="2986" spans="1:6">
      <c r="A2986" s="127" t="s">
        <v>242</v>
      </c>
      <c r="B2986" s="128" t="s">
        <v>213</v>
      </c>
      <c r="C2986" s="126" t="s">
        <v>1877</v>
      </c>
      <c r="D2986" s="126" t="s">
        <v>1877</v>
      </c>
      <c r="E2986" s="124"/>
      <c r="F2986" s="119"/>
    </row>
    <row r="2987" spans="1:6">
      <c r="A2987" s="127" t="s">
        <v>214</v>
      </c>
      <c r="B2987" s="128" t="s">
        <v>215</v>
      </c>
      <c r="C2987" s="126" t="s">
        <v>1877</v>
      </c>
      <c r="D2987" s="126" t="s">
        <v>1877</v>
      </c>
      <c r="E2987" s="124"/>
      <c r="F2987" s="119"/>
    </row>
    <row r="2988" spans="1:6">
      <c r="A2988" s="127" t="s">
        <v>216</v>
      </c>
      <c r="B2988" s="128" t="s">
        <v>217</v>
      </c>
      <c r="C2988" s="126" t="s">
        <v>1877</v>
      </c>
      <c r="D2988" s="126" t="s">
        <v>1877</v>
      </c>
      <c r="E2988" s="124"/>
      <c r="F2988" s="119"/>
    </row>
    <row r="2989" spans="1:6">
      <c r="A2989" s="129">
        <v>4</v>
      </c>
      <c r="B2989" s="130" t="s">
        <v>394</v>
      </c>
      <c r="C2989" s="126"/>
      <c r="D2989" s="126"/>
      <c r="E2989" s="124"/>
      <c r="F2989" s="119"/>
    </row>
    <row r="2990" spans="1:6" ht="31.5">
      <c r="A2990" s="126" t="s">
        <v>271</v>
      </c>
      <c r="B2990" s="251" t="s">
        <v>218</v>
      </c>
      <c r="C2990" s="126" t="s">
        <v>1877</v>
      </c>
      <c r="D2990" s="126" t="s">
        <v>1877</v>
      </c>
      <c r="E2990" s="124"/>
      <c r="F2990" s="119"/>
    </row>
    <row r="2991" spans="1:6" ht="63">
      <c r="A2991" s="126" t="s">
        <v>272</v>
      </c>
      <c r="B2991" s="251" t="s">
        <v>392</v>
      </c>
      <c r="C2991" s="126" t="s">
        <v>1877</v>
      </c>
      <c r="D2991" s="126" t="s">
        <v>1877</v>
      </c>
      <c r="E2991" s="124"/>
      <c r="F2991" s="119"/>
    </row>
    <row r="2992" spans="1:6" ht="31.5">
      <c r="A2992" s="126" t="s">
        <v>273</v>
      </c>
      <c r="B2992" s="251" t="s">
        <v>500</v>
      </c>
      <c r="C2992" s="126" t="s">
        <v>1877</v>
      </c>
      <c r="D2992" s="126" t="s">
        <v>1877</v>
      </c>
      <c r="E2992" s="124"/>
      <c r="F2992" s="119"/>
    </row>
    <row r="2993" spans="1:6" ht="31.5">
      <c r="A2993" s="126" t="s">
        <v>138</v>
      </c>
      <c r="B2993" s="251" t="s">
        <v>501</v>
      </c>
      <c r="C2993" s="126" t="s">
        <v>1877</v>
      </c>
      <c r="D2993" s="126" t="s">
        <v>1877</v>
      </c>
      <c r="E2993" s="124"/>
      <c r="F2993" s="119"/>
    </row>
    <row r="2994" spans="1:6">
      <c r="E2994" s="719"/>
      <c r="F2994" s="178" t="s">
        <v>251</v>
      </c>
    </row>
    <row r="2995" spans="1:6">
      <c r="B2995" s="53"/>
      <c r="F2995" s="178" t="s">
        <v>456</v>
      </c>
    </row>
    <row r="2996" spans="1:6">
      <c r="F2996" s="178" t="s">
        <v>182</v>
      </c>
    </row>
    <row r="2997" spans="1:6">
      <c r="F2997" s="178"/>
    </row>
    <row r="2998" spans="1:6">
      <c r="A2998" s="802" t="s">
        <v>399</v>
      </c>
      <c r="B2998" s="802"/>
      <c r="C2998" s="802"/>
      <c r="D2998" s="802"/>
      <c r="E2998" s="802"/>
      <c r="F2998" s="802"/>
    </row>
    <row r="2999" spans="1:6">
      <c r="A2999" s="802" t="s">
        <v>303</v>
      </c>
      <c r="B2999" s="802"/>
      <c r="C2999" s="802"/>
      <c r="D2999" s="802"/>
      <c r="E2999" s="802"/>
      <c r="F2999" s="802"/>
    </row>
    <row r="3000" spans="1:6">
      <c r="F3000" s="178" t="s">
        <v>219</v>
      </c>
    </row>
    <row r="3001" spans="1:6">
      <c r="F3001" s="178" t="s">
        <v>220</v>
      </c>
    </row>
    <row r="3002" spans="1:6">
      <c r="F3002" s="178" t="s">
        <v>221</v>
      </c>
    </row>
    <row r="3003" spans="1:6">
      <c r="F3003" s="246" t="s">
        <v>222</v>
      </c>
    </row>
    <row r="3004" spans="1:6">
      <c r="F3004" s="178" t="s">
        <v>1885</v>
      </c>
    </row>
    <row r="3005" spans="1:6">
      <c r="F3005" s="178" t="s">
        <v>177</v>
      </c>
    </row>
    <row r="3006" spans="1:6">
      <c r="A3006" s="123"/>
    </row>
    <row r="3007" spans="1:6">
      <c r="A3007" s="804" t="s">
        <v>1886</v>
      </c>
      <c r="B3007" s="804"/>
      <c r="C3007" s="804"/>
      <c r="D3007" s="804"/>
      <c r="E3007" s="804"/>
      <c r="F3007" s="804"/>
    </row>
    <row r="3008" spans="1:6">
      <c r="A3008" s="121" t="s">
        <v>595</v>
      </c>
      <c r="B3008" s="640" t="s">
        <v>957</v>
      </c>
    </row>
    <row r="3009" spans="1:6">
      <c r="A3009" s="803" t="s">
        <v>262</v>
      </c>
      <c r="B3009" s="781" t="s">
        <v>418</v>
      </c>
      <c r="C3009" s="806" t="s">
        <v>470</v>
      </c>
      <c r="D3009" s="807"/>
      <c r="E3009" s="805" t="s">
        <v>400</v>
      </c>
      <c r="F3009" s="781" t="s">
        <v>401</v>
      </c>
    </row>
    <row r="3010" spans="1:6">
      <c r="A3010" s="803"/>
      <c r="B3010" s="781"/>
      <c r="C3010" s="808"/>
      <c r="D3010" s="809"/>
      <c r="E3010" s="805"/>
      <c r="F3010" s="781"/>
    </row>
    <row r="3011" spans="1:6">
      <c r="A3011" s="803"/>
      <c r="B3011" s="781"/>
      <c r="C3011" s="247" t="s">
        <v>402</v>
      </c>
      <c r="D3011" s="247" t="s">
        <v>403</v>
      </c>
      <c r="E3011" s="805"/>
      <c r="F3011" s="781"/>
    </row>
    <row r="3012" spans="1:6">
      <c r="A3012" s="712">
        <v>1</v>
      </c>
      <c r="B3012" s="709">
        <v>2</v>
      </c>
      <c r="C3012" s="247">
        <v>3</v>
      </c>
      <c r="D3012" s="247">
        <v>4</v>
      </c>
      <c r="E3012" s="711">
        <v>5</v>
      </c>
      <c r="F3012" s="709">
        <v>6</v>
      </c>
    </row>
    <row r="3013" spans="1:6">
      <c r="A3013" s="712">
        <v>1</v>
      </c>
      <c r="B3013" s="248" t="s">
        <v>368</v>
      </c>
      <c r="C3013" s="249"/>
      <c r="D3013" s="249"/>
      <c r="E3013" s="125"/>
      <c r="F3013" s="710"/>
    </row>
    <row r="3014" spans="1:6">
      <c r="A3014" s="126" t="s">
        <v>264</v>
      </c>
      <c r="B3014" s="250" t="s">
        <v>369</v>
      </c>
      <c r="C3014" s="126" t="s">
        <v>1877</v>
      </c>
      <c r="D3014" s="126" t="s">
        <v>1877</v>
      </c>
      <c r="E3014" s="124"/>
      <c r="F3014" s="119"/>
    </row>
    <row r="3015" spans="1:6">
      <c r="A3015" s="126" t="s">
        <v>265</v>
      </c>
      <c r="B3015" s="251" t="s">
        <v>223</v>
      </c>
      <c r="C3015" s="126" t="s">
        <v>1877</v>
      </c>
      <c r="D3015" s="126" t="s">
        <v>1877</v>
      </c>
      <c r="E3015" s="124"/>
      <c r="F3015" s="119"/>
    </row>
    <row r="3016" spans="1:6" ht="31.5">
      <c r="A3016" s="126" t="s">
        <v>276</v>
      </c>
      <c r="B3016" s="251" t="s">
        <v>480</v>
      </c>
      <c r="C3016" s="126" t="s">
        <v>1877</v>
      </c>
      <c r="D3016" s="126" t="s">
        <v>1877</v>
      </c>
      <c r="E3016" s="124"/>
      <c r="F3016" s="119"/>
    </row>
    <row r="3017" spans="1:6" ht="63">
      <c r="A3017" s="127" t="s">
        <v>291</v>
      </c>
      <c r="B3017" s="128" t="s">
        <v>481</v>
      </c>
      <c r="C3017" s="126" t="s">
        <v>1877</v>
      </c>
      <c r="D3017" s="126" t="s">
        <v>1877</v>
      </c>
      <c r="E3017" s="124"/>
      <c r="F3017" s="119"/>
    </row>
    <row r="3018" spans="1:6" ht="31.5">
      <c r="A3018" s="127" t="s">
        <v>482</v>
      </c>
      <c r="B3018" s="128" t="s">
        <v>483</v>
      </c>
      <c r="C3018" s="126" t="s">
        <v>1877</v>
      </c>
      <c r="D3018" s="126" t="s">
        <v>1877</v>
      </c>
      <c r="E3018" s="124"/>
      <c r="F3018" s="119"/>
    </row>
    <row r="3019" spans="1:6">
      <c r="A3019" s="127" t="s">
        <v>484</v>
      </c>
      <c r="B3019" s="128" t="s">
        <v>485</v>
      </c>
      <c r="C3019" s="126" t="s">
        <v>1877</v>
      </c>
      <c r="D3019" s="126" t="s">
        <v>1877</v>
      </c>
      <c r="E3019" s="124"/>
      <c r="F3019" s="119"/>
    </row>
    <row r="3020" spans="1:6">
      <c r="A3020" s="129">
        <v>2</v>
      </c>
      <c r="B3020" s="130" t="s">
        <v>298</v>
      </c>
      <c r="C3020" s="126"/>
      <c r="D3020" s="126"/>
      <c r="E3020" s="124"/>
      <c r="F3020" s="119"/>
    </row>
    <row r="3021" spans="1:6" ht="31.5">
      <c r="A3021" s="127" t="s">
        <v>267</v>
      </c>
      <c r="B3021" s="128" t="s">
        <v>486</v>
      </c>
      <c r="C3021" s="126" t="s">
        <v>1877</v>
      </c>
      <c r="D3021" s="126" t="s">
        <v>1877</v>
      </c>
      <c r="E3021" s="124"/>
      <c r="F3021" s="119"/>
    </row>
    <row r="3022" spans="1:6" ht="63">
      <c r="A3022" s="127" t="s">
        <v>268</v>
      </c>
      <c r="B3022" s="128" t="s">
        <v>411</v>
      </c>
      <c r="C3022" s="126" t="s">
        <v>1877</v>
      </c>
      <c r="D3022" s="126" t="s">
        <v>1877</v>
      </c>
      <c r="E3022" s="124"/>
      <c r="F3022" s="119"/>
    </row>
    <row r="3023" spans="1:6" ht="31.5">
      <c r="A3023" s="127" t="s">
        <v>269</v>
      </c>
      <c r="B3023" s="128" t="s">
        <v>412</v>
      </c>
      <c r="C3023" s="126" t="s">
        <v>1877</v>
      </c>
      <c r="D3023" s="126" t="s">
        <v>1877</v>
      </c>
      <c r="E3023" s="124"/>
      <c r="F3023" s="119"/>
    </row>
    <row r="3024" spans="1:6" ht="47.25">
      <c r="A3024" s="129">
        <v>3</v>
      </c>
      <c r="B3024" s="130" t="s">
        <v>210</v>
      </c>
      <c r="C3024" s="126" t="s">
        <v>1877</v>
      </c>
      <c r="D3024" s="126" t="s">
        <v>1877</v>
      </c>
      <c r="E3024" s="124"/>
      <c r="F3024" s="119"/>
    </row>
    <row r="3025" spans="1:6" ht="31.5">
      <c r="A3025" s="127" t="s">
        <v>299</v>
      </c>
      <c r="B3025" s="128" t="s">
        <v>211</v>
      </c>
      <c r="C3025" s="126" t="s">
        <v>1877</v>
      </c>
      <c r="D3025" s="126" t="s">
        <v>1877</v>
      </c>
      <c r="E3025" s="124"/>
      <c r="F3025" s="119"/>
    </row>
    <row r="3026" spans="1:6">
      <c r="A3026" s="127" t="s">
        <v>240</v>
      </c>
      <c r="B3026" s="128" t="s">
        <v>212</v>
      </c>
      <c r="C3026" s="126" t="s">
        <v>1877</v>
      </c>
      <c r="D3026" s="126" t="s">
        <v>1877</v>
      </c>
      <c r="E3026" s="124"/>
      <c r="F3026" s="119"/>
    </row>
    <row r="3027" spans="1:6">
      <c r="A3027" s="127" t="s">
        <v>242</v>
      </c>
      <c r="B3027" s="128" t="s">
        <v>213</v>
      </c>
      <c r="C3027" s="126" t="s">
        <v>1877</v>
      </c>
      <c r="D3027" s="126" t="s">
        <v>1877</v>
      </c>
      <c r="E3027" s="124"/>
      <c r="F3027" s="119"/>
    </row>
    <row r="3028" spans="1:6">
      <c r="A3028" s="127" t="s">
        <v>214</v>
      </c>
      <c r="B3028" s="128" t="s">
        <v>215</v>
      </c>
      <c r="C3028" s="126" t="s">
        <v>1877</v>
      </c>
      <c r="D3028" s="126" t="s">
        <v>1877</v>
      </c>
      <c r="E3028" s="124"/>
      <c r="F3028" s="119"/>
    </row>
    <row r="3029" spans="1:6">
      <c r="A3029" s="127" t="s">
        <v>216</v>
      </c>
      <c r="B3029" s="128" t="s">
        <v>217</v>
      </c>
      <c r="C3029" s="126" t="s">
        <v>1877</v>
      </c>
      <c r="D3029" s="126" t="s">
        <v>1877</v>
      </c>
      <c r="E3029" s="124"/>
      <c r="F3029" s="119"/>
    </row>
    <row r="3030" spans="1:6">
      <c r="A3030" s="129">
        <v>4</v>
      </c>
      <c r="B3030" s="130" t="s">
        <v>394</v>
      </c>
      <c r="C3030" s="126"/>
      <c r="D3030" s="126"/>
      <c r="E3030" s="124"/>
      <c r="F3030" s="119"/>
    </row>
    <row r="3031" spans="1:6" ht="31.5">
      <c r="A3031" s="126" t="s">
        <v>271</v>
      </c>
      <c r="B3031" s="251" t="s">
        <v>218</v>
      </c>
      <c r="C3031" s="126" t="s">
        <v>1877</v>
      </c>
      <c r="D3031" s="126" t="s">
        <v>1877</v>
      </c>
      <c r="E3031" s="124"/>
      <c r="F3031" s="119"/>
    </row>
    <row r="3032" spans="1:6" ht="63">
      <c r="A3032" s="126" t="s">
        <v>272</v>
      </c>
      <c r="B3032" s="251" t="s">
        <v>392</v>
      </c>
      <c r="C3032" s="126" t="s">
        <v>1877</v>
      </c>
      <c r="D3032" s="126" t="s">
        <v>1877</v>
      </c>
      <c r="E3032" s="124"/>
      <c r="F3032" s="119"/>
    </row>
    <row r="3033" spans="1:6" ht="31.5">
      <c r="A3033" s="126" t="s">
        <v>273</v>
      </c>
      <c r="B3033" s="251" t="s">
        <v>500</v>
      </c>
      <c r="C3033" s="126" t="s">
        <v>1877</v>
      </c>
      <c r="D3033" s="126" t="s">
        <v>1877</v>
      </c>
      <c r="E3033" s="124"/>
      <c r="F3033" s="119"/>
    </row>
    <row r="3034" spans="1:6" ht="31.5">
      <c r="A3034" s="126" t="s">
        <v>138</v>
      </c>
      <c r="B3034" s="251" t="s">
        <v>501</v>
      </c>
      <c r="C3034" s="126" t="s">
        <v>1877</v>
      </c>
      <c r="D3034" s="126" t="s">
        <v>1877</v>
      </c>
      <c r="E3034" s="124"/>
      <c r="F3034" s="119"/>
    </row>
    <row r="3035" spans="1:6">
      <c r="E3035" s="719"/>
      <c r="F3035" s="178" t="s">
        <v>251</v>
      </c>
    </row>
    <row r="3036" spans="1:6">
      <c r="B3036" s="53"/>
      <c r="F3036" s="178" t="s">
        <v>456</v>
      </c>
    </row>
    <row r="3037" spans="1:6">
      <c r="F3037" s="178" t="s">
        <v>182</v>
      </c>
    </row>
    <row r="3038" spans="1:6">
      <c r="F3038" s="178"/>
    </row>
    <row r="3039" spans="1:6" ht="15.75" customHeight="1">
      <c r="A3039" s="802" t="s">
        <v>399</v>
      </c>
      <c r="B3039" s="802"/>
      <c r="C3039" s="802"/>
      <c r="D3039" s="802"/>
      <c r="E3039" s="802"/>
      <c r="F3039" s="802"/>
    </row>
    <row r="3040" spans="1:6" ht="15.75" customHeight="1">
      <c r="A3040" s="802" t="s">
        <v>303</v>
      </c>
      <c r="B3040" s="802"/>
      <c r="C3040" s="802"/>
      <c r="D3040" s="802"/>
      <c r="E3040" s="802"/>
      <c r="F3040" s="802"/>
    </row>
    <row r="3041" spans="1:6">
      <c r="F3041" s="178" t="s">
        <v>219</v>
      </c>
    </row>
    <row r="3042" spans="1:6">
      <c r="F3042" s="178" t="s">
        <v>220</v>
      </c>
    </row>
    <row r="3043" spans="1:6">
      <c r="F3043" s="178" t="s">
        <v>221</v>
      </c>
    </row>
    <row r="3044" spans="1:6">
      <c r="F3044" s="246" t="s">
        <v>222</v>
      </c>
    </row>
    <row r="3045" spans="1:6">
      <c r="F3045" s="178" t="s">
        <v>1885</v>
      </c>
    </row>
    <row r="3046" spans="1:6">
      <c r="F3046" s="178" t="s">
        <v>177</v>
      </c>
    </row>
    <row r="3047" spans="1:6">
      <c r="A3047" s="123"/>
    </row>
    <row r="3048" spans="1:6" ht="15.75" customHeight="1">
      <c r="A3048" s="804" t="s">
        <v>1886</v>
      </c>
      <c r="B3048" s="804"/>
      <c r="C3048" s="804"/>
      <c r="D3048" s="804"/>
      <c r="E3048" s="804"/>
      <c r="F3048" s="804"/>
    </row>
    <row r="3049" spans="1:6">
      <c r="A3049" s="121" t="s">
        <v>596</v>
      </c>
      <c r="B3049" s="640" t="s">
        <v>958</v>
      </c>
    </row>
    <row r="3050" spans="1:6" ht="15.75" customHeight="1">
      <c r="A3050" s="803" t="s">
        <v>262</v>
      </c>
      <c r="B3050" s="781" t="s">
        <v>418</v>
      </c>
      <c r="C3050" s="806" t="s">
        <v>470</v>
      </c>
      <c r="D3050" s="807"/>
      <c r="E3050" s="805" t="s">
        <v>400</v>
      </c>
      <c r="F3050" s="781" t="s">
        <v>401</v>
      </c>
    </row>
    <row r="3051" spans="1:6">
      <c r="A3051" s="803"/>
      <c r="B3051" s="781"/>
      <c r="C3051" s="808"/>
      <c r="D3051" s="809"/>
      <c r="E3051" s="805"/>
      <c r="F3051" s="781"/>
    </row>
    <row r="3052" spans="1:6">
      <c r="A3052" s="803"/>
      <c r="B3052" s="781"/>
      <c r="C3052" s="247" t="s">
        <v>402</v>
      </c>
      <c r="D3052" s="247" t="s">
        <v>403</v>
      </c>
      <c r="E3052" s="805"/>
      <c r="F3052" s="781"/>
    </row>
    <row r="3053" spans="1:6">
      <c r="A3053" s="712">
        <v>1</v>
      </c>
      <c r="B3053" s="709">
        <v>2</v>
      </c>
      <c r="C3053" s="247">
        <v>3</v>
      </c>
      <c r="D3053" s="247">
        <v>4</v>
      </c>
      <c r="E3053" s="711">
        <v>5</v>
      </c>
      <c r="F3053" s="709">
        <v>6</v>
      </c>
    </row>
    <row r="3054" spans="1:6">
      <c r="A3054" s="712">
        <v>1</v>
      </c>
      <c r="B3054" s="248" t="s">
        <v>368</v>
      </c>
      <c r="C3054" s="249"/>
      <c r="D3054" s="249"/>
      <c r="E3054" s="125"/>
      <c r="F3054" s="710"/>
    </row>
    <row r="3055" spans="1:6">
      <c r="A3055" s="126" t="s">
        <v>264</v>
      </c>
      <c r="B3055" s="250" t="s">
        <v>369</v>
      </c>
      <c r="C3055" s="126" t="s">
        <v>1877</v>
      </c>
      <c r="D3055" s="126" t="s">
        <v>1877</v>
      </c>
      <c r="E3055" s="124"/>
      <c r="F3055" s="119"/>
    </row>
    <row r="3056" spans="1:6">
      <c r="A3056" s="126" t="s">
        <v>265</v>
      </c>
      <c r="B3056" s="251" t="s">
        <v>223</v>
      </c>
      <c r="C3056" s="126" t="s">
        <v>1877</v>
      </c>
      <c r="D3056" s="126" t="s">
        <v>1877</v>
      </c>
      <c r="E3056" s="124"/>
      <c r="F3056" s="119"/>
    </row>
    <row r="3057" spans="1:6" ht="31.5">
      <c r="A3057" s="126" t="s">
        <v>276</v>
      </c>
      <c r="B3057" s="251" t="s">
        <v>480</v>
      </c>
      <c r="C3057" s="126" t="s">
        <v>1877</v>
      </c>
      <c r="D3057" s="126" t="s">
        <v>1877</v>
      </c>
      <c r="E3057" s="124"/>
      <c r="F3057" s="119"/>
    </row>
    <row r="3058" spans="1:6" ht="63">
      <c r="A3058" s="127" t="s">
        <v>291</v>
      </c>
      <c r="B3058" s="128" t="s">
        <v>481</v>
      </c>
      <c r="C3058" s="126" t="s">
        <v>1877</v>
      </c>
      <c r="D3058" s="126" t="s">
        <v>1877</v>
      </c>
      <c r="E3058" s="124"/>
      <c r="F3058" s="119"/>
    </row>
    <row r="3059" spans="1:6" ht="31.5">
      <c r="A3059" s="127" t="s">
        <v>482</v>
      </c>
      <c r="B3059" s="128" t="s">
        <v>483</v>
      </c>
      <c r="C3059" s="126" t="s">
        <v>1877</v>
      </c>
      <c r="D3059" s="126" t="s">
        <v>1877</v>
      </c>
      <c r="E3059" s="124"/>
      <c r="F3059" s="119"/>
    </row>
    <row r="3060" spans="1:6">
      <c r="A3060" s="127" t="s">
        <v>484</v>
      </c>
      <c r="B3060" s="128" t="s">
        <v>485</v>
      </c>
      <c r="C3060" s="126" t="s">
        <v>1877</v>
      </c>
      <c r="D3060" s="126" t="s">
        <v>1877</v>
      </c>
      <c r="E3060" s="124"/>
      <c r="F3060" s="119"/>
    </row>
    <row r="3061" spans="1:6">
      <c r="A3061" s="129">
        <v>2</v>
      </c>
      <c r="B3061" s="130" t="s">
        <v>298</v>
      </c>
      <c r="C3061" s="126"/>
      <c r="D3061" s="126"/>
      <c r="E3061" s="124"/>
      <c r="F3061" s="119"/>
    </row>
    <row r="3062" spans="1:6" ht="31.5">
      <c r="A3062" s="127" t="s">
        <v>267</v>
      </c>
      <c r="B3062" s="128" t="s">
        <v>486</v>
      </c>
      <c r="C3062" s="126" t="s">
        <v>1877</v>
      </c>
      <c r="D3062" s="126" t="s">
        <v>1877</v>
      </c>
      <c r="E3062" s="124"/>
      <c r="F3062" s="119"/>
    </row>
    <row r="3063" spans="1:6" ht="63">
      <c r="A3063" s="127" t="s">
        <v>268</v>
      </c>
      <c r="B3063" s="128" t="s">
        <v>411</v>
      </c>
      <c r="C3063" s="126" t="s">
        <v>1877</v>
      </c>
      <c r="D3063" s="126" t="s">
        <v>1877</v>
      </c>
      <c r="E3063" s="124"/>
      <c r="F3063" s="119"/>
    </row>
    <row r="3064" spans="1:6" ht="31.5">
      <c r="A3064" s="127" t="s">
        <v>269</v>
      </c>
      <c r="B3064" s="128" t="s">
        <v>412</v>
      </c>
      <c r="C3064" s="126" t="s">
        <v>1877</v>
      </c>
      <c r="D3064" s="126" t="s">
        <v>1877</v>
      </c>
      <c r="E3064" s="124"/>
      <c r="F3064" s="119"/>
    </row>
    <row r="3065" spans="1:6" ht="47.25">
      <c r="A3065" s="129">
        <v>3</v>
      </c>
      <c r="B3065" s="130" t="s">
        <v>210</v>
      </c>
      <c r="C3065" s="126" t="s">
        <v>1877</v>
      </c>
      <c r="D3065" s="126" t="s">
        <v>1877</v>
      </c>
      <c r="E3065" s="124"/>
      <c r="F3065" s="119"/>
    </row>
    <row r="3066" spans="1:6" ht="31.5">
      <c r="A3066" s="127" t="s">
        <v>299</v>
      </c>
      <c r="B3066" s="128" t="s">
        <v>211</v>
      </c>
      <c r="C3066" s="126" t="s">
        <v>1877</v>
      </c>
      <c r="D3066" s="126" t="s">
        <v>1877</v>
      </c>
      <c r="E3066" s="124"/>
      <c r="F3066" s="119"/>
    </row>
    <row r="3067" spans="1:6">
      <c r="A3067" s="127" t="s">
        <v>240</v>
      </c>
      <c r="B3067" s="128" t="s">
        <v>212</v>
      </c>
      <c r="C3067" s="126" t="s">
        <v>1877</v>
      </c>
      <c r="D3067" s="126" t="s">
        <v>1877</v>
      </c>
      <c r="E3067" s="124"/>
      <c r="F3067" s="119"/>
    </row>
    <row r="3068" spans="1:6">
      <c r="A3068" s="127" t="s">
        <v>242</v>
      </c>
      <c r="B3068" s="128" t="s">
        <v>213</v>
      </c>
      <c r="C3068" s="126" t="s">
        <v>1877</v>
      </c>
      <c r="D3068" s="126" t="s">
        <v>1877</v>
      </c>
      <c r="E3068" s="124"/>
      <c r="F3068" s="119"/>
    </row>
    <row r="3069" spans="1:6">
      <c r="A3069" s="127" t="s">
        <v>214</v>
      </c>
      <c r="B3069" s="128" t="s">
        <v>215</v>
      </c>
      <c r="C3069" s="126" t="s">
        <v>1877</v>
      </c>
      <c r="D3069" s="126" t="s">
        <v>1877</v>
      </c>
      <c r="E3069" s="124"/>
      <c r="F3069" s="119"/>
    </row>
    <row r="3070" spans="1:6">
      <c r="A3070" s="127" t="s">
        <v>216</v>
      </c>
      <c r="B3070" s="128" t="s">
        <v>217</v>
      </c>
      <c r="C3070" s="126" t="s">
        <v>1877</v>
      </c>
      <c r="D3070" s="126" t="s">
        <v>1877</v>
      </c>
      <c r="E3070" s="124"/>
      <c r="F3070" s="119"/>
    </row>
    <row r="3071" spans="1:6" ht="31.5" customHeight="1">
      <c r="A3071" s="129">
        <v>4</v>
      </c>
      <c r="B3071" s="130" t="s">
        <v>394</v>
      </c>
      <c r="C3071" s="126"/>
      <c r="D3071" s="126"/>
      <c r="E3071" s="124"/>
      <c r="F3071" s="119"/>
    </row>
    <row r="3072" spans="1:6" ht="31.5">
      <c r="A3072" s="126" t="s">
        <v>271</v>
      </c>
      <c r="B3072" s="251" t="s">
        <v>218</v>
      </c>
      <c r="C3072" s="126" t="s">
        <v>1877</v>
      </c>
      <c r="D3072" s="126" t="s">
        <v>1877</v>
      </c>
      <c r="E3072" s="124"/>
      <c r="F3072" s="119"/>
    </row>
    <row r="3073" spans="1:6" ht="63">
      <c r="A3073" s="126" t="s">
        <v>272</v>
      </c>
      <c r="B3073" s="251" t="s">
        <v>392</v>
      </c>
      <c r="C3073" s="126" t="s">
        <v>1877</v>
      </c>
      <c r="D3073" s="126" t="s">
        <v>1877</v>
      </c>
      <c r="E3073" s="124"/>
      <c r="F3073" s="119"/>
    </row>
    <row r="3074" spans="1:6" ht="31.5">
      <c r="A3074" s="126" t="s">
        <v>273</v>
      </c>
      <c r="B3074" s="251" t="s">
        <v>500</v>
      </c>
      <c r="C3074" s="126" t="s">
        <v>1877</v>
      </c>
      <c r="D3074" s="126" t="s">
        <v>1877</v>
      </c>
      <c r="E3074" s="124"/>
      <c r="F3074" s="119"/>
    </row>
    <row r="3075" spans="1:6" ht="31.5">
      <c r="A3075" s="126" t="s">
        <v>138</v>
      </c>
      <c r="B3075" s="251" t="s">
        <v>501</v>
      </c>
      <c r="C3075" s="126" t="s">
        <v>1877</v>
      </c>
      <c r="D3075" s="126" t="s">
        <v>1877</v>
      </c>
      <c r="E3075" s="124"/>
      <c r="F3075" s="119"/>
    </row>
    <row r="3076" spans="1:6">
      <c r="E3076" s="719"/>
      <c r="F3076" s="178" t="s">
        <v>251</v>
      </c>
    </row>
    <row r="3077" spans="1:6">
      <c r="B3077" s="53"/>
      <c r="F3077" s="178" t="s">
        <v>456</v>
      </c>
    </row>
    <row r="3078" spans="1:6">
      <c r="F3078" s="178" t="s">
        <v>182</v>
      </c>
    </row>
    <row r="3079" spans="1:6">
      <c r="F3079" s="178"/>
    </row>
    <row r="3080" spans="1:6">
      <c r="A3080" s="802" t="s">
        <v>399</v>
      </c>
      <c r="B3080" s="802"/>
      <c r="C3080" s="802"/>
      <c r="D3080" s="802"/>
      <c r="E3080" s="802"/>
      <c r="F3080" s="802"/>
    </row>
    <row r="3081" spans="1:6">
      <c r="A3081" s="802" t="s">
        <v>303</v>
      </c>
      <c r="B3081" s="802"/>
      <c r="C3081" s="802"/>
      <c r="D3081" s="802"/>
      <c r="E3081" s="802"/>
      <c r="F3081" s="802"/>
    </row>
    <row r="3082" spans="1:6">
      <c r="F3082" s="178" t="s">
        <v>219</v>
      </c>
    </row>
    <row r="3083" spans="1:6">
      <c r="F3083" s="178" t="s">
        <v>220</v>
      </c>
    </row>
    <row r="3084" spans="1:6">
      <c r="F3084" s="178" t="s">
        <v>221</v>
      </c>
    </row>
    <row r="3085" spans="1:6">
      <c r="F3085" s="246" t="s">
        <v>222</v>
      </c>
    </row>
    <row r="3086" spans="1:6">
      <c r="F3086" s="178" t="s">
        <v>1885</v>
      </c>
    </row>
    <row r="3087" spans="1:6">
      <c r="F3087" s="178" t="s">
        <v>177</v>
      </c>
    </row>
    <row r="3088" spans="1:6">
      <c r="A3088" s="123"/>
    </row>
    <row r="3089" spans="1:6">
      <c r="A3089" s="804" t="s">
        <v>1886</v>
      </c>
      <c r="B3089" s="804"/>
      <c r="C3089" s="804"/>
      <c r="D3089" s="804"/>
      <c r="E3089" s="804"/>
      <c r="F3089" s="804"/>
    </row>
    <row r="3090" spans="1:6">
      <c r="A3090" s="121" t="s">
        <v>597</v>
      </c>
      <c r="B3090" s="640" t="s">
        <v>959</v>
      </c>
    </row>
    <row r="3091" spans="1:6">
      <c r="A3091" s="803" t="s">
        <v>262</v>
      </c>
      <c r="B3091" s="781" t="s">
        <v>418</v>
      </c>
      <c r="C3091" s="806" t="s">
        <v>470</v>
      </c>
      <c r="D3091" s="807"/>
      <c r="E3091" s="805" t="s">
        <v>400</v>
      </c>
      <c r="F3091" s="781" t="s">
        <v>401</v>
      </c>
    </row>
    <row r="3092" spans="1:6">
      <c r="A3092" s="803"/>
      <c r="B3092" s="781"/>
      <c r="C3092" s="808"/>
      <c r="D3092" s="809"/>
      <c r="E3092" s="805"/>
      <c r="F3092" s="781"/>
    </row>
    <row r="3093" spans="1:6">
      <c r="A3093" s="803"/>
      <c r="B3093" s="781"/>
      <c r="C3093" s="247" t="s">
        <v>402</v>
      </c>
      <c r="D3093" s="247" t="s">
        <v>403</v>
      </c>
      <c r="E3093" s="805"/>
      <c r="F3093" s="781"/>
    </row>
    <row r="3094" spans="1:6">
      <c r="A3094" s="712">
        <v>1</v>
      </c>
      <c r="B3094" s="709">
        <v>2</v>
      </c>
      <c r="C3094" s="247">
        <v>3</v>
      </c>
      <c r="D3094" s="247">
        <v>4</v>
      </c>
      <c r="E3094" s="711">
        <v>5</v>
      </c>
      <c r="F3094" s="709">
        <v>6</v>
      </c>
    </row>
    <row r="3095" spans="1:6">
      <c r="A3095" s="712">
        <v>1</v>
      </c>
      <c r="B3095" s="248" t="s">
        <v>368</v>
      </c>
      <c r="C3095" s="249"/>
      <c r="D3095" s="249"/>
      <c r="E3095" s="125"/>
      <c r="F3095" s="710"/>
    </row>
    <row r="3096" spans="1:6">
      <c r="A3096" s="126" t="s">
        <v>264</v>
      </c>
      <c r="B3096" s="250" t="s">
        <v>369</v>
      </c>
      <c r="C3096" s="126" t="s">
        <v>1877</v>
      </c>
      <c r="D3096" s="126" t="s">
        <v>1877</v>
      </c>
      <c r="E3096" s="124"/>
      <c r="F3096" s="119"/>
    </row>
    <row r="3097" spans="1:6">
      <c r="A3097" s="126" t="s">
        <v>265</v>
      </c>
      <c r="B3097" s="251" t="s">
        <v>223</v>
      </c>
      <c r="C3097" s="126" t="s">
        <v>1877</v>
      </c>
      <c r="D3097" s="126" t="s">
        <v>1877</v>
      </c>
      <c r="E3097" s="124"/>
      <c r="F3097" s="119"/>
    </row>
    <row r="3098" spans="1:6" ht="31.5">
      <c r="A3098" s="126" t="s">
        <v>276</v>
      </c>
      <c r="B3098" s="251" t="s">
        <v>480</v>
      </c>
      <c r="C3098" s="126" t="s">
        <v>1877</v>
      </c>
      <c r="D3098" s="126" t="s">
        <v>1877</v>
      </c>
      <c r="E3098" s="124"/>
      <c r="F3098" s="119"/>
    </row>
    <row r="3099" spans="1:6" ht="63">
      <c r="A3099" s="127" t="s">
        <v>291</v>
      </c>
      <c r="B3099" s="128" t="s">
        <v>481</v>
      </c>
      <c r="C3099" s="126" t="s">
        <v>1877</v>
      </c>
      <c r="D3099" s="126" t="s">
        <v>1877</v>
      </c>
      <c r="E3099" s="124"/>
      <c r="F3099" s="119"/>
    </row>
    <row r="3100" spans="1:6" ht="31.5">
      <c r="A3100" s="127" t="s">
        <v>482</v>
      </c>
      <c r="B3100" s="128" t="s">
        <v>483</v>
      </c>
      <c r="C3100" s="126" t="s">
        <v>1877</v>
      </c>
      <c r="D3100" s="126" t="s">
        <v>1877</v>
      </c>
      <c r="E3100" s="124"/>
      <c r="F3100" s="119"/>
    </row>
    <row r="3101" spans="1:6">
      <c r="A3101" s="127" t="s">
        <v>484</v>
      </c>
      <c r="B3101" s="128" t="s">
        <v>485</v>
      </c>
      <c r="C3101" s="126" t="s">
        <v>1877</v>
      </c>
      <c r="D3101" s="126" t="s">
        <v>1877</v>
      </c>
      <c r="E3101" s="124"/>
      <c r="F3101" s="119"/>
    </row>
    <row r="3102" spans="1:6">
      <c r="A3102" s="129">
        <v>2</v>
      </c>
      <c r="B3102" s="130" t="s">
        <v>298</v>
      </c>
      <c r="C3102" s="126"/>
      <c r="D3102" s="126"/>
      <c r="E3102" s="124"/>
      <c r="F3102" s="119"/>
    </row>
    <row r="3103" spans="1:6" ht="31.5">
      <c r="A3103" s="127" t="s">
        <v>267</v>
      </c>
      <c r="B3103" s="128" t="s">
        <v>486</v>
      </c>
      <c r="C3103" s="126" t="s">
        <v>1877</v>
      </c>
      <c r="D3103" s="126" t="s">
        <v>1877</v>
      </c>
      <c r="E3103" s="124"/>
      <c r="F3103" s="119"/>
    </row>
    <row r="3104" spans="1:6" ht="63">
      <c r="A3104" s="127" t="s">
        <v>268</v>
      </c>
      <c r="B3104" s="128" t="s">
        <v>411</v>
      </c>
      <c r="C3104" s="126" t="s">
        <v>1877</v>
      </c>
      <c r="D3104" s="126" t="s">
        <v>1877</v>
      </c>
      <c r="E3104" s="124"/>
      <c r="F3104" s="119"/>
    </row>
    <row r="3105" spans="1:6" ht="31.5">
      <c r="A3105" s="127" t="s">
        <v>269</v>
      </c>
      <c r="B3105" s="128" t="s">
        <v>412</v>
      </c>
      <c r="C3105" s="126" t="s">
        <v>1877</v>
      </c>
      <c r="D3105" s="126" t="s">
        <v>1877</v>
      </c>
      <c r="E3105" s="124"/>
      <c r="F3105" s="119"/>
    </row>
    <row r="3106" spans="1:6" ht="47.25">
      <c r="A3106" s="129">
        <v>3</v>
      </c>
      <c r="B3106" s="130" t="s">
        <v>210</v>
      </c>
      <c r="C3106" s="126" t="s">
        <v>1877</v>
      </c>
      <c r="D3106" s="126" t="s">
        <v>1877</v>
      </c>
      <c r="E3106" s="124"/>
      <c r="F3106" s="119"/>
    </row>
    <row r="3107" spans="1:6" ht="31.5">
      <c r="A3107" s="127" t="s">
        <v>299</v>
      </c>
      <c r="B3107" s="128" t="s">
        <v>211</v>
      </c>
      <c r="C3107" s="126" t="s">
        <v>1877</v>
      </c>
      <c r="D3107" s="126" t="s">
        <v>1877</v>
      </c>
      <c r="E3107" s="124"/>
      <c r="F3107" s="119"/>
    </row>
    <row r="3108" spans="1:6">
      <c r="A3108" s="127" t="s">
        <v>240</v>
      </c>
      <c r="B3108" s="128" t="s">
        <v>212</v>
      </c>
      <c r="C3108" s="126" t="s">
        <v>1877</v>
      </c>
      <c r="D3108" s="126" t="s">
        <v>1877</v>
      </c>
      <c r="E3108" s="124"/>
      <c r="F3108" s="119"/>
    </row>
    <row r="3109" spans="1:6">
      <c r="A3109" s="127" t="s">
        <v>242</v>
      </c>
      <c r="B3109" s="128" t="s">
        <v>213</v>
      </c>
      <c r="C3109" s="126" t="s">
        <v>1877</v>
      </c>
      <c r="D3109" s="126" t="s">
        <v>1877</v>
      </c>
      <c r="E3109" s="124"/>
      <c r="F3109" s="119"/>
    </row>
    <row r="3110" spans="1:6">
      <c r="A3110" s="127" t="s">
        <v>214</v>
      </c>
      <c r="B3110" s="128" t="s">
        <v>215</v>
      </c>
      <c r="C3110" s="126" t="s">
        <v>1877</v>
      </c>
      <c r="D3110" s="126" t="s">
        <v>1877</v>
      </c>
      <c r="E3110" s="124"/>
      <c r="F3110" s="119"/>
    </row>
    <row r="3111" spans="1:6">
      <c r="A3111" s="127" t="s">
        <v>216</v>
      </c>
      <c r="B3111" s="128" t="s">
        <v>217</v>
      </c>
      <c r="C3111" s="126" t="s">
        <v>1877</v>
      </c>
      <c r="D3111" s="126" t="s">
        <v>1877</v>
      </c>
      <c r="E3111" s="124"/>
      <c r="F3111" s="119"/>
    </row>
    <row r="3112" spans="1:6">
      <c r="A3112" s="129">
        <v>4</v>
      </c>
      <c r="B3112" s="130" t="s">
        <v>394</v>
      </c>
      <c r="C3112" s="126"/>
      <c r="D3112" s="126"/>
      <c r="E3112" s="124"/>
      <c r="F3112" s="119"/>
    </row>
    <row r="3113" spans="1:6" ht="31.5">
      <c r="A3113" s="126" t="s">
        <v>271</v>
      </c>
      <c r="B3113" s="251" t="s">
        <v>218</v>
      </c>
      <c r="C3113" s="126" t="s">
        <v>1877</v>
      </c>
      <c r="D3113" s="126" t="s">
        <v>1877</v>
      </c>
      <c r="E3113" s="124"/>
      <c r="F3113" s="119"/>
    </row>
    <row r="3114" spans="1:6" ht="63">
      <c r="A3114" s="126" t="s">
        <v>272</v>
      </c>
      <c r="B3114" s="251" t="s">
        <v>392</v>
      </c>
      <c r="C3114" s="126" t="s">
        <v>1877</v>
      </c>
      <c r="D3114" s="126" t="s">
        <v>1877</v>
      </c>
      <c r="E3114" s="124"/>
      <c r="F3114" s="119"/>
    </row>
    <row r="3115" spans="1:6" ht="31.5">
      <c r="A3115" s="126" t="s">
        <v>273</v>
      </c>
      <c r="B3115" s="251" t="s">
        <v>500</v>
      </c>
      <c r="C3115" s="126" t="s">
        <v>1877</v>
      </c>
      <c r="D3115" s="126" t="s">
        <v>1877</v>
      </c>
      <c r="E3115" s="124"/>
      <c r="F3115" s="119"/>
    </row>
    <row r="3116" spans="1:6" ht="31.5">
      <c r="A3116" s="126" t="s">
        <v>138</v>
      </c>
      <c r="B3116" s="251" t="s">
        <v>501</v>
      </c>
      <c r="C3116" s="126" t="s">
        <v>1877</v>
      </c>
      <c r="D3116" s="126" t="s">
        <v>1877</v>
      </c>
      <c r="E3116" s="124"/>
      <c r="F3116" s="119"/>
    </row>
    <row r="3117" spans="1:6">
      <c r="E3117" s="719"/>
      <c r="F3117" s="178" t="s">
        <v>251</v>
      </c>
    </row>
    <row r="3118" spans="1:6">
      <c r="B3118" s="53"/>
      <c r="F3118" s="178" t="s">
        <v>456</v>
      </c>
    </row>
    <row r="3119" spans="1:6">
      <c r="F3119" s="178" t="s">
        <v>182</v>
      </c>
    </row>
    <row r="3120" spans="1:6">
      <c r="F3120" s="178"/>
    </row>
    <row r="3121" spans="1:6">
      <c r="A3121" s="802" t="s">
        <v>399</v>
      </c>
      <c r="B3121" s="802"/>
      <c r="C3121" s="802"/>
      <c r="D3121" s="802"/>
      <c r="E3121" s="802"/>
      <c r="F3121" s="802"/>
    </row>
    <row r="3122" spans="1:6">
      <c r="A3122" s="802" t="s">
        <v>303</v>
      </c>
      <c r="B3122" s="802"/>
      <c r="C3122" s="802"/>
      <c r="D3122" s="802"/>
      <c r="E3122" s="802"/>
      <c r="F3122" s="802"/>
    </row>
    <row r="3123" spans="1:6">
      <c r="F3123" s="178" t="s">
        <v>219</v>
      </c>
    </row>
    <row r="3124" spans="1:6">
      <c r="F3124" s="178" t="s">
        <v>220</v>
      </c>
    </row>
    <row r="3125" spans="1:6">
      <c r="F3125" s="178" t="s">
        <v>221</v>
      </c>
    </row>
    <row r="3126" spans="1:6">
      <c r="F3126" s="246" t="s">
        <v>222</v>
      </c>
    </row>
    <row r="3127" spans="1:6">
      <c r="F3127" s="178" t="s">
        <v>1885</v>
      </c>
    </row>
    <row r="3128" spans="1:6">
      <c r="F3128" s="178" t="s">
        <v>177</v>
      </c>
    </row>
    <row r="3129" spans="1:6">
      <c r="A3129" s="123"/>
    </row>
    <row r="3130" spans="1:6">
      <c r="A3130" s="804" t="s">
        <v>1886</v>
      </c>
      <c r="B3130" s="804"/>
      <c r="C3130" s="804"/>
      <c r="D3130" s="804"/>
      <c r="E3130" s="804"/>
      <c r="F3130" s="804"/>
    </row>
    <row r="3131" spans="1:6">
      <c r="A3131" s="121" t="s">
        <v>598</v>
      </c>
      <c r="B3131" s="640" t="s">
        <v>960</v>
      </c>
    </row>
    <row r="3132" spans="1:6">
      <c r="A3132" s="803" t="s">
        <v>262</v>
      </c>
      <c r="B3132" s="781" t="s">
        <v>418</v>
      </c>
      <c r="C3132" s="806" t="s">
        <v>470</v>
      </c>
      <c r="D3132" s="807"/>
      <c r="E3132" s="805" t="s">
        <v>400</v>
      </c>
      <c r="F3132" s="781" t="s">
        <v>401</v>
      </c>
    </row>
    <row r="3133" spans="1:6">
      <c r="A3133" s="803"/>
      <c r="B3133" s="781"/>
      <c r="C3133" s="808"/>
      <c r="D3133" s="809"/>
      <c r="E3133" s="805"/>
      <c r="F3133" s="781"/>
    </row>
    <row r="3134" spans="1:6">
      <c r="A3134" s="803"/>
      <c r="B3134" s="781"/>
      <c r="C3134" s="247" t="s">
        <v>402</v>
      </c>
      <c r="D3134" s="247" t="s">
        <v>403</v>
      </c>
      <c r="E3134" s="805"/>
      <c r="F3134" s="781"/>
    </row>
    <row r="3135" spans="1:6">
      <c r="A3135" s="712">
        <v>1</v>
      </c>
      <c r="B3135" s="709">
        <v>2</v>
      </c>
      <c r="C3135" s="247">
        <v>3</v>
      </c>
      <c r="D3135" s="247">
        <v>4</v>
      </c>
      <c r="E3135" s="711">
        <v>5</v>
      </c>
      <c r="F3135" s="709">
        <v>6</v>
      </c>
    </row>
    <row r="3136" spans="1:6">
      <c r="A3136" s="712">
        <v>1</v>
      </c>
      <c r="B3136" s="248" t="s">
        <v>368</v>
      </c>
      <c r="C3136" s="249"/>
      <c r="D3136" s="249"/>
      <c r="E3136" s="125"/>
      <c r="F3136" s="710"/>
    </row>
    <row r="3137" spans="1:6">
      <c r="A3137" s="126" t="s">
        <v>264</v>
      </c>
      <c r="B3137" s="250" t="s">
        <v>369</v>
      </c>
      <c r="C3137" s="126" t="s">
        <v>1877</v>
      </c>
      <c r="D3137" s="126" t="s">
        <v>1877</v>
      </c>
      <c r="E3137" s="124"/>
      <c r="F3137" s="119"/>
    </row>
    <row r="3138" spans="1:6">
      <c r="A3138" s="126" t="s">
        <v>265</v>
      </c>
      <c r="B3138" s="251" t="s">
        <v>223</v>
      </c>
      <c r="C3138" s="126" t="s">
        <v>1877</v>
      </c>
      <c r="D3138" s="126" t="s">
        <v>1877</v>
      </c>
      <c r="E3138" s="124"/>
      <c r="F3138" s="119"/>
    </row>
    <row r="3139" spans="1:6" ht="31.5">
      <c r="A3139" s="126" t="s">
        <v>276</v>
      </c>
      <c r="B3139" s="251" t="s">
        <v>480</v>
      </c>
      <c r="C3139" s="126" t="s">
        <v>1877</v>
      </c>
      <c r="D3139" s="126" t="s">
        <v>1877</v>
      </c>
      <c r="E3139" s="124"/>
      <c r="F3139" s="119"/>
    </row>
    <row r="3140" spans="1:6" ht="63">
      <c r="A3140" s="127" t="s">
        <v>291</v>
      </c>
      <c r="B3140" s="128" t="s">
        <v>481</v>
      </c>
      <c r="C3140" s="126" t="s">
        <v>1877</v>
      </c>
      <c r="D3140" s="126" t="s">
        <v>1877</v>
      </c>
      <c r="E3140" s="124"/>
      <c r="F3140" s="119"/>
    </row>
    <row r="3141" spans="1:6" ht="31.5">
      <c r="A3141" s="127" t="s">
        <v>482</v>
      </c>
      <c r="B3141" s="128" t="s">
        <v>483</v>
      </c>
      <c r="C3141" s="126" t="s">
        <v>1877</v>
      </c>
      <c r="D3141" s="126" t="s">
        <v>1877</v>
      </c>
      <c r="E3141" s="124"/>
      <c r="F3141" s="119"/>
    </row>
    <row r="3142" spans="1:6">
      <c r="A3142" s="127" t="s">
        <v>484</v>
      </c>
      <c r="B3142" s="128" t="s">
        <v>485</v>
      </c>
      <c r="C3142" s="126" t="s">
        <v>1877</v>
      </c>
      <c r="D3142" s="126" t="s">
        <v>1877</v>
      </c>
      <c r="E3142" s="124"/>
      <c r="F3142" s="119"/>
    </row>
    <row r="3143" spans="1:6">
      <c r="A3143" s="129">
        <v>2</v>
      </c>
      <c r="B3143" s="130" t="s">
        <v>298</v>
      </c>
      <c r="C3143" s="126"/>
      <c r="D3143" s="126"/>
      <c r="E3143" s="124"/>
      <c r="F3143" s="119"/>
    </row>
    <row r="3144" spans="1:6" ht="31.5">
      <c r="A3144" s="127" t="s">
        <v>267</v>
      </c>
      <c r="B3144" s="128" t="s">
        <v>486</v>
      </c>
      <c r="C3144" s="126" t="s">
        <v>1877</v>
      </c>
      <c r="D3144" s="126" t="s">
        <v>1877</v>
      </c>
      <c r="E3144" s="124"/>
      <c r="F3144" s="119"/>
    </row>
    <row r="3145" spans="1:6" ht="63">
      <c r="A3145" s="127" t="s">
        <v>268</v>
      </c>
      <c r="B3145" s="128" t="s">
        <v>411</v>
      </c>
      <c r="C3145" s="126" t="s">
        <v>1877</v>
      </c>
      <c r="D3145" s="126" t="s">
        <v>1877</v>
      </c>
      <c r="E3145" s="124"/>
      <c r="F3145" s="119"/>
    </row>
    <row r="3146" spans="1:6" ht="31.5">
      <c r="A3146" s="127" t="s">
        <v>269</v>
      </c>
      <c r="B3146" s="128" t="s">
        <v>412</v>
      </c>
      <c r="C3146" s="126" t="s">
        <v>1877</v>
      </c>
      <c r="D3146" s="126" t="s">
        <v>1877</v>
      </c>
      <c r="E3146" s="124"/>
      <c r="F3146" s="119"/>
    </row>
    <row r="3147" spans="1:6" ht="47.25">
      <c r="A3147" s="129">
        <v>3</v>
      </c>
      <c r="B3147" s="130" t="s">
        <v>210</v>
      </c>
      <c r="C3147" s="126" t="s">
        <v>1877</v>
      </c>
      <c r="D3147" s="126" t="s">
        <v>1877</v>
      </c>
      <c r="E3147" s="124"/>
      <c r="F3147" s="119"/>
    </row>
    <row r="3148" spans="1:6" ht="31.5">
      <c r="A3148" s="127" t="s">
        <v>299</v>
      </c>
      <c r="B3148" s="128" t="s">
        <v>211</v>
      </c>
      <c r="C3148" s="126" t="s">
        <v>1877</v>
      </c>
      <c r="D3148" s="126" t="s">
        <v>1877</v>
      </c>
      <c r="E3148" s="124"/>
      <c r="F3148" s="119"/>
    </row>
    <row r="3149" spans="1:6">
      <c r="A3149" s="127" t="s">
        <v>240</v>
      </c>
      <c r="B3149" s="128" t="s">
        <v>212</v>
      </c>
      <c r="C3149" s="126" t="s">
        <v>1877</v>
      </c>
      <c r="D3149" s="126" t="s">
        <v>1877</v>
      </c>
      <c r="E3149" s="124"/>
      <c r="F3149" s="119"/>
    </row>
    <row r="3150" spans="1:6">
      <c r="A3150" s="127" t="s">
        <v>242</v>
      </c>
      <c r="B3150" s="128" t="s">
        <v>213</v>
      </c>
      <c r="C3150" s="126" t="s">
        <v>1877</v>
      </c>
      <c r="D3150" s="126" t="s">
        <v>1877</v>
      </c>
      <c r="E3150" s="124"/>
      <c r="F3150" s="119"/>
    </row>
    <row r="3151" spans="1:6">
      <c r="A3151" s="127" t="s">
        <v>214</v>
      </c>
      <c r="B3151" s="128" t="s">
        <v>215</v>
      </c>
      <c r="C3151" s="126" t="s">
        <v>1877</v>
      </c>
      <c r="D3151" s="126" t="s">
        <v>1877</v>
      </c>
      <c r="E3151" s="124"/>
      <c r="F3151" s="119"/>
    </row>
    <row r="3152" spans="1:6">
      <c r="A3152" s="127" t="s">
        <v>216</v>
      </c>
      <c r="B3152" s="128" t="s">
        <v>217</v>
      </c>
      <c r="C3152" s="126" t="s">
        <v>1877</v>
      </c>
      <c r="D3152" s="126" t="s">
        <v>1877</v>
      </c>
      <c r="E3152" s="124"/>
      <c r="F3152" s="119"/>
    </row>
    <row r="3153" spans="1:6">
      <c r="A3153" s="129">
        <v>4</v>
      </c>
      <c r="B3153" s="130" t="s">
        <v>394</v>
      </c>
      <c r="C3153" s="126"/>
      <c r="D3153" s="126"/>
      <c r="E3153" s="124"/>
      <c r="F3153" s="119"/>
    </row>
    <row r="3154" spans="1:6" ht="31.5">
      <c r="A3154" s="126" t="s">
        <v>271</v>
      </c>
      <c r="B3154" s="251" t="s">
        <v>218</v>
      </c>
      <c r="C3154" s="126" t="s">
        <v>1877</v>
      </c>
      <c r="D3154" s="126" t="s">
        <v>1877</v>
      </c>
      <c r="E3154" s="124"/>
      <c r="F3154" s="119"/>
    </row>
    <row r="3155" spans="1:6" ht="63">
      <c r="A3155" s="126" t="s">
        <v>272</v>
      </c>
      <c r="B3155" s="251" t="s">
        <v>392</v>
      </c>
      <c r="C3155" s="126" t="s">
        <v>1877</v>
      </c>
      <c r="D3155" s="126" t="s">
        <v>1877</v>
      </c>
      <c r="E3155" s="124"/>
      <c r="F3155" s="119"/>
    </row>
    <row r="3156" spans="1:6" ht="31.5">
      <c r="A3156" s="126" t="s">
        <v>273</v>
      </c>
      <c r="B3156" s="251" t="s">
        <v>500</v>
      </c>
      <c r="C3156" s="126" t="s">
        <v>1877</v>
      </c>
      <c r="D3156" s="126" t="s">
        <v>1877</v>
      </c>
      <c r="E3156" s="124"/>
      <c r="F3156" s="119"/>
    </row>
    <row r="3157" spans="1:6" ht="31.5">
      <c r="A3157" s="126" t="s">
        <v>138</v>
      </c>
      <c r="B3157" s="251" t="s">
        <v>501</v>
      </c>
      <c r="C3157" s="126" t="s">
        <v>1877</v>
      </c>
      <c r="D3157" s="126" t="s">
        <v>1877</v>
      </c>
      <c r="E3157" s="124"/>
      <c r="F3157" s="119"/>
    </row>
    <row r="3158" spans="1:6">
      <c r="E3158" s="719"/>
      <c r="F3158" s="178" t="s">
        <v>251</v>
      </c>
    </row>
    <row r="3159" spans="1:6">
      <c r="B3159" s="53"/>
      <c r="F3159" s="178" t="s">
        <v>456</v>
      </c>
    </row>
    <row r="3160" spans="1:6">
      <c r="F3160" s="178" t="s">
        <v>182</v>
      </c>
    </row>
    <row r="3161" spans="1:6">
      <c r="F3161" s="178"/>
    </row>
    <row r="3162" spans="1:6">
      <c r="A3162" s="802" t="s">
        <v>399</v>
      </c>
      <c r="B3162" s="802"/>
      <c r="C3162" s="802"/>
      <c r="D3162" s="802"/>
      <c r="E3162" s="802"/>
      <c r="F3162" s="802"/>
    </row>
    <row r="3163" spans="1:6">
      <c r="A3163" s="802" t="s">
        <v>303</v>
      </c>
      <c r="B3163" s="802"/>
      <c r="C3163" s="802"/>
      <c r="D3163" s="802"/>
      <c r="E3163" s="802"/>
      <c r="F3163" s="802"/>
    </row>
    <row r="3164" spans="1:6">
      <c r="F3164" s="178" t="s">
        <v>219</v>
      </c>
    </row>
    <row r="3165" spans="1:6">
      <c r="F3165" s="178" t="s">
        <v>220</v>
      </c>
    </row>
    <row r="3166" spans="1:6">
      <c r="F3166" s="178" t="s">
        <v>221</v>
      </c>
    </row>
    <row r="3167" spans="1:6">
      <c r="F3167" s="246" t="s">
        <v>222</v>
      </c>
    </row>
    <row r="3168" spans="1:6">
      <c r="F3168" s="178" t="s">
        <v>1885</v>
      </c>
    </row>
    <row r="3169" spans="1:6">
      <c r="F3169" s="178" t="s">
        <v>177</v>
      </c>
    </row>
    <row r="3170" spans="1:6">
      <c r="A3170" s="123"/>
    </row>
    <row r="3171" spans="1:6">
      <c r="A3171" s="804" t="s">
        <v>1886</v>
      </c>
      <c r="B3171" s="804"/>
      <c r="C3171" s="804"/>
      <c r="D3171" s="804"/>
      <c r="E3171" s="804"/>
      <c r="F3171" s="804"/>
    </row>
    <row r="3172" spans="1:6">
      <c r="A3172" s="121" t="s">
        <v>599</v>
      </c>
      <c r="B3172" s="640" t="s">
        <v>961</v>
      </c>
    </row>
    <row r="3173" spans="1:6">
      <c r="A3173" s="803" t="s">
        <v>262</v>
      </c>
      <c r="B3173" s="781" t="s">
        <v>418</v>
      </c>
      <c r="C3173" s="806" t="s">
        <v>470</v>
      </c>
      <c r="D3173" s="807"/>
      <c r="E3173" s="805" t="s">
        <v>400</v>
      </c>
      <c r="F3173" s="781" t="s">
        <v>401</v>
      </c>
    </row>
    <row r="3174" spans="1:6">
      <c r="A3174" s="803"/>
      <c r="B3174" s="781"/>
      <c r="C3174" s="808"/>
      <c r="D3174" s="809"/>
      <c r="E3174" s="805"/>
      <c r="F3174" s="781"/>
    </row>
    <row r="3175" spans="1:6">
      <c r="A3175" s="803"/>
      <c r="B3175" s="781"/>
      <c r="C3175" s="247" t="s">
        <v>402</v>
      </c>
      <c r="D3175" s="247" t="s">
        <v>403</v>
      </c>
      <c r="E3175" s="805"/>
      <c r="F3175" s="781"/>
    </row>
    <row r="3176" spans="1:6">
      <c r="A3176" s="712">
        <v>1</v>
      </c>
      <c r="B3176" s="709">
        <v>2</v>
      </c>
      <c r="C3176" s="247">
        <v>3</v>
      </c>
      <c r="D3176" s="247">
        <v>4</v>
      </c>
      <c r="E3176" s="711">
        <v>5</v>
      </c>
      <c r="F3176" s="709">
        <v>6</v>
      </c>
    </row>
    <row r="3177" spans="1:6">
      <c r="A3177" s="712">
        <v>1</v>
      </c>
      <c r="B3177" s="248" t="s">
        <v>368</v>
      </c>
      <c r="C3177" s="249"/>
      <c r="D3177" s="249"/>
      <c r="E3177" s="125"/>
      <c r="F3177" s="710"/>
    </row>
    <row r="3178" spans="1:6">
      <c r="A3178" s="126" t="s">
        <v>264</v>
      </c>
      <c r="B3178" s="250" t="s">
        <v>369</v>
      </c>
      <c r="C3178" s="126" t="s">
        <v>1878</v>
      </c>
      <c r="D3178" s="126" t="s">
        <v>1878</v>
      </c>
      <c r="E3178" s="124"/>
      <c r="F3178" s="119"/>
    </row>
    <row r="3179" spans="1:6">
      <c r="A3179" s="126" t="s">
        <v>265</v>
      </c>
      <c r="B3179" s="251" t="s">
        <v>223</v>
      </c>
      <c r="C3179" s="126" t="s">
        <v>1878</v>
      </c>
      <c r="D3179" s="126" t="s">
        <v>1878</v>
      </c>
      <c r="E3179" s="124"/>
      <c r="F3179" s="119"/>
    </row>
    <row r="3180" spans="1:6" ht="31.5">
      <c r="A3180" s="126" t="s">
        <v>276</v>
      </c>
      <c r="B3180" s="251" t="s">
        <v>480</v>
      </c>
      <c r="C3180" s="126" t="s">
        <v>1878</v>
      </c>
      <c r="D3180" s="126" t="s">
        <v>1878</v>
      </c>
      <c r="E3180" s="124"/>
      <c r="F3180" s="119"/>
    </row>
    <row r="3181" spans="1:6" ht="63">
      <c r="A3181" s="127" t="s">
        <v>291</v>
      </c>
      <c r="B3181" s="128" t="s">
        <v>481</v>
      </c>
      <c r="C3181" s="126" t="s">
        <v>1878</v>
      </c>
      <c r="D3181" s="126" t="s">
        <v>1878</v>
      </c>
      <c r="E3181" s="124"/>
      <c r="F3181" s="119"/>
    </row>
    <row r="3182" spans="1:6" ht="31.5">
      <c r="A3182" s="127" t="s">
        <v>482</v>
      </c>
      <c r="B3182" s="128" t="s">
        <v>483</v>
      </c>
      <c r="C3182" s="126" t="s">
        <v>1878</v>
      </c>
      <c r="D3182" s="126" t="s">
        <v>1878</v>
      </c>
      <c r="E3182" s="124"/>
      <c r="F3182" s="119"/>
    </row>
    <row r="3183" spans="1:6">
      <c r="A3183" s="127" t="s">
        <v>484</v>
      </c>
      <c r="B3183" s="128" t="s">
        <v>485</v>
      </c>
      <c r="C3183" s="126" t="s">
        <v>1878</v>
      </c>
      <c r="D3183" s="126" t="s">
        <v>1878</v>
      </c>
      <c r="E3183" s="124"/>
      <c r="F3183" s="119"/>
    </row>
    <row r="3184" spans="1:6">
      <c r="A3184" s="129">
        <v>2</v>
      </c>
      <c r="B3184" s="130" t="s">
        <v>298</v>
      </c>
      <c r="C3184" s="126"/>
      <c r="D3184" s="126"/>
      <c r="E3184" s="124"/>
      <c r="F3184" s="119"/>
    </row>
    <row r="3185" spans="1:6" ht="31.5">
      <c r="A3185" s="127" t="s">
        <v>267</v>
      </c>
      <c r="B3185" s="128" t="s">
        <v>486</v>
      </c>
      <c r="C3185" s="126" t="s">
        <v>1878</v>
      </c>
      <c r="D3185" s="126" t="s">
        <v>1878</v>
      </c>
      <c r="E3185" s="124"/>
      <c r="F3185" s="119"/>
    </row>
    <row r="3186" spans="1:6" ht="63">
      <c r="A3186" s="127" t="s">
        <v>268</v>
      </c>
      <c r="B3186" s="128" t="s">
        <v>411</v>
      </c>
      <c r="C3186" s="126" t="s">
        <v>1878</v>
      </c>
      <c r="D3186" s="126" t="s">
        <v>1878</v>
      </c>
      <c r="E3186" s="124"/>
      <c r="F3186" s="119"/>
    </row>
    <row r="3187" spans="1:6" ht="31.5">
      <c r="A3187" s="127" t="s">
        <v>269</v>
      </c>
      <c r="B3187" s="128" t="s">
        <v>412</v>
      </c>
      <c r="C3187" s="126" t="s">
        <v>1878</v>
      </c>
      <c r="D3187" s="126" t="s">
        <v>1878</v>
      </c>
      <c r="E3187" s="124"/>
      <c r="F3187" s="119"/>
    </row>
    <row r="3188" spans="1:6" ht="47.25">
      <c r="A3188" s="129">
        <v>3</v>
      </c>
      <c r="B3188" s="130" t="s">
        <v>210</v>
      </c>
      <c r="C3188" s="126" t="s">
        <v>1878</v>
      </c>
      <c r="D3188" s="126" t="s">
        <v>1878</v>
      </c>
      <c r="E3188" s="124"/>
      <c r="F3188" s="119"/>
    </row>
    <row r="3189" spans="1:6" ht="31.5">
      <c r="A3189" s="127" t="s">
        <v>299</v>
      </c>
      <c r="B3189" s="128" t="s">
        <v>211</v>
      </c>
      <c r="C3189" s="126" t="s">
        <v>1878</v>
      </c>
      <c r="D3189" s="126" t="s">
        <v>1878</v>
      </c>
      <c r="E3189" s="124"/>
      <c r="F3189" s="119"/>
    </row>
    <row r="3190" spans="1:6">
      <c r="A3190" s="127" t="s">
        <v>240</v>
      </c>
      <c r="B3190" s="128" t="s">
        <v>212</v>
      </c>
      <c r="C3190" s="126" t="s">
        <v>1878</v>
      </c>
      <c r="D3190" s="126" t="s">
        <v>1878</v>
      </c>
      <c r="E3190" s="124"/>
      <c r="F3190" s="119"/>
    </row>
    <row r="3191" spans="1:6">
      <c r="A3191" s="127" t="s">
        <v>242</v>
      </c>
      <c r="B3191" s="128" t="s">
        <v>213</v>
      </c>
      <c r="C3191" s="126" t="s">
        <v>1878</v>
      </c>
      <c r="D3191" s="126" t="s">
        <v>1878</v>
      </c>
      <c r="E3191" s="124"/>
      <c r="F3191" s="119"/>
    </row>
    <row r="3192" spans="1:6">
      <c r="A3192" s="127" t="s">
        <v>214</v>
      </c>
      <c r="B3192" s="128" t="s">
        <v>215</v>
      </c>
      <c r="C3192" s="126" t="s">
        <v>1878</v>
      </c>
      <c r="D3192" s="126" t="s">
        <v>1878</v>
      </c>
      <c r="E3192" s="124"/>
      <c r="F3192" s="119"/>
    </row>
    <row r="3193" spans="1:6">
      <c r="A3193" s="127" t="s">
        <v>216</v>
      </c>
      <c r="B3193" s="128" t="s">
        <v>217</v>
      </c>
      <c r="C3193" s="126" t="s">
        <v>1878</v>
      </c>
      <c r="D3193" s="126" t="s">
        <v>1878</v>
      </c>
      <c r="E3193" s="124"/>
      <c r="F3193" s="119"/>
    </row>
    <row r="3194" spans="1:6">
      <c r="A3194" s="129">
        <v>4</v>
      </c>
      <c r="B3194" s="130" t="s">
        <v>394</v>
      </c>
      <c r="C3194" s="126"/>
      <c r="D3194" s="126"/>
      <c r="E3194" s="124"/>
      <c r="F3194" s="119"/>
    </row>
    <row r="3195" spans="1:6" ht="31.5">
      <c r="A3195" s="126" t="s">
        <v>271</v>
      </c>
      <c r="B3195" s="251" t="s">
        <v>218</v>
      </c>
      <c r="C3195" s="126" t="s">
        <v>1878</v>
      </c>
      <c r="D3195" s="126" t="s">
        <v>1878</v>
      </c>
      <c r="E3195" s="124"/>
      <c r="F3195" s="119"/>
    </row>
    <row r="3196" spans="1:6" ht="63">
      <c r="A3196" s="126" t="s">
        <v>272</v>
      </c>
      <c r="B3196" s="251" t="s">
        <v>392</v>
      </c>
      <c r="C3196" s="126" t="s">
        <v>1878</v>
      </c>
      <c r="D3196" s="126" t="s">
        <v>1878</v>
      </c>
      <c r="E3196" s="124"/>
      <c r="F3196" s="119"/>
    </row>
    <row r="3197" spans="1:6" ht="31.5">
      <c r="A3197" s="126" t="s">
        <v>273</v>
      </c>
      <c r="B3197" s="251" t="s">
        <v>500</v>
      </c>
      <c r="C3197" s="126" t="s">
        <v>1878</v>
      </c>
      <c r="D3197" s="126" t="s">
        <v>1878</v>
      </c>
      <c r="E3197" s="124"/>
      <c r="F3197" s="119"/>
    </row>
    <row r="3198" spans="1:6" ht="31.5">
      <c r="A3198" s="126" t="s">
        <v>138</v>
      </c>
      <c r="B3198" s="251" t="s">
        <v>501</v>
      </c>
      <c r="C3198" s="126" t="s">
        <v>1878</v>
      </c>
      <c r="D3198" s="126" t="s">
        <v>1878</v>
      </c>
      <c r="E3198" s="124"/>
      <c r="F3198" s="119"/>
    </row>
    <row r="3199" spans="1:6">
      <c r="E3199" s="719"/>
      <c r="F3199" s="178" t="s">
        <v>251</v>
      </c>
    </row>
    <row r="3200" spans="1:6">
      <c r="B3200" s="53"/>
      <c r="F3200" s="178" t="s">
        <v>456</v>
      </c>
    </row>
    <row r="3201" spans="1:6">
      <c r="F3201" s="178" t="s">
        <v>182</v>
      </c>
    </row>
    <row r="3202" spans="1:6">
      <c r="F3202" s="178"/>
    </row>
    <row r="3203" spans="1:6">
      <c r="A3203" s="802" t="s">
        <v>399</v>
      </c>
      <c r="B3203" s="802"/>
      <c r="C3203" s="802"/>
      <c r="D3203" s="802"/>
      <c r="E3203" s="802"/>
      <c r="F3203" s="802"/>
    </row>
    <row r="3204" spans="1:6">
      <c r="A3204" s="802" t="s">
        <v>303</v>
      </c>
      <c r="B3204" s="802"/>
      <c r="C3204" s="802"/>
      <c r="D3204" s="802"/>
      <c r="E3204" s="802"/>
      <c r="F3204" s="802"/>
    </row>
    <row r="3205" spans="1:6">
      <c r="F3205" s="178" t="s">
        <v>219</v>
      </c>
    </row>
    <row r="3206" spans="1:6">
      <c r="F3206" s="178" t="s">
        <v>220</v>
      </c>
    </row>
    <row r="3207" spans="1:6">
      <c r="F3207" s="178" t="s">
        <v>221</v>
      </c>
    </row>
    <row r="3208" spans="1:6">
      <c r="F3208" s="246" t="s">
        <v>222</v>
      </c>
    </row>
    <row r="3209" spans="1:6">
      <c r="F3209" s="178" t="s">
        <v>1885</v>
      </c>
    </row>
    <row r="3210" spans="1:6">
      <c r="F3210" s="178" t="s">
        <v>177</v>
      </c>
    </row>
    <row r="3211" spans="1:6">
      <c r="A3211" s="123"/>
    </row>
    <row r="3212" spans="1:6">
      <c r="A3212" s="804" t="s">
        <v>1886</v>
      </c>
      <c r="B3212" s="804"/>
      <c r="C3212" s="804"/>
      <c r="D3212" s="804"/>
      <c r="E3212" s="804"/>
      <c r="F3212" s="804"/>
    </row>
    <row r="3213" spans="1:6">
      <c r="A3213" s="121" t="s">
        <v>600</v>
      </c>
      <c r="B3213" s="640" t="s">
        <v>962</v>
      </c>
    </row>
    <row r="3214" spans="1:6">
      <c r="A3214" s="803" t="s">
        <v>262</v>
      </c>
      <c r="B3214" s="781" t="s">
        <v>418</v>
      </c>
      <c r="C3214" s="806" t="s">
        <v>470</v>
      </c>
      <c r="D3214" s="807"/>
      <c r="E3214" s="805" t="s">
        <v>400</v>
      </c>
      <c r="F3214" s="781" t="s">
        <v>401</v>
      </c>
    </row>
    <row r="3215" spans="1:6">
      <c r="A3215" s="803"/>
      <c r="B3215" s="781"/>
      <c r="C3215" s="808"/>
      <c r="D3215" s="809"/>
      <c r="E3215" s="805"/>
      <c r="F3215" s="781"/>
    </row>
    <row r="3216" spans="1:6">
      <c r="A3216" s="803"/>
      <c r="B3216" s="781"/>
      <c r="C3216" s="247" t="s">
        <v>402</v>
      </c>
      <c r="D3216" s="247" t="s">
        <v>403</v>
      </c>
      <c r="E3216" s="805"/>
      <c r="F3216" s="781"/>
    </row>
    <row r="3217" spans="1:6">
      <c r="A3217" s="712">
        <v>1</v>
      </c>
      <c r="B3217" s="709">
        <v>2</v>
      </c>
      <c r="C3217" s="247">
        <v>3</v>
      </c>
      <c r="D3217" s="247">
        <v>4</v>
      </c>
      <c r="E3217" s="711">
        <v>5</v>
      </c>
      <c r="F3217" s="709">
        <v>6</v>
      </c>
    </row>
    <row r="3218" spans="1:6">
      <c r="A3218" s="712">
        <v>1</v>
      </c>
      <c r="B3218" s="248" t="s">
        <v>368</v>
      </c>
      <c r="C3218" s="249"/>
      <c r="D3218" s="249"/>
      <c r="E3218" s="125"/>
      <c r="F3218" s="710"/>
    </row>
    <row r="3219" spans="1:6">
      <c r="A3219" s="126" t="s">
        <v>264</v>
      </c>
      <c r="B3219" s="250" t="s">
        <v>369</v>
      </c>
      <c r="C3219" s="126" t="s">
        <v>1878</v>
      </c>
      <c r="D3219" s="126" t="s">
        <v>1878</v>
      </c>
      <c r="E3219" s="124"/>
      <c r="F3219" s="119"/>
    </row>
    <row r="3220" spans="1:6">
      <c r="A3220" s="126" t="s">
        <v>265</v>
      </c>
      <c r="B3220" s="251" t="s">
        <v>223</v>
      </c>
      <c r="C3220" s="126" t="s">
        <v>1878</v>
      </c>
      <c r="D3220" s="126" t="s">
        <v>1878</v>
      </c>
      <c r="E3220" s="124"/>
      <c r="F3220" s="119"/>
    </row>
    <row r="3221" spans="1:6" ht="31.5">
      <c r="A3221" s="126" t="s">
        <v>276</v>
      </c>
      <c r="B3221" s="251" t="s">
        <v>480</v>
      </c>
      <c r="C3221" s="126" t="s">
        <v>1878</v>
      </c>
      <c r="D3221" s="126" t="s">
        <v>1878</v>
      </c>
      <c r="E3221" s="124"/>
      <c r="F3221" s="119"/>
    </row>
    <row r="3222" spans="1:6" ht="63">
      <c r="A3222" s="127" t="s">
        <v>291</v>
      </c>
      <c r="B3222" s="128" t="s">
        <v>481</v>
      </c>
      <c r="C3222" s="126" t="s">
        <v>1878</v>
      </c>
      <c r="D3222" s="126" t="s">
        <v>1878</v>
      </c>
      <c r="E3222" s="124"/>
      <c r="F3222" s="119"/>
    </row>
    <row r="3223" spans="1:6" ht="31.5">
      <c r="A3223" s="127" t="s">
        <v>482</v>
      </c>
      <c r="B3223" s="128" t="s">
        <v>483</v>
      </c>
      <c r="C3223" s="126" t="s">
        <v>1878</v>
      </c>
      <c r="D3223" s="126" t="s">
        <v>1878</v>
      </c>
      <c r="E3223" s="124"/>
      <c r="F3223" s="119"/>
    </row>
    <row r="3224" spans="1:6">
      <c r="A3224" s="127" t="s">
        <v>484</v>
      </c>
      <c r="B3224" s="128" t="s">
        <v>485</v>
      </c>
      <c r="C3224" s="126" t="s">
        <v>1878</v>
      </c>
      <c r="D3224" s="126" t="s">
        <v>1878</v>
      </c>
      <c r="E3224" s="124"/>
      <c r="F3224" s="119"/>
    </row>
    <row r="3225" spans="1:6">
      <c r="A3225" s="129">
        <v>2</v>
      </c>
      <c r="B3225" s="130" t="s">
        <v>298</v>
      </c>
      <c r="C3225" s="126"/>
      <c r="D3225" s="126"/>
      <c r="E3225" s="124"/>
      <c r="F3225" s="119"/>
    </row>
    <row r="3226" spans="1:6" ht="31.5">
      <c r="A3226" s="127" t="s">
        <v>267</v>
      </c>
      <c r="B3226" s="128" t="s">
        <v>486</v>
      </c>
      <c r="C3226" s="126" t="s">
        <v>1878</v>
      </c>
      <c r="D3226" s="126" t="s">
        <v>1878</v>
      </c>
      <c r="E3226" s="124"/>
      <c r="F3226" s="119"/>
    </row>
    <row r="3227" spans="1:6" ht="63">
      <c r="A3227" s="127" t="s">
        <v>268</v>
      </c>
      <c r="B3227" s="128" t="s">
        <v>411</v>
      </c>
      <c r="C3227" s="126" t="s">
        <v>1878</v>
      </c>
      <c r="D3227" s="126" t="s">
        <v>1878</v>
      </c>
      <c r="E3227" s="124"/>
      <c r="F3227" s="119"/>
    </row>
    <row r="3228" spans="1:6" ht="31.5">
      <c r="A3228" s="127" t="s">
        <v>269</v>
      </c>
      <c r="B3228" s="128" t="s">
        <v>412</v>
      </c>
      <c r="C3228" s="126" t="s">
        <v>1878</v>
      </c>
      <c r="D3228" s="126" t="s">
        <v>1878</v>
      </c>
      <c r="E3228" s="124"/>
      <c r="F3228" s="119"/>
    </row>
    <row r="3229" spans="1:6" ht="47.25">
      <c r="A3229" s="129">
        <v>3</v>
      </c>
      <c r="B3229" s="130" t="s">
        <v>210</v>
      </c>
      <c r="C3229" s="126" t="s">
        <v>1878</v>
      </c>
      <c r="D3229" s="126" t="s">
        <v>1878</v>
      </c>
      <c r="E3229" s="124"/>
      <c r="F3229" s="119"/>
    </row>
    <row r="3230" spans="1:6" ht="31.5">
      <c r="A3230" s="127" t="s">
        <v>299</v>
      </c>
      <c r="B3230" s="128" t="s">
        <v>211</v>
      </c>
      <c r="C3230" s="126" t="s">
        <v>1878</v>
      </c>
      <c r="D3230" s="126" t="s">
        <v>1878</v>
      </c>
      <c r="E3230" s="124"/>
      <c r="F3230" s="119"/>
    </row>
    <row r="3231" spans="1:6">
      <c r="A3231" s="127" t="s">
        <v>240</v>
      </c>
      <c r="B3231" s="128" t="s">
        <v>212</v>
      </c>
      <c r="C3231" s="126" t="s">
        <v>1878</v>
      </c>
      <c r="D3231" s="126" t="s">
        <v>1878</v>
      </c>
      <c r="E3231" s="124"/>
      <c r="F3231" s="119"/>
    </row>
    <row r="3232" spans="1:6">
      <c r="A3232" s="127" t="s">
        <v>242</v>
      </c>
      <c r="B3232" s="128" t="s">
        <v>213</v>
      </c>
      <c r="C3232" s="126" t="s">
        <v>1878</v>
      </c>
      <c r="D3232" s="126" t="s">
        <v>1878</v>
      </c>
      <c r="E3232" s="124"/>
      <c r="F3232" s="119"/>
    </row>
    <row r="3233" spans="1:6">
      <c r="A3233" s="127" t="s">
        <v>214</v>
      </c>
      <c r="B3233" s="128" t="s">
        <v>215</v>
      </c>
      <c r="C3233" s="126" t="s">
        <v>1878</v>
      </c>
      <c r="D3233" s="126" t="s">
        <v>1878</v>
      </c>
      <c r="E3233" s="124"/>
      <c r="F3233" s="119"/>
    </row>
    <row r="3234" spans="1:6">
      <c r="A3234" s="127" t="s">
        <v>216</v>
      </c>
      <c r="B3234" s="128" t="s">
        <v>217</v>
      </c>
      <c r="C3234" s="126" t="s">
        <v>1878</v>
      </c>
      <c r="D3234" s="126" t="s">
        <v>1878</v>
      </c>
      <c r="E3234" s="124"/>
      <c r="F3234" s="119"/>
    </row>
    <row r="3235" spans="1:6">
      <c r="A3235" s="129">
        <v>4</v>
      </c>
      <c r="B3235" s="130" t="s">
        <v>394</v>
      </c>
      <c r="C3235" s="126"/>
      <c r="D3235" s="126"/>
      <c r="E3235" s="124"/>
      <c r="F3235" s="119"/>
    </row>
    <row r="3236" spans="1:6" ht="31.5">
      <c r="A3236" s="126" t="s">
        <v>271</v>
      </c>
      <c r="B3236" s="251" t="s">
        <v>218</v>
      </c>
      <c r="C3236" s="126" t="s">
        <v>1878</v>
      </c>
      <c r="D3236" s="126" t="s">
        <v>1878</v>
      </c>
      <c r="E3236" s="124"/>
      <c r="F3236" s="119"/>
    </row>
    <row r="3237" spans="1:6" ht="63">
      <c r="A3237" s="126" t="s">
        <v>272</v>
      </c>
      <c r="B3237" s="251" t="s">
        <v>392</v>
      </c>
      <c r="C3237" s="126" t="s">
        <v>1878</v>
      </c>
      <c r="D3237" s="126" t="s">
        <v>1878</v>
      </c>
      <c r="E3237" s="124"/>
      <c r="F3237" s="119"/>
    </row>
    <row r="3238" spans="1:6" ht="31.5">
      <c r="A3238" s="126" t="s">
        <v>273</v>
      </c>
      <c r="B3238" s="251" t="s">
        <v>500</v>
      </c>
      <c r="C3238" s="126" t="s">
        <v>1878</v>
      </c>
      <c r="D3238" s="126" t="s">
        <v>1878</v>
      </c>
      <c r="E3238" s="124"/>
      <c r="F3238" s="119"/>
    </row>
    <row r="3239" spans="1:6" ht="31.5">
      <c r="A3239" s="126" t="s">
        <v>138</v>
      </c>
      <c r="B3239" s="251" t="s">
        <v>501</v>
      </c>
      <c r="C3239" s="126" t="s">
        <v>1878</v>
      </c>
      <c r="D3239" s="126" t="s">
        <v>1878</v>
      </c>
      <c r="E3239" s="124"/>
      <c r="F3239" s="119"/>
    </row>
    <row r="3240" spans="1:6">
      <c r="E3240" s="719"/>
      <c r="F3240" s="178" t="s">
        <v>251</v>
      </c>
    </row>
    <row r="3241" spans="1:6">
      <c r="B3241" s="53"/>
      <c r="F3241" s="178" t="s">
        <v>456</v>
      </c>
    </row>
    <row r="3242" spans="1:6">
      <c r="F3242" s="178" t="s">
        <v>182</v>
      </c>
    </row>
    <row r="3243" spans="1:6">
      <c r="F3243" s="178"/>
    </row>
    <row r="3244" spans="1:6">
      <c r="A3244" s="802" t="s">
        <v>399</v>
      </c>
      <c r="B3244" s="802"/>
      <c r="C3244" s="802"/>
      <c r="D3244" s="802"/>
      <c r="E3244" s="802"/>
      <c r="F3244" s="802"/>
    </row>
    <row r="3245" spans="1:6">
      <c r="A3245" s="802" t="s">
        <v>303</v>
      </c>
      <c r="B3245" s="802"/>
      <c r="C3245" s="802"/>
      <c r="D3245" s="802"/>
      <c r="E3245" s="802"/>
      <c r="F3245" s="802"/>
    </row>
    <row r="3246" spans="1:6">
      <c r="F3246" s="178" t="s">
        <v>219</v>
      </c>
    </row>
    <row r="3247" spans="1:6">
      <c r="F3247" s="178" t="s">
        <v>220</v>
      </c>
    </row>
    <row r="3248" spans="1:6">
      <c r="F3248" s="178" t="s">
        <v>221</v>
      </c>
    </row>
    <row r="3249" spans="1:6">
      <c r="F3249" s="246" t="s">
        <v>222</v>
      </c>
    </row>
    <row r="3250" spans="1:6">
      <c r="F3250" s="178" t="s">
        <v>1885</v>
      </c>
    </row>
    <row r="3251" spans="1:6">
      <c r="F3251" s="178" t="s">
        <v>177</v>
      </c>
    </row>
    <row r="3252" spans="1:6">
      <c r="A3252" s="123"/>
    </row>
    <row r="3253" spans="1:6">
      <c r="A3253" s="804" t="s">
        <v>1886</v>
      </c>
      <c r="B3253" s="804"/>
      <c r="C3253" s="804"/>
      <c r="D3253" s="804"/>
      <c r="E3253" s="804"/>
      <c r="F3253" s="804"/>
    </row>
    <row r="3254" spans="1:6">
      <c r="A3254" s="121" t="s">
        <v>601</v>
      </c>
      <c r="B3254" s="640" t="s">
        <v>963</v>
      </c>
    </row>
    <row r="3255" spans="1:6">
      <c r="A3255" s="803" t="s">
        <v>262</v>
      </c>
      <c r="B3255" s="781" t="s">
        <v>418</v>
      </c>
      <c r="C3255" s="806" t="s">
        <v>470</v>
      </c>
      <c r="D3255" s="807"/>
      <c r="E3255" s="805" t="s">
        <v>400</v>
      </c>
      <c r="F3255" s="781" t="s">
        <v>401</v>
      </c>
    </row>
    <row r="3256" spans="1:6">
      <c r="A3256" s="803"/>
      <c r="B3256" s="781"/>
      <c r="C3256" s="808"/>
      <c r="D3256" s="809"/>
      <c r="E3256" s="805"/>
      <c r="F3256" s="781"/>
    </row>
    <row r="3257" spans="1:6">
      <c r="A3257" s="803"/>
      <c r="B3257" s="781"/>
      <c r="C3257" s="247" t="s">
        <v>402</v>
      </c>
      <c r="D3257" s="247" t="s">
        <v>403</v>
      </c>
      <c r="E3257" s="805"/>
      <c r="F3257" s="781"/>
    </row>
    <row r="3258" spans="1:6">
      <c r="A3258" s="712">
        <v>1</v>
      </c>
      <c r="B3258" s="709">
        <v>2</v>
      </c>
      <c r="C3258" s="247">
        <v>3</v>
      </c>
      <c r="D3258" s="247">
        <v>4</v>
      </c>
      <c r="E3258" s="711">
        <v>5</v>
      </c>
      <c r="F3258" s="709">
        <v>6</v>
      </c>
    </row>
    <row r="3259" spans="1:6">
      <c r="A3259" s="712">
        <v>1</v>
      </c>
      <c r="B3259" s="248" t="s">
        <v>368</v>
      </c>
      <c r="C3259" s="249"/>
      <c r="D3259" s="249"/>
      <c r="E3259" s="125"/>
      <c r="F3259" s="710"/>
    </row>
    <row r="3260" spans="1:6">
      <c r="A3260" s="126" t="s">
        <v>264</v>
      </c>
      <c r="B3260" s="250" t="s">
        <v>369</v>
      </c>
      <c r="C3260" s="126" t="s">
        <v>1878</v>
      </c>
      <c r="D3260" s="126" t="s">
        <v>1878</v>
      </c>
      <c r="E3260" s="124"/>
      <c r="F3260" s="119"/>
    </row>
    <row r="3261" spans="1:6">
      <c r="A3261" s="126" t="s">
        <v>265</v>
      </c>
      <c r="B3261" s="251" t="s">
        <v>223</v>
      </c>
      <c r="C3261" s="126" t="s">
        <v>1878</v>
      </c>
      <c r="D3261" s="126" t="s">
        <v>1878</v>
      </c>
      <c r="E3261" s="124"/>
      <c r="F3261" s="119"/>
    </row>
    <row r="3262" spans="1:6" ht="31.5">
      <c r="A3262" s="126" t="s">
        <v>276</v>
      </c>
      <c r="B3262" s="251" t="s">
        <v>480</v>
      </c>
      <c r="C3262" s="126" t="s">
        <v>1878</v>
      </c>
      <c r="D3262" s="126" t="s">
        <v>1878</v>
      </c>
      <c r="E3262" s="124"/>
      <c r="F3262" s="119"/>
    </row>
    <row r="3263" spans="1:6" ht="63">
      <c r="A3263" s="127" t="s">
        <v>291</v>
      </c>
      <c r="B3263" s="128" t="s">
        <v>481</v>
      </c>
      <c r="C3263" s="126" t="s">
        <v>1878</v>
      </c>
      <c r="D3263" s="126" t="s">
        <v>1878</v>
      </c>
      <c r="E3263" s="124"/>
      <c r="F3263" s="119"/>
    </row>
    <row r="3264" spans="1:6" ht="31.5">
      <c r="A3264" s="127" t="s">
        <v>482</v>
      </c>
      <c r="B3264" s="128" t="s">
        <v>483</v>
      </c>
      <c r="C3264" s="126" t="s">
        <v>1878</v>
      </c>
      <c r="D3264" s="126" t="s">
        <v>1878</v>
      </c>
      <c r="E3264" s="124"/>
      <c r="F3264" s="119"/>
    </row>
    <row r="3265" spans="1:6">
      <c r="A3265" s="127" t="s">
        <v>484</v>
      </c>
      <c r="B3265" s="128" t="s">
        <v>485</v>
      </c>
      <c r="C3265" s="126" t="s">
        <v>1878</v>
      </c>
      <c r="D3265" s="126" t="s">
        <v>1878</v>
      </c>
      <c r="E3265" s="124"/>
      <c r="F3265" s="119"/>
    </row>
    <row r="3266" spans="1:6">
      <c r="A3266" s="129">
        <v>2</v>
      </c>
      <c r="B3266" s="130" t="s">
        <v>298</v>
      </c>
      <c r="C3266" s="126"/>
      <c r="D3266" s="126"/>
      <c r="E3266" s="124"/>
      <c r="F3266" s="119"/>
    </row>
    <row r="3267" spans="1:6" ht="31.5">
      <c r="A3267" s="127" t="s">
        <v>267</v>
      </c>
      <c r="B3267" s="128" t="s">
        <v>486</v>
      </c>
      <c r="C3267" s="126" t="s">
        <v>1878</v>
      </c>
      <c r="D3267" s="126" t="s">
        <v>1878</v>
      </c>
      <c r="E3267" s="124"/>
      <c r="F3267" s="119"/>
    </row>
    <row r="3268" spans="1:6" ht="63">
      <c r="A3268" s="127" t="s">
        <v>268</v>
      </c>
      <c r="B3268" s="128" t="s">
        <v>411</v>
      </c>
      <c r="C3268" s="126" t="s">
        <v>1878</v>
      </c>
      <c r="D3268" s="126" t="s">
        <v>1878</v>
      </c>
      <c r="E3268" s="124"/>
      <c r="F3268" s="119"/>
    </row>
    <row r="3269" spans="1:6" ht="31.5">
      <c r="A3269" s="127" t="s">
        <v>269</v>
      </c>
      <c r="B3269" s="128" t="s">
        <v>412</v>
      </c>
      <c r="C3269" s="126" t="s">
        <v>1878</v>
      </c>
      <c r="D3269" s="126" t="s">
        <v>1878</v>
      </c>
      <c r="E3269" s="124"/>
      <c r="F3269" s="119"/>
    </row>
    <row r="3270" spans="1:6" ht="47.25">
      <c r="A3270" s="129">
        <v>3</v>
      </c>
      <c r="B3270" s="130" t="s">
        <v>210</v>
      </c>
      <c r="C3270" s="126" t="s">
        <v>1878</v>
      </c>
      <c r="D3270" s="126" t="s">
        <v>1878</v>
      </c>
      <c r="E3270" s="124"/>
      <c r="F3270" s="119"/>
    </row>
    <row r="3271" spans="1:6" ht="31.5">
      <c r="A3271" s="127" t="s">
        <v>299</v>
      </c>
      <c r="B3271" s="128" t="s">
        <v>211</v>
      </c>
      <c r="C3271" s="126" t="s">
        <v>1878</v>
      </c>
      <c r="D3271" s="126" t="s">
        <v>1878</v>
      </c>
      <c r="E3271" s="124"/>
      <c r="F3271" s="119"/>
    </row>
    <row r="3272" spans="1:6">
      <c r="A3272" s="127" t="s">
        <v>240</v>
      </c>
      <c r="B3272" s="128" t="s">
        <v>212</v>
      </c>
      <c r="C3272" s="126" t="s">
        <v>1878</v>
      </c>
      <c r="D3272" s="126" t="s">
        <v>1878</v>
      </c>
      <c r="E3272" s="124"/>
      <c r="F3272" s="119"/>
    </row>
    <row r="3273" spans="1:6">
      <c r="A3273" s="127" t="s">
        <v>242</v>
      </c>
      <c r="B3273" s="128" t="s">
        <v>213</v>
      </c>
      <c r="C3273" s="126" t="s">
        <v>1878</v>
      </c>
      <c r="D3273" s="126" t="s">
        <v>1878</v>
      </c>
      <c r="E3273" s="124"/>
      <c r="F3273" s="119"/>
    </row>
    <row r="3274" spans="1:6">
      <c r="A3274" s="127" t="s">
        <v>214</v>
      </c>
      <c r="B3274" s="128" t="s">
        <v>215</v>
      </c>
      <c r="C3274" s="126" t="s">
        <v>1878</v>
      </c>
      <c r="D3274" s="126" t="s">
        <v>1878</v>
      </c>
      <c r="E3274" s="124"/>
      <c r="F3274" s="119"/>
    </row>
    <row r="3275" spans="1:6">
      <c r="A3275" s="127" t="s">
        <v>216</v>
      </c>
      <c r="B3275" s="128" t="s">
        <v>217</v>
      </c>
      <c r="C3275" s="126" t="s">
        <v>1878</v>
      </c>
      <c r="D3275" s="126" t="s">
        <v>1878</v>
      </c>
      <c r="E3275" s="124"/>
      <c r="F3275" s="119"/>
    </row>
    <row r="3276" spans="1:6">
      <c r="A3276" s="129">
        <v>4</v>
      </c>
      <c r="B3276" s="130" t="s">
        <v>394</v>
      </c>
      <c r="C3276" s="126"/>
      <c r="D3276" s="126"/>
      <c r="E3276" s="124"/>
      <c r="F3276" s="119"/>
    </row>
    <row r="3277" spans="1:6" ht="31.5">
      <c r="A3277" s="126" t="s">
        <v>271</v>
      </c>
      <c r="B3277" s="251" t="s">
        <v>218</v>
      </c>
      <c r="C3277" s="126" t="s">
        <v>1878</v>
      </c>
      <c r="D3277" s="126" t="s">
        <v>1878</v>
      </c>
      <c r="E3277" s="124"/>
      <c r="F3277" s="119"/>
    </row>
    <row r="3278" spans="1:6" ht="63">
      <c r="A3278" s="126" t="s">
        <v>272</v>
      </c>
      <c r="B3278" s="251" t="s">
        <v>392</v>
      </c>
      <c r="C3278" s="126" t="s">
        <v>1878</v>
      </c>
      <c r="D3278" s="126" t="s">
        <v>1878</v>
      </c>
      <c r="E3278" s="124"/>
      <c r="F3278" s="119"/>
    </row>
    <row r="3279" spans="1:6" ht="31.5">
      <c r="A3279" s="126" t="s">
        <v>273</v>
      </c>
      <c r="B3279" s="251" t="s">
        <v>500</v>
      </c>
      <c r="C3279" s="126" t="s">
        <v>1878</v>
      </c>
      <c r="D3279" s="126" t="s">
        <v>1878</v>
      </c>
      <c r="E3279" s="124"/>
      <c r="F3279" s="119"/>
    </row>
    <row r="3280" spans="1:6" ht="31.5">
      <c r="A3280" s="126" t="s">
        <v>138</v>
      </c>
      <c r="B3280" s="251" t="s">
        <v>501</v>
      </c>
      <c r="C3280" s="126" t="s">
        <v>1878</v>
      </c>
      <c r="D3280" s="126" t="s">
        <v>1878</v>
      </c>
      <c r="E3280" s="124"/>
      <c r="F3280" s="119"/>
    </row>
    <row r="3281" spans="1:6">
      <c r="E3281" s="719"/>
      <c r="F3281" s="178" t="s">
        <v>251</v>
      </c>
    </row>
    <row r="3282" spans="1:6">
      <c r="B3282" s="53"/>
      <c r="F3282" s="178" t="s">
        <v>456</v>
      </c>
    </row>
    <row r="3283" spans="1:6">
      <c r="F3283" s="178" t="s">
        <v>182</v>
      </c>
    </row>
    <row r="3284" spans="1:6">
      <c r="F3284" s="178"/>
    </row>
    <row r="3285" spans="1:6">
      <c r="A3285" s="802" t="s">
        <v>399</v>
      </c>
      <c r="B3285" s="802"/>
      <c r="C3285" s="802"/>
      <c r="D3285" s="802"/>
      <c r="E3285" s="802"/>
      <c r="F3285" s="802"/>
    </row>
    <row r="3286" spans="1:6">
      <c r="A3286" s="802" t="s">
        <v>303</v>
      </c>
      <c r="B3286" s="802"/>
      <c r="C3286" s="802"/>
      <c r="D3286" s="802"/>
      <c r="E3286" s="802"/>
      <c r="F3286" s="802"/>
    </row>
    <row r="3287" spans="1:6">
      <c r="F3287" s="178" t="s">
        <v>219</v>
      </c>
    </row>
    <row r="3288" spans="1:6">
      <c r="F3288" s="178" t="s">
        <v>220</v>
      </c>
    </row>
    <row r="3289" spans="1:6">
      <c r="F3289" s="178" t="s">
        <v>221</v>
      </c>
    </row>
    <row r="3290" spans="1:6">
      <c r="F3290" s="246" t="s">
        <v>222</v>
      </c>
    </row>
    <row r="3291" spans="1:6">
      <c r="F3291" s="178" t="s">
        <v>1885</v>
      </c>
    </row>
    <row r="3292" spans="1:6">
      <c r="F3292" s="178" t="s">
        <v>177</v>
      </c>
    </row>
    <row r="3293" spans="1:6">
      <c r="A3293" s="123"/>
    </row>
    <row r="3294" spans="1:6">
      <c r="A3294" s="804" t="s">
        <v>1886</v>
      </c>
      <c r="B3294" s="804"/>
      <c r="C3294" s="804"/>
      <c r="D3294" s="804"/>
      <c r="E3294" s="804"/>
      <c r="F3294" s="804"/>
    </row>
    <row r="3295" spans="1:6">
      <c r="A3295" s="121" t="s">
        <v>602</v>
      </c>
      <c r="B3295" s="640" t="s">
        <v>964</v>
      </c>
    </row>
    <row r="3296" spans="1:6">
      <c r="A3296" s="803" t="s">
        <v>262</v>
      </c>
      <c r="B3296" s="781" t="s">
        <v>418</v>
      </c>
      <c r="C3296" s="806" t="s">
        <v>470</v>
      </c>
      <c r="D3296" s="807"/>
      <c r="E3296" s="805" t="s">
        <v>400</v>
      </c>
      <c r="F3296" s="781" t="s">
        <v>401</v>
      </c>
    </row>
    <row r="3297" spans="1:6">
      <c r="A3297" s="803"/>
      <c r="B3297" s="781"/>
      <c r="C3297" s="808"/>
      <c r="D3297" s="809"/>
      <c r="E3297" s="805"/>
      <c r="F3297" s="781"/>
    </row>
    <row r="3298" spans="1:6">
      <c r="A3298" s="803"/>
      <c r="B3298" s="781"/>
      <c r="C3298" s="247" t="s">
        <v>402</v>
      </c>
      <c r="D3298" s="247" t="s">
        <v>403</v>
      </c>
      <c r="E3298" s="805"/>
      <c r="F3298" s="781"/>
    </row>
    <row r="3299" spans="1:6">
      <c r="A3299" s="712">
        <v>1</v>
      </c>
      <c r="B3299" s="709">
        <v>2</v>
      </c>
      <c r="C3299" s="247">
        <v>3</v>
      </c>
      <c r="D3299" s="247">
        <v>4</v>
      </c>
      <c r="E3299" s="711">
        <v>5</v>
      </c>
      <c r="F3299" s="709">
        <v>6</v>
      </c>
    </row>
    <row r="3300" spans="1:6">
      <c r="A3300" s="712">
        <v>1</v>
      </c>
      <c r="B3300" s="248" t="s">
        <v>368</v>
      </c>
      <c r="C3300" s="249"/>
      <c r="D3300" s="249"/>
      <c r="E3300" s="125"/>
      <c r="F3300" s="710"/>
    </row>
    <row r="3301" spans="1:6">
      <c r="A3301" s="126" t="s">
        <v>264</v>
      </c>
      <c r="B3301" s="250" t="s">
        <v>369</v>
      </c>
      <c r="C3301" s="126" t="s">
        <v>1878</v>
      </c>
      <c r="D3301" s="126" t="s">
        <v>1878</v>
      </c>
      <c r="E3301" s="124"/>
      <c r="F3301" s="119"/>
    </row>
    <row r="3302" spans="1:6">
      <c r="A3302" s="126" t="s">
        <v>265</v>
      </c>
      <c r="B3302" s="251" t="s">
        <v>223</v>
      </c>
      <c r="C3302" s="126" t="s">
        <v>1878</v>
      </c>
      <c r="D3302" s="126" t="s">
        <v>1878</v>
      </c>
      <c r="E3302" s="124"/>
      <c r="F3302" s="119"/>
    </row>
    <row r="3303" spans="1:6" ht="31.5">
      <c r="A3303" s="126" t="s">
        <v>276</v>
      </c>
      <c r="B3303" s="251" t="s">
        <v>480</v>
      </c>
      <c r="C3303" s="126" t="s">
        <v>1878</v>
      </c>
      <c r="D3303" s="126" t="s">
        <v>1878</v>
      </c>
      <c r="E3303" s="124"/>
      <c r="F3303" s="119"/>
    </row>
    <row r="3304" spans="1:6" ht="63">
      <c r="A3304" s="127" t="s">
        <v>291</v>
      </c>
      <c r="B3304" s="128" t="s">
        <v>481</v>
      </c>
      <c r="C3304" s="126" t="s">
        <v>1878</v>
      </c>
      <c r="D3304" s="126" t="s">
        <v>1878</v>
      </c>
      <c r="E3304" s="124"/>
      <c r="F3304" s="119"/>
    </row>
    <row r="3305" spans="1:6" ht="31.5">
      <c r="A3305" s="127" t="s">
        <v>482</v>
      </c>
      <c r="B3305" s="128" t="s">
        <v>483</v>
      </c>
      <c r="C3305" s="126" t="s">
        <v>1878</v>
      </c>
      <c r="D3305" s="126" t="s">
        <v>1878</v>
      </c>
      <c r="E3305" s="124"/>
      <c r="F3305" s="119"/>
    </row>
    <row r="3306" spans="1:6">
      <c r="A3306" s="127" t="s">
        <v>484</v>
      </c>
      <c r="B3306" s="128" t="s">
        <v>485</v>
      </c>
      <c r="C3306" s="126" t="s">
        <v>1878</v>
      </c>
      <c r="D3306" s="126" t="s">
        <v>1878</v>
      </c>
      <c r="E3306" s="124"/>
      <c r="F3306" s="119"/>
    </row>
    <row r="3307" spans="1:6">
      <c r="A3307" s="129">
        <v>2</v>
      </c>
      <c r="B3307" s="130" t="s">
        <v>298</v>
      </c>
      <c r="C3307" s="126"/>
      <c r="D3307" s="126"/>
      <c r="E3307" s="124"/>
      <c r="F3307" s="119"/>
    </row>
    <row r="3308" spans="1:6" ht="31.5">
      <c r="A3308" s="127" t="s">
        <v>267</v>
      </c>
      <c r="B3308" s="128" t="s">
        <v>486</v>
      </c>
      <c r="C3308" s="126" t="s">
        <v>1878</v>
      </c>
      <c r="D3308" s="126" t="s">
        <v>1878</v>
      </c>
      <c r="E3308" s="124"/>
      <c r="F3308" s="119"/>
    </row>
    <row r="3309" spans="1:6" ht="63">
      <c r="A3309" s="127" t="s">
        <v>268</v>
      </c>
      <c r="B3309" s="128" t="s">
        <v>411</v>
      </c>
      <c r="C3309" s="126" t="s">
        <v>1878</v>
      </c>
      <c r="D3309" s="126" t="s">
        <v>1878</v>
      </c>
      <c r="E3309" s="124"/>
      <c r="F3309" s="119"/>
    </row>
    <row r="3310" spans="1:6" ht="31.5">
      <c r="A3310" s="127" t="s">
        <v>269</v>
      </c>
      <c r="B3310" s="128" t="s">
        <v>412</v>
      </c>
      <c r="C3310" s="126" t="s">
        <v>1878</v>
      </c>
      <c r="D3310" s="126" t="s">
        <v>1878</v>
      </c>
      <c r="E3310" s="124"/>
      <c r="F3310" s="119"/>
    </row>
    <row r="3311" spans="1:6" ht="47.25">
      <c r="A3311" s="129">
        <v>3</v>
      </c>
      <c r="B3311" s="130" t="s">
        <v>210</v>
      </c>
      <c r="C3311" s="126" t="s">
        <v>1878</v>
      </c>
      <c r="D3311" s="126" t="s">
        <v>1878</v>
      </c>
      <c r="E3311" s="124"/>
      <c r="F3311" s="119"/>
    </row>
    <row r="3312" spans="1:6" ht="31.5">
      <c r="A3312" s="127" t="s">
        <v>299</v>
      </c>
      <c r="B3312" s="128" t="s">
        <v>211</v>
      </c>
      <c r="C3312" s="126" t="s">
        <v>1878</v>
      </c>
      <c r="D3312" s="126" t="s">
        <v>1878</v>
      </c>
      <c r="E3312" s="124"/>
      <c r="F3312" s="119"/>
    </row>
    <row r="3313" spans="1:6">
      <c r="A3313" s="127" t="s">
        <v>240</v>
      </c>
      <c r="B3313" s="128" t="s">
        <v>212</v>
      </c>
      <c r="C3313" s="126" t="s">
        <v>1878</v>
      </c>
      <c r="D3313" s="126" t="s">
        <v>1878</v>
      </c>
      <c r="E3313" s="124"/>
      <c r="F3313" s="119"/>
    </row>
    <row r="3314" spans="1:6">
      <c r="A3314" s="127" t="s">
        <v>242</v>
      </c>
      <c r="B3314" s="128" t="s">
        <v>213</v>
      </c>
      <c r="C3314" s="126" t="s">
        <v>1878</v>
      </c>
      <c r="D3314" s="126" t="s">
        <v>1878</v>
      </c>
      <c r="E3314" s="124"/>
      <c r="F3314" s="119"/>
    </row>
    <row r="3315" spans="1:6">
      <c r="A3315" s="127" t="s">
        <v>214</v>
      </c>
      <c r="B3315" s="128" t="s">
        <v>215</v>
      </c>
      <c r="C3315" s="126" t="s">
        <v>1878</v>
      </c>
      <c r="D3315" s="126" t="s">
        <v>1878</v>
      </c>
      <c r="E3315" s="124"/>
      <c r="F3315" s="119"/>
    </row>
    <row r="3316" spans="1:6">
      <c r="A3316" s="127" t="s">
        <v>216</v>
      </c>
      <c r="B3316" s="128" t="s">
        <v>217</v>
      </c>
      <c r="C3316" s="126" t="s">
        <v>1878</v>
      </c>
      <c r="D3316" s="126" t="s">
        <v>1878</v>
      </c>
      <c r="E3316" s="124"/>
      <c r="F3316" s="119"/>
    </row>
    <row r="3317" spans="1:6">
      <c r="A3317" s="129">
        <v>4</v>
      </c>
      <c r="B3317" s="130" t="s">
        <v>394</v>
      </c>
      <c r="C3317" s="126"/>
      <c r="D3317" s="126"/>
      <c r="E3317" s="124"/>
      <c r="F3317" s="119"/>
    </row>
    <row r="3318" spans="1:6" ht="31.5">
      <c r="A3318" s="126" t="s">
        <v>271</v>
      </c>
      <c r="B3318" s="251" t="s">
        <v>218</v>
      </c>
      <c r="C3318" s="126" t="s">
        <v>1878</v>
      </c>
      <c r="D3318" s="126" t="s">
        <v>1878</v>
      </c>
      <c r="E3318" s="124"/>
      <c r="F3318" s="119"/>
    </row>
    <row r="3319" spans="1:6" ht="63">
      <c r="A3319" s="126" t="s">
        <v>272</v>
      </c>
      <c r="B3319" s="251" t="s">
        <v>392</v>
      </c>
      <c r="C3319" s="126" t="s">
        <v>1878</v>
      </c>
      <c r="D3319" s="126" t="s">
        <v>1878</v>
      </c>
      <c r="E3319" s="124"/>
      <c r="F3319" s="119"/>
    </row>
    <row r="3320" spans="1:6" ht="31.5">
      <c r="A3320" s="126" t="s">
        <v>273</v>
      </c>
      <c r="B3320" s="251" t="s">
        <v>500</v>
      </c>
      <c r="C3320" s="126" t="s">
        <v>1878</v>
      </c>
      <c r="D3320" s="126" t="s">
        <v>1878</v>
      </c>
      <c r="E3320" s="124"/>
      <c r="F3320" s="119"/>
    </row>
    <row r="3321" spans="1:6" ht="31.5">
      <c r="A3321" s="126" t="s">
        <v>138</v>
      </c>
      <c r="B3321" s="251" t="s">
        <v>501</v>
      </c>
      <c r="C3321" s="126" t="s">
        <v>1878</v>
      </c>
      <c r="D3321" s="126" t="s">
        <v>1878</v>
      </c>
      <c r="E3321" s="124"/>
      <c r="F3321" s="119"/>
    </row>
    <row r="3322" spans="1:6">
      <c r="E3322" s="719"/>
      <c r="F3322" s="178" t="s">
        <v>251</v>
      </c>
    </row>
    <row r="3323" spans="1:6">
      <c r="B3323" s="53"/>
      <c r="F3323" s="178" t="s">
        <v>456</v>
      </c>
    </row>
    <row r="3324" spans="1:6">
      <c r="F3324" s="178" t="s">
        <v>182</v>
      </c>
    </row>
    <row r="3325" spans="1:6">
      <c r="F3325" s="178"/>
    </row>
    <row r="3326" spans="1:6">
      <c r="A3326" s="802" t="s">
        <v>399</v>
      </c>
      <c r="B3326" s="802"/>
      <c r="C3326" s="802"/>
      <c r="D3326" s="802"/>
      <c r="E3326" s="802"/>
      <c r="F3326" s="802"/>
    </row>
    <row r="3327" spans="1:6">
      <c r="A3327" s="802" t="s">
        <v>303</v>
      </c>
      <c r="B3327" s="802"/>
      <c r="C3327" s="802"/>
      <c r="D3327" s="802"/>
      <c r="E3327" s="802"/>
      <c r="F3327" s="802"/>
    </row>
    <row r="3328" spans="1:6">
      <c r="F3328" s="178" t="s">
        <v>219</v>
      </c>
    </row>
    <row r="3329" spans="1:6">
      <c r="F3329" s="178" t="s">
        <v>220</v>
      </c>
    </row>
    <row r="3330" spans="1:6">
      <c r="F3330" s="178" t="s">
        <v>221</v>
      </c>
    </row>
    <row r="3331" spans="1:6">
      <c r="F3331" s="246" t="s">
        <v>222</v>
      </c>
    </row>
    <row r="3332" spans="1:6">
      <c r="F3332" s="178" t="s">
        <v>1885</v>
      </c>
    </row>
    <row r="3333" spans="1:6">
      <c r="F3333" s="178" t="s">
        <v>177</v>
      </c>
    </row>
    <row r="3334" spans="1:6">
      <c r="A3334" s="123"/>
    </row>
    <row r="3335" spans="1:6">
      <c r="A3335" s="804" t="s">
        <v>1886</v>
      </c>
      <c r="B3335" s="804"/>
      <c r="C3335" s="804"/>
      <c r="D3335" s="804"/>
      <c r="E3335" s="804"/>
      <c r="F3335" s="804"/>
    </row>
    <row r="3336" spans="1:6">
      <c r="A3336" s="121" t="s">
        <v>603</v>
      </c>
      <c r="B3336" s="640" t="s">
        <v>965</v>
      </c>
    </row>
    <row r="3337" spans="1:6">
      <c r="A3337" s="803" t="s">
        <v>262</v>
      </c>
      <c r="B3337" s="781" t="s">
        <v>418</v>
      </c>
      <c r="C3337" s="806" t="s">
        <v>470</v>
      </c>
      <c r="D3337" s="807"/>
      <c r="E3337" s="805" t="s">
        <v>400</v>
      </c>
      <c r="F3337" s="781" t="s">
        <v>401</v>
      </c>
    </row>
    <row r="3338" spans="1:6">
      <c r="A3338" s="803"/>
      <c r="B3338" s="781"/>
      <c r="C3338" s="808"/>
      <c r="D3338" s="809"/>
      <c r="E3338" s="805"/>
      <c r="F3338" s="781"/>
    </row>
    <row r="3339" spans="1:6">
      <c r="A3339" s="803"/>
      <c r="B3339" s="781"/>
      <c r="C3339" s="247" t="s">
        <v>402</v>
      </c>
      <c r="D3339" s="247" t="s">
        <v>403</v>
      </c>
      <c r="E3339" s="805"/>
      <c r="F3339" s="781"/>
    </row>
    <row r="3340" spans="1:6">
      <c r="A3340" s="712">
        <v>1</v>
      </c>
      <c r="B3340" s="709">
        <v>2</v>
      </c>
      <c r="C3340" s="247">
        <v>3</v>
      </c>
      <c r="D3340" s="247">
        <v>4</v>
      </c>
      <c r="E3340" s="711">
        <v>5</v>
      </c>
      <c r="F3340" s="709">
        <v>6</v>
      </c>
    </row>
    <row r="3341" spans="1:6">
      <c r="A3341" s="712">
        <v>1</v>
      </c>
      <c r="B3341" s="248" t="s">
        <v>368</v>
      </c>
      <c r="C3341" s="249"/>
      <c r="D3341" s="249"/>
      <c r="E3341" s="125"/>
      <c r="F3341" s="710"/>
    </row>
    <row r="3342" spans="1:6">
      <c r="A3342" s="126" t="s">
        <v>264</v>
      </c>
      <c r="B3342" s="250" t="s">
        <v>369</v>
      </c>
      <c r="C3342" s="126" t="s">
        <v>1878</v>
      </c>
      <c r="D3342" s="126" t="s">
        <v>1878</v>
      </c>
      <c r="E3342" s="124"/>
      <c r="F3342" s="119"/>
    </row>
    <row r="3343" spans="1:6">
      <c r="A3343" s="126" t="s">
        <v>265</v>
      </c>
      <c r="B3343" s="251" t="s">
        <v>223</v>
      </c>
      <c r="C3343" s="126" t="s">
        <v>1878</v>
      </c>
      <c r="D3343" s="126" t="s">
        <v>1878</v>
      </c>
      <c r="E3343" s="124"/>
      <c r="F3343" s="119"/>
    </row>
    <row r="3344" spans="1:6" ht="31.5">
      <c r="A3344" s="126" t="s">
        <v>276</v>
      </c>
      <c r="B3344" s="251" t="s">
        <v>480</v>
      </c>
      <c r="C3344" s="126" t="s">
        <v>1878</v>
      </c>
      <c r="D3344" s="126" t="s">
        <v>1878</v>
      </c>
      <c r="E3344" s="124"/>
      <c r="F3344" s="119"/>
    </row>
    <row r="3345" spans="1:6" ht="63">
      <c r="A3345" s="127" t="s">
        <v>291</v>
      </c>
      <c r="B3345" s="128" t="s">
        <v>481</v>
      </c>
      <c r="C3345" s="126" t="s">
        <v>1878</v>
      </c>
      <c r="D3345" s="126" t="s">
        <v>1878</v>
      </c>
      <c r="E3345" s="124"/>
      <c r="F3345" s="119"/>
    </row>
    <row r="3346" spans="1:6" ht="31.5">
      <c r="A3346" s="127" t="s">
        <v>482</v>
      </c>
      <c r="B3346" s="128" t="s">
        <v>483</v>
      </c>
      <c r="C3346" s="126" t="s">
        <v>1878</v>
      </c>
      <c r="D3346" s="126" t="s">
        <v>1878</v>
      </c>
      <c r="E3346" s="124"/>
      <c r="F3346" s="119"/>
    </row>
    <row r="3347" spans="1:6">
      <c r="A3347" s="127" t="s">
        <v>484</v>
      </c>
      <c r="B3347" s="128" t="s">
        <v>485</v>
      </c>
      <c r="C3347" s="126" t="s">
        <v>1878</v>
      </c>
      <c r="D3347" s="126" t="s">
        <v>1878</v>
      </c>
      <c r="E3347" s="124"/>
      <c r="F3347" s="119"/>
    </row>
    <row r="3348" spans="1:6">
      <c r="A3348" s="129">
        <v>2</v>
      </c>
      <c r="B3348" s="130" t="s">
        <v>298</v>
      </c>
      <c r="C3348" s="126"/>
      <c r="D3348" s="126"/>
      <c r="E3348" s="124"/>
      <c r="F3348" s="119"/>
    </row>
    <row r="3349" spans="1:6" ht="31.5">
      <c r="A3349" s="127" t="s">
        <v>267</v>
      </c>
      <c r="B3349" s="128" t="s">
        <v>486</v>
      </c>
      <c r="C3349" s="126" t="s">
        <v>1878</v>
      </c>
      <c r="D3349" s="126" t="s">
        <v>1878</v>
      </c>
      <c r="E3349" s="124"/>
      <c r="F3349" s="119"/>
    </row>
    <row r="3350" spans="1:6" ht="63">
      <c r="A3350" s="127" t="s">
        <v>268</v>
      </c>
      <c r="B3350" s="128" t="s">
        <v>411</v>
      </c>
      <c r="C3350" s="126" t="s">
        <v>1878</v>
      </c>
      <c r="D3350" s="126" t="s">
        <v>1878</v>
      </c>
      <c r="E3350" s="124"/>
      <c r="F3350" s="119"/>
    </row>
    <row r="3351" spans="1:6" ht="31.5">
      <c r="A3351" s="127" t="s">
        <v>269</v>
      </c>
      <c r="B3351" s="128" t="s">
        <v>412</v>
      </c>
      <c r="C3351" s="126" t="s">
        <v>1878</v>
      </c>
      <c r="D3351" s="126" t="s">
        <v>1878</v>
      </c>
      <c r="E3351" s="124"/>
      <c r="F3351" s="119"/>
    </row>
    <row r="3352" spans="1:6" ht="47.25">
      <c r="A3352" s="129">
        <v>3</v>
      </c>
      <c r="B3352" s="130" t="s">
        <v>210</v>
      </c>
      <c r="C3352" s="126" t="s">
        <v>1878</v>
      </c>
      <c r="D3352" s="126" t="s">
        <v>1878</v>
      </c>
      <c r="E3352" s="124"/>
      <c r="F3352" s="119"/>
    </row>
    <row r="3353" spans="1:6" ht="31.5">
      <c r="A3353" s="127" t="s">
        <v>299</v>
      </c>
      <c r="B3353" s="128" t="s">
        <v>211</v>
      </c>
      <c r="C3353" s="126" t="s">
        <v>1878</v>
      </c>
      <c r="D3353" s="126" t="s">
        <v>1878</v>
      </c>
      <c r="E3353" s="124"/>
      <c r="F3353" s="119"/>
    </row>
    <row r="3354" spans="1:6">
      <c r="A3354" s="127" t="s">
        <v>240</v>
      </c>
      <c r="B3354" s="128" t="s">
        <v>212</v>
      </c>
      <c r="C3354" s="126" t="s">
        <v>1878</v>
      </c>
      <c r="D3354" s="126" t="s">
        <v>1878</v>
      </c>
      <c r="E3354" s="124"/>
      <c r="F3354" s="119"/>
    </row>
    <row r="3355" spans="1:6">
      <c r="A3355" s="127" t="s">
        <v>242</v>
      </c>
      <c r="B3355" s="128" t="s">
        <v>213</v>
      </c>
      <c r="C3355" s="126" t="s">
        <v>1878</v>
      </c>
      <c r="D3355" s="126" t="s">
        <v>1878</v>
      </c>
      <c r="E3355" s="124"/>
      <c r="F3355" s="119"/>
    </row>
    <row r="3356" spans="1:6">
      <c r="A3356" s="127" t="s">
        <v>214</v>
      </c>
      <c r="B3356" s="128" t="s">
        <v>215</v>
      </c>
      <c r="C3356" s="126" t="s">
        <v>1878</v>
      </c>
      <c r="D3356" s="126" t="s">
        <v>1878</v>
      </c>
      <c r="E3356" s="124"/>
      <c r="F3356" s="119"/>
    </row>
    <row r="3357" spans="1:6">
      <c r="A3357" s="127" t="s">
        <v>216</v>
      </c>
      <c r="B3357" s="128" t="s">
        <v>217</v>
      </c>
      <c r="C3357" s="126" t="s">
        <v>1878</v>
      </c>
      <c r="D3357" s="126" t="s">
        <v>1878</v>
      </c>
      <c r="E3357" s="124"/>
      <c r="F3357" s="119"/>
    </row>
    <row r="3358" spans="1:6">
      <c r="A3358" s="129">
        <v>4</v>
      </c>
      <c r="B3358" s="130" t="s">
        <v>394</v>
      </c>
      <c r="C3358" s="126"/>
      <c r="D3358" s="126"/>
      <c r="E3358" s="124"/>
      <c r="F3358" s="119"/>
    </row>
    <row r="3359" spans="1:6" ht="31.5">
      <c r="A3359" s="126" t="s">
        <v>271</v>
      </c>
      <c r="B3359" s="251" t="s">
        <v>218</v>
      </c>
      <c r="C3359" s="126" t="s">
        <v>1878</v>
      </c>
      <c r="D3359" s="126" t="s">
        <v>1878</v>
      </c>
      <c r="E3359" s="124"/>
      <c r="F3359" s="119"/>
    </row>
    <row r="3360" spans="1:6" ht="63">
      <c r="A3360" s="126" t="s">
        <v>272</v>
      </c>
      <c r="B3360" s="251" t="s">
        <v>392</v>
      </c>
      <c r="C3360" s="126" t="s">
        <v>1878</v>
      </c>
      <c r="D3360" s="126" t="s">
        <v>1878</v>
      </c>
      <c r="E3360" s="124"/>
      <c r="F3360" s="119"/>
    </row>
    <row r="3361" spans="1:6" ht="31.5">
      <c r="A3361" s="126" t="s">
        <v>273</v>
      </c>
      <c r="B3361" s="251" t="s">
        <v>500</v>
      </c>
      <c r="C3361" s="126" t="s">
        <v>1878</v>
      </c>
      <c r="D3361" s="126" t="s">
        <v>1878</v>
      </c>
      <c r="E3361" s="124"/>
      <c r="F3361" s="119"/>
    </row>
    <row r="3362" spans="1:6" ht="31.5">
      <c r="A3362" s="126" t="s">
        <v>138</v>
      </c>
      <c r="B3362" s="251" t="s">
        <v>501</v>
      </c>
      <c r="C3362" s="126" t="s">
        <v>1878</v>
      </c>
      <c r="D3362" s="126" t="s">
        <v>1878</v>
      </c>
      <c r="E3362" s="124"/>
      <c r="F3362" s="119"/>
    </row>
    <row r="3363" spans="1:6">
      <c r="E3363" s="719"/>
      <c r="F3363" s="178" t="s">
        <v>251</v>
      </c>
    </row>
    <row r="3364" spans="1:6">
      <c r="B3364" s="53"/>
      <c r="F3364" s="178" t="s">
        <v>456</v>
      </c>
    </row>
    <row r="3365" spans="1:6">
      <c r="F3365" s="178" t="s">
        <v>182</v>
      </c>
    </row>
    <row r="3366" spans="1:6">
      <c r="F3366" s="178"/>
    </row>
    <row r="3367" spans="1:6">
      <c r="A3367" s="802" t="s">
        <v>399</v>
      </c>
      <c r="B3367" s="802"/>
      <c r="C3367" s="802"/>
      <c r="D3367" s="802"/>
      <c r="E3367" s="802"/>
      <c r="F3367" s="802"/>
    </row>
    <row r="3368" spans="1:6">
      <c r="A3368" s="802" t="s">
        <v>303</v>
      </c>
      <c r="B3368" s="802"/>
      <c r="C3368" s="802"/>
      <c r="D3368" s="802"/>
      <c r="E3368" s="802"/>
      <c r="F3368" s="802"/>
    </row>
    <row r="3369" spans="1:6">
      <c r="F3369" s="178" t="s">
        <v>219</v>
      </c>
    </row>
    <row r="3370" spans="1:6">
      <c r="F3370" s="178" t="s">
        <v>220</v>
      </c>
    </row>
    <row r="3371" spans="1:6">
      <c r="F3371" s="178" t="s">
        <v>221</v>
      </c>
    </row>
    <row r="3372" spans="1:6">
      <c r="F3372" s="246" t="s">
        <v>222</v>
      </c>
    </row>
    <row r="3373" spans="1:6">
      <c r="F3373" s="178" t="s">
        <v>1885</v>
      </c>
    </row>
    <row r="3374" spans="1:6">
      <c r="F3374" s="178" t="s">
        <v>177</v>
      </c>
    </row>
    <row r="3375" spans="1:6">
      <c r="A3375" s="123"/>
    </row>
    <row r="3376" spans="1:6">
      <c r="A3376" s="804" t="s">
        <v>1886</v>
      </c>
      <c r="B3376" s="804"/>
      <c r="C3376" s="804"/>
      <c r="D3376" s="804"/>
      <c r="E3376" s="804"/>
      <c r="F3376" s="804"/>
    </row>
    <row r="3377" spans="1:6">
      <c r="A3377" s="121" t="s">
        <v>832</v>
      </c>
      <c r="B3377" s="640" t="s">
        <v>966</v>
      </c>
    </row>
    <row r="3378" spans="1:6">
      <c r="A3378" s="803" t="s">
        <v>262</v>
      </c>
      <c r="B3378" s="781" t="s">
        <v>418</v>
      </c>
      <c r="C3378" s="806" t="s">
        <v>470</v>
      </c>
      <c r="D3378" s="807"/>
      <c r="E3378" s="805" t="s">
        <v>400</v>
      </c>
      <c r="F3378" s="781" t="s">
        <v>401</v>
      </c>
    </row>
    <row r="3379" spans="1:6">
      <c r="A3379" s="803"/>
      <c r="B3379" s="781"/>
      <c r="C3379" s="808"/>
      <c r="D3379" s="809"/>
      <c r="E3379" s="805"/>
      <c r="F3379" s="781"/>
    </row>
    <row r="3380" spans="1:6">
      <c r="A3380" s="803"/>
      <c r="B3380" s="781"/>
      <c r="C3380" s="247" t="s">
        <v>402</v>
      </c>
      <c r="D3380" s="247" t="s">
        <v>403</v>
      </c>
      <c r="E3380" s="805"/>
      <c r="F3380" s="781"/>
    </row>
    <row r="3381" spans="1:6">
      <c r="A3381" s="712">
        <v>1</v>
      </c>
      <c r="B3381" s="709">
        <v>2</v>
      </c>
      <c r="C3381" s="247">
        <v>3</v>
      </c>
      <c r="D3381" s="247">
        <v>4</v>
      </c>
      <c r="E3381" s="711">
        <v>5</v>
      </c>
      <c r="F3381" s="709">
        <v>6</v>
      </c>
    </row>
    <row r="3382" spans="1:6">
      <c r="A3382" s="712">
        <v>1</v>
      </c>
      <c r="B3382" s="248" t="s">
        <v>368</v>
      </c>
      <c r="C3382" s="249"/>
      <c r="D3382" s="249"/>
      <c r="E3382" s="125"/>
      <c r="F3382" s="710"/>
    </row>
    <row r="3383" spans="1:6">
      <c r="A3383" s="126" t="s">
        <v>264</v>
      </c>
      <c r="B3383" s="250" t="s">
        <v>369</v>
      </c>
      <c r="C3383" s="126" t="s">
        <v>1878</v>
      </c>
      <c r="D3383" s="126" t="s">
        <v>1878</v>
      </c>
      <c r="E3383" s="124"/>
      <c r="F3383" s="119"/>
    </row>
    <row r="3384" spans="1:6">
      <c r="A3384" s="126" t="s">
        <v>265</v>
      </c>
      <c r="B3384" s="251" t="s">
        <v>223</v>
      </c>
      <c r="C3384" s="126" t="s">
        <v>1878</v>
      </c>
      <c r="D3384" s="126" t="s">
        <v>1878</v>
      </c>
      <c r="E3384" s="124"/>
      <c r="F3384" s="119"/>
    </row>
    <row r="3385" spans="1:6" ht="31.5">
      <c r="A3385" s="126" t="s">
        <v>276</v>
      </c>
      <c r="B3385" s="251" t="s">
        <v>480</v>
      </c>
      <c r="C3385" s="126" t="s">
        <v>1878</v>
      </c>
      <c r="D3385" s="126" t="s">
        <v>1878</v>
      </c>
      <c r="E3385" s="124"/>
      <c r="F3385" s="119"/>
    </row>
    <row r="3386" spans="1:6" ht="63">
      <c r="A3386" s="127" t="s">
        <v>291</v>
      </c>
      <c r="B3386" s="128" t="s">
        <v>481</v>
      </c>
      <c r="C3386" s="126" t="s">
        <v>1878</v>
      </c>
      <c r="D3386" s="126" t="s">
        <v>1878</v>
      </c>
      <c r="E3386" s="124"/>
      <c r="F3386" s="119"/>
    </row>
    <row r="3387" spans="1:6" ht="31.5">
      <c r="A3387" s="127" t="s">
        <v>482</v>
      </c>
      <c r="B3387" s="128" t="s">
        <v>483</v>
      </c>
      <c r="C3387" s="126" t="s">
        <v>1878</v>
      </c>
      <c r="D3387" s="126" t="s">
        <v>1878</v>
      </c>
      <c r="E3387" s="124"/>
      <c r="F3387" s="119"/>
    </row>
    <row r="3388" spans="1:6">
      <c r="A3388" s="127" t="s">
        <v>484</v>
      </c>
      <c r="B3388" s="128" t="s">
        <v>485</v>
      </c>
      <c r="C3388" s="126" t="s">
        <v>1878</v>
      </c>
      <c r="D3388" s="126" t="s">
        <v>1878</v>
      </c>
      <c r="E3388" s="124"/>
      <c r="F3388" s="119"/>
    </row>
    <row r="3389" spans="1:6">
      <c r="A3389" s="129">
        <v>2</v>
      </c>
      <c r="B3389" s="130" t="s">
        <v>298</v>
      </c>
      <c r="C3389" s="126"/>
      <c r="D3389" s="126"/>
      <c r="E3389" s="124"/>
      <c r="F3389" s="119"/>
    </row>
    <row r="3390" spans="1:6" ht="31.5">
      <c r="A3390" s="127" t="s">
        <v>267</v>
      </c>
      <c r="B3390" s="128" t="s">
        <v>486</v>
      </c>
      <c r="C3390" s="126" t="s">
        <v>1878</v>
      </c>
      <c r="D3390" s="126" t="s">
        <v>1878</v>
      </c>
      <c r="E3390" s="124"/>
      <c r="F3390" s="119"/>
    </row>
    <row r="3391" spans="1:6" ht="63">
      <c r="A3391" s="127" t="s">
        <v>268</v>
      </c>
      <c r="B3391" s="128" t="s">
        <v>411</v>
      </c>
      <c r="C3391" s="126" t="s">
        <v>1878</v>
      </c>
      <c r="D3391" s="126" t="s">
        <v>1878</v>
      </c>
      <c r="E3391" s="124"/>
      <c r="F3391" s="119"/>
    </row>
    <row r="3392" spans="1:6" ht="31.5">
      <c r="A3392" s="127" t="s">
        <v>269</v>
      </c>
      <c r="B3392" s="128" t="s">
        <v>412</v>
      </c>
      <c r="C3392" s="126" t="s">
        <v>1878</v>
      </c>
      <c r="D3392" s="126" t="s">
        <v>1878</v>
      </c>
      <c r="E3392" s="124"/>
      <c r="F3392" s="119"/>
    </row>
    <row r="3393" spans="1:6" ht="47.25">
      <c r="A3393" s="129">
        <v>3</v>
      </c>
      <c r="B3393" s="130" t="s">
        <v>210</v>
      </c>
      <c r="C3393" s="126" t="s">
        <v>1878</v>
      </c>
      <c r="D3393" s="126" t="s">
        <v>1878</v>
      </c>
      <c r="E3393" s="124"/>
      <c r="F3393" s="119"/>
    </row>
    <row r="3394" spans="1:6" ht="31.5">
      <c r="A3394" s="127" t="s">
        <v>299</v>
      </c>
      <c r="B3394" s="128" t="s">
        <v>211</v>
      </c>
      <c r="C3394" s="126" t="s">
        <v>1878</v>
      </c>
      <c r="D3394" s="126" t="s">
        <v>1878</v>
      </c>
      <c r="E3394" s="124"/>
      <c r="F3394" s="119"/>
    </row>
    <row r="3395" spans="1:6">
      <c r="A3395" s="127" t="s">
        <v>240</v>
      </c>
      <c r="B3395" s="128" t="s">
        <v>212</v>
      </c>
      <c r="C3395" s="126" t="s">
        <v>1878</v>
      </c>
      <c r="D3395" s="126" t="s">
        <v>1878</v>
      </c>
      <c r="E3395" s="124"/>
      <c r="F3395" s="119"/>
    </row>
    <row r="3396" spans="1:6">
      <c r="A3396" s="127" t="s">
        <v>242</v>
      </c>
      <c r="B3396" s="128" t="s">
        <v>213</v>
      </c>
      <c r="C3396" s="126" t="s">
        <v>1878</v>
      </c>
      <c r="D3396" s="126" t="s">
        <v>1878</v>
      </c>
      <c r="E3396" s="124"/>
      <c r="F3396" s="119"/>
    </row>
    <row r="3397" spans="1:6">
      <c r="A3397" s="127" t="s">
        <v>214</v>
      </c>
      <c r="B3397" s="128" t="s">
        <v>215</v>
      </c>
      <c r="C3397" s="126" t="s">
        <v>1878</v>
      </c>
      <c r="D3397" s="126" t="s">
        <v>1878</v>
      </c>
      <c r="E3397" s="124"/>
      <c r="F3397" s="119"/>
    </row>
    <row r="3398" spans="1:6">
      <c r="A3398" s="127" t="s">
        <v>216</v>
      </c>
      <c r="B3398" s="128" t="s">
        <v>217</v>
      </c>
      <c r="C3398" s="126" t="s">
        <v>1878</v>
      </c>
      <c r="D3398" s="126" t="s">
        <v>1878</v>
      </c>
      <c r="E3398" s="124"/>
      <c r="F3398" s="119"/>
    </row>
    <row r="3399" spans="1:6">
      <c r="A3399" s="129">
        <v>4</v>
      </c>
      <c r="B3399" s="130" t="s">
        <v>394</v>
      </c>
      <c r="C3399" s="126"/>
      <c r="D3399" s="126"/>
      <c r="E3399" s="124"/>
      <c r="F3399" s="119"/>
    </row>
    <row r="3400" spans="1:6" ht="31.5">
      <c r="A3400" s="126" t="s">
        <v>271</v>
      </c>
      <c r="B3400" s="251" t="s">
        <v>218</v>
      </c>
      <c r="C3400" s="126" t="s">
        <v>1878</v>
      </c>
      <c r="D3400" s="126" t="s">
        <v>1878</v>
      </c>
      <c r="E3400" s="124"/>
      <c r="F3400" s="119"/>
    </row>
    <row r="3401" spans="1:6" ht="63">
      <c r="A3401" s="126" t="s">
        <v>272</v>
      </c>
      <c r="B3401" s="251" t="s">
        <v>392</v>
      </c>
      <c r="C3401" s="126" t="s">
        <v>1878</v>
      </c>
      <c r="D3401" s="126" t="s">
        <v>1878</v>
      </c>
      <c r="E3401" s="124"/>
      <c r="F3401" s="119"/>
    </row>
    <row r="3402" spans="1:6" ht="31.5">
      <c r="A3402" s="126" t="s">
        <v>273</v>
      </c>
      <c r="B3402" s="251" t="s">
        <v>500</v>
      </c>
      <c r="C3402" s="126" t="s">
        <v>1878</v>
      </c>
      <c r="D3402" s="126" t="s">
        <v>1878</v>
      </c>
      <c r="E3402" s="124"/>
      <c r="F3402" s="119"/>
    </row>
    <row r="3403" spans="1:6" ht="31.5">
      <c r="A3403" s="126" t="s">
        <v>138</v>
      </c>
      <c r="B3403" s="251" t="s">
        <v>501</v>
      </c>
      <c r="C3403" s="126" t="s">
        <v>1878</v>
      </c>
      <c r="D3403" s="126" t="s">
        <v>1878</v>
      </c>
      <c r="E3403" s="124"/>
      <c r="F3403" s="119"/>
    </row>
    <row r="3404" spans="1:6">
      <c r="E3404" s="719"/>
      <c r="F3404" s="178" t="s">
        <v>251</v>
      </c>
    </row>
    <row r="3405" spans="1:6">
      <c r="B3405" s="53"/>
      <c r="F3405" s="178" t="s">
        <v>456</v>
      </c>
    </row>
    <row r="3406" spans="1:6">
      <c r="F3406" s="178" t="s">
        <v>182</v>
      </c>
    </row>
    <row r="3407" spans="1:6">
      <c r="F3407" s="178"/>
    </row>
    <row r="3408" spans="1:6">
      <c r="A3408" s="802" t="s">
        <v>399</v>
      </c>
      <c r="B3408" s="802"/>
      <c r="C3408" s="802"/>
      <c r="D3408" s="802"/>
      <c r="E3408" s="802"/>
      <c r="F3408" s="802"/>
    </row>
    <row r="3409" spans="1:6">
      <c r="A3409" s="802" t="s">
        <v>303</v>
      </c>
      <c r="B3409" s="802"/>
      <c r="C3409" s="802"/>
      <c r="D3409" s="802"/>
      <c r="E3409" s="802"/>
      <c r="F3409" s="802"/>
    </row>
    <row r="3410" spans="1:6">
      <c r="F3410" s="178" t="s">
        <v>219</v>
      </c>
    </row>
    <row r="3411" spans="1:6">
      <c r="F3411" s="178" t="s">
        <v>220</v>
      </c>
    </row>
    <row r="3412" spans="1:6">
      <c r="F3412" s="178" t="s">
        <v>221</v>
      </c>
    </row>
    <row r="3413" spans="1:6">
      <c r="F3413" s="246" t="s">
        <v>222</v>
      </c>
    </row>
    <row r="3414" spans="1:6">
      <c r="F3414" s="178" t="s">
        <v>1885</v>
      </c>
    </row>
    <row r="3415" spans="1:6">
      <c r="F3415" s="178" t="s">
        <v>177</v>
      </c>
    </row>
    <row r="3416" spans="1:6">
      <c r="A3416" s="123"/>
    </row>
    <row r="3417" spans="1:6">
      <c r="A3417" s="804" t="s">
        <v>1886</v>
      </c>
      <c r="B3417" s="804"/>
      <c r="C3417" s="804"/>
      <c r="D3417" s="804"/>
      <c r="E3417" s="804"/>
      <c r="F3417" s="804"/>
    </row>
    <row r="3418" spans="1:6">
      <c r="A3418" s="121" t="s">
        <v>850</v>
      </c>
      <c r="B3418" s="640" t="s">
        <v>967</v>
      </c>
    </row>
    <row r="3419" spans="1:6">
      <c r="A3419" s="803" t="s">
        <v>262</v>
      </c>
      <c r="B3419" s="781" t="s">
        <v>418</v>
      </c>
      <c r="C3419" s="806" t="s">
        <v>470</v>
      </c>
      <c r="D3419" s="807"/>
      <c r="E3419" s="805" t="s">
        <v>400</v>
      </c>
      <c r="F3419" s="781" t="s">
        <v>401</v>
      </c>
    </row>
    <row r="3420" spans="1:6">
      <c r="A3420" s="803"/>
      <c r="B3420" s="781"/>
      <c r="C3420" s="808"/>
      <c r="D3420" s="809"/>
      <c r="E3420" s="805"/>
      <c r="F3420" s="781"/>
    </row>
    <row r="3421" spans="1:6">
      <c r="A3421" s="803"/>
      <c r="B3421" s="781"/>
      <c r="C3421" s="247" t="s">
        <v>402</v>
      </c>
      <c r="D3421" s="247" t="s">
        <v>403</v>
      </c>
      <c r="E3421" s="805"/>
      <c r="F3421" s="781"/>
    </row>
    <row r="3422" spans="1:6">
      <c r="A3422" s="712">
        <v>1</v>
      </c>
      <c r="B3422" s="709">
        <v>2</v>
      </c>
      <c r="C3422" s="247">
        <v>3</v>
      </c>
      <c r="D3422" s="247">
        <v>4</v>
      </c>
      <c r="E3422" s="711">
        <v>5</v>
      </c>
      <c r="F3422" s="709">
        <v>6</v>
      </c>
    </row>
    <row r="3423" spans="1:6">
      <c r="A3423" s="712">
        <v>1</v>
      </c>
      <c r="B3423" s="248" t="s">
        <v>368</v>
      </c>
      <c r="C3423" s="249"/>
      <c r="D3423" s="249"/>
      <c r="E3423" s="125"/>
      <c r="F3423" s="710"/>
    </row>
    <row r="3424" spans="1:6">
      <c r="A3424" s="126" t="s">
        <v>264</v>
      </c>
      <c r="B3424" s="250" t="s">
        <v>369</v>
      </c>
      <c r="C3424" s="126" t="s">
        <v>1878</v>
      </c>
      <c r="D3424" s="126" t="s">
        <v>1878</v>
      </c>
      <c r="E3424" s="124"/>
      <c r="F3424" s="119"/>
    </row>
    <row r="3425" spans="1:6">
      <c r="A3425" s="126" t="s">
        <v>265</v>
      </c>
      <c r="B3425" s="251" t="s">
        <v>223</v>
      </c>
      <c r="C3425" s="126" t="s">
        <v>1878</v>
      </c>
      <c r="D3425" s="126" t="s">
        <v>1878</v>
      </c>
      <c r="E3425" s="124"/>
      <c r="F3425" s="119"/>
    </row>
    <row r="3426" spans="1:6" ht="31.5">
      <c r="A3426" s="126" t="s">
        <v>276</v>
      </c>
      <c r="B3426" s="251" t="s">
        <v>480</v>
      </c>
      <c r="C3426" s="126" t="s">
        <v>1878</v>
      </c>
      <c r="D3426" s="126" t="s">
        <v>1878</v>
      </c>
      <c r="E3426" s="124"/>
      <c r="F3426" s="119"/>
    </row>
    <row r="3427" spans="1:6" ht="63">
      <c r="A3427" s="127" t="s">
        <v>291</v>
      </c>
      <c r="B3427" s="128" t="s">
        <v>481</v>
      </c>
      <c r="C3427" s="126" t="s">
        <v>1878</v>
      </c>
      <c r="D3427" s="126" t="s">
        <v>1878</v>
      </c>
      <c r="E3427" s="124"/>
      <c r="F3427" s="119"/>
    </row>
    <row r="3428" spans="1:6" ht="31.5">
      <c r="A3428" s="127" t="s">
        <v>482</v>
      </c>
      <c r="B3428" s="128" t="s">
        <v>483</v>
      </c>
      <c r="C3428" s="126" t="s">
        <v>1878</v>
      </c>
      <c r="D3428" s="126" t="s">
        <v>1878</v>
      </c>
      <c r="E3428" s="124"/>
      <c r="F3428" s="119"/>
    </row>
    <row r="3429" spans="1:6">
      <c r="A3429" s="127" t="s">
        <v>484</v>
      </c>
      <c r="B3429" s="128" t="s">
        <v>485</v>
      </c>
      <c r="C3429" s="126" t="s">
        <v>1878</v>
      </c>
      <c r="D3429" s="126" t="s">
        <v>1878</v>
      </c>
      <c r="E3429" s="124"/>
      <c r="F3429" s="119"/>
    </row>
    <row r="3430" spans="1:6">
      <c r="A3430" s="129">
        <v>2</v>
      </c>
      <c r="B3430" s="130" t="s">
        <v>298</v>
      </c>
      <c r="C3430" s="126"/>
      <c r="D3430" s="126"/>
      <c r="E3430" s="124"/>
      <c r="F3430" s="119"/>
    </row>
    <row r="3431" spans="1:6" ht="31.5">
      <c r="A3431" s="127" t="s">
        <v>267</v>
      </c>
      <c r="B3431" s="128" t="s">
        <v>486</v>
      </c>
      <c r="C3431" s="126" t="s">
        <v>1878</v>
      </c>
      <c r="D3431" s="126" t="s">
        <v>1878</v>
      </c>
      <c r="E3431" s="124"/>
      <c r="F3431" s="119"/>
    </row>
    <row r="3432" spans="1:6" ht="63">
      <c r="A3432" s="127" t="s">
        <v>268</v>
      </c>
      <c r="B3432" s="128" t="s">
        <v>411</v>
      </c>
      <c r="C3432" s="126" t="s">
        <v>1878</v>
      </c>
      <c r="D3432" s="126" t="s">
        <v>1878</v>
      </c>
      <c r="E3432" s="124"/>
      <c r="F3432" s="119"/>
    </row>
    <row r="3433" spans="1:6" ht="31.5">
      <c r="A3433" s="127" t="s">
        <v>269</v>
      </c>
      <c r="B3433" s="128" t="s">
        <v>412</v>
      </c>
      <c r="C3433" s="126" t="s">
        <v>1878</v>
      </c>
      <c r="D3433" s="126" t="s">
        <v>1878</v>
      </c>
      <c r="E3433" s="124"/>
      <c r="F3433" s="119"/>
    </row>
    <row r="3434" spans="1:6" ht="47.25">
      <c r="A3434" s="129">
        <v>3</v>
      </c>
      <c r="B3434" s="130" t="s">
        <v>210</v>
      </c>
      <c r="C3434" s="126" t="s">
        <v>1878</v>
      </c>
      <c r="D3434" s="126" t="s">
        <v>1878</v>
      </c>
      <c r="E3434" s="124"/>
      <c r="F3434" s="119"/>
    </row>
    <row r="3435" spans="1:6" ht="31.5">
      <c r="A3435" s="127" t="s">
        <v>299</v>
      </c>
      <c r="B3435" s="128" t="s">
        <v>211</v>
      </c>
      <c r="C3435" s="126" t="s">
        <v>1878</v>
      </c>
      <c r="D3435" s="126" t="s">
        <v>1878</v>
      </c>
      <c r="E3435" s="124"/>
      <c r="F3435" s="119"/>
    </row>
    <row r="3436" spans="1:6">
      <c r="A3436" s="127" t="s">
        <v>240</v>
      </c>
      <c r="B3436" s="128" t="s">
        <v>212</v>
      </c>
      <c r="C3436" s="126" t="s">
        <v>1878</v>
      </c>
      <c r="D3436" s="126" t="s">
        <v>1878</v>
      </c>
      <c r="E3436" s="124"/>
      <c r="F3436" s="119"/>
    </row>
    <row r="3437" spans="1:6">
      <c r="A3437" s="127" t="s">
        <v>242</v>
      </c>
      <c r="B3437" s="128" t="s">
        <v>213</v>
      </c>
      <c r="C3437" s="126" t="s">
        <v>1878</v>
      </c>
      <c r="D3437" s="126" t="s">
        <v>1878</v>
      </c>
      <c r="E3437" s="124"/>
      <c r="F3437" s="119"/>
    </row>
    <row r="3438" spans="1:6">
      <c r="A3438" s="127" t="s">
        <v>214</v>
      </c>
      <c r="B3438" s="128" t="s">
        <v>215</v>
      </c>
      <c r="C3438" s="126" t="s">
        <v>1878</v>
      </c>
      <c r="D3438" s="126" t="s">
        <v>1878</v>
      </c>
      <c r="E3438" s="124"/>
      <c r="F3438" s="119"/>
    </row>
    <row r="3439" spans="1:6">
      <c r="A3439" s="127" t="s">
        <v>216</v>
      </c>
      <c r="B3439" s="128" t="s">
        <v>217</v>
      </c>
      <c r="C3439" s="126" t="s">
        <v>1878</v>
      </c>
      <c r="D3439" s="126" t="s">
        <v>1878</v>
      </c>
      <c r="E3439" s="124"/>
      <c r="F3439" s="119"/>
    </row>
    <row r="3440" spans="1:6">
      <c r="A3440" s="129">
        <v>4</v>
      </c>
      <c r="B3440" s="130" t="s">
        <v>394</v>
      </c>
      <c r="C3440" s="126"/>
      <c r="D3440" s="126"/>
      <c r="E3440" s="124"/>
      <c r="F3440" s="119"/>
    </row>
    <row r="3441" spans="1:6" ht="31.5">
      <c r="A3441" s="126" t="s">
        <v>271</v>
      </c>
      <c r="B3441" s="251" t="s">
        <v>218</v>
      </c>
      <c r="C3441" s="126" t="s">
        <v>1878</v>
      </c>
      <c r="D3441" s="126" t="s">
        <v>1878</v>
      </c>
      <c r="E3441" s="124"/>
      <c r="F3441" s="119"/>
    </row>
    <row r="3442" spans="1:6" ht="63">
      <c r="A3442" s="126" t="s">
        <v>272</v>
      </c>
      <c r="B3442" s="251" t="s">
        <v>392</v>
      </c>
      <c r="C3442" s="126" t="s">
        <v>1878</v>
      </c>
      <c r="D3442" s="126" t="s">
        <v>1878</v>
      </c>
      <c r="E3442" s="124"/>
      <c r="F3442" s="119"/>
    </row>
    <row r="3443" spans="1:6" ht="31.5">
      <c r="A3443" s="126" t="s">
        <v>273</v>
      </c>
      <c r="B3443" s="251" t="s">
        <v>500</v>
      </c>
      <c r="C3443" s="126" t="s">
        <v>1878</v>
      </c>
      <c r="D3443" s="126" t="s">
        <v>1878</v>
      </c>
      <c r="E3443" s="124"/>
      <c r="F3443" s="119"/>
    </row>
    <row r="3444" spans="1:6" ht="31.5">
      <c r="A3444" s="126" t="s">
        <v>138</v>
      </c>
      <c r="B3444" s="251" t="s">
        <v>501</v>
      </c>
      <c r="C3444" s="126" t="s">
        <v>1878</v>
      </c>
      <c r="D3444" s="126" t="s">
        <v>1878</v>
      </c>
      <c r="E3444" s="124"/>
      <c r="F3444" s="119"/>
    </row>
    <row r="3445" spans="1:6">
      <c r="E3445" s="719"/>
      <c r="F3445" s="178" t="s">
        <v>251</v>
      </c>
    </row>
    <row r="3446" spans="1:6">
      <c r="B3446" s="53"/>
      <c r="F3446" s="178" t="s">
        <v>456</v>
      </c>
    </row>
    <row r="3447" spans="1:6">
      <c r="F3447" s="178" t="s">
        <v>182</v>
      </c>
    </row>
    <row r="3448" spans="1:6">
      <c r="F3448" s="178"/>
    </row>
    <row r="3449" spans="1:6">
      <c r="A3449" s="802" t="s">
        <v>399</v>
      </c>
      <c r="B3449" s="802"/>
      <c r="C3449" s="802"/>
      <c r="D3449" s="802"/>
      <c r="E3449" s="802"/>
      <c r="F3449" s="802"/>
    </row>
    <row r="3450" spans="1:6">
      <c r="A3450" s="802" t="s">
        <v>303</v>
      </c>
      <c r="B3450" s="802"/>
      <c r="C3450" s="802"/>
      <c r="D3450" s="802"/>
      <c r="E3450" s="802"/>
      <c r="F3450" s="802"/>
    </row>
    <row r="3451" spans="1:6">
      <c r="F3451" s="178" t="s">
        <v>219</v>
      </c>
    </row>
    <row r="3452" spans="1:6">
      <c r="F3452" s="178" t="s">
        <v>220</v>
      </c>
    </row>
    <row r="3453" spans="1:6">
      <c r="F3453" s="178" t="s">
        <v>221</v>
      </c>
    </row>
    <row r="3454" spans="1:6">
      <c r="F3454" s="246" t="s">
        <v>222</v>
      </c>
    </row>
    <row r="3455" spans="1:6">
      <c r="F3455" s="178" t="s">
        <v>1885</v>
      </c>
    </row>
    <row r="3456" spans="1:6">
      <c r="F3456" s="178" t="s">
        <v>177</v>
      </c>
    </row>
    <row r="3457" spans="1:6">
      <c r="A3457" s="123"/>
    </row>
    <row r="3458" spans="1:6">
      <c r="A3458" s="804" t="s">
        <v>1886</v>
      </c>
      <c r="B3458" s="804"/>
      <c r="C3458" s="804"/>
      <c r="D3458" s="804"/>
      <c r="E3458" s="804"/>
      <c r="F3458" s="804"/>
    </row>
    <row r="3459" spans="1:6">
      <c r="A3459" s="121" t="s">
        <v>853</v>
      </c>
      <c r="B3459" s="640" t="s">
        <v>968</v>
      </c>
    </row>
    <row r="3460" spans="1:6">
      <c r="A3460" s="803" t="s">
        <v>262</v>
      </c>
      <c r="B3460" s="781" t="s">
        <v>418</v>
      </c>
      <c r="C3460" s="806" t="s">
        <v>470</v>
      </c>
      <c r="D3460" s="807"/>
      <c r="E3460" s="805" t="s">
        <v>400</v>
      </c>
      <c r="F3460" s="781" t="s">
        <v>401</v>
      </c>
    </row>
    <row r="3461" spans="1:6">
      <c r="A3461" s="803"/>
      <c r="B3461" s="781"/>
      <c r="C3461" s="808"/>
      <c r="D3461" s="809"/>
      <c r="E3461" s="805"/>
      <c r="F3461" s="781"/>
    </row>
    <row r="3462" spans="1:6">
      <c r="A3462" s="803"/>
      <c r="B3462" s="781"/>
      <c r="C3462" s="247" t="s">
        <v>402</v>
      </c>
      <c r="D3462" s="247" t="s">
        <v>403</v>
      </c>
      <c r="E3462" s="805"/>
      <c r="F3462" s="781"/>
    </row>
    <row r="3463" spans="1:6">
      <c r="A3463" s="712">
        <v>1</v>
      </c>
      <c r="B3463" s="709">
        <v>2</v>
      </c>
      <c r="C3463" s="247">
        <v>3</v>
      </c>
      <c r="D3463" s="247">
        <v>4</v>
      </c>
      <c r="E3463" s="711">
        <v>5</v>
      </c>
      <c r="F3463" s="709">
        <v>6</v>
      </c>
    </row>
    <row r="3464" spans="1:6">
      <c r="A3464" s="712">
        <v>1</v>
      </c>
      <c r="B3464" s="248" t="s">
        <v>368</v>
      </c>
      <c r="C3464" s="249"/>
      <c r="D3464" s="249"/>
      <c r="E3464" s="125"/>
      <c r="F3464" s="710"/>
    </row>
    <row r="3465" spans="1:6">
      <c r="A3465" s="126" t="s">
        <v>264</v>
      </c>
      <c r="B3465" s="250" t="s">
        <v>369</v>
      </c>
      <c r="C3465" s="126" t="s">
        <v>1878</v>
      </c>
      <c r="D3465" s="126" t="s">
        <v>1878</v>
      </c>
      <c r="E3465" s="124"/>
      <c r="F3465" s="119"/>
    </row>
    <row r="3466" spans="1:6">
      <c r="A3466" s="126" t="s">
        <v>265</v>
      </c>
      <c r="B3466" s="251" t="s">
        <v>223</v>
      </c>
      <c r="C3466" s="126" t="s">
        <v>1878</v>
      </c>
      <c r="D3466" s="126" t="s">
        <v>1878</v>
      </c>
      <c r="E3466" s="124"/>
      <c r="F3466" s="119"/>
    </row>
    <row r="3467" spans="1:6" ht="31.5">
      <c r="A3467" s="126" t="s">
        <v>276</v>
      </c>
      <c r="B3467" s="251" t="s">
        <v>480</v>
      </c>
      <c r="C3467" s="126" t="s">
        <v>1878</v>
      </c>
      <c r="D3467" s="126" t="s">
        <v>1878</v>
      </c>
      <c r="E3467" s="124"/>
      <c r="F3467" s="119"/>
    </row>
    <row r="3468" spans="1:6" ht="63">
      <c r="A3468" s="127" t="s">
        <v>291</v>
      </c>
      <c r="B3468" s="128" t="s">
        <v>481</v>
      </c>
      <c r="C3468" s="126" t="s">
        <v>1878</v>
      </c>
      <c r="D3468" s="126" t="s">
        <v>1878</v>
      </c>
      <c r="E3468" s="124"/>
      <c r="F3468" s="119"/>
    </row>
    <row r="3469" spans="1:6" ht="31.5">
      <c r="A3469" s="127" t="s">
        <v>482</v>
      </c>
      <c r="B3469" s="128" t="s">
        <v>483</v>
      </c>
      <c r="C3469" s="126" t="s">
        <v>1878</v>
      </c>
      <c r="D3469" s="126" t="s">
        <v>1878</v>
      </c>
      <c r="E3469" s="124"/>
      <c r="F3469" s="119"/>
    </row>
    <row r="3470" spans="1:6">
      <c r="A3470" s="127" t="s">
        <v>484</v>
      </c>
      <c r="B3470" s="128" t="s">
        <v>485</v>
      </c>
      <c r="C3470" s="126" t="s">
        <v>1878</v>
      </c>
      <c r="D3470" s="126" t="s">
        <v>1878</v>
      </c>
      <c r="E3470" s="124"/>
      <c r="F3470" s="119"/>
    </row>
    <row r="3471" spans="1:6">
      <c r="A3471" s="129">
        <v>2</v>
      </c>
      <c r="B3471" s="130" t="s">
        <v>298</v>
      </c>
      <c r="C3471" s="126"/>
      <c r="D3471" s="126"/>
      <c r="E3471" s="124"/>
      <c r="F3471" s="119"/>
    </row>
    <row r="3472" spans="1:6" ht="31.5">
      <c r="A3472" s="127" t="s">
        <v>267</v>
      </c>
      <c r="B3472" s="128" t="s">
        <v>486</v>
      </c>
      <c r="C3472" s="126" t="s">
        <v>1878</v>
      </c>
      <c r="D3472" s="126" t="s">
        <v>1878</v>
      </c>
      <c r="E3472" s="124"/>
      <c r="F3472" s="119"/>
    </row>
    <row r="3473" spans="1:6" ht="63">
      <c r="A3473" s="127" t="s">
        <v>268</v>
      </c>
      <c r="B3473" s="128" t="s">
        <v>411</v>
      </c>
      <c r="C3473" s="126" t="s">
        <v>1878</v>
      </c>
      <c r="D3473" s="126" t="s">
        <v>1878</v>
      </c>
      <c r="E3473" s="124"/>
      <c r="F3473" s="119"/>
    </row>
    <row r="3474" spans="1:6" ht="31.5">
      <c r="A3474" s="127" t="s">
        <v>269</v>
      </c>
      <c r="B3474" s="128" t="s">
        <v>412</v>
      </c>
      <c r="C3474" s="126" t="s">
        <v>1878</v>
      </c>
      <c r="D3474" s="126" t="s">
        <v>1878</v>
      </c>
      <c r="E3474" s="124"/>
      <c r="F3474" s="119"/>
    </row>
    <row r="3475" spans="1:6" ht="47.25">
      <c r="A3475" s="129">
        <v>3</v>
      </c>
      <c r="B3475" s="130" t="s">
        <v>210</v>
      </c>
      <c r="C3475" s="126" t="s">
        <v>1878</v>
      </c>
      <c r="D3475" s="126" t="s">
        <v>1878</v>
      </c>
      <c r="E3475" s="124"/>
      <c r="F3475" s="119"/>
    </row>
    <row r="3476" spans="1:6" ht="31.5">
      <c r="A3476" s="127" t="s">
        <v>299</v>
      </c>
      <c r="B3476" s="128" t="s">
        <v>211</v>
      </c>
      <c r="C3476" s="126" t="s">
        <v>1878</v>
      </c>
      <c r="D3476" s="126" t="s">
        <v>1878</v>
      </c>
      <c r="E3476" s="124"/>
      <c r="F3476" s="119"/>
    </row>
    <row r="3477" spans="1:6">
      <c r="A3477" s="127" t="s">
        <v>240</v>
      </c>
      <c r="B3477" s="128" t="s">
        <v>212</v>
      </c>
      <c r="C3477" s="126" t="s">
        <v>1878</v>
      </c>
      <c r="D3477" s="126" t="s">
        <v>1878</v>
      </c>
      <c r="E3477" s="124"/>
      <c r="F3477" s="119"/>
    </row>
    <row r="3478" spans="1:6">
      <c r="A3478" s="127" t="s">
        <v>242</v>
      </c>
      <c r="B3478" s="128" t="s">
        <v>213</v>
      </c>
      <c r="C3478" s="126" t="s">
        <v>1878</v>
      </c>
      <c r="D3478" s="126" t="s">
        <v>1878</v>
      </c>
      <c r="E3478" s="124"/>
      <c r="F3478" s="119"/>
    </row>
    <row r="3479" spans="1:6">
      <c r="A3479" s="127" t="s">
        <v>214</v>
      </c>
      <c r="B3479" s="128" t="s">
        <v>215</v>
      </c>
      <c r="C3479" s="126" t="s">
        <v>1878</v>
      </c>
      <c r="D3479" s="126" t="s">
        <v>1878</v>
      </c>
      <c r="E3479" s="124"/>
      <c r="F3479" s="119"/>
    </row>
    <row r="3480" spans="1:6">
      <c r="A3480" s="127" t="s">
        <v>216</v>
      </c>
      <c r="B3480" s="128" t="s">
        <v>217</v>
      </c>
      <c r="C3480" s="126" t="s">
        <v>1878</v>
      </c>
      <c r="D3480" s="126" t="s">
        <v>1878</v>
      </c>
      <c r="E3480" s="124"/>
      <c r="F3480" s="119"/>
    </row>
    <row r="3481" spans="1:6">
      <c r="A3481" s="129">
        <v>4</v>
      </c>
      <c r="B3481" s="130" t="s">
        <v>394</v>
      </c>
      <c r="C3481" s="126"/>
      <c r="D3481" s="126"/>
      <c r="E3481" s="124"/>
      <c r="F3481" s="119"/>
    </row>
    <row r="3482" spans="1:6" ht="31.5">
      <c r="A3482" s="126" t="s">
        <v>271</v>
      </c>
      <c r="B3482" s="251" t="s">
        <v>218</v>
      </c>
      <c r="C3482" s="126" t="s">
        <v>1878</v>
      </c>
      <c r="D3482" s="126" t="s">
        <v>1878</v>
      </c>
      <c r="E3482" s="124"/>
      <c r="F3482" s="119"/>
    </row>
    <row r="3483" spans="1:6" ht="63">
      <c r="A3483" s="126" t="s">
        <v>272</v>
      </c>
      <c r="B3483" s="251" t="s">
        <v>392</v>
      </c>
      <c r="C3483" s="126" t="s">
        <v>1878</v>
      </c>
      <c r="D3483" s="126" t="s">
        <v>1878</v>
      </c>
      <c r="E3483" s="124"/>
      <c r="F3483" s="119"/>
    </row>
    <row r="3484" spans="1:6" ht="31.5">
      <c r="A3484" s="126" t="s">
        <v>273</v>
      </c>
      <c r="B3484" s="251" t="s">
        <v>500</v>
      </c>
      <c r="C3484" s="126" t="s">
        <v>1878</v>
      </c>
      <c r="D3484" s="126" t="s">
        <v>1878</v>
      </c>
      <c r="E3484" s="124"/>
      <c r="F3484" s="119"/>
    </row>
    <row r="3485" spans="1:6" ht="31.5">
      <c r="A3485" s="126" t="s">
        <v>138</v>
      </c>
      <c r="B3485" s="251" t="s">
        <v>501</v>
      </c>
      <c r="C3485" s="126" t="s">
        <v>1878</v>
      </c>
      <c r="D3485" s="126" t="s">
        <v>1878</v>
      </c>
      <c r="E3485" s="124"/>
      <c r="F3485" s="119"/>
    </row>
    <row r="3486" spans="1:6">
      <c r="E3486" s="719"/>
      <c r="F3486" s="178" t="s">
        <v>251</v>
      </c>
    </row>
    <row r="3487" spans="1:6">
      <c r="B3487" s="53"/>
      <c r="F3487" s="178" t="s">
        <v>456</v>
      </c>
    </row>
    <row r="3488" spans="1:6">
      <c r="F3488" s="178" t="s">
        <v>182</v>
      </c>
    </row>
    <row r="3489" spans="1:6">
      <c r="F3489" s="178"/>
    </row>
    <row r="3490" spans="1:6">
      <c r="A3490" s="802" t="s">
        <v>399</v>
      </c>
      <c r="B3490" s="802"/>
      <c r="C3490" s="802"/>
      <c r="D3490" s="802"/>
      <c r="E3490" s="802"/>
      <c r="F3490" s="802"/>
    </row>
    <row r="3491" spans="1:6">
      <c r="A3491" s="802" t="s">
        <v>303</v>
      </c>
      <c r="B3491" s="802"/>
      <c r="C3491" s="802"/>
      <c r="D3491" s="802"/>
      <c r="E3491" s="802"/>
      <c r="F3491" s="802"/>
    </row>
    <row r="3492" spans="1:6">
      <c r="F3492" s="178" t="s">
        <v>219</v>
      </c>
    </row>
    <row r="3493" spans="1:6">
      <c r="F3493" s="178" t="s">
        <v>220</v>
      </c>
    </row>
    <row r="3494" spans="1:6">
      <c r="F3494" s="178" t="s">
        <v>221</v>
      </c>
    </row>
    <row r="3495" spans="1:6">
      <c r="F3495" s="246" t="s">
        <v>222</v>
      </c>
    </row>
    <row r="3496" spans="1:6">
      <c r="F3496" s="178" t="s">
        <v>1885</v>
      </c>
    </row>
    <row r="3497" spans="1:6">
      <c r="F3497" s="178" t="s">
        <v>177</v>
      </c>
    </row>
    <row r="3498" spans="1:6">
      <c r="A3498" s="123"/>
    </row>
    <row r="3499" spans="1:6">
      <c r="A3499" s="804" t="s">
        <v>1886</v>
      </c>
      <c r="B3499" s="804"/>
      <c r="C3499" s="804"/>
      <c r="D3499" s="804"/>
      <c r="E3499" s="804"/>
      <c r="F3499" s="804"/>
    </row>
    <row r="3500" spans="1:6">
      <c r="A3500" s="121" t="s">
        <v>854</v>
      </c>
      <c r="B3500" s="640" t="s">
        <v>969</v>
      </c>
    </row>
    <row r="3501" spans="1:6">
      <c r="A3501" s="803" t="s">
        <v>262</v>
      </c>
      <c r="B3501" s="781" t="s">
        <v>418</v>
      </c>
      <c r="C3501" s="806" t="s">
        <v>470</v>
      </c>
      <c r="D3501" s="807"/>
      <c r="E3501" s="805" t="s">
        <v>400</v>
      </c>
      <c r="F3501" s="781" t="s">
        <v>401</v>
      </c>
    </row>
    <row r="3502" spans="1:6">
      <c r="A3502" s="803"/>
      <c r="B3502" s="781"/>
      <c r="C3502" s="808"/>
      <c r="D3502" s="809"/>
      <c r="E3502" s="805"/>
      <c r="F3502" s="781"/>
    </row>
    <row r="3503" spans="1:6">
      <c r="A3503" s="803"/>
      <c r="B3503" s="781"/>
      <c r="C3503" s="247" t="s">
        <v>402</v>
      </c>
      <c r="D3503" s="247" t="s">
        <v>403</v>
      </c>
      <c r="E3503" s="805"/>
      <c r="F3503" s="781"/>
    </row>
    <row r="3504" spans="1:6">
      <c r="A3504" s="712">
        <v>1</v>
      </c>
      <c r="B3504" s="709">
        <v>2</v>
      </c>
      <c r="C3504" s="247">
        <v>3</v>
      </c>
      <c r="D3504" s="247">
        <v>4</v>
      </c>
      <c r="E3504" s="711">
        <v>5</v>
      </c>
      <c r="F3504" s="709">
        <v>6</v>
      </c>
    </row>
    <row r="3505" spans="1:6">
      <c r="A3505" s="712">
        <v>1</v>
      </c>
      <c r="B3505" s="248" t="s">
        <v>368</v>
      </c>
      <c r="C3505" s="249"/>
      <c r="D3505" s="249"/>
      <c r="E3505" s="125"/>
      <c r="F3505" s="710"/>
    </row>
    <row r="3506" spans="1:6">
      <c r="A3506" s="126" t="s">
        <v>264</v>
      </c>
      <c r="B3506" s="250" t="s">
        <v>369</v>
      </c>
      <c r="C3506" s="126" t="s">
        <v>1878</v>
      </c>
      <c r="D3506" s="126" t="s">
        <v>1878</v>
      </c>
      <c r="E3506" s="124"/>
      <c r="F3506" s="119"/>
    </row>
    <row r="3507" spans="1:6">
      <c r="A3507" s="126" t="s">
        <v>265</v>
      </c>
      <c r="B3507" s="251" t="s">
        <v>223</v>
      </c>
      <c r="C3507" s="126" t="s">
        <v>1878</v>
      </c>
      <c r="D3507" s="126" t="s">
        <v>1878</v>
      </c>
      <c r="E3507" s="124"/>
      <c r="F3507" s="119"/>
    </row>
    <row r="3508" spans="1:6" ht="31.5">
      <c r="A3508" s="126" t="s">
        <v>276</v>
      </c>
      <c r="B3508" s="251" t="s">
        <v>480</v>
      </c>
      <c r="C3508" s="126" t="s">
        <v>1878</v>
      </c>
      <c r="D3508" s="126" t="s">
        <v>1878</v>
      </c>
      <c r="E3508" s="124"/>
      <c r="F3508" s="119"/>
    </row>
    <row r="3509" spans="1:6" ht="63">
      <c r="A3509" s="127" t="s">
        <v>291</v>
      </c>
      <c r="B3509" s="128" t="s">
        <v>481</v>
      </c>
      <c r="C3509" s="126" t="s">
        <v>1878</v>
      </c>
      <c r="D3509" s="126" t="s">
        <v>1878</v>
      </c>
      <c r="E3509" s="124"/>
      <c r="F3509" s="119"/>
    </row>
    <row r="3510" spans="1:6" ht="31.5">
      <c r="A3510" s="127" t="s">
        <v>482</v>
      </c>
      <c r="B3510" s="128" t="s">
        <v>483</v>
      </c>
      <c r="C3510" s="126" t="s">
        <v>1878</v>
      </c>
      <c r="D3510" s="126" t="s">
        <v>1878</v>
      </c>
      <c r="E3510" s="124"/>
      <c r="F3510" s="119"/>
    </row>
    <row r="3511" spans="1:6">
      <c r="A3511" s="127" t="s">
        <v>484</v>
      </c>
      <c r="B3511" s="128" t="s">
        <v>485</v>
      </c>
      <c r="C3511" s="126" t="s">
        <v>1878</v>
      </c>
      <c r="D3511" s="126" t="s">
        <v>1878</v>
      </c>
      <c r="E3511" s="124"/>
      <c r="F3511" s="119"/>
    </row>
    <row r="3512" spans="1:6">
      <c r="A3512" s="129">
        <v>2</v>
      </c>
      <c r="B3512" s="130" t="s">
        <v>298</v>
      </c>
      <c r="C3512" s="126"/>
      <c r="D3512" s="126"/>
      <c r="E3512" s="124"/>
      <c r="F3512" s="119"/>
    </row>
    <row r="3513" spans="1:6" ht="31.5">
      <c r="A3513" s="127" t="s">
        <v>267</v>
      </c>
      <c r="B3513" s="128" t="s">
        <v>486</v>
      </c>
      <c r="C3513" s="126" t="s">
        <v>1878</v>
      </c>
      <c r="D3513" s="126" t="s">
        <v>1878</v>
      </c>
      <c r="E3513" s="124"/>
      <c r="F3513" s="119"/>
    </row>
    <row r="3514" spans="1:6" ht="63">
      <c r="A3514" s="127" t="s">
        <v>268</v>
      </c>
      <c r="B3514" s="128" t="s">
        <v>411</v>
      </c>
      <c r="C3514" s="126" t="s">
        <v>1878</v>
      </c>
      <c r="D3514" s="126" t="s">
        <v>1878</v>
      </c>
      <c r="E3514" s="124"/>
      <c r="F3514" s="119"/>
    </row>
    <row r="3515" spans="1:6" ht="31.5">
      <c r="A3515" s="127" t="s">
        <v>269</v>
      </c>
      <c r="B3515" s="128" t="s">
        <v>412</v>
      </c>
      <c r="C3515" s="126" t="s">
        <v>1878</v>
      </c>
      <c r="D3515" s="126" t="s">
        <v>1878</v>
      </c>
      <c r="E3515" s="124"/>
      <c r="F3515" s="119"/>
    </row>
    <row r="3516" spans="1:6" ht="47.25">
      <c r="A3516" s="129">
        <v>3</v>
      </c>
      <c r="B3516" s="130" t="s">
        <v>210</v>
      </c>
      <c r="C3516" s="126" t="s">
        <v>1878</v>
      </c>
      <c r="D3516" s="126" t="s">
        <v>1878</v>
      </c>
      <c r="E3516" s="124"/>
      <c r="F3516" s="119"/>
    </row>
    <row r="3517" spans="1:6" ht="31.5">
      <c r="A3517" s="127" t="s">
        <v>299</v>
      </c>
      <c r="B3517" s="128" t="s">
        <v>211</v>
      </c>
      <c r="C3517" s="126" t="s">
        <v>1878</v>
      </c>
      <c r="D3517" s="126" t="s">
        <v>1878</v>
      </c>
      <c r="E3517" s="124"/>
      <c r="F3517" s="119"/>
    </row>
    <row r="3518" spans="1:6">
      <c r="A3518" s="127" t="s">
        <v>240</v>
      </c>
      <c r="B3518" s="128" t="s">
        <v>212</v>
      </c>
      <c r="C3518" s="126" t="s">
        <v>1878</v>
      </c>
      <c r="D3518" s="126" t="s">
        <v>1878</v>
      </c>
      <c r="E3518" s="124"/>
      <c r="F3518" s="119"/>
    </row>
    <row r="3519" spans="1:6">
      <c r="A3519" s="127" t="s">
        <v>242</v>
      </c>
      <c r="B3519" s="128" t="s">
        <v>213</v>
      </c>
      <c r="C3519" s="126" t="s">
        <v>1878</v>
      </c>
      <c r="D3519" s="126" t="s">
        <v>1878</v>
      </c>
      <c r="E3519" s="124"/>
      <c r="F3519" s="119"/>
    </row>
    <row r="3520" spans="1:6">
      <c r="A3520" s="127" t="s">
        <v>214</v>
      </c>
      <c r="B3520" s="128" t="s">
        <v>215</v>
      </c>
      <c r="C3520" s="126" t="s">
        <v>1878</v>
      </c>
      <c r="D3520" s="126" t="s">
        <v>1878</v>
      </c>
      <c r="E3520" s="124"/>
      <c r="F3520" s="119"/>
    </row>
    <row r="3521" spans="1:6">
      <c r="A3521" s="127" t="s">
        <v>216</v>
      </c>
      <c r="B3521" s="128" t="s">
        <v>217</v>
      </c>
      <c r="C3521" s="126" t="s">
        <v>1878</v>
      </c>
      <c r="D3521" s="126" t="s">
        <v>1878</v>
      </c>
      <c r="E3521" s="124"/>
      <c r="F3521" s="119"/>
    </row>
    <row r="3522" spans="1:6">
      <c r="A3522" s="129">
        <v>4</v>
      </c>
      <c r="B3522" s="130" t="s">
        <v>394</v>
      </c>
      <c r="C3522" s="126"/>
      <c r="D3522" s="126"/>
      <c r="E3522" s="124"/>
      <c r="F3522" s="119"/>
    </row>
    <row r="3523" spans="1:6" ht="31.5">
      <c r="A3523" s="126" t="s">
        <v>271</v>
      </c>
      <c r="B3523" s="251" t="s">
        <v>218</v>
      </c>
      <c r="C3523" s="126" t="s">
        <v>1878</v>
      </c>
      <c r="D3523" s="126" t="s">
        <v>1878</v>
      </c>
      <c r="E3523" s="124"/>
      <c r="F3523" s="119"/>
    </row>
    <row r="3524" spans="1:6" ht="63">
      <c r="A3524" s="126" t="s">
        <v>272</v>
      </c>
      <c r="B3524" s="251" t="s">
        <v>392</v>
      </c>
      <c r="C3524" s="126" t="s">
        <v>1878</v>
      </c>
      <c r="D3524" s="126" t="s">
        <v>1878</v>
      </c>
      <c r="E3524" s="124"/>
      <c r="F3524" s="119"/>
    </row>
    <row r="3525" spans="1:6" ht="31.5">
      <c r="A3525" s="126" t="s">
        <v>273</v>
      </c>
      <c r="B3525" s="251" t="s">
        <v>500</v>
      </c>
      <c r="C3525" s="126" t="s">
        <v>1878</v>
      </c>
      <c r="D3525" s="126" t="s">
        <v>1878</v>
      </c>
      <c r="E3525" s="124"/>
      <c r="F3525" s="119"/>
    </row>
    <row r="3526" spans="1:6" ht="31.5">
      <c r="A3526" s="126" t="s">
        <v>138</v>
      </c>
      <c r="B3526" s="251" t="s">
        <v>501</v>
      </c>
      <c r="C3526" s="126" t="s">
        <v>1878</v>
      </c>
      <c r="D3526" s="126" t="s">
        <v>1878</v>
      </c>
      <c r="E3526" s="124"/>
      <c r="F3526" s="119"/>
    </row>
    <row r="3527" spans="1:6">
      <c r="E3527" s="719"/>
      <c r="F3527" s="178" t="s">
        <v>251</v>
      </c>
    </row>
    <row r="3528" spans="1:6">
      <c r="B3528" s="53"/>
      <c r="F3528" s="178" t="s">
        <v>456</v>
      </c>
    </row>
    <row r="3529" spans="1:6">
      <c r="F3529" s="178" t="s">
        <v>182</v>
      </c>
    </row>
    <row r="3530" spans="1:6">
      <c r="F3530" s="178"/>
    </row>
    <row r="3531" spans="1:6">
      <c r="A3531" s="802" t="s">
        <v>399</v>
      </c>
      <c r="B3531" s="802"/>
      <c r="C3531" s="802"/>
      <c r="D3531" s="802"/>
      <c r="E3531" s="802"/>
      <c r="F3531" s="802"/>
    </row>
    <row r="3532" spans="1:6">
      <c r="A3532" s="802" t="s">
        <v>303</v>
      </c>
      <c r="B3532" s="802"/>
      <c r="C3532" s="802"/>
      <c r="D3532" s="802"/>
      <c r="E3532" s="802"/>
      <c r="F3532" s="802"/>
    </row>
    <row r="3533" spans="1:6">
      <c r="F3533" s="178" t="s">
        <v>219</v>
      </c>
    </row>
    <row r="3534" spans="1:6">
      <c r="F3534" s="178" t="s">
        <v>220</v>
      </c>
    </row>
    <row r="3535" spans="1:6">
      <c r="F3535" s="178" t="s">
        <v>221</v>
      </c>
    </row>
    <row r="3536" spans="1:6">
      <c r="F3536" s="246" t="s">
        <v>222</v>
      </c>
    </row>
    <row r="3537" spans="1:6">
      <c r="F3537" s="178" t="s">
        <v>1885</v>
      </c>
    </row>
    <row r="3538" spans="1:6">
      <c r="F3538" s="178" t="s">
        <v>177</v>
      </c>
    </row>
    <row r="3539" spans="1:6">
      <c r="A3539" s="123"/>
    </row>
    <row r="3540" spans="1:6">
      <c r="A3540" s="804" t="s">
        <v>1886</v>
      </c>
      <c r="B3540" s="804"/>
      <c r="C3540" s="804"/>
      <c r="D3540" s="804"/>
      <c r="E3540" s="804"/>
      <c r="F3540" s="804"/>
    </row>
    <row r="3541" spans="1:6">
      <c r="A3541" s="121" t="s">
        <v>855</v>
      </c>
      <c r="B3541" s="640" t="s">
        <v>970</v>
      </c>
    </row>
    <row r="3542" spans="1:6">
      <c r="A3542" s="803" t="s">
        <v>262</v>
      </c>
      <c r="B3542" s="781" t="s">
        <v>418</v>
      </c>
      <c r="C3542" s="806" t="s">
        <v>470</v>
      </c>
      <c r="D3542" s="807"/>
      <c r="E3542" s="805" t="s">
        <v>400</v>
      </c>
      <c r="F3542" s="781" t="s">
        <v>401</v>
      </c>
    </row>
    <row r="3543" spans="1:6">
      <c r="A3543" s="803"/>
      <c r="B3543" s="781"/>
      <c r="C3543" s="808"/>
      <c r="D3543" s="809"/>
      <c r="E3543" s="805"/>
      <c r="F3543" s="781"/>
    </row>
    <row r="3544" spans="1:6">
      <c r="A3544" s="803"/>
      <c r="B3544" s="781"/>
      <c r="C3544" s="247" t="s">
        <v>402</v>
      </c>
      <c r="D3544" s="247" t="s">
        <v>403</v>
      </c>
      <c r="E3544" s="805"/>
      <c r="F3544" s="781"/>
    </row>
    <row r="3545" spans="1:6">
      <c r="A3545" s="712">
        <v>1</v>
      </c>
      <c r="B3545" s="709">
        <v>2</v>
      </c>
      <c r="C3545" s="247">
        <v>3</v>
      </c>
      <c r="D3545" s="247">
        <v>4</v>
      </c>
      <c r="E3545" s="711">
        <v>5</v>
      </c>
      <c r="F3545" s="709">
        <v>6</v>
      </c>
    </row>
    <row r="3546" spans="1:6">
      <c r="A3546" s="712">
        <v>1</v>
      </c>
      <c r="B3546" s="248" t="s">
        <v>368</v>
      </c>
      <c r="C3546" s="249"/>
      <c r="D3546" s="249"/>
      <c r="E3546" s="125"/>
      <c r="F3546" s="710"/>
    </row>
    <row r="3547" spans="1:6">
      <c r="A3547" s="126" t="s">
        <v>264</v>
      </c>
      <c r="B3547" s="250" t="s">
        <v>369</v>
      </c>
      <c r="C3547" s="126" t="s">
        <v>1878</v>
      </c>
      <c r="D3547" s="126" t="s">
        <v>1878</v>
      </c>
      <c r="E3547" s="124"/>
      <c r="F3547" s="119"/>
    </row>
    <row r="3548" spans="1:6">
      <c r="A3548" s="126" t="s">
        <v>265</v>
      </c>
      <c r="B3548" s="251" t="s">
        <v>223</v>
      </c>
      <c r="C3548" s="126" t="s">
        <v>1878</v>
      </c>
      <c r="D3548" s="126" t="s">
        <v>1878</v>
      </c>
      <c r="E3548" s="124"/>
      <c r="F3548" s="119"/>
    </row>
    <row r="3549" spans="1:6" ht="31.5">
      <c r="A3549" s="126" t="s">
        <v>276</v>
      </c>
      <c r="B3549" s="251" t="s">
        <v>480</v>
      </c>
      <c r="C3549" s="126" t="s">
        <v>1878</v>
      </c>
      <c r="D3549" s="126" t="s">
        <v>1878</v>
      </c>
      <c r="E3549" s="124"/>
      <c r="F3549" s="119"/>
    </row>
    <row r="3550" spans="1:6" ht="63">
      <c r="A3550" s="127" t="s">
        <v>291</v>
      </c>
      <c r="B3550" s="128" t="s">
        <v>481</v>
      </c>
      <c r="C3550" s="126" t="s">
        <v>1878</v>
      </c>
      <c r="D3550" s="126" t="s">
        <v>1878</v>
      </c>
      <c r="E3550" s="124"/>
      <c r="F3550" s="119"/>
    </row>
    <row r="3551" spans="1:6" ht="31.5">
      <c r="A3551" s="127" t="s">
        <v>482</v>
      </c>
      <c r="B3551" s="128" t="s">
        <v>483</v>
      </c>
      <c r="C3551" s="126" t="s">
        <v>1878</v>
      </c>
      <c r="D3551" s="126" t="s">
        <v>1878</v>
      </c>
      <c r="E3551" s="124"/>
      <c r="F3551" s="119"/>
    </row>
    <row r="3552" spans="1:6">
      <c r="A3552" s="127" t="s">
        <v>484</v>
      </c>
      <c r="B3552" s="128" t="s">
        <v>485</v>
      </c>
      <c r="C3552" s="126" t="s">
        <v>1878</v>
      </c>
      <c r="D3552" s="126" t="s">
        <v>1878</v>
      </c>
      <c r="E3552" s="124"/>
      <c r="F3552" s="119"/>
    </row>
    <row r="3553" spans="1:6">
      <c r="A3553" s="129">
        <v>2</v>
      </c>
      <c r="B3553" s="130" t="s">
        <v>298</v>
      </c>
      <c r="C3553" s="126"/>
      <c r="D3553" s="126"/>
      <c r="E3553" s="124"/>
      <c r="F3553" s="119"/>
    </row>
    <row r="3554" spans="1:6" ht="31.5">
      <c r="A3554" s="127" t="s">
        <v>267</v>
      </c>
      <c r="B3554" s="128" t="s">
        <v>486</v>
      </c>
      <c r="C3554" s="126" t="s">
        <v>1878</v>
      </c>
      <c r="D3554" s="126" t="s">
        <v>1878</v>
      </c>
      <c r="E3554" s="124"/>
      <c r="F3554" s="119"/>
    </row>
    <row r="3555" spans="1:6" ht="63">
      <c r="A3555" s="127" t="s">
        <v>268</v>
      </c>
      <c r="B3555" s="128" t="s">
        <v>411</v>
      </c>
      <c r="C3555" s="126" t="s">
        <v>1878</v>
      </c>
      <c r="D3555" s="126" t="s">
        <v>1878</v>
      </c>
      <c r="E3555" s="124"/>
      <c r="F3555" s="119"/>
    </row>
    <row r="3556" spans="1:6" ht="31.5">
      <c r="A3556" s="127" t="s">
        <v>269</v>
      </c>
      <c r="B3556" s="128" t="s">
        <v>412</v>
      </c>
      <c r="C3556" s="126" t="s">
        <v>1878</v>
      </c>
      <c r="D3556" s="126" t="s">
        <v>1878</v>
      </c>
      <c r="E3556" s="124"/>
      <c r="F3556" s="119"/>
    </row>
    <row r="3557" spans="1:6" ht="47.25">
      <c r="A3557" s="129">
        <v>3</v>
      </c>
      <c r="B3557" s="130" t="s">
        <v>210</v>
      </c>
      <c r="C3557" s="126" t="s">
        <v>1878</v>
      </c>
      <c r="D3557" s="126" t="s">
        <v>1878</v>
      </c>
      <c r="E3557" s="124"/>
      <c r="F3557" s="119"/>
    </row>
    <row r="3558" spans="1:6" ht="31.5">
      <c r="A3558" s="127" t="s">
        <v>299</v>
      </c>
      <c r="B3558" s="128" t="s">
        <v>211</v>
      </c>
      <c r="C3558" s="126" t="s">
        <v>1878</v>
      </c>
      <c r="D3558" s="126" t="s">
        <v>1878</v>
      </c>
      <c r="E3558" s="124"/>
      <c r="F3558" s="119"/>
    </row>
    <row r="3559" spans="1:6">
      <c r="A3559" s="127" t="s">
        <v>240</v>
      </c>
      <c r="B3559" s="128" t="s">
        <v>212</v>
      </c>
      <c r="C3559" s="126" t="s">
        <v>1878</v>
      </c>
      <c r="D3559" s="126" t="s">
        <v>1878</v>
      </c>
      <c r="E3559" s="124"/>
      <c r="F3559" s="119"/>
    </row>
    <row r="3560" spans="1:6">
      <c r="A3560" s="127" t="s">
        <v>242</v>
      </c>
      <c r="B3560" s="128" t="s">
        <v>213</v>
      </c>
      <c r="C3560" s="126" t="s">
        <v>1878</v>
      </c>
      <c r="D3560" s="126" t="s">
        <v>1878</v>
      </c>
      <c r="E3560" s="124"/>
      <c r="F3560" s="119"/>
    </row>
    <row r="3561" spans="1:6">
      <c r="A3561" s="127" t="s">
        <v>214</v>
      </c>
      <c r="B3561" s="128" t="s">
        <v>215</v>
      </c>
      <c r="C3561" s="126" t="s">
        <v>1878</v>
      </c>
      <c r="D3561" s="126" t="s">
        <v>1878</v>
      </c>
      <c r="E3561" s="124"/>
      <c r="F3561" s="119"/>
    </row>
    <row r="3562" spans="1:6">
      <c r="A3562" s="127" t="s">
        <v>216</v>
      </c>
      <c r="B3562" s="128" t="s">
        <v>217</v>
      </c>
      <c r="C3562" s="126" t="s">
        <v>1878</v>
      </c>
      <c r="D3562" s="126" t="s">
        <v>1878</v>
      </c>
      <c r="E3562" s="124"/>
      <c r="F3562" s="119"/>
    </row>
    <row r="3563" spans="1:6">
      <c r="A3563" s="129">
        <v>4</v>
      </c>
      <c r="B3563" s="130" t="s">
        <v>394</v>
      </c>
      <c r="C3563" s="126"/>
      <c r="D3563" s="126"/>
      <c r="E3563" s="124"/>
      <c r="F3563" s="119"/>
    </row>
    <row r="3564" spans="1:6" ht="31.5">
      <c r="A3564" s="126" t="s">
        <v>271</v>
      </c>
      <c r="B3564" s="251" t="s">
        <v>218</v>
      </c>
      <c r="C3564" s="126" t="s">
        <v>1878</v>
      </c>
      <c r="D3564" s="126" t="s">
        <v>1878</v>
      </c>
      <c r="E3564" s="124"/>
      <c r="F3564" s="119"/>
    </row>
    <row r="3565" spans="1:6" ht="63">
      <c r="A3565" s="126" t="s">
        <v>272</v>
      </c>
      <c r="B3565" s="251" t="s">
        <v>392</v>
      </c>
      <c r="C3565" s="126" t="s">
        <v>1878</v>
      </c>
      <c r="D3565" s="126" t="s">
        <v>1878</v>
      </c>
      <c r="E3565" s="124"/>
      <c r="F3565" s="119"/>
    </row>
    <row r="3566" spans="1:6" ht="31.5">
      <c r="A3566" s="126" t="s">
        <v>273</v>
      </c>
      <c r="B3566" s="251" t="s">
        <v>500</v>
      </c>
      <c r="C3566" s="126" t="s">
        <v>1878</v>
      </c>
      <c r="D3566" s="126" t="s">
        <v>1878</v>
      </c>
      <c r="E3566" s="124"/>
      <c r="F3566" s="119"/>
    </row>
    <row r="3567" spans="1:6" ht="31.5">
      <c r="A3567" s="126" t="s">
        <v>138</v>
      </c>
      <c r="B3567" s="251" t="s">
        <v>501</v>
      </c>
      <c r="C3567" s="126" t="s">
        <v>1878</v>
      </c>
      <c r="D3567" s="126" t="s">
        <v>1878</v>
      </c>
      <c r="E3567" s="124"/>
      <c r="F3567" s="119"/>
    </row>
    <row r="3568" spans="1:6">
      <c r="E3568" s="719"/>
      <c r="F3568" s="178" t="s">
        <v>251</v>
      </c>
    </row>
    <row r="3569" spans="1:6">
      <c r="B3569" s="53"/>
      <c r="F3569" s="178" t="s">
        <v>456</v>
      </c>
    </row>
    <row r="3570" spans="1:6">
      <c r="F3570" s="178" t="s">
        <v>182</v>
      </c>
    </row>
    <row r="3571" spans="1:6">
      <c r="F3571" s="178"/>
    </row>
    <row r="3572" spans="1:6">
      <c r="A3572" s="802" t="s">
        <v>399</v>
      </c>
      <c r="B3572" s="802"/>
      <c r="C3572" s="802"/>
      <c r="D3572" s="802"/>
      <c r="E3572" s="802"/>
      <c r="F3572" s="802"/>
    </row>
    <row r="3573" spans="1:6">
      <c r="A3573" s="802" t="s">
        <v>303</v>
      </c>
      <c r="B3573" s="802"/>
      <c r="C3573" s="802"/>
      <c r="D3573" s="802"/>
      <c r="E3573" s="802"/>
      <c r="F3573" s="802"/>
    </row>
    <row r="3574" spans="1:6">
      <c r="F3574" s="178" t="s">
        <v>219</v>
      </c>
    </row>
    <row r="3575" spans="1:6">
      <c r="F3575" s="178" t="s">
        <v>220</v>
      </c>
    </row>
    <row r="3576" spans="1:6">
      <c r="F3576" s="178" t="s">
        <v>221</v>
      </c>
    </row>
    <row r="3577" spans="1:6">
      <c r="F3577" s="246" t="s">
        <v>222</v>
      </c>
    </row>
    <row r="3578" spans="1:6">
      <c r="F3578" s="178" t="s">
        <v>1885</v>
      </c>
    </row>
    <row r="3579" spans="1:6">
      <c r="F3579" s="178" t="s">
        <v>177</v>
      </c>
    </row>
    <row r="3580" spans="1:6">
      <c r="A3580" s="123"/>
    </row>
    <row r="3581" spans="1:6">
      <c r="A3581" s="804" t="s">
        <v>1886</v>
      </c>
      <c r="B3581" s="804"/>
      <c r="C3581" s="804"/>
      <c r="D3581" s="804"/>
      <c r="E3581" s="804"/>
      <c r="F3581" s="804"/>
    </row>
    <row r="3582" spans="1:6">
      <c r="A3582" s="121" t="s">
        <v>1325</v>
      </c>
      <c r="B3582" s="640" t="s">
        <v>971</v>
      </c>
    </row>
    <row r="3583" spans="1:6">
      <c r="A3583" s="803" t="s">
        <v>262</v>
      </c>
      <c r="B3583" s="781" t="s">
        <v>418</v>
      </c>
      <c r="C3583" s="806" t="s">
        <v>470</v>
      </c>
      <c r="D3583" s="807"/>
      <c r="E3583" s="805" t="s">
        <v>400</v>
      </c>
      <c r="F3583" s="781" t="s">
        <v>401</v>
      </c>
    </row>
    <row r="3584" spans="1:6">
      <c r="A3584" s="803"/>
      <c r="B3584" s="781"/>
      <c r="C3584" s="808"/>
      <c r="D3584" s="809"/>
      <c r="E3584" s="805"/>
      <c r="F3584" s="781"/>
    </row>
    <row r="3585" spans="1:6">
      <c r="A3585" s="803"/>
      <c r="B3585" s="781"/>
      <c r="C3585" s="247" t="s">
        <v>402</v>
      </c>
      <c r="D3585" s="247" t="s">
        <v>403</v>
      </c>
      <c r="E3585" s="805"/>
      <c r="F3585" s="781"/>
    </row>
    <row r="3586" spans="1:6">
      <c r="A3586" s="712">
        <v>1</v>
      </c>
      <c r="B3586" s="709">
        <v>2</v>
      </c>
      <c r="C3586" s="247">
        <v>3</v>
      </c>
      <c r="D3586" s="247">
        <v>4</v>
      </c>
      <c r="E3586" s="711">
        <v>5</v>
      </c>
      <c r="F3586" s="709">
        <v>6</v>
      </c>
    </row>
    <row r="3587" spans="1:6">
      <c r="A3587" s="712">
        <v>1</v>
      </c>
      <c r="B3587" s="248" t="s">
        <v>368</v>
      </c>
      <c r="C3587" s="249"/>
      <c r="D3587" s="249"/>
      <c r="E3587" s="125"/>
      <c r="F3587" s="710"/>
    </row>
    <row r="3588" spans="1:6">
      <c r="A3588" s="126" t="s">
        <v>264</v>
      </c>
      <c r="B3588" s="250" t="s">
        <v>369</v>
      </c>
      <c r="C3588" s="126" t="s">
        <v>1878</v>
      </c>
      <c r="D3588" s="126" t="s">
        <v>1878</v>
      </c>
      <c r="E3588" s="124"/>
      <c r="F3588" s="119"/>
    </row>
    <row r="3589" spans="1:6">
      <c r="A3589" s="126" t="s">
        <v>265</v>
      </c>
      <c r="B3589" s="251" t="s">
        <v>223</v>
      </c>
      <c r="C3589" s="126" t="s">
        <v>1878</v>
      </c>
      <c r="D3589" s="126" t="s">
        <v>1878</v>
      </c>
      <c r="E3589" s="124"/>
      <c r="F3589" s="119"/>
    </row>
    <row r="3590" spans="1:6" ht="31.5">
      <c r="A3590" s="126" t="s">
        <v>276</v>
      </c>
      <c r="B3590" s="251" t="s">
        <v>480</v>
      </c>
      <c r="C3590" s="126" t="s">
        <v>1878</v>
      </c>
      <c r="D3590" s="126" t="s">
        <v>1878</v>
      </c>
      <c r="E3590" s="124"/>
      <c r="F3590" s="119"/>
    </row>
    <row r="3591" spans="1:6" ht="63">
      <c r="A3591" s="127" t="s">
        <v>291</v>
      </c>
      <c r="B3591" s="128" t="s">
        <v>481</v>
      </c>
      <c r="C3591" s="126" t="s">
        <v>1878</v>
      </c>
      <c r="D3591" s="126" t="s">
        <v>1878</v>
      </c>
      <c r="E3591" s="124"/>
      <c r="F3591" s="119"/>
    </row>
    <row r="3592" spans="1:6" ht="31.5">
      <c r="A3592" s="127" t="s">
        <v>482</v>
      </c>
      <c r="B3592" s="128" t="s">
        <v>483</v>
      </c>
      <c r="C3592" s="126" t="s">
        <v>1878</v>
      </c>
      <c r="D3592" s="126" t="s">
        <v>1878</v>
      </c>
      <c r="E3592" s="124"/>
      <c r="F3592" s="119"/>
    </row>
    <row r="3593" spans="1:6">
      <c r="A3593" s="127" t="s">
        <v>484</v>
      </c>
      <c r="B3593" s="128" t="s">
        <v>485</v>
      </c>
      <c r="C3593" s="126" t="s">
        <v>1878</v>
      </c>
      <c r="D3593" s="126" t="s">
        <v>1878</v>
      </c>
      <c r="E3593" s="124"/>
      <c r="F3593" s="119"/>
    </row>
    <row r="3594" spans="1:6">
      <c r="A3594" s="129">
        <v>2</v>
      </c>
      <c r="B3594" s="130" t="s">
        <v>298</v>
      </c>
      <c r="C3594" s="126"/>
      <c r="D3594" s="126"/>
      <c r="E3594" s="124"/>
      <c r="F3594" s="119"/>
    </row>
    <row r="3595" spans="1:6" ht="31.5">
      <c r="A3595" s="127" t="s">
        <v>267</v>
      </c>
      <c r="B3595" s="128" t="s">
        <v>486</v>
      </c>
      <c r="C3595" s="126" t="s">
        <v>1878</v>
      </c>
      <c r="D3595" s="126" t="s">
        <v>1878</v>
      </c>
      <c r="E3595" s="124"/>
      <c r="F3595" s="119"/>
    </row>
    <row r="3596" spans="1:6" ht="63">
      <c r="A3596" s="127" t="s">
        <v>268</v>
      </c>
      <c r="B3596" s="128" t="s">
        <v>411</v>
      </c>
      <c r="C3596" s="126" t="s">
        <v>1878</v>
      </c>
      <c r="D3596" s="126" t="s">
        <v>1878</v>
      </c>
      <c r="E3596" s="124"/>
      <c r="F3596" s="119"/>
    </row>
    <row r="3597" spans="1:6" ht="31.5">
      <c r="A3597" s="127" t="s">
        <v>269</v>
      </c>
      <c r="B3597" s="128" t="s">
        <v>412</v>
      </c>
      <c r="C3597" s="126" t="s">
        <v>1878</v>
      </c>
      <c r="D3597" s="126" t="s">
        <v>1878</v>
      </c>
      <c r="E3597" s="124"/>
      <c r="F3597" s="119"/>
    </row>
    <row r="3598" spans="1:6" ht="47.25">
      <c r="A3598" s="129">
        <v>3</v>
      </c>
      <c r="B3598" s="130" t="s">
        <v>210</v>
      </c>
      <c r="C3598" s="126" t="s">
        <v>1878</v>
      </c>
      <c r="D3598" s="126" t="s">
        <v>1878</v>
      </c>
      <c r="E3598" s="124"/>
      <c r="F3598" s="119"/>
    </row>
    <row r="3599" spans="1:6" ht="31.5">
      <c r="A3599" s="127" t="s">
        <v>299</v>
      </c>
      <c r="B3599" s="128" t="s">
        <v>211</v>
      </c>
      <c r="C3599" s="126" t="s">
        <v>1878</v>
      </c>
      <c r="D3599" s="126" t="s">
        <v>1878</v>
      </c>
      <c r="E3599" s="124"/>
      <c r="F3599" s="119"/>
    </row>
    <row r="3600" spans="1:6">
      <c r="A3600" s="127" t="s">
        <v>240</v>
      </c>
      <c r="B3600" s="128" t="s">
        <v>212</v>
      </c>
      <c r="C3600" s="126" t="s">
        <v>1878</v>
      </c>
      <c r="D3600" s="126" t="s">
        <v>1878</v>
      </c>
      <c r="E3600" s="124"/>
      <c r="F3600" s="119"/>
    </row>
    <row r="3601" spans="1:6">
      <c r="A3601" s="127" t="s">
        <v>242</v>
      </c>
      <c r="B3601" s="128" t="s">
        <v>213</v>
      </c>
      <c r="C3601" s="126" t="s">
        <v>1878</v>
      </c>
      <c r="D3601" s="126" t="s">
        <v>1878</v>
      </c>
      <c r="E3601" s="124"/>
      <c r="F3601" s="119"/>
    </row>
    <row r="3602" spans="1:6">
      <c r="A3602" s="127" t="s">
        <v>214</v>
      </c>
      <c r="B3602" s="128" t="s">
        <v>215</v>
      </c>
      <c r="C3602" s="126" t="s">
        <v>1878</v>
      </c>
      <c r="D3602" s="126" t="s">
        <v>1878</v>
      </c>
      <c r="E3602" s="124"/>
      <c r="F3602" s="119"/>
    </row>
    <row r="3603" spans="1:6">
      <c r="A3603" s="127" t="s">
        <v>216</v>
      </c>
      <c r="B3603" s="128" t="s">
        <v>217</v>
      </c>
      <c r="C3603" s="126" t="s">
        <v>1878</v>
      </c>
      <c r="D3603" s="126" t="s">
        <v>1878</v>
      </c>
      <c r="E3603" s="124"/>
      <c r="F3603" s="119"/>
    </row>
    <row r="3604" spans="1:6">
      <c r="A3604" s="129">
        <v>4</v>
      </c>
      <c r="B3604" s="130" t="s">
        <v>394</v>
      </c>
      <c r="C3604" s="126"/>
      <c r="D3604" s="126"/>
      <c r="E3604" s="124"/>
      <c r="F3604" s="119"/>
    </row>
    <row r="3605" spans="1:6" ht="31.5">
      <c r="A3605" s="126" t="s">
        <v>271</v>
      </c>
      <c r="B3605" s="251" t="s">
        <v>218</v>
      </c>
      <c r="C3605" s="126" t="s">
        <v>1878</v>
      </c>
      <c r="D3605" s="126" t="s">
        <v>1878</v>
      </c>
      <c r="E3605" s="124"/>
      <c r="F3605" s="119"/>
    </row>
    <row r="3606" spans="1:6" ht="63">
      <c r="A3606" s="126" t="s">
        <v>272</v>
      </c>
      <c r="B3606" s="251" t="s">
        <v>392</v>
      </c>
      <c r="C3606" s="126" t="s">
        <v>1878</v>
      </c>
      <c r="D3606" s="126" t="s">
        <v>1878</v>
      </c>
      <c r="E3606" s="124"/>
      <c r="F3606" s="119"/>
    </row>
    <row r="3607" spans="1:6" ht="31.5">
      <c r="A3607" s="126" t="s">
        <v>273</v>
      </c>
      <c r="B3607" s="251" t="s">
        <v>500</v>
      </c>
      <c r="C3607" s="126" t="s">
        <v>1878</v>
      </c>
      <c r="D3607" s="126" t="s">
        <v>1878</v>
      </c>
      <c r="E3607" s="124"/>
      <c r="F3607" s="119"/>
    </row>
    <row r="3608" spans="1:6" ht="31.5">
      <c r="A3608" s="126" t="s">
        <v>138</v>
      </c>
      <c r="B3608" s="251" t="s">
        <v>501</v>
      </c>
      <c r="C3608" s="126" t="s">
        <v>1878</v>
      </c>
      <c r="D3608" s="126" t="s">
        <v>1878</v>
      </c>
      <c r="E3608" s="124"/>
      <c r="F3608" s="119"/>
    </row>
    <row r="3609" spans="1:6">
      <c r="E3609" s="719"/>
      <c r="F3609" s="178" t="s">
        <v>251</v>
      </c>
    </row>
    <row r="3610" spans="1:6">
      <c r="B3610" s="53"/>
      <c r="F3610" s="178" t="s">
        <v>456</v>
      </c>
    </row>
    <row r="3611" spans="1:6">
      <c r="F3611" s="178" t="s">
        <v>182</v>
      </c>
    </row>
    <row r="3612" spans="1:6">
      <c r="F3612" s="178"/>
    </row>
    <row r="3613" spans="1:6">
      <c r="A3613" s="802" t="s">
        <v>399</v>
      </c>
      <c r="B3613" s="802"/>
      <c r="C3613" s="802"/>
      <c r="D3613" s="802"/>
      <c r="E3613" s="802"/>
      <c r="F3613" s="802"/>
    </row>
    <row r="3614" spans="1:6">
      <c r="A3614" s="802" t="s">
        <v>303</v>
      </c>
      <c r="B3614" s="802"/>
      <c r="C3614" s="802"/>
      <c r="D3614" s="802"/>
      <c r="E3614" s="802"/>
      <c r="F3614" s="802"/>
    </row>
    <row r="3615" spans="1:6">
      <c r="F3615" s="178" t="s">
        <v>219</v>
      </c>
    </row>
    <row r="3616" spans="1:6">
      <c r="F3616" s="178" t="s">
        <v>220</v>
      </c>
    </row>
    <row r="3617" spans="1:6">
      <c r="F3617" s="178" t="s">
        <v>221</v>
      </c>
    </row>
    <row r="3618" spans="1:6">
      <c r="F3618" s="246" t="s">
        <v>222</v>
      </c>
    </row>
    <row r="3619" spans="1:6">
      <c r="F3619" s="178" t="s">
        <v>1885</v>
      </c>
    </row>
    <row r="3620" spans="1:6">
      <c r="F3620" s="178" t="s">
        <v>177</v>
      </c>
    </row>
    <row r="3621" spans="1:6">
      <c r="A3621" s="123"/>
    </row>
    <row r="3622" spans="1:6">
      <c r="A3622" s="804" t="s">
        <v>1886</v>
      </c>
      <c r="B3622" s="804"/>
      <c r="C3622" s="804"/>
      <c r="D3622" s="804"/>
      <c r="E3622" s="804"/>
      <c r="F3622" s="804"/>
    </row>
    <row r="3623" spans="1:6">
      <c r="A3623" s="121" t="s">
        <v>1326</v>
      </c>
      <c r="B3623" s="640" t="s">
        <v>972</v>
      </c>
    </row>
    <row r="3624" spans="1:6">
      <c r="A3624" s="803" t="s">
        <v>262</v>
      </c>
      <c r="B3624" s="781" t="s">
        <v>418</v>
      </c>
      <c r="C3624" s="806" t="s">
        <v>470</v>
      </c>
      <c r="D3624" s="807"/>
      <c r="E3624" s="805" t="s">
        <v>400</v>
      </c>
      <c r="F3624" s="781" t="s">
        <v>401</v>
      </c>
    </row>
    <row r="3625" spans="1:6">
      <c r="A3625" s="803"/>
      <c r="B3625" s="781"/>
      <c r="C3625" s="808"/>
      <c r="D3625" s="809"/>
      <c r="E3625" s="805"/>
      <c r="F3625" s="781"/>
    </row>
    <row r="3626" spans="1:6">
      <c r="A3626" s="803"/>
      <c r="B3626" s="781"/>
      <c r="C3626" s="247" t="s">
        <v>402</v>
      </c>
      <c r="D3626" s="247" t="s">
        <v>403</v>
      </c>
      <c r="E3626" s="805"/>
      <c r="F3626" s="781"/>
    </row>
    <row r="3627" spans="1:6">
      <c r="A3627" s="712">
        <v>1</v>
      </c>
      <c r="B3627" s="709">
        <v>2</v>
      </c>
      <c r="C3627" s="247">
        <v>3</v>
      </c>
      <c r="D3627" s="247">
        <v>4</v>
      </c>
      <c r="E3627" s="711">
        <v>5</v>
      </c>
      <c r="F3627" s="709">
        <v>6</v>
      </c>
    </row>
    <row r="3628" spans="1:6">
      <c r="A3628" s="712">
        <v>1</v>
      </c>
      <c r="B3628" s="248" t="s">
        <v>368</v>
      </c>
      <c r="C3628" s="249"/>
      <c r="D3628" s="249"/>
      <c r="E3628" s="125"/>
      <c r="F3628" s="710"/>
    </row>
    <row r="3629" spans="1:6">
      <c r="A3629" s="126" t="s">
        <v>264</v>
      </c>
      <c r="B3629" s="250" t="s">
        <v>369</v>
      </c>
      <c r="C3629" s="126" t="s">
        <v>1878</v>
      </c>
      <c r="D3629" s="126" t="s">
        <v>1878</v>
      </c>
      <c r="E3629" s="124"/>
      <c r="F3629" s="119"/>
    </row>
    <row r="3630" spans="1:6">
      <c r="A3630" s="126" t="s">
        <v>265</v>
      </c>
      <c r="B3630" s="251" t="s">
        <v>223</v>
      </c>
      <c r="C3630" s="126" t="s">
        <v>1878</v>
      </c>
      <c r="D3630" s="126" t="s">
        <v>1878</v>
      </c>
      <c r="E3630" s="124"/>
      <c r="F3630" s="119"/>
    </row>
    <row r="3631" spans="1:6" ht="31.5">
      <c r="A3631" s="126" t="s">
        <v>276</v>
      </c>
      <c r="B3631" s="251" t="s">
        <v>480</v>
      </c>
      <c r="C3631" s="126" t="s">
        <v>1878</v>
      </c>
      <c r="D3631" s="126" t="s">
        <v>1878</v>
      </c>
      <c r="E3631" s="124"/>
      <c r="F3631" s="119"/>
    </row>
    <row r="3632" spans="1:6" ht="63">
      <c r="A3632" s="127" t="s">
        <v>291</v>
      </c>
      <c r="B3632" s="128" t="s">
        <v>481</v>
      </c>
      <c r="C3632" s="126" t="s">
        <v>1878</v>
      </c>
      <c r="D3632" s="126" t="s">
        <v>1878</v>
      </c>
      <c r="E3632" s="124"/>
      <c r="F3632" s="119"/>
    </row>
    <row r="3633" spans="1:6" ht="31.5">
      <c r="A3633" s="127" t="s">
        <v>482</v>
      </c>
      <c r="B3633" s="128" t="s">
        <v>483</v>
      </c>
      <c r="C3633" s="126" t="s">
        <v>1878</v>
      </c>
      <c r="D3633" s="126" t="s">
        <v>1878</v>
      </c>
      <c r="E3633" s="124"/>
      <c r="F3633" s="119"/>
    </row>
    <row r="3634" spans="1:6">
      <c r="A3634" s="127" t="s">
        <v>484</v>
      </c>
      <c r="B3634" s="128" t="s">
        <v>485</v>
      </c>
      <c r="C3634" s="126" t="s">
        <v>1878</v>
      </c>
      <c r="D3634" s="126" t="s">
        <v>1878</v>
      </c>
      <c r="E3634" s="124"/>
      <c r="F3634" s="119"/>
    </row>
    <row r="3635" spans="1:6">
      <c r="A3635" s="129">
        <v>2</v>
      </c>
      <c r="B3635" s="130" t="s">
        <v>298</v>
      </c>
      <c r="C3635" s="126"/>
      <c r="D3635" s="126"/>
      <c r="E3635" s="124"/>
      <c r="F3635" s="119"/>
    </row>
    <row r="3636" spans="1:6" ht="31.5">
      <c r="A3636" s="127" t="s">
        <v>267</v>
      </c>
      <c r="B3636" s="128" t="s">
        <v>486</v>
      </c>
      <c r="C3636" s="126" t="s">
        <v>1878</v>
      </c>
      <c r="D3636" s="126" t="s">
        <v>1878</v>
      </c>
      <c r="E3636" s="124"/>
      <c r="F3636" s="119"/>
    </row>
    <row r="3637" spans="1:6" ht="63">
      <c r="A3637" s="127" t="s">
        <v>268</v>
      </c>
      <c r="B3637" s="128" t="s">
        <v>411</v>
      </c>
      <c r="C3637" s="126" t="s">
        <v>1878</v>
      </c>
      <c r="D3637" s="126" t="s">
        <v>1878</v>
      </c>
      <c r="E3637" s="124"/>
      <c r="F3637" s="119"/>
    </row>
    <row r="3638" spans="1:6" ht="31.5">
      <c r="A3638" s="127" t="s">
        <v>269</v>
      </c>
      <c r="B3638" s="128" t="s">
        <v>412</v>
      </c>
      <c r="C3638" s="126" t="s">
        <v>1878</v>
      </c>
      <c r="D3638" s="126" t="s">
        <v>1878</v>
      </c>
      <c r="E3638" s="124"/>
      <c r="F3638" s="119"/>
    </row>
    <row r="3639" spans="1:6" ht="47.25">
      <c r="A3639" s="129">
        <v>3</v>
      </c>
      <c r="B3639" s="130" t="s">
        <v>210</v>
      </c>
      <c r="C3639" s="126" t="s">
        <v>1878</v>
      </c>
      <c r="D3639" s="126" t="s">
        <v>1878</v>
      </c>
      <c r="E3639" s="124"/>
      <c r="F3639" s="119"/>
    </row>
    <row r="3640" spans="1:6" ht="31.5">
      <c r="A3640" s="127" t="s">
        <v>299</v>
      </c>
      <c r="B3640" s="128" t="s">
        <v>211</v>
      </c>
      <c r="C3640" s="126" t="s">
        <v>1878</v>
      </c>
      <c r="D3640" s="126" t="s">
        <v>1878</v>
      </c>
      <c r="E3640" s="124"/>
      <c r="F3640" s="119"/>
    </row>
    <row r="3641" spans="1:6">
      <c r="A3641" s="127" t="s">
        <v>240</v>
      </c>
      <c r="B3641" s="128" t="s">
        <v>212</v>
      </c>
      <c r="C3641" s="126" t="s">
        <v>1878</v>
      </c>
      <c r="D3641" s="126" t="s">
        <v>1878</v>
      </c>
      <c r="E3641" s="124"/>
      <c r="F3641" s="119"/>
    </row>
    <row r="3642" spans="1:6">
      <c r="A3642" s="127" t="s">
        <v>242</v>
      </c>
      <c r="B3642" s="128" t="s">
        <v>213</v>
      </c>
      <c r="C3642" s="126" t="s">
        <v>1878</v>
      </c>
      <c r="D3642" s="126" t="s">
        <v>1878</v>
      </c>
      <c r="E3642" s="124"/>
      <c r="F3642" s="119"/>
    </row>
    <row r="3643" spans="1:6">
      <c r="A3643" s="127" t="s">
        <v>214</v>
      </c>
      <c r="B3643" s="128" t="s">
        <v>215</v>
      </c>
      <c r="C3643" s="126" t="s">
        <v>1878</v>
      </c>
      <c r="D3643" s="126" t="s">
        <v>1878</v>
      </c>
      <c r="E3643" s="124"/>
      <c r="F3643" s="119"/>
    </row>
    <row r="3644" spans="1:6">
      <c r="A3644" s="127" t="s">
        <v>216</v>
      </c>
      <c r="B3644" s="128" t="s">
        <v>217</v>
      </c>
      <c r="C3644" s="126" t="s">
        <v>1878</v>
      </c>
      <c r="D3644" s="126" t="s">
        <v>1878</v>
      </c>
      <c r="E3644" s="124"/>
      <c r="F3644" s="119"/>
    </row>
    <row r="3645" spans="1:6">
      <c r="A3645" s="129">
        <v>4</v>
      </c>
      <c r="B3645" s="130" t="s">
        <v>394</v>
      </c>
      <c r="C3645" s="126"/>
      <c r="D3645" s="126"/>
      <c r="E3645" s="124"/>
      <c r="F3645" s="119"/>
    </row>
    <row r="3646" spans="1:6" ht="31.5">
      <c r="A3646" s="126" t="s">
        <v>271</v>
      </c>
      <c r="B3646" s="251" t="s">
        <v>218</v>
      </c>
      <c r="C3646" s="126" t="s">
        <v>1878</v>
      </c>
      <c r="D3646" s="126" t="s">
        <v>1878</v>
      </c>
      <c r="E3646" s="124"/>
      <c r="F3646" s="119"/>
    </row>
    <row r="3647" spans="1:6" ht="63">
      <c r="A3647" s="126" t="s">
        <v>272</v>
      </c>
      <c r="B3647" s="251" t="s">
        <v>392</v>
      </c>
      <c r="C3647" s="126" t="s">
        <v>1878</v>
      </c>
      <c r="D3647" s="126" t="s">
        <v>1878</v>
      </c>
      <c r="E3647" s="124"/>
      <c r="F3647" s="119"/>
    </row>
    <row r="3648" spans="1:6" ht="31.5">
      <c r="A3648" s="126" t="s">
        <v>273</v>
      </c>
      <c r="B3648" s="251" t="s">
        <v>500</v>
      </c>
      <c r="C3648" s="126" t="s">
        <v>1878</v>
      </c>
      <c r="D3648" s="126" t="s">
        <v>1878</v>
      </c>
      <c r="E3648" s="124"/>
      <c r="F3648" s="119"/>
    </row>
    <row r="3649" spans="1:6" ht="31.5">
      <c r="A3649" s="126" t="s">
        <v>138</v>
      </c>
      <c r="B3649" s="251" t="s">
        <v>501</v>
      </c>
      <c r="C3649" s="126" t="s">
        <v>1878</v>
      </c>
      <c r="D3649" s="126" t="s">
        <v>1878</v>
      </c>
      <c r="E3649" s="124"/>
      <c r="F3649" s="119"/>
    </row>
    <row r="3650" spans="1:6">
      <c r="E3650" s="719"/>
      <c r="F3650" s="178" t="s">
        <v>251</v>
      </c>
    </row>
    <row r="3651" spans="1:6">
      <c r="B3651" s="53"/>
      <c r="F3651" s="178" t="s">
        <v>456</v>
      </c>
    </row>
    <row r="3652" spans="1:6">
      <c r="F3652" s="178" t="s">
        <v>182</v>
      </c>
    </row>
    <row r="3653" spans="1:6">
      <c r="F3653" s="178"/>
    </row>
    <row r="3654" spans="1:6">
      <c r="A3654" s="802" t="s">
        <v>399</v>
      </c>
      <c r="B3654" s="802"/>
      <c r="C3654" s="802"/>
      <c r="D3654" s="802"/>
      <c r="E3654" s="802"/>
      <c r="F3654" s="802"/>
    </row>
    <row r="3655" spans="1:6">
      <c r="A3655" s="802" t="s">
        <v>303</v>
      </c>
      <c r="B3655" s="802"/>
      <c r="C3655" s="802"/>
      <c r="D3655" s="802"/>
      <c r="E3655" s="802"/>
      <c r="F3655" s="802"/>
    </row>
    <row r="3656" spans="1:6">
      <c r="F3656" s="178" t="s">
        <v>219</v>
      </c>
    </row>
    <row r="3657" spans="1:6">
      <c r="F3657" s="178" t="s">
        <v>220</v>
      </c>
    </row>
    <row r="3658" spans="1:6">
      <c r="F3658" s="178" t="s">
        <v>221</v>
      </c>
    </row>
    <row r="3659" spans="1:6">
      <c r="F3659" s="246" t="s">
        <v>222</v>
      </c>
    </row>
    <row r="3660" spans="1:6">
      <c r="F3660" s="178" t="s">
        <v>1885</v>
      </c>
    </row>
    <row r="3661" spans="1:6">
      <c r="F3661" s="178" t="s">
        <v>177</v>
      </c>
    </row>
    <row r="3662" spans="1:6">
      <c r="A3662" s="123"/>
    </row>
    <row r="3663" spans="1:6">
      <c r="A3663" s="804" t="s">
        <v>1886</v>
      </c>
      <c r="B3663" s="804"/>
      <c r="C3663" s="804"/>
      <c r="D3663" s="804"/>
      <c r="E3663" s="804"/>
      <c r="F3663" s="804"/>
    </row>
    <row r="3664" spans="1:6">
      <c r="A3664" s="121" t="s">
        <v>1327</v>
      </c>
      <c r="B3664" s="640" t="s">
        <v>973</v>
      </c>
    </row>
    <row r="3665" spans="1:6">
      <c r="A3665" s="803" t="s">
        <v>262</v>
      </c>
      <c r="B3665" s="781" t="s">
        <v>418</v>
      </c>
      <c r="C3665" s="806" t="s">
        <v>470</v>
      </c>
      <c r="D3665" s="807"/>
      <c r="E3665" s="805" t="s">
        <v>400</v>
      </c>
      <c r="F3665" s="781" t="s">
        <v>401</v>
      </c>
    </row>
    <row r="3666" spans="1:6">
      <c r="A3666" s="803"/>
      <c r="B3666" s="781"/>
      <c r="C3666" s="808"/>
      <c r="D3666" s="809"/>
      <c r="E3666" s="805"/>
      <c r="F3666" s="781"/>
    </row>
    <row r="3667" spans="1:6">
      <c r="A3667" s="803"/>
      <c r="B3667" s="781"/>
      <c r="C3667" s="247" t="s">
        <v>402</v>
      </c>
      <c r="D3667" s="247" t="s">
        <v>403</v>
      </c>
      <c r="E3667" s="805"/>
      <c r="F3667" s="781"/>
    </row>
    <row r="3668" spans="1:6">
      <c r="A3668" s="712">
        <v>1</v>
      </c>
      <c r="B3668" s="709">
        <v>2</v>
      </c>
      <c r="C3668" s="247">
        <v>3</v>
      </c>
      <c r="D3668" s="247">
        <v>4</v>
      </c>
      <c r="E3668" s="711">
        <v>5</v>
      </c>
      <c r="F3668" s="709">
        <v>6</v>
      </c>
    </row>
    <row r="3669" spans="1:6">
      <c r="A3669" s="712">
        <v>1</v>
      </c>
      <c r="B3669" s="248" t="s">
        <v>368</v>
      </c>
      <c r="C3669" s="249"/>
      <c r="D3669" s="249"/>
      <c r="E3669" s="125"/>
      <c r="F3669" s="710"/>
    </row>
    <row r="3670" spans="1:6">
      <c r="A3670" s="126" t="s">
        <v>264</v>
      </c>
      <c r="B3670" s="250" t="s">
        <v>369</v>
      </c>
      <c r="C3670" s="126" t="s">
        <v>1878</v>
      </c>
      <c r="D3670" s="126" t="s">
        <v>1878</v>
      </c>
      <c r="E3670" s="124"/>
      <c r="F3670" s="119"/>
    </row>
    <row r="3671" spans="1:6">
      <c r="A3671" s="126" t="s">
        <v>265</v>
      </c>
      <c r="B3671" s="251" t="s">
        <v>223</v>
      </c>
      <c r="C3671" s="126" t="s">
        <v>1878</v>
      </c>
      <c r="D3671" s="126" t="s">
        <v>1878</v>
      </c>
      <c r="E3671" s="124"/>
      <c r="F3671" s="119"/>
    </row>
    <row r="3672" spans="1:6" ht="31.5">
      <c r="A3672" s="126" t="s">
        <v>276</v>
      </c>
      <c r="B3672" s="251" t="s">
        <v>480</v>
      </c>
      <c r="C3672" s="126" t="s">
        <v>1878</v>
      </c>
      <c r="D3672" s="126" t="s">
        <v>1878</v>
      </c>
      <c r="E3672" s="124"/>
      <c r="F3672" s="119"/>
    </row>
    <row r="3673" spans="1:6" ht="63">
      <c r="A3673" s="127" t="s">
        <v>291</v>
      </c>
      <c r="B3673" s="128" t="s">
        <v>481</v>
      </c>
      <c r="C3673" s="126" t="s">
        <v>1878</v>
      </c>
      <c r="D3673" s="126" t="s">
        <v>1878</v>
      </c>
      <c r="E3673" s="124"/>
      <c r="F3673" s="119"/>
    </row>
    <row r="3674" spans="1:6" ht="31.5">
      <c r="A3674" s="127" t="s">
        <v>482</v>
      </c>
      <c r="B3674" s="128" t="s">
        <v>483</v>
      </c>
      <c r="C3674" s="126" t="s">
        <v>1878</v>
      </c>
      <c r="D3674" s="126" t="s">
        <v>1878</v>
      </c>
      <c r="E3674" s="124"/>
      <c r="F3674" s="119"/>
    </row>
    <row r="3675" spans="1:6">
      <c r="A3675" s="127" t="s">
        <v>484</v>
      </c>
      <c r="B3675" s="128" t="s">
        <v>485</v>
      </c>
      <c r="C3675" s="126" t="s">
        <v>1878</v>
      </c>
      <c r="D3675" s="126" t="s">
        <v>1878</v>
      </c>
      <c r="E3675" s="124"/>
      <c r="F3675" s="119"/>
    </row>
    <row r="3676" spans="1:6">
      <c r="A3676" s="129">
        <v>2</v>
      </c>
      <c r="B3676" s="130" t="s">
        <v>298</v>
      </c>
      <c r="C3676" s="126"/>
      <c r="D3676" s="126"/>
      <c r="E3676" s="124"/>
      <c r="F3676" s="119"/>
    </row>
    <row r="3677" spans="1:6" ht="31.5">
      <c r="A3677" s="127" t="s">
        <v>267</v>
      </c>
      <c r="B3677" s="128" t="s">
        <v>486</v>
      </c>
      <c r="C3677" s="126" t="s">
        <v>1878</v>
      </c>
      <c r="D3677" s="126" t="s">
        <v>1878</v>
      </c>
      <c r="E3677" s="124"/>
      <c r="F3677" s="119"/>
    </row>
    <row r="3678" spans="1:6" ht="63">
      <c r="A3678" s="127" t="s">
        <v>268</v>
      </c>
      <c r="B3678" s="128" t="s">
        <v>411</v>
      </c>
      <c r="C3678" s="126" t="s">
        <v>1878</v>
      </c>
      <c r="D3678" s="126" t="s">
        <v>1878</v>
      </c>
      <c r="E3678" s="124"/>
      <c r="F3678" s="119"/>
    </row>
    <row r="3679" spans="1:6" ht="31.5">
      <c r="A3679" s="127" t="s">
        <v>269</v>
      </c>
      <c r="B3679" s="128" t="s">
        <v>412</v>
      </c>
      <c r="C3679" s="126" t="s">
        <v>1878</v>
      </c>
      <c r="D3679" s="126" t="s">
        <v>1878</v>
      </c>
      <c r="E3679" s="124"/>
      <c r="F3679" s="119"/>
    </row>
    <row r="3680" spans="1:6" ht="47.25">
      <c r="A3680" s="129">
        <v>3</v>
      </c>
      <c r="B3680" s="130" t="s">
        <v>210</v>
      </c>
      <c r="C3680" s="126" t="s">
        <v>1878</v>
      </c>
      <c r="D3680" s="126" t="s">
        <v>1878</v>
      </c>
      <c r="E3680" s="124"/>
      <c r="F3680" s="119"/>
    </row>
    <row r="3681" spans="1:6" ht="31.5">
      <c r="A3681" s="127" t="s">
        <v>299</v>
      </c>
      <c r="B3681" s="128" t="s">
        <v>211</v>
      </c>
      <c r="C3681" s="126" t="s">
        <v>1878</v>
      </c>
      <c r="D3681" s="126" t="s">
        <v>1878</v>
      </c>
      <c r="E3681" s="124"/>
      <c r="F3681" s="119"/>
    </row>
    <row r="3682" spans="1:6">
      <c r="A3682" s="127" t="s">
        <v>240</v>
      </c>
      <c r="B3682" s="128" t="s">
        <v>212</v>
      </c>
      <c r="C3682" s="126" t="s">
        <v>1878</v>
      </c>
      <c r="D3682" s="126" t="s">
        <v>1878</v>
      </c>
      <c r="E3682" s="124"/>
      <c r="F3682" s="119"/>
    </row>
    <row r="3683" spans="1:6">
      <c r="A3683" s="127" t="s">
        <v>242</v>
      </c>
      <c r="B3683" s="128" t="s">
        <v>213</v>
      </c>
      <c r="C3683" s="126" t="s">
        <v>1878</v>
      </c>
      <c r="D3683" s="126" t="s">
        <v>1878</v>
      </c>
      <c r="E3683" s="124"/>
      <c r="F3683" s="119"/>
    </row>
    <row r="3684" spans="1:6">
      <c r="A3684" s="127" t="s">
        <v>214</v>
      </c>
      <c r="B3684" s="128" t="s">
        <v>215</v>
      </c>
      <c r="C3684" s="126" t="s">
        <v>1878</v>
      </c>
      <c r="D3684" s="126" t="s">
        <v>1878</v>
      </c>
      <c r="E3684" s="124"/>
      <c r="F3684" s="119"/>
    </row>
    <row r="3685" spans="1:6">
      <c r="A3685" s="127" t="s">
        <v>216</v>
      </c>
      <c r="B3685" s="128" t="s">
        <v>217</v>
      </c>
      <c r="C3685" s="126" t="s">
        <v>1878</v>
      </c>
      <c r="D3685" s="126" t="s">
        <v>1878</v>
      </c>
      <c r="E3685" s="124"/>
      <c r="F3685" s="119"/>
    </row>
    <row r="3686" spans="1:6">
      <c r="A3686" s="129">
        <v>4</v>
      </c>
      <c r="B3686" s="130" t="s">
        <v>394</v>
      </c>
      <c r="C3686" s="126"/>
      <c r="D3686" s="126"/>
      <c r="E3686" s="124"/>
      <c r="F3686" s="119"/>
    </row>
    <row r="3687" spans="1:6" ht="31.5">
      <c r="A3687" s="126" t="s">
        <v>271</v>
      </c>
      <c r="B3687" s="251" t="s">
        <v>218</v>
      </c>
      <c r="C3687" s="126" t="s">
        <v>1878</v>
      </c>
      <c r="D3687" s="126" t="s">
        <v>1878</v>
      </c>
      <c r="E3687" s="124"/>
      <c r="F3687" s="119"/>
    </row>
    <row r="3688" spans="1:6" ht="63">
      <c r="A3688" s="126" t="s">
        <v>272</v>
      </c>
      <c r="B3688" s="251" t="s">
        <v>392</v>
      </c>
      <c r="C3688" s="126" t="s">
        <v>1878</v>
      </c>
      <c r="D3688" s="126" t="s">
        <v>1878</v>
      </c>
      <c r="E3688" s="124"/>
      <c r="F3688" s="119"/>
    </row>
    <row r="3689" spans="1:6" ht="31.5">
      <c r="A3689" s="126" t="s">
        <v>273</v>
      </c>
      <c r="B3689" s="251" t="s">
        <v>500</v>
      </c>
      <c r="C3689" s="126" t="s">
        <v>1878</v>
      </c>
      <c r="D3689" s="126" t="s">
        <v>1878</v>
      </c>
      <c r="E3689" s="124"/>
      <c r="F3689" s="119"/>
    </row>
    <row r="3690" spans="1:6" ht="31.5">
      <c r="A3690" s="126" t="s">
        <v>138</v>
      </c>
      <c r="B3690" s="251" t="s">
        <v>501</v>
      </c>
      <c r="C3690" s="126" t="s">
        <v>1878</v>
      </c>
      <c r="D3690" s="126" t="s">
        <v>1878</v>
      </c>
      <c r="E3690" s="124"/>
      <c r="F3690" s="119"/>
    </row>
    <row r="3691" spans="1:6">
      <c r="E3691" s="719"/>
      <c r="F3691" s="178" t="s">
        <v>251</v>
      </c>
    </row>
    <row r="3692" spans="1:6">
      <c r="B3692" s="53"/>
      <c r="F3692" s="178" t="s">
        <v>456</v>
      </c>
    </row>
    <row r="3693" spans="1:6">
      <c r="F3693" s="178" t="s">
        <v>182</v>
      </c>
    </row>
    <row r="3694" spans="1:6">
      <c r="F3694" s="178"/>
    </row>
    <row r="3695" spans="1:6">
      <c r="A3695" s="802" t="s">
        <v>399</v>
      </c>
      <c r="B3695" s="802"/>
      <c r="C3695" s="802"/>
      <c r="D3695" s="802"/>
      <c r="E3695" s="802"/>
      <c r="F3695" s="802"/>
    </row>
    <row r="3696" spans="1:6">
      <c r="A3696" s="802" t="s">
        <v>303</v>
      </c>
      <c r="B3696" s="802"/>
      <c r="C3696" s="802"/>
      <c r="D3696" s="802"/>
      <c r="E3696" s="802"/>
      <c r="F3696" s="802"/>
    </row>
    <row r="3697" spans="1:6">
      <c r="F3697" s="178" t="s">
        <v>219</v>
      </c>
    </row>
    <row r="3698" spans="1:6">
      <c r="F3698" s="178" t="s">
        <v>220</v>
      </c>
    </row>
    <row r="3699" spans="1:6">
      <c r="F3699" s="178" t="s">
        <v>221</v>
      </c>
    </row>
    <row r="3700" spans="1:6">
      <c r="F3700" s="246" t="s">
        <v>222</v>
      </c>
    </row>
    <row r="3701" spans="1:6">
      <c r="F3701" s="178" t="s">
        <v>1885</v>
      </c>
    </row>
    <row r="3702" spans="1:6">
      <c r="F3702" s="178" t="s">
        <v>177</v>
      </c>
    </row>
    <row r="3703" spans="1:6">
      <c r="A3703" s="123"/>
    </row>
    <row r="3704" spans="1:6">
      <c r="A3704" s="804" t="s">
        <v>1886</v>
      </c>
      <c r="B3704" s="804"/>
      <c r="C3704" s="804"/>
      <c r="D3704" s="804"/>
      <c r="E3704" s="804"/>
      <c r="F3704" s="804"/>
    </row>
    <row r="3705" spans="1:6">
      <c r="A3705" s="121" t="s">
        <v>1328</v>
      </c>
      <c r="B3705" s="640" t="s">
        <v>974</v>
      </c>
    </row>
    <row r="3706" spans="1:6">
      <c r="A3706" s="803" t="s">
        <v>262</v>
      </c>
      <c r="B3706" s="781" t="s">
        <v>418</v>
      </c>
      <c r="C3706" s="806" t="s">
        <v>470</v>
      </c>
      <c r="D3706" s="807"/>
      <c r="E3706" s="805" t="s">
        <v>400</v>
      </c>
      <c r="F3706" s="781" t="s">
        <v>401</v>
      </c>
    </row>
    <row r="3707" spans="1:6">
      <c r="A3707" s="803"/>
      <c r="B3707" s="781"/>
      <c r="C3707" s="808"/>
      <c r="D3707" s="809"/>
      <c r="E3707" s="805"/>
      <c r="F3707" s="781"/>
    </row>
    <row r="3708" spans="1:6">
      <c r="A3708" s="803"/>
      <c r="B3708" s="781"/>
      <c r="C3708" s="247" t="s">
        <v>402</v>
      </c>
      <c r="D3708" s="247" t="s">
        <v>403</v>
      </c>
      <c r="E3708" s="805"/>
      <c r="F3708" s="781"/>
    </row>
    <row r="3709" spans="1:6">
      <c r="A3709" s="712">
        <v>1</v>
      </c>
      <c r="B3709" s="709">
        <v>2</v>
      </c>
      <c r="C3709" s="247">
        <v>3</v>
      </c>
      <c r="D3709" s="247">
        <v>4</v>
      </c>
      <c r="E3709" s="711">
        <v>5</v>
      </c>
      <c r="F3709" s="709">
        <v>6</v>
      </c>
    </row>
    <row r="3710" spans="1:6">
      <c r="A3710" s="712">
        <v>1</v>
      </c>
      <c r="B3710" s="248" t="s">
        <v>368</v>
      </c>
      <c r="C3710" s="249"/>
      <c r="D3710" s="249"/>
      <c r="E3710" s="125"/>
      <c r="F3710" s="710"/>
    </row>
    <row r="3711" spans="1:6">
      <c r="A3711" s="126" t="s">
        <v>264</v>
      </c>
      <c r="B3711" s="250" t="s">
        <v>369</v>
      </c>
      <c r="C3711" s="126" t="s">
        <v>1878</v>
      </c>
      <c r="D3711" s="126" t="s">
        <v>1878</v>
      </c>
      <c r="E3711" s="124"/>
      <c r="F3711" s="119"/>
    </row>
    <row r="3712" spans="1:6">
      <c r="A3712" s="126" t="s">
        <v>265</v>
      </c>
      <c r="B3712" s="251" t="s">
        <v>223</v>
      </c>
      <c r="C3712" s="126" t="s">
        <v>1878</v>
      </c>
      <c r="D3712" s="126" t="s">
        <v>1878</v>
      </c>
      <c r="E3712" s="124"/>
      <c r="F3712" s="119"/>
    </row>
    <row r="3713" spans="1:6" ht="31.5">
      <c r="A3713" s="126" t="s">
        <v>276</v>
      </c>
      <c r="B3713" s="251" t="s">
        <v>480</v>
      </c>
      <c r="C3713" s="126" t="s">
        <v>1878</v>
      </c>
      <c r="D3713" s="126" t="s">
        <v>1878</v>
      </c>
      <c r="E3713" s="124"/>
      <c r="F3713" s="119"/>
    </row>
    <row r="3714" spans="1:6" ht="63">
      <c r="A3714" s="127" t="s">
        <v>291</v>
      </c>
      <c r="B3714" s="128" t="s">
        <v>481</v>
      </c>
      <c r="C3714" s="126" t="s">
        <v>1878</v>
      </c>
      <c r="D3714" s="126" t="s">
        <v>1878</v>
      </c>
      <c r="E3714" s="124"/>
      <c r="F3714" s="119"/>
    </row>
    <row r="3715" spans="1:6" ht="31.5">
      <c r="A3715" s="127" t="s">
        <v>482</v>
      </c>
      <c r="B3715" s="128" t="s">
        <v>483</v>
      </c>
      <c r="C3715" s="126" t="s">
        <v>1878</v>
      </c>
      <c r="D3715" s="126" t="s">
        <v>1878</v>
      </c>
      <c r="E3715" s="124"/>
      <c r="F3715" s="119"/>
    </row>
    <row r="3716" spans="1:6">
      <c r="A3716" s="127" t="s">
        <v>484</v>
      </c>
      <c r="B3716" s="128" t="s">
        <v>485</v>
      </c>
      <c r="C3716" s="126" t="s">
        <v>1878</v>
      </c>
      <c r="D3716" s="126" t="s">
        <v>1878</v>
      </c>
      <c r="E3716" s="124"/>
      <c r="F3716" s="119"/>
    </row>
    <row r="3717" spans="1:6">
      <c r="A3717" s="129">
        <v>2</v>
      </c>
      <c r="B3717" s="130" t="s">
        <v>298</v>
      </c>
      <c r="C3717" s="126"/>
      <c r="D3717" s="126"/>
      <c r="E3717" s="124"/>
      <c r="F3717" s="119"/>
    </row>
    <row r="3718" spans="1:6" ht="31.5">
      <c r="A3718" s="127" t="s">
        <v>267</v>
      </c>
      <c r="B3718" s="128" t="s">
        <v>486</v>
      </c>
      <c r="C3718" s="126" t="s">
        <v>1878</v>
      </c>
      <c r="D3718" s="126" t="s">
        <v>1878</v>
      </c>
      <c r="E3718" s="124"/>
      <c r="F3718" s="119"/>
    </row>
    <row r="3719" spans="1:6" ht="63">
      <c r="A3719" s="127" t="s">
        <v>268</v>
      </c>
      <c r="B3719" s="128" t="s">
        <v>411</v>
      </c>
      <c r="C3719" s="126" t="s">
        <v>1878</v>
      </c>
      <c r="D3719" s="126" t="s">
        <v>1878</v>
      </c>
      <c r="E3719" s="124"/>
      <c r="F3719" s="119"/>
    </row>
    <row r="3720" spans="1:6" ht="31.5">
      <c r="A3720" s="127" t="s">
        <v>269</v>
      </c>
      <c r="B3720" s="128" t="s">
        <v>412</v>
      </c>
      <c r="C3720" s="126" t="s">
        <v>1878</v>
      </c>
      <c r="D3720" s="126" t="s">
        <v>1878</v>
      </c>
      <c r="E3720" s="124"/>
      <c r="F3720" s="119"/>
    </row>
    <row r="3721" spans="1:6" ht="47.25">
      <c r="A3721" s="129">
        <v>3</v>
      </c>
      <c r="B3721" s="130" t="s">
        <v>210</v>
      </c>
      <c r="C3721" s="126" t="s">
        <v>1878</v>
      </c>
      <c r="D3721" s="126" t="s">
        <v>1878</v>
      </c>
      <c r="E3721" s="124"/>
      <c r="F3721" s="119"/>
    </row>
    <row r="3722" spans="1:6" ht="31.5">
      <c r="A3722" s="127" t="s">
        <v>299</v>
      </c>
      <c r="B3722" s="128" t="s">
        <v>211</v>
      </c>
      <c r="C3722" s="126" t="s">
        <v>1878</v>
      </c>
      <c r="D3722" s="126" t="s">
        <v>1878</v>
      </c>
      <c r="E3722" s="124"/>
      <c r="F3722" s="119"/>
    </row>
    <row r="3723" spans="1:6">
      <c r="A3723" s="127" t="s">
        <v>240</v>
      </c>
      <c r="B3723" s="128" t="s">
        <v>212</v>
      </c>
      <c r="C3723" s="126" t="s">
        <v>1878</v>
      </c>
      <c r="D3723" s="126" t="s">
        <v>1878</v>
      </c>
      <c r="E3723" s="124"/>
      <c r="F3723" s="119"/>
    </row>
    <row r="3724" spans="1:6">
      <c r="A3724" s="127" t="s">
        <v>242</v>
      </c>
      <c r="B3724" s="128" t="s">
        <v>213</v>
      </c>
      <c r="C3724" s="126" t="s">
        <v>1878</v>
      </c>
      <c r="D3724" s="126" t="s">
        <v>1878</v>
      </c>
      <c r="E3724" s="124"/>
      <c r="F3724" s="119"/>
    </row>
    <row r="3725" spans="1:6">
      <c r="A3725" s="127" t="s">
        <v>214</v>
      </c>
      <c r="B3725" s="128" t="s">
        <v>215</v>
      </c>
      <c r="C3725" s="126" t="s">
        <v>1878</v>
      </c>
      <c r="D3725" s="126" t="s">
        <v>1878</v>
      </c>
      <c r="E3725" s="124"/>
      <c r="F3725" s="119"/>
    </row>
    <row r="3726" spans="1:6">
      <c r="A3726" s="127" t="s">
        <v>216</v>
      </c>
      <c r="B3726" s="128" t="s">
        <v>217</v>
      </c>
      <c r="C3726" s="126" t="s">
        <v>1878</v>
      </c>
      <c r="D3726" s="126" t="s">
        <v>1878</v>
      </c>
      <c r="E3726" s="124"/>
      <c r="F3726" s="119"/>
    </row>
    <row r="3727" spans="1:6">
      <c r="A3727" s="129">
        <v>4</v>
      </c>
      <c r="B3727" s="130" t="s">
        <v>394</v>
      </c>
      <c r="C3727" s="126"/>
      <c r="D3727" s="126"/>
      <c r="E3727" s="124"/>
      <c r="F3727" s="119"/>
    </row>
    <row r="3728" spans="1:6" ht="31.5">
      <c r="A3728" s="126" t="s">
        <v>271</v>
      </c>
      <c r="B3728" s="251" t="s">
        <v>218</v>
      </c>
      <c r="C3728" s="126" t="s">
        <v>1878</v>
      </c>
      <c r="D3728" s="126" t="s">
        <v>1878</v>
      </c>
      <c r="E3728" s="124"/>
      <c r="F3728" s="119"/>
    </row>
    <row r="3729" spans="1:6" ht="63">
      <c r="A3729" s="126" t="s">
        <v>272</v>
      </c>
      <c r="B3729" s="251" t="s">
        <v>392</v>
      </c>
      <c r="C3729" s="126" t="s">
        <v>1878</v>
      </c>
      <c r="D3729" s="126" t="s">
        <v>1878</v>
      </c>
      <c r="E3729" s="124"/>
      <c r="F3729" s="119"/>
    </row>
    <row r="3730" spans="1:6" ht="31.5">
      <c r="A3730" s="126" t="s">
        <v>273</v>
      </c>
      <c r="B3730" s="251" t="s">
        <v>500</v>
      </c>
      <c r="C3730" s="126" t="s">
        <v>1878</v>
      </c>
      <c r="D3730" s="126" t="s">
        <v>1878</v>
      </c>
      <c r="E3730" s="124"/>
      <c r="F3730" s="119"/>
    </row>
    <row r="3731" spans="1:6" ht="31.5">
      <c r="A3731" s="126" t="s">
        <v>138</v>
      </c>
      <c r="B3731" s="251" t="s">
        <v>501</v>
      </c>
      <c r="C3731" s="126" t="s">
        <v>1878</v>
      </c>
      <c r="D3731" s="126" t="s">
        <v>1878</v>
      </c>
      <c r="E3731" s="124"/>
      <c r="F3731" s="119"/>
    </row>
    <row r="3732" spans="1:6">
      <c r="E3732" s="719"/>
      <c r="F3732" s="178" t="s">
        <v>251</v>
      </c>
    </row>
    <row r="3733" spans="1:6">
      <c r="B3733" s="53"/>
      <c r="F3733" s="178" t="s">
        <v>456</v>
      </c>
    </row>
    <row r="3734" spans="1:6">
      <c r="F3734" s="178" t="s">
        <v>182</v>
      </c>
    </row>
    <row r="3735" spans="1:6">
      <c r="F3735" s="178"/>
    </row>
    <row r="3736" spans="1:6">
      <c r="A3736" s="802" t="s">
        <v>399</v>
      </c>
      <c r="B3736" s="802"/>
      <c r="C3736" s="802"/>
      <c r="D3736" s="802"/>
      <c r="E3736" s="802"/>
      <c r="F3736" s="802"/>
    </row>
    <row r="3737" spans="1:6">
      <c r="A3737" s="802" t="s">
        <v>303</v>
      </c>
      <c r="B3737" s="802"/>
      <c r="C3737" s="802"/>
      <c r="D3737" s="802"/>
      <c r="E3737" s="802"/>
      <c r="F3737" s="802"/>
    </row>
    <row r="3738" spans="1:6">
      <c r="F3738" s="178" t="s">
        <v>219</v>
      </c>
    </row>
    <row r="3739" spans="1:6">
      <c r="F3739" s="178" t="s">
        <v>220</v>
      </c>
    </row>
    <row r="3740" spans="1:6">
      <c r="F3740" s="178" t="s">
        <v>221</v>
      </c>
    </row>
    <row r="3741" spans="1:6">
      <c r="F3741" s="246" t="s">
        <v>222</v>
      </c>
    </row>
    <row r="3742" spans="1:6">
      <c r="F3742" s="178" t="s">
        <v>1885</v>
      </c>
    </row>
    <row r="3743" spans="1:6">
      <c r="F3743" s="178" t="s">
        <v>177</v>
      </c>
    </row>
    <row r="3744" spans="1:6">
      <c r="A3744" s="123"/>
    </row>
    <row r="3745" spans="1:6">
      <c r="A3745" s="804" t="s">
        <v>1886</v>
      </c>
      <c r="B3745" s="804"/>
      <c r="C3745" s="804"/>
      <c r="D3745" s="804"/>
      <c r="E3745" s="804"/>
      <c r="F3745" s="804"/>
    </row>
    <row r="3746" spans="1:6">
      <c r="A3746" s="121" t="s">
        <v>1329</v>
      </c>
      <c r="B3746" s="640" t="s">
        <v>975</v>
      </c>
    </row>
    <row r="3747" spans="1:6">
      <c r="A3747" s="803" t="s">
        <v>262</v>
      </c>
      <c r="B3747" s="781" t="s">
        <v>418</v>
      </c>
      <c r="C3747" s="806" t="s">
        <v>470</v>
      </c>
      <c r="D3747" s="807"/>
      <c r="E3747" s="805" t="s">
        <v>400</v>
      </c>
      <c r="F3747" s="781" t="s">
        <v>401</v>
      </c>
    </row>
    <row r="3748" spans="1:6">
      <c r="A3748" s="803"/>
      <c r="B3748" s="781"/>
      <c r="C3748" s="808"/>
      <c r="D3748" s="809"/>
      <c r="E3748" s="805"/>
      <c r="F3748" s="781"/>
    </row>
    <row r="3749" spans="1:6">
      <c r="A3749" s="803"/>
      <c r="B3749" s="781"/>
      <c r="C3749" s="247" t="s">
        <v>402</v>
      </c>
      <c r="D3749" s="247" t="s">
        <v>403</v>
      </c>
      <c r="E3749" s="805"/>
      <c r="F3749" s="781"/>
    </row>
    <row r="3750" spans="1:6">
      <c r="A3750" s="712">
        <v>1</v>
      </c>
      <c r="B3750" s="709">
        <v>2</v>
      </c>
      <c r="C3750" s="247">
        <v>3</v>
      </c>
      <c r="D3750" s="247">
        <v>4</v>
      </c>
      <c r="E3750" s="711">
        <v>5</v>
      </c>
      <c r="F3750" s="709">
        <v>6</v>
      </c>
    </row>
    <row r="3751" spans="1:6">
      <c r="A3751" s="712">
        <v>1</v>
      </c>
      <c r="B3751" s="248" t="s">
        <v>368</v>
      </c>
      <c r="C3751" s="249"/>
      <c r="D3751" s="249"/>
      <c r="E3751" s="125"/>
      <c r="F3751" s="710"/>
    </row>
    <row r="3752" spans="1:6">
      <c r="A3752" s="126" t="s">
        <v>264</v>
      </c>
      <c r="B3752" s="250" t="s">
        <v>369</v>
      </c>
      <c r="C3752" s="126" t="s">
        <v>1878</v>
      </c>
      <c r="D3752" s="126" t="s">
        <v>1878</v>
      </c>
      <c r="E3752" s="124"/>
      <c r="F3752" s="119"/>
    </row>
    <row r="3753" spans="1:6">
      <c r="A3753" s="126" t="s">
        <v>265</v>
      </c>
      <c r="B3753" s="251" t="s">
        <v>223</v>
      </c>
      <c r="C3753" s="126" t="s">
        <v>1878</v>
      </c>
      <c r="D3753" s="126" t="s">
        <v>1878</v>
      </c>
      <c r="E3753" s="124"/>
      <c r="F3753" s="119"/>
    </row>
    <row r="3754" spans="1:6" ht="31.5">
      <c r="A3754" s="126" t="s">
        <v>276</v>
      </c>
      <c r="B3754" s="251" t="s">
        <v>480</v>
      </c>
      <c r="C3754" s="126" t="s">
        <v>1878</v>
      </c>
      <c r="D3754" s="126" t="s">
        <v>1878</v>
      </c>
      <c r="E3754" s="124"/>
      <c r="F3754" s="119"/>
    </row>
    <row r="3755" spans="1:6" ht="63">
      <c r="A3755" s="127" t="s">
        <v>291</v>
      </c>
      <c r="B3755" s="128" t="s">
        <v>481</v>
      </c>
      <c r="C3755" s="126" t="s">
        <v>1878</v>
      </c>
      <c r="D3755" s="126" t="s">
        <v>1878</v>
      </c>
      <c r="E3755" s="124"/>
      <c r="F3755" s="119"/>
    </row>
    <row r="3756" spans="1:6" ht="31.5">
      <c r="A3756" s="127" t="s">
        <v>482</v>
      </c>
      <c r="B3756" s="128" t="s">
        <v>483</v>
      </c>
      <c r="C3756" s="126" t="s">
        <v>1878</v>
      </c>
      <c r="D3756" s="126" t="s">
        <v>1878</v>
      </c>
      <c r="E3756" s="124"/>
      <c r="F3756" s="119"/>
    </row>
    <row r="3757" spans="1:6">
      <c r="A3757" s="127" t="s">
        <v>484</v>
      </c>
      <c r="B3757" s="128" t="s">
        <v>485</v>
      </c>
      <c r="C3757" s="126" t="s">
        <v>1878</v>
      </c>
      <c r="D3757" s="126" t="s">
        <v>1878</v>
      </c>
      <c r="E3757" s="124"/>
      <c r="F3757" s="119"/>
    </row>
    <row r="3758" spans="1:6">
      <c r="A3758" s="129">
        <v>2</v>
      </c>
      <c r="B3758" s="130" t="s">
        <v>298</v>
      </c>
      <c r="C3758" s="126"/>
      <c r="D3758" s="126"/>
      <c r="E3758" s="124"/>
      <c r="F3758" s="119"/>
    </row>
    <row r="3759" spans="1:6" ht="31.5">
      <c r="A3759" s="127" t="s">
        <v>267</v>
      </c>
      <c r="B3759" s="128" t="s">
        <v>486</v>
      </c>
      <c r="C3759" s="126" t="s">
        <v>1878</v>
      </c>
      <c r="D3759" s="126" t="s">
        <v>1878</v>
      </c>
      <c r="E3759" s="124"/>
      <c r="F3759" s="119"/>
    </row>
    <row r="3760" spans="1:6" ht="63">
      <c r="A3760" s="127" t="s">
        <v>268</v>
      </c>
      <c r="B3760" s="128" t="s">
        <v>411</v>
      </c>
      <c r="C3760" s="126" t="s">
        <v>1878</v>
      </c>
      <c r="D3760" s="126" t="s">
        <v>1878</v>
      </c>
      <c r="E3760" s="124"/>
      <c r="F3760" s="119"/>
    </row>
    <row r="3761" spans="1:6" ht="31.5">
      <c r="A3761" s="127" t="s">
        <v>269</v>
      </c>
      <c r="B3761" s="128" t="s">
        <v>412</v>
      </c>
      <c r="C3761" s="126" t="s">
        <v>1878</v>
      </c>
      <c r="D3761" s="126" t="s">
        <v>1878</v>
      </c>
      <c r="E3761" s="124"/>
      <c r="F3761" s="119"/>
    </row>
    <row r="3762" spans="1:6" ht="47.25">
      <c r="A3762" s="129">
        <v>3</v>
      </c>
      <c r="B3762" s="130" t="s">
        <v>210</v>
      </c>
      <c r="C3762" s="126" t="s">
        <v>1878</v>
      </c>
      <c r="D3762" s="126" t="s">
        <v>1878</v>
      </c>
      <c r="E3762" s="124"/>
      <c r="F3762" s="119"/>
    </row>
    <row r="3763" spans="1:6" ht="31.5">
      <c r="A3763" s="127" t="s">
        <v>299</v>
      </c>
      <c r="B3763" s="128" t="s">
        <v>211</v>
      </c>
      <c r="C3763" s="126" t="s">
        <v>1878</v>
      </c>
      <c r="D3763" s="126" t="s">
        <v>1878</v>
      </c>
      <c r="E3763" s="124"/>
      <c r="F3763" s="119"/>
    </row>
    <row r="3764" spans="1:6">
      <c r="A3764" s="127" t="s">
        <v>240</v>
      </c>
      <c r="B3764" s="128" t="s">
        <v>212</v>
      </c>
      <c r="C3764" s="126" t="s">
        <v>1878</v>
      </c>
      <c r="D3764" s="126" t="s">
        <v>1878</v>
      </c>
      <c r="E3764" s="124"/>
      <c r="F3764" s="119"/>
    </row>
    <row r="3765" spans="1:6">
      <c r="A3765" s="127" t="s">
        <v>242</v>
      </c>
      <c r="B3765" s="128" t="s">
        <v>213</v>
      </c>
      <c r="C3765" s="126" t="s">
        <v>1878</v>
      </c>
      <c r="D3765" s="126" t="s">
        <v>1878</v>
      </c>
      <c r="E3765" s="124"/>
      <c r="F3765" s="119"/>
    </row>
    <row r="3766" spans="1:6">
      <c r="A3766" s="127" t="s">
        <v>214</v>
      </c>
      <c r="B3766" s="128" t="s">
        <v>215</v>
      </c>
      <c r="C3766" s="126" t="s">
        <v>1878</v>
      </c>
      <c r="D3766" s="126" t="s">
        <v>1878</v>
      </c>
      <c r="E3766" s="124"/>
      <c r="F3766" s="119"/>
    </row>
    <row r="3767" spans="1:6">
      <c r="A3767" s="127" t="s">
        <v>216</v>
      </c>
      <c r="B3767" s="128" t="s">
        <v>217</v>
      </c>
      <c r="C3767" s="126" t="s">
        <v>1878</v>
      </c>
      <c r="D3767" s="126" t="s">
        <v>1878</v>
      </c>
      <c r="E3767" s="124"/>
      <c r="F3767" s="119"/>
    </row>
    <row r="3768" spans="1:6">
      <c r="A3768" s="129">
        <v>4</v>
      </c>
      <c r="B3768" s="130" t="s">
        <v>394</v>
      </c>
      <c r="C3768" s="126"/>
      <c r="D3768" s="126"/>
      <c r="E3768" s="124"/>
      <c r="F3768" s="119"/>
    </row>
    <row r="3769" spans="1:6" ht="31.5">
      <c r="A3769" s="126" t="s">
        <v>271</v>
      </c>
      <c r="B3769" s="251" t="s">
        <v>218</v>
      </c>
      <c r="C3769" s="126" t="s">
        <v>1878</v>
      </c>
      <c r="D3769" s="126" t="s">
        <v>1878</v>
      </c>
      <c r="E3769" s="124"/>
      <c r="F3769" s="119"/>
    </row>
    <row r="3770" spans="1:6" ht="63">
      <c r="A3770" s="126" t="s">
        <v>272</v>
      </c>
      <c r="B3770" s="251" t="s">
        <v>392</v>
      </c>
      <c r="C3770" s="126" t="s">
        <v>1878</v>
      </c>
      <c r="D3770" s="126" t="s">
        <v>1878</v>
      </c>
      <c r="E3770" s="124"/>
      <c r="F3770" s="119"/>
    </row>
    <row r="3771" spans="1:6" ht="31.5">
      <c r="A3771" s="126" t="s">
        <v>273</v>
      </c>
      <c r="B3771" s="251" t="s">
        <v>500</v>
      </c>
      <c r="C3771" s="126" t="s">
        <v>1878</v>
      </c>
      <c r="D3771" s="126" t="s">
        <v>1878</v>
      </c>
      <c r="E3771" s="124"/>
      <c r="F3771" s="119"/>
    </row>
    <row r="3772" spans="1:6" ht="31.5">
      <c r="A3772" s="126" t="s">
        <v>138</v>
      </c>
      <c r="B3772" s="251" t="s">
        <v>501</v>
      </c>
      <c r="C3772" s="126" t="s">
        <v>1878</v>
      </c>
      <c r="D3772" s="126" t="s">
        <v>1878</v>
      </c>
      <c r="E3772" s="124"/>
      <c r="F3772" s="119"/>
    </row>
    <row r="3773" spans="1:6">
      <c r="E3773" s="719"/>
      <c r="F3773" s="178" t="s">
        <v>251</v>
      </c>
    </row>
    <row r="3774" spans="1:6">
      <c r="B3774" s="53"/>
      <c r="F3774" s="178" t="s">
        <v>456</v>
      </c>
    </row>
    <row r="3775" spans="1:6">
      <c r="F3775" s="178" t="s">
        <v>182</v>
      </c>
    </row>
    <row r="3776" spans="1:6">
      <c r="F3776" s="178"/>
    </row>
    <row r="3777" spans="1:6">
      <c r="A3777" s="802" t="s">
        <v>399</v>
      </c>
      <c r="B3777" s="802"/>
      <c r="C3777" s="802"/>
      <c r="D3777" s="802"/>
      <c r="E3777" s="802"/>
      <c r="F3777" s="802"/>
    </row>
    <row r="3778" spans="1:6">
      <c r="A3778" s="802" t="s">
        <v>303</v>
      </c>
      <c r="B3778" s="802"/>
      <c r="C3778" s="802"/>
      <c r="D3778" s="802"/>
      <c r="E3778" s="802"/>
      <c r="F3778" s="802"/>
    </row>
    <row r="3779" spans="1:6">
      <c r="F3779" s="178" t="s">
        <v>219</v>
      </c>
    </row>
    <row r="3780" spans="1:6">
      <c r="F3780" s="178" t="s">
        <v>220</v>
      </c>
    </row>
    <row r="3781" spans="1:6">
      <c r="F3781" s="178" t="s">
        <v>221</v>
      </c>
    </row>
    <row r="3782" spans="1:6">
      <c r="F3782" s="246" t="s">
        <v>222</v>
      </c>
    </row>
    <row r="3783" spans="1:6">
      <c r="F3783" s="178" t="s">
        <v>1885</v>
      </c>
    </row>
    <row r="3784" spans="1:6">
      <c r="F3784" s="178" t="s">
        <v>177</v>
      </c>
    </row>
    <row r="3785" spans="1:6">
      <c r="A3785" s="123"/>
    </row>
    <row r="3786" spans="1:6">
      <c r="A3786" s="804" t="s">
        <v>1886</v>
      </c>
      <c r="B3786" s="804"/>
      <c r="C3786" s="804"/>
      <c r="D3786" s="804"/>
      <c r="E3786" s="804"/>
      <c r="F3786" s="804"/>
    </row>
    <row r="3787" spans="1:6">
      <c r="A3787" s="121" t="s">
        <v>1330</v>
      </c>
      <c r="B3787" s="640" t="s">
        <v>976</v>
      </c>
    </row>
    <row r="3788" spans="1:6">
      <c r="A3788" s="803" t="s">
        <v>262</v>
      </c>
      <c r="B3788" s="781" t="s">
        <v>418</v>
      </c>
      <c r="C3788" s="806" t="s">
        <v>470</v>
      </c>
      <c r="D3788" s="807"/>
      <c r="E3788" s="805" t="s">
        <v>400</v>
      </c>
      <c r="F3788" s="781" t="s">
        <v>401</v>
      </c>
    </row>
    <row r="3789" spans="1:6">
      <c r="A3789" s="803"/>
      <c r="B3789" s="781"/>
      <c r="C3789" s="808"/>
      <c r="D3789" s="809"/>
      <c r="E3789" s="805"/>
      <c r="F3789" s="781"/>
    </row>
    <row r="3790" spans="1:6">
      <c r="A3790" s="803"/>
      <c r="B3790" s="781"/>
      <c r="C3790" s="247" t="s">
        <v>402</v>
      </c>
      <c r="D3790" s="247" t="s">
        <v>403</v>
      </c>
      <c r="E3790" s="805"/>
      <c r="F3790" s="781"/>
    </row>
    <row r="3791" spans="1:6">
      <c r="A3791" s="712">
        <v>1</v>
      </c>
      <c r="B3791" s="709">
        <v>2</v>
      </c>
      <c r="C3791" s="247">
        <v>3</v>
      </c>
      <c r="D3791" s="247">
        <v>4</v>
      </c>
      <c r="E3791" s="711">
        <v>5</v>
      </c>
      <c r="F3791" s="709">
        <v>6</v>
      </c>
    </row>
    <row r="3792" spans="1:6">
      <c r="A3792" s="712">
        <v>1</v>
      </c>
      <c r="B3792" s="248" t="s">
        <v>368</v>
      </c>
      <c r="C3792" s="249"/>
      <c r="D3792" s="249"/>
      <c r="E3792" s="125"/>
      <c r="F3792" s="710"/>
    </row>
    <row r="3793" spans="1:6">
      <c r="A3793" s="126" t="s">
        <v>264</v>
      </c>
      <c r="B3793" s="250" t="s">
        <v>369</v>
      </c>
      <c r="C3793" s="126" t="s">
        <v>1878</v>
      </c>
      <c r="D3793" s="126" t="s">
        <v>1878</v>
      </c>
      <c r="E3793" s="124"/>
      <c r="F3793" s="119"/>
    </row>
    <row r="3794" spans="1:6">
      <c r="A3794" s="126" t="s">
        <v>265</v>
      </c>
      <c r="B3794" s="251" t="s">
        <v>223</v>
      </c>
      <c r="C3794" s="126" t="s">
        <v>1878</v>
      </c>
      <c r="D3794" s="126" t="s">
        <v>1878</v>
      </c>
      <c r="E3794" s="124"/>
      <c r="F3794" s="119"/>
    </row>
    <row r="3795" spans="1:6" ht="31.5">
      <c r="A3795" s="126" t="s">
        <v>276</v>
      </c>
      <c r="B3795" s="251" t="s">
        <v>480</v>
      </c>
      <c r="C3795" s="126" t="s">
        <v>1878</v>
      </c>
      <c r="D3795" s="126" t="s">
        <v>1878</v>
      </c>
      <c r="E3795" s="124"/>
      <c r="F3795" s="119"/>
    </row>
    <row r="3796" spans="1:6" ht="63">
      <c r="A3796" s="127" t="s">
        <v>291</v>
      </c>
      <c r="B3796" s="128" t="s">
        <v>481</v>
      </c>
      <c r="C3796" s="126" t="s">
        <v>1878</v>
      </c>
      <c r="D3796" s="126" t="s">
        <v>1878</v>
      </c>
      <c r="E3796" s="124"/>
      <c r="F3796" s="119"/>
    </row>
    <row r="3797" spans="1:6" ht="31.5">
      <c r="A3797" s="127" t="s">
        <v>482</v>
      </c>
      <c r="B3797" s="128" t="s">
        <v>483</v>
      </c>
      <c r="C3797" s="126" t="s">
        <v>1878</v>
      </c>
      <c r="D3797" s="126" t="s">
        <v>1878</v>
      </c>
      <c r="E3797" s="124"/>
      <c r="F3797" s="119"/>
    </row>
    <row r="3798" spans="1:6">
      <c r="A3798" s="127" t="s">
        <v>484</v>
      </c>
      <c r="B3798" s="128" t="s">
        <v>485</v>
      </c>
      <c r="C3798" s="126" t="s">
        <v>1878</v>
      </c>
      <c r="D3798" s="126" t="s">
        <v>1878</v>
      </c>
      <c r="E3798" s="124"/>
      <c r="F3798" s="119"/>
    </row>
    <row r="3799" spans="1:6">
      <c r="A3799" s="129">
        <v>2</v>
      </c>
      <c r="B3799" s="130" t="s">
        <v>298</v>
      </c>
      <c r="C3799" s="126"/>
      <c r="D3799" s="126"/>
      <c r="E3799" s="124"/>
      <c r="F3799" s="119"/>
    </row>
    <row r="3800" spans="1:6" ht="31.5">
      <c r="A3800" s="127" t="s">
        <v>267</v>
      </c>
      <c r="B3800" s="128" t="s">
        <v>486</v>
      </c>
      <c r="C3800" s="126" t="s">
        <v>1878</v>
      </c>
      <c r="D3800" s="126" t="s">
        <v>1878</v>
      </c>
      <c r="E3800" s="124"/>
      <c r="F3800" s="119"/>
    </row>
    <row r="3801" spans="1:6" ht="63">
      <c r="A3801" s="127" t="s">
        <v>268</v>
      </c>
      <c r="B3801" s="128" t="s">
        <v>411</v>
      </c>
      <c r="C3801" s="126" t="s">
        <v>1878</v>
      </c>
      <c r="D3801" s="126" t="s">
        <v>1878</v>
      </c>
      <c r="E3801" s="124"/>
      <c r="F3801" s="119"/>
    </row>
    <row r="3802" spans="1:6" ht="31.5">
      <c r="A3802" s="127" t="s">
        <v>269</v>
      </c>
      <c r="B3802" s="128" t="s">
        <v>412</v>
      </c>
      <c r="C3802" s="126" t="s">
        <v>1878</v>
      </c>
      <c r="D3802" s="126" t="s">
        <v>1878</v>
      </c>
      <c r="E3802" s="124"/>
      <c r="F3802" s="119"/>
    </row>
    <row r="3803" spans="1:6" ht="47.25">
      <c r="A3803" s="129">
        <v>3</v>
      </c>
      <c r="B3803" s="130" t="s">
        <v>210</v>
      </c>
      <c r="C3803" s="126" t="s">
        <v>1878</v>
      </c>
      <c r="D3803" s="126" t="s">
        <v>1878</v>
      </c>
      <c r="E3803" s="124"/>
      <c r="F3803" s="119"/>
    </row>
    <row r="3804" spans="1:6" ht="31.5">
      <c r="A3804" s="127" t="s">
        <v>299</v>
      </c>
      <c r="B3804" s="128" t="s">
        <v>211</v>
      </c>
      <c r="C3804" s="126" t="s">
        <v>1878</v>
      </c>
      <c r="D3804" s="126" t="s">
        <v>1878</v>
      </c>
      <c r="E3804" s="124"/>
      <c r="F3804" s="119"/>
    </row>
    <row r="3805" spans="1:6">
      <c r="A3805" s="127" t="s">
        <v>240</v>
      </c>
      <c r="B3805" s="128" t="s">
        <v>212</v>
      </c>
      <c r="C3805" s="126" t="s">
        <v>1878</v>
      </c>
      <c r="D3805" s="126" t="s">
        <v>1878</v>
      </c>
      <c r="E3805" s="124"/>
      <c r="F3805" s="119"/>
    </row>
    <row r="3806" spans="1:6">
      <c r="A3806" s="127" t="s">
        <v>242</v>
      </c>
      <c r="B3806" s="128" t="s">
        <v>213</v>
      </c>
      <c r="C3806" s="126" t="s">
        <v>1878</v>
      </c>
      <c r="D3806" s="126" t="s">
        <v>1878</v>
      </c>
      <c r="E3806" s="124"/>
      <c r="F3806" s="119"/>
    </row>
    <row r="3807" spans="1:6">
      <c r="A3807" s="127" t="s">
        <v>214</v>
      </c>
      <c r="B3807" s="128" t="s">
        <v>215</v>
      </c>
      <c r="C3807" s="126" t="s">
        <v>1878</v>
      </c>
      <c r="D3807" s="126" t="s">
        <v>1878</v>
      </c>
      <c r="E3807" s="124"/>
      <c r="F3807" s="119"/>
    </row>
    <row r="3808" spans="1:6">
      <c r="A3808" s="127" t="s">
        <v>216</v>
      </c>
      <c r="B3808" s="128" t="s">
        <v>217</v>
      </c>
      <c r="C3808" s="126" t="s">
        <v>1878</v>
      </c>
      <c r="D3808" s="126" t="s">
        <v>1878</v>
      </c>
      <c r="E3808" s="124"/>
      <c r="F3808" s="119"/>
    </row>
    <row r="3809" spans="1:6">
      <c r="A3809" s="129">
        <v>4</v>
      </c>
      <c r="B3809" s="130" t="s">
        <v>394</v>
      </c>
      <c r="C3809" s="126"/>
      <c r="D3809" s="126"/>
      <c r="E3809" s="124"/>
      <c r="F3809" s="119"/>
    </row>
    <row r="3810" spans="1:6" ht="31.5">
      <c r="A3810" s="126" t="s">
        <v>271</v>
      </c>
      <c r="B3810" s="251" t="s">
        <v>218</v>
      </c>
      <c r="C3810" s="126" t="s">
        <v>1878</v>
      </c>
      <c r="D3810" s="126" t="s">
        <v>1878</v>
      </c>
      <c r="E3810" s="124"/>
      <c r="F3810" s="119"/>
    </row>
    <row r="3811" spans="1:6" ht="63">
      <c r="A3811" s="126" t="s">
        <v>272</v>
      </c>
      <c r="B3811" s="251" t="s">
        <v>392</v>
      </c>
      <c r="C3811" s="126" t="s">
        <v>1878</v>
      </c>
      <c r="D3811" s="126" t="s">
        <v>1878</v>
      </c>
      <c r="E3811" s="124"/>
      <c r="F3811" s="119"/>
    </row>
    <row r="3812" spans="1:6" ht="31.5">
      <c r="A3812" s="126" t="s">
        <v>273</v>
      </c>
      <c r="B3812" s="251" t="s">
        <v>500</v>
      </c>
      <c r="C3812" s="126" t="s">
        <v>1878</v>
      </c>
      <c r="D3812" s="126" t="s">
        <v>1878</v>
      </c>
      <c r="E3812" s="124"/>
      <c r="F3812" s="119"/>
    </row>
    <row r="3813" spans="1:6" ht="31.5">
      <c r="A3813" s="126" t="s">
        <v>138</v>
      </c>
      <c r="B3813" s="251" t="s">
        <v>501</v>
      </c>
      <c r="C3813" s="126" t="s">
        <v>1878</v>
      </c>
      <c r="D3813" s="126" t="s">
        <v>1878</v>
      </c>
      <c r="E3813" s="124"/>
      <c r="F3813" s="119"/>
    </row>
    <row r="3814" spans="1:6">
      <c r="E3814" s="719"/>
      <c r="F3814" s="178" t="s">
        <v>251</v>
      </c>
    </row>
    <row r="3815" spans="1:6">
      <c r="B3815" s="53"/>
      <c r="F3815" s="178" t="s">
        <v>456</v>
      </c>
    </row>
    <row r="3816" spans="1:6">
      <c r="F3816" s="178" t="s">
        <v>182</v>
      </c>
    </row>
    <row r="3817" spans="1:6">
      <c r="F3817" s="178"/>
    </row>
    <row r="3818" spans="1:6">
      <c r="A3818" s="802" t="s">
        <v>399</v>
      </c>
      <c r="B3818" s="802"/>
      <c r="C3818" s="802"/>
      <c r="D3818" s="802"/>
      <c r="E3818" s="802"/>
      <c r="F3818" s="802"/>
    </row>
    <row r="3819" spans="1:6">
      <c r="A3819" s="802" t="s">
        <v>303</v>
      </c>
      <c r="B3819" s="802"/>
      <c r="C3819" s="802"/>
      <c r="D3819" s="802"/>
      <c r="E3819" s="802"/>
      <c r="F3819" s="802"/>
    </row>
    <row r="3820" spans="1:6">
      <c r="F3820" s="178" t="s">
        <v>219</v>
      </c>
    </row>
    <row r="3821" spans="1:6">
      <c r="F3821" s="178" t="s">
        <v>220</v>
      </c>
    </row>
    <row r="3822" spans="1:6">
      <c r="F3822" s="178" t="s">
        <v>221</v>
      </c>
    </row>
    <row r="3823" spans="1:6">
      <c r="F3823" s="246" t="s">
        <v>222</v>
      </c>
    </row>
    <row r="3824" spans="1:6">
      <c r="F3824" s="178" t="s">
        <v>1885</v>
      </c>
    </row>
    <row r="3825" spans="1:6">
      <c r="F3825" s="178" t="s">
        <v>177</v>
      </c>
    </row>
    <row r="3826" spans="1:6">
      <c r="A3826" s="123"/>
    </row>
    <row r="3827" spans="1:6">
      <c r="A3827" s="804" t="s">
        <v>1886</v>
      </c>
      <c r="B3827" s="804"/>
      <c r="C3827" s="804"/>
      <c r="D3827" s="804"/>
      <c r="E3827" s="804"/>
      <c r="F3827" s="804"/>
    </row>
    <row r="3828" spans="1:6">
      <c r="A3828" s="121" t="s">
        <v>1331</v>
      </c>
      <c r="B3828" s="640" t="s">
        <v>977</v>
      </c>
    </row>
    <row r="3829" spans="1:6">
      <c r="A3829" s="803" t="s">
        <v>262</v>
      </c>
      <c r="B3829" s="781" t="s">
        <v>418</v>
      </c>
      <c r="C3829" s="806" t="s">
        <v>470</v>
      </c>
      <c r="D3829" s="807"/>
      <c r="E3829" s="805" t="s">
        <v>400</v>
      </c>
      <c r="F3829" s="781" t="s">
        <v>401</v>
      </c>
    </row>
    <row r="3830" spans="1:6">
      <c r="A3830" s="803"/>
      <c r="B3830" s="781"/>
      <c r="C3830" s="808"/>
      <c r="D3830" s="809"/>
      <c r="E3830" s="805"/>
      <c r="F3830" s="781"/>
    </row>
    <row r="3831" spans="1:6">
      <c r="A3831" s="803"/>
      <c r="B3831" s="781"/>
      <c r="C3831" s="247" t="s">
        <v>402</v>
      </c>
      <c r="D3831" s="247" t="s">
        <v>403</v>
      </c>
      <c r="E3831" s="805"/>
      <c r="F3831" s="781"/>
    </row>
    <row r="3832" spans="1:6">
      <c r="A3832" s="712">
        <v>1</v>
      </c>
      <c r="B3832" s="709">
        <v>2</v>
      </c>
      <c r="C3832" s="247">
        <v>3</v>
      </c>
      <c r="D3832" s="247">
        <v>4</v>
      </c>
      <c r="E3832" s="711">
        <v>5</v>
      </c>
      <c r="F3832" s="709">
        <v>6</v>
      </c>
    </row>
    <row r="3833" spans="1:6">
      <c r="A3833" s="712">
        <v>1</v>
      </c>
      <c r="B3833" s="248" t="s">
        <v>368</v>
      </c>
      <c r="C3833" s="249"/>
      <c r="D3833" s="249"/>
      <c r="E3833" s="125"/>
      <c r="F3833" s="710"/>
    </row>
    <row r="3834" spans="1:6">
      <c r="A3834" s="126" t="s">
        <v>264</v>
      </c>
      <c r="B3834" s="250" t="s">
        <v>369</v>
      </c>
      <c r="C3834" s="126" t="s">
        <v>1878</v>
      </c>
      <c r="D3834" s="126" t="s">
        <v>1878</v>
      </c>
      <c r="E3834" s="124"/>
      <c r="F3834" s="119"/>
    </row>
    <row r="3835" spans="1:6">
      <c r="A3835" s="126" t="s">
        <v>265</v>
      </c>
      <c r="B3835" s="251" t="s">
        <v>223</v>
      </c>
      <c r="C3835" s="126" t="s">
        <v>1878</v>
      </c>
      <c r="D3835" s="126" t="s">
        <v>1878</v>
      </c>
      <c r="E3835" s="124"/>
      <c r="F3835" s="119"/>
    </row>
    <row r="3836" spans="1:6" ht="31.5">
      <c r="A3836" s="126" t="s">
        <v>276</v>
      </c>
      <c r="B3836" s="251" t="s">
        <v>480</v>
      </c>
      <c r="C3836" s="126" t="s">
        <v>1878</v>
      </c>
      <c r="D3836" s="126" t="s">
        <v>1878</v>
      </c>
      <c r="E3836" s="124"/>
      <c r="F3836" s="119"/>
    </row>
    <row r="3837" spans="1:6" ht="63">
      <c r="A3837" s="127" t="s">
        <v>291</v>
      </c>
      <c r="B3837" s="128" t="s">
        <v>481</v>
      </c>
      <c r="C3837" s="126" t="s">
        <v>1878</v>
      </c>
      <c r="D3837" s="126" t="s">
        <v>1878</v>
      </c>
      <c r="E3837" s="124"/>
      <c r="F3837" s="119"/>
    </row>
    <row r="3838" spans="1:6" ht="31.5">
      <c r="A3838" s="127" t="s">
        <v>482</v>
      </c>
      <c r="B3838" s="128" t="s">
        <v>483</v>
      </c>
      <c r="C3838" s="126" t="s">
        <v>1878</v>
      </c>
      <c r="D3838" s="126" t="s">
        <v>1878</v>
      </c>
      <c r="E3838" s="124"/>
      <c r="F3838" s="119"/>
    </row>
    <row r="3839" spans="1:6">
      <c r="A3839" s="127" t="s">
        <v>484</v>
      </c>
      <c r="B3839" s="128" t="s">
        <v>485</v>
      </c>
      <c r="C3839" s="126" t="s">
        <v>1878</v>
      </c>
      <c r="D3839" s="126" t="s">
        <v>1878</v>
      </c>
      <c r="E3839" s="124"/>
      <c r="F3839" s="119"/>
    </row>
    <row r="3840" spans="1:6">
      <c r="A3840" s="129">
        <v>2</v>
      </c>
      <c r="B3840" s="130" t="s">
        <v>298</v>
      </c>
      <c r="C3840" s="126"/>
      <c r="D3840" s="126"/>
      <c r="E3840" s="124"/>
      <c r="F3840" s="119"/>
    </row>
    <row r="3841" spans="1:6" ht="31.5">
      <c r="A3841" s="127" t="s">
        <v>267</v>
      </c>
      <c r="B3841" s="128" t="s">
        <v>486</v>
      </c>
      <c r="C3841" s="126" t="s">
        <v>1878</v>
      </c>
      <c r="D3841" s="126" t="s">
        <v>1878</v>
      </c>
      <c r="E3841" s="124"/>
      <c r="F3841" s="119"/>
    </row>
    <row r="3842" spans="1:6" ht="63">
      <c r="A3842" s="127" t="s">
        <v>268</v>
      </c>
      <c r="B3842" s="128" t="s">
        <v>411</v>
      </c>
      <c r="C3842" s="126" t="s">
        <v>1878</v>
      </c>
      <c r="D3842" s="126" t="s">
        <v>1878</v>
      </c>
      <c r="E3842" s="124"/>
      <c r="F3842" s="119"/>
    </row>
    <row r="3843" spans="1:6" ht="31.5">
      <c r="A3843" s="127" t="s">
        <v>269</v>
      </c>
      <c r="B3843" s="128" t="s">
        <v>412</v>
      </c>
      <c r="C3843" s="126" t="s">
        <v>1878</v>
      </c>
      <c r="D3843" s="126" t="s">
        <v>1878</v>
      </c>
      <c r="E3843" s="124"/>
      <c r="F3843" s="119"/>
    </row>
    <row r="3844" spans="1:6" ht="47.25">
      <c r="A3844" s="129">
        <v>3</v>
      </c>
      <c r="B3844" s="130" t="s">
        <v>210</v>
      </c>
      <c r="C3844" s="126" t="s">
        <v>1878</v>
      </c>
      <c r="D3844" s="126" t="s">
        <v>1878</v>
      </c>
      <c r="E3844" s="124"/>
      <c r="F3844" s="119"/>
    </row>
    <row r="3845" spans="1:6" ht="31.5">
      <c r="A3845" s="127" t="s">
        <v>299</v>
      </c>
      <c r="B3845" s="128" t="s">
        <v>211</v>
      </c>
      <c r="C3845" s="126" t="s">
        <v>1878</v>
      </c>
      <c r="D3845" s="126" t="s">
        <v>1878</v>
      </c>
      <c r="E3845" s="124"/>
      <c r="F3845" s="119"/>
    </row>
    <row r="3846" spans="1:6">
      <c r="A3846" s="127" t="s">
        <v>240</v>
      </c>
      <c r="B3846" s="128" t="s">
        <v>212</v>
      </c>
      <c r="C3846" s="126" t="s">
        <v>1878</v>
      </c>
      <c r="D3846" s="126" t="s">
        <v>1878</v>
      </c>
      <c r="E3846" s="124"/>
      <c r="F3846" s="119"/>
    </row>
    <row r="3847" spans="1:6">
      <c r="A3847" s="127" t="s">
        <v>242</v>
      </c>
      <c r="B3847" s="128" t="s">
        <v>213</v>
      </c>
      <c r="C3847" s="126" t="s">
        <v>1878</v>
      </c>
      <c r="D3847" s="126" t="s">
        <v>1878</v>
      </c>
      <c r="E3847" s="124"/>
      <c r="F3847" s="119"/>
    </row>
    <row r="3848" spans="1:6">
      <c r="A3848" s="127" t="s">
        <v>214</v>
      </c>
      <c r="B3848" s="128" t="s">
        <v>215</v>
      </c>
      <c r="C3848" s="126" t="s">
        <v>1878</v>
      </c>
      <c r="D3848" s="126" t="s">
        <v>1878</v>
      </c>
      <c r="E3848" s="124"/>
      <c r="F3848" s="119"/>
    </row>
    <row r="3849" spans="1:6">
      <c r="A3849" s="127" t="s">
        <v>216</v>
      </c>
      <c r="B3849" s="128" t="s">
        <v>217</v>
      </c>
      <c r="C3849" s="126" t="s">
        <v>1878</v>
      </c>
      <c r="D3849" s="126" t="s">
        <v>1878</v>
      </c>
      <c r="E3849" s="124"/>
      <c r="F3849" s="119"/>
    </row>
    <row r="3850" spans="1:6">
      <c r="A3850" s="129">
        <v>4</v>
      </c>
      <c r="B3850" s="130" t="s">
        <v>394</v>
      </c>
      <c r="C3850" s="126"/>
      <c r="D3850" s="126"/>
      <c r="E3850" s="124"/>
      <c r="F3850" s="119"/>
    </row>
    <row r="3851" spans="1:6" ht="31.5">
      <c r="A3851" s="126" t="s">
        <v>271</v>
      </c>
      <c r="B3851" s="251" t="s">
        <v>218</v>
      </c>
      <c r="C3851" s="126" t="s">
        <v>1878</v>
      </c>
      <c r="D3851" s="126" t="s">
        <v>1878</v>
      </c>
      <c r="E3851" s="124"/>
      <c r="F3851" s="119"/>
    </row>
    <row r="3852" spans="1:6" ht="63">
      <c r="A3852" s="126" t="s">
        <v>272</v>
      </c>
      <c r="B3852" s="251" t="s">
        <v>392</v>
      </c>
      <c r="C3852" s="126" t="s">
        <v>1878</v>
      </c>
      <c r="D3852" s="126" t="s">
        <v>1878</v>
      </c>
      <c r="E3852" s="124"/>
      <c r="F3852" s="119"/>
    </row>
    <row r="3853" spans="1:6" ht="31.5">
      <c r="A3853" s="126" t="s">
        <v>273</v>
      </c>
      <c r="B3853" s="251" t="s">
        <v>500</v>
      </c>
      <c r="C3853" s="126" t="s">
        <v>1878</v>
      </c>
      <c r="D3853" s="126" t="s">
        <v>1878</v>
      </c>
      <c r="E3853" s="124"/>
      <c r="F3853" s="119"/>
    </row>
    <row r="3854" spans="1:6" ht="31.5">
      <c r="A3854" s="126" t="s">
        <v>138</v>
      </c>
      <c r="B3854" s="251" t="s">
        <v>501</v>
      </c>
      <c r="C3854" s="126" t="s">
        <v>1878</v>
      </c>
      <c r="D3854" s="126" t="s">
        <v>1878</v>
      </c>
      <c r="E3854" s="124"/>
      <c r="F3854" s="119"/>
    </row>
    <row r="3855" spans="1:6">
      <c r="E3855" s="719"/>
      <c r="F3855" s="178" t="s">
        <v>251</v>
      </c>
    </row>
    <row r="3856" spans="1:6">
      <c r="B3856" s="53"/>
      <c r="F3856" s="178" t="s">
        <v>456</v>
      </c>
    </row>
    <row r="3857" spans="1:6">
      <c r="F3857" s="178" t="s">
        <v>182</v>
      </c>
    </row>
    <row r="3858" spans="1:6">
      <c r="F3858" s="178"/>
    </row>
    <row r="3859" spans="1:6">
      <c r="A3859" s="802" t="s">
        <v>399</v>
      </c>
      <c r="B3859" s="802"/>
      <c r="C3859" s="802"/>
      <c r="D3859" s="802"/>
      <c r="E3859" s="802"/>
      <c r="F3859" s="802"/>
    </row>
    <row r="3860" spans="1:6">
      <c r="A3860" s="802" t="s">
        <v>303</v>
      </c>
      <c r="B3860" s="802"/>
      <c r="C3860" s="802"/>
      <c r="D3860" s="802"/>
      <c r="E3860" s="802"/>
      <c r="F3860" s="802"/>
    </row>
    <row r="3861" spans="1:6">
      <c r="F3861" s="178" t="s">
        <v>219</v>
      </c>
    </row>
    <row r="3862" spans="1:6">
      <c r="F3862" s="178" t="s">
        <v>220</v>
      </c>
    </row>
    <row r="3863" spans="1:6">
      <c r="F3863" s="178" t="s">
        <v>221</v>
      </c>
    </row>
    <row r="3864" spans="1:6">
      <c r="F3864" s="246" t="s">
        <v>222</v>
      </c>
    </row>
    <row r="3865" spans="1:6">
      <c r="F3865" s="178" t="s">
        <v>1885</v>
      </c>
    </row>
    <row r="3866" spans="1:6">
      <c r="F3866" s="178" t="s">
        <v>177</v>
      </c>
    </row>
    <row r="3867" spans="1:6">
      <c r="A3867" s="123"/>
    </row>
    <row r="3868" spans="1:6">
      <c r="A3868" s="804" t="s">
        <v>1886</v>
      </c>
      <c r="B3868" s="804"/>
      <c r="C3868" s="804"/>
      <c r="D3868" s="804"/>
      <c r="E3868" s="804"/>
      <c r="F3868" s="804"/>
    </row>
    <row r="3869" spans="1:6">
      <c r="A3869" s="121" t="s">
        <v>1332</v>
      </c>
      <c r="B3869" s="640" t="s">
        <v>978</v>
      </c>
    </row>
    <row r="3870" spans="1:6">
      <c r="A3870" s="803" t="s">
        <v>262</v>
      </c>
      <c r="B3870" s="781" t="s">
        <v>418</v>
      </c>
      <c r="C3870" s="806" t="s">
        <v>470</v>
      </c>
      <c r="D3870" s="807"/>
      <c r="E3870" s="805" t="s">
        <v>400</v>
      </c>
      <c r="F3870" s="781" t="s">
        <v>401</v>
      </c>
    </row>
    <row r="3871" spans="1:6">
      <c r="A3871" s="803"/>
      <c r="B3871" s="781"/>
      <c r="C3871" s="808"/>
      <c r="D3871" s="809"/>
      <c r="E3871" s="805"/>
      <c r="F3871" s="781"/>
    </row>
    <row r="3872" spans="1:6">
      <c r="A3872" s="803"/>
      <c r="B3872" s="781"/>
      <c r="C3872" s="247" t="s">
        <v>402</v>
      </c>
      <c r="D3872" s="247" t="s">
        <v>403</v>
      </c>
      <c r="E3872" s="805"/>
      <c r="F3872" s="781"/>
    </row>
    <row r="3873" spans="1:6">
      <c r="A3873" s="712">
        <v>1</v>
      </c>
      <c r="B3873" s="709">
        <v>2</v>
      </c>
      <c r="C3873" s="247">
        <v>3</v>
      </c>
      <c r="D3873" s="247">
        <v>4</v>
      </c>
      <c r="E3873" s="711">
        <v>5</v>
      </c>
      <c r="F3873" s="709">
        <v>6</v>
      </c>
    </row>
    <row r="3874" spans="1:6">
      <c r="A3874" s="712">
        <v>1</v>
      </c>
      <c r="B3874" s="248" t="s">
        <v>368</v>
      </c>
      <c r="C3874" s="249"/>
      <c r="D3874" s="249"/>
      <c r="E3874" s="125"/>
      <c r="F3874" s="710"/>
    </row>
    <row r="3875" spans="1:6">
      <c r="A3875" s="126" t="s">
        <v>264</v>
      </c>
      <c r="B3875" s="250" t="s">
        <v>369</v>
      </c>
      <c r="C3875" s="126" t="s">
        <v>1879</v>
      </c>
      <c r="D3875" s="126" t="s">
        <v>1879</v>
      </c>
      <c r="E3875" s="124"/>
      <c r="F3875" s="119"/>
    </row>
    <row r="3876" spans="1:6">
      <c r="A3876" s="126" t="s">
        <v>265</v>
      </c>
      <c r="B3876" s="251" t="s">
        <v>223</v>
      </c>
      <c r="C3876" s="126" t="s">
        <v>1879</v>
      </c>
      <c r="D3876" s="126" t="s">
        <v>1879</v>
      </c>
      <c r="E3876" s="124"/>
      <c r="F3876" s="119"/>
    </row>
    <row r="3877" spans="1:6" ht="31.5">
      <c r="A3877" s="126" t="s">
        <v>276</v>
      </c>
      <c r="B3877" s="251" t="s">
        <v>480</v>
      </c>
      <c r="C3877" s="126" t="s">
        <v>1879</v>
      </c>
      <c r="D3877" s="126" t="s">
        <v>1879</v>
      </c>
      <c r="E3877" s="124"/>
      <c r="F3877" s="119"/>
    </row>
    <row r="3878" spans="1:6" ht="63">
      <c r="A3878" s="127" t="s">
        <v>291</v>
      </c>
      <c r="B3878" s="128" t="s">
        <v>481</v>
      </c>
      <c r="C3878" s="126" t="s">
        <v>1879</v>
      </c>
      <c r="D3878" s="126" t="s">
        <v>1879</v>
      </c>
      <c r="E3878" s="124"/>
      <c r="F3878" s="119"/>
    </row>
    <row r="3879" spans="1:6" ht="31.5">
      <c r="A3879" s="127" t="s">
        <v>482</v>
      </c>
      <c r="B3879" s="128" t="s">
        <v>483</v>
      </c>
      <c r="C3879" s="126" t="s">
        <v>1879</v>
      </c>
      <c r="D3879" s="126" t="s">
        <v>1879</v>
      </c>
      <c r="E3879" s="124"/>
      <c r="F3879" s="119"/>
    </row>
    <row r="3880" spans="1:6">
      <c r="A3880" s="127" t="s">
        <v>484</v>
      </c>
      <c r="B3880" s="128" t="s">
        <v>485</v>
      </c>
      <c r="C3880" s="126" t="s">
        <v>1879</v>
      </c>
      <c r="D3880" s="126" t="s">
        <v>1879</v>
      </c>
      <c r="E3880" s="124"/>
      <c r="F3880" s="119"/>
    </row>
    <row r="3881" spans="1:6">
      <c r="A3881" s="129">
        <v>2</v>
      </c>
      <c r="B3881" s="130" t="s">
        <v>298</v>
      </c>
      <c r="C3881" s="126"/>
      <c r="D3881" s="126"/>
      <c r="E3881" s="124"/>
      <c r="F3881" s="119"/>
    </row>
    <row r="3882" spans="1:6" ht="31.5">
      <c r="A3882" s="127" t="s">
        <v>267</v>
      </c>
      <c r="B3882" s="128" t="s">
        <v>486</v>
      </c>
      <c r="C3882" s="126" t="s">
        <v>1879</v>
      </c>
      <c r="D3882" s="126" t="s">
        <v>1879</v>
      </c>
      <c r="E3882" s="124"/>
      <c r="F3882" s="119"/>
    </row>
    <row r="3883" spans="1:6" ht="63">
      <c r="A3883" s="127" t="s">
        <v>268</v>
      </c>
      <c r="B3883" s="128" t="s">
        <v>411</v>
      </c>
      <c r="C3883" s="126" t="s">
        <v>1879</v>
      </c>
      <c r="D3883" s="126" t="s">
        <v>1879</v>
      </c>
      <c r="E3883" s="124"/>
      <c r="F3883" s="119"/>
    </row>
    <row r="3884" spans="1:6" ht="31.5">
      <c r="A3884" s="127" t="s">
        <v>269</v>
      </c>
      <c r="B3884" s="128" t="s">
        <v>412</v>
      </c>
      <c r="C3884" s="126" t="s">
        <v>1879</v>
      </c>
      <c r="D3884" s="126" t="s">
        <v>1879</v>
      </c>
      <c r="E3884" s="124"/>
      <c r="F3884" s="119"/>
    </row>
    <row r="3885" spans="1:6" ht="47.25">
      <c r="A3885" s="129">
        <v>3</v>
      </c>
      <c r="B3885" s="130" t="s">
        <v>210</v>
      </c>
      <c r="C3885" s="126" t="s">
        <v>1879</v>
      </c>
      <c r="D3885" s="126" t="s">
        <v>1879</v>
      </c>
      <c r="E3885" s="124"/>
      <c r="F3885" s="119"/>
    </row>
    <row r="3886" spans="1:6" ht="31.5">
      <c r="A3886" s="127" t="s">
        <v>299</v>
      </c>
      <c r="B3886" s="128" t="s">
        <v>211</v>
      </c>
      <c r="C3886" s="126" t="s">
        <v>1879</v>
      </c>
      <c r="D3886" s="126" t="s">
        <v>1879</v>
      </c>
      <c r="E3886" s="124"/>
      <c r="F3886" s="119"/>
    </row>
    <row r="3887" spans="1:6">
      <c r="A3887" s="127" t="s">
        <v>240</v>
      </c>
      <c r="B3887" s="128" t="s">
        <v>212</v>
      </c>
      <c r="C3887" s="126" t="s">
        <v>1879</v>
      </c>
      <c r="D3887" s="126" t="s">
        <v>1879</v>
      </c>
      <c r="E3887" s="124"/>
      <c r="F3887" s="119"/>
    </row>
    <row r="3888" spans="1:6">
      <c r="A3888" s="127" t="s">
        <v>242</v>
      </c>
      <c r="B3888" s="128" t="s">
        <v>213</v>
      </c>
      <c r="C3888" s="126" t="s">
        <v>1879</v>
      </c>
      <c r="D3888" s="126" t="s">
        <v>1879</v>
      </c>
      <c r="E3888" s="124"/>
      <c r="F3888" s="119"/>
    </row>
    <row r="3889" spans="1:6">
      <c r="A3889" s="127" t="s">
        <v>214</v>
      </c>
      <c r="B3889" s="128" t="s">
        <v>215</v>
      </c>
      <c r="C3889" s="126" t="s">
        <v>1879</v>
      </c>
      <c r="D3889" s="126" t="s">
        <v>1879</v>
      </c>
      <c r="E3889" s="124"/>
      <c r="F3889" s="119"/>
    </row>
    <row r="3890" spans="1:6">
      <c r="A3890" s="127" t="s">
        <v>216</v>
      </c>
      <c r="B3890" s="128" t="s">
        <v>217</v>
      </c>
      <c r="C3890" s="126" t="s">
        <v>1879</v>
      </c>
      <c r="D3890" s="126" t="s">
        <v>1879</v>
      </c>
      <c r="E3890" s="124"/>
      <c r="F3890" s="119"/>
    </row>
    <row r="3891" spans="1:6">
      <c r="A3891" s="129">
        <v>4</v>
      </c>
      <c r="B3891" s="130" t="s">
        <v>394</v>
      </c>
      <c r="C3891" s="126"/>
      <c r="D3891" s="126"/>
      <c r="E3891" s="124"/>
      <c r="F3891" s="119"/>
    </row>
    <row r="3892" spans="1:6" ht="31.5">
      <c r="A3892" s="126" t="s">
        <v>271</v>
      </c>
      <c r="B3892" s="251" t="s">
        <v>218</v>
      </c>
      <c r="C3892" s="126" t="s">
        <v>1879</v>
      </c>
      <c r="D3892" s="126" t="s">
        <v>1879</v>
      </c>
      <c r="E3892" s="124"/>
      <c r="F3892" s="119"/>
    </row>
    <row r="3893" spans="1:6" ht="63">
      <c r="A3893" s="126" t="s">
        <v>272</v>
      </c>
      <c r="B3893" s="251" t="s">
        <v>392</v>
      </c>
      <c r="C3893" s="126" t="s">
        <v>1879</v>
      </c>
      <c r="D3893" s="126" t="s">
        <v>1879</v>
      </c>
      <c r="E3893" s="124"/>
      <c r="F3893" s="119"/>
    </row>
    <row r="3894" spans="1:6" ht="31.5">
      <c r="A3894" s="126" t="s">
        <v>273</v>
      </c>
      <c r="B3894" s="251" t="s">
        <v>500</v>
      </c>
      <c r="C3894" s="126" t="s">
        <v>1879</v>
      </c>
      <c r="D3894" s="126" t="s">
        <v>1879</v>
      </c>
      <c r="E3894" s="124"/>
      <c r="F3894" s="119"/>
    </row>
    <row r="3895" spans="1:6" ht="31.5">
      <c r="A3895" s="126" t="s">
        <v>138</v>
      </c>
      <c r="B3895" s="251" t="s">
        <v>501</v>
      </c>
      <c r="C3895" s="126" t="s">
        <v>1879</v>
      </c>
      <c r="D3895" s="126" t="s">
        <v>1879</v>
      </c>
      <c r="E3895" s="124"/>
      <c r="F3895" s="119"/>
    </row>
    <row r="3896" spans="1:6">
      <c r="E3896" s="719"/>
      <c r="F3896" s="178" t="s">
        <v>251</v>
      </c>
    </row>
    <row r="3897" spans="1:6">
      <c r="B3897" s="53"/>
      <c r="F3897" s="178" t="s">
        <v>456</v>
      </c>
    </row>
    <row r="3898" spans="1:6">
      <c r="F3898" s="178" t="s">
        <v>182</v>
      </c>
    </row>
    <row r="3899" spans="1:6">
      <c r="F3899" s="178"/>
    </row>
    <row r="3900" spans="1:6">
      <c r="A3900" s="802" t="s">
        <v>399</v>
      </c>
      <c r="B3900" s="802"/>
      <c r="C3900" s="802"/>
      <c r="D3900" s="802"/>
      <c r="E3900" s="802"/>
      <c r="F3900" s="802"/>
    </row>
    <row r="3901" spans="1:6">
      <c r="A3901" s="802" t="s">
        <v>303</v>
      </c>
      <c r="B3901" s="802"/>
      <c r="C3901" s="802"/>
      <c r="D3901" s="802"/>
      <c r="E3901" s="802"/>
      <c r="F3901" s="802"/>
    </row>
    <row r="3902" spans="1:6">
      <c r="F3902" s="178" t="s">
        <v>219</v>
      </c>
    </row>
    <row r="3903" spans="1:6">
      <c r="F3903" s="178" t="s">
        <v>220</v>
      </c>
    </row>
    <row r="3904" spans="1:6">
      <c r="F3904" s="178" t="s">
        <v>221</v>
      </c>
    </row>
    <row r="3905" spans="1:6">
      <c r="F3905" s="246" t="s">
        <v>222</v>
      </c>
    </row>
    <row r="3906" spans="1:6">
      <c r="F3906" s="178" t="s">
        <v>1885</v>
      </c>
    </row>
    <row r="3907" spans="1:6">
      <c r="F3907" s="178" t="s">
        <v>177</v>
      </c>
    </row>
    <row r="3908" spans="1:6">
      <c r="A3908" s="123"/>
    </row>
    <row r="3909" spans="1:6">
      <c r="A3909" s="804" t="s">
        <v>1886</v>
      </c>
      <c r="B3909" s="804"/>
      <c r="C3909" s="804"/>
      <c r="D3909" s="804"/>
      <c r="E3909" s="804"/>
      <c r="F3909" s="804"/>
    </row>
    <row r="3910" spans="1:6">
      <c r="A3910" s="121" t="s">
        <v>1333</v>
      </c>
      <c r="B3910" s="640" t="s">
        <v>979</v>
      </c>
    </row>
    <row r="3911" spans="1:6">
      <c r="A3911" s="803" t="s">
        <v>262</v>
      </c>
      <c r="B3911" s="781" t="s">
        <v>418</v>
      </c>
      <c r="C3911" s="806" t="s">
        <v>470</v>
      </c>
      <c r="D3911" s="807"/>
      <c r="E3911" s="805" t="s">
        <v>400</v>
      </c>
      <c r="F3911" s="781" t="s">
        <v>401</v>
      </c>
    </row>
    <row r="3912" spans="1:6">
      <c r="A3912" s="803"/>
      <c r="B3912" s="781"/>
      <c r="C3912" s="808"/>
      <c r="D3912" s="809"/>
      <c r="E3912" s="805"/>
      <c r="F3912" s="781"/>
    </row>
    <row r="3913" spans="1:6">
      <c r="A3913" s="803"/>
      <c r="B3913" s="781"/>
      <c r="C3913" s="247" t="s">
        <v>402</v>
      </c>
      <c r="D3913" s="247" t="s">
        <v>403</v>
      </c>
      <c r="E3913" s="805"/>
      <c r="F3913" s="781"/>
    </row>
    <row r="3914" spans="1:6">
      <c r="A3914" s="712">
        <v>1</v>
      </c>
      <c r="B3914" s="709">
        <v>2</v>
      </c>
      <c r="C3914" s="247">
        <v>3</v>
      </c>
      <c r="D3914" s="247">
        <v>4</v>
      </c>
      <c r="E3914" s="711">
        <v>5</v>
      </c>
      <c r="F3914" s="709">
        <v>6</v>
      </c>
    </row>
    <row r="3915" spans="1:6">
      <c r="A3915" s="712">
        <v>1</v>
      </c>
      <c r="B3915" s="248" t="s">
        <v>368</v>
      </c>
      <c r="C3915" s="249"/>
      <c r="D3915" s="249"/>
      <c r="E3915" s="125"/>
      <c r="F3915" s="710"/>
    </row>
    <row r="3916" spans="1:6">
      <c r="A3916" s="126" t="s">
        <v>264</v>
      </c>
      <c r="B3916" s="250" t="s">
        <v>369</v>
      </c>
      <c r="C3916" s="126" t="s">
        <v>1878</v>
      </c>
      <c r="D3916" s="126" t="s">
        <v>1878</v>
      </c>
      <c r="E3916" s="124"/>
      <c r="F3916" s="119"/>
    </row>
    <row r="3917" spans="1:6">
      <c r="A3917" s="126" t="s">
        <v>265</v>
      </c>
      <c r="B3917" s="251" t="s">
        <v>223</v>
      </c>
      <c r="C3917" s="126" t="s">
        <v>1878</v>
      </c>
      <c r="D3917" s="126" t="s">
        <v>1878</v>
      </c>
      <c r="E3917" s="124"/>
      <c r="F3917" s="119"/>
    </row>
    <row r="3918" spans="1:6" ht="31.5">
      <c r="A3918" s="126" t="s">
        <v>276</v>
      </c>
      <c r="B3918" s="251" t="s">
        <v>480</v>
      </c>
      <c r="C3918" s="126" t="s">
        <v>1878</v>
      </c>
      <c r="D3918" s="126" t="s">
        <v>1878</v>
      </c>
      <c r="E3918" s="124"/>
      <c r="F3918" s="119"/>
    </row>
    <row r="3919" spans="1:6" ht="63">
      <c r="A3919" s="127" t="s">
        <v>291</v>
      </c>
      <c r="B3919" s="128" t="s">
        <v>481</v>
      </c>
      <c r="C3919" s="126" t="s">
        <v>1878</v>
      </c>
      <c r="D3919" s="126" t="s">
        <v>1878</v>
      </c>
      <c r="E3919" s="124"/>
      <c r="F3919" s="119"/>
    </row>
    <row r="3920" spans="1:6" ht="31.5">
      <c r="A3920" s="127" t="s">
        <v>482</v>
      </c>
      <c r="B3920" s="128" t="s">
        <v>483</v>
      </c>
      <c r="C3920" s="126" t="s">
        <v>1878</v>
      </c>
      <c r="D3920" s="126" t="s">
        <v>1878</v>
      </c>
      <c r="E3920" s="124"/>
      <c r="F3920" s="119"/>
    </row>
    <row r="3921" spans="1:6">
      <c r="A3921" s="127" t="s">
        <v>484</v>
      </c>
      <c r="B3921" s="128" t="s">
        <v>485</v>
      </c>
      <c r="C3921" s="126" t="s">
        <v>1878</v>
      </c>
      <c r="D3921" s="126" t="s">
        <v>1878</v>
      </c>
      <c r="E3921" s="124"/>
      <c r="F3921" s="119"/>
    </row>
    <row r="3922" spans="1:6">
      <c r="A3922" s="129">
        <v>2</v>
      </c>
      <c r="B3922" s="130" t="s">
        <v>298</v>
      </c>
      <c r="C3922" s="126"/>
      <c r="D3922" s="126"/>
      <c r="E3922" s="124"/>
      <c r="F3922" s="119"/>
    </row>
    <row r="3923" spans="1:6" ht="31.5">
      <c r="A3923" s="127" t="s">
        <v>267</v>
      </c>
      <c r="B3923" s="128" t="s">
        <v>486</v>
      </c>
      <c r="C3923" s="126" t="s">
        <v>1878</v>
      </c>
      <c r="D3923" s="126" t="s">
        <v>1878</v>
      </c>
      <c r="E3923" s="124"/>
      <c r="F3923" s="119"/>
    </row>
    <row r="3924" spans="1:6" ht="63">
      <c r="A3924" s="127" t="s">
        <v>268</v>
      </c>
      <c r="B3924" s="128" t="s">
        <v>411</v>
      </c>
      <c r="C3924" s="126" t="s">
        <v>1878</v>
      </c>
      <c r="D3924" s="126" t="s">
        <v>1878</v>
      </c>
      <c r="E3924" s="124"/>
      <c r="F3924" s="119"/>
    </row>
    <row r="3925" spans="1:6" ht="31.5">
      <c r="A3925" s="127" t="s">
        <v>269</v>
      </c>
      <c r="B3925" s="128" t="s">
        <v>412</v>
      </c>
      <c r="C3925" s="126" t="s">
        <v>1878</v>
      </c>
      <c r="D3925" s="126" t="s">
        <v>1878</v>
      </c>
      <c r="E3925" s="124"/>
      <c r="F3925" s="119"/>
    </row>
    <row r="3926" spans="1:6" ht="47.25">
      <c r="A3926" s="129">
        <v>3</v>
      </c>
      <c r="B3926" s="130" t="s">
        <v>210</v>
      </c>
      <c r="C3926" s="126" t="s">
        <v>1878</v>
      </c>
      <c r="D3926" s="126" t="s">
        <v>1878</v>
      </c>
      <c r="E3926" s="124"/>
      <c r="F3926" s="119"/>
    </row>
    <row r="3927" spans="1:6" ht="31.5">
      <c r="A3927" s="127" t="s">
        <v>299</v>
      </c>
      <c r="B3927" s="128" t="s">
        <v>211</v>
      </c>
      <c r="C3927" s="126" t="s">
        <v>1878</v>
      </c>
      <c r="D3927" s="126" t="s">
        <v>1878</v>
      </c>
      <c r="E3927" s="124"/>
      <c r="F3927" s="119"/>
    </row>
    <row r="3928" spans="1:6">
      <c r="A3928" s="127" t="s">
        <v>240</v>
      </c>
      <c r="B3928" s="128" t="s">
        <v>212</v>
      </c>
      <c r="C3928" s="126" t="s">
        <v>1878</v>
      </c>
      <c r="D3928" s="126" t="s">
        <v>1878</v>
      </c>
      <c r="E3928" s="124"/>
      <c r="F3928" s="119"/>
    </row>
    <row r="3929" spans="1:6">
      <c r="A3929" s="127" t="s">
        <v>242</v>
      </c>
      <c r="B3929" s="128" t="s">
        <v>213</v>
      </c>
      <c r="C3929" s="126" t="s">
        <v>1878</v>
      </c>
      <c r="D3929" s="126" t="s">
        <v>1878</v>
      </c>
      <c r="E3929" s="124"/>
      <c r="F3929" s="119"/>
    </row>
    <row r="3930" spans="1:6">
      <c r="A3930" s="127" t="s">
        <v>214</v>
      </c>
      <c r="B3930" s="128" t="s">
        <v>215</v>
      </c>
      <c r="C3930" s="126" t="s">
        <v>1878</v>
      </c>
      <c r="D3930" s="126" t="s">
        <v>1878</v>
      </c>
      <c r="E3930" s="124"/>
      <c r="F3930" s="119"/>
    </row>
    <row r="3931" spans="1:6">
      <c r="A3931" s="127" t="s">
        <v>216</v>
      </c>
      <c r="B3931" s="128" t="s">
        <v>217</v>
      </c>
      <c r="C3931" s="126" t="s">
        <v>1878</v>
      </c>
      <c r="D3931" s="126" t="s">
        <v>1878</v>
      </c>
      <c r="E3931" s="124"/>
      <c r="F3931" s="119"/>
    </row>
    <row r="3932" spans="1:6">
      <c r="A3932" s="129">
        <v>4</v>
      </c>
      <c r="B3932" s="130" t="s">
        <v>394</v>
      </c>
      <c r="C3932" s="126"/>
      <c r="D3932" s="126"/>
      <c r="E3932" s="124"/>
      <c r="F3932" s="119"/>
    </row>
    <row r="3933" spans="1:6" ht="31.5">
      <c r="A3933" s="126" t="s">
        <v>271</v>
      </c>
      <c r="B3933" s="251" t="s">
        <v>218</v>
      </c>
      <c r="C3933" s="126" t="s">
        <v>1878</v>
      </c>
      <c r="D3933" s="126" t="s">
        <v>1878</v>
      </c>
      <c r="E3933" s="124"/>
      <c r="F3933" s="119"/>
    </row>
    <row r="3934" spans="1:6" ht="63">
      <c r="A3934" s="126" t="s">
        <v>272</v>
      </c>
      <c r="B3934" s="251" t="s">
        <v>392</v>
      </c>
      <c r="C3934" s="126" t="s">
        <v>1878</v>
      </c>
      <c r="D3934" s="126" t="s">
        <v>1878</v>
      </c>
      <c r="E3934" s="124"/>
      <c r="F3934" s="119"/>
    </row>
    <row r="3935" spans="1:6" ht="31.5">
      <c r="A3935" s="126" t="s">
        <v>273</v>
      </c>
      <c r="B3935" s="251" t="s">
        <v>500</v>
      </c>
      <c r="C3935" s="126" t="s">
        <v>1878</v>
      </c>
      <c r="D3935" s="126" t="s">
        <v>1878</v>
      </c>
      <c r="E3935" s="124"/>
      <c r="F3935" s="119"/>
    </row>
    <row r="3936" spans="1:6" ht="31.5">
      <c r="A3936" s="126" t="s">
        <v>138</v>
      </c>
      <c r="B3936" s="251" t="s">
        <v>501</v>
      </c>
      <c r="C3936" s="126" t="s">
        <v>1878</v>
      </c>
      <c r="D3936" s="126" t="s">
        <v>1878</v>
      </c>
      <c r="E3936" s="124"/>
      <c r="F3936" s="119"/>
    </row>
    <row r="3937" spans="1:6">
      <c r="E3937" s="719"/>
      <c r="F3937" s="178" t="s">
        <v>251</v>
      </c>
    </row>
    <row r="3938" spans="1:6">
      <c r="B3938" s="53"/>
      <c r="F3938" s="178" t="s">
        <v>456</v>
      </c>
    </row>
    <row r="3939" spans="1:6">
      <c r="F3939" s="178" t="s">
        <v>182</v>
      </c>
    </row>
    <row r="3940" spans="1:6">
      <c r="F3940" s="178"/>
    </row>
    <row r="3941" spans="1:6">
      <c r="A3941" s="802" t="s">
        <v>399</v>
      </c>
      <c r="B3941" s="802"/>
      <c r="C3941" s="802"/>
      <c r="D3941" s="802"/>
      <c r="E3941" s="802"/>
      <c r="F3941" s="802"/>
    </row>
    <row r="3942" spans="1:6">
      <c r="A3942" s="802" t="s">
        <v>303</v>
      </c>
      <c r="B3942" s="802"/>
      <c r="C3942" s="802"/>
      <c r="D3942" s="802"/>
      <c r="E3942" s="802"/>
      <c r="F3942" s="802"/>
    </row>
    <row r="3943" spans="1:6">
      <c r="F3943" s="178" t="s">
        <v>219</v>
      </c>
    </row>
    <row r="3944" spans="1:6">
      <c r="F3944" s="178" t="s">
        <v>220</v>
      </c>
    </row>
    <row r="3945" spans="1:6">
      <c r="F3945" s="178" t="s">
        <v>221</v>
      </c>
    </row>
    <row r="3946" spans="1:6">
      <c r="F3946" s="246" t="s">
        <v>222</v>
      </c>
    </row>
    <row r="3947" spans="1:6">
      <c r="F3947" s="178" t="s">
        <v>1885</v>
      </c>
    </row>
    <row r="3948" spans="1:6">
      <c r="F3948" s="178" t="s">
        <v>177</v>
      </c>
    </row>
    <row r="3949" spans="1:6">
      <c r="A3949" s="123"/>
    </row>
    <row r="3950" spans="1:6">
      <c r="A3950" s="804" t="s">
        <v>1886</v>
      </c>
      <c r="B3950" s="804"/>
      <c r="C3950" s="804"/>
      <c r="D3950" s="804"/>
      <c r="E3950" s="804"/>
      <c r="F3950" s="804"/>
    </row>
    <row r="3951" spans="1:6">
      <c r="A3951" s="121" t="s">
        <v>1334</v>
      </c>
      <c r="B3951" s="640" t="s">
        <v>980</v>
      </c>
    </row>
    <row r="3952" spans="1:6">
      <c r="A3952" s="803" t="s">
        <v>262</v>
      </c>
      <c r="B3952" s="781" t="s">
        <v>418</v>
      </c>
      <c r="C3952" s="806" t="s">
        <v>470</v>
      </c>
      <c r="D3952" s="807"/>
      <c r="E3952" s="805" t="s">
        <v>400</v>
      </c>
      <c r="F3952" s="781" t="s">
        <v>401</v>
      </c>
    </row>
    <row r="3953" spans="1:6">
      <c r="A3953" s="803"/>
      <c r="B3953" s="781"/>
      <c r="C3953" s="808"/>
      <c r="D3953" s="809"/>
      <c r="E3953" s="805"/>
      <c r="F3953" s="781"/>
    </row>
    <row r="3954" spans="1:6">
      <c r="A3954" s="803"/>
      <c r="B3954" s="781"/>
      <c r="C3954" s="247" t="s">
        <v>402</v>
      </c>
      <c r="D3954" s="247" t="s">
        <v>403</v>
      </c>
      <c r="E3954" s="805"/>
      <c r="F3954" s="781"/>
    </row>
    <row r="3955" spans="1:6">
      <c r="A3955" s="712">
        <v>1</v>
      </c>
      <c r="B3955" s="709">
        <v>2</v>
      </c>
      <c r="C3955" s="247">
        <v>3</v>
      </c>
      <c r="D3955" s="247">
        <v>4</v>
      </c>
      <c r="E3955" s="711">
        <v>5</v>
      </c>
      <c r="F3955" s="709">
        <v>6</v>
      </c>
    </row>
    <row r="3956" spans="1:6">
      <c r="A3956" s="712">
        <v>1</v>
      </c>
      <c r="B3956" s="248" t="s">
        <v>368</v>
      </c>
      <c r="C3956" s="249"/>
      <c r="D3956" s="249"/>
      <c r="E3956" s="125"/>
      <c r="F3956" s="710"/>
    </row>
    <row r="3957" spans="1:6">
      <c r="A3957" s="126" t="s">
        <v>264</v>
      </c>
      <c r="B3957" s="250" t="s">
        <v>369</v>
      </c>
      <c r="C3957" s="126" t="s">
        <v>1878</v>
      </c>
      <c r="D3957" s="126" t="s">
        <v>1878</v>
      </c>
      <c r="E3957" s="124"/>
      <c r="F3957" s="119"/>
    </row>
    <row r="3958" spans="1:6">
      <c r="A3958" s="126" t="s">
        <v>265</v>
      </c>
      <c r="B3958" s="251" t="s">
        <v>223</v>
      </c>
      <c r="C3958" s="126" t="s">
        <v>1878</v>
      </c>
      <c r="D3958" s="126" t="s">
        <v>1878</v>
      </c>
      <c r="E3958" s="124"/>
      <c r="F3958" s="119"/>
    </row>
    <row r="3959" spans="1:6" ht="31.5">
      <c r="A3959" s="126" t="s">
        <v>276</v>
      </c>
      <c r="B3959" s="251" t="s">
        <v>480</v>
      </c>
      <c r="C3959" s="126" t="s">
        <v>1878</v>
      </c>
      <c r="D3959" s="126" t="s">
        <v>1878</v>
      </c>
      <c r="E3959" s="124"/>
      <c r="F3959" s="119"/>
    </row>
    <row r="3960" spans="1:6" ht="63">
      <c r="A3960" s="127" t="s">
        <v>291</v>
      </c>
      <c r="B3960" s="128" t="s">
        <v>481</v>
      </c>
      <c r="C3960" s="126" t="s">
        <v>1878</v>
      </c>
      <c r="D3960" s="126" t="s">
        <v>1878</v>
      </c>
      <c r="E3960" s="124"/>
      <c r="F3960" s="119"/>
    </row>
    <row r="3961" spans="1:6" ht="31.5">
      <c r="A3961" s="127" t="s">
        <v>482</v>
      </c>
      <c r="B3961" s="128" t="s">
        <v>483</v>
      </c>
      <c r="C3961" s="126" t="s">
        <v>1878</v>
      </c>
      <c r="D3961" s="126" t="s">
        <v>1878</v>
      </c>
      <c r="E3961" s="124"/>
      <c r="F3961" s="119"/>
    </row>
    <row r="3962" spans="1:6">
      <c r="A3962" s="127" t="s">
        <v>484</v>
      </c>
      <c r="B3962" s="128" t="s">
        <v>485</v>
      </c>
      <c r="C3962" s="126" t="s">
        <v>1878</v>
      </c>
      <c r="D3962" s="126" t="s">
        <v>1878</v>
      </c>
      <c r="E3962" s="124"/>
      <c r="F3962" s="119"/>
    </row>
    <row r="3963" spans="1:6">
      <c r="A3963" s="129">
        <v>2</v>
      </c>
      <c r="B3963" s="130" t="s">
        <v>298</v>
      </c>
      <c r="C3963" s="126"/>
      <c r="D3963" s="126"/>
      <c r="E3963" s="124"/>
      <c r="F3963" s="119"/>
    </row>
    <row r="3964" spans="1:6" ht="31.5">
      <c r="A3964" s="127" t="s">
        <v>267</v>
      </c>
      <c r="B3964" s="128" t="s">
        <v>486</v>
      </c>
      <c r="C3964" s="126" t="s">
        <v>1878</v>
      </c>
      <c r="D3964" s="126" t="s">
        <v>1878</v>
      </c>
      <c r="E3964" s="124"/>
      <c r="F3964" s="119"/>
    </row>
    <row r="3965" spans="1:6" ht="63">
      <c r="A3965" s="127" t="s">
        <v>268</v>
      </c>
      <c r="B3965" s="128" t="s">
        <v>411</v>
      </c>
      <c r="C3965" s="126" t="s">
        <v>1878</v>
      </c>
      <c r="D3965" s="126" t="s">
        <v>1878</v>
      </c>
      <c r="E3965" s="124"/>
      <c r="F3965" s="119"/>
    </row>
    <row r="3966" spans="1:6" ht="31.5">
      <c r="A3966" s="127" t="s">
        <v>269</v>
      </c>
      <c r="B3966" s="128" t="s">
        <v>412</v>
      </c>
      <c r="C3966" s="126" t="s">
        <v>1878</v>
      </c>
      <c r="D3966" s="126" t="s">
        <v>1878</v>
      </c>
      <c r="E3966" s="124"/>
      <c r="F3966" s="119"/>
    </row>
    <row r="3967" spans="1:6" ht="47.25">
      <c r="A3967" s="129">
        <v>3</v>
      </c>
      <c r="B3967" s="130" t="s">
        <v>210</v>
      </c>
      <c r="C3967" s="126" t="s">
        <v>1878</v>
      </c>
      <c r="D3967" s="126" t="s">
        <v>1878</v>
      </c>
      <c r="E3967" s="124"/>
      <c r="F3967" s="119"/>
    </row>
    <row r="3968" spans="1:6" ht="31.5">
      <c r="A3968" s="127" t="s">
        <v>299</v>
      </c>
      <c r="B3968" s="128" t="s">
        <v>211</v>
      </c>
      <c r="C3968" s="126" t="s">
        <v>1878</v>
      </c>
      <c r="D3968" s="126" t="s">
        <v>1878</v>
      </c>
      <c r="E3968" s="124"/>
      <c r="F3968" s="119"/>
    </row>
    <row r="3969" spans="1:6">
      <c r="A3969" s="127" t="s">
        <v>240</v>
      </c>
      <c r="B3969" s="128" t="s">
        <v>212</v>
      </c>
      <c r="C3969" s="126" t="s">
        <v>1878</v>
      </c>
      <c r="D3969" s="126" t="s">
        <v>1878</v>
      </c>
      <c r="E3969" s="124"/>
      <c r="F3969" s="119"/>
    </row>
    <row r="3970" spans="1:6">
      <c r="A3970" s="127" t="s">
        <v>242</v>
      </c>
      <c r="B3970" s="128" t="s">
        <v>213</v>
      </c>
      <c r="C3970" s="126" t="s">
        <v>1878</v>
      </c>
      <c r="D3970" s="126" t="s">
        <v>1878</v>
      </c>
      <c r="E3970" s="124"/>
      <c r="F3970" s="119"/>
    </row>
    <row r="3971" spans="1:6">
      <c r="A3971" s="127" t="s">
        <v>214</v>
      </c>
      <c r="B3971" s="128" t="s">
        <v>215</v>
      </c>
      <c r="C3971" s="126" t="s">
        <v>1878</v>
      </c>
      <c r="D3971" s="126" t="s">
        <v>1878</v>
      </c>
      <c r="E3971" s="124"/>
      <c r="F3971" s="119"/>
    </row>
    <row r="3972" spans="1:6">
      <c r="A3972" s="127" t="s">
        <v>216</v>
      </c>
      <c r="B3972" s="128" t="s">
        <v>217</v>
      </c>
      <c r="C3972" s="126" t="s">
        <v>1878</v>
      </c>
      <c r="D3972" s="126" t="s">
        <v>1878</v>
      </c>
      <c r="E3972" s="124"/>
      <c r="F3972" s="119"/>
    </row>
    <row r="3973" spans="1:6">
      <c r="A3973" s="129">
        <v>4</v>
      </c>
      <c r="B3973" s="130" t="s">
        <v>394</v>
      </c>
      <c r="C3973" s="126"/>
      <c r="D3973" s="126"/>
      <c r="E3973" s="124"/>
      <c r="F3973" s="119"/>
    </row>
    <row r="3974" spans="1:6" ht="31.5">
      <c r="A3974" s="126" t="s">
        <v>271</v>
      </c>
      <c r="B3974" s="251" t="s">
        <v>218</v>
      </c>
      <c r="C3974" s="126" t="s">
        <v>1878</v>
      </c>
      <c r="D3974" s="126" t="s">
        <v>1878</v>
      </c>
      <c r="E3974" s="124"/>
      <c r="F3974" s="119"/>
    </row>
    <row r="3975" spans="1:6" ht="63">
      <c r="A3975" s="126" t="s">
        <v>272</v>
      </c>
      <c r="B3975" s="251" t="s">
        <v>392</v>
      </c>
      <c r="C3975" s="126" t="s">
        <v>1878</v>
      </c>
      <c r="D3975" s="126" t="s">
        <v>1878</v>
      </c>
      <c r="E3975" s="124"/>
      <c r="F3975" s="119"/>
    </row>
    <row r="3976" spans="1:6" ht="31.5">
      <c r="A3976" s="126" t="s">
        <v>273</v>
      </c>
      <c r="B3976" s="251" t="s">
        <v>500</v>
      </c>
      <c r="C3976" s="126" t="s">
        <v>1878</v>
      </c>
      <c r="D3976" s="126" t="s">
        <v>1878</v>
      </c>
      <c r="E3976" s="124"/>
      <c r="F3976" s="119"/>
    </row>
    <row r="3977" spans="1:6" ht="31.5">
      <c r="A3977" s="126" t="s">
        <v>138</v>
      </c>
      <c r="B3977" s="251" t="s">
        <v>501</v>
      </c>
      <c r="C3977" s="126" t="s">
        <v>1878</v>
      </c>
      <c r="D3977" s="126" t="s">
        <v>1878</v>
      </c>
      <c r="E3977" s="124"/>
      <c r="F3977" s="119"/>
    </row>
    <row r="3978" spans="1:6">
      <c r="E3978" s="719"/>
      <c r="F3978" s="178" t="s">
        <v>251</v>
      </c>
    </row>
    <row r="3979" spans="1:6">
      <c r="B3979" s="53"/>
      <c r="F3979" s="178" t="s">
        <v>456</v>
      </c>
    </row>
    <row r="3980" spans="1:6">
      <c r="F3980" s="178" t="s">
        <v>182</v>
      </c>
    </row>
    <row r="3981" spans="1:6">
      <c r="F3981" s="178"/>
    </row>
    <row r="3982" spans="1:6">
      <c r="A3982" s="802" t="s">
        <v>399</v>
      </c>
      <c r="B3982" s="802"/>
      <c r="C3982" s="802"/>
      <c r="D3982" s="802"/>
      <c r="E3982" s="802"/>
      <c r="F3982" s="802"/>
    </row>
    <row r="3983" spans="1:6">
      <c r="A3983" s="802" t="s">
        <v>303</v>
      </c>
      <c r="B3983" s="802"/>
      <c r="C3983" s="802"/>
      <c r="D3983" s="802"/>
      <c r="E3983" s="802"/>
      <c r="F3983" s="802"/>
    </row>
    <row r="3984" spans="1:6">
      <c r="F3984" s="178" t="s">
        <v>219</v>
      </c>
    </row>
    <row r="3985" spans="1:6">
      <c r="F3985" s="178" t="s">
        <v>220</v>
      </c>
    </row>
    <row r="3986" spans="1:6">
      <c r="F3986" s="178" t="s">
        <v>221</v>
      </c>
    </row>
    <row r="3987" spans="1:6">
      <c r="F3987" s="246" t="s">
        <v>222</v>
      </c>
    </row>
    <row r="3988" spans="1:6">
      <c r="F3988" s="178" t="s">
        <v>1885</v>
      </c>
    </row>
    <row r="3989" spans="1:6">
      <c r="F3989" s="178" t="s">
        <v>177</v>
      </c>
    </row>
    <row r="3990" spans="1:6">
      <c r="A3990" s="123"/>
    </row>
    <row r="3991" spans="1:6">
      <c r="A3991" s="804" t="s">
        <v>1886</v>
      </c>
      <c r="B3991" s="804"/>
      <c r="C3991" s="804"/>
      <c r="D3991" s="804"/>
      <c r="E3991" s="804"/>
      <c r="F3991" s="804"/>
    </row>
    <row r="3992" spans="1:6">
      <c r="A3992" s="121" t="s">
        <v>1335</v>
      </c>
      <c r="B3992" s="640" t="s">
        <v>981</v>
      </c>
    </row>
    <row r="3993" spans="1:6">
      <c r="A3993" s="803" t="s">
        <v>262</v>
      </c>
      <c r="B3993" s="781" t="s">
        <v>418</v>
      </c>
      <c r="C3993" s="806" t="s">
        <v>470</v>
      </c>
      <c r="D3993" s="807"/>
      <c r="E3993" s="805" t="s">
        <v>400</v>
      </c>
      <c r="F3993" s="781" t="s">
        <v>401</v>
      </c>
    </row>
    <row r="3994" spans="1:6">
      <c r="A3994" s="803"/>
      <c r="B3994" s="781"/>
      <c r="C3994" s="808"/>
      <c r="D3994" s="809"/>
      <c r="E3994" s="805"/>
      <c r="F3994" s="781"/>
    </row>
    <row r="3995" spans="1:6">
      <c r="A3995" s="803"/>
      <c r="B3995" s="781"/>
      <c r="C3995" s="247" t="s">
        <v>402</v>
      </c>
      <c r="D3995" s="247" t="s">
        <v>403</v>
      </c>
      <c r="E3995" s="805"/>
      <c r="F3995" s="781"/>
    </row>
    <row r="3996" spans="1:6">
      <c r="A3996" s="712">
        <v>1</v>
      </c>
      <c r="B3996" s="709">
        <v>2</v>
      </c>
      <c r="C3996" s="247">
        <v>3</v>
      </c>
      <c r="D3996" s="247">
        <v>4</v>
      </c>
      <c r="E3996" s="711">
        <v>5</v>
      </c>
      <c r="F3996" s="709">
        <v>6</v>
      </c>
    </row>
    <row r="3997" spans="1:6">
      <c r="A3997" s="712">
        <v>1</v>
      </c>
      <c r="B3997" s="248" t="s">
        <v>368</v>
      </c>
      <c r="C3997" s="249"/>
      <c r="D3997" s="249"/>
      <c r="E3997" s="125"/>
      <c r="F3997" s="710"/>
    </row>
    <row r="3998" spans="1:6">
      <c r="A3998" s="126" t="s">
        <v>264</v>
      </c>
      <c r="B3998" s="250" t="s">
        <v>369</v>
      </c>
      <c r="C3998" s="126" t="s">
        <v>1878</v>
      </c>
      <c r="D3998" s="126" t="s">
        <v>1878</v>
      </c>
      <c r="E3998" s="124"/>
      <c r="F3998" s="119"/>
    </row>
    <row r="3999" spans="1:6">
      <c r="A3999" s="126" t="s">
        <v>265</v>
      </c>
      <c r="B3999" s="251" t="s">
        <v>223</v>
      </c>
      <c r="C3999" s="126" t="s">
        <v>1878</v>
      </c>
      <c r="D3999" s="126" t="s">
        <v>1878</v>
      </c>
      <c r="E3999" s="124"/>
      <c r="F3999" s="119"/>
    </row>
    <row r="4000" spans="1:6" ht="31.5">
      <c r="A4000" s="126" t="s">
        <v>276</v>
      </c>
      <c r="B4000" s="251" t="s">
        <v>480</v>
      </c>
      <c r="C4000" s="126" t="s">
        <v>1878</v>
      </c>
      <c r="D4000" s="126" t="s">
        <v>1878</v>
      </c>
      <c r="E4000" s="124"/>
      <c r="F4000" s="119"/>
    </row>
    <row r="4001" spans="1:6" ht="63">
      <c r="A4001" s="127" t="s">
        <v>291</v>
      </c>
      <c r="B4001" s="128" t="s">
        <v>481</v>
      </c>
      <c r="C4001" s="126" t="s">
        <v>1878</v>
      </c>
      <c r="D4001" s="126" t="s">
        <v>1878</v>
      </c>
      <c r="E4001" s="124"/>
      <c r="F4001" s="119"/>
    </row>
    <row r="4002" spans="1:6" ht="31.5">
      <c r="A4002" s="127" t="s">
        <v>482</v>
      </c>
      <c r="B4002" s="128" t="s">
        <v>483</v>
      </c>
      <c r="C4002" s="126" t="s">
        <v>1878</v>
      </c>
      <c r="D4002" s="126" t="s">
        <v>1878</v>
      </c>
      <c r="E4002" s="124"/>
      <c r="F4002" s="119"/>
    </row>
    <row r="4003" spans="1:6">
      <c r="A4003" s="127" t="s">
        <v>484</v>
      </c>
      <c r="B4003" s="128" t="s">
        <v>485</v>
      </c>
      <c r="C4003" s="126" t="s">
        <v>1878</v>
      </c>
      <c r="D4003" s="126" t="s">
        <v>1878</v>
      </c>
      <c r="E4003" s="124"/>
      <c r="F4003" s="119"/>
    </row>
    <row r="4004" spans="1:6">
      <c r="A4004" s="129">
        <v>2</v>
      </c>
      <c r="B4004" s="130" t="s">
        <v>298</v>
      </c>
      <c r="C4004" s="126"/>
      <c r="D4004" s="126"/>
      <c r="E4004" s="124"/>
      <c r="F4004" s="119"/>
    </row>
    <row r="4005" spans="1:6" ht="31.5">
      <c r="A4005" s="127" t="s">
        <v>267</v>
      </c>
      <c r="B4005" s="128" t="s">
        <v>486</v>
      </c>
      <c r="C4005" s="126" t="s">
        <v>1878</v>
      </c>
      <c r="D4005" s="126" t="s">
        <v>1878</v>
      </c>
      <c r="E4005" s="124"/>
      <c r="F4005" s="119"/>
    </row>
    <row r="4006" spans="1:6" ht="63">
      <c r="A4006" s="127" t="s">
        <v>268</v>
      </c>
      <c r="B4006" s="128" t="s">
        <v>411</v>
      </c>
      <c r="C4006" s="126" t="s">
        <v>1878</v>
      </c>
      <c r="D4006" s="126" t="s">
        <v>1878</v>
      </c>
      <c r="E4006" s="124"/>
      <c r="F4006" s="119"/>
    </row>
    <row r="4007" spans="1:6" ht="31.5">
      <c r="A4007" s="127" t="s">
        <v>269</v>
      </c>
      <c r="B4007" s="128" t="s">
        <v>412</v>
      </c>
      <c r="C4007" s="126" t="s">
        <v>1878</v>
      </c>
      <c r="D4007" s="126" t="s">
        <v>1878</v>
      </c>
      <c r="E4007" s="124"/>
      <c r="F4007" s="119"/>
    </row>
    <row r="4008" spans="1:6" ht="47.25">
      <c r="A4008" s="129">
        <v>3</v>
      </c>
      <c r="B4008" s="130" t="s">
        <v>210</v>
      </c>
      <c r="C4008" s="126" t="s">
        <v>1878</v>
      </c>
      <c r="D4008" s="126" t="s">
        <v>1878</v>
      </c>
      <c r="E4008" s="124"/>
      <c r="F4008" s="119"/>
    </row>
    <row r="4009" spans="1:6" ht="31.5">
      <c r="A4009" s="127" t="s">
        <v>299</v>
      </c>
      <c r="B4009" s="128" t="s">
        <v>211</v>
      </c>
      <c r="C4009" s="126" t="s">
        <v>1878</v>
      </c>
      <c r="D4009" s="126" t="s">
        <v>1878</v>
      </c>
      <c r="E4009" s="124"/>
      <c r="F4009" s="119"/>
    </row>
    <row r="4010" spans="1:6">
      <c r="A4010" s="127" t="s">
        <v>240</v>
      </c>
      <c r="B4010" s="128" t="s">
        <v>212</v>
      </c>
      <c r="C4010" s="126" t="s">
        <v>1878</v>
      </c>
      <c r="D4010" s="126" t="s">
        <v>1878</v>
      </c>
      <c r="E4010" s="124"/>
      <c r="F4010" s="119"/>
    </row>
    <row r="4011" spans="1:6">
      <c r="A4011" s="127" t="s">
        <v>242</v>
      </c>
      <c r="B4011" s="128" t="s">
        <v>213</v>
      </c>
      <c r="C4011" s="126" t="s">
        <v>1878</v>
      </c>
      <c r="D4011" s="126" t="s">
        <v>1878</v>
      </c>
      <c r="E4011" s="124"/>
      <c r="F4011" s="119"/>
    </row>
    <row r="4012" spans="1:6">
      <c r="A4012" s="127" t="s">
        <v>214</v>
      </c>
      <c r="B4012" s="128" t="s">
        <v>215</v>
      </c>
      <c r="C4012" s="126" t="s">
        <v>1878</v>
      </c>
      <c r="D4012" s="126" t="s">
        <v>1878</v>
      </c>
      <c r="E4012" s="124"/>
      <c r="F4012" s="119"/>
    </row>
    <row r="4013" spans="1:6">
      <c r="A4013" s="127" t="s">
        <v>216</v>
      </c>
      <c r="B4013" s="128" t="s">
        <v>217</v>
      </c>
      <c r="C4013" s="126" t="s">
        <v>1878</v>
      </c>
      <c r="D4013" s="126" t="s">
        <v>1878</v>
      </c>
      <c r="E4013" s="124"/>
      <c r="F4013" s="119"/>
    </row>
    <row r="4014" spans="1:6">
      <c r="A4014" s="129">
        <v>4</v>
      </c>
      <c r="B4014" s="130" t="s">
        <v>394</v>
      </c>
      <c r="C4014" s="126"/>
      <c r="D4014" s="126"/>
      <c r="E4014" s="124"/>
      <c r="F4014" s="119"/>
    </row>
    <row r="4015" spans="1:6" ht="31.5">
      <c r="A4015" s="126" t="s">
        <v>271</v>
      </c>
      <c r="B4015" s="251" t="s">
        <v>218</v>
      </c>
      <c r="C4015" s="126" t="s">
        <v>1878</v>
      </c>
      <c r="D4015" s="126" t="s">
        <v>1878</v>
      </c>
      <c r="E4015" s="124"/>
      <c r="F4015" s="119"/>
    </row>
    <row r="4016" spans="1:6" ht="63">
      <c r="A4016" s="126" t="s">
        <v>272</v>
      </c>
      <c r="B4016" s="251" t="s">
        <v>392</v>
      </c>
      <c r="C4016" s="126" t="s">
        <v>1878</v>
      </c>
      <c r="D4016" s="126" t="s">
        <v>1878</v>
      </c>
      <c r="E4016" s="124"/>
      <c r="F4016" s="119"/>
    </row>
    <row r="4017" spans="1:6" ht="31.5">
      <c r="A4017" s="126" t="s">
        <v>273</v>
      </c>
      <c r="B4017" s="251" t="s">
        <v>500</v>
      </c>
      <c r="C4017" s="126" t="s">
        <v>1878</v>
      </c>
      <c r="D4017" s="126" t="s">
        <v>1878</v>
      </c>
      <c r="E4017" s="124"/>
      <c r="F4017" s="119"/>
    </row>
    <row r="4018" spans="1:6" ht="31.5">
      <c r="A4018" s="126" t="s">
        <v>138</v>
      </c>
      <c r="B4018" s="251" t="s">
        <v>501</v>
      </c>
      <c r="C4018" s="126" t="s">
        <v>1878</v>
      </c>
      <c r="D4018" s="126" t="s">
        <v>1878</v>
      </c>
      <c r="E4018" s="124"/>
      <c r="F4018" s="119"/>
    </row>
    <row r="4019" spans="1:6">
      <c r="E4019" s="719"/>
      <c r="F4019" s="178" t="s">
        <v>251</v>
      </c>
    </row>
    <row r="4020" spans="1:6">
      <c r="B4020" s="53"/>
      <c r="F4020" s="178" t="s">
        <v>456</v>
      </c>
    </row>
    <row r="4021" spans="1:6">
      <c r="F4021" s="178" t="s">
        <v>182</v>
      </c>
    </row>
    <row r="4022" spans="1:6">
      <c r="F4022" s="178"/>
    </row>
    <row r="4023" spans="1:6">
      <c r="A4023" s="802" t="s">
        <v>399</v>
      </c>
      <c r="B4023" s="802"/>
      <c r="C4023" s="802"/>
      <c r="D4023" s="802"/>
      <c r="E4023" s="802"/>
      <c r="F4023" s="802"/>
    </row>
    <row r="4024" spans="1:6">
      <c r="A4024" s="802" t="s">
        <v>303</v>
      </c>
      <c r="B4024" s="802"/>
      <c r="C4024" s="802"/>
      <c r="D4024" s="802"/>
      <c r="E4024" s="802"/>
      <c r="F4024" s="802"/>
    </row>
    <row r="4025" spans="1:6">
      <c r="F4025" s="178" t="s">
        <v>219</v>
      </c>
    </row>
    <row r="4026" spans="1:6">
      <c r="F4026" s="178" t="s">
        <v>220</v>
      </c>
    </row>
    <row r="4027" spans="1:6">
      <c r="F4027" s="178" t="s">
        <v>221</v>
      </c>
    </row>
    <row r="4028" spans="1:6">
      <c r="F4028" s="246" t="s">
        <v>222</v>
      </c>
    </row>
    <row r="4029" spans="1:6">
      <c r="F4029" s="178" t="s">
        <v>1885</v>
      </c>
    </row>
    <row r="4030" spans="1:6">
      <c r="F4030" s="178" t="s">
        <v>177</v>
      </c>
    </row>
    <row r="4031" spans="1:6">
      <c r="A4031" s="123"/>
    </row>
    <row r="4032" spans="1:6">
      <c r="A4032" s="804" t="s">
        <v>1886</v>
      </c>
      <c r="B4032" s="804"/>
      <c r="C4032" s="804"/>
      <c r="D4032" s="804"/>
      <c r="E4032" s="804"/>
      <c r="F4032" s="804"/>
    </row>
    <row r="4033" spans="1:6">
      <c r="A4033" s="121" t="s">
        <v>1336</v>
      </c>
      <c r="B4033" s="640" t="s">
        <v>982</v>
      </c>
    </row>
    <row r="4034" spans="1:6">
      <c r="A4034" s="803" t="s">
        <v>262</v>
      </c>
      <c r="B4034" s="781" t="s">
        <v>418</v>
      </c>
      <c r="C4034" s="806" t="s">
        <v>470</v>
      </c>
      <c r="D4034" s="807"/>
      <c r="E4034" s="805" t="s">
        <v>400</v>
      </c>
      <c r="F4034" s="781" t="s">
        <v>401</v>
      </c>
    </row>
    <row r="4035" spans="1:6">
      <c r="A4035" s="803"/>
      <c r="B4035" s="781"/>
      <c r="C4035" s="808"/>
      <c r="D4035" s="809"/>
      <c r="E4035" s="805"/>
      <c r="F4035" s="781"/>
    </row>
    <row r="4036" spans="1:6">
      <c r="A4036" s="803"/>
      <c r="B4036" s="781"/>
      <c r="C4036" s="247" t="s">
        <v>402</v>
      </c>
      <c r="D4036" s="247" t="s">
        <v>403</v>
      </c>
      <c r="E4036" s="805"/>
      <c r="F4036" s="781"/>
    </row>
    <row r="4037" spans="1:6">
      <c r="A4037" s="712">
        <v>1</v>
      </c>
      <c r="B4037" s="709">
        <v>2</v>
      </c>
      <c r="C4037" s="247">
        <v>3</v>
      </c>
      <c r="D4037" s="247">
        <v>4</v>
      </c>
      <c r="E4037" s="711">
        <v>5</v>
      </c>
      <c r="F4037" s="709">
        <v>6</v>
      </c>
    </row>
    <row r="4038" spans="1:6">
      <c r="A4038" s="712">
        <v>1</v>
      </c>
      <c r="B4038" s="248" t="s">
        <v>368</v>
      </c>
      <c r="C4038" s="249"/>
      <c r="D4038" s="249"/>
      <c r="E4038" s="125"/>
      <c r="F4038" s="710"/>
    </row>
    <row r="4039" spans="1:6">
      <c r="A4039" s="126" t="s">
        <v>264</v>
      </c>
      <c r="B4039" s="250" t="s">
        <v>369</v>
      </c>
      <c r="C4039" s="126" t="s">
        <v>1878</v>
      </c>
      <c r="D4039" s="126" t="s">
        <v>1878</v>
      </c>
      <c r="E4039" s="124"/>
      <c r="F4039" s="119"/>
    </row>
    <row r="4040" spans="1:6">
      <c r="A4040" s="126" t="s">
        <v>265</v>
      </c>
      <c r="B4040" s="251" t="s">
        <v>223</v>
      </c>
      <c r="C4040" s="126" t="s">
        <v>1878</v>
      </c>
      <c r="D4040" s="126" t="s">
        <v>1878</v>
      </c>
      <c r="E4040" s="124"/>
      <c r="F4040" s="119"/>
    </row>
    <row r="4041" spans="1:6" ht="31.5">
      <c r="A4041" s="126" t="s">
        <v>276</v>
      </c>
      <c r="B4041" s="251" t="s">
        <v>480</v>
      </c>
      <c r="C4041" s="126" t="s">
        <v>1878</v>
      </c>
      <c r="D4041" s="126" t="s">
        <v>1878</v>
      </c>
      <c r="E4041" s="124"/>
      <c r="F4041" s="119"/>
    </row>
    <row r="4042" spans="1:6" ht="63">
      <c r="A4042" s="127" t="s">
        <v>291</v>
      </c>
      <c r="B4042" s="128" t="s">
        <v>481</v>
      </c>
      <c r="C4042" s="126" t="s">
        <v>1878</v>
      </c>
      <c r="D4042" s="126" t="s">
        <v>1878</v>
      </c>
      <c r="E4042" s="124"/>
      <c r="F4042" s="119"/>
    </row>
    <row r="4043" spans="1:6" ht="31.5">
      <c r="A4043" s="127" t="s">
        <v>482</v>
      </c>
      <c r="B4043" s="128" t="s">
        <v>483</v>
      </c>
      <c r="C4043" s="126" t="s">
        <v>1878</v>
      </c>
      <c r="D4043" s="126" t="s">
        <v>1878</v>
      </c>
      <c r="E4043" s="124"/>
      <c r="F4043" s="119"/>
    </row>
    <row r="4044" spans="1:6">
      <c r="A4044" s="127" t="s">
        <v>484</v>
      </c>
      <c r="B4044" s="128" t="s">
        <v>485</v>
      </c>
      <c r="C4044" s="126" t="s">
        <v>1878</v>
      </c>
      <c r="D4044" s="126" t="s">
        <v>1878</v>
      </c>
      <c r="E4044" s="124"/>
      <c r="F4044" s="119"/>
    </row>
    <row r="4045" spans="1:6">
      <c r="A4045" s="129">
        <v>2</v>
      </c>
      <c r="B4045" s="130" t="s">
        <v>298</v>
      </c>
      <c r="C4045" s="126"/>
      <c r="D4045" s="126"/>
      <c r="E4045" s="124"/>
      <c r="F4045" s="119"/>
    </row>
    <row r="4046" spans="1:6" ht="31.5">
      <c r="A4046" s="127" t="s">
        <v>267</v>
      </c>
      <c r="B4046" s="128" t="s">
        <v>486</v>
      </c>
      <c r="C4046" s="126" t="s">
        <v>1878</v>
      </c>
      <c r="D4046" s="126" t="s">
        <v>1878</v>
      </c>
      <c r="E4046" s="124"/>
      <c r="F4046" s="119"/>
    </row>
    <row r="4047" spans="1:6" ht="63">
      <c r="A4047" s="127" t="s">
        <v>268</v>
      </c>
      <c r="B4047" s="128" t="s">
        <v>411</v>
      </c>
      <c r="C4047" s="126" t="s">
        <v>1878</v>
      </c>
      <c r="D4047" s="126" t="s">
        <v>1878</v>
      </c>
      <c r="E4047" s="124"/>
      <c r="F4047" s="119"/>
    </row>
    <row r="4048" spans="1:6" ht="31.5">
      <c r="A4048" s="127" t="s">
        <v>269</v>
      </c>
      <c r="B4048" s="128" t="s">
        <v>412</v>
      </c>
      <c r="C4048" s="126" t="s">
        <v>1878</v>
      </c>
      <c r="D4048" s="126" t="s">
        <v>1878</v>
      </c>
      <c r="E4048" s="124"/>
      <c r="F4048" s="119"/>
    </row>
    <row r="4049" spans="1:6" ht="47.25">
      <c r="A4049" s="129">
        <v>3</v>
      </c>
      <c r="B4049" s="130" t="s">
        <v>210</v>
      </c>
      <c r="C4049" s="126" t="s">
        <v>1878</v>
      </c>
      <c r="D4049" s="126" t="s">
        <v>1878</v>
      </c>
      <c r="E4049" s="124"/>
      <c r="F4049" s="119"/>
    </row>
    <row r="4050" spans="1:6" ht="31.5">
      <c r="A4050" s="127" t="s">
        <v>299</v>
      </c>
      <c r="B4050" s="128" t="s">
        <v>211</v>
      </c>
      <c r="C4050" s="126" t="s">
        <v>1878</v>
      </c>
      <c r="D4050" s="126" t="s">
        <v>1878</v>
      </c>
      <c r="E4050" s="124"/>
      <c r="F4050" s="119"/>
    </row>
    <row r="4051" spans="1:6">
      <c r="A4051" s="127" t="s">
        <v>240</v>
      </c>
      <c r="B4051" s="128" t="s">
        <v>212</v>
      </c>
      <c r="C4051" s="126" t="s">
        <v>1878</v>
      </c>
      <c r="D4051" s="126" t="s">
        <v>1878</v>
      </c>
      <c r="E4051" s="124"/>
      <c r="F4051" s="119"/>
    </row>
    <row r="4052" spans="1:6">
      <c r="A4052" s="127" t="s">
        <v>242</v>
      </c>
      <c r="B4052" s="128" t="s">
        <v>213</v>
      </c>
      <c r="C4052" s="126" t="s">
        <v>1878</v>
      </c>
      <c r="D4052" s="126" t="s">
        <v>1878</v>
      </c>
      <c r="E4052" s="124"/>
      <c r="F4052" s="119"/>
    </row>
    <row r="4053" spans="1:6">
      <c r="A4053" s="127" t="s">
        <v>214</v>
      </c>
      <c r="B4053" s="128" t="s">
        <v>215</v>
      </c>
      <c r="C4053" s="126" t="s">
        <v>1878</v>
      </c>
      <c r="D4053" s="126" t="s">
        <v>1878</v>
      </c>
      <c r="E4053" s="124"/>
      <c r="F4053" s="119"/>
    </row>
    <row r="4054" spans="1:6">
      <c r="A4054" s="127" t="s">
        <v>216</v>
      </c>
      <c r="B4054" s="128" t="s">
        <v>217</v>
      </c>
      <c r="C4054" s="126" t="s">
        <v>1878</v>
      </c>
      <c r="D4054" s="126" t="s">
        <v>1878</v>
      </c>
      <c r="E4054" s="124"/>
      <c r="F4054" s="119"/>
    </row>
    <row r="4055" spans="1:6">
      <c r="A4055" s="129">
        <v>4</v>
      </c>
      <c r="B4055" s="130" t="s">
        <v>394</v>
      </c>
      <c r="C4055" s="126"/>
      <c r="D4055" s="126"/>
      <c r="E4055" s="124"/>
      <c r="F4055" s="119"/>
    </row>
    <row r="4056" spans="1:6" ht="31.5">
      <c r="A4056" s="126" t="s">
        <v>271</v>
      </c>
      <c r="B4056" s="251" t="s">
        <v>218</v>
      </c>
      <c r="C4056" s="126" t="s">
        <v>1878</v>
      </c>
      <c r="D4056" s="126" t="s">
        <v>1878</v>
      </c>
      <c r="E4056" s="124"/>
      <c r="F4056" s="119"/>
    </row>
    <row r="4057" spans="1:6" ht="63">
      <c r="A4057" s="126" t="s">
        <v>272</v>
      </c>
      <c r="B4057" s="251" t="s">
        <v>392</v>
      </c>
      <c r="C4057" s="126" t="s">
        <v>1878</v>
      </c>
      <c r="D4057" s="126" t="s">
        <v>1878</v>
      </c>
      <c r="E4057" s="124"/>
      <c r="F4057" s="119"/>
    </row>
    <row r="4058" spans="1:6" ht="31.5">
      <c r="A4058" s="126" t="s">
        <v>273</v>
      </c>
      <c r="B4058" s="251" t="s">
        <v>500</v>
      </c>
      <c r="C4058" s="126" t="s">
        <v>1878</v>
      </c>
      <c r="D4058" s="126" t="s">
        <v>1878</v>
      </c>
      <c r="E4058" s="124"/>
      <c r="F4058" s="119"/>
    </row>
    <row r="4059" spans="1:6" ht="31.5">
      <c r="A4059" s="126" t="s">
        <v>138</v>
      </c>
      <c r="B4059" s="251" t="s">
        <v>501</v>
      </c>
      <c r="C4059" s="126" t="s">
        <v>1878</v>
      </c>
      <c r="D4059" s="126" t="s">
        <v>1878</v>
      </c>
      <c r="E4059" s="124"/>
      <c r="F4059" s="119"/>
    </row>
    <row r="4060" spans="1:6">
      <c r="E4060" s="719"/>
      <c r="F4060" s="178" t="s">
        <v>251</v>
      </c>
    </row>
    <row r="4061" spans="1:6">
      <c r="B4061" s="53"/>
      <c r="F4061" s="178" t="s">
        <v>456</v>
      </c>
    </row>
    <row r="4062" spans="1:6">
      <c r="F4062" s="178" t="s">
        <v>182</v>
      </c>
    </row>
    <row r="4063" spans="1:6">
      <c r="F4063" s="178"/>
    </row>
    <row r="4064" spans="1:6">
      <c r="A4064" s="802" t="s">
        <v>399</v>
      </c>
      <c r="B4064" s="802"/>
      <c r="C4064" s="802"/>
      <c r="D4064" s="802"/>
      <c r="E4064" s="802"/>
      <c r="F4064" s="802"/>
    </row>
    <row r="4065" spans="1:6">
      <c r="A4065" s="802" t="s">
        <v>303</v>
      </c>
      <c r="B4065" s="802"/>
      <c r="C4065" s="802"/>
      <c r="D4065" s="802"/>
      <c r="E4065" s="802"/>
      <c r="F4065" s="802"/>
    </row>
    <row r="4066" spans="1:6">
      <c r="F4066" s="178" t="s">
        <v>219</v>
      </c>
    </row>
    <row r="4067" spans="1:6">
      <c r="F4067" s="178" t="s">
        <v>220</v>
      </c>
    </row>
    <row r="4068" spans="1:6">
      <c r="F4068" s="178" t="s">
        <v>221</v>
      </c>
    </row>
    <row r="4069" spans="1:6">
      <c r="F4069" s="246" t="s">
        <v>222</v>
      </c>
    </row>
    <row r="4070" spans="1:6">
      <c r="F4070" s="178" t="s">
        <v>1885</v>
      </c>
    </row>
    <row r="4071" spans="1:6">
      <c r="F4071" s="178" t="s">
        <v>177</v>
      </c>
    </row>
    <row r="4072" spans="1:6">
      <c r="A4072" s="123"/>
    </row>
    <row r="4073" spans="1:6">
      <c r="A4073" s="804" t="s">
        <v>1886</v>
      </c>
      <c r="B4073" s="804"/>
      <c r="C4073" s="804"/>
      <c r="D4073" s="804"/>
      <c r="E4073" s="804"/>
      <c r="F4073" s="804"/>
    </row>
    <row r="4074" spans="1:6">
      <c r="A4074" s="121" t="s">
        <v>1337</v>
      </c>
      <c r="B4074" s="640" t="s">
        <v>983</v>
      </c>
    </row>
    <row r="4075" spans="1:6">
      <c r="A4075" s="803" t="s">
        <v>262</v>
      </c>
      <c r="B4075" s="781" t="s">
        <v>418</v>
      </c>
      <c r="C4075" s="806" t="s">
        <v>470</v>
      </c>
      <c r="D4075" s="807"/>
      <c r="E4075" s="805" t="s">
        <v>400</v>
      </c>
      <c r="F4075" s="781" t="s">
        <v>401</v>
      </c>
    </row>
    <row r="4076" spans="1:6">
      <c r="A4076" s="803"/>
      <c r="B4076" s="781"/>
      <c r="C4076" s="808"/>
      <c r="D4076" s="809"/>
      <c r="E4076" s="805"/>
      <c r="F4076" s="781"/>
    </row>
    <row r="4077" spans="1:6">
      <c r="A4077" s="803"/>
      <c r="B4077" s="781"/>
      <c r="C4077" s="247" t="s">
        <v>402</v>
      </c>
      <c r="D4077" s="247" t="s">
        <v>403</v>
      </c>
      <c r="E4077" s="805"/>
      <c r="F4077" s="781"/>
    </row>
    <row r="4078" spans="1:6">
      <c r="A4078" s="712">
        <v>1</v>
      </c>
      <c r="B4078" s="709">
        <v>2</v>
      </c>
      <c r="C4078" s="247">
        <v>3</v>
      </c>
      <c r="D4078" s="247">
        <v>4</v>
      </c>
      <c r="E4078" s="711">
        <v>5</v>
      </c>
      <c r="F4078" s="709">
        <v>6</v>
      </c>
    </row>
    <row r="4079" spans="1:6">
      <c r="A4079" s="712">
        <v>1</v>
      </c>
      <c r="B4079" s="248" t="s">
        <v>368</v>
      </c>
      <c r="C4079" s="249"/>
      <c r="D4079" s="249"/>
      <c r="E4079" s="125"/>
      <c r="F4079" s="710"/>
    </row>
    <row r="4080" spans="1:6">
      <c r="A4080" s="126" t="s">
        <v>264</v>
      </c>
      <c r="B4080" s="250" t="s">
        <v>369</v>
      </c>
      <c r="C4080" s="126" t="s">
        <v>1878</v>
      </c>
      <c r="D4080" s="126" t="s">
        <v>1878</v>
      </c>
      <c r="E4080" s="124"/>
      <c r="F4080" s="119"/>
    </row>
    <row r="4081" spans="1:6">
      <c r="A4081" s="126" t="s">
        <v>265</v>
      </c>
      <c r="B4081" s="251" t="s">
        <v>223</v>
      </c>
      <c r="C4081" s="126" t="s">
        <v>1878</v>
      </c>
      <c r="D4081" s="126" t="s">
        <v>1878</v>
      </c>
      <c r="E4081" s="124"/>
      <c r="F4081" s="119"/>
    </row>
    <row r="4082" spans="1:6" ht="31.5">
      <c r="A4082" s="126" t="s">
        <v>276</v>
      </c>
      <c r="B4082" s="251" t="s">
        <v>480</v>
      </c>
      <c r="C4082" s="126" t="s">
        <v>1878</v>
      </c>
      <c r="D4082" s="126" t="s">
        <v>1878</v>
      </c>
      <c r="E4082" s="124"/>
      <c r="F4082" s="119"/>
    </row>
    <row r="4083" spans="1:6" ht="63">
      <c r="A4083" s="127" t="s">
        <v>291</v>
      </c>
      <c r="B4083" s="128" t="s">
        <v>481</v>
      </c>
      <c r="C4083" s="126" t="s">
        <v>1878</v>
      </c>
      <c r="D4083" s="126" t="s">
        <v>1878</v>
      </c>
      <c r="E4083" s="124"/>
      <c r="F4083" s="119"/>
    </row>
    <row r="4084" spans="1:6" ht="31.5">
      <c r="A4084" s="127" t="s">
        <v>482</v>
      </c>
      <c r="B4084" s="128" t="s">
        <v>483</v>
      </c>
      <c r="C4084" s="126" t="s">
        <v>1878</v>
      </c>
      <c r="D4084" s="126" t="s">
        <v>1878</v>
      </c>
      <c r="E4084" s="124"/>
      <c r="F4084" s="119"/>
    </row>
    <row r="4085" spans="1:6">
      <c r="A4085" s="127" t="s">
        <v>484</v>
      </c>
      <c r="B4085" s="128" t="s">
        <v>485</v>
      </c>
      <c r="C4085" s="126" t="s">
        <v>1878</v>
      </c>
      <c r="D4085" s="126" t="s">
        <v>1878</v>
      </c>
      <c r="E4085" s="124"/>
      <c r="F4085" s="119"/>
    </row>
    <row r="4086" spans="1:6">
      <c r="A4086" s="129">
        <v>2</v>
      </c>
      <c r="B4086" s="130" t="s">
        <v>298</v>
      </c>
      <c r="C4086" s="126"/>
      <c r="D4086" s="126"/>
      <c r="E4086" s="124"/>
      <c r="F4086" s="119"/>
    </row>
    <row r="4087" spans="1:6" ht="31.5">
      <c r="A4087" s="127" t="s">
        <v>267</v>
      </c>
      <c r="B4087" s="128" t="s">
        <v>486</v>
      </c>
      <c r="C4087" s="126" t="s">
        <v>1878</v>
      </c>
      <c r="D4087" s="126" t="s">
        <v>1878</v>
      </c>
      <c r="E4087" s="124"/>
      <c r="F4087" s="119"/>
    </row>
    <row r="4088" spans="1:6" ht="63">
      <c r="A4088" s="127" t="s">
        <v>268</v>
      </c>
      <c r="B4088" s="128" t="s">
        <v>411</v>
      </c>
      <c r="C4088" s="126" t="s">
        <v>1878</v>
      </c>
      <c r="D4088" s="126" t="s">
        <v>1878</v>
      </c>
      <c r="E4088" s="124"/>
      <c r="F4088" s="119"/>
    </row>
    <row r="4089" spans="1:6" ht="31.5">
      <c r="A4089" s="127" t="s">
        <v>269</v>
      </c>
      <c r="B4089" s="128" t="s">
        <v>412</v>
      </c>
      <c r="C4089" s="126" t="s">
        <v>1878</v>
      </c>
      <c r="D4089" s="126" t="s">
        <v>1878</v>
      </c>
      <c r="E4089" s="124"/>
      <c r="F4089" s="119"/>
    </row>
    <row r="4090" spans="1:6" ht="47.25">
      <c r="A4090" s="129">
        <v>3</v>
      </c>
      <c r="B4090" s="130" t="s">
        <v>210</v>
      </c>
      <c r="C4090" s="126" t="s">
        <v>1878</v>
      </c>
      <c r="D4090" s="126" t="s">
        <v>1878</v>
      </c>
      <c r="E4090" s="124"/>
      <c r="F4090" s="119"/>
    </row>
    <row r="4091" spans="1:6" ht="31.5">
      <c r="A4091" s="127" t="s">
        <v>299</v>
      </c>
      <c r="B4091" s="128" t="s">
        <v>211</v>
      </c>
      <c r="C4091" s="126" t="s">
        <v>1878</v>
      </c>
      <c r="D4091" s="126" t="s">
        <v>1878</v>
      </c>
      <c r="E4091" s="124"/>
      <c r="F4091" s="119"/>
    </row>
    <row r="4092" spans="1:6">
      <c r="A4092" s="127" t="s">
        <v>240</v>
      </c>
      <c r="B4092" s="128" t="s">
        <v>212</v>
      </c>
      <c r="C4092" s="126" t="s">
        <v>1878</v>
      </c>
      <c r="D4092" s="126" t="s">
        <v>1878</v>
      </c>
      <c r="E4092" s="124"/>
      <c r="F4092" s="119"/>
    </row>
    <row r="4093" spans="1:6">
      <c r="A4093" s="127" t="s">
        <v>242</v>
      </c>
      <c r="B4093" s="128" t="s">
        <v>213</v>
      </c>
      <c r="C4093" s="126" t="s">
        <v>1878</v>
      </c>
      <c r="D4093" s="126" t="s">
        <v>1878</v>
      </c>
      <c r="E4093" s="124"/>
      <c r="F4093" s="119"/>
    </row>
    <row r="4094" spans="1:6">
      <c r="A4094" s="127" t="s">
        <v>214</v>
      </c>
      <c r="B4094" s="128" t="s">
        <v>215</v>
      </c>
      <c r="C4094" s="126" t="s">
        <v>1878</v>
      </c>
      <c r="D4094" s="126" t="s">
        <v>1878</v>
      </c>
      <c r="E4094" s="124"/>
      <c r="F4094" s="119"/>
    </row>
    <row r="4095" spans="1:6">
      <c r="A4095" s="127" t="s">
        <v>216</v>
      </c>
      <c r="B4095" s="128" t="s">
        <v>217</v>
      </c>
      <c r="C4095" s="126" t="s">
        <v>1878</v>
      </c>
      <c r="D4095" s="126" t="s">
        <v>1878</v>
      </c>
      <c r="E4095" s="124"/>
      <c r="F4095" s="119"/>
    </row>
    <row r="4096" spans="1:6">
      <c r="A4096" s="129">
        <v>4</v>
      </c>
      <c r="B4096" s="130" t="s">
        <v>394</v>
      </c>
      <c r="C4096" s="126"/>
      <c r="D4096" s="126"/>
      <c r="E4096" s="124"/>
      <c r="F4096" s="119"/>
    </row>
    <row r="4097" spans="1:6" ht="31.5">
      <c r="A4097" s="126" t="s">
        <v>271</v>
      </c>
      <c r="B4097" s="251" t="s">
        <v>218</v>
      </c>
      <c r="C4097" s="126" t="s">
        <v>1878</v>
      </c>
      <c r="D4097" s="126" t="s">
        <v>1878</v>
      </c>
      <c r="E4097" s="124"/>
      <c r="F4097" s="119"/>
    </row>
    <row r="4098" spans="1:6" ht="63">
      <c r="A4098" s="126" t="s">
        <v>272</v>
      </c>
      <c r="B4098" s="251" t="s">
        <v>392</v>
      </c>
      <c r="C4098" s="126" t="s">
        <v>1878</v>
      </c>
      <c r="D4098" s="126" t="s">
        <v>1878</v>
      </c>
      <c r="E4098" s="124"/>
      <c r="F4098" s="119"/>
    </row>
    <row r="4099" spans="1:6" ht="31.5">
      <c r="A4099" s="126" t="s">
        <v>273</v>
      </c>
      <c r="B4099" s="251" t="s">
        <v>500</v>
      </c>
      <c r="C4099" s="126" t="s">
        <v>1878</v>
      </c>
      <c r="D4099" s="126" t="s">
        <v>1878</v>
      </c>
      <c r="E4099" s="124"/>
      <c r="F4099" s="119"/>
    </row>
    <row r="4100" spans="1:6" ht="31.5">
      <c r="A4100" s="126" t="s">
        <v>138</v>
      </c>
      <c r="B4100" s="251" t="s">
        <v>501</v>
      </c>
      <c r="C4100" s="126" t="s">
        <v>1878</v>
      </c>
      <c r="D4100" s="126" t="s">
        <v>1878</v>
      </c>
      <c r="E4100" s="124"/>
      <c r="F4100" s="119"/>
    </row>
    <row r="4101" spans="1:6">
      <c r="E4101" s="719"/>
      <c r="F4101" s="178" t="s">
        <v>251</v>
      </c>
    </row>
    <row r="4102" spans="1:6">
      <c r="B4102" s="53"/>
      <c r="F4102" s="178" t="s">
        <v>456</v>
      </c>
    </row>
    <row r="4103" spans="1:6">
      <c r="F4103" s="178" t="s">
        <v>182</v>
      </c>
    </row>
    <row r="4104" spans="1:6">
      <c r="F4104" s="178"/>
    </row>
    <row r="4105" spans="1:6">
      <c r="A4105" s="802" t="s">
        <v>399</v>
      </c>
      <c r="B4105" s="802"/>
      <c r="C4105" s="802"/>
      <c r="D4105" s="802"/>
      <c r="E4105" s="802"/>
      <c r="F4105" s="802"/>
    </row>
    <row r="4106" spans="1:6">
      <c r="A4106" s="802" t="s">
        <v>303</v>
      </c>
      <c r="B4106" s="802"/>
      <c r="C4106" s="802"/>
      <c r="D4106" s="802"/>
      <c r="E4106" s="802"/>
      <c r="F4106" s="802"/>
    </row>
    <row r="4107" spans="1:6">
      <c r="F4107" s="178" t="s">
        <v>219</v>
      </c>
    </row>
    <row r="4108" spans="1:6">
      <c r="F4108" s="178" t="s">
        <v>220</v>
      </c>
    </row>
    <row r="4109" spans="1:6">
      <c r="F4109" s="178" t="s">
        <v>221</v>
      </c>
    </row>
    <row r="4110" spans="1:6">
      <c r="F4110" s="246" t="s">
        <v>222</v>
      </c>
    </row>
    <row r="4111" spans="1:6">
      <c r="F4111" s="178" t="s">
        <v>1885</v>
      </c>
    </row>
    <row r="4112" spans="1:6">
      <c r="F4112" s="178" t="s">
        <v>177</v>
      </c>
    </row>
    <row r="4113" spans="1:6">
      <c r="A4113" s="123"/>
    </row>
    <row r="4114" spans="1:6">
      <c r="A4114" s="804" t="s">
        <v>1886</v>
      </c>
      <c r="B4114" s="804"/>
      <c r="C4114" s="804"/>
      <c r="D4114" s="804"/>
      <c r="E4114" s="804"/>
      <c r="F4114" s="804"/>
    </row>
    <row r="4115" spans="1:6">
      <c r="A4115" s="121" t="s">
        <v>1338</v>
      </c>
      <c r="B4115" s="640" t="s">
        <v>984</v>
      </c>
    </row>
    <row r="4116" spans="1:6">
      <c r="A4116" s="803" t="s">
        <v>262</v>
      </c>
      <c r="B4116" s="781" t="s">
        <v>418</v>
      </c>
      <c r="C4116" s="806" t="s">
        <v>470</v>
      </c>
      <c r="D4116" s="807"/>
      <c r="E4116" s="805" t="s">
        <v>400</v>
      </c>
      <c r="F4116" s="781" t="s">
        <v>401</v>
      </c>
    </row>
    <row r="4117" spans="1:6">
      <c r="A4117" s="803"/>
      <c r="B4117" s="781"/>
      <c r="C4117" s="808"/>
      <c r="D4117" s="809"/>
      <c r="E4117" s="805"/>
      <c r="F4117" s="781"/>
    </row>
    <row r="4118" spans="1:6">
      <c r="A4118" s="803"/>
      <c r="B4118" s="781"/>
      <c r="C4118" s="247" t="s">
        <v>402</v>
      </c>
      <c r="D4118" s="247" t="s">
        <v>403</v>
      </c>
      <c r="E4118" s="805"/>
      <c r="F4118" s="781"/>
    </row>
    <row r="4119" spans="1:6">
      <c r="A4119" s="712">
        <v>1</v>
      </c>
      <c r="B4119" s="709">
        <v>2</v>
      </c>
      <c r="C4119" s="247">
        <v>3</v>
      </c>
      <c r="D4119" s="247">
        <v>4</v>
      </c>
      <c r="E4119" s="711">
        <v>5</v>
      </c>
      <c r="F4119" s="709">
        <v>6</v>
      </c>
    </row>
    <row r="4120" spans="1:6">
      <c r="A4120" s="712">
        <v>1</v>
      </c>
      <c r="B4120" s="248" t="s">
        <v>368</v>
      </c>
      <c r="C4120" s="249"/>
      <c r="D4120" s="249"/>
      <c r="E4120" s="125"/>
      <c r="F4120" s="710"/>
    </row>
    <row r="4121" spans="1:6">
      <c r="A4121" s="126" t="s">
        <v>264</v>
      </c>
      <c r="B4121" s="250" t="s">
        <v>369</v>
      </c>
      <c r="C4121" s="126" t="s">
        <v>1878</v>
      </c>
      <c r="D4121" s="126" t="s">
        <v>1878</v>
      </c>
      <c r="E4121" s="124"/>
      <c r="F4121" s="119"/>
    </row>
    <row r="4122" spans="1:6">
      <c r="A4122" s="126" t="s">
        <v>265</v>
      </c>
      <c r="B4122" s="251" t="s">
        <v>223</v>
      </c>
      <c r="C4122" s="126" t="s">
        <v>1878</v>
      </c>
      <c r="D4122" s="126" t="s">
        <v>1878</v>
      </c>
      <c r="E4122" s="124"/>
      <c r="F4122" s="119"/>
    </row>
    <row r="4123" spans="1:6" ht="31.5">
      <c r="A4123" s="126" t="s">
        <v>276</v>
      </c>
      <c r="B4123" s="251" t="s">
        <v>480</v>
      </c>
      <c r="C4123" s="126" t="s">
        <v>1878</v>
      </c>
      <c r="D4123" s="126" t="s">
        <v>1878</v>
      </c>
      <c r="E4123" s="124"/>
      <c r="F4123" s="119"/>
    </row>
    <row r="4124" spans="1:6" ht="63">
      <c r="A4124" s="127" t="s">
        <v>291</v>
      </c>
      <c r="B4124" s="128" t="s">
        <v>481</v>
      </c>
      <c r="C4124" s="126" t="s">
        <v>1878</v>
      </c>
      <c r="D4124" s="126" t="s">
        <v>1878</v>
      </c>
      <c r="E4124" s="124"/>
      <c r="F4124" s="119"/>
    </row>
    <row r="4125" spans="1:6" ht="31.5">
      <c r="A4125" s="127" t="s">
        <v>482</v>
      </c>
      <c r="B4125" s="128" t="s">
        <v>483</v>
      </c>
      <c r="C4125" s="126" t="s">
        <v>1878</v>
      </c>
      <c r="D4125" s="126" t="s">
        <v>1878</v>
      </c>
      <c r="E4125" s="124"/>
      <c r="F4125" s="119"/>
    </row>
    <row r="4126" spans="1:6">
      <c r="A4126" s="127" t="s">
        <v>484</v>
      </c>
      <c r="B4126" s="128" t="s">
        <v>485</v>
      </c>
      <c r="C4126" s="126" t="s">
        <v>1878</v>
      </c>
      <c r="D4126" s="126" t="s">
        <v>1878</v>
      </c>
      <c r="E4126" s="124"/>
      <c r="F4126" s="119"/>
    </row>
    <row r="4127" spans="1:6">
      <c r="A4127" s="129">
        <v>2</v>
      </c>
      <c r="B4127" s="130" t="s">
        <v>298</v>
      </c>
      <c r="C4127" s="126"/>
      <c r="D4127" s="126"/>
      <c r="E4127" s="124"/>
      <c r="F4127" s="119"/>
    </row>
    <row r="4128" spans="1:6" ht="31.5">
      <c r="A4128" s="127" t="s">
        <v>267</v>
      </c>
      <c r="B4128" s="128" t="s">
        <v>486</v>
      </c>
      <c r="C4128" s="126" t="s">
        <v>1878</v>
      </c>
      <c r="D4128" s="126" t="s">
        <v>1878</v>
      </c>
      <c r="E4128" s="124"/>
      <c r="F4128" s="119"/>
    </row>
    <row r="4129" spans="1:6" ht="63">
      <c r="A4129" s="127" t="s">
        <v>268</v>
      </c>
      <c r="B4129" s="128" t="s">
        <v>411</v>
      </c>
      <c r="C4129" s="126" t="s">
        <v>1878</v>
      </c>
      <c r="D4129" s="126" t="s">
        <v>1878</v>
      </c>
      <c r="E4129" s="124"/>
      <c r="F4129" s="119"/>
    </row>
    <row r="4130" spans="1:6" ht="31.5">
      <c r="A4130" s="127" t="s">
        <v>269</v>
      </c>
      <c r="B4130" s="128" t="s">
        <v>412</v>
      </c>
      <c r="C4130" s="126" t="s">
        <v>1878</v>
      </c>
      <c r="D4130" s="126" t="s">
        <v>1878</v>
      </c>
      <c r="E4130" s="124"/>
      <c r="F4130" s="119"/>
    </row>
    <row r="4131" spans="1:6" ht="47.25">
      <c r="A4131" s="129">
        <v>3</v>
      </c>
      <c r="B4131" s="130" t="s">
        <v>210</v>
      </c>
      <c r="C4131" s="126" t="s">
        <v>1878</v>
      </c>
      <c r="D4131" s="126" t="s">
        <v>1878</v>
      </c>
      <c r="E4131" s="124"/>
      <c r="F4131" s="119"/>
    </row>
    <row r="4132" spans="1:6" ht="31.5">
      <c r="A4132" s="127" t="s">
        <v>299</v>
      </c>
      <c r="B4132" s="128" t="s">
        <v>211</v>
      </c>
      <c r="C4132" s="126" t="s">
        <v>1878</v>
      </c>
      <c r="D4132" s="126" t="s">
        <v>1878</v>
      </c>
      <c r="E4132" s="124"/>
      <c r="F4132" s="119"/>
    </row>
    <row r="4133" spans="1:6">
      <c r="A4133" s="127" t="s">
        <v>240</v>
      </c>
      <c r="B4133" s="128" t="s">
        <v>212</v>
      </c>
      <c r="C4133" s="126" t="s">
        <v>1878</v>
      </c>
      <c r="D4133" s="126" t="s">
        <v>1878</v>
      </c>
      <c r="E4133" s="124"/>
      <c r="F4133" s="119"/>
    </row>
    <row r="4134" spans="1:6">
      <c r="A4134" s="127" t="s">
        <v>242</v>
      </c>
      <c r="B4134" s="128" t="s">
        <v>213</v>
      </c>
      <c r="C4134" s="126" t="s">
        <v>1878</v>
      </c>
      <c r="D4134" s="126" t="s">
        <v>1878</v>
      </c>
      <c r="E4134" s="124"/>
      <c r="F4134" s="119"/>
    </row>
    <row r="4135" spans="1:6">
      <c r="A4135" s="127" t="s">
        <v>214</v>
      </c>
      <c r="B4135" s="128" t="s">
        <v>215</v>
      </c>
      <c r="C4135" s="126" t="s">
        <v>1878</v>
      </c>
      <c r="D4135" s="126" t="s">
        <v>1878</v>
      </c>
      <c r="E4135" s="124"/>
      <c r="F4135" s="119"/>
    </row>
    <row r="4136" spans="1:6">
      <c r="A4136" s="127" t="s">
        <v>216</v>
      </c>
      <c r="B4136" s="128" t="s">
        <v>217</v>
      </c>
      <c r="C4136" s="126" t="s">
        <v>1878</v>
      </c>
      <c r="D4136" s="126" t="s">
        <v>1878</v>
      </c>
      <c r="E4136" s="124"/>
      <c r="F4136" s="119"/>
    </row>
    <row r="4137" spans="1:6">
      <c r="A4137" s="129">
        <v>4</v>
      </c>
      <c r="B4137" s="130" t="s">
        <v>394</v>
      </c>
      <c r="C4137" s="126"/>
      <c r="D4137" s="126"/>
      <c r="E4137" s="124"/>
      <c r="F4137" s="119"/>
    </row>
    <row r="4138" spans="1:6" ht="31.5">
      <c r="A4138" s="126" t="s">
        <v>271</v>
      </c>
      <c r="B4138" s="251" t="s">
        <v>218</v>
      </c>
      <c r="C4138" s="126" t="s">
        <v>1878</v>
      </c>
      <c r="D4138" s="126" t="s">
        <v>1878</v>
      </c>
      <c r="E4138" s="124"/>
      <c r="F4138" s="119"/>
    </row>
    <row r="4139" spans="1:6" ht="63">
      <c r="A4139" s="126" t="s">
        <v>272</v>
      </c>
      <c r="B4139" s="251" t="s">
        <v>392</v>
      </c>
      <c r="C4139" s="126" t="s">
        <v>1878</v>
      </c>
      <c r="D4139" s="126" t="s">
        <v>1878</v>
      </c>
      <c r="E4139" s="124"/>
      <c r="F4139" s="119"/>
    </row>
    <row r="4140" spans="1:6" ht="31.5">
      <c r="A4140" s="126" t="s">
        <v>273</v>
      </c>
      <c r="B4140" s="251" t="s">
        <v>500</v>
      </c>
      <c r="C4140" s="126" t="s">
        <v>1878</v>
      </c>
      <c r="D4140" s="126" t="s">
        <v>1878</v>
      </c>
      <c r="E4140" s="124"/>
      <c r="F4140" s="119"/>
    </row>
    <row r="4141" spans="1:6" ht="31.5">
      <c r="A4141" s="126" t="s">
        <v>138</v>
      </c>
      <c r="B4141" s="251" t="s">
        <v>501</v>
      </c>
      <c r="C4141" s="126" t="s">
        <v>1878</v>
      </c>
      <c r="D4141" s="126" t="s">
        <v>1878</v>
      </c>
      <c r="E4141" s="124"/>
      <c r="F4141" s="119"/>
    </row>
    <row r="4142" spans="1:6">
      <c r="E4142" s="719"/>
      <c r="F4142" s="178" t="s">
        <v>251</v>
      </c>
    </row>
    <row r="4143" spans="1:6">
      <c r="B4143" s="53"/>
      <c r="F4143" s="178" t="s">
        <v>456</v>
      </c>
    </row>
    <row r="4144" spans="1:6">
      <c r="F4144" s="178" t="s">
        <v>182</v>
      </c>
    </row>
    <row r="4145" spans="1:6">
      <c r="F4145" s="178"/>
    </row>
    <row r="4146" spans="1:6">
      <c r="A4146" s="802" t="s">
        <v>399</v>
      </c>
      <c r="B4146" s="802"/>
      <c r="C4146" s="802"/>
      <c r="D4146" s="802"/>
      <c r="E4146" s="802"/>
      <c r="F4146" s="802"/>
    </row>
    <row r="4147" spans="1:6">
      <c r="A4147" s="802" t="s">
        <v>303</v>
      </c>
      <c r="B4147" s="802"/>
      <c r="C4147" s="802"/>
      <c r="D4147" s="802"/>
      <c r="E4147" s="802"/>
      <c r="F4147" s="802"/>
    </row>
    <row r="4148" spans="1:6">
      <c r="F4148" s="178" t="s">
        <v>219</v>
      </c>
    </row>
    <row r="4149" spans="1:6">
      <c r="F4149" s="178" t="s">
        <v>220</v>
      </c>
    </row>
    <row r="4150" spans="1:6">
      <c r="F4150" s="178" t="s">
        <v>221</v>
      </c>
    </row>
    <row r="4151" spans="1:6">
      <c r="F4151" s="246" t="s">
        <v>222</v>
      </c>
    </row>
    <row r="4152" spans="1:6">
      <c r="F4152" s="178" t="s">
        <v>1885</v>
      </c>
    </row>
    <row r="4153" spans="1:6">
      <c r="F4153" s="178" t="s">
        <v>177</v>
      </c>
    </row>
    <row r="4154" spans="1:6">
      <c r="A4154" s="123"/>
    </row>
    <row r="4155" spans="1:6">
      <c r="A4155" s="804" t="s">
        <v>1886</v>
      </c>
      <c r="B4155" s="804"/>
      <c r="C4155" s="804"/>
      <c r="D4155" s="804"/>
      <c r="E4155" s="804"/>
      <c r="F4155" s="804"/>
    </row>
    <row r="4156" spans="1:6">
      <c r="A4156" s="121" t="s">
        <v>1339</v>
      </c>
      <c r="B4156" s="640" t="s">
        <v>985</v>
      </c>
    </row>
    <row r="4157" spans="1:6">
      <c r="A4157" s="803" t="s">
        <v>262</v>
      </c>
      <c r="B4157" s="781" t="s">
        <v>418</v>
      </c>
      <c r="C4157" s="806" t="s">
        <v>470</v>
      </c>
      <c r="D4157" s="807"/>
      <c r="E4157" s="805" t="s">
        <v>400</v>
      </c>
      <c r="F4157" s="781" t="s">
        <v>401</v>
      </c>
    </row>
    <row r="4158" spans="1:6">
      <c r="A4158" s="803"/>
      <c r="B4158" s="781"/>
      <c r="C4158" s="808"/>
      <c r="D4158" s="809"/>
      <c r="E4158" s="805"/>
      <c r="F4158" s="781"/>
    </row>
    <row r="4159" spans="1:6">
      <c r="A4159" s="803"/>
      <c r="B4159" s="781"/>
      <c r="C4159" s="247" t="s">
        <v>402</v>
      </c>
      <c r="D4159" s="247" t="s">
        <v>403</v>
      </c>
      <c r="E4159" s="805"/>
      <c r="F4159" s="781"/>
    </row>
    <row r="4160" spans="1:6">
      <c r="A4160" s="712">
        <v>1</v>
      </c>
      <c r="B4160" s="709">
        <v>2</v>
      </c>
      <c r="C4160" s="247">
        <v>3</v>
      </c>
      <c r="D4160" s="247">
        <v>4</v>
      </c>
      <c r="E4160" s="711">
        <v>5</v>
      </c>
      <c r="F4160" s="709">
        <v>6</v>
      </c>
    </row>
    <row r="4161" spans="1:6">
      <c r="A4161" s="712">
        <v>1</v>
      </c>
      <c r="B4161" s="248" t="s">
        <v>368</v>
      </c>
      <c r="C4161" s="249"/>
      <c r="D4161" s="249"/>
      <c r="E4161" s="125"/>
      <c r="F4161" s="710"/>
    </row>
    <row r="4162" spans="1:6">
      <c r="A4162" s="126" t="s">
        <v>264</v>
      </c>
      <c r="B4162" s="250" t="s">
        <v>369</v>
      </c>
      <c r="C4162" s="126" t="s">
        <v>1879</v>
      </c>
      <c r="D4162" s="126" t="s">
        <v>1879</v>
      </c>
      <c r="E4162" s="124"/>
      <c r="F4162" s="119"/>
    </row>
    <row r="4163" spans="1:6">
      <c r="A4163" s="126" t="s">
        <v>265</v>
      </c>
      <c r="B4163" s="251" t="s">
        <v>223</v>
      </c>
      <c r="C4163" s="126" t="s">
        <v>1879</v>
      </c>
      <c r="D4163" s="126" t="s">
        <v>1879</v>
      </c>
      <c r="E4163" s="124"/>
      <c r="F4163" s="119"/>
    </row>
    <row r="4164" spans="1:6" ht="31.5">
      <c r="A4164" s="126" t="s">
        <v>276</v>
      </c>
      <c r="B4164" s="251" t="s">
        <v>480</v>
      </c>
      <c r="C4164" s="126" t="s">
        <v>1879</v>
      </c>
      <c r="D4164" s="126" t="s">
        <v>1879</v>
      </c>
      <c r="E4164" s="124"/>
      <c r="F4164" s="119"/>
    </row>
    <row r="4165" spans="1:6" ht="63">
      <c r="A4165" s="127" t="s">
        <v>291</v>
      </c>
      <c r="B4165" s="128" t="s">
        <v>481</v>
      </c>
      <c r="C4165" s="126" t="s">
        <v>1879</v>
      </c>
      <c r="D4165" s="126" t="s">
        <v>1879</v>
      </c>
      <c r="E4165" s="124"/>
      <c r="F4165" s="119"/>
    </row>
    <row r="4166" spans="1:6" ht="31.5">
      <c r="A4166" s="127" t="s">
        <v>482</v>
      </c>
      <c r="B4166" s="128" t="s">
        <v>483</v>
      </c>
      <c r="C4166" s="126" t="s">
        <v>1879</v>
      </c>
      <c r="D4166" s="126" t="s">
        <v>1879</v>
      </c>
      <c r="E4166" s="124"/>
      <c r="F4166" s="119"/>
    </row>
    <row r="4167" spans="1:6">
      <c r="A4167" s="127" t="s">
        <v>484</v>
      </c>
      <c r="B4167" s="128" t="s">
        <v>485</v>
      </c>
      <c r="C4167" s="126" t="s">
        <v>1879</v>
      </c>
      <c r="D4167" s="126" t="s">
        <v>1879</v>
      </c>
      <c r="E4167" s="124"/>
      <c r="F4167" s="119"/>
    </row>
    <row r="4168" spans="1:6">
      <c r="A4168" s="129">
        <v>2</v>
      </c>
      <c r="B4168" s="130" t="s">
        <v>298</v>
      </c>
      <c r="C4168" s="126"/>
      <c r="D4168" s="126"/>
      <c r="E4168" s="124"/>
      <c r="F4168" s="119"/>
    </row>
    <row r="4169" spans="1:6" ht="31.5">
      <c r="A4169" s="127" t="s">
        <v>267</v>
      </c>
      <c r="B4169" s="128" t="s">
        <v>486</v>
      </c>
      <c r="C4169" s="126" t="s">
        <v>1879</v>
      </c>
      <c r="D4169" s="126" t="s">
        <v>1879</v>
      </c>
      <c r="E4169" s="124"/>
      <c r="F4169" s="119"/>
    </row>
    <row r="4170" spans="1:6" ht="63">
      <c r="A4170" s="127" t="s">
        <v>268</v>
      </c>
      <c r="B4170" s="128" t="s">
        <v>411</v>
      </c>
      <c r="C4170" s="126" t="s">
        <v>1879</v>
      </c>
      <c r="D4170" s="126" t="s">
        <v>1879</v>
      </c>
      <c r="E4170" s="124"/>
      <c r="F4170" s="119"/>
    </row>
    <row r="4171" spans="1:6" ht="31.5">
      <c r="A4171" s="127" t="s">
        <v>269</v>
      </c>
      <c r="B4171" s="128" t="s">
        <v>412</v>
      </c>
      <c r="C4171" s="126" t="s">
        <v>1879</v>
      </c>
      <c r="D4171" s="126" t="s">
        <v>1879</v>
      </c>
      <c r="E4171" s="124"/>
      <c r="F4171" s="119"/>
    </row>
    <row r="4172" spans="1:6" ht="47.25">
      <c r="A4172" s="129">
        <v>3</v>
      </c>
      <c r="B4172" s="130" t="s">
        <v>210</v>
      </c>
      <c r="C4172" s="126" t="s">
        <v>1879</v>
      </c>
      <c r="D4172" s="126" t="s">
        <v>1879</v>
      </c>
      <c r="E4172" s="124"/>
      <c r="F4172" s="119"/>
    </row>
    <row r="4173" spans="1:6" ht="31.5">
      <c r="A4173" s="127" t="s">
        <v>299</v>
      </c>
      <c r="B4173" s="128" t="s">
        <v>211</v>
      </c>
      <c r="C4173" s="126" t="s">
        <v>1879</v>
      </c>
      <c r="D4173" s="126" t="s">
        <v>1879</v>
      </c>
      <c r="E4173" s="124"/>
      <c r="F4173" s="119"/>
    </row>
    <row r="4174" spans="1:6">
      <c r="A4174" s="127" t="s">
        <v>240</v>
      </c>
      <c r="B4174" s="128" t="s">
        <v>212</v>
      </c>
      <c r="C4174" s="126" t="s">
        <v>1879</v>
      </c>
      <c r="D4174" s="126" t="s">
        <v>1879</v>
      </c>
      <c r="E4174" s="124"/>
      <c r="F4174" s="119"/>
    </row>
    <row r="4175" spans="1:6">
      <c r="A4175" s="127" t="s">
        <v>242</v>
      </c>
      <c r="B4175" s="128" t="s">
        <v>213</v>
      </c>
      <c r="C4175" s="126" t="s">
        <v>1879</v>
      </c>
      <c r="D4175" s="126" t="s">
        <v>1879</v>
      </c>
      <c r="E4175" s="124"/>
      <c r="F4175" s="119"/>
    </row>
    <row r="4176" spans="1:6">
      <c r="A4176" s="127" t="s">
        <v>214</v>
      </c>
      <c r="B4176" s="128" t="s">
        <v>215</v>
      </c>
      <c r="C4176" s="126" t="s">
        <v>1879</v>
      </c>
      <c r="D4176" s="126" t="s">
        <v>1879</v>
      </c>
      <c r="E4176" s="124"/>
      <c r="F4176" s="119"/>
    </row>
    <row r="4177" spans="1:6">
      <c r="A4177" s="127" t="s">
        <v>216</v>
      </c>
      <c r="B4177" s="128" t="s">
        <v>217</v>
      </c>
      <c r="C4177" s="126" t="s">
        <v>1879</v>
      </c>
      <c r="D4177" s="126" t="s">
        <v>1879</v>
      </c>
      <c r="E4177" s="124"/>
      <c r="F4177" s="119"/>
    </row>
    <row r="4178" spans="1:6">
      <c r="A4178" s="129">
        <v>4</v>
      </c>
      <c r="B4178" s="130" t="s">
        <v>394</v>
      </c>
      <c r="C4178" s="126"/>
      <c r="D4178" s="126"/>
      <c r="E4178" s="124"/>
      <c r="F4178" s="119"/>
    </row>
    <row r="4179" spans="1:6" ht="31.5">
      <c r="A4179" s="126" t="s">
        <v>271</v>
      </c>
      <c r="B4179" s="251" t="s">
        <v>218</v>
      </c>
      <c r="C4179" s="126" t="s">
        <v>1879</v>
      </c>
      <c r="D4179" s="126" t="s">
        <v>1879</v>
      </c>
      <c r="E4179" s="124"/>
      <c r="F4179" s="119"/>
    </row>
    <row r="4180" spans="1:6" ht="63">
      <c r="A4180" s="126" t="s">
        <v>272</v>
      </c>
      <c r="B4180" s="251" t="s">
        <v>392</v>
      </c>
      <c r="C4180" s="126" t="s">
        <v>1879</v>
      </c>
      <c r="D4180" s="126" t="s">
        <v>1879</v>
      </c>
      <c r="E4180" s="124"/>
      <c r="F4180" s="119"/>
    </row>
    <row r="4181" spans="1:6" ht="31.5">
      <c r="A4181" s="126" t="s">
        <v>273</v>
      </c>
      <c r="B4181" s="251" t="s">
        <v>500</v>
      </c>
      <c r="C4181" s="126" t="s">
        <v>1879</v>
      </c>
      <c r="D4181" s="126" t="s">
        <v>1879</v>
      </c>
      <c r="E4181" s="124"/>
      <c r="F4181" s="119"/>
    </row>
    <row r="4182" spans="1:6" ht="31.5">
      <c r="A4182" s="126" t="s">
        <v>138</v>
      </c>
      <c r="B4182" s="251" t="s">
        <v>501</v>
      </c>
      <c r="C4182" s="126" t="s">
        <v>1879</v>
      </c>
      <c r="D4182" s="126" t="s">
        <v>1879</v>
      </c>
      <c r="E4182" s="124"/>
      <c r="F4182" s="119"/>
    </row>
    <row r="4183" spans="1:6">
      <c r="E4183" s="719"/>
      <c r="F4183" s="178" t="s">
        <v>251</v>
      </c>
    </row>
    <row r="4184" spans="1:6">
      <c r="B4184" s="53"/>
      <c r="F4184" s="178" t="s">
        <v>456</v>
      </c>
    </row>
    <row r="4185" spans="1:6">
      <c r="F4185" s="178" t="s">
        <v>182</v>
      </c>
    </row>
    <row r="4186" spans="1:6">
      <c r="F4186" s="178"/>
    </row>
    <row r="4187" spans="1:6">
      <c r="A4187" s="802" t="s">
        <v>399</v>
      </c>
      <c r="B4187" s="802"/>
      <c r="C4187" s="802"/>
      <c r="D4187" s="802"/>
      <c r="E4187" s="802"/>
      <c r="F4187" s="802"/>
    </row>
    <row r="4188" spans="1:6">
      <c r="A4188" s="802" t="s">
        <v>303</v>
      </c>
      <c r="B4188" s="802"/>
      <c r="C4188" s="802"/>
      <c r="D4188" s="802"/>
      <c r="E4188" s="802"/>
      <c r="F4188" s="802"/>
    </row>
    <row r="4189" spans="1:6">
      <c r="F4189" s="178" t="s">
        <v>219</v>
      </c>
    </row>
    <row r="4190" spans="1:6">
      <c r="F4190" s="178" t="s">
        <v>220</v>
      </c>
    </row>
    <row r="4191" spans="1:6">
      <c r="F4191" s="178" t="s">
        <v>221</v>
      </c>
    </row>
    <row r="4192" spans="1:6">
      <c r="F4192" s="246" t="s">
        <v>222</v>
      </c>
    </row>
    <row r="4193" spans="1:6">
      <c r="F4193" s="178" t="s">
        <v>1885</v>
      </c>
    </row>
    <row r="4194" spans="1:6">
      <c r="F4194" s="178" t="s">
        <v>177</v>
      </c>
    </row>
    <row r="4195" spans="1:6">
      <c r="A4195" s="123"/>
    </row>
    <row r="4196" spans="1:6">
      <c r="A4196" s="804" t="s">
        <v>1886</v>
      </c>
      <c r="B4196" s="804"/>
      <c r="C4196" s="804"/>
      <c r="D4196" s="804"/>
      <c r="E4196" s="804"/>
      <c r="F4196" s="804"/>
    </row>
    <row r="4197" spans="1:6">
      <c r="A4197" s="121" t="s">
        <v>1340</v>
      </c>
      <c r="B4197" s="640" t="s">
        <v>986</v>
      </c>
    </row>
    <row r="4198" spans="1:6">
      <c r="A4198" s="803" t="s">
        <v>262</v>
      </c>
      <c r="B4198" s="781" t="s">
        <v>418</v>
      </c>
      <c r="C4198" s="806" t="s">
        <v>470</v>
      </c>
      <c r="D4198" s="807"/>
      <c r="E4198" s="805" t="s">
        <v>400</v>
      </c>
      <c r="F4198" s="781" t="s">
        <v>401</v>
      </c>
    </row>
    <row r="4199" spans="1:6">
      <c r="A4199" s="803"/>
      <c r="B4199" s="781"/>
      <c r="C4199" s="808"/>
      <c r="D4199" s="809"/>
      <c r="E4199" s="805"/>
      <c r="F4199" s="781"/>
    </row>
    <row r="4200" spans="1:6">
      <c r="A4200" s="803"/>
      <c r="B4200" s="781"/>
      <c r="C4200" s="247" t="s">
        <v>402</v>
      </c>
      <c r="D4200" s="247" t="s">
        <v>403</v>
      </c>
      <c r="E4200" s="805"/>
      <c r="F4200" s="781"/>
    </row>
    <row r="4201" spans="1:6">
      <c r="A4201" s="712">
        <v>1</v>
      </c>
      <c r="B4201" s="709">
        <v>2</v>
      </c>
      <c r="C4201" s="247">
        <v>3</v>
      </c>
      <c r="D4201" s="247">
        <v>4</v>
      </c>
      <c r="E4201" s="711">
        <v>5</v>
      </c>
      <c r="F4201" s="709">
        <v>6</v>
      </c>
    </row>
    <row r="4202" spans="1:6">
      <c r="A4202" s="712">
        <v>1</v>
      </c>
      <c r="B4202" s="248" t="s">
        <v>368</v>
      </c>
      <c r="C4202" s="249"/>
      <c r="D4202" s="249"/>
      <c r="E4202" s="125"/>
      <c r="F4202" s="710"/>
    </row>
    <row r="4203" spans="1:6">
      <c r="A4203" s="126" t="s">
        <v>264</v>
      </c>
      <c r="B4203" s="250" t="s">
        <v>369</v>
      </c>
      <c r="C4203" s="126" t="s">
        <v>1879</v>
      </c>
      <c r="D4203" s="126" t="s">
        <v>1879</v>
      </c>
      <c r="E4203" s="124"/>
      <c r="F4203" s="119"/>
    </row>
    <row r="4204" spans="1:6">
      <c r="A4204" s="126" t="s">
        <v>265</v>
      </c>
      <c r="B4204" s="251" t="s">
        <v>223</v>
      </c>
      <c r="C4204" s="126" t="s">
        <v>1879</v>
      </c>
      <c r="D4204" s="126" t="s">
        <v>1879</v>
      </c>
      <c r="E4204" s="124"/>
      <c r="F4204" s="119"/>
    </row>
    <row r="4205" spans="1:6" ht="31.5">
      <c r="A4205" s="126" t="s">
        <v>276</v>
      </c>
      <c r="B4205" s="251" t="s">
        <v>480</v>
      </c>
      <c r="C4205" s="126" t="s">
        <v>1879</v>
      </c>
      <c r="D4205" s="126" t="s">
        <v>1879</v>
      </c>
      <c r="E4205" s="124"/>
      <c r="F4205" s="119"/>
    </row>
    <row r="4206" spans="1:6" ht="63">
      <c r="A4206" s="127" t="s">
        <v>291</v>
      </c>
      <c r="B4206" s="128" t="s">
        <v>481</v>
      </c>
      <c r="C4206" s="126" t="s">
        <v>1879</v>
      </c>
      <c r="D4206" s="126" t="s">
        <v>1879</v>
      </c>
      <c r="E4206" s="124"/>
      <c r="F4206" s="119"/>
    </row>
    <row r="4207" spans="1:6" ht="31.5">
      <c r="A4207" s="127" t="s">
        <v>482</v>
      </c>
      <c r="B4207" s="128" t="s">
        <v>483</v>
      </c>
      <c r="C4207" s="126" t="s">
        <v>1879</v>
      </c>
      <c r="D4207" s="126" t="s">
        <v>1879</v>
      </c>
      <c r="E4207" s="124"/>
      <c r="F4207" s="119"/>
    </row>
    <row r="4208" spans="1:6">
      <c r="A4208" s="127" t="s">
        <v>484</v>
      </c>
      <c r="B4208" s="128" t="s">
        <v>485</v>
      </c>
      <c r="C4208" s="126" t="s">
        <v>1879</v>
      </c>
      <c r="D4208" s="126" t="s">
        <v>1879</v>
      </c>
      <c r="E4208" s="124"/>
      <c r="F4208" s="119"/>
    </row>
    <row r="4209" spans="1:6">
      <c r="A4209" s="129">
        <v>2</v>
      </c>
      <c r="B4209" s="130" t="s">
        <v>298</v>
      </c>
      <c r="C4209" s="126"/>
      <c r="D4209" s="126"/>
      <c r="E4209" s="124"/>
      <c r="F4209" s="119"/>
    </row>
    <row r="4210" spans="1:6" ht="31.5">
      <c r="A4210" s="127" t="s">
        <v>267</v>
      </c>
      <c r="B4210" s="128" t="s">
        <v>486</v>
      </c>
      <c r="C4210" s="126" t="s">
        <v>1879</v>
      </c>
      <c r="D4210" s="126" t="s">
        <v>1879</v>
      </c>
      <c r="E4210" s="124"/>
      <c r="F4210" s="119"/>
    </row>
    <row r="4211" spans="1:6" ht="63">
      <c r="A4211" s="127" t="s">
        <v>268</v>
      </c>
      <c r="B4211" s="128" t="s">
        <v>411</v>
      </c>
      <c r="C4211" s="126" t="s">
        <v>1879</v>
      </c>
      <c r="D4211" s="126" t="s">
        <v>1879</v>
      </c>
      <c r="E4211" s="124"/>
      <c r="F4211" s="119"/>
    </row>
    <row r="4212" spans="1:6" ht="31.5">
      <c r="A4212" s="127" t="s">
        <v>269</v>
      </c>
      <c r="B4212" s="128" t="s">
        <v>412</v>
      </c>
      <c r="C4212" s="126" t="s">
        <v>1879</v>
      </c>
      <c r="D4212" s="126" t="s">
        <v>1879</v>
      </c>
      <c r="E4212" s="124"/>
      <c r="F4212" s="119"/>
    </row>
    <row r="4213" spans="1:6" ht="47.25">
      <c r="A4213" s="129">
        <v>3</v>
      </c>
      <c r="B4213" s="130" t="s">
        <v>210</v>
      </c>
      <c r="C4213" s="126" t="s">
        <v>1879</v>
      </c>
      <c r="D4213" s="126" t="s">
        <v>1879</v>
      </c>
      <c r="E4213" s="124"/>
      <c r="F4213" s="119"/>
    </row>
    <row r="4214" spans="1:6" ht="31.5">
      <c r="A4214" s="127" t="s">
        <v>299</v>
      </c>
      <c r="B4214" s="128" t="s">
        <v>211</v>
      </c>
      <c r="C4214" s="126" t="s">
        <v>1879</v>
      </c>
      <c r="D4214" s="126" t="s">
        <v>1879</v>
      </c>
      <c r="E4214" s="124"/>
      <c r="F4214" s="119"/>
    </row>
    <row r="4215" spans="1:6">
      <c r="A4215" s="127" t="s">
        <v>240</v>
      </c>
      <c r="B4215" s="128" t="s">
        <v>212</v>
      </c>
      <c r="C4215" s="126" t="s">
        <v>1879</v>
      </c>
      <c r="D4215" s="126" t="s">
        <v>1879</v>
      </c>
      <c r="E4215" s="124"/>
      <c r="F4215" s="119"/>
    </row>
    <row r="4216" spans="1:6">
      <c r="A4216" s="127" t="s">
        <v>242</v>
      </c>
      <c r="B4216" s="128" t="s">
        <v>213</v>
      </c>
      <c r="C4216" s="126" t="s">
        <v>1879</v>
      </c>
      <c r="D4216" s="126" t="s">
        <v>1879</v>
      </c>
      <c r="E4216" s="124"/>
      <c r="F4216" s="119"/>
    </row>
    <row r="4217" spans="1:6">
      <c r="A4217" s="127" t="s">
        <v>214</v>
      </c>
      <c r="B4217" s="128" t="s">
        <v>215</v>
      </c>
      <c r="C4217" s="126" t="s">
        <v>1879</v>
      </c>
      <c r="D4217" s="126" t="s">
        <v>1879</v>
      </c>
      <c r="E4217" s="124"/>
      <c r="F4217" s="119"/>
    </row>
    <row r="4218" spans="1:6">
      <c r="A4218" s="127" t="s">
        <v>216</v>
      </c>
      <c r="B4218" s="128" t="s">
        <v>217</v>
      </c>
      <c r="C4218" s="126" t="s">
        <v>1879</v>
      </c>
      <c r="D4218" s="126" t="s">
        <v>1879</v>
      </c>
      <c r="E4218" s="124"/>
      <c r="F4218" s="119"/>
    </row>
    <row r="4219" spans="1:6">
      <c r="A4219" s="129">
        <v>4</v>
      </c>
      <c r="B4219" s="130" t="s">
        <v>394</v>
      </c>
      <c r="C4219" s="126"/>
      <c r="D4219" s="126"/>
      <c r="E4219" s="124"/>
      <c r="F4219" s="119"/>
    </row>
    <row r="4220" spans="1:6" ht="31.5">
      <c r="A4220" s="126" t="s">
        <v>271</v>
      </c>
      <c r="B4220" s="251" t="s">
        <v>218</v>
      </c>
      <c r="C4220" s="126" t="s">
        <v>1879</v>
      </c>
      <c r="D4220" s="126" t="s">
        <v>1879</v>
      </c>
      <c r="E4220" s="124"/>
      <c r="F4220" s="119"/>
    </row>
    <row r="4221" spans="1:6" ht="63">
      <c r="A4221" s="126" t="s">
        <v>272</v>
      </c>
      <c r="B4221" s="251" t="s">
        <v>392</v>
      </c>
      <c r="C4221" s="126" t="s">
        <v>1879</v>
      </c>
      <c r="D4221" s="126" t="s">
        <v>1879</v>
      </c>
      <c r="E4221" s="124"/>
      <c r="F4221" s="119"/>
    </row>
    <row r="4222" spans="1:6" ht="31.5">
      <c r="A4222" s="126" t="s">
        <v>273</v>
      </c>
      <c r="B4222" s="251" t="s">
        <v>500</v>
      </c>
      <c r="C4222" s="126" t="s">
        <v>1879</v>
      </c>
      <c r="D4222" s="126" t="s">
        <v>1879</v>
      </c>
      <c r="E4222" s="124"/>
      <c r="F4222" s="119"/>
    </row>
    <row r="4223" spans="1:6" ht="31.5">
      <c r="A4223" s="126" t="s">
        <v>138</v>
      </c>
      <c r="B4223" s="251" t="s">
        <v>501</v>
      </c>
      <c r="C4223" s="126" t="s">
        <v>1879</v>
      </c>
      <c r="D4223" s="126" t="s">
        <v>1879</v>
      </c>
      <c r="E4223" s="124"/>
      <c r="F4223" s="119"/>
    </row>
    <row r="4224" spans="1:6">
      <c r="E4224" s="719"/>
      <c r="F4224" s="178" t="s">
        <v>251</v>
      </c>
    </row>
    <row r="4225" spans="1:6">
      <c r="B4225" s="53"/>
      <c r="F4225" s="178" t="s">
        <v>456</v>
      </c>
    </row>
    <row r="4226" spans="1:6">
      <c r="F4226" s="178" t="s">
        <v>182</v>
      </c>
    </row>
    <row r="4227" spans="1:6">
      <c r="F4227" s="178"/>
    </row>
    <row r="4228" spans="1:6">
      <c r="A4228" s="802" t="s">
        <v>399</v>
      </c>
      <c r="B4228" s="802"/>
      <c r="C4228" s="802"/>
      <c r="D4228" s="802"/>
      <c r="E4228" s="802"/>
      <c r="F4228" s="802"/>
    </row>
    <row r="4229" spans="1:6">
      <c r="A4229" s="802" t="s">
        <v>303</v>
      </c>
      <c r="B4229" s="802"/>
      <c r="C4229" s="802"/>
      <c r="D4229" s="802"/>
      <c r="E4229" s="802"/>
      <c r="F4229" s="802"/>
    </row>
    <row r="4230" spans="1:6">
      <c r="F4230" s="178" t="s">
        <v>219</v>
      </c>
    </row>
    <row r="4231" spans="1:6">
      <c r="F4231" s="178" t="s">
        <v>220</v>
      </c>
    </row>
    <row r="4232" spans="1:6">
      <c r="F4232" s="178" t="s">
        <v>221</v>
      </c>
    </row>
    <row r="4233" spans="1:6">
      <c r="F4233" s="246" t="s">
        <v>222</v>
      </c>
    </row>
    <row r="4234" spans="1:6">
      <c r="F4234" s="178" t="s">
        <v>1885</v>
      </c>
    </row>
    <row r="4235" spans="1:6">
      <c r="F4235" s="178" t="s">
        <v>177</v>
      </c>
    </row>
    <row r="4236" spans="1:6">
      <c r="A4236" s="123"/>
    </row>
    <row r="4237" spans="1:6">
      <c r="A4237" s="804" t="s">
        <v>1886</v>
      </c>
      <c r="B4237" s="804"/>
      <c r="C4237" s="804"/>
      <c r="D4237" s="804"/>
      <c r="E4237" s="804"/>
      <c r="F4237" s="804"/>
    </row>
    <row r="4238" spans="1:6">
      <c r="A4238" s="121" t="s">
        <v>1341</v>
      </c>
      <c r="B4238" s="640" t="s">
        <v>987</v>
      </c>
    </row>
    <row r="4239" spans="1:6">
      <c r="A4239" s="803" t="s">
        <v>262</v>
      </c>
      <c r="B4239" s="781" t="s">
        <v>418</v>
      </c>
      <c r="C4239" s="806" t="s">
        <v>470</v>
      </c>
      <c r="D4239" s="807"/>
      <c r="E4239" s="805" t="s">
        <v>400</v>
      </c>
      <c r="F4239" s="781" t="s">
        <v>401</v>
      </c>
    </row>
    <row r="4240" spans="1:6">
      <c r="A4240" s="803"/>
      <c r="B4240" s="781"/>
      <c r="C4240" s="808"/>
      <c r="D4240" s="809"/>
      <c r="E4240" s="805"/>
      <c r="F4240" s="781"/>
    </row>
    <row r="4241" spans="1:6">
      <c r="A4241" s="803"/>
      <c r="B4241" s="781"/>
      <c r="C4241" s="247" t="s">
        <v>402</v>
      </c>
      <c r="D4241" s="247" t="s">
        <v>403</v>
      </c>
      <c r="E4241" s="805"/>
      <c r="F4241" s="781"/>
    </row>
    <row r="4242" spans="1:6">
      <c r="A4242" s="712">
        <v>1</v>
      </c>
      <c r="B4242" s="709">
        <v>2</v>
      </c>
      <c r="C4242" s="247">
        <v>3</v>
      </c>
      <c r="D4242" s="247">
        <v>4</v>
      </c>
      <c r="E4242" s="711">
        <v>5</v>
      </c>
      <c r="F4242" s="709">
        <v>6</v>
      </c>
    </row>
    <row r="4243" spans="1:6">
      <c r="A4243" s="712">
        <v>1</v>
      </c>
      <c r="B4243" s="248" t="s">
        <v>368</v>
      </c>
      <c r="C4243" s="249"/>
      <c r="D4243" s="249"/>
      <c r="E4243" s="125"/>
      <c r="F4243" s="710"/>
    </row>
    <row r="4244" spans="1:6">
      <c r="A4244" s="126" t="s">
        <v>264</v>
      </c>
      <c r="B4244" s="250" t="s">
        <v>369</v>
      </c>
      <c r="C4244" s="126" t="s">
        <v>1879</v>
      </c>
      <c r="D4244" s="126" t="s">
        <v>1879</v>
      </c>
      <c r="E4244" s="124"/>
      <c r="F4244" s="119"/>
    </row>
    <row r="4245" spans="1:6">
      <c r="A4245" s="126" t="s">
        <v>265</v>
      </c>
      <c r="B4245" s="251" t="s">
        <v>223</v>
      </c>
      <c r="C4245" s="126" t="s">
        <v>1879</v>
      </c>
      <c r="D4245" s="126" t="s">
        <v>1879</v>
      </c>
      <c r="E4245" s="124"/>
      <c r="F4245" s="119"/>
    </row>
    <row r="4246" spans="1:6" ht="31.5">
      <c r="A4246" s="126" t="s">
        <v>276</v>
      </c>
      <c r="B4246" s="251" t="s">
        <v>480</v>
      </c>
      <c r="C4246" s="126" t="s">
        <v>1879</v>
      </c>
      <c r="D4246" s="126" t="s">
        <v>1879</v>
      </c>
      <c r="E4246" s="124"/>
      <c r="F4246" s="119"/>
    </row>
    <row r="4247" spans="1:6" ht="63">
      <c r="A4247" s="127" t="s">
        <v>291</v>
      </c>
      <c r="B4247" s="128" t="s">
        <v>481</v>
      </c>
      <c r="C4247" s="126" t="s">
        <v>1879</v>
      </c>
      <c r="D4247" s="126" t="s">
        <v>1879</v>
      </c>
      <c r="E4247" s="124"/>
      <c r="F4247" s="119"/>
    </row>
    <row r="4248" spans="1:6" ht="31.5">
      <c r="A4248" s="127" t="s">
        <v>482</v>
      </c>
      <c r="B4248" s="128" t="s">
        <v>483</v>
      </c>
      <c r="C4248" s="126" t="s">
        <v>1879</v>
      </c>
      <c r="D4248" s="126" t="s">
        <v>1879</v>
      </c>
      <c r="E4248" s="124"/>
      <c r="F4248" s="119"/>
    </row>
    <row r="4249" spans="1:6">
      <c r="A4249" s="127" t="s">
        <v>484</v>
      </c>
      <c r="B4249" s="128" t="s">
        <v>485</v>
      </c>
      <c r="C4249" s="126" t="s">
        <v>1879</v>
      </c>
      <c r="D4249" s="126" t="s">
        <v>1879</v>
      </c>
      <c r="E4249" s="124"/>
      <c r="F4249" s="119"/>
    </row>
    <row r="4250" spans="1:6">
      <c r="A4250" s="129">
        <v>2</v>
      </c>
      <c r="B4250" s="130" t="s">
        <v>298</v>
      </c>
      <c r="C4250" s="126"/>
      <c r="D4250" s="126"/>
      <c r="E4250" s="124"/>
      <c r="F4250" s="119"/>
    </row>
    <row r="4251" spans="1:6" ht="31.5">
      <c r="A4251" s="127" t="s">
        <v>267</v>
      </c>
      <c r="B4251" s="128" t="s">
        <v>486</v>
      </c>
      <c r="C4251" s="126" t="s">
        <v>1879</v>
      </c>
      <c r="D4251" s="126" t="s">
        <v>1879</v>
      </c>
      <c r="E4251" s="124"/>
      <c r="F4251" s="119"/>
    </row>
    <row r="4252" spans="1:6" ht="63">
      <c r="A4252" s="127" t="s">
        <v>268</v>
      </c>
      <c r="B4252" s="128" t="s">
        <v>411</v>
      </c>
      <c r="C4252" s="126" t="s">
        <v>1879</v>
      </c>
      <c r="D4252" s="126" t="s">
        <v>1879</v>
      </c>
      <c r="E4252" s="124"/>
      <c r="F4252" s="119"/>
    </row>
    <row r="4253" spans="1:6" ht="31.5">
      <c r="A4253" s="127" t="s">
        <v>269</v>
      </c>
      <c r="B4253" s="128" t="s">
        <v>412</v>
      </c>
      <c r="C4253" s="126" t="s">
        <v>1879</v>
      </c>
      <c r="D4253" s="126" t="s">
        <v>1879</v>
      </c>
      <c r="E4253" s="124"/>
      <c r="F4253" s="119"/>
    </row>
    <row r="4254" spans="1:6" ht="47.25">
      <c r="A4254" s="129">
        <v>3</v>
      </c>
      <c r="B4254" s="130" t="s">
        <v>210</v>
      </c>
      <c r="C4254" s="126" t="s">
        <v>1879</v>
      </c>
      <c r="D4254" s="126" t="s">
        <v>1879</v>
      </c>
      <c r="E4254" s="124"/>
      <c r="F4254" s="119"/>
    </row>
    <row r="4255" spans="1:6" ht="31.5">
      <c r="A4255" s="127" t="s">
        <v>299</v>
      </c>
      <c r="B4255" s="128" t="s">
        <v>211</v>
      </c>
      <c r="C4255" s="126" t="s">
        <v>1879</v>
      </c>
      <c r="D4255" s="126" t="s">
        <v>1879</v>
      </c>
      <c r="E4255" s="124"/>
      <c r="F4255" s="119"/>
    </row>
    <row r="4256" spans="1:6">
      <c r="A4256" s="127" t="s">
        <v>240</v>
      </c>
      <c r="B4256" s="128" t="s">
        <v>212</v>
      </c>
      <c r="C4256" s="126" t="s">
        <v>1879</v>
      </c>
      <c r="D4256" s="126" t="s">
        <v>1879</v>
      </c>
      <c r="E4256" s="124"/>
      <c r="F4256" s="119"/>
    </row>
    <row r="4257" spans="1:6">
      <c r="A4257" s="127" t="s">
        <v>242</v>
      </c>
      <c r="B4257" s="128" t="s">
        <v>213</v>
      </c>
      <c r="C4257" s="126" t="s">
        <v>1879</v>
      </c>
      <c r="D4257" s="126" t="s">
        <v>1879</v>
      </c>
      <c r="E4257" s="124"/>
      <c r="F4257" s="119"/>
    </row>
    <row r="4258" spans="1:6">
      <c r="A4258" s="127" t="s">
        <v>214</v>
      </c>
      <c r="B4258" s="128" t="s">
        <v>215</v>
      </c>
      <c r="C4258" s="126" t="s">
        <v>1879</v>
      </c>
      <c r="D4258" s="126" t="s">
        <v>1879</v>
      </c>
      <c r="E4258" s="124"/>
      <c r="F4258" s="119"/>
    </row>
    <row r="4259" spans="1:6">
      <c r="A4259" s="127" t="s">
        <v>216</v>
      </c>
      <c r="B4259" s="128" t="s">
        <v>217</v>
      </c>
      <c r="C4259" s="126" t="s">
        <v>1879</v>
      </c>
      <c r="D4259" s="126" t="s">
        <v>1879</v>
      </c>
      <c r="E4259" s="124"/>
      <c r="F4259" s="119"/>
    </row>
    <row r="4260" spans="1:6">
      <c r="A4260" s="129">
        <v>4</v>
      </c>
      <c r="B4260" s="130" t="s">
        <v>394</v>
      </c>
      <c r="C4260" s="126"/>
      <c r="D4260" s="126"/>
      <c r="E4260" s="124"/>
      <c r="F4260" s="119"/>
    </row>
    <row r="4261" spans="1:6" ht="31.5">
      <c r="A4261" s="126" t="s">
        <v>271</v>
      </c>
      <c r="B4261" s="251" t="s">
        <v>218</v>
      </c>
      <c r="C4261" s="126" t="s">
        <v>1879</v>
      </c>
      <c r="D4261" s="126" t="s">
        <v>1879</v>
      </c>
      <c r="E4261" s="124"/>
      <c r="F4261" s="119"/>
    </row>
    <row r="4262" spans="1:6" ht="63">
      <c r="A4262" s="126" t="s">
        <v>272</v>
      </c>
      <c r="B4262" s="251" t="s">
        <v>392</v>
      </c>
      <c r="C4262" s="126" t="s">
        <v>1879</v>
      </c>
      <c r="D4262" s="126" t="s">
        <v>1879</v>
      </c>
      <c r="E4262" s="124"/>
      <c r="F4262" s="119"/>
    </row>
    <row r="4263" spans="1:6" ht="31.5">
      <c r="A4263" s="126" t="s">
        <v>273</v>
      </c>
      <c r="B4263" s="251" t="s">
        <v>500</v>
      </c>
      <c r="C4263" s="126" t="s">
        <v>1879</v>
      </c>
      <c r="D4263" s="126" t="s">
        <v>1879</v>
      </c>
      <c r="E4263" s="124"/>
      <c r="F4263" s="119"/>
    </row>
    <row r="4264" spans="1:6" ht="31.5">
      <c r="A4264" s="126" t="s">
        <v>138</v>
      </c>
      <c r="B4264" s="251" t="s">
        <v>501</v>
      </c>
      <c r="C4264" s="126" t="s">
        <v>1879</v>
      </c>
      <c r="D4264" s="126" t="s">
        <v>1879</v>
      </c>
      <c r="E4264" s="124"/>
      <c r="F4264" s="119"/>
    </row>
    <row r="4265" spans="1:6">
      <c r="E4265" s="719"/>
      <c r="F4265" s="178" t="s">
        <v>251</v>
      </c>
    </row>
    <row r="4266" spans="1:6">
      <c r="B4266" s="53"/>
      <c r="F4266" s="178" t="s">
        <v>456</v>
      </c>
    </row>
    <row r="4267" spans="1:6">
      <c r="F4267" s="178" t="s">
        <v>182</v>
      </c>
    </row>
    <row r="4268" spans="1:6">
      <c r="F4268" s="178"/>
    </row>
    <row r="4269" spans="1:6">
      <c r="A4269" s="802" t="s">
        <v>399</v>
      </c>
      <c r="B4269" s="802"/>
      <c r="C4269" s="802"/>
      <c r="D4269" s="802"/>
      <c r="E4269" s="802"/>
      <c r="F4269" s="802"/>
    </row>
    <row r="4270" spans="1:6">
      <c r="A4270" s="802" t="s">
        <v>303</v>
      </c>
      <c r="B4270" s="802"/>
      <c r="C4270" s="802"/>
      <c r="D4270" s="802"/>
      <c r="E4270" s="802"/>
      <c r="F4270" s="802"/>
    </row>
    <row r="4271" spans="1:6">
      <c r="F4271" s="178" t="s">
        <v>219</v>
      </c>
    </row>
    <row r="4272" spans="1:6">
      <c r="F4272" s="178" t="s">
        <v>220</v>
      </c>
    </row>
    <row r="4273" spans="1:6">
      <c r="F4273" s="178" t="s">
        <v>221</v>
      </c>
    </row>
    <row r="4274" spans="1:6">
      <c r="F4274" s="246" t="s">
        <v>222</v>
      </c>
    </row>
    <row r="4275" spans="1:6">
      <c r="F4275" s="178" t="s">
        <v>1885</v>
      </c>
    </row>
    <row r="4276" spans="1:6">
      <c r="F4276" s="178" t="s">
        <v>177</v>
      </c>
    </row>
    <row r="4277" spans="1:6">
      <c r="A4277" s="123"/>
    </row>
    <row r="4278" spans="1:6">
      <c r="A4278" s="804" t="s">
        <v>1886</v>
      </c>
      <c r="B4278" s="804"/>
      <c r="C4278" s="804"/>
      <c r="D4278" s="804"/>
      <c r="E4278" s="804"/>
      <c r="F4278" s="804"/>
    </row>
    <row r="4279" spans="1:6">
      <c r="A4279" s="121" t="s">
        <v>1342</v>
      </c>
      <c r="B4279" s="640" t="s">
        <v>988</v>
      </c>
    </row>
    <row r="4280" spans="1:6">
      <c r="A4280" s="803" t="s">
        <v>262</v>
      </c>
      <c r="B4280" s="781" t="s">
        <v>418</v>
      </c>
      <c r="C4280" s="806" t="s">
        <v>470</v>
      </c>
      <c r="D4280" s="807"/>
      <c r="E4280" s="805" t="s">
        <v>400</v>
      </c>
      <c r="F4280" s="781" t="s">
        <v>401</v>
      </c>
    </row>
    <row r="4281" spans="1:6">
      <c r="A4281" s="803"/>
      <c r="B4281" s="781"/>
      <c r="C4281" s="808"/>
      <c r="D4281" s="809"/>
      <c r="E4281" s="805"/>
      <c r="F4281" s="781"/>
    </row>
    <row r="4282" spans="1:6">
      <c r="A4282" s="803"/>
      <c r="B4282" s="781"/>
      <c r="C4282" s="247" t="s">
        <v>402</v>
      </c>
      <c r="D4282" s="247" t="s">
        <v>403</v>
      </c>
      <c r="E4282" s="805"/>
      <c r="F4282" s="781"/>
    </row>
    <row r="4283" spans="1:6">
      <c r="A4283" s="712">
        <v>1</v>
      </c>
      <c r="B4283" s="709">
        <v>2</v>
      </c>
      <c r="C4283" s="247">
        <v>3</v>
      </c>
      <c r="D4283" s="247">
        <v>4</v>
      </c>
      <c r="E4283" s="711">
        <v>5</v>
      </c>
      <c r="F4283" s="709">
        <v>6</v>
      </c>
    </row>
    <row r="4284" spans="1:6">
      <c r="A4284" s="712">
        <v>1</v>
      </c>
      <c r="B4284" s="248" t="s">
        <v>368</v>
      </c>
      <c r="C4284" s="249"/>
      <c r="D4284" s="249"/>
      <c r="E4284" s="125"/>
      <c r="F4284" s="710"/>
    </row>
    <row r="4285" spans="1:6">
      <c r="A4285" s="126" t="s">
        <v>264</v>
      </c>
      <c r="B4285" s="250" t="s">
        <v>369</v>
      </c>
      <c r="C4285" s="126" t="s">
        <v>1879</v>
      </c>
      <c r="D4285" s="126" t="s">
        <v>1879</v>
      </c>
      <c r="E4285" s="124"/>
      <c r="F4285" s="119"/>
    </row>
    <row r="4286" spans="1:6">
      <c r="A4286" s="126" t="s">
        <v>265</v>
      </c>
      <c r="B4286" s="251" t="s">
        <v>223</v>
      </c>
      <c r="C4286" s="126" t="s">
        <v>1879</v>
      </c>
      <c r="D4286" s="126" t="s">
        <v>1879</v>
      </c>
      <c r="E4286" s="124"/>
      <c r="F4286" s="119"/>
    </row>
    <row r="4287" spans="1:6" ht="31.5">
      <c r="A4287" s="126" t="s">
        <v>276</v>
      </c>
      <c r="B4287" s="251" t="s">
        <v>480</v>
      </c>
      <c r="C4287" s="126" t="s">
        <v>1879</v>
      </c>
      <c r="D4287" s="126" t="s">
        <v>1879</v>
      </c>
      <c r="E4287" s="124"/>
      <c r="F4287" s="119"/>
    </row>
    <row r="4288" spans="1:6" ht="63">
      <c r="A4288" s="127" t="s">
        <v>291</v>
      </c>
      <c r="B4288" s="128" t="s">
        <v>481</v>
      </c>
      <c r="C4288" s="126" t="s">
        <v>1879</v>
      </c>
      <c r="D4288" s="126" t="s">
        <v>1879</v>
      </c>
      <c r="E4288" s="124"/>
      <c r="F4288" s="119"/>
    </row>
    <row r="4289" spans="1:6" ht="31.5">
      <c r="A4289" s="127" t="s">
        <v>482</v>
      </c>
      <c r="B4289" s="128" t="s">
        <v>483</v>
      </c>
      <c r="C4289" s="126" t="s">
        <v>1879</v>
      </c>
      <c r="D4289" s="126" t="s">
        <v>1879</v>
      </c>
      <c r="E4289" s="124"/>
      <c r="F4289" s="119"/>
    </row>
    <row r="4290" spans="1:6">
      <c r="A4290" s="127" t="s">
        <v>484</v>
      </c>
      <c r="B4290" s="128" t="s">
        <v>485</v>
      </c>
      <c r="C4290" s="126" t="s">
        <v>1879</v>
      </c>
      <c r="D4290" s="126" t="s">
        <v>1879</v>
      </c>
      <c r="E4290" s="124"/>
      <c r="F4290" s="119"/>
    </row>
    <row r="4291" spans="1:6">
      <c r="A4291" s="129">
        <v>2</v>
      </c>
      <c r="B4291" s="130" t="s">
        <v>298</v>
      </c>
      <c r="C4291" s="126"/>
      <c r="D4291" s="126"/>
      <c r="E4291" s="124"/>
      <c r="F4291" s="119"/>
    </row>
    <row r="4292" spans="1:6" ht="31.5">
      <c r="A4292" s="127" t="s">
        <v>267</v>
      </c>
      <c r="B4292" s="128" t="s">
        <v>486</v>
      </c>
      <c r="C4292" s="126" t="s">
        <v>1879</v>
      </c>
      <c r="D4292" s="126" t="s">
        <v>1879</v>
      </c>
      <c r="E4292" s="124"/>
      <c r="F4292" s="119"/>
    </row>
    <row r="4293" spans="1:6" ht="63">
      <c r="A4293" s="127" t="s">
        <v>268</v>
      </c>
      <c r="B4293" s="128" t="s">
        <v>411</v>
      </c>
      <c r="C4293" s="126" t="s">
        <v>1879</v>
      </c>
      <c r="D4293" s="126" t="s">
        <v>1879</v>
      </c>
      <c r="E4293" s="124"/>
      <c r="F4293" s="119"/>
    </row>
    <row r="4294" spans="1:6" ht="31.5">
      <c r="A4294" s="127" t="s">
        <v>269</v>
      </c>
      <c r="B4294" s="128" t="s">
        <v>412</v>
      </c>
      <c r="C4294" s="126" t="s">
        <v>1879</v>
      </c>
      <c r="D4294" s="126" t="s">
        <v>1879</v>
      </c>
      <c r="E4294" s="124"/>
      <c r="F4294" s="119"/>
    </row>
    <row r="4295" spans="1:6" ht="47.25">
      <c r="A4295" s="129">
        <v>3</v>
      </c>
      <c r="B4295" s="130" t="s">
        <v>210</v>
      </c>
      <c r="C4295" s="126" t="s">
        <v>1879</v>
      </c>
      <c r="D4295" s="126" t="s">
        <v>1879</v>
      </c>
      <c r="E4295" s="124"/>
      <c r="F4295" s="119"/>
    </row>
    <row r="4296" spans="1:6" ht="31.5">
      <c r="A4296" s="127" t="s">
        <v>299</v>
      </c>
      <c r="B4296" s="128" t="s">
        <v>211</v>
      </c>
      <c r="C4296" s="126" t="s">
        <v>1879</v>
      </c>
      <c r="D4296" s="126" t="s">
        <v>1879</v>
      </c>
      <c r="E4296" s="124"/>
      <c r="F4296" s="119"/>
    </row>
    <row r="4297" spans="1:6">
      <c r="A4297" s="127" t="s">
        <v>240</v>
      </c>
      <c r="B4297" s="128" t="s">
        <v>212</v>
      </c>
      <c r="C4297" s="126" t="s">
        <v>1879</v>
      </c>
      <c r="D4297" s="126" t="s">
        <v>1879</v>
      </c>
      <c r="E4297" s="124"/>
      <c r="F4297" s="119"/>
    </row>
    <row r="4298" spans="1:6">
      <c r="A4298" s="127" t="s">
        <v>242</v>
      </c>
      <c r="B4298" s="128" t="s">
        <v>213</v>
      </c>
      <c r="C4298" s="126" t="s">
        <v>1879</v>
      </c>
      <c r="D4298" s="126" t="s">
        <v>1879</v>
      </c>
      <c r="E4298" s="124"/>
      <c r="F4298" s="119"/>
    </row>
    <row r="4299" spans="1:6">
      <c r="A4299" s="127" t="s">
        <v>214</v>
      </c>
      <c r="B4299" s="128" t="s">
        <v>215</v>
      </c>
      <c r="C4299" s="126" t="s">
        <v>1879</v>
      </c>
      <c r="D4299" s="126" t="s">
        <v>1879</v>
      </c>
      <c r="E4299" s="124"/>
      <c r="F4299" s="119"/>
    </row>
    <row r="4300" spans="1:6">
      <c r="A4300" s="127" t="s">
        <v>216</v>
      </c>
      <c r="B4300" s="128" t="s">
        <v>217</v>
      </c>
      <c r="C4300" s="126" t="s">
        <v>1879</v>
      </c>
      <c r="D4300" s="126" t="s">
        <v>1879</v>
      </c>
      <c r="E4300" s="124"/>
      <c r="F4300" s="119"/>
    </row>
    <row r="4301" spans="1:6">
      <c r="A4301" s="129">
        <v>4</v>
      </c>
      <c r="B4301" s="130" t="s">
        <v>394</v>
      </c>
      <c r="C4301" s="126"/>
      <c r="D4301" s="126"/>
      <c r="E4301" s="124"/>
      <c r="F4301" s="119"/>
    </row>
    <row r="4302" spans="1:6" ht="31.5">
      <c r="A4302" s="126" t="s">
        <v>271</v>
      </c>
      <c r="B4302" s="251" t="s">
        <v>218</v>
      </c>
      <c r="C4302" s="126" t="s">
        <v>1879</v>
      </c>
      <c r="D4302" s="126" t="s">
        <v>1879</v>
      </c>
      <c r="E4302" s="124"/>
      <c r="F4302" s="119"/>
    </row>
    <row r="4303" spans="1:6" ht="63">
      <c r="A4303" s="126" t="s">
        <v>272</v>
      </c>
      <c r="B4303" s="251" t="s">
        <v>392</v>
      </c>
      <c r="C4303" s="126" t="s">
        <v>1879</v>
      </c>
      <c r="D4303" s="126" t="s">
        <v>1879</v>
      </c>
      <c r="E4303" s="124"/>
      <c r="F4303" s="119"/>
    </row>
    <row r="4304" spans="1:6" ht="31.5">
      <c r="A4304" s="126" t="s">
        <v>273</v>
      </c>
      <c r="B4304" s="251" t="s">
        <v>500</v>
      </c>
      <c r="C4304" s="126" t="s">
        <v>1879</v>
      </c>
      <c r="D4304" s="126" t="s">
        <v>1879</v>
      </c>
      <c r="E4304" s="124"/>
      <c r="F4304" s="119"/>
    </row>
    <row r="4305" spans="1:6" ht="31.5">
      <c r="A4305" s="126" t="s">
        <v>138</v>
      </c>
      <c r="B4305" s="251" t="s">
        <v>501</v>
      </c>
      <c r="C4305" s="126" t="s">
        <v>1879</v>
      </c>
      <c r="D4305" s="126" t="s">
        <v>1879</v>
      </c>
      <c r="E4305" s="124"/>
      <c r="F4305" s="119"/>
    </row>
    <row r="4306" spans="1:6">
      <c r="E4306" s="719"/>
      <c r="F4306" s="178" t="s">
        <v>251</v>
      </c>
    </row>
    <row r="4307" spans="1:6">
      <c r="B4307" s="53"/>
      <c r="F4307" s="178" t="s">
        <v>456</v>
      </c>
    </row>
    <row r="4308" spans="1:6">
      <c r="F4308" s="178" t="s">
        <v>182</v>
      </c>
    </row>
    <row r="4309" spans="1:6">
      <c r="F4309" s="178"/>
    </row>
    <row r="4310" spans="1:6">
      <c r="A4310" s="802" t="s">
        <v>399</v>
      </c>
      <c r="B4310" s="802"/>
      <c r="C4310" s="802"/>
      <c r="D4310" s="802"/>
      <c r="E4310" s="802"/>
      <c r="F4310" s="802"/>
    </row>
    <row r="4311" spans="1:6">
      <c r="A4311" s="802" t="s">
        <v>303</v>
      </c>
      <c r="B4311" s="802"/>
      <c r="C4311" s="802"/>
      <c r="D4311" s="802"/>
      <c r="E4311" s="802"/>
      <c r="F4311" s="802"/>
    </row>
    <row r="4312" spans="1:6">
      <c r="F4312" s="178" t="s">
        <v>219</v>
      </c>
    </row>
    <row r="4313" spans="1:6">
      <c r="F4313" s="178" t="s">
        <v>220</v>
      </c>
    </row>
    <row r="4314" spans="1:6">
      <c r="F4314" s="178" t="s">
        <v>221</v>
      </c>
    </row>
    <row r="4315" spans="1:6">
      <c r="F4315" s="246" t="s">
        <v>222</v>
      </c>
    </row>
    <row r="4316" spans="1:6">
      <c r="F4316" s="178" t="s">
        <v>1885</v>
      </c>
    </row>
    <row r="4317" spans="1:6">
      <c r="F4317" s="178" t="s">
        <v>177</v>
      </c>
    </row>
    <row r="4318" spans="1:6">
      <c r="A4318" s="123"/>
    </row>
    <row r="4319" spans="1:6">
      <c r="A4319" s="804" t="s">
        <v>1886</v>
      </c>
      <c r="B4319" s="804"/>
      <c r="C4319" s="804"/>
      <c r="D4319" s="804"/>
      <c r="E4319" s="804"/>
      <c r="F4319" s="804"/>
    </row>
    <row r="4320" spans="1:6">
      <c r="A4320" s="121" t="s">
        <v>1343</v>
      </c>
      <c r="B4320" s="640" t="s">
        <v>989</v>
      </c>
    </row>
    <row r="4321" spans="1:6">
      <c r="A4321" s="803" t="s">
        <v>262</v>
      </c>
      <c r="B4321" s="781" t="s">
        <v>418</v>
      </c>
      <c r="C4321" s="806" t="s">
        <v>470</v>
      </c>
      <c r="D4321" s="807"/>
      <c r="E4321" s="805" t="s">
        <v>400</v>
      </c>
      <c r="F4321" s="781" t="s">
        <v>401</v>
      </c>
    </row>
    <row r="4322" spans="1:6">
      <c r="A4322" s="803"/>
      <c r="B4322" s="781"/>
      <c r="C4322" s="808"/>
      <c r="D4322" s="809"/>
      <c r="E4322" s="805"/>
      <c r="F4322" s="781"/>
    </row>
    <row r="4323" spans="1:6">
      <c r="A4323" s="803"/>
      <c r="B4323" s="781"/>
      <c r="C4323" s="247" t="s">
        <v>402</v>
      </c>
      <c r="D4323" s="247" t="s">
        <v>403</v>
      </c>
      <c r="E4323" s="805"/>
      <c r="F4323" s="781"/>
    </row>
    <row r="4324" spans="1:6">
      <c r="A4324" s="712">
        <v>1</v>
      </c>
      <c r="B4324" s="709">
        <v>2</v>
      </c>
      <c r="C4324" s="247">
        <v>3</v>
      </c>
      <c r="D4324" s="247">
        <v>4</v>
      </c>
      <c r="E4324" s="711">
        <v>5</v>
      </c>
      <c r="F4324" s="709">
        <v>6</v>
      </c>
    </row>
    <row r="4325" spans="1:6">
      <c r="A4325" s="712">
        <v>1</v>
      </c>
      <c r="B4325" s="248" t="s">
        <v>368</v>
      </c>
      <c r="C4325" s="249"/>
      <c r="D4325" s="249"/>
      <c r="E4325" s="125"/>
      <c r="F4325" s="710"/>
    </row>
    <row r="4326" spans="1:6">
      <c r="A4326" s="126" t="s">
        <v>264</v>
      </c>
      <c r="B4326" s="250" t="s">
        <v>369</v>
      </c>
      <c r="C4326" s="126" t="s">
        <v>1879</v>
      </c>
      <c r="D4326" s="126" t="s">
        <v>1879</v>
      </c>
      <c r="E4326" s="124"/>
      <c r="F4326" s="119"/>
    </row>
    <row r="4327" spans="1:6">
      <c r="A4327" s="126" t="s">
        <v>265</v>
      </c>
      <c r="B4327" s="251" t="s">
        <v>223</v>
      </c>
      <c r="C4327" s="126" t="s">
        <v>1879</v>
      </c>
      <c r="D4327" s="126" t="s">
        <v>1879</v>
      </c>
      <c r="E4327" s="124"/>
      <c r="F4327" s="119"/>
    </row>
    <row r="4328" spans="1:6" ht="31.5">
      <c r="A4328" s="126" t="s">
        <v>276</v>
      </c>
      <c r="B4328" s="251" t="s">
        <v>480</v>
      </c>
      <c r="C4328" s="126" t="s">
        <v>1879</v>
      </c>
      <c r="D4328" s="126" t="s">
        <v>1879</v>
      </c>
      <c r="E4328" s="124"/>
      <c r="F4328" s="119"/>
    </row>
    <row r="4329" spans="1:6" ht="63">
      <c r="A4329" s="127" t="s">
        <v>291</v>
      </c>
      <c r="B4329" s="128" t="s">
        <v>481</v>
      </c>
      <c r="C4329" s="126" t="s">
        <v>1879</v>
      </c>
      <c r="D4329" s="126" t="s">
        <v>1879</v>
      </c>
      <c r="E4329" s="124"/>
      <c r="F4329" s="119"/>
    </row>
    <row r="4330" spans="1:6" ht="31.5">
      <c r="A4330" s="127" t="s">
        <v>482</v>
      </c>
      <c r="B4330" s="128" t="s">
        <v>483</v>
      </c>
      <c r="C4330" s="126" t="s">
        <v>1879</v>
      </c>
      <c r="D4330" s="126" t="s">
        <v>1879</v>
      </c>
      <c r="E4330" s="124"/>
      <c r="F4330" s="119"/>
    </row>
    <row r="4331" spans="1:6">
      <c r="A4331" s="127" t="s">
        <v>484</v>
      </c>
      <c r="B4331" s="128" t="s">
        <v>485</v>
      </c>
      <c r="C4331" s="126" t="s">
        <v>1879</v>
      </c>
      <c r="D4331" s="126" t="s">
        <v>1879</v>
      </c>
      <c r="E4331" s="124"/>
      <c r="F4331" s="119"/>
    </row>
    <row r="4332" spans="1:6">
      <c r="A4332" s="129">
        <v>2</v>
      </c>
      <c r="B4332" s="130" t="s">
        <v>298</v>
      </c>
      <c r="C4332" s="126"/>
      <c r="D4332" s="126"/>
      <c r="E4332" s="124"/>
      <c r="F4332" s="119"/>
    </row>
    <row r="4333" spans="1:6" ht="31.5">
      <c r="A4333" s="127" t="s">
        <v>267</v>
      </c>
      <c r="B4333" s="128" t="s">
        <v>486</v>
      </c>
      <c r="C4333" s="126" t="s">
        <v>1879</v>
      </c>
      <c r="D4333" s="126" t="s">
        <v>1879</v>
      </c>
      <c r="E4333" s="124"/>
      <c r="F4333" s="119"/>
    </row>
    <row r="4334" spans="1:6" ht="63">
      <c r="A4334" s="127" t="s">
        <v>268</v>
      </c>
      <c r="B4334" s="128" t="s">
        <v>411</v>
      </c>
      <c r="C4334" s="126" t="s">
        <v>1879</v>
      </c>
      <c r="D4334" s="126" t="s">
        <v>1879</v>
      </c>
      <c r="E4334" s="124"/>
      <c r="F4334" s="119"/>
    </row>
    <row r="4335" spans="1:6" ht="31.5">
      <c r="A4335" s="127" t="s">
        <v>269</v>
      </c>
      <c r="B4335" s="128" t="s">
        <v>412</v>
      </c>
      <c r="C4335" s="126" t="s">
        <v>1879</v>
      </c>
      <c r="D4335" s="126" t="s">
        <v>1879</v>
      </c>
      <c r="E4335" s="124"/>
      <c r="F4335" s="119"/>
    </row>
    <row r="4336" spans="1:6" ht="47.25">
      <c r="A4336" s="129">
        <v>3</v>
      </c>
      <c r="B4336" s="130" t="s">
        <v>210</v>
      </c>
      <c r="C4336" s="126" t="s">
        <v>1879</v>
      </c>
      <c r="D4336" s="126" t="s">
        <v>1879</v>
      </c>
      <c r="E4336" s="124"/>
      <c r="F4336" s="119"/>
    </row>
    <row r="4337" spans="1:6" ht="31.5">
      <c r="A4337" s="127" t="s">
        <v>299</v>
      </c>
      <c r="B4337" s="128" t="s">
        <v>211</v>
      </c>
      <c r="C4337" s="126" t="s">
        <v>1879</v>
      </c>
      <c r="D4337" s="126" t="s">
        <v>1879</v>
      </c>
      <c r="E4337" s="124"/>
      <c r="F4337" s="119"/>
    </row>
    <row r="4338" spans="1:6">
      <c r="A4338" s="127" t="s">
        <v>240</v>
      </c>
      <c r="B4338" s="128" t="s">
        <v>212</v>
      </c>
      <c r="C4338" s="126" t="s">
        <v>1879</v>
      </c>
      <c r="D4338" s="126" t="s">
        <v>1879</v>
      </c>
      <c r="E4338" s="124"/>
      <c r="F4338" s="119"/>
    </row>
    <row r="4339" spans="1:6">
      <c r="A4339" s="127" t="s">
        <v>242</v>
      </c>
      <c r="B4339" s="128" t="s">
        <v>213</v>
      </c>
      <c r="C4339" s="126" t="s">
        <v>1879</v>
      </c>
      <c r="D4339" s="126" t="s">
        <v>1879</v>
      </c>
      <c r="E4339" s="124"/>
      <c r="F4339" s="119"/>
    </row>
    <row r="4340" spans="1:6">
      <c r="A4340" s="127" t="s">
        <v>214</v>
      </c>
      <c r="B4340" s="128" t="s">
        <v>215</v>
      </c>
      <c r="C4340" s="126" t="s">
        <v>1879</v>
      </c>
      <c r="D4340" s="126" t="s">
        <v>1879</v>
      </c>
      <c r="E4340" s="124"/>
      <c r="F4340" s="119"/>
    </row>
    <row r="4341" spans="1:6">
      <c r="A4341" s="127" t="s">
        <v>216</v>
      </c>
      <c r="B4341" s="128" t="s">
        <v>217</v>
      </c>
      <c r="C4341" s="126" t="s">
        <v>1879</v>
      </c>
      <c r="D4341" s="126" t="s">
        <v>1879</v>
      </c>
      <c r="E4341" s="124"/>
      <c r="F4341" s="119"/>
    </row>
    <row r="4342" spans="1:6">
      <c r="A4342" s="129">
        <v>4</v>
      </c>
      <c r="B4342" s="130" t="s">
        <v>394</v>
      </c>
      <c r="C4342" s="126"/>
      <c r="D4342" s="126"/>
      <c r="E4342" s="124"/>
      <c r="F4342" s="119"/>
    </row>
    <row r="4343" spans="1:6" ht="31.5">
      <c r="A4343" s="126" t="s">
        <v>271</v>
      </c>
      <c r="B4343" s="251" t="s">
        <v>218</v>
      </c>
      <c r="C4343" s="126" t="s">
        <v>1879</v>
      </c>
      <c r="D4343" s="126" t="s">
        <v>1879</v>
      </c>
      <c r="E4343" s="124"/>
      <c r="F4343" s="119"/>
    </row>
    <row r="4344" spans="1:6" ht="63">
      <c r="A4344" s="126" t="s">
        <v>272</v>
      </c>
      <c r="B4344" s="251" t="s">
        <v>392</v>
      </c>
      <c r="C4344" s="126" t="s">
        <v>1879</v>
      </c>
      <c r="D4344" s="126" t="s">
        <v>1879</v>
      </c>
      <c r="E4344" s="124"/>
      <c r="F4344" s="119"/>
    </row>
    <row r="4345" spans="1:6" ht="31.5">
      <c r="A4345" s="126" t="s">
        <v>273</v>
      </c>
      <c r="B4345" s="251" t="s">
        <v>500</v>
      </c>
      <c r="C4345" s="126" t="s">
        <v>1879</v>
      </c>
      <c r="D4345" s="126" t="s">
        <v>1879</v>
      </c>
      <c r="E4345" s="124"/>
      <c r="F4345" s="119"/>
    </row>
    <row r="4346" spans="1:6" ht="31.5">
      <c r="A4346" s="126" t="s">
        <v>138</v>
      </c>
      <c r="B4346" s="251" t="s">
        <v>501</v>
      </c>
      <c r="C4346" s="126" t="s">
        <v>1879</v>
      </c>
      <c r="D4346" s="126" t="s">
        <v>1879</v>
      </c>
      <c r="E4346" s="124"/>
      <c r="F4346" s="119"/>
    </row>
    <row r="4347" spans="1:6">
      <c r="E4347" s="719"/>
      <c r="F4347" s="178" t="s">
        <v>251</v>
      </c>
    </row>
    <row r="4348" spans="1:6">
      <c r="B4348" s="53"/>
      <c r="F4348" s="178" t="s">
        <v>456</v>
      </c>
    </row>
    <row r="4349" spans="1:6">
      <c r="F4349" s="178" t="s">
        <v>182</v>
      </c>
    </row>
    <row r="4350" spans="1:6">
      <c r="F4350" s="178"/>
    </row>
    <row r="4351" spans="1:6">
      <c r="A4351" s="802" t="s">
        <v>399</v>
      </c>
      <c r="B4351" s="802"/>
      <c r="C4351" s="802"/>
      <c r="D4351" s="802"/>
      <c r="E4351" s="802"/>
      <c r="F4351" s="802"/>
    </row>
    <row r="4352" spans="1:6">
      <c r="A4352" s="802" t="s">
        <v>303</v>
      </c>
      <c r="B4352" s="802"/>
      <c r="C4352" s="802"/>
      <c r="D4352" s="802"/>
      <c r="E4352" s="802"/>
      <c r="F4352" s="802"/>
    </row>
    <row r="4353" spans="1:6">
      <c r="F4353" s="178" t="s">
        <v>219</v>
      </c>
    </row>
    <row r="4354" spans="1:6">
      <c r="F4354" s="178" t="s">
        <v>220</v>
      </c>
    </row>
    <row r="4355" spans="1:6">
      <c r="F4355" s="178" t="s">
        <v>221</v>
      </c>
    </row>
    <row r="4356" spans="1:6">
      <c r="F4356" s="246" t="s">
        <v>222</v>
      </c>
    </row>
    <row r="4357" spans="1:6">
      <c r="F4357" s="178" t="s">
        <v>1885</v>
      </c>
    </row>
    <row r="4358" spans="1:6">
      <c r="F4358" s="178" t="s">
        <v>177</v>
      </c>
    </row>
    <row r="4359" spans="1:6">
      <c r="A4359" s="123"/>
    </row>
    <row r="4360" spans="1:6">
      <c r="A4360" s="804" t="s">
        <v>1886</v>
      </c>
      <c r="B4360" s="804"/>
      <c r="C4360" s="804"/>
      <c r="D4360" s="804"/>
      <c r="E4360" s="804"/>
      <c r="F4360" s="804"/>
    </row>
    <row r="4361" spans="1:6">
      <c r="A4361" s="121" t="s">
        <v>1344</v>
      </c>
      <c r="B4361" s="640" t="s">
        <v>990</v>
      </c>
    </row>
    <row r="4362" spans="1:6">
      <c r="A4362" s="803" t="s">
        <v>262</v>
      </c>
      <c r="B4362" s="781" t="s">
        <v>418</v>
      </c>
      <c r="C4362" s="806" t="s">
        <v>470</v>
      </c>
      <c r="D4362" s="807"/>
      <c r="E4362" s="805" t="s">
        <v>400</v>
      </c>
      <c r="F4362" s="781" t="s">
        <v>401</v>
      </c>
    </row>
    <row r="4363" spans="1:6">
      <c r="A4363" s="803"/>
      <c r="B4363" s="781"/>
      <c r="C4363" s="808"/>
      <c r="D4363" s="809"/>
      <c r="E4363" s="805"/>
      <c r="F4363" s="781"/>
    </row>
    <row r="4364" spans="1:6">
      <c r="A4364" s="803"/>
      <c r="B4364" s="781"/>
      <c r="C4364" s="247" t="s">
        <v>402</v>
      </c>
      <c r="D4364" s="247" t="s">
        <v>403</v>
      </c>
      <c r="E4364" s="805"/>
      <c r="F4364" s="781"/>
    </row>
    <row r="4365" spans="1:6">
      <c r="A4365" s="712">
        <v>1</v>
      </c>
      <c r="B4365" s="709">
        <v>2</v>
      </c>
      <c r="C4365" s="247">
        <v>3</v>
      </c>
      <c r="D4365" s="247">
        <v>4</v>
      </c>
      <c r="E4365" s="711">
        <v>5</v>
      </c>
      <c r="F4365" s="709">
        <v>6</v>
      </c>
    </row>
    <row r="4366" spans="1:6">
      <c r="A4366" s="712">
        <v>1</v>
      </c>
      <c r="B4366" s="248" t="s">
        <v>368</v>
      </c>
      <c r="C4366" s="249"/>
      <c r="D4366" s="249"/>
      <c r="E4366" s="125"/>
      <c r="F4366" s="710"/>
    </row>
    <row r="4367" spans="1:6">
      <c r="A4367" s="126" t="s">
        <v>264</v>
      </c>
      <c r="B4367" s="250" t="s">
        <v>369</v>
      </c>
      <c r="C4367" s="126" t="s">
        <v>1879</v>
      </c>
      <c r="D4367" s="126" t="s">
        <v>1879</v>
      </c>
      <c r="E4367" s="124"/>
      <c r="F4367" s="119"/>
    </row>
    <row r="4368" spans="1:6">
      <c r="A4368" s="126" t="s">
        <v>265</v>
      </c>
      <c r="B4368" s="251" t="s">
        <v>223</v>
      </c>
      <c r="C4368" s="126" t="s">
        <v>1879</v>
      </c>
      <c r="D4368" s="126" t="s">
        <v>1879</v>
      </c>
      <c r="E4368" s="124"/>
      <c r="F4368" s="119"/>
    </row>
    <row r="4369" spans="1:6" ht="31.5">
      <c r="A4369" s="126" t="s">
        <v>276</v>
      </c>
      <c r="B4369" s="251" t="s">
        <v>480</v>
      </c>
      <c r="C4369" s="126" t="s">
        <v>1879</v>
      </c>
      <c r="D4369" s="126" t="s">
        <v>1879</v>
      </c>
      <c r="E4369" s="124"/>
      <c r="F4369" s="119"/>
    </row>
    <row r="4370" spans="1:6" ht="63">
      <c r="A4370" s="127" t="s">
        <v>291</v>
      </c>
      <c r="B4370" s="128" t="s">
        <v>481</v>
      </c>
      <c r="C4370" s="126" t="s">
        <v>1879</v>
      </c>
      <c r="D4370" s="126" t="s">
        <v>1879</v>
      </c>
      <c r="E4370" s="124"/>
      <c r="F4370" s="119"/>
    </row>
    <row r="4371" spans="1:6" ht="31.5">
      <c r="A4371" s="127" t="s">
        <v>482</v>
      </c>
      <c r="B4371" s="128" t="s">
        <v>483</v>
      </c>
      <c r="C4371" s="126" t="s">
        <v>1879</v>
      </c>
      <c r="D4371" s="126" t="s">
        <v>1879</v>
      </c>
      <c r="E4371" s="124"/>
      <c r="F4371" s="119"/>
    </row>
    <row r="4372" spans="1:6">
      <c r="A4372" s="127" t="s">
        <v>484</v>
      </c>
      <c r="B4372" s="128" t="s">
        <v>485</v>
      </c>
      <c r="C4372" s="126" t="s">
        <v>1879</v>
      </c>
      <c r="D4372" s="126" t="s">
        <v>1879</v>
      </c>
      <c r="E4372" s="124"/>
      <c r="F4372" s="119"/>
    </row>
    <row r="4373" spans="1:6">
      <c r="A4373" s="129">
        <v>2</v>
      </c>
      <c r="B4373" s="130" t="s">
        <v>298</v>
      </c>
      <c r="C4373" s="126"/>
      <c r="D4373" s="126"/>
      <c r="E4373" s="124"/>
      <c r="F4373" s="119"/>
    </row>
    <row r="4374" spans="1:6" ht="31.5">
      <c r="A4374" s="127" t="s">
        <v>267</v>
      </c>
      <c r="B4374" s="128" t="s">
        <v>486</v>
      </c>
      <c r="C4374" s="126" t="s">
        <v>1879</v>
      </c>
      <c r="D4374" s="126" t="s">
        <v>1879</v>
      </c>
      <c r="E4374" s="124"/>
      <c r="F4374" s="119"/>
    </row>
    <row r="4375" spans="1:6" ht="63">
      <c r="A4375" s="127" t="s">
        <v>268</v>
      </c>
      <c r="B4375" s="128" t="s">
        <v>411</v>
      </c>
      <c r="C4375" s="126" t="s">
        <v>1879</v>
      </c>
      <c r="D4375" s="126" t="s">
        <v>1879</v>
      </c>
      <c r="E4375" s="124"/>
      <c r="F4375" s="119"/>
    </row>
    <row r="4376" spans="1:6" ht="31.5">
      <c r="A4376" s="127" t="s">
        <v>269</v>
      </c>
      <c r="B4376" s="128" t="s">
        <v>412</v>
      </c>
      <c r="C4376" s="126" t="s">
        <v>1879</v>
      </c>
      <c r="D4376" s="126" t="s">
        <v>1879</v>
      </c>
      <c r="E4376" s="124"/>
      <c r="F4376" s="119"/>
    </row>
    <row r="4377" spans="1:6" ht="47.25">
      <c r="A4377" s="129">
        <v>3</v>
      </c>
      <c r="B4377" s="130" t="s">
        <v>210</v>
      </c>
      <c r="C4377" s="126" t="s">
        <v>1879</v>
      </c>
      <c r="D4377" s="126" t="s">
        <v>1879</v>
      </c>
      <c r="E4377" s="124"/>
      <c r="F4377" s="119"/>
    </row>
    <row r="4378" spans="1:6" ht="31.5">
      <c r="A4378" s="127" t="s">
        <v>299</v>
      </c>
      <c r="B4378" s="128" t="s">
        <v>211</v>
      </c>
      <c r="C4378" s="126" t="s">
        <v>1879</v>
      </c>
      <c r="D4378" s="126" t="s">
        <v>1879</v>
      </c>
      <c r="E4378" s="124"/>
      <c r="F4378" s="119"/>
    </row>
    <row r="4379" spans="1:6">
      <c r="A4379" s="127" t="s">
        <v>240</v>
      </c>
      <c r="B4379" s="128" t="s">
        <v>212</v>
      </c>
      <c r="C4379" s="126" t="s">
        <v>1879</v>
      </c>
      <c r="D4379" s="126" t="s">
        <v>1879</v>
      </c>
      <c r="E4379" s="124"/>
      <c r="F4379" s="119"/>
    </row>
    <row r="4380" spans="1:6">
      <c r="A4380" s="127" t="s">
        <v>242</v>
      </c>
      <c r="B4380" s="128" t="s">
        <v>213</v>
      </c>
      <c r="C4380" s="126" t="s">
        <v>1879</v>
      </c>
      <c r="D4380" s="126" t="s">
        <v>1879</v>
      </c>
      <c r="E4380" s="124"/>
      <c r="F4380" s="119"/>
    </row>
    <row r="4381" spans="1:6">
      <c r="A4381" s="127" t="s">
        <v>214</v>
      </c>
      <c r="B4381" s="128" t="s">
        <v>215</v>
      </c>
      <c r="C4381" s="126" t="s">
        <v>1879</v>
      </c>
      <c r="D4381" s="126" t="s">
        <v>1879</v>
      </c>
      <c r="E4381" s="124"/>
      <c r="F4381" s="119"/>
    </row>
    <row r="4382" spans="1:6">
      <c r="A4382" s="127" t="s">
        <v>216</v>
      </c>
      <c r="B4382" s="128" t="s">
        <v>217</v>
      </c>
      <c r="C4382" s="126" t="s">
        <v>1879</v>
      </c>
      <c r="D4382" s="126" t="s">
        <v>1879</v>
      </c>
      <c r="E4382" s="124"/>
      <c r="F4382" s="119"/>
    </row>
    <row r="4383" spans="1:6">
      <c r="A4383" s="129">
        <v>4</v>
      </c>
      <c r="B4383" s="130" t="s">
        <v>394</v>
      </c>
      <c r="C4383" s="126"/>
      <c r="D4383" s="126"/>
      <c r="E4383" s="124"/>
      <c r="F4383" s="119"/>
    </row>
    <row r="4384" spans="1:6" ht="31.5">
      <c r="A4384" s="126" t="s">
        <v>271</v>
      </c>
      <c r="B4384" s="251" t="s">
        <v>218</v>
      </c>
      <c r="C4384" s="126" t="s">
        <v>1879</v>
      </c>
      <c r="D4384" s="126" t="s">
        <v>1879</v>
      </c>
      <c r="E4384" s="124"/>
      <c r="F4384" s="119"/>
    </row>
    <row r="4385" spans="1:6" ht="63">
      <c r="A4385" s="126" t="s">
        <v>272</v>
      </c>
      <c r="B4385" s="251" t="s">
        <v>392</v>
      </c>
      <c r="C4385" s="126" t="s">
        <v>1879</v>
      </c>
      <c r="D4385" s="126" t="s">
        <v>1879</v>
      </c>
      <c r="E4385" s="124"/>
      <c r="F4385" s="119"/>
    </row>
    <row r="4386" spans="1:6" ht="31.5">
      <c r="A4386" s="126" t="s">
        <v>273</v>
      </c>
      <c r="B4386" s="251" t="s">
        <v>500</v>
      </c>
      <c r="C4386" s="126" t="s">
        <v>1879</v>
      </c>
      <c r="D4386" s="126" t="s">
        <v>1879</v>
      </c>
      <c r="E4386" s="124"/>
      <c r="F4386" s="119"/>
    </row>
    <row r="4387" spans="1:6" ht="31.5">
      <c r="A4387" s="126" t="s">
        <v>138</v>
      </c>
      <c r="B4387" s="251" t="s">
        <v>501</v>
      </c>
      <c r="C4387" s="126" t="s">
        <v>1879</v>
      </c>
      <c r="D4387" s="126" t="s">
        <v>1879</v>
      </c>
      <c r="E4387" s="124"/>
      <c r="F4387" s="119"/>
    </row>
    <row r="4388" spans="1:6">
      <c r="E4388" s="719"/>
      <c r="F4388" s="178" t="s">
        <v>251</v>
      </c>
    </row>
    <row r="4389" spans="1:6">
      <c r="B4389" s="53"/>
      <c r="F4389" s="178" t="s">
        <v>456</v>
      </c>
    </row>
    <row r="4390" spans="1:6">
      <c r="F4390" s="178" t="s">
        <v>182</v>
      </c>
    </row>
    <row r="4391" spans="1:6">
      <c r="F4391" s="178"/>
    </row>
    <row r="4392" spans="1:6">
      <c r="A4392" s="802" t="s">
        <v>399</v>
      </c>
      <c r="B4392" s="802"/>
      <c r="C4392" s="802"/>
      <c r="D4392" s="802"/>
      <c r="E4392" s="802"/>
      <c r="F4392" s="802"/>
    </row>
    <row r="4393" spans="1:6">
      <c r="A4393" s="802" t="s">
        <v>303</v>
      </c>
      <c r="B4393" s="802"/>
      <c r="C4393" s="802"/>
      <c r="D4393" s="802"/>
      <c r="E4393" s="802"/>
      <c r="F4393" s="802"/>
    </row>
    <row r="4394" spans="1:6">
      <c r="F4394" s="178" t="s">
        <v>219</v>
      </c>
    </row>
    <row r="4395" spans="1:6">
      <c r="F4395" s="178" t="s">
        <v>220</v>
      </c>
    </row>
    <row r="4396" spans="1:6">
      <c r="F4396" s="178" t="s">
        <v>221</v>
      </c>
    </row>
    <row r="4397" spans="1:6">
      <c r="F4397" s="246" t="s">
        <v>222</v>
      </c>
    </row>
    <row r="4398" spans="1:6">
      <c r="F4398" s="178" t="s">
        <v>1885</v>
      </c>
    </row>
    <row r="4399" spans="1:6">
      <c r="F4399" s="178" t="s">
        <v>177</v>
      </c>
    </row>
    <row r="4400" spans="1:6">
      <c r="A4400" s="123"/>
    </row>
    <row r="4401" spans="1:6">
      <c r="A4401" s="804" t="s">
        <v>1886</v>
      </c>
      <c r="B4401" s="804"/>
      <c r="C4401" s="804"/>
      <c r="D4401" s="804"/>
      <c r="E4401" s="804"/>
      <c r="F4401" s="804"/>
    </row>
    <row r="4402" spans="1:6">
      <c r="A4402" s="121" t="s">
        <v>1345</v>
      </c>
      <c r="B4402" s="640" t="s">
        <v>991</v>
      </c>
    </row>
    <row r="4403" spans="1:6">
      <c r="A4403" s="803" t="s">
        <v>262</v>
      </c>
      <c r="B4403" s="781" t="s">
        <v>418</v>
      </c>
      <c r="C4403" s="806" t="s">
        <v>470</v>
      </c>
      <c r="D4403" s="807"/>
      <c r="E4403" s="805" t="s">
        <v>400</v>
      </c>
      <c r="F4403" s="781" t="s">
        <v>401</v>
      </c>
    </row>
    <row r="4404" spans="1:6">
      <c r="A4404" s="803"/>
      <c r="B4404" s="781"/>
      <c r="C4404" s="808"/>
      <c r="D4404" s="809"/>
      <c r="E4404" s="805"/>
      <c r="F4404" s="781"/>
    </row>
    <row r="4405" spans="1:6">
      <c r="A4405" s="803"/>
      <c r="B4405" s="781"/>
      <c r="C4405" s="247" t="s">
        <v>402</v>
      </c>
      <c r="D4405" s="247" t="s">
        <v>403</v>
      </c>
      <c r="E4405" s="805"/>
      <c r="F4405" s="781"/>
    </row>
    <row r="4406" spans="1:6">
      <c r="A4406" s="712">
        <v>1</v>
      </c>
      <c r="B4406" s="709">
        <v>2</v>
      </c>
      <c r="C4406" s="247">
        <v>3</v>
      </c>
      <c r="D4406" s="247">
        <v>4</v>
      </c>
      <c r="E4406" s="711">
        <v>5</v>
      </c>
      <c r="F4406" s="709">
        <v>6</v>
      </c>
    </row>
    <row r="4407" spans="1:6">
      <c r="A4407" s="712">
        <v>1</v>
      </c>
      <c r="B4407" s="248" t="s">
        <v>368</v>
      </c>
      <c r="C4407" s="249"/>
      <c r="D4407" s="249"/>
      <c r="E4407" s="125"/>
      <c r="F4407" s="710"/>
    </row>
    <row r="4408" spans="1:6">
      <c r="A4408" s="126" t="s">
        <v>264</v>
      </c>
      <c r="B4408" s="250" t="s">
        <v>369</v>
      </c>
      <c r="C4408" s="126" t="s">
        <v>1879</v>
      </c>
      <c r="D4408" s="126" t="s">
        <v>1879</v>
      </c>
      <c r="E4408" s="124"/>
      <c r="F4408" s="119"/>
    </row>
    <row r="4409" spans="1:6">
      <c r="A4409" s="126" t="s">
        <v>265</v>
      </c>
      <c r="B4409" s="251" t="s">
        <v>223</v>
      </c>
      <c r="C4409" s="126" t="s">
        <v>1879</v>
      </c>
      <c r="D4409" s="126" t="s">
        <v>1879</v>
      </c>
      <c r="E4409" s="124"/>
      <c r="F4409" s="119"/>
    </row>
    <row r="4410" spans="1:6" ht="31.5">
      <c r="A4410" s="126" t="s">
        <v>276</v>
      </c>
      <c r="B4410" s="251" t="s">
        <v>480</v>
      </c>
      <c r="C4410" s="126" t="s">
        <v>1879</v>
      </c>
      <c r="D4410" s="126" t="s">
        <v>1879</v>
      </c>
      <c r="E4410" s="124"/>
      <c r="F4410" s="119"/>
    </row>
    <row r="4411" spans="1:6" ht="63">
      <c r="A4411" s="127" t="s">
        <v>291</v>
      </c>
      <c r="B4411" s="128" t="s">
        <v>481</v>
      </c>
      <c r="C4411" s="126" t="s">
        <v>1879</v>
      </c>
      <c r="D4411" s="126" t="s">
        <v>1879</v>
      </c>
      <c r="E4411" s="124"/>
      <c r="F4411" s="119"/>
    </row>
    <row r="4412" spans="1:6" ht="31.5">
      <c r="A4412" s="127" t="s">
        <v>482</v>
      </c>
      <c r="B4412" s="128" t="s">
        <v>483</v>
      </c>
      <c r="C4412" s="126" t="s">
        <v>1879</v>
      </c>
      <c r="D4412" s="126" t="s">
        <v>1879</v>
      </c>
      <c r="E4412" s="124"/>
      <c r="F4412" s="119"/>
    </row>
    <row r="4413" spans="1:6">
      <c r="A4413" s="127" t="s">
        <v>484</v>
      </c>
      <c r="B4413" s="128" t="s">
        <v>485</v>
      </c>
      <c r="C4413" s="126" t="s">
        <v>1879</v>
      </c>
      <c r="D4413" s="126" t="s">
        <v>1879</v>
      </c>
      <c r="E4413" s="124"/>
      <c r="F4413" s="119"/>
    </row>
    <row r="4414" spans="1:6">
      <c r="A4414" s="129">
        <v>2</v>
      </c>
      <c r="B4414" s="130" t="s">
        <v>298</v>
      </c>
      <c r="C4414" s="126"/>
      <c r="D4414" s="126"/>
      <c r="E4414" s="124"/>
      <c r="F4414" s="119"/>
    </row>
    <row r="4415" spans="1:6" ht="31.5">
      <c r="A4415" s="127" t="s">
        <v>267</v>
      </c>
      <c r="B4415" s="128" t="s">
        <v>486</v>
      </c>
      <c r="C4415" s="126" t="s">
        <v>1879</v>
      </c>
      <c r="D4415" s="126" t="s">
        <v>1879</v>
      </c>
      <c r="E4415" s="124"/>
      <c r="F4415" s="119"/>
    </row>
    <row r="4416" spans="1:6" ht="63">
      <c r="A4416" s="127" t="s">
        <v>268</v>
      </c>
      <c r="B4416" s="128" t="s">
        <v>411</v>
      </c>
      <c r="C4416" s="126" t="s">
        <v>1879</v>
      </c>
      <c r="D4416" s="126" t="s">
        <v>1879</v>
      </c>
      <c r="E4416" s="124"/>
      <c r="F4416" s="119"/>
    </row>
    <row r="4417" spans="1:6" ht="31.5">
      <c r="A4417" s="127" t="s">
        <v>269</v>
      </c>
      <c r="B4417" s="128" t="s">
        <v>412</v>
      </c>
      <c r="C4417" s="126" t="s">
        <v>1879</v>
      </c>
      <c r="D4417" s="126" t="s">
        <v>1879</v>
      </c>
      <c r="E4417" s="124"/>
      <c r="F4417" s="119"/>
    </row>
    <row r="4418" spans="1:6" ht="47.25">
      <c r="A4418" s="129">
        <v>3</v>
      </c>
      <c r="B4418" s="130" t="s">
        <v>210</v>
      </c>
      <c r="C4418" s="126" t="s">
        <v>1879</v>
      </c>
      <c r="D4418" s="126" t="s">
        <v>1879</v>
      </c>
      <c r="E4418" s="124"/>
      <c r="F4418" s="119"/>
    </row>
    <row r="4419" spans="1:6" ht="31.5">
      <c r="A4419" s="127" t="s">
        <v>299</v>
      </c>
      <c r="B4419" s="128" t="s">
        <v>211</v>
      </c>
      <c r="C4419" s="126" t="s">
        <v>1879</v>
      </c>
      <c r="D4419" s="126" t="s">
        <v>1879</v>
      </c>
      <c r="E4419" s="124"/>
      <c r="F4419" s="119"/>
    </row>
    <row r="4420" spans="1:6">
      <c r="A4420" s="127" t="s">
        <v>240</v>
      </c>
      <c r="B4420" s="128" t="s">
        <v>212</v>
      </c>
      <c r="C4420" s="126" t="s">
        <v>1879</v>
      </c>
      <c r="D4420" s="126" t="s">
        <v>1879</v>
      </c>
      <c r="E4420" s="124"/>
      <c r="F4420" s="119"/>
    </row>
    <row r="4421" spans="1:6">
      <c r="A4421" s="127" t="s">
        <v>242</v>
      </c>
      <c r="B4421" s="128" t="s">
        <v>213</v>
      </c>
      <c r="C4421" s="126" t="s">
        <v>1879</v>
      </c>
      <c r="D4421" s="126" t="s">
        <v>1879</v>
      </c>
      <c r="E4421" s="124"/>
      <c r="F4421" s="119"/>
    </row>
    <row r="4422" spans="1:6">
      <c r="A4422" s="127" t="s">
        <v>214</v>
      </c>
      <c r="B4422" s="128" t="s">
        <v>215</v>
      </c>
      <c r="C4422" s="126" t="s">
        <v>1879</v>
      </c>
      <c r="D4422" s="126" t="s">
        <v>1879</v>
      </c>
      <c r="E4422" s="124"/>
      <c r="F4422" s="119"/>
    </row>
    <row r="4423" spans="1:6">
      <c r="A4423" s="127" t="s">
        <v>216</v>
      </c>
      <c r="B4423" s="128" t="s">
        <v>217</v>
      </c>
      <c r="C4423" s="126" t="s">
        <v>1879</v>
      </c>
      <c r="D4423" s="126" t="s">
        <v>1879</v>
      </c>
      <c r="E4423" s="124"/>
      <c r="F4423" s="119"/>
    </row>
    <row r="4424" spans="1:6">
      <c r="A4424" s="129">
        <v>4</v>
      </c>
      <c r="B4424" s="130" t="s">
        <v>394</v>
      </c>
      <c r="C4424" s="126"/>
      <c r="D4424" s="126"/>
      <c r="E4424" s="124"/>
      <c r="F4424" s="119"/>
    </row>
    <row r="4425" spans="1:6" ht="31.5">
      <c r="A4425" s="126" t="s">
        <v>271</v>
      </c>
      <c r="B4425" s="251" t="s">
        <v>218</v>
      </c>
      <c r="C4425" s="126" t="s">
        <v>1879</v>
      </c>
      <c r="D4425" s="126" t="s">
        <v>1879</v>
      </c>
      <c r="E4425" s="124"/>
      <c r="F4425" s="119"/>
    </row>
    <row r="4426" spans="1:6" ht="63">
      <c r="A4426" s="126" t="s">
        <v>272</v>
      </c>
      <c r="B4426" s="251" t="s">
        <v>392</v>
      </c>
      <c r="C4426" s="126" t="s">
        <v>1879</v>
      </c>
      <c r="D4426" s="126" t="s">
        <v>1879</v>
      </c>
      <c r="E4426" s="124"/>
      <c r="F4426" s="119"/>
    </row>
    <row r="4427" spans="1:6" ht="31.5">
      <c r="A4427" s="126" t="s">
        <v>273</v>
      </c>
      <c r="B4427" s="251" t="s">
        <v>500</v>
      </c>
      <c r="C4427" s="126" t="s">
        <v>1879</v>
      </c>
      <c r="D4427" s="126" t="s">
        <v>1879</v>
      </c>
      <c r="E4427" s="124"/>
      <c r="F4427" s="119"/>
    </row>
    <row r="4428" spans="1:6" ht="31.5">
      <c r="A4428" s="126" t="s">
        <v>138</v>
      </c>
      <c r="B4428" s="251" t="s">
        <v>501</v>
      </c>
      <c r="C4428" s="126" t="s">
        <v>1879</v>
      </c>
      <c r="D4428" s="126" t="s">
        <v>1879</v>
      </c>
      <c r="E4428" s="124"/>
      <c r="F4428" s="119"/>
    </row>
    <row r="4429" spans="1:6">
      <c r="E4429" s="719"/>
      <c r="F4429" s="178" t="s">
        <v>251</v>
      </c>
    </row>
    <row r="4430" spans="1:6">
      <c r="B4430" s="53"/>
      <c r="F4430" s="178" t="s">
        <v>456</v>
      </c>
    </row>
    <row r="4431" spans="1:6">
      <c r="F4431" s="178" t="s">
        <v>182</v>
      </c>
    </row>
    <row r="4432" spans="1:6">
      <c r="F4432" s="178"/>
    </row>
    <row r="4433" spans="1:6">
      <c r="A4433" s="802" t="s">
        <v>399</v>
      </c>
      <c r="B4433" s="802"/>
      <c r="C4433" s="802"/>
      <c r="D4433" s="802"/>
      <c r="E4433" s="802"/>
      <c r="F4433" s="802"/>
    </row>
    <row r="4434" spans="1:6">
      <c r="A4434" s="802" t="s">
        <v>303</v>
      </c>
      <c r="B4434" s="802"/>
      <c r="C4434" s="802"/>
      <c r="D4434" s="802"/>
      <c r="E4434" s="802"/>
      <c r="F4434" s="802"/>
    </row>
    <row r="4435" spans="1:6">
      <c r="F4435" s="178" t="s">
        <v>219</v>
      </c>
    </row>
    <row r="4436" spans="1:6">
      <c r="F4436" s="178" t="s">
        <v>220</v>
      </c>
    </row>
    <row r="4437" spans="1:6">
      <c r="F4437" s="178" t="s">
        <v>221</v>
      </c>
    </row>
    <row r="4438" spans="1:6">
      <c r="F4438" s="246" t="s">
        <v>222</v>
      </c>
    </row>
    <row r="4439" spans="1:6">
      <c r="F4439" s="178" t="s">
        <v>1885</v>
      </c>
    </row>
    <row r="4440" spans="1:6">
      <c r="F4440" s="178" t="s">
        <v>177</v>
      </c>
    </row>
    <row r="4441" spans="1:6">
      <c r="A4441" s="123"/>
    </row>
    <row r="4442" spans="1:6">
      <c r="A4442" s="804" t="s">
        <v>1886</v>
      </c>
      <c r="B4442" s="804"/>
      <c r="C4442" s="804"/>
      <c r="D4442" s="804"/>
      <c r="E4442" s="804"/>
      <c r="F4442" s="804"/>
    </row>
    <row r="4443" spans="1:6">
      <c r="A4443" s="121" t="s">
        <v>1346</v>
      </c>
      <c r="B4443" s="640" t="s">
        <v>992</v>
      </c>
    </row>
    <row r="4444" spans="1:6">
      <c r="A4444" s="803" t="s">
        <v>262</v>
      </c>
      <c r="B4444" s="781" t="s">
        <v>418</v>
      </c>
      <c r="C4444" s="806" t="s">
        <v>470</v>
      </c>
      <c r="D4444" s="807"/>
      <c r="E4444" s="805" t="s">
        <v>400</v>
      </c>
      <c r="F4444" s="781" t="s">
        <v>401</v>
      </c>
    </row>
    <row r="4445" spans="1:6">
      <c r="A4445" s="803"/>
      <c r="B4445" s="781"/>
      <c r="C4445" s="808"/>
      <c r="D4445" s="809"/>
      <c r="E4445" s="805"/>
      <c r="F4445" s="781"/>
    </row>
    <row r="4446" spans="1:6">
      <c r="A4446" s="803"/>
      <c r="B4446" s="781"/>
      <c r="C4446" s="247" t="s">
        <v>402</v>
      </c>
      <c r="D4446" s="247" t="s">
        <v>403</v>
      </c>
      <c r="E4446" s="805"/>
      <c r="F4446" s="781"/>
    </row>
    <row r="4447" spans="1:6">
      <c r="A4447" s="712">
        <v>1</v>
      </c>
      <c r="B4447" s="709">
        <v>2</v>
      </c>
      <c r="C4447" s="247">
        <v>3</v>
      </c>
      <c r="D4447" s="247">
        <v>4</v>
      </c>
      <c r="E4447" s="711">
        <v>5</v>
      </c>
      <c r="F4447" s="709">
        <v>6</v>
      </c>
    </row>
    <row r="4448" spans="1:6">
      <c r="A4448" s="712">
        <v>1</v>
      </c>
      <c r="B4448" s="248" t="s">
        <v>368</v>
      </c>
      <c r="C4448" s="249"/>
      <c r="D4448" s="249"/>
      <c r="E4448" s="125"/>
      <c r="F4448" s="710"/>
    </row>
    <row r="4449" spans="1:6">
      <c r="A4449" s="126" t="s">
        <v>264</v>
      </c>
      <c r="B4449" s="250" t="s">
        <v>369</v>
      </c>
      <c r="C4449" s="126" t="s">
        <v>1879</v>
      </c>
      <c r="D4449" s="126" t="s">
        <v>1879</v>
      </c>
      <c r="E4449" s="124"/>
      <c r="F4449" s="119"/>
    </row>
    <row r="4450" spans="1:6">
      <c r="A4450" s="126" t="s">
        <v>265</v>
      </c>
      <c r="B4450" s="251" t="s">
        <v>223</v>
      </c>
      <c r="C4450" s="126" t="s">
        <v>1879</v>
      </c>
      <c r="D4450" s="126" t="s">
        <v>1879</v>
      </c>
      <c r="E4450" s="124"/>
      <c r="F4450" s="119"/>
    </row>
    <row r="4451" spans="1:6" ht="31.5">
      <c r="A4451" s="126" t="s">
        <v>276</v>
      </c>
      <c r="B4451" s="251" t="s">
        <v>480</v>
      </c>
      <c r="C4451" s="126" t="s">
        <v>1879</v>
      </c>
      <c r="D4451" s="126" t="s">
        <v>1879</v>
      </c>
      <c r="E4451" s="124"/>
      <c r="F4451" s="119"/>
    </row>
    <row r="4452" spans="1:6" ht="63">
      <c r="A4452" s="127" t="s">
        <v>291</v>
      </c>
      <c r="B4452" s="128" t="s">
        <v>481</v>
      </c>
      <c r="C4452" s="126" t="s">
        <v>1879</v>
      </c>
      <c r="D4452" s="126" t="s">
        <v>1879</v>
      </c>
      <c r="E4452" s="124"/>
      <c r="F4452" s="119"/>
    </row>
    <row r="4453" spans="1:6" ht="31.5">
      <c r="A4453" s="127" t="s">
        <v>482</v>
      </c>
      <c r="B4453" s="128" t="s">
        <v>483</v>
      </c>
      <c r="C4453" s="126" t="s">
        <v>1879</v>
      </c>
      <c r="D4453" s="126" t="s">
        <v>1879</v>
      </c>
      <c r="E4453" s="124"/>
      <c r="F4453" s="119"/>
    </row>
    <row r="4454" spans="1:6">
      <c r="A4454" s="127" t="s">
        <v>484</v>
      </c>
      <c r="B4454" s="128" t="s">
        <v>485</v>
      </c>
      <c r="C4454" s="126" t="s">
        <v>1879</v>
      </c>
      <c r="D4454" s="126" t="s">
        <v>1879</v>
      </c>
      <c r="E4454" s="124"/>
      <c r="F4454" s="119"/>
    </row>
    <row r="4455" spans="1:6">
      <c r="A4455" s="129">
        <v>2</v>
      </c>
      <c r="B4455" s="130" t="s">
        <v>298</v>
      </c>
      <c r="C4455" s="126"/>
      <c r="D4455" s="126"/>
      <c r="E4455" s="124"/>
      <c r="F4455" s="119"/>
    </row>
    <row r="4456" spans="1:6" ht="31.5">
      <c r="A4456" s="127" t="s">
        <v>267</v>
      </c>
      <c r="B4456" s="128" t="s">
        <v>486</v>
      </c>
      <c r="C4456" s="126" t="s">
        <v>1879</v>
      </c>
      <c r="D4456" s="126" t="s">
        <v>1879</v>
      </c>
      <c r="E4456" s="124"/>
      <c r="F4456" s="119"/>
    </row>
    <row r="4457" spans="1:6" ht="63">
      <c r="A4457" s="127" t="s">
        <v>268</v>
      </c>
      <c r="B4457" s="128" t="s">
        <v>411</v>
      </c>
      <c r="C4457" s="126" t="s">
        <v>1879</v>
      </c>
      <c r="D4457" s="126" t="s">
        <v>1879</v>
      </c>
      <c r="E4457" s="124"/>
      <c r="F4457" s="119"/>
    </row>
    <row r="4458" spans="1:6" ht="31.5">
      <c r="A4458" s="127" t="s">
        <v>269</v>
      </c>
      <c r="B4458" s="128" t="s">
        <v>412</v>
      </c>
      <c r="C4458" s="126" t="s">
        <v>1879</v>
      </c>
      <c r="D4458" s="126" t="s">
        <v>1879</v>
      </c>
      <c r="E4458" s="124"/>
      <c r="F4458" s="119"/>
    </row>
    <row r="4459" spans="1:6" ht="47.25">
      <c r="A4459" s="129">
        <v>3</v>
      </c>
      <c r="B4459" s="130" t="s">
        <v>210</v>
      </c>
      <c r="C4459" s="126" t="s">
        <v>1879</v>
      </c>
      <c r="D4459" s="126" t="s">
        <v>1879</v>
      </c>
      <c r="E4459" s="124"/>
      <c r="F4459" s="119"/>
    </row>
    <row r="4460" spans="1:6" ht="31.5">
      <c r="A4460" s="127" t="s">
        <v>299</v>
      </c>
      <c r="B4460" s="128" t="s">
        <v>211</v>
      </c>
      <c r="C4460" s="126" t="s">
        <v>1879</v>
      </c>
      <c r="D4460" s="126" t="s">
        <v>1879</v>
      </c>
      <c r="E4460" s="124"/>
      <c r="F4460" s="119"/>
    </row>
    <row r="4461" spans="1:6">
      <c r="A4461" s="127" t="s">
        <v>240</v>
      </c>
      <c r="B4461" s="128" t="s">
        <v>212</v>
      </c>
      <c r="C4461" s="126" t="s">
        <v>1879</v>
      </c>
      <c r="D4461" s="126" t="s">
        <v>1879</v>
      </c>
      <c r="E4461" s="124"/>
      <c r="F4461" s="119"/>
    </row>
    <row r="4462" spans="1:6">
      <c r="A4462" s="127" t="s">
        <v>242</v>
      </c>
      <c r="B4462" s="128" t="s">
        <v>213</v>
      </c>
      <c r="C4462" s="126" t="s">
        <v>1879</v>
      </c>
      <c r="D4462" s="126" t="s">
        <v>1879</v>
      </c>
      <c r="E4462" s="124"/>
      <c r="F4462" s="119"/>
    </row>
    <row r="4463" spans="1:6">
      <c r="A4463" s="127" t="s">
        <v>214</v>
      </c>
      <c r="B4463" s="128" t="s">
        <v>215</v>
      </c>
      <c r="C4463" s="126" t="s">
        <v>1879</v>
      </c>
      <c r="D4463" s="126" t="s">
        <v>1879</v>
      </c>
      <c r="E4463" s="124"/>
      <c r="F4463" s="119"/>
    </row>
    <row r="4464" spans="1:6">
      <c r="A4464" s="127" t="s">
        <v>216</v>
      </c>
      <c r="B4464" s="128" t="s">
        <v>217</v>
      </c>
      <c r="C4464" s="126" t="s">
        <v>1879</v>
      </c>
      <c r="D4464" s="126" t="s">
        <v>1879</v>
      </c>
      <c r="E4464" s="124"/>
      <c r="F4464" s="119"/>
    </row>
    <row r="4465" spans="1:6">
      <c r="A4465" s="129">
        <v>4</v>
      </c>
      <c r="B4465" s="130" t="s">
        <v>394</v>
      </c>
      <c r="C4465" s="126"/>
      <c r="D4465" s="126"/>
      <c r="E4465" s="124"/>
      <c r="F4465" s="119"/>
    </row>
    <row r="4466" spans="1:6" ht="31.5">
      <c r="A4466" s="126" t="s">
        <v>271</v>
      </c>
      <c r="B4466" s="251" t="s">
        <v>218</v>
      </c>
      <c r="C4466" s="126" t="s">
        <v>1879</v>
      </c>
      <c r="D4466" s="126" t="s">
        <v>1879</v>
      </c>
      <c r="E4466" s="124"/>
      <c r="F4466" s="119"/>
    </row>
    <row r="4467" spans="1:6" ht="63">
      <c r="A4467" s="126" t="s">
        <v>272</v>
      </c>
      <c r="B4467" s="251" t="s">
        <v>392</v>
      </c>
      <c r="C4467" s="126" t="s">
        <v>1879</v>
      </c>
      <c r="D4467" s="126" t="s">
        <v>1879</v>
      </c>
      <c r="E4467" s="124"/>
      <c r="F4467" s="119"/>
    </row>
    <row r="4468" spans="1:6" ht="31.5">
      <c r="A4468" s="126" t="s">
        <v>273</v>
      </c>
      <c r="B4468" s="251" t="s">
        <v>500</v>
      </c>
      <c r="C4468" s="126" t="s">
        <v>1879</v>
      </c>
      <c r="D4468" s="126" t="s">
        <v>1879</v>
      </c>
      <c r="E4468" s="124"/>
      <c r="F4468" s="119"/>
    </row>
    <row r="4469" spans="1:6" ht="31.5">
      <c r="A4469" s="126" t="s">
        <v>138</v>
      </c>
      <c r="B4469" s="251" t="s">
        <v>501</v>
      </c>
      <c r="C4469" s="126" t="s">
        <v>1879</v>
      </c>
      <c r="D4469" s="126" t="s">
        <v>1879</v>
      </c>
      <c r="E4469" s="124"/>
      <c r="F4469" s="119"/>
    </row>
    <row r="4470" spans="1:6">
      <c r="E4470" s="719"/>
      <c r="F4470" s="178" t="s">
        <v>251</v>
      </c>
    </row>
    <row r="4471" spans="1:6">
      <c r="B4471" s="53"/>
      <c r="F4471" s="178" t="s">
        <v>456</v>
      </c>
    </row>
    <row r="4472" spans="1:6">
      <c r="F4472" s="178" t="s">
        <v>182</v>
      </c>
    </row>
    <row r="4473" spans="1:6">
      <c r="F4473" s="178"/>
    </row>
    <row r="4474" spans="1:6">
      <c r="A4474" s="802" t="s">
        <v>399</v>
      </c>
      <c r="B4474" s="802"/>
      <c r="C4474" s="802"/>
      <c r="D4474" s="802"/>
      <c r="E4474" s="802"/>
      <c r="F4474" s="802"/>
    </row>
    <row r="4475" spans="1:6">
      <c r="A4475" s="802" t="s">
        <v>303</v>
      </c>
      <c r="B4475" s="802"/>
      <c r="C4475" s="802"/>
      <c r="D4475" s="802"/>
      <c r="E4475" s="802"/>
      <c r="F4475" s="802"/>
    </row>
    <row r="4476" spans="1:6">
      <c r="F4476" s="178" t="s">
        <v>219</v>
      </c>
    </row>
    <row r="4477" spans="1:6">
      <c r="F4477" s="178" t="s">
        <v>220</v>
      </c>
    </row>
    <row r="4478" spans="1:6">
      <c r="F4478" s="178" t="s">
        <v>221</v>
      </c>
    </row>
    <row r="4479" spans="1:6">
      <c r="F4479" s="246" t="s">
        <v>222</v>
      </c>
    </row>
    <row r="4480" spans="1:6">
      <c r="F4480" s="178" t="s">
        <v>1885</v>
      </c>
    </row>
    <row r="4481" spans="1:6">
      <c r="F4481" s="178" t="s">
        <v>177</v>
      </c>
    </row>
    <row r="4482" spans="1:6">
      <c r="A4482" s="123"/>
    </row>
    <row r="4483" spans="1:6">
      <c r="A4483" s="804" t="s">
        <v>1886</v>
      </c>
      <c r="B4483" s="804"/>
      <c r="C4483" s="804"/>
      <c r="D4483" s="804"/>
      <c r="E4483" s="804"/>
      <c r="F4483" s="804"/>
    </row>
    <row r="4484" spans="1:6">
      <c r="A4484" s="121" t="s">
        <v>1347</v>
      </c>
      <c r="B4484" s="640" t="s">
        <v>993</v>
      </c>
    </row>
    <row r="4485" spans="1:6">
      <c r="A4485" s="803" t="s">
        <v>262</v>
      </c>
      <c r="B4485" s="781" t="s">
        <v>418</v>
      </c>
      <c r="C4485" s="806" t="s">
        <v>470</v>
      </c>
      <c r="D4485" s="807"/>
      <c r="E4485" s="805" t="s">
        <v>400</v>
      </c>
      <c r="F4485" s="781" t="s">
        <v>401</v>
      </c>
    </row>
    <row r="4486" spans="1:6">
      <c r="A4486" s="803"/>
      <c r="B4486" s="781"/>
      <c r="C4486" s="808"/>
      <c r="D4486" s="809"/>
      <c r="E4486" s="805"/>
      <c r="F4486" s="781"/>
    </row>
    <row r="4487" spans="1:6">
      <c r="A4487" s="803"/>
      <c r="B4487" s="781"/>
      <c r="C4487" s="247" t="s">
        <v>402</v>
      </c>
      <c r="D4487" s="247" t="s">
        <v>403</v>
      </c>
      <c r="E4487" s="805"/>
      <c r="F4487" s="781"/>
    </row>
    <row r="4488" spans="1:6">
      <c r="A4488" s="712">
        <v>1</v>
      </c>
      <c r="B4488" s="709">
        <v>2</v>
      </c>
      <c r="C4488" s="247">
        <v>3</v>
      </c>
      <c r="D4488" s="247">
        <v>4</v>
      </c>
      <c r="E4488" s="711">
        <v>5</v>
      </c>
      <c r="F4488" s="709">
        <v>6</v>
      </c>
    </row>
    <row r="4489" spans="1:6">
      <c r="A4489" s="712">
        <v>1</v>
      </c>
      <c r="B4489" s="248" t="s">
        <v>368</v>
      </c>
      <c r="C4489" s="249"/>
      <c r="D4489" s="249"/>
      <c r="E4489" s="125"/>
      <c r="F4489" s="710"/>
    </row>
    <row r="4490" spans="1:6">
      <c r="A4490" s="126" t="s">
        <v>264</v>
      </c>
      <c r="B4490" s="250" t="s">
        <v>369</v>
      </c>
      <c r="C4490" s="126" t="s">
        <v>1879</v>
      </c>
      <c r="D4490" s="126" t="s">
        <v>1879</v>
      </c>
      <c r="E4490" s="124"/>
      <c r="F4490" s="119"/>
    </row>
    <row r="4491" spans="1:6">
      <c r="A4491" s="126" t="s">
        <v>265</v>
      </c>
      <c r="B4491" s="251" t="s">
        <v>223</v>
      </c>
      <c r="C4491" s="126" t="s">
        <v>1879</v>
      </c>
      <c r="D4491" s="126" t="s">
        <v>1879</v>
      </c>
      <c r="E4491" s="124"/>
      <c r="F4491" s="119"/>
    </row>
    <row r="4492" spans="1:6" ht="31.5">
      <c r="A4492" s="126" t="s">
        <v>276</v>
      </c>
      <c r="B4492" s="251" t="s">
        <v>480</v>
      </c>
      <c r="C4492" s="126" t="s">
        <v>1879</v>
      </c>
      <c r="D4492" s="126" t="s">
        <v>1879</v>
      </c>
      <c r="E4492" s="124"/>
      <c r="F4492" s="119"/>
    </row>
    <row r="4493" spans="1:6" ht="63">
      <c r="A4493" s="127" t="s">
        <v>291</v>
      </c>
      <c r="B4493" s="128" t="s">
        <v>481</v>
      </c>
      <c r="C4493" s="126" t="s">
        <v>1879</v>
      </c>
      <c r="D4493" s="126" t="s">
        <v>1879</v>
      </c>
      <c r="E4493" s="124"/>
      <c r="F4493" s="119"/>
    </row>
    <row r="4494" spans="1:6" ht="31.5">
      <c r="A4494" s="127" t="s">
        <v>482</v>
      </c>
      <c r="B4494" s="128" t="s">
        <v>483</v>
      </c>
      <c r="C4494" s="126" t="s">
        <v>1879</v>
      </c>
      <c r="D4494" s="126" t="s">
        <v>1879</v>
      </c>
      <c r="E4494" s="124"/>
      <c r="F4494" s="119"/>
    </row>
    <row r="4495" spans="1:6">
      <c r="A4495" s="127" t="s">
        <v>484</v>
      </c>
      <c r="B4495" s="128" t="s">
        <v>485</v>
      </c>
      <c r="C4495" s="126" t="s">
        <v>1879</v>
      </c>
      <c r="D4495" s="126" t="s">
        <v>1879</v>
      </c>
      <c r="E4495" s="124"/>
      <c r="F4495" s="119"/>
    </row>
    <row r="4496" spans="1:6">
      <c r="A4496" s="129">
        <v>2</v>
      </c>
      <c r="B4496" s="130" t="s">
        <v>298</v>
      </c>
      <c r="C4496" s="126"/>
      <c r="D4496" s="126"/>
      <c r="E4496" s="124"/>
      <c r="F4496" s="119"/>
    </row>
    <row r="4497" spans="1:6" ht="31.5">
      <c r="A4497" s="127" t="s">
        <v>267</v>
      </c>
      <c r="B4497" s="128" t="s">
        <v>486</v>
      </c>
      <c r="C4497" s="126" t="s">
        <v>1879</v>
      </c>
      <c r="D4497" s="126" t="s">
        <v>1879</v>
      </c>
      <c r="E4497" s="124"/>
      <c r="F4497" s="119"/>
    </row>
    <row r="4498" spans="1:6" ht="63">
      <c r="A4498" s="127" t="s">
        <v>268</v>
      </c>
      <c r="B4498" s="128" t="s">
        <v>411</v>
      </c>
      <c r="C4498" s="126" t="s">
        <v>1879</v>
      </c>
      <c r="D4498" s="126" t="s">
        <v>1879</v>
      </c>
      <c r="E4498" s="124"/>
      <c r="F4498" s="119"/>
    </row>
    <row r="4499" spans="1:6" ht="31.5">
      <c r="A4499" s="127" t="s">
        <v>269</v>
      </c>
      <c r="B4499" s="128" t="s">
        <v>412</v>
      </c>
      <c r="C4499" s="126" t="s">
        <v>1879</v>
      </c>
      <c r="D4499" s="126" t="s">
        <v>1879</v>
      </c>
      <c r="E4499" s="124"/>
      <c r="F4499" s="119"/>
    </row>
    <row r="4500" spans="1:6" ht="47.25">
      <c r="A4500" s="129">
        <v>3</v>
      </c>
      <c r="B4500" s="130" t="s">
        <v>210</v>
      </c>
      <c r="C4500" s="126" t="s">
        <v>1879</v>
      </c>
      <c r="D4500" s="126" t="s">
        <v>1879</v>
      </c>
      <c r="E4500" s="124"/>
      <c r="F4500" s="119"/>
    </row>
    <row r="4501" spans="1:6" ht="31.5">
      <c r="A4501" s="127" t="s">
        <v>299</v>
      </c>
      <c r="B4501" s="128" t="s">
        <v>211</v>
      </c>
      <c r="C4501" s="126" t="s">
        <v>1879</v>
      </c>
      <c r="D4501" s="126" t="s">
        <v>1879</v>
      </c>
      <c r="E4501" s="124"/>
      <c r="F4501" s="119"/>
    </row>
    <row r="4502" spans="1:6">
      <c r="A4502" s="127" t="s">
        <v>240</v>
      </c>
      <c r="B4502" s="128" t="s">
        <v>212</v>
      </c>
      <c r="C4502" s="126" t="s">
        <v>1879</v>
      </c>
      <c r="D4502" s="126" t="s">
        <v>1879</v>
      </c>
      <c r="E4502" s="124"/>
      <c r="F4502" s="119"/>
    </row>
    <row r="4503" spans="1:6">
      <c r="A4503" s="127" t="s">
        <v>242</v>
      </c>
      <c r="B4503" s="128" t="s">
        <v>213</v>
      </c>
      <c r="C4503" s="126" t="s">
        <v>1879</v>
      </c>
      <c r="D4503" s="126" t="s">
        <v>1879</v>
      </c>
      <c r="E4503" s="124"/>
      <c r="F4503" s="119"/>
    </row>
    <row r="4504" spans="1:6">
      <c r="A4504" s="127" t="s">
        <v>214</v>
      </c>
      <c r="B4504" s="128" t="s">
        <v>215</v>
      </c>
      <c r="C4504" s="126" t="s">
        <v>1879</v>
      </c>
      <c r="D4504" s="126" t="s">
        <v>1879</v>
      </c>
      <c r="E4504" s="124"/>
      <c r="F4504" s="119"/>
    </row>
    <row r="4505" spans="1:6">
      <c r="A4505" s="127" t="s">
        <v>216</v>
      </c>
      <c r="B4505" s="128" t="s">
        <v>217</v>
      </c>
      <c r="C4505" s="126" t="s">
        <v>1879</v>
      </c>
      <c r="D4505" s="126" t="s">
        <v>1879</v>
      </c>
      <c r="E4505" s="124"/>
      <c r="F4505" s="119"/>
    </row>
    <row r="4506" spans="1:6">
      <c r="A4506" s="129">
        <v>4</v>
      </c>
      <c r="B4506" s="130" t="s">
        <v>394</v>
      </c>
      <c r="C4506" s="126"/>
      <c r="D4506" s="126"/>
      <c r="E4506" s="124"/>
      <c r="F4506" s="119"/>
    </row>
    <row r="4507" spans="1:6" ht="31.5">
      <c r="A4507" s="126" t="s">
        <v>271</v>
      </c>
      <c r="B4507" s="251" t="s">
        <v>218</v>
      </c>
      <c r="C4507" s="126" t="s">
        <v>1879</v>
      </c>
      <c r="D4507" s="126" t="s">
        <v>1879</v>
      </c>
      <c r="E4507" s="124"/>
      <c r="F4507" s="119"/>
    </row>
    <row r="4508" spans="1:6" ht="63">
      <c r="A4508" s="126" t="s">
        <v>272</v>
      </c>
      <c r="B4508" s="251" t="s">
        <v>392</v>
      </c>
      <c r="C4508" s="126" t="s">
        <v>1879</v>
      </c>
      <c r="D4508" s="126" t="s">
        <v>1879</v>
      </c>
      <c r="E4508" s="124"/>
      <c r="F4508" s="119"/>
    </row>
    <row r="4509" spans="1:6" ht="31.5">
      <c r="A4509" s="126" t="s">
        <v>273</v>
      </c>
      <c r="B4509" s="251" t="s">
        <v>500</v>
      </c>
      <c r="C4509" s="126" t="s">
        <v>1879</v>
      </c>
      <c r="D4509" s="126" t="s">
        <v>1879</v>
      </c>
      <c r="E4509" s="124"/>
      <c r="F4509" s="119"/>
    </row>
    <row r="4510" spans="1:6" ht="31.5">
      <c r="A4510" s="126" t="s">
        <v>138</v>
      </c>
      <c r="B4510" s="251" t="s">
        <v>501</v>
      </c>
      <c r="C4510" s="126" t="s">
        <v>1879</v>
      </c>
      <c r="D4510" s="126" t="s">
        <v>1879</v>
      </c>
      <c r="E4510" s="124"/>
      <c r="F4510" s="119"/>
    </row>
    <row r="4511" spans="1:6">
      <c r="E4511" s="719"/>
      <c r="F4511" s="178" t="s">
        <v>251</v>
      </c>
    </row>
    <row r="4512" spans="1:6">
      <c r="B4512" s="53"/>
      <c r="F4512" s="178" t="s">
        <v>456</v>
      </c>
    </row>
    <row r="4513" spans="1:6">
      <c r="F4513" s="178" t="s">
        <v>182</v>
      </c>
    </row>
    <row r="4514" spans="1:6">
      <c r="F4514" s="178"/>
    </row>
    <row r="4515" spans="1:6">
      <c r="A4515" s="802" t="s">
        <v>399</v>
      </c>
      <c r="B4515" s="802"/>
      <c r="C4515" s="802"/>
      <c r="D4515" s="802"/>
      <c r="E4515" s="802"/>
      <c r="F4515" s="802"/>
    </row>
    <row r="4516" spans="1:6">
      <c r="A4516" s="802" t="s">
        <v>303</v>
      </c>
      <c r="B4516" s="802"/>
      <c r="C4516" s="802"/>
      <c r="D4516" s="802"/>
      <c r="E4516" s="802"/>
      <c r="F4516" s="802"/>
    </row>
    <row r="4517" spans="1:6">
      <c r="F4517" s="178" t="s">
        <v>219</v>
      </c>
    </row>
    <row r="4518" spans="1:6">
      <c r="F4518" s="178" t="s">
        <v>220</v>
      </c>
    </row>
    <row r="4519" spans="1:6">
      <c r="F4519" s="178" t="s">
        <v>221</v>
      </c>
    </row>
    <row r="4520" spans="1:6">
      <c r="F4520" s="246" t="s">
        <v>222</v>
      </c>
    </row>
    <row r="4521" spans="1:6">
      <c r="F4521" s="178" t="s">
        <v>1885</v>
      </c>
    </row>
    <row r="4522" spans="1:6">
      <c r="F4522" s="178" t="s">
        <v>177</v>
      </c>
    </row>
    <row r="4523" spans="1:6">
      <c r="A4523" s="123"/>
    </row>
    <row r="4524" spans="1:6">
      <c r="A4524" s="804" t="s">
        <v>1886</v>
      </c>
      <c r="B4524" s="804"/>
      <c r="C4524" s="804"/>
      <c r="D4524" s="804"/>
      <c r="E4524" s="804"/>
      <c r="F4524" s="804"/>
    </row>
    <row r="4525" spans="1:6">
      <c r="A4525" s="121" t="s">
        <v>1348</v>
      </c>
      <c r="B4525" s="640" t="s">
        <v>994</v>
      </c>
    </row>
    <row r="4526" spans="1:6">
      <c r="A4526" s="803" t="s">
        <v>262</v>
      </c>
      <c r="B4526" s="781" t="s">
        <v>418</v>
      </c>
      <c r="C4526" s="806" t="s">
        <v>470</v>
      </c>
      <c r="D4526" s="807"/>
      <c r="E4526" s="805" t="s">
        <v>400</v>
      </c>
      <c r="F4526" s="781" t="s">
        <v>401</v>
      </c>
    </row>
    <row r="4527" spans="1:6">
      <c r="A4527" s="803"/>
      <c r="B4527" s="781"/>
      <c r="C4527" s="808"/>
      <c r="D4527" s="809"/>
      <c r="E4527" s="805"/>
      <c r="F4527" s="781"/>
    </row>
    <row r="4528" spans="1:6">
      <c r="A4528" s="803"/>
      <c r="B4528" s="781"/>
      <c r="C4528" s="247" t="s">
        <v>402</v>
      </c>
      <c r="D4528" s="247" t="s">
        <v>403</v>
      </c>
      <c r="E4528" s="805"/>
      <c r="F4528" s="781"/>
    </row>
    <row r="4529" spans="1:6">
      <c r="A4529" s="712">
        <v>1</v>
      </c>
      <c r="B4529" s="709">
        <v>2</v>
      </c>
      <c r="C4529" s="247">
        <v>3</v>
      </c>
      <c r="D4529" s="247">
        <v>4</v>
      </c>
      <c r="E4529" s="711">
        <v>5</v>
      </c>
      <c r="F4529" s="709">
        <v>6</v>
      </c>
    </row>
    <row r="4530" spans="1:6">
      <c r="A4530" s="712">
        <v>1</v>
      </c>
      <c r="B4530" s="248" t="s">
        <v>368</v>
      </c>
      <c r="C4530" s="249"/>
      <c r="D4530" s="249"/>
      <c r="E4530" s="125"/>
      <c r="F4530" s="710"/>
    </row>
    <row r="4531" spans="1:6">
      <c r="A4531" s="126" t="s">
        <v>264</v>
      </c>
      <c r="B4531" s="250" t="s">
        <v>369</v>
      </c>
      <c r="C4531" s="126" t="s">
        <v>1879</v>
      </c>
      <c r="D4531" s="126" t="s">
        <v>1879</v>
      </c>
      <c r="E4531" s="124"/>
      <c r="F4531" s="119"/>
    </row>
    <row r="4532" spans="1:6">
      <c r="A4532" s="126" t="s">
        <v>265</v>
      </c>
      <c r="B4532" s="251" t="s">
        <v>223</v>
      </c>
      <c r="C4532" s="126" t="s">
        <v>1879</v>
      </c>
      <c r="D4532" s="126" t="s">
        <v>1879</v>
      </c>
      <c r="E4532" s="124"/>
      <c r="F4532" s="119"/>
    </row>
    <row r="4533" spans="1:6" ht="31.5">
      <c r="A4533" s="126" t="s">
        <v>276</v>
      </c>
      <c r="B4533" s="251" t="s">
        <v>480</v>
      </c>
      <c r="C4533" s="126" t="s">
        <v>1879</v>
      </c>
      <c r="D4533" s="126" t="s">
        <v>1879</v>
      </c>
      <c r="E4533" s="124"/>
      <c r="F4533" s="119"/>
    </row>
    <row r="4534" spans="1:6" ht="63">
      <c r="A4534" s="127" t="s">
        <v>291</v>
      </c>
      <c r="B4534" s="128" t="s">
        <v>481</v>
      </c>
      <c r="C4534" s="126" t="s">
        <v>1879</v>
      </c>
      <c r="D4534" s="126" t="s">
        <v>1879</v>
      </c>
      <c r="E4534" s="124"/>
      <c r="F4534" s="119"/>
    </row>
    <row r="4535" spans="1:6" ht="31.5">
      <c r="A4535" s="127" t="s">
        <v>482</v>
      </c>
      <c r="B4535" s="128" t="s">
        <v>483</v>
      </c>
      <c r="C4535" s="126" t="s">
        <v>1879</v>
      </c>
      <c r="D4535" s="126" t="s">
        <v>1879</v>
      </c>
      <c r="E4535" s="124"/>
      <c r="F4535" s="119"/>
    </row>
    <row r="4536" spans="1:6">
      <c r="A4536" s="127" t="s">
        <v>484</v>
      </c>
      <c r="B4536" s="128" t="s">
        <v>485</v>
      </c>
      <c r="C4536" s="126" t="s">
        <v>1879</v>
      </c>
      <c r="D4536" s="126" t="s">
        <v>1879</v>
      </c>
      <c r="E4536" s="124"/>
      <c r="F4536" s="119"/>
    </row>
    <row r="4537" spans="1:6">
      <c r="A4537" s="129">
        <v>2</v>
      </c>
      <c r="B4537" s="130" t="s">
        <v>298</v>
      </c>
      <c r="C4537" s="126"/>
      <c r="D4537" s="126"/>
      <c r="E4537" s="124"/>
      <c r="F4537" s="119"/>
    </row>
    <row r="4538" spans="1:6" ht="31.5">
      <c r="A4538" s="127" t="s">
        <v>267</v>
      </c>
      <c r="B4538" s="128" t="s">
        <v>486</v>
      </c>
      <c r="C4538" s="126" t="s">
        <v>1879</v>
      </c>
      <c r="D4538" s="126" t="s">
        <v>1879</v>
      </c>
      <c r="E4538" s="124"/>
      <c r="F4538" s="119"/>
    </row>
    <row r="4539" spans="1:6" ht="63">
      <c r="A4539" s="127" t="s">
        <v>268</v>
      </c>
      <c r="B4539" s="128" t="s">
        <v>411</v>
      </c>
      <c r="C4539" s="126" t="s">
        <v>1879</v>
      </c>
      <c r="D4539" s="126" t="s">
        <v>1879</v>
      </c>
      <c r="E4539" s="124"/>
      <c r="F4539" s="119"/>
    </row>
    <row r="4540" spans="1:6" ht="31.5">
      <c r="A4540" s="127" t="s">
        <v>269</v>
      </c>
      <c r="B4540" s="128" t="s">
        <v>412</v>
      </c>
      <c r="C4540" s="126" t="s">
        <v>1879</v>
      </c>
      <c r="D4540" s="126" t="s">
        <v>1879</v>
      </c>
      <c r="E4540" s="124"/>
      <c r="F4540" s="119"/>
    </row>
    <row r="4541" spans="1:6" ht="47.25">
      <c r="A4541" s="129">
        <v>3</v>
      </c>
      <c r="B4541" s="130" t="s">
        <v>210</v>
      </c>
      <c r="C4541" s="126" t="s">
        <v>1879</v>
      </c>
      <c r="D4541" s="126" t="s">
        <v>1879</v>
      </c>
      <c r="E4541" s="124"/>
      <c r="F4541" s="119"/>
    </row>
    <row r="4542" spans="1:6" ht="31.5">
      <c r="A4542" s="127" t="s">
        <v>299</v>
      </c>
      <c r="B4542" s="128" t="s">
        <v>211</v>
      </c>
      <c r="C4542" s="126" t="s">
        <v>1879</v>
      </c>
      <c r="D4542" s="126" t="s">
        <v>1879</v>
      </c>
      <c r="E4542" s="124"/>
      <c r="F4542" s="119"/>
    </row>
    <row r="4543" spans="1:6">
      <c r="A4543" s="127" t="s">
        <v>240</v>
      </c>
      <c r="B4543" s="128" t="s">
        <v>212</v>
      </c>
      <c r="C4543" s="126" t="s">
        <v>1879</v>
      </c>
      <c r="D4543" s="126" t="s">
        <v>1879</v>
      </c>
      <c r="E4543" s="124"/>
      <c r="F4543" s="119"/>
    </row>
    <row r="4544" spans="1:6">
      <c r="A4544" s="127" t="s">
        <v>242</v>
      </c>
      <c r="B4544" s="128" t="s">
        <v>213</v>
      </c>
      <c r="C4544" s="126" t="s">
        <v>1879</v>
      </c>
      <c r="D4544" s="126" t="s">
        <v>1879</v>
      </c>
      <c r="E4544" s="124"/>
      <c r="F4544" s="119"/>
    </row>
    <row r="4545" spans="1:6">
      <c r="A4545" s="127" t="s">
        <v>214</v>
      </c>
      <c r="B4545" s="128" t="s">
        <v>215</v>
      </c>
      <c r="C4545" s="126" t="s">
        <v>1879</v>
      </c>
      <c r="D4545" s="126" t="s">
        <v>1879</v>
      </c>
      <c r="E4545" s="124"/>
      <c r="F4545" s="119"/>
    </row>
    <row r="4546" spans="1:6">
      <c r="A4546" s="127" t="s">
        <v>216</v>
      </c>
      <c r="B4546" s="128" t="s">
        <v>217</v>
      </c>
      <c r="C4546" s="126" t="s">
        <v>1879</v>
      </c>
      <c r="D4546" s="126" t="s">
        <v>1879</v>
      </c>
      <c r="E4546" s="124"/>
      <c r="F4546" s="119"/>
    </row>
    <row r="4547" spans="1:6">
      <c r="A4547" s="129">
        <v>4</v>
      </c>
      <c r="B4547" s="130" t="s">
        <v>394</v>
      </c>
      <c r="C4547" s="126"/>
      <c r="D4547" s="126"/>
      <c r="E4547" s="124"/>
      <c r="F4547" s="119"/>
    </row>
    <row r="4548" spans="1:6" ht="31.5">
      <c r="A4548" s="126" t="s">
        <v>271</v>
      </c>
      <c r="B4548" s="251" t="s">
        <v>218</v>
      </c>
      <c r="C4548" s="126" t="s">
        <v>1879</v>
      </c>
      <c r="D4548" s="126" t="s">
        <v>1879</v>
      </c>
      <c r="E4548" s="124"/>
      <c r="F4548" s="119"/>
    </row>
    <row r="4549" spans="1:6" ht="63">
      <c r="A4549" s="126" t="s">
        <v>272</v>
      </c>
      <c r="B4549" s="251" t="s">
        <v>392</v>
      </c>
      <c r="C4549" s="126" t="s">
        <v>1879</v>
      </c>
      <c r="D4549" s="126" t="s">
        <v>1879</v>
      </c>
      <c r="E4549" s="124"/>
      <c r="F4549" s="119"/>
    </row>
    <row r="4550" spans="1:6" ht="31.5">
      <c r="A4550" s="126" t="s">
        <v>273</v>
      </c>
      <c r="B4550" s="251" t="s">
        <v>500</v>
      </c>
      <c r="C4550" s="126" t="s">
        <v>1879</v>
      </c>
      <c r="D4550" s="126" t="s">
        <v>1879</v>
      </c>
      <c r="E4550" s="124"/>
      <c r="F4550" s="119"/>
    </row>
    <row r="4551" spans="1:6" ht="31.5">
      <c r="A4551" s="126" t="s">
        <v>138</v>
      </c>
      <c r="B4551" s="251" t="s">
        <v>501</v>
      </c>
      <c r="C4551" s="126" t="s">
        <v>1879</v>
      </c>
      <c r="D4551" s="126" t="s">
        <v>1879</v>
      </c>
      <c r="E4551" s="124"/>
      <c r="F4551" s="119"/>
    </row>
    <row r="4552" spans="1:6">
      <c r="E4552" s="719"/>
      <c r="F4552" s="178" t="s">
        <v>251</v>
      </c>
    </row>
    <row r="4553" spans="1:6">
      <c r="B4553" s="53"/>
      <c r="F4553" s="178" t="s">
        <v>456</v>
      </c>
    </row>
    <row r="4554" spans="1:6">
      <c r="F4554" s="178" t="s">
        <v>182</v>
      </c>
    </row>
    <row r="4555" spans="1:6">
      <c r="F4555" s="178"/>
    </row>
    <row r="4556" spans="1:6">
      <c r="A4556" s="802" t="s">
        <v>399</v>
      </c>
      <c r="B4556" s="802"/>
      <c r="C4556" s="802"/>
      <c r="D4556" s="802"/>
      <c r="E4556" s="802"/>
      <c r="F4556" s="802"/>
    </row>
    <row r="4557" spans="1:6">
      <c r="A4557" s="802" t="s">
        <v>303</v>
      </c>
      <c r="B4557" s="802"/>
      <c r="C4557" s="802"/>
      <c r="D4557" s="802"/>
      <c r="E4557" s="802"/>
      <c r="F4557" s="802"/>
    </row>
    <row r="4558" spans="1:6">
      <c r="F4558" s="178" t="s">
        <v>219</v>
      </c>
    </row>
    <row r="4559" spans="1:6">
      <c r="F4559" s="178" t="s">
        <v>220</v>
      </c>
    </row>
    <row r="4560" spans="1:6">
      <c r="F4560" s="178" t="s">
        <v>221</v>
      </c>
    </row>
    <row r="4561" spans="1:6">
      <c r="F4561" s="246" t="s">
        <v>222</v>
      </c>
    </row>
    <row r="4562" spans="1:6">
      <c r="F4562" s="178" t="s">
        <v>1885</v>
      </c>
    </row>
    <row r="4563" spans="1:6">
      <c r="F4563" s="178" t="s">
        <v>177</v>
      </c>
    </row>
    <row r="4564" spans="1:6">
      <c r="A4564" s="123"/>
    </row>
    <row r="4565" spans="1:6">
      <c r="A4565" s="804" t="s">
        <v>1886</v>
      </c>
      <c r="B4565" s="804"/>
      <c r="C4565" s="804"/>
      <c r="D4565" s="804"/>
      <c r="E4565" s="804"/>
      <c r="F4565" s="804"/>
    </row>
    <row r="4566" spans="1:6">
      <c r="A4566" s="121" t="s">
        <v>1349</v>
      </c>
      <c r="B4566" s="640" t="s">
        <v>995</v>
      </c>
    </row>
    <row r="4567" spans="1:6">
      <c r="A4567" s="803" t="s">
        <v>262</v>
      </c>
      <c r="B4567" s="781" t="s">
        <v>418</v>
      </c>
      <c r="C4567" s="806" t="s">
        <v>470</v>
      </c>
      <c r="D4567" s="807"/>
      <c r="E4567" s="805" t="s">
        <v>400</v>
      </c>
      <c r="F4567" s="781" t="s">
        <v>401</v>
      </c>
    </row>
    <row r="4568" spans="1:6">
      <c r="A4568" s="803"/>
      <c r="B4568" s="781"/>
      <c r="C4568" s="808"/>
      <c r="D4568" s="809"/>
      <c r="E4568" s="805"/>
      <c r="F4568" s="781"/>
    </row>
    <row r="4569" spans="1:6">
      <c r="A4569" s="803"/>
      <c r="B4569" s="781"/>
      <c r="C4569" s="247" t="s">
        <v>402</v>
      </c>
      <c r="D4569" s="247" t="s">
        <v>403</v>
      </c>
      <c r="E4569" s="805"/>
      <c r="F4569" s="781"/>
    </row>
    <row r="4570" spans="1:6">
      <c r="A4570" s="712">
        <v>1</v>
      </c>
      <c r="B4570" s="709">
        <v>2</v>
      </c>
      <c r="C4570" s="247">
        <v>3</v>
      </c>
      <c r="D4570" s="247">
        <v>4</v>
      </c>
      <c r="E4570" s="711">
        <v>5</v>
      </c>
      <c r="F4570" s="709">
        <v>6</v>
      </c>
    </row>
    <row r="4571" spans="1:6">
      <c r="A4571" s="712">
        <v>1</v>
      </c>
      <c r="B4571" s="248" t="s">
        <v>368</v>
      </c>
      <c r="C4571" s="249"/>
      <c r="D4571" s="249"/>
      <c r="E4571" s="125"/>
      <c r="F4571" s="710"/>
    </row>
    <row r="4572" spans="1:6">
      <c r="A4572" s="126" t="s">
        <v>264</v>
      </c>
      <c r="B4572" s="250" t="s">
        <v>369</v>
      </c>
      <c r="C4572" s="126" t="s">
        <v>1879</v>
      </c>
      <c r="D4572" s="126" t="s">
        <v>1879</v>
      </c>
      <c r="E4572" s="124"/>
      <c r="F4572" s="119"/>
    </row>
    <row r="4573" spans="1:6">
      <c r="A4573" s="126" t="s">
        <v>265</v>
      </c>
      <c r="B4573" s="251" t="s">
        <v>223</v>
      </c>
      <c r="C4573" s="126" t="s">
        <v>1879</v>
      </c>
      <c r="D4573" s="126" t="s">
        <v>1879</v>
      </c>
      <c r="E4573" s="124"/>
      <c r="F4573" s="119"/>
    </row>
    <row r="4574" spans="1:6" ht="31.5">
      <c r="A4574" s="126" t="s">
        <v>276</v>
      </c>
      <c r="B4574" s="251" t="s">
        <v>480</v>
      </c>
      <c r="C4574" s="126" t="s">
        <v>1879</v>
      </c>
      <c r="D4574" s="126" t="s">
        <v>1879</v>
      </c>
      <c r="E4574" s="124"/>
      <c r="F4574" s="119"/>
    </row>
    <row r="4575" spans="1:6" ht="63">
      <c r="A4575" s="127" t="s">
        <v>291</v>
      </c>
      <c r="B4575" s="128" t="s">
        <v>481</v>
      </c>
      <c r="C4575" s="126" t="s">
        <v>1879</v>
      </c>
      <c r="D4575" s="126" t="s">
        <v>1879</v>
      </c>
      <c r="E4575" s="124"/>
      <c r="F4575" s="119"/>
    </row>
    <row r="4576" spans="1:6" ht="31.5">
      <c r="A4576" s="127" t="s">
        <v>482</v>
      </c>
      <c r="B4576" s="128" t="s">
        <v>483</v>
      </c>
      <c r="C4576" s="126" t="s">
        <v>1879</v>
      </c>
      <c r="D4576" s="126" t="s">
        <v>1879</v>
      </c>
      <c r="E4576" s="124"/>
      <c r="F4576" s="119"/>
    </row>
    <row r="4577" spans="1:6">
      <c r="A4577" s="127" t="s">
        <v>484</v>
      </c>
      <c r="B4577" s="128" t="s">
        <v>485</v>
      </c>
      <c r="C4577" s="126" t="s">
        <v>1879</v>
      </c>
      <c r="D4577" s="126" t="s">
        <v>1879</v>
      </c>
      <c r="E4577" s="124"/>
      <c r="F4577" s="119"/>
    </row>
    <row r="4578" spans="1:6">
      <c r="A4578" s="129">
        <v>2</v>
      </c>
      <c r="B4578" s="130" t="s">
        <v>298</v>
      </c>
      <c r="C4578" s="126"/>
      <c r="D4578" s="126"/>
      <c r="E4578" s="124"/>
      <c r="F4578" s="119"/>
    </row>
    <row r="4579" spans="1:6" ht="31.5">
      <c r="A4579" s="127" t="s">
        <v>267</v>
      </c>
      <c r="B4579" s="128" t="s">
        <v>486</v>
      </c>
      <c r="C4579" s="126" t="s">
        <v>1879</v>
      </c>
      <c r="D4579" s="126" t="s">
        <v>1879</v>
      </c>
      <c r="E4579" s="124"/>
      <c r="F4579" s="119"/>
    </row>
    <row r="4580" spans="1:6" ht="63">
      <c r="A4580" s="127" t="s">
        <v>268</v>
      </c>
      <c r="B4580" s="128" t="s">
        <v>411</v>
      </c>
      <c r="C4580" s="126" t="s">
        <v>1879</v>
      </c>
      <c r="D4580" s="126" t="s">
        <v>1879</v>
      </c>
      <c r="E4580" s="124"/>
      <c r="F4580" s="119"/>
    </row>
    <row r="4581" spans="1:6" ht="31.5">
      <c r="A4581" s="127" t="s">
        <v>269</v>
      </c>
      <c r="B4581" s="128" t="s">
        <v>412</v>
      </c>
      <c r="C4581" s="126" t="s">
        <v>1879</v>
      </c>
      <c r="D4581" s="126" t="s">
        <v>1879</v>
      </c>
      <c r="E4581" s="124"/>
      <c r="F4581" s="119"/>
    </row>
    <row r="4582" spans="1:6" ht="47.25">
      <c r="A4582" s="129">
        <v>3</v>
      </c>
      <c r="B4582" s="130" t="s">
        <v>210</v>
      </c>
      <c r="C4582" s="126" t="s">
        <v>1879</v>
      </c>
      <c r="D4582" s="126" t="s">
        <v>1879</v>
      </c>
      <c r="E4582" s="124"/>
      <c r="F4582" s="119"/>
    </row>
    <row r="4583" spans="1:6" ht="31.5">
      <c r="A4583" s="127" t="s">
        <v>299</v>
      </c>
      <c r="B4583" s="128" t="s">
        <v>211</v>
      </c>
      <c r="C4583" s="126" t="s">
        <v>1879</v>
      </c>
      <c r="D4583" s="126" t="s">
        <v>1879</v>
      </c>
      <c r="E4583" s="124"/>
      <c r="F4583" s="119"/>
    </row>
    <row r="4584" spans="1:6">
      <c r="A4584" s="127" t="s">
        <v>240</v>
      </c>
      <c r="B4584" s="128" t="s">
        <v>212</v>
      </c>
      <c r="C4584" s="126" t="s">
        <v>1879</v>
      </c>
      <c r="D4584" s="126" t="s">
        <v>1879</v>
      </c>
      <c r="E4584" s="124"/>
      <c r="F4584" s="119"/>
    </row>
    <row r="4585" spans="1:6">
      <c r="A4585" s="127" t="s">
        <v>242</v>
      </c>
      <c r="B4585" s="128" t="s">
        <v>213</v>
      </c>
      <c r="C4585" s="126" t="s">
        <v>1879</v>
      </c>
      <c r="D4585" s="126" t="s">
        <v>1879</v>
      </c>
      <c r="E4585" s="124"/>
      <c r="F4585" s="119"/>
    </row>
    <row r="4586" spans="1:6">
      <c r="A4586" s="127" t="s">
        <v>214</v>
      </c>
      <c r="B4586" s="128" t="s">
        <v>215</v>
      </c>
      <c r="C4586" s="126" t="s">
        <v>1879</v>
      </c>
      <c r="D4586" s="126" t="s">
        <v>1879</v>
      </c>
      <c r="E4586" s="124"/>
      <c r="F4586" s="119"/>
    </row>
    <row r="4587" spans="1:6">
      <c r="A4587" s="127" t="s">
        <v>216</v>
      </c>
      <c r="B4587" s="128" t="s">
        <v>217</v>
      </c>
      <c r="C4587" s="126" t="s">
        <v>1879</v>
      </c>
      <c r="D4587" s="126" t="s">
        <v>1879</v>
      </c>
      <c r="E4587" s="124"/>
      <c r="F4587" s="119"/>
    </row>
    <row r="4588" spans="1:6">
      <c r="A4588" s="129">
        <v>4</v>
      </c>
      <c r="B4588" s="130" t="s">
        <v>394</v>
      </c>
      <c r="C4588" s="126"/>
      <c r="D4588" s="126"/>
      <c r="E4588" s="124"/>
      <c r="F4588" s="119"/>
    </row>
    <row r="4589" spans="1:6" ht="31.5">
      <c r="A4589" s="126" t="s">
        <v>271</v>
      </c>
      <c r="B4589" s="251" t="s">
        <v>218</v>
      </c>
      <c r="C4589" s="126" t="s">
        <v>1879</v>
      </c>
      <c r="D4589" s="126" t="s">
        <v>1879</v>
      </c>
      <c r="E4589" s="124"/>
      <c r="F4589" s="119"/>
    </row>
    <row r="4590" spans="1:6" ht="63">
      <c r="A4590" s="126" t="s">
        <v>272</v>
      </c>
      <c r="B4590" s="251" t="s">
        <v>392</v>
      </c>
      <c r="C4590" s="126" t="s">
        <v>1879</v>
      </c>
      <c r="D4590" s="126" t="s">
        <v>1879</v>
      </c>
      <c r="E4590" s="124"/>
      <c r="F4590" s="119"/>
    </row>
    <row r="4591" spans="1:6" ht="31.5">
      <c r="A4591" s="126" t="s">
        <v>273</v>
      </c>
      <c r="B4591" s="251" t="s">
        <v>500</v>
      </c>
      <c r="C4591" s="126" t="s">
        <v>1879</v>
      </c>
      <c r="D4591" s="126" t="s">
        <v>1879</v>
      </c>
      <c r="E4591" s="124"/>
      <c r="F4591" s="119"/>
    </row>
    <row r="4592" spans="1:6" ht="31.5">
      <c r="A4592" s="126" t="s">
        <v>138</v>
      </c>
      <c r="B4592" s="251" t="s">
        <v>501</v>
      </c>
      <c r="C4592" s="126" t="s">
        <v>1879</v>
      </c>
      <c r="D4592" s="126" t="s">
        <v>1879</v>
      </c>
      <c r="E4592" s="124"/>
      <c r="F4592" s="119"/>
    </row>
    <row r="4593" spans="1:6">
      <c r="E4593" s="719"/>
      <c r="F4593" s="178" t="s">
        <v>251</v>
      </c>
    </row>
    <row r="4594" spans="1:6">
      <c r="B4594" s="53"/>
      <c r="F4594" s="178" t="s">
        <v>456</v>
      </c>
    </row>
    <row r="4595" spans="1:6">
      <c r="F4595" s="178" t="s">
        <v>182</v>
      </c>
    </row>
    <row r="4596" spans="1:6">
      <c r="F4596" s="178"/>
    </row>
    <row r="4597" spans="1:6">
      <c r="A4597" s="802" t="s">
        <v>399</v>
      </c>
      <c r="B4597" s="802"/>
      <c r="C4597" s="802"/>
      <c r="D4597" s="802"/>
      <c r="E4597" s="802"/>
      <c r="F4597" s="802"/>
    </row>
    <row r="4598" spans="1:6">
      <c r="A4598" s="802" t="s">
        <v>303</v>
      </c>
      <c r="B4598" s="802"/>
      <c r="C4598" s="802"/>
      <c r="D4598" s="802"/>
      <c r="E4598" s="802"/>
      <c r="F4598" s="802"/>
    </row>
    <row r="4599" spans="1:6">
      <c r="F4599" s="178" t="s">
        <v>219</v>
      </c>
    </row>
    <row r="4600" spans="1:6">
      <c r="F4600" s="178" t="s">
        <v>220</v>
      </c>
    </row>
    <row r="4601" spans="1:6">
      <c r="F4601" s="178" t="s">
        <v>221</v>
      </c>
    </row>
    <row r="4602" spans="1:6">
      <c r="F4602" s="246" t="s">
        <v>222</v>
      </c>
    </row>
    <row r="4603" spans="1:6">
      <c r="F4603" s="178" t="s">
        <v>1885</v>
      </c>
    </row>
    <row r="4604" spans="1:6">
      <c r="F4604" s="178" t="s">
        <v>177</v>
      </c>
    </row>
    <row r="4605" spans="1:6">
      <c r="A4605" s="123"/>
    </row>
    <row r="4606" spans="1:6">
      <c r="A4606" s="804" t="s">
        <v>1886</v>
      </c>
      <c r="B4606" s="804"/>
      <c r="C4606" s="804"/>
      <c r="D4606" s="804"/>
      <c r="E4606" s="804"/>
      <c r="F4606" s="804"/>
    </row>
    <row r="4607" spans="1:6">
      <c r="A4607" s="121" t="s">
        <v>1350</v>
      </c>
      <c r="B4607" s="640" t="s">
        <v>996</v>
      </c>
    </row>
    <row r="4608" spans="1:6">
      <c r="A4608" s="803" t="s">
        <v>262</v>
      </c>
      <c r="B4608" s="781" t="s">
        <v>418</v>
      </c>
      <c r="C4608" s="806" t="s">
        <v>470</v>
      </c>
      <c r="D4608" s="807"/>
      <c r="E4608" s="805" t="s">
        <v>400</v>
      </c>
      <c r="F4608" s="781" t="s">
        <v>401</v>
      </c>
    </row>
    <row r="4609" spans="1:6">
      <c r="A4609" s="803"/>
      <c r="B4609" s="781"/>
      <c r="C4609" s="808"/>
      <c r="D4609" s="809"/>
      <c r="E4609" s="805"/>
      <c r="F4609" s="781"/>
    </row>
    <row r="4610" spans="1:6">
      <c r="A4610" s="803"/>
      <c r="B4610" s="781"/>
      <c r="C4610" s="247" t="s">
        <v>402</v>
      </c>
      <c r="D4610" s="247" t="s">
        <v>403</v>
      </c>
      <c r="E4610" s="805"/>
      <c r="F4610" s="781"/>
    </row>
    <row r="4611" spans="1:6">
      <c r="A4611" s="712">
        <v>1</v>
      </c>
      <c r="B4611" s="709">
        <v>2</v>
      </c>
      <c r="C4611" s="247">
        <v>3</v>
      </c>
      <c r="D4611" s="247">
        <v>4</v>
      </c>
      <c r="E4611" s="711">
        <v>5</v>
      </c>
      <c r="F4611" s="709">
        <v>6</v>
      </c>
    </row>
    <row r="4612" spans="1:6">
      <c r="A4612" s="712">
        <v>1</v>
      </c>
      <c r="B4612" s="248" t="s">
        <v>368</v>
      </c>
      <c r="C4612" s="249"/>
      <c r="D4612" s="249"/>
      <c r="E4612" s="125"/>
      <c r="F4612" s="710"/>
    </row>
    <row r="4613" spans="1:6">
      <c r="A4613" s="126" t="s">
        <v>264</v>
      </c>
      <c r="B4613" s="250" t="s">
        <v>369</v>
      </c>
      <c r="C4613" s="126" t="s">
        <v>1879</v>
      </c>
      <c r="D4613" s="126" t="s">
        <v>1879</v>
      </c>
      <c r="E4613" s="124"/>
      <c r="F4613" s="119"/>
    </row>
    <row r="4614" spans="1:6">
      <c r="A4614" s="126" t="s">
        <v>265</v>
      </c>
      <c r="B4614" s="251" t="s">
        <v>223</v>
      </c>
      <c r="C4614" s="126" t="s">
        <v>1879</v>
      </c>
      <c r="D4614" s="126" t="s">
        <v>1879</v>
      </c>
      <c r="E4614" s="124"/>
      <c r="F4614" s="119"/>
    </row>
    <row r="4615" spans="1:6" ht="31.5">
      <c r="A4615" s="126" t="s">
        <v>276</v>
      </c>
      <c r="B4615" s="251" t="s">
        <v>480</v>
      </c>
      <c r="C4615" s="126" t="s">
        <v>1879</v>
      </c>
      <c r="D4615" s="126" t="s">
        <v>1879</v>
      </c>
      <c r="E4615" s="124"/>
      <c r="F4615" s="119"/>
    </row>
    <row r="4616" spans="1:6" ht="63">
      <c r="A4616" s="127" t="s">
        <v>291</v>
      </c>
      <c r="B4616" s="128" t="s">
        <v>481</v>
      </c>
      <c r="C4616" s="126" t="s">
        <v>1879</v>
      </c>
      <c r="D4616" s="126" t="s">
        <v>1879</v>
      </c>
      <c r="E4616" s="124"/>
      <c r="F4616" s="119"/>
    </row>
    <row r="4617" spans="1:6" ht="31.5">
      <c r="A4617" s="127" t="s">
        <v>482</v>
      </c>
      <c r="B4617" s="128" t="s">
        <v>483</v>
      </c>
      <c r="C4617" s="126" t="s">
        <v>1879</v>
      </c>
      <c r="D4617" s="126" t="s">
        <v>1879</v>
      </c>
      <c r="E4617" s="124"/>
      <c r="F4617" s="119"/>
    </row>
    <row r="4618" spans="1:6">
      <c r="A4618" s="127" t="s">
        <v>484</v>
      </c>
      <c r="B4618" s="128" t="s">
        <v>485</v>
      </c>
      <c r="C4618" s="126" t="s">
        <v>1879</v>
      </c>
      <c r="D4618" s="126" t="s">
        <v>1879</v>
      </c>
      <c r="E4618" s="124"/>
      <c r="F4618" s="119"/>
    </row>
    <row r="4619" spans="1:6">
      <c r="A4619" s="129">
        <v>2</v>
      </c>
      <c r="B4619" s="130" t="s">
        <v>298</v>
      </c>
      <c r="C4619" s="126"/>
      <c r="D4619" s="126"/>
      <c r="E4619" s="124"/>
      <c r="F4619" s="119"/>
    </row>
    <row r="4620" spans="1:6" ht="31.5">
      <c r="A4620" s="127" t="s">
        <v>267</v>
      </c>
      <c r="B4620" s="128" t="s">
        <v>486</v>
      </c>
      <c r="C4620" s="126" t="s">
        <v>1879</v>
      </c>
      <c r="D4620" s="126" t="s">
        <v>1879</v>
      </c>
      <c r="E4620" s="124"/>
      <c r="F4620" s="119"/>
    </row>
    <row r="4621" spans="1:6" ht="63">
      <c r="A4621" s="127" t="s">
        <v>268</v>
      </c>
      <c r="B4621" s="128" t="s">
        <v>411</v>
      </c>
      <c r="C4621" s="126" t="s">
        <v>1879</v>
      </c>
      <c r="D4621" s="126" t="s">
        <v>1879</v>
      </c>
      <c r="E4621" s="124"/>
      <c r="F4621" s="119"/>
    </row>
    <row r="4622" spans="1:6" ht="31.5">
      <c r="A4622" s="127" t="s">
        <v>269</v>
      </c>
      <c r="B4622" s="128" t="s">
        <v>412</v>
      </c>
      <c r="C4622" s="126" t="s">
        <v>1879</v>
      </c>
      <c r="D4622" s="126" t="s">
        <v>1879</v>
      </c>
      <c r="E4622" s="124"/>
      <c r="F4622" s="119"/>
    </row>
    <row r="4623" spans="1:6" ht="47.25">
      <c r="A4623" s="129">
        <v>3</v>
      </c>
      <c r="B4623" s="130" t="s">
        <v>210</v>
      </c>
      <c r="C4623" s="126" t="s">
        <v>1879</v>
      </c>
      <c r="D4623" s="126" t="s">
        <v>1879</v>
      </c>
      <c r="E4623" s="124"/>
      <c r="F4623" s="119"/>
    </row>
    <row r="4624" spans="1:6" ht="31.5">
      <c r="A4624" s="127" t="s">
        <v>299</v>
      </c>
      <c r="B4624" s="128" t="s">
        <v>211</v>
      </c>
      <c r="C4624" s="126" t="s">
        <v>1879</v>
      </c>
      <c r="D4624" s="126" t="s">
        <v>1879</v>
      </c>
      <c r="E4624" s="124"/>
      <c r="F4624" s="119"/>
    </row>
    <row r="4625" spans="1:6">
      <c r="A4625" s="127" t="s">
        <v>240</v>
      </c>
      <c r="B4625" s="128" t="s">
        <v>212</v>
      </c>
      <c r="C4625" s="126" t="s">
        <v>1879</v>
      </c>
      <c r="D4625" s="126" t="s">
        <v>1879</v>
      </c>
      <c r="E4625" s="124"/>
      <c r="F4625" s="119"/>
    </row>
    <row r="4626" spans="1:6">
      <c r="A4626" s="127" t="s">
        <v>242</v>
      </c>
      <c r="B4626" s="128" t="s">
        <v>213</v>
      </c>
      <c r="C4626" s="126" t="s">
        <v>1879</v>
      </c>
      <c r="D4626" s="126" t="s">
        <v>1879</v>
      </c>
      <c r="E4626" s="124"/>
      <c r="F4626" s="119"/>
    </row>
    <row r="4627" spans="1:6">
      <c r="A4627" s="127" t="s">
        <v>214</v>
      </c>
      <c r="B4627" s="128" t="s">
        <v>215</v>
      </c>
      <c r="C4627" s="126" t="s">
        <v>1879</v>
      </c>
      <c r="D4627" s="126" t="s">
        <v>1879</v>
      </c>
      <c r="E4627" s="124"/>
      <c r="F4627" s="119"/>
    </row>
    <row r="4628" spans="1:6">
      <c r="A4628" s="127" t="s">
        <v>216</v>
      </c>
      <c r="B4628" s="128" t="s">
        <v>217</v>
      </c>
      <c r="C4628" s="126" t="s">
        <v>1879</v>
      </c>
      <c r="D4628" s="126" t="s">
        <v>1879</v>
      </c>
      <c r="E4628" s="124"/>
      <c r="F4628" s="119"/>
    </row>
    <row r="4629" spans="1:6">
      <c r="A4629" s="129">
        <v>4</v>
      </c>
      <c r="B4629" s="130" t="s">
        <v>394</v>
      </c>
      <c r="C4629" s="126"/>
      <c r="D4629" s="126"/>
      <c r="E4629" s="124"/>
      <c r="F4629" s="119"/>
    </row>
    <row r="4630" spans="1:6" ht="31.5">
      <c r="A4630" s="126" t="s">
        <v>271</v>
      </c>
      <c r="B4630" s="251" t="s">
        <v>218</v>
      </c>
      <c r="C4630" s="126" t="s">
        <v>1879</v>
      </c>
      <c r="D4630" s="126" t="s">
        <v>1879</v>
      </c>
      <c r="E4630" s="124"/>
      <c r="F4630" s="119"/>
    </row>
    <row r="4631" spans="1:6" ht="63">
      <c r="A4631" s="126" t="s">
        <v>272</v>
      </c>
      <c r="B4631" s="251" t="s">
        <v>392</v>
      </c>
      <c r="C4631" s="126" t="s">
        <v>1879</v>
      </c>
      <c r="D4631" s="126" t="s">
        <v>1879</v>
      </c>
      <c r="E4631" s="124"/>
      <c r="F4631" s="119"/>
    </row>
    <row r="4632" spans="1:6" ht="31.5">
      <c r="A4632" s="126" t="s">
        <v>273</v>
      </c>
      <c r="B4632" s="251" t="s">
        <v>500</v>
      </c>
      <c r="C4632" s="126" t="s">
        <v>1879</v>
      </c>
      <c r="D4632" s="126" t="s">
        <v>1879</v>
      </c>
      <c r="E4632" s="124"/>
      <c r="F4632" s="119"/>
    </row>
    <row r="4633" spans="1:6" ht="31.5">
      <c r="A4633" s="126" t="s">
        <v>138</v>
      </c>
      <c r="B4633" s="251" t="s">
        <v>501</v>
      </c>
      <c r="C4633" s="126" t="s">
        <v>1879</v>
      </c>
      <c r="D4633" s="126" t="s">
        <v>1879</v>
      </c>
      <c r="E4633" s="124"/>
      <c r="F4633" s="119"/>
    </row>
    <row r="4634" spans="1:6">
      <c r="E4634" s="719"/>
      <c r="F4634" s="178" t="s">
        <v>251</v>
      </c>
    </row>
    <row r="4635" spans="1:6">
      <c r="B4635" s="53"/>
      <c r="F4635" s="178" t="s">
        <v>456</v>
      </c>
    </row>
    <row r="4636" spans="1:6">
      <c r="F4636" s="178" t="s">
        <v>182</v>
      </c>
    </row>
    <row r="4637" spans="1:6">
      <c r="F4637" s="178"/>
    </row>
    <row r="4638" spans="1:6">
      <c r="A4638" s="802" t="s">
        <v>399</v>
      </c>
      <c r="B4638" s="802"/>
      <c r="C4638" s="802"/>
      <c r="D4638" s="802"/>
      <c r="E4638" s="802"/>
      <c r="F4638" s="802"/>
    </row>
    <row r="4639" spans="1:6">
      <c r="A4639" s="802" t="s">
        <v>303</v>
      </c>
      <c r="B4639" s="802"/>
      <c r="C4639" s="802"/>
      <c r="D4639" s="802"/>
      <c r="E4639" s="802"/>
      <c r="F4639" s="802"/>
    </row>
    <row r="4640" spans="1:6">
      <c r="F4640" s="178" t="s">
        <v>219</v>
      </c>
    </row>
    <row r="4641" spans="1:6">
      <c r="F4641" s="178" t="s">
        <v>220</v>
      </c>
    </row>
    <row r="4642" spans="1:6">
      <c r="F4642" s="178" t="s">
        <v>221</v>
      </c>
    </row>
    <row r="4643" spans="1:6">
      <c r="F4643" s="246" t="s">
        <v>222</v>
      </c>
    </row>
    <row r="4644" spans="1:6">
      <c r="F4644" s="178" t="s">
        <v>1885</v>
      </c>
    </row>
    <row r="4645" spans="1:6">
      <c r="F4645" s="178" t="s">
        <v>177</v>
      </c>
    </row>
    <row r="4646" spans="1:6">
      <c r="A4646" s="123"/>
    </row>
    <row r="4647" spans="1:6">
      <c r="A4647" s="804" t="s">
        <v>1886</v>
      </c>
      <c r="B4647" s="804"/>
      <c r="C4647" s="804"/>
      <c r="D4647" s="804"/>
      <c r="E4647" s="804"/>
      <c r="F4647" s="804"/>
    </row>
    <row r="4648" spans="1:6">
      <c r="A4648" s="121" t="s">
        <v>1351</v>
      </c>
      <c r="B4648" s="640" t="s">
        <v>997</v>
      </c>
    </row>
    <row r="4649" spans="1:6">
      <c r="A4649" s="803" t="s">
        <v>262</v>
      </c>
      <c r="B4649" s="781" t="s">
        <v>418</v>
      </c>
      <c r="C4649" s="806" t="s">
        <v>470</v>
      </c>
      <c r="D4649" s="807"/>
      <c r="E4649" s="805" t="s">
        <v>400</v>
      </c>
      <c r="F4649" s="781" t="s">
        <v>401</v>
      </c>
    </row>
    <row r="4650" spans="1:6">
      <c r="A4650" s="803"/>
      <c r="B4650" s="781"/>
      <c r="C4650" s="808"/>
      <c r="D4650" s="809"/>
      <c r="E4650" s="805"/>
      <c r="F4650" s="781"/>
    </row>
    <row r="4651" spans="1:6">
      <c r="A4651" s="803"/>
      <c r="B4651" s="781"/>
      <c r="C4651" s="247" t="s">
        <v>402</v>
      </c>
      <c r="D4651" s="247" t="s">
        <v>403</v>
      </c>
      <c r="E4651" s="805"/>
      <c r="F4651" s="781"/>
    </row>
    <row r="4652" spans="1:6">
      <c r="A4652" s="712">
        <v>1</v>
      </c>
      <c r="B4652" s="709">
        <v>2</v>
      </c>
      <c r="C4652" s="247">
        <v>3</v>
      </c>
      <c r="D4652" s="247">
        <v>4</v>
      </c>
      <c r="E4652" s="711">
        <v>5</v>
      </c>
      <c r="F4652" s="709">
        <v>6</v>
      </c>
    </row>
    <row r="4653" spans="1:6">
      <c r="A4653" s="712">
        <v>1</v>
      </c>
      <c r="B4653" s="248" t="s">
        <v>368</v>
      </c>
      <c r="C4653" s="249"/>
      <c r="D4653" s="249"/>
      <c r="E4653" s="125"/>
      <c r="F4653" s="710"/>
    </row>
    <row r="4654" spans="1:6">
      <c r="A4654" s="126" t="s">
        <v>264</v>
      </c>
      <c r="B4654" s="250" t="s">
        <v>369</v>
      </c>
      <c r="C4654" s="126" t="s">
        <v>1879</v>
      </c>
      <c r="D4654" s="126" t="s">
        <v>1879</v>
      </c>
      <c r="E4654" s="124"/>
      <c r="F4654" s="119"/>
    </row>
    <row r="4655" spans="1:6">
      <c r="A4655" s="126" t="s">
        <v>265</v>
      </c>
      <c r="B4655" s="251" t="s">
        <v>223</v>
      </c>
      <c r="C4655" s="126" t="s">
        <v>1879</v>
      </c>
      <c r="D4655" s="126" t="s">
        <v>1879</v>
      </c>
      <c r="E4655" s="124"/>
      <c r="F4655" s="119"/>
    </row>
    <row r="4656" spans="1:6" ht="31.5">
      <c r="A4656" s="126" t="s">
        <v>276</v>
      </c>
      <c r="B4656" s="251" t="s">
        <v>480</v>
      </c>
      <c r="C4656" s="126" t="s">
        <v>1879</v>
      </c>
      <c r="D4656" s="126" t="s">
        <v>1879</v>
      </c>
      <c r="E4656" s="124"/>
      <c r="F4656" s="119"/>
    </row>
    <row r="4657" spans="1:6" ht="63">
      <c r="A4657" s="127" t="s">
        <v>291</v>
      </c>
      <c r="B4657" s="128" t="s">
        <v>481</v>
      </c>
      <c r="C4657" s="126" t="s">
        <v>1879</v>
      </c>
      <c r="D4657" s="126" t="s">
        <v>1879</v>
      </c>
      <c r="E4657" s="124"/>
      <c r="F4657" s="119"/>
    </row>
    <row r="4658" spans="1:6" ht="31.5">
      <c r="A4658" s="127" t="s">
        <v>482</v>
      </c>
      <c r="B4658" s="128" t="s">
        <v>483</v>
      </c>
      <c r="C4658" s="126" t="s">
        <v>1879</v>
      </c>
      <c r="D4658" s="126" t="s">
        <v>1879</v>
      </c>
      <c r="E4658" s="124"/>
      <c r="F4658" s="119"/>
    </row>
    <row r="4659" spans="1:6">
      <c r="A4659" s="127" t="s">
        <v>484</v>
      </c>
      <c r="B4659" s="128" t="s">
        <v>485</v>
      </c>
      <c r="C4659" s="126" t="s">
        <v>1879</v>
      </c>
      <c r="D4659" s="126" t="s">
        <v>1879</v>
      </c>
      <c r="E4659" s="124"/>
      <c r="F4659" s="119"/>
    </row>
    <row r="4660" spans="1:6">
      <c r="A4660" s="129">
        <v>2</v>
      </c>
      <c r="B4660" s="130" t="s">
        <v>298</v>
      </c>
      <c r="C4660" s="126"/>
      <c r="D4660" s="126"/>
      <c r="E4660" s="124"/>
      <c r="F4660" s="119"/>
    </row>
    <row r="4661" spans="1:6" ht="31.5">
      <c r="A4661" s="127" t="s">
        <v>267</v>
      </c>
      <c r="B4661" s="128" t="s">
        <v>486</v>
      </c>
      <c r="C4661" s="126" t="s">
        <v>1879</v>
      </c>
      <c r="D4661" s="126" t="s">
        <v>1879</v>
      </c>
      <c r="E4661" s="124"/>
      <c r="F4661" s="119"/>
    </row>
    <row r="4662" spans="1:6" ht="63">
      <c r="A4662" s="127" t="s">
        <v>268</v>
      </c>
      <c r="B4662" s="128" t="s">
        <v>411</v>
      </c>
      <c r="C4662" s="126" t="s">
        <v>1879</v>
      </c>
      <c r="D4662" s="126" t="s">
        <v>1879</v>
      </c>
      <c r="E4662" s="124"/>
      <c r="F4662" s="119"/>
    </row>
    <row r="4663" spans="1:6" ht="31.5">
      <c r="A4663" s="127" t="s">
        <v>269</v>
      </c>
      <c r="B4663" s="128" t="s">
        <v>412</v>
      </c>
      <c r="C4663" s="126" t="s">
        <v>1879</v>
      </c>
      <c r="D4663" s="126" t="s">
        <v>1879</v>
      </c>
      <c r="E4663" s="124"/>
      <c r="F4663" s="119"/>
    </row>
    <row r="4664" spans="1:6" ht="47.25">
      <c r="A4664" s="129">
        <v>3</v>
      </c>
      <c r="B4664" s="130" t="s">
        <v>210</v>
      </c>
      <c r="C4664" s="126" t="s">
        <v>1879</v>
      </c>
      <c r="D4664" s="126" t="s">
        <v>1879</v>
      </c>
      <c r="E4664" s="124"/>
      <c r="F4664" s="119"/>
    </row>
    <row r="4665" spans="1:6" ht="31.5">
      <c r="A4665" s="127" t="s">
        <v>299</v>
      </c>
      <c r="B4665" s="128" t="s">
        <v>211</v>
      </c>
      <c r="C4665" s="126" t="s">
        <v>1879</v>
      </c>
      <c r="D4665" s="126" t="s">
        <v>1879</v>
      </c>
      <c r="E4665" s="124"/>
      <c r="F4665" s="119"/>
    </row>
    <row r="4666" spans="1:6">
      <c r="A4666" s="127" t="s">
        <v>240</v>
      </c>
      <c r="B4666" s="128" t="s">
        <v>212</v>
      </c>
      <c r="C4666" s="126" t="s">
        <v>1879</v>
      </c>
      <c r="D4666" s="126" t="s">
        <v>1879</v>
      </c>
      <c r="E4666" s="124"/>
      <c r="F4666" s="119"/>
    </row>
    <row r="4667" spans="1:6">
      <c r="A4667" s="127" t="s">
        <v>242</v>
      </c>
      <c r="B4667" s="128" t="s">
        <v>213</v>
      </c>
      <c r="C4667" s="126" t="s">
        <v>1879</v>
      </c>
      <c r="D4667" s="126" t="s">
        <v>1879</v>
      </c>
      <c r="E4667" s="124"/>
      <c r="F4667" s="119"/>
    </row>
    <row r="4668" spans="1:6">
      <c r="A4668" s="127" t="s">
        <v>214</v>
      </c>
      <c r="B4668" s="128" t="s">
        <v>215</v>
      </c>
      <c r="C4668" s="126" t="s">
        <v>1879</v>
      </c>
      <c r="D4668" s="126" t="s">
        <v>1879</v>
      </c>
      <c r="E4668" s="124"/>
      <c r="F4668" s="119"/>
    </row>
    <row r="4669" spans="1:6">
      <c r="A4669" s="127" t="s">
        <v>216</v>
      </c>
      <c r="B4669" s="128" t="s">
        <v>217</v>
      </c>
      <c r="C4669" s="126" t="s">
        <v>1879</v>
      </c>
      <c r="D4669" s="126" t="s">
        <v>1879</v>
      </c>
      <c r="E4669" s="124"/>
      <c r="F4669" s="119"/>
    </row>
    <row r="4670" spans="1:6">
      <c r="A4670" s="129">
        <v>4</v>
      </c>
      <c r="B4670" s="130" t="s">
        <v>394</v>
      </c>
      <c r="C4670" s="126"/>
      <c r="D4670" s="126"/>
      <c r="E4670" s="124"/>
      <c r="F4670" s="119"/>
    </row>
    <row r="4671" spans="1:6" ht="31.5">
      <c r="A4671" s="126" t="s">
        <v>271</v>
      </c>
      <c r="B4671" s="251" t="s">
        <v>218</v>
      </c>
      <c r="C4671" s="126" t="s">
        <v>1879</v>
      </c>
      <c r="D4671" s="126" t="s">
        <v>1879</v>
      </c>
      <c r="E4671" s="124"/>
      <c r="F4671" s="119"/>
    </row>
    <row r="4672" spans="1:6" ht="63">
      <c r="A4672" s="126" t="s">
        <v>272</v>
      </c>
      <c r="B4672" s="251" t="s">
        <v>392</v>
      </c>
      <c r="C4672" s="126" t="s">
        <v>1879</v>
      </c>
      <c r="D4672" s="126" t="s">
        <v>1879</v>
      </c>
      <c r="E4672" s="124"/>
      <c r="F4672" s="119"/>
    </row>
    <row r="4673" spans="1:6" ht="31.5">
      <c r="A4673" s="126" t="s">
        <v>273</v>
      </c>
      <c r="B4673" s="251" t="s">
        <v>500</v>
      </c>
      <c r="C4673" s="126" t="s">
        <v>1879</v>
      </c>
      <c r="D4673" s="126" t="s">
        <v>1879</v>
      </c>
      <c r="E4673" s="124"/>
      <c r="F4673" s="119"/>
    </row>
    <row r="4674" spans="1:6" ht="31.5">
      <c r="A4674" s="126" t="s">
        <v>138</v>
      </c>
      <c r="B4674" s="251" t="s">
        <v>501</v>
      </c>
      <c r="C4674" s="126" t="s">
        <v>1879</v>
      </c>
      <c r="D4674" s="126" t="s">
        <v>1879</v>
      </c>
      <c r="E4674" s="124"/>
      <c r="F4674" s="119"/>
    </row>
    <row r="4675" spans="1:6">
      <c r="E4675" s="719"/>
      <c r="F4675" s="178" t="s">
        <v>251</v>
      </c>
    </row>
    <row r="4676" spans="1:6">
      <c r="B4676" s="53"/>
      <c r="F4676" s="178" t="s">
        <v>456</v>
      </c>
    </row>
    <row r="4677" spans="1:6">
      <c r="F4677" s="178" t="s">
        <v>182</v>
      </c>
    </row>
    <row r="4678" spans="1:6">
      <c r="F4678" s="178"/>
    </row>
    <row r="4679" spans="1:6">
      <c r="A4679" s="802" t="s">
        <v>399</v>
      </c>
      <c r="B4679" s="802"/>
      <c r="C4679" s="802"/>
      <c r="D4679" s="802"/>
      <c r="E4679" s="802"/>
      <c r="F4679" s="802"/>
    </row>
    <row r="4680" spans="1:6">
      <c r="A4680" s="802" t="s">
        <v>303</v>
      </c>
      <c r="B4680" s="802"/>
      <c r="C4680" s="802"/>
      <c r="D4680" s="802"/>
      <c r="E4680" s="802"/>
      <c r="F4680" s="802"/>
    </row>
    <row r="4681" spans="1:6">
      <c r="F4681" s="178" t="s">
        <v>219</v>
      </c>
    </row>
    <row r="4682" spans="1:6">
      <c r="F4682" s="178" t="s">
        <v>220</v>
      </c>
    </row>
    <row r="4683" spans="1:6">
      <c r="F4683" s="178" t="s">
        <v>221</v>
      </c>
    </row>
    <row r="4684" spans="1:6">
      <c r="F4684" s="246" t="s">
        <v>222</v>
      </c>
    </row>
    <row r="4685" spans="1:6">
      <c r="F4685" s="178" t="s">
        <v>1885</v>
      </c>
    </row>
    <row r="4686" spans="1:6">
      <c r="F4686" s="178" t="s">
        <v>177</v>
      </c>
    </row>
    <row r="4687" spans="1:6">
      <c r="A4687" s="123"/>
    </row>
    <row r="4688" spans="1:6">
      <c r="A4688" s="804" t="s">
        <v>1886</v>
      </c>
      <c r="B4688" s="804"/>
      <c r="C4688" s="804"/>
      <c r="D4688" s="804"/>
      <c r="E4688" s="804"/>
      <c r="F4688" s="804"/>
    </row>
    <row r="4689" spans="1:6">
      <c r="A4689" s="121" t="s">
        <v>1352</v>
      </c>
      <c r="B4689" s="640" t="s">
        <v>998</v>
      </c>
    </row>
    <row r="4690" spans="1:6">
      <c r="A4690" s="803" t="s">
        <v>262</v>
      </c>
      <c r="B4690" s="781" t="s">
        <v>418</v>
      </c>
      <c r="C4690" s="806" t="s">
        <v>470</v>
      </c>
      <c r="D4690" s="807"/>
      <c r="E4690" s="805" t="s">
        <v>400</v>
      </c>
      <c r="F4690" s="781" t="s">
        <v>401</v>
      </c>
    </row>
    <row r="4691" spans="1:6">
      <c r="A4691" s="803"/>
      <c r="B4691" s="781"/>
      <c r="C4691" s="808"/>
      <c r="D4691" s="809"/>
      <c r="E4691" s="805"/>
      <c r="F4691" s="781"/>
    </row>
    <row r="4692" spans="1:6">
      <c r="A4692" s="803"/>
      <c r="B4692" s="781"/>
      <c r="C4692" s="247" t="s">
        <v>402</v>
      </c>
      <c r="D4692" s="247" t="s">
        <v>403</v>
      </c>
      <c r="E4692" s="805"/>
      <c r="F4692" s="781"/>
    </row>
    <row r="4693" spans="1:6">
      <c r="A4693" s="712">
        <v>1</v>
      </c>
      <c r="B4693" s="709">
        <v>2</v>
      </c>
      <c r="C4693" s="247">
        <v>3</v>
      </c>
      <c r="D4693" s="247">
        <v>4</v>
      </c>
      <c r="E4693" s="711">
        <v>5</v>
      </c>
      <c r="F4693" s="709">
        <v>6</v>
      </c>
    </row>
    <row r="4694" spans="1:6">
      <c r="A4694" s="712">
        <v>1</v>
      </c>
      <c r="B4694" s="248" t="s">
        <v>368</v>
      </c>
      <c r="C4694" s="249"/>
      <c r="D4694" s="249"/>
      <c r="E4694" s="125"/>
      <c r="F4694" s="710"/>
    </row>
    <row r="4695" spans="1:6">
      <c r="A4695" s="126" t="s">
        <v>264</v>
      </c>
      <c r="B4695" s="250" t="s">
        <v>369</v>
      </c>
      <c r="C4695" s="126" t="s">
        <v>1879</v>
      </c>
      <c r="D4695" s="126" t="s">
        <v>1879</v>
      </c>
      <c r="E4695" s="124"/>
      <c r="F4695" s="119"/>
    </row>
    <row r="4696" spans="1:6">
      <c r="A4696" s="126" t="s">
        <v>265</v>
      </c>
      <c r="B4696" s="251" t="s">
        <v>223</v>
      </c>
      <c r="C4696" s="126" t="s">
        <v>1879</v>
      </c>
      <c r="D4696" s="126" t="s">
        <v>1879</v>
      </c>
      <c r="E4696" s="124"/>
      <c r="F4696" s="119"/>
    </row>
    <row r="4697" spans="1:6" ht="31.5">
      <c r="A4697" s="126" t="s">
        <v>276</v>
      </c>
      <c r="B4697" s="251" t="s">
        <v>480</v>
      </c>
      <c r="C4697" s="126" t="s">
        <v>1879</v>
      </c>
      <c r="D4697" s="126" t="s">
        <v>1879</v>
      </c>
      <c r="E4697" s="124"/>
      <c r="F4697" s="119"/>
    </row>
    <row r="4698" spans="1:6" ht="63">
      <c r="A4698" s="127" t="s">
        <v>291</v>
      </c>
      <c r="B4698" s="128" t="s">
        <v>481</v>
      </c>
      <c r="C4698" s="126" t="s">
        <v>1879</v>
      </c>
      <c r="D4698" s="126" t="s">
        <v>1879</v>
      </c>
      <c r="E4698" s="124"/>
      <c r="F4698" s="119"/>
    </row>
    <row r="4699" spans="1:6" ht="31.5">
      <c r="A4699" s="127" t="s">
        <v>482</v>
      </c>
      <c r="B4699" s="128" t="s">
        <v>483</v>
      </c>
      <c r="C4699" s="126" t="s">
        <v>1879</v>
      </c>
      <c r="D4699" s="126" t="s">
        <v>1879</v>
      </c>
      <c r="E4699" s="124"/>
      <c r="F4699" s="119"/>
    </row>
    <row r="4700" spans="1:6">
      <c r="A4700" s="127" t="s">
        <v>484</v>
      </c>
      <c r="B4700" s="128" t="s">
        <v>485</v>
      </c>
      <c r="C4700" s="126" t="s">
        <v>1879</v>
      </c>
      <c r="D4700" s="126" t="s">
        <v>1879</v>
      </c>
      <c r="E4700" s="124"/>
      <c r="F4700" s="119"/>
    </row>
    <row r="4701" spans="1:6">
      <c r="A4701" s="129">
        <v>2</v>
      </c>
      <c r="B4701" s="130" t="s">
        <v>298</v>
      </c>
      <c r="C4701" s="126"/>
      <c r="D4701" s="126"/>
      <c r="E4701" s="124"/>
      <c r="F4701" s="119"/>
    </row>
    <row r="4702" spans="1:6" ht="31.5">
      <c r="A4702" s="127" t="s">
        <v>267</v>
      </c>
      <c r="B4702" s="128" t="s">
        <v>486</v>
      </c>
      <c r="C4702" s="126" t="s">
        <v>1879</v>
      </c>
      <c r="D4702" s="126" t="s">
        <v>1879</v>
      </c>
      <c r="E4702" s="124"/>
      <c r="F4702" s="119"/>
    </row>
    <row r="4703" spans="1:6" ht="63">
      <c r="A4703" s="127" t="s">
        <v>268</v>
      </c>
      <c r="B4703" s="128" t="s">
        <v>411</v>
      </c>
      <c r="C4703" s="126" t="s">
        <v>1879</v>
      </c>
      <c r="D4703" s="126" t="s">
        <v>1879</v>
      </c>
      <c r="E4703" s="124"/>
      <c r="F4703" s="119"/>
    </row>
    <row r="4704" spans="1:6" ht="31.5">
      <c r="A4704" s="127" t="s">
        <v>269</v>
      </c>
      <c r="B4704" s="128" t="s">
        <v>412</v>
      </c>
      <c r="C4704" s="126" t="s">
        <v>1879</v>
      </c>
      <c r="D4704" s="126" t="s">
        <v>1879</v>
      </c>
      <c r="E4704" s="124"/>
      <c r="F4704" s="119"/>
    </row>
    <row r="4705" spans="1:6" ht="47.25">
      <c r="A4705" s="129">
        <v>3</v>
      </c>
      <c r="B4705" s="130" t="s">
        <v>210</v>
      </c>
      <c r="C4705" s="126" t="s">
        <v>1879</v>
      </c>
      <c r="D4705" s="126" t="s">
        <v>1879</v>
      </c>
      <c r="E4705" s="124"/>
      <c r="F4705" s="119"/>
    </row>
    <row r="4706" spans="1:6" ht="31.5">
      <c r="A4706" s="127" t="s">
        <v>299</v>
      </c>
      <c r="B4706" s="128" t="s">
        <v>211</v>
      </c>
      <c r="C4706" s="126" t="s">
        <v>1879</v>
      </c>
      <c r="D4706" s="126" t="s">
        <v>1879</v>
      </c>
      <c r="E4706" s="124"/>
      <c r="F4706" s="119"/>
    </row>
    <row r="4707" spans="1:6">
      <c r="A4707" s="127" t="s">
        <v>240</v>
      </c>
      <c r="B4707" s="128" t="s">
        <v>212</v>
      </c>
      <c r="C4707" s="126" t="s">
        <v>1879</v>
      </c>
      <c r="D4707" s="126" t="s">
        <v>1879</v>
      </c>
      <c r="E4707" s="124"/>
      <c r="F4707" s="119"/>
    </row>
    <row r="4708" spans="1:6">
      <c r="A4708" s="127" t="s">
        <v>242</v>
      </c>
      <c r="B4708" s="128" t="s">
        <v>213</v>
      </c>
      <c r="C4708" s="126" t="s">
        <v>1879</v>
      </c>
      <c r="D4708" s="126" t="s">
        <v>1879</v>
      </c>
      <c r="E4708" s="124"/>
      <c r="F4708" s="119"/>
    </row>
    <row r="4709" spans="1:6">
      <c r="A4709" s="127" t="s">
        <v>214</v>
      </c>
      <c r="B4709" s="128" t="s">
        <v>215</v>
      </c>
      <c r="C4709" s="126" t="s">
        <v>1879</v>
      </c>
      <c r="D4709" s="126" t="s">
        <v>1879</v>
      </c>
      <c r="E4709" s="124"/>
      <c r="F4709" s="119"/>
    </row>
    <row r="4710" spans="1:6">
      <c r="A4710" s="127" t="s">
        <v>216</v>
      </c>
      <c r="B4710" s="128" t="s">
        <v>217</v>
      </c>
      <c r="C4710" s="126" t="s">
        <v>1879</v>
      </c>
      <c r="D4710" s="126" t="s">
        <v>1879</v>
      </c>
      <c r="E4710" s="124"/>
      <c r="F4710" s="119"/>
    </row>
    <row r="4711" spans="1:6">
      <c r="A4711" s="129">
        <v>4</v>
      </c>
      <c r="B4711" s="130" t="s">
        <v>394</v>
      </c>
      <c r="C4711" s="126"/>
      <c r="D4711" s="126"/>
      <c r="E4711" s="124"/>
      <c r="F4711" s="119"/>
    </row>
    <row r="4712" spans="1:6" ht="31.5">
      <c r="A4712" s="126" t="s">
        <v>271</v>
      </c>
      <c r="B4712" s="251" t="s">
        <v>218</v>
      </c>
      <c r="C4712" s="126" t="s">
        <v>1879</v>
      </c>
      <c r="D4712" s="126" t="s">
        <v>1879</v>
      </c>
      <c r="E4712" s="124"/>
      <c r="F4712" s="119"/>
    </row>
    <row r="4713" spans="1:6" ht="63">
      <c r="A4713" s="126" t="s">
        <v>272</v>
      </c>
      <c r="B4713" s="251" t="s">
        <v>392</v>
      </c>
      <c r="C4713" s="126" t="s">
        <v>1879</v>
      </c>
      <c r="D4713" s="126" t="s">
        <v>1879</v>
      </c>
      <c r="E4713" s="124"/>
      <c r="F4713" s="119"/>
    </row>
    <row r="4714" spans="1:6" ht="31.5">
      <c r="A4714" s="126" t="s">
        <v>273</v>
      </c>
      <c r="B4714" s="251" t="s">
        <v>500</v>
      </c>
      <c r="C4714" s="126" t="s">
        <v>1879</v>
      </c>
      <c r="D4714" s="126" t="s">
        <v>1879</v>
      </c>
      <c r="E4714" s="124"/>
      <c r="F4714" s="119"/>
    </row>
    <row r="4715" spans="1:6" ht="31.5">
      <c r="A4715" s="126" t="s">
        <v>138</v>
      </c>
      <c r="B4715" s="251" t="s">
        <v>501</v>
      </c>
      <c r="C4715" s="126" t="s">
        <v>1879</v>
      </c>
      <c r="D4715" s="126" t="s">
        <v>1879</v>
      </c>
      <c r="E4715" s="124"/>
      <c r="F4715" s="119"/>
    </row>
    <row r="4716" spans="1:6">
      <c r="E4716" s="719"/>
      <c r="F4716" s="178" t="s">
        <v>251</v>
      </c>
    </row>
    <row r="4717" spans="1:6">
      <c r="B4717" s="53"/>
      <c r="F4717" s="178" t="s">
        <v>456</v>
      </c>
    </row>
    <row r="4718" spans="1:6">
      <c r="F4718" s="178" t="s">
        <v>182</v>
      </c>
    </row>
    <row r="4719" spans="1:6">
      <c r="F4719" s="178"/>
    </row>
    <row r="4720" spans="1:6">
      <c r="A4720" s="802" t="s">
        <v>399</v>
      </c>
      <c r="B4720" s="802"/>
      <c r="C4720" s="802"/>
      <c r="D4720" s="802"/>
      <c r="E4720" s="802"/>
      <c r="F4720" s="802"/>
    </row>
    <row r="4721" spans="1:6">
      <c r="A4721" s="802" t="s">
        <v>303</v>
      </c>
      <c r="B4721" s="802"/>
      <c r="C4721" s="802"/>
      <c r="D4721" s="802"/>
      <c r="E4721" s="802"/>
      <c r="F4721" s="802"/>
    </row>
    <row r="4722" spans="1:6">
      <c r="F4722" s="178" t="s">
        <v>219</v>
      </c>
    </row>
    <row r="4723" spans="1:6">
      <c r="F4723" s="178" t="s">
        <v>220</v>
      </c>
    </row>
    <row r="4724" spans="1:6">
      <c r="F4724" s="178" t="s">
        <v>221</v>
      </c>
    </row>
    <row r="4725" spans="1:6">
      <c r="F4725" s="246" t="s">
        <v>222</v>
      </c>
    </row>
    <row r="4726" spans="1:6">
      <c r="F4726" s="178" t="s">
        <v>1885</v>
      </c>
    </row>
    <row r="4727" spans="1:6">
      <c r="F4727" s="178" t="s">
        <v>177</v>
      </c>
    </row>
    <row r="4728" spans="1:6">
      <c r="A4728" s="123"/>
    </row>
    <row r="4729" spans="1:6">
      <c r="A4729" s="804" t="s">
        <v>1886</v>
      </c>
      <c r="B4729" s="804"/>
      <c r="C4729" s="804"/>
      <c r="D4729" s="804"/>
      <c r="E4729" s="804"/>
      <c r="F4729" s="804"/>
    </row>
    <row r="4730" spans="1:6">
      <c r="A4730" s="121" t="s">
        <v>1353</v>
      </c>
      <c r="B4730" s="640" t="s">
        <v>999</v>
      </c>
    </row>
    <row r="4731" spans="1:6">
      <c r="A4731" s="803" t="s">
        <v>262</v>
      </c>
      <c r="B4731" s="781" t="s">
        <v>418</v>
      </c>
      <c r="C4731" s="806" t="s">
        <v>470</v>
      </c>
      <c r="D4731" s="807"/>
      <c r="E4731" s="805" t="s">
        <v>400</v>
      </c>
      <c r="F4731" s="781" t="s">
        <v>401</v>
      </c>
    </row>
    <row r="4732" spans="1:6">
      <c r="A4732" s="803"/>
      <c r="B4732" s="781"/>
      <c r="C4732" s="808"/>
      <c r="D4732" s="809"/>
      <c r="E4732" s="805"/>
      <c r="F4732" s="781"/>
    </row>
    <row r="4733" spans="1:6">
      <c r="A4733" s="803"/>
      <c r="B4733" s="781"/>
      <c r="C4733" s="247" t="s">
        <v>402</v>
      </c>
      <c r="D4733" s="247" t="s">
        <v>403</v>
      </c>
      <c r="E4733" s="805"/>
      <c r="F4733" s="781"/>
    </row>
    <row r="4734" spans="1:6">
      <c r="A4734" s="712">
        <v>1</v>
      </c>
      <c r="B4734" s="709">
        <v>2</v>
      </c>
      <c r="C4734" s="247">
        <v>3</v>
      </c>
      <c r="D4734" s="247">
        <v>4</v>
      </c>
      <c r="E4734" s="711">
        <v>5</v>
      </c>
      <c r="F4734" s="709">
        <v>6</v>
      </c>
    </row>
    <row r="4735" spans="1:6">
      <c r="A4735" s="712">
        <v>1</v>
      </c>
      <c r="B4735" s="248" t="s">
        <v>368</v>
      </c>
      <c r="C4735" s="249"/>
      <c r="D4735" s="249"/>
      <c r="E4735" s="125"/>
      <c r="F4735" s="710"/>
    </row>
    <row r="4736" spans="1:6">
      <c r="A4736" s="126" t="s">
        <v>264</v>
      </c>
      <c r="B4736" s="250" t="s">
        <v>369</v>
      </c>
      <c r="C4736" s="126" t="s">
        <v>1879</v>
      </c>
      <c r="D4736" s="126" t="s">
        <v>1879</v>
      </c>
      <c r="E4736" s="124"/>
      <c r="F4736" s="119"/>
    </row>
    <row r="4737" spans="1:6">
      <c r="A4737" s="126" t="s">
        <v>265</v>
      </c>
      <c r="B4737" s="251" t="s">
        <v>223</v>
      </c>
      <c r="C4737" s="126" t="s">
        <v>1879</v>
      </c>
      <c r="D4737" s="126" t="s">
        <v>1879</v>
      </c>
      <c r="E4737" s="124"/>
      <c r="F4737" s="119"/>
    </row>
    <row r="4738" spans="1:6" ht="31.5">
      <c r="A4738" s="126" t="s">
        <v>276</v>
      </c>
      <c r="B4738" s="251" t="s">
        <v>480</v>
      </c>
      <c r="C4738" s="126" t="s">
        <v>1879</v>
      </c>
      <c r="D4738" s="126" t="s">
        <v>1879</v>
      </c>
      <c r="E4738" s="124"/>
      <c r="F4738" s="119"/>
    </row>
    <row r="4739" spans="1:6" ht="63">
      <c r="A4739" s="127" t="s">
        <v>291</v>
      </c>
      <c r="B4739" s="128" t="s">
        <v>481</v>
      </c>
      <c r="C4739" s="126" t="s">
        <v>1879</v>
      </c>
      <c r="D4739" s="126" t="s">
        <v>1879</v>
      </c>
      <c r="E4739" s="124"/>
      <c r="F4739" s="119"/>
    </row>
    <row r="4740" spans="1:6" ht="31.5">
      <c r="A4740" s="127" t="s">
        <v>482</v>
      </c>
      <c r="B4740" s="128" t="s">
        <v>483</v>
      </c>
      <c r="C4740" s="126" t="s">
        <v>1879</v>
      </c>
      <c r="D4740" s="126" t="s">
        <v>1879</v>
      </c>
      <c r="E4740" s="124"/>
      <c r="F4740" s="119"/>
    </row>
    <row r="4741" spans="1:6">
      <c r="A4741" s="127" t="s">
        <v>484</v>
      </c>
      <c r="B4741" s="128" t="s">
        <v>485</v>
      </c>
      <c r="C4741" s="126" t="s">
        <v>1879</v>
      </c>
      <c r="D4741" s="126" t="s">
        <v>1879</v>
      </c>
      <c r="E4741" s="124"/>
      <c r="F4741" s="119"/>
    </row>
    <row r="4742" spans="1:6">
      <c r="A4742" s="129">
        <v>2</v>
      </c>
      <c r="B4742" s="130" t="s">
        <v>298</v>
      </c>
      <c r="C4742" s="126"/>
      <c r="D4742" s="126"/>
      <c r="E4742" s="124"/>
      <c r="F4742" s="119"/>
    </row>
    <row r="4743" spans="1:6" ht="31.5">
      <c r="A4743" s="127" t="s">
        <v>267</v>
      </c>
      <c r="B4743" s="128" t="s">
        <v>486</v>
      </c>
      <c r="C4743" s="126" t="s">
        <v>1879</v>
      </c>
      <c r="D4743" s="126" t="s">
        <v>1879</v>
      </c>
      <c r="E4743" s="124"/>
      <c r="F4743" s="119"/>
    </row>
    <row r="4744" spans="1:6" ht="63">
      <c r="A4744" s="127" t="s">
        <v>268</v>
      </c>
      <c r="B4744" s="128" t="s">
        <v>411</v>
      </c>
      <c r="C4744" s="126" t="s">
        <v>1879</v>
      </c>
      <c r="D4744" s="126" t="s">
        <v>1879</v>
      </c>
      <c r="E4744" s="124"/>
      <c r="F4744" s="119"/>
    </row>
    <row r="4745" spans="1:6" ht="31.5">
      <c r="A4745" s="127" t="s">
        <v>269</v>
      </c>
      <c r="B4745" s="128" t="s">
        <v>412</v>
      </c>
      <c r="C4745" s="126" t="s">
        <v>1879</v>
      </c>
      <c r="D4745" s="126" t="s">
        <v>1879</v>
      </c>
      <c r="E4745" s="124"/>
      <c r="F4745" s="119"/>
    </row>
    <row r="4746" spans="1:6" ht="47.25">
      <c r="A4746" s="129">
        <v>3</v>
      </c>
      <c r="B4746" s="130" t="s">
        <v>210</v>
      </c>
      <c r="C4746" s="126" t="s">
        <v>1879</v>
      </c>
      <c r="D4746" s="126" t="s">
        <v>1879</v>
      </c>
      <c r="E4746" s="124"/>
      <c r="F4746" s="119"/>
    </row>
    <row r="4747" spans="1:6" ht="31.5">
      <c r="A4747" s="127" t="s">
        <v>299</v>
      </c>
      <c r="B4747" s="128" t="s">
        <v>211</v>
      </c>
      <c r="C4747" s="126" t="s">
        <v>1879</v>
      </c>
      <c r="D4747" s="126" t="s">
        <v>1879</v>
      </c>
      <c r="E4747" s="124"/>
      <c r="F4747" s="119"/>
    </row>
    <row r="4748" spans="1:6">
      <c r="A4748" s="127" t="s">
        <v>240</v>
      </c>
      <c r="B4748" s="128" t="s">
        <v>212</v>
      </c>
      <c r="C4748" s="126" t="s">
        <v>1879</v>
      </c>
      <c r="D4748" s="126" t="s">
        <v>1879</v>
      </c>
      <c r="E4748" s="124"/>
      <c r="F4748" s="119"/>
    </row>
    <row r="4749" spans="1:6">
      <c r="A4749" s="127" t="s">
        <v>242</v>
      </c>
      <c r="B4749" s="128" t="s">
        <v>213</v>
      </c>
      <c r="C4749" s="126" t="s">
        <v>1879</v>
      </c>
      <c r="D4749" s="126" t="s">
        <v>1879</v>
      </c>
      <c r="E4749" s="124"/>
      <c r="F4749" s="119"/>
    </row>
    <row r="4750" spans="1:6">
      <c r="A4750" s="127" t="s">
        <v>214</v>
      </c>
      <c r="B4750" s="128" t="s">
        <v>215</v>
      </c>
      <c r="C4750" s="126" t="s">
        <v>1879</v>
      </c>
      <c r="D4750" s="126" t="s">
        <v>1879</v>
      </c>
      <c r="E4750" s="124"/>
      <c r="F4750" s="119"/>
    </row>
    <row r="4751" spans="1:6">
      <c r="A4751" s="127" t="s">
        <v>216</v>
      </c>
      <c r="B4751" s="128" t="s">
        <v>217</v>
      </c>
      <c r="C4751" s="126" t="s">
        <v>1879</v>
      </c>
      <c r="D4751" s="126" t="s">
        <v>1879</v>
      </c>
      <c r="E4751" s="124"/>
      <c r="F4751" s="119"/>
    </row>
    <row r="4752" spans="1:6">
      <c r="A4752" s="129">
        <v>4</v>
      </c>
      <c r="B4752" s="130" t="s">
        <v>394</v>
      </c>
      <c r="C4752" s="126"/>
      <c r="D4752" s="126"/>
      <c r="E4752" s="124"/>
      <c r="F4752" s="119"/>
    </row>
    <row r="4753" spans="1:6" ht="31.5">
      <c r="A4753" s="126" t="s">
        <v>271</v>
      </c>
      <c r="B4753" s="251" t="s">
        <v>218</v>
      </c>
      <c r="C4753" s="126" t="s">
        <v>1879</v>
      </c>
      <c r="D4753" s="126" t="s">
        <v>1879</v>
      </c>
      <c r="E4753" s="124"/>
      <c r="F4753" s="119"/>
    </row>
    <row r="4754" spans="1:6" ht="63">
      <c r="A4754" s="126" t="s">
        <v>272</v>
      </c>
      <c r="B4754" s="251" t="s">
        <v>392</v>
      </c>
      <c r="C4754" s="126" t="s">
        <v>1879</v>
      </c>
      <c r="D4754" s="126" t="s">
        <v>1879</v>
      </c>
      <c r="E4754" s="124"/>
      <c r="F4754" s="119"/>
    </row>
    <row r="4755" spans="1:6" ht="31.5">
      <c r="A4755" s="126" t="s">
        <v>273</v>
      </c>
      <c r="B4755" s="251" t="s">
        <v>500</v>
      </c>
      <c r="C4755" s="126" t="s">
        <v>1879</v>
      </c>
      <c r="D4755" s="126" t="s">
        <v>1879</v>
      </c>
      <c r="E4755" s="124"/>
      <c r="F4755" s="119"/>
    </row>
    <row r="4756" spans="1:6" ht="31.5">
      <c r="A4756" s="126" t="s">
        <v>138</v>
      </c>
      <c r="B4756" s="251" t="s">
        <v>501</v>
      </c>
      <c r="C4756" s="126" t="s">
        <v>1879</v>
      </c>
      <c r="D4756" s="126" t="s">
        <v>1879</v>
      </c>
      <c r="E4756" s="124"/>
      <c r="F4756" s="119"/>
    </row>
    <row r="4757" spans="1:6">
      <c r="E4757" s="719"/>
      <c r="F4757" s="178" t="s">
        <v>251</v>
      </c>
    </row>
    <row r="4758" spans="1:6">
      <c r="B4758" s="53"/>
      <c r="F4758" s="178" t="s">
        <v>456</v>
      </c>
    </row>
    <row r="4759" spans="1:6">
      <c r="F4759" s="178" t="s">
        <v>182</v>
      </c>
    </row>
    <row r="4760" spans="1:6">
      <c r="F4760" s="178"/>
    </row>
    <row r="4761" spans="1:6">
      <c r="A4761" s="802" t="s">
        <v>399</v>
      </c>
      <c r="B4761" s="802"/>
      <c r="C4761" s="802"/>
      <c r="D4761" s="802"/>
      <c r="E4761" s="802"/>
      <c r="F4761" s="802"/>
    </row>
    <row r="4762" spans="1:6">
      <c r="A4762" s="802" t="s">
        <v>303</v>
      </c>
      <c r="B4762" s="802"/>
      <c r="C4762" s="802"/>
      <c r="D4762" s="802"/>
      <c r="E4762" s="802"/>
      <c r="F4762" s="802"/>
    </row>
    <row r="4763" spans="1:6">
      <c r="F4763" s="178" t="s">
        <v>219</v>
      </c>
    </row>
    <row r="4764" spans="1:6">
      <c r="F4764" s="178" t="s">
        <v>220</v>
      </c>
    </row>
    <row r="4765" spans="1:6">
      <c r="F4765" s="178" t="s">
        <v>221</v>
      </c>
    </row>
    <row r="4766" spans="1:6">
      <c r="F4766" s="246" t="s">
        <v>222</v>
      </c>
    </row>
    <row r="4767" spans="1:6">
      <c r="F4767" s="178" t="s">
        <v>1885</v>
      </c>
    </row>
    <row r="4768" spans="1:6">
      <c r="F4768" s="178" t="s">
        <v>177</v>
      </c>
    </row>
    <row r="4769" spans="1:6">
      <c r="A4769" s="123"/>
    </row>
    <row r="4770" spans="1:6">
      <c r="A4770" s="804" t="s">
        <v>1886</v>
      </c>
      <c r="B4770" s="804"/>
      <c r="C4770" s="804"/>
      <c r="D4770" s="804"/>
      <c r="E4770" s="804"/>
      <c r="F4770" s="804"/>
    </row>
    <row r="4771" spans="1:6">
      <c r="A4771" s="121" t="s">
        <v>1354</v>
      </c>
      <c r="B4771" s="640" t="s">
        <v>1000</v>
      </c>
    </row>
    <row r="4772" spans="1:6">
      <c r="A4772" s="803" t="s">
        <v>262</v>
      </c>
      <c r="B4772" s="781" t="s">
        <v>418</v>
      </c>
      <c r="C4772" s="806" t="s">
        <v>470</v>
      </c>
      <c r="D4772" s="807"/>
      <c r="E4772" s="805" t="s">
        <v>400</v>
      </c>
      <c r="F4772" s="781" t="s">
        <v>401</v>
      </c>
    </row>
    <row r="4773" spans="1:6">
      <c r="A4773" s="803"/>
      <c r="B4773" s="781"/>
      <c r="C4773" s="808"/>
      <c r="D4773" s="809"/>
      <c r="E4773" s="805"/>
      <c r="F4773" s="781"/>
    </row>
    <row r="4774" spans="1:6">
      <c r="A4774" s="803"/>
      <c r="B4774" s="781"/>
      <c r="C4774" s="247" t="s">
        <v>402</v>
      </c>
      <c r="D4774" s="247" t="s">
        <v>403</v>
      </c>
      <c r="E4774" s="805"/>
      <c r="F4774" s="781"/>
    </row>
    <row r="4775" spans="1:6">
      <c r="A4775" s="712">
        <v>1</v>
      </c>
      <c r="B4775" s="709">
        <v>2</v>
      </c>
      <c r="C4775" s="247">
        <v>3</v>
      </c>
      <c r="D4775" s="247">
        <v>4</v>
      </c>
      <c r="E4775" s="711">
        <v>5</v>
      </c>
      <c r="F4775" s="709">
        <v>6</v>
      </c>
    </row>
    <row r="4776" spans="1:6">
      <c r="A4776" s="712">
        <v>1</v>
      </c>
      <c r="B4776" s="248" t="s">
        <v>368</v>
      </c>
      <c r="C4776" s="249"/>
      <c r="D4776" s="249"/>
      <c r="E4776" s="125"/>
      <c r="F4776" s="710"/>
    </row>
    <row r="4777" spans="1:6">
      <c r="A4777" s="126" t="s">
        <v>264</v>
      </c>
      <c r="B4777" s="250" t="s">
        <v>369</v>
      </c>
      <c r="C4777" s="126" t="s">
        <v>1879</v>
      </c>
      <c r="D4777" s="126" t="s">
        <v>1879</v>
      </c>
      <c r="E4777" s="124"/>
      <c r="F4777" s="119"/>
    </row>
    <row r="4778" spans="1:6">
      <c r="A4778" s="126" t="s">
        <v>265</v>
      </c>
      <c r="B4778" s="251" t="s">
        <v>223</v>
      </c>
      <c r="C4778" s="126" t="s">
        <v>1879</v>
      </c>
      <c r="D4778" s="126" t="s">
        <v>1879</v>
      </c>
      <c r="E4778" s="124"/>
      <c r="F4778" s="119"/>
    </row>
    <row r="4779" spans="1:6" ht="31.5">
      <c r="A4779" s="126" t="s">
        <v>276</v>
      </c>
      <c r="B4779" s="251" t="s">
        <v>480</v>
      </c>
      <c r="C4779" s="126" t="s">
        <v>1879</v>
      </c>
      <c r="D4779" s="126" t="s">
        <v>1879</v>
      </c>
      <c r="E4779" s="124"/>
      <c r="F4779" s="119"/>
    </row>
    <row r="4780" spans="1:6" ht="63">
      <c r="A4780" s="127" t="s">
        <v>291</v>
      </c>
      <c r="B4780" s="128" t="s">
        <v>481</v>
      </c>
      <c r="C4780" s="126" t="s">
        <v>1879</v>
      </c>
      <c r="D4780" s="126" t="s">
        <v>1879</v>
      </c>
      <c r="E4780" s="124"/>
      <c r="F4780" s="119"/>
    </row>
    <row r="4781" spans="1:6" ht="31.5">
      <c r="A4781" s="127" t="s">
        <v>482</v>
      </c>
      <c r="B4781" s="128" t="s">
        <v>483</v>
      </c>
      <c r="C4781" s="126" t="s">
        <v>1879</v>
      </c>
      <c r="D4781" s="126" t="s">
        <v>1879</v>
      </c>
      <c r="E4781" s="124"/>
      <c r="F4781" s="119"/>
    </row>
    <row r="4782" spans="1:6">
      <c r="A4782" s="127" t="s">
        <v>484</v>
      </c>
      <c r="B4782" s="128" t="s">
        <v>485</v>
      </c>
      <c r="C4782" s="126" t="s">
        <v>1879</v>
      </c>
      <c r="D4782" s="126" t="s">
        <v>1879</v>
      </c>
      <c r="E4782" s="124"/>
      <c r="F4782" s="119"/>
    </row>
    <row r="4783" spans="1:6">
      <c r="A4783" s="129">
        <v>2</v>
      </c>
      <c r="B4783" s="130" t="s">
        <v>298</v>
      </c>
      <c r="C4783" s="126"/>
      <c r="D4783" s="126"/>
      <c r="E4783" s="124"/>
      <c r="F4783" s="119"/>
    </row>
    <row r="4784" spans="1:6" ht="31.5">
      <c r="A4784" s="127" t="s">
        <v>267</v>
      </c>
      <c r="B4784" s="128" t="s">
        <v>486</v>
      </c>
      <c r="C4784" s="126" t="s">
        <v>1879</v>
      </c>
      <c r="D4784" s="126" t="s">
        <v>1879</v>
      </c>
      <c r="E4784" s="124"/>
      <c r="F4784" s="119"/>
    </row>
    <row r="4785" spans="1:6" ht="63">
      <c r="A4785" s="127" t="s">
        <v>268</v>
      </c>
      <c r="B4785" s="128" t="s">
        <v>411</v>
      </c>
      <c r="C4785" s="126" t="s">
        <v>1879</v>
      </c>
      <c r="D4785" s="126" t="s">
        <v>1879</v>
      </c>
      <c r="E4785" s="124"/>
      <c r="F4785" s="119"/>
    </row>
    <row r="4786" spans="1:6" ht="31.5">
      <c r="A4786" s="127" t="s">
        <v>269</v>
      </c>
      <c r="B4786" s="128" t="s">
        <v>412</v>
      </c>
      <c r="C4786" s="126" t="s">
        <v>1879</v>
      </c>
      <c r="D4786" s="126" t="s">
        <v>1879</v>
      </c>
      <c r="E4786" s="124"/>
      <c r="F4786" s="119"/>
    </row>
    <row r="4787" spans="1:6" ht="47.25">
      <c r="A4787" s="129">
        <v>3</v>
      </c>
      <c r="B4787" s="130" t="s">
        <v>210</v>
      </c>
      <c r="C4787" s="126" t="s">
        <v>1879</v>
      </c>
      <c r="D4787" s="126" t="s">
        <v>1879</v>
      </c>
      <c r="E4787" s="124"/>
      <c r="F4787" s="119"/>
    </row>
    <row r="4788" spans="1:6" ht="31.5">
      <c r="A4788" s="127" t="s">
        <v>299</v>
      </c>
      <c r="B4788" s="128" t="s">
        <v>211</v>
      </c>
      <c r="C4788" s="126" t="s">
        <v>1879</v>
      </c>
      <c r="D4788" s="126" t="s">
        <v>1879</v>
      </c>
      <c r="E4788" s="124"/>
      <c r="F4788" s="119"/>
    </row>
    <row r="4789" spans="1:6">
      <c r="A4789" s="127" t="s">
        <v>240</v>
      </c>
      <c r="B4789" s="128" t="s">
        <v>212</v>
      </c>
      <c r="C4789" s="126" t="s">
        <v>1879</v>
      </c>
      <c r="D4789" s="126" t="s">
        <v>1879</v>
      </c>
      <c r="E4789" s="124"/>
      <c r="F4789" s="119"/>
    </row>
    <row r="4790" spans="1:6">
      <c r="A4790" s="127" t="s">
        <v>242</v>
      </c>
      <c r="B4790" s="128" t="s">
        <v>213</v>
      </c>
      <c r="C4790" s="126" t="s">
        <v>1879</v>
      </c>
      <c r="D4790" s="126" t="s">
        <v>1879</v>
      </c>
      <c r="E4790" s="124"/>
      <c r="F4790" s="119"/>
    </row>
    <row r="4791" spans="1:6">
      <c r="A4791" s="127" t="s">
        <v>214</v>
      </c>
      <c r="B4791" s="128" t="s">
        <v>215</v>
      </c>
      <c r="C4791" s="126" t="s">
        <v>1879</v>
      </c>
      <c r="D4791" s="126" t="s">
        <v>1879</v>
      </c>
      <c r="E4791" s="124"/>
      <c r="F4791" s="119"/>
    </row>
    <row r="4792" spans="1:6">
      <c r="A4792" s="127" t="s">
        <v>216</v>
      </c>
      <c r="B4792" s="128" t="s">
        <v>217</v>
      </c>
      <c r="C4792" s="126" t="s">
        <v>1879</v>
      </c>
      <c r="D4792" s="126" t="s">
        <v>1879</v>
      </c>
      <c r="E4792" s="124"/>
      <c r="F4792" s="119"/>
    </row>
    <row r="4793" spans="1:6">
      <c r="A4793" s="129">
        <v>4</v>
      </c>
      <c r="B4793" s="130" t="s">
        <v>394</v>
      </c>
      <c r="C4793" s="126"/>
      <c r="D4793" s="126"/>
      <c r="E4793" s="124"/>
      <c r="F4793" s="119"/>
    </row>
    <row r="4794" spans="1:6" ht="31.5">
      <c r="A4794" s="126" t="s">
        <v>271</v>
      </c>
      <c r="B4794" s="251" t="s">
        <v>218</v>
      </c>
      <c r="C4794" s="126" t="s">
        <v>1879</v>
      </c>
      <c r="D4794" s="126" t="s">
        <v>1879</v>
      </c>
      <c r="E4794" s="124"/>
      <c r="F4794" s="119"/>
    </row>
    <row r="4795" spans="1:6" ht="63">
      <c r="A4795" s="126" t="s">
        <v>272</v>
      </c>
      <c r="B4795" s="251" t="s">
        <v>392</v>
      </c>
      <c r="C4795" s="126" t="s">
        <v>1879</v>
      </c>
      <c r="D4795" s="126" t="s">
        <v>1879</v>
      </c>
      <c r="E4795" s="124"/>
      <c r="F4795" s="119"/>
    </row>
    <row r="4796" spans="1:6" ht="31.5">
      <c r="A4796" s="126" t="s">
        <v>273</v>
      </c>
      <c r="B4796" s="251" t="s">
        <v>500</v>
      </c>
      <c r="C4796" s="126" t="s">
        <v>1879</v>
      </c>
      <c r="D4796" s="126" t="s">
        <v>1879</v>
      </c>
      <c r="E4796" s="124"/>
      <c r="F4796" s="119"/>
    </row>
    <row r="4797" spans="1:6" ht="31.5">
      <c r="A4797" s="126" t="s">
        <v>138</v>
      </c>
      <c r="B4797" s="251" t="s">
        <v>501</v>
      </c>
      <c r="C4797" s="126" t="s">
        <v>1879</v>
      </c>
      <c r="D4797" s="126" t="s">
        <v>1879</v>
      </c>
      <c r="E4797" s="124"/>
      <c r="F4797" s="119"/>
    </row>
    <row r="4798" spans="1:6">
      <c r="E4798" s="719"/>
      <c r="F4798" s="178" t="s">
        <v>251</v>
      </c>
    </row>
    <row r="4799" spans="1:6">
      <c r="B4799" s="53"/>
      <c r="F4799" s="178" t="s">
        <v>456</v>
      </c>
    </row>
    <row r="4800" spans="1:6">
      <c r="F4800" s="178" t="s">
        <v>182</v>
      </c>
    </row>
    <row r="4801" spans="1:6">
      <c r="F4801" s="178"/>
    </row>
    <row r="4802" spans="1:6">
      <c r="A4802" s="802" t="s">
        <v>399</v>
      </c>
      <c r="B4802" s="802"/>
      <c r="C4802" s="802"/>
      <c r="D4802" s="802"/>
      <c r="E4802" s="802"/>
      <c r="F4802" s="802"/>
    </row>
    <row r="4803" spans="1:6">
      <c r="A4803" s="802" t="s">
        <v>303</v>
      </c>
      <c r="B4803" s="802"/>
      <c r="C4803" s="802"/>
      <c r="D4803" s="802"/>
      <c r="E4803" s="802"/>
      <c r="F4803" s="802"/>
    </row>
    <row r="4804" spans="1:6">
      <c r="F4804" s="178" t="s">
        <v>219</v>
      </c>
    </row>
    <row r="4805" spans="1:6">
      <c r="F4805" s="178" t="s">
        <v>220</v>
      </c>
    </row>
    <row r="4806" spans="1:6">
      <c r="F4806" s="178" t="s">
        <v>221</v>
      </c>
    </row>
    <row r="4807" spans="1:6">
      <c r="F4807" s="246" t="s">
        <v>222</v>
      </c>
    </row>
    <row r="4808" spans="1:6">
      <c r="F4808" s="178" t="s">
        <v>1885</v>
      </c>
    </row>
    <row r="4809" spans="1:6">
      <c r="F4809" s="178" t="s">
        <v>177</v>
      </c>
    </row>
    <row r="4810" spans="1:6">
      <c r="A4810" s="123"/>
    </row>
    <row r="4811" spans="1:6">
      <c r="A4811" s="804" t="s">
        <v>1886</v>
      </c>
      <c r="B4811" s="804"/>
      <c r="C4811" s="804"/>
      <c r="D4811" s="804"/>
      <c r="E4811" s="804"/>
      <c r="F4811" s="804"/>
    </row>
    <row r="4812" spans="1:6">
      <c r="A4812" s="121" t="s">
        <v>1355</v>
      </c>
      <c r="B4812" s="640" t="s">
        <v>1001</v>
      </c>
    </row>
    <row r="4813" spans="1:6">
      <c r="A4813" s="803" t="s">
        <v>262</v>
      </c>
      <c r="B4813" s="781" t="s">
        <v>418</v>
      </c>
      <c r="C4813" s="806" t="s">
        <v>470</v>
      </c>
      <c r="D4813" s="807"/>
      <c r="E4813" s="805" t="s">
        <v>400</v>
      </c>
      <c r="F4813" s="781" t="s">
        <v>401</v>
      </c>
    </row>
    <row r="4814" spans="1:6">
      <c r="A4814" s="803"/>
      <c r="B4814" s="781"/>
      <c r="C4814" s="808"/>
      <c r="D4814" s="809"/>
      <c r="E4814" s="805"/>
      <c r="F4814" s="781"/>
    </row>
    <row r="4815" spans="1:6">
      <c r="A4815" s="803"/>
      <c r="B4815" s="781"/>
      <c r="C4815" s="247" t="s">
        <v>402</v>
      </c>
      <c r="D4815" s="247" t="s">
        <v>403</v>
      </c>
      <c r="E4815" s="805"/>
      <c r="F4815" s="781"/>
    </row>
    <row r="4816" spans="1:6">
      <c r="A4816" s="712">
        <v>1</v>
      </c>
      <c r="B4816" s="709">
        <v>2</v>
      </c>
      <c r="C4816" s="247">
        <v>3</v>
      </c>
      <c r="D4816" s="247">
        <v>4</v>
      </c>
      <c r="E4816" s="711">
        <v>5</v>
      </c>
      <c r="F4816" s="709">
        <v>6</v>
      </c>
    </row>
    <row r="4817" spans="1:6">
      <c r="A4817" s="712">
        <v>1</v>
      </c>
      <c r="B4817" s="248" t="s">
        <v>368</v>
      </c>
      <c r="C4817" s="249"/>
      <c r="D4817" s="249"/>
      <c r="E4817" s="125"/>
      <c r="F4817" s="710"/>
    </row>
    <row r="4818" spans="1:6">
      <c r="A4818" s="126" t="s">
        <v>264</v>
      </c>
      <c r="B4818" s="250" t="s">
        <v>369</v>
      </c>
      <c r="C4818" s="126" t="s">
        <v>1879</v>
      </c>
      <c r="D4818" s="126" t="s">
        <v>1879</v>
      </c>
      <c r="E4818" s="124"/>
      <c r="F4818" s="119"/>
    </row>
    <row r="4819" spans="1:6">
      <c r="A4819" s="126" t="s">
        <v>265</v>
      </c>
      <c r="B4819" s="251" t="s">
        <v>223</v>
      </c>
      <c r="C4819" s="126" t="s">
        <v>1879</v>
      </c>
      <c r="D4819" s="126" t="s">
        <v>1879</v>
      </c>
      <c r="E4819" s="124"/>
      <c r="F4819" s="119"/>
    </row>
    <row r="4820" spans="1:6" ht="31.5">
      <c r="A4820" s="126" t="s">
        <v>276</v>
      </c>
      <c r="B4820" s="251" t="s">
        <v>480</v>
      </c>
      <c r="C4820" s="126" t="s">
        <v>1879</v>
      </c>
      <c r="D4820" s="126" t="s">
        <v>1879</v>
      </c>
      <c r="E4820" s="124"/>
      <c r="F4820" s="119"/>
    </row>
    <row r="4821" spans="1:6" ht="63">
      <c r="A4821" s="127" t="s">
        <v>291</v>
      </c>
      <c r="B4821" s="128" t="s">
        <v>481</v>
      </c>
      <c r="C4821" s="126" t="s">
        <v>1879</v>
      </c>
      <c r="D4821" s="126" t="s">
        <v>1879</v>
      </c>
      <c r="E4821" s="124"/>
      <c r="F4821" s="119"/>
    </row>
    <row r="4822" spans="1:6" ht="31.5">
      <c r="A4822" s="127" t="s">
        <v>482</v>
      </c>
      <c r="B4822" s="128" t="s">
        <v>483</v>
      </c>
      <c r="C4822" s="126" t="s">
        <v>1879</v>
      </c>
      <c r="D4822" s="126" t="s">
        <v>1879</v>
      </c>
      <c r="E4822" s="124"/>
      <c r="F4822" s="119"/>
    </row>
    <row r="4823" spans="1:6">
      <c r="A4823" s="127" t="s">
        <v>484</v>
      </c>
      <c r="B4823" s="128" t="s">
        <v>485</v>
      </c>
      <c r="C4823" s="126" t="s">
        <v>1879</v>
      </c>
      <c r="D4823" s="126" t="s">
        <v>1879</v>
      </c>
      <c r="E4823" s="124"/>
      <c r="F4823" s="119"/>
    </row>
    <row r="4824" spans="1:6">
      <c r="A4824" s="129">
        <v>2</v>
      </c>
      <c r="B4824" s="130" t="s">
        <v>298</v>
      </c>
      <c r="C4824" s="126"/>
      <c r="D4824" s="126"/>
      <c r="E4824" s="124"/>
      <c r="F4824" s="119"/>
    </row>
    <row r="4825" spans="1:6" ht="31.5">
      <c r="A4825" s="127" t="s">
        <v>267</v>
      </c>
      <c r="B4825" s="128" t="s">
        <v>486</v>
      </c>
      <c r="C4825" s="126" t="s">
        <v>1879</v>
      </c>
      <c r="D4825" s="126" t="s">
        <v>1879</v>
      </c>
      <c r="E4825" s="124"/>
      <c r="F4825" s="119"/>
    </row>
    <row r="4826" spans="1:6" ht="63">
      <c r="A4826" s="127" t="s">
        <v>268</v>
      </c>
      <c r="B4826" s="128" t="s">
        <v>411</v>
      </c>
      <c r="C4826" s="126" t="s">
        <v>1879</v>
      </c>
      <c r="D4826" s="126" t="s">
        <v>1879</v>
      </c>
      <c r="E4826" s="124"/>
      <c r="F4826" s="119"/>
    </row>
    <row r="4827" spans="1:6" ht="31.5">
      <c r="A4827" s="127" t="s">
        <v>269</v>
      </c>
      <c r="B4827" s="128" t="s">
        <v>412</v>
      </c>
      <c r="C4827" s="126" t="s">
        <v>1879</v>
      </c>
      <c r="D4827" s="126" t="s">
        <v>1879</v>
      </c>
      <c r="E4827" s="124"/>
      <c r="F4827" s="119"/>
    </row>
    <row r="4828" spans="1:6" ht="47.25">
      <c r="A4828" s="129">
        <v>3</v>
      </c>
      <c r="B4828" s="130" t="s">
        <v>210</v>
      </c>
      <c r="C4828" s="126" t="s">
        <v>1879</v>
      </c>
      <c r="D4828" s="126" t="s">
        <v>1879</v>
      </c>
      <c r="E4828" s="124"/>
      <c r="F4828" s="119"/>
    </row>
    <row r="4829" spans="1:6" ht="31.5">
      <c r="A4829" s="127" t="s">
        <v>299</v>
      </c>
      <c r="B4829" s="128" t="s">
        <v>211</v>
      </c>
      <c r="C4829" s="126" t="s">
        <v>1879</v>
      </c>
      <c r="D4829" s="126" t="s">
        <v>1879</v>
      </c>
      <c r="E4829" s="124"/>
      <c r="F4829" s="119"/>
    </row>
    <row r="4830" spans="1:6">
      <c r="A4830" s="127" t="s">
        <v>240</v>
      </c>
      <c r="B4830" s="128" t="s">
        <v>212</v>
      </c>
      <c r="C4830" s="126" t="s">
        <v>1879</v>
      </c>
      <c r="D4830" s="126" t="s">
        <v>1879</v>
      </c>
      <c r="E4830" s="124"/>
      <c r="F4830" s="119"/>
    </row>
    <row r="4831" spans="1:6">
      <c r="A4831" s="127" t="s">
        <v>242</v>
      </c>
      <c r="B4831" s="128" t="s">
        <v>213</v>
      </c>
      <c r="C4831" s="126" t="s">
        <v>1879</v>
      </c>
      <c r="D4831" s="126" t="s">
        <v>1879</v>
      </c>
      <c r="E4831" s="124"/>
      <c r="F4831" s="119"/>
    </row>
    <row r="4832" spans="1:6">
      <c r="A4832" s="127" t="s">
        <v>214</v>
      </c>
      <c r="B4832" s="128" t="s">
        <v>215</v>
      </c>
      <c r="C4832" s="126" t="s">
        <v>1879</v>
      </c>
      <c r="D4832" s="126" t="s">
        <v>1879</v>
      </c>
      <c r="E4832" s="124"/>
      <c r="F4832" s="119"/>
    </row>
    <row r="4833" spans="1:6">
      <c r="A4833" s="127" t="s">
        <v>216</v>
      </c>
      <c r="B4833" s="128" t="s">
        <v>217</v>
      </c>
      <c r="C4833" s="126" t="s">
        <v>1879</v>
      </c>
      <c r="D4833" s="126" t="s">
        <v>1879</v>
      </c>
      <c r="E4833" s="124"/>
      <c r="F4833" s="119"/>
    </row>
    <row r="4834" spans="1:6">
      <c r="A4834" s="129">
        <v>4</v>
      </c>
      <c r="B4834" s="130" t="s">
        <v>394</v>
      </c>
      <c r="C4834" s="126"/>
      <c r="D4834" s="126"/>
      <c r="E4834" s="124"/>
      <c r="F4834" s="119"/>
    </row>
    <row r="4835" spans="1:6" ht="31.5">
      <c r="A4835" s="126" t="s">
        <v>271</v>
      </c>
      <c r="B4835" s="251" t="s">
        <v>218</v>
      </c>
      <c r="C4835" s="126" t="s">
        <v>1879</v>
      </c>
      <c r="D4835" s="126" t="s">
        <v>1879</v>
      </c>
      <c r="E4835" s="124"/>
      <c r="F4835" s="119"/>
    </row>
    <row r="4836" spans="1:6" ht="63">
      <c r="A4836" s="126" t="s">
        <v>272</v>
      </c>
      <c r="B4836" s="251" t="s">
        <v>392</v>
      </c>
      <c r="C4836" s="126" t="s">
        <v>1879</v>
      </c>
      <c r="D4836" s="126" t="s">
        <v>1879</v>
      </c>
      <c r="E4836" s="124"/>
      <c r="F4836" s="119"/>
    </row>
    <row r="4837" spans="1:6" ht="31.5">
      <c r="A4837" s="126" t="s">
        <v>273</v>
      </c>
      <c r="B4837" s="251" t="s">
        <v>500</v>
      </c>
      <c r="C4837" s="126" t="s">
        <v>1879</v>
      </c>
      <c r="D4837" s="126" t="s">
        <v>1879</v>
      </c>
      <c r="E4837" s="124"/>
      <c r="F4837" s="119"/>
    </row>
    <row r="4838" spans="1:6" ht="31.5">
      <c r="A4838" s="126" t="s">
        <v>138</v>
      </c>
      <c r="B4838" s="251" t="s">
        <v>501</v>
      </c>
      <c r="C4838" s="126" t="s">
        <v>1879</v>
      </c>
      <c r="D4838" s="126" t="s">
        <v>1879</v>
      </c>
      <c r="E4838" s="124"/>
      <c r="F4838" s="119"/>
    </row>
    <row r="4839" spans="1:6">
      <c r="E4839" s="719"/>
      <c r="F4839" s="178" t="s">
        <v>251</v>
      </c>
    </row>
    <row r="4840" spans="1:6">
      <c r="B4840" s="53"/>
      <c r="F4840" s="178" t="s">
        <v>456</v>
      </c>
    </row>
    <row r="4841" spans="1:6">
      <c r="F4841" s="178" t="s">
        <v>182</v>
      </c>
    </row>
    <row r="4842" spans="1:6">
      <c r="F4842" s="178"/>
    </row>
    <row r="4843" spans="1:6">
      <c r="A4843" s="802" t="s">
        <v>399</v>
      </c>
      <c r="B4843" s="802"/>
      <c r="C4843" s="802"/>
      <c r="D4843" s="802"/>
      <c r="E4843" s="802"/>
      <c r="F4843" s="802"/>
    </row>
    <row r="4844" spans="1:6">
      <c r="A4844" s="802" t="s">
        <v>303</v>
      </c>
      <c r="B4844" s="802"/>
      <c r="C4844" s="802"/>
      <c r="D4844" s="802"/>
      <c r="E4844" s="802"/>
      <c r="F4844" s="802"/>
    </row>
    <row r="4845" spans="1:6">
      <c r="F4845" s="178" t="s">
        <v>219</v>
      </c>
    </row>
    <row r="4846" spans="1:6">
      <c r="F4846" s="178" t="s">
        <v>220</v>
      </c>
    </row>
    <row r="4847" spans="1:6">
      <c r="F4847" s="178" t="s">
        <v>221</v>
      </c>
    </row>
    <row r="4848" spans="1:6">
      <c r="F4848" s="246" t="s">
        <v>222</v>
      </c>
    </row>
    <row r="4849" spans="1:6">
      <c r="F4849" s="178" t="s">
        <v>1885</v>
      </c>
    </row>
    <row r="4850" spans="1:6">
      <c r="F4850" s="178" t="s">
        <v>177</v>
      </c>
    </row>
    <row r="4851" spans="1:6">
      <c r="A4851" s="123"/>
    </row>
    <row r="4852" spans="1:6">
      <c r="A4852" s="804" t="s">
        <v>1886</v>
      </c>
      <c r="B4852" s="804"/>
      <c r="C4852" s="804"/>
      <c r="D4852" s="804"/>
      <c r="E4852" s="804"/>
      <c r="F4852" s="804"/>
    </row>
    <row r="4853" spans="1:6">
      <c r="A4853" s="121" t="s">
        <v>1356</v>
      </c>
      <c r="B4853" s="640" t="s">
        <v>1002</v>
      </c>
    </row>
    <row r="4854" spans="1:6">
      <c r="A4854" s="803" t="s">
        <v>262</v>
      </c>
      <c r="B4854" s="781" t="s">
        <v>418</v>
      </c>
      <c r="C4854" s="806" t="s">
        <v>470</v>
      </c>
      <c r="D4854" s="807"/>
      <c r="E4854" s="805" t="s">
        <v>400</v>
      </c>
      <c r="F4854" s="781" t="s">
        <v>401</v>
      </c>
    </row>
    <row r="4855" spans="1:6">
      <c r="A4855" s="803"/>
      <c r="B4855" s="781"/>
      <c r="C4855" s="808"/>
      <c r="D4855" s="809"/>
      <c r="E4855" s="805"/>
      <c r="F4855" s="781"/>
    </row>
    <row r="4856" spans="1:6">
      <c r="A4856" s="803"/>
      <c r="B4856" s="781"/>
      <c r="C4856" s="247" t="s">
        <v>402</v>
      </c>
      <c r="D4856" s="247" t="s">
        <v>403</v>
      </c>
      <c r="E4856" s="805"/>
      <c r="F4856" s="781"/>
    </row>
    <row r="4857" spans="1:6">
      <c r="A4857" s="712">
        <v>1</v>
      </c>
      <c r="B4857" s="709">
        <v>2</v>
      </c>
      <c r="C4857" s="247">
        <v>3</v>
      </c>
      <c r="D4857" s="247">
        <v>4</v>
      </c>
      <c r="E4857" s="711">
        <v>5</v>
      </c>
      <c r="F4857" s="709">
        <v>6</v>
      </c>
    </row>
    <row r="4858" spans="1:6">
      <c r="A4858" s="712">
        <v>1</v>
      </c>
      <c r="B4858" s="248" t="s">
        <v>368</v>
      </c>
      <c r="C4858" s="249"/>
      <c r="D4858" s="249"/>
      <c r="E4858" s="125"/>
      <c r="F4858" s="710"/>
    </row>
    <row r="4859" spans="1:6">
      <c r="A4859" s="126" t="s">
        <v>264</v>
      </c>
      <c r="B4859" s="250" t="s">
        <v>369</v>
      </c>
      <c r="C4859" s="126" t="s">
        <v>1879</v>
      </c>
      <c r="D4859" s="126" t="s">
        <v>1879</v>
      </c>
      <c r="E4859" s="124"/>
      <c r="F4859" s="119"/>
    </row>
    <row r="4860" spans="1:6">
      <c r="A4860" s="126" t="s">
        <v>265</v>
      </c>
      <c r="B4860" s="251" t="s">
        <v>223</v>
      </c>
      <c r="C4860" s="126" t="s">
        <v>1879</v>
      </c>
      <c r="D4860" s="126" t="s">
        <v>1879</v>
      </c>
      <c r="E4860" s="124"/>
      <c r="F4860" s="119"/>
    </row>
    <row r="4861" spans="1:6" ht="31.5">
      <c r="A4861" s="126" t="s">
        <v>276</v>
      </c>
      <c r="B4861" s="251" t="s">
        <v>480</v>
      </c>
      <c r="C4861" s="126" t="s">
        <v>1879</v>
      </c>
      <c r="D4861" s="126" t="s">
        <v>1879</v>
      </c>
      <c r="E4861" s="124"/>
      <c r="F4861" s="119"/>
    </row>
    <row r="4862" spans="1:6" ht="63">
      <c r="A4862" s="127" t="s">
        <v>291</v>
      </c>
      <c r="B4862" s="128" t="s">
        <v>481</v>
      </c>
      <c r="C4862" s="126" t="s">
        <v>1879</v>
      </c>
      <c r="D4862" s="126" t="s">
        <v>1879</v>
      </c>
      <c r="E4862" s="124"/>
      <c r="F4862" s="119"/>
    </row>
    <row r="4863" spans="1:6" ht="31.5">
      <c r="A4863" s="127" t="s">
        <v>482</v>
      </c>
      <c r="B4863" s="128" t="s">
        <v>483</v>
      </c>
      <c r="C4863" s="126" t="s">
        <v>1879</v>
      </c>
      <c r="D4863" s="126" t="s">
        <v>1879</v>
      </c>
      <c r="E4863" s="124"/>
      <c r="F4863" s="119"/>
    </row>
    <row r="4864" spans="1:6">
      <c r="A4864" s="127" t="s">
        <v>484</v>
      </c>
      <c r="B4864" s="128" t="s">
        <v>485</v>
      </c>
      <c r="C4864" s="126" t="s">
        <v>1879</v>
      </c>
      <c r="D4864" s="126" t="s">
        <v>1879</v>
      </c>
      <c r="E4864" s="124"/>
      <c r="F4864" s="119"/>
    </row>
    <row r="4865" spans="1:6">
      <c r="A4865" s="129">
        <v>2</v>
      </c>
      <c r="B4865" s="130" t="s">
        <v>298</v>
      </c>
      <c r="C4865" s="126"/>
      <c r="D4865" s="126"/>
      <c r="E4865" s="124"/>
      <c r="F4865" s="119"/>
    </row>
    <row r="4866" spans="1:6" ht="31.5">
      <c r="A4866" s="127" t="s">
        <v>267</v>
      </c>
      <c r="B4866" s="128" t="s">
        <v>486</v>
      </c>
      <c r="C4866" s="126" t="s">
        <v>1879</v>
      </c>
      <c r="D4866" s="126" t="s">
        <v>1879</v>
      </c>
      <c r="E4866" s="124"/>
      <c r="F4866" s="119"/>
    </row>
    <row r="4867" spans="1:6" ht="63">
      <c r="A4867" s="127" t="s">
        <v>268</v>
      </c>
      <c r="B4867" s="128" t="s">
        <v>411</v>
      </c>
      <c r="C4867" s="126" t="s">
        <v>1879</v>
      </c>
      <c r="D4867" s="126" t="s">
        <v>1879</v>
      </c>
      <c r="E4867" s="124"/>
      <c r="F4867" s="119"/>
    </row>
    <row r="4868" spans="1:6" ht="31.5">
      <c r="A4868" s="127" t="s">
        <v>269</v>
      </c>
      <c r="B4868" s="128" t="s">
        <v>412</v>
      </c>
      <c r="C4868" s="126" t="s">
        <v>1879</v>
      </c>
      <c r="D4868" s="126" t="s">
        <v>1879</v>
      </c>
      <c r="E4868" s="124"/>
      <c r="F4868" s="119"/>
    </row>
    <row r="4869" spans="1:6" ht="47.25">
      <c r="A4869" s="129">
        <v>3</v>
      </c>
      <c r="B4869" s="130" t="s">
        <v>210</v>
      </c>
      <c r="C4869" s="126" t="s">
        <v>1879</v>
      </c>
      <c r="D4869" s="126" t="s">
        <v>1879</v>
      </c>
      <c r="E4869" s="124"/>
      <c r="F4869" s="119"/>
    </row>
    <row r="4870" spans="1:6" ht="31.5">
      <c r="A4870" s="127" t="s">
        <v>299</v>
      </c>
      <c r="B4870" s="128" t="s">
        <v>211</v>
      </c>
      <c r="C4870" s="126" t="s">
        <v>1879</v>
      </c>
      <c r="D4870" s="126" t="s">
        <v>1879</v>
      </c>
      <c r="E4870" s="124"/>
      <c r="F4870" s="119"/>
    </row>
    <row r="4871" spans="1:6">
      <c r="A4871" s="127" t="s">
        <v>240</v>
      </c>
      <c r="B4871" s="128" t="s">
        <v>212</v>
      </c>
      <c r="C4871" s="126" t="s">
        <v>1879</v>
      </c>
      <c r="D4871" s="126" t="s">
        <v>1879</v>
      </c>
      <c r="E4871" s="124"/>
      <c r="F4871" s="119"/>
    </row>
    <row r="4872" spans="1:6">
      <c r="A4872" s="127" t="s">
        <v>242</v>
      </c>
      <c r="B4872" s="128" t="s">
        <v>213</v>
      </c>
      <c r="C4872" s="126" t="s">
        <v>1879</v>
      </c>
      <c r="D4872" s="126" t="s">
        <v>1879</v>
      </c>
      <c r="E4872" s="124"/>
      <c r="F4872" s="119"/>
    </row>
    <row r="4873" spans="1:6">
      <c r="A4873" s="127" t="s">
        <v>214</v>
      </c>
      <c r="B4873" s="128" t="s">
        <v>215</v>
      </c>
      <c r="C4873" s="126" t="s">
        <v>1879</v>
      </c>
      <c r="D4873" s="126" t="s">
        <v>1879</v>
      </c>
      <c r="E4873" s="124"/>
      <c r="F4873" s="119"/>
    </row>
    <row r="4874" spans="1:6">
      <c r="A4874" s="127" t="s">
        <v>216</v>
      </c>
      <c r="B4874" s="128" t="s">
        <v>217</v>
      </c>
      <c r="C4874" s="126" t="s">
        <v>1879</v>
      </c>
      <c r="D4874" s="126" t="s">
        <v>1879</v>
      </c>
      <c r="E4874" s="124"/>
      <c r="F4874" s="119"/>
    </row>
    <row r="4875" spans="1:6">
      <c r="A4875" s="129">
        <v>4</v>
      </c>
      <c r="B4875" s="130" t="s">
        <v>394</v>
      </c>
      <c r="C4875" s="126"/>
      <c r="D4875" s="126"/>
      <c r="E4875" s="124"/>
      <c r="F4875" s="119"/>
    </row>
    <row r="4876" spans="1:6" ht="31.5">
      <c r="A4876" s="126" t="s">
        <v>271</v>
      </c>
      <c r="B4876" s="251" t="s">
        <v>218</v>
      </c>
      <c r="C4876" s="126" t="s">
        <v>1879</v>
      </c>
      <c r="D4876" s="126" t="s">
        <v>1879</v>
      </c>
      <c r="E4876" s="124"/>
      <c r="F4876" s="119"/>
    </row>
    <row r="4877" spans="1:6" ht="63">
      <c r="A4877" s="126" t="s">
        <v>272</v>
      </c>
      <c r="B4877" s="251" t="s">
        <v>392</v>
      </c>
      <c r="C4877" s="126" t="s">
        <v>1879</v>
      </c>
      <c r="D4877" s="126" t="s">
        <v>1879</v>
      </c>
      <c r="E4877" s="124"/>
      <c r="F4877" s="119"/>
    </row>
    <row r="4878" spans="1:6" ht="31.5">
      <c r="A4878" s="126" t="s">
        <v>273</v>
      </c>
      <c r="B4878" s="251" t="s">
        <v>500</v>
      </c>
      <c r="C4878" s="126" t="s">
        <v>1879</v>
      </c>
      <c r="D4878" s="126" t="s">
        <v>1879</v>
      </c>
      <c r="E4878" s="124"/>
      <c r="F4878" s="119"/>
    </row>
    <row r="4879" spans="1:6" ht="31.5">
      <c r="A4879" s="126" t="s">
        <v>138</v>
      </c>
      <c r="B4879" s="251" t="s">
        <v>501</v>
      </c>
      <c r="C4879" s="126" t="s">
        <v>1879</v>
      </c>
      <c r="D4879" s="126" t="s">
        <v>1879</v>
      </c>
      <c r="E4879" s="124"/>
      <c r="F4879" s="119"/>
    </row>
    <row r="4880" spans="1:6">
      <c r="E4880" s="719"/>
      <c r="F4880" s="178" t="s">
        <v>251</v>
      </c>
    </row>
    <row r="4881" spans="1:6">
      <c r="B4881" s="53"/>
      <c r="F4881" s="178" t="s">
        <v>456</v>
      </c>
    </row>
    <row r="4882" spans="1:6">
      <c r="F4882" s="178" t="s">
        <v>182</v>
      </c>
    </row>
    <row r="4883" spans="1:6">
      <c r="F4883" s="178"/>
    </row>
    <row r="4884" spans="1:6">
      <c r="A4884" s="802" t="s">
        <v>399</v>
      </c>
      <c r="B4884" s="802"/>
      <c r="C4884" s="802"/>
      <c r="D4884" s="802"/>
      <c r="E4884" s="802"/>
      <c r="F4884" s="802"/>
    </row>
    <row r="4885" spans="1:6">
      <c r="A4885" s="802" t="s">
        <v>303</v>
      </c>
      <c r="B4885" s="802"/>
      <c r="C4885" s="802"/>
      <c r="D4885" s="802"/>
      <c r="E4885" s="802"/>
      <c r="F4885" s="802"/>
    </row>
    <row r="4886" spans="1:6">
      <c r="F4886" s="178" t="s">
        <v>219</v>
      </c>
    </row>
    <row r="4887" spans="1:6">
      <c r="F4887" s="178" t="s">
        <v>220</v>
      </c>
    </row>
    <row r="4888" spans="1:6">
      <c r="F4888" s="178" t="s">
        <v>221</v>
      </c>
    </row>
    <row r="4889" spans="1:6">
      <c r="F4889" s="246" t="s">
        <v>222</v>
      </c>
    </row>
    <row r="4890" spans="1:6">
      <c r="F4890" s="178" t="s">
        <v>1885</v>
      </c>
    </row>
    <row r="4891" spans="1:6">
      <c r="F4891" s="178" t="s">
        <v>177</v>
      </c>
    </row>
    <row r="4892" spans="1:6">
      <c r="A4892" s="123"/>
    </row>
    <row r="4893" spans="1:6">
      <c r="A4893" s="804" t="s">
        <v>1886</v>
      </c>
      <c r="B4893" s="804"/>
      <c r="C4893" s="804"/>
      <c r="D4893" s="804"/>
      <c r="E4893" s="804"/>
      <c r="F4893" s="804"/>
    </row>
    <row r="4894" spans="1:6">
      <c r="A4894" s="121" t="s">
        <v>1357</v>
      </c>
      <c r="B4894" s="640" t="s">
        <v>1003</v>
      </c>
    </row>
    <row r="4895" spans="1:6">
      <c r="A4895" s="803" t="s">
        <v>262</v>
      </c>
      <c r="B4895" s="781" t="s">
        <v>418</v>
      </c>
      <c r="C4895" s="806" t="s">
        <v>470</v>
      </c>
      <c r="D4895" s="807"/>
      <c r="E4895" s="805" t="s">
        <v>400</v>
      </c>
      <c r="F4895" s="781" t="s">
        <v>401</v>
      </c>
    </row>
    <row r="4896" spans="1:6">
      <c r="A4896" s="803"/>
      <c r="B4896" s="781"/>
      <c r="C4896" s="808"/>
      <c r="D4896" s="809"/>
      <c r="E4896" s="805"/>
      <c r="F4896" s="781"/>
    </row>
    <row r="4897" spans="1:6">
      <c r="A4897" s="803"/>
      <c r="B4897" s="781"/>
      <c r="C4897" s="247" t="s">
        <v>402</v>
      </c>
      <c r="D4897" s="247" t="s">
        <v>403</v>
      </c>
      <c r="E4897" s="805"/>
      <c r="F4897" s="781"/>
    </row>
    <row r="4898" spans="1:6">
      <c r="A4898" s="712">
        <v>1</v>
      </c>
      <c r="B4898" s="709">
        <v>2</v>
      </c>
      <c r="C4898" s="247">
        <v>3</v>
      </c>
      <c r="D4898" s="247">
        <v>4</v>
      </c>
      <c r="E4898" s="711">
        <v>5</v>
      </c>
      <c r="F4898" s="709">
        <v>6</v>
      </c>
    </row>
    <row r="4899" spans="1:6">
      <c r="A4899" s="712">
        <v>1</v>
      </c>
      <c r="B4899" s="248" t="s">
        <v>368</v>
      </c>
      <c r="C4899" s="249"/>
      <c r="D4899" s="249"/>
      <c r="E4899" s="125"/>
      <c r="F4899" s="710"/>
    </row>
    <row r="4900" spans="1:6">
      <c r="A4900" s="126" t="s">
        <v>264</v>
      </c>
      <c r="B4900" s="250" t="s">
        <v>369</v>
      </c>
      <c r="C4900" s="126" t="s">
        <v>1879</v>
      </c>
      <c r="D4900" s="126" t="s">
        <v>1879</v>
      </c>
      <c r="E4900" s="124"/>
      <c r="F4900" s="119"/>
    </row>
    <row r="4901" spans="1:6">
      <c r="A4901" s="126" t="s">
        <v>265</v>
      </c>
      <c r="B4901" s="251" t="s">
        <v>223</v>
      </c>
      <c r="C4901" s="126" t="s">
        <v>1879</v>
      </c>
      <c r="D4901" s="126" t="s">
        <v>1879</v>
      </c>
      <c r="E4901" s="124"/>
      <c r="F4901" s="119"/>
    </row>
    <row r="4902" spans="1:6" ht="31.5">
      <c r="A4902" s="126" t="s">
        <v>276</v>
      </c>
      <c r="B4902" s="251" t="s">
        <v>480</v>
      </c>
      <c r="C4902" s="126" t="s">
        <v>1879</v>
      </c>
      <c r="D4902" s="126" t="s">
        <v>1879</v>
      </c>
      <c r="E4902" s="124"/>
      <c r="F4902" s="119"/>
    </row>
    <row r="4903" spans="1:6" ht="63">
      <c r="A4903" s="127" t="s">
        <v>291</v>
      </c>
      <c r="B4903" s="128" t="s">
        <v>481</v>
      </c>
      <c r="C4903" s="126" t="s">
        <v>1879</v>
      </c>
      <c r="D4903" s="126" t="s">
        <v>1879</v>
      </c>
      <c r="E4903" s="124"/>
      <c r="F4903" s="119"/>
    </row>
    <row r="4904" spans="1:6" ht="31.5">
      <c r="A4904" s="127" t="s">
        <v>482</v>
      </c>
      <c r="B4904" s="128" t="s">
        <v>483</v>
      </c>
      <c r="C4904" s="126" t="s">
        <v>1879</v>
      </c>
      <c r="D4904" s="126" t="s">
        <v>1879</v>
      </c>
      <c r="E4904" s="124"/>
      <c r="F4904" s="119"/>
    </row>
    <row r="4905" spans="1:6">
      <c r="A4905" s="127" t="s">
        <v>484</v>
      </c>
      <c r="B4905" s="128" t="s">
        <v>485</v>
      </c>
      <c r="C4905" s="126" t="s">
        <v>1879</v>
      </c>
      <c r="D4905" s="126" t="s">
        <v>1879</v>
      </c>
      <c r="E4905" s="124"/>
      <c r="F4905" s="119"/>
    </row>
    <row r="4906" spans="1:6">
      <c r="A4906" s="129">
        <v>2</v>
      </c>
      <c r="B4906" s="130" t="s">
        <v>298</v>
      </c>
      <c r="C4906" s="126"/>
      <c r="D4906" s="126"/>
      <c r="E4906" s="124"/>
      <c r="F4906" s="119"/>
    </row>
    <row r="4907" spans="1:6" ht="31.5">
      <c r="A4907" s="127" t="s">
        <v>267</v>
      </c>
      <c r="B4907" s="128" t="s">
        <v>486</v>
      </c>
      <c r="C4907" s="126" t="s">
        <v>1879</v>
      </c>
      <c r="D4907" s="126" t="s">
        <v>1879</v>
      </c>
      <c r="E4907" s="124"/>
      <c r="F4907" s="119"/>
    </row>
    <row r="4908" spans="1:6" ht="63">
      <c r="A4908" s="127" t="s">
        <v>268</v>
      </c>
      <c r="B4908" s="128" t="s">
        <v>411</v>
      </c>
      <c r="C4908" s="126" t="s">
        <v>1879</v>
      </c>
      <c r="D4908" s="126" t="s">
        <v>1879</v>
      </c>
      <c r="E4908" s="124"/>
      <c r="F4908" s="119"/>
    </row>
    <row r="4909" spans="1:6" ht="31.5">
      <c r="A4909" s="127" t="s">
        <v>269</v>
      </c>
      <c r="B4909" s="128" t="s">
        <v>412</v>
      </c>
      <c r="C4909" s="126" t="s">
        <v>1879</v>
      </c>
      <c r="D4909" s="126" t="s">
        <v>1879</v>
      </c>
      <c r="E4909" s="124"/>
      <c r="F4909" s="119"/>
    </row>
    <row r="4910" spans="1:6" ht="47.25">
      <c r="A4910" s="129">
        <v>3</v>
      </c>
      <c r="B4910" s="130" t="s">
        <v>210</v>
      </c>
      <c r="C4910" s="126" t="s">
        <v>1879</v>
      </c>
      <c r="D4910" s="126" t="s">
        <v>1879</v>
      </c>
      <c r="E4910" s="124"/>
      <c r="F4910" s="119"/>
    </row>
    <row r="4911" spans="1:6" ht="31.5">
      <c r="A4911" s="127" t="s">
        <v>299</v>
      </c>
      <c r="B4911" s="128" t="s">
        <v>211</v>
      </c>
      <c r="C4911" s="126" t="s">
        <v>1879</v>
      </c>
      <c r="D4911" s="126" t="s">
        <v>1879</v>
      </c>
      <c r="E4911" s="124"/>
      <c r="F4911" s="119"/>
    </row>
    <row r="4912" spans="1:6">
      <c r="A4912" s="127" t="s">
        <v>240</v>
      </c>
      <c r="B4912" s="128" t="s">
        <v>212</v>
      </c>
      <c r="C4912" s="126" t="s">
        <v>1879</v>
      </c>
      <c r="D4912" s="126" t="s">
        <v>1879</v>
      </c>
      <c r="E4912" s="124"/>
      <c r="F4912" s="119"/>
    </row>
    <row r="4913" spans="1:6">
      <c r="A4913" s="127" t="s">
        <v>242</v>
      </c>
      <c r="B4913" s="128" t="s">
        <v>213</v>
      </c>
      <c r="C4913" s="126" t="s">
        <v>1879</v>
      </c>
      <c r="D4913" s="126" t="s">
        <v>1879</v>
      </c>
      <c r="E4913" s="124"/>
      <c r="F4913" s="119"/>
    </row>
    <row r="4914" spans="1:6">
      <c r="A4914" s="127" t="s">
        <v>214</v>
      </c>
      <c r="B4914" s="128" t="s">
        <v>215</v>
      </c>
      <c r="C4914" s="126" t="s">
        <v>1879</v>
      </c>
      <c r="D4914" s="126" t="s">
        <v>1879</v>
      </c>
      <c r="E4914" s="124"/>
      <c r="F4914" s="119"/>
    </row>
    <row r="4915" spans="1:6">
      <c r="A4915" s="127" t="s">
        <v>216</v>
      </c>
      <c r="B4915" s="128" t="s">
        <v>217</v>
      </c>
      <c r="C4915" s="126" t="s">
        <v>1879</v>
      </c>
      <c r="D4915" s="126" t="s">
        <v>1879</v>
      </c>
      <c r="E4915" s="124"/>
      <c r="F4915" s="119"/>
    </row>
    <row r="4916" spans="1:6">
      <c r="A4916" s="129">
        <v>4</v>
      </c>
      <c r="B4916" s="130" t="s">
        <v>394</v>
      </c>
      <c r="C4916" s="126"/>
      <c r="D4916" s="126"/>
      <c r="E4916" s="124"/>
      <c r="F4916" s="119"/>
    </row>
    <row r="4917" spans="1:6" ht="31.5">
      <c r="A4917" s="126" t="s">
        <v>271</v>
      </c>
      <c r="B4917" s="251" t="s">
        <v>218</v>
      </c>
      <c r="C4917" s="126" t="s">
        <v>1879</v>
      </c>
      <c r="D4917" s="126" t="s">
        <v>1879</v>
      </c>
      <c r="E4917" s="124"/>
      <c r="F4917" s="119"/>
    </row>
    <row r="4918" spans="1:6" ht="63">
      <c r="A4918" s="126" t="s">
        <v>272</v>
      </c>
      <c r="B4918" s="251" t="s">
        <v>392</v>
      </c>
      <c r="C4918" s="126" t="s">
        <v>1879</v>
      </c>
      <c r="D4918" s="126" t="s">
        <v>1879</v>
      </c>
      <c r="E4918" s="124"/>
      <c r="F4918" s="119"/>
    </row>
    <row r="4919" spans="1:6" ht="31.5">
      <c r="A4919" s="126" t="s">
        <v>273</v>
      </c>
      <c r="B4919" s="251" t="s">
        <v>500</v>
      </c>
      <c r="C4919" s="126" t="s">
        <v>1879</v>
      </c>
      <c r="D4919" s="126" t="s">
        <v>1879</v>
      </c>
      <c r="E4919" s="124"/>
      <c r="F4919" s="119"/>
    </row>
    <row r="4920" spans="1:6" ht="31.5">
      <c r="A4920" s="126" t="s">
        <v>138</v>
      </c>
      <c r="B4920" s="251" t="s">
        <v>501</v>
      </c>
      <c r="C4920" s="126" t="s">
        <v>1879</v>
      </c>
      <c r="D4920" s="126" t="s">
        <v>1879</v>
      </c>
      <c r="E4920" s="124"/>
      <c r="F4920" s="119"/>
    </row>
    <row r="4921" spans="1:6">
      <c r="E4921" s="719"/>
      <c r="F4921" s="178" t="s">
        <v>251</v>
      </c>
    </row>
    <row r="4922" spans="1:6">
      <c r="B4922" s="53"/>
      <c r="F4922" s="178" t="s">
        <v>456</v>
      </c>
    </row>
    <row r="4923" spans="1:6">
      <c r="F4923" s="178" t="s">
        <v>182</v>
      </c>
    </row>
    <row r="4924" spans="1:6">
      <c r="F4924" s="178"/>
    </row>
    <row r="4925" spans="1:6">
      <c r="A4925" s="802" t="s">
        <v>399</v>
      </c>
      <c r="B4925" s="802"/>
      <c r="C4925" s="802"/>
      <c r="D4925" s="802"/>
      <c r="E4925" s="802"/>
      <c r="F4925" s="802"/>
    </row>
    <row r="4926" spans="1:6">
      <c r="A4926" s="802" t="s">
        <v>303</v>
      </c>
      <c r="B4926" s="802"/>
      <c r="C4926" s="802"/>
      <c r="D4926" s="802"/>
      <c r="E4926" s="802"/>
      <c r="F4926" s="802"/>
    </row>
    <row r="4927" spans="1:6">
      <c r="F4927" s="178" t="s">
        <v>219</v>
      </c>
    </row>
    <row r="4928" spans="1:6">
      <c r="F4928" s="178" t="s">
        <v>220</v>
      </c>
    </row>
    <row r="4929" spans="1:6">
      <c r="F4929" s="178" t="s">
        <v>221</v>
      </c>
    </row>
    <row r="4930" spans="1:6">
      <c r="F4930" s="246" t="s">
        <v>222</v>
      </c>
    </row>
    <row r="4931" spans="1:6">
      <c r="F4931" s="178" t="s">
        <v>1885</v>
      </c>
    </row>
    <row r="4932" spans="1:6">
      <c r="F4932" s="178" t="s">
        <v>177</v>
      </c>
    </row>
    <row r="4933" spans="1:6">
      <c r="A4933" s="123"/>
    </row>
    <row r="4934" spans="1:6">
      <c r="A4934" s="804" t="s">
        <v>1886</v>
      </c>
      <c r="B4934" s="804"/>
      <c r="C4934" s="804"/>
      <c r="D4934" s="804"/>
      <c r="E4934" s="804"/>
      <c r="F4934" s="804"/>
    </row>
    <row r="4935" spans="1:6">
      <c r="A4935" s="121" t="s">
        <v>604</v>
      </c>
      <c r="B4935" s="640" t="s">
        <v>1004</v>
      </c>
    </row>
    <row r="4936" spans="1:6">
      <c r="A4936" s="803" t="s">
        <v>262</v>
      </c>
      <c r="B4936" s="781" t="s">
        <v>418</v>
      </c>
      <c r="C4936" s="806" t="s">
        <v>470</v>
      </c>
      <c r="D4936" s="807"/>
      <c r="E4936" s="805" t="s">
        <v>400</v>
      </c>
      <c r="F4936" s="781" t="s">
        <v>401</v>
      </c>
    </row>
    <row r="4937" spans="1:6">
      <c r="A4937" s="803"/>
      <c r="B4937" s="781"/>
      <c r="C4937" s="808"/>
      <c r="D4937" s="809"/>
      <c r="E4937" s="805"/>
      <c r="F4937" s="781"/>
    </row>
    <row r="4938" spans="1:6">
      <c r="A4938" s="803"/>
      <c r="B4938" s="781"/>
      <c r="C4938" s="247" t="s">
        <v>402</v>
      </c>
      <c r="D4938" s="247" t="s">
        <v>403</v>
      </c>
      <c r="E4938" s="805"/>
      <c r="F4938" s="781"/>
    </row>
    <row r="4939" spans="1:6">
      <c r="A4939" s="712">
        <v>1</v>
      </c>
      <c r="B4939" s="709">
        <v>2</v>
      </c>
      <c r="C4939" s="247">
        <v>3</v>
      </c>
      <c r="D4939" s="247">
        <v>4</v>
      </c>
      <c r="E4939" s="711">
        <v>5</v>
      </c>
      <c r="F4939" s="709">
        <v>6</v>
      </c>
    </row>
    <row r="4940" spans="1:6">
      <c r="A4940" s="712">
        <v>1</v>
      </c>
      <c r="B4940" s="248" t="s">
        <v>368</v>
      </c>
      <c r="C4940" s="249"/>
      <c r="D4940" s="249"/>
      <c r="E4940" s="125"/>
      <c r="F4940" s="710"/>
    </row>
    <row r="4941" spans="1:6">
      <c r="A4941" s="126" t="s">
        <v>264</v>
      </c>
      <c r="B4941" s="250" t="s">
        <v>369</v>
      </c>
      <c r="C4941" s="126" t="s">
        <v>1876</v>
      </c>
      <c r="D4941" s="126" t="s">
        <v>1876</v>
      </c>
      <c r="E4941" s="124"/>
      <c r="F4941" s="119"/>
    </row>
    <row r="4942" spans="1:6">
      <c r="A4942" s="126" t="s">
        <v>265</v>
      </c>
      <c r="B4942" s="251" t="s">
        <v>223</v>
      </c>
      <c r="C4942" s="126" t="s">
        <v>1876</v>
      </c>
      <c r="D4942" s="126" t="s">
        <v>1876</v>
      </c>
      <c r="E4942" s="124"/>
      <c r="F4942" s="119"/>
    </row>
    <row r="4943" spans="1:6" ht="31.5">
      <c r="A4943" s="126" t="s">
        <v>276</v>
      </c>
      <c r="B4943" s="251" t="s">
        <v>480</v>
      </c>
      <c r="C4943" s="126" t="s">
        <v>1876</v>
      </c>
      <c r="D4943" s="126" t="s">
        <v>1876</v>
      </c>
      <c r="E4943" s="124"/>
      <c r="F4943" s="119"/>
    </row>
    <row r="4944" spans="1:6" ht="63">
      <c r="A4944" s="127" t="s">
        <v>291</v>
      </c>
      <c r="B4944" s="128" t="s">
        <v>481</v>
      </c>
      <c r="C4944" s="126" t="s">
        <v>1876</v>
      </c>
      <c r="D4944" s="126" t="s">
        <v>1876</v>
      </c>
      <c r="E4944" s="124"/>
      <c r="F4944" s="119"/>
    </row>
    <row r="4945" spans="1:6" ht="31.5">
      <c r="A4945" s="127" t="s">
        <v>482</v>
      </c>
      <c r="B4945" s="128" t="s">
        <v>483</v>
      </c>
      <c r="C4945" s="126" t="s">
        <v>1876</v>
      </c>
      <c r="D4945" s="126" t="s">
        <v>1876</v>
      </c>
      <c r="E4945" s="124"/>
      <c r="F4945" s="119"/>
    </row>
    <row r="4946" spans="1:6">
      <c r="A4946" s="127" t="s">
        <v>484</v>
      </c>
      <c r="B4946" s="128" t="s">
        <v>485</v>
      </c>
      <c r="C4946" s="126" t="s">
        <v>1876</v>
      </c>
      <c r="D4946" s="126" t="s">
        <v>1876</v>
      </c>
      <c r="E4946" s="124"/>
      <c r="F4946" s="119"/>
    </row>
    <row r="4947" spans="1:6">
      <c r="A4947" s="129">
        <v>2</v>
      </c>
      <c r="B4947" s="130" t="s">
        <v>298</v>
      </c>
      <c r="C4947" s="126"/>
      <c r="D4947" s="126"/>
      <c r="E4947" s="124"/>
      <c r="F4947" s="119"/>
    </row>
    <row r="4948" spans="1:6" ht="31.5">
      <c r="A4948" s="127" t="s">
        <v>267</v>
      </c>
      <c r="B4948" s="128" t="s">
        <v>486</v>
      </c>
      <c r="C4948" s="126" t="s">
        <v>1876</v>
      </c>
      <c r="D4948" s="126" t="s">
        <v>1876</v>
      </c>
      <c r="E4948" s="124"/>
      <c r="F4948" s="119"/>
    </row>
    <row r="4949" spans="1:6" ht="63">
      <c r="A4949" s="127" t="s">
        <v>268</v>
      </c>
      <c r="B4949" s="128" t="s">
        <v>411</v>
      </c>
      <c r="C4949" s="126" t="s">
        <v>1876</v>
      </c>
      <c r="D4949" s="126" t="s">
        <v>1876</v>
      </c>
      <c r="E4949" s="124"/>
      <c r="F4949" s="119"/>
    </row>
    <row r="4950" spans="1:6" ht="31.5">
      <c r="A4950" s="127" t="s">
        <v>269</v>
      </c>
      <c r="B4950" s="128" t="s">
        <v>412</v>
      </c>
      <c r="C4950" s="126" t="s">
        <v>1876</v>
      </c>
      <c r="D4950" s="126" t="s">
        <v>1876</v>
      </c>
      <c r="E4950" s="124"/>
      <c r="F4950" s="119"/>
    </row>
    <row r="4951" spans="1:6" ht="47.25">
      <c r="A4951" s="129">
        <v>3</v>
      </c>
      <c r="B4951" s="130" t="s">
        <v>210</v>
      </c>
      <c r="C4951" s="126" t="s">
        <v>1876</v>
      </c>
      <c r="D4951" s="126" t="s">
        <v>1876</v>
      </c>
      <c r="E4951" s="124"/>
      <c r="F4951" s="119"/>
    </row>
    <row r="4952" spans="1:6" ht="31.5">
      <c r="A4952" s="127" t="s">
        <v>299</v>
      </c>
      <c r="B4952" s="128" t="s">
        <v>211</v>
      </c>
      <c r="C4952" s="126" t="s">
        <v>1876</v>
      </c>
      <c r="D4952" s="126" t="s">
        <v>1876</v>
      </c>
      <c r="E4952" s="124"/>
      <c r="F4952" s="119"/>
    </row>
    <row r="4953" spans="1:6">
      <c r="A4953" s="127" t="s">
        <v>240</v>
      </c>
      <c r="B4953" s="128" t="s">
        <v>212</v>
      </c>
      <c r="C4953" s="126" t="s">
        <v>1876</v>
      </c>
      <c r="D4953" s="126" t="s">
        <v>1876</v>
      </c>
      <c r="E4953" s="124"/>
      <c r="F4953" s="119"/>
    </row>
    <row r="4954" spans="1:6">
      <c r="A4954" s="127" t="s">
        <v>242</v>
      </c>
      <c r="B4954" s="128" t="s">
        <v>213</v>
      </c>
      <c r="C4954" s="126" t="s">
        <v>1876</v>
      </c>
      <c r="D4954" s="126" t="s">
        <v>1876</v>
      </c>
      <c r="E4954" s="124"/>
      <c r="F4954" s="119"/>
    </row>
    <row r="4955" spans="1:6">
      <c r="A4955" s="127" t="s">
        <v>214</v>
      </c>
      <c r="B4955" s="128" t="s">
        <v>215</v>
      </c>
      <c r="C4955" s="126" t="s">
        <v>1876</v>
      </c>
      <c r="D4955" s="126" t="s">
        <v>1876</v>
      </c>
      <c r="E4955" s="124"/>
      <c r="F4955" s="119"/>
    </row>
    <row r="4956" spans="1:6">
      <c r="A4956" s="127" t="s">
        <v>216</v>
      </c>
      <c r="B4956" s="128" t="s">
        <v>217</v>
      </c>
      <c r="C4956" s="126" t="s">
        <v>1876</v>
      </c>
      <c r="D4956" s="126" t="s">
        <v>1876</v>
      </c>
      <c r="E4956" s="124"/>
      <c r="F4956" s="119"/>
    </row>
    <row r="4957" spans="1:6">
      <c r="A4957" s="129">
        <v>4</v>
      </c>
      <c r="B4957" s="130" t="s">
        <v>394</v>
      </c>
      <c r="C4957" s="126"/>
      <c r="D4957" s="126"/>
      <c r="E4957" s="124"/>
      <c r="F4957" s="119"/>
    </row>
    <row r="4958" spans="1:6" ht="31.5">
      <c r="A4958" s="126" t="s">
        <v>271</v>
      </c>
      <c r="B4958" s="251" t="s">
        <v>218</v>
      </c>
      <c r="C4958" s="126" t="s">
        <v>1876</v>
      </c>
      <c r="D4958" s="126" t="s">
        <v>1876</v>
      </c>
      <c r="E4958" s="124"/>
      <c r="F4958" s="119"/>
    </row>
    <row r="4959" spans="1:6" ht="63">
      <c r="A4959" s="126" t="s">
        <v>272</v>
      </c>
      <c r="B4959" s="251" t="s">
        <v>392</v>
      </c>
      <c r="C4959" s="126" t="s">
        <v>1876</v>
      </c>
      <c r="D4959" s="126" t="s">
        <v>1876</v>
      </c>
      <c r="E4959" s="124"/>
      <c r="F4959" s="119"/>
    </row>
    <row r="4960" spans="1:6" ht="31.5">
      <c r="A4960" s="126" t="s">
        <v>273</v>
      </c>
      <c r="B4960" s="251" t="s">
        <v>500</v>
      </c>
      <c r="C4960" s="126" t="s">
        <v>1876</v>
      </c>
      <c r="D4960" s="126" t="s">
        <v>1876</v>
      </c>
      <c r="E4960" s="124"/>
      <c r="F4960" s="119"/>
    </row>
    <row r="4961" spans="1:6" ht="31.5">
      <c r="A4961" s="126" t="s">
        <v>138</v>
      </c>
      <c r="B4961" s="251" t="s">
        <v>501</v>
      </c>
      <c r="C4961" s="126" t="s">
        <v>1876</v>
      </c>
      <c r="D4961" s="126" t="s">
        <v>1876</v>
      </c>
      <c r="E4961" s="124"/>
      <c r="F4961" s="119"/>
    </row>
    <row r="4962" spans="1:6">
      <c r="E4962" s="719"/>
      <c r="F4962" s="178" t="s">
        <v>251</v>
      </c>
    </row>
    <row r="4963" spans="1:6">
      <c r="B4963" s="53"/>
      <c r="F4963" s="178" t="s">
        <v>456</v>
      </c>
    </row>
    <row r="4964" spans="1:6">
      <c r="F4964" s="178" t="s">
        <v>182</v>
      </c>
    </row>
    <row r="4965" spans="1:6">
      <c r="F4965" s="178"/>
    </row>
    <row r="4966" spans="1:6">
      <c r="A4966" s="802" t="s">
        <v>399</v>
      </c>
      <c r="B4966" s="802"/>
      <c r="C4966" s="802"/>
      <c r="D4966" s="802"/>
      <c r="E4966" s="802"/>
      <c r="F4966" s="802"/>
    </row>
    <row r="4967" spans="1:6">
      <c r="A4967" s="802" t="s">
        <v>303</v>
      </c>
      <c r="B4967" s="802"/>
      <c r="C4967" s="802"/>
      <c r="D4967" s="802"/>
      <c r="E4967" s="802"/>
      <c r="F4967" s="802"/>
    </row>
    <row r="4968" spans="1:6">
      <c r="F4968" s="178" t="s">
        <v>219</v>
      </c>
    </row>
    <row r="4969" spans="1:6">
      <c r="F4969" s="178" t="s">
        <v>220</v>
      </c>
    </row>
    <row r="4970" spans="1:6">
      <c r="F4970" s="178" t="s">
        <v>221</v>
      </c>
    </row>
    <row r="4971" spans="1:6">
      <c r="F4971" s="246" t="s">
        <v>222</v>
      </c>
    </row>
    <row r="4972" spans="1:6">
      <c r="F4972" s="178" t="s">
        <v>1885</v>
      </c>
    </row>
    <row r="4973" spans="1:6">
      <c r="F4973" s="178" t="s">
        <v>177</v>
      </c>
    </row>
    <row r="4974" spans="1:6">
      <c r="A4974" s="123"/>
    </row>
    <row r="4975" spans="1:6">
      <c r="A4975" s="804" t="s">
        <v>1886</v>
      </c>
      <c r="B4975" s="804"/>
      <c r="C4975" s="804"/>
      <c r="D4975" s="804"/>
      <c r="E4975" s="804"/>
      <c r="F4975" s="804"/>
    </row>
    <row r="4976" spans="1:6">
      <c r="A4976" s="121" t="s">
        <v>605</v>
      </c>
      <c r="B4976" s="640" t="s">
        <v>1005</v>
      </c>
    </row>
    <row r="4977" spans="1:6">
      <c r="A4977" s="803" t="s">
        <v>262</v>
      </c>
      <c r="B4977" s="781" t="s">
        <v>418</v>
      </c>
      <c r="C4977" s="806" t="s">
        <v>470</v>
      </c>
      <c r="D4977" s="807"/>
      <c r="E4977" s="805" t="s">
        <v>400</v>
      </c>
      <c r="F4977" s="781" t="s">
        <v>401</v>
      </c>
    </row>
    <row r="4978" spans="1:6">
      <c r="A4978" s="803"/>
      <c r="B4978" s="781"/>
      <c r="C4978" s="808"/>
      <c r="D4978" s="809"/>
      <c r="E4978" s="805"/>
      <c r="F4978" s="781"/>
    </row>
    <row r="4979" spans="1:6">
      <c r="A4979" s="803"/>
      <c r="B4979" s="781"/>
      <c r="C4979" s="247" t="s">
        <v>402</v>
      </c>
      <c r="D4979" s="247" t="s">
        <v>403</v>
      </c>
      <c r="E4979" s="805"/>
      <c r="F4979" s="781"/>
    </row>
    <row r="4980" spans="1:6">
      <c r="A4980" s="712">
        <v>1</v>
      </c>
      <c r="B4980" s="709">
        <v>2</v>
      </c>
      <c r="C4980" s="247">
        <v>3</v>
      </c>
      <c r="D4980" s="247">
        <v>4</v>
      </c>
      <c r="E4980" s="711">
        <v>5</v>
      </c>
      <c r="F4980" s="709">
        <v>6</v>
      </c>
    </row>
    <row r="4981" spans="1:6">
      <c r="A4981" s="712">
        <v>1</v>
      </c>
      <c r="B4981" s="248" t="s">
        <v>368</v>
      </c>
      <c r="C4981" s="249"/>
      <c r="D4981" s="249"/>
      <c r="E4981" s="125"/>
      <c r="F4981" s="710"/>
    </row>
    <row r="4982" spans="1:6">
      <c r="A4982" s="126" t="s">
        <v>264</v>
      </c>
      <c r="B4982" s="250" t="s">
        <v>369</v>
      </c>
      <c r="C4982" s="126" t="s">
        <v>1876</v>
      </c>
      <c r="D4982" s="126" t="s">
        <v>1876</v>
      </c>
      <c r="E4982" s="124"/>
      <c r="F4982" s="119"/>
    </row>
    <row r="4983" spans="1:6">
      <c r="A4983" s="126" t="s">
        <v>265</v>
      </c>
      <c r="B4983" s="251" t="s">
        <v>223</v>
      </c>
      <c r="C4983" s="126" t="s">
        <v>1876</v>
      </c>
      <c r="D4983" s="126" t="s">
        <v>1876</v>
      </c>
      <c r="E4983" s="124"/>
      <c r="F4983" s="119"/>
    </row>
    <row r="4984" spans="1:6" ht="31.5">
      <c r="A4984" s="126" t="s">
        <v>276</v>
      </c>
      <c r="B4984" s="251" t="s">
        <v>480</v>
      </c>
      <c r="C4984" s="126" t="s">
        <v>1876</v>
      </c>
      <c r="D4984" s="126" t="s">
        <v>1876</v>
      </c>
      <c r="E4984" s="124"/>
      <c r="F4984" s="119"/>
    </row>
    <row r="4985" spans="1:6" ht="63">
      <c r="A4985" s="127" t="s">
        <v>291</v>
      </c>
      <c r="B4985" s="128" t="s">
        <v>481</v>
      </c>
      <c r="C4985" s="126" t="s">
        <v>1876</v>
      </c>
      <c r="D4985" s="126" t="s">
        <v>1876</v>
      </c>
      <c r="E4985" s="124"/>
      <c r="F4985" s="119"/>
    </row>
    <row r="4986" spans="1:6" ht="31.5">
      <c r="A4986" s="127" t="s">
        <v>482</v>
      </c>
      <c r="B4986" s="128" t="s">
        <v>483</v>
      </c>
      <c r="C4986" s="126" t="s">
        <v>1876</v>
      </c>
      <c r="D4986" s="126" t="s">
        <v>1876</v>
      </c>
      <c r="E4986" s="124"/>
      <c r="F4986" s="119"/>
    </row>
    <row r="4987" spans="1:6">
      <c r="A4987" s="127" t="s">
        <v>484</v>
      </c>
      <c r="B4987" s="128" t="s">
        <v>485</v>
      </c>
      <c r="C4987" s="126" t="s">
        <v>1876</v>
      </c>
      <c r="D4987" s="126" t="s">
        <v>1876</v>
      </c>
      <c r="E4987" s="124"/>
      <c r="F4987" s="119"/>
    </row>
    <row r="4988" spans="1:6">
      <c r="A4988" s="129">
        <v>2</v>
      </c>
      <c r="B4988" s="130" t="s">
        <v>298</v>
      </c>
      <c r="C4988" s="126"/>
      <c r="D4988" s="126"/>
      <c r="E4988" s="124"/>
      <c r="F4988" s="119"/>
    </row>
    <row r="4989" spans="1:6" ht="31.5">
      <c r="A4989" s="127" t="s">
        <v>267</v>
      </c>
      <c r="B4989" s="128" t="s">
        <v>486</v>
      </c>
      <c r="C4989" s="126" t="s">
        <v>1876</v>
      </c>
      <c r="D4989" s="126" t="s">
        <v>1876</v>
      </c>
      <c r="E4989" s="124"/>
      <c r="F4989" s="119"/>
    </row>
    <row r="4990" spans="1:6" ht="63">
      <c r="A4990" s="127" t="s">
        <v>268</v>
      </c>
      <c r="B4990" s="128" t="s">
        <v>411</v>
      </c>
      <c r="C4990" s="126" t="s">
        <v>1876</v>
      </c>
      <c r="D4990" s="126" t="s">
        <v>1876</v>
      </c>
      <c r="E4990" s="124"/>
      <c r="F4990" s="119"/>
    </row>
    <row r="4991" spans="1:6" ht="31.5">
      <c r="A4991" s="127" t="s">
        <v>269</v>
      </c>
      <c r="B4991" s="128" t="s">
        <v>412</v>
      </c>
      <c r="C4991" s="126" t="s">
        <v>1876</v>
      </c>
      <c r="D4991" s="126" t="s">
        <v>1876</v>
      </c>
      <c r="E4991" s="124"/>
      <c r="F4991" s="119"/>
    </row>
    <row r="4992" spans="1:6" ht="47.25">
      <c r="A4992" s="129">
        <v>3</v>
      </c>
      <c r="B4992" s="130" t="s">
        <v>210</v>
      </c>
      <c r="C4992" s="126" t="s">
        <v>1876</v>
      </c>
      <c r="D4992" s="126" t="s">
        <v>1876</v>
      </c>
      <c r="E4992" s="124"/>
      <c r="F4992" s="119"/>
    </row>
    <row r="4993" spans="1:6" ht="31.5">
      <c r="A4993" s="127" t="s">
        <v>299</v>
      </c>
      <c r="B4993" s="128" t="s">
        <v>211</v>
      </c>
      <c r="C4993" s="126" t="s">
        <v>1876</v>
      </c>
      <c r="D4993" s="126" t="s">
        <v>1876</v>
      </c>
      <c r="E4993" s="124"/>
      <c r="F4993" s="119"/>
    </row>
    <row r="4994" spans="1:6">
      <c r="A4994" s="127" t="s">
        <v>240</v>
      </c>
      <c r="B4994" s="128" t="s">
        <v>212</v>
      </c>
      <c r="C4994" s="126" t="s">
        <v>1876</v>
      </c>
      <c r="D4994" s="126" t="s">
        <v>1876</v>
      </c>
      <c r="E4994" s="124"/>
      <c r="F4994" s="119"/>
    </row>
    <row r="4995" spans="1:6">
      <c r="A4995" s="127" t="s">
        <v>242</v>
      </c>
      <c r="B4995" s="128" t="s">
        <v>213</v>
      </c>
      <c r="C4995" s="126" t="s">
        <v>1876</v>
      </c>
      <c r="D4995" s="126" t="s">
        <v>1876</v>
      </c>
      <c r="E4995" s="124"/>
      <c r="F4995" s="119"/>
    </row>
    <row r="4996" spans="1:6">
      <c r="A4996" s="127" t="s">
        <v>214</v>
      </c>
      <c r="B4996" s="128" t="s">
        <v>215</v>
      </c>
      <c r="C4996" s="126" t="s">
        <v>1876</v>
      </c>
      <c r="D4996" s="126" t="s">
        <v>1876</v>
      </c>
      <c r="E4996" s="124"/>
      <c r="F4996" s="119"/>
    </row>
    <row r="4997" spans="1:6">
      <c r="A4997" s="127" t="s">
        <v>216</v>
      </c>
      <c r="B4997" s="128" t="s">
        <v>217</v>
      </c>
      <c r="C4997" s="126" t="s">
        <v>1876</v>
      </c>
      <c r="D4997" s="126" t="s">
        <v>1876</v>
      </c>
      <c r="E4997" s="124"/>
      <c r="F4997" s="119"/>
    </row>
    <row r="4998" spans="1:6">
      <c r="A4998" s="129">
        <v>4</v>
      </c>
      <c r="B4998" s="130" t="s">
        <v>394</v>
      </c>
      <c r="C4998" s="126"/>
      <c r="D4998" s="126"/>
      <c r="E4998" s="124"/>
      <c r="F4998" s="119"/>
    </row>
    <row r="4999" spans="1:6" ht="31.5">
      <c r="A4999" s="126" t="s">
        <v>271</v>
      </c>
      <c r="B4999" s="251" t="s">
        <v>218</v>
      </c>
      <c r="C4999" s="126" t="s">
        <v>1876</v>
      </c>
      <c r="D4999" s="126" t="s">
        <v>1876</v>
      </c>
      <c r="E4999" s="124"/>
      <c r="F4999" s="119"/>
    </row>
    <row r="5000" spans="1:6" ht="63">
      <c r="A5000" s="126" t="s">
        <v>272</v>
      </c>
      <c r="B5000" s="251" t="s">
        <v>392</v>
      </c>
      <c r="C5000" s="126" t="s">
        <v>1876</v>
      </c>
      <c r="D5000" s="126" t="s">
        <v>1876</v>
      </c>
      <c r="E5000" s="124"/>
      <c r="F5000" s="119"/>
    </row>
    <row r="5001" spans="1:6" ht="31.5">
      <c r="A5001" s="126" t="s">
        <v>273</v>
      </c>
      <c r="B5001" s="251" t="s">
        <v>500</v>
      </c>
      <c r="C5001" s="126" t="s">
        <v>1876</v>
      </c>
      <c r="D5001" s="126" t="s">
        <v>1876</v>
      </c>
      <c r="E5001" s="124"/>
      <c r="F5001" s="119"/>
    </row>
    <row r="5002" spans="1:6" ht="31.5">
      <c r="A5002" s="126" t="s">
        <v>138</v>
      </c>
      <c r="B5002" s="251" t="s">
        <v>501</v>
      </c>
      <c r="C5002" s="126" t="s">
        <v>1876</v>
      </c>
      <c r="D5002" s="126" t="s">
        <v>1876</v>
      </c>
      <c r="E5002" s="124"/>
      <c r="F5002" s="119"/>
    </row>
    <row r="5003" spans="1:6">
      <c r="E5003" s="719"/>
      <c r="F5003" s="178" t="s">
        <v>251</v>
      </c>
    </row>
    <row r="5004" spans="1:6">
      <c r="B5004" s="53"/>
      <c r="F5004" s="178" t="s">
        <v>456</v>
      </c>
    </row>
    <row r="5005" spans="1:6">
      <c r="F5005" s="178" t="s">
        <v>182</v>
      </c>
    </row>
    <row r="5006" spans="1:6">
      <c r="F5006" s="178"/>
    </row>
    <row r="5007" spans="1:6">
      <c r="A5007" s="802" t="s">
        <v>399</v>
      </c>
      <c r="B5007" s="802"/>
      <c r="C5007" s="802"/>
      <c r="D5007" s="802"/>
      <c r="E5007" s="802"/>
      <c r="F5007" s="802"/>
    </row>
    <row r="5008" spans="1:6">
      <c r="A5008" s="802" t="s">
        <v>303</v>
      </c>
      <c r="B5008" s="802"/>
      <c r="C5008" s="802"/>
      <c r="D5008" s="802"/>
      <c r="E5008" s="802"/>
      <c r="F5008" s="802"/>
    </row>
    <row r="5009" spans="1:6">
      <c r="F5009" s="178" t="s">
        <v>219</v>
      </c>
    </row>
    <row r="5010" spans="1:6">
      <c r="F5010" s="178" t="s">
        <v>220</v>
      </c>
    </row>
    <row r="5011" spans="1:6">
      <c r="F5011" s="178" t="s">
        <v>221</v>
      </c>
    </row>
    <row r="5012" spans="1:6">
      <c r="F5012" s="246" t="s">
        <v>222</v>
      </c>
    </row>
    <row r="5013" spans="1:6">
      <c r="F5013" s="178" t="s">
        <v>1885</v>
      </c>
    </row>
    <row r="5014" spans="1:6">
      <c r="F5014" s="178" t="s">
        <v>177</v>
      </c>
    </row>
    <row r="5015" spans="1:6">
      <c r="A5015" s="123"/>
    </row>
    <row r="5016" spans="1:6">
      <c r="A5016" s="804" t="s">
        <v>1886</v>
      </c>
      <c r="B5016" s="804"/>
      <c r="C5016" s="804"/>
      <c r="D5016" s="804"/>
      <c r="E5016" s="804"/>
      <c r="F5016" s="804"/>
    </row>
    <row r="5017" spans="1:6">
      <c r="A5017" s="121" t="s">
        <v>606</v>
      </c>
      <c r="B5017" s="640" t="s">
        <v>1006</v>
      </c>
    </row>
    <row r="5018" spans="1:6">
      <c r="A5018" s="803" t="s">
        <v>262</v>
      </c>
      <c r="B5018" s="781" t="s">
        <v>418</v>
      </c>
      <c r="C5018" s="806" t="s">
        <v>470</v>
      </c>
      <c r="D5018" s="807"/>
      <c r="E5018" s="805" t="s">
        <v>400</v>
      </c>
      <c r="F5018" s="781" t="s">
        <v>401</v>
      </c>
    </row>
    <row r="5019" spans="1:6">
      <c r="A5019" s="803"/>
      <c r="B5019" s="781"/>
      <c r="C5019" s="808"/>
      <c r="D5019" s="809"/>
      <c r="E5019" s="805"/>
      <c r="F5019" s="781"/>
    </row>
    <row r="5020" spans="1:6">
      <c r="A5020" s="803"/>
      <c r="B5020" s="781"/>
      <c r="C5020" s="247" t="s">
        <v>402</v>
      </c>
      <c r="D5020" s="247" t="s">
        <v>403</v>
      </c>
      <c r="E5020" s="805"/>
      <c r="F5020" s="781"/>
    </row>
    <row r="5021" spans="1:6">
      <c r="A5021" s="712">
        <v>1</v>
      </c>
      <c r="B5021" s="709">
        <v>2</v>
      </c>
      <c r="C5021" s="247">
        <v>3</v>
      </c>
      <c r="D5021" s="247">
        <v>4</v>
      </c>
      <c r="E5021" s="711">
        <v>5</v>
      </c>
      <c r="F5021" s="709">
        <v>6</v>
      </c>
    </row>
    <row r="5022" spans="1:6">
      <c r="A5022" s="712">
        <v>1</v>
      </c>
      <c r="B5022" s="248" t="s">
        <v>368</v>
      </c>
      <c r="C5022" s="249"/>
      <c r="D5022" s="249"/>
      <c r="E5022" s="125"/>
      <c r="F5022" s="710"/>
    </row>
    <row r="5023" spans="1:6">
      <c r="A5023" s="126" t="s">
        <v>264</v>
      </c>
      <c r="B5023" s="250" t="s">
        <v>369</v>
      </c>
      <c r="C5023" s="126" t="s">
        <v>1876</v>
      </c>
      <c r="D5023" s="126" t="s">
        <v>1876</v>
      </c>
      <c r="E5023" s="124"/>
      <c r="F5023" s="119"/>
    </row>
    <row r="5024" spans="1:6">
      <c r="A5024" s="126" t="s">
        <v>265</v>
      </c>
      <c r="B5024" s="251" t="s">
        <v>223</v>
      </c>
      <c r="C5024" s="126" t="s">
        <v>1876</v>
      </c>
      <c r="D5024" s="126" t="s">
        <v>1876</v>
      </c>
      <c r="E5024" s="124"/>
      <c r="F5024" s="119"/>
    </row>
    <row r="5025" spans="1:6" ht="31.5">
      <c r="A5025" s="126" t="s">
        <v>276</v>
      </c>
      <c r="B5025" s="251" t="s">
        <v>480</v>
      </c>
      <c r="C5025" s="126" t="s">
        <v>1876</v>
      </c>
      <c r="D5025" s="126" t="s">
        <v>1876</v>
      </c>
      <c r="E5025" s="124"/>
      <c r="F5025" s="119"/>
    </row>
    <row r="5026" spans="1:6" ht="63">
      <c r="A5026" s="127" t="s">
        <v>291</v>
      </c>
      <c r="B5026" s="128" t="s">
        <v>481</v>
      </c>
      <c r="C5026" s="126" t="s">
        <v>1876</v>
      </c>
      <c r="D5026" s="126" t="s">
        <v>1876</v>
      </c>
      <c r="E5026" s="124"/>
      <c r="F5026" s="119"/>
    </row>
    <row r="5027" spans="1:6" ht="31.5">
      <c r="A5027" s="127" t="s">
        <v>482</v>
      </c>
      <c r="B5027" s="128" t="s">
        <v>483</v>
      </c>
      <c r="C5027" s="126" t="s">
        <v>1876</v>
      </c>
      <c r="D5027" s="126" t="s">
        <v>1876</v>
      </c>
      <c r="E5027" s="124"/>
      <c r="F5027" s="119"/>
    </row>
    <row r="5028" spans="1:6">
      <c r="A5028" s="127" t="s">
        <v>484</v>
      </c>
      <c r="B5028" s="128" t="s">
        <v>485</v>
      </c>
      <c r="C5028" s="126" t="s">
        <v>1876</v>
      </c>
      <c r="D5028" s="126" t="s">
        <v>1876</v>
      </c>
      <c r="E5028" s="124"/>
      <c r="F5028" s="119"/>
    </row>
    <row r="5029" spans="1:6">
      <c r="A5029" s="129">
        <v>2</v>
      </c>
      <c r="B5029" s="130" t="s">
        <v>298</v>
      </c>
      <c r="C5029" s="126"/>
      <c r="D5029" s="126"/>
      <c r="E5029" s="124"/>
      <c r="F5029" s="119"/>
    </row>
    <row r="5030" spans="1:6" ht="31.5">
      <c r="A5030" s="127" t="s">
        <v>267</v>
      </c>
      <c r="B5030" s="128" t="s">
        <v>486</v>
      </c>
      <c r="C5030" s="126" t="s">
        <v>1876</v>
      </c>
      <c r="D5030" s="126" t="s">
        <v>1876</v>
      </c>
      <c r="E5030" s="124"/>
      <c r="F5030" s="119"/>
    </row>
    <row r="5031" spans="1:6" ht="63">
      <c r="A5031" s="127" t="s">
        <v>268</v>
      </c>
      <c r="B5031" s="128" t="s">
        <v>411</v>
      </c>
      <c r="C5031" s="126" t="s">
        <v>1876</v>
      </c>
      <c r="D5031" s="126" t="s">
        <v>1876</v>
      </c>
      <c r="E5031" s="124"/>
      <c r="F5031" s="119"/>
    </row>
    <row r="5032" spans="1:6" ht="31.5">
      <c r="A5032" s="127" t="s">
        <v>269</v>
      </c>
      <c r="B5032" s="128" t="s">
        <v>412</v>
      </c>
      <c r="C5032" s="126" t="s">
        <v>1876</v>
      </c>
      <c r="D5032" s="126" t="s">
        <v>1876</v>
      </c>
      <c r="E5032" s="124"/>
      <c r="F5032" s="119"/>
    </row>
    <row r="5033" spans="1:6" ht="47.25">
      <c r="A5033" s="129">
        <v>3</v>
      </c>
      <c r="B5033" s="130" t="s">
        <v>210</v>
      </c>
      <c r="C5033" s="126" t="s">
        <v>1876</v>
      </c>
      <c r="D5033" s="126" t="s">
        <v>1876</v>
      </c>
      <c r="E5033" s="124"/>
      <c r="F5033" s="119"/>
    </row>
    <row r="5034" spans="1:6" ht="31.5">
      <c r="A5034" s="127" t="s">
        <v>299</v>
      </c>
      <c r="B5034" s="128" t="s">
        <v>211</v>
      </c>
      <c r="C5034" s="126" t="s">
        <v>1876</v>
      </c>
      <c r="D5034" s="126" t="s">
        <v>1876</v>
      </c>
      <c r="E5034" s="124"/>
      <c r="F5034" s="119"/>
    </row>
    <row r="5035" spans="1:6">
      <c r="A5035" s="127" t="s">
        <v>240</v>
      </c>
      <c r="B5035" s="128" t="s">
        <v>212</v>
      </c>
      <c r="C5035" s="126" t="s">
        <v>1876</v>
      </c>
      <c r="D5035" s="126" t="s">
        <v>1876</v>
      </c>
      <c r="E5035" s="124"/>
      <c r="F5035" s="119"/>
    </row>
    <row r="5036" spans="1:6">
      <c r="A5036" s="127" t="s">
        <v>242</v>
      </c>
      <c r="B5036" s="128" t="s">
        <v>213</v>
      </c>
      <c r="C5036" s="126" t="s">
        <v>1876</v>
      </c>
      <c r="D5036" s="126" t="s">
        <v>1876</v>
      </c>
      <c r="E5036" s="124"/>
      <c r="F5036" s="119"/>
    </row>
    <row r="5037" spans="1:6">
      <c r="A5037" s="127" t="s">
        <v>214</v>
      </c>
      <c r="B5037" s="128" t="s">
        <v>215</v>
      </c>
      <c r="C5037" s="126" t="s">
        <v>1876</v>
      </c>
      <c r="D5037" s="126" t="s">
        <v>1876</v>
      </c>
      <c r="E5037" s="124"/>
      <c r="F5037" s="119"/>
    </row>
    <row r="5038" spans="1:6">
      <c r="A5038" s="127" t="s">
        <v>216</v>
      </c>
      <c r="B5038" s="128" t="s">
        <v>217</v>
      </c>
      <c r="C5038" s="126" t="s">
        <v>1876</v>
      </c>
      <c r="D5038" s="126" t="s">
        <v>1876</v>
      </c>
      <c r="E5038" s="124"/>
      <c r="F5038" s="119"/>
    </row>
    <row r="5039" spans="1:6">
      <c r="A5039" s="129">
        <v>4</v>
      </c>
      <c r="B5039" s="130" t="s">
        <v>394</v>
      </c>
      <c r="C5039" s="126"/>
      <c r="D5039" s="126"/>
      <c r="E5039" s="124"/>
      <c r="F5039" s="119"/>
    </row>
    <row r="5040" spans="1:6" ht="31.5">
      <c r="A5040" s="126" t="s">
        <v>271</v>
      </c>
      <c r="B5040" s="251" t="s">
        <v>218</v>
      </c>
      <c r="C5040" s="126" t="s">
        <v>1876</v>
      </c>
      <c r="D5040" s="126" t="s">
        <v>1876</v>
      </c>
      <c r="E5040" s="124"/>
      <c r="F5040" s="119"/>
    </row>
    <row r="5041" spans="1:6" ht="63">
      <c r="A5041" s="126" t="s">
        <v>272</v>
      </c>
      <c r="B5041" s="251" t="s">
        <v>392</v>
      </c>
      <c r="C5041" s="126" t="s">
        <v>1876</v>
      </c>
      <c r="D5041" s="126" t="s">
        <v>1876</v>
      </c>
      <c r="E5041" s="124"/>
      <c r="F5041" s="119"/>
    </row>
    <row r="5042" spans="1:6" ht="31.5">
      <c r="A5042" s="126" t="s">
        <v>273</v>
      </c>
      <c r="B5042" s="251" t="s">
        <v>500</v>
      </c>
      <c r="C5042" s="126" t="s">
        <v>1876</v>
      </c>
      <c r="D5042" s="126" t="s">
        <v>1876</v>
      </c>
      <c r="E5042" s="124"/>
      <c r="F5042" s="119"/>
    </row>
    <row r="5043" spans="1:6" ht="31.5">
      <c r="A5043" s="126" t="s">
        <v>138</v>
      </c>
      <c r="B5043" s="251" t="s">
        <v>501</v>
      </c>
      <c r="C5043" s="126" t="s">
        <v>1876</v>
      </c>
      <c r="D5043" s="126" t="s">
        <v>1876</v>
      </c>
      <c r="E5043" s="124"/>
      <c r="F5043" s="119"/>
    </row>
    <row r="5044" spans="1:6">
      <c r="E5044" s="719"/>
      <c r="F5044" s="178" t="s">
        <v>251</v>
      </c>
    </row>
    <row r="5045" spans="1:6">
      <c r="B5045" s="53"/>
      <c r="F5045" s="178" t="s">
        <v>456</v>
      </c>
    </row>
    <row r="5046" spans="1:6">
      <c r="F5046" s="178" t="s">
        <v>182</v>
      </c>
    </row>
    <row r="5047" spans="1:6">
      <c r="F5047" s="178"/>
    </row>
    <row r="5048" spans="1:6">
      <c r="A5048" s="802" t="s">
        <v>399</v>
      </c>
      <c r="B5048" s="802"/>
      <c r="C5048" s="802"/>
      <c r="D5048" s="802"/>
      <c r="E5048" s="802"/>
      <c r="F5048" s="802"/>
    </row>
    <row r="5049" spans="1:6">
      <c r="A5049" s="802" t="s">
        <v>303</v>
      </c>
      <c r="B5049" s="802"/>
      <c r="C5049" s="802"/>
      <c r="D5049" s="802"/>
      <c r="E5049" s="802"/>
      <c r="F5049" s="802"/>
    </row>
    <row r="5050" spans="1:6">
      <c r="F5050" s="178" t="s">
        <v>219</v>
      </c>
    </row>
    <row r="5051" spans="1:6">
      <c r="F5051" s="178" t="s">
        <v>220</v>
      </c>
    </row>
    <row r="5052" spans="1:6">
      <c r="F5052" s="178" t="s">
        <v>221</v>
      </c>
    </row>
    <row r="5053" spans="1:6">
      <c r="F5053" s="246" t="s">
        <v>222</v>
      </c>
    </row>
    <row r="5054" spans="1:6">
      <c r="F5054" s="178" t="s">
        <v>1885</v>
      </c>
    </row>
    <row r="5055" spans="1:6">
      <c r="F5055" s="178" t="s">
        <v>177</v>
      </c>
    </row>
    <row r="5056" spans="1:6">
      <c r="A5056" s="123"/>
    </row>
    <row r="5057" spans="1:6">
      <c r="A5057" s="804" t="s">
        <v>1886</v>
      </c>
      <c r="B5057" s="804"/>
      <c r="C5057" s="804"/>
      <c r="D5057" s="804"/>
      <c r="E5057" s="804"/>
      <c r="F5057" s="804"/>
    </row>
    <row r="5058" spans="1:6">
      <c r="A5058" s="121" t="s">
        <v>607</v>
      </c>
      <c r="B5058" s="640" t="s">
        <v>1007</v>
      </c>
    </row>
    <row r="5059" spans="1:6">
      <c r="A5059" s="803" t="s">
        <v>262</v>
      </c>
      <c r="B5059" s="781" t="s">
        <v>418</v>
      </c>
      <c r="C5059" s="806" t="s">
        <v>470</v>
      </c>
      <c r="D5059" s="807"/>
      <c r="E5059" s="805" t="s">
        <v>400</v>
      </c>
      <c r="F5059" s="781" t="s">
        <v>401</v>
      </c>
    </row>
    <row r="5060" spans="1:6">
      <c r="A5060" s="803"/>
      <c r="B5060" s="781"/>
      <c r="C5060" s="808"/>
      <c r="D5060" s="809"/>
      <c r="E5060" s="805"/>
      <c r="F5060" s="781"/>
    </row>
    <row r="5061" spans="1:6">
      <c r="A5061" s="803"/>
      <c r="B5061" s="781"/>
      <c r="C5061" s="247" t="s">
        <v>402</v>
      </c>
      <c r="D5061" s="247" t="s">
        <v>403</v>
      </c>
      <c r="E5061" s="805"/>
      <c r="F5061" s="781"/>
    </row>
    <row r="5062" spans="1:6">
      <c r="A5062" s="712">
        <v>1</v>
      </c>
      <c r="B5062" s="709">
        <v>2</v>
      </c>
      <c r="C5062" s="247">
        <v>3</v>
      </c>
      <c r="D5062" s="247">
        <v>4</v>
      </c>
      <c r="E5062" s="711">
        <v>5</v>
      </c>
      <c r="F5062" s="709">
        <v>6</v>
      </c>
    </row>
    <row r="5063" spans="1:6">
      <c r="A5063" s="712">
        <v>1</v>
      </c>
      <c r="B5063" s="248" t="s">
        <v>368</v>
      </c>
      <c r="C5063" s="249"/>
      <c r="D5063" s="249"/>
      <c r="E5063" s="125"/>
      <c r="F5063" s="710"/>
    </row>
    <row r="5064" spans="1:6">
      <c r="A5064" s="126" t="s">
        <v>264</v>
      </c>
      <c r="B5064" s="250" t="s">
        <v>369</v>
      </c>
      <c r="C5064" s="126" t="s">
        <v>1876</v>
      </c>
      <c r="D5064" s="126" t="s">
        <v>1876</v>
      </c>
      <c r="E5064" s="124"/>
      <c r="F5064" s="119"/>
    </row>
    <row r="5065" spans="1:6">
      <c r="A5065" s="126" t="s">
        <v>265</v>
      </c>
      <c r="B5065" s="251" t="s">
        <v>223</v>
      </c>
      <c r="C5065" s="126" t="s">
        <v>1876</v>
      </c>
      <c r="D5065" s="126" t="s">
        <v>1876</v>
      </c>
      <c r="E5065" s="124"/>
      <c r="F5065" s="119"/>
    </row>
    <row r="5066" spans="1:6" ht="31.5">
      <c r="A5066" s="126" t="s">
        <v>276</v>
      </c>
      <c r="B5066" s="251" t="s">
        <v>480</v>
      </c>
      <c r="C5066" s="126" t="s">
        <v>1876</v>
      </c>
      <c r="D5066" s="126" t="s">
        <v>1876</v>
      </c>
      <c r="E5066" s="124"/>
      <c r="F5066" s="119"/>
    </row>
    <row r="5067" spans="1:6" ht="63">
      <c r="A5067" s="127" t="s">
        <v>291</v>
      </c>
      <c r="B5067" s="128" t="s">
        <v>481</v>
      </c>
      <c r="C5067" s="126" t="s">
        <v>1876</v>
      </c>
      <c r="D5067" s="126" t="s">
        <v>1876</v>
      </c>
      <c r="E5067" s="124"/>
      <c r="F5067" s="119"/>
    </row>
    <row r="5068" spans="1:6" ht="31.5">
      <c r="A5068" s="127" t="s">
        <v>482</v>
      </c>
      <c r="B5068" s="128" t="s">
        <v>483</v>
      </c>
      <c r="C5068" s="126" t="s">
        <v>1876</v>
      </c>
      <c r="D5068" s="126" t="s">
        <v>1876</v>
      </c>
      <c r="E5068" s="124"/>
      <c r="F5068" s="119"/>
    </row>
    <row r="5069" spans="1:6">
      <c r="A5069" s="127" t="s">
        <v>484</v>
      </c>
      <c r="B5069" s="128" t="s">
        <v>485</v>
      </c>
      <c r="C5069" s="126" t="s">
        <v>1876</v>
      </c>
      <c r="D5069" s="126" t="s">
        <v>1876</v>
      </c>
      <c r="E5069" s="124"/>
      <c r="F5069" s="119"/>
    </row>
    <row r="5070" spans="1:6">
      <c r="A5070" s="129">
        <v>2</v>
      </c>
      <c r="B5070" s="130" t="s">
        <v>298</v>
      </c>
      <c r="C5070" s="126"/>
      <c r="D5070" s="126"/>
      <c r="E5070" s="124"/>
      <c r="F5070" s="119"/>
    </row>
    <row r="5071" spans="1:6" ht="31.5">
      <c r="A5071" s="127" t="s">
        <v>267</v>
      </c>
      <c r="B5071" s="128" t="s">
        <v>486</v>
      </c>
      <c r="C5071" s="126" t="s">
        <v>1876</v>
      </c>
      <c r="D5071" s="126" t="s">
        <v>1876</v>
      </c>
      <c r="E5071" s="124"/>
      <c r="F5071" s="119"/>
    </row>
    <row r="5072" spans="1:6" ht="63">
      <c r="A5072" s="127" t="s">
        <v>268</v>
      </c>
      <c r="B5072" s="128" t="s">
        <v>411</v>
      </c>
      <c r="C5072" s="126" t="s">
        <v>1876</v>
      </c>
      <c r="D5072" s="126" t="s">
        <v>1876</v>
      </c>
      <c r="E5072" s="124"/>
      <c r="F5072" s="119"/>
    </row>
    <row r="5073" spans="1:6" ht="31.5">
      <c r="A5073" s="127" t="s">
        <v>269</v>
      </c>
      <c r="B5073" s="128" t="s">
        <v>412</v>
      </c>
      <c r="C5073" s="126" t="s">
        <v>1876</v>
      </c>
      <c r="D5073" s="126" t="s">
        <v>1876</v>
      </c>
      <c r="E5073" s="124"/>
      <c r="F5073" s="119"/>
    </row>
    <row r="5074" spans="1:6" ht="47.25">
      <c r="A5074" s="129">
        <v>3</v>
      </c>
      <c r="B5074" s="130" t="s">
        <v>210</v>
      </c>
      <c r="C5074" s="126" t="s">
        <v>1876</v>
      </c>
      <c r="D5074" s="126" t="s">
        <v>1876</v>
      </c>
      <c r="E5074" s="124"/>
      <c r="F5074" s="119"/>
    </row>
    <row r="5075" spans="1:6" ht="31.5">
      <c r="A5075" s="127" t="s">
        <v>299</v>
      </c>
      <c r="B5075" s="128" t="s">
        <v>211</v>
      </c>
      <c r="C5075" s="126" t="s">
        <v>1876</v>
      </c>
      <c r="D5075" s="126" t="s">
        <v>1876</v>
      </c>
      <c r="E5075" s="124"/>
      <c r="F5075" s="119"/>
    </row>
    <row r="5076" spans="1:6">
      <c r="A5076" s="127" t="s">
        <v>240</v>
      </c>
      <c r="B5076" s="128" t="s">
        <v>212</v>
      </c>
      <c r="C5076" s="126" t="s">
        <v>1876</v>
      </c>
      <c r="D5076" s="126" t="s">
        <v>1876</v>
      </c>
      <c r="E5076" s="124"/>
      <c r="F5076" s="119"/>
    </row>
    <row r="5077" spans="1:6">
      <c r="A5077" s="127" t="s">
        <v>242</v>
      </c>
      <c r="B5077" s="128" t="s">
        <v>213</v>
      </c>
      <c r="C5077" s="126" t="s">
        <v>1876</v>
      </c>
      <c r="D5077" s="126" t="s">
        <v>1876</v>
      </c>
      <c r="E5077" s="124"/>
      <c r="F5077" s="119"/>
    </row>
    <row r="5078" spans="1:6">
      <c r="A5078" s="127" t="s">
        <v>214</v>
      </c>
      <c r="B5078" s="128" t="s">
        <v>215</v>
      </c>
      <c r="C5078" s="126" t="s">
        <v>1876</v>
      </c>
      <c r="D5078" s="126" t="s">
        <v>1876</v>
      </c>
      <c r="E5078" s="124"/>
      <c r="F5078" s="119"/>
    </row>
    <row r="5079" spans="1:6">
      <c r="A5079" s="127" t="s">
        <v>216</v>
      </c>
      <c r="B5079" s="128" t="s">
        <v>217</v>
      </c>
      <c r="C5079" s="126" t="s">
        <v>1876</v>
      </c>
      <c r="D5079" s="126" t="s">
        <v>1876</v>
      </c>
      <c r="E5079" s="124"/>
      <c r="F5079" s="119"/>
    </row>
    <row r="5080" spans="1:6">
      <c r="A5080" s="129">
        <v>4</v>
      </c>
      <c r="B5080" s="130" t="s">
        <v>394</v>
      </c>
      <c r="C5080" s="126"/>
      <c r="D5080" s="126"/>
      <c r="E5080" s="124"/>
      <c r="F5080" s="119"/>
    </row>
    <row r="5081" spans="1:6" ht="31.5">
      <c r="A5081" s="126" t="s">
        <v>271</v>
      </c>
      <c r="B5081" s="251" t="s">
        <v>218</v>
      </c>
      <c r="C5081" s="126" t="s">
        <v>1876</v>
      </c>
      <c r="D5081" s="126" t="s">
        <v>1876</v>
      </c>
      <c r="E5081" s="124"/>
      <c r="F5081" s="119"/>
    </row>
    <row r="5082" spans="1:6" ht="63">
      <c r="A5082" s="126" t="s">
        <v>272</v>
      </c>
      <c r="B5082" s="251" t="s">
        <v>392</v>
      </c>
      <c r="C5082" s="126" t="s">
        <v>1876</v>
      </c>
      <c r="D5082" s="126" t="s">
        <v>1876</v>
      </c>
      <c r="E5082" s="124"/>
      <c r="F5082" s="119"/>
    </row>
    <row r="5083" spans="1:6" ht="31.5">
      <c r="A5083" s="126" t="s">
        <v>273</v>
      </c>
      <c r="B5083" s="251" t="s">
        <v>500</v>
      </c>
      <c r="C5083" s="126" t="s">
        <v>1876</v>
      </c>
      <c r="D5083" s="126" t="s">
        <v>1876</v>
      </c>
      <c r="E5083" s="124"/>
      <c r="F5083" s="119"/>
    </row>
    <row r="5084" spans="1:6" ht="31.5">
      <c r="A5084" s="126" t="s">
        <v>138</v>
      </c>
      <c r="B5084" s="251" t="s">
        <v>501</v>
      </c>
      <c r="C5084" s="126" t="s">
        <v>1876</v>
      </c>
      <c r="D5084" s="126" t="s">
        <v>1876</v>
      </c>
      <c r="E5084" s="124"/>
      <c r="F5084" s="119"/>
    </row>
    <row r="5085" spans="1:6">
      <c r="E5085" s="719"/>
      <c r="F5085" s="178" t="s">
        <v>251</v>
      </c>
    </row>
    <row r="5086" spans="1:6">
      <c r="B5086" s="53"/>
      <c r="F5086" s="178" t="s">
        <v>456</v>
      </c>
    </row>
    <row r="5087" spans="1:6">
      <c r="F5087" s="178" t="s">
        <v>182</v>
      </c>
    </row>
    <row r="5088" spans="1:6">
      <c r="F5088" s="178"/>
    </row>
    <row r="5089" spans="1:6">
      <c r="A5089" s="802" t="s">
        <v>399</v>
      </c>
      <c r="B5089" s="802"/>
      <c r="C5089" s="802"/>
      <c r="D5089" s="802"/>
      <c r="E5089" s="802"/>
      <c r="F5089" s="802"/>
    </row>
    <row r="5090" spans="1:6">
      <c r="A5090" s="802" t="s">
        <v>303</v>
      </c>
      <c r="B5090" s="802"/>
      <c r="C5090" s="802"/>
      <c r="D5090" s="802"/>
      <c r="E5090" s="802"/>
      <c r="F5090" s="802"/>
    </row>
    <row r="5091" spans="1:6">
      <c r="F5091" s="178" t="s">
        <v>219</v>
      </c>
    </row>
    <row r="5092" spans="1:6">
      <c r="F5092" s="178" t="s">
        <v>220</v>
      </c>
    </row>
    <row r="5093" spans="1:6">
      <c r="F5093" s="178" t="s">
        <v>221</v>
      </c>
    </row>
    <row r="5094" spans="1:6">
      <c r="F5094" s="246" t="s">
        <v>222</v>
      </c>
    </row>
    <row r="5095" spans="1:6">
      <c r="F5095" s="178" t="s">
        <v>1885</v>
      </c>
    </row>
    <row r="5096" spans="1:6">
      <c r="F5096" s="178" t="s">
        <v>177</v>
      </c>
    </row>
    <row r="5097" spans="1:6">
      <c r="A5097" s="123"/>
    </row>
    <row r="5098" spans="1:6">
      <c r="A5098" s="804" t="s">
        <v>1886</v>
      </c>
      <c r="B5098" s="804"/>
      <c r="C5098" s="804"/>
      <c r="D5098" s="804"/>
      <c r="E5098" s="804"/>
      <c r="F5098" s="804"/>
    </row>
    <row r="5099" spans="1:6">
      <c r="A5099" s="121" t="s">
        <v>608</v>
      </c>
      <c r="B5099" s="640" t="s">
        <v>1008</v>
      </c>
    </row>
    <row r="5100" spans="1:6">
      <c r="A5100" s="803" t="s">
        <v>262</v>
      </c>
      <c r="B5100" s="781" t="s">
        <v>418</v>
      </c>
      <c r="C5100" s="806" t="s">
        <v>470</v>
      </c>
      <c r="D5100" s="807"/>
      <c r="E5100" s="805" t="s">
        <v>400</v>
      </c>
      <c r="F5100" s="781" t="s">
        <v>401</v>
      </c>
    </row>
    <row r="5101" spans="1:6">
      <c r="A5101" s="803"/>
      <c r="B5101" s="781"/>
      <c r="C5101" s="808"/>
      <c r="D5101" s="809"/>
      <c r="E5101" s="805"/>
      <c r="F5101" s="781"/>
    </row>
    <row r="5102" spans="1:6">
      <c r="A5102" s="803"/>
      <c r="B5102" s="781"/>
      <c r="C5102" s="247" t="s">
        <v>402</v>
      </c>
      <c r="D5102" s="247" t="s">
        <v>403</v>
      </c>
      <c r="E5102" s="805"/>
      <c r="F5102" s="781"/>
    </row>
    <row r="5103" spans="1:6">
      <c r="A5103" s="712">
        <v>1</v>
      </c>
      <c r="B5103" s="709">
        <v>2</v>
      </c>
      <c r="C5103" s="247">
        <v>3</v>
      </c>
      <c r="D5103" s="247">
        <v>4</v>
      </c>
      <c r="E5103" s="711">
        <v>5</v>
      </c>
      <c r="F5103" s="709">
        <v>6</v>
      </c>
    </row>
    <row r="5104" spans="1:6">
      <c r="A5104" s="712">
        <v>1</v>
      </c>
      <c r="B5104" s="248" t="s">
        <v>368</v>
      </c>
      <c r="C5104" s="249"/>
      <c r="D5104" s="249"/>
      <c r="E5104" s="125"/>
      <c r="F5104" s="710"/>
    </row>
    <row r="5105" spans="1:6">
      <c r="A5105" s="126" t="s">
        <v>264</v>
      </c>
      <c r="B5105" s="250" t="s">
        <v>369</v>
      </c>
      <c r="C5105" s="126" t="s">
        <v>1876</v>
      </c>
      <c r="D5105" s="126" t="s">
        <v>1876</v>
      </c>
      <c r="E5105" s="124"/>
      <c r="F5105" s="119"/>
    </row>
    <row r="5106" spans="1:6">
      <c r="A5106" s="126" t="s">
        <v>265</v>
      </c>
      <c r="B5106" s="251" t="s">
        <v>223</v>
      </c>
      <c r="C5106" s="126" t="s">
        <v>1876</v>
      </c>
      <c r="D5106" s="126" t="s">
        <v>1876</v>
      </c>
      <c r="E5106" s="124"/>
      <c r="F5106" s="119"/>
    </row>
    <row r="5107" spans="1:6" ht="31.5">
      <c r="A5107" s="126" t="s">
        <v>276</v>
      </c>
      <c r="B5107" s="251" t="s">
        <v>480</v>
      </c>
      <c r="C5107" s="126" t="s">
        <v>1876</v>
      </c>
      <c r="D5107" s="126" t="s">
        <v>1876</v>
      </c>
      <c r="E5107" s="124"/>
      <c r="F5107" s="119"/>
    </row>
    <row r="5108" spans="1:6" ht="63">
      <c r="A5108" s="127" t="s">
        <v>291</v>
      </c>
      <c r="B5108" s="128" t="s">
        <v>481</v>
      </c>
      <c r="C5108" s="126" t="s">
        <v>1876</v>
      </c>
      <c r="D5108" s="126" t="s">
        <v>1876</v>
      </c>
      <c r="E5108" s="124"/>
      <c r="F5108" s="119"/>
    </row>
    <row r="5109" spans="1:6" ht="31.5">
      <c r="A5109" s="127" t="s">
        <v>482</v>
      </c>
      <c r="B5109" s="128" t="s">
        <v>483</v>
      </c>
      <c r="C5109" s="126" t="s">
        <v>1876</v>
      </c>
      <c r="D5109" s="126" t="s">
        <v>1876</v>
      </c>
      <c r="E5109" s="124"/>
      <c r="F5109" s="119"/>
    </row>
    <row r="5110" spans="1:6">
      <c r="A5110" s="127" t="s">
        <v>484</v>
      </c>
      <c r="B5110" s="128" t="s">
        <v>485</v>
      </c>
      <c r="C5110" s="126" t="s">
        <v>1876</v>
      </c>
      <c r="D5110" s="126" t="s">
        <v>1876</v>
      </c>
      <c r="E5110" s="124"/>
      <c r="F5110" s="119"/>
    </row>
    <row r="5111" spans="1:6">
      <c r="A5111" s="129">
        <v>2</v>
      </c>
      <c r="B5111" s="130" t="s">
        <v>298</v>
      </c>
      <c r="C5111" s="126"/>
      <c r="D5111" s="126"/>
      <c r="E5111" s="124"/>
      <c r="F5111" s="119"/>
    </row>
    <row r="5112" spans="1:6" ht="31.5">
      <c r="A5112" s="127" t="s">
        <v>267</v>
      </c>
      <c r="B5112" s="128" t="s">
        <v>486</v>
      </c>
      <c r="C5112" s="126" t="s">
        <v>1876</v>
      </c>
      <c r="D5112" s="126" t="s">
        <v>1876</v>
      </c>
      <c r="E5112" s="124"/>
      <c r="F5112" s="119"/>
    </row>
    <row r="5113" spans="1:6" ht="63">
      <c r="A5113" s="127" t="s">
        <v>268</v>
      </c>
      <c r="B5113" s="128" t="s">
        <v>411</v>
      </c>
      <c r="C5113" s="126" t="s">
        <v>1876</v>
      </c>
      <c r="D5113" s="126" t="s">
        <v>1876</v>
      </c>
      <c r="E5113" s="124"/>
      <c r="F5113" s="119"/>
    </row>
    <row r="5114" spans="1:6" ht="31.5">
      <c r="A5114" s="127" t="s">
        <v>269</v>
      </c>
      <c r="B5114" s="128" t="s">
        <v>412</v>
      </c>
      <c r="C5114" s="126" t="s">
        <v>1876</v>
      </c>
      <c r="D5114" s="126" t="s">
        <v>1876</v>
      </c>
      <c r="E5114" s="124"/>
      <c r="F5114" s="119"/>
    </row>
    <row r="5115" spans="1:6" ht="47.25">
      <c r="A5115" s="129">
        <v>3</v>
      </c>
      <c r="B5115" s="130" t="s">
        <v>210</v>
      </c>
      <c r="C5115" s="126" t="s">
        <v>1876</v>
      </c>
      <c r="D5115" s="126" t="s">
        <v>1876</v>
      </c>
      <c r="E5115" s="124"/>
      <c r="F5115" s="119"/>
    </row>
    <row r="5116" spans="1:6" ht="31.5">
      <c r="A5116" s="127" t="s">
        <v>299</v>
      </c>
      <c r="B5116" s="128" t="s">
        <v>211</v>
      </c>
      <c r="C5116" s="126" t="s">
        <v>1876</v>
      </c>
      <c r="D5116" s="126" t="s">
        <v>1876</v>
      </c>
      <c r="E5116" s="124"/>
      <c r="F5116" s="119"/>
    </row>
    <row r="5117" spans="1:6">
      <c r="A5117" s="127" t="s">
        <v>240</v>
      </c>
      <c r="B5117" s="128" t="s">
        <v>212</v>
      </c>
      <c r="C5117" s="126" t="s">
        <v>1876</v>
      </c>
      <c r="D5117" s="126" t="s">
        <v>1876</v>
      </c>
      <c r="E5117" s="124"/>
      <c r="F5117" s="119"/>
    </row>
    <row r="5118" spans="1:6">
      <c r="A5118" s="127" t="s">
        <v>242</v>
      </c>
      <c r="B5118" s="128" t="s">
        <v>213</v>
      </c>
      <c r="C5118" s="126" t="s">
        <v>1876</v>
      </c>
      <c r="D5118" s="126" t="s">
        <v>1876</v>
      </c>
      <c r="E5118" s="124"/>
      <c r="F5118" s="119"/>
    </row>
    <row r="5119" spans="1:6">
      <c r="A5119" s="127" t="s">
        <v>214</v>
      </c>
      <c r="B5119" s="128" t="s">
        <v>215</v>
      </c>
      <c r="C5119" s="126" t="s">
        <v>1876</v>
      </c>
      <c r="D5119" s="126" t="s">
        <v>1876</v>
      </c>
      <c r="E5119" s="124"/>
      <c r="F5119" s="119"/>
    </row>
    <row r="5120" spans="1:6">
      <c r="A5120" s="127" t="s">
        <v>216</v>
      </c>
      <c r="B5120" s="128" t="s">
        <v>217</v>
      </c>
      <c r="C5120" s="126" t="s">
        <v>1876</v>
      </c>
      <c r="D5120" s="126" t="s">
        <v>1876</v>
      </c>
      <c r="E5120" s="124"/>
      <c r="F5120" s="119"/>
    </row>
    <row r="5121" spans="1:6">
      <c r="A5121" s="129">
        <v>4</v>
      </c>
      <c r="B5121" s="130" t="s">
        <v>394</v>
      </c>
      <c r="C5121" s="126"/>
      <c r="D5121" s="126"/>
      <c r="E5121" s="124"/>
      <c r="F5121" s="119"/>
    </row>
    <row r="5122" spans="1:6" ht="31.5">
      <c r="A5122" s="126" t="s">
        <v>271</v>
      </c>
      <c r="B5122" s="251" t="s">
        <v>218</v>
      </c>
      <c r="C5122" s="126" t="s">
        <v>1876</v>
      </c>
      <c r="D5122" s="126" t="s">
        <v>1876</v>
      </c>
      <c r="E5122" s="124"/>
      <c r="F5122" s="119"/>
    </row>
    <row r="5123" spans="1:6" ht="63">
      <c r="A5123" s="126" t="s">
        <v>272</v>
      </c>
      <c r="B5123" s="251" t="s">
        <v>392</v>
      </c>
      <c r="C5123" s="126" t="s">
        <v>1876</v>
      </c>
      <c r="D5123" s="126" t="s">
        <v>1876</v>
      </c>
      <c r="E5123" s="124"/>
      <c r="F5123" s="119"/>
    </row>
    <row r="5124" spans="1:6" ht="31.5">
      <c r="A5124" s="126" t="s">
        <v>273</v>
      </c>
      <c r="B5124" s="251" t="s">
        <v>500</v>
      </c>
      <c r="C5124" s="126" t="s">
        <v>1876</v>
      </c>
      <c r="D5124" s="126" t="s">
        <v>1876</v>
      </c>
      <c r="E5124" s="124"/>
      <c r="F5124" s="119"/>
    </row>
    <row r="5125" spans="1:6" ht="31.5">
      <c r="A5125" s="126" t="s">
        <v>138</v>
      </c>
      <c r="B5125" s="251" t="s">
        <v>501</v>
      </c>
      <c r="C5125" s="126" t="s">
        <v>1876</v>
      </c>
      <c r="D5125" s="126" t="s">
        <v>1876</v>
      </c>
      <c r="E5125" s="124"/>
      <c r="F5125" s="119"/>
    </row>
    <row r="5126" spans="1:6">
      <c r="E5126" s="719"/>
      <c r="F5126" s="178" t="s">
        <v>251</v>
      </c>
    </row>
    <row r="5127" spans="1:6">
      <c r="B5127" s="53"/>
      <c r="F5127" s="178" t="s">
        <v>456</v>
      </c>
    </row>
    <row r="5128" spans="1:6">
      <c r="F5128" s="178" t="s">
        <v>182</v>
      </c>
    </row>
    <row r="5129" spans="1:6">
      <c r="F5129" s="178"/>
    </row>
    <row r="5130" spans="1:6">
      <c r="A5130" s="802" t="s">
        <v>399</v>
      </c>
      <c r="B5130" s="802"/>
      <c r="C5130" s="802"/>
      <c r="D5130" s="802"/>
      <c r="E5130" s="802"/>
      <c r="F5130" s="802"/>
    </row>
    <row r="5131" spans="1:6">
      <c r="A5131" s="802" t="s">
        <v>303</v>
      </c>
      <c r="B5131" s="802"/>
      <c r="C5131" s="802"/>
      <c r="D5131" s="802"/>
      <c r="E5131" s="802"/>
      <c r="F5131" s="802"/>
    </row>
    <row r="5132" spans="1:6">
      <c r="F5132" s="178" t="s">
        <v>219</v>
      </c>
    </row>
    <row r="5133" spans="1:6">
      <c r="F5133" s="178" t="s">
        <v>220</v>
      </c>
    </row>
    <row r="5134" spans="1:6">
      <c r="F5134" s="178" t="s">
        <v>221</v>
      </c>
    </row>
    <row r="5135" spans="1:6">
      <c r="F5135" s="246" t="s">
        <v>222</v>
      </c>
    </row>
    <row r="5136" spans="1:6">
      <c r="F5136" s="178" t="s">
        <v>1885</v>
      </c>
    </row>
    <row r="5137" spans="1:6">
      <c r="F5137" s="178" t="s">
        <v>177</v>
      </c>
    </row>
    <row r="5138" spans="1:6">
      <c r="A5138" s="123"/>
    </row>
    <row r="5139" spans="1:6">
      <c r="A5139" s="804" t="s">
        <v>1886</v>
      </c>
      <c r="B5139" s="804"/>
      <c r="C5139" s="804"/>
      <c r="D5139" s="804"/>
      <c r="E5139" s="804"/>
      <c r="F5139" s="804"/>
    </row>
    <row r="5140" spans="1:6">
      <c r="A5140" s="121" t="s">
        <v>609</v>
      </c>
      <c r="B5140" s="640" t="s">
        <v>1009</v>
      </c>
    </row>
    <row r="5141" spans="1:6">
      <c r="A5141" s="803" t="s">
        <v>262</v>
      </c>
      <c r="B5141" s="781" t="s">
        <v>418</v>
      </c>
      <c r="C5141" s="806" t="s">
        <v>470</v>
      </c>
      <c r="D5141" s="807"/>
      <c r="E5141" s="805" t="s">
        <v>400</v>
      </c>
      <c r="F5141" s="781" t="s">
        <v>401</v>
      </c>
    </row>
    <row r="5142" spans="1:6">
      <c r="A5142" s="803"/>
      <c r="B5142" s="781"/>
      <c r="C5142" s="808"/>
      <c r="D5142" s="809"/>
      <c r="E5142" s="805"/>
      <c r="F5142" s="781"/>
    </row>
    <row r="5143" spans="1:6">
      <c r="A5143" s="803"/>
      <c r="B5143" s="781"/>
      <c r="C5143" s="247" t="s">
        <v>402</v>
      </c>
      <c r="D5143" s="247" t="s">
        <v>403</v>
      </c>
      <c r="E5143" s="805"/>
      <c r="F5143" s="781"/>
    </row>
    <row r="5144" spans="1:6">
      <c r="A5144" s="712">
        <v>1</v>
      </c>
      <c r="B5144" s="709">
        <v>2</v>
      </c>
      <c r="C5144" s="247">
        <v>3</v>
      </c>
      <c r="D5144" s="247">
        <v>4</v>
      </c>
      <c r="E5144" s="711">
        <v>5</v>
      </c>
      <c r="F5144" s="709">
        <v>6</v>
      </c>
    </row>
    <row r="5145" spans="1:6">
      <c r="A5145" s="712">
        <v>1</v>
      </c>
      <c r="B5145" s="248" t="s">
        <v>368</v>
      </c>
      <c r="C5145" s="249"/>
      <c r="D5145" s="249"/>
      <c r="E5145" s="125"/>
      <c r="F5145" s="710"/>
    </row>
    <row r="5146" spans="1:6">
      <c r="A5146" s="126" t="s">
        <v>264</v>
      </c>
      <c r="B5146" s="250" t="s">
        <v>369</v>
      </c>
      <c r="C5146" s="126" t="s">
        <v>1876</v>
      </c>
      <c r="D5146" s="126" t="s">
        <v>1876</v>
      </c>
      <c r="E5146" s="124"/>
      <c r="F5146" s="119"/>
    </row>
    <row r="5147" spans="1:6">
      <c r="A5147" s="126" t="s">
        <v>265</v>
      </c>
      <c r="B5147" s="251" t="s">
        <v>223</v>
      </c>
      <c r="C5147" s="126" t="s">
        <v>1876</v>
      </c>
      <c r="D5147" s="126" t="s">
        <v>1876</v>
      </c>
      <c r="E5147" s="124"/>
      <c r="F5147" s="119"/>
    </row>
    <row r="5148" spans="1:6" ht="31.5">
      <c r="A5148" s="126" t="s">
        <v>276</v>
      </c>
      <c r="B5148" s="251" t="s">
        <v>480</v>
      </c>
      <c r="C5148" s="126" t="s">
        <v>1876</v>
      </c>
      <c r="D5148" s="126" t="s">
        <v>1876</v>
      </c>
      <c r="E5148" s="124"/>
      <c r="F5148" s="119"/>
    </row>
    <row r="5149" spans="1:6" ht="63">
      <c r="A5149" s="127" t="s">
        <v>291</v>
      </c>
      <c r="B5149" s="128" t="s">
        <v>481</v>
      </c>
      <c r="C5149" s="126" t="s">
        <v>1876</v>
      </c>
      <c r="D5149" s="126" t="s">
        <v>1876</v>
      </c>
      <c r="E5149" s="124"/>
      <c r="F5149" s="119"/>
    </row>
    <row r="5150" spans="1:6" ht="31.5">
      <c r="A5150" s="127" t="s">
        <v>482</v>
      </c>
      <c r="B5150" s="128" t="s">
        <v>483</v>
      </c>
      <c r="C5150" s="126" t="s">
        <v>1876</v>
      </c>
      <c r="D5150" s="126" t="s">
        <v>1876</v>
      </c>
      <c r="E5150" s="124"/>
      <c r="F5150" s="119"/>
    </row>
    <row r="5151" spans="1:6">
      <c r="A5151" s="127" t="s">
        <v>484</v>
      </c>
      <c r="B5151" s="128" t="s">
        <v>485</v>
      </c>
      <c r="C5151" s="126" t="s">
        <v>1876</v>
      </c>
      <c r="D5151" s="126" t="s">
        <v>1876</v>
      </c>
      <c r="E5151" s="124"/>
      <c r="F5151" s="119"/>
    </row>
    <row r="5152" spans="1:6">
      <c r="A5152" s="129">
        <v>2</v>
      </c>
      <c r="B5152" s="130" t="s">
        <v>298</v>
      </c>
      <c r="C5152" s="126"/>
      <c r="D5152" s="126"/>
      <c r="E5152" s="124"/>
      <c r="F5152" s="119"/>
    </row>
    <row r="5153" spans="1:6" ht="31.5">
      <c r="A5153" s="127" t="s">
        <v>267</v>
      </c>
      <c r="B5153" s="128" t="s">
        <v>486</v>
      </c>
      <c r="C5153" s="126" t="s">
        <v>1876</v>
      </c>
      <c r="D5153" s="126" t="s">
        <v>1876</v>
      </c>
      <c r="E5153" s="124"/>
      <c r="F5153" s="119"/>
    </row>
    <row r="5154" spans="1:6" ht="63">
      <c r="A5154" s="127" t="s">
        <v>268</v>
      </c>
      <c r="B5154" s="128" t="s">
        <v>411</v>
      </c>
      <c r="C5154" s="126" t="s">
        <v>1876</v>
      </c>
      <c r="D5154" s="126" t="s">
        <v>1876</v>
      </c>
      <c r="E5154" s="124"/>
      <c r="F5154" s="119"/>
    </row>
    <row r="5155" spans="1:6" ht="31.5">
      <c r="A5155" s="127" t="s">
        <v>269</v>
      </c>
      <c r="B5155" s="128" t="s">
        <v>412</v>
      </c>
      <c r="C5155" s="126" t="s">
        <v>1876</v>
      </c>
      <c r="D5155" s="126" t="s">
        <v>1876</v>
      </c>
      <c r="E5155" s="124"/>
      <c r="F5155" s="119"/>
    </row>
    <row r="5156" spans="1:6" ht="47.25">
      <c r="A5156" s="129">
        <v>3</v>
      </c>
      <c r="B5156" s="130" t="s">
        <v>210</v>
      </c>
      <c r="C5156" s="126" t="s">
        <v>1876</v>
      </c>
      <c r="D5156" s="126" t="s">
        <v>1876</v>
      </c>
      <c r="E5156" s="124"/>
      <c r="F5156" s="119"/>
    </row>
    <row r="5157" spans="1:6" ht="31.5">
      <c r="A5157" s="127" t="s">
        <v>299</v>
      </c>
      <c r="B5157" s="128" t="s">
        <v>211</v>
      </c>
      <c r="C5157" s="126" t="s">
        <v>1876</v>
      </c>
      <c r="D5157" s="126" t="s">
        <v>1876</v>
      </c>
      <c r="E5157" s="124"/>
      <c r="F5157" s="119"/>
    </row>
    <row r="5158" spans="1:6">
      <c r="A5158" s="127" t="s">
        <v>240</v>
      </c>
      <c r="B5158" s="128" t="s">
        <v>212</v>
      </c>
      <c r="C5158" s="126" t="s">
        <v>1876</v>
      </c>
      <c r="D5158" s="126" t="s">
        <v>1876</v>
      </c>
      <c r="E5158" s="124"/>
      <c r="F5158" s="119"/>
    </row>
    <row r="5159" spans="1:6">
      <c r="A5159" s="127" t="s">
        <v>242</v>
      </c>
      <c r="B5159" s="128" t="s">
        <v>213</v>
      </c>
      <c r="C5159" s="126" t="s">
        <v>1876</v>
      </c>
      <c r="D5159" s="126" t="s">
        <v>1876</v>
      </c>
      <c r="E5159" s="124"/>
      <c r="F5159" s="119"/>
    </row>
    <row r="5160" spans="1:6">
      <c r="A5160" s="127" t="s">
        <v>214</v>
      </c>
      <c r="B5160" s="128" t="s">
        <v>215</v>
      </c>
      <c r="C5160" s="126" t="s">
        <v>1876</v>
      </c>
      <c r="D5160" s="126" t="s">
        <v>1876</v>
      </c>
      <c r="E5160" s="124"/>
      <c r="F5160" s="119"/>
    </row>
    <row r="5161" spans="1:6">
      <c r="A5161" s="127" t="s">
        <v>216</v>
      </c>
      <c r="B5161" s="128" t="s">
        <v>217</v>
      </c>
      <c r="C5161" s="126" t="s">
        <v>1876</v>
      </c>
      <c r="D5161" s="126" t="s">
        <v>1876</v>
      </c>
      <c r="E5161" s="124"/>
      <c r="F5161" s="119"/>
    </row>
    <row r="5162" spans="1:6">
      <c r="A5162" s="129">
        <v>4</v>
      </c>
      <c r="B5162" s="130" t="s">
        <v>394</v>
      </c>
      <c r="C5162" s="126"/>
      <c r="D5162" s="126"/>
      <c r="E5162" s="124"/>
      <c r="F5162" s="119"/>
    </row>
    <row r="5163" spans="1:6" ht="31.5">
      <c r="A5163" s="126" t="s">
        <v>271</v>
      </c>
      <c r="B5163" s="251" t="s">
        <v>218</v>
      </c>
      <c r="C5163" s="126" t="s">
        <v>1876</v>
      </c>
      <c r="D5163" s="126" t="s">
        <v>1876</v>
      </c>
      <c r="E5163" s="124"/>
      <c r="F5163" s="119"/>
    </row>
    <row r="5164" spans="1:6" ht="63">
      <c r="A5164" s="126" t="s">
        <v>272</v>
      </c>
      <c r="B5164" s="251" t="s">
        <v>392</v>
      </c>
      <c r="C5164" s="126" t="s">
        <v>1876</v>
      </c>
      <c r="D5164" s="126" t="s">
        <v>1876</v>
      </c>
      <c r="E5164" s="124"/>
      <c r="F5164" s="119"/>
    </row>
    <row r="5165" spans="1:6" ht="31.5">
      <c r="A5165" s="126" t="s">
        <v>273</v>
      </c>
      <c r="B5165" s="251" t="s">
        <v>500</v>
      </c>
      <c r="C5165" s="126" t="s">
        <v>1876</v>
      </c>
      <c r="D5165" s="126" t="s">
        <v>1876</v>
      </c>
      <c r="E5165" s="124"/>
      <c r="F5165" s="119"/>
    </row>
    <row r="5166" spans="1:6" ht="31.5">
      <c r="A5166" s="126" t="s">
        <v>138</v>
      </c>
      <c r="B5166" s="251" t="s">
        <v>501</v>
      </c>
      <c r="C5166" s="126" t="s">
        <v>1876</v>
      </c>
      <c r="D5166" s="126" t="s">
        <v>1876</v>
      </c>
      <c r="E5166" s="124"/>
      <c r="F5166" s="119"/>
    </row>
    <row r="5167" spans="1:6">
      <c r="E5167" s="719"/>
      <c r="F5167" s="178" t="s">
        <v>251</v>
      </c>
    </row>
    <row r="5168" spans="1:6">
      <c r="B5168" s="53"/>
      <c r="F5168" s="178" t="s">
        <v>456</v>
      </c>
    </row>
    <row r="5169" spans="1:6">
      <c r="F5169" s="178" t="s">
        <v>182</v>
      </c>
    </row>
    <row r="5170" spans="1:6">
      <c r="F5170" s="178"/>
    </row>
    <row r="5171" spans="1:6">
      <c r="A5171" s="802" t="s">
        <v>399</v>
      </c>
      <c r="B5171" s="802"/>
      <c r="C5171" s="802"/>
      <c r="D5171" s="802"/>
      <c r="E5171" s="802"/>
      <c r="F5171" s="802"/>
    </row>
    <row r="5172" spans="1:6">
      <c r="A5172" s="802" t="s">
        <v>303</v>
      </c>
      <c r="B5172" s="802"/>
      <c r="C5172" s="802"/>
      <c r="D5172" s="802"/>
      <c r="E5172" s="802"/>
      <c r="F5172" s="802"/>
    </row>
    <row r="5173" spans="1:6">
      <c r="F5173" s="178" t="s">
        <v>219</v>
      </c>
    </row>
    <row r="5174" spans="1:6">
      <c r="F5174" s="178" t="s">
        <v>220</v>
      </c>
    </row>
    <row r="5175" spans="1:6">
      <c r="F5175" s="178" t="s">
        <v>221</v>
      </c>
    </row>
    <row r="5176" spans="1:6">
      <c r="F5176" s="246" t="s">
        <v>222</v>
      </c>
    </row>
    <row r="5177" spans="1:6">
      <c r="F5177" s="178" t="s">
        <v>1885</v>
      </c>
    </row>
    <row r="5178" spans="1:6">
      <c r="F5178" s="178" t="s">
        <v>177</v>
      </c>
    </row>
    <row r="5179" spans="1:6">
      <c r="A5179" s="123"/>
    </row>
    <row r="5180" spans="1:6">
      <c r="A5180" s="804" t="s">
        <v>1886</v>
      </c>
      <c r="B5180" s="804"/>
      <c r="C5180" s="804"/>
      <c r="D5180" s="804"/>
      <c r="E5180" s="804"/>
      <c r="F5180" s="804"/>
    </row>
    <row r="5181" spans="1:6">
      <c r="A5181" s="121" t="s">
        <v>610</v>
      </c>
      <c r="B5181" s="640" t="s">
        <v>1010</v>
      </c>
    </row>
    <row r="5182" spans="1:6">
      <c r="A5182" s="803" t="s">
        <v>262</v>
      </c>
      <c r="B5182" s="781" t="s">
        <v>418</v>
      </c>
      <c r="C5182" s="806" t="s">
        <v>470</v>
      </c>
      <c r="D5182" s="807"/>
      <c r="E5182" s="805" t="s">
        <v>400</v>
      </c>
      <c r="F5182" s="781" t="s">
        <v>401</v>
      </c>
    </row>
    <row r="5183" spans="1:6">
      <c r="A5183" s="803"/>
      <c r="B5183" s="781"/>
      <c r="C5183" s="808"/>
      <c r="D5183" s="809"/>
      <c r="E5183" s="805"/>
      <c r="F5183" s="781"/>
    </row>
    <row r="5184" spans="1:6">
      <c r="A5184" s="803"/>
      <c r="B5184" s="781"/>
      <c r="C5184" s="247" t="s">
        <v>402</v>
      </c>
      <c r="D5184" s="247" t="s">
        <v>403</v>
      </c>
      <c r="E5184" s="805"/>
      <c r="F5184" s="781"/>
    </row>
    <row r="5185" spans="1:6">
      <c r="A5185" s="712">
        <v>1</v>
      </c>
      <c r="B5185" s="709">
        <v>2</v>
      </c>
      <c r="C5185" s="247">
        <v>3</v>
      </c>
      <c r="D5185" s="247">
        <v>4</v>
      </c>
      <c r="E5185" s="711">
        <v>5</v>
      </c>
      <c r="F5185" s="709">
        <v>6</v>
      </c>
    </row>
    <row r="5186" spans="1:6">
      <c r="A5186" s="712">
        <v>1</v>
      </c>
      <c r="B5186" s="248" t="s">
        <v>368</v>
      </c>
      <c r="C5186" s="249"/>
      <c r="D5186" s="249"/>
      <c r="E5186" s="125"/>
      <c r="F5186" s="710"/>
    </row>
    <row r="5187" spans="1:6">
      <c r="A5187" s="126" t="s">
        <v>264</v>
      </c>
      <c r="B5187" s="250" t="s">
        <v>369</v>
      </c>
      <c r="C5187" s="126" t="s">
        <v>1876</v>
      </c>
      <c r="D5187" s="126" t="s">
        <v>1876</v>
      </c>
      <c r="E5187" s="124"/>
      <c r="F5187" s="119"/>
    </row>
    <row r="5188" spans="1:6">
      <c r="A5188" s="126" t="s">
        <v>265</v>
      </c>
      <c r="B5188" s="251" t="s">
        <v>223</v>
      </c>
      <c r="C5188" s="126" t="s">
        <v>1876</v>
      </c>
      <c r="D5188" s="126" t="s">
        <v>1876</v>
      </c>
      <c r="E5188" s="124"/>
      <c r="F5188" s="119"/>
    </row>
    <row r="5189" spans="1:6" ht="31.5">
      <c r="A5189" s="126" t="s">
        <v>276</v>
      </c>
      <c r="B5189" s="251" t="s">
        <v>480</v>
      </c>
      <c r="C5189" s="126" t="s">
        <v>1876</v>
      </c>
      <c r="D5189" s="126" t="s">
        <v>1876</v>
      </c>
      <c r="E5189" s="124"/>
      <c r="F5189" s="119"/>
    </row>
    <row r="5190" spans="1:6" ht="63">
      <c r="A5190" s="127" t="s">
        <v>291</v>
      </c>
      <c r="B5190" s="128" t="s">
        <v>481</v>
      </c>
      <c r="C5190" s="126" t="s">
        <v>1876</v>
      </c>
      <c r="D5190" s="126" t="s">
        <v>1876</v>
      </c>
      <c r="E5190" s="124"/>
      <c r="F5190" s="119"/>
    </row>
    <row r="5191" spans="1:6" ht="31.5">
      <c r="A5191" s="127" t="s">
        <v>482</v>
      </c>
      <c r="B5191" s="128" t="s">
        <v>483</v>
      </c>
      <c r="C5191" s="126" t="s">
        <v>1876</v>
      </c>
      <c r="D5191" s="126" t="s">
        <v>1876</v>
      </c>
      <c r="E5191" s="124"/>
      <c r="F5191" s="119"/>
    </row>
    <row r="5192" spans="1:6">
      <c r="A5192" s="127" t="s">
        <v>484</v>
      </c>
      <c r="B5192" s="128" t="s">
        <v>485</v>
      </c>
      <c r="C5192" s="126" t="s">
        <v>1876</v>
      </c>
      <c r="D5192" s="126" t="s">
        <v>1876</v>
      </c>
      <c r="E5192" s="124"/>
      <c r="F5192" s="119"/>
    </row>
    <row r="5193" spans="1:6">
      <c r="A5193" s="129">
        <v>2</v>
      </c>
      <c r="B5193" s="130" t="s">
        <v>298</v>
      </c>
      <c r="C5193" s="126"/>
      <c r="D5193" s="126"/>
      <c r="E5193" s="124"/>
      <c r="F5193" s="119"/>
    </row>
    <row r="5194" spans="1:6" ht="31.5">
      <c r="A5194" s="127" t="s">
        <v>267</v>
      </c>
      <c r="B5194" s="128" t="s">
        <v>486</v>
      </c>
      <c r="C5194" s="126" t="s">
        <v>1876</v>
      </c>
      <c r="D5194" s="126" t="s">
        <v>1876</v>
      </c>
      <c r="E5194" s="124"/>
      <c r="F5194" s="119"/>
    </row>
    <row r="5195" spans="1:6" ht="63">
      <c r="A5195" s="127" t="s">
        <v>268</v>
      </c>
      <c r="B5195" s="128" t="s">
        <v>411</v>
      </c>
      <c r="C5195" s="126" t="s">
        <v>1876</v>
      </c>
      <c r="D5195" s="126" t="s">
        <v>1876</v>
      </c>
      <c r="E5195" s="124"/>
      <c r="F5195" s="119"/>
    </row>
    <row r="5196" spans="1:6" ht="31.5">
      <c r="A5196" s="127" t="s">
        <v>269</v>
      </c>
      <c r="B5196" s="128" t="s">
        <v>412</v>
      </c>
      <c r="C5196" s="126" t="s">
        <v>1876</v>
      </c>
      <c r="D5196" s="126" t="s">
        <v>1876</v>
      </c>
      <c r="E5196" s="124"/>
      <c r="F5196" s="119"/>
    </row>
    <row r="5197" spans="1:6" ht="47.25">
      <c r="A5197" s="129">
        <v>3</v>
      </c>
      <c r="B5197" s="130" t="s">
        <v>210</v>
      </c>
      <c r="C5197" s="126" t="s">
        <v>1876</v>
      </c>
      <c r="D5197" s="126" t="s">
        <v>1876</v>
      </c>
      <c r="E5197" s="124"/>
      <c r="F5197" s="119"/>
    </row>
    <row r="5198" spans="1:6" ht="31.5">
      <c r="A5198" s="127" t="s">
        <v>299</v>
      </c>
      <c r="B5198" s="128" t="s">
        <v>211</v>
      </c>
      <c r="C5198" s="126" t="s">
        <v>1876</v>
      </c>
      <c r="D5198" s="126" t="s">
        <v>1876</v>
      </c>
      <c r="E5198" s="124"/>
      <c r="F5198" s="119"/>
    </row>
    <row r="5199" spans="1:6">
      <c r="A5199" s="127" t="s">
        <v>240</v>
      </c>
      <c r="B5199" s="128" t="s">
        <v>212</v>
      </c>
      <c r="C5199" s="126" t="s">
        <v>1876</v>
      </c>
      <c r="D5199" s="126" t="s">
        <v>1876</v>
      </c>
      <c r="E5199" s="124"/>
      <c r="F5199" s="119"/>
    </row>
    <row r="5200" spans="1:6">
      <c r="A5200" s="127" t="s">
        <v>242</v>
      </c>
      <c r="B5200" s="128" t="s">
        <v>213</v>
      </c>
      <c r="C5200" s="126" t="s">
        <v>1876</v>
      </c>
      <c r="D5200" s="126" t="s">
        <v>1876</v>
      </c>
      <c r="E5200" s="124"/>
      <c r="F5200" s="119"/>
    </row>
    <row r="5201" spans="1:6">
      <c r="A5201" s="127" t="s">
        <v>214</v>
      </c>
      <c r="B5201" s="128" t="s">
        <v>215</v>
      </c>
      <c r="C5201" s="126" t="s">
        <v>1876</v>
      </c>
      <c r="D5201" s="126" t="s">
        <v>1876</v>
      </c>
      <c r="E5201" s="124"/>
      <c r="F5201" s="119"/>
    </row>
    <row r="5202" spans="1:6">
      <c r="A5202" s="127" t="s">
        <v>216</v>
      </c>
      <c r="B5202" s="128" t="s">
        <v>217</v>
      </c>
      <c r="C5202" s="126" t="s">
        <v>1876</v>
      </c>
      <c r="D5202" s="126" t="s">
        <v>1876</v>
      </c>
      <c r="E5202" s="124"/>
      <c r="F5202" s="119"/>
    </row>
    <row r="5203" spans="1:6">
      <c r="A5203" s="129">
        <v>4</v>
      </c>
      <c r="B5203" s="130" t="s">
        <v>394</v>
      </c>
      <c r="C5203" s="126"/>
      <c r="D5203" s="126"/>
      <c r="E5203" s="124"/>
      <c r="F5203" s="119"/>
    </row>
    <row r="5204" spans="1:6" ht="31.5">
      <c r="A5204" s="126" t="s">
        <v>271</v>
      </c>
      <c r="B5204" s="251" t="s">
        <v>218</v>
      </c>
      <c r="C5204" s="126" t="s">
        <v>1876</v>
      </c>
      <c r="D5204" s="126" t="s">
        <v>1876</v>
      </c>
      <c r="E5204" s="124"/>
      <c r="F5204" s="119"/>
    </row>
    <row r="5205" spans="1:6" ht="63">
      <c r="A5205" s="126" t="s">
        <v>272</v>
      </c>
      <c r="B5205" s="251" t="s">
        <v>392</v>
      </c>
      <c r="C5205" s="126" t="s">
        <v>1876</v>
      </c>
      <c r="D5205" s="126" t="s">
        <v>1876</v>
      </c>
      <c r="E5205" s="124"/>
      <c r="F5205" s="119"/>
    </row>
    <row r="5206" spans="1:6" ht="31.5">
      <c r="A5206" s="126" t="s">
        <v>273</v>
      </c>
      <c r="B5206" s="251" t="s">
        <v>500</v>
      </c>
      <c r="C5206" s="126" t="s">
        <v>1876</v>
      </c>
      <c r="D5206" s="126" t="s">
        <v>1876</v>
      </c>
      <c r="E5206" s="124"/>
      <c r="F5206" s="119"/>
    </row>
    <row r="5207" spans="1:6" ht="31.5">
      <c r="A5207" s="126" t="s">
        <v>138</v>
      </c>
      <c r="B5207" s="251" t="s">
        <v>501</v>
      </c>
      <c r="C5207" s="126" t="s">
        <v>1876</v>
      </c>
      <c r="D5207" s="126" t="s">
        <v>1876</v>
      </c>
      <c r="E5207" s="124"/>
      <c r="F5207" s="119"/>
    </row>
    <row r="5208" spans="1:6">
      <c r="E5208" s="719"/>
      <c r="F5208" s="178" t="s">
        <v>251</v>
      </c>
    </row>
    <row r="5209" spans="1:6">
      <c r="B5209" s="53"/>
      <c r="F5209" s="178" t="s">
        <v>456</v>
      </c>
    </row>
    <row r="5210" spans="1:6">
      <c r="F5210" s="178" t="s">
        <v>182</v>
      </c>
    </row>
    <row r="5211" spans="1:6">
      <c r="F5211" s="178"/>
    </row>
    <row r="5212" spans="1:6">
      <c r="A5212" s="802" t="s">
        <v>399</v>
      </c>
      <c r="B5212" s="802"/>
      <c r="C5212" s="802"/>
      <c r="D5212" s="802"/>
      <c r="E5212" s="802"/>
      <c r="F5212" s="802"/>
    </row>
    <row r="5213" spans="1:6">
      <c r="A5213" s="802" t="s">
        <v>303</v>
      </c>
      <c r="B5213" s="802"/>
      <c r="C5213" s="802"/>
      <c r="D5213" s="802"/>
      <c r="E5213" s="802"/>
      <c r="F5213" s="802"/>
    </row>
    <row r="5214" spans="1:6">
      <c r="F5214" s="178" t="s">
        <v>219</v>
      </c>
    </row>
    <row r="5215" spans="1:6">
      <c r="F5215" s="178" t="s">
        <v>220</v>
      </c>
    </row>
    <row r="5216" spans="1:6">
      <c r="F5216" s="178" t="s">
        <v>221</v>
      </c>
    </row>
    <row r="5217" spans="1:6">
      <c r="F5217" s="246" t="s">
        <v>222</v>
      </c>
    </row>
    <row r="5218" spans="1:6">
      <c r="F5218" s="178" t="s">
        <v>1885</v>
      </c>
    </row>
    <row r="5219" spans="1:6">
      <c r="F5219" s="178" t="s">
        <v>177</v>
      </c>
    </row>
    <row r="5220" spans="1:6">
      <c r="A5220" s="123"/>
    </row>
    <row r="5221" spans="1:6">
      <c r="A5221" s="804" t="s">
        <v>1886</v>
      </c>
      <c r="B5221" s="804"/>
      <c r="C5221" s="804"/>
      <c r="D5221" s="804"/>
      <c r="E5221" s="804"/>
      <c r="F5221" s="804"/>
    </row>
    <row r="5222" spans="1:6">
      <c r="A5222" s="121" t="s">
        <v>611</v>
      </c>
      <c r="B5222" s="640" t="s">
        <v>1011</v>
      </c>
    </row>
    <row r="5223" spans="1:6">
      <c r="A5223" s="803" t="s">
        <v>262</v>
      </c>
      <c r="B5223" s="781" t="s">
        <v>418</v>
      </c>
      <c r="C5223" s="806" t="s">
        <v>470</v>
      </c>
      <c r="D5223" s="807"/>
      <c r="E5223" s="805" t="s">
        <v>400</v>
      </c>
      <c r="F5223" s="781" t="s">
        <v>401</v>
      </c>
    </row>
    <row r="5224" spans="1:6">
      <c r="A5224" s="803"/>
      <c r="B5224" s="781"/>
      <c r="C5224" s="808"/>
      <c r="D5224" s="809"/>
      <c r="E5224" s="805"/>
      <c r="F5224" s="781"/>
    </row>
    <row r="5225" spans="1:6">
      <c r="A5225" s="803"/>
      <c r="B5225" s="781"/>
      <c r="C5225" s="247" t="s">
        <v>402</v>
      </c>
      <c r="D5225" s="247" t="s">
        <v>403</v>
      </c>
      <c r="E5225" s="805"/>
      <c r="F5225" s="781"/>
    </row>
    <row r="5226" spans="1:6">
      <c r="A5226" s="712">
        <v>1</v>
      </c>
      <c r="B5226" s="709">
        <v>2</v>
      </c>
      <c r="C5226" s="247">
        <v>3</v>
      </c>
      <c r="D5226" s="247">
        <v>4</v>
      </c>
      <c r="E5226" s="711">
        <v>5</v>
      </c>
      <c r="F5226" s="709">
        <v>6</v>
      </c>
    </row>
    <row r="5227" spans="1:6">
      <c r="A5227" s="712">
        <v>1</v>
      </c>
      <c r="B5227" s="248" t="s">
        <v>368</v>
      </c>
      <c r="C5227" s="249"/>
      <c r="D5227" s="249"/>
      <c r="E5227" s="125"/>
      <c r="F5227" s="710"/>
    </row>
    <row r="5228" spans="1:6">
      <c r="A5228" s="126" t="s">
        <v>264</v>
      </c>
      <c r="B5228" s="250" t="s">
        <v>369</v>
      </c>
      <c r="C5228" s="126" t="s">
        <v>1876</v>
      </c>
      <c r="D5228" s="126" t="s">
        <v>1876</v>
      </c>
      <c r="E5228" s="124"/>
      <c r="F5228" s="119"/>
    </row>
    <row r="5229" spans="1:6">
      <c r="A5229" s="126" t="s">
        <v>265</v>
      </c>
      <c r="B5229" s="251" t="s">
        <v>223</v>
      </c>
      <c r="C5229" s="126" t="s">
        <v>1876</v>
      </c>
      <c r="D5229" s="126" t="s">
        <v>1876</v>
      </c>
      <c r="E5229" s="124"/>
      <c r="F5229" s="119"/>
    </row>
    <row r="5230" spans="1:6" ht="31.5">
      <c r="A5230" s="126" t="s">
        <v>276</v>
      </c>
      <c r="B5230" s="251" t="s">
        <v>480</v>
      </c>
      <c r="C5230" s="126" t="s">
        <v>1876</v>
      </c>
      <c r="D5230" s="126" t="s">
        <v>1876</v>
      </c>
      <c r="E5230" s="124"/>
      <c r="F5230" s="119"/>
    </row>
    <row r="5231" spans="1:6" ht="63">
      <c r="A5231" s="127" t="s">
        <v>291</v>
      </c>
      <c r="B5231" s="128" t="s">
        <v>481</v>
      </c>
      <c r="C5231" s="126" t="s">
        <v>1876</v>
      </c>
      <c r="D5231" s="126" t="s">
        <v>1876</v>
      </c>
      <c r="E5231" s="124"/>
      <c r="F5231" s="119"/>
    </row>
    <row r="5232" spans="1:6" ht="31.5">
      <c r="A5232" s="127" t="s">
        <v>482</v>
      </c>
      <c r="B5232" s="128" t="s">
        <v>483</v>
      </c>
      <c r="C5232" s="126" t="s">
        <v>1876</v>
      </c>
      <c r="D5232" s="126" t="s">
        <v>1876</v>
      </c>
      <c r="E5232" s="124"/>
      <c r="F5232" s="119"/>
    </row>
    <row r="5233" spans="1:6">
      <c r="A5233" s="127" t="s">
        <v>484</v>
      </c>
      <c r="B5233" s="128" t="s">
        <v>485</v>
      </c>
      <c r="C5233" s="126" t="s">
        <v>1876</v>
      </c>
      <c r="D5233" s="126" t="s">
        <v>1876</v>
      </c>
      <c r="E5233" s="124"/>
      <c r="F5233" s="119"/>
    </row>
    <row r="5234" spans="1:6">
      <c r="A5234" s="129">
        <v>2</v>
      </c>
      <c r="B5234" s="130" t="s">
        <v>298</v>
      </c>
      <c r="C5234" s="126"/>
      <c r="D5234" s="126"/>
      <c r="E5234" s="124"/>
      <c r="F5234" s="119"/>
    </row>
    <row r="5235" spans="1:6" ht="31.5">
      <c r="A5235" s="127" t="s">
        <v>267</v>
      </c>
      <c r="B5235" s="128" t="s">
        <v>486</v>
      </c>
      <c r="C5235" s="126" t="s">
        <v>1876</v>
      </c>
      <c r="D5235" s="126" t="s">
        <v>1876</v>
      </c>
      <c r="E5235" s="124"/>
      <c r="F5235" s="119"/>
    </row>
    <row r="5236" spans="1:6" ht="63">
      <c r="A5236" s="127" t="s">
        <v>268</v>
      </c>
      <c r="B5236" s="128" t="s">
        <v>411</v>
      </c>
      <c r="C5236" s="126" t="s">
        <v>1876</v>
      </c>
      <c r="D5236" s="126" t="s">
        <v>1876</v>
      </c>
      <c r="E5236" s="124"/>
      <c r="F5236" s="119"/>
    </row>
    <row r="5237" spans="1:6" ht="31.5">
      <c r="A5237" s="127" t="s">
        <v>269</v>
      </c>
      <c r="B5237" s="128" t="s">
        <v>412</v>
      </c>
      <c r="C5237" s="126" t="s">
        <v>1876</v>
      </c>
      <c r="D5237" s="126" t="s">
        <v>1876</v>
      </c>
      <c r="E5237" s="124"/>
      <c r="F5237" s="119"/>
    </row>
    <row r="5238" spans="1:6" ht="47.25">
      <c r="A5238" s="129">
        <v>3</v>
      </c>
      <c r="B5238" s="130" t="s">
        <v>210</v>
      </c>
      <c r="C5238" s="126" t="s">
        <v>1876</v>
      </c>
      <c r="D5238" s="126" t="s">
        <v>1876</v>
      </c>
      <c r="E5238" s="124"/>
      <c r="F5238" s="119"/>
    </row>
    <row r="5239" spans="1:6" ht="31.5">
      <c r="A5239" s="127" t="s">
        <v>299</v>
      </c>
      <c r="B5239" s="128" t="s">
        <v>211</v>
      </c>
      <c r="C5239" s="126" t="s">
        <v>1876</v>
      </c>
      <c r="D5239" s="126" t="s">
        <v>1876</v>
      </c>
      <c r="E5239" s="124"/>
      <c r="F5239" s="119"/>
    </row>
    <row r="5240" spans="1:6">
      <c r="A5240" s="127" t="s">
        <v>240</v>
      </c>
      <c r="B5240" s="128" t="s">
        <v>212</v>
      </c>
      <c r="C5240" s="126" t="s">
        <v>1876</v>
      </c>
      <c r="D5240" s="126" t="s">
        <v>1876</v>
      </c>
      <c r="E5240" s="124"/>
      <c r="F5240" s="119"/>
    </row>
    <row r="5241" spans="1:6">
      <c r="A5241" s="127" t="s">
        <v>242</v>
      </c>
      <c r="B5241" s="128" t="s">
        <v>213</v>
      </c>
      <c r="C5241" s="126" t="s">
        <v>1876</v>
      </c>
      <c r="D5241" s="126" t="s">
        <v>1876</v>
      </c>
      <c r="E5241" s="124"/>
      <c r="F5241" s="119"/>
    </row>
    <row r="5242" spans="1:6">
      <c r="A5242" s="127" t="s">
        <v>214</v>
      </c>
      <c r="B5242" s="128" t="s">
        <v>215</v>
      </c>
      <c r="C5242" s="126" t="s">
        <v>1876</v>
      </c>
      <c r="D5242" s="126" t="s">
        <v>1876</v>
      </c>
      <c r="E5242" s="124"/>
      <c r="F5242" s="119"/>
    </row>
    <row r="5243" spans="1:6">
      <c r="A5243" s="127" t="s">
        <v>216</v>
      </c>
      <c r="B5243" s="128" t="s">
        <v>217</v>
      </c>
      <c r="C5243" s="126" t="s">
        <v>1876</v>
      </c>
      <c r="D5243" s="126" t="s">
        <v>1876</v>
      </c>
      <c r="E5243" s="124"/>
      <c r="F5243" s="119"/>
    </row>
    <row r="5244" spans="1:6">
      <c r="A5244" s="129">
        <v>4</v>
      </c>
      <c r="B5244" s="130" t="s">
        <v>394</v>
      </c>
      <c r="C5244" s="126"/>
      <c r="D5244" s="126"/>
      <c r="E5244" s="124"/>
      <c r="F5244" s="119"/>
    </row>
    <row r="5245" spans="1:6" ht="31.5">
      <c r="A5245" s="126" t="s">
        <v>271</v>
      </c>
      <c r="B5245" s="251" t="s">
        <v>218</v>
      </c>
      <c r="C5245" s="126" t="s">
        <v>1876</v>
      </c>
      <c r="D5245" s="126" t="s">
        <v>1876</v>
      </c>
      <c r="E5245" s="124"/>
      <c r="F5245" s="119"/>
    </row>
    <row r="5246" spans="1:6" ht="63">
      <c r="A5246" s="126" t="s">
        <v>272</v>
      </c>
      <c r="B5246" s="251" t="s">
        <v>392</v>
      </c>
      <c r="C5246" s="126" t="s">
        <v>1876</v>
      </c>
      <c r="D5246" s="126" t="s">
        <v>1876</v>
      </c>
      <c r="E5246" s="124"/>
      <c r="F5246" s="119"/>
    </row>
    <row r="5247" spans="1:6" ht="31.5">
      <c r="A5247" s="126" t="s">
        <v>273</v>
      </c>
      <c r="B5247" s="251" t="s">
        <v>500</v>
      </c>
      <c r="C5247" s="126" t="s">
        <v>1876</v>
      </c>
      <c r="D5247" s="126" t="s">
        <v>1876</v>
      </c>
      <c r="E5247" s="124"/>
      <c r="F5247" s="119"/>
    </row>
    <row r="5248" spans="1:6" ht="31.5">
      <c r="A5248" s="126" t="s">
        <v>138</v>
      </c>
      <c r="B5248" s="251" t="s">
        <v>501</v>
      </c>
      <c r="C5248" s="126" t="s">
        <v>1876</v>
      </c>
      <c r="D5248" s="126" t="s">
        <v>1876</v>
      </c>
      <c r="E5248" s="124"/>
      <c r="F5248" s="119"/>
    </row>
    <row r="5249" spans="1:6">
      <c r="E5249" s="719"/>
      <c r="F5249" s="178" t="s">
        <v>251</v>
      </c>
    </row>
    <row r="5250" spans="1:6">
      <c r="B5250" s="53"/>
      <c r="F5250" s="178" t="s">
        <v>456</v>
      </c>
    </row>
    <row r="5251" spans="1:6">
      <c r="F5251" s="178" t="s">
        <v>182</v>
      </c>
    </row>
    <row r="5252" spans="1:6">
      <c r="F5252" s="178"/>
    </row>
    <row r="5253" spans="1:6">
      <c r="A5253" s="802" t="s">
        <v>399</v>
      </c>
      <c r="B5253" s="802"/>
      <c r="C5253" s="802"/>
      <c r="D5253" s="802"/>
      <c r="E5253" s="802"/>
      <c r="F5253" s="802"/>
    </row>
    <row r="5254" spans="1:6">
      <c r="A5254" s="802" t="s">
        <v>303</v>
      </c>
      <c r="B5254" s="802"/>
      <c r="C5254" s="802"/>
      <c r="D5254" s="802"/>
      <c r="E5254" s="802"/>
      <c r="F5254" s="802"/>
    </row>
    <row r="5255" spans="1:6">
      <c r="F5255" s="178" t="s">
        <v>219</v>
      </c>
    </row>
    <row r="5256" spans="1:6">
      <c r="F5256" s="178" t="s">
        <v>220</v>
      </c>
    </row>
    <row r="5257" spans="1:6">
      <c r="F5257" s="178" t="s">
        <v>221</v>
      </c>
    </row>
    <row r="5258" spans="1:6">
      <c r="F5258" s="246" t="s">
        <v>222</v>
      </c>
    </row>
    <row r="5259" spans="1:6">
      <c r="F5259" s="178" t="s">
        <v>1885</v>
      </c>
    </row>
    <row r="5260" spans="1:6">
      <c r="F5260" s="178" t="s">
        <v>177</v>
      </c>
    </row>
    <row r="5261" spans="1:6">
      <c r="A5261" s="123"/>
    </row>
    <row r="5262" spans="1:6">
      <c r="A5262" s="804" t="s">
        <v>1886</v>
      </c>
      <c r="B5262" s="804"/>
      <c r="C5262" s="804"/>
      <c r="D5262" s="804"/>
      <c r="E5262" s="804"/>
      <c r="F5262" s="804"/>
    </row>
    <row r="5263" spans="1:6">
      <c r="A5263" s="121" t="s">
        <v>612</v>
      </c>
      <c r="B5263" s="640" t="s">
        <v>1012</v>
      </c>
    </row>
    <row r="5264" spans="1:6">
      <c r="A5264" s="803" t="s">
        <v>262</v>
      </c>
      <c r="B5264" s="781" t="s">
        <v>418</v>
      </c>
      <c r="C5264" s="806" t="s">
        <v>470</v>
      </c>
      <c r="D5264" s="807"/>
      <c r="E5264" s="805" t="s">
        <v>400</v>
      </c>
      <c r="F5264" s="781" t="s">
        <v>401</v>
      </c>
    </row>
    <row r="5265" spans="1:6">
      <c r="A5265" s="803"/>
      <c r="B5265" s="781"/>
      <c r="C5265" s="808"/>
      <c r="D5265" s="809"/>
      <c r="E5265" s="805"/>
      <c r="F5265" s="781"/>
    </row>
    <row r="5266" spans="1:6">
      <c r="A5266" s="803"/>
      <c r="B5266" s="781"/>
      <c r="C5266" s="247" t="s">
        <v>402</v>
      </c>
      <c r="D5266" s="247" t="s">
        <v>403</v>
      </c>
      <c r="E5266" s="805"/>
      <c r="F5266" s="781"/>
    </row>
    <row r="5267" spans="1:6">
      <c r="A5267" s="712">
        <v>1</v>
      </c>
      <c r="B5267" s="709">
        <v>2</v>
      </c>
      <c r="C5267" s="247">
        <v>3</v>
      </c>
      <c r="D5267" s="247">
        <v>4</v>
      </c>
      <c r="E5267" s="711">
        <v>5</v>
      </c>
      <c r="F5267" s="709">
        <v>6</v>
      </c>
    </row>
    <row r="5268" spans="1:6">
      <c r="A5268" s="712">
        <v>1</v>
      </c>
      <c r="B5268" s="248" t="s">
        <v>368</v>
      </c>
      <c r="C5268" s="249"/>
      <c r="D5268" s="249"/>
      <c r="E5268" s="125"/>
      <c r="F5268" s="710"/>
    </row>
    <row r="5269" spans="1:6">
      <c r="A5269" s="126" t="s">
        <v>264</v>
      </c>
      <c r="B5269" s="250" t="s">
        <v>369</v>
      </c>
      <c r="C5269" s="126" t="s">
        <v>1876</v>
      </c>
      <c r="D5269" s="126" t="s">
        <v>1876</v>
      </c>
      <c r="E5269" s="124"/>
      <c r="F5269" s="119"/>
    </row>
    <row r="5270" spans="1:6">
      <c r="A5270" s="126" t="s">
        <v>265</v>
      </c>
      <c r="B5270" s="251" t="s">
        <v>223</v>
      </c>
      <c r="C5270" s="126" t="s">
        <v>1876</v>
      </c>
      <c r="D5270" s="126" t="s">
        <v>1876</v>
      </c>
      <c r="E5270" s="124"/>
      <c r="F5270" s="119"/>
    </row>
    <row r="5271" spans="1:6" ht="31.5">
      <c r="A5271" s="126" t="s">
        <v>276</v>
      </c>
      <c r="B5271" s="251" t="s">
        <v>480</v>
      </c>
      <c r="C5271" s="126" t="s">
        <v>1876</v>
      </c>
      <c r="D5271" s="126" t="s">
        <v>1876</v>
      </c>
      <c r="E5271" s="124"/>
      <c r="F5271" s="119"/>
    </row>
    <row r="5272" spans="1:6" ht="63">
      <c r="A5272" s="127" t="s">
        <v>291</v>
      </c>
      <c r="B5272" s="128" t="s">
        <v>481</v>
      </c>
      <c r="C5272" s="126" t="s">
        <v>1876</v>
      </c>
      <c r="D5272" s="126" t="s">
        <v>1876</v>
      </c>
      <c r="E5272" s="124"/>
      <c r="F5272" s="119"/>
    </row>
    <row r="5273" spans="1:6" ht="31.5">
      <c r="A5273" s="127" t="s">
        <v>482</v>
      </c>
      <c r="B5273" s="128" t="s">
        <v>483</v>
      </c>
      <c r="C5273" s="126" t="s">
        <v>1876</v>
      </c>
      <c r="D5273" s="126" t="s">
        <v>1876</v>
      </c>
      <c r="E5273" s="124"/>
      <c r="F5273" s="119"/>
    </row>
    <row r="5274" spans="1:6">
      <c r="A5274" s="127" t="s">
        <v>484</v>
      </c>
      <c r="B5274" s="128" t="s">
        <v>485</v>
      </c>
      <c r="C5274" s="126" t="s">
        <v>1876</v>
      </c>
      <c r="D5274" s="126" t="s">
        <v>1876</v>
      </c>
      <c r="E5274" s="124"/>
      <c r="F5274" s="119"/>
    </row>
    <row r="5275" spans="1:6">
      <c r="A5275" s="129">
        <v>2</v>
      </c>
      <c r="B5275" s="130" t="s">
        <v>298</v>
      </c>
      <c r="C5275" s="126"/>
      <c r="D5275" s="126"/>
      <c r="E5275" s="124"/>
      <c r="F5275" s="119"/>
    </row>
    <row r="5276" spans="1:6" ht="31.5">
      <c r="A5276" s="127" t="s">
        <v>267</v>
      </c>
      <c r="B5276" s="128" t="s">
        <v>486</v>
      </c>
      <c r="C5276" s="126" t="s">
        <v>1876</v>
      </c>
      <c r="D5276" s="126" t="s">
        <v>1876</v>
      </c>
      <c r="E5276" s="124"/>
      <c r="F5276" s="119"/>
    </row>
    <row r="5277" spans="1:6" ht="63">
      <c r="A5277" s="127" t="s">
        <v>268</v>
      </c>
      <c r="B5277" s="128" t="s">
        <v>411</v>
      </c>
      <c r="C5277" s="126" t="s">
        <v>1876</v>
      </c>
      <c r="D5277" s="126" t="s">
        <v>1876</v>
      </c>
      <c r="E5277" s="124"/>
      <c r="F5277" s="119"/>
    </row>
    <row r="5278" spans="1:6" ht="31.5">
      <c r="A5278" s="127" t="s">
        <v>269</v>
      </c>
      <c r="B5278" s="128" t="s">
        <v>412</v>
      </c>
      <c r="C5278" s="126" t="s">
        <v>1876</v>
      </c>
      <c r="D5278" s="126" t="s">
        <v>1876</v>
      </c>
      <c r="E5278" s="124"/>
      <c r="F5278" s="119"/>
    </row>
    <row r="5279" spans="1:6" ht="47.25">
      <c r="A5279" s="129">
        <v>3</v>
      </c>
      <c r="B5279" s="130" t="s">
        <v>210</v>
      </c>
      <c r="C5279" s="126" t="s">
        <v>1876</v>
      </c>
      <c r="D5279" s="126" t="s">
        <v>1876</v>
      </c>
      <c r="E5279" s="124"/>
      <c r="F5279" s="119"/>
    </row>
    <row r="5280" spans="1:6" ht="31.5">
      <c r="A5280" s="127" t="s">
        <v>299</v>
      </c>
      <c r="B5280" s="128" t="s">
        <v>211</v>
      </c>
      <c r="C5280" s="126" t="s">
        <v>1876</v>
      </c>
      <c r="D5280" s="126" t="s">
        <v>1876</v>
      </c>
      <c r="E5280" s="124"/>
      <c r="F5280" s="119"/>
    </row>
    <row r="5281" spans="1:6">
      <c r="A5281" s="127" t="s">
        <v>240</v>
      </c>
      <c r="B5281" s="128" t="s">
        <v>212</v>
      </c>
      <c r="C5281" s="126" t="s">
        <v>1876</v>
      </c>
      <c r="D5281" s="126" t="s">
        <v>1876</v>
      </c>
      <c r="E5281" s="124"/>
      <c r="F5281" s="119"/>
    </row>
    <row r="5282" spans="1:6">
      <c r="A5282" s="127" t="s">
        <v>242</v>
      </c>
      <c r="B5282" s="128" t="s">
        <v>213</v>
      </c>
      <c r="C5282" s="126" t="s">
        <v>1876</v>
      </c>
      <c r="D5282" s="126" t="s">
        <v>1876</v>
      </c>
      <c r="E5282" s="124"/>
      <c r="F5282" s="119"/>
    </row>
    <row r="5283" spans="1:6">
      <c r="A5283" s="127" t="s">
        <v>214</v>
      </c>
      <c r="B5283" s="128" t="s">
        <v>215</v>
      </c>
      <c r="C5283" s="126" t="s">
        <v>1876</v>
      </c>
      <c r="D5283" s="126" t="s">
        <v>1876</v>
      </c>
      <c r="E5283" s="124"/>
      <c r="F5283" s="119"/>
    </row>
    <row r="5284" spans="1:6">
      <c r="A5284" s="127" t="s">
        <v>216</v>
      </c>
      <c r="B5284" s="128" t="s">
        <v>217</v>
      </c>
      <c r="C5284" s="126" t="s">
        <v>1876</v>
      </c>
      <c r="D5284" s="126" t="s">
        <v>1876</v>
      </c>
      <c r="E5284" s="124"/>
      <c r="F5284" s="119"/>
    </row>
    <row r="5285" spans="1:6">
      <c r="A5285" s="129">
        <v>4</v>
      </c>
      <c r="B5285" s="130" t="s">
        <v>394</v>
      </c>
      <c r="C5285" s="126"/>
      <c r="D5285" s="126"/>
      <c r="E5285" s="124"/>
      <c r="F5285" s="119"/>
    </row>
    <row r="5286" spans="1:6" ht="31.5">
      <c r="A5286" s="126" t="s">
        <v>271</v>
      </c>
      <c r="B5286" s="251" t="s">
        <v>218</v>
      </c>
      <c r="C5286" s="126" t="s">
        <v>1876</v>
      </c>
      <c r="D5286" s="126" t="s">
        <v>1876</v>
      </c>
      <c r="E5286" s="124"/>
      <c r="F5286" s="119"/>
    </row>
    <row r="5287" spans="1:6" ht="63">
      <c r="A5287" s="126" t="s">
        <v>272</v>
      </c>
      <c r="B5287" s="251" t="s">
        <v>392</v>
      </c>
      <c r="C5287" s="126" t="s">
        <v>1876</v>
      </c>
      <c r="D5287" s="126" t="s">
        <v>1876</v>
      </c>
      <c r="E5287" s="124"/>
      <c r="F5287" s="119"/>
    </row>
    <row r="5288" spans="1:6" ht="31.5">
      <c r="A5288" s="126" t="s">
        <v>273</v>
      </c>
      <c r="B5288" s="251" t="s">
        <v>500</v>
      </c>
      <c r="C5288" s="126" t="s">
        <v>1876</v>
      </c>
      <c r="D5288" s="126" t="s">
        <v>1876</v>
      </c>
      <c r="E5288" s="124"/>
      <c r="F5288" s="119"/>
    </row>
    <row r="5289" spans="1:6" ht="31.5">
      <c r="A5289" s="126" t="s">
        <v>138</v>
      </c>
      <c r="B5289" s="251" t="s">
        <v>501</v>
      </c>
      <c r="C5289" s="126" t="s">
        <v>1876</v>
      </c>
      <c r="D5289" s="126" t="s">
        <v>1876</v>
      </c>
      <c r="E5289" s="124"/>
      <c r="F5289" s="119"/>
    </row>
    <row r="5290" spans="1:6">
      <c r="E5290" s="719"/>
      <c r="F5290" s="178" t="s">
        <v>251</v>
      </c>
    </row>
    <row r="5291" spans="1:6">
      <c r="B5291" s="53"/>
      <c r="F5291" s="178" t="s">
        <v>456</v>
      </c>
    </row>
    <row r="5292" spans="1:6">
      <c r="F5292" s="178" t="s">
        <v>182</v>
      </c>
    </row>
    <row r="5293" spans="1:6">
      <c r="F5293" s="178"/>
    </row>
    <row r="5294" spans="1:6">
      <c r="A5294" s="802" t="s">
        <v>399</v>
      </c>
      <c r="B5294" s="802"/>
      <c r="C5294" s="802"/>
      <c r="D5294" s="802"/>
      <c r="E5294" s="802"/>
      <c r="F5294" s="802"/>
    </row>
    <row r="5295" spans="1:6">
      <c r="A5295" s="802" t="s">
        <v>303</v>
      </c>
      <c r="B5295" s="802"/>
      <c r="C5295" s="802"/>
      <c r="D5295" s="802"/>
      <c r="E5295" s="802"/>
      <c r="F5295" s="802"/>
    </row>
    <row r="5296" spans="1:6">
      <c r="F5296" s="178" t="s">
        <v>219</v>
      </c>
    </row>
    <row r="5297" spans="1:6">
      <c r="F5297" s="178" t="s">
        <v>220</v>
      </c>
    </row>
    <row r="5298" spans="1:6">
      <c r="F5298" s="178" t="s">
        <v>221</v>
      </c>
    </row>
    <row r="5299" spans="1:6">
      <c r="F5299" s="246" t="s">
        <v>222</v>
      </c>
    </row>
    <row r="5300" spans="1:6">
      <c r="F5300" s="178" t="s">
        <v>1885</v>
      </c>
    </row>
    <row r="5301" spans="1:6">
      <c r="F5301" s="178" t="s">
        <v>177</v>
      </c>
    </row>
    <row r="5302" spans="1:6">
      <c r="A5302" s="123"/>
    </row>
    <row r="5303" spans="1:6">
      <c r="A5303" s="804" t="s">
        <v>1886</v>
      </c>
      <c r="B5303" s="804"/>
      <c r="C5303" s="804"/>
      <c r="D5303" s="804"/>
      <c r="E5303" s="804"/>
      <c r="F5303" s="804"/>
    </row>
    <row r="5304" spans="1:6">
      <c r="A5304" s="121" t="s">
        <v>613</v>
      </c>
      <c r="B5304" s="640" t="s">
        <v>1013</v>
      </c>
    </row>
    <row r="5305" spans="1:6">
      <c r="A5305" s="803" t="s">
        <v>262</v>
      </c>
      <c r="B5305" s="781" t="s">
        <v>418</v>
      </c>
      <c r="C5305" s="806" t="s">
        <v>470</v>
      </c>
      <c r="D5305" s="807"/>
      <c r="E5305" s="805" t="s">
        <v>400</v>
      </c>
      <c r="F5305" s="781" t="s">
        <v>401</v>
      </c>
    </row>
    <row r="5306" spans="1:6">
      <c r="A5306" s="803"/>
      <c r="B5306" s="781"/>
      <c r="C5306" s="808"/>
      <c r="D5306" s="809"/>
      <c r="E5306" s="805"/>
      <c r="F5306" s="781"/>
    </row>
    <row r="5307" spans="1:6">
      <c r="A5307" s="803"/>
      <c r="B5307" s="781"/>
      <c r="C5307" s="247" t="s">
        <v>402</v>
      </c>
      <c r="D5307" s="247" t="s">
        <v>403</v>
      </c>
      <c r="E5307" s="805"/>
      <c r="F5307" s="781"/>
    </row>
    <row r="5308" spans="1:6">
      <c r="A5308" s="712">
        <v>1</v>
      </c>
      <c r="B5308" s="709">
        <v>2</v>
      </c>
      <c r="C5308" s="247">
        <v>3</v>
      </c>
      <c r="D5308" s="247">
        <v>4</v>
      </c>
      <c r="E5308" s="711">
        <v>5</v>
      </c>
      <c r="F5308" s="709">
        <v>6</v>
      </c>
    </row>
    <row r="5309" spans="1:6">
      <c r="A5309" s="712">
        <v>1</v>
      </c>
      <c r="B5309" s="248" t="s">
        <v>368</v>
      </c>
      <c r="C5309" s="249"/>
      <c r="D5309" s="249"/>
      <c r="E5309" s="125"/>
      <c r="F5309" s="710"/>
    </row>
    <row r="5310" spans="1:6">
      <c r="A5310" s="126" t="s">
        <v>264</v>
      </c>
      <c r="B5310" s="250" t="s">
        <v>369</v>
      </c>
      <c r="C5310" s="126" t="s">
        <v>1876</v>
      </c>
      <c r="D5310" s="126" t="s">
        <v>1876</v>
      </c>
      <c r="E5310" s="124"/>
      <c r="F5310" s="119"/>
    </row>
    <row r="5311" spans="1:6">
      <c r="A5311" s="126" t="s">
        <v>265</v>
      </c>
      <c r="B5311" s="251" t="s">
        <v>223</v>
      </c>
      <c r="C5311" s="126" t="s">
        <v>1876</v>
      </c>
      <c r="D5311" s="126" t="s">
        <v>1876</v>
      </c>
      <c r="E5311" s="124"/>
      <c r="F5311" s="119"/>
    </row>
    <row r="5312" spans="1:6" ht="31.5">
      <c r="A5312" s="126" t="s">
        <v>276</v>
      </c>
      <c r="B5312" s="251" t="s">
        <v>480</v>
      </c>
      <c r="C5312" s="126" t="s">
        <v>1876</v>
      </c>
      <c r="D5312" s="126" t="s">
        <v>1876</v>
      </c>
      <c r="E5312" s="124"/>
      <c r="F5312" s="119"/>
    </row>
    <row r="5313" spans="1:6" ht="63">
      <c r="A5313" s="127" t="s">
        <v>291</v>
      </c>
      <c r="B5313" s="128" t="s">
        <v>481</v>
      </c>
      <c r="C5313" s="126" t="s">
        <v>1876</v>
      </c>
      <c r="D5313" s="126" t="s">
        <v>1876</v>
      </c>
      <c r="E5313" s="124"/>
      <c r="F5313" s="119"/>
    </row>
    <row r="5314" spans="1:6" ht="31.5">
      <c r="A5314" s="127" t="s">
        <v>482</v>
      </c>
      <c r="B5314" s="128" t="s">
        <v>483</v>
      </c>
      <c r="C5314" s="126" t="s">
        <v>1876</v>
      </c>
      <c r="D5314" s="126" t="s">
        <v>1876</v>
      </c>
      <c r="E5314" s="124"/>
      <c r="F5314" s="119"/>
    </row>
    <row r="5315" spans="1:6">
      <c r="A5315" s="127" t="s">
        <v>484</v>
      </c>
      <c r="B5315" s="128" t="s">
        <v>485</v>
      </c>
      <c r="C5315" s="126" t="s">
        <v>1876</v>
      </c>
      <c r="D5315" s="126" t="s">
        <v>1876</v>
      </c>
      <c r="E5315" s="124"/>
      <c r="F5315" s="119"/>
    </row>
    <row r="5316" spans="1:6">
      <c r="A5316" s="129">
        <v>2</v>
      </c>
      <c r="B5316" s="130" t="s">
        <v>298</v>
      </c>
      <c r="C5316" s="126"/>
      <c r="D5316" s="126"/>
      <c r="E5316" s="124"/>
      <c r="F5316" s="119"/>
    </row>
    <row r="5317" spans="1:6" ht="31.5">
      <c r="A5317" s="127" t="s">
        <v>267</v>
      </c>
      <c r="B5317" s="128" t="s">
        <v>486</v>
      </c>
      <c r="C5317" s="126" t="s">
        <v>1876</v>
      </c>
      <c r="D5317" s="126" t="s">
        <v>1876</v>
      </c>
      <c r="E5317" s="124"/>
      <c r="F5317" s="119"/>
    </row>
    <row r="5318" spans="1:6" ht="63">
      <c r="A5318" s="127" t="s">
        <v>268</v>
      </c>
      <c r="B5318" s="128" t="s">
        <v>411</v>
      </c>
      <c r="C5318" s="126" t="s">
        <v>1876</v>
      </c>
      <c r="D5318" s="126" t="s">
        <v>1876</v>
      </c>
      <c r="E5318" s="124"/>
      <c r="F5318" s="119"/>
    </row>
    <row r="5319" spans="1:6" ht="31.5">
      <c r="A5319" s="127" t="s">
        <v>269</v>
      </c>
      <c r="B5319" s="128" t="s">
        <v>412</v>
      </c>
      <c r="C5319" s="126" t="s">
        <v>1876</v>
      </c>
      <c r="D5319" s="126" t="s">
        <v>1876</v>
      </c>
      <c r="E5319" s="124"/>
      <c r="F5319" s="119"/>
    </row>
    <row r="5320" spans="1:6" ht="47.25">
      <c r="A5320" s="129">
        <v>3</v>
      </c>
      <c r="B5320" s="130" t="s">
        <v>210</v>
      </c>
      <c r="C5320" s="126" t="s">
        <v>1876</v>
      </c>
      <c r="D5320" s="126" t="s">
        <v>1876</v>
      </c>
      <c r="E5320" s="124"/>
      <c r="F5320" s="119"/>
    </row>
    <row r="5321" spans="1:6" ht="31.5">
      <c r="A5321" s="127" t="s">
        <v>299</v>
      </c>
      <c r="B5321" s="128" t="s">
        <v>211</v>
      </c>
      <c r="C5321" s="126" t="s">
        <v>1876</v>
      </c>
      <c r="D5321" s="126" t="s">
        <v>1876</v>
      </c>
      <c r="E5321" s="124"/>
      <c r="F5321" s="119"/>
    </row>
    <row r="5322" spans="1:6">
      <c r="A5322" s="127" t="s">
        <v>240</v>
      </c>
      <c r="B5322" s="128" t="s">
        <v>212</v>
      </c>
      <c r="C5322" s="126" t="s">
        <v>1876</v>
      </c>
      <c r="D5322" s="126" t="s">
        <v>1876</v>
      </c>
      <c r="E5322" s="124"/>
      <c r="F5322" s="119"/>
    </row>
    <row r="5323" spans="1:6">
      <c r="A5323" s="127" t="s">
        <v>242</v>
      </c>
      <c r="B5323" s="128" t="s">
        <v>213</v>
      </c>
      <c r="C5323" s="126" t="s">
        <v>1876</v>
      </c>
      <c r="D5323" s="126" t="s">
        <v>1876</v>
      </c>
      <c r="E5323" s="124"/>
      <c r="F5323" s="119"/>
    </row>
    <row r="5324" spans="1:6">
      <c r="A5324" s="127" t="s">
        <v>214</v>
      </c>
      <c r="B5324" s="128" t="s">
        <v>215</v>
      </c>
      <c r="C5324" s="126" t="s">
        <v>1876</v>
      </c>
      <c r="D5324" s="126" t="s">
        <v>1876</v>
      </c>
      <c r="E5324" s="124"/>
      <c r="F5324" s="119"/>
    </row>
    <row r="5325" spans="1:6">
      <c r="A5325" s="127" t="s">
        <v>216</v>
      </c>
      <c r="B5325" s="128" t="s">
        <v>217</v>
      </c>
      <c r="C5325" s="126" t="s">
        <v>1876</v>
      </c>
      <c r="D5325" s="126" t="s">
        <v>1876</v>
      </c>
      <c r="E5325" s="124"/>
      <c r="F5325" s="119"/>
    </row>
    <row r="5326" spans="1:6">
      <c r="A5326" s="129">
        <v>4</v>
      </c>
      <c r="B5326" s="130" t="s">
        <v>394</v>
      </c>
      <c r="C5326" s="126"/>
      <c r="D5326" s="126"/>
      <c r="E5326" s="124"/>
      <c r="F5326" s="119"/>
    </row>
    <row r="5327" spans="1:6" ht="31.5">
      <c r="A5327" s="126" t="s">
        <v>271</v>
      </c>
      <c r="B5327" s="251" t="s">
        <v>218</v>
      </c>
      <c r="C5327" s="126" t="s">
        <v>1876</v>
      </c>
      <c r="D5327" s="126" t="s">
        <v>1876</v>
      </c>
      <c r="E5327" s="124"/>
      <c r="F5327" s="119"/>
    </row>
    <row r="5328" spans="1:6" ht="63">
      <c r="A5328" s="126" t="s">
        <v>272</v>
      </c>
      <c r="B5328" s="251" t="s">
        <v>392</v>
      </c>
      <c r="C5328" s="126" t="s">
        <v>1876</v>
      </c>
      <c r="D5328" s="126" t="s">
        <v>1876</v>
      </c>
      <c r="E5328" s="124"/>
      <c r="F5328" s="119"/>
    </row>
    <row r="5329" spans="1:6" ht="31.5">
      <c r="A5329" s="126" t="s">
        <v>273</v>
      </c>
      <c r="B5329" s="251" t="s">
        <v>500</v>
      </c>
      <c r="C5329" s="126" t="s">
        <v>1876</v>
      </c>
      <c r="D5329" s="126" t="s">
        <v>1876</v>
      </c>
      <c r="E5329" s="124"/>
      <c r="F5329" s="119"/>
    </row>
    <row r="5330" spans="1:6" ht="31.5">
      <c r="A5330" s="126" t="s">
        <v>138</v>
      </c>
      <c r="B5330" s="251" t="s">
        <v>501</v>
      </c>
      <c r="C5330" s="126" t="s">
        <v>1876</v>
      </c>
      <c r="D5330" s="126" t="s">
        <v>1876</v>
      </c>
      <c r="E5330" s="124"/>
      <c r="F5330" s="119"/>
    </row>
    <row r="5331" spans="1:6">
      <c r="E5331" s="719"/>
      <c r="F5331" s="178" t="s">
        <v>251</v>
      </c>
    </row>
    <row r="5332" spans="1:6">
      <c r="B5332" s="53"/>
      <c r="F5332" s="178" t="s">
        <v>456</v>
      </c>
    </row>
    <row r="5333" spans="1:6">
      <c r="F5333" s="178" t="s">
        <v>182</v>
      </c>
    </row>
    <row r="5334" spans="1:6">
      <c r="F5334" s="178"/>
    </row>
    <row r="5335" spans="1:6">
      <c r="A5335" s="802" t="s">
        <v>399</v>
      </c>
      <c r="B5335" s="802"/>
      <c r="C5335" s="802"/>
      <c r="D5335" s="802"/>
      <c r="E5335" s="802"/>
      <c r="F5335" s="802"/>
    </row>
    <row r="5336" spans="1:6">
      <c r="A5336" s="802" t="s">
        <v>303</v>
      </c>
      <c r="B5336" s="802"/>
      <c r="C5336" s="802"/>
      <c r="D5336" s="802"/>
      <c r="E5336" s="802"/>
      <c r="F5336" s="802"/>
    </row>
    <row r="5337" spans="1:6">
      <c r="F5337" s="178" t="s">
        <v>219</v>
      </c>
    </row>
    <row r="5338" spans="1:6">
      <c r="F5338" s="178" t="s">
        <v>220</v>
      </c>
    </row>
    <row r="5339" spans="1:6">
      <c r="F5339" s="178" t="s">
        <v>221</v>
      </c>
    </row>
    <row r="5340" spans="1:6">
      <c r="F5340" s="246" t="s">
        <v>222</v>
      </c>
    </row>
    <row r="5341" spans="1:6">
      <c r="F5341" s="178" t="s">
        <v>1885</v>
      </c>
    </row>
    <row r="5342" spans="1:6">
      <c r="F5342" s="178" t="s">
        <v>177</v>
      </c>
    </row>
    <row r="5343" spans="1:6">
      <c r="A5343" s="123"/>
    </row>
    <row r="5344" spans="1:6">
      <c r="A5344" s="804" t="s">
        <v>1886</v>
      </c>
      <c r="B5344" s="804"/>
      <c r="C5344" s="804"/>
      <c r="D5344" s="804"/>
      <c r="E5344" s="804"/>
      <c r="F5344" s="804"/>
    </row>
    <row r="5345" spans="1:6">
      <c r="A5345" s="121" t="s">
        <v>614</v>
      </c>
      <c r="B5345" s="640" t="s">
        <v>1014</v>
      </c>
    </row>
    <row r="5346" spans="1:6">
      <c r="A5346" s="803" t="s">
        <v>262</v>
      </c>
      <c r="B5346" s="781" t="s">
        <v>418</v>
      </c>
      <c r="C5346" s="806" t="s">
        <v>470</v>
      </c>
      <c r="D5346" s="807"/>
      <c r="E5346" s="805" t="s">
        <v>400</v>
      </c>
      <c r="F5346" s="781" t="s">
        <v>401</v>
      </c>
    </row>
    <row r="5347" spans="1:6">
      <c r="A5347" s="803"/>
      <c r="B5347" s="781"/>
      <c r="C5347" s="808"/>
      <c r="D5347" s="809"/>
      <c r="E5347" s="805"/>
      <c r="F5347" s="781"/>
    </row>
    <row r="5348" spans="1:6">
      <c r="A5348" s="803"/>
      <c r="B5348" s="781"/>
      <c r="C5348" s="247" t="s">
        <v>402</v>
      </c>
      <c r="D5348" s="247" t="s">
        <v>403</v>
      </c>
      <c r="E5348" s="805"/>
      <c r="F5348" s="781"/>
    </row>
    <row r="5349" spans="1:6">
      <c r="A5349" s="712">
        <v>1</v>
      </c>
      <c r="B5349" s="709">
        <v>2</v>
      </c>
      <c r="C5349" s="247">
        <v>3</v>
      </c>
      <c r="D5349" s="247">
        <v>4</v>
      </c>
      <c r="E5349" s="711">
        <v>5</v>
      </c>
      <c r="F5349" s="709">
        <v>6</v>
      </c>
    </row>
    <row r="5350" spans="1:6">
      <c r="A5350" s="712">
        <v>1</v>
      </c>
      <c r="B5350" s="248" t="s">
        <v>368</v>
      </c>
      <c r="C5350" s="249"/>
      <c r="D5350" s="249"/>
      <c r="E5350" s="125"/>
      <c r="F5350" s="710"/>
    </row>
    <row r="5351" spans="1:6">
      <c r="A5351" s="126" t="s">
        <v>264</v>
      </c>
      <c r="B5351" s="250" t="s">
        <v>369</v>
      </c>
      <c r="C5351" s="126" t="s">
        <v>1876</v>
      </c>
      <c r="D5351" s="126" t="s">
        <v>1876</v>
      </c>
      <c r="E5351" s="124"/>
      <c r="F5351" s="119"/>
    </row>
    <row r="5352" spans="1:6">
      <c r="A5352" s="126" t="s">
        <v>265</v>
      </c>
      <c r="B5352" s="251" t="s">
        <v>223</v>
      </c>
      <c r="C5352" s="126" t="s">
        <v>1876</v>
      </c>
      <c r="D5352" s="126" t="s">
        <v>1876</v>
      </c>
      <c r="E5352" s="124"/>
      <c r="F5352" s="119"/>
    </row>
    <row r="5353" spans="1:6" ht="31.5">
      <c r="A5353" s="126" t="s">
        <v>276</v>
      </c>
      <c r="B5353" s="251" t="s">
        <v>480</v>
      </c>
      <c r="C5353" s="126" t="s">
        <v>1876</v>
      </c>
      <c r="D5353" s="126" t="s">
        <v>1876</v>
      </c>
      <c r="E5353" s="124"/>
      <c r="F5353" s="119"/>
    </row>
    <row r="5354" spans="1:6" ht="63">
      <c r="A5354" s="127" t="s">
        <v>291</v>
      </c>
      <c r="B5354" s="128" t="s">
        <v>481</v>
      </c>
      <c r="C5354" s="126" t="s">
        <v>1876</v>
      </c>
      <c r="D5354" s="126" t="s">
        <v>1876</v>
      </c>
      <c r="E5354" s="124"/>
      <c r="F5354" s="119"/>
    </row>
    <row r="5355" spans="1:6" ht="31.5">
      <c r="A5355" s="127" t="s">
        <v>482</v>
      </c>
      <c r="B5355" s="128" t="s">
        <v>483</v>
      </c>
      <c r="C5355" s="126" t="s">
        <v>1876</v>
      </c>
      <c r="D5355" s="126" t="s">
        <v>1876</v>
      </c>
      <c r="E5355" s="124"/>
      <c r="F5355" s="119"/>
    </row>
    <row r="5356" spans="1:6">
      <c r="A5356" s="127" t="s">
        <v>484</v>
      </c>
      <c r="B5356" s="128" t="s">
        <v>485</v>
      </c>
      <c r="C5356" s="126" t="s">
        <v>1876</v>
      </c>
      <c r="D5356" s="126" t="s">
        <v>1876</v>
      </c>
      <c r="E5356" s="124"/>
      <c r="F5356" s="119"/>
    </row>
    <row r="5357" spans="1:6">
      <c r="A5357" s="129">
        <v>2</v>
      </c>
      <c r="B5357" s="130" t="s">
        <v>298</v>
      </c>
      <c r="C5357" s="126"/>
      <c r="D5357" s="126"/>
      <c r="E5357" s="124"/>
      <c r="F5357" s="119"/>
    </row>
    <row r="5358" spans="1:6" ht="31.5">
      <c r="A5358" s="127" t="s">
        <v>267</v>
      </c>
      <c r="B5358" s="128" t="s">
        <v>486</v>
      </c>
      <c r="C5358" s="126" t="s">
        <v>1876</v>
      </c>
      <c r="D5358" s="126" t="s">
        <v>1876</v>
      </c>
      <c r="E5358" s="124"/>
      <c r="F5358" s="119"/>
    </row>
    <row r="5359" spans="1:6" ht="63">
      <c r="A5359" s="127" t="s">
        <v>268</v>
      </c>
      <c r="B5359" s="128" t="s">
        <v>411</v>
      </c>
      <c r="C5359" s="126" t="s">
        <v>1876</v>
      </c>
      <c r="D5359" s="126" t="s">
        <v>1876</v>
      </c>
      <c r="E5359" s="124"/>
      <c r="F5359" s="119"/>
    </row>
    <row r="5360" spans="1:6" ht="31.5">
      <c r="A5360" s="127" t="s">
        <v>269</v>
      </c>
      <c r="B5360" s="128" t="s">
        <v>412</v>
      </c>
      <c r="C5360" s="126" t="s">
        <v>1876</v>
      </c>
      <c r="D5360" s="126" t="s">
        <v>1876</v>
      </c>
      <c r="E5360" s="124"/>
      <c r="F5360" s="119"/>
    </row>
    <row r="5361" spans="1:6" ht="47.25">
      <c r="A5361" s="129">
        <v>3</v>
      </c>
      <c r="B5361" s="130" t="s">
        <v>210</v>
      </c>
      <c r="C5361" s="126" t="s">
        <v>1876</v>
      </c>
      <c r="D5361" s="126" t="s">
        <v>1876</v>
      </c>
      <c r="E5361" s="124"/>
      <c r="F5361" s="119"/>
    </row>
    <row r="5362" spans="1:6" ht="31.5">
      <c r="A5362" s="127" t="s">
        <v>299</v>
      </c>
      <c r="B5362" s="128" t="s">
        <v>211</v>
      </c>
      <c r="C5362" s="126" t="s">
        <v>1876</v>
      </c>
      <c r="D5362" s="126" t="s">
        <v>1876</v>
      </c>
      <c r="E5362" s="124"/>
      <c r="F5362" s="119"/>
    </row>
    <row r="5363" spans="1:6">
      <c r="A5363" s="127" t="s">
        <v>240</v>
      </c>
      <c r="B5363" s="128" t="s">
        <v>212</v>
      </c>
      <c r="C5363" s="126" t="s">
        <v>1876</v>
      </c>
      <c r="D5363" s="126" t="s">
        <v>1876</v>
      </c>
      <c r="E5363" s="124"/>
      <c r="F5363" s="119"/>
    </row>
    <row r="5364" spans="1:6">
      <c r="A5364" s="127" t="s">
        <v>242</v>
      </c>
      <c r="B5364" s="128" t="s">
        <v>213</v>
      </c>
      <c r="C5364" s="126" t="s">
        <v>1876</v>
      </c>
      <c r="D5364" s="126" t="s">
        <v>1876</v>
      </c>
      <c r="E5364" s="124"/>
      <c r="F5364" s="119"/>
    </row>
    <row r="5365" spans="1:6">
      <c r="A5365" s="127" t="s">
        <v>214</v>
      </c>
      <c r="B5365" s="128" t="s">
        <v>215</v>
      </c>
      <c r="C5365" s="126" t="s">
        <v>1876</v>
      </c>
      <c r="D5365" s="126" t="s">
        <v>1876</v>
      </c>
      <c r="E5365" s="124"/>
      <c r="F5365" s="119"/>
    </row>
    <row r="5366" spans="1:6">
      <c r="A5366" s="127" t="s">
        <v>216</v>
      </c>
      <c r="B5366" s="128" t="s">
        <v>217</v>
      </c>
      <c r="C5366" s="126" t="s">
        <v>1876</v>
      </c>
      <c r="D5366" s="126" t="s">
        <v>1876</v>
      </c>
      <c r="E5366" s="124"/>
      <c r="F5366" s="119"/>
    </row>
    <row r="5367" spans="1:6">
      <c r="A5367" s="129">
        <v>4</v>
      </c>
      <c r="B5367" s="130" t="s">
        <v>394</v>
      </c>
      <c r="C5367" s="126"/>
      <c r="D5367" s="126"/>
      <c r="E5367" s="124"/>
      <c r="F5367" s="119"/>
    </row>
    <row r="5368" spans="1:6" ht="31.5">
      <c r="A5368" s="126" t="s">
        <v>271</v>
      </c>
      <c r="B5368" s="251" t="s">
        <v>218</v>
      </c>
      <c r="C5368" s="126" t="s">
        <v>1876</v>
      </c>
      <c r="D5368" s="126" t="s">
        <v>1876</v>
      </c>
      <c r="E5368" s="124"/>
      <c r="F5368" s="119"/>
    </row>
    <row r="5369" spans="1:6" ht="63">
      <c r="A5369" s="126" t="s">
        <v>272</v>
      </c>
      <c r="B5369" s="251" t="s">
        <v>392</v>
      </c>
      <c r="C5369" s="126" t="s">
        <v>1876</v>
      </c>
      <c r="D5369" s="126" t="s">
        <v>1876</v>
      </c>
      <c r="E5369" s="124"/>
      <c r="F5369" s="119"/>
    </row>
    <row r="5370" spans="1:6" ht="31.5">
      <c r="A5370" s="126" t="s">
        <v>273</v>
      </c>
      <c r="B5370" s="251" t="s">
        <v>500</v>
      </c>
      <c r="C5370" s="126" t="s">
        <v>1876</v>
      </c>
      <c r="D5370" s="126" t="s">
        <v>1876</v>
      </c>
      <c r="E5370" s="124"/>
      <c r="F5370" s="119"/>
    </row>
    <row r="5371" spans="1:6" ht="31.5">
      <c r="A5371" s="126" t="s">
        <v>138</v>
      </c>
      <c r="B5371" s="251" t="s">
        <v>501</v>
      </c>
      <c r="C5371" s="126" t="s">
        <v>1876</v>
      </c>
      <c r="D5371" s="126" t="s">
        <v>1876</v>
      </c>
      <c r="E5371" s="124"/>
      <c r="F5371" s="119"/>
    </row>
    <row r="5372" spans="1:6">
      <c r="E5372" s="719"/>
      <c r="F5372" s="178" t="s">
        <v>251</v>
      </c>
    </row>
    <row r="5373" spans="1:6">
      <c r="B5373" s="53"/>
      <c r="F5373" s="178" t="s">
        <v>456</v>
      </c>
    </row>
    <row r="5374" spans="1:6">
      <c r="F5374" s="178" t="s">
        <v>182</v>
      </c>
    </row>
    <row r="5375" spans="1:6">
      <c r="F5375" s="178"/>
    </row>
    <row r="5376" spans="1:6">
      <c r="A5376" s="802" t="s">
        <v>399</v>
      </c>
      <c r="B5376" s="802"/>
      <c r="C5376" s="802"/>
      <c r="D5376" s="802"/>
      <c r="E5376" s="802"/>
      <c r="F5376" s="802"/>
    </row>
    <row r="5377" spans="1:6">
      <c r="A5377" s="802" t="s">
        <v>303</v>
      </c>
      <c r="B5377" s="802"/>
      <c r="C5377" s="802"/>
      <c r="D5377" s="802"/>
      <c r="E5377" s="802"/>
      <c r="F5377" s="802"/>
    </row>
    <row r="5378" spans="1:6">
      <c r="F5378" s="178" t="s">
        <v>219</v>
      </c>
    </row>
    <row r="5379" spans="1:6">
      <c r="F5379" s="178" t="s">
        <v>220</v>
      </c>
    </row>
    <row r="5380" spans="1:6">
      <c r="F5380" s="178" t="s">
        <v>221</v>
      </c>
    </row>
    <row r="5381" spans="1:6">
      <c r="F5381" s="246" t="s">
        <v>222</v>
      </c>
    </row>
    <row r="5382" spans="1:6">
      <c r="F5382" s="178" t="s">
        <v>1885</v>
      </c>
    </row>
    <row r="5383" spans="1:6">
      <c r="F5383" s="178" t="s">
        <v>177</v>
      </c>
    </row>
    <row r="5384" spans="1:6">
      <c r="A5384" s="123"/>
    </row>
    <row r="5385" spans="1:6">
      <c r="A5385" s="804" t="s">
        <v>1886</v>
      </c>
      <c r="B5385" s="804"/>
      <c r="C5385" s="804"/>
      <c r="D5385" s="804"/>
      <c r="E5385" s="804"/>
      <c r="F5385" s="804"/>
    </row>
    <row r="5386" spans="1:6">
      <c r="A5386" s="121" t="s">
        <v>615</v>
      </c>
      <c r="B5386" s="640" t="s">
        <v>1015</v>
      </c>
    </row>
    <row r="5387" spans="1:6">
      <c r="A5387" s="803" t="s">
        <v>262</v>
      </c>
      <c r="B5387" s="781" t="s">
        <v>418</v>
      </c>
      <c r="C5387" s="806" t="s">
        <v>470</v>
      </c>
      <c r="D5387" s="807"/>
      <c r="E5387" s="805" t="s">
        <v>400</v>
      </c>
      <c r="F5387" s="781" t="s">
        <v>401</v>
      </c>
    </row>
    <row r="5388" spans="1:6">
      <c r="A5388" s="803"/>
      <c r="B5388" s="781"/>
      <c r="C5388" s="808"/>
      <c r="D5388" s="809"/>
      <c r="E5388" s="805"/>
      <c r="F5388" s="781"/>
    </row>
    <row r="5389" spans="1:6">
      <c r="A5389" s="803"/>
      <c r="B5389" s="781"/>
      <c r="C5389" s="247" t="s">
        <v>402</v>
      </c>
      <c r="D5389" s="247" t="s">
        <v>403</v>
      </c>
      <c r="E5389" s="805"/>
      <c r="F5389" s="781"/>
    </row>
    <row r="5390" spans="1:6">
      <c r="A5390" s="712">
        <v>1</v>
      </c>
      <c r="B5390" s="709">
        <v>2</v>
      </c>
      <c r="C5390" s="247">
        <v>3</v>
      </c>
      <c r="D5390" s="247">
        <v>4</v>
      </c>
      <c r="E5390" s="711">
        <v>5</v>
      </c>
      <c r="F5390" s="709">
        <v>6</v>
      </c>
    </row>
    <row r="5391" spans="1:6">
      <c r="A5391" s="712">
        <v>1</v>
      </c>
      <c r="B5391" s="248" t="s">
        <v>368</v>
      </c>
      <c r="C5391" s="249"/>
      <c r="D5391" s="249"/>
      <c r="E5391" s="125"/>
      <c r="F5391" s="710"/>
    </row>
    <row r="5392" spans="1:6">
      <c r="A5392" s="126" t="s">
        <v>264</v>
      </c>
      <c r="B5392" s="250" t="s">
        <v>369</v>
      </c>
      <c r="C5392" s="126" t="s">
        <v>1876</v>
      </c>
      <c r="D5392" s="126" t="s">
        <v>1876</v>
      </c>
      <c r="E5392" s="124"/>
      <c r="F5392" s="119"/>
    </row>
    <row r="5393" spans="1:6">
      <c r="A5393" s="126" t="s">
        <v>265</v>
      </c>
      <c r="B5393" s="251" t="s">
        <v>223</v>
      </c>
      <c r="C5393" s="126" t="s">
        <v>1876</v>
      </c>
      <c r="D5393" s="126" t="s">
        <v>1876</v>
      </c>
      <c r="E5393" s="124"/>
      <c r="F5393" s="119"/>
    </row>
    <row r="5394" spans="1:6" ht="31.5">
      <c r="A5394" s="126" t="s">
        <v>276</v>
      </c>
      <c r="B5394" s="251" t="s">
        <v>480</v>
      </c>
      <c r="C5394" s="126" t="s">
        <v>1876</v>
      </c>
      <c r="D5394" s="126" t="s">
        <v>1876</v>
      </c>
      <c r="E5394" s="124"/>
      <c r="F5394" s="119"/>
    </row>
    <row r="5395" spans="1:6" ht="63">
      <c r="A5395" s="127" t="s">
        <v>291</v>
      </c>
      <c r="B5395" s="128" t="s">
        <v>481</v>
      </c>
      <c r="C5395" s="126" t="s">
        <v>1876</v>
      </c>
      <c r="D5395" s="126" t="s">
        <v>1876</v>
      </c>
      <c r="E5395" s="124"/>
      <c r="F5395" s="119"/>
    </row>
    <row r="5396" spans="1:6" ht="31.5">
      <c r="A5396" s="127" t="s">
        <v>482</v>
      </c>
      <c r="B5396" s="128" t="s">
        <v>483</v>
      </c>
      <c r="C5396" s="126" t="s">
        <v>1876</v>
      </c>
      <c r="D5396" s="126" t="s">
        <v>1876</v>
      </c>
      <c r="E5396" s="124"/>
      <c r="F5396" s="119"/>
    </row>
    <row r="5397" spans="1:6">
      <c r="A5397" s="127" t="s">
        <v>484</v>
      </c>
      <c r="B5397" s="128" t="s">
        <v>485</v>
      </c>
      <c r="C5397" s="126" t="s">
        <v>1876</v>
      </c>
      <c r="D5397" s="126" t="s">
        <v>1876</v>
      </c>
      <c r="E5397" s="124"/>
      <c r="F5397" s="119"/>
    </row>
    <row r="5398" spans="1:6">
      <c r="A5398" s="129">
        <v>2</v>
      </c>
      <c r="B5398" s="130" t="s">
        <v>298</v>
      </c>
      <c r="C5398" s="126"/>
      <c r="D5398" s="126"/>
      <c r="E5398" s="124"/>
      <c r="F5398" s="119"/>
    </row>
    <row r="5399" spans="1:6" ht="31.5">
      <c r="A5399" s="127" t="s">
        <v>267</v>
      </c>
      <c r="B5399" s="128" t="s">
        <v>486</v>
      </c>
      <c r="C5399" s="126" t="s">
        <v>1876</v>
      </c>
      <c r="D5399" s="126" t="s">
        <v>1876</v>
      </c>
      <c r="E5399" s="124"/>
      <c r="F5399" s="119"/>
    </row>
    <row r="5400" spans="1:6" ht="63">
      <c r="A5400" s="127" t="s">
        <v>268</v>
      </c>
      <c r="B5400" s="128" t="s">
        <v>411</v>
      </c>
      <c r="C5400" s="126" t="s">
        <v>1876</v>
      </c>
      <c r="D5400" s="126" t="s">
        <v>1876</v>
      </c>
      <c r="E5400" s="124"/>
      <c r="F5400" s="119"/>
    </row>
    <row r="5401" spans="1:6" ht="31.5">
      <c r="A5401" s="127" t="s">
        <v>269</v>
      </c>
      <c r="B5401" s="128" t="s">
        <v>412</v>
      </c>
      <c r="C5401" s="126" t="s">
        <v>1876</v>
      </c>
      <c r="D5401" s="126" t="s">
        <v>1876</v>
      </c>
      <c r="E5401" s="124"/>
      <c r="F5401" s="119"/>
    </row>
    <row r="5402" spans="1:6" ht="47.25">
      <c r="A5402" s="129">
        <v>3</v>
      </c>
      <c r="B5402" s="130" t="s">
        <v>210</v>
      </c>
      <c r="C5402" s="126" t="s">
        <v>1876</v>
      </c>
      <c r="D5402" s="126" t="s">
        <v>1876</v>
      </c>
      <c r="E5402" s="124"/>
      <c r="F5402" s="119"/>
    </row>
    <row r="5403" spans="1:6" ht="31.5">
      <c r="A5403" s="127" t="s">
        <v>299</v>
      </c>
      <c r="B5403" s="128" t="s">
        <v>211</v>
      </c>
      <c r="C5403" s="126" t="s">
        <v>1876</v>
      </c>
      <c r="D5403" s="126" t="s">
        <v>1876</v>
      </c>
      <c r="E5403" s="124"/>
      <c r="F5403" s="119"/>
    </row>
    <row r="5404" spans="1:6">
      <c r="A5404" s="127" t="s">
        <v>240</v>
      </c>
      <c r="B5404" s="128" t="s">
        <v>212</v>
      </c>
      <c r="C5404" s="126" t="s">
        <v>1876</v>
      </c>
      <c r="D5404" s="126" t="s">
        <v>1876</v>
      </c>
      <c r="E5404" s="124"/>
      <c r="F5404" s="119"/>
    </row>
    <row r="5405" spans="1:6">
      <c r="A5405" s="127" t="s">
        <v>242</v>
      </c>
      <c r="B5405" s="128" t="s">
        <v>213</v>
      </c>
      <c r="C5405" s="126" t="s">
        <v>1876</v>
      </c>
      <c r="D5405" s="126" t="s">
        <v>1876</v>
      </c>
      <c r="E5405" s="124"/>
      <c r="F5405" s="119"/>
    </row>
    <row r="5406" spans="1:6">
      <c r="A5406" s="127" t="s">
        <v>214</v>
      </c>
      <c r="B5406" s="128" t="s">
        <v>215</v>
      </c>
      <c r="C5406" s="126" t="s">
        <v>1876</v>
      </c>
      <c r="D5406" s="126" t="s">
        <v>1876</v>
      </c>
      <c r="E5406" s="124"/>
      <c r="F5406" s="119"/>
    </row>
    <row r="5407" spans="1:6">
      <c r="A5407" s="127" t="s">
        <v>216</v>
      </c>
      <c r="B5407" s="128" t="s">
        <v>217</v>
      </c>
      <c r="C5407" s="126" t="s">
        <v>1876</v>
      </c>
      <c r="D5407" s="126" t="s">
        <v>1876</v>
      </c>
      <c r="E5407" s="124"/>
      <c r="F5407" s="119"/>
    </row>
    <row r="5408" spans="1:6">
      <c r="A5408" s="129">
        <v>4</v>
      </c>
      <c r="B5408" s="130" t="s">
        <v>394</v>
      </c>
      <c r="C5408" s="126"/>
      <c r="D5408" s="126"/>
      <c r="E5408" s="124"/>
      <c r="F5408" s="119"/>
    </row>
    <row r="5409" spans="1:6" ht="31.5">
      <c r="A5409" s="126" t="s">
        <v>271</v>
      </c>
      <c r="B5409" s="251" t="s">
        <v>218</v>
      </c>
      <c r="C5409" s="126" t="s">
        <v>1876</v>
      </c>
      <c r="D5409" s="126" t="s">
        <v>1876</v>
      </c>
      <c r="E5409" s="124"/>
      <c r="F5409" s="119"/>
    </row>
    <row r="5410" spans="1:6" ht="63">
      <c r="A5410" s="126" t="s">
        <v>272</v>
      </c>
      <c r="B5410" s="251" t="s">
        <v>392</v>
      </c>
      <c r="C5410" s="126" t="s">
        <v>1876</v>
      </c>
      <c r="D5410" s="126" t="s">
        <v>1876</v>
      </c>
      <c r="E5410" s="124"/>
      <c r="F5410" s="119"/>
    </row>
    <row r="5411" spans="1:6" ht="31.5">
      <c r="A5411" s="126" t="s">
        <v>273</v>
      </c>
      <c r="B5411" s="251" t="s">
        <v>500</v>
      </c>
      <c r="C5411" s="126" t="s">
        <v>1876</v>
      </c>
      <c r="D5411" s="126" t="s">
        <v>1876</v>
      </c>
      <c r="E5411" s="124"/>
      <c r="F5411" s="119"/>
    </row>
    <row r="5412" spans="1:6" ht="31.5">
      <c r="A5412" s="126" t="s">
        <v>138</v>
      </c>
      <c r="B5412" s="251" t="s">
        <v>501</v>
      </c>
      <c r="C5412" s="126" t="s">
        <v>1876</v>
      </c>
      <c r="D5412" s="126" t="s">
        <v>1876</v>
      </c>
      <c r="E5412" s="124"/>
      <c r="F5412" s="119"/>
    </row>
    <row r="5413" spans="1:6">
      <c r="E5413" s="719"/>
      <c r="F5413" s="178" t="s">
        <v>251</v>
      </c>
    </row>
    <row r="5414" spans="1:6">
      <c r="B5414" s="53"/>
      <c r="F5414" s="178" t="s">
        <v>456</v>
      </c>
    </row>
    <row r="5415" spans="1:6">
      <c r="F5415" s="178" t="s">
        <v>182</v>
      </c>
    </row>
    <row r="5416" spans="1:6">
      <c r="F5416" s="178"/>
    </row>
    <row r="5417" spans="1:6">
      <c r="A5417" s="802" t="s">
        <v>399</v>
      </c>
      <c r="B5417" s="802"/>
      <c r="C5417" s="802"/>
      <c r="D5417" s="802"/>
      <c r="E5417" s="802"/>
      <c r="F5417" s="802"/>
    </row>
    <row r="5418" spans="1:6">
      <c r="A5418" s="802" t="s">
        <v>303</v>
      </c>
      <c r="B5418" s="802"/>
      <c r="C5418" s="802"/>
      <c r="D5418" s="802"/>
      <c r="E5418" s="802"/>
      <c r="F5418" s="802"/>
    </row>
    <row r="5419" spans="1:6">
      <c r="F5419" s="178" t="s">
        <v>219</v>
      </c>
    </row>
    <row r="5420" spans="1:6">
      <c r="F5420" s="178" t="s">
        <v>220</v>
      </c>
    </row>
    <row r="5421" spans="1:6">
      <c r="F5421" s="178" t="s">
        <v>221</v>
      </c>
    </row>
    <row r="5422" spans="1:6">
      <c r="F5422" s="246" t="s">
        <v>222</v>
      </c>
    </row>
    <row r="5423" spans="1:6">
      <c r="F5423" s="178" t="s">
        <v>1885</v>
      </c>
    </row>
    <row r="5424" spans="1:6">
      <c r="F5424" s="178" t="s">
        <v>177</v>
      </c>
    </row>
    <row r="5425" spans="1:6">
      <c r="A5425" s="123"/>
    </row>
    <row r="5426" spans="1:6">
      <c r="A5426" s="804" t="s">
        <v>1886</v>
      </c>
      <c r="B5426" s="804"/>
      <c r="C5426" s="804"/>
      <c r="D5426" s="804"/>
      <c r="E5426" s="804"/>
      <c r="F5426" s="804"/>
    </row>
    <row r="5427" spans="1:6">
      <c r="A5427" s="121" t="s">
        <v>616</v>
      </c>
      <c r="B5427" s="640" t="s">
        <v>1016</v>
      </c>
    </row>
    <row r="5428" spans="1:6">
      <c r="A5428" s="803" t="s">
        <v>262</v>
      </c>
      <c r="B5428" s="781" t="s">
        <v>418</v>
      </c>
      <c r="C5428" s="806" t="s">
        <v>470</v>
      </c>
      <c r="D5428" s="807"/>
      <c r="E5428" s="805" t="s">
        <v>400</v>
      </c>
      <c r="F5428" s="781" t="s">
        <v>401</v>
      </c>
    </row>
    <row r="5429" spans="1:6">
      <c r="A5429" s="803"/>
      <c r="B5429" s="781"/>
      <c r="C5429" s="808"/>
      <c r="D5429" s="809"/>
      <c r="E5429" s="805"/>
      <c r="F5429" s="781"/>
    </row>
    <row r="5430" spans="1:6">
      <c r="A5430" s="803"/>
      <c r="B5430" s="781"/>
      <c r="C5430" s="247" t="s">
        <v>402</v>
      </c>
      <c r="D5430" s="247" t="s">
        <v>403</v>
      </c>
      <c r="E5430" s="805"/>
      <c r="F5430" s="781"/>
    </row>
    <row r="5431" spans="1:6">
      <c r="A5431" s="712">
        <v>1</v>
      </c>
      <c r="B5431" s="709">
        <v>2</v>
      </c>
      <c r="C5431" s="247">
        <v>3</v>
      </c>
      <c r="D5431" s="247">
        <v>4</v>
      </c>
      <c r="E5431" s="711">
        <v>5</v>
      </c>
      <c r="F5431" s="709">
        <v>6</v>
      </c>
    </row>
    <row r="5432" spans="1:6">
      <c r="A5432" s="712">
        <v>1</v>
      </c>
      <c r="B5432" s="248" t="s">
        <v>368</v>
      </c>
      <c r="C5432" s="249"/>
      <c r="D5432" s="249"/>
      <c r="E5432" s="125"/>
      <c r="F5432" s="710"/>
    </row>
    <row r="5433" spans="1:6">
      <c r="A5433" s="126" t="s">
        <v>264</v>
      </c>
      <c r="B5433" s="250" t="s">
        <v>369</v>
      </c>
      <c r="C5433" s="126" t="s">
        <v>1876</v>
      </c>
      <c r="D5433" s="126" t="s">
        <v>1876</v>
      </c>
      <c r="E5433" s="124"/>
      <c r="F5433" s="119"/>
    </row>
    <row r="5434" spans="1:6">
      <c r="A5434" s="126" t="s">
        <v>265</v>
      </c>
      <c r="B5434" s="251" t="s">
        <v>223</v>
      </c>
      <c r="C5434" s="126" t="s">
        <v>1876</v>
      </c>
      <c r="D5434" s="126" t="s">
        <v>1876</v>
      </c>
      <c r="E5434" s="124"/>
      <c r="F5434" s="119"/>
    </row>
    <row r="5435" spans="1:6" ht="31.5">
      <c r="A5435" s="126" t="s">
        <v>276</v>
      </c>
      <c r="B5435" s="251" t="s">
        <v>480</v>
      </c>
      <c r="C5435" s="126" t="s">
        <v>1876</v>
      </c>
      <c r="D5435" s="126" t="s">
        <v>1876</v>
      </c>
      <c r="E5435" s="124"/>
      <c r="F5435" s="119"/>
    </row>
    <row r="5436" spans="1:6" ht="63">
      <c r="A5436" s="127" t="s">
        <v>291</v>
      </c>
      <c r="B5436" s="128" t="s">
        <v>481</v>
      </c>
      <c r="C5436" s="126" t="s">
        <v>1876</v>
      </c>
      <c r="D5436" s="126" t="s">
        <v>1876</v>
      </c>
      <c r="E5436" s="124"/>
      <c r="F5436" s="119"/>
    </row>
    <row r="5437" spans="1:6" ht="31.5">
      <c r="A5437" s="127" t="s">
        <v>482</v>
      </c>
      <c r="B5437" s="128" t="s">
        <v>483</v>
      </c>
      <c r="C5437" s="126" t="s">
        <v>1876</v>
      </c>
      <c r="D5437" s="126" t="s">
        <v>1876</v>
      </c>
      <c r="E5437" s="124"/>
      <c r="F5437" s="119"/>
    </row>
    <row r="5438" spans="1:6">
      <c r="A5438" s="127" t="s">
        <v>484</v>
      </c>
      <c r="B5438" s="128" t="s">
        <v>485</v>
      </c>
      <c r="C5438" s="126" t="s">
        <v>1876</v>
      </c>
      <c r="D5438" s="126" t="s">
        <v>1876</v>
      </c>
      <c r="E5438" s="124"/>
      <c r="F5438" s="119"/>
    </row>
    <row r="5439" spans="1:6">
      <c r="A5439" s="129">
        <v>2</v>
      </c>
      <c r="B5439" s="130" t="s">
        <v>298</v>
      </c>
      <c r="C5439" s="126"/>
      <c r="D5439" s="126"/>
      <c r="E5439" s="124"/>
      <c r="F5439" s="119"/>
    </row>
    <row r="5440" spans="1:6" ht="31.5">
      <c r="A5440" s="127" t="s">
        <v>267</v>
      </c>
      <c r="B5440" s="128" t="s">
        <v>486</v>
      </c>
      <c r="C5440" s="126" t="s">
        <v>1876</v>
      </c>
      <c r="D5440" s="126" t="s">
        <v>1876</v>
      </c>
      <c r="E5440" s="124"/>
      <c r="F5440" s="119"/>
    </row>
    <row r="5441" spans="1:6" ht="63">
      <c r="A5441" s="127" t="s">
        <v>268</v>
      </c>
      <c r="B5441" s="128" t="s">
        <v>411</v>
      </c>
      <c r="C5441" s="126" t="s">
        <v>1876</v>
      </c>
      <c r="D5441" s="126" t="s">
        <v>1876</v>
      </c>
      <c r="E5441" s="124"/>
      <c r="F5441" s="119"/>
    </row>
    <row r="5442" spans="1:6" ht="31.5">
      <c r="A5442" s="127" t="s">
        <v>269</v>
      </c>
      <c r="B5442" s="128" t="s">
        <v>412</v>
      </c>
      <c r="C5442" s="126" t="s">
        <v>1876</v>
      </c>
      <c r="D5442" s="126" t="s">
        <v>1876</v>
      </c>
      <c r="E5442" s="124"/>
      <c r="F5442" s="119"/>
    </row>
    <row r="5443" spans="1:6" ht="47.25">
      <c r="A5443" s="129">
        <v>3</v>
      </c>
      <c r="B5443" s="130" t="s">
        <v>210</v>
      </c>
      <c r="C5443" s="126" t="s">
        <v>1876</v>
      </c>
      <c r="D5443" s="126" t="s">
        <v>1876</v>
      </c>
      <c r="E5443" s="124"/>
      <c r="F5443" s="119"/>
    </row>
    <row r="5444" spans="1:6" ht="31.5">
      <c r="A5444" s="127" t="s">
        <v>299</v>
      </c>
      <c r="B5444" s="128" t="s">
        <v>211</v>
      </c>
      <c r="C5444" s="126" t="s">
        <v>1876</v>
      </c>
      <c r="D5444" s="126" t="s">
        <v>1876</v>
      </c>
      <c r="E5444" s="124"/>
      <c r="F5444" s="119"/>
    </row>
    <row r="5445" spans="1:6">
      <c r="A5445" s="127" t="s">
        <v>240</v>
      </c>
      <c r="B5445" s="128" t="s">
        <v>212</v>
      </c>
      <c r="C5445" s="126" t="s">
        <v>1876</v>
      </c>
      <c r="D5445" s="126" t="s">
        <v>1876</v>
      </c>
      <c r="E5445" s="124"/>
      <c r="F5445" s="119"/>
    </row>
    <row r="5446" spans="1:6">
      <c r="A5446" s="127" t="s">
        <v>242</v>
      </c>
      <c r="B5446" s="128" t="s">
        <v>213</v>
      </c>
      <c r="C5446" s="126" t="s">
        <v>1876</v>
      </c>
      <c r="D5446" s="126" t="s">
        <v>1876</v>
      </c>
      <c r="E5446" s="124"/>
      <c r="F5446" s="119"/>
    </row>
    <row r="5447" spans="1:6">
      <c r="A5447" s="127" t="s">
        <v>214</v>
      </c>
      <c r="B5447" s="128" t="s">
        <v>215</v>
      </c>
      <c r="C5447" s="126" t="s">
        <v>1876</v>
      </c>
      <c r="D5447" s="126" t="s">
        <v>1876</v>
      </c>
      <c r="E5447" s="124"/>
      <c r="F5447" s="119"/>
    </row>
    <row r="5448" spans="1:6">
      <c r="A5448" s="127" t="s">
        <v>216</v>
      </c>
      <c r="B5448" s="128" t="s">
        <v>217</v>
      </c>
      <c r="C5448" s="126" t="s">
        <v>1876</v>
      </c>
      <c r="D5448" s="126" t="s">
        <v>1876</v>
      </c>
      <c r="E5448" s="124"/>
      <c r="F5448" s="119"/>
    </row>
    <row r="5449" spans="1:6">
      <c r="A5449" s="129">
        <v>4</v>
      </c>
      <c r="B5449" s="130" t="s">
        <v>394</v>
      </c>
      <c r="C5449" s="126"/>
      <c r="D5449" s="126"/>
      <c r="E5449" s="124"/>
      <c r="F5449" s="119"/>
    </row>
    <row r="5450" spans="1:6" ht="31.5">
      <c r="A5450" s="126" t="s">
        <v>271</v>
      </c>
      <c r="B5450" s="251" t="s">
        <v>218</v>
      </c>
      <c r="C5450" s="126" t="s">
        <v>1876</v>
      </c>
      <c r="D5450" s="126" t="s">
        <v>1876</v>
      </c>
      <c r="E5450" s="124"/>
      <c r="F5450" s="119"/>
    </row>
    <row r="5451" spans="1:6" ht="63">
      <c r="A5451" s="126" t="s">
        <v>272</v>
      </c>
      <c r="B5451" s="251" t="s">
        <v>392</v>
      </c>
      <c r="C5451" s="126" t="s">
        <v>1876</v>
      </c>
      <c r="D5451" s="126" t="s">
        <v>1876</v>
      </c>
      <c r="E5451" s="124"/>
      <c r="F5451" s="119"/>
    </row>
    <row r="5452" spans="1:6" ht="31.5">
      <c r="A5452" s="126" t="s">
        <v>273</v>
      </c>
      <c r="B5452" s="251" t="s">
        <v>500</v>
      </c>
      <c r="C5452" s="126" t="s">
        <v>1876</v>
      </c>
      <c r="D5452" s="126" t="s">
        <v>1876</v>
      </c>
      <c r="E5452" s="124"/>
      <c r="F5452" s="119"/>
    </row>
    <row r="5453" spans="1:6" ht="31.5">
      <c r="A5453" s="126" t="s">
        <v>138</v>
      </c>
      <c r="B5453" s="251" t="s">
        <v>501</v>
      </c>
      <c r="C5453" s="126" t="s">
        <v>1876</v>
      </c>
      <c r="D5453" s="126" t="s">
        <v>1876</v>
      </c>
      <c r="E5453" s="124"/>
      <c r="F5453" s="119"/>
    </row>
    <row r="5454" spans="1:6">
      <c r="E5454" s="719"/>
      <c r="F5454" s="178" t="s">
        <v>251</v>
      </c>
    </row>
    <row r="5455" spans="1:6">
      <c r="B5455" s="53"/>
      <c r="F5455" s="178" t="s">
        <v>456</v>
      </c>
    </row>
    <row r="5456" spans="1:6">
      <c r="F5456" s="178" t="s">
        <v>182</v>
      </c>
    </row>
    <row r="5457" spans="1:6">
      <c r="F5457" s="178"/>
    </row>
    <row r="5458" spans="1:6">
      <c r="A5458" s="802" t="s">
        <v>399</v>
      </c>
      <c r="B5458" s="802"/>
      <c r="C5458" s="802"/>
      <c r="D5458" s="802"/>
      <c r="E5458" s="802"/>
      <c r="F5458" s="802"/>
    </row>
    <row r="5459" spans="1:6">
      <c r="A5459" s="802" t="s">
        <v>303</v>
      </c>
      <c r="B5459" s="802"/>
      <c r="C5459" s="802"/>
      <c r="D5459" s="802"/>
      <c r="E5459" s="802"/>
      <c r="F5459" s="802"/>
    </row>
    <row r="5460" spans="1:6">
      <c r="F5460" s="178" t="s">
        <v>219</v>
      </c>
    </row>
    <row r="5461" spans="1:6">
      <c r="F5461" s="178" t="s">
        <v>220</v>
      </c>
    </row>
    <row r="5462" spans="1:6">
      <c r="F5462" s="178" t="s">
        <v>221</v>
      </c>
    </row>
    <row r="5463" spans="1:6">
      <c r="F5463" s="246" t="s">
        <v>222</v>
      </c>
    </row>
    <row r="5464" spans="1:6">
      <c r="F5464" s="178" t="s">
        <v>1885</v>
      </c>
    </row>
    <row r="5465" spans="1:6">
      <c r="F5465" s="178" t="s">
        <v>177</v>
      </c>
    </row>
    <row r="5466" spans="1:6">
      <c r="A5466" s="123"/>
    </row>
    <row r="5467" spans="1:6">
      <c r="A5467" s="804" t="s">
        <v>1886</v>
      </c>
      <c r="B5467" s="804"/>
      <c r="C5467" s="804"/>
      <c r="D5467" s="804"/>
      <c r="E5467" s="804"/>
      <c r="F5467" s="804"/>
    </row>
    <row r="5468" spans="1:6">
      <c r="A5468" s="121" t="s">
        <v>617</v>
      </c>
      <c r="B5468" s="640" t="s">
        <v>1017</v>
      </c>
    </row>
    <row r="5469" spans="1:6">
      <c r="A5469" s="803" t="s">
        <v>262</v>
      </c>
      <c r="B5469" s="781" t="s">
        <v>418</v>
      </c>
      <c r="C5469" s="806" t="s">
        <v>470</v>
      </c>
      <c r="D5469" s="807"/>
      <c r="E5469" s="805" t="s">
        <v>400</v>
      </c>
      <c r="F5469" s="781" t="s">
        <v>401</v>
      </c>
    </row>
    <row r="5470" spans="1:6">
      <c r="A5470" s="803"/>
      <c r="B5470" s="781"/>
      <c r="C5470" s="808"/>
      <c r="D5470" s="809"/>
      <c r="E5470" s="805"/>
      <c r="F5470" s="781"/>
    </row>
    <row r="5471" spans="1:6">
      <c r="A5471" s="803"/>
      <c r="B5471" s="781"/>
      <c r="C5471" s="247" t="s">
        <v>402</v>
      </c>
      <c r="D5471" s="247" t="s">
        <v>403</v>
      </c>
      <c r="E5471" s="805"/>
      <c r="F5471" s="781"/>
    </row>
    <row r="5472" spans="1:6">
      <c r="A5472" s="712">
        <v>1</v>
      </c>
      <c r="B5472" s="709">
        <v>2</v>
      </c>
      <c r="C5472" s="247">
        <v>3</v>
      </c>
      <c r="D5472" s="247">
        <v>4</v>
      </c>
      <c r="E5472" s="711">
        <v>5</v>
      </c>
      <c r="F5472" s="709">
        <v>6</v>
      </c>
    </row>
    <row r="5473" spans="1:6">
      <c r="A5473" s="712">
        <v>1</v>
      </c>
      <c r="B5473" s="248" t="s">
        <v>368</v>
      </c>
      <c r="C5473" s="249"/>
      <c r="D5473" s="249"/>
      <c r="E5473" s="125"/>
      <c r="F5473" s="710"/>
    </row>
    <row r="5474" spans="1:6">
      <c r="A5474" s="126" t="s">
        <v>264</v>
      </c>
      <c r="B5474" s="250" t="s">
        <v>369</v>
      </c>
      <c r="C5474" s="126" t="s">
        <v>1876</v>
      </c>
      <c r="D5474" s="126" t="s">
        <v>1876</v>
      </c>
      <c r="E5474" s="124"/>
      <c r="F5474" s="119"/>
    </row>
    <row r="5475" spans="1:6">
      <c r="A5475" s="126" t="s">
        <v>265</v>
      </c>
      <c r="B5475" s="251" t="s">
        <v>223</v>
      </c>
      <c r="C5475" s="126" t="s">
        <v>1876</v>
      </c>
      <c r="D5475" s="126" t="s">
        <v>1876</v>
      </c>
      <c r="E5475" s="124"/>
      <c r="F5475" s="119"/>
    </row>
    <row r="5476" spans="1:6" ht="31.5">
      <c r="A5476" s="126" t="s">
        <v>276</v>
      </c>
      <c r="B5476" s="251" t="s">
        <v>480</v>
      </c>
      <c r="C5476" s="126" t="s">
        <v>1876</v>
      </c>
      <c r="D5476" s="126" t="s">
        <v>1876</v>
      </c>
      <c r="E5476" s="124"/>
      <c r="F5476" s="119"/>
    </row>
    <row r="5477" spans="1:6" ht="63">
      <c r="A5477" s="127" t="s">
        <v>291</v>
      </c>
      <c r="B5477" s="128" t="s">
        <v>481</v>
      </c>
      <c r="C5477" s="126" t="s">
        <v>1876</v>
      </c>
      <c r="D5477" s="126" t="s">
        <v>1876</v>
      </c>
      <c r="E5477" s="124"/>
      <c r="F5477" s="119"/>
    </row>
    <row r="5478" spans="1:6" ht="31.5">
      <c r="A5478" s="127" t="s">
        <v>482</v>
      </c>
      <c r="B5478" s="128" t="s">
        <v>483</v>
      </c>
      <c r="C5478" s="126" t="s">
        <v>1876</v>
      </c>
      <c r="D5478" s="126" t="s">
        <v>1876</v>
      </c>
      <c r="E5478" s="124"/>
      <c r="F5478" s="119"/>
    </row>
    <row r="5479" spans="1:6">
      <c r="A5479" s="127" t="s">
        <v>484</v>
      </c>
      <c r="B5479" s="128" t="s">
        <v>485</v>
      </c>
      <c r="C5479" s="126" t="s">
        <v>1876</v>
      </c>
      <c r="D5479" s="126" t="s">
        <v>1876</v>
      </c>
      <c r="E5479" s="124"/>
      <c r="F5479" s="119"/>
    </row>
    <row r="5480" spans="1:6">
      <c r="A5480" s="129">
        <v>2</v>
      </c>
      <c r="B5480" s="130" t="s">
        <v>298</v>
      </c>
      <c r="C5480" s="126"/>
      <c r="D5480" s="126"/>
      <c r="E5480" s="124"/>
      <c r="F5480" s="119"/>
    </row>
    <row r="5481" spans="1:6" ht="31.5">
      <c r="A5481" s="127" t="s">
        <v>267</v>
      </c>
      <c r="B5481" s="128" t="s">
        <v>486</v>
      </c>
      <c r="C5481" s="126" t="s">
        <v>1876</v>
      </c>
      <c r="D5481" s="126" t="s">
        <v>1876</v>
      </c>
      <c r="E5481" s="124"/>
      <c r="F5481" s="119"/>
    </row>
    <row r="5482" spans="1:6" ht="63">
      <c r="A5482" s="127" t="s">
        <v>268</v>
      </c>
      <c r="B5482" s="128" t="s">
        <v>411</v>
      </c>
      <c r="C5482" s="126" t="s">
        <v>1876</v>
      </c>
      <c r="D5482" s="126" t="s">
        <v>1876</v>
      </c>
      <c r="E5482" s="124"/>
      <c r="F5482" s="119"/>
    </row>
    <row r="5483" spans="1:6" ht="31.5">
      <c r="A5483" s="127" t="s">
        <v>269</v>
      </c>
      <c r="B5483" s="128" t="s">
        <v>412</v>
      </c>
      <c r="C5483" s="126" t="s">
        <v>1876</v>
      </c>
      <c r="D5483" s="126" t="s">
        <v>1876</v>
      </c>
      <c r="E5483" s="124"/>
      <c r="F5483" s="119"/>
    </row>
    <row r="5484" spans="1:6" ht="47.25">
      <c r="A5484" s="129">
        <v>3</v>
      </c>
      <c r="B5484" s="130" t="s">
        <v>210</v>
      </c>
      <c r="C5484" s="126" t="s">
        <v>1876</v>
      </c>
      <c r="D5484" s="126" t="s">
        <v>1876</v>
      </c>
      <c r="E5484" s="124"/>
      <c r="F5484" s="119"/>
    </row>
    <row r="5485" spans="1:6" ht="31.5">
      <c r="A5485" s="127" t="s">
        <v>299</v>
      </c>
      <c r="B5485" s="128" t="s">
        <v>211</v>
      </c>
      <c r="C5485" s="126" t="s">
        <v>1876</v>
      </c>
      <c r="D5485" s="126" t="s">
        <v>1876</v>
      </c>
      <c r="E5485" s="124"/>
      <c r="F5485" s="119"/>
    </row>
    <row r="5486" spans="1:6">
      <c r="A5486" s="127" t="s">
        <v>240</v>
      </c>
      <c r="B5486" s="128" t="s">
        <v>212</v>
      </c>
      <c r="C5486" s="126" t="s">
        <v>1876</v>
      </c>
      <c r="D5486" s="126" t="s">
        <v>1876</v>
      </c>
      <c r="E5486" s="124"/>
      <c r="F5486" s="119"/>
    </row>
    <row r="5487" spans="1:6">
      <c r="A5487" s="127" t="s">
        <v>242</v>
      </c>
      <c r="B5487" s="128" t="s">
        <v>213</v>
      </c>
      <c r="C5487" s="126" t="s">
        <v>1876</v>
      </c>
      <c r="D5487" s="126" t="s">
        <v>1876</v>
      </c>
      <c r="E5487" s="124"/>
      <c r="F5487" s="119"/>
    </row>
    <row r="5488" spans="1:6">
      <c r="A5488" s="127" t="s">
        <v>214</v>
      </c>
      <c r="B5488" s="128" t="s">
        <v>215</v>
      </c>
      <c r="C5488" s="126" t="s">
        <v>1876</v>
      </c>
      <c r="D5488" s="126" t="s">
        <v>1876</v>
      </c>
      <c r="E5488" s="124"/>
      <c r="F5488" s="119"/>
    </row>
    <row r="5489" spans="1:6">
      <c r="A5489" s="127" t="s">
        <v>216</v>
      </c>
      <c r="B5489" s="128" t="s">
        <v>217</v>
      </c>
      <c r="C5489" s="126" t="s">
        <v>1876</v>
      </c>
      <c r="D5489" s="126" t="s">
        <v>1876</v>
      </c>
      <c r="E5489" s="124"/>
      <c r="F5489" s="119"/>
    </row>
    <row r="5490" spans="1:6">
      <c r="A5490" s="129">
        <v>4</v>
      </c>
      <c r="B5490" s="130" t="s">
        <v>394</v>
      </c>
      <c r="C5490" s="126"/>
      <c r="D5490" s="126"/>
      <c r="E5490" s="124"/>
      <c r="F5490" s="119"/>
    </row>
    <row r="5491" spans="1:6" ht="31.5">
      <c r="A5491" s="126" t="s">
        <v>271</v>
      </c>
      <c r="B5491" s="251" t="s">
        <v>218</v>
      </c>
      <c r="C5491" s="126" t="s">
        <v>1876</v>
      </c>
      <c r="D5491" s="126" t="s">
        <v>1876</v>
      </c>
      <c r="E5491" s="124"/>
      <c r="F5491" s="119"/>
    </row>
    <row r="5492" spans="1:6" ht="63">
      <c r="A5492" s="126" t="s">
        <v>272</v>
      </c>
      <c r="B5492" s="251" t="s">
        <v>392</v>
      </c>
      <c r="C5492" s="126" t="s">
        <v>1876</v>
      </c>
      <c r="D5492" s="126" t="s">
        <v>1876</v>
      </c>
      <c r="E5492" s="124"/>
      <c r="F5492" s="119"/>
    </row>
    <row r="5493" spans="1:6" ht="31.5">
      <c r="A5493" s="126" t="s">
        <v>273</v>
      </c>
      <c r="B5493" s="251" t="s">
        <v>500</v>
      </c>
      <c r="C5493" s="126" t="s">
        <v>1876</v>
      </c>
      <c r="D5493" s="126" t="s">
        <v>1876</v>
      </c>
      <c r="E5493" s="124"/>
      <c r="F5493" s="119"/>
    </row>
    <row r="5494" spans="1:6" ht="31.5">
      <c r="A5494" s="126" t="s">
        <v>138</v>
      </c>
      <c r="B5494" s="251" t="s">
        <v>501</v>
      </c>
      <c r="C5494" s="126" t="s">
        <v>1876</v>
      </c>
      <c r="D5494" s="126" t="s">
        <v>1876</v>
      </c>
      <c r="E5494" s="124"/>
      <c r="F5494" s="119"/>
    </row>
    <row r="5495" spans="1:6">
      <c r="E5495" s="719"/>
      <c r="F5495" s="178" t="s">
        <v>251</v>
      </c>
    </row>
    <row r="5496" spans="1:6">
      <c r="B5496" s="53"/>
      <c r="F5496" s="178" t="s">
        <v>456</v>
      </c>
    </row>
    <row r="5497" spans="1:6">
      <c r="F5497" s="178" t="s">
        <v>182</v>
      </c>
    </row>
    <row r="5498" spans="1:6">
      <c r="F5498" s="178"/>
    </row>
    <row r="5499" spans="1:6">
      <c r="A5499" s="802" t="s">
        <v>399</v>
      </c>
      <c r="B5499" s="802"/>
      <c r="C5499" s="802"/>
      <c r="D5499" s="802"/>
      <c r="E5499" s="802"/>
      <c r="F5499" s="802"/>
    </row>
    <row r="5500" spans="1:6">
      <c r="A5500" s="802" t="s">
        <v>303</v>
      </c>
      <c r="B5500" s="802"/>
      <c r="C5500" s="802"/>
      <c r="D5500" s="802"/>
      <c r="E5500" s="802"/>
      <c r="F5500" s="802"/>
    </row>
    <row r="5501" spans="1:6">
      <c r="F5501" s="178" t="s">
        <v>219</v>
      </c>
    </row>
    <row r="5502" spans="1:6">
      <c r="F5502" s="178" t="s">
        <v>220</v>
      </c>
    </row>
    <row r="5503" spans="1:6">
      <c r="F5503" s="178" t="s">
        <v>221</v>
      </c>
    </row>
    <row r="5504" spans="1:6">
      <c r="F5504" s="246" t="s">
        <v>222</v>
      </c>
    </row>
    <row r="5505" spans="1:6">
      <c r="F5505" s="178" t="s">
        <v>1885</v>
      </c>
    </row>
    <row r="5506" spans="1:6">
      <c r="F5506" s="178" t="s">
        <v>177</v>
      </c>
    </row>
    <row r="5507" spans="1:6">
      <c r="A5507" s="123"/>
    </row>
    <row r="5508" spans="1:6">
      <c r="A5508" s="804" t="s">
        <v>1886</v>
      </c>
      <c r="B5508" s="804"/>
      <c r="C5508" s="804"/>
      <c r="D5508" s="804"/>
      <c r="E5508" s="804"/>
      <c r="F5508" s="804"/>
    </row>
    <row r="5509" spans="1:6">
      <c r="A5509" s="121" t="s">
        <v>618</v>
      </c>
      <c r="B5509" s="640" t="s">
        <v>1018</v>
      </c>
    </row>
    <row r="5510" spans="1:6">
      <c r="A5510" s="803" t="s">
        <v>262</v>
      </c>
      <c r="B5510" s="781" t="s">
        <v>418</v>
      </c>
      <c r="C5510" s="806" t="s">
        <v>470</v>
      </c>
      <c r="D5510" s="807"/>
      <c r="E5510" s="805" t="s">
        <v>400</v>
      </c>
      <c r="F5510" s="781" t="s">
        <v>401</v>
      </c>
    </row>
    <row r="5511" spans="1:6">
      <c r="A5511" s="803"/>
      <c r="B5511" s="781"/>
      <c r="C5511" s="808"/>
      <c r="D5511" s="809"/>
      <c r="E5511" s="805"/>
      <c r="F5511" s="781"/>
    </row>
    <row r="5512" spans="1:6">
      <c r="A5512" s="803"/>
      <c r="B5512" s="781"/>
      <c r="C5512" s="247" t="s">
        <v>402</v>
      </c>
      <c r="D5512" s="247" t="s">
        <v>403</v>
      </c>
      <c r="E5512" s="805"/>
      <c r="F5512" s="781"/>
    </row>
    <row r="5513" spans="1:6">
      <c r="A5513" s="712">
        <v>1</v>
      </c>
      <c r="B5513" s="709">
        <v>2</v>
      </c>
      <c r="C5513" s="247">
        <v>3</v>
      </c>
      <c r="D5513" s="247">
        <v>4</v>
      </c>
      <c r="E5513" s="711">
        <v>5</v>
      </c>
      <c r="F5513" s="709">
        <v>6</v>
      </c>
    </row>
    <row r="5514" spans="1:6">
      <c r="A5514" s="712">
        <v>1</v>
      </c>
      <c r="B5514" s="248" t="s">
        <v>368</v>
      </c>
      <c r="C5514" s="249"/>
      <c r="D5514" s="249"/>
      <c r="E5514" s="125"/>
      <c r="F5514" s="710"/>
    </row>
    <row r="5515" spans="1:6">
      <c r="A5515" s="126" t="s">
        <v>264</v>
      </c>
      <c r="B5515" s="250" t="s">
        <v>369</v>
      </c>
      <c r="C5515" s="126" t="s">
        <v>1876</v>
      </c>
      <c r="D5515" s="126" t="s">
        <v>1876</v>
      </c>
      <c r="E5515" s="124"/>
      <c r="F5515" s="119"/>
    </row>
    <row r="5516" spans="1:6">
      <c r="A5516" s="126" t="s">
        <v>265</v>
      </c>
      <c r="B5516" s="251" t="s">
        <v>223</v>
      </c>
      <c r="C5516" s="126" t="s">
        <v>1876</v>
      </c>
      <c r="D5516" s="126" t="s">
        <v>1876</v>
      </c>
      <c r="E5516" s="124"/>
      <c r="F5516" s="119"/>
    </row>
    <row r="5517" spans="1:6" ht="31.5">
      <c r="A5517" s="126" t="s">
        <v>276</v>
      </c>
      <c r="B5517" s="251" t="s">
        <v>480</v>
      </c>
      <c r="C5517" s="126" t="s">
        <v>1876</v>
      </c>
      <c r="D5517" s="126" t="s">
        <v>1876</v>
      </c>
      <c r="E5517" s="124"/>
      <c r="F5517" s="119"/>
    </row>
    <row r="5518" spans="1:6" ht="63">
      <c r="A5518" s="127" t="s">
        <v>291</v>
      </c>
      <c r="B5518" s="128" t="s">
        <v>481</v>
      </c>
      <c r="C5518" s="126" t="s">
        <v>1876</v>
      </c>
      <c r="D5518" s="126" t="s">
        <v>1876</v>
      </c>
      <c r="E5518" s="124"/>
      <c r="F5518" s="119"/>
    </row>
    <row r="5519" spans="1:6" ht="31.5">
      <c r="A5519" s="127" t="s">
        <v>482</v>
      </c>
      <c r="B5519" s="128" t="s">
        <v>483</v>
      </c>
      <c r="C5519" s="126" t="s">
        <v>1876</v>
      </c>
      <c r="D5519" s="126" t="s">
        <v>1876</v>
      </c>
      <c r="E5519" s="124"/>
      <c r="F5519" s="119"/>
    </row>
    <row r="5520" spans="1:6">
      <c r="A5520" s="127" t="s">
        <v>484</v>
      </c>
      <c r="B5520" s="128" t="s">
        <v>485</v>
      </c>
      <c r="C5520" s="126" t="s">
        <v>1876</v>
      </c>
      <c r="D5520" s="126" t="s">
        <v>1876</v>
      </c>
      <c r="E5520" s="124"/>
      <c r="F5520" s="119"/>
    </row>
    <row r="5521" spans="1:6">
      <c r="A5521" s="129">
        <v>2</v>
      </c>
      <c r="B5521" s="130" t="s">
        <v>298</v>
      </c>
      <c r="C5521" s="126"/>
      <c r="D5521" s="126"/>
      <c r="E5521" s="124"/>
      <c r="F5521" s="119"/>
    </row>
    <row r="5522" spans="1:6" ht="31.5">
      <c r="A5522" s="127" t="s">
        <v>267</v>
      </c>
      <c r="B5522" s="128" t="s">
        <v>486</v>
      </c>
      <c r="C5522" s="126" t="s">
        <v>1876</v>
      </c>
      <c r="D5522" s="126" t="s">
        <v>1876</v>
      </c>
      <c r="E5522" s="124"/>
      <c r="F5522" s="119"/>
    </row>
    <row r="5523" spans="1:6" ht="63">
      <c r="A5523" s="127" t="s">
        <v>268</v>
      </c>
      <c r="B5523" s="128" t="s">
        <v>411</v>
      </c>
      <c r="C5523" s="126" t="s">
        <v>1876</v>
      </c>
      <c r="D5523" s="126" t="s">
        <v>1876</v>
      </c>
      <c r="E5523" s="124"/>
      <c r="F5523" s="119"/>
    </row>
    <row r="5524" spans="1:6" ht="31.5">
      <c r="A5524" s="127" t="s">
        <v>269</v>
      </c>
      <c r="B5524" s="128" t="s">
        <v>412</v>
      </c>
      <c r="C5524" s="126" t="s">
        <v>1876</v>
      </c>
      <c r="D5524" s="126" t="s">
        <v>1876</v>
      </c>
      <c r="E5524" s="124"/>
      <c r="F5524" s="119"/>
    </row>
    <row r="5525" spans="1:6" ht="47.25">
      <c r="A5525" s="129">
        <v>3</v>
      </c>
      <c r="B5525" s="130" t="s">
        <v>210</v>
      </c>
      <c r="C5525" s="126" t="s">
        <v>1876</v>
      </c>
      <c r="D5525" s="126" t="s">
        <v>1876</v>
      </c>
      <c r="E5525" s="124"/>
      <c r="F5525" s="119"/>
    </row>
    <row r="5526" spans="1:6" ht="31.5">
      <c r="A5526" s="127" t="s">
        <v>299</v>
      </c>
      <c r="B5526" s="128" t="s">
        <v>211</v>
      </c>
      <c r="C5526" s="126" t="s">
        <v>1876</v>
      </c>
      <c r="D5526" s="126" t="s">
        <v>1876</v>
      </c>
      <c r="E5526" s="124"/>
      <c r="F5526" s="119"/>
    </row>
    <row r="5527" spans="1:6">
      <c r="A5527" s="127" t="s">
        <v>240</v>
      </c>
      <c r="B5527" s="128" t="s">
        <v>212</v>
      </c>
      <c r="C5527" s="126" t="s">
        <v>1876</v>
      </c>
      <c r="D5527" s="126" t="s">
        <v>1876</v>
      </c>
      <c r="E5527" s="124"/>
      <c r="F5527" s="119"/>
    </row>
    <row r="5528" spans="1:6">
      <c r="A5528" s="127" t="s">
        <v>242</v>
      </c>
      <c r="B5528" s="128" t="s">
        <v>213</v>
      </c>
      <c r="C5528" s="126" t="s">
        <v>1876</v>
      </c>
      <c r="D5528" s="126" t="s">
        <v>1876</v>
      </c>
      <c r="E5528" s="124"/>
      <c r="F5528" s="119"/>
    </row>
    <row r="5529" spans="1:6">
      <c r="A5529" s="127" t="s">
        <v>214</v>
      </c>
      <c r="B5529" s="128" t="s">
        <v>215</v>
      </c>
      <c r="C5529" s="126" t="s">
        <v>1876</v>
      </c>
      <c r="D5529" s="126" t="s">
        <v>1876</v>
      </c>
      <c r="E5529" s="124"/>
      <c r="F5529" s="119"/>
    </row>
    <row r="5530" spans="1:6">
      <c r="A5530" s="127" t="s">
        <v>216</v>
      </c>
      <c r="B5530" s="128" t="s">
        <v>217</v>
      </c>
      <c r="C5530" s="126" t="s">
        <v>1876</v>
      </c>
      <c r="D5530" s="126" t="s">
        <v>1876</v>
      </c>
      <c r="E5530" s="124"/>
      <c r="F5530" s="119"/>
    </row>
    <row r="5531" spans="1:6">
      <c r="A5531" s="129">
        <v>4</v>
      </c>
      <c r="B5531" s="130" t="s">
        <v>394</v>
      </c>
      <c r="C5531" s="126"/>
      <c r="D5531" s="126"/>
      <c r="E5531" s="124"/>
      <c r="F5531" s="119"/>
    </row>
    <row r="5532" spans="1:6" ht="31.5">
      <c r="A5532" s="126" t="s">
        <v>271</v>
      </c>
      <c r="B5532" s="251" t="s">
        <v>218</v>
      </c>
      <c r="C5532" s="126" t="s">
        <v>1876</v>
      </c>
      <c r="D5532" s="126" t="s">
        <v>1876</v>
      </c>
      <c r="E5532" s="124"/>
      <c r="F5532" s="119"/>
    </row>
    <row r="5533" spans="1:6" ht="63">
      <c r="A5533" s="126" t="s">
        <v>272</v>
      </c>
      <c r="B5533" s="251" t="s">
        <v>392</v>
      </c>
      <c r="C5533" s="126" t="s">
        <v>1876</v>
      </c>
      <c r="D5533" s="126" t="s">
        <v>1876</v>
      </c>
      <c r="E5533" s="124"/>
      <c r="F5533" s="119"/>
    </row>
    <row r="5534" spans="1:6" ht="31.5">
      <c r="A5534" s="126" t="s">
        <v>273</v>
      </c>
      <c r="B5534" s="251" t="s">
        <v>500</v>
      </c>
      <c r="C5534" s="126" t="s">
        <v>1876</v>
      </c>
      <c r="D5534" s="126" t="s">
        <v>1876</v>
      </c>
      <c r="E5534" s="124"/>
      <c r="F5534" s="119"/>
    </row>
    <row r="5535" spans="1:6" ht="31.5">
      <c r="A5535" s="126" t="s">
        <v>138</v>
      </c>
      <c r="B5535" s="251" t="s">
        <v>501</v>
      </c>
      <c r="C5535" s="126" t="s">
        <v>1876</v>
      </c>
      <c r="D5535" s="126" t="s">
        <v>1876</v>
      </c>
      <c r="E5535" s="124"/>
      <c r="F5535" s="119"/>
    </row>
    <row r="5536" spans="1:6">
      <c r="E5536" s="719"/>
      <c r="F5536" s="178" t="s">
        <v>251</v>
      </c>
    </row>
    <row r="5537" spans="1:6">
      <c r="B5537" s="53"/>
      <c r="F5537" s="178" t="s">
        <v>456</v>
      </c>
    </row>
    <row r="5538" spans="1:6">
      <c r="F5538" s="178" t="s">
        <v>182</v>
      </c>
    </row>
    <row r="5539" spans="1:6">
      <c r="F5539" s="178"/>
    </row>
    <row r="5540" spans="1:6">
      <c r="A5540" s="802" t="s">
        <v>399</v>
      </c>
      <c r="B5540" s="802"/>
      <c r="C5540" s="802"/>
      <c r="D5540" s="802"/>
      <c r="E5540" s="802"/>
      <c r="F5540" s="802"/>
    </row>
    <row r="5541" spans="1:6">
      <c r="A5541" s="802" t="s">
        <v>303</v>
      </c>
      <c r="B5541" s="802"/>
      <c r="C5541" s="802"/>
      <c r="D5541" s="802"/>
      <c r="E5541" s="802"/>
      <c r="F5541" s="802"/>
    </row>
    <row r="5542" spans="1:6">
      <c r="F5542" s="178" t="s">
        <v>219</v>
      </c>
    </row>
    <row r="5543" spans="1:6">
      <c r="F5543" s="178" t="s">
        <v>220</v>
      </c>
    </row>
    <row r="5544" spans="1:6">
      <c r="F5544" s="178" t="s">
        <v>221</v>
      </c>
    </row>
    <row r="5545" spans="1:6">
      <c r="F5545" s="246" t="s">
        <v>222</v>
      </c>
    </row>
    <row r="5546" spans="1:6">
      <c r="F5546" s="178" t="s">
        <v>1885</v>
      </c>
    </row>
    <row r="5547" spans="1:6">
      <c r="F5547" s="178" t="s">
        <v>177</v>
      </c>
    </row>
    <row r="5548" spans="1:6">
      <c r="A5548" s="123"/>
    </row>
    <row r="5549" spans="1:6">
      <c r="A5549" s="804" t="s">
        <v>1886</v>
      </c>
      <c r="B5549" s="804"/>
      <c r="C5549" s="804"/>
      <c r="D5549" s="804"/>
      <c r="E5549" s="804"/>
      <c r="F5549" s="804"/>
    </row>
    <row r="5550" spans="1:6">
      <c r="A5550" s="121" t="s">
        <v>619</v>
      </c>
      <c r="B5550" s="640" t="s">
        <v>1019</v>
      </c>
    </row>
    <row r="5551" spans="1:6">
      <c r="A5551" s="803" t="s">
        <v>262</v>
      </c>
      <c r="B5551" s="781" t="s">
        <v>418</v>
      </c>
      <c r="C5551" s="806" t="s">
        <v>470</v>
      </c>
      <c r="D5551" s="807"/>
      <c r="E5551" s="805" t="s">
        <v>400</v>
      </c>
      <c r="F5551" s="781" t="s">
        <v>401</v>
      </c>
    </row>
    <row r="5552" spans="1:6">
      <c r="A5552" s="803"/>
      <c r="B5552" s="781"/>
      <c r="C5552" s="808"/>
      <c r="D5552" s="809"/>
      <c r="E5552" s="805"/>
      <c r="F5552" s="781"/>
    </row>
    <row r="5553" spans="1:6">
      <c r="A5553" s="803"/>
      <c r="B5553" s="781"/>
      <c r="C5553" s="247" t="s">
        <v>402</v>
      </c>
      <c r="D5553" s="247" t="s">
        <v>403</v>
      </c>
      <c r="E5553" s="805"/>
      <c r="F5553" s="781"/>
    </row>
    <row r="5554" spans="1:6">
      <c r="A5554" s="712">
        <v>1</v>
      </c>
      <c r="B5554" s="709">
        <v>2</v>
      </c>
      <c r="C5554" s="247">
        <v>3</v>
      </c>
      <c r="D5554" s="247">
        <v>4</v>
      </c>
      <c r="E5554" s="711">
        <v>5</v>
      </c>
      <c r="F5554" s="709">
        <v>6</v>
      </c>
    </row>
    <row r="5555" spans="1:6">
      <c r="A5555" s="712">
        <v>1</v>
      </c>
      <c r="B5555" s="248" t="s">
        <v>368</v>
      </c>
      <c r="C5555" s="249"/>
      <c r="D5555" s="249"/>
      <c r="E5555" s="125"/>
      <c r="F5555" s="710"/>
    </row>
    <row r="5556" spans="1:6">
      <c r="A5556" s="126" t="s">
        <v>264</v>
      </c>
      <c r="B5556" s="250" t="s">
        <v>369</v>
      </c>
      <c r="C5556" s="126" t="s">
        <v>1876</v>
      </c>
      <c r="D5556" s="126" t="s">
        <v>1876</v>
      </c>
      <c r="E5556" s="124"/>
      <c r="F5556" s="119"/>
    </row>
    <row r="5557" spans="1:6">
      <c r="A5557" s="126" t="s">
        <v>265</v>
      </c>
      <c r="B5557" s="251" t="s">
        <v>223</v>
      </c>
      <c r="C5557" s="126" t="s">
        <v>1876</v>
      </c>
      <c r="D5557" s="126" t="s">
        <v>1876</v>
      </c>
      <c r="E5557" s="124"/>
      <c r="F5557" s="119"/>
    </row>
    <row r="5558" spans="1:6" ht="31.5">
      <c r="A5558" s="126" t="s">
        <v>276</v>
      </c>
      <c r="B5558" s="251" t="s">
        <v>480</v>
      </c>
      <c r="C5558" s="126" t="s">
        <v>1876</v>
      </c>
      <c r="D5558" s="126" t="s">
        <v>1876</v>
      </c>
      <c r="E5558" s="124"/>
      <c r="F5558" s="119"/>
    </row>
    <row r="5559" spans="1:6" ht="63">
      <c r="A5559" s="127" t="s">
        <v>291</v>
      </c>
      <c r="B5559" s="128" t="s">
        <v>481</v>
      </c>
      <c r="C5559" s="126" t="s">
        <v>1876</v>
      </c>
      <c r="D5559" s="126" t="s">
        <v>1876</v>
      </c>
      <c r="E5559" s="124"/>
      <c r="F5559" s="119"/>
    </row>
    <row r="5560" spans="1:6" ht="31.5">
      <c r="A5560" s="127" t="s">
        <v>482</v>
      </c>
      <c r="B5560" s="128" t="s">
        <v>483</v>
      </c>
      <c r="C5560" s="126" t="s">
        <v>1876</v>
      </c>
      <c r="D5560" s="126" t="s">
        <v>1876</v>
      </c>
      <c r="E5560" s="124"/>
      <c r="F5560" s="119"/>
    </row>
    <row r="5561" spans="1:6">
      <c r="A5561" s="127" t="s">
        <v>484</v>
      </c>
      <c r="B5561" s="128" t="s">
        <v>485</v>
      </c>
      <c r="C5561" s="126" t="s">
        <v>1876</v>
      </c>
      <c r="D5561" s="126" t="s">
        <v>1876</v>
      </c>
      <c r="E5561" s="124"/>
      <c r="F5561" s="119"/>
    </row>
    <row r="5562" spans="1:6">
      <c r="A5562" s="129">
        <v>2</v>
      </c>
      <c r="B5562" s="130" t="s">
        <v>298</v>
      </c>
      <c r="C5562" s="126"/>
      <c r="D5562" s="126"/>
      <c r="E5562" s="124"/>
      <c r="F5562" s="119"/>
    </row>
    <row r="5563" spans="1:6" ht="31.5">
      <c r="A5563" s="127" t="s">
        <v>267</v>
      </c>
      <c r="B5563" s="128" t="s">
        <v>486</v>
      </c>
      <c r="C5563" s="126" t="s">
        <v>1876</v>
      </c>
      <c r="D5563" s="126" t="s">
        <v>1876</v>
      </c>
      <c r="E5563" s="124"/>
      <c r="F5563" s="119"/>
    </row>
    <row r="5564" spans="1:6" ht="63">
      <c r="A5564" s="127" t="s">
        <v>268</v>
      </c>
      <c r="B5564" s="128" t="s">
        <v>411</v>
      </c>
      <c r="C5564" s="126" t="s">
        <v>1876</v>
      </c>
      <c r="D5564" s="126" t="s">
        <v>1876</v>
      </c>
      <c r="E5564" s="124"/>
      <c r="F5564" s="119"/>
    </row>
    <row r="5565" spans="1:6" ht="31.5">
      <c r="A5565" s="127" t="s">
        <v>269</v>
      </c>
      <c r="B5565" s="128" t="s">
        <v>412</v>
      </c>
      <c r="C5565" s="126" t="s">
        <v>1876</v>
      </c>
      <c r="D5565" s="126" t="s">
        <v>1876</v>
      </c>
      <c r="E5565" s="124"/>
      <c r="F5565" s="119"/>
    </row>
    <row r="5566" spans="1:6" ht="47.25">
      <c r="A5566" s="129">
        <v>3</v>
      </c>
      <c r="B5566" s="130" t="s">
        <v>210</v>
      </c>
      <c r="C5566" s="126" t="s">
        <v>1876</v>
      </c>
      <c r="D5566" s="126" t="s">
        <v>1876</v>
      </c>
      <c r="E5566" s="124"/>
      <c r="F5566" s="119"/>
    </row>
    <row r="5567" spans="1:6" ht="31.5">
      <c r="A5567" s="127" t="s">
        <v>299</v>
      </c>
      <c r="B5567" s="128" t="s">
        <v>211</v>
      </c>
      <c r="C5567" s="126" t="s">
        <v>1876</v>
      </c>
      <c r="D5567" s="126" t="s">
        <v>1876</v>
      </c>
      <c r="E5567" s="124"/>
      <c r="F5567" s="119"/>
    </row>
    <row r="5568" spans="1:6">
      <c r="A5568" s="127" t="s">
        <v>240</v>
      </c>
      <c r="B5568" s="128" t="s">
        <v>212</v>
      </c>
      <c r="C5568" s="126" t="s">
        <v>1876</v>
      </c>
      <c r="D5568" s="126" t="s">
        <v>1876</v>
      </c>
      <c r="E5568" s="124"/>
      <c r="F5568" s="119"/>
    </row>
    <row r="5569" spans="1:6">
      <c r="A5569" s="127" t="s">
        <v>242</v>
      </c>
      <c r="B5569" s="128" t="s">
        <v>213</v>
      </c>
      <c r="C5569" s="126" t="s">
        <v>1876</v>
      </c>
      <c r="D5569" s="126" t="s">
        <v>1876</v>
      </c>
      <c r="E5569" s="124"/>
      <c r="F5569" s="119"/>
    </row>
    <row r="5570" spans="1:6">
      <c r="A5570" s="127" t="s">
        <v>214</v>
      </c>
      <c r="B5570" s="128" t="s">
        <v>215</v>
      </c>
      <c r="C5570" s="126" t="s">
        <v>1876</v>
      </c>
      <c r="D5570" s="126" t="s">
        <v>1876</v>
      </c>
      <c r="E5570" s="124"/>
      <c r="F5570" s="119"/>
    </row>
    <row r="5571" spans="1:6">
      <c r="A5571" s="127" t="s">
        <v>216</v>
      </c>
      <c r="B5571" s="128" t="s">
        <v>217</v>
      </c>
      <c r="C5571" s="126" t="s">
        <v>1876</v>
      </c>
      <c r="D5571" s="126" t="s">
        <v>1876</v>
      </c>
      <c r="E5571" s="124"/>
      <c r="F5571" s="119"/>
    </row>
    <row r="5572" spans="1:6">
      <c r="A5572" s="129">
        <v>4</v>
      </c>
      <c r="B5572" s="130" t="s">
        <v>394</v>
      </c>
      <c r="C5572" s="126"/>
      <c r="D5572" s="126"/>
      <c r="E5572" s="124"/>
      <c r="F5572" s="119"/>
    </row>
    <row r="5573" spans="1:6" ht="31.5">
      <c r="A5573" s="126" t="s">
        <v>271</v>
      </c>
      <c r="B5573" s="251" t="s">
        <v>218</v>
      </c>
      <c r="C5573" s="126" t="s">
        <v>1876</v>
      </c>
      <c r="D5573" s="126" t="s">
        <v>1876</v>
      </c>
      <c r="E5573" s="124"/>
      <c r="F5573" s="119"/>
    </row>
    <row r="5574" spans="1:6" ht="63">
      <c r="A5574" s="126" t="s">
        <v>272</v>
      </c>
      <c r="B5574" s="251" t="s">
        <v>392</v>
      </c>
      <c r="C5574" s="126" t="s">
        <v>1876</v>
      </c>
      <c r="D5574" s="126" t="s">
        <v>1876</v>
      </c>
      <c r="E5574" s="124"/>
      <c r="F5574" s="119"/>
    </row>
    <row r="5575" spans="1:6" ht="31.5">
      <c r="A5575" s="126" t="s">
        <v>273</v>
      </c>
      <c r="B5575" s="251" t="s">
        <v>500</v>
      </c>
      <c r="C5575" s="126" t="s">
        <v>1876</v>
      </c>
      <c r="D5575" s="126" t="s">
        <v>1876</v>
      </c>
      <c r="E5575" s="124"/>
      <c r="F5575" s="119"/>
    </row>
    <row r="5576" spans="1:6" ht="31.5">
      <c r="A5576" s="126" t="s">
        <v>138</v>
      </c>
      <c r="B5576" s="251" t="s">
        <v>501</v>
      </c>
      <c r="C5576" s="126" t="s">
        <v>1876</v>
      </c>
      <c r="D5576" s="126" t="s">
        <v>1876</v>
      </c>
      <c r="E5576" s="124"/>
      <c r="F5576" s="119"/>
    </row>
    <row r="5577" spans="1:6">
      <c r="E5577" s="719"/>
      <c r="F5577" s="178" t="s">
        <v>251</v>
      </c>
    </row>
    <row r="5578" spans="1:6">
      <c r="B5578" s="53"/>
      <c r="F5578" s="178" t="s">
        <v>456</v>
      </c>
    </row>
    <row r="5579" spans="1:6">
      <c r="F5579" s="178" t="s">
        <v>182</v>
      </c>
    </row>
    <row r="5580" spans="1:6">
      <c r="F5580" s="178"/>
    </row>
    <row r="5581" spans="1:6">
      <c r="A5581" s="802" t="s">
        <v>399</v>
      </c>
      <c r="B5581" s="802"/>
      <c r="C5581" s="802"/>
      <c r="D5581" s="802"/>
      <c r="E5581" s="802"/>
      <c r="F5581" s="802"/>
    </row>
    <row r="5582" spans="1:6">
      <c r="A5582" s="802" t="s">
        <v>303</v>
      </c>
      <c r="B5582" s="802"/>
      <c r="C5582" s="802"/>
      <c r="D5582" s="802"/>
      <c r="E5582" s="802"/>
      <c r="F5582" s="802"/>
    </row>
    <row r="5583" spans="1:6">
      <c r="F5583" s="178" t="s">
        <v>219</v>
      </c>
    </row>
    <row r="5584" spans="1:6">
      <c r="F5584" s="178" t="s">
        <v>220</v>
      </c>
    </row>
    <row r="5585" spans="1:6">
      <c r="F5585" s="178" t="s">
        <v>221</v>
      </c>
    </row>
    <row r="5586" spans="1:6">
      <c r="F5586" s="246" t="s">
        <v>222</v>
      </c>
    </row>
    <row r="5587" spans="1:6">
      <c r="F5587" s="178" t="s">
        <v>1885</v>
      </c>
    </row>
    <row r="5588" spans="1:6">
      <c r="F5588" s="178" t="s">
        <v>177</v>
      </c>
    </row>
    <row r="5589" spans="1:6">
      <c r="A5589" s="123"/>
    </row>
    <row r="5590" spans="1:6">
      <c r="A5590" s="804" t="s">
        <v>1886</v>
      </c>
      <c r="B5590" s="804"/>
      <c r="C5590" s="804"/>
      <c r="D5590" s="804"/>
      <c r="E5590" s="804"/>
      <c r="F5590" s="804"/>
    </row>
    <row r="5591" spans="1:6">
      <c r="A5591" s="121" t="s">
        <v>620</v>
      </c>
      <c r="B5591" s="640" t="s">
        <v>1020</v>
      </c>
    </row>
    <row r="5592" spans="1:6">
      <c r="A5592" s="803" t="s">
        <v>262</v>
      </c>
      <c r="B5592" s="781" t="s">
        <v>418</v>
      </c>
      <c r="C5592" s="806" t="s">
        <v>470</v>
      </c>
      <c r="D5592" s="807"/>
      <c r="E5592" s="805" t="s">
        <v>400</v>
      </c>
      <c r="F5592" s="781" t="s">
        <v>401</v>
      </c>
    </row>
    <row r="5593" spans="1:6">
      <c r="A5593" s="803"/>
      <c r="B5593" s="781"/>
      <c r="C5593" s="808"/>
      <c r="D5593" s="809"/>
      <c r="E5593" s="805"/>
      <c r="F5593" s="781"/>
    </row>
    <row r="5594" spans="1:6">
      <c r="A5594" s="803"/>
      <c r="B5594" s="781"/>
      <c r="C5594" s="247" t="s">
        <v>402</v>
      </c>
      <c r="D5594" s="247" t="s">
        <v>403</v>
      </c>
      <c r="E5594" s="805"/>
      <c r="F5594" s="781"/>
    </row>
    <row r="5595" spans="1:6">
      <c r="A5595" s="712">
        <v>1</v>
      </c>
      <c r="B5595" s="709">
        <v>2</v>
      </c>
      <c r="C5595" s="247">
        <v>3</v>
      </c>
      <c r="D5595" s="247">
        <v>4</v>
      </c>
      <c r="E5595" s="711">
        <v>5</v>
      </c>
      <c r="F5595" s="709">
        <v>6</v>
      </c>
    </row>
    <row r="5596" spans="1:6">
      <c r="A5596" s="712">
        <v>1</v>
      </c>
      <c r="B5596" s="248" t="s">
        <v>368</v>
      </c>
      <c r="C5596" s="249"/>
      <c r="D5596" s="249"/>
      <c r="E5596" s="125"/>
      <c r="F5596" s="710"/>
    </row>
    <row r="5597" spans="1:6">
      <c r="A5597" s="126" t="s">
        <v>264</v>
      </c>
      <c r="B5597" s="250" t="s">
        <v>369</v>
      </c>
      <c r="C5597" s="126" t="s">
        <v>1876</v>
      </c>
      <c r="D5597" s="126" t="s">
        <v>1876</v>
      </c>
      <c r="E5597" s="124"/>
      <c r="F5597" s="119"/>
    </row>
    <row r="5598" spans="1:6">
      <c r="A5598" s="126" t="s">
        <v>265</v>
      </c>
      <c r="B5598" s="251" t="s">
        <v>223</v>
      </c>
      <c r="C5598" s="126" t="s">
        <v>1876</v>
      </c>
      <c r="D5598" s="126" t="s">
        <v>1876</v>
      </c>
      <c r="E5598" s="124"/>
      <c r="F5598" s="119"/>
    </row>
    <row r="5599" spans="1:6" ht="31.5">
      <c r="A5599" s="126" t="s">
        <v>276</v>
      </c>
      <c r="B5599" s="251" t="s">
        <v>480</v>
      </c>
      <c r="C5599" s="126" t="s">
        <v>1876</v>
      </c>
      <c r="D5599" s="126" t="s">
        <v>1876</v>
      </c>
      <c r="E5599" s="124"/>
      <c r="F5599" s="119"/>
    </row>
    <row r="5600" spans="1:6" ht="63">
      <c r="A5600" s="127" t="s">
        <v>291</v>
      </c>
      <c r="B5600" s="128" t="s">
        <v>481</v>
      </c>
      <c r="C5600" s="126" t="s">
        <v>1876</v>
      </c>
      <c r="D5600" s="126" t="s">
        <v>1876</v>
      </c>
      <c r="E5600" s="124"/>
      <c r="F5600" s="119"/>
    </row>
    <row r="5601" spans="1:6" ht="31.5">
      <c r="A5601" s="127" t="s">
        <v>482</v>
      </c>
      <c r="B5601" s="128" t="s">
        <v>483</v>
      </c>
      <c r="C5601" s="126" t="s">
        <v>1876</v>
      </c>
      <c r="D5601" s="126" t="s">
        <v>1876</v>
      </c>
      <c r="E5601" s="124"/>
      <c r="F5601" s="119"/>
    </row>
    <row r="5602" spans="1:6">
      <c r="A5602" s="127" t="s">
        <v>484</v>
      </c>
      <c r="B5602" s="128" t="s">
        <v>485</v>
      </c>
      <c r="C5602" s="126" t="s">
        <v>1876</v>
      </c>
      <c r="D5602" s="126" t="s">
        <v>1876</v>
      </c>
      <c r="E5602" s="124"/>
      <c r="F5602" s="119"/>
    </row>
    <row r="5603" spans="1:6">
      <c r="A5603" s="129">
        <v>2</v>
      </c>
      <c r="B5603" s="130" t="s">
        <v>298</v>
      </c>
      <c r="C5603" s="126"/>
      <c r="D5603" s="126"/>
      <c r="E5603" s="124"/>
      <c r="F5603" s="119"/>
    </row>
    <row r="5604" spans="1:6" ht="31.5">
      <c r="A5604" s="127" t="s">
        <v>267</v>
      </c>
      <c r="B5604" s="128" t="s">
        <v>486</v>
      </c>
      <c r="C5604" s="126" t="s">
        <v>1876</v>
      </c>
      <c r="D5604" s="126" t="s">
        <v>1876</v>
      </c>
      <c r="E5604" s="124"/>
      <c r="F5604" s="119"/>
    </row>
    <row r="5605" spans="1:6" ht="63">
      <c r="A5605" s="127" t="s">
        <v>268</v>
      </c>
      <c r="B5605" s="128" t="s">
        <v>411</v>
      </c>
      <c r="C5605" s="126" t="s">
        <v>1876</v>
      </c>
      <c r="D5605" s="126" t="s">
        <v>1876</v>
      </c>
      <c r="E5605" s="124"/>
      <c r="F5605" s="119"/>
    </row>
    <row r="5606" spans="1:6" ht="31.5">
      <c r="A5606" s="127" t="s">
        <v>269</v>
      </c>
      <c r="B5606" s="128" t="s">
        <v>412</v>
      </c>
      <c r="C5606" s="126" t="s">
        <v>1876</v>
      </c>
      <c r="D5606" s="126" t="s">
        <v>1876</v>
      </c>
      <c r="E5606" s="124"/>
      <c r="F5606" s="119"/>
    </row>
    <row r="5607" spans="1:6" ht="47.25">
      <c r="A5607" s="129">
        <v>3</v>
      </c>
      <c r="B5607" s="130" t="s">
        <v>210</v>
      </c>
      <c r="C5607" s="126" t="s">
        <v>1876</v>
      </c>
      <c r="D5607" s="126" t="s">
        <v>1876</v>
      </c>
      <c r="E5607" s="124"/>
      <c r="F5607" s="119"/>
    </row>
    <row r="5608" spans="1:6" ht="31.5">
      <c r="A5608" s="127" t="s">
        <v>299</v>
      </c>
      <c r="B5608" s="128" t="s">
        <v>211</v>
      </c>
      <c r="C5608" s="126" t="s">
        <v>1876</v>
      </c>
      <c r="D5608" s="126" t="s">
        <v>1876</v>
      </c>
      <c r="E5608" s="124"/>
      <c r="F5608" s="119"/>
    </row>
    <row r="5609" spans="1:6">
      <c r="A5609" s="127" t="s">
        <v>240</v>
      </c>
      <c r="B5609" s="128" t="s">
        <v>212</v>
      </c>
      <c r="C5609" s="126" t="s">
        <v>1876</v>
      </c>
      <c r="D5609" s="126" t="s">
        <v>1876</v>
      </c>
      <c r="E5609" s="124"/>
      <c r="F5609" s="119"/>
    </row>
    <row r="5610" spans="1:6">
      <c r="A5610" s="127" t="s">
        <v>242</v>
      </c>
      <c r="B5610" s="128" t="s">
        <v>213</v>
      </c>
      <c r="C5610" s="126" t="s">
        <v>1876</v>
      </c>
      <c r="D5610" s="126" t="s">
        <v>1876</v>
      </c>
      <c r="E5610" s="124"/>
      <c r="F5610" s="119"/>
    </row>
    <row r="5611" spans="1:6">
      <c r="A5611" s="127" t="s">
        <v>214</v>
      </c>
      <c r="B5611" s="128" t="s">
        <v>215</v>
      </c>
      <c r="C5611" s="126" t="s">
        <v>1876</v>
      </c>
      <c r="D5611" s="126" t="s">
        <v>1876</v>
      </c>
      <c r="E5611" s="124"/>
      <c r="F5611" s="119"/>
    </row>
    <row r="5612" spans="1:6">
      <c r="A5612" s="127" t="s">
        <v>216</v>
      </c>
      <c r="B5612" s="128" t="s">
        <v>217</v>
      </c>
      <c r="C5612" s="126" t="s">
        <v>1876</v>
      </c>
      <c r="D5612" s="126" t="s">
        <v>1876</v>
      </c>
      <c r="E5612" s="124"/>
      <c r="F5612" s="119"/>
    </row>
    <row r="5613" spans="1:6">
      <c r="A5613" s="129">
        <v>4</v>
      </c>
      <c r="B5613" s="130" t="s">
        <v>394</v>
      </c>
      <c r="C5613" s="126"/>
      <c r="D5613" s="126"/>
      <c r="E5613" s="124"/>
      <c r="F5613" s="119"/>
    </row>
    <row r="5614" spans="1:6" ht="31.5">
      <c r="A5614" s="126" t="s">
        <v>271</v>
      </c>
      <c r="B5614" s="251" t="s">
        <v>218</v>
      </c>
      <c r="C5614" s="126" t="s">
        <v>1876</v>
      </c>
      <c r="D5614" s="126" t="s">
        <v>1876</v>
      </c>
      <c r="E5614" s="124"/>
      <c r="F5614" s="119"/>
    </row>
    <row r="5615" spans="1:6" ht="63">
      <c r="A5615" s="126" t="s">
        <v>272</v>
      </c>
      <c r="B5615" s="251" t="s">
        <v>392</v>
      </c>
      <c r="C5615" s="126" t="s">
        <v>1876</v>
      </c>
      <c r="D5615" s="126" t="s">
        <v>1876</v>
      </c>
      <c r="E5615" s="124"/>
      <c r="F5615" s="119"/>
    </row>
    <row r="5616" spans="1:6" ht="31.5">
      <c r="A5616" s="126" t="s">
        <v>273</v>
      </c>
      <c r="B5616" s="251" t="s">
        <v>500</v>
      </c>
      <c r="C5616" s="126" t="s">
        <v>1876</v>
      </c>
      <c r="D5616" s="126" t="s">
        <v>1876</v>
      </c>
      <c r="E5616" s="124"/>
      <c r="F5616" s="119"/>
    </row>
    <row r="5617" spans="1:6" ht="31.5">
      <c r="A5617" s="126" t="s">
        <v>138</v>
      </c>
      <c r="B5617" s="251" t="s">
        <v>501</v>
      </c>
      <c r="C5617" s="126" t="s">
        <v>1876</v>
      </c>
      <c r="D5617" s="126" t="s">
        <v>1876</v>
      </c>
      <c r="E5617" s="124"/>
      <c r="F5617" s="119"/>
    </row>
    <row r="5618" spans="1:6">
      <c r="E5618" s="719"/>
      <c r="F5618" s="178" t="s">
        <v>251</v>
      </c>
    </row>
    <row r="5619" spans="1:6">
      <c r="B5619" s="53"/>
      <c r="F5619" s="178" t="s">
        <v>456</v>
      </c>
    </row>
    <row r="5620" spans="1:6">
      <c r="F5620" s="178" t="s">
        <v>182</v>
      </c>
    </row>
    <row r="5621" spans="1:6">
      <c r="F5621" s="178"/>
    </row>
    <row r="5622" spans="1:6">
      <c r="A5622" s="802" t="s">
        <v>399</v>
      </c>
      <c r="B5622" s="802"/>
      <c r="C5622" s="802"/>
      <c r="D5622" s="802"/>
      <c r="E5622" s="802"/>
      <c r="F5622" s="802"/>
    </row>
    <row r="5623" spans="1:6">
      <c r="A5623" s="802" t="s">
        <v>303</v>
      </c>
      <c r="B5623" s="802"/>
      <c r="C5623" s="802"/>
      <c r="D5623" s="802"/>
      <c r="E5623" s="802"/>
      <c r="F5623" s="802"/>
    </row>
    <row r="5624" spans="1:6">
      <c r="F5624" s="178" t="s">
        <v>219</v>
      </c>
    </row>
    <row r="5625" spans="1:6">
      <c r="F5625" s="178" t="s">
        <v>220</v>
      </c>
    </row>
    <row r="5626" spans="1:6">
      <c r="F5626" s="178" t="s">
        <v>221</v>
      </c>
    </row>
    <row r="5627" spans="1:6">
      <c r="F5627" s="246" t="s">
        <v>222</v>
      </c>
    </row>
    <row r="5628" spans="1:6">
      <c r="F5628" s="178" t="s">
        <v>1885</v>
      </c>
    </row>
    <row r="5629" spans="1:6">
      <c r="F5629" s="178" t="s">
        <v>177</v>
      </c>
    </row>
    <row r="5630" spans="1:6">
      <c r="A5630" s="123"/>
    </row>
    <row r="5631" spans="1:6">
      <c r="A5631" s="804" t="s">
        <v>1886</v>
      </c>
      <c r="B5631" s="804"/>
      <c r="C5631" s="804"/>
      <c r="D5631" s="804"/>
      <c r="E5631" s="804"/>
      <c r="F5631" s="804"/>
    </row>
    <row r="5632" spans="1:6">
      <c r="A5632" s="121" t="s">
        <v>621</v>
      </c>
      <c r="B5632" s="640" t="s">
        <v>1021</v>
      </c>
    </row>
    <row r="5633" spans="1:6">
      <c r="A5633" s="803" t="s">
        <v>262</v>
      </c>
      <c r="B5633" s="781" t="s">
        <v>418</v>
      </c>
      <c r="C5633" s="806" t="s">
        <v>470</v>
      </c>
      <c r="D5633" s="807"/>
      <c r="E5633" s="805" t="s">
        <v>400</v>
      </c>
      <c r="F5633" s="781" t="s">
        <v>401</v>
      </c>
    </row>
    <row r="5634" spans="1:6">
      <c r="A5634" s="803"/>
      <c r="B5634" s="781"/>
      <c r="C5634" s="808"/>
      <c r="D5634" s="809"/>
      <c r="E5634" s="805"/>
      <c r="F5634" s="781"/>
    </row>
    <row r="5635" spans="1:6">
      <c r="A5635" s="803"/>
      <c r="B5635" s="781"/>
      <c r="C5635" s="247" t="s">
        <v>402</v>
      </c>
      <c r="D5635" s="247" t="s">
        <v>403</v>
      </c>
      <c r="E5635" s="805"/>
      <c r="F5635" s="781"/>
    </row>
    <row r="5636" spans="1:6">
      <c r="A5636" s="712">
        <v>1</v>
      </c>
      <c r="B5636" s="709">
        <v>2</v>
      </c>
      <c r="C5636" s="247">
        <v>3</v>
      </c>
      <c r="D5636" s="247">
        <v>4</v>
      </c>
      <c r="E5636" s="711">
        <v>5</v>
      </c>
      <c r="F5636" s="709">
        <v>6</v>
      </c>
    </row>
    <row r="5637" spans="1:6">
      <c r="A5637" s="712">
        <v>1</v>
      </c>
      <c r="B5637" s="248" t="s">
        <v>368</v>
      </c>
      <c r="C5637" s="249"/>
      <c r="D5637" s="249"/>
      <c r="E5637" s="125"/>
      <c r="F5637" s="710"/>
    </row>
    <row r="5638" spans="1:6">
      <c r="A5638" s="126" t="s">
        <v>264</v>
      </c>
      <c r="B5638" s="250" t="s">
        <v>369</v>
      </c>
      <c r="C5638" s="126" t="s">
        <v>1876</v>
      </c>
      <c r="D5638" s="126" t="s">
        <v>1876</v>
      </c>
      <c r="E5638" s="124"/>
      <c r="F5638" s="119"/>
    </row>
    <row r="5639" spans="1:6">
      <c r="A5639" s="126" t="s">
        <v>265</v>
      </c>
      <c r="B5639" s="251" t="s">
        <v>223</v>
      </c>
      <c r="C5639" s="126" t="s">
        <v>1876</v>
      </c>
      <c r="D5639" s="126" t="s">
        <v>1876</v>
      </c>
      <c r="E5639" s="124"/>
      <c r="F5639" s="119"/>
    </row>
    <row r="5640" spans="1:6" ht="31.5">
      <c r="A5640" s="126" t="s">
        <v>276</v>
      </c>
      <c r="B5640" s="251" t="s">
        <v>480</v>
      </c>
      <c r="C5640" s="126" t="s">
        <v>1876</v>
      </c>
      <c r="D5640" s="126" t="s">
        <v>1876</v>
      </c>
      <c r="E5640" s="124"/>
      <c r="F5640" s="119"/>
    </row>
    <row r="5641" spans="1:6" ht="63">
      <c r="A5641" s="127" t="s">
        <v>291</v>
      </c>
      <c r="B5641" s="128" t="s">
        <v>481</v>
      </c>
      <c r="C5641" s="126" t="s">
        <v>1876</v>
      </c>
      <c r="D5641" s="126" t="s">
        <v>1876</v>
      </c>
      <c r="E5641" s="124"/>
      <c r="F5641" s="119"/>
    </row>
    <row r="5642" spans="1:6" ht="31.5">
      <c r="A5642" s="127" t="s">
        <v>482</v>
      </c>
      <c r="B5642" s="128" t="s">
        <v>483</v>
      </c>
      <c r="C5642" s="126" t="s">
        <v>1876</v>
      </c>
      <c r="D5642" s="126" t="s">
        <v>1876</v>
      </c>
      <c r="E5642" s="124"/>
      <c r="F5642" s="119"/>
    </row>
    <row r="5643" spans="1:6">
      <c r="A5643" s="127" t="s">
        <v>484</v>
      </c>
      <c r="B5643" s="128" t="s">
        <v>485</v>
      </c>
      <c r="C5643" s="126" t="s">
        <v>1876</v>
      </c>
      <c r="D5643" s="126" t="s">
        <v>1876</v>
      </c>
      <c r="E5643" s="124"/>
      <c r="F5643" s="119"/>
    </row>
    <row r="5644" spans="1:6">
      <c r="A5644" s="129">
        <v>2</v>
      </c>
      <c r="B5644" s="130" t="s">
        <v>298</v>
      </c>
      <c r="C5644" s="126"/>
      <c r="D5644" s="126"/>
      <c r="E5644" s="124"/>
      <c r="F5644" s="119"/>
    </row>
    <row r="5645" spans="1:6" ht="31.5">
      <c r="A5645" s="127" t="s">
        <v>267</v>
      </c>
      <c r="B5645" s="128" t="s">
        <v>486</v>
      </c>
      <c r="C5645" s="126" t="s">
        <v>1876</v>
      </c>
      <c r="D5645" s="126" t="s">
        <v>1876</v>
      </c>
      <c r="E5645" s="124"/>
      <c r="F5645" s="119"/>
    </row>
    <row r="5646" spans="1:6" ht="63">
      <c r="A5646" s="127" t="s">
        <v>268</v>
      </c>
      <c r="B5646" s="128" t="s">
        <v>411</v>
      </c>
      <c r="C5646" s="126" t="s">
        <v>1876</v>
      </c>
      <c r="D5646" s="126" t="s">
        <v>1876</v>
      </c>
      <c r="E5646" s="124"/>
      <c r="F5646" s="119"/>
    </row>
    <row r="5647" spans="1:6" ht="31.5">
      <c r="A5647" s="127" t="s">
        <v>269</v>
      </c>
      <c r="B5647" s="128" t="s">
        <v>412</v>
      </c>
      <c r="C5647" s="126" t="s">
        <v>1876</v>
      </c>
      <c r="D5647" s="126" t="s">
        <v>1876</v>
      </c>
      <c r="E5647" s="124"/>
      <c r="F5647" s="119"/>
    </row>
    <row r="5648" spans="1:6" ht="47.25">
      <c r="A5648" s="129">
        <v>3</v>
      </c>
      <c r="B5648" s="130" t="s">
        <v>210</v>
      </c>
      <c r="C5648" s="126" t="s">
        <v>1876</v>
      </c>
      <c r="D5648" s="126" t="s">
        <v>1876</v>
      </c>
      <c r="E5648" s="124"/>
      <c r="F5648" s="119"/>
    </row>
    <row r="5649" spans="1:6" ht="31.5">
      <c r="A5649" s="127" t="s">
        <v>299</v>
      </c>
      <c r="B5649" s="128" t="s">
        <v>211</v>
      </c>
      <c r="C5649" s="126" t="s">
        <v>1876</v>
      </c>
      <c r="D5649" s="126" t="s">
        <v>1876</v>
      </c>
      <c r="E5649" s="124"/>
      <c r="F5649" s="119"/>
    </row>
    <row r="5650" spans="1:6">
      <c r="A5650" s="127" t="s">
        <v>240</v>
      </c>
      <c r="B5650" s="128" t="s">
        <v>212</v>
      </c>
      <c r="C5650" s="126" t="s">
        <v>1876</v>
      </c>
      <c r="D5650" s="126" t="s">
        <v>1876</v>
      </c>
      <c r="E5650" s="124"/>
      <c r="F5650" s="119"/>
    </row>
    <row r="5651" spans="1:6">
      <c r="A5651" s="127" t="s">
        <v>242</v>
      </c>
      <c r="B5651" s="128" t="s">
        <v>213</v>
      </c>
      <c r="C5651" s="126" t="s">
        <v>1876</v>
      </c>
      <c r="D5651" s="126" t="s">
        <v>1876</v>
      </c>
      <c r="E5651" s="124"/>
      <c r="F5651" s="119"/>
    </row>
    <row r="5652" spans="1:6">
      <c r="A5652" s="127" t="s">
        <v>214</v>
      </c>
      <c r="B5652" s="128" t="s">
        <v>215</v>
      </c>
      <c r="C5652" s="126" t="s">
        <v>1876</v>
      </c>
      <c r="D5652" s="126" t="s">
        <v>1876</v>
      </c>
      <c r="E5652" s="124"/>
      <c r="F5652" s="119"/>
    </row>
    <row r="5653" spans="1:6">
      <c r="A5653" s="127" t="s">
        <v>216</v>
      </c>
      <c r="B5653" s="128" t="s">
        <v>217</v>
      </c>
      <c r="C5653" s="126" t="s">
        <v>1876</v>
      </c>
      <c r="D5653" s="126" t="s">
        <v>1876</v>
      </c>
      <c r="E5653" s="124"/>
      <c r="F5653" s="119"/>
    </row>
    <row r="5654" spans="1:6">
      <c r="A5654" s="129">
        <v>4</v>
      </c>
      <c r="B5654" s="130" t="s">
        <v>394</v>
      </c>
      <c r="C5654" s="126"/>
      <c r="D5654" s="126"/>
      <c r="E5654" s="124"/>
      <c r="F5654" s="119"/>
    </row>
    <row r="5655" spans="1:6" ht="31.5">
      <c r="A5655" s="126" t="s">
        <v>271</v>
      </c>
      <c r="B5655" s="251" t="s">
        <v>218</v>
      </c>
      <c r="C5655" s="126" t="s">
        <v>1876</v>
      </c>
      <c r="D5655" s="126" t="s">
        <v>1876</v>
      </c>
      <c r="E5655" s="124"/>
      <c r="F5655" s="119"/>
    </row>
    <row r="5656" spans="1:6" ht="63">
      <c r="A5656" s="126" t="s">
        <v>272</v>
      </c>
      <c r="B5656" s="251" t="s">
        <v>392</v>
      </c>
      <c r="C5656" s="126" t="s">
        <v>1876</v>
      </c>
      <c r="D5656" s="126" t="s">
        <v>1876</v>
      </c>
      <c r="E5656" s="124"/>
      <c r="F5656" s="119"/>
    </row>
    <row r="5657" spans="1:6" ht="31.5">
      <c r="A5657" s="126" t="s">
        <v>273</v>
      </c>
      <c r="B5657" s="251" t="s">
        <v>500</v>
      </c>
      <c r="C5657" s="126" t="s">
        <v>1876</v>
      </c>
      <c r="D5657" s="126" t="s">
        <v>1876</v>
      </c>
      <c r="E5657" s="124"/>
      <c r="F5657" s="119"/>
    </row>
    <row r="5658" spans="1:6" ht="31.5">
      <c r="A5658" s="126" t="s">
        <v>138</v>
      </c>
      <c r="B5658" s="251" t="s">
        <v>501</v>
      </c>
      <c r="C5658" s="126" t="s">
        <v>1876</v>
      </c>
      <c r="D5658" s="126" t="s">
        <v>1876</v>
      </c>
      <c r="E5658" s="124"/>
      <c r="F5658" s="119"/>
    </row>
    <row r="5659" spans="1:6">
      <c r="E5659" s="719"/>
      <c r="F5659" s="178" t="s">
        <v>251</v>
      </c>
    </row>
    <row r="5660" spans="1:6">
      <c r="B5660" s="53"/>
      <c r="F5660" s="178" t="s">
        <v>456</v>
      </c>
    </row>
    <row r="5661" spans="1:6">
      <c r="F5661" s="178" t="s">
        <v>182</v>
      </c>
    </row>
    <row r="5662" spans="1:6">
      <c r="F5662" s="178"/>
    </row>
    <row r="5663" spans="1:6">
      <c r="A5663" s="802" t="s">
        <v>399</v>
      </c>
      <c r="B5663" s="802"/>
      <c r="C5663" s="802"/>
      <c r="D5663" s="802"/>
      <c r="E5663" s="802"/>
      <c r="F5663" s="802"/>
    </row>
    <row r="5664" spans="1:6">
      <c r="A5664" s="802" t="s">
        <v>303</v>
      </c>
      <c r="B5664" s="802"/>
      <c r="C5664" s="802"/>
      <c r="D5664" s="802"/>
      <c r="E5664" s="802"/>
      <c r="F5664" s="802"/>
    </row>
    <row r="5665" spans="1:6">
      <c r="F5665" s="178" t="s">
        <v>219</v>
      </c>
    </row>
    <row r="5666" spans="1:6">
      <c r="F5666" s="178" t="s">
        <v>220</v>
      </c>
    </row>
    <row r="5667" spans="1:6">
      <c r="F5667" s="178" t="s">
        <v>221</v>
      </c>
    </row>
    <row r="5668" spans="1:6">
      <c r="F5668" s="246" t="s">
        <v>222</v>
      </c>
    </row>
    <row r="5669" spans="1:6">
      <c r="F5669" s="178" t="s">
        <v>1885</v>
      </c>
    </row>
    <row r="5670" spans="1:6">
      <c r="F5670" s="178" t="s">
        <v>177</v>
      </c>
    </row>
    <row r="5671" spans="1:6">
      <c r="A5671" s="123"/>
    </row>
    <row r="5672" spans="1:6">
      <c r="A5672" s="804" t="s">
        <v>1886</v>
      </c>
      <c r="B5672" s="804"/>
      <c r="C5672" s="804"/>
      <c r="D5672" s="804"/>
      <c r="E5672" s="804"/>
      <c r="F5672" s="804"/>
    </row>
    <row r="5673" spans="1:6">
      <c r="A5673" s="121" t="s">
        <v>622</v>
      </c>
      <c r="B5673" s="640" t="s">
        <v>1022</v>
      </c>
    </row>
    <row r="5674" spans="1:6">
      <c r="A5674" s="803" t="s">
        <v>262</v>
      </c>
      <c r="B5674" s="781" t="s">
        <v>418</v>
      </c>
      <c r="C5674" s="806" t="s">
        <v>470</v>
      </c>
      <c r="D5674" s="807"/>
      <c r="E5674" s="805" t="s">
        <v>400</v>
      </c>
      <c r="F5674" s="781" t="s">
        <v>401</v>
      </c>
    </row>
    <row r="5675" spans="1:6">
      <c r="A5675" s="803"/>
      <c r="B5675" s="781"/>
      <c r="C5675" s="808"/>
      <c r="D5675" s="809"/>
      <c r="E5675" s="805"/>
      <c r="F5675" s="781"/>
    </row>
    <row r="5676" spans="1:6">
      <c r="A5676" s="803"/>
      <c r="B5676" s="781"/>
      <c r="C5676" s="247" t="s">
        <v>402</v>
      </c>
      <c r="D5676" s="247" t="s">
        <v>403</v>
      </c>
      <c r="E5676" s="805"/>
      <c r="F5676" s="781"/>
    </row>
    <row r="5677" spans="1:6">
      <c r="A5677" s="712">
        <v>1</v>
      </c>
      <c r="B5677" s="709">
        <v>2</v>
      </c>
      <c r="C5677" s="247">
        <v>3</v>
      </c>
      <c r="D5677" s="247">
        <v>4</v>
      </c>
      <c r="E5677" s="711">
        <v>5</v>
      </c>
      <c r="F5677" s="709">
        <v>6</v>
      </c>
    </row>
    <row r="5678" spans="1:6">
      <c r="A5678" s="712">
        <v>1</v>
      </c>
      <c r="B5678" s="248" t="s">
        <v>368</v>
      </c>
      <c r="C5678" s="249"/>
      <c r="D5678" s="249"/>
      <c r="E5678" s="125"/>
      <c r="F5678" s="710"/>
    </row>
    <row r="5679" spans="1:6">
      <c r="A5679" s="126" t="s">
        <v>264</v>
      </c>
      <c r="B5679" s="250" t="s">
        <v>369</v>
      </c>
      <c r="C5679" s="126" t="s">
        <v>1876</v>
      </c>
      <c r="D5679" s="126" t="s">
        <v>1876</v>
      </c>
      <c r="E5679" s="124"/>
      <c r="F5679" s="119"/>
    </row>
    <row r="5680" spans="1:6">
      <c r="A5680" s="126" t="s">
        <v>265</v>
      </c>
      <c r="B5680" s="251" t="s">
        <v>223</v>
      </c>
      <c r="C5680" s="126" t="s">
        <v>1876</v>
      </c>
      <c r="D5680" s="126" t="s">
        <v>1876</v>
      </c>
      <c r="E5680" s="124"/>
      <c r="F5680" s="119"/>
    </row>
    <row r="5681" spans="1:6" ht="31.5">
      <c r="A5681" s="126" t="s">
        <v>276</v>
      </c>
      <c r="B5681" s="251" t="s">
        <v>480</v>
      </c>
      <c r="C5681" s="126" t="s">
        <v>1876</v>
      </c>
      <c r="D5681" s="126" t="s">
        <v>1876</v>
      </c>
      <c r="E5681" s="124"/>
      <c r="F5681" s="119"/>
    </row>
    <row r="5682" spans="1:6" ht="63">
      <c r="A5682" s="127" t="s">
        <v>291</v>
      </c>
      <c r="B5682" s="128" t="s">
        <v>481</v>
      </c>
      <c r="C5682" s="126" t="s">
        <v>1876</v>
      </c>
      <c r="D5682" s="126" t="s">
        <v>1876</v>
      </c>
      <c r="E5682" s="124"/>
      <c r="F5682" s="119"/>
    </row>
    <row r="5683" spans="1:6" ht="31.5">
      <c r="A5683" s="127" t="s">
        <v>482</v>
      </c>
      <c r="B5683" s="128" t="s">
        <v>483</v>
      </c>
      <c r="C5683" s="126" t="s">
        <v>1876</v>
      </c>
      <c r="D5683" s="126" t="s">
        <v>1876</v>
      </c>
      <c r="E5683" s="124"/>
      <c r="F5683" s="119"/>
    </row>
    <row r="5684" spans="1:6">
      <c r="A5684" s="127" t="s">
        <v>484</v>
      </c>
      <c r="B5684" s="128" t="s">
        <v>485</v>
      </c>
      <c r="C5684" s="126" t="s">
        <v>1876</v>
      </c>
      <c r="D5684" s="126" t="s">
        <v>1876</v>
      </c>
      <c r="E5684" s="124"/>
      <c r="F5684" s="119"/>
    </row>
    <row r="5685" spans="1:6">
      <c r="A5685" s="129">
        <v>2</v>
      </c>
      <c r="B5685" s="130" t="s">
        <v>298</v>
      </c>
      <c r="C5685" s="126"/>
      <c r="D5685" s="126"/>
      <c r="E5685" s="124"/>
      <c r="F5685" s="119"/>
    </row>
    <row r="5686" spans="1:6" ht="31.5">
      <c r="A5686" s="127" t="s">
        <v>267</v>
      </c>
      <c r="B5686" s="128" t="s">
        <v>486</v>
      </c>
      <c r="C5686" s="126" t="s">
        <v>1876</v>
      </c>
      <c r="D5686" s="126" t="s">
        <v>1876</v>
      </c>
      <c r="E5686" s="124"/>
      <c r="F5686" s="119"/>
    </row>
    <row r="5687" spans="1:6" ht="63">
      <c r="A5687" s="127" t="s">
        <v>268</v>
      </c>
      <c r="B5687" s="128" t="s">
        <v>411</v>
      </c>
      <c r="C5687" s="126" t="s">
        <v>1876</v>
      </c>
      <c r="D5687" s="126" t="s">
        <v>1876</v>
      </c>
      <c r="E5687" s="124"/>
      <c r="F5687" s="119"/>
    </row>
    <row r="5688" spans="1:6" ht="31.5">
      <c r="A5688" s="127" t="s">
        <v>269</v>
      </c>
      <c r="B5688" s="128" t="s">
        <v>412</v>
      </c>
      <c r="C5688" s="126" t="s">
        <v>1876</v>
      </c>
      <c r="D5688" s="126" t="s">
        <v>1876</v>
      </c>
      <c r="E5688" s="124"/>
      <c r="F5688" s="119"/>
    </row>
    <row r="5689" spans="1:6" ht="47.25">
      <c r="A5689" s="129">
        <v>3</v>
      </c>
      <c r="B5689" s="130" t="s">
        <v>210</v>
      </c>
      <c r="C5689" s="126" t="s">
        <v>1876</v>
      </c>
      <c r="D5689" s="126" t="s">
        <v>1876</v>
      </c>
      <c r="E5689" s="124"/>
      <c r="F5689" s="119"/>
    </row>
    <row r="5690" spans="1:6" ht="31.5">
      <c r="A5690" s="127" t="s">
        <v>299</v>
      </c>
      <c r="B5690" s="128" t="s">
        <v>211</v>
      </c>
      <c r="C5690" s="126" t="s">
        <v>1876</v>
      </c>
      <c r="D5690" s="126" t="s">
        <v>1876</v>
      </c>
      <c r="E5690" s="124"/>
      <c r="F5690" s="119"/>
    </row>
    <row r="5691" spans="1:6">
      <c r="A5691" s="127" t="s">
        <v>240</v>
      </c>
      <c r="B5691" s="128" t="s">
        <v>212</v>
      </c>
      <c r="C5691" s="126" t="s">
        <v>1876</v>
      </c>
      <c r="D5691" s="126" t="s">
        <v>1876</v>
      </c>
      <c r="E5691" s="124"/>
      <c r="F5691" s="119"/>
    </row>
    <row r="5692" spans="1:6">
      <c r="A5692" s="127" t="s">
        <v>242</v>
      </c>
      <c r="B5692" s="128" t="s">
        <v>213</v>
      </c>
      <c r="C5692" s="126" t="s">
        <v>1876</v>
      </c>
      <c r="D5692" s="126" t="s">
        <v>1876</v>
      </c>
      <c r="E5692" s="124"/>
      <c r="F5692" s="119"/>
    </row>
    <row r="5693" spans="1:6">
      <c r="A5693" s="127" t="s">
        <v>214</v>
      </c>
      <c r="B5693" s="128" t="s">
        <v>215</v>
      </c>
      <c r="C5693" s="126" t="s">
        <v>1876</v>
      </c>
      <c r="D5693" s="126" t="s">
        <v>1876</v>
      </c>
      <c r="E5693" s="124"/>
      <c r="F5693" s="119"/>
    </row>
    <row r="5694" spans="1:6">
      <c r="A5694" s="127" t="s">
        <v>216</v>
      </c>
      <c r="B5694" s="128" t="s">
        <v>217</v>
      </c>
      <c r="C5694" s="126" t="s">
        <v>1876</v>
      </c>
      <c r="D5694" s="126" t="s">
        <v>1876</v>
      </c>
      <c r="E5694" s="124"/>
      <c r="F5694" s="119"/>
    </row>
    <row r="5695" spans="1:6">
      <c r="A5695" s="129">
        <v>4</v>
      </c>
      <c r="B5695" s="130" t="s">
        <v>394</v>
      </c>
      <c r="C5695" s="126"/>
      <c r="D5695" s="126"/>
      <c r="E5695" s="124"/>
      <c r="F5695" s="119"/>
    </row>
    <row r="5696" spans="1:6" ht="31.5">
      <c r="A5696" s="126" t="s">
        <v>271</v>
      </c>
      <c r="B5696" s="251" t="s">
        <v>218</v>
      </c>
      <c r="C5696" s="126" t="s">
        <v>1876</v>
      </c>
      <c r="D5696" s="126" t="s">
        <v>1876</v>
      </c>
      <c r="E5696" s="124"/>
      <c r="F5696" s="119"/>
    </row>
    <row r="5697" spans="1:6" ht="63">
      <c r="A5697" s="126" t="s">
        <v>272</v>
      </c>
      <c r="B5697" s="251" t="s">
        <v>392</v>
      </c>
      <c r="C5697" s="126" t="s">
        <v>1876</v>
      </c>
      <c r="D5697" s="126" t="s">
        <v>1876</v>
      </c>
      <c r="E5697" s="124"/>
      <c r="F5697" s="119"/>
    </row>
    <row r="5698" spans="1:6" ht="31.5">
      <c r="A5698" s="126" t="s">
        <v>273</v>
      </c>
      <c r="B5698" s="251" t="s">
        <v>500</v>
      </c>
      <c r="C5698" s="126" t="s">
        <v>1876</v>
      </c>
      <c r="D5698" s="126" t="s">
        <v>1876</v>
      </c>
      <c r="E5698" s="124"/>
      <c r="F5698" s="119"/>
    </row>
    <row r="5699" spans="1:6" ht="31.5">
      <c r="A5699" s="126" t="s">
        <v>138</v>
      </c>
      <c r="B5699" s="251" t="s">
        <v>501</v>
      </c>
      <c r="C5699" s="126" t="s">
        <v>1876</v>
      </c>
      <c r="D5699" s="126" t="s">
        <v>1876</v>
      </c>
      <c r="E5699" s="124"/>
      <c r="F5699" s="119"/>
    </row>
    <row r="5700" spans="1:6">
      <c r="E5700" s="719"/>
      <c r="F5700" s="178" t="s">
        <v>251</v>
      </c>
    </row>
    <row r="5701" spans="1:6">
      <c r="B5701" s="53"/>
      <c r="F5701" s="178" t="s">
        <v>456</v>
      </c>
    </row>
    <row r="5702" spans="1:6">
      <c r="F5702" s="178" t="s">
        <v>182</v>
      </c>
    </row>
    <row r="5703" spans="1:6">
      <c r="F5703" s="178"/>
    </row>
    <row r="5704" spans="1:6">
      <c r="A5704" s="802" t="s">
        <v>399</v>
      </c>
      <c r="B5704" s="802"/>
      <c r="C5704" s="802"/>
      <c r="D5704" s="802"/>
      <c r="E5704" s="802"/>
      <c r="F5704" s="802"/>
    </row>
    <row r="5705" spans="1:6">
      <c r="A5705" s="802" t="s">
        <v>303</v>
      </c>
      <c r="B5705" s="802"/>
      <c r="C5705" s="802"/>
      <c r="D5705" s="802"/>
      <c r="E5705" s="802"/>
      <c r="F5705" s="802"/>
    </row>
    <row r="5706" spans="1:6">
      <c r="F5706" s="178" t="s">
        <v>219</v>
      </c>
    </row>
    <row r="5707" spans="1:6">
      <c r="F5707" s="178" t="s">
        <v>220</v>
      </c>
    </row>
    <row r="5708" spans="1:6">
      <c r="F5708" s="178" t="s">
        <v>221</v>
      </c>
    </row>
    <row r="5709" spans="1:6">
      <c r="F5709" s="246" t="s">
        <v>222</v>
      </c>
    </row>
    <row r="5710" spans="1:6">
      <c r="F5710" s="178" t="s">
        <v>1885</v>
      </c>
    </row>
    <row r="5711" spans="1:6">
      <c r="F5711" s="178" t="s">
        <v>177</v>
      </c>
    </row>
    <row r="5712" spans="1:6">
      <c r="A5712" s="123"/>
    </row>
    <row r="5713" spans="1:6">
      <c r="A5713" s="804" t="s">
        <v>1886</v>
      </c>
      <c r="B5713" s="804"/>
      <c r="C5713" s="804"/>
      <c r="D5713" s="804"/>
      <c r="E5713" s="804"/>
      <c r="F5713" s="804"/>
    </row>
    <row r="5714" spans="1:6">
      <c r="A5714" s="121" t="s">
        <v>623</v>
      </c>
      <c r="B5714" s="640" t="s">
        <v>1023</v>
      </c>
    </row>
    <row r="5715" spans="1:6">
      <c r="A5715" s="803" t="s">
        <v>262</v>
      </c>
      <c r="B5715" s="781" t="s">
        <v>418</v>
      </c>
      <c r="C5715" s="806" t="s">
        <v>470</v>
      </c>
      <c r="D5715" s="807"/>
      <c r="E5715" s="805" t="s">
        <v>400</v>
      </c>
      <c r="F5715" s="781" t="s">
        <v>401</v>
      </c>
    </row>
    <row r="5716" spans="1:6">
      <c r="A5716" s="803"/>
      <c r="B5716" s="781"/>
      <c r="C5716" s="808"/>
      <c r="D5716" s="809"/>
      <c r="E5716" s="805"/>
      <c r="F5716" s="781"/>
    </row>
    <row r="5717" spans="1:6">
      <c r="A5717" s="803"/>
      <c r="B5717" s="781"/>
      <c r="C5717" s="247" t="s">
        <v>402</v>
      </c>
      <c r="D5717" s="247" t="s">
        <v>403</v>
      </c>
      <c r="E5717" s="805"/>
      <c r="F5717" s="781"/>
    </row>
    <row r="5718" spans="1:6">
      <c r="A5718" s="712">
        <v>1</v>
      </c>
      <c r="B5718" s="709">
        <v>2</v>
      </c>
      <c r="C5718" s="247">
        <v>3</v>
      </c>
      <c r="D5718" s="247">
        <v>4</v>
      </c>
      <c r="E5718" s="711">
        <v>5</v>
      </c>
      <c r="F5718" s="709">
        <v>6</v>
      </c>
    </row>
    <row r="5719" spans="1:6">
      <c r="A5719" s="712">
        <v>1</v>
      </c>
      <c r="B5719" s="248" t="s">
        <v>368</v>
      </c>
      <c r="C5719" s="249"/>
      <c r="D5719" s="249"/>
      <c r="E5719" s="125"/>
      <c r="F5719" s="710"/>
    </row>
    <row r="5720" spans="1:6">
      <c r="A5720" s="126" t="s">
        <v>264</v>
      </c>
      <c r="B5720" s="250" t="s">
        <v>369</v>
      </c>
      <c r="C5720" s="126" t="s">
        <v>1878</v>
      </c>
      <c r="D5720" s="126" t="s">
        <v>1878</v>
      </c>
      <c r="E5720" s="124"/>
      <c r="F5720" s="119"/>
    </row>
    <row r="5721" spans="1:6">
      <c r="A5721" s="126" t="s">
        <v>265</v>
      </c>
      <c r="B5721" s="251" t="s">
        <v>223</v>
      </c>
      <c r="C5721" s="126" t="s">
        <v>1878</v>
      </c>
      <c r="D5721" s="126" t="s">
        <v>1878</v>
      </c>
      <c r="E5721" s="124"/>
      <c r="F5721" s="119"/>
    </row>
    <row r="5722" spans="1:6" ht="31.5">
      <c r="A5722" s="126" t="s">
        <v>276</v>
      </c>
      <c r="B5722" s="251" t="s">
        <v>480</v>
      </c>
      <c r="C5722" s="126" t="s">
        <v>1878</v>
      </c>
      <c r="D5722" s="126" t="s">
        <v>1878</v>
      </c>
      <c r="E5722" s="124"/>
      <c r="F5722" s="119"/>
    </row>
    <row r="5723" spans="1:6" ht="63">
      <c r="A5723" s="127" t="s">
        <v>291</v>
      </c>
      <c r="B5723" s="128" t="s">
        <v>481</v>
      </c>
      <c r="C5723" s="126" t="s">
        <v>1878</v>
      </c>
      <c r="D5723" s="126" t="s">
        <v>1878</v>
      </c>
      <c r="E5723" s="124"/>
      <c r="F5723" s="119"/>
    </row>
    <row r="5724" spans="1:6" ht="31.5">
      <c r="A5724" s="127" t="s">
        <v>482</v>
      </c>
      <c r="B5724" s="128" t="s">
        <v>483</v>
      </c>
      <c r="C5724" s="126" t="s">
        <v>1878</v>
      </c>
      <c r="D5724" s="126" t="s">
        <v>1878</v>
      </c>
      <c r="E5724" s="124"/>
      <c r="F5724" s="119"/>
    </row>
    <row r="5725" spans="1:6">
      <c r="A5725" s="127" t="s">
        <v>484</v>
      </c>
      <c r="B5725" s="128" t="s">
        <v>485</v>
      </c>
      <c r="C5725" s="126" t="s">
        <v>1878</v>
      </c>
      <c r="D5725" s="126" t="s">
        <v>1878</v>
      </c>
      <c r="E5725" s="124"/>
      <c r="F5725" s="119"/>
    </row>
    <row r="5726" spans="1:6">
      <c r="A5726" s="129">
        <v>2</v>
      </c>
      <c r="B5726" s="130" t="s">
        <v>298</v>
      </c>
      <c r="C5726" s="126"/>
      <c r="D5726" s="126"/>
      <c r="E5726" s="124"/>
      <c r="F5726" s="119"/>
    </row>
    <row r="5727" spans="1:6" ht="31.5">
      <c r="A5727" s="127" t="s">
        <v>267</v>
      </c>
      <c r="B5727" s="128" t="s">
        <v>486</v>
      </c>
      <c r="C5727" s="126" t="s">
        <v>1878</v>
      </c>
      <c r="D5727" s="126" t="s">
        <v>1878</v>
      </c>
      <c r="E5727" s="124"/>
      <c r="F5727" s="119"/>
    </row>
    <row r="5728" spans="1:6" ht="63">
      <c r="A5728" s="127" t="s">
        <v>268</v>
      </c>
      <c r="B5728" s="128" t="s">
        <v>411</v>
      </c>
      <c r="C5728" s="126" t="s">
        <v>1878</v>
      </c>
      <c r="D5728" s="126" t="s">
        <v>1878</v>
      </c>
      <c r="E5728" s="124"/>
      <c r="F5728" s="119"/>
    </row>
    <row r="5729" spans="1:6" ht="31.5">
      <c r="A5729" s="127" t="s">
        <v>269</v>
      </c>
      <c r="B5729" s="128" t="s">
        <v>412</v>
      </c>
      <c r="C5729" s="126" t="s">
        <v>1878</v>
      </c>
      <c r="D5729" s="126" t="s">
        <v>1878</v>
      </c>
      <c r="E5729" s="124"/>
      <c r="F5729" s="119"/>
    </row>
    <row r="5730" spans="1:6" ht="47.25">
      <c r="A5730" s="129">
        <v>3</v>
      </c>
      <c r="B5730" s="130" t="s">
        <v>210</v>
      </c>
      <c r="C5730" s="126" t="s">
        <v>1878</v>
      </c>
      <c r="D5730" s="126" t="s">
        <v>1878</v>
      </c>
      <c r="E5730" s="124"/>
      <c r="F5730" s="119"/>
    </row>
    <row r="5731" spans="1:6" ht="31.5">
      <c r="A5731" s="127" t="s">
        <v>299</v>
      </c>
      <c r="B5731" s="128" t="s">
        <v>211</v>
      </c>
      <c r="C5731" s="126" t="s">
        <v>1878</v>
      </c>
      <c r="D5731" s="126" t="s">
        <v>1878</v>
      </c>
      <c r="E5731" s="124"/>
      <c r="F5731" s="119"/>
    </row>
    <row r="5732" spans="1:6">
      <c r="A5732" s="127" t="s">
        <v>240</v>
      </c>
      <c r="B5732" s="128" t="s">
        <v>212</v>
      </c>
      <c r="C5732" s="126" t="s">
        <v>1878</v>
      </c>
      <c r="D5732" s="126" t="s">
        <v>1878</v>
      </c>
      <c r="E5732" s="124"/>
      <c r="F5732" s="119"/>
    </row>
    <row r="5733" spans="1:6">
      <c r="A5733" s="127" t="s">
        <v>242</v>
      </c>
      <c r="B5733" s="128" t="s">
        <v>213</v>
      </c>
      <c r="C5733" s="126" t="s">
        <v>1878</v>
      </c>
      <c r="D5733" s="126" t="s">
        <v>1878</v>
      </c>
      <c r="E5733" s="124"/>
      <c r="F5733" s="119"/>
    </row>
    <row r="5734" spans="1:6">
      <c r="A5734" s="127" t="s">
        <v>214</v>
      </c>
      <c r="B5734" s="128" t="s">
        <v>215</v>
      </c>
      <c r="C5734" s="126" t="s">
        <v>1878</v>
      </c>
      <c r="D5734" s="126" t="s">
        <v>1878</v>
      </c>
      <c r="E5734" s="124"/>
      <c r="F5734" s="119"/>
    </row>
    <row r="5735" spans="1:6">
      <c r="A5735" s="127" t="s">
        <v>216</v>
      </c>
      <c r="B5735" s="128" t="s">
        <v>217</v>
      </c>
      <c r="C5735" s="126" t="s">
        <v>1878</v>
      </c>
      <c r="D5735" s="126" t="s">
        <v>1878</v>
      </c>
      <c r="E5735" s="124"/>
      <c r="F5735" s="119"/>
    </row>
    <row r="5736" spans="1:6">
      <c r="A5736" s="129">
        <v>4</v>
      </c>
      <c r="B5736" s="130" t="s">
        <v>394</v>
      </c>
      <c r="C5736" s="126"/>
      <c r="D5736" s="126"/>
      <c r="E5736" s="124"/>
      <c r="F5736" s="119"/>
    </row>
    <row r="5737" spans="1:6" ht="31.5">
      <c r="A5737" s="126" t="s">
        <v>271</v>
      </c>
      <c r="B5737" s="251" t="s">
        <v>218</v>
      </c>
      <c r="C5737" s="126" t="s">
        <v>1878</v>
      </c>
      <c r="D5737" s="126" t="s">
        <v>1878</v>
      </c>
      <c r="E5737" s="124"/>
      <c r="F5737" s="119"/>
    </row>
    <row r="5738" spans="1:6" ht="63">
      <c r="A5738" s="126" t="s">
        <v>272</v>
      </c>
      <c r="B5738" s="251" t="s">
        <v>392</v>
      </c>
      <c r="C5738" s="126" t="s">
        <v>1878</v>
      </c>
      <c r="D5738" s="126" t="s">
        <v>1878</v>
      </c>
      <c r="E5738" s="124"/>
      <c r="F5738" s="119"/>
    </row>
    <row r="5739" spans="1:6" ht="31.5">
      <c r="A5739" s="126" t="s">
        <v>273</v>
      </c>
      <c r="B5739" s="251" t="s">
        <v>500</v>
      </c>
      <c r="C5739" s="126" t="s">
        <v>1878</v>
      </c>
      <c r="D5739" s="126" t="s">
        <v>1878</v>
      </c>
      <c r="E5739" s="124"/>
      <c r="F5739" s="119"/>
    </row>
    <row r="5740" spans="1:6" ht="31.5">
      <c r="A5740" s="126" t="s">
        <v>138</v>
      </c>
      <c r="B5740" s="251" t="s">
        <v>501</v>
      </c>
      <c r="C5740" s="126" t="s">
        <v>1878</v>
      </c>
      <c r="D5740" s="126" t="s">
        <v>1878</v>
      </c>
      <c r="E5740" s="124"/>
      <c r="F5740" s="119"/>
    </row>
    <row r="5741" spans="1:6">
      <c r="E5741" s="719"/>
      <c r="F5741" s="178" t="s">
        <v>251</v>
      </c>
    </row>
    <row r="5742" spans="1:6">
      <c r="B5742" s="53"/>
      <c r="F5742" s="178" t="s">
        <v>456</v>
      </c>
    </row>
    <row r="5743" spans="1:6">
      <c r="F5743" s="178" t="s">
        <v>182</v>
      </c>
    </row>
    <row r="5744" spans="1:6">
      <c r="F5744" s="178"/>
    </row>
    <row r="5745" spans="1:6">
      <c r="A5745" s="802" t="s">
        <v>399</v>
      </c>
      <c r="B5745" s="802"/>
      <c r="C5745" s="802"/>
      <c r="D5745" s="802"/>
      <c r="E5745" s="802"/>
      <c r="F5745" s="802"/>
    </row>
    <row r="5746" spans="1:6">
      <c r="A5746" s="802" t="s">
        <v>303</v>
      </c>
      <c r="B5746" s="802"/>
      <c r="C5746" s="802"/>
      <c r="D5746" s="802"/>
      <c r="E5746" s="802"/>
      <c r="F5746" s="802"/>
    </row>
    <row r="5747" spans="1:6">
      <c r="F5747" s="178" t="s">
        <v>219</v>
      </c>
    </row>
    <row r="5748" spans="1:6">
      <c r="F5748" s="178" t="s">
        <v>220</v>
      </c>
    </row>
    <row r="5749" spans="1:6">
      <c r="F5749" s="178" t="s">
        <v>221</v>
      </c>
    </row>
    <row r="5750" spans="1:6">
      <c r="F5750" s="246" t="s">
        <v>222</v>
      </c>
    </row>
    <row r="5751" spans="1:6">
      <c r="F5751" s="178" t="s">
        <v>1885</v>
      </c>
    </row>
    <row r="5752" spans="1:6">
      <c r="F5752" s="178" t="s">
        <v>177</v>
      </c>
    </row>
    <row r="5753" spans="1:6">
      <c r="A5753" s="123"/>
    </row>
    <row r="5754" spans="1:6">
      <c r="A5754" s="804" t="s">
        <v>1886</v>
      </c>
      <c r="B5754" s="804"/>
      <c r="C5754" s="804"/>
      <c r="D5754" s="804"/>
      <c r="E5754" s="804"/>
      <c r="F5754" s="804"/>
    </row>
    <row r="5755" spans="1:6">
      <c r="A5755" s="121" t="s">
        <v>624</v>
      </c>
      <c r="B5755" s="640" t="s">
        <v>1024</v>
      </c>
    </row>
    <row r="5756" spans="1:6">
      <c r="A5756" s="803" t="s">
        <v>262</v>
      </c>
      <c r="B5756" s="781" t="s">
        <v>418</v>
      </c>
      <c r="C5756" s="806" t="s">
        <v>470</v>
      </c>
      <c r="D5756" s="807"/>
      <c r="E5756" s="805" t="s">
        <v>400</v>
      </c>
      <c r="F5756" s="781" t="s">
        <v>401</v>
      </c>
    </row>
    <row r="5757" spans="1:6">
      <c r="A5757" s="803"/>
      <c r="B5757" s="781"/>
      <c r="C5757" s="808"/>
      <c r="D5757" s="809"/>
      <c r="E5757" s="805"/>
      <c r="F5757" s="781"/>
    </row>
    <row r="5758" spans="1:6">
      <c r="A5758" s="803"/>
      <c r="B5758" s="781"/>
      <c r="C5758" s="247" t="s">
        <v>402</v>
      </c>
      <c r="D5758" s="247" t="s">
        <v>403</v>
      </c>
      <c r="E5758" s="805"/>
      <c r="F5758" s="781"/>
    </row>
    <row r="5759" spans="1:6">
      <c r="A5759" s="712">
        <v>1</v>
      </c>
      <c r="B5759" s="709">
        <v>2</v>
      </c>
      <c r="C5759" s="247">
        <v>3</v>
      </c>
      <c r="D5759" s="247">
        <v>4</v>
      </c>
      <c r="E5759" s="711">
        <v>5</v>
      </c>
      <c r="F5759" s="709">
        <v>6</v>
      </c>
    </row>
    <row r="5760" spans="1:6">
      <c r="A5760" s="712">
        <v>1</v>
      </c>
      <c r="B5760" s="248" t="s">
        <v>368</v>
      </c>
      <c r="C5760" s="249"/>
      <c r="D5760" s="249"/>
      <c r="E5760" s="125"/>
      <c r="F5760" s="710"/>
    </row>
    <row r="5761" spans="1:6">
      <c r="A5761" s="126" t="s">
        <v>264</v>
      </c>
      <c r="B5761" s="250" t="s">
        <v>369</v>
      </c>
      <c r="C5761" s="126" t="s">
        <v>1877</v>
      </c>
      <c r="D5761" s="126" t="s">
        <v>1877</v>
      </c>
      <c r="E5761" s="124"/>
      <c r="F5761" s="119"/>
    </row>
    <row r="5762" spans="1:6">
      <c r="A5762" s="126" t="s">
        <v>265</v>
      </c>
      <c r="B5762" s="251" t="s">
        <v>223</v>
      </c>
      <c r="C5762" s="126" t="s">
        <v>1877</v>
      </c>
      <c r="D5762" s="126" t="s">
        <v>1877</v>
      </c>
      <c r="E5762" s="124"/>
      <c r="F5762" s="119"/>
    </row>
    <row r="5763" spans="1:6" ht="31.5">
      <c r="A5763" s="126" t="s">
        <v>276</v>
      </c>
      <c r="B5763" s="251" t="s">
        <v>480</v>
      </c>
      <c r="C5763" s="126" t="s">
        <v>1877</v>
      </c>
      <c r="D5763" s="126" t="s">
        <v>1877</v>
      </c>
      <c r="E5763" s="124"/>
      <c r="F5763" s="119"/>
    </row>
    <row r="5764" spans="1:6" ht="63">
      <c r="A5764" s="127" t="s">
        <v>291</v>
      </c>
      <c r="B5764" s="128" t="s">
        <v>481</v>
      </c>
      <c r="C5764" s="126" t="s">
        <v>1877</v>
      </c>
      <c r="D5764" s="126" t="s">
        <v>1877</v>
      </c>
      <c r="E5764" s="124"/>
      <c r="F5764" s="119"/>
    </row>
    <row r="5765" spans="1:6" ht="31.5">
      <c r="A5765" s="127" t="s">
        <v>482</v>
      </c>
      <c r="B5765" s="128" t="s">
        <v>483</v>
      </c>
      <c r="C5765" s="126" t="s">
        <v>1877</v>
      </c>
      <c r="D5765" s="126" t="s">
        <v>1877</v>
      </c>
      <c r="E5765" s="124"/>
      <c r="F5765" s="119"/>
    </row>
    <row r="5766" spans="1:6">
      <c r="A5766" s="127" t="s">
        <v>484</v>
      </c>
      <c r="B5766" s="128" t="s">
        <v>485</v>
      </c>
      <c r="C5766" s="126" t="s">
        <v>1877</v>
      </c>
      <c r="D5766" s="126" t="s">
        <v>1877</v>
      </c>
      <c r="E5766" s="124"/>
      <c r="F5766" s="119"/>
    </row>
    <row r="5767" spans="1:6">
      <c r="A5767" s="129">
        <v>2</v>
      </c>
      <c r="B5767" s="130" t="s">
        <v>298</v>
      </c>
      <c r="C5767" s="126"/>
      <c r="D5767" s="126"/>
      <c r="E5767" s="124"/>
      <c r="F5767" s="119"/>
    </row>
    <row r="5768" spans="1:6" ht="31.5">
      <c r="A5768" s="127" t="s">
        <v>267</v>
      </c>
      <c r="B5768" s="128" t="s">
        <v>486</v>
      </c>
      <c r="C5768" s="126" t="s">
        <v>1877</v>
      </c>
      <c r="D5768" s="126" t="s">
        <v>1877</v>
      </c>
      <c r="E5768" s="124"/>
      <c r="F5768" s="119"/>
    </row>
    <row r="5769" spans="1:6" ht="63">
      <c r="A5769" s="127" t="s">
        <v>268</v>
      </c>
      <c r="B5769" s="128" t="s">
        <v>411</v>
      </c>
      <c r="C5769" s="126" t="s">
        <v>1877</v>
      </c>
      <c r="D5769" s="126" t="s">
        <v>1877</v>
      </c>
      <c r="E5769" s="124"/>
      <c r="F5769" s="119"/>
    </row>
    <row r="5770" spans="1:6" ht="31.5">
      <c r="A5770" s="127" t="s">
        <v>269</v>
      </c>
      <c r="B5770" s="128" t="s">
        <v>412</v>
      </c>
      <c r="C5770" s="126" t="s">
        <v>1877</v>
      </c>
      <c r="D5770" s="126" t="s">
        <v>1877</v>
      </c>
      <c r="E5770" s="124"/>
      <c r="F5770" s="119"/>
    </row>
    <row r="5771" spans="1:6" ht="47.25">
      <c r="A5771" s="129">
        <v>3</v>
      </c>
      <c r="B5771" s="130" t="s">
        <v>210</v>
      </c>
      <c r="C5771" s="126" t="s">
        <v>1877</v>
      </c>
      <c r="D5771" s="126" t="s">
        <v>1877</v>
      </c>
      <c r="E5771" s="124"/>
      <c r="F5771" s="119"/>
    </row>
    <row r="5772" spans="1:6" ht="31.5">
      <c r="A5772" s="127" t="s">
        <v>299</v>
      </c>
      <c r="B5772" s="128" t="s">
        <v>211</v>
      </c>
      <c r="C5772" s="126" t="s">
        <v>1877</v>
      </c>
      <c r="D5772" s="126" t="s">
        <v>1877</v>
      </c>
      <c r="E5772" s="124"/>
      <c r="F5772" s="119"/>
    </row>
    <row r="5773" spans="1:6">
      <c r="A5773" s="127" t="s">
        <v>240</v>
      </c>
      <c r="B5773" s="128" t="s">
        <v>212</v>
      </c>
      <c r="C5773" s="126" t="s">
        <v>1877</v>
      </c>
      <c r="D5773" s="126" t="s">
        <v>1877</v>
      </c>
      <c r="E5773" s="124"/>
      <c r="F5773" s="119"/>
    </row>
    <row r="5774" spans="1:6">
      <c r="A5774" s="127" t="s">
        <v>242</v>
      </c>
      <c r="B5774" s="128" t="s">
        <v>213</v>
      </c>
      <c r="C5774" s="126" t="s">
        <v>1877</v>
      </c>
      <c r="D5774" s="126" t="s">
        <v>1877</v>
      </c>
      <c r="E5774" s="124"/>
      <c r="F5774" s="119"/>
    </row>
    <row r="5775" spans="1:6">
      <c r="A5775" s="127" t="s">
        <v>214</v>
      </c>
      <c r="B5775" s="128" t="s">
        <v>215</v>
      </c>
      <c r="C5775" s="126" t="s">
        <v>1877</v>
      </c>
      <c r="D5775" s="126" t="s">
        <v>1877</v>
      </c>
      <c r="E5775" s="124"/>
      <c r="F5775" s="119"/>
    </row>
    <row r="5776" spans="1:6">
      <c r="A5776" s="127" t="s">
        <v>216</v>
      </c>
      <c r="B5776" s="128" t="s">
        <v>217</v>
      </c>
      <c r="C5776" s="126" t="s">
        <v>1877</v>
      </c>
      <c r="D5776" s="126" t="s">
        <v>1877</v>
      </c>
      <c r="E5776" s="124"/>
      <c r="F5776" s="119"/>
    </row>
    <row r="5777" spans="1:6">
      <c r="A5777" s="129">
        <v>4</v>
      </c>
      <c r="B5777" s="130" t="s">
        <v>394</v>
      </c>
      <c r="C5777" s="126"/>
      <c r="D5777" s="126"/>
      <c r="E5777" s="124"/>
      <c r="F5777" s="119"/>
    </row>
    <row r="5778" spans="1:6" ht="31.5">
      <c r="A5778" s="126" t="s">
        <v>271</v>
      </c>
      <c r="B5778" s="251" t="s">
        <v>218</v>
      </c>
      <c r="C5778" s="126" t="s">
        <v>1877</v>
      </c>
      <c r="D5778" s="126" t="s">
        <v>1877</v>
      </c>
      <c r="E5778" s="124"/>
      <c r="F5778" s="119"/>
    </row>
    <row r="5779" spans="1:6" ht="63">
      <c r="A5779" s="126" t="s">
        <v>272</v>
      </c>
      <c r="B5779" s="251" t="s">
        <v>392</v>
      </c>
      <c r="C5779" s="126" t="s">
        <v>1877</v>
      </c>
      <c r="D5779" s="126" t="s">
        <v>1877</v>
      </c>
      <c r="E5779" s="124"/>
      <c r="F5779" s="119"/>
    </row>
    <row r="5780" spans="1:6" ht="31.5">
      <c r="A5780" s="126" t="s">
        <v>273</v>
      </c>
      <c r="B5780" s="251" t="s">
        <v>500</v>
      </c>
      <c r="C5780" s="126" t="s">
        <v>1877</v>
      </c>
      <c r="D5780" s="126" t="s">
        <v>1877</v>
      </c>
      <c r="E5780" s="124"/>
      <c r="F5780" s="119"/>
    </row>
    <row r="5781" spans="1:6" ht="31.5">
      <c r="A5781" s="126" t="s">
        <v>138</v>
      </c>
      <c r="B5781" s="251" t="s">
        <v>501</v>
      </c>
      <c r="C5781" s="126" t="s">
        <v>1877</v>
      </c>
      <c r="D5781" s="126" t="s">
        <v>1877</v>
      </c>
      <c r="E5781" s="124"/>
      <c r="F5781" s="119"/>
    </row>
    <row r="5782" spans="1:6">
      <c r="E5782" s="719"/>
      <c r="F5782" s="178" t="s">
        <v>251</v>
      </c>
    </row>
    <row r="5783" spans="1:6">
      <c r="B5783" s="53"/>
      <c r="F5783" s="178" t="s">
        <v>456</v>
      </c>
    </row>
    <row r="5784" spans="1:6">
      <c r="F5784" s="178" t="s">
        <v>182</v>
      </c>
    </row>
    <row r="5785" spans="1:6">
      <c r="F5785" s="178"/>
    </row>
    <row r="5786" spans="1:6">
      <c r="A5786" s="802" t="s">
        <v>399</v>
      </c>
      <c r="B5786" s="802"/>
      <c r="C5786" s="802"/>
      <c r="D5786" s="802"/>
      <c r="E5786" s="802"/>
      <c r="F5786" s="802"/>
    </row>
    <row r="5787" spans="1:6">
      <c r="A5787" s="802" t="s">
        <v>303</v>
      </c>
      <c r="B5787" s="802"/>
      <c r="C5787" s="802"/>
      <c r="D5787" s="802"/>
      <c r="E5787" s="802"/>
      <c r="F5787" s="802"/>
    </row>
    <row r="5788" spans="1:6">
      <c r="F5788" s="178" t="s">
        <v>219</v>
      </c>
    </row>
    <row r="5789" spans="1:6">
      <c r="F5789" s="178" t="s">
        <v>220</v>
      </c>
    </row>
    <row r="5790" spans="1:6">
      <c r="F5790" s="178" t="s">
        <v>221</v>
      </c>
    </row>
    <row r="5791" spans="1:6">
      <c r="F5791" s="246" t="s">
        <v>222</v>
      </c>
    </row>
    <row r="5792" spans="1:6">
      <c r="F5792" s="178" t="s">
        <v>1885</v>
      </c>
    </row>
    <row r="5793" spans="1:6">
      <c r="F5793" s="178" t="s">
        <v>177</v>
      </c>
    </row>
    <row r="5794" spans="1:6">
      <c r="A5794" s="123"/>
    </row>
    <row r="5795" spans="1:6">
      <c r="A5795" s="804" t="s">
        <v>1886</v>
      </c>
      <c r="B5795" s="804"/>
      <c r="C5795" s="804"/>
      <c r="D5795" s="804"/>
      <c r="E5795" s="804"/>
      <c r="F5795" s="804"/>
    </row>
    <row r="5796" spans="1:6">
      <c r="A5796" s="121" t="s">
        <v>625</v>
      </c>
      <c r="B5796" s="640" t="s">
        <v>1025</v>
      </c>
    </row>
    <row r="5797" spans="1:6">
      <c r="A5797" s="803" t="s">
        <v>262</v>
      </c>
      <c r="B5797" s="781" t="s">
        <v>418</v>
      </c>
      <c r="C5797" s="806" t="s">
        <v>470</v>
      </c>
      <c r="D5797" s="807"/>
      <c r="E5797" s="805" t="s">
        <v>400</v>
      </c>
      <c r="F5797" s="781" t="s">
        <v>401</v>
      </c>
    </row>
    <row r="5798" spans="1:6">
      <c r="A5798" s="803"/>
      <c r="B5798" s="781"/>
      <c r="C5798" s="808"/>
      <c r="D5798" s="809"/>
      <c r="E5798" s="805"/>
      <c r="F5798" s="781"/>
    </row>
    <row r="5799" spans="1:6">
      <c r="A5799" s="803"/>
      <c r="B5799" s="781"/>
      <c r="C5799" s="247" t="s">
        <v>402</v>
      </c>
      <c r="D5799" s="247" t="s">
        <v>403</v>
      </c>
      <c r="E5799" s="805"/>
      <c r="F5799" s="781"/>
    </row>
    <row r="5800" spans="1:6">
      <c r="A5800" s="712">
        <v>1</v>
      </c>
      <c r="B5800" s="709">
        <v>2</v>
      </c>
      <c r="C5800" s="247">
        <v>3</v>
      </c>
      <c r="D5800" s="247">
        <v>4</v>
      </c>
      <c r="E5800" s="711">
        <v>5</v>
      </c>
      <c r="F5800" s="709">
        <v>6</v>
      </c>
    </row>
    <row r="5801" spans="1:6">
      <c r="A5801" s="712">
        <v>1</v>
      </c>
      <c r="B5801" s="248" t="s">
        <v>368</v>
      </c>
      <c r="C5801" s="249"/>
      <c r="D5801" s="249"/>
      <c r="E5801" s="125"/>
      <c r="F5801" s="710"/>
    </row>
    <row r="5802" spans="1:6">
      <c r="A5802" s="126" t="s">
        <v>264</v>
      </c>
      <c r="B5802" s="250" t="s">
        <v>369</v>
      </c>
      <c r="C5802" s="126" t="s">
        <v>1877</v>
      </c>
      <c r="D5802" s="126" t="s">
        <v>1877</v>
      </c>
      <c r="E5802" s="124"/>
      <c r="F5802" s="119"/>
    </row>
    <row r="5803" spans="1:6">
      <c r="A5803" s="126" t="s">
        <v>265</v>
      </c>
      <c r="B5803" s="251" t="s">
        <v>223</v>
      </c>
      <c r="C5803" s="126" t="s">
        <v>1877</v>
      </c>
      <c r="D5803" s="126" t="s">
        <v>1877</v>
      </c>
      <c r="E5803" s="124"/>
      <c r="F5803" s="119"/>
    </row>
    <row r="5804" spans="1:6" ht="31.5">
      <c r="A5804" s="126" t="s">
        <v>276</v>
      </c>
      <c r="B5804" s="251" t="s">
        <v>480</v>
      </c>
      <c r="C5804" s="126" t="s">
        <v>1877</v>
      </c>
      <c r="D5804" s="126" t="s">
        <v>1877</v>
      </c>
      <c r="E5804" s="124"/>
      <c r="F5804" s="119"/>
    </row>
    <row r="5805" spans="1:6" ht="63">
      <c r="A5805" s="127" t="s">
        <v>291</v>
      </c>
      <c r="B5805" s="128" t="s">
        <v>481</v>
      </c>
      <c r="C5805" s="126" t="s">
        <v>1877</v>
      </c>
      <c r="D5805" s="126" t="s">
        <v>1877</v>
      </c>
      <c r="E5805" s="124"/>
      <c r="F5805" s="119"/>
    </row>
    <row r="5806" spans="1:6" ht="31.5">
      <c r="A5806" s="127" t="s">
        <v>482</v>
      </c>
      <c r="B5806" s="128" t="s">
        <v>483</v>
      </c>
      <c r="C5806" s="126" t="s">
        <v>1877</v>
      </c>
      <c r="D5806" s="126" t="s">
        <v>1877</v>
      </c>
      <c r="E5806" s="124"/>
      <c r="F5806" s="119"/>
    </row>
    <row r="5807" spans="1:6">
      <c r="A5807" s="127" t="s">
        <v>484</v>
      </c>
      <c r="B5807" s="128" t="s">
        <v>485</v>
      </c>
      <c r="C5807" s="126" t="s">
        <v>1877</v>
      </c>
      <c r="D5807" s="126" t="s">
        <v>1877</v>
      </c>
      <c r="E5807" s="124"/>
      <c r="F5807" s="119"/>
    </row>
    <row r="5808" spans="1:6">
      <c r="A5808" s="129">
        <v>2</v>
      </c>
      <c r="B5808" s="130" t="s">
        <v>298</v>
      </c>
      <c r="C5808" s="126"/>
      <c r="D5808" s="126"/>
      <c r="E5808" s="124"/>
      <c r="F5808" s="119"/>
    </row>
    <row r="5809" spans="1:6" ht="31.5">
      <c r="A5809" s="127" t="s">
        <v>267</v>
      </c>
      <c r="B5809" s="128" t="s">
        <v>486</v>
      </c>
      <c r="C5809" s="126" t="s">
        <v>1877</v>
      </c>
      <c r="D5809" s="126" t="s">
        <v>1877</v>
      </c>
      <c r="E5809" s="124"/>
      <c r="F5809" s="119"/>
    </row>
    <row r="5810" spans="1:6" ht="63">
      <c r="A5810" s="127" t="s">
        <v>268</v>
      </c>
      <c r="B5810" s="128" t="s">
        <v>411</v>
      </c>
      <c r="C5810" s="126" t="s">
        <v>1877</v>
      </c>
      <c r="D5810" s="126" t="s">
        <v>1877</v>
      </c>
      <c r="E5810" s="124"/>
      <c r="F5810" s="119"/>
    </row>
    <row r="5811" spans="1:6" ht="31.5">
      <c r="A5811" s="127" t="s">
        <v>269</v>
      </c>
      <c r="B5811" s="128" t="s">
        <v>412</v>
      </c>
      <c r="C5811" s="126" t="s">
        <v>1877</v>
      </c>
      <c r="D5811" s="126" t="s">
        <v>1877</v>
      </c>
      <c r="E5811" s="124"/>
      <c r="F5811" s="119"/>
    </row>
    <row r="5812" spans="1:6" ht="47.25">
      <c r="A5812" s="129">
        <v>3</v>
      </c>
      <c r="B5812" s="130" t="s">
        <v>210</v>
      </c>
      <c r="C5812" s="126" t="s">
        <v>1877</v>
      </c>
      <c r="D5812" s="126" t="s">
        <v>1877</v>
      </c>
      <c r="E5812" s="124"/>
      <c r="F5812" s="119"/>
    </row>
    <row r="5813" spans="1:6" ht="31.5">
      <c r="A5813" s="127" t="s">
        <v>299</v>
      </c>
      <c r="B5813" s="128" t="s">
        <v>211</v>
      </c>
      <c r="C5813" s="126" t="s">
        <v>1877</v>
      </c>
      <c r="D5813" s="126" t="s">
        <v>1877</v>
      </c>
      <c r="E5813" s="124"/>
      <c r="F5813" s="119"/>
    </row>
    <row r="5814" spans="1:6">
      <c r="A5814" s="127" t="s">
        <v>240</v>
      </c>
      <c r="B5814" s="128" t="s">
        <v>212</v>
      </c>
      <c r="C5814" s="126" t="s">
        <v>1877</v>
      </c>
      <c r="D5814" s="126" t="s">
        <v>1877</v>
      </c>
      <c r="E5814" s="124"/>
      <c r="F5814" s="119"/>
    </row>
    <row r="5815" spans="1:6">
      <c r="A5815" s="127" t="s">
        <v>242</v>
      </c>
      <c r="B5815" s="128" t="s">
        <v>213</v>
      </c>
      <c r="C5815" s="126" t="s">
        <v>1877</v>
      </c>
      <c r="D5815" s="126" t="s">
        <v>1877</v>
      </c>
      <c r="E5815" s="124"/>
      <c r="F5815" s="119"/>
    </row>
    <row r="5816" spans="1:6">
      <c r="A5816" s="127" t="s">
        <v>214</v>
      </c>
      <c r="B5816" s="128" t="s">
        <v>215</v>
      </c>
      <c r="C5816" s="126" t="s">
        <v>1877</v>
      </c>
      <c r="D5816" s="126" t="s">
        <v>1877</v>
      </c>
      <c r="E5816" s="124"/>
      <c r="F5816" s="119"/>
    </row>
    <row r="5817" spans="1:6">
      <c r="A5817" s="127" t="s">
        <v>216</v>
      </c>
      <c r="B5817" s="128" t="s">
        <v>217</v>
      </c>
      <c r="C5817" s="126" t="s">
        <v>1877</v>
      </c>
      <c r="D5817" s="126" t="s">
        <v>1877</v>
      </c>
      <c r="E5817" s="124"/>
      <c r="F5817" s="119"/>
    </row>
    <row r="5818" spans="1:6">
      <c r="A5818" s="129">
        <v>4</v>
      </c>
      <c r="B5818" s="130" t="s">
        <v>394</v>
      </c>
      <c r="C5818" s="126"/>
      <c r="D5818" s="126"/>
      <c r="E5818" s="124"/>
      <c r="F5818" s="119"/>
    </row>
    <row r="5819" spans="1:6" ht="31.5">
      <c r="A5819" s="126" t="s">
        <v>271</v>
      </c>
      <c r="B5819" s="251" t="s">
        <v>218</v>
      </c>
      <c r="C5819" s="126" t="s">
        <v>1877</v>
      </c>
      <c r="D5819" s="126" t="s">
        <v>1877</v>
      </c>
      <c r="E5819" s="124"/>
      <c r="F5819" s="119"/>
    </row>
    <row r="5820" spans="1:6" ht="63">
      <c r="A5820" s="126" t="s">
        <v>272</v>
      </c>
      <c r="B5820" s="251" t="s">
        <v>392</v>
      </c>
      <c r="C5820" s="126" t="s">
        <v>1877</v>
      </c>
      <c r="D5820" s="126" t="s">
        <v>1877</v>
      </c>
      <c r="E5820" s="124"/>
      <c r="F5820" s="119"/>
    </row>
    <row r="5821" spans="1:6" ht="31.5">
      <c r="A5821" s="126" t="s">
        <v>273</v>
      </c>
      <c r="B5821" s="251" t="s">
        <v>500</v>
      </c>
      <c r="C5821" s="126" t="s">
        <v>1877</v>
      </c>
      <c r="D5821" s="126" t="s">
        <v>1877</v>
      </c>
      <c r="E5821" s="124"/>
      <c r="F5821" s="119"/>
    </row>
    <row r="5822" spans="1:6" ht="31.5">
      <c r="A5822" s="126" t="s">
        <v>138</v>
      </c>
      <c r="B5822" s="251" t="s">
        <v>501</v>
      </c>
      <c r="C5822" s="126" t="s">
        <v>1877</v>
      </c>
      <c r="D5822" s="126" t="s">
        <v>1877</v>
      </c>
      <c r="E5822" s="124"/>
      <c r="F5822" s="119"/>
    </row>
    <row r="5823" spans="1:6">
      <c r="E5823" s="719"/>
      <c r="F5823" s="178" t="s">
        <v>251</v>
      </c>
    </row>
    <row r="5824" spans="1:6">
      <c r="B5824" s="53"/>
      <c r="F5824" s="178" t="s">
        <v>456</v>
      </c>
    </row>
    <row r="5825" spans="1:6">
      <c r="F5825" s="178" t="s">
        <v>182</v>
      </c>
    </row>
    <row r="5826" spans="1:6">
      <c r="F5826" s="178"/>
    </row>
    <row r="5827" spans="1:6">
      <c r="A5827" s="802" t="s">
        <v>399</v>
      </c>
      <c r="B5827" s="802"/>
      <c r="C5827" s="802"/>
      <c r="D5827" s="802"/>
      <c r="E5827" s="802"/>
      <c r="F5827" s="802"/>
    </row>
    <row r="5828" spans="1:6">
      <c r="A5828" s="802" t="s">
        <v>303</v>
      </c>
      <c r="B5828" s="802"/>
      <c r="C5828" s="802"/>
      <c r="D5828" s="802"/>
      <c r="E5828" s="802"/>
      <c r="F5828" s="802"/>
    </row>
    <row r="5829" spans="1:6">
      <c r="F5829" s="178" t="s">
        <v>219</v>
      </c>
    </row>
    <row r="5830" spans="1:6">
      <c r="F5830" s="178" t="s">
        <v>220</v>
      </c>
    </row>
    <row r="5831" spans="1:6">
      <c r="F5831" s="178" t="s">
        <v>221</v>
      </c>
    </row>
    <row r="5832" spans="1:6">
      <c r="F5832" s="246" t="s">
        <v>222</v>
      </c>
    </row>
    <row r="5833" spans="1:6">
      <c r="F5833" s="178" t="s">
        <v>1885</v>
      </c>
    </row>
    <row r="5834" spans="1:6">
      <c r="F5834" s="178" t="s">
        <v>177</v>
      </c>
    </row>
    <row r="5835" spans="1:6">
      <c r="A5835" s="123"/>
    </row>
    <row r="5836" spans="1:6">
      <c r="A5836" s="804" t="s">
        <v>1886</v>
      </c>
      <c r="B5836" s="804"/>
      <c r="C5836" s="804"/>
      <c r="D5836" s="804"/>
      <c r="E5836" s="804"/>
      <c r="F5836" s="804"/>
    </row>
    <row r="5837" spans="1:6">
      <c r="A5837" s="121" t="s">
        <v>626</v>
      </c>
      <c r="B5837" s="640" t="s">
        <v>1026</v>
      </c>
    </row>
    <row r="5838" spans="1:6">
      <c r="A5838" s="803" t="s">
        <v>262</v>
      </c>
      <c r="B5838" s="781" t="s">
        <v>418</v>
      </c>
      <c r="C5838" s="806" t="s">
        <v>470</v>
      </c>
      <c r="D5838" s="807"/>
      <c r="E5838" s="805" t="s">
        <v>400</v>
      </c>
      <c r="F5838" s="781" t="s">
        <v>401</v>
      </c>
    </row>
    <row r="5839" spans="1:6">
      <c r="A5839" s="803"/>
      <c r="B5839" s="781"/>
      <c r="C5839" s="808"/>
      <c r="D5839" s="809"/>
      <c r="E5839" s="805"/>
      <c r="F5839" s="781"/>
    </row>
    <row r="5840" spans="1:6">
      <c r="A5840" s="803"/>
      <c r="B5840" s="781"/>
      <c r="C5840" s="247" t="s">
        <v>402</v>
      </c>
      <c r="D5840" s="247" t="s">
        <v>403</v>
      </c>
      <c r="E5840" s="805"/>
      <c r="F5840" s="781"/>
    </row>
    <row r="5841" spans="1:6">
      <c r="A5841" s="712">
        <v>1</v>
      </c>
      <c r="B5841" s="709">
        <v>2</v>
      </c>
      <c r="C5841" s="247">
        <v>3</v>
      </c>
      <c r="D5841" s="247">
        <v>4</v>
      </c>
      <c r="E5841" s="711">
        <v>5</v>
      </c>
      <c r="F5841" s="709">
        <v>6</v>
      </c>
    </row>
    <row r="5842" spans="1:6">
      <c r="A5842" s="712">
        <v>1</v>
      </c>
      <c r="B5842" s="248" t="s">
        <v>368</v>
      </c>
      <c r="C5842" s="249"/>
      <c r="D5842" s="249"/>
      <c r="E5842" s="125"/>
      <c r="F5842" s="710"/>
    </row>
    <row r="5843" spans="1:6">
      <c r="A5843" s="126" t="s">
        <v>264</v>
      </c>
      <c r="B5843" s="250" t="s">
        <v>369</v>
      </c>
      <c r="C5843" s="126" t="s">
        <v>1877</v>
      </c>
      <c r="D5843" s="126" t="s">
        <v>1877</v>
      </c>
      <c r="E5843" s="124"/>
      <c r="F5843" s="119"/>
    </row>
    <row r="5844" spans="1:6">
      <c r="A5844" s="126" t="s">
        <v>265</v>
      </c>
      <c r="B5844" s="251" t="s">
        <v>223</v>
      </c>
      <c r="C5844" s="126" t="s">
        <v>1877</v>
      </c>
      <c r="D5844" s="126" t="s">
        <v>1877</v>
      </c>
      <c r="E5844" s="124"/>
      <c r="F5844" s="119"/>
    </row>
    <row r="5845" spans="1:6" ht="31.5">
      <c r="A5845" s="126" t="s">
        <v>276</v>
      </c>
      <c r="B5845" s="251" t="s">
        <v>480</v>
      </c>
      <c r="C5845" s="126" t="s">
        <v>1877</v>
      </c>
      <c r="D5845" s="126" t="s">
        <v>1877</v>
      </c>
      <c r="E5845" s="124"/>
      <c r="F5845" s="119"/>
    </row>
    <row r="5846" spans="1:6" ht="63">
      <c r="A5846" s="127" t="s">
        <v>291</v>
      </c>
      <c r="B5846" s="128" t="s">
        <v>481</v>
      </c>
      <c r="C5846" s="126" t="s">
        <v>1877</v>
      </c>
      <c r="D5846" s="126" t="s">
        <v>1877</v>
      </c>
      <c r="E5846" s="124"/>
      <c r="F5846" s="119"/>
    </row>
    <row r="5847" spans="1:6" ht="31.5">
      <c r="A5847" s="127" t="s">
        <v>482</v>
      </c>
      <c r="B5847" s="128" t="s">
        <v>483</v>
      </c>
      <c r="C5847" s="126" t="s">
        <v>1877</v>
      </c>
      <c r="D5847" s="126" t="s">
        <v>1877</v>
      </c>
      <c r="E5847" s="124"/>
      <c r="F5847" s="119"/>
    </row>
    <row r="5848" spans="1:6">
      <c r="A5848" s="127" t="s">
        <v>484</v>
      </c>
      <c r="B5848" s="128" t="s">
        <v>485</v>
      </c>
      <c r="C5848" s="126" t="s">
        <v>1877</v>
      </c>
      <c r="D5848" s="126" t="s">
        <v>1877</v>
      </c>
      <c r="E5848" s="124"/>
      <c r="F5848" s="119"/>
    </row>
    <row r="5849" spans="1:6">
      <c r="A5849" s="129">
        <v>2</v>
      </c>
      <c r="B5849" s="130" t="s">
        <v>298</v>
      </c>
      <c r="C5849" s="126"/>
      <c r="D5849" s="126"/>
      <c r="E5849" s="124"/>
      <c r="F5849" s="119"/>
    </row>
    <row r="5850" spans="1:6" ht="31.5">
      <c r="A5850" s="127" t="s">
        <v>267</v>
      </c>
      <c r="B5850" s="128" t="s">
        <v>486</v>
      </c>
      <c r="C5850" s="126" t="s">
        <v>1877</v>
      </c>
      <c r="D5850" s="126" t="s">
        <v>1877</v>
      </c>
      <c r="E5850" s="124"/>
      <c r="F5850" s="119"/>
    </row>
    <row r="5851" spans="1:6" ht="63">
      <c r="A5851" s="127" t="s">
        <v>268</v>
      </c>
      <c r="B5851" s="128" t="s">
        <v>411</v>
      </c>
      <c r="C5851" s="126" t="s">
        <v>1877</v>
      </c>
      <c r="D5851" s="126" t="s">
        <v>1877</v>
      </c>
      <c r="E5851" s="124"/>
      <c r="F5851" s="119"/>
    </row>
    <row r="5852" spans="1:6" ht="31.5">
      <c r="A5852" s="127" t="s">
        <v>269</v>
      </c>
      <c r="B5852" s="128" t="s">
        <v>412</v>
      </c>
      <c r="C5852" s="126" t="s">
        <v>1877</v>
      </c>
      <c r="D5852" s="126" t="s">
        <v>1877</v>
      </c>
      <c r="E5852" s="124"/>
      <c r="F5852" s="119"/>
    </row>
    <row r="5853" spans="1:6" ht="47.25">
      <c r="A5853" s="129">
        <v>3</v>
      </c>
      <c r="B5853" s="130" t="s">
        <v>210</v>
      </c>
      <c r="C5853" s="126" t="s">
        <v>1877</v>
      </c>
      <c r="D5853" s="126" t="s">
        <v>1877</v>
      </c>
      <c r="E5853" s="124"/>
      <c r="F5853" s="119"/>
    </row>
    <row r="5854" spans="1:6" ht="31.5">
      <c r="A5854" s="127" t="s">
        <v>299</v>
      </c>
      <c r="B5854" s="128" t="s">
        <v>211</v>
      </c>
      <c r="C5854" s="126" t="s">
        <v>1877</v>
      </c>
      <c r="D5854" s="126" t="s">
        <v>1877</v>
      </c>
      <c r="E5854" s="124"/>
      <c r="F5854" s="119"/>
    </row>
    <row r="5855" spans="1:6">
      <c r="A5855" s="127" t="s">
        <v>240</v>
      </c>
      <c r="B5855" s="128" t="s">
        <v>212</v>
      </c>
      <c r="C5855" s="126" t="s">
        <v>1877</v>
      </c>
      <c r="D5855" s="126" t="s">
        <v>1877</v>
      </c>
      <c r="E5855" s="124"/>
      <c r="F5855" s="119"/>
    </row>
    <row r="5856" spans="1:6">
      <c r="A5856" s="127" t="s">
        <v>242</v>
      </c>
      <c r="B5856" s="128" t="s">
        <v>213</v>
      </c>
      <c r="C5856" s="126" t="s">
        <v>1877</v>
      </c>
      <c r="D5856" s="126" t="s">
        <v>1877</v>
      </c>
      <c r="E5856" s="124"/>
      <c r="F5856" s="119"/>
    </row>
    <row r="5857" spans="1:6">
      <c r="A5857" s="127" t="s">
        <v>214</v>
      </c>
      <c r="B5857" s="128" t="s">
        <v>215</v>
      </c>
      <c r="C5857" s="126" t="s">
        <v>1877</v>
      </c>
      <c r="D5857" s="126" t="s">
        <v>1877</v>
      </c>
      <c r="E5857" s="124"/>
      <c r="F5857" s="119"/>
    </row>
    <row r="5858" spans="1:6">
      <c r="A5858" s="127" t="s">
        <v>216</v>
      </c>
      <c r="B5858" s="128" t="s">
        <v>217</v>
      </c>
      <c r="C5858" s="126" t="s">
        <v>1877</v>
      </c>
      <c r="D5858" s="126" t="s">
        <v>1877</v>
      </c>
      <c r="E5858" s="124"/>
      <c r="F5858" s="119"/>
    </row>
    <row r="5859" spans="1:6">
      <c r="A5859" s="129">
        <v>4</v>
      </c>
      <c r="B5859" s="130" t="s">
        <v>394</v>
      </c>
      <c r="C5859" s="126"/>
      <c r="D5859" s="126"/>
      <c r="E5859" s="124"/>
      <c r="F5859" s="119"/>
    </row>
    <row r="5860" spans="1:6" ht="31.5">
      <c r="A5860" s="126" t="s">
        <v>271</v>
      </c>
      <c r="B5860" s="251" t="s">
        <v>218</v>
      </c>
      <c r="C5860" s="126" t="s">
        <v>1877</v>
      </c>
      <c r="D5860" s="126" t="s">
        <v>1877</v>
      </c>
      <c r="E5860" s="124"/>
      <c r="F5860" s="119"/>
    </row>
    <row r="5861" spans="1:6" ht="63">
      <c r="A5861" s="126" t="s">
        <v>272</v>
      </c>
      <c r="B5861" s="251" t="s">
        <v>392</v>
      </c>
      <c r="C5861" s="126" t="s">
        <v>1877</v>
      </c>
      <c r="D5861" s="126" t="s">
        <v>1877</v>
      </c>
      <c r="E5861" s="124"/>
      <c r="F5861" s="119"/>
    </row>
    <row r="5862" spans="1:6" ht="31.5">
      <c r="A5862" s="126" t="s">
        <v>273</v>
      </c>
      <c r="B5862" s="251" t="s">
        <v>500</v>
      </c>
      <c r="C5862" s="126" t="s">
        <v>1877</v>
      </c>
      <c r="D5862" s="126" t="s">
        <v>1877</v>
      </c>
      <c r="E5862" s="124"/>
      <c r="F5862" s="119"/>
    </row>
    <row r="5863" spans="1:6" ht="31.5">
      <c r="A5863" s="126" t="s">
        <v>138</v>
      </c>
      <c r="B5863" s="251" t="s">
        <v>501</v>
      </c>
      <c r="C5863" s="126" t="s">
        <v>1877</v>
      </c>
      <c r="D5863" s="126" t="s">
        <v>1877</v>
      </c>
      <c r="E5863" s="124"/>
      <c r="F5863" s="119"/>
    </row>
    <row r="5864" spans="1:6">
      <c r="E5864" s="719"/>
      <c r="F5864" s="178" t="s">
        <v>251</v>
      </c>
    </row>
    <row r="5865" spans="1:6">
      <c r="B5865" s="53"/>
      <c r="F5865" s="178" t="s">
        <v>456</v>
      </c>
    </row>
    <row r="5866" spans="1:6">
      <c r="F5866" s="178" t="s">
        <v>182</v>
      </c>
    </row>
    <row r="5867" spans="1:6">
      <c r="F5867" s="178"/>
    </row>
    <row r="5868" spans="1:6">
      <c r="A5868" s="802" t="s">
        <v>399</v>
      </c>
      <c r="B5868" s="802"/>
      <c r="C5868" s="802"/>
      <c r="D5868" s="802"/>
      <c r="E5868" s="802"/>
      <c r="F5868" s="802"/>
    </row>
    <row r="5869" spans="1:6">
      <c r="A5869" s="802" t="s">
        <v>303</v>
      </c>
      <c r="B5869" s="802"/>
      <c r="C5869" s="802"/>
      <c r="D5869" s="802"/>
      <c r="E5869" s="802"/>
      <c r="F5869" s="802"/>
    </row>
    <row r="5870" spans="1:6">
      <c r="F5870" s="178" t="s">
        <v>219</v>
      </c>
    </row>
    <row r="5871" spans="1:6">
      <c r="F5871" s="178" t="s">
        <v>220</v>
      </c>
    </row>
    <row r="5872" spans="1:6">
      <c r="F5872" s="178" t="s">
        <v>221</v>
      </c>
    </row>
    <row r="5873" spans="1:6">
      <c r="F5873" s="246" t="s">
        <v>222</v>
      </c>
    </row>
    <row r="5874" spans="1:6">
      <c r="F5874" s="178" t="s">
        <v>1885</v>
      </c>
    </row>
    <row r="5875" spans="1:6">
      <c r="F5875" s="178" t="s">
        <v>177</v>
      </c>
    </row>
    <row r="5876" spans="1:6">
      <c r="A5876" s="123"/>
    </row>
    <row r="5877" spans="1:6">
      <c r="A5877" s="804" t="s">
        <v>1886</v>
      </c>
      <c r="B5877" s="804"/>
      <c r="C5877" s="804"/>
      <c r="D5877" s="804"/>
      <c r="E5877" s="804"/>
      <c r="F5877" s="804"/>
    </row>
    <row r="5878" spans="1:6">
      <c r="A5878" s="121" t="s">
        <v>627</v>
      </c>
      <c r="B5878" s="640" t="s">
        <v>1027</v>
      </c>
    </row>
    <row r="5879" spans="1:6">
      <c r="A5879" s="803" t="s">
        <v>262</v>
      </c>
      <c r="B5879" s="781" t="s">
        <v>418</v>
      </c>
      <c r="C5879" s="806" t="s">
        <v>470</v>
      </c>
      <c r="D5879" s="807"/>
      <c r="E5879" s="805" t="s">
        <v>400</v>
      </c>
      <c r="F5879" s="781" t="s">
        <v>401</v>
      </c>
    </row>
    <row r="5880" spans="1:6">
      <c r="A5880" s="803"/>
      <c r="B5880" s="781"/>
      <c r="C5880" s="808"/>
      <c r="D5880" s="809"/>
      <c r="E5880" s="805"/>
      <c r="F5880" s="781"/>
    </row>
    <row r="5881" spans="1:6">
      <c r="A5881" s="803"/>
      <c r="B5881" s="781"/>
      <c r="C5881" s="247" t="s">
        <v>402</v>
      </c>
      <c r="D5881" s="247" t="s">
        <v>403</v>
      </c>
      <c r="E5881" s="805"/>
      <c r="F5881" s="781"/>
    </row>
    <row r="5882" spans="1:6">
      <c r="A5882" s="712">
        <v>1</v>
      </c>
      <c r="B5882" s="709">
        <v>2</v>
      </c>
      <c r="C5882" s="247">
        <v>3</v>
      </c>
      <c r="D5882" s="247">
        <v>4</v>
      </c>
      <c r="E5882" s="711">
        <v>5</v>
      </c>
      <c r="F5882" s="709">
        <v>6</v>
      </c>
    </row>
    <row r="5883" spans="1:6">
      <c r="A5883" s="712">
        <v>1</v>
      </c>
      <c r="B5883" s="248" t="s">
        <v>368</v>
      </c>
      <c r="C5883" s="249"/>
      <c r="D5883" s="249"/>
      <c r="E5883" s="125"/>
      <c r="F5883" s="710"/>
    </row>
    <row r="5884" spans="1:6">
      <c r="A5884" s="126" t="s">
        <v>264</v>
      </c>
      <c r="B5884" s="250" t="s">
        <v>369</v>
      </c>
      <c r="C5884" s="126" t="s">
        <v>1877</v>
      </c>
      <c r="D5884" s="126" t="s">
        <v>1877</v>
      </c>
      <c r="E5884" s="124"/>
      <c r="F5884" s="119"/>
    </row>
    <row r="5885" spans="1:6">
      <c r="A5885" s="126" t="s">
        <v>265</v>
      </c>
      <c r="B5885" s="251" t="s">
        <v>223</v>
      </c>
      <c r="C5885" s="126" t="s">
        <v>1877</v>
      </c>
      <c r="D5885" s="126" t="s">
        <v>1877</v>
      </c>
      <c r="E5885" s="124"/>
      <c r="F5885" s="119"/>
    </row>
    <row r="5886" spans="1:6" ht="31.5">
      <c r="A5886" s="126" t="s">
        <v>276</v>
      </c>
      <c r="B5886" s="251" t="s">
        <v>480</v>
      </c>
      <c r="C5886" s="126" t="s">
        <v>1877</v>
      </c>
      <c r="D5886" s="126" t="s">
        <v>1877</v>
      </c>
      <c r="E5886" s="124"/>
      <c r="F5886" s="119"/>
    </row>
    <row r="5887" spans="1:6" ht="63">
      <c r="A5887" s="127" t="s">
        <v>291</v>
      </c>
      <c r="B5887" s="128" t="s">
        <v>481</v>
      </c>
      <c r="C5887" s="126" t="s">
        <v>1877</v>
      </c>
      <c r="D5887" s="126" t="s">
        <v>1877</v>
      </c>
      <c r="E5887" s="124"/>
      <c r="F5887" s="119"/>
    </row>
    <row r="5888" spans="1:6" ht="31.5">
      <c r="A5888" s="127" t="s">
        <v>482</v>
      </c>
      <c r="B5888" s="128" t="s">
        <v>483</v>
      </c>
      <c r="C5888" s="126" t="s">
        <v>1877</v>
      </c>
      <c r="D5888" s="126" t="s">
        <v>1877</v>
      </c>
      <c r="E5888" s="124"/>
      <c r="F5888" s="119"/>
    </row>
    <row r="5889" spans="1:6">
      <c r="A5889" s="127" t="s">
        <v>484</v>
      </c>
      <c r="B5889" s="128" t="s">
        <v>485</v>
      </c>
      <c r="C5889" s="126" t="s">
        <v>1877</v>
      </c>
      <c r="D5889" s="126" t="s">
        <v>1877</v>
      </c>
      <c r="E5889" s="124"/>
      <c r="F5889" s="119"/>
    </row>
    <row r="5890" spans="1:6">
      <c r="A5890" s="129">
        <v>2</v>
      </c>
      <c r="B5890" s="130" t="s">
        <v>298</v>
      </c>
      <c r="C5890" s="126"/>
      <c r="D5890" s="126"/>
      <c r="E5890" s="124"/>
      <c r="F5890" s="119"/>
    </row>
    <row r="5891" spans="1:6" ht="31.5">
      <c r="A5891" s="127" t="s">
        <v>267</v>
      </c>
      <c r="B5891" s="128" t="s">
        <v>486</v>
      </c>
      <c r="C5891" s="126" t="s">
        <v>1877</v>
      </c>
      <c r="D5891" s="126" t="s">
        <v>1877</v>
      </c>
      <c r="E5891" s="124"/>
      <c r="F5891" s="119"/>
    </row>
    <row r="5892" spans="1:6" ht="63">
      <c r="A5892" s="127" t="s">
        <v>268</v>
      </c>
      <c r="B5892" s="128" t="s">
        <v>411</v>
      </c>
      <c r="C5892" s="126" t="s">
        <v>1877</v>
      </c>
      <c r="D5892" s="126" t="s">
        <v>1877</v>
      </c>
      <c r="E5892" s="124"/>
      <c r="F5892" s="119"/>
    </row>
    <row r="5893" spans="1:6" ht="31.5">
      <c r="A5893" s="127" t="s">
        <v>269</v>
      </c>
      <c r="B5893" s="128" t="s">
        <v>412</v>
      </c>
      <c r="C5893" s="126" t="s">
        <v>1877</v>
      </c>
      <c r="D5893" s="126" t="s">
        <v>1877</v>
      </c>
      <c r="E5893" s="124"/>
      <c r="F5893" s="119"/>
    </row>
    <row r="5894" spans="1:6" ht="47.25">
      <c r="A5894" s="129">
        <v>3</v>
      </c>
      <c r="B5894" s="130" t="s">
        <v>210</v>
      </c>
      <c r="C5894" s="126" t="s">
        <v>1877</v>
      </c>
      <c r="D5894" s="126" t="s">
        <v>1877</v>
      </c>
      <c r="E5894" s="124"/>
      <c r="F5894" s="119"/>
    </row>
    <row r="5895" spans="1:6" ht="31.5">
      <c r="A5895" s="127" t="s">
        <v>299</v>
      </c>
      <c r="B5895" s="128" t="s">
        <v>211</v>
      </c>
      <c r="C5895" s="126" t="s">
        <v>1877</v>
      </c>
      <c r="D5895" s="126" t="s">
        <v>1877</v>
      </c>
      <c r="E5895" s="124"/>
      <c r="F5895" s="119"/>
    </row>
    <row r="5896" spans="1:6">
      <c r="A5896" s="127" t="s">
        <v>240</v>
      </c>
      <c r="B5896" s="128" t="s">
        <v>212</v>
      </c>
      <c r="C5896" s="126" t="s">
        <v>1877</v>
      </c>
      <c r="D5896" s="126" t="s">
        <v>1877</v>
      </c>
      <c r="E5896" s="124"/>
      <c r="F5896" s="119"/>
    </row>
    <row r="5897" spans="1:6">
      <c r="A5897" s="127" t="s">
        <v>242</v>
      </c>
      <c r="B5897" s="128" t="s">
        <v>213</v>
      </c>
      <c r="C5897" s="126" t="s">
        <v>1877</v>
      </c>
      <c r="D5897" s="126" t="s">
        <v>1877</v>
      </c>
      <c r="E5897" s="124"/>
      <c r="F5897" s="119"/>
    </row>
    <row r="5898" spans="1:6">
      <c r="A5898" s="127" t="s">
        <v>214</v>
      </c>
      <c r="B5898" s="128" t="s">
        <v>215</v>
      </c>
      <c r="C5898" s="126" t="s">
        <v>1877</v>
      </c>
      <c r="D5898" s="126" t="s">
        <v>1877</v>
      </c>
      <c r="E5898" s="124"/>
      <c r="F5898" s="119"/>
    </row>
    <row r="5899" spans="1:6">
      <c r="A5899" s="127" t="s">
        <v>216</v>
      </c>
      <c r="B5899" s="128" t="s">
        <v>217</v>
      </c>
      <c r="C5899" s="126" t="s">
        <v>1877</v>
      </c>
      <c r="D5899" s="126" t="s">
        <v>1877</v>
      </c>
      <c r="E5899" s="124"/>
      <c r="F5899" s="119"/>
    </row>
    <row r="5900" spans="1:6">
      <c r="A5900" s="129">
        <v>4</v>
      </c>
      <c r="B5900" s="130" t="s">
        <v>394</v>
      </c>
      <c r="C5900" s="126"/>
      <c r="D5900" s="126"/>
      <c r="E5900" s="124"/>
      <c r="F5900" s="119"/>
    </row>
    <row r="5901" spans="1:6" ht="31.5">
      <c r="A5901" s="126" t="s">
        <v>271</v>
      </c>
      <c r="B5901" s="251" t="s">
        <v>218</v>
      </c>
      <c r="C5901" s="126" t="s">
        <v>1877</v>
      </c>
      <c r="D5901" s="126" t="s">
        <v>1877</v>
      </c>
      <c r="E5901" s="124"/>
      <c r="F5901" s="119"/>
    </row>
    <row r="5902" spans="1:6" ht="63">
      <c r="A5902" s="126" t="s">
        <v>272</v>
      </c>
      <c r="B5902" s="251" t="s">
        <v>392</v>
      </c>
      <c r="C5902" s="126" t="s">
        <v>1877</v>
      </c>
      <c r="D5902" s="126" t="s">
        <v>1877</v>
      </c>
      <c r="E5902" s="124"/>
      <c r="F5902" s="119"/>
    </row>
    <row r="5903" spans="1:6" ht="31.5">
      <c r="A5903" s="126" t="s">
        <v>273</v>
      </c>
      <c r="B5903" s="251" t="s">
        <v>500</v>
      </c>
      <c r="C5903" s="126" t="s">
        <v>1877</v>
      </c>
      <c r="D5903" s="126" t="s">
        <v>1877</v>
      </c>
      <c r="E5903" s="124"/>
      <c r="F5903" s="119"/>
    </row>
    <row r="5904" spans="1:6" ht="31.5">
      <c r="A5904" s="126" t="s">
        <v>138</v>
      </c>
      <c r="B5904" s="251" t="s">
        <v>501</v>
      </c>
      <c r="C5904" s="126" t="s">
        <v>1877</v>
      </c>
      <c r="D5904" s="126" t="s">
        <v>1877</v>
      </c>
      <c r="E5904" s="124"/>
      <c r="F5904" s="119"/>
    </row>
    <row r="5905" spans="1:6">
      <c r="E5905" s="719"/>
      <c r="F5905" s="178" t="s">
        <v>251</v>
      </c>
    </row>
    <row r="5906" spans="1:6">
      <c r="B5906" s="53"/>
      <c r="F5906" s="178" t="s">
        <v>456</v>
      </c>
    </row>
    <row r="5907" spans="1:6">
      <c r="F5907" s="178" t="s">
        <v>182</v>
      </c>
    </row>
    <row r="5908" spans="1:6">
      <c r="F5908" s="178"/>
    </row>
    <row r="5909" spans="1:6">
      <c r="A5909" s="802" t="s">
        <v>399</v>
      </c>
      <c r="B5909" s="802"/>
      <c r="C5909" s="802"/>
      <c r="D5909" s="802"/>
      <c r="E5909" s="802"/>
      <c r="F5909" s="802"/>
    </row>
    <row r="5910" spans="1:6">
      <c r="A5910" s="802" t="s">
        <v>303</v>
      </c>
      <c r="B5910" s="802"/>
      <c r="C5910" s="802"/>
      <c r="D5910" s="802"/>
      <c r="E5910" s="802"/>
      <c r="F5910" s="802"/>
    </row>
    <row r="5911" spans="1:6">
      <c r="F5911" s="178" t="s">
        <v>219</v>
      </c>
    </row>
    <row r="5912" spans="1:6">
      <c r="F5912" s="178" t="s">
        <v>220</v>
      </c>
    </row>
    <row r="5913" spans="1:6">
      <c r="F5913" s="178" t="s">
        <v>221</v>
      </c>
    </row>
    <row r="5914" spans="1:6">
      <c r="F5914" s="246" t="s">
        <v>222</v>
      </c>
    </row>
    <row r="5915" spans="1:6">
      <c r="F5915" s="178" t="s">
        <v>1885</v>
      </c>
    </row>
    <row r="5916" spans="1:6">
      <c r="F5916" s="178" t="s">
        <v>177</v>
      </c>
    </row>
    <row r="5917" spans="1:6">
      <c r="A5917" s="123"/>
    </row>
    <row r="5918" spans="1:6">
      <c r="A5918" s="804" t="s">
        <v>1886</v>
      </c>
      <c r="B5918" s="804"/>
      <c r="C5918" s="804"/>
      <c r="D5918" s="804"/>
      <c r="E5918" s="804"/>
      <c r="F5918" s="804"/>
    </row>
    <row r="5919" spans="1:6">
      <c r="A5919" s="121" t="s">
        <v>856</v>
      </c>
      <c r="B5919" s="640" t="s">
        <v>1028</v>
      </c>
    </row>
    <row r="5920" spans="1:6">
      <c r="A5920" s="803" t="s">
        <v>262</v>
      </c>
      <c r="B5920" s="781" t="s">
        <v>418</v>
      </c>
      <c r="C5920" s="806" t="s">
        <v>470</v>
      </c>
      <c r="D5920" s="807"/>
      <c r="E5920" s="805" t="s">
        <v>400</v>
      </c>
      <c r="F5920" s="781" t="s">
        <v>401</v>
      </c>
    </row>
    <row r="5921" spans="1:6">
      <c r="A5921" s="803"/>
      <c r="B5921" s="781"/>
      <c r="C5921" s="808"/>
      <c r="D5921" s="809"/>
      <c r="E5921" s="805"/>
      <c r="F5921" s="781"/>
    </row>
    <row r="5922" spans="1:6">
      <c r="A5922" s="803"/>
      <c r="B5922" s="781"/>
      <c r="C5922" s="247" t="s">
        <v>402</v>
      </c>
      <c r="D5922" s="247" t="s">
        <v>403</v>
      </c>
      <c r="E5922" s="805"/>
      <c r="F5922" s="781"/>
    </row>
    <row r="5923" spans="1:6">
      <c r="A5923" s="712">
        <v>1</v>
      </c>
      <c r="B5923" s="709">
        <v>2</v>
      </c>
      <c r="C5923" s="247">
        <v>3</v>
      </c>
      <c r="D5923" s="247">
        <v>4</v>
      </c>
      <c r="E5923" s="711">
        <v>5</v>
      </c>
      <c r="F5923" s="709">
        <v>6</v>
      </c>
    </row>
    <row r="5924" spans="1:6">
      <c r="A5924" s="712">
        <v>1</v>
      </c>
      <c r="B5924" s="248" t="s">
        <v>368</v>
      </c>
      <c r="C5924" s="249"/>
      <c r="D5924" s="249"/>
      <c r="E5924" s="125"/>
      <c r="F5924" s="710"/>
    </row>
    <row r="5925" spans="1:6">
      <c r="A5925" s="126" t="s">
        <v>264</v>
      </c>
      <c r="B5925" s="250" t="s">
        <v>369</v>
      </c>
      <c r="C5925" s="126" t="s">
        <v>1877</v>
      </c>
      <c r="D5925" s="126" t="s">
        <v>1877</v>
      </c>
      <c r="E5925" s="124"/>
      <c r="F5925" s="119"/>
    </row>
    <row r="5926" spans="1:6">
      <c r="A5926" s="126" t="s">
        <v>265</v>
      </c>
      <c r="B5926" s="251" t="s">
        <v>223</v>
      </c>
      <c r="C5926" s="126" t="s">
        <v>1877</v>
      </c>
      <c r="D5926" s="126" t="s">
        <v>1877</v>
      </c>
      <c r="E5926" s="124"/>
      <c r="F5926" s="119"/>
    </row>
    <row r="5927" spans="1:6" ht="31.5">
      <c r="A5927" s="126" t="s">
        <v>276</v>
      </c>
      <c r="B5927" s="251" t="s">
        <v>480</v>
      </c>
      <c r="C5927" s="126" t="s">
        <v>1877</v>
      </c>
      <c r="D5927" s="126" t="s">
        <v>1877</v>
      </c>
      <c r="E5927" s="124"/>
      <c r="F5927" s="119"/>
    </row>
    <row r="5928" spans="1:6" ht="63">
      <c r="A5928" s="127" t="s">
        <v>291</v>
      </c>
      <c r="B5928" s="128" t="s">
        <v>481</v>
      </c>
      <c r="C5928" s="126" t="s">
        <v>1877</v>
      </c>
      <c r="D5928" s="126" t="s">
        <v>1877</v>
      </c>
      <c r="E5928" s="124"/>
      <c r="F5928" s="119"/>
    </row>
    <row r="5929" spans="1:6" ht="31.5">
      <c r="A5929" s="127" t="s">
        <v>482</v>
      </c>
      <c r="B5929" s="128" t="s">
        <v>483</v>
      </c>
      <c r="C5929" s="126" t="s">
        <v>1877</v>
      </c>
      <c r="D5929" s="126" t="s">
        <v>1877</v>
      </c>
      <c r="E5929" s="124"/>
      <c r="F5929" s="119"/>
    </row>
    <row r="5930" spans="1:6">
      <c r="A5930" s="127" t="s">
        <v>484</v>
      </c>
      <c r="B5930" s="128" t="s">
        <v>485</v>
      </c>
      <c r="C5930" s="126" t="s">
        <v>1877</v>
      </c>
      <c r="D5930" s="126" t="s">
        <v>1877</v>
      </c>
      <c r="E5930" s="124"/>
      <c r="F5930" s="119"/>
    </row>
    <row r="5931" spans="1:6">
      <c r="A5931" s="129">
        <v>2</v>
      </c>
      <c r="B5931" s="130" t="s">
        <v>298</v>
      </c>
      <c r="C5931" s="126"/>
      <c r="D5931" s="126"/>
      <c r="E5931" s="124"/>
      <c r="F5931" s="119"/>
    </row>
    <row r="5932" spans="1:6" ht="31.5">
      <c r="A5932" s="127" t="s">
        <v>267</v>
      </c>
      <c r="B5932" s="128" t="s">
        <v>486</v>
      </c>
      <c r="C5932" s="126" t="s">
        <v>1877</v>
      </c>
      <c r="D5932" s="126" t="s">
        <v>1877</v>
      </c>
      <c r="E5932" s="124"/>
      <c r="F5932" s="119"/>
    </row>
    <row r="5933" spans="1:6" ht="63">
      <c r="A5933" s="127" t="s">
        <v>268</v>
      </c>
      <c r="B5933" s="128" t="s">
        <v>411</v>
      </c>
      <c r="C5933" s="126" t="s">
        <v>1877</v>
      </c>
      <c r="D5933" s="126" t="s">
        <v>1877</v>
      </c>
      <c r="E5933" s="124"/>
      <c r="F5933" s="119"/>
    </row>
    <row r="5934" spans="1:6" ht="31.5">
      <c r="A5934" s="127" t="s">
        <v>269</v>
      </c>
      <c r="B5934" s="128" t="s">
        <v>412</v>
      </c>
      <c r="C5934" s="126" t="s">
        <v>1877</v>
      </c>
      <c r="D5934" s="126" t="s">
        <v>1877</v>
      </c>
      <c r="E5934" s="124"/>
      <c r="F5934" s="119"/>
    </row>
    <row r="5935" spans="1:6" ht="47.25">
      <c r="A5935" s="129">
        <v>3</v>
      </c>
      <c r="B5935" s="130" t="s">
        <v>210</v>
      </c>
      <c r="C5935" s="126" t="s">
        <v>1877</v>
      </c>
      <c r="D5935" s="126" t="s">
        <v>1877</v>
      </c>
      <c r="E5935" s="124"/>
      <c r="F5935" s="119"/>
    </row>
    <row r="5936" spans="1:6" ht="31.5">
      <c r="A5936" s="127" t="s">
        <v>299</v>
      </c>
      <c r="B5936" s="128" t="s">
        <v>211</v>
      </c>
      <c r="C5936" s="126" t="s">
        <v>1877</v>
      </c>
      <c r="D5936" s="126" t="s">
        <v>1877</v>
      </c>
      <c r="E5936" s="124"/>
      <c r="F5936" s="119"/>
    </row>
    <row r="5937" spans="1:6">
      <c r="A5937" s="127" t="s">
        <v>240</v>
      </c>
      <c r="B5937" s="128" t="s">
        <v>212</v>
      </c>
      <c r="C5937" s="126" t="s">
        <v>1877</v>
      </c>
      <c r="D5937" s="126" t="s">
        <v>1877</v>
      </c>
      <c r="E5937" s="124"/>
      <c r="F5937" s="119"/>
    </row>
    <row r="5938" spans="1:6">
      <c r="A5938" s="127" t="s">
        <v>242</v>
      </c>
      <c r="B5938" s="128" t="s">
        <v>213</v>
      </c>
      <c r="C5938" s="126" t="s">
        <v>1877</v>
      </c>
      <c r="D5938" s="126" t="s">
        <v>1877</v>
      </c>
      <c r="E5938" s="124"/>
      <c r="F5938" s="119"/>
    </row>
    <row r="5939" spans="1:6">
      <c r="A5939" s="127" t="s">
        <v>214</v>
      </c>
      <c r="B5939" s="128" t="s">
        <v>215</v>
      </c>
      <c r="C5939" s="126" t="s">
        <v>1877</v>
      </c>
      <c r="D5939" s="126" t="s">
        <v>1877</v>
      </c>
      <c r="E5939" s="124"/>
      <c r="F5939" s="119"/>
    </row>
    <row r="5940" spans="1:6">
      <c r="A5940" s="127" t="s">
        <v>216</v>
      </c>
      <c r="B5940" s="128" t="s">
        <v>217</v>
      </c>
      <c r="C5940" s="126" t="s">
        <v>1877</v>
      </c>
      <c r="D5940" s="126" t="s">
        <v>1877</v>
      </c>
      <c r="E5940" s="124"/>
      <c r="F5940" s="119"/>
    </row>
    <row r="5941" spans="1:6">
      <c r="A5941" s="129">
        <v>4</v>
      </c>
      <c r="B5941" s="130" t="s">
        <v>394</v>
      </c>
      <c r="C5941" s="126"/>
      <c r="D5941" s="126"/>
      <c r="E5941" s="124"/>
      <c r="F5941" s="119"/>
    </row>
    <row r="5942" spans="1:6" ht="31.5">
      <c r="A5942" s="126" t="s">
        <v>271</v>
      </c>
      <c r="B5942" s="251" t="s">
        <v>218</v>
      </c>
      <c r="C5942" s="126" t="s">
        <v>1877</v>
      </c>
      <c r="D5942" s="126" t="s">
        <v>1877</v>
      </c>
      <c r="E5942" s="124"/>
      <c r="F5942" s="119"/>
    </row>
    <row r="5943" spans="1:6" ht="63">
      <c r="A5943" s="126" t="s">
        <v>272</v>
      </c>
      <c r="B5943" s="251" t="s">
        <v>392</v>
      </c>
      <c r="C5943" s="126" t="s">
        <v>1877</v>
      </c>
      <c r="D5943" s="126" t="s">
        <v>1877</v>
      </c>
      <c r="E5943" s="124"/>
      <c r="F5943" s="119"/>
    </row>
    <row r="5944" spans="1:6" ht="31.5">
      <c r="A5944" s="126" t="s">
        <v>273</v>
      </c>
      <c r="B5944" s="251" t="s">
        <v>500</v>
      </c>
      <c r="C5944" s="126" t="s">
        <v>1877</v>
      </c>
      <c r="D5944" s="126" t="s">
        <v>1877</v>
      </c>
      <c r="E5944" s="124"/>
      <c r="F5944" s="119"/>
    </row>
    <row r="5945" spans="1:6" ht="31.5">
      <c r="A5945" s="126" t="s">
        <v>138</v>
      </c>
      <c r="B5945" s="251" t="s">
        <v>501</v>
      </c>
      <c r="C5945" s="126" t="s">
        <v>1877</v>
      </c>
      <c r="D5945" s="126" t="s">
        <v>1877</v>
      </c>
      <c r="E5945" s="124"/>
      <c r="F5945" s="119"/>
    </row>
    <row r="5946" spans="1:6">
      <c r="E5946" s="719"/>
      <c r="F5946" s="178" t="s">
        <v>251</v>
      </c>
    </row>
    <row r="5947" spans="1:6">
      <c r="B5947" s="53"/>
      <c r="F5947" s="178" t="s">
        <v>456</v>
      </c>
    </row>
    <row r="5948" spans="1:6">
      <c r="F5948" s="178" t="s">
        <v>182</v>
      </c>
    </row>
    <row r="5949" spans="1:6">
      <c r="F5949" s="178"/>
    </row>
    <row r="5950" spans="1:6">
      <c r="A5950" s="802" t="s">
        <v>399</v>
      </c>
      <c r="B5950" s="802"/>
      <c r="C5950" s="802"/>
      <c r="D5950" s="802"/>
      <c r="E5950" s="802"/>
      <c r="F5950" s="802"/>
    </row>
    <row r="5951" spans="1:6">
      <c r="A5951" s="802" t="s">
        <v>303</v>
      </c>
      <c r="B5951" s="802"/>
      <c r="C5951" s="802"/>
      <c r="D5951" s="802"/>
      <c r="E5951" s="802"/>
      <c r="F5951" s="802"/>
    </row>
    <row r="5952" spans="1:6">
      <c r="F5952" s="178" t="s">
        <v>219</v>
      </c>
    </row>
    <row r="5953" spans="1:6">
      <c r="F5953" s="178" t="s">
        <v>220</v>
      </c>
    </row>
    <row r="5954" spans="1:6">
      <c r="F5954" s="178" t="s">
        <v>221</v>
      </c>
    </row>
    <row r="5955" spans="1:6">
      <c r="F5955" s="246" t="s">
        <v>222</v>
      </c>
    </row>
    <row r="5956" spans="1:6">
      <c r="F5956" s="178" t="s">
        <v>1885</v>
      </c>
    </row>
    <row r="5957" spans="1:6">
      <c r="F5957" s="178" t="s">
        <v>177</v>
      </c>
    </row>
    <row r="5958" spans="1:6">
      <c r="A5958" s="123"/>
    </row>
    <row r="5959" spans="1:6">
      <c r="A5959" s="804" t="s">
        <v>1886</v>
      </c>
      <c r="B5959" s="804"/>
      <c r="C5959" s="804"/>
      <c r="D5959" s="804"/>
      <c r="E5959" s="804"/>
      <c r="F5959" s="804"/>
    </row>
    <row r="5960" spans="1:6">
      <c r="A5960" s="121" t="s">
        <v>857</v>
      </c>
      <c r="B5960" s="640" t="s">
        <v>1029</v>
      </c>
    </row>
    <row r="5961" spans="1:6">
      <c r="A5961" s="803" t="s">
        <v>262</v>
      </c>
      <c r="B5961" s="781" t="s">
        <v>418</v>
      </c>
      <c r="C5961" s="806" t="s">
        <v>470</v>
      </c>
      <c r="D5961" s="807"/>
      <c r="E5961" s="805" t="s">
        <v>400</v>
      </c>
      <c r="F5961" s="781" t="s">
        <v>401</v>
      </c>
    </row>
    <row r="5962" spans="1:6">
      <c r="A5962" s="803"/>
      <c r="B5962" s="781"/>
      <c r="C5962" s="808"/>
      <c r="D5962" s="809"/>
      <c r="E5962" s="805"/>
      <c r="F5962" s="781"/>
    </row>
    <row r="5963" spans="1:6">
      <c r="A5963" s="803"/>
      <c r="B5963" s="781"/>
      <c r="C5963" s="247" t="s">
        <v>402</v>
      </c>
      <c r="D5963" s="247" t="s">
        <v>403</v>
      </c>
      <c r="E5963" s="805"/>
      <c r="F5963" s="781"/>
    </row>
    <row r="5964" spans="1:6">
      <c r="A5964" s="712">
        <v>1</v>
      </c>
      <c r="B5964" s="709">
        <v>2</v>
      </c>
      <c r="C5964" s="247">
        <v>3</v>
      </c>
      <c r="D5964" s="247">
        <v>4</v>
      </c>
      <c r="E5964" s="711">
        <v>5</v>
      </c>
      <c r="F5964" s="709">
        <v>6</v>
      </c>
    </row>
    <row r="5965" spans="1:6">
      <c r="A5965" s="712">
        <v>1</v>
      </c>
      <c r="B5965" s="248" t="s">
        <v>368</v>
      </c>
      <c r="C5965" s="249"/>
      <c r="D5965" s="249"/>
      <c r="E5965" s="125"/>
      <c r="F5965" s="710"/>
    </row>
    <row r="5966" spans="1:6">
      <c r="A5966" s="126" t="s">
        <v>264</v>
      </c>
      <c r="B5966" s="250" t="s">
        <v>369</v>
      </c>
      <c r="C5966" s="126" t="s">
        <v>1877</v>
      </c>
      <c r="D5966" s="126" t="s">
        <v>1877</v>
      </c>
      <c r="E5966" s="124"/>
      <c r="F5966" s="119"/>
    </row>
    <row r="5967" spans="1:6">
      <c r="A5967" s="126" t="s">
        <v>265</v>
      </c>
      <c r="B5967" s="251" t="s">
        <v>223</v>
      </c>
      <c r="C5967" s="126" t="s">
        <v>1877</v>
      </c>
      <c r="D5967" s="126" t="s">
        <v>1877</v>
      </c>
      <c r="E5967" s="124"/>
      <c r="F5967" s="119"/>
    </row>
    <row r="5968" spans="1:6" ht="31.5">
      <c r="A5968" s="126" t="s">
        <v>276</v>
      </c>
      <c r="B5968" s="251" t="s">
        <v>480</v>
      </c>
      <c r="C5968" s="126" t="s">
        <v>1877</v>
      </c>
      <c r="D5968" s="126" t="s">
        <v>1877</v>
      </c>
      <c r="E5968" s="124"/>
      <c r="F5968" s="119"/>
    </row>
    <row r="5969" spans="1:6" ht="63">
      <c r="A5969" s="127" t="s">
        <v>291</v>
      </c>
      <c r="B5969" s="128" t="s">
        <v>481</v>
      </c>
      <c r="C5969" s="126" t="s">
        <v>1877</v>
      </c>
      <c r="D5969" s="126" t="s">
        <v>1877</v>
      </c>
      <c r="E5969" s="124"/>
      <c r="F5969" s="119"/>
    </row>
    <row r="5970" spans="1:6" ht="31.5">
      <c r="A5970" s="127" t="s">
        <v>482</v>
      </c>
      <c r="B5970" s="128" t="s">
        <v>483</v>
      </c>
      <c r="C5970" s="126" t="s">
        <v>1877</v>
      </c>
      <c r="D5970" s="126" t="s">
        <v>1877</v>
      </c>
      <c r="E5970" s="124"/>
      <c r="F5970" s="119"/>
    </row>
    <row r="5971" spans="1:6">
      <c r="A5971" s="127" t="s">
        <v>484</v>
      </c>
      <c r="B5971" s="128" t="s">
        <v>485</v>
      </c>
      <c r="C5971" s="126" t="s">
        <v>1877</v>
      </c>
      <c r="D5971" s="126" t="s">
        <v>1877</v>
      </c>
      <c r="E5971" s="124"/>
      <c r="F5971" s="119"/>
    </row>
    <row r="5972" spans="1:6">
      <c r="A5972" s="129">
        <v>2</v>
      </c>
      <c r="B5972" s="130" t="s">
        <v>298</v>
      </c>
      <c r="C5972" s="126"/>
      <c r="D5972" s="126"/>
      <c r="E5972" s="124"/>
      <c r="F5972" s="119"/>
    </row>
    <row r="5973" spans="1:6" ht="31.5">
      <c r="A5973" s="127" t="s">
        <v>267</v>
      </c>
      <c r="B5973" s="128" t="s">
        <v>486</v>
      </c>
      <c r="C5973" s="126" t="s">
        <v>1877</v>
      </c>
      <c r="D5973" s="126" t="s">
        <v>1877</v>
      </c>
      <c r="E5973" s="124"/>
      <c r="F5973" s="119"/>
    </row>
    <row r="5974" spans="1:6" ht="63">
      <c r="A5974" s="127" t="s">
        <v>268</v>
      </c>
      <c r="B5974" s="128" t="s">
        <v>411</v>
      </c>
      <c r="C5974" s="126" t="s">
        <v>1877</v>
      </c>
      <c r="D5974" s="126" t="s">
        <v>1877</v>
      </c>
      <c r="E5974" s="124"/>
      <c r="F5974" s="119"/>
    </row>
    <row r="5975" spans="1:6" ht="31.5">
      <c r="A5975" s="127" t="s">
        <v>269</v>
      </c>
      <c r="B5975" s="128" t="s">
        <v>412</v>
      </c>
      <c r="C5975" s="126" t="s">
        <v>1877</v>
      </c>
      <c r="D5975" s="126" t="s">
        <v>1877</v>
      </c>
      <c r="E5975" s="124"/>
      <c r="F5975" s="119"/>
    </row>
    <row r="5976" spans="1:6" ht="47.25">
      <c r="A5976" s="129">
        <v>3</v>
      </c>
      <c r="B5976" s="130" t="s">
        <v>210</v>
      </c>
      <c r="C5976" s="126" t="s">
        <v>1877</v>
      </c>
      <c r="D5976" s="126" t="s">
        <v>1877</v>
      </c>
      <c r="E5976" s="124"/>
      <c r="F5976" s="119"/>
    </row>
    <row r="5977" spans="1:6" ht="31.5">
      <c r="A5977" s="127" t="s">
        <v>299</v>
      </c>
      <c r="B5977" s="128" t="s">
        <v>211</v>
      </c>
      <c r="C5977" s="126" t="s">
        <v>1877</v>
      </c>
      <c r="D5977" s="126" t="s">
        <v>1877</v>
      </c>
      <c r="E5977" s="124"/>
      <c r="F5977" s="119"/>
    </row>
    <row r="5978" spans="1:6">
      <c r="A5978" s="127" t="s">
        <v>240</v>
      </c>
      <c r="B5978" s="128" t="s">
        <v>212</v>
      </c>
      <c r="C5978" s="126" t="s">
        <v>1877</v>
      </c>
      <c r="D5978" s="126" t="s">
        <v>1877</v>
      </c>
      <c r="E5978" s="124"/>
      <c r="F5978" s="119"/>
    </row>
    <row r="5979" spans="1:6">
      <c r="A5979" s="127" t="s">
        <v>242</v>
      </c>
      <c r="B5979" s="128" t="s">
        <v>213</v>
      </c>
      <c r="C5979" s="126" t="s">
        <v>1877</v>
      </c>
      <c r="D5979" s="126" t="s">
        <v>1877</v>
      </c>
      <c r="E5979" s="124"/>
      <c r="F5979" s="119"/>
    </row>
    <row r="5980" spans="1:6">
      <c r="A5980" s="127" t="s">
        <v>214</v>
      </c>
      <c r="B5980" s="128" t="s">
        <v>215</v>
      </c>
      <c r="C5980" s="126" t="s">
        <v>1877</v>
      </c>
      <c r="D5980" s="126" t="s">
        <v>1877</v>
      </c>
      <c r="E5980" s="124"/>
      <c r="F5980" s="119"/>
    </row>
    <row r="5981" spans="1:6">
      <c r="A5981" s="127" t="s">
        <v>216</v>
      </c>
      <c r="B5981" s="128" t="s">
        <v>217</v>
      </c>
      <c r="C5981" s="126" t="s">
        <v>1877</v>
      </c>
      <c r="D5981" s="126" t="s">
        <v>1877</v>
      </c>
      <c r="E5981" s="124"/>
      <c r="F5981" s="119"/>
    </row>
    <row r="5982" spans="1:6">
      <c r="A5982" s="129">
        <v>4</v>
      </c>
      <c r="B5982" s="130" t="s">
        <v>394</v>
      </c>
      <c r="C5982" s="126"/>
      <c r="D5982" s="126"/>
      <c r="E5982" s="124"/>
      <c r="F5982" s="119"/>
    </row>
    <row r="5983" spans="1:6" ht="31.5">
      <c r="A5983" s="126" t="s">
        <v>271</v>
      </c>
      <c r="B5983" s="251" t="s">
        <v>218</v>
      </c>
      <c r="C5983" s="126" t="s">
        <v>1877</v>
      </c>
      <c r="D5983" s="126" t="s">
        <v>1877</v>
      </c>
      <c r="E5983" s="124"/>
      <c r="F5983" s="119"/>
    </row>
    <row r="5984" spans="1:6" ht="63">
      <c r="A5984" s="126" t="s">
        <v>272</v>
      </c>
      <c r="B5984" s="251" t="s">
        <v>392</v>
      </c>
      <c r="C5984" s="126" t="s">
        <v>1877</v>
      </c>
      <c r="D5984" s="126" t="s">
        <v>1877</v>
      </c>
      <c r="E5984" s="124"/>
      <c r="F5984" s="119"/>
    </row>
    <row r="5985" spans="1:6" ht="31.5">
      <c r="A5985" s="126" t="s">
        <v>273</v>
      </c>
      <c r="B5985" s="251" t="s">
        <v>500</v>
      </c>
      <c r="C5985" s="126" t="s">
        <v>1877</v>
      </c>
      <c r="D5985" s="126" t="s">
        <v>1877</v>
      </c>
      <c r="E5985" s="124"/>
      <c r="F5985" s="119"/>
    </row>
    <row r="5986" spans="1:6" ht="31.5">
      <c r="A5986" s="126" t="s">
        <v>138</v>
      </c>
      <c r="B5986" s="251" t="s">
        <v>501</v>
      </c>
      <c r="C5986" s="126" t="s">
        <v>1877</v>
      </c>
      <c r="D5986" s="126" t="s">
        <v>1877</v>
      </c>
      <c r="E5986" s="124"/>
      <c r="F5986" s="119"/>
    </row>
    <row r="5987" spans="1:6">
      <c r="E5987" s="719"/>
      <c r="F5987" s="178" t="s">
        <v>251</v>
      </c>
    </row>
    <row r="5988" spans="1:6">
      <c r="B5988" s="53"/>
      <c r="F5988" s="178" t="s">
        <v>456</v>
      </c>
    </row>
    <row r="5989" spans="1:6">
      <c r="F5989" s="178" t="s">
        <v>182</v>
      </c>
    </row>
    <row r="5990" spans="1:6">
      <c r="F5990" s="178"/>
    </row>
    <row r="5991" spans="1:6">
      <c r="A5991" s="802" t="s">
        <v>399</v>
      </c>
      <c r="B5991" s="802"/>
      <c r="C5991" s="802"/>
      <c r="D5991" s="802"/>
      <c r="E5991" s="802"/>
      <c r="F5991" s="802"/>
    </row>
    <row r="5992" spans="1:6">
      <c r="A5992" s="802" t="s">
        <v>303</v>
      </c>
      <c r="B5992" s="802"/>
      <c r="C5992" s="802"/>
      <c r="D5992" s="802"/>
      <c r="E5992" s="802"/>
      <c r="F5992" s="802"/>
    </row>
    <row r="5993" spans="1:6">
      <c r="F5993" s="178" t="s">
        <v>219</v>
      </c>
    </row>
    <row r="5994" spans="1:6">
      <c r="F5994" s="178" t="s">
        <v>220</v>
      </c>
    </row>
    <row r="5995" spans="1:6">
      <c r="F5995" s="178" t="s">
        <v>221</v>
      </c>
    </row>
    <row r="5996" spans="1:6">
      <c r="F5996" s="246" t="s">
        <v>222</v>
      </c>
    </row>
    <row r="5997" spans="1:6">
      <c r="F5997" s="178" t="s">
        <v>1885</v>
      </c>
    </row>
    <row r="5998" spans="1:6">
      <c r="F5998" s="178" t="s">
        <v>177</v>
      </c>
    </row>
    <row r="5999" spans="1:6">
      <c r="A5999" s="123"/>
    </row>
    <row r="6000" spans="1:6">
      <c r="A6000" s="804" t="s">
        <v>1886</v>
      </c>
      <c r="B6000" s="804"/>
      <c r="C6000" s="804"/>
      <c r="D6000" s="804"/>
      <c r="E6000" s="804"/>
      <c r="F6000" s="804"/>
    </row>
    <row r="6001" spans="1:6">
      <c r="A6001" s="121" t="s">
        <v>858</v>
      </c>
      <c r="B6001" s="640" t="s">
        <v>1030</v>
      </c>
    </row>
    <row r="6002" spans="1:6">
      <c r="A6002" s="803" t="s">
        <v>262</v>
      </c>
      <c r="B6002" s="781" t="s">
        <v>418</v>
      </c>
      <c r="C6002" s="806" t="s">
        <v>470</v>
      </c>
      <c r="D6002" s="807"/>
      <c r="E6002" s="805" t="s">
        <v>400</v>
      </c>
      <c r="F6002" s="781" t="s">
        <v>401</v>
      </c>
    </row>
    <row r="6003" spans="1:6">
      <c r="A6003" s="803"/>
      <c r="B6003" s="781"/>
      <c r="C6003" s="808"/>
      <c r="D6003" s="809"/>
      <c r="E6003" s="805"/>
      <c r="F6003" s="781"/>
    </row>
    <row r="6004" spans="1:6">
      <c r="A6004" s="803"/>
      <c r="B6004" s="781"/>
      <c r="C6004" s="247" t="s">
        <v>402</v>
      </c>
      <c r="D6004" s="247" t="s">
        <v>403</v>
      </c>
      <c r="E6004" s="805"/>
      <c r="F6004" s="781"/>
    </row>
    <row r="6005" spans="1:6">
      <c r="A6005" s="712">
        <v>1</v>
      </c>
      <c r="B6005" s="709">
        <v>2</v>
      </c>
      <c r="C6005" s="247">
        <v>3</v>
      </c>
      <c r="D6005" s="247">
        <v>4</v>
      </c>
      <c r="E6005" s="711">
        <v>5</v>
      </c>
      <c r="F6005" s="709">
        <v>6</v>
      </c>
    </row>
    <row r="6006" spans="1:6">
      <c r="A6006" s="712">
        <v>1</v>
      </c>
      <c r="B6006" s="248" t="s">
        <v>368</v>
      </c>
      <c r="C6006" s="249"/>
      <c r="D6006" s="249"/>
      <c r="E6006" s="125"/>
      <c r="F6006" s="710"/>
    </row>
    <row r="6007" spans="1:6">
      <c r="A6007" s="126" t="s">
        <v>264</v>
      </c>
      <c r="B6007" s="250" t="s">
        <v>369</v>
      </c>
      <c r="C6007" s="126" t="s">
        <v>1877</v>
      </c>
      <c r="D6007" s="126" t="s">
        <v>1877</v>
      </c>
      <c r="E6007" s="124"/>
      <c r="F6007" s="119"/>
    </row>
    <row r="6008" spans="1:6">
      <c r="A6008" s="126" t="s">
        <v>265</v>
      </c>
      <c r="B6008" s="251" t="s">
        <v>223</v>
      </c>
      <c r="C6008" s="126" t="s">
        <v>1877</v>
      </c>
      <c r="D6008" s="126" t="s">
        <v>1877</v>
      </c>
      <c r="E6008" s="124"/>
      <c r="F6008" s="119"/>
    </row>
    <row r="6009" spans="1:6" ht="31.5">
      <c r="A6009" s="126" t="s">
        <v>276</v>
      </c>
      <c r="B6009" s="251" t="s">
        <v>480</v>
      </c>
      <c r="C6009" s="126" t="s">
        <v>1877</v>
      </c>
      <c r="D6009" s="126" t="s">
        <v>1877</v>
      </c>
      <c r="E6009" s="124"/>
      <c r="F6009" s="119"/>
    </row>
    <row r="6010" spans="1:6" ht="63">
      <c r="A6010" s="127" t="s">
        <v>291</v>
      </c>
      <c r="B6010" s="128" t="s">
        <v>481</v>
      </c>
      <c r="C6010" s="126" t="s">
        <v>1877</v>
      </c>
      <c r="D6010" s="126" t="s">
        <v>1877</v>
      </c>
      <c r="E6010" s="124"/>
      <c r="F6010" s="119"/>
    </row>
    <row r="6011" spans="1:6" ht="31.5">
      <c r="A6011" s="127" t="s">
        <v>482</v>
      </c>
      <c r="B6011" s="128" t="s">
        <v>483</v>
      </c>
      <c r="C6011" s="126" t="s">
        <v>1877</v>
      </c>
      <c r="D6011" s="126" t="s">
        <v>1877</v>
      </c>
      <c r="E6011" s="124"/>
      <c r="F6011" s="119"/>
    </row>
    <row r="6012" spans="1:6">
      <c r="A6012" s="127" t="s">
        <v>484</v>
      </c>
      <c r="B6012" s="128" t="s">
        <v>485</v>
      </c>
      <c r="C6012" s="126" t="s">
        <v>1877</v>
      </c>
      <c r="D6012" s="126" t="s">
        <v>1877</v>
      </c>
      <c r="E6012" s="124"/>
      <c r="F6012" s="119"/>
    </row>
    <row r="6013" spans="1:6">
      <c r="A6013" s="129">
        <v>2</v>
      </c>
      <c r="B6013" s="130" t="s">
        <v>298</v>
      </c>
      <c r="C6013" s="126"/>
      <c r="D6013" s="126"/>
      <c r="E6013" s="124"/>
      <c r="F6013" s="119"/>
    </row>
    <row r="6014" spans="1:6" ht="31.5">
      <c r="A6014" s="127" t="s">
        <v>267</v>
      </c>
      <c r="B6014" s="128" t="s">
        <v>486</v>
      </c>
      <c r="C6014" s="126" t="s">
        <v>1877</v>
      </c>
      <c r="D6014" s="126" t="s">
        <v>1877</v>
      </c>
      <c r="E6014" s="124"/>
      <c r="F6014" s="119"/>
    </row>
    <row r="6015" spans="1:6" ht="63">
      <c r="A6015" s="127" t="s">
        <v>268</v>
      </c>
      <c r="B6015" s="128" t="s">
        <v>411</v>
      </c>
      <c r="C6015" s="126" t="s">
        <v>1877</v>
      </c>
      <c r="D6015" s="126" t="s">
        <v>1877</v>
      </c>
      <c r="E6015" s="124"/>
      <c r="F6015" s="119"/>
    </row>
    <row r="6016" spans="1:6" ht="31.5">
      <c r="A6016" s="127" t="s">
        <v>269</v>
      </c>
      <c r="B6016" s="128" t="s">
        <v>412</v>
      </c>
      <c r="C6016" s="126" t="s">
        <v>1877</v>
      </c>
      <c r="D6016" s="126" t="s">
        <v>1877</v>
      </c>
      <c r="E6016" s="124"/>
      <c r="F6016" s="119"/>
    </row>
    <row r="6017" spans="1:6" ht="47.25">
      <c r="A6017" s="129">
        <v>3</v>
      </c>
      <c r="B6017" s="130" t="s">
        <v>210</v>
      </c>
      <c r="C6017" s="126" t="s">
        <v>1877</v>
      </c>
      <c r="D6017" s="126" t="s">
        <v>1877</v>
      </c>
      <c r="E6017" s="124"/>
      <c r="F6017" s="119"/>
    </row>
    <row r="6018" spans="1:6" ht="31.5">
      <c r="A6018" s="127" t="s">
        <v>299</v>
      </c>
      <c r="B6018" s="128" t="s">
        <v>211</v>
      </c>
      <c r="C6018" s="126" t="s">
        <v>1877</v>
      </c>
      <c r="D6018" s="126" t="s">
        <v>1877</v>
      </c>
      <c r="E6018" s="124"/>
      <c r="F6018" s="119"/>
    </row>
    <row r="6019" spans="1:6">
      <c r="A6019" s="127" t="s">
        <v>240</v>
      </c>
      <c r="B6019" s="128" t="s">
        <v>212</v>
      </c>
      <c r="C6019" s="126" t="s">
        <v>1877</v>
      </c>
      <c r="D6019" s="126" t="s">
        <v>1877</v>
      </c>
      <c r="E6019" s="124"/>
      <c r="F6019" s="119"/>
    </row>
    <row r="6020" spans="1:6">
      <c r="A6020" s="127" t="s">
        <v>242</v>
      </c>
      <c r="B6020" s="128" t="s">
        <v>213</v>
      </c>
      <c r="C6020" s="126" t="s">
        <v>1877</v>
      </c>
      <c r="D6020" s="126" t="s">
        <v>1877</v>
      </c>
      <c r="E6020" s="124"/>
      <c r="F6020" s="119"/>
    </row>
    <row r="6021" spans="1:6">
      <c r="A6021" s="127" t="s">
        <v>214</v>
      </c>
      <c r="B6021" s="128" t="s">
        <v>215</v>
      </c>
      <c r="C6021" s="126" t="s">
        <v>1877</v>
      </c>
      <c r="D6021" s="126" t="s">
        <v>1877</v>
      </c>
      <c r="E6021" s="124"/>
      <c r="F6021" s="119"/>
    </row>
    <row r="6022" spans="1:6">
      <c r="A6022" s="127" t="s">
        <v>216</v>
      </c>
      <c r="B6022" s="128" t="s">
        <v>217</v>
      </c>
      <c r="C6022" s="126" t="s">
        <v>1877</v>
      </c>
      <c r="D6022" s="126" t="s">
        <v>1877</v>
      </c>
      <c r="E6022" s="124"/>
      <c r="F6022" s="119"/>
    </row>
    <row r="6023" spans="1:6">
      <c r="A6023" s="129">
        <v>4</v>
      </c>
      <c r="B6023" s="130" t="s">
        <v>394</v>
      </c>
      <c r="C6023" s="126"/>
      <c r="D6023" s="126"/>
      <c r="E6023" s="124"/>
      <c r="F6023" s="119"/>
    </row>
    <row r="6024" spans="1:6" ht="31.5">
      <c r="A6024" s="126" t="s">
        <v>271</v>
      </c>
      <c r="B6024" s="251" t="s">
        <v>218</v>
      </c>
      <c r="C6024" s="126" t="s">
        <v>1877</v>
      </c>
      <c r="D6024" s="126" t="s">
        <v>1877</v>
      </c>
      <c r="E6024" s="124"/>
      <c r="F6024" s="119"/>
    </row>
    <row r="6025" spans="1:6" ht="63">
      <c r="A6025" s="126" t="s">
        <v>272</v>
      </c>
      <c r="B6025" s="251" t="s">
        <v>392</v>
      </c>
      <c r="C6025" s="126" t="s">
        <v>1877</v>
      </c>
      <c r="D6025" s="126" t="s">
        <v>1877</v>
      </c>
      <c r="E6025" s="124"/>
      <c r="F6025" s="119"/>
    </row>
    <row r="6026" spans="1:6" ht="31.5">
      <c r="A6026" s="126" t="s">
        <v>273</v>
      </c>
      <c r="B6026" s="251" t="s">
        <v>500</v>
      </c>
      <c r="C6026" s="126" t="s">
        <v>1877</v>
      </c>
      <c r="D6026" s="126" t="s">
        <v>1877</v>
      </c>
      <c r="E6026" s="124"/>
      <c r="F6026" s="119"/>
    </row>
    <row r="6027" spans="1:6" ht="31.5">
      <c r="A6027" s="126" t="s">
        <v>138</v>
      </c>
      <c r="B6027" s="251" t="s">
        <v>501</v>
      </c>
      <c r="C6027" s="126" t="s">
        <v>1877</v>
      </c>
      <c r="D6027" s="126" t="s">
        <v>1877</v>
      </c>
      <c r="E6027" s="124"/>
      <c r="F6027" s="119"/>
    </row>
    <row r="6028" spans="1:6">
      <c r="E6028" s="719"/>
      <c r="F6028" s="178" t="s">
        <v>251</v>
      </c>
    </row>
    <row r="6029" spans="1:6">
      <c r="B6029" s="53"/>
      <c r="F6029" s="178" t="s">
        <v>456</v>
      </c>
    </row>
    <row r="6030" spans="1:6">
      <c r="F6030" s="178" t="s">
        <v>182</v>
      </c>
    </row>
    <row r="6031" spans="1:6">
      <c r="F6031" s="178"/>
    </row>
    <row r="6032" spans="1:6">
      <c r="A6032" s="802" t="s">
        <v>399</v>
      </c>
      <c r="B6032" s="802"/>
      <c r="C6032" s="802"/>
      <c r="D6032" s="802"/>
      <c r="E6032" s="802"/>
      <c r="F6032" s="802"/>
    </row>
    <row r="6033" spans="1:6">
      <c r="A6033" s="802" t="s">
        <v>303</v>
      </c>
      <c r="B6033" s="802"/>
      <c r="C6033" s="802"/>
      <c r="D6033" s="802"/>
      <c r="E6033" s="802"/>
      <c r="F6033" s="802"/>
    </row>
    <row r="6034" spans="1:6">
      <c r="F6034" s="178" t="s">
        <v>219</v>
      </c>
    </row>
    <row r="6035" spans="1:6">
      <c r="F6035" s="178" t="s">
        <v>220</v>
      </c>
    </row>
    <row r="6036" spans="1:6">
      <c r="F6036" s="178" t="s">
        <v>221</v>
      </c>
    </row>
    <row r="6037" spans="1:6">
      <c r="F6037" s="246" t="s">
        <v>222</v>
      </c>
    </row>
    <row r="6038" spans="1:6">
      <c r="F6038" s="178" t="s">
        <v>1885</v>
      </c>
    </row>
    <row r="6039" spans="1:6">
      <c r="F6039" s="178" t="s">
        <v>177</v>
      </c>
    </row>
    <row r="6040" spans="1:6">
      <c r="A6040" s="123"/>
    </row>
    <row r="6041" spans="1:6">
      <c r="A6041" s="804" t="s">
        <v>1886</v>
      </c>
      <c r="B6041" s="804"/>
      <c r="C6041" s="804"/>
      <c r="D6041" s="804"/>
      <c r="E6041" s="804"/>
      <c r="F6041" s="804"/>
    </row>
    <row r="6042" spans="1:6">
      <c r="A6042" s="121" t="s">
        <v>859</v>
      </c>
      <c r="B6042" s="640" t="s">
        <v>1031</v>
      </c>
    </row>
    <row r="6043" spans="1:6">
      <c r="A6043" s="803" t="s">
        <v>262</v>
      </c>
      <c r="B6043" s="781" t="s">
        <v>418</v>
      </c>
      <c r="C6043" s="806" t="s">
        <v>470</v>
      </c>
      <c r="D6043" s="807"/>
      <c r="E6043" s="805" t="s">
        <v>400</v>
      </c>
      <c r="F6043" s="781" t="s">
        <v>401</v>
      </c>
    </row>
    <row r="6044" spans="1:6">
      <c r="A6044" s="803"/>
      <c r="B6044" s="781"/>
      <c r="C6044" s="808"/>
      <c r="D6044" s="809"/>
      <c r="E6044" s="805"/>
      <c r="F6044" s="781"/>
    </row>
    <row r="6045" spans="1:6">
      <c r="A6045" s="803"/>
      <c r="B6045" s="781"/>
      <c r="C6045" s="247" t="s">
        <v>402</v>
      </c>
      <c r="D6045" s="247" t="s">
        <v>403</v>
      </c>
      <c r="E6045" s="805"/>
      <c r="F6045" s="781"/>
    </row>
    <row r="6046" spans="1:6">
      <c r="A6046" s="712">
        <v>1</v>
      </c>
      <c r="B6046" s="709">
        <v>2</v>
      </c>
      <c r="C6046" s="247">
        <v>3</v>
      </c>
      <c r="D6046" s="247">
        <v>4</v>
      </c>
      <c r="E6046" s="711">
        <v>5</v>
      </c>
      <c r="F6046" s="709">
        <v>6</v>
      </c>
    </row>
    <row r="6047" spans="1:6">
      <c r="A6047" s="712">
        <v>1</v>
      </c>
      <c r="B6047" s="248" t="s">
        <v>368</v>
      </c>
      <c r="C6047" s="249"/>
      <c r="D6047" s="249"/>
      <c r="E6047" s="125"/>
      <c r="F6047" s="710"/>
    </row>
    <row r="6048" spans="1:6">
      <c r="A6048" s="126" t="s">
        <v>264</v>
      </c>
      <c r="B6048" s="250" t="s">
        <v>369</v>
      </c>
      <c r="C6048" s="126" t="s">
        <v>1877</v>
      </c>
      <c r="D6048" s="126" t="s">
        <v>1877</v>
      </c>
      <c r="E6048" s="124"/>
      <c r="F6048" s="119"/>
    </row>
    <row r="6049" spans="1:6">
      <c r="A6049" s="126" t="s">
        <v>265</v>
      </c>
      <c r="B6049" s="251" t="s">
        <v>223</v>
      </c>
      <c r="C6049" s="126" t="s">
        <v>1877</v>
      </c>
      <c r="D6049" s="126" t="s">
        <v>1877</v>
      </c>
      <c r="E6049" s="124"/>
      <c r="F6049" s="119"/>
    </row>
    <row r="6050" spans="1:6" ht="31.5">
      <c r="A6050" s="126" t="s">
        <v>276</v>
      </c>
      <c r="B6050" s="251" t="s">
        <v>480</v>
      </c>
      <c r="C6050" s="126" t="s">
        <v>1877</v>
      </c>
      <c r="D6050" s="126" t="s">
        <v>1877</v>
      </c>
      <c r="E6050" s="124"/>
      <c r="F6050" s="119"/>
    </row>
    <row r="6051" spans="1:6" ht="63">
      <c r="A6051" s="127" t="s">
        <v>291</v>
      </c>
      <c r="B6051" s="128" t="s">
        <v>481</v>
      </c>
      <c r="C6051" s="126" t="s">
        <v>1877</v>
      </c>
      <c r="D6051" s="126" t="s">
        <v>1877</v>
      </c>
      <c r="E6051" s="124"/>
      <c r="F6051" s="119"/>
    </row>
    <row r="6052" spans="1:6" ht="31.5">
      <c r="A6052" s="127" t="s">
        <v>482</v>
      </c>
      <c r="B6052" s="128" t="s">
        <v>483</v>
      </c>
      <c r="C6052" s="126" t="s">
        <v>1877</v>
      </c>
      <c r="D6052" s="126" t="s">
        <v>1877</v>
      </c>
      <c r="E6052" s="124"/>
      <c r="F6052" s="119"/>
    </row>
    <row r="6053" spans="1:6">
      <c r="A6053" s="127" t="s">
        <v>484</v>
      </c>
      <c r="B6053" s="128" t="s">
        <v>485</v>
      </c>
      <c r="C6053" s="126" t="s">
        <v>1877</v>
      </c>
      <c r="D6053" s="126" t="s">
        <v>1877</v>
      </c>
      <c r="E6053" s="124"/>
      <c r="F6053" s="119"/>
    </row>
    <row r="6054" spans="1:6">
      <c r="A6054" s="129">
        <v>2</v>
      </c>
      <c r="B6054" s="130" t="s">
        <v>298</v>
      </c>
      <c r="C6054" s="126"/>
      <c r="D6054" s="126"/>
      <c r="E6054" s="124"/>
      <c r="F6054" s="119"/>
    </row>
    <row r="6055" spans="1:6" ht="31.5">
      <c r="A6055" s="127" t="s">
        <v>267</v>
      </c>
      <c r="B6055" s="128" t="s">
        <v>486</v>
      </c>
      <c r="C6055" s="126" t="s">
        <v>1877</v>
      </c>
      <c r="D6055" s="126" t="s">
        <v>1877</v>
      </c>
      <c r="E6055" s="124"/>
      <c r="F6055" s="119"/>
    </row>
    <row r="6056" spans="1:6" ht="63">
      <c r="A6056" s="127" t="s">
        <v>268</v>
      </c>
      <c r="B6056" s="128" t="s">
        <v>411</v>
      </c>
      <c r="C6056" s="126" t="s">
        <v>1877</v>
      </c>
      <c r="D6056" s="126" t="s">
        <v>1877</v>
      </c>
      <c r="E6056" s="124"/>
      <c r="F6056" s="119"/>
    </row>
    <row r="6057" spans="1:6" ht="31.5">
      <c r="A6057" s="127" t="s">
        <v>269</v>
      </c>
      <c r="B6057" s="128" t="s">
        <v>412</v>
      </c>
      <c r="C6057" s="126" t="s">
        <v>1877</v>
      </c>
      <c r="D6057" s="126" t="s">
        <v>1877</v>
      </c>
      <c r="E6057" s="124"/>
      <c r="F6057" s="119"/>
    </row>
    <row r="6058" spans="1:6" ht="47.25">
      <c r="A6058" s="129">
        <v>3</v>
      </c>
      <c r="B6058" s="130" t="s">
        <v>210</v>
      </c>
      <c r="C6058" s="126" t="s">
        <v>1877</v>
      </c>
      <c r="D6058" s="126" t="s">
        <v>1877</v>
      </c>
      <c r="E6058" s="124"/>
      <c r="F6058" s="119"/>
    </row>
    <row r="6059" spans="1:6" ht="31.5">
      <c r="A6059" s="127" t="s">
        <v>299</v>
      </c>
      <c r="B6059" s="128" t="s">
        <v>211</v>
      </c>
      <c r="C6059" s="126" t="s">
        <v>1877</v>
      </c>
      <c r="D6059" s="126" t="s">
        <v>1877</v>
      </c>
      <c r="E6059" s="124"/>
      <c r="F6059" s="119"/>
    </row>
    <row r="6060" spans="1:6">
      <c r="A6060" s="127" t="s">
        <v>240</v>
      </c>
      <c r="B6060" s="128" t="s">
        <v>212</v>
      </c>
      <c r="C6060" s="126" t="s">
        <v>1877</v>
      </c>
      <c r="D6060" s="126" t="s">
        <v>1877</v>
      </c>
      <c r="E6060" s="124"/>
      <c r="F6060" s="119"/>
    </row>
    <row r="6061" spans="1:6">
      <c r="A6061" s="127" t="s">
        <v>242</v>
      </c>
      <c r="B6061" s="128" t="s">
        <v>213</v>
      </c>
      <c r="C6061" s="126" t="s">
        <v>1877</v>
      </c>
      <c r="D6061" s="126" t="s">
        <v>1877</v>
      </c>
      <c r="E6061" s="124"/>
      <c r="F6061" s="119"/>
    </row>
    <row r="6062" spans="1:6">
      <c r="A6062" s="127" t="s">
        <v>214</v>
      </c>
      <c r="B6062" s="128" t="s">
        <v>215</v>
      </c>
      <c r="C6062" s="126" t="s">
        <v>1877</v>
      </c>
      <c r="D6062" s="126" t="s">
        <v>1877</v>
      </c>
      <c r="E6062" s="124"/>
      <c r="F6062" s="119"/>
    </row>
    <row r="6063" spans="1:6">
      <c r="A6063" s="127" t="s">
        <v>216</v>
      </c>
      <c r="B6063" s="128" t="s">
        <v>217</v>
      </c>
      <c r="C6063" s="126" t="s">
        <v>1877</v>
      </c>
      <c r="D6063" s="126" t="s">
        <v>1877</v>
      </c>
      <c r="E6063" s="124"/>
      <c r="F6063" s="119"/>
    </row>
    <row r="6064" spans="1:6">
      <c r="A6064" s="129">
        <v>4</v>
      </c>
      <c r="B6064" s="130" t="s">
        <v>394</v>
      </c>
      <c r="C6064" s="126"/>
      <c r="D6064" s="126"/>
      <c r="E6064" s="124"/>
      <c r="F6064" s="119"/>
    </row>
    <row r="6065" spans="1:6" ht="31.5">
      <c r="A6065" s="126" t="s">
        <v>271</v>
      </c>
      <c r="B6065" s="251" t="s">
        <v>218</v>
      </c>
      <c r="C6065" s="126" t="s">
        <v>1877</v>
      </c>
      <c r="D6065" s="126" t="s">
        <v>1877</v>
      </c>
      <c r="E6065" s="124"/>
      <c r="F6065" s="119"/>
    </row>
    <row r="6066" spans="1:6" ht="63">
      <c r="A6066" s="126" t="s">
        <v>272</v>
      </c>
      <c r="B6066" s="251" t="s">
        <v>392</v>
      </c>
      <c r="C6066" s="126" t="s">
        <v>1877</v>
      </c>
      <c r="D6066" s="126" t="s">
        <v>1877</v>
      </c>
      <c r="E6066" s="124"/>
      <c r="F6066" s="119"/>
    </row>
    <row r="6067" spans="1:6" ht="31.5">
      <c r="A6067" s="126" t="s">
        <v>273</v>
      </c>
      <c r="B6067" s="251" t="s">
        <v>500</v>
      </c>
      <c r="C6067" s="126" t="s">
        <v>1877</v>
      </c>
      <c r="D6067" s="126" t="s">
        <v>1877</v>
      </c>
      <c r="E6067" s="124"/>
      <c r="F6067" s="119"/>
    </row>
    <row r="6068" spans="1:6" ht="31.5">
      <c r="A6068" s="126" t="s">
        <v>138</v>
      </c>
      <c r="B6068" s="251" t="s">
        <v>501</v>
      </c>
      <c r="C6068" s="126" t="s">
        <v>1877</v>
      </c>
      <c r="D6068" s="126" t="s">
        <v>1877</v>
      </c>
      <c r="E6068" s="124"/>
      <c r="F6068" s="119"/>
    </row>
    <row r="6069" spans="1:6">
      <c r="E6069" s="719"/>
      <c r="F6069" s="178" t="s">
        <v>251</v>
      </c>
    </row>
    <row r="6070" spans="1:6">
      <c r="B6070" s="53"/>
      <c r="F6070" s="178" t="s">
        <v>456</v>
      </c>
    </row>
    <row r="6071" spans="1:6">
      <c r="F6071" s="178" t="s">
        <v>182</v>
      </c>
    </row>
    <row r="6072" spans="1:6">
      <c r="F6072" s="178"/>
    </row>
    <row r="6073" spans="1:6">
      <c r="A6073" s="802" t="s">
        <v>399</v>
      </c>
      <c r="B6073" s="802"/>
      <c r="C6073" s="802"/>
      <c r="D6073" s="802"/>
      <c r="E6073" s="802"/>
      <c r="F6073" s="802"/>
    </row>
    <row r="6074" spans="1:6">
      <c r="A6074" s="802" t="s">
        <v>303</v>
      </c>
      <c r="B6074" s="802"/>
      <c r="C6074" s="802"/>
      <c r="D6074" s="802"/>
      <c r="E6074" s="802"/>
      <c r="F6074" s="802"/>
    </row>
    <row r="6075" spans="1:6">
      <c r="F6075" s="178" t="s">
        <v>219</v>
      </c>
    </row>
    <row r="6076" spans="1:6">
      <c r="F6076" s="178" t="s">
        <v>220</v>
      </c>
    </row>
    <row r="6077" spans="1:6">
      <c r="F6077" s="178" t="s">
        <v>221</v>
      </c>
    </row>
    <row r="6078" spans="1:6">
      <c r="F6078" s="246" t="s">
        <v>222</v>
      </c>
    </row>
    <row r="6079" spans="1:6">
      <c r="F6079" s="178" t="s">
        <v>1885</v>
      </c>
    </row>
    <row r="6080" spans="1:6">
      <c r="F6080" s="178" t="s">
        <v>177</v>
      </c>
    </row>
    <row r="6081" spans="1:6">
      <c r="A6081" s="123"/>
    </row>
    <row r="6082" spans="1:6">
      <c r="A6082" s="804" t="s">
        <v>1886</v>
      </c>
      <c r="B6082" s="804"/>
      <c r="C6082" s="804"/>
      <c r="D6082" s="804"/>
      <c r="E6082" s="804"/>
      <c r="F6082" s="804"/>
    </row>
    <row r="6083" spans="1:6">
      <c r="A6083" s="121" t="s">
        <v>1307</v>
      </c>
      <c r="B6083" s="640" t="s">
        <v>1032</v>
      </c>
    </row>
    <row r="6084" spans="1:6">
      <c r="A6084" s="803" t="s">
        <v>262</v>
      </c>
      <c r="B6084" s="781" t="s">
        <v>418</v>
      </c>
      <c r="C6084" s="806" t="s">
        <v>470</v>
      </c>
      <c r="D6084" s="807"/>
      <c r="E6084" s="805" t="s">
        <v>400</v>
      </c>
      <c r="F6084" s="781" t="s">
        <v>401</v>
      </c>
    </row>
    <row r="6085" spans="1:6">
      <c r="A6085" s="803"/>
      <c r="B6085" s="781"/>
      <c r="C6085" s="808"/>
      <c r="D6085" s="809"/>
      <c r="E6085" s="805"/>
      <c r="F6085" s="781"/>
    </row>
    <row r="6086" spans="1:6">
      <c r="A6086" s="803"/>
      <c r="B6086" s="781"/>
      <c r="C6086" s="247" t="s">
        <v>402</v>
      </c>
      <c r="D6086" s="247" t="s">
        <v>403</v>
      </c>
      <c r="E6086" s="805"/>
      <c r="F6086" s="781"/>
    </row>
    <row r="6087" spans="1:6">
      <c r="A6087" s="712">
        <v>1</v>
      </c>
      <c r="B6087" s="709">
        <v>2</v>
      </c>
      <c r="C6087" s="247">
        <v>3</v>
      </c>
      <c r="D6087" s="247">
        <v>4</v>
      </c>
      <c r="E6087" s="711">
        <v>5</v>
      </c>
      <c r="F6087" s="709">
        <v>6</v>
      </c>
    </row>
    <row r="6088" spans="1:6">
      <c r="A6088" s="712">
        <v>1</v>
      </c>
      <c r="B6088" s="248" t="s">
        <v>368</v>
      </c>
      <c r="C6088" s="249"/>
      <c r="D6088" s="249"/>
      <c r="E6088" s="125"/>
      <c r="F6088" s="710"/>
    </row>
    <row r="6089" spans="1:6">
      <c r="A6089" s="126" t="s">
        <v>264</v>
      </c>
      <c r="B6089" s="250" t="s">
        <v>369</v>
      </c>
      <c r="C6089" s="126" t="s">
        <v>1879</v>
      </c>
      <c r="D6089" s="126" t="s">
        <v>1879</v>
      </c>
      <c r="E6089" s="124"/>
      <c r="F6089" s="119"/>
    </row>
    <row r="6090" spans="1:6">
      <c r="A6090" s="126" t="s">
        <v>265</v>
      </c>
      <c r="B6090" s="251" t="s">
        <v>223</v>
      </c>
      <c r="C6090" s="126" t="s">
        <v>1879</v>
      </c>
      <c r="D6090" s="126" t="s">
        <v>1879</v>
      </c>
      <c r="E6090" s="124"/>
      <c r="F6090" s="119"/>
    </row>
    <row r="6091" spans="1:6" ht="31.5">
      <c r="A6091" s="126" t="s">
        <v>276</v>
      </c>
      <c r="B6091" s="251" t="s">
        <v>480</v>
      </c>
      <c r="C6091" s="126" t="s">
        <v>1879</v>
      </c>
      <c r="D6091" s="126" t="s">
        <v>1879</v>
      </c>
      <c r="E6091" s="124"/>
      <c r="F6091" s="119"/>
    </row>
    <row r="6092" spans="1:6" ht="63">
      <c r="A6092" s="127" t="s">
        <v>291</v>
      </c>
      <c r="B6092" s="128" t="s">
        <v>481</v>
      </c>
      <c r="C6092" s="126" t="s">
        <v>1879</v>
      </c>
      <c r="D6092" s="126" t="s">
        <v>1879</v>
      </c>
      <c r="E6092" s="124"/>
      <c r="F6092" s="119"/>
    </row>
    <row r="6093" spans="1:6" ht="31.5">
      <c r="A6093" s="127" t="s">
        <v>482</v>
      </c>
      <c r="B6093" s="128" t="s">
        <v>483</v>
      </c>
      <c r="C6093" s="126" t="s">
        <v>1879</v>
      </c>
      <c r="D6093" s="126" t="s">
        <v>1879</v>
      </c>
      <c r="E6093" s="124"/>
      <c r="F6093" s="119"/>
    </row>
    <row r="6094" spans="1:6">
      <c r="A6094" s="127" t="s">
        <v>484</v>
      </c>
      <c r="B6094" s="128" t="s">
        <v>485</v>
      </c>
      <c r="C6094" s="126" t="s">
        <v>1879</v>
      </c>
      <c r="D6094" s="126" t="s">
        <v>1879</v>
      </c>
      <c r="E6094" s="124"/>
      <c r="F6094" s="119"/>
    </row>
    <row r="6095" spans="1:6">
      <c r="A6095" s="129">
        <v>2</v>
      </c>
      <c r="B6095" s="130" t="s">
        <v>298</v>
      </c>
      <c r="C6095" s="126"/>
      <c r="D6095" s="126"/>
      <c r="E6095" s="124"/>
      <c r="F6095" s="119"/>
    </row>
    <row r="6096" spans="1:6" ht="31.5">
      <c r="A6096" s="127" t="s">
        <v>267</v>
      </c>
      <c r="B6096" s="128" t="s">
        <v>486</v>
      </c>
      <c r="C6096" s="126" t="s">
        <v>1879</v>
      </c>
      <c r="D6096" s="126" t="s">
        <v>1879</v>
      </c>
      <c r="E6096" s="124"/>
      <c r="F6096" s="119"/>
    </row>
    <row r="6097" spans="1:6" ht="63">
      <c r="A6097" s="127" t="s">
        <v>268</v>
      </c>
      <c r="B6097" s="128" t="s">
        <v>411</v>
      </c>
      <c r="C6097" s="126" t="s">
        <v>1879</v>
      </c>
      <c r="D6097" s="126" t="s">
        <v>1879</v>
      </c>
      <c r="E6097" s="124"/>
      <c r="F6097" s="119"/>
    </row>
    <row r="6098" spans="1:6" ht="31.5">
      <c r="A6098" s="127" t="s">
        <v>269</v>
      </c>
      <c r="B6098" s="128" t="s">
        <v>412</v>
      </c>
      <c r="C6098" s="126" t="s">
        <v>1879</v>
      </c>
      <c r="D6098" s="126" t="s">
        <v>1879</v>
      </c>
      <c r="E6098" s="124"/>
      <c r="F6098" s="119"/>
    </row>
    <row r="6099" spans="1:6" ht="47.25">
      <c r="A6099" s="129">
        <v>3</v>
      </c>
      <c r="B6099" s="130" t="s">
        <v>210</v>
      </c>
      <c r="C6099" s="126" t="s">
        <v>1879</v>
      </c>
      <c r="D6099" s="126" t="s">
        <v>1879</v>
      </c>
      <c r="E6099" s="124"/>
      <c r="F6099" s="119"/>
    </row>
    <row r="6100" spans="1:6" ht="31.5">
      <c r="A6100" s="127" t="s">
        <v>299</v>
      </c>
      <c r="B6100" s="128" t="s">
        <v>211</v>
      </c>
      <c r="C6100" s="126" t="s">
        <v>1879</v>
      </c>
      <c r="D6100" s="126" t="s">
        <v>1879</v>
      </c>
      <c r="E6100" s="124"/>
      <c r="F6100" s="119"/>
    </row>
    <row r="6101" spans="1:6">
      <c r="A6101" s="127" t="s">
        <v>240</v>
      </c>
      <c r="B6101" s="128" t="s">
        <v>212</v>
      </c>
      <c r="C6101" s="126" t="s">
        <v>1879</v>
      </c>
      <c r="D6101" s="126" t="s">
        <v>1879</v>
      </c>
      <c r="E6101" s="124"/>
      <c r="F6101" s="119"/>
    </row>
    <row r="6102" spans="1:6">
      <c r="A6102" s="127" t="s">
        <v>242</v>
      </c>
      <c r="B6102" s="128" t="s">
        <v>213</v>
      </c>
      <c r="C6102" s="126" t="s">
        <v>1879</v>
      </c>
      <c r="D6102" s="126" t="s">
        <v>1879</v>
      </c>
      <c r="E6102" s="124"/>
      <c r="F6102" s="119"/>
    </row>
    <row r="6103" spans="1:6">
      <c r="A6103" s="127" t="s">
        <v>214</v>
      </c>
      <c r="B6103" s="128" t="s">
        <v>215</v>
      </c>
      <c r="C6103" s="126" t="s">
        <v>1879</v>
      </c>
      <c r="D6103" s="126" t="s">
        <v>1879</v>
      </c>
      <c r="E6103" s="124"/>
      <c r="F6103" s="119"/>
    </row>
    <row r="6104" spans="1:6">
      <c r="A6104" s="127" t="s">
        <v>216</v>
      </c>
      <c r="B6104" s="128" t="s">
        <v>217</v>
      </c>
      <c r="C6104" s="126" t="s">
        <v>1879</v>
      </c>
      <c r="D6104" s="126" t="s">
        <v>1879</v>
      </c>
      <c r="E6104" s="124"/>
      <c r="F6104" s="119"/>
    </row>
    <row r="6105" spans="1:6">
      <c r="A6105" s="129">
        <v>4</v>
      </c>
      <c r="B6105" s="130" t="s">
        <v>394</v>
      </c>
      <c r="C6105" s="126"/>
      <c r="D6105" s="126"/>
      <c r="E6105" s="124"/>
      <c r="F6105" s="119"/>
    </row>
    <row r="6106" spans="1:6" ht="31.5">
      <c r="A6106" s="126" t="s">
        <v>271</v>
      </c>
      <c r="B6106" s="251" t="s">
        <v>218</v>
      </c>
      <c r="C6106" s="126" t="s">
        <v>1879</v>
      </c>
      <c r="D6106" s="126" t="s">
        <v>1879</v>
      </c>
      <c r="E6106" s="124"/>
      <c r="F6106" s="119"/>
    </row>
    <row r="6107" spans="1:6" ht="63">
      <c r="A6107" s="126" t="s">
        <v>272</v>
      </c>
      <c r="B6107" s="251" t="s">
        <v>392</v>
      </c>
      <c r="C6107" s="126" t="s">
        <v>1879</v>
      </c>
      <c r="D6107" s="126" t="s">
        <v>1879</v>
      </c>
      <c r="E6107" s="124"/>
      <c r="F6107" s="119"/>
    </row>
    <row r="6108" spans="1:6" ht="31.5">
      <c r="A6108" s="126" t="s">
        <v>273</v>
      </c>
      <c r="B6108" s="251" t="s">
        <v>500</v>
      </c>
      <c r="C6108" s="126" t="s">
        <v>1879</v>
      </c>
      <c r="D6108" s="126" t="s">
        <v>1879</v>
      </c>
      <c r="E6108" s="124"/>
      <c r="F6108" s="119"/>
    </row>
    <row r="6109" spans="1:6" ht="31.5">
      <c r="A6109" s="126" t="s">
        <v>138</v>
      </c>
      <c r="B6109" s="251" t="s">
        <v>501</v>
      </c>
      <c r="C6109" s="126" t="s">
        <v>1879</v>
      </c>
      <c r="D6109" s="126" t="s">
        <v>1879</v>
      </c>
      <c r="E6109" s="124"/>
      <c r="F6109" s="119"/>
    </row>
    <row r="6110" spans="1:6">
      <c r="E6110" s="719"/>
      <c r="F6110" s="178" t="s">
        <v>251</v>
      </c>
    </row>
    <row r="6111" spans="1:6">
      <c r="B6111" s="53"/>
      <c r="F6111" s="178" t="s">
        <v>456</v>
      </c>
    </row>
    <row r="6112" spans="1:6">
      <c r="F6112" s="178" t="s">
        <v>182</v>
      </c>
    </row>
    <row r="6113" spans="1:6">
      <c r="F6113" s="178"/>
    </row>
    <row r="6114" spans="1:6">
      <c r="A6114" s="802" t="s">
        <v>399</v>
      </c>
      <c r="B6114" s="802"/>
      <c r="C6114" s="802"/>
      <c r="D6114" s="802"/>
      <c r="E6114" s="802"/>
      <c r="F6114" s="802"/>
    </row>
    <row r="6115" spans="1:6">
      <c r="A6115" s="802" t="s">
        <v>303</v>
      </c>
      <c r="B6115" s="802"/>
      <c r="C6115" s="802"/>
      <c r="D6115" s="802"/>
      <c r="E6115" s="802"/>
      <c r="F6115" s="802"/>
    </row>
    <row r="6116" spans="1:6">
      <c r="F6116" s="178" t="s">
        <v>219</v>
      </c>
    </row>
    <row r="6117" spans="1:6">
      <c r="F6117" s="178" t="s">
        <v>220</v>
      </c>
    </row>
    <row r="6118" spans="1:6">
      <c r="F6118" s="178" t="s">
        <v>221</v>
      </c>
    </row>
    <row r="6119" spans="1:6">
      <c r="F6119" s="246" t="s">
        <v>222</v>
      </c>
    </row>
    <row r="6120" spans="1:6">
      <c r="F6120" s="178" t="s">
        <v>1885</v>
      </c>
    </row>
    <row r="6121" spans="1:6">
      <c r="F6121" s="178" t="s">
        <v>177</v>
      </c>
    </row>
    <row r="6122" spans="1:6">
      <c r="A6122" s="123"/>
    </row>
    <row r="6123" spans="1:6">
      <c r="A6123" s="804" t="s">
        <v>1886</v>
      </c>
      <c r="B6123" s="804"/>
      <c r="C6123" s="804"/>
      <c r="D6123" s="804"/>
      <c r="E6123" s="804"/>
      <c r="F6123" s="804"/>
    </row>
    <row r="6124" spans="1:6">
      <c r="A6124" s="121" t="s">
        <v>1308</v>
      </c>
      <c r="B6124" s="640" t="s">
        <v>1033</v>
      </c>
    </row>
    <row r="6125" spans="1:6">
      <c r="A6125" s="803" t="s">
        <v>262</v>
      </c>
      <c r="B6125" s="781" t="s">
        <v>418</v>
      </c>
      <c r="C6125" s="806" t="s">
        <v>470</v>
      </c>
      <c r="D6125" s="807"/>
      <c r="E6125" s="805" t="s">
        <v>400</v>
      </c>
      <c r="F6125" s="781" t="s">
        <v>401</v>
      </c>
    </row>
    <row r="6126" spans="1:6">
      <c r="A6126" s="803"/>
      <c r="B6126" s="781"/>
      <c r="C6126" s="808"/>
      <c r="D6126" s="809"/>
      <c r="E6126" s="805"/>
      <c r="F6126" s="781"/>
    </row>
    <row r="6127" spans="1:6">
      <c r="A6127" s="803"/>
      <c r="B6127" s="781"/>
      <c r="C6127" s="247" t="s">
        <v>402</v>
      </c>
      <c r="D6127" s="247" t="s">
        <v>403</v>
      </c>
      <c r="E6127" s="805"/>
      <c r="F6127" s="781"/>
    </row>
    <row r="6128" spans="1:6">
      <c r="A6128" s="712">
        <v>1</v>
      </c>
      <c r="B6128" s="709">
        <v>2</v>
      </c>
      <c r="C6128" s="247">
        <v>3</v>
      </c>
      <c r="D6128" s="247">
        <v>4</v>
      </c>
      <c r="E6128" s="711">
        <v>5</v>
      </c>
      <c r="F6128" s="709">
        <v>6</v>
      </c>
    </row>
    <row r="6129" spans="1:6">
      <c r="A6129" s="712">
        <v>1</v>
      </c>
      <c r="B6129" s="248" t="s">
        <v>368</v>
      </c>
      <c r="C6129" s="249"/>
      <c r="D6129" s="249"/>
      <c r="E6129" s="125"/>
      <c r="F6129" s="710"/>
    </row>
    <row r="6130" spans="1:6">
      <c r="A6130" s="126" t="s">
        <v>264</v>
      </c>
      <c r="B6130" s="250" t="s">
        <v>369</v>
      </c>
      <c r="C6130" s="126" t="s">
        <v>1879</v>
      </c>
      <c r="D6130" s="126" t="s">
        <v>1879</v>
      </c>
      <c r="E6130" s="124"/>
      <c r="F6130" s="119"/>
    </row>
    <row r="6131" spans="1:6">
      <c r="A6131" s="126" t="s">
        <v>265</v>
      </c>
      <c r="B6131" s="251" t="s">
        <v>223</v>
      </c>
      <c r="C6131" s="126" t="s">
        <v>1879</v>
      </c>
      <c r="D6131" s="126" t="s">
        <v>1879</v>
      </c>
      <c r="E6131" s="124"/>
      <c r="F6131" s="119"/>
    </row>
    <row r="6132" spans="1:6" ht="31.5">
      <c r="A6132" s="126" t="s">
        <v>276</v>
      </c>
      <c r="B6132" s="251" t="s">
        <v>480</v>
      </c>
      <c r="C6132" s="126" t="s">
        <v>1879</v>
      </c>
      <c r="D6132" s="126" t="s">
        <v>1879</v>
      </c>
      <c r="E6132" s="124"/>
      <c r="F6132" s="119"/>
    </row>
    <row r="6133" spans="1:6" ht="63">
      <c r="A6133" s="127" t="s">
        <v>291</v>
      </c>
      <c r="B6133" s="128" t="s">
        <v>481</v>
      </c>
      <c r="C6133" s="126" t="s">
        <v>1879</v>
      </c>
      <c r="D6133" s="126" t="s">
        <v>1879</v>
      </c>
      <c r="E6133" s="124"/>
      <c r="F6133" s="119"/>
    </row>
    <row r="6134" spans="1:6" ht="31.5">
      <c r="A6134" s="127" t="s">
        <v>482</v>
      </c>
      <c r="B6134" s="128" t="s">
        <v>483</v>
      </c>
      <c r="C6134" s="126" t="s">
        <v>1879</v>
      </c>
      <c r="D6134" s="126" t="s">
        <v>1879</v>
      </c>
      <c r="E6134" s="124"/>
      <c r="F6134" s="119"/>
    </row>
    <row r="6135" spans="1:6">
      <c r="A6135" s="127" t="s">
        <v>484</v>
      </c>
      <c r="B6135" s="128" t="s">
        <v>485</v>
      </c>
      <c r="C6135" s="126" t="s">
        <v>1879</v>
      </c>
      <c r="D6135" s="126" t="s">
        <v>1879</v>
      </c>
      <c r="E6135" s="124"/>
      <c r="F6135" s="119"/>
    </row>
    <row r="6136" spans="1:6">
      <c r="A6136" s="129">
        <v>2</v>
      </c>
      <c r="B6136" s="130" t="s">
        <v>298</v>
      </c>
      <c r="C6136" s="126"/>
      <c r="D6136" s="126"/>
      <c r="E6136" s="124"/>
      <c r="F6136" s="119"/>
    </row>
    <row r="6137" spans="1:6" ht="31.5">
      <c r="A6137" s="127" t="s">
        <v>267</v>
      </c>
      <c r="B6137" s="128" t="s">
        <v>486</v>
      </c>
      <c r="C6137" s="126" t="s">
        <v>1879</v>
      </c>
      <c r="D6137" s="126" t="s">
        <v>1879</v>
      </c>
      <c r="E6137" s="124"/>
      <c r="F6137" s="119"/>
    </row>
    <row r="6138" spans="1:6" ht="63">
      <c r="A6138" s="127" t="s">
        <v>268</v>
      </c>
      <c r="B6138" s="128" t="s">
        <v>411</v>
      </c>
      <c r="C6138" s="126" t="s">
        <v>1879</v>
      </c>
      <c r="D6138" s="126" t="s">
        <v>1879</v>
      </c>
      <c r="E6138" s="124"/>
      <c r="F6138" s="119"/>
    </row>
    <row r="6139" spans="1:6" ht="31.5">
      <c r="A6139" s="127" t="s">
        <v>269</v>
      </c>
      <c r="B6139" s="128" t="s">
        <v>412</v>
      </c>
      <c r="C6139" s="126" t="s">
        <v>1879</v>
      </c>
      <c r="D6139" s="126" t="s">
        <v>1879</v>
      </c>
      <c r="E6139" s="124"/>
      <c r="F6139" s="119"/>
    </row>
    <row r="6140" spans="1:6" ht="47.25">
      <c r="A6140" s="129">
        <v>3</v>
      </c>
      <c r="B6140" s="130" t="s">
        <v>210</v>
      </c>
      <c r="C6140" s="126" t="s">
        <v>1879</v>
      </c>
      <c r="D6140" s="126" t="s">
        <v>1879</v>
      </c>
      <c r="E6140" s="124"/>
      <c r="F6140" s="119"/>
    </row>
    <row r="6141" spans="1:6" ht="31.5">
      <c r="A6141" s="127" t="s">
        <v>299</v>
      </c>
      <c r="B6141" s="128" t="s">
        <v>211</v>
      </c>
      <c r="C6141" s="126" t="s">
        <v>1879</v>
      </c>
      <c r="D6141" s="126" t="s">
        <v>1879</v>
      </c>
      <c r="E6141" s="124"/>
      <c r="F6141" s="119"/>
    </row>
    <row r="6142" spans="1:6">
      <c r="A6142" s="127" t="s">
        <v>240</v>
      </c>
      <c r="B6142" s="128" t="s">
        <v>212</v>
      </c>
      <c r="C6142" s="126" t="s">
        <v>1879</v>
      </c>
      <c r="D6142" s="126" t="s">
        <v>1879</v>
      </c>
      <c r="E6142" s="124"/>
      <c r="F6142" s="119"/>
    </row>
    <row r="6143" spans="1:6">
      <c r="A6143" s="127" t="s">
        <v>242</v>
      </c>
      <c r="B6143" s="128" t="s">
        <v>213</v>
      </c>
      <c r="C6143" s="126" t="s">
        <v>1879</v>
      </c>
      <c r="D6143" s="126" t="s">
        <v>1879</v>
      </c>
      <c r="E6143" s="124"/>
      <c r="F6143" s="119"/>
    </row>
    <row r="6144" spans="1:6">
      <c r="A6144" s="127" t="s">
        <v>214</v>
      </c>
      <c r="B6144" s="128" t="s">
        <v>215</v>
      </c>
      <c r="C6144" s="126" t="s">
        <v>1879</v>
      </c>
      <c r="D6144" s="126" t="s">
        <v>1879</v>
      </c>
      <c r="E6144" s="124"/>
      <c r="F6144" s="119"/>
    </row>
    <row r="6145" spans="1:6">
      <c r="A6145" s="127" t="s">
        <v>216</v>
      </c>
      <c r="B6145" s="128" t="s">
        <v>217</v>
      </c>
      <c r="C6145" s="126" t="s">
        <v>1879</v>
      </c>
      <c r="D6145" s="126" t="s">
        <v>1879</v>
      </c>
      <c r="E6145" s="124"/>
      <c r="F6145" s="119"/>
    </row>
    <row r="6146" spans="1:6">
      <c r="A6146" s="129">
        <v>4</v>
      </c>
      <c r="B6146" s="130" t="s">
        <v>394</v>
      </c>
      <c r="C6146" s="126"/>
      <c r="D6146" s="126"/>
      <c r="E6146" s="124"/>
      <c r="F6146" s="119"/>
    </row>
    <row r="6147" spans="1:6" ht="31.5">
      <c r="A6147" s="126" t="s">
        <v>271</v>
      </c>
      <c r="B6147" s="251" t="s">
        <v>218</v>
      </c>
      <c r="C6147" s="126" t="s">
        <v>1879</v>
      </c>
      <c r="D6147" s="126" t="s">
        <v>1879</v>
      </c>
      <c r="E6147" s="124"/>
      <c r="F6147" s="119"/>
    </row>
    <row r="6148" spans="1:6" ht="63">
      <c r="A6148" s="126" t="s">
        <v>272</v>
      </c>
      <c r="B6148" s="251" t="s">
        <v>392</v>
      </c>
      <c r="C6148" s="126" t="s">
        <v>1879</v>
      </c>
      <c r="D6148" s="126" t="s">
        <v>1879</v>
      </c>
      <c r="E6148" s="124"/>
      <c r="F6148" s="119"/>
    </row>
    <row r="6149" spans="1:6" ht="31.5">
      <c r="A6149" s="126" t="s">
        <v>273</v>
      </c>
      <c r="B6149" s="251" t="s">
        <v>500</v>
      </c>
      <c r="C6149" s="126" t="s">
        <v>1879</v>
      </c>
      <c r="D6149" s="126" t="s">
        <v>1879</v>
      </c>
      <c r="E6149" s="124"/>
      <c r="F6149" s="119"/>
    </row>
    <row r="6150" spans="1:6" ht="31.5">
      <c r="A6150" s="126" t="s">
        <v>138</v>
      </c>
      <c r="B6150" s="251" t="s">
        <v>501</v>
      </c>
      <c r="C6150" s="126" t="s">
        <v>1879</v>
      </c>
      <c r="D6150" s="126" t="s">
        <v>1879</v>
      </c>
      <c r="E6150" s="124"/>
      <c r="F6150" s="119"/>
    </row>
    <row r="6151" spans="1:6">
      <c r="E6151" s="719"/>
      <c r="F6151" s="178" t="s">
        <v>251</v>
      </c>
    </row>
    <row r="6152" spans="1:6">
      <c r="B6152" s="53"/>
      <c r="F6152" s="178" t="s">
        <v>456</v>
      </c>
    </row>
    <row r="6153" spans="1:6">
      <c r="F6153" s="178" t="s">
        <v>182</v>
      </c>
    </row>
    <row r="6154" spans="1:6">
      <c r="F6154" s="178"/>
    </row>
    <row r="6155" spans="1:6">
      <c r="A6155" s="802" t="s">
        <v>399</v>
      </c>
      <c r="B6155" s="802"/>
      <c r="C6155" s="802"/>
      <c r="D6155" s="802"/>
      <c r="E6155" s="802"/>
      <c r="F6155" s="802"/>
    </row>
    <row r="6156" spans="1:6">
      <c r="A6156" s="802" t="s">
        <v>303</v>
      </c>
      <c r="B6156" s="802"/>
      <c r="C6156" s="802"/>
      <c r="D6156" s="802"/>
      <c r="E6156" s="802"/>
      <c r="F6156" s="802"/>
    </row>
    <row r="6157" spans="1:6">
      <c r="F6157" s="178" t="s">
        <v>219</v>
      </c>
    </row>
    <row r="6158" spans="1:6">
      <c r="F6158" s="178" t="s">
        <v>220</v>
      </c>
    </row>
    <row r="6159" spans="1:6">
      <c r="F6159" s="178" t="s">
        <v>221</v>
      </c>
    </row>
    <row r="6160" spans="1:6">
      <c r="F6160" s="246" t="s">
        <v>222</v>
      </c>
    </row>
    <row r="6161" spans="1:6">
      <c r="F6161" s="178" t="s">
        <v>1885</v>
      </c>
    </row>
    <row r="6162" spans="1:6">
      <c r="F6162" s="178" t="s">
        <v>177</v>
      </c>
    </row>
    <row r="6163" spans="1:6">
      <c r="A6163" s="123"/>
    </row>
    <row r="6164" spans="1:6">
      <c r="A6164" s="804" t="s">
        <v>1886</v>
      </c>
      <c r="B6164" s="804"/>
      <c r="C6164" s="804"/>
      <c r="D6164" s="804"/>
      <c r="E6164" s="804"/>
      <c r="F6164" s="804"/>
    </row>
    <row r="6165" spans="1:6">
      <c r="A6165" s="121" t="s">
        <v>1309</v>
      </c>
      <c r="B6165" s="640" t="s">
        <v>1034</v>
      </c>
    </row>
    <row r="6166" spans="1:6">
      <c r="A6166" s="803" t="s">
        <v>262</v>
      </c>
      <c r="B6166" s="781" t="s">
        <v>418</v>
      </c>
      <c r="C6166" s="806" t="s">
        <v>470</v>
      </c>
      <c r="D6166" s="807"/>
      <c r="E6166" s="805" t="s">
        <v>400</v>
      </c>
      <c r="F6166" s="781" t="s">
        <v>401</v>
      </c>
    </row>
    <row r="6167" spans="1:6">
      <c r="A6167" s="803"/>
      <c r="B6167" s="781"/>
      <c r="C6167" s="808"/>
      <c r="D6167" s="809"/>
      <c r="E6167" s="805"/>
      <c r="F6167" s="781"/>
    </row>
    <row r="6168" spans="1:6">
      <c r="A6168" s="803"/>
      <c r="B6168" s="781"/>
      <c r="C6168" s="247" t="s">
        <v>402</v>
      </c>
      <c r="D6168" s="247" t="s">
        <v>403</v>
      </c>
      <c r="E6168" s="805"/>
      <c r="F6168" s="781"/>
    </row>
    <row r="6169" spans="1:6">
      <c r="A6169" s="712">
        <v>1</v>
      </c>
      <c r="B6169" s="709">
        <v>2</v>
      </c>
      <c r="C6169" s="247">
        <v>3</v>
      </c>
      <c r="D6169" s="247">
        <v>4</v>
      </c>
      <c r="E6169" s="711">
        <v>5</v>
      </c>
      <c r="F6169" s="709">
        <v>6</v>
      </c>
    </row>
    <row r="6170" spans="1:6">
      <c r="A6170" s="712">
        <v>1</v>
      </c>
      <c r="B6170" s="248" t="s">
        <v>368</v>
      </c>
      <c r="C6170" s="249"/>
      <c r="D6170" s="249"/>
      <c r="E6170" s="125"/>
      <c r="F6170" s="710"/>
    </row>
    <row r="6171" spans="1:6">
      <c r="A6171" s="126" t="s">
        <v>264</v>
      </c>
      <c r="B6171" s="250" t="s">
        <v>369</v>
      </c>
      <c r="C6171" s="126" t="s">
        <v>1879</v>
      </c>
      <c r="D6171" s="126" t="s">
        <v>1879</v>
      </c>
      <c r="E6171" s="124"/>
      <c r="F6171" s="119"/>
    </row>
    <row r="6172" spans="1:6">
      <c r="A6172" s="126" t="s">
        <v>265</v>
      </c>
      <c r="B6172" s="251" t="s">
        <v>223</v>
      </c>
      <c r="C6172" s="126" t="s">
        <v>1879</v>
      </c>
      <c r="D6172" s="126" t="s">
        <v>1879</v>
      </c>
      <c r="E6172" s="124"/>
      <c r="F6172" s="119"/>
    </row>
    <row r="6173" spans="1:6" ht="31.5">
      <c r="A6173" s="126" t="s">
        <v>276</v>
      </c>
      <c r="B6173" s="251" t="s">
        <v>480</v>
      </c>
      <c r="C6173" s="126" t="s">
        <v>1879</v>
      </c>
      <c r="D6173" s="126" t="s">
        <v>1879</v>
      </c>
      <c r="E6173" s="124"/>
      <c r="F6173" s="119"/>
    </row>
    <row r="6174" spans="1:6" ht="63">
      <c r="A6174" s="127" t="s">
        <v>291</v>
      </c>
      <c r="B6174" s="128" t="s">
        <v>481</v>
      </c>
      <c r="C6174" s="126" t="s">
        <v>1879</v>
      </c>
      <c r="D6174" s="126" t="s">
        <v>1879</v>
      </c>
      <c r="E6174" s="124"/>
      <c r="F6174" s="119"/>
    </row>
    <row r="6175" spans="1:6" ht="31.5">
      <c r="A6175" s="127" t="s">
        <v>482</v>
      </c>
      <c r="B6175" s="128" t="s">
        <v>483</v>
      </c>
      <c r="C6175" s="126" t="s">
        <v>1879</v>
      </c>
      <c r="D6175" s="126" t="s">
        <v>1879</v>
      </c>
      <c r="E6175" s="124"/>
      <c r="F6175" s="119"/>
    </row>
    <row r="6176" spans="1:6">
      <c r="A6176" s="127" t="s">
        <v>484</v>
      </c>
      <c r="B6176" s="128" t="s">
        <v>485</v>
      </c>
      <c r="C6176" s="126" t="s">
        <v>1879</v>
      </c>
      <c r="D6176" s="126" t="s">
        <v>1879</v>
      </c>
      <c r="E6176" s="124"/>
      <c r="F6176" s="119"/>
    </row>
    <row r="6177" spans="1:6">
      <c r="A6177" s="129">
        <v>2</v>
      </c>
      <c r="B6177" s="130" t="s">
        <v>298</v>
      </c>
      <c r="C6177" s="126"/>
      <c r="D6177" s="126"/>
      <c r="E6177" s="124"/>
      <c r="F6177" s="119"/>
    </row>
    <row r="6178" spans="1:6" ht="31.5">
      <c r="A6178" s="127" t="s">
        <v>267</v>
      </c>
      <c r="B6178" s="128" t="s">
        <v>486</v>
      </c>
      <c r="C6178" s="126" t="s">
        <v>1879</v>
      </c>
      <c r="D6178" s="126" t="s">
        <v>1879</v>
      </c>
      <c r="E6178" s="124"/>
      <c r="F6178" s="119"/>
    </row>
    <row r="6179" spans="1:6" ht="63">
      <c r="A6179" s="127" t="s">
        <v>268</v>
      </c>
      <c r="B6179" s="128" t="s">
        <v>411</v>
      </c>
      <c r="C6179" s="126" t="s">
        <v>1879</v>
      </c>
      <c r="D6179" s="126" t="s">
        <v>1879</v>
      </c>
      <c r="E6179" s="124"/>
      <c r="F6179" s="119"/>
    </row>
    <row r="6180" spans="1:6" ht="31.5">
      <c r="A6180" s="127" t="s">
        <v>269</v>
      </c>
      <c r="B6180" s="128" t="s">
        <v>412</v>
      </c>
      <c r="C6180" s="126" t="s">
        <v>1879</v>
      </c>
      <c r="D6180" s="126" t="s">
        <v>1879</v>
      </c>
      <c r="E6180" s="124"/>
      <c r="F6180" s="119"/>
    </row>
    <row r="6181" spans="1:6" ht="47.25">
      <c r="A6181" s="129">
        <v>3</v>
      </c>
      <c r="B6181" s="130" t="s">
        <v>210</v>
      </c>
      <c r="C6181" s="126" t="s">
        <v>1879</v>
      </c>
      <c r="D6181" s="126" t="s">
        <v>1879</v>
      </c>
      <c r="E6181" s="124"/>
      <c r="F6181" s="119"/>
    </row>
    <row r="6182" spans="1:6" ht="31.5">
      <c r="A6182" s="127" t="s">
        <v>299</v>
      </c>
      <c r="B6182" s="128" t="s">
        <v>211</v>
      </c>
      <c r="C6182" s="126" t="s">
        <v>1879</v>
      </c>
      <c r="D6182" s="126" t="s">
        <v>1879</v>
      </c>
      <c r="E6182" s="124"/>
      <c r="F6182" s="119"/>
    </row>
    <row r="6183" spans="1:6">
      <c r="A6183" s="127" t="s">
        <v>240</v>
      </c>
      <c r="B6183" s="128" t="s">
        <v>212</v>
      </c>
      <c r="C6183" s="126" t="s">
        <v>1879</v>
      </c>
      <c r="D6183" s="126" t="s">
        <v>1879</v>
      </c>
      <c r="E6183" s="124"/>
      <c r="F6183" s="119"/>
    </row>
    <row r="6184" spans="1:6">
      <c r="A6184" s="127" t="s">
        <v>242</v>
      </c>
      <c r="B6184" s="128" t="s">
        <v>213</v>
      </c>
      <c r="C6184" s="126" t="s">
        <v>1879</v>
      </c>
      <c r="D6184" s="126" t="s">
        <v>1879</v>
      </c>
      <c r="E6184" s="124"/>
      <c r="F6184" s="119"/>
    </row>
    <row r="6185" spans="1:6">
      <c r="A6185" s="127" t="s">
        <v>214</v>
      </c>
      <c r="B6185" s="128" t="s">
        <v>215</v>
      </c>
      <c r="C6185" s="126" t="s">
        <v>1879</v>
      </c>
      <c r="D6185" s="126" t="s">
        <v>1879</v>
      </c>
      <c r="E6185" s="124"/>
      <c r="F6185" s="119"/>
    </row>
    <row r="6186" spans="1:6">
      <c r="A6186" s="127" t="s">
        <v>216</v>
      </c>
      <c r="B6186" s="128" t="s">
        <v>217</v>
      </c>
      <c r="C6186" s="126" t="s">
        <v>1879</v>
      </c>
      <c r="D6186" s="126" t="s">
        <v>1879</v>
      </c>
      <c r="E6186" s="124"/>
      <c r="F6186" s="119"/>
    </row>
    <row r="6187" spans="1:6">
      <c r="A6187" s="129">
        <v>4</v>
      </c>
      <c r="B6187" s="130" t="s">
        <v>394</v>
      </c>
      <c r="C6187" s="126"/>
      <c r="D6187" s="126"/>
      <c r="E6187" s="124"/>
      <c r="F6187" s="119"/>
    </row>
    <row r="6188" spans="1:6" ht="31.5">
      <c r="A6188" s="126" t="s">
        <v>271</v>
      </c>
      <c r="B6188" s="251" t="s">
        <v>218</v>
      </c>
      <c r="C6188" s="126" t="s">
        <v>1879</v>
      </c>
      <c r="D6188" s="126" t="s">
        <v>1879</v>
      </c>
      <c r="E6188" s="124"/>
      <c r="F6188" s="119"/>
    </row>
    <row r="6189" spans="1:6" ht="63">
      <c r="A6189" s="126" t="s">
        <v>272</v>
      </c>
      <c r="B6189" s="251" t="s">
        <v>392</v>
      </c>
      <c r="C6189" s="126" t="s">
        <v>1879</v>
      </c>
      <c r="D6189" s="126" t="s">
        <v>1879</v>
      </c>
      <c r="E6189" s="124"/>
      <c r="F6189" s="119"/>
    </row>
    <row r="6190" spans="1:6" ht="31.5">
      <c r="A6190" s="126" t="s">
        <v>273</v>
      </c>
      <c r="B6190" s="251" t="s">
        <v>500</v>
      </c>
      <c r="C6190" s="126" t="s">
        <v>1879</v>
      </c>
      <c r="D6190" s="126" t="s">
        <v>1879</v>
      </c>
      <c r="E6190" s="124"/>
      <c r="F6190" s="119"/>
    </row>
    <row r="6191" spans="1:6" ht="31.5">
      <c r="A6191" s="126" t="s">
        <v>138</v>
      </c>
      <c r="B6191" s="251" t="s">
        <v>501</v>
      </c>
      <c r="C6191" s="126" t="s">
        <v>1879</v>
      </c>
      <c r="D6191" s="126" t="s">
        <v>1879</v>
      </c>
      <c r="E6191" s="124"/>
      <c r="F6191" s="119"/>
    </row>
    <row r="6192" spans="1:6">
      <c r="E6192" s="719"/>
      <c r="F6192" s="178" t="s">
        <v>251</v>
      </c>
    </row>
    <row r="6193" spans="1:6">
      <c r="B6193" s="53"/>
      <c r="F6193" s="178" t="s">
        <v>456</v>
      </c>
    </row>
    <row r="6194" spans="1:6">
      <c r="F6194" s="178" t="s">
        <v>182</v>
      </c>
    </row>
    <row r="6195" spans="1:6">
      <c r="F6195" s="178"/>
    </row>
    <row r="6196" spans="1:6">
      <c r="A6196" s="802" t="s">
        <v>399</v>
      </c>
      <c r="B6196" s="802"/>
      <c r="C6196" s="802"/>
      <c r="D6196" s="802"/>
      <c r="E6196" s="802"/>
      <c r="F6196" s="802"/>
    </row>
    <row r="6197" spans="1:6">
      <c r="A6197" s="802" t="s">
        <v>303</v>
      </c>
      <c r="B6197" s="802"/>
      <c r="C6197" s="802"/>
      <c r="D6197" s="802"/>
      <c r="E6197" s="802"/>
      <c r="F6197" s="802"/>
    </row>
    <row r="6198" spans="1:6">
      <c r="F6198" s="178" t="s">
        <v>219</v>
      </c>
    </row>
    <row r="6199" spans="1:6">
      <c r="F6199" s="178" t="s">
        <v>220</v>
      </c>
    </row>
    <row r="6200" spans="1:6">
      <c r="F6200" s="178" t="s">
        <v>221</v>
      </c>
    </row>
    <row r="6201" spans="1:6">
      <c r="F6201" s="246" t="s">
        <v>222</v>
      </c>
    </row>
    <row r="6202" spans="1:6">
      <c r="F6202" s="178" t="s">
        <v>1885</v>
      </c>
    </row>
    <row r="6203" spans="1:6">
      <c r="F6203" s="178" t="s">
        <v>177</v>
      </c>
    </row>
    <row r="6204" spans="1:6">
      <c r="A6204" s="123"/>
    </row>
    <row r="6205" spans="1:6">
      <c r="A6205" s="804" t="s">
        <v>1886</v>
      </c>
      <c r="B6205" s="804"/>
      <c r="C6205" s="804"/>
      <c r="D6205" s="804"/>
      <c r="E6205" s="804"/>
      <c r="F6205" s="804"/>
    </row>
    <row r="6206" spans="1:6">
      <c r="A6206" s="121" t="s">
        <v>1310</v>
      </c>
      <c r="B6206" s="640" t="s">
        <v>1035</v>
      </c>
    </row>
    <row r="6207" spans="1:6">
      <c r="A6207" s="803" t="s">
        <v>262</v>
      </c>
      <c r="B6207" s="781" t="s">
        <v>418</v>
      </c>
      <c r="C6207" s="806" t="s">
        <v>470</v>
      </c>
      <c r="D6207" s="807"/>
      <c r="E6207" s="805" t="s">
        <v>400</v>
      </c>
      <c r="F6207" s="781" t="s">
        <v>401</v>
      </c>
    </row>
    <row r="6208" spans="1:6">
      <c r="A6208" s="803"/>
      <c r="B6208" s="781"/>
      <c r="C6208" s="808"/>
      <c r="D6208" s="809"/>
      <c r="E6208" s="805"/>
      <c r="F6208" s="781"/>
    </row>
    <row r="6209" spans="1:6">
      <c r="A6209" s="803"/>
      <c r="B6209" s="781"/>
      <c r="C6209" s="247" t="s">
        <v>402</v>
      </c>
      <c r="D6209" s="247" t="s">
        <v>403</v>
      </c>
      <c r="E6209" s="805"/>
      <c r="F6209" s="781"/>
    </row>
    <row r="6210" spans="1:6">
      <c r="A6210" s="712">
        <v>1</v>
      </c>
      <c r="B6210" s="709">
        <v>2</v>
      </c>
      <c r="C6210" s="247">
        <v>3</v>
      </c>
      <c r="D6210" s="247">
        <v>4</v>
      </c>
      <c r="E6210" s="711">
        <v>5</v>
      </c>
      <c r="F6210" s="709">
        <v>6</v>
      </c>
    </row>
    <row r="6211" spans="1:6">
      <c r="A6211" s="712">
        <v>1</v>
      </c>
      <c r="B6211" s="248" t="s">
        <v>368</v>
      </c>
      <c r="C6211" s="249"/>
      <c r="D6211" s="249"/>
      <c r="E6211" s="125"/>
      <c r="F6211" s="710"/>
    </row>
    <row r="6212" spans="1:6">
      <c r="A6212" s="126" t="s">
        <v>264</v>
      </c>
      <c r="B6212" s="250" t="s">
        <v>369</v>
      </c>
      <c r="C6212" s="126" t="s">
        <v>1879</v>
      </c>
      <c r="D6212" s="126" t="s">
        <v>1879</v>
      </c>
      <c r="E6212" s="124"/>
      <c r="F6212" s="119"/>
    </row>
    <row r="6213" spans="1:6">
      <c r="A6213" s="126" t="s">
        <v>265</v>
      </c>
      <c r="B6213" s="251" t="s">
        <v>223</v>
      </c>
      <c r="C6213" s="126" t="s">
        <v>1879</v>
      </c>
      <c r="D6213" s="126" t="s">
        <v>1879</v>
      </c>
      <c r="E6213" s="124"/>
      <c r="F6213" s="119"/>
    </row>
    <row r="6214" spans="1:6" ht="31.5">
      <c r="A6214" s="126" t="s">
        <v>276</v>
      </c>
      <c r="B6214" s="251" t="s">
        <v>480</v>
      </c>
      <c r="C6214" s="126" t="s">
        <v>1879</v>
      </c>
      <c r="D6214" s="126" t="s">
        <v>1879</v>
      </c>
      <c r="E6214" s="124"/>
      <c r="F6214" s="119"/>
    </row>
    <row r="6215" spans="1:6" ht="63">
      <c r="A6215" s="127" t="s">
        <v>291</v>
      </c>
      <c r="B6215" s="128" t="s">
        <v>481</v>
      </c>
      <c r="C6215" s="126" t="s">
        <v>1879</v>
      </c>
      <c r="D6215" s="126" t="s">
        <v>1879</v>
      </c>
      <c r="E6215" s="124"/>
      <c r="F6215" s="119"/>
    </row>
    <row r="6216" spans="1:6" ht="31.5">
      <c r="A6216" s="127" t="s">
        <v>482</v>
      </c>
      <c r="B6216" s="128" t="s">
        <v>483</v>
      </c>
      <c r="C6216" s="126" t="s">
        <v>1879</v>
      </c>
      <c r="D6216" s="126" t="s">
        <v>1879</v>
      </c>
      <c r="E6216" s="124"/>
      <c r="F6216" s="119"/>
    </row>
    <row r="6217" spans="1:6">
      <c r="A6217" s="127" t="s">
        <v>484</v>
      </c>
      <c r="B6217" s="128" t="s">
        <v>485</v>
      </c>
      <c r="C6217" s="126" t="s">
        <v>1879</v>
      </c>
      <c r="D6217" s="126" t="s">
        <v>1879</v>
      </c>
      <c r="E6217" s="124"/>
      <c r="F6217" s="119"/>
    </row>
    <row r="6218" spans="1:6">
      <c r="A6218" s="129">
        <v>2</v>
      </c>
      <c r="B6218" s="130" t="s">
        <v>298</v>
      </c>
      <c r="C6218" s="126"/>
      <c r="D6218" s="126"/>
      <c r="E6218" s="124"/>
      <c r="F6218" s="119"/>
    </row>
    <row r="6219" spans="1:6" ht="31.5">
      <c r="A6219" s="127" t="s">
        <v>267</v>
      </c>
      <c r="B6219" s="128" t="s">
        <v>486</v>
      </c>
      <c r="C6219" s="126" t="s">
        <v>1879</v>
      </c>
      <c r="D6219" s="126" t="s">
        <v>1879</v>
      </c>
      <c r="E6219" s="124"/>
      <c r="F6219" s="119"/>
    </row>
    <row r="6220" spans="1:6" ht="63">
      <c r="A6220" s="127" t="s">
        <v>268</v>
      </c>
      <c r="B6220" s="128" t="s">
        <v>411</v>
      </c>
      <c r="C6220" s="126" t="s">
        <v>1879</v>
      </c>
      <c r="D6220" s="126" t="s">
        <v>1879</v>
      </c>
      <c r="E6220" s="124"/>
      <c r="F6220" s="119"/>
    </row>
    <row r="6221" spans="1:6" ht="31.5">
      <c r="A6221" s="127" t="s">
        <v>269</v>
      </c>
      <c r="B6221" s="128" t="s">
        <v>412</v>
      </c>
      <c r="C6221" s="126" t="s">
        <v>1879</v>
      </c>
      <c r="D6221" s="126" t="s">
        <v>1879</v>
      </c>
      <c r="E6221" s="124"/>
      <c r="F6221" s="119"/>
    </row>
    <row r="6222" spans="1:6" ht="47.25">
      <c r="A6222" s="129">
        <v>3</v>
      </c>
      <c r="B6222" s="130" t="s">
        <v>210</v>
      </c>
      <c r="C6222" s="126" t="s">
        <v>1879</v>
      </c>
      <c r="D6222" s="126" t="s">
        <v>1879</v>
      </c>
      <c r="E6222" s="124"/>
      <c r="F6222" s="119"/>
    </row>
    <row r="6223" spans="1:6" ht="31.5">
      <c r="A6223" s="127" t="s">
        <v>299</v>
      </c>
      <c r="B6223" s="128" t="s">
        <v>211</v>
      </c>
      <c r="C6223" s="126" t="s">
        <v>1879</v>
      </c>
      <c r="D6223" s="126" t="s">
        <v>1879</v>
      </c>
      <c r="E6223" s="124"/>
      <c r="F6223" s="119"/>
    </row>
    <row r="6224" spans="1:6">
      <c r="A6224" s="127" t="s">
        <v>240</v>
      </c>
      <c r="B6224" s="128" t="s">
        <v>212</v>
      </c>
      <c r="C6224" s="126" t="s">
        <v>1879</v>
      </c>
      <c r="D6224" s="126" t="s">
        <v>1879</v>
      </c>
      <c r="E6224" s="124"/>
      <c r="F6224" s="119"/>
    </row>
    <row r="6225" spans="1:6">
      <c r="A6225" s="127" t="s">
        <v>242</v>
      </c>
      <c r="B6225" s="128" t="s">
        <v>213</v>
      </c>
      <c r="C6225" s="126" t="s">
        <v>1879</v>
      </c>
      <c r="D6225" s="126" t="s">
        <v>1879</v>
      </c>
      <c r="E6225" s="124"/>
      <c r="F6225" s="119"/>
    </row>
    <row r="6226" spans="1:6">
      <c r="A6226" s="127" t="s">
        <v>214</v>
      </c>
      <c r="B6226" s="128" t="s">
        <v>215</v>
      </c>
      <c r="C6226" s="126" t="s">
        <v>1879</v>
      </c>
      <c r="D6226" s="126" t="s">
        <v>1879</v>
      </c>
      <c r="E6226" s="124"/>
      <c r="F6226" s="119"/>
    </row>
    <row r="6227" spans="1:6">
      <c r="A6227" s="127" t="s">
        <v>216</v>
      </c>
      <c r="B6227" s="128" t="s">
        <v>217</v>
      </c>
      <c r="C6227" s="126" t="s">
        <v>1879</v>
      </c>
      <c r="D6227" s="126" t="s">
        <v>1879</v>
      </c>
      <c r="E6227" s="124"/>
      <c r="F6227" s="119"/>
    </row>
    <row r="6228" spans="1:6">
      <c r="A6228" s="129">
        <v>4</v>
      </c>
      <c r="B6228" s="130" t="s">
        <v>394</v>
      </c>
      <c r="C6228" s="126"/>
      <c r="D6228" s="126"/>
      <c r="E6228" s="124"/>
      <c r="F6228" s="119"/>
    </row>
    <row r="6229" spans="1:6" ht="31.5">
      <c r="A6229" s="126" t="s">
        <v>271</v>
      </c>
      <c r="B6229" s="251" t="s">
        <v>218</v>
      </c>
      <c r="C6229" s="126" t="s">
        <v>1879</v>
      </c>
      <c r="D6229" s="126" t="s">
        <v>1879</v>
      </c>
      <c r="E6229" s="124"/>
      <c r="F6229" s="119"/>
    </row>
    <row r="6230" spans="1:6" ht="63">
      <c r="A6230" s="126" t="s">
        <v>272</v>
      </c>
      <c r="B6230" s="251" t="s">
        <v>392</v>
      </c>
      <c r="C6230" s="126" t="s">
        <v>1879</v>
      </c>
      <c r="D6230" s="126" t="s">
        <v>1879</v>
      </c>
      <c r="E6230" s="124"/>
      <c r="F6230" s="119"/>
    </row>
    <row r="6231" spans="1:6" ht="31.5">
      <c r="A6231" s="126" t="s">
        <v>273</v>
      </c>
      <c r="B6231" s="251" t="s">
        <v>500</v>
      </c>
      <c r="C6231" s="126" t="s">
        <v>1879</v>
      </c>
      <c r="D6231" s="126" t="s">
        <v>1879</v>
      </c>
      <c r="E6231" s="124"/>
      <c r="F6231" s="119"/>
    </row>
    <row r="6232" spans="1:6" ht="31.5">
      <c r="A6232" s="126" t="s">
        <v>138</v>
      </c>
      <c r="B6232" s="251" t="s">
        <v>501</v>
      </c>
      <c r="C6232" s="126" t="s">
        <v>1879</v>
      </c>
      <c r="D6232" s="126" t="s">
        <v>1879</v>
      </c>
      <c r="E6232" s="124"/>
      <c r="F6232" s="119"/>
    </row>
    <row r="6233" spans="1:6">
      <c r="E6233" s="719"/>
      <c r="F6233" s="178" t="s">
        <v>251</v>
      </c>
    </row>
    <row r="6234" spans="1:6">
      <c r="B6234" s="53"/>
      <c r="F6234" s="178" t="s">
        <v>456</v>
      </c>
    </row>
    <row r="6235" spans="1:6">
      <c r="F6235" s="178" t="s">
        <v>182</v>
      </c>
    </row>
    <row r="6236" spans="1:6">
      <c r="F6236" s="178"/>
    </row>
    <row r="6237" spans="1:6">
      <c r="A6237" s="802" t="s">
        <v>399</v>
      </c>
      <c r="B6237" s="802"/>
      <c r="C6237" s="802"/>
      <c r="D6237" s="802"/>
      <c r="E6237" s="802"/>
      <c r="F6237" s="802"/>
    </row>
    <row r="6238" spans="1:6">
      <c r="A6238" s="802" t="s">
        <v>303</v>
      </c>
      <c r="B6238" s="802"/>
      <c r="C6238" s="802"/>
      <c r="D6238" s="802"/>
      <c r="E6238" s="802"/>
      <c r="F6238" s="802"/>
    </row>
    <row r="6239" spans="1:6">
      <c r="F6239" s="178" t="s">
        <v>219</v>
      </c>
    </row>
    <row r="6240" spans="1:6">
      <c r="F6240" s="178" t="s">
        <v>220</v>
      </c>
    </row>
    <row r="6241" spans="1:6">
      <c r="F6241" s="178" t="s">
        <v>221</v>
      </c>
    </row>
    <row r="6242" spans="1:6">
      <c r="F6242" s="246" t="s">
        <v>222</v>
      </c>
    </row>
    <row r="6243" spans="1:6">
      <c r="F6243" s="178" t="s">
        <v>1885</v>
      </c>
    </row>
    <row r="6244" spans="1:6">
      <c r="F6244" s="178" t="s">
        <v>177</v>
      </c>
    </row>
    <row r="6245" spans="1:6">
      <c r="A6245" s="123"/>
    </row>
    <row r="6246" spans="1:6">
      <c r="A6246" s="804" t="s">
        <v>1886</v>
      </c>
      <c r="B6246" s="804"/>
      <c r="C6246" s="804"/>
      <c r="D6246" s="804"/>
      <c r="E6246" s="804"/>
      <c r="F6246" s="804"/>
    </row>
    <row r="6247" spans="1:6">
      <c r="A6247" s="121" t="s">
        <v>1311</v>
      </c>
      <c r="B6247" s="640" t="s">
        <v>1036</v>
      </c>
    </row>
    <row r="6248" spans="1:6">
      <c r="A6248" s="803" t="s">
        <v>262</v>
      </c>
      <c r="B6248" s="781" t="s">
        <v>418</v>
      </c>
      <c r="C6248" s="806" t="s">
        <v>470</v>
      </c>
      <c r="D6248" s="807"/>
      <c r="E6248" s="805" t="s">
        <v>400</v>
      </c>
      <c r="F6248" s="781" t="s">
        <v>401</v>
      </c>
    </row>
    <row r="6249" spans="1:6">
      <c r="A6249" s="803"/>
      <c r="B6249" s="781"/>
      <c r="C6249" s="808"/>
      <c r="D6249" s="809"/>
      <c r="E6249" s="805"/>
      <c r="F6249" s="781"/>
    </row>
    <row r="6250" spans="1:6">
      <c r="A6250" s="803"/>
      <c r="B6250" s="781"/>
      <c r="C6250" s="247" t="s">
        <v>402</v>
      </c>
      <c r="D6250" s="247" t="s">
        <v>403</v>
      </c>
      <c r="E6250" s="805"/>
      <c r="F6250" s="781"/>
    </row>
    <row r="6251" spans="1:6">
      <c r="A6251" s="712">
        <v>1</v>
      </c>
      <c r="B6251" s="709">
        <v>2</v>
      </c>
      <c r="C6251" s="247">
        <v>3</v>
      </c>
      <c r="D6251" s="247">
        <v>4</v>
      </c>
      <c r="E6251" s="711">
        <v>5</v>
      </c>
      <c r="F6251" s="709">
        <v>6</v>
      </c>
    </row>
    <row r="6252" spans="1:6">
      <c r="A6252" s="712">
        <v>1</v>
      </c>
      <c r="B6252" s="248" t="s">
        <v>368</v>
      </c>
      <c r="C6252" s="249"/>
      <c r="D6252" s="249"/>
      <c r="E6252" s="125"/>
      <c r="F6252" s="710"/>
    </row>
    <row r="6253" spans="1:6">
      <c r="A6253" s="126" t="s">
        <v>264</v>
      </c>
      <c r="B6253" s="250" t="s">
        <v>369</v>
      </c>
      <c r="C6253" s="126" t="s">
        <v>1879</v>
      </c>
      <c r="D6253" s="126" t="s">
        <v>1879</v>
      </c>
      <c r="E6253" s="124"/>
      <c r="F6253" s="119"/>
    </row>
    <row r="6254" spans="1:6">
      <c r="A6254" s="126" t="s">
        <v>265</v>
      </c>
      <c r="B6254" s="251" t="s">
        <v>223</v>
      </c>
      <c r="C6254" s="126" t="s">
        <v>1879</v>
      </c>
      <c r="D6254" s="126" t="s">
        <v>1879</v>
      </c>
      <c r="E6254" s="124"/>
      <c r="F6254" s="119"/>
    </row>
    <row r="6255" spans="1:6" ht="31.5">
      <c r="A6255" s="126" t="s">
        <v>276</v>
      </c>
      <c r="B6255" s="251" t="s">
        <v>480</v>
      </c>
      <c r="C6255" s="126" t="s">
        <v>1879</v>
      </c>
      <c r="D6255" s="126" t="s">
        <v>1879</v>
      </c>
      <c r="E6255" s="124"/>
      <c r="F6255" s="119"/>
    </row>
    <row r="6256" spans="1:6" ht="63">
      <c r="A6256" s="127" t="s">
        <v>291</v>
      </c>
      <c r="B6256" s="128" t="s">
        <v>481</v>
      </c>
      <c r="C6256" s="126" t="s">
        <v>1879</v>
      </c>
      <c r="D6256" s="126" t="s">
        <v>1879</v>
      </c>
      <c r="E6256" s="124"/>
      <c r="F6256" s="119"/>
    </row>
    <row r="6257" spans="1:6" ht="31.5">
      <c r="A6257" s="127" t="s">
        <v>482</v>
      </c>
      <c r="B6257" s="128" t="s">
        <v>483</v>
      </c>
      <c r="C6257" s="126" t="s">
        <v>1879</v>
      </c>
      <c r="D6257" s="126" t="s">
        <v>1879</v>
      </c>
      <c r="E6257" s="124"/>
      <c r="F6257" s="119"/>
    </row>
    <row r="6258" spans="1:6">
      <c r="A6258" s="127" t="s">
        <v>484</v>
      </c>
      <c r="B6258" s="128" t="s">
        <v>485</v>
      </c>
      <c r="C6258" s="126" t="s">
        <v>1879</v>
      </c>
      <c r="D6258" s="126" t="s">
        <v>1879</v>
      </c>
      <c r="E6258" s="124"/>
      <c r="F6258" s="119"/>
    </row>
    <row r="6259" spans="1:6">
      <c r="A6259" s="129">
        <v>2</v>
      </c>
      <c r="B6259" s="130" t="s">
        <v>298</v>
      </c>
      <c r="C6259" s="126"/>
      <c r="D6259" s="126"/>
      <c r="E6259" s="124"/>
      <c r="F6259" s="119"/>
    </row>
    <row r="6260" spans="1:6" ht="31.5">
      <c r="A6260" s="127" t="s">
        <v>267</v>
      </c>
      <c r="B6260" s="128" t="s">
        <v>486</v>
      </c>
      <c r="C6260" s="126" t="s">
        <v>1879</v>
      </c>
      <c r="D6260" s="126" t="s">
        <v>1879</v>
      </c>
      <c r="E6260" s="124"/>
      <c r="F6260" s="119"/>
    </row>
    <row r="6261" spans="1:6" ht="63">
      <c r="A6261" s="127" t="s">
        <v>268</v>
      </c>
      <c r="B6261" s="128" t="s">
        <v>411</v>
      </c>
      <c r="C6261" s="126" t="s">
        <v>1879</v>
      </c>
      <c r="D6261" s="126" t="s">
        <v>1879</v>
      </c>
      <c r="E6261" s="124"/>
      <c r="F6261" s="119"/>
    </row>
    <row r="6262" spans="1:6" ht="31.5">
      <c r="A6262" s="127" t="s">
        <v>269</v>
      </c>
      <c r="B6262" s="128" t="s">
        <v>412</v>
      </c>
      <c r="C6262" s="126" t="s">
        <v>1879</v>
      </c>
      <c r="D6262" s="126" t="s">
        <v>1879</v>
      </c>
      <c r="E6262" s="124"/>
      <c r="F6262" s="119"/>
    </row>
    <row r="6263" spans="1:6" ht="47.25">
      <c r="A6263" s="129">
        <v>3</v>
      </c>
      <c r="B6263" s="130" t="s">
        <v>210</v>
      </c>
      <c r="C6263" s="126" t="s">
        <v>1879</v>
      </c>
      <c r="D6263" s="126" t="s">
        <v>1879</v>
      </c>
      <c r="E6263" s="124"/>
      <c r="F6263" s="119"/>
    </row>
    <row r="6264" spans="1:6" ht="31.5">
      <c r="A6264" s="127" t="s">
        <v>299</v>
      </c>
      <c r="B6264" s="128" t="s">
        <v>211</v>
      </c>
      <c r="C6264" s="126" t="s">
        <v>1879</v>
      </c>
      <c r="D6264" s="126" t="s">
        <v>1879</v>
      </c>
      <c r="E6264" s="124"/>
      <c r="F6264" s="119"/>
    </row>
    <row r="6265" spans="1:6">
      <c r="A6265" s="127" t="s">
        <v>240</v>
      </c>
      <c r="B6265" s="128" t="s">
        <v>212</v>
      </c>
      <c r="C6265" s="126" t="s">
        <v>1879</v>
      </c>
      <c r="D6265" s="126" t="s">
        <v>1879</v>
      </c>
      <c r="E6265" s="124"/>
      <c r="F6265" s="119"/>
    </row>
    <row r="6266" spans="1:6">
      <c r="A6266" s="127" t="s">
        <v>242</v>
      </c>
      <c r="B6266" s="128" t="s">
        <v>213</v>
      </c>
      <c r="C6266" s="126" t="s">
        <v>1879</v>
      </c>
      <c r="D6266" s="126" t="s">
        <v>1879</v>
      </c>
      <c r="E6266" s="124"/>
      <c r="F6266" s="119"/>
    </row>
    <row r="6267" spans="1:6">
      <c r="A6267" s="127" t="s">
        <v>214</v>
      </c>
      <c r="B6267" s="128" t="s">
        <v>215</v>
      </c>
      <c r="C6267" s="126" t="s">
        <v>1879</v>
      </c>
      <c r="D6267" s="126" t="s">
        <v>1879</v>
      </c>
      <c r="E6267" s="124"/>
      <c r="F6267" s="119"/>
    </row>
    <row r="6268" spans="1:6">
      <c r="A6268" s="127" t="s">
        <v>216</v>
      </c>
      <c r="B6268" s="128" t="s">
        <v>217</v>
      </c>
      <c r="C6268" s="126" t="s">
        <v>1879</v>
      </c>
      <c r="D6268" s="126" t="s">
        <v>1879</v>
      </c>
      <c r="E6268" s="124"/>
      <c r="F6268" s="119"/>
    </row>
    <row r="6269" spans="1:6">
      <c r="A6269" s="129">
        <v>4</v>
      </c>
      <c r="B6269" s="130" t="s">
        <v>394</v>
      </c>
      <c r="C6269" s="126"/>
      <c r="D6269" s="126"/>
      <c r="E6269" s="124"/>
      <c r="F6269" s="119"/>
    </row>
    <row r="6270" spans="1:6" ht="31.5">
      <c r="A6270" s="126" t="s">
        <v>271</v>
      </c>
      <c r="B6270" s="251" t="s">
        <v>218</v>
      </c>
      <c r="C6270" s="126" t="s">
        <v>1879</v>
      </c>
      <c r="D6270" s="126" t="s">
        <v>1879</v>
      </c>
      <c r="E6270" s="124"/>
      <c r="F6270" s="119"/>
    </row>
    <row r="6271" spans="1:6" ht="63">
      <c r="A6271" s="126" t="s">
        <v>272</v>
      </c>
      <c r="B6271" s="251" t="s">
        <v>392</v>
      </c>
      <c r="C6271" s="126" t="s">
        <v>1879</v>
      </c>
      <c r="D6271" s="126" t="s">
        <v>1879</v>
      </c>
      <c r="E6271" s="124"/>
      <c r="F6271" s="119"/>
    </row>
    <row r="6272" spans="1:6" ht="31.5">
      <c r="A6272" s="126" t="s">
        <v>273</v>
      </c>
      <c r="B6272" s="251" t="s">
        <v>500</v>
      </c>
      <c r="C6272" s="126" t="s">
        <v>1879</v>
      </c>
      <c r="D6272" s="126" t="s">
        <v>1879</v>
      </c>
      <c r="E6272" s="124"/>
      <c r="F6272" s="119"/>
    </row>
    <row r="6273" spans="1:6" ht="31.5">
      <c r="A6273" s="126" t="s">
        <v>138</v>
      </c>
      <c r="B6273" s="251" t="s">
        <v>501</v>
      </c>
      <c r="C6273" s="126" t="s">
        <v>1879</v>
      </c>
      <c r="D6273" s="126" t="s">
        <v>1879</v>
      </c>
      <c r="E6273" s="124"/>
      <c r="F6273" s="119"/>
    </row>
    <row r="6274" spans="1:6">
      <c r="E6274" s="719"/>
      <c r="F6274" s="178" t="s">
        <v>251</v>
      </c>
    </row>
    <row r="6275" spans="1:6">
      <c r="B6275" s="53"/>
      <c r="F6275" s="178" t="s">
        <v>456</v>
      </c>
    </row>
    <row r="6276" spans="1:6">
      <c r="F6276" s="178" t="s">
        <v>182</v>
      </c>
    </row>
    <row r="6277" spans="1:6">
      <c r="F6277" s="178"/>
    </row>
    <row r="6278" spans="1:6">
      <c r="A6278" s="802" t="s">
        <v>399</v>
      </c>
      <c r="B6278" s="802"/>
      <c r="C6278" s="802"/>
      <c r="D6278" s="802"/>
      <c r="E6278" s="802"/>
      <c r="F6278" s="802"/>
    </row>
    <row r="6279" spans="1:6">
      <c r="A6279" s="802" t="s">
        <v>303</v>
      </c>
      <c r="B6279" s="802"/>
      <c r="C6279" s="802"/>
      <c r="D6279" s="802"/>
      <c r="E6279" s="802"/>
      <c r="F6279" s="802"/>
    </row>
    <row r="6280" spans="1:6">
      <c r="F6280" s="178" t="s">
        <v>219</v>
      </c>
    </row>
    <row r="6281" spans="1:6">
      <c r="F6281" s="178" t="s">
        <v>220</v>
      </c>
    </row>
    <row r="6282" spans="1:6">
      <c r="F6282" s="178" t="s">
        <v>221</v>
      </c>
    </row>
    <row r="6283" spans="1:6">
      <c r="F6283" s="246" t="s">
        <v>222</v>
      </c>
    </row>
    <row r="6284" spans="1:6">
      <c r="F6284" s="178" t="s">
        <v>1885</v>
      </c>
    </row>
    <row r="6285" spans="1:6">
      <c r="F6285" s="178" t="s">
        <v>177</v>
      </c>
    </row>
    <row r="6286" spans="1:6">
      <c r="A6286" s="123"/>
    </row>
    <row r="6287" spans="1:6">
      <c r="A6287" s="804" t="s">
        <v>1886</v>
      </c>
      <c r="B6287" s="804"/>
      <c r="C6287" s="804"/>
      <c r="D6287" s="804"/>
      <c r="E6287" s="804"/>
      <c r="F6287" s="804"/>
    </row>
    <row r="6288" spans="1:6">
      <c r="A6288" s="121" t="s">
        <v>1312</v>
      </c>
      <c r="B6288" s="640" t="s">
        <v>1037</v>
      </c>
    </row>
    <row r="6289" spans="1:6">
      <c r="A6289" s="803" t="s">
        <v>262</v>
      </c>
      <c r="B6289" s="781" t="s">
        <v>418</v>
      </c>
      <c r="C6289" s="806" t="s">
        <v>470</v>
      </c>
      <c r="D6289" s="807"/>
      <c r="E6289" s="805" t="s">
        <v>400</v>
      </c>
      <c r="F6289" s="781" t="s">
        <v>401</v>
      </c>
    </row>
    <row r="6290" spans="1:6">
      <c r="A6290" s="803"/>
      <c r="B6290" s="781"/>
      <c r="C6290" s="808"/>
      <c r="D6290" s="809"/>
      <c r="E6290" s="805"/>
      <c r="F6290" s="781"/>
    </row>
    <row r="6291" spans="1:6">
      <c r="A6291" s="803"/>
      <c r="B6291" s="781"/>
      <c r="C6291" s="247" t="s">
        <v>402</v>
      </c>
      <c r="D6291" s="247" t="s">
        <v>403</v>
      </c>
      <c r="E6291" s="805"/>
      <c r="F6291" s="781"/>
    </row>
    <row r="6292" spans="1:6">
      <c r="A6292" s="712">
        <v>1</v>
      </c>
      <c r="B6292" s="709">
        <v>2</v>
      </c>
      <c r="C6292" s="247">
        <v>3</v>
      </c>
      <c r="D6292" s="247">
        <v>4</v>
      </c>
      <c r="E6292" s="711">
        <v>5</v>
      </c>
      <c r="F6292" s="709">
        <v>6</v>
      </c>
    </row>
    <row r="6293" spans="1:6">
      <c r="A6293" s="712">
        <v>1</v>
      </c>
      <c r="B6293" s="248" t="s">
        <v>368</v>
      </c>
      <c r="C6293" s="249"/>
      <c r="D6293" s="249"/>
      <c r="E6293" s="125"/>
      <c r="F6293" s="710"/>
    </row>
    <row r="6294" spans="1:6">
      <c r="A6294" s="126" t="s">
        <v>264</v>
      </c>
      <c r="B6294" s="250" t="s">
        <v>369</v>
      </c>
      <c r="C6294" s="126" t="s">
        <v>1879</v>
      </c>
      <c r="D6294" s="126" t="s">
        <v>1879</v>
      </c>
      <c r="E6294" s="124"/>
      <c r="F6294" s="119"/>
    </row>
    <row r="6295" spans="1:6">
      <c r="A6295" s="126" t="s">
        <v>265</v>
      </c>
      <c r="B6295" s="251" t="s">
        <v>223</v>
      </c>
      <c r="C6295" s="126" t="s">
        <v>1879</v>
      </c>
      <c r="D6295" s="126" t="s">
        <v>1879</v>
      </c>
      <c r="E6295" s="124"/>
      <c r="F6295" s="119"/>
    </row>
    <row r="6296" spans="1:6" ht="31.5">
      <c r="A6296" s="126" t="s">
        <v>276</v>
      </c>
      <c r="B6296" s="251" t="s">
        <v>480</v>
      </c>
      <c r="C6296" s="126" t="s">
        <v>1879</v>
      </c>
      <c r="D6296" s="126" t="s">
        <v>1879</v>
      </c>
      <c r="E6296" s="124"/>
      <c r="F6296" s="119"/>
    </row>
    <row r="6297" spans="1:6" ht="63">
      <c r="A6297" s="127" t="s">
        <v>291</v>
      </c>
      <c r="B6297" s="128" t="s">
        <v>481</v>
      </c>
      <c r="C6297" s="126" t="s">
        <v>1879</v>
      </c>
      <c r="D6297" s="126" t="s">
        <v>1879</v>
      </c>
      <c r="E6297" s="124"/>
      <c r="F6297" s="119"/>
    </row>
    <row r="6298" spans="1:6" ht="31.5">
      <c r="A6298" s="127" t="s">
        <v>482</v>
      </c>
      <c r="B6298" s="128" t="s">
        <v>483</v>
      </c>
      <c r="C6298" s="126" t="s">
        <v>1879</v>
      </c>
      <c r="D6298" s="126" t="s">
        <v>1879</v>
      </c>
      <c r="E6298" s="124"/>
      <c r="F6298" s="119"/>
    </row>
    <row r="6299" spans="1:6">
      <c r="A6299" s="127" t="s">
        <v>484</v>
      </c>
      <c r="B6299" s="128" t="s">
        <v>485</v>
      </c>
      <c r="C6299" s="126" t="s">
        <v>1879</v>
      </c>
      <c r="D6299" s="126" t="s">
        <v>1879</v>
      </c>
      <c r="E6299" s="124"/>
      <c r="F6299" s="119"/>
    </row>
    <row r="6300" spans="1:6">
      <c r="A6300" s="129">
        <v>2</v>
      </c>
      <c r="B6300" s="130" t="s">
        <v>298</v>
      </c>
      <c r="C6300" s="126"/>
      <c r="D6300" s="126"/>
      <c r="E6300" s="124"/>
      <c r="F6300" s="119"/>
    </row>
    <row r="6301" spans="1:6" ht="31.5">
      <c r="A6301" s="127" t="s">
        <v>267</v>
      </c>
      <c r="B6301" s="128" t="s">
        <v>486</v>
      </c>
      <c r="C6301" s="126" t="s">
        <v>1879</v>
      </c>
      <c r="D6301" s="126" t="s">
        <v>1879</v>
      </c>
      <c r="E6301" s="124"/>
      <c r="F6301" s="119"/>
    </row>
    <row r="6302" spans="1:6" ht="63">
      <c r="A6302" s="127" t="s">
        <v>268</v>
      </c>
      <c r="B6302" s="128" t="s">
        <v>411</v>
      </c>
      <c r="C6302" s="126" t="s">
        <v>1879</v>
      </c>
      <c r="D6302" s="126" t="s">
        <v>1879</v>
      </c>
      <c r="E6302" s="124"/>
      <c r="F6302" s="119"/>
    </row>
    <row r="6303" spans="1:6" ht="31.5">
      <c r="A6303" s="127" t="s">
        <v>269</v>
      </c>
      <c r="B6303" s="128" t="s">
        <v>412</v>
      </c>
      <c r="C6303" s="126" t="s">
        <v>1879</v>
      </c>
      <c r="D6303" s="126" t="s">
        <v>1879</v>
      </c>
      <c r="E6303" s="124"/>
      <c r="F6303" s="119"/>
    </row>
    <row r="6304" spans="1:6" ht="47.25">
      <c r="A6304" s="129">
        <v>3</v>
      </c>
      <c r="B6304" s="130" t="s">
        <v>210</v>
      </c>
      <c r="C6304" s="126" t="s">
        <v>1879</v>
      </c>
      <c r="D6304" s="126" t="s">
        <v>1879</v>
      </c>
      <c r="E6304" s="124"/>
      <c r="F6304" s="119"/>
    </row>
    <row r="6305" spans="1:6" ht="31.5">
      <c r="A6305" s="127" t="s">
        <v>299</v>
      </c>
      <c r="B6305" s="128" t="s">
        <v>211</v>
      </c>
      <c r="C6305" s="126" t="s">
        <v>1879</v>
      </c>
      <c r="D6305" s="126" t="s">
        <v>1879</v>
      </c>
      <c r="E6305" s="124"/>
      <c r="F6305" s="119"/>
    </row>
    <row r="6306" spans="1:6">
      <c r="A6306" s="127" t="s">
        <v>240</v>
      </c>
      <c r="B6306" s="128" t="s">
        <v>212</v>
      </c>
      <c r="C6306" s="126" t="s">
        <v>1879</v>
      </c>
      <c r="D6306" s="126" t="s">
        <v>1879</v>
      </c>
      <c r="E6306" s="124"/>
      <c r="F6306" s="119"/>
    </row>
    <row r="6307" spans="1:6">
      <c r="A6307" s="127" t="s">
        <v>242</v>
      </c>
      <c r="B6307" s="128" t="s">
        <v>213</v>
      </c>
      <c r="C6307" s="126" t="s">
        <v>1879</v>
      </c>
      <c r="D6307" s="126" t="s">
        <v>1879</v>
      </c>
      <c r="E6307" s="124"/>
      <c r="F6307" s="119"/>
    </row>
    <row r="6308" spans="1:6">
      <c r="A6308" s="127" t="s">
        <v>214</v>
      </c>
      <c r="B6308" s="128" t="s">
        <v>215</v>
      </c>
      <c r="C6308" s="126" t="s">
        <v>1879</v>
      </c>
      <c r="D6308" s="126" t="s">
        <v>1879</v>
      </c>
      <c r="E6308" s="124"/>
      <c r="F6308" s="119"/>
    </row>
    <row r="6309" spans="1:6">
      <c r="A6309" s="127" t="s">
        <v>216</v>
      </c>
      <c r="B6309" s="128" t="s">
        <v>217</v>
      </c>
      <c r="C6309" s="126" t="s">
        <v>1879</v>
      </c>
      <c r="D6309" s="126" t="s">
        <v>1879</v>
      </c>
      <c r="E6309" s="124"/>
      <c r="F6309" s="119"/>
    </row>
    <row r="6310" spans="1:6">
      <c r="A6310" s="129">
        <v>4</v>
      </c>
      <c r="B6310" s="130" t="s">
        <v>394</v>
      </c>
      <c r="C6310" s="126"/>
      <c r="D6310" s="126"/>
      <c r="E6310" s="124"/>
      <c r="F6310" s="119"/>
    </row>
    <row r="6311" spans="1:6" ht="31.5">
      <c r="A6311" s="126" t="s">
        <v>271</v>
      </c>
      <c r="B6311" s="251" t="s">
        <v>218</v>
      </c>
      <c r="C6311" s="126" t="s">
        <v>1879</v>
      </c>
      <c r="D6311" s="126" t="s">
        <v>1879</v>
      </c>
      <c r="E6311" s="124"/>
      <c r="F6311" s="119"/>
    </row>
    <row r="6312" spans="1:6" ht="63">
      <c r="A6312" s="126" t="s">
        <v>272</v>
      </c>
      <c r="B6312" s="251" t="s">
        <v>392</v>
      </c>
      <c r="C6312" s="126" t="s">
        <v>1879</v>
      </c>
      <c r="D6312" s="126" t="s">
        <v>1879</v>
      </c>
      <c r="E6312" s="124"/>
      <c r="F6312" s="119"/>
    </row>
    <row r="6313" spans="1:6" ht="31.5">
      <c r="A6313" s="126" t="s">
        <v>273</v>
      </c>
      <c r="B6313" s="251" t="s">
        <v>500</v>
      </c>
      <c r="C6313" s="126" t="s">
        <v>1879</v>
      </c>
      <c r="D6313" s="126" t="s">
        <v>1879</v>
      </c>
      <c r="E6313" s="124"/>
      <c r="F6313" s="119"/>
    </row>
    <row r="6314" spans="1:6" ht="31.5">
      <c r="A6314" s="126" t="s">
        <v>138</v>
      </c>
      <c r="B6314" s="251" t="s">
        <v>501</v>
      </c>
      <c r="C6314" s="126" t="s">
        <v>1879</v>
      </c>
      <c r="D6314" s="126" t="s">
        <v>1879</v>
      </c>
      <c r="E6314" s="124"/>
      <c r="F6314" s="119"/>
    </row>
    <row r="6315" spans="1:6">
      <c r="E6315" s="719"/>
      <c r="F6315" s="178" t="s">
        <v>251</v>
      </c>
    </row>
    <row r="6316" spans="1:6">
      <c r="B6316" s="53"/>
      <c r="F6316" s="178" t="s">
        <v>456</v>
      </c>
    </row>
    <row r="6317" spans="1:6">
      <c r="F6317" s="178" t="s">
        <v>182</v>
      </c>
    </row>
    <row r="6318" spans="1:6">
      <c r="F6318" s="178"/>
    </row>
    <row r="6319" spans="1:6">
      <c r="A6319" s="802" t="s">
        <v>399</v>
      </c>
      <c r="B6319" s="802"/>
      <c r="C6319" s="802"/>
      <c r="D6319" s="802"/>
      <c r="E6319" s="802"/>
      <c r="F6319" s="802"/>
    </row>
    <row r="6320" spans="1:6">
      <c r="A6320" s="802" t="s">
        <v>303</v>
      </c>
      <c r="B6320" s="802"/>
      <c r="C6320" s="802"/>
      <c r="D6320" s="802"/>
      <c r="E6320" s="802"/>
      <c r="F6320" s="802"/>
    </row>
    <row r="6321" spans="1:6">
      <c r="F6321" s="178" t="s">
        <v>219</v>
      </c>
    </row>
    <row r="6322" spans="1:6">
      <c r="F6322" s="178" t="s">
        <v>220</v>
      </c>
    </row>
    <row r="6323" spans="1:6">
      <c r="F6323" s="178" t="s">
        <v>221</v>
      </c>
    </row>
    <row r="6324" spans="1:6">
      <c r="F6324" s="246" t="s">
        <v>222</v>
      </c>
    </row>
    <row r="6325" spans="1:6">
      <c r="F6325" s="178" t="s">
        <v>1885</v>
      </c>
    </row>
    <row r="6326" spans="1:6">
      <c r="F6326" s="178" t="s">
        <v>177</v>
      </c>
    </row>
    <row r="6327" spans="1:6">
      <c r="A6327" s="123"/>
    </row>
    <row r="6328" spans="1:6">
      <c r="A6328" s="804" t="s">
        <v>1886</v>
      </c>
      <c r="B6328" s="804"/>
      <c r="C6328" s="804"/>
      <c r="D6328" s="804"/>
      <c r="E6328" s="804"/>
      <c r="F6328" s="804"/>
    </row>
    <row r="6329" spans="1:6">
      <c r="A6329" s="121" t="s">
        <v>1313</v>
      </c>
      <c r="B6329" s="640" t="s">
        <v>1038</v>
      </c>
    </row>
    <row r="6330" spans="1:6">
      <c r="A6330" s="803" t="s">
        <v>262</v>
      </c>
      <c r="B6330" s="781" t="s">
        <v>418</v>
      </c>
      <c r="C6330" s="806" t="s">
        <v>470</v>
      </c>
      <c r="D6330" s="807"/>
      <c r="E6330" s="805" t="s">
        <v>400</v>
      </c>
      <c r="F6330" s="781" t="s">
        <v>401</v>
      </c>
    </row>
    <row r="6331" spans="1:6">
      <c r="A6331" s="803"/>
      <c r="B6331" s="781"/>
      <c r="C6331" s="808"/>
      <c r="D6331" s="809"/>
      <c r="E6331" s="805"/>
      <c r="F6331" s="781"/>
    </row>
    <row r="6332" spans="1:6">
      <c r="A6332" s="803"/>
      <c r="B6332" s="781"/>
      <c r="C6332" s="247" t="s">
        <v>402</v>
      </c>
      <c r="D6332" s="247" t="s">
        <v>403</v>
      </c>
      <c r="E6332" s="805"/>
      <c r="F6332" s="781"/>
    </row>
    <row r="6333" spans="1:6">
      <c r="A6333" s="712">
        <v>1</v>
      </c>
      <c r="B6333" s="709">
        <v>2</v>
      </c>
      <c r="C6333" s="247">
        <v>3</v>
      </c>
      <c r="D6333" s="247">
        <v>4</v>
      </c>
      <c r="E6333" s="711">
        <v>5</v>
      </c>
      <c r="F6333" s="709">
        <v>6</v>
      </c>
    </row>
    <row r="6334" spans="1:6">
      <c r="A6334" s="712">
        <v>1</v>
      </c>
      <c r="B6334" s="248" t="s">
        <v>368</v>
      </c>
      <c r="C6334" s="249"/>
      <c r="D6334" s="249"/>
      <c r="E6334" s="125"/>
      <c r="F6334" s="710"/>
    </row>
    <row r="6335" spans="1:6">
      <c r="A6335" s="126" t="s">
        <v>264</v>
      </c>
      <c r="B6335" s="250" t="s">
        <v>369</v>
      </c>
      <c r="C6335" s="126" t="s">
        <v>1879</v>
      </c>
      <c r="D6335" s="126" t="s">
        <v>1879</v>
      </c>
      <c r="E6335" s="124"/>
      <c r="F6335" s="119"/>
    </row>
    <row r="6336" spans="1:6">
      <c r="A6336" s="126" t="s">
        <v>265</v>
      </c>
      <c r="B6336" s="251" t="s">
        <v>223</v>
      </c>
      <c r="C6336" s="126" t="s">
        <v>1879</v>
      </c>
      <c r="D6336" s="126" t="s">
        <v>1879</v>
      </c>
      <c r="E6336" s="124"/>
      <c r="F6336" s="119"/>
    </row>
    <row r="6337" spans="1:6" ht="31.5">
      <c r="A6337" s="126" t="s">
        <v>276</v>
      </c>
      <c r="B6337" s="251" t="s">
        <v>480</v>
      </c>
      <c r="C6337" s="126" t="s">
        <v>1879</v>
      </c>
      <c r="D6337" s="126" t="s">
        <v>1879</v>
      </c>
      <c r="E6337" s="124"/>
      <c r="F6337" s="119"/>
    </row>
    <row r="6338" spans="1:6" ht="63">
      <c r="A6338" s="127" t="s">
        <v>291</v>
      </c>
      <c r="B6338" s="128" t="s">
        <v>481</v>
      </c>
      <c r="C6338" s="126" t="s">
        <v>1879</v>
      </c>
      <c r="D6338" s="126" t="s">
        <v>1879</v>
      </c>
      <c r="E6338" s="124"/>
      <c r="F6338" s="119"/>
    </row>
    <row r="6339" spans="1:6" ht="31.5">
      <c r="A6339" s="127" t="s">
        <v>482</v>
      </c>
      <c r="B6339" s="128" t="s">
        <v>483</v>
      </c>
      <c r="C6339" s="126" t="s">
        <v>1879</v>
      </c>
      <c r="D6339" s="126" t="s">
        <v>1879</v>
      </c>
      <c r="E6339" s="124"/>
      <c r="F6339" s="119"/>
    </row>
    <row r="6340" spans="1:6">
      <c r="A6340" s="127" t="s">
        <v>484</v>
      </c>
      <c r="B6340" s="128" t="s">
        <v>485</v>
      </c>
      <c r="C6340" s="126" t="s">
        <v>1879</v>
      </c>
      <c r="D6340" s="126" t="s">
        <v>1879</v>
      </c>
      <c r="E6340" s="124"/>
      <c r="F6340" s="119"/>
    </row>
    <row r="6341" spans="1:6">
      <c r="A6341" s="129">
        <v>2</v>
      </c>
      <c r="B6341" s="130" t="s">
        <v>298</v>
      </c>
      <c r="C6341" s="126"/>
      <c r="D6341" s="126"/>
      <c r="E6341" s="124"/>
      <c r="F6341" s="119"/>
    </row>
    <row r="6342" spans="1:6" ht="31.5">
      <c r="A6342" s="127" t="s">
        <v>267</v>
      </c>
      <c r="B6342" s="128" t="s">
        <v>486</v>
      </c>
      <c r="C6342" s="126" t="s">
        <v>1879</v>
      </c>
      <c r="D6342" s="126" t="s">
        <v>1879</v>
      </c>
      <c r="E6342" s="124"/>
      <c r="F6342" s="119"/>
    </row>
    <row r="6343" spans="1:6" ht="63">
      <c r="A6343" s="127" t="s">
        <v>268</v>
      </c>
      <c r="B6343" s="128" t="s">
        <v>411</v>
      </c>
      <c r="C6343" s="126" t="s">
        <v>1879</v>
      </c>
      <c r="D6343" s="126" t="s">
        <v>1879</v>
      </c>
      <c r="E6343" s="124"/>
      <c r="F6343" s="119"/>
    </row>
    <row r="6344" spans="1:6" ht="31.5">
      <c r="A6344" s="127" t="s">
        <v>269</v>
      </c>
      <c r="B6344" s="128" t="s">
        <v>412</v>
      </c>
      <c r="C6344" s="126" t="s">
        <v>1879</v>
      </c>
      <c r="D6344" s="126" t="s">
        <v>1879</v>
      </c>
      <c r="E6344" s="124"/>
      <c r="F6344" s="119"/>
    </row>
    <row r="6345" spans="1:6" ht="47.25">
      <c r="A6345" s="129">
        <v>3</v>
      </c>
      <c r="B6345" s="130" t="s">
        <v>210</v>
      </c>
      <c r="C6345" s="126" t="s">
        <v>1879</v>
      </c>
      <c r="D6345" s="126" t="s">
        <v>1879</v>
      </c>
      <c r="E6345" s="124"/>
      <c r="F6345" s="119"/>
    </row>
    <row r="6346" spans="1:6" ht="31.5">
      <c r="A6346" s="127" t="s">
        <v>299</v>
      </c>
      <c r="B6346" s="128" t="s">
        <v>211</v>
      </c>
      <c r="C6346" s="126" t="s">
        <v>1879</v>
      </c>
      <c r="D6346" s="126" t="s">
        <v>1879</v>
      </c>
      <c r="E6346" s="124"/>
      <c r="F6346" s="119"/>
    </row>
    <row r="6347" spans="1:6">
      <c r="A6347" s="127" t="s">
        <v>240</v>
      </c>
      <c r="B6347" s="128" t="s">
        <v>212</v>
      </c>
      <c r="C6347" s="126" t="s">
        <v>1879</v>
      </c>
      <c r="D6347" s="126" t="s">
        <v>1879</v>
      </c>
      <c r="E6347" s="124"/>
      <c r="F6347" s="119"/>
    </row>
    <row r="6348" spans="1:6">
      <c r="A6348" s="127" t="s">
        <v>242</v>
      </c>
      <c r="B6348" s="128" t="s">
        <v>213</v>
      </c>
      <c r="C6348" s="126" t="s">
        <v>1879</v>
      </c>
      <c r="D6348" s="126" t="s">
        <v>1879</v>
      </c>
      <c r="E6348" s="124"/>
      <c r="F6348" s="119"/>
    </row>
    <row r="6349" spans="1:6">
      <c r="A6349" s="127" t="s">
        <v>214</v>
      </c>
      <c r="B6349" s="128" t="s">
        <v>215</v>
      </c>
      <c r="C6349" s="126" t="s">
        <v>1879</v>
      </c>
      <c r="D6349" s="126" t="s">
        <v>1879</v>
      </c>
      <c r="E6349" s="124"/>
      <c r="F6349" s="119"/>
    </row>
    <row r="6350" spans="1:6">
      <c r="A6350" s="127" t="s">
        <v>216</v>
      </c>
      <c r="B6350" s="128" t="s">
        <v>217</v>
      </c>
      <c r="C6350" s="126" t="s">
        <v>1879</v>
      </c>
      <c r="D6350" s="126" t="s">
        <v>1879</v>
      </c>
      <c r="E6350" s="124"/>
      <c r="F6350" s="119"/>
    </row>
    <row r="6351" spans="1:6">
      <c r="A6351" s="129">
        <v>4</v>
      </c>
      <c r="B6351" s="130" t="s">
        <v>394</v>
      </c>
      <c r="C6351" s="126"/>
      <c r="D6351" s="126"/>
      <c r="E6351" s="124"/>
      <c r="F6351" s="119"/>
    </row>
    <row r="6352" spans="1:6" ht="31.5">
      <c r="A6352" s="126" t="s">
        <v>271</v>
      </c>
      <c r="B6352" s="251" t="s">
        <v>218</v>
      </c>
      <c r="C6352" s="126" t="s">
        <v>1879</v>
      </c>
      <c r="D6352" s="126" t="s">
        <v>1879</v>
      </c>
      <c r="E6352" s="124"/>
      <c r="F6352" s="119"/>
    </row>
    <row r="6353" spans="1:6" ht="63">
      <c r="A6353" s="126" t="s">
        <v>272</v>
      </c>
      <c r="B6353" s="251" t="s">
        <v>392</v>
      </c>
      <c r="C6353" s="126" t="s">
        <v>1879</v>
      </c>
      <c r="D6353" s="126" t="s">
        <v>1879</v>
      </c>
      <c r="E6353" s="124"/>
      <c r="F6353" s="119"/>
    </row>
    <row r="6354" spans="1:6" ht="31.5">
      <c r="A6354" s="126" t="s">
        <v>273</v>
      </c>
      <c r="B6354" s="251" t="s">
        <v>500</v>
      </c>
      <c r="C6354" s="126" t="s">
        <v>1879</v>
      </c>
      <c r="D6354" s="126" t="s">
        <v>1879</v>
      </c>
      <c r="E6354" s="124"/>
      <c r="F6354" s="119"/>
    </row>
    <row r="6355" spans="1:6" ht="31.5">
      <c r="A6355" s="126" t="s">
        <v>138</v>
      </c>
      <c r="B6355" s="251" t="s">
        <v>501</v>
      </c>
      <c r="C6355" s="126" t="s">
        <v>1879</v>
      </c>
      <c r="D6355" s="126" t="s">
        <v>1879</v>
      </c>
      <c r="E6355" s="124"/>
      <c r="F6355" s="119"/>
    </row>
    <row r="6356" spans="1:6">
      <c r="E6356" s="719"/>
      <c r="F6356" s="178" t="s">
        <v>251</v>
      </c>
    </row>
    <row r="6357" spans="1:6">
      <c r="B6357" s="53"/>
      <c r="F6357" s="178" t="s">
        <v>456</v>
      </c>
    </row>
    <row r="6358" spans="1:6">
      <c r="F6358" s="178" t="s">
        <v>182</v>
      </c>
    </row>
    <row r="6359" spans="1:6">
      <c r="F6359" s="178"/>
    </row>
    <row r="6360" spans="1:6">
      <c r="A6360" s="802" t="s">
        <v>399</v>
      </c>
      <c r="B6360" s="802"/>
      <c r="C6360" s="802"/>
      <c r="D6360" s="802"/>
      <c r="E6360" s="802"/>
      <c r="F6360" s="802"/>
    </row>
    <row r="6361" spans="1:6">
      <c r="A6361" s="802" t="s">
        <v>303</v>
      </c>
      <c r="B6361" s="802"/>
      <c r="C6361" s="802"/>
      <c r="D6361" s="802"/>
      <c r="E6361" s="802"/>
      <c r="F6361" s="802"/>
    </row>
    <row r="6362" spans="1:6">
      <c r="F6362" s="178" t="s">
        <v>219</v>
      </c>
    </row>
    <row r="6363" spans="1:6">
      <c r="F6363" s="178" t="s">
        <v>220</v>
      </c>
    </row>
    <row r="6364" spans="1:6">
      <c r="F6364" s="178" t="s">
        <v>221</v>
      </c>
    </row>
    <row r="6365" spans="1:6">
      <c r="F6365" s="246" t="s">
        <v>222</v>
      </c>
    </row>
    <row r="6366" spans="1:6">
      <c r="F6366" s="178" t="s">
        <v>1885</v>
      </c>
    </row>
    <row r="6367" spans="1:6">
      <c r="F6367" s="178" t="s">
        <v>177</v>
      </c>
    </row>
    <row r="6368" spans="1:6">
      <c r="A6368" s="123"/>
    </row>
    <row r="6369" spans="1:6">
      <c r="A6369" s="804" t="s">
        <v>1886</v>
      </c>
      <c r="B6369" s="804"/>
      <c r="C6369" s="804"/>
      <c r="D6369" s="804"/>
      <c r="E6369" s="804"/>
      <c r="F6369" s="804"/>
    </row>
    <row r="6370" spans="1:6">
      <c r="A6370" s="121" t="s">
        <v>1314</v>
      </c>
      <c r="B6370" s="640" t="s">
        <v>1039</v>
      </c>
    </row>
    <row r="6371" spans="1:6">
      <c r="A6371" s="803" t="s">
        <v>262</v>
      </c>
      <c r="B6371" s="781" t="s">
        <v>418</v>
      </c>
      <c r="C6371" s="806" t="s">
        <v>470</v>
      </c>
      <c r="D6371" s="807"/>
      <c r="E6371" s="805" t="s">
        <v>400</v>
      </c>
      <c r="F6371" s="781" t="s">
        <v>401</v>
      </c>
    </row>
    <row r="6372" spans="1:6">
      <c r="A6372" s="803"/>
      <c r="B6372" s="781"/>
      <c r="C6372" s="808"/>
      <c r="D6372" s="809"/>
      <c r="E6372" s="805"/>
      <c r="F6372" s="781"/>
    </row>
    <row r="6373" spans="1:6">
      <c r="A6373" s="803"/>
      <c r="B6373" s="781"/>
      <c r="C6373" s="247" t="s">
        <v>402</v>
      </c>
      <c r="D6373" s="247" t="s">
        <v>403</v>
      </c>
      <c r="E6373" s="805"/>
      <c r="F6373" s="781"/>
    </row>
    <row r="6374" spans="1:6">
      <c r="A6374" s="712">
        <v>1</v>
      </c>
      <c r="B6374" s="709">
        <v>2</v>
      </c>
      <c r="C6374" s="247">
        <v>3</v>
      </c>
      <c r="D6374" s="247">
        <v>4</v>
      </c>
      <c r="E6374" s="711">
        <v>5</v>
      </c>
      <c r="F6374" s="709">
        <v>6</v>
      </c>
    </row>
    <row r="6375" spans="1:6">
      <c r="A6375" s="712">
        <v>1</v>
      </c>
      <c r="B6375" s="248" t="s">
        <v>368</v>
      </c>
      <c r="C6375" s="249"/>
      <c r="D6375" s="249"/>
      <c r="E6375" s="125"/>
      <c r="F6375" s="710"/>
    </row>
    <row r="6376" spans="1:6">
      <c r="A6376" s="126" t="s">
        <v>264</v>
      </c>
      <c r="B6376" s="250" t="s">
        <v>369</v>
      </c>
      <c r="C6376" s="126" t="s">
        <v>1879</v>
      </c>
      <c r="D6376" s="126" t="s">
        <v>1879</v>
      </c>
      <c r="E6376" s="124"/>
      <c r="F6376" s="119"/>
    </row>
    <row r="6377" spans="1:6">
      <c r="A6377" s="126" t="s">
        <v>265</v>
      </c>
      <c r="B6377" s="251" t="s">
        <v>223</v>
      </c>
      <c r="C6377" s="126" t="s">
        <v>1879</v>
      </c>
      <c r="D6377" s="126" t="s">
        <v>1879</v>
      </c>
      <c r="E6377" s="124"/>
      <c r="F6377" s="119"/>
    </row>
    <row r="6378" spans="1:6" ht="31.5">
      <c r="A6378" s="126" t="s">
        <v>276</v>
      </c>
      <c r="B6378" s="251" t="s">
        <v>480</v>
      </c>
      <c r="C6378" s="126" t="s">
        <v>1879</v>
      </c>
      <c r="D6378" s="126" t="s">
        <v>1879</v>
      </c>
      <c r="E6378" s="124"/>
      <c r="F6378" s="119"/>
    </row>
    <row r="6379" spans="1:6" ht="63">
      <c r="A6379" s="127" t="s">
        <v>291</v>
      </c>
      <c r="B6379" s="128" t="s">
        <v>481</v>
      </c>
      <c r="C6379" s="126" t="s">
        <v>1879</v>
      </c>
      <c r="D6379" s="126" t="s">
        <v>1879</v>
      </c>
      <c r="E6379" s="124"/>
      <c r="F6379" s="119"/>
    </row>
    <row r="6380" spans="1:6" ht="31.5">
      <c r="A6380" s="127" t="s">
        <v>482</v>
      </c>
      <c r="B6380" s="128" t="s">
        <v>483</v>
      </c>
      <c r="C6380" s="126" t="s">
        <v>1879</v>
      </c>
      <c r="D6380" s="126" t="s">
        <v>1879</v>
      </c>
      <c r="E6380" s="124"/>
      <c r="F6380" s="119"/>
    </row>
    <row r="6381" spans="1:6">
      <c r="A6381" s="127" t="s">
        <v>484</v>
      </c>
      <c r="B6381" s="128" t="s">
        <v>485</v>
      </c>
      <c r="C6381" s="126" t="s">
        <v>1879</v>
      </c>
      <c r="D6381" s="126" t="s">
        <v>1879</v>
      </c>
      <c r="E6381" s="124"/>
      <c r="F6381" s="119"/>
    </row>
    <row r="6382" spans="1:6">
      <c r="A6382" s="129">
        <v>2</v>
      </c>
      <c r="B6382" s="130" t="s">
        <v>298</v>
      </c>
      <c r="C6382" s="126"/>
      <c r="D6382" s="126"/>
      <c r="E6382" s="124"/>
      <c r="F6382" s="119"/>
    </row>
    <row r="6383" spans="1:6" ht="31.5">
      <c r="A6383" s="127" t="s">
        <v>267</v>
      </c>
      <c r="B6383" s="128" t="s">
        <v>486</v>
      </c>
      <c r="C6383" s="126" t="s">
        <v>1879</v>
      </c>
      <c r="D6383" s="126" t="s">
        <v>1879</v>
      </c>
      <c r="E6383" s="124"/>
      <c r="F6383" s="119"/>
    </row>
    <row r="6384" spans="1:6" ht="63">
      <c r="A6384" s="127" t="s">
        <v>268</v>
      </c>
      <c r="B6384" s="128" t="s">
        <v>411</v>
      </c>
      <c r="C6384" s="126" t="s">
        <v>1879</v>
      </c>
      <c r="D6384" s="126" t="s">
        <v>1879</v>
      </c>
      <c r="E6384" s="124"/>
      <c r="F6384" s="119"/>
    </row>
    <row r="6385" spans="1:6" ht="31.5">
      <c r="A6385" s="127" t="s">
        <v>269</v>
      </c>
      <c r="B6385" s="128" t="s">
        <v>412</v>
      </c>
      <c r="C6385" s="126" t="s">
        <v>1879</v>
      </c>
      <c r="D6385" s="126" t="s">
        <v>1879</v>
      </c>
      <c r="E6385" s="124"/>
      <c r="F6385" s="119"/>
    </row>
    <row r="6386" spans="1:6" ht="47.25">
      <c r="A6386" s="129">
        <v>3</v>
      </c>
      <c r="B6386" s="130" t="s">
        <v>210</v>
      </c>
      <c r="C6386" s="126" t="s">
        <v>1879</v>
      </c>
      <c r="D6386" s="126" t="s">
        <v>1879</v>
      </c>
      <c r="E6386" s="124"/>
      <c r="F6386" s="119"/>
    </row>
    <row r="6387" spans="1:6" ht="31.5">
      <c r="A6387" s="127" t="s">
        <v>299</v>
      </c>
      <c r="B6387" s="128" t="s">
        <v>211</v>
      </c>
      <c r="C6387" s="126" t="s">
        <v>1879</v>
      </c>
      <c r="D6387" s="126" t="s">
        <v>1879</v>
      </c>
      <c r="E6387" s="124"/>
      <c r="F6387" s="119"/>
    </row>
    <row r="6388" spans="1:6">
      <c r="A6388" s="127" t="s">
        <v>240</v>
      </c>
      <c r="B6388" s="128" t="s">
        <v>212</v>
      </c>
      <c r="C6388" s="126" t="s">
        <v>1879</v>
      </c>
      <c r="D6388" s="126" t="s">
        <v>1879</v>
      </c>
      <c r="E6388" s="124"/>
      <c r="F6388" s="119"/>
    </row>
    <row r="6389" spans="1:6">
      <c r="A6389" s="127" t="s">
        <v>242</v>
      </c>
      <c r="B6389" s="128" t="s">
        <v>213</v>
      </c>
      <c r="C6389" s="126" t="s">
        <v>1879</v>
      </c>
      <c r="D6389" s="126" t="s">
        <v>1879</v>
      </c>
      <c r="E6389" s="124"/>
      <c r="F6389" s="119"/>
    </row>
    <row r="6390" spans="1:6">
      <c r="A6390" s="127" t="s">
        <v>214</v>
      </c>
      <c r="B6390" s="128" t="s">
        <v>215</v>
      </c>
      <c r="C6390" s="126" t="s">
        <v>1879</v>
      </c>
      <c r="D6390" s="126" t="s">
        <v>1879</v>
      </c>
      <c r="E6390" s="124"/>
      <c r="F6390" s="119"/>
    </row>
    <row r="6391" spans="1:6">
      <c r="A6391" s="127" t="s">
        <v>216</v>
      </c>
      <c r="B6391" s="128" t="s">
        <v>217</v>
      </c>
      <c r="C6391" s="126" t="s">
        <v>1879</v>
      </c>
      <c r="D6391" s="126" t="s">
        <v>1879</v>
      </c>
      <c r="E6391" s="124"/>
      <c r="F6391" s="119"/>
    </row>
    <row r="6392" spans="1:6">
      <c r="A6392" s="129">
        <v>4</v>
      </c>
      <c r="B6392" s="130" t="s">
        <v>394</v>
      </c>
      <c r="C6392" s="126"/>
      <c r="D6392" s="126"/>
      <c r="E6392" s="124"/>
      <c r="F6392" s="119"/>
    </row>
    <row r="6393" spans="1:6" ht="31.5">
      <c r="A6393" s="126" t="s">
        <v>271</v>
      </c>
      <c r="B6393" s="251" t="s">
        <v>218</v>
      </c>
      <c r="C6393" s="126" t="s">
        <v>1879</v>
      </c>
      <c r="D6393" s="126" t="s">
        <v>1879</v>
      </c>
      <c r="E6393" s="124"/>
      <c r="F6393" s="119"/>
    </row>
    <row r="6394" spans="1:6" ht="63">
      <c r="A6394" s="126" t="s">
        <v>272</v>
      </c>
      <c r="B6394" s="251" t="s">
        <v>392</v>
      </c>
      <c r="C6394" s="126" t="s">
        <v>1879</v>
      </c>
      <c r="D6394" s="126" t="s">
        <v>1879</v>
      </c>
      <c r="E6394" s="124"/>
      <c r="F6394" s="119"/>
    </row>
    <row r="6395" spans="1:6" ht="31.5">
      <c r="A6395" s="126" t="s">
        <v>273</v>
      </c>
      <c r="B6395" s="251" t="s">
        <v>500</v>
      </c>
      <c r="C6395" s="126" t="s">
        <v>1879</v>
      </c>
      <c r="D6395" s="126" t="s">
        <v>1879</v>
      </c>
      <c r="E6395" s="124"/>
      <c r="F6395" s="119"/>
    </row>
    <row r="6396" spans="1:6" ht="31.5">
      <c r="A6396" s="126" t="s">
        <v>138</v>
      </c>
      <c r="B6396" s="251" t="s">
        <v>501</v>
      </c>
      <c r="C6396" s="126" t="s">
        <v>1879</v>
      </c>
      <c r="D6396" s="126" t="s">
        <v>1879</v>
      </c>
      <c r="E6396" s="124"/>
      <c r="F6396" s="119"/>
    </row>
    <row r="6397" spans="1:6">
      <c r="E6397" s="719"/>
      <c r="F6397" s="178" t="s">
        <v>251</v>
      </c>
    </row>
    <row r="6398" spans="1:6">
      <c r="B6398" s="53"/>
      <c r="F6398" s="178" t="s">
        <v>456</v>
      </c>
    </row>
    <row r="6399" spans="1:6">
      <c r="F6399" s="178" t="s">
        <v>182</v>
      </c>
    </row>
    <row r="6400" spans="1:6">
      <c r="F6400" s="178"/>
    </row>
    <row r="6401" spans="1:6">
      <c r="A6401" s="802" t="s">
        <v>399</v>
      </c>
      <c r="B6401" s="802"/>
      <c r="C6401" s="802"/>
      <c r="D6401" s="802"/>
      <c r="E6401" s="802"/>
      <c r="F6401" s="802"/>
    </row>
    <row r="6402" spans="1:6">
      <c r="A6402" s="802" t="s">
        <v>303</v>
      </c>
      <c r="B6402" s="802"/>
      <c r="C6402" s="802"/>
      <c r="D6402" s="802"/>
      <c r="E6402" s="802"/>
      <c r="F6402" s="802"/>
    </row>
    <row r="6403" spans="1:6">
      <c r="F6403" s="178" t="s">
        <v>219</v>
      </c>
    </row>
    <row r="6404" spans="1:6">
      <c r="F6404" s="178" t="s">
        <v>220</v>
      </c>
    </row>
    <row r="6405" spans="1:6">
      <c r="F6405" s="178" t="s">
        <v>221</v>
      </c>
    </row>
    <row r="6406" spans="1:6">
      <c r="F6406" s="246" t="s">
        <v>222</v>
      </c>
    </row>
    <row r="6407" spans="1:6">
      <c r="F6407" s="178" t="s">
        <v>1885</v>
      </c>
    </row>
    <row r="6408" spans="1:6">
      <c r="F6408" s="178" t="s">
        <v>177</v>
      </c>
    </row>
    <row r="6409" spans="1:6">
      <c r="A6409" s="123"/>
    </row>
    <row r="6410" spans="1:6">
      <c r="A6410" s="804" t="s">
        <v>1886</v>
      </c>
      <c r="B6410" s="804"/>
      <c r="C6410" s="804"/>
      <c r="D6410" s="804"/>
      <c r="E6410" s="804"/>
      <c r="F6410" s="804"/>
    </row>
    <row r="6411" spans="1:6">
      <c r="A6411" s="121" t="s">
        <v>1315</v>
      </c>
      <c r="B6411" s="640" t="s">
        <v>1040</v>
      </c>
    </row>
    <row r="6412" spans="1:6">
      <c r="A6412" s="803" t="s">
        <v>262</v>
      </c>
      <c r="B6412" s="781" t="s">
        <v>418</v>
      </c>
      <c r="C6412" s="806" t="s">
        <v>470</v>
      </c>
      <c r="D6412" s="807"/>
      <c r="E6412" s="805" t="s">
        <v>400</v>
      </c>
      <c r="F6412" s="781" t="s">
        <v>401</v>
      </c>
    </row>
    <row r="6413" spans="1:6">
      <c r="A6413" s="803"/>
      <c r="B6413" s="781"/>
      <c r="C6413" s="808"/>
      <c r="D6413" s="809"/>
      <c r="E6413" s="805"/>
      <c r="F6413" s="781"/>
    </row>
    <row r="6414" spans="1:6">
      <c r="A6414" s="803"/>
      <c r="B6414" s="781"/>
      <c r="C6414" s="247" t="s">
        <v>402</v>
      </c>
      <c r="D6414" s="247" t="s">
        <v>403</v>
      </c>
      <c r="E6414" s="805"/>
      <c r="F6414" s="781"/>
    </row>
    <row r="6415" spans="1:6">
      <c r="A6415" s="712">
        <v>1</v>
      </c>
      <c r="B6415" s="709">
        <v>2</v>
      </c>
      <c r="C6415" s="247">
        <v>3</v>
      </c>
      <c r="D6415" s="247">
        <v>4</v>
      </c>
      <c r="E6415" s="711">
        <v>5</v>
      </c>
      <c r="F6415" s="709">
        <v>6</v>
      </c>
    </row>
    <row r="6416" spans="1:6">
      <c r="A6416" s="712">
        <v>1</v>
      </c>
      <c r="B6416" s="248" t="s">
        <v>368</v>
      </c>
      <c r="C6416" s="249"/>
      <c r="D6416" s="249"/>
      <c r="E6416" s="125"/>
      <c r="F6416" s="710"/>
    </row>
    <row r="6417" spans="1:6">
      <c r="A6417" s="126" t="s">
        <v>264</v>
      </c>
      <c r="B6417" s="250" t="s">
        <v>369</v>
      </c>
      <c r="C6417" s="126" t="s">
        <v>1879</v>
      </c>
      <c r="D6417" s="126" t="s">
        <v>1879</v>
      </c>
      <c r="E6417" s="124"/>
      <c r="F6417" s="119"/>
    </row>
    <row r="6418" spans="1:6">
      <c r="A6418" s="126" t="s">
        <v>265</v>
      </c>
      <c r="B6418" s="251" t="s">
        <v>223</v>
      </c>
      <c r="C6418" s="126" t="s">
        <v>1879</v>
      </c>
      <c r="D6418" s="126" t="s">
        <v>1879</v>
      </c>
      <c r="E6418" s="124"/>
      <c r="F6418" s="119"/>
    </row>
    <row r="6419" spans="1:6" ht="31.5">
      <c r="A6419" s="126" t="s">
        <v>276</v>
      </c>
      <c r="B6419" s="251" t="s">
        <v>480</v>
      </c>
      <c r="C6419" s="126" t="s">
        <v>1879</v>
      </c>
      <c r="D6419" s="126" t="s">
        <v>1879</v>
      </c>
      <c r="E6419" s="124"/>
      <c r="F6419" s="119"/>
    </row>
    <row r="6420" spans="1:6" ht="63">
      <c r="A6420" s="127" t="s">
        <v>291</v>
      </c>
      <c r="B6420" s="128" t="s">
        <v>481</v>
      </c>
      <c r="C6420" s="126" t="s">
        <v>1879</v>
      </c>
      <c r="D6420" s="126" t="s">
        <v>1879</v>
      </c>
      <c r="E6420" s="124"/>
      <c r="F6420" s="119"/>
    </row>
    <row r="6421" spans="1:6" ht="31.5">
      <c r="A6421" s="127" t="s">
        <v>482</v>
      </c>
      <c r="B6421" s="128" t="s">
        <v>483</v>
      </c>
      <c r="C6421" s="126" t="s">
        <v>1879</v>
      </c>
      <c r="D6421" s="126" t="s">
        <v>1879</v>
      </c>
      <c r="E6421" s="124"/>
      <c r="F6421" s="119"/>
    </row>
    <row r="6422" spans="1:6">
      <c r="A6422" s="127" t="s">
        <v>484</v>
      </c>
      <c r="B6422" s="128" t="s">
        <v>485</v>
      </c>
      <c r="C6422" s="126" t="s">
        <v>1879</v>
      </c>
      <c r="D6422" s="126" t="s">
        <v>1879</v>
      </c>
      <c r="E6422" s="124"/>
      <c r="F6422" s="119"/>
    </row>
    <row r="6423" spans="1:6">
      <c r="A6423" s="129">
        <v>2</v>
      </c>
      <c r="B6423" s="130" t="s">
        <v>298</v>
      </c>
      <c r="C6423" s="126"/>
      <c r="D6423" s="126"/>
      <c r="E6423" s="124"/>
      <c r="F6423" s="119"/>
    </row>
    <row r="6424" spans="1:6" ht="31.5">
      <c r="A6424" s="127" t="s">
        <v>267</v>
      </c>
      <c r="B6424" s="128" t="s">
        <v>486</v>
      </c>
      <c r="C6424" s="126" t="s">
        <v>1879</v>
      </c>
      <c r="D6424" s="126" t="s">
        <v>1879</v>
      </c>
      <c r="E6424" s="124"/>
      <c r="F6424" s="119"/>
    </row>
    <row r="6425" spans="1:6" ht="63">
      <c r="A6425" s="127" t="s">
        <v>268</v>
      </c>
      <c r="B6425" s="128" t="s">
        <v>411</v>
      </c>
      <c r="C6425" s="126" t="s">
        <v>1879</v>
      </c>
      <c r="D6425" s="126" t="s">
        <v>1879</v>
      </c>
      <c r="E6425" s="124"/>
      <c r="F6425" s="119"/>
    </row>
    <row r="6426" spans="1:6" ht="31.5">
      <c r="A6426" s="127" t="s">
        <v>269</v>
      </c>
      <c r="B6426" s="128" t="s">
        <v>412</v>
      </c>
      <c r="C6426" s="126" t="s">
        <v>1879</v>
      </c>
      <c r="D6426" s="126" t="s">
        <v>1879</v>
      </c>
      <c r="E6426" s="124"/>
      <c r="F6426" s="119"/>
    </row>
    <row r="6427" spans="1:6" ht="47.25">
      <c r="A6427" s="129">
        <v>3</v>
      </c>
      <c r="B6427" s="130" t="s">
        <v>210</v>
      </c>
      <c r="C6427" s="126" t="s">
        <v>1879</v>
      </c>
      <c r="D6427" s="126" t="s">
        <v>1879</v>
      </c>
      <c r="E6427" s="124"/>
      <c r="F6427" s="119"/>
    </row>
    <row r="6428" spans="1:6" ht="31.5">
      <c r="A6428" s="127" t="s">
        <v>299</v>
      </c>
      <c r="B6428" s="128" t="s">
        <v>211</v>
      </c>
      <c r="C6428" s="126" t="s">
        <v>1879</v>
      </c>
      <c r="D6428" s="126" t="s">
        <v>1879</v>
      </c>
      <c r="E6428" s="124"/>
      <c r="F6428" s="119"/>
    </row>
    <row r="6429" spans="1:6">
      <c r="A6429" s="127" t="s">
        <v>240</v>
      </c>
      <c r="B6429" s="128" t="s">
        <v>212</v>
      </c>
      <c r="C6429" s="126" t="s">
        <v>1879</v>
      </c>
      <c r="D6429" s="126" t="s">
        <v>1879</v>
      </c>
      <c r="E6429" s="124"/>
      <c r="F6429" s="119"/>
    </row>
    <row r="6430" spans="1:6">
      <c r="A6430" s="127" t="s">
        <v>242</v>
      </c>
      <c r="B6430" s="128" t="s">
        <v>213</v>
      </c>
      <c r="C6430" s="126" t="s">
        <v>1879</v>
      </c>
      <c r="D6430" s="126" t="s">
        <v>1879</v>
      </c>
      <c r="E6430" s="124"/>
      <c r="F6430" s="119"/>
    </row>
    <row r="6431" spans="1:6">
      <c r="A6431" s="127" t="s">
        <v>214</v>
      </c>
      <c r="B6431" s="128" t="s">
        <v>215</v>
      </c>
      <c r="C6431" s="126" t="s">
        <v>1879</v>
      </c>
      <c r="D6431" s="126" t="s">
        <v>1879</v>
      </c>
      <c r="E6431" s="124"/>
      <c r="F6431" s="119"/>
    </row>
    <row r="6432" spans="1:6">
      <c r="A6432" s="127" t="s">
        <v>216</v>
      </c>
      <c r="B6432" s="128" t="s">
        <v>217</v>
      </c>
      <c r="C6432" s="126" t="s">
        <v>1879</v>
      </c>
      <c r="D6432" s="126" t="s">
        <v>1879</v>
      </c>
      <c r="E6432" s="124"/>
      <c r="F6432" s="119"/>
    </row>
    <row r="6433" spans="1:6">
      <c r="A6433" s="129">
        <v>4</v>
      </c>
      <c r="B6433" s="130" t="s">
        <v>394</v>
      </c>
      <c r="C6433" s="126"/>
      <c r="D6433" s="126"/>
      <c r="E6433" s="124"/>
      <c r="F6433" s="119"/>
    </row>
    <row r="6434" spans="1:6" ht="31.5">
      <c r="A6434" s="126" t="s">
        <v>271</v>
      </c>
      <c r="B6434" s="251" t="s">
        <v>218</v>
      </c>
      <c r="C6434" s="126" t="s">
        <v>1879</v>
      </c>
      <c r="D6434" s="126" t="s">
        <v>1879</v>
      </c>
      <c r="E6434" s="124"/>
      <c r="F6434" s="119"/>
    </row>
    <row r="6435" spans="1:6" ht="63">
      <c r="A6435" s="126" t="s">
        <v>272</v>
      </c>
      <c r="B6435" s="251" t="s">
        <v>392</v>
      </c>
      <c r="C6435" s="126" t="s">
        <v>1879</v>
      </c>
      <c r="D6435" s="126" t="s">
        <v>1879</v>
      </c>
      <c r="E6435" s="124"/>
      <c r="F6435" s="119"/>
    </row>
    <row r="6436" spans="1:6" ht="31.5">
      <c r="A6436" s="126" t="s">
        <v>273</v>
      </c>
      <c r="B6436" s="251" t="s">
        <v>500</v>
      </c>
      <c r="C6436" s="126" t="s">
        <v>1879</v>
      </c>
      <c r="D6436" s="126" t="s">
        <v>1879</v>
      </c>
      <c r="E6436" s="124"/>
      <c r="F6436" s="119"/>
    </row>
    <row r="6437" spans="1:6" ht="31.5">
      <c r="A6437" s="126" t="s">
        <v>138</v>
      </c>
      <c r="B6437" s="251" t="s">
        <v>501</v>
      </c>
      <c r="C6437" s="126" t="s">
        <v>1879</v>
      </c>
      <c r="D6437" s="126" t="s">
        <v>1879</v>
      </c>
      <c r="E6437" s="124"/>
      <c r="F6437" s="119"/>
    </row>
    <row r="6438" spans="1:6">
      <c r="E6438" s="719"/>
      <c r="F6438" s="178" t="s">
        <v>251</v>
      </c>
    </row>
    <row r="6439" spans="1:6">
      <c r="B6439" s="53"/>
      <c r="F6439" s="178" t="s">
        <v>456</v>
      </c>
    </row>
    <row r="6440" spans="1:6">
      <c r="F6440" s="178" t="s">
        <v>182</v>
      </c>
    </row>
    <row r="6441" spans="1:6">
      <c r="F6441" s="178"/>
    </row>
    <row r="6442" spans="1:6">
      <c r="A6442" s="802" t="s">
        <v>399</v>
      </c>
      <c r="B6442" s="802"/>
      <c r="C6442" s="802"/>
      <c r="D6442" s="802"/>
      <c r="E6442" s="802"/>
      <c r="F6442" s="802"/>
    </row>
    <row r="6443" spans="1:6">
      <c r="A6443" s="802" t="s">
        <v>303</v>
      </c>
      <c r="B6443" s="802"/>
      <c r="C6443" s="802"/>
      <c r="D6443" s="802"/>
      <c r="E6443" s="802"/>
      <c r="F6443" s="802"/>
    </row>
    <row r="6444" spans="1:6">
      <c r="F6444" s="178" t="s">
        <v>219</v>
      </c>
    </row>
    <row r="6445" spans="1:6">
      <c r="F6445" s="178" t="s">
        <v>220</v>
      </c>
    </row>
    <row r="6446" spans="1:6">
      <c r="F6446" s="178" t="s">
        <v>221</v>
      </c>
    </row>
    <row r="6447" spans="1:6">
      <c r="F6447" s="246" t="s">
        <v>222</v>
      </c>
    </row>
    <row r="6448" spans="1:6">
      <c r="F6448" s="178" t="s">
        <v>1885</v>
      </c>
    </row>
    <row r="6449" spans="1:6">
      <c r="F6449" s="178" t="s">
        <v>177</v>
      </c>
    </row>
    <row r="6450" spans="1:6">
      <c r="A6450" s="123"/>
    </row>
    <row r="6451" spans="1:6">
      <c r="A6451" s="804" t="s">
        <v>1886</v>
      </c>
      <c r="B6451" s="804"/>
      <c r="C6451" s="804"/>
      <c r="D6451" s="804"/>
      <c r="E6451" s="804"/>
      <c r="F6451" s="804"/>
    </row>
    <row r="6452" spans="1:6">
      <c r="A6452" s="121" t="s">
        <v>1316</v>
      </c>
      <c r="B6452" s="640" t="s">
        <v>1041</v>
      </c>
    </row>
    <row r="6453" spans="1:6">
      <c r="A6453" s="803" t="s">
        <v>262</v>
      </c>
      <c r="B6453" s="781" t="s">
        <v>418</v>
      </c>
      <c r="C6453" s="806" t="s">
        <v>470</v>
      </c>
      <c r="D6453" s="807"/>
      <c r="E6453" s="805" t="s">
        <v>400</v>
      </c>
      <c r="F6453" s="781" t="s">
        <v>401</v>
      </c>
    </row>
    <row r="6454" spans="1:6">
      <c r="A6454" s="803"/>
      <c r="B6454" s="781"/>
      <c r="C6454" s="808"/>
      <c r="D6454" s="809"/>
      <c r="E6454" s="805"/>
      <c r="F6454" s="781"/>
    </row>
    <row r="6455" spans="1:6">
      <c r="A6455" s="803"/>
      <c r="B6455" s="781"/>
      <c r="C6455" s="247" t="s">
        <v>402</v>
      </c>
      <c r="D6455" s="247" t="s">
        <v>403</v>
      </c>
      <c r="E6455" s="805"/>
      <c r="F6455" s="781"/>
    </row>
    <row r="6456" spans="1:6">
      <c r="A6456" s="712">
        <v>1</v>
      </c>
      <c r="B6456" s="709">
        <v>2</v>
      </c>
      <c r="C6456" s="247">
        <v>3</v>
      </c>
      <c r="D6456" s="247">
        <v>4</v>
      </c>
      <c r="E6456" s="711">
        <v>5</v>
      </c>
      <c r="F6456" s="709">
        <v>6</v>
      </c>
    </row>
    <row r="6457" spans="1:6">
      <c r="A6457" s="712">
        <v>1</v>
      </c>
      <c r="B6457" s="248" t="s">
        <v>368</v>
      </c>
      <c r="C6457" s="249"/>
      <c r="D6457" s="249"/>
      <c r="E6457" s="125"/>
      <c r="F6457" s="710"/>
    </row>
    <row r="6458" spans="1:6">
      <c r="A6458" s="126" t="s">
        <v>264</v>
      </c>
      <c r="B6458" s="250" t="s">
        <v>369</v>
      </c>
      <c r="C6458" s="126" t="s">
        <v>1879</v>
      </c>
      <c r="D6458" s="126" t="s">
        <v>1879</v>
      </c>
      <c r="E6458" s="124"/>
      <c r="F6458" s="119"/>
    </row>
    <row r="6459" spans="1:6">
      <c r="A6459" s="126" t="s">
        <v>265</v>
      </c>
      <c r="B6459" s="251" t="s">
        <v>223</v>
      </c>
      <c r="C6459" s="126" t="s">
        <v>1879</v>
      </c>
      <c r="D6459" s="126" t="s">
        <v>1879</v>
      </c>
      <c r="E6459" s="124"/>
      <c r="F6459" s="119"/>
    </row>
    <row r="6460" spans="1:6" ht="31.5">
      <c r="A6460" s="126" t="s">
        <v>276</v>
      </c>
      <c r="B6460" s="251" t="s">
        <v>480</v>
      </c>
      <c r="C6460" s="126" t="s">
        <v>1879</v>
      </c>
      <c r="D6460" s="126" t="s">
        <v>1879</v>
      </c>
      <c r="E6460" s="124"/>
      <c r="F6460" s="119"/>
    </row>
    <row r="6461" spans="1:6" ht="63">
      <c r="A6461" s="127" t="s">
        <v>291</v>
      </c>
      <c r="B6461" s="128" t="s">
        <v>481</v>
      </c>
      <c r="C6461" s="126" t="s">
        <v>1879</v>
      </c>
      <c r="D6461" s="126" t="s">
        <v>1879</v>
      </c>
      <c r="E6461" s="124"/>
      <c r="F6461" s="119"/>
    </row>
    <row r="6462" spans="1:6" ht="31.5">
      <c r="A6462" s="127" t="s">
        <v>482</v>
      </c>
      <c r="B6462" s="128" t="s">
        <v>483</v>
      </c>
      <c r="C6462" s="126" t="s">
        <v>1879</v>
      </c>
      <c r="D6462" s="126" t="s">
        <v>1879</v>
      </c>
      <c r="E6462" s="124"/>
      <c r="F6462" s="119"/>
    </row>
    <row r="6463" spans="1:6">
      <c r="A6463" s="127" t="s">
        <v>484</v>
      </c>
      <c r="B6463" s="128" t="s">
        <v>485</v>
      </c>
      <c r="C6463" s="126" t="s">
        <v>1879</v>
      </c>
      <c r="D6463" s="126" t="s">
        <v>1879</v>
      </c>
      <c r="E6463" s="124"/>
      <c r="F6463" s="119"/>
    </row>
    <row r="6464" spans="1:6">
      <c r="A6464" s="129">
        <v>2</v>
      </c>
      <c r="B6464" s="130" t="s">
        <v>298</v>
      </c>
      <c r="C6464" s="126"/>
      <c r="D6464" s="126"/>
      <c r="E6464" s="124"/>
      <c r="F6464" s="119"/>
    </row>
    <row r="6465" spans="1:6" ht="31.5">
      <c r="A6465" s="127" t="s">
        <v>267</v>
      </c>
      <c r="B6465" s="128" t="s">
        <v>486</v>
      </c>
      <c r="C6465" s="126" t="s">
        <v>1879</v>
      </c>
      <c r="D6465" s="126" t="s">
        <v>1879</v>
      </c>
      <c r="E6465" s="124"/>
      <c r="F6465" s="119"/>
    </row>
    <row r="6466" spans="1:6" ht="63">
      <c r="A6466" s="127" t="s">
        <v>268</v>
      </c>
      <c r="B6466" s="128" t="s">
        <v>411</v>
      </c>
      <c r="C6466" s="126" t="s">
        <v>1879</v>
      </c>
      <c r="D6466" s="126" t="s">
        <v>1879</v>
      </c>
      <c r="E6466" s="124"/>
      <c r="F6466" s="119"/>
    </row>
    <row r="6467" spans="1:6" ht="31.5">
      <c r="A6467" s="127" t="s">
        <v>269</v>
      </c>
      <c r="B6467" s="128" t="s">
        <v>412</v>
      </c>
      <c r="C6467" s="126" t="s">
        <v>1879</v>
      </c>
      <c r="D6467" s="126" t="s">
        <v>1879</v>
      </c>
      <c r="E6467" s="124"/>
      <c r="F6467" s="119"/>
    </row>
    <row r="6468" spans="1:6" ht="47.25">
      <c r="A6468" s="129">
        <v>3</v>
      </c>
      <c r="B6468" s="130" t="s">
        <v>210</v>
      </c>
      <c r="C6468" s="126" t="s">
        <v>1879</v>
      </c>
      <c r="D6468" s="126" t="s">
        <v>1879</v>
      </c>
      <c r="E6468" s="124"/>
      <c r="F6468" s="119"/>
    </row>
    <row r="6469" spans="1:6" ht="31.5">
      <c r="A6469" s="127" t="s">
        <v>299</v>
      </c>
      <c r="B6469" s="128" t="s">
        <v>211</v>
      </c>
      <c r="C6469" s="126" t="s">
        <v>1879</v>
      </c>
      <c r="D6469" s="126" t="s">
        <v>1879</v>
      </c>
      <c r="E6469" s="124"/>
      <c r="F6469" s="119"/>
    </row>
    <row r="6470" spans="1:6">
      <c r="A6470" s="127" t="s">
        <v>240</v>
      </c>
      <c r="B6470" s="128" t="s">
        <v>212</v>
      </c>
      <c r="C6470" s="126" t="s">
        <v>1879</v>
      </c>
      <c r="D6470" s="126" t="s">
        <v>1879</v>
      </c>
      <c r="E6470" s="124"/>
      <c r="F6470" s="119"/>
    </row>
    <row r="6471" spans="1:6">
      <c r="A6471" s="127" t="s">
        <v>242</v>
      </c>
      <c r="B6471" s="128" t="s">
        <v>213</v>
      </c>
      <c r="C6471" s="126" t="s">
        <v>1879</v>
      </c>
      <c r="D6471" s="126" t="s">
        <v>1879</v>
      </c>
      <c r="E6471" s="124"/>
      <c r="F6471" s="119"/>
    </row>
    <row r="6472" spans="1:6">
      <c r="A6472" s="127" t="s">
        <v>214</v>
      </c>
      <c r="B6472" s="128" t="s">
        <v>215</v>
      </c>
      <c r="C6472" s="126" t="s">
        <v>1879</v>
      </c>
      <c r="D6472" s="126" t="s">
        <v>1879</v>
      </c>
      <c r="E6472" s="124"/>
      <c r="F6472" s="119"/>
    </row>
    <row r="6473" spans="1:6">
      <c r="A6473" s="127" t="s">
        <v>216</v>
      </c>
      <c r="B6473" s="128" t="s">
        <v>217</v>
      </c>
      <c r="C6473" s="126" t="s">
        <v>1879</v>
      </c>
      <c r="D6473" s="126" t="s">
        <v>1879</v>
      </c>
      <c r="E6473" s="124"/>
      <c r="F6473" s="119"/>
    </row>
    <row r="6474" spans="1:6">
      <c r="A6474" s="129">
        <v>4</v>
      </c>
      <c r="B6474" s="130" t="s">
        <v>394</v>
      </c>
      <c r="C6474" s="126"/>
      <c r="D6474" s="126"/>
      <c r="E6474" s="124"/>
      <c r="F6474" s="119"/>
    </row>
    <row r="6475" spans="1:6" ht="31.5">
      <c r="A6475" s="126" t="s">
        <v>271</v>
      </c>
      <c r="B6475" s="251" t="s">
        <v>218</v>
      </c>
      <c r="C6475" s="126" t="s">
        <v>1879</v>
      </c>
      <c r="D6475" s="126" t="s">
        <v>1879</v>
      </c>
      <c r="E6475" s="124"/>
      <c r="F6475" s="119"/>
    </row>
    <row r="6476" spans="1:6" ht="63">
      <c r="A6476" s="126" t="s">
        <v>272</v>
      </c>
      <c r="B6476" s="251" t="s">
        <v>392</v>
      </c>
      <c r="C6476" s="126" t="s">
        <v>1879</v>
      </c>
      <c r="D6476" s="126" t="s">
        <v>1879</v>
      </c>
      <c r="E6476" s="124"/>
      <c r="F6476" s="119"/>
    </row>
    <row r="6477" spans="1:6" ht="31.5">
      <c r="A6477" s="126" t="s">
        <v>273</v>
      </c>
      <c r="B6477" s="251" t="s">
        <v>500</v>
      </c>
      <c r="C6477" s="126" t="s">
        <v>1879</v>
      </c>
      <c r="D6477" s="126" t="s">
        <v>1879</v>
      </c>
      <c r="E6477" s="124"/>
      <c r="F6477" s="119"/>
    </row>
    <row r="6478" spans="1:6" ht="31.5">
      <c r="A6478" s="126" t="s">
        <v>138</v>
      </c>
      <c r="B6478" s="251" t="s">
        <v>501</v>
      </c>
      <c r="C6478" s="126" t="s">
        <v>1879</v>
      </c>
      <c r="D6478" s="126" t="s">
        <v>1879</v>
      </c>
      <c r="E6478" s="124"/>
      <c r="F6478" s="119"/>
    </row>
    <row r="6479" spans="1:6">
      <c r="E6479" s="719"/>
      <c r="F6479" s="178" t="s">
        <v>251</v>
      </c>
    </row>
    <row r="6480" spans="1:6">
      <c r="B6480" s="53"/>
      <c r="F6480" s="178" t="s">
        <v>456</v>
      </c>
    </row>
    <row r="6481" spans="1:6">
      <c r="F6481" s="178" t="s">
        <v>182</v>
      </c>
    </row>
    <row r="6482" spans="1:6">
      <c r="F6482" s="178"/>
    </row>
    <row r="6483" spans="1:6">
      <c r="A6483" s="802" t="s">
        <v>399</v>
      </c>
      <c r="B6483" s="802"/>
      <c r="C6483" s="802"/>
      <c r="D6483" s="802"/>
      <c r="E6483" s="802"/>
      <c r="F6483" s="802"/>
    </row>
    <row r="6484" spans="1:6">
      <c r="A6484" s="802" t="s">
        <v>303</v>
      </c>
      <c r="B6484" s="802"/>
      <c r="C6484" s="802"/>
      <c r="D6484" s="802"/>
      <c r="E6484" s="802"/>
      <c r="F6484" s="802"/>
    </row>
    <row r="6485" spans="1:6">
      <c r="F6485" s="178" t="s">
        <v>219</v>
      </c>
    </row>
    <row r="6486" spans="1:6">
      <c r="F6486" s="178" t="s">
        <v>220</v>
      </c>
    </row>
    <row r="6487" spans="1:6">
      <c r="F6487" s="178" t="s">
        <v>221</v>
      </c>
    </row>
    <row r="6488" spans="1:6">
      <c r="F6488" s="246" t="s">
        <v>222</v>
      </c>
    </row>
    <row r="6489" spans="1:6">
      <c r="F6489" s="178" t="s">
        <v>1885</v>
      </c>
    </row>
    <row r="6490" spans="1:6">
      <c r="F6490" s="178" t="s">
        <v>177</v>
      </c>
    </row>
    <row r="6491" spans="1:6">
      <c r="A6491" s="123"/>
    </row>
    <row r="6492" spans="1:6">
      <c r="A6492" s="804" t="s">
        <v>1886</v>
      </c>
      <c r="B6492" s="804"/>
      <c r="C6492" s="804"/>
      <c r="D6492" s="804"/>
      <c r="E6492" s="804"/>
      <c r="F6492" s="804"/>
    </row>
    <row r="6493" spans="1:6">
      <c r="A6493" s="121" t="s">
        <v>1317</v>
      </c>
      <c r="B6493" s="640" t="s">
        <v>1042</v>
      </c>
    </row>
    <row r="6494" spans="1:6">
      <c r="A6494" s="803" t="s">
        <v>262</v>
      </c>
      <c r="B6494" s="781" t="s">
        <v>418</v>
      </c>
      <c r="C6494" s="806" t="s">
        <v>470</v>
      </c>
      <c r="D6494" s="807"/>
      <c r="E6494" s="805" t="s">
        <v>400</v>
      </c>
      <c r="F6494" s="781" t="s">
        <v>401</v>
      </c>
    </row>
    <row r="6495" spans="1:6">
      <c r="A6495" s="803"/>
      <c r="B6495" s="781"/>
      <c r="C6495" s="808"/>
      <c r="D6495" s="809"/>
      <c r="E6495" s="805"/>
      <c r="F6495" s="781"/>
    </row>
    <row r="6496" spans="1:6">
      <c r="A6496" s="803"/>
      <c r="B6496" s="781"/>
      <c r="C6496" s="247" t="s">
        <v>402</v>
      </c>
      <c r="D6496" s="247" t="s">
        <v>403</v>
      </c>
      <c r="E6496" s="805"/>
      <c r="F6496" s="781"/>
    </row>
    <row r="6497" spans="1:6">
      <c r="A6497" s="712">
        <v>1</v>
      </c>
      <c r="B6497" s="709">
        <v>2</v>
      </c>
      <c r="C6497" s="247">
        <v>3</v>
      </c>
      <c r="D6497" s="247">
        <v>4</v>
      </c>
      <c r="E6497" s="711">
        <v>5</v>
      </c>
      <c r="F6497" s="709">
        <v>6</v>
      </c>
    </row>
    <row r="6498" spans="1:6">
      <c r="A6498" s="712">
        <v>1</v>
      </c>
      <c r="B6498" s="248" t="s">
        <v>368</v>
      </c>
      <c r="C6498" s="249"/>
      <c r="D6498" s="249"/>
      <c r="E6498" s="125"/>
      <c r="F6498" s="710"/>
    </row>
    <row r="6499" spans="1:6">
      <c r="A6499" s="126" t="s">
        <v>264</v>
      </c>
      <c r="B6499" s="250" t="s">
        <v>369</v>
      </c>
      <c r="C6499" s="126" t="s">
        <v>1878</v>
      </c>
      <c r="D6499" s="126" t="s">
        <v>1878</v>
      </c>
      <c r="E6499" s="124"/>
      <c r="F6499" s="119"/>
    </row>
    <row r="6500" spans="1:6">
      <c r="A6500" s="126" t="s">
        <v>265</v>
      </c>
      <c r="B6500" s="251" t="s">
        <v>223</v>
      </c>
      <c r="C6500" s="126" t="s">
        <v>1878</v>
      </c>
      <c r="D6500" s="126" t="s">
        <v>1878</v>
      </c>
      <c r="E6500" s="124"/>
      <c r="F6500" s="119"/>
    </row>
    <row r="6501" spans="1:6" ht="31.5">
      <c r="A6501" s="126" t="s">
        <v>276</v>
      </c>
      <c r="B6501" s="251" t="s">
        <v>480</v>
      </c>
      <c r="C6501" s="126" t="s">
        <v>1878</v>
      </c>
      <c r="D6501" s="126" t="s">
        <v>1878</v>
      </c>
      <c r="E6501" s="124"/>
      <c r="F6501" s="119"/>
    </row>
    <row r="6502" spans="1:6" ht="63">
      <c r="A6502" s="127" t="s">
        <v>291</v>
      </c>
      <c r="B6502" s="128" t="s">
        <v>481</v>
      </c>
      <c r="C6502" s="126" t="s">
        <v>1878</v>
      </c>
      <c r="D6502" s="126" t="s">
        <v>1878</v>
      </c>
      <c r="E6502" s="124"/>
      <c r="F6502" s="119"/>
    </row>
    <row r="6503" spans="1:6" ht="31.5">
      <c r="A6503" s="127" t="s">
        <v>482</v>
      </c>
      <c r="B6503" s="128" t="s">
        <v>483</v>
      </c>
      <c r="C6503" s="126" t="s">
        <v>1878</v>
      </c>
      <c r="D6503" s="126" t="s">
        <v>1878</v>
      </c>
      <c r="E6503" s="124"/>
      <c r="F6503" s="119"/>
    </row>
    <row r="6504" spans="1:6">
      <c r="A6504" s="127" t="s">
        <v>484</v>
      </c>
      <c r="B6504" s="128" t="s">
        <v>485</v>
      </c>
      <c r="C6504" s="126" t="s">
        <v>1878</v>
      </c>
      <c r="D6504" s="126" t="s">
        <v>1878</v>
      </c>
      <c r="E6504" s="124"/>
      <c r="F6504" s="119"/>
    </row>
    <row r="6505" spans="1:6">
      <c r="A6505" s="129">
        <v>2</v>
      </c>
      <c r="B6505" s="130" t="s">
        <v>298</v>
      </c>
      <c r="C6505" s="126"/>
      <c r="D6505" s="126"/>
      <c r="E6505" s="124"/>
      <c r="F6505" s="119"/>
    </row>
    <row r="6506" spans="1:6" ht="31.5">
      <c r="A6506" s="127" t="s">
        <v>267</v>
      </c>
      <c r="B6506" s="128" t="s">
        <v>486</v>
      </c>
      <c r="C6506" s="126" t="s">
        <v>1878</v>
      </c>
      <c r="D6506" s="126" t="s">
        <v>1878</v>
      </c>
      <c r="E6506" s="124"/>
      <c r="F6506" s="119"/>
    </row>
    <row r="6507" spans="1:6" ht="63">
      <c r="A6507" s="127" t="s">
        <v>268</v>
      </c>
      <c r="B6507" s="128" t="s">
        <v>411</v>
      </c>
      <c r="C6507" s="126" t="s">
        <v>1878</v>
      </c>
      <c r="D6507" s="126" t="s">
        <v>1878</v>
      </c>
      <c r="E6507" s="124"/>
      <c r="F6507" s="119"/>
    </row>
    <row r="6508" spans="1:6" ht="31.5">
      <c r="A6508" s="127" t="s">
        <v>269</v>
      </c>
      <c r="B6508" s="128" t="s">
        <v>412</v>
      </c>
      <c r="C6508" s="126" t="s">
        <v>1878</v>
      </c>
      <c r="D6508" s="126" t="s">
        <v>1878</v>
      </c>
      <c r="E6508" s="124"/>
      <c r="F6508" s="119"/>
    </row>
    <row r="6509" spans="1:6" ht="47.25">
      <c r="A6509" s="129">
        <v>3</v>
      </c>
      <c r="B6509" s="130" t="s">
        <v>210</v>
      </c>
      <c r="C6509" s="126" t="s">
        <v>1878</v>
      </c>
      <c r="D6509" s="126" t="s">
        <v>1878</v>
      </c>
      <c r="E6509" s="124"/>
      <c r="F6509" s="119"/>
    </row>
    <row r="6510" spans="1:6" ht="31.5">
      <c r="A6510" s="127" t="s">
        <v>299</v>
      </c>
      <c r="B6510" s="128" t="s">
        <v>211</v>
      </c>
      <c r="C6510" s="126" t="s">
        <v>1878</v>
      </c>
      <c r="D6510" s="126" t="s">
        <v>1878</v>
      </c>
      <c r="E6510" s="124"/>
      <c r="F6510" s="119"/>
    </row>
    <row r="6511" spans="1:6">
      <c r="A6511" s="127" t="s">
        <v>240</v>
      </c>
      <c r="B6511" s="128" t="s">
        <v>212</v>
      </c>
      <c r="C6511" s="126" t="s">
        <v>1878</v>
      </c>
      <c r="D6511" s="126" t="s">
        <v>1878</v>
      </c>
      <c r="E6511" s="124"/>
      <c r="F6511" s="119"/>
    </row>
    <row r="6512" spans="1:6">
      <c r="A6512" s="127" t="s">
        <v>242</v>
      </c>
      <c r="B6512" s="128" t="s">
        <v>213</v>
      </c>
      <c r="C6512" s="126" t="s">
        <v>1878</v>
      </c>
      <c r="D6512" s="126" t="s">
        <v>1878</v>
      </c>
      <c r="E6512" s="124"/>
      <c r="F6512" s="119"/>
    </row>
    <row r="6513" spans="1:6">
      <c r="A6513" s="127" t="s">
        <v>214</v>
      </c>
      <c r="B6513" s="128" t="s">
        <v>215</v>
      </c>
      <c r="C6513" s="126" t="s">
        <v>1878</v>
      </c>
      <c r="D6513" s="126" t="s">
        <v>1878</v>
      </c>
      <c r="E6513" s="124"/>
      <c r="F6513" s="119"/>
    </row>
    <row r="6514" spans="1:6">
      <c r="A6514" s="127" t="s">
        <v>216</v>
      </c>
      <c r="B6514" s="128" t="s">
        <v>217</v>
      </c>
      <c r="C6514" s="126" t="s">
        <v>1878</v>
      </c>
      <c r="D6514" s="126" t="s">
        <v>1878</v>
      </c>
      <c r="E6514" s="124"/>
      <c r="F6514" s="119"/>
    </row>
    <row r="6515" spans="1:6">
      <c r="A6515" s="129">
        <v>4</v>
      </c>
      <c r="B6515" s="130" t="s">
        <v>394</v>
      </c>
      <c r="C6515" s="126"/>
      <c r="D6515" s="126"/>
      <c r="E6515" s="124"/>
      <c r="F6515" s="119"/>
    </row>
    <row r="6516" spans="1:6" ht="31.5">
      <c r="A6516" s="126" t="s">
        <v>271</v>
      </c>
      <c r="B6516" s="251" t="s">
        <v>218</v>
      </c>
      <c r="C6516" s="126" t="s">
        <v>1878</v>
      </c>
      <c r="D6516" s="126" t="s">
        <v>1878</v>
      </c>
      <c r="E6516" s="124"/>
      <c r="F6516" s="119"/>
    </row>
    <row r="6517" spans="1:6" ht="63">
      <c r="A6517" s="126" t="s">
        <v>272</v>
      </c>
      <c r="B6517" s="251" t="s">
        <v>392</v>
      </c>
      <c r="C6517" s="126" t="s">
        <v>1878</v>
      </c>
      <c r="D6517" s="126" t="s">
        <v>1878</v>
      </c>
      <c r="E6517" s="124"/>
      <c r="F6517" s="119"/>
    </row>
    <row r="6518" spans="1:6" ht="31.5">
      <c r="A6518" s="126" t="s">
        <v>273</v>
      </c>
      <c r="B6518" s="251" t="s">
        <v>500</v>
      </c>
      <c r="C6518" s="126" t="s">
        <v>1878</v>
      </c>
      <c r="D6518" s="126" t="s">
        <v>1878</v>
      </c>
      <c r="E6518" s="124"/>
      <c r="F6518" s="119"/>
    </row>
    <row r="6519" spans="1:6" ht="31.5">
      <c r="A6519" s="126" t="s">
        <v>138</v>
      </c>
      <c r="B6519" s="251" t="s">
        <v>501</v>
      </c>
      <c r="C6519" s="126" t="s">
        <v>1878</v>
      </c>
      <c r="D6519" s="126" t="s">
        <v>1878</v>
      </c>
      <c r="E6519" s="124"/>
      <c r="F6519" s="119"/>
    </row>
    <row r="6520" spans="1:6">
      <c r="E6520" s="719"/>
      <c r="F6520" s="178" t="s">
        <v>251</v>
      </c>
    </row>
    <row r="6521" spans="1:6">
      <c r="B6521" s="53"/>
      <c r="F6521" s="178" t="s">
        <v>456</v>
      </c>
    </row>
    <row r="6522" spans="1:6">
      <c r="F6522" s="178" t="s">
        <v>182</v>
      </c>
    </row>
    <row r="6523" spans="1:6">
      <c r="F6523" s="178"/>
    </row>
    <row r="6524" spans="1:6">
      <c r="A6524" s="802" t="s">
        <v>399</v>
      </c>
      <c r="B6524" s="802"/>
      <c r="C6524" s="802"/>
      <c r="D6524" s="802"/>
      <c r="E6524" s="802"/>
      <c r="F6524" s="802"/>
    </row>
    <row r="6525" spans="1:6">
      <c r="A6525" s="802" t="s">
        <v>303</v>
      </c>
      <c r="B6525" s="802"/>
      <c r="C6525" s="802"/>
      <c r="D6525" s="802"/>
      <c r="E6525" s="802"/>
      <c r="F6525" s="802"/>
    </row>
    <row r="6526" spans="1:6">
      <c r="F6526" s="178" t="s">
        <v>219</v>
      </c>
    </row>
    <row r="6527" spans="1:6">
      <c r="F6527" s="178" t="s">
        <v>220</v>
      </c>
    </row>
    <row r="6528" spans="1:6">
      <c r="F6528" s="178" t="s">
        <v>221</v>
      </c>
    </row>
    <row r="6529" spans="1:6">
      <c r="F6529" s="246" t="s">
        <v>222</v>
      </c>
    </row>
    <row r="6530" spans="1:6">
      <c r="F6530" s="178" t="s">
        <v>1885</v>
      </c>
    </row>
    <row r="6531" spans="1:6">
      <c r="F6531" s="178" t="s">
        <v>177</v>
      </c>
    </row>
    <row r="6532" spans="1:6">
      <c r="A6532" s="123"/>
    </row>
    <row r="6533" spans="1:6">
      <c r="A6533" s="804" t="s">
        <v>1886</v>
      </c>
      <c r="B6533" s="804"/>
      <c r="C6533" s="804"/>
      <c r="D6533" s="804"/>
      <c r="E6533" s="804"/>
      <c r="F6533" s="804"/>
    </row>
    <row r="6534" spans="1:6">
      <c r="A6534" s="121" t="s">
        <v>1318</v>
      </c>
      <c r="B6534" s="640" t="s">
        <v>1043</v>
      </c>
    </row>
    <row r="6535" spans="1:6">
      <c r="A6535" s="803" t="s">
        <v>262</v>
      </c>
      <c r="B6535" s="781" t="s">
        <v>418</v>
      </c>
      <c r="C6535" s="806" t="s">
        <v>470</v>
      </c>
      <c r="D6535" s="807"/>
      <c r="E6535" s="805" t="s">
        <v>400</v>
      </c>
      <c r="F6535" s="781" t="s">
        <v>401</v>
      </c>
    </row>
    <row r="6536" spans="1:6">
      <c r="A6536" s="803"/>
      <c r="B6536" s="781"/>
      <c r="C6536" s="808"/>
      <c r="D6536" s="809"/>
      <c r="E6536" s="805"/>
      <c r="F6536" s="781"/>
    </row>
    <row r="6537" spans="1:6">
      <c r="A6537" s="803"/>
      <c r="B6537" s="781"/>
      <c r="C6537" s="247" t="s">
        <v>402</v>
      </c>
      <c r="D6537" s="247" t="s">
        <v>403</v>
      </c>
      <c r="E6537" s="805"/>
      <c r="F6537" s="781"/>
    </row>
    <row r="6538" spans="1:6">
      <c r="A6538" s="712">
        <v>1</v>
      </c>
      <c r="B6538" s="709">
        <v>2</v>
      </c>
      <c r="C6538" s="247">
        <v>3</v>
      </c>
      <c r="D6538" s="247">
        <v>4</v>
      </c>
      <c r="E6538" s="711">
        <v>5</v>
      </c>
      <c r="F6538" s="709">
        <v>6</v>
      </c>
    </row>
    <row r="6539" spans="1:6">
      <c r="A6539" s="712">
        <v>1</v>
      </c>
      <c r="B6539" s="248" t="s">
        <v>368</v>
      </c>
      <c r="C6539" s="249"/>
      <c r="D6539" s="249"/>
      <c r="E6539" s="125"/>
      <c r="F6539" s="710"/>
    </row>
    <row r="6540" spans="1:6">
      <c r="A6540" s="126" t="s">
        <v>264</v>
      </c>
      <c r="B6540" s="250" t="s">
        <v>369</v>
      </c>
      <c r="C6540" s="126" t="s">
        <v>1878</v>
      </c>
      <c r="D6540" s="126" t="s">
        <v>1878</v>
      </c>
      <c r="E6540" s="124"/>
      <c r="F6540" s="119"/>
    </row>
    <row r="6541" spans="1:6">
      <c r="A6541" s="126" t="s">
        <v>265</v>
      </c>
      <c r="B6541" s="251" t="s">
        <v>223</v>
      </c>
      <c r="C6541" s="126" t="s">
        <v>1878</v>
      </c>
      <c r="D6541" s="126" t="s">
        <v>1878</v>
      </c>
      <c r="E6541" s="124"/>
      <c r="F6541" s="119"/>
    </row>
    <row r="6542" spans="1:6" ht="31.5">
      <c r="A6542" s="126" t="s">
        <v>276</v>
      </c>
      <c r="B6542" s="251" t="s">
        <v>480</v>
      </c>
      <c r="C6542" s="126" t="s">
        <v>1878</v>
      </c>
      <c r="D6542" s="126" t="s">
        <v>1878</v>
      </c>
      <c r="E6542" s="124"/>
      <c r="F6542" s="119"/>
    </row>
    <row r="6543" spans="1:6" ht="63">
      <c r="A6543" s="127" t="s">
        <v>291</v>
      </c>
      <c r="B6543" s="128" t="s">
        <v>481</v>
      </c>
      <c r="C6543" s="126" t="s">
        <v>1878</v>
      </c>
      <c r="D6543" s="126" t="s">
        <v>1878</v>
      </c>
      <c r="E6543" s="124"/>
      <c r="F6543" s="119"/>
    </row>
    <row r="6544" spans="1:6" ht="31.5">
      <c r="A6544" s="127" t="s">
        <v>482</v>
      </c>
      <c r="B6544" s="128" t="s">
        <v>483</v>
      </c>
      <c r="C6544" s="126" t="s">
        <v>1878</v>
      </c>
      <c r="D6544" s="126" t="s">
        <v>1878</v>
      </c>
      <c r="E6544" s="124"/>
      <c r="F6544" s="119"/>
    </row>
    <row r="6545" spans="1:6">
      <c r="A6545" s="127" t="s">
        <v>484</v>
      </c>
      <c r="B6545" s="128" t="s">
        <v>485</v>
      </c>
      <c r="C6545" s="126" t="s">
        <v>1878</v>
      </c>
      <c r="D6545" s="126" t="s">
        <v>1878</v>
      </c>
      <c r="E6545" s="124"/>
      <c r="F6545" s="119"/>
    </row>
    <row r="6546" spans="1:6">
      <c r="A6546" s="129">
        <v>2</v>
      </c>
      <c r="B6546" s="130" t="s">
        <v>298</v>
      </c>
      <c r="C6546" s="126"/>
      <c r="D6546" s="126"/>
      <c r="E6546" s="124"/>
      <c r="F6546" s="119"/>
    </row>
    <row r="6547" spans="1:6" ht="31.5">
      <c r="A6547" s="127" t="s">
        <v>267</v>
      </c>
      <c r="B6547" s="128" t="s">
        <v>486</v>
      </c>
      <c r="C6547" s="126" t="s">
        <v>1878</v>
      </c>
      <c r="D6547" s="126" t="s">
        <v>1878</v>
      </c>
      <c r="E6547" s="124"/>
      <c r="F6547" s="119"/>
    </row>
    <row r="6548" spans="1:6" ht="63">
      <c r="A6548" s="127" t="s">
        <v>268</v>
      </c>
      <c r="B6548" s="128" t="s">
        <v>411</v>
      </c>
      <c r="C6548" s="126" t="s">
        <v>1878</v>
      </c>
      <c r="D6548" s="126" t="s">
        <v>1878</v>
      </c>
      <c r="E6548" s="124"/>
      <c r="F6548" s="119"/>
    </row>
    <row r="6549" spans="1:6" ht="31.5">
      <c r="A6549" s="127" t="s">
        <v>269</v>
      </c>
      <c r="B6549" s="128" t="s">
        <v>412</v>
      </c>
      <c r="C6549" s="126" t="s">
        <v>1878</v>
      </c>
      <c r="D6549" s="126" t="s">
        <v>1878</v>
      </c>
      <c r="E6549" s="124"/>
      <c r="F6549" s="119"/>
    </row>
    <row r="6550" spans="1:6" ht="47.25">
      <c r="A6550" s="129">
        <v>3</v>
      </c>
      <c r="B6550" s="130" t="s">
        <v>210</v>
      </c>
      <c r="C6550" s="126" t="s">
        <v>1878</v>
      </c>
      <c r="D6550" s="126" t="s">
        <v>1878</v>
      </c>
      <c r="E6550" s="124"/>
      <c r="F6550" s="119"/>
    </row>
    <row r="6551" spans="1:6" ht="31.5">
      <c r="A6551" s="127" t="s">
        <v>299</v>
      </c>
      <c r="B6551" s="128" t="s">
        <v>211</v>
      </c>
      <c r="C6551" s="126" t="s">
        <v>1878</v>
      </c>
      <c r="D6551" s="126" t="s">
        <v>1878</v>
      </c>
      <c r="E6551" s="124"/>
      <c r="F6551" s="119"/>
    </row>
    <row r="6552" spans="1:6">
      <c r="A6552" s="127" t="s">
        <v>240</v>
      </c>
      <c r="B6552" s="128" t="s">
        <v>212</v>
      </c>
      <c r="C6552" s="126" t="s">
        <v>1878</v>
      </c>
      <c r="D6552" s="126" t="s">
        <v>1878</v>
      </c>
      <c r="E6552" s="124"/>
      <c r="F6552" s="119"/>
    </row>
    <row r="6553" spans="1:6">
      <c r="A6553" s="127" t="s">
        <v>242</v>
      </c>
      <c r="B6553" s="128" t="s">
        <v>213</v>
      </c>
      <c r="C6553" s="126" t="s">
        <v>1878</v>
      </c>
      <c r="D6553" s="126" t="s">
        <v>1878</v>
      </c>
      <c r="E6553" s="124"/>
      <c r="F6553" s="119"/>
    </row>
    <row r="6554" spans="1:6">
      <c r="A6554" s="127" t="s">
        <v>214</v>
      </c>
      <c r="B6554" s="128" t="s">
        <v>215</v>
      </c>
      <c r="C6554" s="126" t="s">
        <v>1878</v>
      </c>
      <c r="D6554" s="126" t="s">
        <v>1878</v>
      </c>
      <c r="E6554" s="124"/>
      <c r="F6554" s="119"/>
    </row>
    <row r="6555" spans="1:6">
      <c r="A6555" s="127" t="s">
        <v>216</v>
      </c>
      <c r="B6555" s="128" t="s">
        <v>217</v>
      </c>
      <c r="C6555" s="126" t="s">
        <v>1878</v>
      </c>
      <c r="D6555" s="126" t="s">
        <v>1878</v>
      </c>
      <c r="E6555" s="124"/>
      <c r="F6555" s="119"/>
    </row>
    <row r="6556" spans="1:6">
      <c r="A6556" s="129">
        <v>4</v>
      </c>
      <c r="B6556" s="130" t="s">
        <v>394</v>
      </c>
      <c r="C6556" s="126"/>
      <c r="D6556" s="126"/>
      <c r="E6556" s="124"/>
      <c r="F6556" s="119"/>
    </row>
    <row r="6557" spans="1:6" ht="31.5">
      <c r="A6557" s="126" t="s">
        <v>271</v>
      </c>
      <c r="B6557" s="251" t="s">
        <v>218</v>
      </c>
      <c r="C6557" s="126" t="s">
        <v>1878</v>
      </c>
      <c r="D6557" s="126" t="s">
        <v>1878</v>
      </c>
      <c r="E6557" s="124"/>
      <c r="F6557" s="119"/>
    </row>
    <row r="6558" spans="1:6" ht="63">
      <c r="A6558" s="126" t="s">
        <v>272</v>
      </c>
      <c r="B6558" s="251" t="s">
        <v>392</v>
      </c>
      <c r="C6558" s="126" t="s">
        <v>1878</v>
      </c>
      <c r="D6558" s="126" t="s">
        <v>1878</v>
      </c>
      <c r="E6558" s="124"/>
      <c r="F6558" s="119"/>
    </row>
    <row r="6559" spans="1:6" ht="31.5">
      <c r="A6559" s="126" t="s">
        <v>273</v>
      </c>
      <c r="B6559" s="251" t="s">
        <v>500</v>
      </c>
      <c r="C6559" s="126" t="s">
        <v>1878</v>
      </c>
      <c r="D6559" s="126" t="s">
        <v>1878</v>
      </c>
      <c r="E6559" s="124"/>
      <c r="F6559" s="119"/>
    </row>
    <row r="6560" spans="1:6" ht="31.5">
      <c r="A6560" s="126" t="s">
        <v>138</v>
      </c>
      <c r="B6560" s="251" t="s">
        <v>501</v>
      </c>
      <c r="C6560" s="126" t="s">
        <v>1878</v>
      </c>
      <c r="D6560" s="126" t="s">
        <v>1878</v>
      </c>
      <c r="E6560" s="124"/>
      <c r="F6560" s="119"/>
    </row>
    <row r="6561" spans="1:6">
      <c r="E6561" s="719"/>
      <c r="F6561" s="178" t="s">
        <v>251</v>
      </c>
    </row>
    <row r="6562" spans="1:6">
      <c r="B6562" s="53"/>
      <c r="F6562" s="178" t="s">
        <v>456</v>
      </c>
    </row>
    <row r="6563" spans="1:6">
      <c r="F6563" s="178" t="s">
        <v>182</v>
      </c>
    </row>
    <row r="6564" spans="1:6">
      <c r="F6564" s="178"/>
    </row>
    <row r="6565" spans="1:6">
      <c r="A6565" s="802" t="s">
        <v>399</v>
      </c>
      <c r="B6565" s="802"/>
      <c r="C6565" s="802"/>
      <c r="D6565" s="802"/>
      <c r="E6565" s="802"/>
      <c r="F6565" s="802"/>
    </row>
    <row r="6566" spans="1:6">
      <c r="A6566" s="802" t="s">
        <v>303</v>
      </c>
      <c r="B6566" s="802"/>
      <c r="C6566" s="802"/>
      <c r="D6566" s="802"/>
      <c r="E6566" s="802"/>
      <c r="F6566" s="802"/>
    </row>
    <row r="6567" spans="1:6">
      <c r="F6567" s="178" t="s">
        <v>219</v>
      </c>
    </row>
    <row r="6568" spans="1:6">
      <c r="F6568" s="178" t="s">
        <v>220</v>
      </c>
    </row>
    <row r="6569" spans="1:6">
      <c r="F6569" s="178" t="s">
        <v>221</v>
      </c>
    </row>
    <row r="6570" spans="1:6">
      <c r="F6570" s="246" t="s">
        <v>222</v>
      </c>
    </row>
    <row r="6571" spans="1:6">
      <c r="F6571" s="178" t="s">
        <v>1885</v>
      </c>
    </row>
    <row r="6572" spans="1:6">
      <c r="F6572" s="178" t="s">
        <v>177</v>
      </c>
    </row>
    <row r="6573" spans="1:6">
      <c r="A6573" s="123"/>
    </row>
    <row r="6574" spans="1:6">
      <c r="A6574" s="804" t="s">
        <v>1886</v>
      </c>
      <c r="B6574" s="804"/>
      <c r="C6574" s="804"/>
      <c r="D6574" s="804"/>
      <c r="E6574" s="804"/>
      <c r="F6574" s="804"/>
    </row>
    <row r="6575" spans="1:6">
      <c r="A6575" s="121" t="s">
        <v>1319</v>
      </c>
      <c r="B6575" s="640" t="s">
        <v>1044</v>
      </c>
    </row>
    <row r="6576" spans="1:6">
      <c r="A6576" s="803" t="s">
        <v>262</v>
      </c>
      <c r="B6576" s="781" t="s">
        <v>418</v>
      </c>
      <c r="C6576" s="806" t="s">
        <v>470</v>
      </c>
      <c r="D6576" s="807"/>
      <c r="E6576" s="805" t="s">
        <v>400</v>
      </c>
      <c r="F6576" s="781" t="s">
        <v>401</v>
      </c>
    </row>
    <row r="6577" spans="1:6">
      <c r="A6577" s="803"/>
      <c r="B6577" s="781"/>
      <c r="C6577" s="808"/>
      <c r="D6577" s="809"/>
      <c r="E6577" s="805"/>
      <c r="F6577" s="781"/>
    </row>
    <row r="6578" spans="1:6">
      <c r="A6578" s="803"/>
      <c r="B6578" s="781"/>
      <c r="C6578" s="247" t="s">
        <v>402</v>
      </c>
      <c r="D6578" s="247" t="s">
        <v>403</v>
      </c>
      <c r="E6578" s="805"/>
      <c r="F6578" s="781"/>
    </row>
    <row r="6579" spans="1:6">
      <c r="A6579" s="712">
        <v>1</v>
      </c>
      <c r="B6579" s="709">
        <v>2</v>
      </c>
      <c r="C6579" s="247">
        <v>3</v>
      </c>
      <c r="D6579" s="247">
        <v>4</v>
      </c>
      <c r="E6579" s="711">
        <v>5</v>
      </c>
      <c r="F6579" s="709">
        <v>6</v>
      </c>
    </row>
    <row r="6580" spans="1:6">
      <c r="A6580" s="712">
        <v>1</v>
      </c>
      <c r="B6580" s="248" t="s">
        <v>368</v>
      </c>
      <c r="C6580" s="249"/>
      <c r="D6580" s="249"/>
      <c r="E6580" s="125"/>
      <c r="F6580" s="710"/>
    </row>
    <row r="6581" spans="1:6">
      <c r="A6581" s="126" t="s">
        <v>264</v>
      </c>
      <c r="B6581" s="250" t="s">
        <v>369</v>
      </c>
      <c r="C6581" s="126" t="s">
        <v>1878</v>
      </c>
      <c r="D6581" s="126" t="s">
        <v>1878</v>
      </c>
      <c r="E6581" s="124"/>
      <c r="F6581" s="119"/>
    </row>
    <row r="6582" spans="1:6">
      <c r="A6582" s="126" t="s">
        <v>265</v>
      </c>
      <c r="B6582" s="251" t="s">
        <v>223</v>
      </c>
      <c r="C6582" s="126" t="s">
        <v>1878</v>
      </c>
      <c r="D6582" s="126" t="s">
        <v>1878</v>
      </c>
      <c r="E6582" s="124"/>
      <c r="F6582" s="119"/>
    </row>
    <row r="6583" spans="1:6" ht="31.5">
      <c r="A6583" s="126" t="s">
        <v>276</v>
      </c>
      <c r="B6583" s="251" t="s">
        <v>480</v>
      </c>
      <c r="C6583" s="126" t="s">
        <v>1878</v>
      </c>
      <c r="D6583" s="126" t="s">
        <v>1878</v>
      </c>
      <c r="E6583" s="124"/>
      <c r="F6583" s="119"/>
    </row>
    <row r="6584" spans="1:6" ht="63">
      <c r="A6584" s="127" t="s">
        <v>291</v>
      </c>
      <c r="B6584" s="128" t="s">
        <v>481</v>
      </c>
      <c r="C6584" s="126" t="s">
        <v>1878</v>
      </c>
      <c r="D6584" s="126" t="s">
        <v>1878</v>
      </c>
      <c r="E6584" s="124"/>
      <c r="F6584" s="119"/>
    </row>
    <row r="6585" spans="1:6" ht="31.5">
      <c r="A6585" s="127" t="s">
        <v>482</v>
      </c>
      <c r="B6585" s="128" t="s">
        <v>483</v>
      </c>
      <c r="C6585" s="126" t="s">
        <v>1878</v>
      </c>
      <c r="D6585" s="126" t="s">
        <v>1878</v>
      </c>
      <c r="E6585" s="124"/>
      <c r="F6585" s="119"/>
    </row>
    <row r="6586" spans="1:6">
      <c r="A6586" s="127" t="s">
        <v>484</v>
      </c>
      <c r="B6586" s="128" t="s">
        <v>485</v>
      </c>
      <c r="C6586" s="126" t="s">
        <v>1878</v>
      </c>
      <c r="D6586" s="126" t="s">
        <v>1878</v>
      </c>
      <c r="E6586" s="124"/>
      <c r="F6586" s="119"/>
    </row>
    <row r="6587" spans="1:6">
      <c r="A6587" s="129">
        <v>2</v>
      </c>
      <c r="B6587" s="130" t="s">
        <v>298</v>
      </c>
      <c r="C6587" s="126"/>
      <c r="D6587" s="126"/>
      <c r="E6587" s="124"/>
      <c r="F6587" s="119"/>
    </row>
    <row r="6588" spans="1:6" ht="31.5">
      <c r="A6588" s="127" t="s">
        <v>267</v>
      </c>
      <c r="B6588" s="128" t="s">
        <v>486</v>
      </c>
      <c r="C6588" s="126" t="s">
        <v>1878</v>
      </c>
      <c r="D6588" s="126" t="s">
        <v>1878</v>
      </c>
      <c r="E6588" s="124"/>
      <c r="F6588" s="119"/>
    </row>
    <row r="6589" spans="1:6" ht="63">
      <c r="A6589" s="127" t="s">
        <v>268</v>
      </c>
      <c r="B6589" s="128" t="s">
        <v>411</v>
      </c>
      <c r="C6589" s="126" t="s">
        <v>1878</v>
      </c>
      <c r="D6589" s="126" t="s">
        <v>1878</v>
      </c>
      <c r="E6589" s="124"/>
      <c r="F6589" s="119"/>
    </row>
    <row r="6590" spans="1:6" ht="31.5">
      <c r="A6590" s="127" t="s">
        <v>269</v>
      </c>
      <c r="B6590" s="128" t="s">
        <v>412</v>
      </c>
      <c r="C6590" s="126" t="s">
        <v>1878</v>
      </c>
      <c r="D6590" s="126" t="s">
        <v>1878</v>
      </c>
      <c r="E6590" s="124"/>
      <c r="F6590" s="119"/>
    </row>
    <row r="6591" spans="1:6" ht="47.25">
      <c r="A6591" s="129">
        <v>3</v>
      </c>
      <c r="B6591" s="130" t="s">
        <v>210</v>
      </c>
      <c r="C6591" s="126" t="s">
        <v>1878</v>
      </c>
      <c r="D6591" s="126" t="s">
        <v>1878</v>
      </c>
      <c r="E6591" s="124"/>
      <c r="F6591" s="119"/>
    </row>
    <row r="6592" spans="1:6" ht="31.5">
      <c r="A6592" s="127" t="s">
        <v>299</v>
      </c>
      <c r="B6592" s="128" t="s">
        <v>211</v>
      </c>
      <c r="C6592" s="126" t="s">
        <v>1878</v>
      </c>
      <c r="D6592" s="126" t="s">
        <v>1878</v>
      </c>
      <c r="E6592" s="124"/>
      <c r="F6592" s="119"/>
    </row>
    <row r="6593" spans="1:6">
      <c r="A6593" s="127" t="s">
        <v>240</v>
      </c>
      <c r="B6593" s="128" t="s">
        <v>212</v>
      </c>
      <c r="C6593" s="126" t="s">
        <v>1878</v>
      </c>
      <c r="D6593" s="126" t="s">
        <v>1878</v>
      </c>
      <c r="E6593" s="124"/>
      <c r="F6593" s="119"/>
    </row>
    <row r="6594" spans="1:6">
      <c r="A6594" s="127" t="s">
        <v>242</v>
      </c>
      <c r="B6594" s="128" t="s">
        <v>213</v>
      </c>
      <c r="C6594" s="126" t="s">
        <v>1878</v>
      </c>
      <c r="D6594" s="126" t="s">
        <v>1878</v>
      </c>
      <c r="E6594" s="124"/>
      <c r="F6594" s="119"/>
    </row>
    <row r="6595" spans="1:6">
      <c r="A6595" s="127" t="s">
        <v>214</v>
      </c>
      <c r="B6595" s="128" t="s">
        <v>215</v>
      </c>
      <c r="C6595" s="126" t="s">
        <v>1878</v>
      </c>
      <c r="D6595" s="126" t="s">
        <v>1878</v>
      </c>
      <c r="E6595" s="124"/>
      <c r="F6595" s="119"/>
    </row>
    <row r="6596" spans="1:6">
      <c r="A6596" s="127" t="s">
        <v>216</v>
      </c>
      <c r="B6596" s="128" t="s">
        <v>217</v>
      </c>
      <c r="C6596" s="126" t="s">
        <v>1878</v>
      </c>
      <c r="D6596" s="126" t="s">
        <v>1878</v>
      </c>
      <c r="E6596" s="124"/>
      <c r="F6596" s="119"/>
    </row>
    <row r="6597" spans="1:6">
      <c r="A6597" s="129">
        <v>4</v>
      </c>
      <c r="B6597" s="130" t="s">
        <v>394</v>
      </c>
      <c r="C6597" s="126"/>
      <c r="D6597" s="126"/>
      <c r="E6597" s="124"/>
      <c r="F6597" s="119"/>
    </row>
    <row r="6598" spans="1:6" ht="31.5">
      <c r="A6598" s="126" t="s">
        <v>271</v>
      </c>
      <c r="B6598" s="251" t="s">
        <v>218</v>
      </c>
      <c r="C6598" s="126" t="s">
        <v>1878</v>
      </c>
      <c r="D6598" s="126" t="s">
        <v>1878</v>
      </c>
      <c r="E6598" s="124"/>
      <c r="F6598" s="119"/>
    </row>
    <row r="6599" spans="1:6" ht="63">
      <c r="A6599" s="126" t="s">
        <v>272</v>
      </c>
      <c r="B6599" s="251" t="s">
        <v>392</v>
      </c>
      <c r="C6599" s="126" t="s">
        <v>1878</v>
      </c>
      <c r="D6599" s="126" t="s">
        <v>1878</v>
      </c>
      <c r="E6599" s="124"/>
      <c r="F6599" s="119"/>
    </row>
    <row r="6600" spans="1:6" ht="31.5">
      <c r="A6600" s="126" t="s">
        <v>273</v>
      </c>
      <c r="B6600" s="251" t="s">
        <v>500</v>
      </c>
      <c r="C6600" s="126" t="s">
        <v>1878</v>
      </c>
      <c r="D6600" s="126" t="s">
        <v>1878</v>
      </c>
      <c r="E6600" s="124"/>
      <c r="F6600" s="119"/>
    </row>
    <row r="6601" spans="1:6" ht="31.5">
      <c r="A6601" s="126" t="s">
        <v>138</v>
      </c>
      <c r="B6601" s="251" t="s">
        <v>501</v>
      </c>
      <c r="C6601" s="126" t="s">
        <v>1878</v>
      </c>
      <c r="D6601" s="126" t="s">
        <v>1878</v>
      </c>
      <c r="E6601" s="124"/>
      <c r="F6601" s="119"/>
    </row>
    <row r="6602" spans="1:6">
      <c r="E6602" s="719"/>
      <c r="F6602" s="178" t="s">
        <v>251</v>
      </c>
    </row>
    <row r="6603" spans="1:6">
      <c r="B6603" s="53"/>
      <c r="F6603" s="178" t="s">
        <v>456</v>
      </c>
    </row>
    <row r="6604" spans="1:6">
      <c r="F6604" s="178" t="s">
        <v>182</v>
      </c>
    </row>
    <row r="6605" spans="1:6">
      <c r="F6605" s="178"/>
    </row>
    <row r="6606" spans="1:6">
      <c r="A6606" s="802" t="s">
        <v>399</v>
      </c>
      <c r="B6606" s="802"/>
      <c r="C6606" s="802"/>
      <c r="D6606" s="802"/>
      <c r="E6606" s="802"/>
      <c r="F6606" s="802"/>
    </row>
    <row r="6607" spans="1:6">
      <c r="A6607" s="802" t="s">
        <v>303</v>
      </c>
      <c r="B6607" s="802"/>
      <c r="C6607" s="802"/>
      <c r="D6607" s="802"/>
      <c r="E6607" s="802"/>
      <c r="F6607" s="802"/>
    </row>
    <row r="6608" spans="1:6">
      <c r="F6608" s="178" t="s">
        <v>219</v>
      </c>
    </row>
    <row r="6609" spans="1:6">
      <c r="F6609" s="178" t="s">
        <v>220</v>
      </c>
    </row>
    <row r="6610" spans="1:6">
      <c r="F6610" s="178" t="s">
        <v>221</v>
      </c>
    </row>
    <row r="6611" spans="1:6">
      <c r="F6611" s="246" t="s">
        <v>222</v>
      </c>
    </row>
    <row r="6612" spans="1:6">
      <c r="F6612" s="178" t="s">
        <v>1885</v>
      </c>
    </row>
    <row r="6613" spans="1:6">
      <c r="F6613" s="178" t="s">
        <v>177</v>
      </c>
    </row>
    <row r="6614" spans="1:6">
      <c r="A6614" s="123"/>
    </row>
    <row r="6615" spans="1:6">
      <c r="A6615" s="804" t="s">
        <v>1886</v>
      </c>
      <c r="B6615" s="804"/>
      <c r="C6615" s="804"/>
      <c r="D6615" s="804"/>
      <c r="E6615" s="804"/>
      <c r="F6615" s="804"/>
    </row>
    <row r="6616" spans="1:6">
      <c r="A6616" s="121" t="s">
        <v>1320</v>
      </c>
      <c r="B6616" s="640" t="s">
        <v>1045</v>
      </c>
    </row>
    <row r="6617" spans="1:6">
      <c r="A6617" s="803" t="s">
        <v>262</v>
      </c>
      <c r="B6617" s="781" t="s">
        <v>418</v>
      </c>
      <c r="C6617" s="806" t="s">
        <v>470</v>
      </c>
      <c r="D6617" s="807"/>
      <c r="E6617" s="805" t="s">
        <v>400</v>
      </c>
      <c r="F6617" s="781" t="s">
        <v>401</v>
      </c>
    </row>
    <row r="6618" spans="1:6">
      <c r="A6618" s="803"/>
      <c r="B6618" s="781"/>
      <c r="C6618" s="808"/>
      <c r="D6618" s="809"/>
      <c r="E6618" s="805"/>
      <c r="F6618" s="781"/>
    </row>
    <row r="6619" spans="1:6">
      <c r="A6619" s="803"/>
      <c r="B6619" s="781"/>
      <c r="C6619" s="247" t="s">
        <v>402</v>
      </c>
      <c r="D6619" s="247" t="s">
        <v>403</v>
      </c>
      <c r="E6619" s="805"/>
      <c r="F6619" s="781"/>
    </row>
    <row r="6620" spans="1:6">
      <c r="A6620" s="712">
        <v>1</v>
      </c>
      <c r="B6620" s="709">
        <v>2</v>
      </c>
      <c r="C6620" s="247">
        <v>3</v>
      </c>
      <c r="D6620" s="247">
        <v>4</v>
      </c>
      <c r="E6620" s="711">
        <v>5</v>
      </c>
      <c r="F6620" s="709">
        <v>6</v>
      </c>
    </row>
    <row r="6621" spans="1:6">
      <c r="A6621" s="712">
        <v>1</v>
      </c>
      <c r="B6621" s="248" t="s">
        <v>368</v>
      </c>
      <c r="C6621" s="249"/>
      <c r="D6621" s="249"/>
      <c r="E6621" s="125"/>
      <c r="F6621" s="710"/>
    </row>
    <row r="6622" spans="1:6">
      <c r="A6622" s="126" t="s">
        <v>264</v>
      </c>
      <c r="B6622" s="250" t="s">
        <v>369</v>
      </c>
      <c r="C6622" s="126" t="s">
        <v>1878</v>
      </c>
      <c r="D6622" s="126" t="s">
        <v>1878</v>
      </c>
      <c r="E6622" s="124"/>
      <c r="F6622" s="119"/>
    </row>
    <row r="6623" spans="1:6">
      <c r="A6623" s="126" t="s">
        <v>265</v>
      </c>
      <c r="B6623" s="251" t="s">
        <v>223</v>
      </c>
      <c r="C6623" s="126" t="s">
        <v>1878</v>
      </c>
      <c r="D6623" s="126" t="s">
        <v>1878</v>
      </c>
      <c r="E6623" s="124"/>
      <c r="F6623" s="119"/>
    </row>
    <row r="6624" spans="1:6" ht="31.5">
      <c r="A6624" s="126" t="s">
        <v>276</v>
      </c>
      <c r="B6624" s="251" t="s">
        <v>480</v>
      </c>
      <c r="C6624" s="126" t="s">
        <v>1878</v>
      </c>
      <c r="D6624" s="126" t="s">
        <v>1878</v>
      </c>
      <c r="E6624" s="124"/>
      <c r="F6624" s="119"/>
    </row>
    <row r="6625" spans="1:6" ht="63">
      <c r="A6625" s="127" t="s">
        <v>291</v>
      </c>
      <c r="B6625" s="128" t="s">
        <v>481</v>
      </c>
      <c r="C6625" s="126" t="s">
        <v>1878</v>
      </c>
      <c r="D6625" s="126" t="s">
        <v>1878</v>
      </c>
      <c r="E6625" s="124"/>
      <c r="F6625" s="119"/>
    </row>
    <row r="6626" spans="1:6" ht="31.5">
      <c r="A6626" s="127" t="s">
        <v>482</v>
      </c>
      <c r="B6626" s="128" t="s">
        <v>483</v>
      </c>
      <c r="C6626" s="126" t="s">
        <v>1878</v>
      </c>
      <c r="D6626" s="126" t="s">
        <v>1878</v>
      </c>
      <c r="E6626" s="124"/>
      <c r="F6626" s="119"/>
    </row>
    <row r="6627" spans="1:6">
      <c r="A6627" s="127" t="s">
        <v>484</v>
      </c>
      <c r="B6627" s="128" t="s">
        <v>485</v>
      </c>
      <c r="C6627" s="126" t="s">
        <v>1878</v>
      </c>
      <c r="D6627" s="126" t="s">
        <v>1878</v>
      </c>
      <c r="E6627" s="124"/>
      <c r="F6627" s="119"/>
    </row>
    <row r="6628" spans="1:6">
      <c r="A6628" s="129">
        <v>2</v>
      </c>
      <c r="B6628" s="130" t="s">
        <v>298</v>
      </c>
      <c r="C6628" s="126"/>
      <c r="D6628" s="126"/>
      <c r="E6628" s="124"/>
      <c r="F6628" s="119"/>
    </row>
    <row r="6629" spans="1:6" ht="31.5">
      <c r="A6629" s="127" t="s">
        <v>267</v>
      </c>
      <c r="B6629" s="128" t="s">
        <v>486</v>
      </c>
      <c r="C6629" s="126" t="s">
        <v>1878</v>
      </c>
      <c r="D6629" s="126" t="s">
        <v>1878</v>
      </c>
      <c r="E6629" s="124"/>
      <c r="F6629" s="119"/>
    </row>
    <row r="6630" spans="1:6" ht="63">
      <c r="A6630" s="127" t="s">
        <v>268</v>
      </c>
      <c r="B6630" s="128" t="s">
        <v>411</v>
      </c>
      <c r="C6630" s="126" t="s">
        <v>1878</v>
      </c>
      <c r="D6630" s="126" t="s">
        <v>1878</v>
      </c>
      <c r="E6630" s="124"/>
      <c r="F6630" s="119"/>
    </row>
    <row r="6631" spans="1:6" ht="31.5">
      <c r="A6631" s="127" t="s">
        <v>269</v>
      </c>
      <c r="B6631" s="128" t="s">
        <v>412</v>
      </c>
      <c r="C6631" s="126" t="s">
        <v>1878</v>
      </c>
      <c r="D6631" s="126" t="s">
        <v>1878</v>
      </c>
      <c r="E6631" s="124"/>
      <c r="F6631" s="119"/>
    </row>
    <row r="6632" spans="1:6" ht="47.25">
      <c r="A6632" s="129">
        <v>3</v>
      </c>
      <c r="B6632" s="130" t="s">
        <v>210</v>
      </c>
      <c r="C6632" s="126" t="s">
        <v>1878</v>
      </c>
      <c r="D6632" s="126" t="s">
        <v>1878</v>
      </c>
      <c r="E6632" s="124"/>
      <c r="F6632" s="119"/>
    </row>
    <row r="6633" spans="1:6" ht="31.5">
      <c r="A6633" s="127" t="s">
        <v>299</v>
      </c>
      <c r="B6633" s="128" t="s">
        <v>211</v>
      </c>
      <c r="C6633" s="126" t="s">
        <v>1878</v>
      </c>
      <c r="D6633" s="126" t="s">
        <v>1878</v>
      </c>
      <c r="E6633" s="124"/>
      <c r="F6633" s="119"/>
    </row>
    <row r="6634" spans="1:6">
      <c r="A6634" s="127" t="s">
        <v>240</v>
      </c>
      <c r="B6634" s="128" t="s">
        <v>212</v>
      </c>
      <c r="C6634" s="126" t="s">
        <v>1878</v>
      </c>
      <c r="D6634" s="126" t="s">
        <v>1878</v>
      </c>
      <c r="E6634" s="124"/>
      <c r="F6634" s="119"/>
    </row>
    <row r="6635" spans="1:6">
      <c r="A6635" s="127" t="s">
        <v>242</v>
      </c>
      <c r="B6635" s="128" t="s">
        <v>213</v>
      </c>
      <c r="C6635" s="126" t="s">
        <v>1878</v>
      </c>
      <c r="D6635" s="126" t="s">
        <v>1878</v>
      </c>
      <c r="E6635" s="124"/>
      <c r="F6635" s="119"/>
    </row>
    <row r="6636" spans="1:6">
      <c r="A6636" s="127" t="s">
        <v>214</v>
      </c>
      <c r="B6636" s="128" t="s">
        <v>215</v>
      </c>
      <c r="C6636" s="126" t="s">
        <v>1878</v>
      </c>
      <c r="D6636" s="126" t="s">
        <v>1878</v>
      </c>
      <c r="E6636" s="124"/>
      <c r="F6636" s="119"/>
    </row>
    <row r="6637" spans="1:6">
      <c r="A6637" s="127" t="s">
        <v>216</v>
      </c>
      <c r="B6637" s="128" t="s">
        <v>217</v>
      </c>
      <c r="C6637" s="126" t="s">
        <v>1878</v>
      </c>
      <c r="D6637" s="126" t="s">
        <v>1878</v>
      </c>
      <c r="E6637" s="124"/>
      <c r="F6637" s="119"/>
    </row>
    <row r="6638" spans="1:6">
      <c r="A6638" s="129">
        <v>4</v>
      </c>
      <c r="B6638" s="130" t="s">
        <v>394</v>
      </c>
      <c r="C6638" s="126"/>
      <c r="D6638" s="126"/>
      <c r="E6638" s="124"/>
      <c r="F6638" s="119"/>
    </row>
    <row r="6639" spans="1:6" ht="31.5">
      <c r="A6639" s="126" t="s">
        <v>271</v>
      </c>
      <c r="B6639" s="251" t="s">
        <v>218</v>
      </c>
      <c r="C6639" s="126" t="s">
        <v>1878</v>
      </c>
      <c r="D6639" s="126" t="s">
        <v>1878</v>
      </c>
      <c r="E6639" s="124"/>
      <c r="F6639" s="119"/>
    </row>
    <row r="6640" spans="1:6" ht="63">
      <c r="A6640" s="126" t="s">
        <v>272</v>
      </c>
      <c r="B6640" s="251" t="s">
        <v>392</v>
      </c>
      <c r="C6640" s="126" t="s">
        <v>1878</v>
      </c>
      <c r="D6640" s="126" t="s">
        <v>1878</v>
      </c>
      <c r="E6640" s="124"/>
      <c r="F6640" s="119"/>
    </row>
    <row r="6641" spans="1:6" ht="31.5">
      <c r="A6641" s="126" t="s">
        <v>273</v>
      </c>
      <c r="B6641" s="251" t="s">
        <v>500</v>
      </c>
      <c r="C6641" s="126" t="s">
        <v>1878</v>
      </c>
      <c r="D6641" s="126" t="s">
        <v>1878</v>
      </c>
      <c r="E6641" s="124"/>
      <c r="F6641" s="119"/>
    </row>
    <row r="6642" spans="1:6" ht="31.5">
      <c r="A6642" s="126" t="s">
        <v>138</v>
      </c>
      <c r="B6642" s="251" t="s">
        <v>501</v>
      </c>
      <c r="C6642" s="126" t="s">
        <v>1878</v>
      </c>
      <c r="D6642" s="126" t="s">
        <v>1878</v>
      </c>
      <c r="E6642" s="124"/>
      <c r="F6642" s="119"/>
    </row>
    <row r="6643" spans="1:6">
      <c r="E6643" s="719"/>
      <c r="F6643" s="178" t="s">
        <v>251</v>
      </c>
    </row>
    <row r="6644" spans="1:6">
      <c r="B6644" s="53"/>
      <c r="F6644" s="178" t="s">
        <v>456</v>
      </c>
    </row>
    <row r="6645" spans="1:6">
      <c r="F6645" s="178" t="s">
        <v>182</v>
      </c>
    </row>
    <row r="6646" spans="1:6">
      <c r="F6646" s="178"/>
    </row>
    <row r="6647" spans="1:6">
      <c r="A6647" s="802" t="s">
        <v>399</v>
      </c>
      <c r="B6647" s="802"/>
      <c r="C6647" s="802"/>
      <c r="D6647" s="802"/>
      <c r="E6647" s="802"/>
      <c r="F6647" s="802"/>
    </row>
    <row r="6648" spans="1:6">
      <c r="A6648" s="802" t="s">
        <v>303</v>
      </c>
      <c r="B6648" s="802"/>
      <c r="C6648" s="802"/>
      <c r="D6648" s="802"/>
      <c r="E6648" s="802"/>
      <c r="F6648" s="802"/>
    </row>
    <row r="6649" spans="1:6">
      <c r="F6649" s="178" t="s">
        <v>219</v>
      </c>
    </row>
    <row r="6650" spans="1:6">
      <c r="F6650" s="178" t="s">
        <v>220</v>
      </c>
    </row>
    <row r="6651" spans="1:6">
      <c r="F6651" s="178" t="s">
        <v>221</v>
      </c>
    </row>
    <row r="6652" spans="1:6">
      <c r="F6652" s="246" t="s">
        <v>222</v>
      </c>
    </row>
    <row r="6653" spans="1:6">
      <c r="F6653" s="178" t="s">
        <v>1885</v>
      </c>
    </row>
    <row r="6654" spans="1:6">
      <c r="F6654" s="178" t="s">
        <v>177</v>
      </c>
    </row>
    <row r="6655" spans="1:6">
      <c r="A6655" s="123"/>
    </row>
    <row r="6656" spans="1:6">
      <c r="A6656" s="804" t="s">
        <v>1886</v>
      </c>
      <c r="B6656" s="804"/>
      <c r="C6656" s="804"/>
      <c r="D6656" s="804"/>
      <c r="E6656" s="804"/>
      <c r="F6656" s="804"/>
    </row>
    <row r="6657" spans="1:6">
      <c r="A6657" s="121" t="s">
        <v>1321</v>
      </c>
      <c r="B6657" s="640" t="s">
        <v>1046</v>
      </c>
    </row>
    <row r="6658" spans="1:6">
      <c r="A6658" s="803" t="s">
        <v>262</v>
      </c>
      <c r="B6658" s="781" t="s">
        <v>418</v>
      </c>
      <c r="C6658" s="806" t="s">
        <v>470</v>
      </c>
      <c r="D6658" s="807"/>
      <c r="E6658" s="805" t="s">
        <v>400</v>
      </c>
      <c r="F6658" s="781" t="s">
        <v>401</v>
      </c>
    </row>
    <row r="6659" spans="1:6">
      <c r="A6659" s="803"/>
      <c r="B6659" s="781"/>
      <c r="C6659" s="808"/>
      <c r="D6659" s="809"/>
      <c r="E6659" s="805"/>
      <c r="F6659" s="781"/>
    </row>
    <row r="6660" spans="1:6">
      <c r="A6660" s="803"/>
      <c r="B6660" s="781"/>
      <c r="C6660" s="247" t="s">
        <v>402</v>
      </c>
      <c r="D6660" s="247" t="s">
        <v>403</v>
      </c>
      <c r="E6660" s="805"/>
      <c r="F6660" s="781"/>
    </row>
    <row r="6661" spans="1:6">
      <c r="A6661" s="712">
        <v>1</v>
      </c>
      <c r="B6661" s="709">
        <v>2</v>
      </c>
      <c r="C6661" s="247">
        <v>3</v>
      </c>
      <c r="D6661" s="247">
        <v>4</v>
      </c>
      <c r="E6661" s="711">
        <v>5</v>
      </c>
      <c r="F6661" s="709">
        <v>6</v>
      </c>
    </row>
    <row r="6662" spans="1:6">
      <c r="A6662" s="712">
        <v>1</v>
      </c>
      <c r="B6662" s="248" t="s">
        <v>368</v>
      </c>
      <c r="C6662" s="249"/>
      <c r="D6662" s="249"/>
      <c r="E6662" s="125"/>
      <c r="F6662" s="710"/>
    </row>
    <row r="6663" spans="1:6">
      <c r="A6663" s="126" t="s">
        <v>264</v>
      </c>
      <c r="B6663" s="250" t="s">
        <v>369</v>
      </c>
      <c r="C6663" s="126" t="s">
        <v>1878</v>
      </c>
      <c r="D6663" s="126" t="s">
        <v>1878</v>
      </c>
      <c r="E6663" s="124"/>
      <c r="F6663" s="119"/>
    </row>
    <row r="6664" spans="1:6">
      <c r="A6664" s="126" t="s">
        <v>265</v>
      </c>
      <c r="B6664" s="251" t="s">
        <v>223</v>
      </c>
      <c r="C6664" s="126" t="s">
        <v>1878</v>
      </c>
      <c r="D6664" s="126" t="s">
        <v>1878</v>
      </c>
      <c r="E6664" s="124"/>
      <c r="F6664" s="119"/>
    </row>
    <row r="6665" spans="1:6" ht="31.5">
      <c r="A6665" s="126" t="s">
        <v>276</v>
      </c>
      <c r="B6665" s="251" t="s">
        <v>480</v>
      </c>
      <c r="C6665" s="126" t="s">
        <v>1878</v>
      </c>
      <c r="D6665" s="126" t="s">
        <v>1878</v>
      </c>
      <c r="E6665" s="124"/>
      <c r="F6665" s="119"/>
    </row>
    <row r="6666" spans="1:6" ht="63">
      <c r="A6666" s="127" t="s">
        <v>291</v>
      </c>
      <c r="B6666" s="128" t="s">
        <v>481</v>
      </c>
      <c r="C6666" s="126" t="s">
        <v>1878</v>
      </c>
      <c r="D6666" s="126" t="s">
        <v>1878</v>
      </c>
      <c r="E6666" s="124"/>
      <c r="F6666" s="119"/>
    </row>
    <row r="6667" spans="1:6" ht="31.5">
      <c r="A6667" s="127" t="s">
        <v>482</v>
      </c>
      <c r="B6667" s="128" t="s">
        <v>483</v>
      </c>
      <c r="C6667" s="126" t="s">
        <v>1878</v>
      </c>
      <c r="D6667" s="126" t="s">
        <v>1878</v>
      </c>
      <c r="E6667" s="124"/>
      <c r="F6667" s="119"/>
    </row>
    <row r="6668" spans="1:6">
      <c r="A6668" s="127" t="s">
        <v>484</v>
      </c>
      <c r="B6668" s="128" t="s">
        <v>485</v>
      </c>
      <c r="C6668" s="126" t="s">
        <v>1878</v>
      </c>
      <c r="D6668" s="126" t="s">
        <v>1878</v>
      </c>
      <c r="E6668" s="124"/>
      <c r="F6668" s="119"/>
    </row>
    <row r="6669" spans="1:6">
      <c r="A6669" s="129">
        <v>2</v>
      </c>
      <c r="B6669" s="130" t="s">
        <v>298</v>
      </c>
      <c r="C6669" s="126"/>
      <c r="D6669" s="126"/>
      <c r="E6669" s="124"/>
      <c r="F6669" s="119"/>
    </row>
    <row r="6670" spans="1:6" ht="31.5">
      <c r="A6670" s="127" t="s">
        <v>267</v>
      </c>
      <c r="B6670" s="128" t="s">
        <v>486</v>
      </c>
      <c r="C6670" s="126" t="s">
        <v>1878</v>
      </c>
      <c r="D6670" s="126" t="s">
        <v>1878</v>
      </c>
      <c r="E6670" s="124"/>
      <c r="F6670" s="119"/>
    </row>
    <row r="6671" spans="1:6" ht="63">
      <c r="A6671" s="127" t="s">
        <v>268</v>
      </c>
      <c r="B6671" s="128" t="s">
        <v>411</v>
      </c>
      <c r="C6671" s="126" t="s">
        <v>1878</v>
      </c>
      <c r="D6671" s="126" t="s">
        <v>1878</v>
      </c>
      <c r="E6671" s="124"/>
      <c r="F6671" s="119"/>
    </row>
    <row r="6672" spans="1:6" ht="31.5">
      <c r="A6672" s="127" t="s">
        <v>269</v>
      </c>
      <c r="B6672" s="128" t="s">
        <v>412</v>
      </c>
      <c r="C6672" s="126" t="s">
        <v>1878</v>
      </c>
      <c r="D6672" s="126" t="s">
        <v>1878</v>
      </c>
      <c r="E6672" s="124"/>
      <c r="F6672" s="119"/>
    </row>
    <row r="6673" spans="1:6" ht="47.25">
      <c r="A6673" s="129">
        <v>3</v>
      </c>
      <c r="B6673" s="130" t="s">
        <v>210</v>
      </c>
      <c r="C6673" s="126" t="s">
        <v>1878</v>
      </c>
      <c r="D6673" s="126" t="s">
        <v>1878</v>
      </c>
      <c r="E6673" s="124"/>
      <c r="F6673" s="119"/>
    </row>
    <row r="6674" spans="1:6" ht="31.5">
      <c r="A6674" s="127" t="s">
        <v>299</v>
      </c>
      <c r="B6674" s="128" t="s">
        <v>211</v>
      </c>
      <c r="C6674" s="126" t="s">
        <v>1878</v>
      </c>
      <c r="D6674" s="126" t="s">
        <v>1878</v>
      </c>
      <c r="E6674" s="124"/>
      <c r="F6674" s="119"/>
    </row>
    <row r="6675" spans="1:6">
      <c r="A6675" s="127" t="s">
        <v>240</v>
      </c>
      <c r="B6675" s="128" t="s">
        <v>212</v>
      </c>
      <c r="C6675" s="126" t="s">
        <v>1878</v>
      </c>
      <c r="D6675" s="126" t="s">
        <v>1878</v>
      </c>
      <c r="E6675" s="124"/>
      <c r="F6675" s="119"/>
    </row>
    <row r="6676" spans="1:6">
      <c r="A6676" s="127" t="s">
        <v>242</v>
      </c>
      <c r="B6676" s="128" t="s">
        <v>213</v>
      </c>
      <c r="C6676" s="126" t="s">
        <v>1878</v>
      </c>
      <c r="D6676" s="126" t="s">
        <v>1878</v>
      </c>
      <c r="E6676" s="124"/>
      <c r="F6676" s="119"/>
    </row>
    <row r="6677" spans="1:6">
      <c r="A6677" s="127" t="s">
        <v>214</v>
      </c>
      <c r="B6677" s="128" t="s">
        <v>215</v>
      </c>
      <c r="C6677" s="126" t="s">
        <v>1878</v>
      </c>
      <c r="D6677" s="126" t="s">
        <v>1878</v>
      </c>
      <c r="E6677" s="124"/>
      <c r="F6677" s="119"/>
    </row>
    <row r="6678" spans="1:6">
      <c r="A6678" s="127" t="s">
        <v>216</v>
      </c>
      <c r="B6678" s="128" t="s">
        <v>217</v>
      </c>
      <c r="C6678" s="126" t="s">
        <v>1878</v>
      </c>
      <c r="D6678" s="126" t="s">
        <v>1878</v>
      </c>
      <c r="E6678" s="124"/>
      <c r="F6678" s="119"/>
    </row>
    <row r="6679" spans="1:6">
      <c r="A6679" s="129">
        <v>4</v>
      </c>
      <c r="B6679" s="130" t="s">
        <v>394</v>
      </c>
      <c r="C6679" s="126"/>
      <c r="D6679" s="126"/>
      <c r="E6679" s="124"/>
      <c r="F6679" s="119"/>
    </row>
    <row r="6680" spans="1:6" ht="31.5">
      <c r="A6680" s="126" t="s">
        <v>271</v>
      </c>
      <c r="B6680" s="251" t="s">
        <v>218</v>
      </c>
      <c r="C6680" s="126" t="s">
        <v>1878</v>
      </c>
      <c r="D6680" s="126" t="s">
        <v>1878</v>
      </c>
      <c r="E6680" s="124"/>
      <c r="F6680" s="119"/>
    </row>
    <row r="6681" spans="1:6" ht="63">
      <c r="A6681" s="126" t="s">
        <v>272</v>
      </c>
      <c r="B6681" s="251" t="s">
        <v>392</v>
      </c>
      <c r="C6681" s="126" t="s">
        <v>1878</v>
      </c>
      <c r="D6681" s="126" t="s">
        <v>1878</v>
      </c>
      <c r="E6681" s="124"/>
      <c r="F6681" s="119"/>
    </row>
    <row r="6682" spans="1:6" ht="31.5">
      <c r="A6682" s="126" t="s">
        <v>273</v>
      </c>
      <c r="B6682" s="251" t="s">
        <v>500</v>
      </c>
      <c r="C6682" s="126" t="s">
        <v>1878</v>
      </c>
      <c r="D6682" s="126" t="s">
        <v>1878</v>
      </c>
      <c r="E6682" s="124"/>
      <c r="F6682" s="119"/>
    </row>
    <row r="6683" spans="1:6" ht="31.5">
      <c r="A6683" s="126" t="s">
        <v>138</v>
      </c>
      <c r="B6683" s="251" t="s">
        <v>501</v>
      </c>
      <c r="C6683" s="126" t="s">
        <v>1878</v>
      </c>
      <c r="D6683" s="126" t="s">
        <v>1878</v>
      </c>
      <c r="E6683" s="124"/>
      <c r="F6683" s="119"/>
    </row>
    <row r="6684" spans="1:6">
      <c r="E6684" s="719"/>
      <c r="F6684" s="178" t="s">
        <v>251</v>
      </c>
    </row>
    <row r="6685" spans="1:6">
      <c r="B6685" s="53"/>
      <c r="F6685" s="178" t="s">
        <v>456</v>
      </c>
    </row>
    <row r="6686" spans="1:6">
      <c r="F6686" s="178" t="s">
        <v>182</v>
      </c>
    </row>
    <row r="6687" spans="1:6">
      <c r="F6687" s="178"/>
    </row>
    <row r="6688" spans="1:6">
      <c r="A6688" s="802" t="s">
        <v>399</v>
      </c>
      <c r="B6688" s="802"/>
      <c r="C6688" s="802"/>
      <c r="D6688" s="802"/>
      <c r="E6688" s="802"/>
      <c r="F6688" s="802"/>
    </row>
    <row r="6689" spans="1:6">
      <c r="A6689" s="802" t="s">
        <v>303</v>
      </c>
      <c r="B6689" s="802"/>
      <c r="C6689" s="802"/>
      <c r="D6689" s="802"/>
      <c r="E6689" s="802"/>
      <c r="F6689" s="802"/>
    </row>
    <row r="6690" spans="1:6">
      <c r="F6690" s="178" t="s">
        <v>219</v>
      </c>
    </row>
    <row r="6691" spans="1:6">
      <c r="F6691" s="178" t="s">
        <v>220</v>
      </c>
    </row>
    <row r="6692" spans="1:6">
      <c r="F6692" s="178" t="s">
        <v>221</v>
      </c>
    </row>
    <row r="6693" spans="1:6">
      <c r="F6693" s="246" t="s">
        <v>222</v>
      </c>
    </row>
    <row r="6694" spans="1:6">
      <c r="F6694" s="178" t="s">
        <v>1885</v>
      </c>
    </row>
    <row r="6695" spans="1:6">
      <c r="F6695" s="178" t="s">
        <v>177</v>
      </c>
    </row>
    <row r="6696" spans="1:6">
      <c r="A6696" s="123"/>
    </row>
    <row r="6697" spans="1:6">
      <c r="A6697" s="804" t="s">
        <v>1886</v>
      </c>
      <c r="B6697" s="804"/>
      <c r="C6697" s="804"/>
      <c r="D6697" s="804"/>
      <c r="E6697" s="804"/>
      <c r="F6697" s="804"/>
    </row>
    <row r="6698" spans="1:6">
      <c r="A6698" s="121" t="s">
        <v>1322</v>
      </c>
      <c r="B6698" s="640" t="s">
        <v>1047</v>
      </c>
    </row>
    <row r="6699" spans="1:6">
      <c r="A6699" s="803" t="s">
        <v>262</v>
      </c>
      <c r="B6699" s="781" t="s">
        <v>418</v>
      </c>
      <c r="C6699" s="806" t="s">
        <v>470</v>
      </c>
      <c r="D6699" s="807"/>
      <c r="E6699" s="805" t="s">
        <v>400</v>
      </c>
      <c r="F6699" s="781" t="s">
        <v>401</v>
      </c>
    </row>
    <row r="6700" spans="1:6">
      <c r="A6700" s="803"/>
      <c r="B6700" s="781"/>
      <c r="C6700" s="808"/>
      <c r="D6700" s="809"/>
      <c r="E6700" s="805"/>
      <c r="F6700" s="781"/>
    </row>
    <row r="6701" spans="1:6">
      <c r="A6701" s="803"/>
      <c r="B6701" s="781"/>
      <c r="C6701" s="247" t="s">
        <v>402</v>
      </c>
      <c r="D6701" s="247" t="s">
        <v>403</v>
      </c>
      <c r="E6701" s="805"/>
      <c r="F6701" s="781"/>
    </row>
    <row r="6702" spans="1:6">
      <c r="A6702" s="712">
        <v>1</v>
      </c>
      <c r="B6702" s="709">
        <v>2</v>
      </c>
      <c r="C6702" s="247">
        <v>3</v>
      </c>
      <c r="D6702" s="247">
        <v>4</v>
      </c>
      <c r="E6702" s="711">
        <v>5</v>
      </c>
      <c r="F6702" s="709">
        <v>6</v>
      </c>
    </row>
    <row r="6703" spans="1:6">
      <c r="A6703" s="712">
        <v>1</v>
      </c>
      <c r="B6703" s="248" t="s">
        <v>368</v>
      </c>
      <c r="C6703" s="249"/>
      <c r="D6703" s="249"/>
      <c r="E6703" s="125"/>
      <c r="F6703" s="710"/>
    </row>
    <row r="6704" spans="1:6">
      <c r="A6704" s="126" t="s">
        <v>264</v>
      </c>
      <c r="B6704" s="250" t="s">
        <v>369</v>
      </c>
      <c r="C6704" s="126" t="s">
        <v>1878</v>
      </c>
      <c r="D6704" s="126" t="s">
        <v>1878</v>
      </c>
      <c r="E6704" s="124"/>
      <c r="F6704" s="119"/>
    </row>
    <row r="6705" spans="1:6">
      <c r="A6705" s="126" t="s">
        <v>265</v>
      </c>
      <c r="B6705" s="251" t="s">
        <v>223</v>
      </c>
      <c r="C6705" s="126" t="s">
        <v>1878</v>
      </c>
      <c r="D6705" s="126" t="s">
        <v>1878</v>
      </c>
      <c r="E6705" s="124"/>
      <c r="F6705" s="119"/>
    </row>
    <row r="6706" spans="1:6" ht="31.5">
      <c r="A6706" s="126" t="s">
        <v>276</v>
      </c>
      <c r="B6706" s="251" t="s">
        <v>480</v>
      </c>
      <c r="C6706" s="126" t="s">
        <v>1878</v>
      </c>
      <c r="D6706" s="126" t="s">
        <v>1878</v>
      </c>
      <c r="E6706" s="124"/>
      <c r="F6706" s="119"/>
    </row>
    <row r="6707" spans="1:6" ht="63">
      <c r="A6707" s="127" t="s">
        <v>291</v>
      </c>
      <c r="B6707" s="128" t="s">
        <v>481</v>
      </c>
      <c r="C6707" s="126" t="s">
        <v>1878</v>
      </c>
      <c r="D6707" s="126" t="s">
        <v>1878</v>
      </c>
      <c r="E6707" s="124"/>
      <c r="F6707" s="119"/>
    </row>
    <row r="6708" spans="1:6" ht="31.5">
      <c r="A6708" s="127" t="s">
        <v>482</v>
      </c>
      <c r="B6708" s="128" t="s">
        <v>483</v>
      </c>
      <c r="C6708" s="126" t="s">
        <v>1878</v>
      </c>
      <c r="D6708" s="126" t="s">
        <v>1878</v>
      </c>
      <c r="E6708" s="124"/>
      <c r="F6708" s="119"/>
    </row>
    <row r="6709" spans="1:6">
      <c r="A6709" s="127" t="s">
        <v>484</v>
      </c>
      <c r="B6709" s="128" t="s">
        <v>485</v>
      </c>
      <c r="C6709" s="126" t="s">
        <v>1878</v>
      </c>
      <c r="D6709" s="126" t="s">
        <v>1878</v>
      </c>
      <c r="E6709" s="124"/>
      <c r="F6709" s="119"/>
    </row>
    <row r="6710" spans="1:6">
      <c r="A6710" s="129">
        <v>2</v>
      </c>
      <c r="B6710" s="130" t="s">
        <v>298</v>
      </c>
      <c r="C6710" s="126"/>
      <c r="D6710" s="126"/>
      <c r="E6710" s="124"/>
      <c r="F6710" s="119"/>
    </row>
    <row r="6711" spans="1:6" ht="31.5">
      <c r="A6711" s="127" t="s">
        <v>267</v>
      </c>
      <c r="B6711" s="128" t="s">
        <v>486</v>
      </c>
      <c r="C6711" s="126" t="s">
        <v>1878</v>
      </c>
      <c r="D6711" s="126" t="s">
        <v>1878</v>
      </c>
      <c r="E6711" s="124"/>
      <c r="F6711" s="119"/>
    </row>
    <row r="6712" spans="1:6" ht="63">
      <c r="A6712" s="127" t="s">
        <v>268</v>
      </c>
      <c r="B6712" s="128" t="s">
        <v>411</v>
      </c>
      <c r="C6712" s="126" t="s">
        <v>1878</v>
      </c>
      <c r="D6712" s="126" t="s">
        <v>1878</v>
      </c>
      <c r="E6712" s="124"/>
      <c r="F6712" s="119"/>
    </row>
    <row r="6713" spans="1:6" ht="31.5">
      <c r="A6713" s="127" t="s">
        <v>269</v>
      </c>
      <c r="B6713" s="128" t="s">
        <v>412</v>
      </c>
      <c r="C6713" s="126" t="s">
        <v>1878</v>
      </c>
      <c r="D6713" s="126" t="s">
        <v>1878</v>
      </c>
      <c r="E6713" s="124"/>
      <c r="F6713" s="119"/>
    </row>
    <row r="6714" spans="1:6" ht="47.25">
      <c r="A6714" s="129">
        <v>3</v>
      </c>
      <c r="B6714" s="130" t="s">
        <v>210</v>
      </c>
      <c r="C6714" s="126" t="s">
        <v>1878</v>
      </c>
      <c r="D6714" s="126" t="s">
        <v>1878</v>
      </c>
      <c r="E6714" s="124"/>
      <c r="F6714" s="119"/>
    </row>
    <row r="6715" spans="1:6" ht="31.5">
      <c r="A6715" s="127" t="s">
        <v>299</v>
      </c>
      <c r="B6715" s="128" t="s">
        <v>211</v>
      </c>
      <c r="C6715" s="126" t="s">
        <v>1878</v>
      </c>
      <c r="D6715" s="126" t="s">
        <v>1878</v>
      </c>
      <c r="E6715" s="124"/>
      <c r="F6715" s="119"/>
    </row>
    <row r="6716" spans="1:6">
      <c r="A6716" s="127" t="s">
        <v>240</v>
      </c>
      <c r="B6716" s="128" t="s">
        <v>212</v>
      </c>
      <c r="C6716" s="126" t="s">
        <v>1878</v>
      </c>
      <c r="D6716" s="126" t="s">
        <v>1878</v>
      </c>
      <c r="E6716" s="124"/>
      <c r="F6716" s="119"/>
    </row>
    <row r="6717" spans="1:6">
      <c r="A6717" s="127" t="s">
        <v>242</v>
      </c>
      <c r="B6717" s="128" t="s">
        <v>213</v>
      </c>
      <c r="C6717" s="126" t="s">
        <v>1878</v>
      </c>
      <c r="D6717" s="126" t="s">
        <v>1878</v>
      </c>
      <c r="E6717" s="124"/>
      <c r="F6717" s="119"/>
    </row>
    <row r="6718" spans="1:6">
      <c r="A6718" s="127" t="s">
        <v>214</v>
      </c>
      <c r="B6718" s="128" t="s">
        <v>215</v>
      </c>
      <c r="C6718" s="126" t="s">
        <v>1878</v>
      </c>
      <c r="D6718" s="126" t="s">
        <v>1878</v>
      </c>
      <c r="E6718" s="124"/>
      <c r="F6718" s="119"/>
    </row>
    <row r="6719" spans="1:6">
      <c r="A6719" s="127" t="s">
        <v>216</v>
      </c>
      <c r="B6719" s="128" t="s">
        <v>217</v>
      </c>
      <c r="C6719" s="126" t="s">
        <v>1878</v>
      </c>
      <c r="D6719" s="126" t="s">
        <v>1878</v>
      </c>
      <c r="E6719" s="124"/>
      <c r="F6719" s="119"/>
    </row>
    <row r="6720" spans="1:6">
      <c r="A6720" s="129">
        <v>4</v>
      </c>
      <c r="B6720" s="130" t="s">
        <v>394</v>
      </c>
      <c r="C6720" s="126"/>
      <c r="D6720" s="126"/>
      <c r="E6720" s="124"/>
      <c r="F6720" s="119"/>
    </row>
    <row r="6721" spans="1:6" ht="31.5">
      <c r="A6721" s="126" t="s">
        <v>271</v>
      </c>
      <c r="B6721" s="251" t="s">
        <v>218</v>
      </c>
      <c r="C6721" s="126" t="s">
        <v>1878</v>
      </c>
      <c r="D6721" s="126" t="s">
        <v>1878</v>
      </c>
      <c r="E6721" s="124"/>
      <c r="F6721" s="119"/>
    </row>
    <row r="6722" spans="1:6" ht="63">
      <c r="A6722" s="126" t="s">
        <v>272</v>
      </c>
      <c r="B6722" s="251" t="s">
        <v>392</v>
      </c>
      <c r="C6722" s="126" t="s">
        <v>1878</v>
      </c>
      <c r="D6722" s="126" t="s">
        <v>1878</v>
      </c>
      <c r="E6722" s="124"/>
      <c r="F6722" s="119"/>
    </row>
    <row r="6723" spans="1:6" ht="31.5">
      <c r="A6723" s="126" t="s">
        <v>273</v>
      </c>
      <c r="B6723" s="251" t="s">
        <v>500</v>
      </c>
      <c r="C6723" s="126" t="s">
        <v>1878</v>
      </c>
      <c r="D6723" s="126" t="s">
        <v>1878</v>
      </c>
      <c r="E6723" s="124"/>
      <c r="F6723" s="119"/>
    </row>
    <row r="6724" spans="1:6" ht="31.5">
      <c r="A6724" s="126" t="s">
        <v>138</v>
      </c>
      <c r="B6724" s="251" t="s">
        <v>501</v>
      </c>
      <c r="C6724" s="126" t="s">
        <v>1878</v>
      </c>
      <c r="D6724" s="126" t="s">
        <v>1878</v>
      </c>
      <c r="E6724" s="124"/>
      <c r="F6724" s="119"/>
    </row>
    <row r="6725" spans="1:6">
      <c r="E6725" s="719"/>
      <c r="F6725" s="178" t="s">
        <v>251</v>
      </c>
    </row>
    <row r="6726" spans="1:6">
      <c r="B6726" s="53"/>
      <c r="F6726" s="178" t="s">
        <v>456</v>
      </c>
    </row>
    <row r="6727" spans="1:6">
      <c r="F6727" s="178" t="s">
        <v>182</v>
      </c>
    </row>
    <row r="6728" spans="1:6">
      <c r="F6728" s="178"/>
    </row>
    <row r="6729" spans="1:6">
      <c r="A6729" s="802" t="s">
        <v>399</v>
      </c>
      <c r="B6729" s="802"/>
      <c r="C6729" s="802"/>
      <c r="D6729" s="802"/>
      <c r="E6729" s="802"/>
      <c r="F6729" s="802"/>
    </row>
    <row r="6730" spans="1:6">
      <c r="A6730" s="802" t="s">
        <v>303</v>
      </c>
      <c r="B6730" s="802"/>
      <c r="C6730" s="802"/>
      <c r="D6730" s="802"/>
      <c r="E6730" s="802"/>
      <c r="F6730" s="802"/>
    </row>
    <row r="6731" spans="1:6">
      <c r="F6731" s="178" t="s">
        <v>219</v>
      </c>
    </row>
    <row r="6732" spans="1:6">
      <c r="F6732" s="178" t="s">
        <v>220</v>
      </c>
    </row>
    <row r="6733" spans="1:6">
      <c r="F6733" s="178" t="s">
        <v>221</v>
      </c>
    </row>
    <row r="6734" spans="1:6">
      <c r="F6734" s="246" t="s">
        <v>222</v>
      </c>
    </row>
    <row r="6735" spans="1:6">
      <c r="F6735" s="178" t="s">
        <v>1885</v>
      </c>
    </row>
    <row r="6736" spans="1:6">
      <c r="F6736" s="178" t="s">
        <v>177</v>
      </c>
    </row>
    <row r="6737" spans="1:6">
      <c r="A6737" s="123"/>
    </row>
    <row r="6738" spans="1:6">
      <c r="A6738" s="804" t="s">
        <v>1886</v>
      </c>
      <c r="B6738" s="804"/>
      <c r="C6738" s="804"/>
      <c r="D6738" s="804"/>
      <c r="E6738" s="804"/>
      <c r="F6738" s="804"/>
    </row>
    <row r="6739" spans="1:6">
      <c r="A6739" s="121" t="s">
        <v>1323</v>
      </c>
      <c r="B6739" s="640" t="s">
        <v>1048</v>
      </c>
    </row>
    <row r="6740" spans="1:6">
      <c r="A6740" s="803" t="s">
        <v>262</v>
      </c>
      <c r="B6740" s="781" t="s">
        <v>418</v>
      </c>
      <c r="C6740" s="806" t="s">
        <v>470</v>
      </c>
      <c r="D6740" s="807"/>
      <c r="E6740" s="805" t="s">
        <v>400</v>
      </c>
      <c r="F6740" s="781" t="s">
        <v>401</v>
      </c>
    </row>
    <row r="6741" spans="1:6">
      <c r="A6741" s="803"/>
      <c r="B6741" s="781"/>
      <c r="C6741" s="808"/>
      <c r="D6741" s="809"/>
      <c r="E6741" s="805"/>
      <c r="F6741" s="781"/>
    </row>
    <row r="6742" spans="1:6">
      <c r="A6742" s="803"/>
      <c r="B6742" s="781"/>
      <c r="C6742" s="247" t="s">
        <v>402</v>
      </c>
      <c r="D6742" s="247" t="s">
        <v>403</v>
      </c>
      <c r="E6742" s="805"/>
      <c r="F6742" s="781"/>
    </row>
    <row r="6743" spans="1:6">
      <c r="A6743" s="712">
        <v>1</v>
      </c>
      <c r="B6743" s="709">
        <v>2</v>
      </c>
      <c r="C6743" s="247">
        <v>3</v>
      </c>
      <c r="D6743" s="247">
        <v>4</v>
      </c>
      <c r="E6743" s="711">
        <v>5</v>
      </c>
      <c r="F6743" s="709">
        <v>6</v>
      </c>
    </row>
    <row r="6744" spans="1:6">
      <c r="A6744" s="712">
        <v>1</v>
      </c>
      <c r="B6744" s="248" t="s">
        <v>368</v>
      </c>
      <c r="C6744" s="249"/>
      <c r="D6744" s="249"/>
      <c r="E6744" s="125"/>
      <c r="F6744" s="710"/>
    </row>
    <row r="6745" spans="1:6">
      <c r="A6745" s="126" t="s">
        <v>264</v>
      </c>
      <c r="B6745" s="250" t="s">
        <v>369</v>
      </c>
      <c r="C6745" s="126" t="s">
        <v>1878</v>
      </c>
      <c r="D6745" s="126" t="s">
        <v>1878</v>
      </c>
      <c r="E6745" s="124"/>
      <c r="F6745" s="119"/>
    </row>
    <row r="6746" spans="1:6">
      <c r="A6746" s="126" t="s">
        <v>265</v>
      </c>
      <c r="B6746" s="251" t="s">
        <v>223</v>
      </c>
      <c r="C6746" s="126" t="s">
        <v>1878</v>
      </c>
      <c r="D6746" s="126" t="s">
        <v>1878</v>
      </c>
      <c r="E6746" s="124"/>
      <c r="F6746" s="119"/>
    </row>
    <row r="6747" spans="1:6" ht="31.5">
      <c r="A6747" s="126" t="s">
        <v>276</v>
      </c>
      <c r="B6747" s="251" t="s">
        <v>480</v>
      </c>
      <c r="C6747" s="126" t="s">
        <v>1878</v>
      </c>
      <c r="D6747" s="126" t="s">
        <v>1878</v>
      </c>
      <c r="E6747" s="124"/>
      <c r="F6747" s="119"/>
    </row>
    <row r="6748" spans="1:6" ht="63">
      <c r="A6748" s="127" t="s">
        <v>291</v>
      </c>
      <c r="B6748" s="128" t="s">
        <v>481</v>
      </c>
      <c r="C6748" s="126" t="s">
        <v>1878</v>
      </c>
      <c r="D6748" s="126" t="s">
        <v>1878</v>
      </c>
      <c r="E6748" s="124"/>
      <c r="F6748" s="119"/>
    </row>
    <row r="6749" spans="1:6" ht="31.5">
      <c r="A6749" s="127" t="s">
        <v>482</v>
      </c>
      <c r="B6749" s="128" t="s">
        <v>483</v>
      </c>
      <c r="C6749" s="126" t="s">
        <v>1878</v>
      </c>
      <c r="D6749" s="126" t="s">
        <v>1878</v>
      </c>
      <c r="E6749" s="124"/>
      <c r="F6749" s="119"/>
    </row>
    <row r="6750" spans="1:6">
      <c r="A6750" s="127" t="s">
        <v>484</v>
      </c>
      <c r="B6750" s="128" t="s">
        <v>485</v>
      </c>
      <c r="C6750" s="126" t="s">
        <v>1878</v>
      </c>
      <c r="D6750" s="126" t="s">
        <v>1878</v>
      </c>
      <c r="E6750" s="124"/>
      <c r="F6750" s="119"/>
    </row>
    <row r="6751" spans="1:6">
      <c r="A6751" s="129">
        <v>2</v>
      </c>
      <c r="B6751" s="130" t="s">
        <v>298</v>
      </c>
      <c r="C6751" s="126"/>
      <c r="D6751" s="126"/>
      <c r="E6751" s="124"/>
      <c r="F6751" s="119"/>
    </row>
    <row r="6752" spans="1:6" ht="31.5">
      <c r="A6752" s="127" t="s">
        <v>267</v>
      </c>
      <c r="B6752" s="128" t="s">
        <v>486</v>
      </c>
      <c r="C6752" s="126" t="s">
        <v>1878</v>
      </c>
      <c r="D6752" s="126" t="s">
        <v>1878</v>
      </c>
      <c r="E6752" s="124"/>
      <c r="F6752" s="119"/>
    </row>
    <row r="6753" spans="1:6" ht="63">
      <c r="A6753" s="127" t="s">
        <v>268</v>
      </c>
      <c r="B6753" s="128" t="s">
        <v>411</v>
      </c>
      <c r="C6753" s="126" t="s">
        <v>1878</v>
      </c>
      <c r="D6753" s="126" t="s">
        <v>1878</v>
      </c>
      <c r="E6753" s="124"/>
      <c r="F6753" s="119"/>
    </row>
    <row r="6754" spans="1:6" ht="31.5">
      <c r="A6754" s="127" t="s">
        <v>269</v>
      </c>
      <c r="B6754" s="128" t="s">
        <v>412</v>
      </c>
      <c r="C6754" s="126" t="s">
        <v>1878</v>
      </c>
      <c r="D6754" s="126" t="s">
        <v>1878</v>
      </c>
      <c r="E6754" s="124"/>
      <c r="F6754" s="119"/>
    </row>
    <row r="6755" spans="1:6" ht="47.25">
      <c r="A6755" s="129">
        <v>3</v>
      </c>
      <c r="B6755" s="130" t="s">
        <v>210</v>
      </c>
      <c r="C6755" s="126" t="s">
        <v>1878</v>
      </c>
      <c r="D6755" s="126" t="s">
        <v>1878</v>
      </c>
      <c r="E6755" s="124"/>
      <c r="F6755" s="119"/>
    </row>
    <row r="6756" spans="1:6" ht="31.5">
      <c r="A6756" s="127" t="s">
        <v>299</v>
      </c>
      <c r="B6756" s="128" t="s">
        <v>211</v>
      </c>
      <c r="C6756" s="126" t="s">
        <v>1878</v>
      </c>
      <c r="D6756" s="126" t="s">
        <v>1878</v>
      </c>
      <c r="E6756" s="124"/>
      <c r="F6756" s="119"/>
    </row>
    <row r="6757" spans="1:6">
      <c r="A6757" s="127" t="s">
        <v>240</v>
      </c>
      <c r="B6757" s="128" t="s">
        <v>212</v>
      </c>
      <c r="C6757" s="126" t="s">
        <v>1878</v>
      </c>
      <c r="D6757" s="126" t="s">
        <v>1878</v>
      </c>
      <c r="E6757" s="124"/>
      <c r="F6757" s="119"/>
    </row>
    <row r="6758" spans="1:6">
      <c r="A6758" s="127" t="s">
        <v>242</v>
      </c>
      <c r="B6758" s="128" t="s">
        <v>213</v>
      </c>
      <c r="C6758" s="126" t="s">
        <v>1878</v>
      </c>
      <c r="D6758" s="126" t="s">
        <v>1878</v>
      </c>
      <c r="E6758" s="124"/>
      <c r="F6758" s="119"/>
    </row>
    <row r="6759" spans="1:6">
      <c r="A6759" s="127" t="s">
        <v>214</v>
      </c>
      <c r="B6759" s="128" t="s">
        <v>215</v>
      </c>
      <c r="C6759" s="126" t="s">
        <v>1878</v>
      </c>
      <c r="D6759" s="126" t="s">
        <v>1878</v>
      </c>
      <c r="E6759" s="124"/>
      <c r="F6759" s="119"/>
    </row>
    <row r="6760" spans="1:6">
      <c r="A6760" s="127" t="s">
        <v>216</v>
      </c>
      <c r="B6760" s="128" t="s">
        <v>217</v>
      </c>
      <c r="C6760" s="126" t="s">
        <v>1878</v>
      </c>
      <c r="D6760" s="126" t="s">
        <v>1878</v>
      </c>
      <c r="E6760" s="124"/>
      <c r="F6760" s="119"/>
    </row>
    <row r="6761" spans="1:6">
      <c r="A6761" s="129">
        <v>4</v>
      </c>
      <c r="B6761" s="130" t="s">
        <v>394</v>
      </c>
      <c r="C6761" s="126"/>
      <c r="D6761" s="126"/>
      <c r="E6761" s="124"/>
      <c r="F6761" s="119"/>
    </row>
    <row r="6762" spans="1:6" ht="31.5">
      <c r="A6762" s="126" t="s">
        <v>271</v>
      </c>
      <c r="B6762" s="251" t="s">
        <v>218</v>
      </c>
      <c r="C6762" s="126" t="s">
        <v>1878</v>
      </c>
      <c r="D6762" s="126" t="s">
        <v>1878</v>
      </c>
      <c r="E6762" s="124"/>
      <c r="F6762" s="119"/>
    </row>
    <row r="6763" spans="1:6" ht="63">
      <c r="A6763" s="126" t="s">
        <v>272</v>
      </c>
      <c r="B6763" s="251" t="s">
        <v>392</v>
      </c>
      <c r="C6763" s="126" t="s">
        <v>1878</v>
      </c>
      <c r="D6763" s="126" t="s">
        <v>1878</v>
      </c>
      <c r="E6763" s="124"/>
      <c r="F6763" s="119"/>
    </row>
    <row r="6764" spans="1:6" ht="31.5">
      <c r="A6764" s="126" t="s">
        <v>273</v>
      </c>
      <c r="B6764" s="251" t="s">
        <v>500</v>
      </c>
      <c r="C6764" s="126" t="s">
        <v>1878</v>
      </c>
      <c r="D6764" s="126" t="s">
        <v>1878</v>
      </c>
      <c r="E6764" s="124"/>
      <c r="F6764" s="119"/>
    </row>
    <row r="6765" spans="1:6" ht="31.5">
      <c r="A6765" s="126" t="s">
        <v>138</v>
      </c>
      <c r="B6765" s="251" t="s">
        <v>501</v>
      </c>
      <c r="C6765" s="126" t="s">
        <v>1878</v>
      </c>
      <c r="D6765" s="126" t="s">
        <v>1878</v>
      </c>
      <c r="E6765" s="124"/>
      <c r="F6765" s="119"/>
    </row>
    <row r="6766" spans="1:6">
      <c r="E6766" s="719"/>
      <c r="F6766" s="178" t="s">
        <v>251</v>
      </c>
    </row>
    <row r="6767" spans="1:6">
      <c r="B6767" s="53"/>
      <c r="F6767" s="178" t="s">
        <v>456</v>
      </c>
    </row>
    <row r="6768" spans="1:6">
      <c r="F6768" s="178" t="s">
        <v>182</v>
      </c>
    </row>
    <row r="6769" spans="1:6">
      <c r="F6769" s="178"/>
    </row>
    <row r="6770" spans="1:6">
      <c r="A6770" s="802" t="s">
        <v>399</v>
      </c>
      <c r="B6770" s="802"/>
      <c r="C6770" s="802"/>
      <c r="D6770" s="802"/>
      <c r="E6770" s="802"/>
      <c r="F6770" s="802"/>
    </row>
    <row r="6771" spans="1:6">
      <c r="A6771" s="802" t="s">
        <v>303</v>
      </c>
      <c r="B6771" s="802"/>
      <c r="C6771" s="802"/>
      <c r="D6771" s="802"/>
      <c r="E6771" s="802"/>
      <c r="F6771" s="802"/>
    </row>
    <row r="6772" spans="1:6">
      <c r="F6772" s="178" t="s">
        <v>219</v>
      </c>
    </row>
    <row r="6773" spans="1:6">
      <c r="F6773" s="178" t="s">
        <v>220</v>
      </c>
    </row>
    <row r="6774" spans="1:6">
      <c r="F6774" s="178" t="s">
        <v>221</v>
      </c>
    </row>
    <row r="6775" spans="1:6">
      <c r="F6775" s="246" t="s">
        <v>222</v>
      </c>
    </row>
    <row r="6776" spans="1:6">
      <c r="F6776" s="178" t="s">
        <v>1885</v>
      </c>
    </row>
    <row r="6777" spans="1:6">
      <c r="F6777" s="178" t="s">
        <v>177</v>
      </c>
    </row>
    <row r="6778" spans="1:6">
      <c r="A6778" s="123"/>
    </row>
    <row r="6779" spans="1:6">
      <c r="A6779" s="804" t="s">
        <v>1886</v>
      </c>
      <c r="B6779" s="804"/>
      <c r="C6779" s="804"/>
      <c r="D6779" s="804"/>
      <c r="E6779" s="804"/>
      <c r="F6779" s="804"/>
    </row>
    <row r="6780" spans="1:6">
      <c r="A6780" s="121" t="s">
        <v>1324</v>
      </c>
      <c r="B6780" s="640" t="s">
        <v>1049</v>
      </c>
    </row>
    <row r="6781" spans="1:6">
      <c r="A6781" s="803" t="s">
        <v>262</v>
      </c>
      <c r="B6781" s="781" t="s">
        <v>418</v>
      </c>
      <c r="C6781" s="806" t="s">
        <v>470</v>
      </c>
      <c r="D6781" s="807"/>
      <c r="E6781" s="805" t="s">
        <v>400</v>
      </c>
      <c r="F6781" s="781" t="s">
        <v>401</v>
      </c>
    </row>
    <row r="6782" spans="1:6">
      <c r="A6782" s="803"/>
      <c r="B6782" s="781"/>
      <c r="C6782" s="808"/>
      <c r="D6782" s="809"/>
      <c r="E6782" s="805"/>
      <c r="F6782" s="781"/>
    </row>
    <row r="6783" spans="1:6">
      <c r="A6783" s="803"/>
      <c r="B6783" s="781"/>
      <c r="C6783" s="247" t="s">
        <v>402</v>
      </c>
      <c r="D6783" s="247" t="s">
        <v>403</v>
      </c>
      <c r="E6783" s="805"/>
      <c r="F6783" s="781"/>
    </row>
    <row r="6784" spans="1:6">
      <c r="A6784" s="712">
        <v>1</v>
      </c>
      <c r="B6784" s="709">
        <v>2</v>
      </c>
      <c r="C6784" s="247">
        <v>3</v>
      </c>
      <c r="D6784" s="247">
        <v>4</v>
      </c>
      <c r="E6784" s="711">
        <v>5</v>
      </c>
      <c r="F6784" s="709">
        <v>6</v>
      </c>
    </row>
    <row r="6785" spans="1:6">
      <c r="A6785" s="712">
        <v>1</v>
      </c>
      <c r="B6785" s="248" t="s">
        <v>368</v>
      </c>
      <c r="C6785" s="249"/>
      <c r="D6785" s="249"/>
      <c r="E6785" s="125"/>
      <c r="F6785" s="710"/>
    </row>
    <row r="6786" spans="1:6">
      <c r="A6786" s="126" t="s">
        <v>264</v>
      </c>
      <c r="B6786" s="250" t="s">
        <v>369</v>
      </c>
      <c r="C6786" s="126" t="s">
        <v>1878</v>
      </c>
      <c r="D6786" s="126" t="s">
        <v>1878</v>
      </c>
      <c r="E6786" s="124"/>
      <c r="F6786" s="119"/>
    </row>
    <row r="6787" spans="1:6">
      <c r="A6787" s="126" t="s">
        <v>265</v>
      </c>
      <c r="B6787" s="251" t="s">
        <v>223</v>
      </c>
      <c r="C6787" s="126" t="s">
        <v>1878</v>
      </c>
      <c r="D6787" s="126" t="s">
        <v>1878</v>
      </c>
      <c r="E6787" s="124"/>
      <c r="F6787" s="119"/>
    </row>
    <row r="6788" spans="1:6" ht="31.5">
      <c r="A6788" s="126" t="s">
        <v>276</v>
      </c>
      <c r="B6788" s="251" t="s">
        <v>480</v>
      </c>
      <c r="C6788" s="126" t="s">
        <v>1878</v>
      </c>
      <c r="D6788" s="126" t="s">
        <v>1878</v>
      </c>
      <c r="E6788" s="124"/>
      <c r="F6788" s="119"/>
    </row>
    <row r="6789" spans="1:6" ht="63">
      <c r="A6789" s="127" t="s">
        <v>291</v>
      </c>
      <c r="B6789" s="128" t="s">
        <v>481</v>
      </c>
      <c r="C6789" s="126" t="s">
        <v>1878</v>
      </c>
      <c r="D6789" s="126" t="s">
        <v>1878</v>
      </c>
      <c r="E6789" s="124"/>
      <c r="F6789" s="119"/>
    </row>
    <row r="6790" spans="1:6" ht="31.5">
      <c r="A6790" s="127" t="s">
        <v>482</v>
      </c>
      <c r="B6790" s="128" t="s">
        <v>483</v>
      </c>
      <c r="C6790" s="126" t="s">
        <v>1878</v>
      </c>
      <c r="D6790" s="126" t="s">
        <v>1878</v>
      </c>
      <c r="E6790" s="124"/>
      <c r="F6790" s="119"/>
    </row>
    <row r="6791" spans="1:6">
      <c r="A6791" s="127" t="s">
        <v>484</v>
      </c>
      <c r="B6791" s="128" t="s">
        <v>485</v>
      </c>
      <c r="C6791" s="126" t="s">
        <v>1878</v>
      </c>
      <c r="D6791" s="126" t="s">
        <v>1878</v>
      </c>
      <c r="E6791" s="124"/>
      <c r="F6791" s="119"/>
    </row>
    <row r="6792" spans="1:6">
      <c r="A6792" s="129">
        <v>2</v>
      </c>
      <c r="B6792" s="130" t="s">
        <v>298</v>
      </c>
      <c r="C6792" s="126"/>
      <c r="D6792" s="126"/>
      <c r="E6792" s="124"/>
      <c r="F6792" s="119"/>
    </row>
    <row r="6793" spans="1:6" ht="31.5">
      <c r="A6793" s="127" t="s">
        <v>267</v>
      </c>
      <c r="B6793" s="128" t="s">
        <v>486</v>
      </c>
      <c r="C6793" s="126" t="s">
        <v>1878</v>
      </c>
      <c r="D6793" s="126" t="s">
        <v>1878</v>
      </c>
      <c r="E6793" s="124"/>
      <c r="F6793" s="119"/>
    </row>
    <row r="6794" spans="1:6" ht="63">
      <c r="A6794" s="127" t="s">
        <v>268</v>
      </c>
      <c r="B6794" s="128" t="s">
        <v>411</v>
      </c>
      <c r="C6794" s="126" t="s">
        <v>1878</v>
      </c>
      <c r="D6794" s="126" t="s">
        <v>1878</v>
      </c>
      <c r="E6794" s="124"/>
      <c r="F6794" s="119"/>
    </row>
    <row r="6795" spans="1:6" ht="31.5">
      <c r="A6795" s="127" t="s">
        <v>269</v>
      </c>
      <c r="B6795" s="128" t="s">
        <v>412</v>
      </c>
      <c r="C6795" s="126" t="s">
        <v>1878</v>
      </c>
      <c r="D6795" s="126" t="s">
        <v>1878</v>
      </c>
      <c r="E6795" s="124"/>
      <c r="F6795" s="119"/>
    </row>
    <row r="6796" spans="1:6" ht="47.25">
      <c r="A6796" s="129">
        <v>3</v>
      </c>
      <c r="B6796" s="130" t="s">
        <v>210</v>
      </c>
      <c r="C6796" s="126" t="s">
        <v>1878</v>
      </c>
      <c r="D6796" s="126" t="s">
        <v>1878</v>
      </c>
      <c r="E6796" s="124"/>
      <c r="F6796" s="119"/>
    </row>
    <row r="6797" spans="1:6" ht="31.5">
      <c r="A6797" s="127" t="s">
        <v>299</v>
      </c>
      <c r="B6797" s="128" t="s">
        <v>211</v>
      </c>
      <c r="C6797" s="126" t="s">
        <v>1878</v>
      </c>
      <c r="D6797" s="126" t="s">
        <v>1878</v>
      </c>
      <c r="E6797" s="124"/>
      <c r="F6797" s="119"/>
    </row>
    <row r="6798" spans="1:6">
      <c r="A6798" s="127" t="s">
        <v>240</v>
      </c>
      <c r="B6798" s="128" t="s">
        <v>212</v>
      </c>
      <c r="C6798" s="126" t="s">
        <v>1878</v>
      </c>
      <c r="D6798" s="126" t="s">
        <v>1878</v>
      </c>
      <c r="E6798" s="124"/>
      <c r="F6798" s="119"/>
    </row>
    <row r="6799" spans="1:6">
      <c r="A6799" s="127" t="s">
        <v>242</v>
      </c>
      <c r="B6799" s="128" t="s">
        <v>213</v>
      </c>
      <c r="C6799" s="126" t="s">
        <v>1878</v>
      </c>
      <c r="D6799" s="126" t="s">
        <v>1878</v>
      </c>
      <c r="E6799" s="124"/>
      <c r="F6799" s="119"/>
    </row>
    <row r="6800" spans="1:6">
      <c r="A6800" s="127" t="s">
        <v>214</v>
      </c>
      <c r="B6800" s="128" t="s">
        <v>215</v>
      </c>
      <c r="C6800" s="126" t="s">
        <v>1878</v>
      </c>
      <c r="D6800" s="126" t="s">
        <v>1878</v>
      </c>
      <c r="E6800" s="124"/>
      <c r="F6800" s="119"/>
    </row>
    <row r="6801" spans="1:6">
      <c r="A6801" s="127" t="s">
        <v>216</v>
      </c>
      <c r="B6801" s="128" t="s">
        <v>217</v>
      </c>
      <c r="C6801" s="126" t="s">
        <v>1878</v>
      </c>
      <c r="D6801" s="126" t="s">
        <v>1878</v>
      </c>
      <c r="E6801" s="124"/>
      <c r="F6801" s="119"/>
    </row>
    <row r="6802" spans="1:6">
      <c r="A6802" s="129">
        <v>4</v>
      </c>
      <c r="B6802" s="130" t="s">
        <v>394</v>
      </c>
      <c r="C6802" s="126"/>
      <c r="D6802" s="126"/>
      <c r="E6802" s="124"/>
      <c r="F6802" s="119"/>
    </row>
    <row r="6803" spans="1:6" ht="31.5">
      <c r="A6803" s="126" t="s">
        <v>271</v>
      </c>
      <c r="B6803" s="251" t="s">
        <v>218</v>
      </c>
      <c r="C6803" s="126" t="s">
        <v>1878</v>
      </c>
      <c r="D6803" s="126" t="s">
        <v>1878</v>
      </c>
      <c r="E6803" s="124"/>
      <c r="F6803" s="119"/>
    </row>
    <row r="6804" spans="1:6" ht="63">
      <c r="A6804" s="126" t="s">
        <v>272</v>
      </c>
      <c r="B6804" s="251" t="s">
        <v>392</v>
      </c>
      <c r="C6804" s="126" t="s">
        <v>1878</v>
      </c>
      <c r="D6804" s="126" t="s">
        <v>1878</v>
      </c>
      <c r="E6804" s="124"/>
      <c r="F6804" s="119"/>
    </row>
    <row r="6805" spans="1:6" ht="31.5">
      <c r="A6805" s="126" t="s">
        <v>273</v>
      </c>
      <c r="B6805" s="251" t="s">
        <v>500</v>
      </c>
      <c r="C6805" s="126" t="s">
        <v>1878</v>
      </c>
      <c r="D6805" s="126" t="s">
        <v>1878</v>
      </c>
      <c r="E6805" s="124"/>
      <c r="F6805" s="119"/>
    </row>
    <row r="6806" spans="1:6" ht="31.5">
      <c r="A6806" s="126" t="s">
        <v>138</v>
      </c>
      <c r="B6806" s="251" t="s">
        <v>501</v>
      </c>
      <c r="C6806" s="126" t="s">
        <v>1878</v>
      </c>
      <c r="D6806" s="126" t="s">
        <v>1878</v>
      </c>
      <c r="E6806" s="124"/>
      <c r="F6806" s="119"/>
    </row>
    <row r="6807" spans="1:6">
      <c r="E6807" s="719"/>
      <c r="F6807" s="178" t="s">
        <v>251</v>
      </c>
    </row>
    <row r="6808" spans="1:6">
      <c r="B6808" s="53"/>
      <c r="F6808" s="178" t="s">
        <v>456</v>
      </c>
    </row>
    <row r="6809" spans="1:6">
      <c r="F6809" s="178" t="s">
        <v>182</v>
      </c>
    </row>
    <row r="6810" spans="1:6">
      <c r="F6810" s="178"/>
    </row>
    <row r="6811" spans="1:6">
      <c r="A6811" s="802" t="s">
        <v>399</v>
      </c>
      <c r="B6811" s="802"/>
      <c r="C6811" s="802"/>
      <c r="D6811" s="802"/>
      <c r="E6811" s="802"/>
      <c r="F6811" s="802"/>
    </row>
    <row r="6812" spans="1:6">
      <c r="A6812" s="802" t="s">
        <v>303</v>
      </c>
      <c r="B6812" s="802"/>
      <c r="C6812" s="802"/>
      <c r="D6812" s="802"/>
      <c r="E6812" s="802"/>
      <c r="F6812" s="802"/>
    </row>
    <row r="6813" spans="1:6">
      <c r="F6813" s="178" t="s">
        <v>219</v>
      </c>
    </row>
    <row r="6814" spans="1:6">
      <c r="F6814" s="178" t="s">
        <v>220</v>
      </c>
    </row>
    <row r="6815" spans="1:6">
      <c r="F6815" s="178" t="s">
        <v>221</v>
      </c>
    </row>
    <row r="6816" spans="1:6">
      <c r="F6816" s="246" t="s">
        <v>222</v>
      </c>
    </row>
    <row r="6817" spans="1:6">
      <c r="F6817" s="178" t="s">
        <v>1885</v>
      </c>
    </row>
    <row r="6818" spans="1:6">
      <c r="F6818" s="178" t="s">
        <v>177</v>
      </c>
    </row>
    <row r="6819" spans="1:6">
      <c r="A6819" s="123"/>
    </row>
    <row r="6820" spans="1:6">
      <c r="A6820" s="804" t="s">
        <v>1886</v>
      </c>
      <c r="B6820" s="804"/>
      <c r="C6820" s="804"/>
      <c r="D6820" s="804"/>
      <c r="E6820" s="804"/>
      <c r="F6820" s="804"/>
    </row>
    <row r="6821" spans="1:6">
      <c r="A6821" s="121" t="s">
        <v>669</v>
      </c>
      <c r="B6821" s="640" t="s">
        <v>1198</v>
      </c>
    </row>
    <row r="6822" spans="1:6">
      <c r="A6822" s="803" t="s">
        <v>262</v>
      </c>
      <c r="B6822" s="781" t="s">
        <v>418</v>
      </c>
      <c r="C6822" s="806" t="s">
        <v>470</v>
      </c>
      <c r="D6822" s="807"/>
      <c r="E6822" s="805" t="s">
        <v>400</v>
      </c>
      <c r="F6822" s="781" t="s">
        <v>401</v>
      </c>
    </row>
    <row r="6823" spans="1:6">
      <c r="A6823" s="803"/>
      <c r="B6823" s="781"/>
      <c r="C6823" s="808"/>
      <c r="D6823" s="809"/>
      <c r="E6823" s="805"/>
      <c r="F6823" s="781"/>
    </row>
    <row r="6824" spans="1:6">
      <c r="A6824" s="803"/>
      <c r="B6824" s="781"/>
      <c r="C6824" s="247" t="s">
        <v>402</v>
      </c>
      <c r="D6824" s="247" t="s">
        <v>403</v>
      </c>
      <c r="E6824" s="805"/>
      <c r="F6824" s="781"/>
    </row>
    <row r="6825" spans="1:6">
      <c r="A6825" s="712">
        <v>1</v>
      </c>
      <c r="B6825" s="709">
        <v>2</v>
      </c>
      <c r="C6825" s="247">
        <v>3</v>
      </c>
      <c r="D6825" s="247">
        <v>4</v>
      </c>
      <c r="E6825" s="711">
        <v>5</v>
      </c>
      <c r="F6825" s="709">
        <v>6</v>
      </c>
    </row>
    <row r="6826" spans="1:6">
      <c r="A6826" s="712">
        <v>1</v>
      </c>
      <c r="B6826" s="248" t="s">
        <v>368</v>
      </c>
      <c r="C6826" s="249"/>
      <c r="D6826" s="249"/>
      <c r="E6826" s="125"/>
      <c r="F6826" s="710"/>
    </row>
    <row r="6827" spans="1:6">
      <c r="A6827" s="126" t="s">
        <v>264</v>
      </c>
      <c r="B6827" s="250" t="s">
        <v>369</v>
      </c>
      <c r="C6827" s="126" t="s">
        <v>1876</v>
      </c>
      <c r="D6827" s="126" t="s">
        <v>1876</v>
      </c>
      <c r="E6827" s="124"/>
      <c r="F6827" s="119"/>
    </row>
    <row r="6828" spans="1:6">
      <c r="A6828" s="126" t="s">
        <v>265</v>
      </c>
      <c r="B6828" s="251" t="s">
        <v>223</v>
      </c>
      <c r="C6828" s="126" t="s">
        <v>1876</v>
      </c>
      <c r="D6828" s="126" t="s">
        <v>1876</v>
      </c>
      <c r="E6828" s="124"/>
      <c r="F6828" s="119"/>
    </row>
    <row r="6829" spans="1:6" ht="31.5">
      <c r="A6829" s="126" t="s">
        <v>276</v>
      </c>
      <c r="B6829" s="251" t="s">
        <v>480</v>
      </c>
      <c r="C6829" s="126" t="s">
        <v>1876</v>
      </c>
      <c r="D6829" s="126" t="s">
        <v>1876</v>
      </c>
      <c r="E6829" s="124"/>
      <c r="F6829" s="119"/>
    </row>
    <row r="6830" spans="1:6" ht="63">
      <c r="A6830" s="127" t="s">
        <v>291</v>
      </c>
      <c r="B6830" s="128" t="s">
        <v>481</v>
      </c>
      <c r="C6830" s="126" t="s">
        <v>1876</v>
      </c>
      <c r="D6830" s="126" t="s">
        <v>1876</v>
      </c>
      <c r="E6830" s="124"/>
      <c r="F6830" s="119"/>
    </row>
    <row r="6831" spans="1:6" ht="31.5">
      <c r="A6831" s="127" t="s">
        <v>482</v>
      </c>
      <c r="B6831" s="128" t="s">
        <v>483</v>
      </c>
      <c r="C6831" s="126" t="s">
        <v>1876</v>
      </c>
      <c r="D6831" s="126" t="s">
        <v>1876</v>
      </c>
      <c r="E6831" s="124"/>
      <c r="F6831" s="119"/>
    </row>
    <row r="6832" spans="1:6">
      <c r="A6832" s="127" t="s">
        <v>484</v>
      </c>
      <c r="B6832" s="128" t="s">
        <v>485</v>
      </c>
      <c r="C6832" s="126" t="s">
        <v>1876</v>
      </c>
      <c r="D6832" s="126" t="s">
        <v>1876</v>
      </c>
      <c r="E6832" s="124"/>
      <c r="F6832" s="119"/>
    </row>
    <row r="6833" spans="1:6">
      <c r="A6833" s="129">
        <v>2</v>
      </c>
      <c r="B6833" s="130" t="s">
        <v>298</v>
      </c>
      <c r="C6833" s="126"/>
      <c r="D6833" s="126"/>
      <c r="E6833" s="124"/>
      <c r="F6833" s="119"/>
    </row>
    <row r="6834" spans="1:6" ht="31.5">
      <c r="A6834" s="127" t="s">
        <v>267</v>
      </c>
      <c r="B6834" s="128" t="s">
        <v>486</v>
      </c>
      <c r="C6834" s="126" t="s">
        <v>1876</v>
      </c>
      <c r="D6834" s="126" t="s">
        <v>1876</v>
      </c>
      <c r="E6834" s="124"/>
      <c r="F6834" s="119"/>
    </row>
    <row r="6835" spans="1:6" ht="63">
      <c r="A6835" s="127" t="s">
        <v>268</v>
      </c>
      <c r="B6835" s="128" t="s">
        <v>411</v>
      </c>
      <c r="C6835" s="126" t="s">
        <v>1876</v>
      </c>
      <c r="D6835" s="126" t="s">
        <v>1876</v>
      </c>
      <c r="E6835" s="124"/>
      <c r="F6835" s="119"/>
    </row>
    <row r="6836" spans="1:6" ht="31.5">
      <c r="A6836" s="127" t="s">
        <v>269</v>
      </c>
      <c r="B6836" s="128" t="s">
        <v>412</v>
      </c>
      <c r="C6836" s="126" t="s">
        <v>1876</v>
      </c>
      <c r="D6836" s="126" t="s">
        <v>1876</v>
      </c>
      <c r="E6836" s="124"/>
      <c r="F6836" s="119"/>
    </row>
    <row r="6837" spans="1:6" ht="47.25">
      <c r="A6837" s="129">
        <v>3</v>
      </c>
      <c r="B6837" s="130" t="s">
        <v>210</v>
      </c>
      <c r="C6837" s="126" t="s">
        <v>1876</v>
      </c>
      <c r="D6837" s="126" t="s">
        <v>1876</v>
      </c>
      <c r="E6837" s="124"/>
      <c r="F6837" s="119"/>
    </row>
    <row r="6838" spans="1:6" ht="31.5">
      <c r="A6838" s="127" t="s">
        <v>299</v>
      </c>
      <c r="B6838" s="128" t="s">
        <v>211</v>
      </c>
      <c r="C6838" s="126" t="s">
        <v>1876</v>
      </c>
      <c r="D6838" s="126" t="s">
        <v>1876</v>
      </c>
      <c r="E6838" s="124"/>
      <c r="F6838" s="119"/>
    </row>
    <row r="6839" spans="1:6">
      <c r="A6839" s="127" t="s">
        <v>240</v>
      </c>
      <c r="B6839" s="128" t="s">
        <v>212</v>
      </c>
      <c r="C6839" s="126" t="s">
        <v>1876</v>
      </c>
      <c r="D6839" s="126" t="s">
        <v>1876</v>
      </c>
      <c r="E6839" s="124"/>
      <c r="F6839" s="119"/>
    </row>
    <row r="6840" spans="1:6">
      <c r="A6840" s="127" t="s">
        <v>242</v>
      </c>
      <c r="B6840" s="128" t="s">
        <v>213</v>
      </c>
      <c r="C6840" s="126" t="s">
        <v>1876</v>
      </c>
      <c r="D6840" s="126" t="s">
        <v>1876</v>
      </c>
      <c r="E6840" s="124"/>
      <c r="F6840" s="119"/>
    </row>
    <row r="6841" spans="1:6">
      <c r="A6841" s="127" t="s">
        <v>214</v>
      </c>
      <c r="B6841" s="128" t="s">
        <v>215</v>
      </c>
      <c r="C6841" s="126" t="s">
        <v>1876</v>
      </c>
      <c r="D6841" s="126" t="s">
        <v>1876</v>
      </c>
      <c r="E6841" s="124"/>
      <c r="F6841" s="119"/>
    </row>
    <row r="6842" spans="1:6">
      <c r="A6842" s="127" t="s">
        <v>216</v>
      </c>
      <c r="B6842" s="128" t="s">
        <v>217</v>
      </c>
      <c r="C6842" s="126" t="s">
        <v>1876</v>
      </c>
      <c r="D6842" s="126" t="s">
        <v>1876</v>
      </c>
      <c r="E6842" s="124"/>
      <c r="F6842" s="119"/>
    </row>
    <row r="6843" spans="1:6">
      <c r="A6843" s="129">
        <v>4</v>
      </c>
      <c r="B6843" s="130" t="s">
        <v>394</v>
      </c>
      <c r="C6843" s="126"/>
      <c r="D6843" s="126"/>
      <c r="E6843" s="124"/>
      <c r="F6843" s="119"/>
    </row>
    <row r="6844" spans="1:6" ht="31.5">
      <c r="A6844" s="126" t="s">
        <v>271</v>
      </c>
      <c r="B6844" s="251" t="s">
        <v>218</v>
      </c>
      <c r="C6844" s="126" t="s">
        <v>1876</v>
      </c>
      <c r="D6844" s="126" t="s">
        <v>1876</v>
      </c>
      <c r="E6844" s="124"/>
      <c r="F6844" s="119"/>
    </row>
    <row r="6845" spans="1:6" ht="63">
      <c r="A6845" s="126" t="s">
        <v>272</v>
      </c>
      <c r="B6845" s="251" t="s">
        <v>392</v>
      </c>
      <c r="C6845" s="126" t="s">
        <v>1876</v>
      </c>
      <c r="D6845" s="126" t="s">
        <v>1876</v>
      </c>
      <c r="E6845" s="124"/>
      <c r="F6845" s="119"/>
    </row>
    <row r="6846" spans="1:6" ht="31.5">
      <c r="A6846" s="126" t="s">
        <v>273</v>
      </c>
      <c r="B6846" s="251" t="s">
        <v>500</v>
      </c>
      <c r="C6846" s="126" t="s">
        <v>1876</v>
      </c>
      <c r="D6846" s="126" t="s">
        <v>1876</v>
      </c>
      <c r="E6846" s="124"/>
      <c r="F6846" s="119"/>
    </row>
    <row r="6847" spans="1:6" ht="31.5">
      <c r="A6847" s="126" t="s">
        <v>138</v>
      </c>
      <c r="B6847" s="251" t="s">
        <v>501</v>
      </c>
      <c r="C6847" s="126" t="s">
        <v>1876</v>
      </c>
      <c r="D6847" s="126" t="s">
        <v>1876</v>
      </c>
      <c r="E6847" s="124"/>
      <c r="F6847" s="119"/>
    </row>
    <row r="6848" spans="1:6">
      <c r="E6848" s="719"/>
      <c r="F6848" s="178" t="s">
        <v>251</v>
      </c>
    </row>
    <row r="6849" spans="1:6">
      <c r="B6849" s="53"/>
      <c r="F6849" s="178" t="s">
        <v>456</v>
      </c>
    </row>
    <row r="6850" spans="1:6">
      <c r="F6850" s="178" t="s">
        <v>182</v>
      </c>
    </row>
    <row r="6851" spans="1:6">
      <c r="F6851" s="178"/>
    </row>
    <row r="6852" spans="1:6">
      <c r="A6852" s="802" t="s">
        <v>399</v>
      </c>
      <c r="B6852" s="802"/>
      <c r="C6852" s="802"/>
      <c r="D6852" s="802"/>
      <c r="E6852" s="802"/>
      <c r="F6852" s="802"/>
    </row>
    <row r="6853" spans="1:6">
      <c r="A6853" s="802" t="s">
        <v>303</v>
      </c>
      <c r="B6853" s="802"/>
      <c r="C6853" s="802"/>
      <c r="D6853" s="802"/>
      <c r="E6853" s="802"/>
      <c r="F6853" s="802"/>
    </row>
    <row r="6854" spans="1:6">
      <c r="F6854" s="178" t="s">
        <v>219</v>
      </c>
    </row>
    <row r="6855" spans="1:6">
      <c r="F6855" s="178" t="s">
        <v>220</v>
      </c>
    </row>
    <row r="6856" spans="1:6">
      <c r="F6856" s="178" t="s">
        <v>221</v>
      </c>
    </row>
    <row r="6857" spans="1:6">
      <c r="F6857" s="246" t="s">
        <v>222</v>
      </c>
    </row>
    <row r="6858" spans="1:6">
      <c r="F6858" s="178" t="s">
        <v>1885</v>
      </c>
    </row>
    <row r="6859" spans="1:6">
      <c r="F6859" s="178" t="s">
        <v>177</v>
      </c>
    </row>
    <row r="6860" spans="1:6">
      <c r="A6860" s="123"/>
    </row>
    <row r="6861" spans="1:6">
      <c r="A6861" s="804" t="s">
        <v>1886</v>
      </c>
      <c r="B6861" s="804"/>
      <c r="C6861" s="804"/>
      <c r="D6861" s="804"/>
      <c r="E6861" s="804"/>
      <c r="F6861" s="804"/>
    </row>
    <row r="6862" spans="1:6">
      <c r="A6862" s="121" t="s">
        <v>670</v>
      </c>
      <c r="B6862" s="640" t="s">
        <v>1199</v>
      </c>
    </row>
    <row r="6863" spans="1:6">
      <c r="A6863" s="803" t="s">
        <v>262</v>
      </c>
      <c r="B6863" s="781" t="s">
        <v>418</v>
      </c>
      <c r="C6863" s="806" t="s">
        <v>470</v>
      </c>
      <c r="D6863" s="807"/>
      <c r="E6863" s="805" t="s">
        <v>400</v>
      </c>
      <c r="F6863" s="781" t="s">
        <v>401</v>
      </c>
    </row>
    <row r="6864" spans="1:6">
      <c r="A6864" s="803"/>
      <c r="B6864" s="781"/>
      <c r="C6864" s="808"/>
      <c r="D6864" s="809"/>
      <c r="E6864" s="805"/>
      <c r="F6864" s="781"/>
    </row>
    <row r="6865" spans="1:6">
      <c r="A6865" s="803"/>
      <c r="B6865" s="781"/>
      <c r="C6865" s="247" t="s">
        <v>402</v>
      </c>
      <c r="D6865" s="247" t="s">
        <v>403</v>
      </c>
      <c r="E6865" s="805"/>
      <c r="F6865" s="781"/>
    </row>
    <row r="6866" spans="1:6">
      <c r="A6866" s="712">
        <v>1</v>
      </c>
      <c r="B6866" s="709">
        <v>2</v>
      </c>
      <c r="C6866" s="247">
        <v>3</v>
      </c>
      <c r="D6866" s="247">
        <v>4</v>
      </c>
      <c r="E6866" s="711">
        <v>5</v>
      </c>
      <c r="F6866" s="709">
        <v>6</v>
      </c>
    </row>
    <row r="6867" spans="1:6">
      <c r="A6867" s="712">
        <v>1</v>
      </c>
      <c r="B6867" s="248" t="s">
        <v>368</v>
      </c>
      <c r="C6867" s="249"/>
      <c r="D6867" s="249"/>
      <c r="E6867" s="125"/>
      <c r="F6867" s="710"/>
    </row>
    <row r="6868" spans="1:6">
      <c r="A6868" s="126" t="s">
        <v>264</v>
      </c>
      <c r="B6868" s="250" t="s">
        <v>369</v>
      </c>
      <c r="C6868" s="126" t="s">
        <v>1876</v>
      </c>
      <c r="D6868" s="126" t="s">
        <v>1876</v>
      </c>
      <c r="E6868" s="124"/>
      <c r="F6868" s="119"/>
    </row>
    <row r="6869" spans="1:6">
      <c r="A6869" s="126" t="s">
        <v>265</v>
      </c>
      <c r="B6869" s="251" t="s">
        <v>223</v>
      </c>
      <c r="C6869" s="126" t="s">
        <v>1876</v>
      </c>
      <c r="D6869" s="126" t="s">
        <v>1876</v>
      </c>
      <c r="E6869" s="124"/>
      <c r="F6869" s="119"/>
    </row>
    <row r="6870" spans="1:6" ht="31.5">
      <c r="A6870" s="126" t="s">
        <v>276</v>
      </c>
      <c r="B6870" s="251" t="s">
        <v>480</v>
      </c>
      <c r="C6870" s="126" t="s">
        <v>1876</v>
      </c>
      <c r="D6870" s="126" t="s">
        <v>1876</v>
      </c>
      <c r="E6870" s="124"/>
      <c r="F6870" s="119"/>
    </row>
    <row r="6871" spans="1:6" ht="63">
      <c r="A6871" s="127" t="s">
        <v>291</v>
      </c>
      <c r="B6871" s="128" t="s">
        <v>481</v>
      </c>
      <c r="C6871" s="126" t="s">
        <v>1876</v>
      </c>
      <c r="D6871" s="126" t="s">
        <v>1876</v>
      </c>
      <c r="E6871" s="124"/>
      <c r="F6871" s="119"/>
    </row>
    <row r="6872" spans="1:6" ht="31.5">
      <c r="A6872" s="127" t="s">
        <v>482</v>
      </c>
      <c r="B6872" s="128" t="s">
        <v>483</v>
      </c>
      <c r="C6872" s="126" t="s">
        <v>1876</v>
      </c>
      <c r="D6872" s="126" t="s">
        <v>1876</v>
      </c>
      <c r="E6872" s="124"/>
      <c r="F6872" s="119"/>
    </row>
    <row r="6873" spans="1:6">
      <c r="A6873" s="127" t="s">
        <v>484</v>
      </c>
      <c r="B6873" s="128" t="s">
        <v>485</v>
      </c>
      <c r="C6873" s="126" t="s">
        <v>1876</v>
      </c>
      <c r="D6873" s="126" t="s">
        <v>1876</v>
      </c>
      <c r="E6873" s="124"/>
      <c r="F6873" s="119"/>
    </row>
    <row r="6874" spans="1:6">
      <c r="A6874" s="129">
        <v>2</v>
      </c>
      <c r="B6874" s="130" t="s">
        <v>298</v>
      </c>
      <c r="C6874" s="126"/>
      <c r="D6874" s="126"/>
      <c r="E6874" s="124"/>
      <c r="F6874" s="119"/>
    </row>
    <row r="6875" spans="1:6" ht="31.5">
      <c r="A6875" s="127" t="s">
        <v>267</v>
      </c>
      <c r="B6875" s="128" t="s">
        <v>486</v>
      </c>
      <c r="C6875" s="126" t="s">
        <v>1876</v>
      </c>
      <c r="D6875" s="126" t="s">
        <v>1876</v>
      </c>
      <c r="E6875" s="124"/>
      <c r="F6875" s="119"/>
    </row>
    <row r="6876" spans="1:6" ht="63">
      <c r="A6876" s="127" t="s">
        <v>268</v>
      </c>
      <c r="B6876" s="128" t="s">
        <v>411</v>
      </c>
      <c r="C6876" s="126" t="s">
        <v>1876</v>
      </c>
      <c r="D6876" s="126" t="s">
        <v>1876</v>
      </c>
      <c r="E6876" s="124"/>
      <c r="F6876" s="119"/>
    </row>
    <row r="6877" spans="1:6" ht="31.5">
      <c r="A6877" s="127" t="s">
        <v>269</v>
      </c>
      <c r="B6877" s="128" t="s">
        <v>412</v>
      </c>
      <c r="C6877" s="126" t="s">
        <v>1876</v>
      </c>
      <c r="D6877" s="126" t="s">
        <v>1876</v>
      </c>
      <c r="E6877" s="124"/>
      <c r="F6877" s="119"/>
    </row>
    <row r="6878" spans="1:6" ht="47.25">
      <c r="A6878" s="129">
        <v>3</v>
      </c>
      <c r="B6878" s="130" t="s">
        <v>210</v>
      </c>
      <c r="C6878" s="126" t="s">
        <v>1876</v>
      </c>
      <c r="D6878" s="126" t="s">
        <v>1876</v>
      </c>
      <c r="E6878" s="124"/>
      <c r="F6878" s="119"/>
    </row>
    <row r="6879" spans="1:6" ht="31.5">
      <c r="A6879" s="127" t="s">
        <v>299</v>
      </c>
      <c r="B6879" s="128" t="s">
        <v>211</v>
      </c>
      <c r="C6879" s="126" t="s">
        <v>1876</v>
      </c>
      <c r="D6879" s="126" t="s">
        <v>1876</v>
      </c>
      <c r="E6879" s="124"/>
      <c r="F6879" s="119"/>
    </row>
    <row r="6880" spans="1:6">
      <c r="A6880" s="127" t="s">
        <v>240</v>
      </c>
      <c r="B6880" s="128" t="s">
        <v>212</v>
      </c>
      <c r="C6880" s="126" t="s">
        <v>1876</v>
      </c>
      <c r="D6880" s="126" t="s">
        <v>1876</v>
      </c>
      <c r="E6880" s="124"/>
      <c r="F6880" s="119"/>
    </row>
    <row r="6881" spans="1:6">
      <c r="A6881" s="127" t="s">
        <v>242</v>
      </c>
      <c r="B6881" s="128" t="s">
        <v>213</v>
      </c>
      <c r="C6881" s="126" t="s">
        <v>1876</v>
      </c>
      <c r="D6881" s="126" t="s">
        <v>1876</v>
      </c>
      <c r="E6881" s="124"/>
      <c r="F6881" s="119"/>
    </row>
    <row r="6882" spans="1:6">
      <c r="A6882" s="127" t="s">
        <v>214</v>
      </c>
      <c r="B6882" s="128" t="s">
        <v>215</v>
      </c>
      <c r="C6882" s="126" t="s">
        <v>1876</v>
      </c>
      <c r="D6882" s="126" t="s">
        <v>1876</v>
      </c>
      <c r="E6882" s="124"/>
      <c r="F6882" s="119"/>
    </row>
    <row r="6883" spans="1:6">
      <c r="A6883" s="127" t="s">
        <v>216</v>
      </c>
      <c r="B6883" s="128" t="s">
        <v>217</v>
      </c>
      <c r="C6883" s="126" t="s">
        <v>1876</v>
      </c>
      <c r="D6883" s="126" t="s">
        <v>1876</v>
      </c>
      <c r="E6883" s="124"/>
      <c r="F6883" s="119"/>
    </row>
    <row r="6884" spans="1:6">
      <c r="A6884" s="129">
        <v>4</v>
      </c>
      <c r="B6884" s="130" t="s">
        <v>394</v>
      </c>
      <c r="C6884" s="126"/>
      <c r="D6884" s="126"/>
      <c r="E6884" s="124"/>
      <c r="F6884" s="119"/>
    </row>
    <row r="6885" spans="1:6" ht="31.5">
      <c r="A6885" s="126" t="s">
        <v>271</v>
      </c>
      <c r="B6885" s="251" t="s">
        <v>218</v>
      </c>
      <c r="C6885" s="126" t="s">
        <v>1876</v>
      </c>
      <c r="D6885" s="126" t="s">
        <v>1876</v>
      </c>
      <c r="E6885" s="124"/>
      <c r="F6885" s="119"/>
    </row>
    <row r="6886" spans="1:6" ht="63">
      <c r="A6886" s="126" t="s">
        <v>272</v>
      </c>
      <c r="B6886" s="251" t="s">
        <v>392</v>
      </c>
      <c r="C6886" s="126" t="s">
        <v>1876</v>
      </c>
      <c r="D6886" s="126" t="s">
        <v>1876</v>
      </c>
      <c r="E6886" s="124"/>
      <c r="F6886" s="119"/>
    </row>
    <row r="6887" spans="1:6" ht="31.5">
      <c r="A6887" s="126" t="s">
        <v>273</v>
      </c>
      <c r="B6887" s="251" t="s">
        <v>500</v>
      </c>
      <c r="C6887" s="126" t="s">
        <v>1876</v>
      </c>
      <c r="D6887" s="126" t="s">
        <v>1876</v>
      </c>
      <c r="E6887" s="124"/>
      <c r="F6887" s="119"/>
    </row>
    <row r="6888" spans="1:6" ht="31.5">
      <c r="A6888" s="126" t="s">
        <v>138</v>
      </c>
      <c r="B6888" s="251" t="s">
        <v>501</v>
      </c>
      <c r="C6888" s="126" t="s">
        <v>1876</v>
      </c>
      <c r="D6888" s="126" t="s">
        <v>1876</v>
      </c>
      <c r="E6888" s="124"/>
      <c r="F6888" s="119"/>
    </row>
    <row r="6889" spans="1:6">
      <c r="E6889" s="719"/>
      <c r="F6889" s="178" t="s">
        <v>251</v>
      </c>
    </row>
    <row r="6890" spans="1:6">
      <c r="B6890" s="53"/>
      <c r="F6890" s="178" t="s">
        <v>456</v>
      </c>
    </row>
    <row r="6891" spans="1:6">
      <c r="F6891" s="178" t="s">
        <v>182</v>
      </c>
    </row>
    <row r="6892" spans="1:6">
      <c r="F6892" s="178"/>
    </row>
    <row r="6893" spans="1:6">
      <c r="A6893" s="802" t="s">
        <v>399</v>
      </c>
      <c r="B6893" s="802"/>
      <c r="C6893" s="802"/>
      <c r="D6893" s="802"/>
      <c r="E6893" s="802"/>
      <c r="F6893" s="802"/>
    </row>
    <row r="6894" spans="1:6">
      <c r="A6894" s="802" t="s">
        <v>303</v>
      </c>
      <c r="B6894" s="802"/>
      <c r="C6894" s="802"/>
      <c r="D6894" s="802"/>
      <c r="E6894" s="802"/>
      <c r="F6894" s="802"/>
    </row>
    <row r="6895" spans="1:6">
      <c r="F6895" s="178" t="s">
        <v>219</v>
      </c>
    </row>
    <row r="6896" spans="1:6">
      <c r="F6896" s="178" t="s">
        <v>220</v>
      </c>
    </row>
    <row r="6897" spans="1:6">
      <c r="F6897" s="178" t="s">
        <v>221</v>
      </c>
    </row>
    <row r="6898" spans="1:6">
      <c r="F6898" s="246" t="s">
        <v>222</v>
      </c>
    </row>
    <row r="6899" spans="1:6">
      <c r="F6899" s="178" t="s">
        <v>1885</v>
      </c>
    </row>
    <row r="6900" spans="1:6">
      <c r="F6900" s="178" t="s">
        <v>177</v>
      </c>
    </row>
    <row r="6901" spans="1:6">
      <c r="A6901" s="123"/>
    </row>
    <row r="6902" spans="1:6">
      <c r="A6902" s="804" t="s">
        <v>1886</v>
      </c>
      <c r="B6902" s="804"/>
      <c r="C6902" s="804"/>
      <c r="D6902" s="804"/>
      <c r="E6902" s="804"/>
      <c r="F6902" s="804"/>
    </row>
    <row r="6903" spans="1:6">
      <c r="A6903" s="121" t="s">
        <v>671</v>
      </c>
      <c r="B6903" s="640" t="s">
        <v>1200</v>
      </c>
    </row>
    <row r="6904" spans="1:6">
      <c r="A6904" s="803" t="s">
        <v>262</v>
      </c>
      <c r="B6904" s="781" t="s">
        <v>418</v>
      </c>
      <c r="C6904" s="806" t="s">
        <v>470</v>
      </c>
      <c r="D6904" s="807"/>
      <c r="E6904" s="805" t="s">
        <v>400</v>
      </c>
      <c r="F6904" s="781" t="s">
        <v>401</v>
      </c>
    </row>
    <row r="6905" spans="1:6">
      <c r="A6905" s="803"/>
      <c r="B6905" s="781"/>
      <c r="C6905" s="808"/>
      <c r="D6905" s="809"/>
      <c r="E6905" s="805"/>
      <c r="F6905" s="781"/>
    </row>
    <row r="6906" spans="1:6">
      <c r="A6906" s="803"/>
      <c r="B6906" s="781"/>
      <c r="C6906" s="247" t="s">
        <v>402</v>
      </c>
      <c r="D6906" s="247" t="s">
        <v>403</v>
      </c>
      <c r="E6906" s="805"/>
      <c r="F6906" s="781"/>
    </row>
    <row r="6907" spans="1:6">
      <c r="A6907" s="712">
        <v>1</v>
      </c>
      <c r="B6907" s="709">
        <v>2</v>
      </c>
      <c r="C6907" s="247">
        <v>3</v>
      </c>
      <c r="D6907" s="247">
        <v>4</v>
      </c>
      <c r="E6907" s="711">
        <v>5</v>
      </c>
      <c r="F6907" s="709">
        <v>6</v>
      </c>
    </row>
    <row r="6908" spans="1:6">
      <c r="A6908" s="712">
        <v>1</v>
      </c>
      <c r="B6908" s="248" t="s">
        <v>368</v>
      </c>
      <c r="C6908" s="249"/>
      <c r="D6908" s="249"/>
      <c r="E6908" s="125"/>
      <c r="F6908" s="710"/>
    </row>
    <row r="6909" spans="1:6">
      <c r="A6909" s="126" t="s">
        <v>264</v>
      </c>
      <c r="B6909" s="250" t="s">
        <v>369</v>
      </c>
      <c r="C6909" s="126" t="s">
        <v>1876</v>
      </c>
      <c r="D6909" s="126" t="s">
        <v>1876</v>
      </c>
      <c r="E6909" s="124"/>
      <c r="F6909" s="119"/>
    </row>
    <row r="6910" spans="1:6">
      <c r="A6910" s="126" t="s">
        <v>265</v>
      </c>
      <c r="B6910" s="251" t="s">
        <v>223</v>
      </c>
      <c r="C6910" s="126" t="s">
        <v>1876</v>
      </c>
      <c r="D6910" s="126" t="s">
        <v>1876</v>
      </c>
      <c r="E6910" s="124"/>
      <c r="F6910" s="119"/>
    </row>
    <row r="6911" spans="1:6" ht="31.5">
      <c r="A6911" s="126" t="s">
        <v>276</v>
      </c>
      <c r="B6911" s="251" t="s">
        <v>480</v>
      </c>
      <c r="C6911" s="126" t="s">
        <v>1876</v>
      </c>
      <c r="D6911" s="126" t="s">
        <v>1876</v>
      </c>
      <c r="E6911" s="124"/>
      <c r="F6911" s="119"/>
    </row>
    <row r="6912" spans="1:6" ht="63">
      <c r="A6912" s="127" t="s">
        <v>291</v>
      </c>
      <c r="B6912" s="128" t="s">
        <v>481</v>
      </c>
      <c r="C6912" s="126" t="s">
        <v>1876</v>
      </c>
      <c r="D6912" s="126" t="s">
        <v>1876</v>
      </c>
      <c r="E6912" s="124"/>
      <c r="F6912" s="119"/>
    </row>
    <row r="6913" spans="1:6" ht="31.5">
      <c r="A6913" s="127" t="s">
        <v>482</v>
      </c>
      <c r="B6913" s="128" t="s">
        <v>483</v>
      </c>
      <c r="C6913" s="126" t="s">
        <v>1876</v>
      </c>
      <c r="D6913" s="126" t="s">
        <v>1876</v>
      </c>
      <c r="E6913" s="124"/>
      <c r="F6913" s="119"/>
    </row>
    <row r="6914" spans="1:6">
      <c r="A6914" s="127" t="s">
        <v>484</v>
      </c>
      <c r="B6914" s="128" t="s">
        <v>485</v>
      </c>
      <c r="C6914" s="126" t="s">
        <v>1876</v>
      </c>
      <c r="D6914" s="126" t="s">
        <v>1876</v>
      </c>
      <c r="E6914" s="124"/>
      <c r="F6914" s="119"/>
    </row>
    <row r="6915" spans="1:6">
      <c r="A6915" s="129">
        <v>2</v>
      </c>
      <c r="B6915" s="130" t="s">
        <v>298</v>
      </c>
      <c r="C6915" s="126"/>
      <c r="D6915" s="126"/>
      <c r="E6915" s="124"/>
      <c r="F6915" s="119"/>
    </row>
    <row r="6916" spans="1:6" ht="31.5">
      <c r="A6916" s="127" t="s">
        <v>267</v>
      </c>
      <c r="B6916" s="128" t="s">
        <v>486</v>
      </c>
      <c r="C6916" s="126" t="s">
        <v>1876</v>
      </c>
      <c r="D6916" s="126" t="s">
        <v>1876</v>
      </c>
      <c r="E6916" s="124"/>
      <c r="F6916" s="119"/>
    </row>
    <row r="6917" spans="1:6" ht="63">
      <c r="A6917" s="127" t="s">
        <v>268</v>
      </c>
      <c r="B6917" s="128" t="s">
        <v>411</v>
      </c>
      <c r="C6917" s="126" t="s">
        <v>1876</v>
      </c>
      <c r="D6917" s="126" t="s">
        <v>1876</v>
      </c>
      <c r="E6917" s="124"/>
      <c r="F6917" s="119"/>
    </row>
    <row r="6918" spans="1:6" ht="31.5">
      <c r="A6918" s="127" t="s">
        <v>269</v>
      </c>
      <c r="B6918" s="128" t="s">
        <v>412</v>
      </c>
      <c r="C6918" s="126" t="s">
        <v>1876</v>
      </c>
      <c r="D6918" s="126" t="s">
        <v>1876</v>
      </c>
      <c r="E6918" s="124"/>
      <c r="F6918" s="119"/>
    </row>
    <row r="6919" spans="1:6" ht="47.25">
      <c r="A6919" s="129">
        <v>3</v>
      </c>
      <c r="B6919" s="130" t="s">
        <v>210</v>
      </c>
      <c r="C6919" s="126" t="s">
        <v>1876</v>
      </c>
      <c r="D6919" s="126" t="s">
        <v>1876</v>
      </c>
      <c r="E6919" s="124"/>
      <c r="F6919" s="119"/>
    </row>
    <row r="6920" spans="1:6" ht="31.5">
      <c r="A6920" s="127" t="s">
        <v>299</v>
      </c>
      <c r="B6920" s="128" t="s">
        <v>211</v>
      </c>
      <c r="C6920" s="126" t="s">
        <v>1876</v>
      </c>
      <c r="D6920" s="126" t="s">
        <v>1876</v>
      </c>
      <c r="E6920" s="124"/>
      <c r="F6920" s="119"/>
    </row>
    <row r="6921" spans="1:6">
      <c r="A6921" s="127" t="s">
        <v>240</v>
      </c>
      <c r="B6921" s="128" t="s">
        <v>212</v>
      </c>
      <c r="C6921" s="126" t="s">
        <v>1876</v>
      </c>
      <c r="D6921" s="126" t="s">
        <v>1876</v>
      </c>
      <c r="E6921" s="124"/>
      <c r="F6921" s="119"/>
    </row>
    <row r="6922" spans="1:6">
      <c r="A6922" s="127" t="s">
        <v>242</v>
      </c>
      <c r="B6922" s="128" t="s">
        <v>213</v>
      </c>
      <c r="C6922" s="126" t="s">
        <v>1876</v>
      </c>
      <c r="D6922" s="126" t="s">
        <v>1876</v>
      </c>
      <c r="E6922" s="124"/>
      <c r="F6922" s="119"/>
    </row>
    <row r="6923" spans="1:6">
      <c r="A6923" s="127" t="s">
        <v>214</v>
      </c>
      <c r="B6923" s="128" t="s">
        <v>215</v>
      </c>
      <c r="C6923" s="126" t="s">
        <v>1876</v>
      </c>
      <c r="D6923" s="126" t="s">
        <v>1876</v>
      </c>
      <c r="E6923" s="124"/>
      <c r="F6923" s="119"/>
    </row>
    <row r="6924" spans="1:6">
      <c r="A6924" s="127" t="s">
        <v>216</v>
      </c>
      <c r="B6924" s="128" t="s">
        <v>217</v>
      </c>
      <c r="C6924" s="126" t="s">
        <v>1876</v>
      </c>
      <c r="D6924" s="126" t="s">
        <v>1876</v>
      </c>
      <c r="E6924" s="124"/>
      <c r="F6924" s="119"/>
    </row>
    <row r="6925" spans="1:6">
      <c r="A6925" s="129">
        <v>4</v>
      </c>
      <c r="B6925" s="130" t="s">
        <v>394</v>
      </c>
      <c r="C6925" s="126"/>
      <c r="D6925" s="126"/>
      <c r="E6925" s="124"/>
      <c r="F6925" s="119"/>
    </row>
    <row r="6926" spans="1:6" ht="31.5">
      <c r="A6926" s="126" t="s">
        <v>271</v>
      </c>
      <c r="B6926" s="251" t="s">
        <v>218</v>
      </c>
      <c r="C6926" s="126" t="s">
        <v>1876</v>
      </c>
      <c r="D6926" s="126" t="s">
        <v>1876</v>
      </c>
      <c r="E6926" s="124"/>
      <c r="F6926" s="119"/>
    </row>
    <row r="6927" spans="1:6" ht="63">
      <c r="A6927" s="126" t="s">
        <v>272</v>
      </c>
      <c r="B6927" s="251" t="s">
        <v>392</v>
      </c>
      <c r="C6927" s="126" t="s">
        <v>1876</v>
      </c>
      <c r="D6927" s="126" t="s">
        <v>1876</v>
      </c>
      <c r="E6927" s="124"/>
      <c r="F6927" s="119"/>
    </row>
    <row r="6928" spans="1:6" ht="31.5">
      <c r="A6928" s="126" t="s">
        <v>273</v>
      </c>
      <c r="B6928" s="251" t="s">
        <v>500</v>
      </c>
      <c r="C6928" s="126" t="s">
        <v>1876</v>
      </c>
      <c r="D6928" s="126" t="s">
        <v>1876</v>
      </c>
      <c r="E6928" s="124"/>
      <c r="F6928" s="119"/>
    </row>
    <row r="6929" spans="1:6" ht="31.5">
      <c r="A6929" s="126" t="s">
        <v>138</v>
      </c>
      <c r="B6929" s="251" t="s">
        <v>501</v>
      </c>
      <c r="C6929" s="126" t="s">
        <v>1876</v>
      </c>
      <c r="D6929" s="126" t="s">
        <v>1876</v>
      </c>
      <c r="E6929" s="124"/>
      <c r="F6929" s="119"/>
    </row>
    <row r="6930" spans="1:6">
      <c r="E6930" s="719"/>
      <c r="F6930" s="178" t="s">
        <v>251</v>
      </c>
    </row>
    <row r="6931" spans="1:6">
      <c r="B6931" s="53"/>
      <c r="F6931" s="178" t="s">
        <v>456</v>
      </c>
    </row>
    <row r="6932" spans="1:6">
      <c r="F6932" s="178" t="s">
        <v>182</v>
      </c>
    </row>
    <row r="6933" spans="1:6">
      <c r="F6933" s="178"/>
    </row>
    <row r="6934" spans="1:6">
      <c r="A6934" s="802" t="s">
        <v>399</v>
      </c>
      <c r="B6934" s="802"/>
      <c r="C6934" s="802"/>
      <c r="D6934" s="802"/>
      <c r="E6934" s="802"/>
      <c r="F6934" s="802"/>
    </row>
    <row r="6935" spans="1:6">
      <c r="A6935" s="802" t="s">
        <v>303</v>
      </c>
      <c r="B6935" s="802"/>
      <c r="C6935" s="802"/>
      <c r="D6935" s="802"/>
      <c r="E6935" s="802"/>
      <c r="F6935" s="802"/>
    </row>
    <row r="6936" spans="1:6">
      <c r="F6936" s="178" t="s">
        <v>219</v>
      </c>
    </row>
    <row r="6937" spans="1:6">
      <c r="F6937" s="178" t="s">
        <v>220</v>
      </c>
    </row>
    <row r="6938" spans="1:6">
      <c r="F6938" s="178" t="s">
        <v>221</v>
      </c>
    </row>
    <row r="6939" spans="1:6">
      <c r="F6939" s="246" t="s">
        <v>222</v>
      </c>
    </row>
    <row r="6940" spans="1:6">
      <c r="F6940" s="178" t="s">
        <v>1885</v>
      </c>
    </row>
    <row r="6941" spans="1:6">
      <c r="F6941" s="178" t="s">
        <v>177</v>
      </c>
    </row>
    <row r="6942" spans="1:6">
      <c r="A6942" s="123"/>
    </row>
    <row r="6943" spans="1:6">
      <c r="A6943" s="804" t="s">
        <v>1886</v>
      </c>
      <c r="B6943" s="804"/>
      <c r="C6943" s="804"/>
      <c r="D6943" s="804"/>
      <c r="E6943" s="804"/>
      <c r="F6943" s="804"/>
    </row>
    <row r="6944" spans="1:6">
      <c r="A6944" s="121" t="s">
        <v>1208</v>
      </c>
      <c r="B6944" s="640" t="s">
        <v>1201</v>
      </c>
    </row>
    <row r="6945" spans="1:6">
      <c r="A6945" s="803" t="s">
        <v>262</v>
      </c>
      <c r="B6945" s="781" t="s">
        <v>418</v>
      </c>
      <c r="C6945" s="806" t="s">
        <v>470</v>
      </c>
      <c r="D6945" s="807"/>
      <c r="E6945" s="805" t="s">
        <v>400</v>
      </c>
      <c r="F6945" s="781" t="s">
        <v>401</v>
      </c>
    </row>
    <row r="6946" spans="1:6">
      <c r="A6946" s="803"/>
      <c r="B6946" s="781"/>
      <c r="C6946" s="808"/>
      <c r="D6946" s="809"/>
      <c r="E6946" s="805"/>
      <c r="F6946" s="781"/>
    </row>
    <row r="6947" spans="1:6">
      <c r="A6947" s="803"/>
      <c r="B6947" s="781"/>
      <c r="C6947" s="247" t="s">
        <v>402</v>
      </c>
      <c r="D6947" s="247" t="s">
        <v>403</v>
      </c>
      <c r="E6947" s="805"/>
      <c r="F6947" s="781"/>
    </row>
    <row r="6948" spans="1:6">
      <c r="A6948" s="712">
        <v>1</v>
      </c>
      <c r="B6948" s="709">
        <v>2</v>
      </c>
      <c r="C6948" s="247">
        <v>3</v>
      </c>
      <c r="D6948" s="247">
        <v>4</v>
      </c>
      <c r="E6948" s="711">
        <v>5</v>
      </c>
      <c r="F6948" s="709">
        <v>6</v>
      </c>
    </row>
    <row r="6949" spans="1:6">
      <c r="A6949" s="712">
        <v>1</v>
      </c>
      <c r="B6949" s="248" t="s">
        <v>368</v>
      </c>
      <c r="C6949" s="249"/>
      <c r="D6949" s="249"/>
      <c r="E6949" s="125"/>
      <c r="F6949" s="710"/>
    </row>
    <row r="6950" spans="1:6">
      <c r="A6950" s="126" t="s">
        <v>264</v>
      </c>
      <c r="B6950" s="250" t="s">
        <v>369</v>
      </c>
      <c r="C6950" s="126" t="s">
        <v>1876</v>
      </c>
      <c r="D6950" s="126" t="s">
        <v>1876</v>
      </c>
      <c r="E6950" s="124"/>
      <c r="F6950" s="119"/>
    </row>
    <row r="6951" spans="1:6">
      <c r="A6951" s="126" t="s">
        <v>265</v>
      </c>
      <c r="B6951" s="251" t="s">
        <v>223</v>
      </c>
      <c r="C6951" s="126" t="s">
        <v>1876</v>
      </c>
      <c r="D6951" s="126" t="s">
        <v>1876</v>
      </c>
      <c r="E6951" s="124"/>
      <c r="F6951" s="119"/>
    </row>
    <row r="6952" spans="1:6" ht="31.5">
      <c r="A6952" s="126" t="s">
        <v>276</v>
      </c>
      <c r="B6952" s="251" t="s">
        <v>480</v>
      </c>
      <c r="C6952" s="126" t="s">
        <v>1876</v>
      </c>
      <c r="D6952" s="126" t="s">
        <v>1876</v>
      </c>
      <c r="E6952" s="124"/>
      <c r="F6952" s="119"/>
    </row>
    <row r="6953" spans="1:6" ht="63">
      <c r="A6953" s="127" t="s">
        <v>291</v>
      </c>
      <c r="B6953" s="128" t="s">
        <v>481</v>
      </c>
      <c r="C6953" s="126" t="s">
        <v>1876</v>
      </c>
      <c r="D6953" s="126" t="s">
        <v>1876</v>
      </c>
      <c r="E6953" s="124"/>
      <c r="F6953" s="119"/>
    </row>
    <row r="6954" spans="1:6" ht="31.5">
      <c r="A6954" s="127" t="s">
        <v>482</v>
      </c>
      <c r="B6954" s="128" t="s">
        <v>483</v>
      </c>
      <c r="C6954" s="126" t="s">
        <v>1876</v>
      </c>
      <c r="D6954" s="126" t="s">
        <v>1876</v>
      </c>
      <c r="E6954" s="124"/>
      <c r="F6954" s="119"/>
    </row>
    <row r="6955" spans="1:6">
      <c r="A6955" s="127" t="s">
        <v>484</v>
      </c>
      <c r="B6955" s="128" t="s">
        <v>485</v>
      </c>
      <c r="C6955" s="126" t="s">
        <v>1876</v>
      </c>
      <c r="D6955" s="126" t="s">
        <v>1876</v>
      </c>
      <c r="E6955" s="124"/>
      <c r="F6955" s="119"/>
    </row>
    <row r="6956" spans="1:6">
      <c r="A6956" s="129">
        <v>2</v>
      </c>
      <c r="B6956" s="130" t="s">
        <v>298</v>
      </c>
      <c r="C6956" s="126"/>
      <c r="D6956" s="126"/>
      <c r="E6956" s="124"/>
      <c r="F6956" s="119"/>
    </row>
    <row r="6957" spans="1:6" ht="31.5">
      <c r="A6957" s="127" t="s">
        <v>267</v>
      </c>
      <c r="B6957" s="128" t="s">
        <v>486</v>
      </c>
      <c r="C6957" s="126" t="s">
        <v>1876</v>
      </c>
      <c r="D6957" s="126" t="s">
        <v>1876</v>
      </c>
      <c r="E6957" s="124"/>
      <c r="F6957" s="119"/>
    </row>
    <row r="6958" spans="1:6" ht="63">
      <c r="A6958" s="127" t="s">
        <v>268</v>
      </c>
      <c r="B6958" s="128" t="s">
        <v>411</v>
      </c>
      <c r="C6958" s="126" t="s">
        <v>1876</v>
      </c>
      <c r="D6958" s="126" t="s">
        <v>1876</v>
      </c>
      <c r="E6958" s="124"/>
      <c r="F6958" s="119"/>
    </row>
    <row r="6959" spans="1:6" ht="31.5">
      <c r="A6959" s="127" t="s">
        <v>269</v>
      </c>
      <c r="B6959" s="128" t="s">
        <v>412</v>
      </c>
      <c r="C6959" s="126" t="s">
        <v>1876</v>
      </c>
      <c r="D6959" s="126" t="s">
        <v>1876</v>
      </c>
      <c r="E6959" s="124"/>
      <c r="F6959" s="119"/>
    </row>
    <row r="6960" spans="1:6" ht="47.25">
      <c r="A6960" s="129">
        <v>3</v>
      </c>
      <c r="B6960" s="130" t="s">
        <v>210</v>
      </c>
      <c r="C6960" s="126" t="s">
        <v>1876</v>
      </c>
      <c r="D6960" s="126" t="s">
        <v>1876</v>
      </c>
      <c r="E6960" s="124"/>
      <c r="F6960" s="119"/>
    </row>
    <row r="6961" spans="1:6" ht="31.5">
      <c r="A6961" s="127" t="s">
        <v>299</v>
      </c>
      <c r="B6961" s="128" t="s">
        <v>211</v>
      </c>
      <c r="C6961" s="126" t="s">
        <v>1876</v>
      </c>
      <c r="D6961" s="126" t="s">
        <v>1876</v>
      </c>
      <c r="E6961" s="124"/>
      <c r="F6961" s="119"/>
    </row>
    <row r="6962" spans="1:6">
      <c r="A6962" s="127" t="s">
        <v>240</v>
      </c>
      <c r="B6962" s="128" t="s">
        <v>212</v>
      </c>
      <c r="C6962" s="126" t="s">
        <v>1876</v>
      </c>
      <c r="D6962" s="126" t="s">
        <v>1876</v>
      </c>
      <c r="E6962" s="124"/>
      <c r="F6962" s="119"/>
    </row>
    <row r="6963" spans="1:6">
      <c r="A6963" s="127" t="s">
        <v>242</v>
      </c>
      <c r="B6963" s="128" t="s">
        <v>213</v>
      </c>
      <c r="C6963" s="126" t="s">
        <v>1876</v>
      </c>
      <c r="D6963" s="126" t="s">
        <v>1876</v>
      </c>
      <c r="E6963" s="124"/>
      <c r="F6963" s="119"/>
    </row>
    <row r="6964" spans="1:6">
      <c r="A6964" s="127" t="s">
        <v>214</v>
      </c>
      <c r="B6964" s="128" t="s">
        <v>215</v>
      </c>
      <c r="C6964" s="126" t="s">
        <v>1876</v>
      </c>
      <c r="D6964" s="126" t="s">
        <v>1876</v>
      </c>
      <c r="E6964" s="124"/>
      <c r="F6964" s="119"/>
    </row>
    <row r="6965" spans="1:6">
      <c r="A6965" s="127" t="s">
        <v>216</v>
      </c>
      <c r="B6965" s="128" t="s">
        <v>217</v>
      </c>
      <c r="C6965" s="126" t="s">
        <v>1876</v>
      </c>
      <c r="D6965" s="126" t="s">
        <v>1876</v>
      </c>
      <c r="E6965" s="124"/>
      <c r="F6965" s="119"/>
    </row>
    <row r="6966" spans="1:6">
      <c r="A6966" s="129">
        <v>4</v>
      </c>
      <c r="B6966" s="130" t="s">
        <v>394</v>
      </c>
      <c r="C6966" s="126"/>
      <c r="D6966" s="126"/>
      <c r="E6966" s="124"/>
      <c r="F6966" s="119"/>
    </row>
    <row r="6967" spans="1:6" ht="31.5">
      <c r="A6967" s="126" t="s">
        <v>271</v>
      </c>
      <c r="B6967" s="251" t="s">
        <v>218</v>
      </c>
      <c r="C6967" s="126" t="s">
        <v>1876</v>
      </c>
      <c r="D6967" s="126" t="s">
        <v>1876</v>
      </c>
      <c r="E6967" s="124"/>
      <c r="F6967" s="119"/>
    </row>
    <row r="6968" spans="1:6" ht="63">
      <c r="A6968" s="126" t="s">
        <v>272</v>
      </c>
      <c r="B6968" s="251" t="s">
        <v>392</v>
      </c>
      <c r="C6968" s="126" t="s">
        <v>1876</v>
      </c>
      <c r="D6968" s="126" t="s">
        <v>1876</v>
      </c>
      <c r="E6968" s="124"/>
      <c r="F6968" s="119"/>
    </row>
    <row r="6969" spans="1:6" ht="31.5">
      <c r="A6969" s="126" t="s">
        <v>273</v>
      </c>
      <c r="B6969" s="251" t="s">
        <v>500</v>
      </c>
      <c r="C6969" s="126" t="s">
        <v>1876</v>
      </c>
      <c r="D6969" s="126" t="s">
        <v>1876</v>
      </c>
      <c r="E6969" s="124"/>
      <c r="F6969" s="119"/>
    </row>
    <row r="6970" spans="1:6" ht="31.5">
      <c r="A6970" s="126" t="s">
        <v>138</v>
      </c>
      <c r="B6970" s="251" t="s">
        <v>501</v>
      </c>
      <c r="C6970" s="126" t="s">
        <v>1876</v>
      </c>
      <c r="D6970" s="126" t="s">
        <v>1876</v>
      </c>
      <c r="E6970" s="124"/>
      <c r="F6970" s="119"/>
    </row>
    <row r="6971" spans="1:6">
      <c r="E6971" s="719"/>
      <c r="F6971" s="178" t="s">
        <v>251</v>
      </c>
    </row>
    <row r="6972" spans="1:6">
      <c r="B6972" s="53"/>
      <c r="F6972" s="178" t="s">
        <v>456</v>
      </c>
    </row>
    <row r="6973" spans="1:6">
      <c r="F6973" s="178" t="s">
        <v>182</v>
      </c>
    </row>
    <row r="6974" spans="1:6">
      <c r="F6974" s="178"/>
    </row>
    <row r="6975" spans="1:6">
      <c r="A6975" s="802" t="s">
        <v>399</v>
      </c>
      <c r="B6975" s="802"/>
      <c r="C6975" s="802"/>
      <c r="D6975" s="802"/>
      <c r="E6975" s="802"/>
      <c r="F6975" s="802"/>
    </row>
    <row r="6976" spans="1:6">
      <c r="A6976" s="802" t="s">
        <v>303</v>
      </c>
      <c r="B6976" s="802"/>
      <c r="C6976" s="802"/>
      <c r="D6976" s="802"/>
      <c r="E6976" s="802"/>
      <c r="F6976" s="802"/>
    </row>
    <row r="6977" spans="1:6">
      <c r="F6977" s="178" t="s">
        <v>219</v>
      </c>
    </row>
    <row r="6978" spans="1:6">
      <c r="F6978" s="178" t="s">
        <v>220</v>
      </c>
    </row>
    <row r="6979" spans="1:6">
      <c r="F6979" s="178" t="s">
        <v>221</v>
      </c>
    </row>
    <row r="6980" spans="1:6">
      <c r="F6980" s="246" t="s">
        <v>222</v>
      </c>
    </row>
    <row r="6981" spans="1:6">
      <c r="F6981" s="178" t="s">
        <v>1885</v>
      </c>
    </row>
    <row r="6982" spans="1:6">
      <c r="F6982" s="178" t="s">
        <v>177</v>
      </c>
    </row>
    <row r="6983" spans="1:6">
      <c r="A6983" s="123"/>
    </row>
    <row r="6984" spans="1:6">
      <c r="A6984" s="804" t="s">
        <v>1886</v>
      </c>
      <c r="B6984" s="804"/>
      <c r="C6984" s="804"/>
      <c r="D6984" s="804"/>
      <c r="E6984" s="804"/>
      <c r="F6984" s="804"/>
    </row>
    <row r="6985" spans="1:6">
      <c r="A6985" s="121" t="s">
        <v>1209</v>
      </c>
      <c r="B6985" s="640" t="s">
        <v>1202</v>
      </c>
    </row>
    <row r="6986" spans="1:6">
      <c r="A6986" s="803" t="s">
        <v>262</v>
      </c>
      <c r="B6986" s="781" t="s">
        <v>418</v>
      </c>
      <c r="C6986" s="806" t="s">
        <v>470</v>
      </c>
      <c r="D6986" s="807"/>
      <c r="E6986" s="805" t="s">
        <v>400</v>
      </c>
      <c r="F6986" s="781" t="s">
        <v>401</v>
      </c>
    </row>
    <row r="6987" spans="1:6">
      <c r="A6987" s="803"/>
      <c r="B6987" s="781"/>
      <c r="C6987" s="808"/>
      <c r="D6987" s="809"/>
      <c r="E6987" s="805"/>
      <c r="F6987" s="781"/>
    </row>
    <row r="6988" spans="1:6">
      <c r="A6988" s="803"/>
      <c r="B6988" s="781"/>
      <c r="C6988" s="247" t="s">
        <v>402</v>
      </c>
      <c r="D6988" s="247" t="s">
        <v>403</v>
      </c>
      <c r="E6988" s="805"/>
      <c r="F6988" s="781"/>
    </row>
    <row r="6989" spans="1:6">
      <c r="A6989" s="712">
        <v>1</v>
      </c>
      <c r="B6989" s="709">
        <v>2</v>
      </c>
      <c r="C6989" s="247">
        <v>3</v>
      </c>
      <c r="D6989" s="247">
        <v>4</v>
      </c>
      <c r="E6989" s="711">
        <v>5</v>
      </c>
      <c r="F6989" s="709">
        <v>6</v>
      </c>
    </row>
    <row r="6990" spans="1:6">
      <c r="A6990" s="712">
        <v>1</v>
      </c>
      <c r="B6990" s="248" t="s">
        <v>368</v>
      </c>
      <c r="C6990" s="249"/>
      <c r="D6990" s="249"/>
      <c r="E6990" s="125"/>
      <c r="F6990" s="710"/>
    </row>
    <row r="6991" spans="1:6">
      <c r="A6991" s="126" t="s">
        <v>264</v>
      </c>
      <c r="B6991" s="250" t="s">
        <v>369</v>
      </c>
      <c r="C6991" s="126" t="s">
        <v>1876</v>
      </c>
      <c r="D6991" s="126" t="s">
        <v>1876</v>
      </c>
      <c r="E6991" s="124"/>
      <c r="F6991" s="119"/>
    </row>
    <row r="6992" spans="1:6">
      <c r="A6992" s="126" t="s">
        <v>265</v>
      </c>
      <c r="B6992" s="251" t="s">
        <v>223</v>
      </c>
      <c r="C6992" s="126" t="s">
        <v>1876</v>
      </c>
      <c r="D6992" s="126" t="s">
        <v>1876</v>
      </c>
      <c r="E6992" s="124"/>
      <c r="F6992" s="119"/>
    </row>
    <row r="6993" spans="1:6" ht="31.5">
      <c r="A6993" s="126" t="s">
        <v>276</v>
      </c>
      <c r="B6993" s="251" t="s">
        <v>480</v>
      </c>
      <c r="C6993" s="126" t="s">
        <v>1876</v>
      </c>
      <c r="D6993" s="126" t="s">
        <v>1876</v>
      </c>
      <c r="E6993" s="124"/>
      <c r="F6993" s="119"/>
    </row>
    <row r="6994" spans="1:6" ht="63">
      <c r="A6994" s="127" t="s">
        <v>291</v>
      </c>
      <c r="B6994" s="128" t="s">
        <v>481</v>
      </c>
      <c r="C6994" s="126" t="s">
        <v>1876</v>
      </c>
      <c r="D6994" s="126" t="s">
        <v>1876</v>
      </c>
      <c r="E6994" s="124"/>
      <c r="F6994" s="119"/>
    </row>
    <row r="6995" spans="1:6" ht="31.5">
      <c r="A6995" s="127" t="s">
        <v>482</v>
      </c>
      <c r="B6995" s="128" t="s">
        <v>483</v>
      </c>
      <c r="C6995" s="126" t="s">
        <v>1876</v>
      </c>
      <c r="D6995" s="126" t="s">
        <v>1876</v>
      </c>
      <c r="E6995" s="124"/>
      <c r="F6995" s="119"/>
    </row>
    <row r="6996" spans="1:6">
      <c r="A6996" s="127" t="s">
        <v>484</v>
      </c>
      <c r="B6996" s="128" t="s">
        <v>485</v>
      </c>
      <c r="C6996" s="126" t="s">
        <v>1876</v>
      </c>
      <c r="D6996" s="126" t="s">
        <v>1876</v>
      </c>
      <c r="E6996" s="124"/>
      <c r="F6996" s="119"/>
    </row>
    <row r="6997" spans="1:6">
      <c r="A6997" s="129">
        <v>2</v>
      </c>
      <c r="B6997" s="130" t="s">
        <v>298</v>
      </c>
      <c r="C6997" s="126"/>
      <c r="D6997" s="126"/>
      <c r="E6997" s="124"/>
      <c r="F6997" s="119"/>
    </row>
    <row r="6998" spans="1:6" ht="31.5">
      <c r="A6998" s="127" t="s">
        <v>267</v>
      </c>
      <c r="B6998" s="128" t="s">
        <v>486</v>
      </c>
      <c r="C6998" s="126" t="s">
        <v>1876</v>
      </c>
      <c r="D6998" s="126" t="s">
        <v>1876</v>
      </c>
      <c r="E6998" s="124"/>
      <c r="F6998" s="119"/>
    </row>
    <row r="6999" spans="1:6" ht="63">
      <c r="A6999" s="127" t="s">
        <v>268</v>
      </c>
      <c r="B6999" s="128" t="s">
        <v>411</v>
      </c>
      <c r="C6999" s="126" t="s">
        <v>1876</v>
      </c>
      <c r="D6999" s="126" t="s">
        <v>1876</v>
      </c>
      <c r="E6999" s="124"/>
      <c r="F6999" s="119"/>
    </row>
    <row r="7000" spans="1:6" ht="31.5">
      <c r="A7000" s="127" t="s">
        <v>269</v>
      </c>
      <c r="B7000" s="128" t="s">
        <v>412</v>
      </c>
      <c r="C7000" s="126" t="s">
        <v>1876</v>
      </c>
      <c r="D7000" s="126" t="s">
        <v>1876</v>
      </c>
      <c r="E7000" s="124"/>
      <c r="F7000" s="119"/>
    </row>
    <row r="7001" spans="1:6" ht="47.25">
      <c r="A7001" s="129">
        <v>3</v>
      </c>
      <c r="B7001" s="130" t="s">
        <v>210</v>
      </c>
      <c r="C7001" s="126" t="s">
        <v>1876</v>
      </c>
      <c r="D7001" s="126" t="s">
        <v>1876</v>
      </c>
      <c r="E7001" s="124"/>
      <c r="F7001" s="119"/>
    </row>
    <row r="7002" spans="1:6" ht="31.5">
      <c r="A7002" s="127" t="s">
        <v>299</v>
      </c>
      <c r="B7002" s="128" t="s">
        <v>211</v>
      </c>
      <c r="C7002" s="126" t="s">
        <v>1876</v>
      </c>
      <c r="D7002" s="126" t="s">
        <v>1876</v>
      </c>
      <c r="E7002" s="124"/>
      <c r="F7002" s="119"/>
    </row>
    <row r="7003" spans="1:6">
      <c r="A7003" s="127" t="s">
        <v>240</v>
      </c>
      <c r="B7003" s="128" t="s">
        <v>212</v>
      </c>
      <c r="C7003" s="126" t="s">
        <v>1876</v>
      </c>
      <c r="D7003" s="126" t="s">
        <v>1876</v>
      </c>
      <c r="E7003" s="124"/>
      <c r="F7003" s="119"/>
    </row>
    <row r="7004" spans="1:6">
      <c r="A7004" s="127" t="s">
        <v>242</v>
      </c>
      <c r="B7004" s="128" t="s">
        <v>213</v>
      </c>
      <c r="C7004" s="126" t="s">
        <v>1876</v>
      </c>
      <c r="D7004" s="126" t="s">
        <v>1876</v>
      </c>
      <c r="E7004" s="124"/>
      <c r="F7004" s="119"/>
    </row>
    <row r="7005" spans="1:6">
      <c r="A7005" s="127" t="s">
        <v>214</v>
      </c>
      <c r="B7005" s="128" t="s">
        <v>215</v>
      </c>
      <c r="C7005" s="126" t="s">
        <v>1876</v>
      </c>
      <c r="D7005" s="126" t="s">
        <v>1876</v>
      </c>
      <c r="E7005" s="124"/>
      <c r="F7005" s="119"/>
    </row>
    <row r="7006" spans="1:6">
      <c r="A7006" s="127" t="s">
        <v>216</v>
      </c>
      <c r="B7006" s="128" t="s">
        <v>217</v>
      </c>
      <c r="C7006" s="126" t="s">
        <v>1876</v>
      </c>
      <c r="D7006" s="126" t="s">
        <v>1876</v>
      </c>
      <c r="E7006" s="124"/>
      <c r="F7006" s="119"/>
    </row>
    <row r="7007" spans="1:6">
      <c r="A7007" s="129">
        <v>4</v>
      </c>
      <c r="B7007" s="130" t="s">
        <v>394</v>
      </c>
      <c r="C7007" s="126"/>
      <c r="D7007" s="126"/>
      <c r="E7007" s="124"/>
      <c r="F7007" s="119"/>
    </row>
    <row r="7008" spans="1:6" ht="31.5">
      <c r="A7008" s="126" t="s">
        <v>271</v>
      </c>
      <c r="B7008" s="251" t="s">
        <v>218</v>
      </c>
      <c r="C7008" s="126" t="s">
        <v>1876</v>
      </c>
      <c r="D7008" s="126" t="s">
        <v>1876</v>
      </c>
      <c r="E7008" s="124"/>
      <c r="F7008" s="119"/>
    </row>
    <row r="7009" spans="1:6" ht="63">
      <c r="A7009" s="126" t="s">
        <v>272</v>
      </c>
      <c r="B7009" s="251" t="s">
        <v>392</v>
      </c>
      <c r="C7009" s="126" t="s">
        <v>1876</v>
      </c>
      <c r="D7009" s="126" t="s">
        <v>1876</v>
      </c>
      <c r="E7009" s="124"/>
      <c r="F7009" s="119"/>
    </row>
    <row r="7010" spans="1:6" ht="31.5">
      <c r="A7010" s="126" t="s">
        <v>273</v>
      </c>
      <c r="B7010" s="251" t="s">
        <v>500</v>
      </c>
      <c r="C7010" s="126" t="s">
        <v>1876</v>
      </c>
      <c r="D7010" s="126" t="s">
        <v>1876</v>
      </c>
      <c r="E7010" s="124"/>
      <c r="F7010" s="119"/>
    </row>
    <row r="7011" spans="1:6" ht="31.5">
      <c r="A7011" s="126" t="s">
        <v>138</v>
      </c>
      <c r="B7011" s="251" t="s">
        <v>501</v>
      </c>
      <c r="C7011" s="126" t="s">
        <v>1876</v>
      </c>
      <c r="D7011" s="126" t="s">
        <v>1876</v>
      </c>
      <c r="E7011" s="124"/>
      <c r="F7011" s="119"/>
    </row>
    <row r="7012" spans="1:6">
      <c r="E7012" s="719"/>
      <c r="F7012" s="178" t="s">
        <v>251</v>
      </c>
    </row>
    <row r="7013" spans="1:6">
      <c r="B7013" s="53"/>
      <c r="F7013" s="178" t="s">
        <v>456</v>
      </c>
    </row>
    <row r="7014" spans="1:6">
      <c r="F7014" s="178" t="s">
        <v>182</v>
      </c>
    </row>
    <row r="7015" spans="1:6">
      <c r="F7015" s="178"/>
    </row>
    <row r="7016" spans="1:6">
      <c r="A7016" s="802" t="s">
        <v>399</v>
      </c>
      <c r="B7016" s="802"/>
      <c r="C7016" s="802"/>
      <c r="D7016" s="802"/>
      <c r="E7016" s="802"/>
      <c r="F7016" s="802"/>
    </row>
    <row r="7017" spans="1:6">
      <c r="A7017" s="802" t="s">
        <v>303</v>
      </c>
      <c r="B7017" s="802"/>
      <c r="C7017" s="802"/>
      <c r="D7017" s="802"/>
      <c r="E7017" s="802"/>
      <c r="F7017" s="802"/>
    </row>
    <row r="7018" spans="1:6">
      <c r="F7018" s="178" t="s">
        <v>219</v>
      </c>
    </row>
    <row r="7019" spans="1:6">
      <c r="F7019" s="178" t="s">
        <v>220</v>
      </c>
    </row>
    <row r="7020" spans="1:6">
      <c r="F7020" s="178" t="s">
        <v>221</v>
      </c>
    </row>
    <row r="7021" spans="1:6">
      <c r="F7021" s="246" t="s">
        <v>222</v>
      </c>
    </row>
    <row r="7022" spans="1:6">
      <c r="F7022" s="178" t="s">
        <v>1885</v>
      </c>
    </row>
    <row r="7023" spans="1:6">
      <c r="F7023" s="178" t="s">
        <v>177</v>
      </c>
    </row>
    <row r="7024" spans="1:6">
      <c r="A7024" s="123"/>
    </row>
    <row r="7025" spans="1:6">
      <c r="A7025" s="804" t="s">
        <v>1886</v>
      </c>
      <c r="B7025" s="804"/>
      <c r="C7025" s="804"/>
      <c r="D7025" s="804"/>
      <c r="E7025" s="804"/>
      <c r="F7025" s="804"/>
    </row>
    <row r="7026" spans="1:6">
      <c r="A7026" s="121" t="s">
        <v>1210</v>
      </c>
      <c r="B7026" s="640" t="s">
        <v>1203</v>
      </c>
    </row>
    <row r="7027" spans="1:6">
      <c r="A7027" s="803" t="s">
        <v>262</v>
      </c>
      <c r="B7027" s="781" t="s">
        <v>418</v>
      </c>
      <c r="C7027" s="806" t="s">
        <v>470</v>
      </c>
      <c r="D7027" s="807"/>
      <c r="E7027" s="805" t="s">
        <v>400</v>
      </c>
      <c r="F7027" s="781" t="s">
        <v>401</v>
      </c>
    </row>
    <row r="7028" spans="1:6">
      <c r="A7028" s="803"/>
      <c r="B7028" s="781"/>
      <c r="C7028" s="808"/>
      <c r="D7028" s="809"/>
      <c r="E7028" s="805"/>
      <c r="F7028" s="781"/>
    </row>
    <row r="7029" spans="1:6">
      <c r="A7029" s="803"/>
      <c r="B7029" s="781"/>
      <c r="C7029" s="247" t="s">
        <v>402</v>
      </c>
      <c r="D7029" s="247" t="s">
        <v>403</v>
      </c>
      <c r="E7029" s="805"/>
      <c r="F7029" s="781"/>
    </row>
    <row r="7030" spans="1:6">
      <c r="A7030" s="712">
        <v>1</v>
      </c>
      <c r="B7030" s="709">
        <v>2</v>
      </c>
      <c r="C7030" s="247">
        <v>3</v>
      </c>
      <c r="D7030" s="247">
        <v>4</v>
      </c>
      <c r="E7030" s="711">
        <v>5</v>
      </c>
      <c r="F7030" s="709">
        <v>6</v>
      </c>
    </row>
    <row r="7031" spans="1:6">
      <c r="A7031" s="712">
        <v>1</v>
      </c>
      <c r="B7031" s="248" t="s">
        <v>368</v>
      </c>
      <c r="C7031" s="249"/>
      <c r="D7031" s="249"/>
      <c r="E7031" s="125"/>
      <c r="F7031" s="710"/>
    </row>
    <row r="7032" spans="1:6">
      <c r="A7032" s="126" t="s">
        <v>264</v>
      </c>
      <c r="B7032" s="250" t="s">
        <v>369</v>
      </c>
      <c r="C7032" s="126" t="s">
        <v>1877</v>
      </c>
      <c r="D7032" s="126" t="s">
        <v>1877</v>
      </c>
      <c r="E7032" s="124"/>
      <c r="F7032" s="119"/>
    </row>
    <row r="7033" spans="1:6">
      <c r="A7033" s="126" t="s">
        <v>265</v>
      </c>
      <c r="B7033" s="251" t="s">
        <v>223</v>
      </c>
      <c r="C7033" s="126" t="s">
        <v>1877</v>
      </c>
      <c r="D7033" s="126" t="s">
        <v>1877</v>
      </c>
      <c r="E7033" s="124"/>
      <c r="F7033" s="119"/>
    </row>
    <row r="7034" spans="1:6" ht="31.5">
      <c r="A7034" s="126" t="s">
        <v>276</v>
      </c>
      <c r="B7034" s="251" t="s">
        <v>480</v>
      </c>
      <c r="C7034" s="126" t="s">
        <v>1877</v>
      </c>
      <c r="D7034" s="126" t="s">
        <v>1877</v>
      </c>
      <c r="E7034" s="124"/>
      <c r="F7034" s="119"/>
    </row>
    <row r="7035" spans="1:6" ht="63">
      <c r="A7035" s="127" t="s">
        <v>291</v>
      </c>
      <c r="B7035" s="128" t="s">
        <v>481</v>
      </c>
      <c r="C7035" s="126" t="s">
        <v>1877</v>
      </c>
      <c r="D7035" s="126" t="s">
        <v>1877</v>
      </c>
      <c r="E7035" s="124"/>
      <c r="F7035" s="119"/>
    </row>
    <row r="7036" spans="1:6" ht="31.5">
      <c r="A7036" s="127" t="s">
        <v>482</v>
      </c>
      <c r="B7036" s="128" t="s">
        <v>483</v>
      </c>
      <c r="C7036" s="126" t="s">
        <v>1877</v>
      </c>
      <c r="D7036" s="126" t="s">
        <v>1877</v>
      </c>
      <c r="E7036" s="124"/>
      <c r="F7036" s="119"/>
    </row>
    <row r="7037" spans="1:6">
      <c r="A7037" s="127" t="s">
        <v>484</v>
      </c>
      <c r="B7037" s="128" t="s">
        <v>485</v>
      </c>
      <c r="C7037" s="126" t="s">
        <v>1877</v>
      </c>
      <c r="D7037" s="126" t="s">
        <v>1877</v>
      </c>
      <c r="E7037" s="124"/>
      <c r="F7037" s="119"/>
    </row>
    <row r="7038" spans="1:6">
      <c r="A7038" s="129">
        <v>2</v>
      </c>
      <c r="B7038" s="130" t="s">
        <v>298</v>
      </c>
      <c r="C7038" s="126"/>
      <c r="D7038" s="126"/>
      <c r="E7038" s="124"/>
      <c r="F7038" s="119"/>
    </row>
    <row r="7039" spans="1:6" ht="31.5">
      <c r="A7039" s="127" t="s">
        <v>267</v>
      </c>
      <c r="B7039" s="128" t="s">
        <v>486</v>
      </c>
      <c r="C7039" s="126" t="s">
        <v>1877</v>
      </c>
      <c r="D7039" s="126" t="s">
        <v>1877</v>
      </c>
      <c r="E7039" s="124"/>
      <c r="F7039" s="119"/>
    </row>
    <row r="7040" spans="1:6" ht="63">
      <c r="A7040" s="127" t="s">
        <v>268</v>
      </c>
      <c r="B7040" s="128" t="s">
        <v>411</v>
      </c>
      <c r="C7040" s="126" t="s">
        <v>1877</v>
      </c>
      <c r="D7040" s="126" t="s">
        <v>1877</v>
      </c>
      <c r="E7040" s="124"/>
      <c r="F7040" s="119"/>
    </row>
    <row r="7041" spans="1:6" ht="31.5">
      <c r="A7041" s="127" t="s">
        <v>269</v>
      </c>
      <c r="B7041" s="128" t="s">
        <v>412</v>
      </c>
      <c r="C7041" s="126" t="s">
        <v>1877</v>
      </c>
      <c r="D7041" s="126" t="s">
        <v>1877</v>
      </c>
      <c r="E7041" s="124"/>
      <c r="F7041" s="119"/>
    </row>
    <row r="7042" spans="1:6" ht="47.25">
      <c r="A7042" s="129">
        <v>3</v>
      </c>
      <c r="B7042" s="130" t="s">
        <v>210</v>
      </c>
      <c r="C7042" s="126" t="s">
        <v>1877</v>
      </c>
      <c r="D7042" s="126" t="s">
        <v>1877</v>
      </c>
      <c r="E7042" s="124"/>
      <c r="F7042" s="119"/>
    </row>
    <row r="7043" spans="1:6" ht="31.5">
      <c r="A7043" s="127" t="s">
        <v>299</v>
      </c>
      <c r="B7043" s="128" t="s">
        <v>211</v>
      </c>
      <c r="C7043" s="126" t="s">
        <v>1877</v>
      </c>
      <c r="D7043" s="126" t="s">
        <v>1877</v>
      </c>
      <c r="E7043" s="124"/>
      <c r="F7043" s="119"/>
    </row>
    <row r="7044" spans="1:6">
      <c r="A7044" s="127" t="s">
        <v>240</v>
      </c>
      <c r="B7044" s="128" t="s">
        <v>212</v>
      </c>
      <c r="C7044" s="126" t="s">
        <v>1877</v>
      </c>
      <c r="D7044" s="126" t="s">
        <v>1877</v>
      </c>
      <c r="E7044" s="124"/>
      <c r="F7044" s="119"/>
    </row>
    <row r="7045" spans="1:6">
      <c r="A7045" s="127" t="s">
        <v>242</v>
      </c>
      <c r="B7045" s="128" t="s">
        <v>213</v>
      </c>
      <c r="C7045" s="126" t="s">
        <v>1877</v>
      </c>
      <c r="D7045" s="126" t="s">
        <v>1877</v>
      </c>
      <c r="E7045" s="124"/>
      <c r="F7045" s="119"/>
    </row>
    <row r="7046" spans="1:6">
      <c r="A7046" s="127" t="s">
        <v>214</v>
      </c>
      <c r="B7046" s="128" t="s">
        <v>215</v>
      </c>
      <c r="C7046" s="126" t="s">
        <v>1877</v>
      </c>
      <c r="D7046" s="126" t="s">
        <v>1877</v>
      </c>
      <c r="E7046" s="124"/>
      <c r="F7046" s="119"/>
    </row>
    <row r="7047" spans="1:6">
      <c r="A7047" s="127" t="s">
        <v>216</v>
      </c>
      <c r="B7047" s="128" t="s">
        <v>217</v>
      </c>
      <c r="C7047" s="126" t="s">
        <v>1877</v>
      </c>
      <c r="D7047" s="126" t="s">
        <v>1877</v>
      </c>
      <c r="E7047" s="124"/>
      <c r="F7047" s="119"/>
    </row>
    <row r="7048" spans="1:6">
      <c r="A7048" s="129">
        <v>4</v>
      </c>
      <c r="B7048" s="130" t="s">
        <v>394</v>
      </c>
      <c r="C7048" s="126"/>
      <c r="D7048" s="126"/>
      <c r="E7048" s="124"/>
      <c r="F7048" s="119"/>
    </row>
    <row r="7049" spans="1:6" ht="31.5">
      <c r="A7049" s="126" t="s">
        <v>271</v>
      </c>
      <c r="B7049" s="251" t="s">
        <v>218</v>
      </c>
      <c r="C7049" s="126" t="s">
        <v>1877</v>
      </c>
      <c r="D7049" s="126" t="s">
        <v>1877</v>
      </c>
      <c r="E7049" s="124"/>
      <c r="F7049" s="119"/>
    </row>
    <row r="7050" spans="1:6" ht="63">
      <c r="A7050" s="126" t="s">
        <v>272</v>
      </c>
      <c r="B7050" s="251" t="s">
        <v>392</v>
      </c>
      <c r="C7050" s="126" t="s">
        <v>1877</v>
      </c>
      <c r="D7050" s="126" t="s">
        <v>1877</v>
      </c>
      <c r="E7050" s="124"/>
      <c r="F7050" s="119"/>
    </row>
    <row r="7051" spans="1:6" ht="31.5">
      <c r="A7051" s="126" t="s">
        <v>273</v>
      </c>
      <c r="B7051" s="251" t="s">
        <v>500</v>
      </c>
      <c r="C7051" s="126" t="s">
        <v>1877</v>
      </c>
      <c r="D7051" s="126" t="s">
        <v>1877</v>
      </c>
      <c r="E7051" s="124"/>
      <c r="F7051" s="119"/>
    </row>
    <row r="7052" spans="1:6" ht="31.5">
      <c r="A7052" s="126" t="s">
        <v>138</v>
      </c>
      <c r="B7052" s="251" t="s">
        <v>501</v>
      </c>
      <c r="C7052" s="126" t="s">
        <v>1877</v>
      </c>
      <c r="D7052" s="126" t="s">
        <v>1877</v>
      </c>
      <c r="E7052" s="124"/>
      <c r="F7052" s="119"/>
    </row>
    <row r="7053" spans="1:6">
      <c r="E7053" s="719"/>
      <c r="F7053" s="178" t="s">
        <v>251</v>
      </c>
    </row>
    <row r="7054" spans="1:6">
      <c r="B7054" s="53"/>
      <c r="F7054" s="178" t="s">
        <v>456</v>
      </c>
    </row>
    <row r="7055" spans="1:6">
      <c r="F7055" s="178" t="s">
        <v>182</v>
      </c>
    </row>
    <row r="7056" spans="1:6">
      <c r="F7056" s="178"/>
    </row>
    <row r="7057" spans="1:6">
      <c r="A7057" s="802" t="s">
        <v>399</v>
      </c>
      <c r="B7057" s="802"/>
      <c r="C7057" s="802"/>
      <c r="D7057" s="802"/>
      <c r="E7057" s="802"/>
      <c r="F7057" s="802"/>
    </row>
    <row r="7058" spans="1:6">
      <c r="A7058" s="802" t="s">
        <v>303</v>
      </c>
      <c r="B7058" s="802"/>
      <c r="C7058" s="802"/>
      <c r="D7058" s="802"/>
      <c r="E7058" s="802"/>
      <c r="F7058" s="802"/>
    </row>
    <row r="7059" spans="1:6">
      <c r="F7059" s="178" t="s">
        <v>219</v>
      </c>
    </row>
    <row r="7060" spans="1:6">
      <c r="F7060" s="178" t="s">
        <v>220</v>
      </c>
    </row>
    <row r="7061" spans="1:6">
      <c r="F7061" s="178" t="s">
        <v>221</v>
      </c>
    </row>
    <row r="7062" spans="1:6">
      <c r="F7062" s="246" t="s">
        <v>222</v>
      </c>
    </row>
    <row r="7063" spans="1:6">
      <c r="F7063" s="178" t="s">
        <v>1885</v>
      </c>
    </row>
    <row r="7064" spans="1:6">
      <c r="F7064" s="178" t="s">
        <v>177</v>
      </c>
    </row>
    <row r="7065" spans="1:6">
      <c r="A7065" s="123"/>
    </row>
    <row r="7066" spans="1:6">
      <c r="A7066" s="804" t="s">
        <v>1886</v>
      </c>
      <c r="B7066" s="804"/>
      <c r="C7066" s="804"/>
      <c r="D7066" s="804"/>
      <c r="E7066" s="804"/>
      <c r="F7066" s="804"/>
    </row>
    <row r="7067" spans="1:6">
      <c r="A7067" s="121" t="s">
        <v>1211</v>
      </c>
      <c r="B7067" s="640" t="s">
        <v>1204</v>
      </c>
    </row>
    <row r="7068" spans="1:6">
      <c r="A7068" s="803" t="s">
        <v>262</v>
      </c>
      <c r="B7068" s="781" t="s">
        <v>418</v>
      </c>
      <c r="C7068" s="806" t="s">
        <v>470</v>
      </c>
      <c r="D7068" s="807"/>
      <c r="E7068" s="805" t="s">
        <v>400</v>
      </c>
      <c r="F7068" s="781" t="s">
        <v>401</v>
      </c>
    </row>
    <row r="7069" spans="1:6">
      <c r="A7069" s="803"/>
      <c r="B7069" s="781"/>
      <c r="C7069" s="808"/>
      <c r="D7069" s="809"/>
      <c r="E7069" s="805"/>
      <c r="F7069" s="781"/>
    </row>
    <row r="7070" spans="1:6">
      <c r="A7070" s="803"/>
      <c r="B7070" s="781"/>
      <c r="C7070" s="247" t="s">
        <v>402</v>
      </c>
      <c r="D7070" s="247" t="s">
        <v>403</v>
      </c>
      <c r="E7070" s="805"/>
      <c r="F7070" s="781"/>
    </row>
    <row r="7071" spans="1:6">
      <c r="A7071" s="712">
        <v>1</v>
      </c>
      <c r="B7071" s="709">
        <v>2</v>
      </c>
      <c r="C7071" s="247">
        <v>3</v>
      </c>
      <c r="D7071" s="247">
        <v>4</v>
      </c>
      <c r="E7071" s="711">
        <v>5</v>
      </c>
      <c r="F7071" s="709">
        <v>6</v>
      </c>
    </row>
    <row r="7072" spans="1:6">
      <c r="A7072" s="712">
        <v>1</v>
      </c>
      <c r="B7072" s="248" t="s">
        <v>368</v>
      </c>
      <c r="C7072" s="249"/>
      <c r="D7072" s="249"/>
      <c r="E7072" s="125"/>
      <c r="F7072" s="710"/>
    </row>
    <row r="7073" spans="1:6">
      <c r="A7073" s="126" t="s">
        <v>264</v>
      </c>
      <c r="B7073" s="250" t="s">
        <v>369</v>
      </c>
      <c r="C7073" s="126" t="s">
        <v>1877</v>
      </c>
      <c r="D7073" s="126" t="s">
        <v>1877</v>
      </c>
      <c r="E7073" s="124"/>
      <c r="F7073" s="119"/>
    </row>
    <row r="7074" spans="1:6">
      <c r="A7074" s="126" t="s">
        <v>265</v>
      </c>
      <c r="B7074" s="251" t="s">
        <v>223</v>
      </c>
      <c r="C7074" s="126" t="s">
        <v>1877</v>
      </c>
      <c r="D7074" s="126" t="s">
        <v>1877</v>
      </c>
      <c r="E7074" s="124"/>
      <c r="F7074" s="119"/>
    </row>
    <row r="7075" spans="1:6" ht="31.5">
      <c r="A7075" s="126" t="s">
        <v>276</v>
      </c>
      <c r="B7075" s="251" t="s">
        <v>480</v>
      </c>
      <c r="C7075" s="126" t="s">
        <v>1877</v>
      </c>
      <c r="D7075" s="126" t="s">
        <v>1877</v>
      </c>
      <c r="E7075" s="124"/>
      <c r="F7075" s="119"/>
    </row>
    <row r="7076" spans="1:6" ht="63">
      <c r="A7076" s="127" t="s">
        <v>291</v>
      </c>
      <c r="B7076" s="128" t="s">
        <v>481</v>
      </c>
      <c r="C7076" s="126" t="s">
        <v>1877</v>
      </c>
      <c r="D7076" s="126" t="s">
        <v>1877</v>
      </c>
      <c r="E7076" s="124"/>
      <c r="F7076" s="119"/>
    </row>
    <row r="7077" spans="1:6" ht="31.5">
      <c r="A7077" s="127" t="s">
        <v>482</v>
      </c>
      <c r="B7077" s="128" t="s">
        <v>483</v>
      </c>
      <c r="C7077" s="126" t="s">
        <v>1877</v>
      </c>
      <c r="D7077" s="126" t="s">
        <v>1877</v>
      </c>
      <c r="E7077" s="124"/>
      <c r="F7077" s="119"/>
    </row>
    <row r="7078" spans="1:6">
      <c r="A7078" s="127" t="s">
        <v>484</v>
      </c>
      <c r="B7078" s="128" t="s">
        <v>485</v>
      </c>
      <c r="C7078" s="126" t="s">
        <v>1877</v>
      </c>
      <c r="D7078" s="126" t="s">
        <v>1877</v>
      </c>
      <c r="E7078" s="124"/>
      <c r="F7078" s="119"/>
    </row>
    <row r="7079" spans="1:6">
      <c r="A7079" s="129">
        <v>2</v>
      </c>
      <c r="B7079" s="130" t="s">
        <v>298</v>
      </c>
      <c r="C7079" s="126"/>
      <c r="D7079" s="126"/>
      <c r="E7079" s="124"/>
      <c r="F7079" s="119"/>
    </row>
    <row r="7080" spans="1:6" ht="31.5">
      <c r="A7080" s="127" t="s">
        <v>267</v>
      </c>
      <c r="B7080" s="128" t="s">
        <v>486</v>
      </c>
      <c r="C7080" s="126" t="s">
        <v>1877</v>
      </c>
      <c r="D7080" s="126" t="s">
        <v>1877</v>
      </c>
      <c r="E7080" s="124"/>
      <c r="F7080" s="119"/>
    </row>
    <row r="7081" spans="1:6" ht="63">
      <c r="A7081" s="127" t="s">
        <v>268</v>
      </c>
      <c r="B7081" s="128" t="s">
        <v>411</v>
      </c>
      <c r="C7081" s="126" t="s">
        <v>1877</v>
      </c>
      <c r="D7081" s="126" t="s">
        <v>1877</v>
      </c>
      <c r="E7081" s="124"/>
      <c r="F7081" s="119"/>
    </row>
    <row r="7082" spans="1:6" ht="31.5">
      <c r="A7082" s="127" t="s">
        <v>269</v>
      </c>
      <c r="B7082" s="128" t="s">
        <v>412</v>
      </c>
      <c r="C7082" s="126" t="s">
        <v>1877</v>
      </c>
      <c r="D7082" s="126" t="s">
        <v>1877</v>
      </c>
      <c r="E7082" s="124"/>
      <c r="F7082" s="119"/>
    </row>
    <row r="7083" spans="1:6" ht="47.25">
      <c r="A7083" s="129">
        <v>3</v>
      </c>
      <c r="B7083" s="130" t="s">
        <v>210</v>
      </c>
      <c r="C7083" s="126" t="s">
        <v>1877</v>
      </c>
      <c r="D7083" s="126" t="s">
        <v>1877</v>
      </c>
      <c r="E7083" s="124"/>
      <c r="F7083" s="119"/>
    </row>
    <row r="7084" spans="1:6" ht="31.5">
      <c r="A7084" s="127" t="s">
        <v>299</v>
      </c>
      <c r="B7084" s="128" t="s">
        <v>211</v>
      </c>
      <c r="C7084" s="126" t="s">
        <v>1877</v>
      </c>
      <c r="D7084" s="126" t="s">
        <v>1877</v>
      </c>
      <c r="E7084" s="124"/>
      <c r="F7084" s="119"/>
    </row>
    <row r="7085" spans="1:6">
      <c r="A7085" s="127" t="s">
        <v>240</v>
      </c>
      <c r="B7085" s="128" t="s">
        <v>212</v>
      </c>
      <c r="C7085" s="126" t="s">
        <v>1877</v>
      </c>
      <c r="D7085" s="126" t="s">
        <v>1877</v>
      </c>
      <c r="E7085" s="124"/>
      <c r="F7085" s="119"/>
    </row>
    <row r="7086" spans="1:6">
      <c r="A7086" s="127" t="s">
        <v>242</v>
      </c>
      <c r="B7086" s="128" t="s">
        <v>213</v>
      </c>
      <c r="C7086" s="126" t="s">
        <v>1877</v>
      </c>
      <c r="D7086" s="126" t="s">
        <v>1877</v>
      </c>
      <c r="E7086" s="124"/>
      <c r="F7086" s="119"/>
    </row>
    <row r="7087" spans="1:6">
      <c r="A7087" s="127" t="s">
        <v>214</v>
      </c>
      <c r="B7087" s="128" t="s">
        <v>215</v>
      </c>
      <c r="C7087" s="126" t="s">
        <v>1877</v>
      </c>
      <c r="D7087" s="126" t="s">
        <v>1877</v>
      </c>
      <c r="E7087" s="124"/>
      <c r="F7087" s="119"/>
    </row>
    <row r="7088" spans="1:6">
      <c r="A7088" s="127" t="s">
        <v>216</v>
      </c>
      <c r="B7088" s="128" t="s">
        <v>217</v>
      </c>
      <c r="C7088" s="126" t="s">
        <v>1877</v>
      </c>
      <c r="D7088" s="126" t="s">
        <v>1877</v>
      </c>
      <c r="E7088" s="124"/>
      <c r="F7088" s="119"/>
    </row>
    <row r="7089" spans="1:6">
      <c r="A7089" s="129">
        <v>4</v>
      </c>
      <c r="B7089" s="130" t="s">
        <v>394</v>
      </c>
      <c r="C7089" s="126"/>
      <c r="D7089" s="126"/>
      <c r="E7089" s="124"/>
      <c r="F7089" s="119"/>
    </row>
    <row r="7090" spans="1:6" ht="31.5">
      <c r="A7090" s="126" t="s">
        <v>271</v>
      </c>
      <c r="B7090" s="251" t="s">
        <v>218</v>
      </c>
      <c r="C7090" s="126" t="s">
        <v>1877</v>
      </c>
      <c r="D7090" s="126" t="s">
        <v>1877</v>
      </c>
      <c r="E7090" s="124"/>
      <c r="F7090" s="119"/>
    </row>
    <row r="7091" spans="1:6" ht="63">
      <c r="A7091" s="126" t="s">
        <v>272</v>
      </c>
      <c r="B7091" s="251" t="s">
        <v>392</v>
      </c>
      <c r="C7091" s="126" t="s">
        <v>1877</v>
      </c>
      <c r="D7091" s="126" t="s">
        <v>1877</v>
      </c>
      <c r="E7091" s="124"/>
      <c r="F7091" s="119"/>
    </row>
    <row r="7092" spans="1:6" ht="31.5">
      <c r="A7092" s="126" t="s">
        <v>273</v>
      </c>
      <c r="B7092" s="251" t="s">
        <v>500</v>
      </c>
      <c r="C7092" s="126" t="s">
        <v>1877</v>
      </c>
      <c r="D7092" s="126" t="s">
        <v>1877</v>
      </c>
      <c r="E7092" s="124"/>
      <c r="F7092" s="119"/>
    </row>
    <row r="7093" spans="1:6" ht="31.5">
      <c r="A7093" s="126" t="s">
        <v>138</v>
      </c>
      <c r="B7093" s="251" t="s">
        <v>501</v>
      </c>
      <c r="C7093" s="126" t="s">
        <v>1877</v>
      </c>
      <c r="D7093" s="126" t="s">
        <v>1877</v>
      </c>
      <c r="E7093" s="124"/>
      <c r="F7093" s="119"/>
    </row>
    <row r="7094" spans="1:6">
      <c r="E7094" s="719"/>
      <c r="F7094" s="178" t="s">
        <v>251</v>
      </c>
    </row>
    <row r="7095" spans="1:6">
      <c r="B7095" s="53"/>
      <c r="F7095" s="178" t="s">
        <v>456</v>
      </c>
    </row>
    <row r="7096" spans="1:6">
      <c r="F7096" s="178" t="s">
        <v>182</v>
      </c>
    </row>
    <row r="7097" spans="1:6">
      <c r="F7097" s="178"/>
    </row>
    <row r="7098" spans="1:6">
      <c r="A7098" s="802" t="s">
        <v>399</v>
      </c>
      <c r="B7098" s="802"/>
      <c r="C7098" s="802"/>
      <c r="D7098" s="802"/>
      <c r="E7098" s="802"/>
      <c r="F7098" s="802"/>
    </row>
    <row r="7099" spans="1:6">
      <c r="A7099" s="802" t="s">
        <v>303</v>
      </c>
      <c r="B7099" s="802"/>
      <c r="C7099" s="802"/>
      <c r="D7099" s="802"/>
      <c r="E7099" s="802"/>
      <c r="F7099" s="802"/>
    </row>
    <row r="7100" spans="1:6">
      <c r="F7100" s="178" t="s">
        <v>219</v>
      </c>
    </row>
    <row r="7101" spans="1:6">
      <c r="F7101" s="178" t="s">
        <v>220</v>
      </c>
    </row>
    <row r="7102" spans="1:6">
      <c r="F7102" s="178" t="s">
        <v>221</v>
      </c>
    </row>
    <row r="7103" spans="1:6">
      <c r="F7103" s="246" t="s">
        <v>222</v>
      </c>
    </row>
    <row r="7104" spans="1:6">
      <c r="F7104" s="178" t="s">
        <v>1885</v>
      </c>
    </row>
    <row r="7105" spans="1:6">
      <c r="F7105" s="178" t="s">
        <v>177</v>
      </c>
    </row>
    <row r="7106" spans="1:6">
      <c r="A7106" s="123"/>
    </row>
    <row r="7107" spans="1:6">
      <c r="A7107" s="804" t="s">
        <v>1886</v>
      </c>
      <c r="B7107" s="804"/>
      <c r="C7107" s="804"/>
      <c r="D7107" s="804"/>
      <c r="E7107" s="804"/>
      <c r="F7107" s="804"/>
    </row>
    <row r="7108" spans="1:6">
      <c r="A7108" s="121" t="s">
        <v>1212</v>
      </c>
      <c r="B7108" s="640" t="s">
        <v>1205</v>
      </c>
    </row>
    <row r="7109" spans="1:6">
      <c r="A7109" s="803" t="s">
        <v>262</v>
      </c>
      <c r="B7109" s="781" t="s">
        <v>418</v>
      </c>
      <c r="C7109" s="806" t="s">
        <v>470</v>
      </c>
      <c r="D7109" s="807"/>
      <c r="E7109" s="805" t="s">
        <v>400</v>
      </c>
      <c r="F7109" s="781" t="s">
        <v>401</v>
      </c>
    </row>
    <row r="7110" spans="1:6">
      <c r="A7110" s="803"/>
      <c r="B7110" s="781"/>
      <c r="C7110" s="808"/>
      <c r="D7110" s="809"/>
      <c r="E7110" s="805"/>
      <c r="F7110" s="781"/>
    </row>
    <row r="7111" spans="1:6">
      <c r="A7111" s="803"/>
      <c r="B7111" s="781"/>
      <c r="C7111" s="247" t="s">
        <v>402</v>
      </c>
      <c r="D7111" s="247" t="s">
        <v>403</v>
      </c>
      <c r="E7111" s="805"/>
      <c r="F7111" s="781"/>
    </row>
    <row r="7112" spans="1:6">
      <c r="A7112" s="712">
        <v>1</v>
      </c>
      <c r="B7112" s="709">
        <v>2</v>
      </c>
      <c r="C7112" s="247">
        <v>3</v>
      </c>
      <c r="D7112" s="247">
        <v>4</v>
      </c>
      <c r="E7112" s="711">
        <v>5</v>
      </c>
      <c r="F7112" s="709">
        <v>6</v>
      </c>
    </row>
    <row r="7113" spans="1:6">
      <c r="A7113" s="712">
        <v>1</v>
      </c>
      <c r="B7113" s="248" t="s">
        <v>368</v>
      </c>
      <c r="C7113" s="249"/>
      <c r="D7113" s="249"/>
      <c r="E7113" s="125"/>
      <c r="F7113" s="710"/>
    </row>
    <row r="7114" spans="1:6">
      <c r="A7114" s="126" t="s">
        <v>264</v>
      </c>
      <c r="B7114" s="250" t="s">
        <v>369</v>
      </c>
      <c r="C7114" s="126" t="s">
        <v>1877</v>
      </c>
      <c r="D7114" s="126" t="s">
        <v>1877</v>
      </c>
      <c r="E7114" s="124"/>
      <c r="F7114" s="119"/>
    </row>
    <row r="7115" spans="1:6">
      <c r="A7115" s="126" t="s">
        <v>265</v>
      </c>
      <c r="B7115" s="251" t="s">
        <v>223</v>
      </c>
      <c r="C7115" s="126" t="s">
        <v>1877</v>
      </c>
      <c r="D7115" s="126" t="s">
        <v>1877</v>
      </c>
      <c r="E7115" s="124"/>
      <c r="F7115" s="119"/>
    </row>
    <row r="7116" spans="1:6" ht="31.5">
      <c r="A7116" s="126" t="s">
        <v>276</v>
      </c>
      <c r="B7116" s="251" t="s">
        <v>480</v>
      </c>
      <c r="C7116" s="126" t="s">
        <v>1877</v>
      </c>
      <c r="D7116" s="126" t="s">
        <v>1877</v>
      </c>
      <c r="E7116" s="124"/>
      <c r="F7116" s="119"/>
    </row>
    <row r="7117" spans="1:6" ht="63">
      <c r="A7117" s="127" t="s">
        <v>291</v>
      </c>
      <c r="B7117" s="128" t="s">
        <v>481</v>
      </c>
      <c r="C7117" s="126" t="s">
        <v>1877</v>
      </c>
      <c r="D7117" s="126" t="s">
        <v>1877</v>
      </c>
      <c r="E7117" s="124"/>
      <c r="F7117" s="119"/>
    </row>
    <row r="7118" spans="1:6" ht="31.5">
      <c r="A7118" s="127" t="s">
        <v>482</v>
      </c>
      <c r="B7118" s="128" t="s">
        <v>483</v>
      </c>
      <c r="C7118" s="126" t="s">
        <v>1877</v>
      </c>
      <c r="D7118" s="126" t="s">
        <v>1877</v>
      </c>
      <c r="E7118" s="124"/>
      <c r="F7118" s="119"/>
    </row>
    <row r="7119" spans="1:6">
      <c r="A7119" s="127" t="s">
        <v>484</v>
      </c>
      <c r="B7119" s="128" t="s">
        <v>485</v>
      </c>
      <c r="C7119" s="126" t="s">
        <v>1877</v>
      </c>
      <c r="D7119" s="126" t="s">
        <v>1877</v>
      </c>
      <c r="E7119" s="124"/>
      <c r="F7119" s="119"/>
    </row>
    <row r="7120" spans="1:6">
      <c r="A7120" s="129">
        <v>2</v>
      </c>
      <c r="B7120" s="130" t="s">
        <v>298</v>
      </c>
      <c r="C7120" s="126"/>
      <c r="D7120" s="126"/>
      <c r="E7120" s="124"/>
      <c r="F7120" s="119"/>
    </row>
    <row r="7121" spans="1:6" ht="31.5">
      <c r="A7121" s="127" t="s">
        <v>267</v>
      </c>
      <c r="B7121" s="128" t="s">
        <v>486</v>
      </c>
      <c r="C7121" s="126" t="s">
        <v>1877</v>
      </c>
      <c r="D7121" s="126" t="s">
        <v>1877</v>
      </c>
      <c r="E7121" s="124"/>
      <c r="F7121" s="119"/>
    </row>
    <row r="7122" spans="1:6" ht="63">
      <c r="A7122" s="127" t="s">
        <v>268</v>
      </c>
      <c r="B7122" s="128" t="s">
        <v>411</v>
      </c>
      <c r="C7122" s="126" t="s">
        <v>1877</v>
      </c>
      <c r="D7122" s="126" t="s">
        <v>1877</v>
      </c>
      <c r="E7122" s="124"/>
      <c r="F7122" s="119"/>
    </row>
    <row r="7123" spans="1:6" ht="31.5">
      <c r="A7123" s="127" t="s">
        <v>269</v>
      </c>
      <c r="B7123" s="128" t="s">
        <v>412</v>
      </c>
      <c r="C7123" s="126" t="s">
        <v>1877</v>
      </c>
      <c r="D7123" s="126" t="s">
        <v>1877</v>
      </c>
      <c r="E7123" s="124"/>
      <c r="F7123" s="119"/>
    </row>
    <row r="7124" spans="1:6" ht="47.25">
      <c r="A7124" s="129">
        <v>3</v>
      </c>
      <c r="B7124" s="130" t="s">
        <v>210</v>
      </c>
      <c r="C7124" s="126" t="s">
        <v>1877</v>
      </c>
      <c r="D7124" s="126" t="s">
        <v>1877</v>
      </c>
      <c r="E7124" s="124"/>
      <c r="F7124" s="119"/>
    </row>
    <row r="7125" spans="1:6" ht="31.5">
      <c r="A7125" s="127" t="s">
        <v>299</v>
      </c>
      <c r="B7125" s="128" t="s">
        <v>211</v>
      </c>
      <c r="C7125" s="126" t="s">
        <v>1877</v>
      </c>
      <c r="D7125" s="126" t="s">
        <v>1877</v>
      </c>
      <c r="E7125" s="124"/>
      <c r="F7125" s="119"/>
    </row>
    <row r="7126" spans="1:6">
      <c r="A7126" s="127" t="s">
        <v>240</v>
      </c>
      <c r="B7126" s="128" t="s">
        <v>212</v>
      </c>
      <c r="C7126" s="126" t="s">
        <v>1877</v>
      </c>
      <c r="D7126" s="126" t="s">
        <v>1877</v>
      </c>
      <c r="E7126" s="124"/>
      <c r="F7126" s="119"/>
    </row>
    <row r="7127" spans="1:6">
      <c r="A7127" s="127" t="s">
        <v>242</v>
      </c>
      <c r="B7127" s="128" t="s">
        <v>213</v>
      </c>
      <c r="C7127" s="126" t="s">
        <v>1877</v>
      </c>
      <c r="D7127" s="126" t="s">
        <v>1877</v>
      </c>
      <c r="E7127" s="124"/>
      <c r="F7127" s="119"/>
    </row>
    <row r="7128" spans="1:6">
      <c r="A7128" s="127" t="s">
        <v>214</v>
      </c>
      <c r="B7128" s="128" t="s">
        <v>215</v>
      </c>
      <c r="C7128" s="126" t="s">
        <v>1877</v>
      </c>
      <c r="D7128" s="126" t="s">
        <v>1877</v>
      </c>
      <c r="E7128" s="124"/>
      <c r="F7128" s="119"/>
    </row>
    <row r="7129" spans="1:6">
      <c r="A7129" s="127" t="s">
        <v>216</v>
      </c>
      <c r="B7129" s="128" t="s">
        <v>217</v>
      </c>
      <c r="C7129" s="126" t="s">
        <v>1877</v>
      </c>
      <c r="D7129" s="126" t="s">
        <v>1877</v>
      </c>
      <c r="E7129" s="124"/>
      <c r="F7129" s="119"/>
    </row>
    <row r="7130" spans="1:6">
      <c r="A7130" s="129">
        <v>4</v>
      </c>
      <c r="B7130" s="130" t="s">
        <v>394</v>
      </c>
      <c r="C7130" s="126"/>
      <c r="D7130" s="126"/>
      <c r="E7130" s="124"/>
      <c r="F7130" s="119"/>
    </row>
    <row r="7131" spans="1:6" ht="31.5">
      <c r="A7131" s="126" t="s">
        <v>271</v>
      </c>
      <c r="B7131" s="251" t="s">
        <v>218</v>
      </c>
      <c r="C7131" s="126" t="s">
        <v>1877</v>
      </c>
      <c r="D7131" s="126" t="s">
        <v>1877</v>
      </c>
      <c r="E7131" s="124"/>
      <c r="F7131" s="119"/>
    </row>
    <row r="7132" spans="1:6" ht="63">
      <c r="A7132" s="126" t="s">
        <v>272</v>
      </c>
      <c r="B7132" s="251" t="s">
        <v>392</v>
      </c>
      <c r="C7132" s="126" t="s">
        <v>1877</v>
      </c>
      <c r="D7132" s="126" t="s">
        <v>1877</v>
      </c>
      <c r="E7132" s="124"/>
      <c r="F7132" s="119"/>
    </row>
    <row r="7133" spans="1:6" ht="31.5">
      <c r="A7133" s="126" t="s">
        <v>273</v>
      </c>
      <c r="B7133" s="251" t="s">
        <v>500</v>
      </c>
      <c r="C7133" s="126" t="s">
        <v>1877</v>
      </c>
      <c r="D7133" s="126" t="s">
        <v>1877</v>
      </c>
      <c r="E7133" s="124"/>
      <c r="F7133" s="119"/>
    </row>
    <row r="7134" spans="1:6" ht="31.5">
      <c r="A7134" s="126" t="s">
        <v>138</v>
      </c>
      <c r="B7134" s="251" t="s">
        <v>501</v>
      </c>
      <c r="C7134" s="126" t="s">
        <v>1877</v>
      </c>
      <c r="D7134" s="126" t="s">
        <v>1877</v>
      </c>
      <c r="E7134" s="124"/>
      <c r="F7134" s="119"/>
    </row>
    <row r="7135" spans="1:6">
      <c r="E7135" s="719"/>
      <c r="F7135" s="178" t="s">
        <v>251</v>
      </c>
    </row>
    <row r="7136" spans="1:6">
      <c r="B7136" s="53"/>
      <c r="F7136" s="178" t="s">
        <v>456</v>
      </c>
    </row>
    <row r="7137" spans="1:6">
      <c r="F7137" s="178" t="s">
        <v>182</v>
      </c>
    </row>
    <row r="7138" spans="1:6">
      <c r="F7138" s="178"/>
    </row>
    <row r="7139" spans="1:6">
      <c r="A7139" s="802" t="s">
        <v>399</v>
      </c>
      <c r="B7139" s="802"/>
      <c r="C7139" s="802"/>
      <c r="D7139" s="802"/>
      <c r="E7139" s="802"/>
      <c r="F7139" s="802"/>
    </row>
    <row r="7140" spans="1:6">
      <c r="A7140" s="802" t="s">
        <v>303</v>
      </c>
      <c r="B7140" s="802"/>
      <c r="C7140" s="802"/>
      <c r="D7140" s="802"/>
      <c r="E7140" s="802"/>
      <c r="F7140" s="802"/>
    </row>
    <row r="7141" spans="1:6">
      <c r="F7141" s="178" t="s">
        <v>219</v>
      </c>
    </row>
    <row r="7142" spans="1:6">
      <c r="F7142" s="178" t="s">
        <v>220</v>
      </c>
    </row>
    <row r="7143" spans="1:6">
      <c r="F7143" s="178" t="s">
        <v>221</v>
      </c>
    </row>
    <row r="7144" spans="1:6">
      <c r="F7144" s="246" t="s">
        <v>222</v>
      </c>
    </row>
    <row r="7145" spans="1:6">
      <c r="F7145" s="178" t="s">
        <v>1885</v>
      </c>
    </row>
    <row r="7146" spans="1:6">
      <c r="F7146" s="178" t="s">
        <v>177</v>
      </c>
    </row>
    <row r="7147" spans="1:6">
      <c r="A7147" s="123"/>
    </row>
    <row r="7148" spans="1:6">
      <c r="A7148" s="804" t="s">
        <v>1886</v>
      </c>
      <c r="B7148" s="804"/>
      <c r="C7148" s="804"/>
      <c r="D7148" s="804"/>
      <c r="E7148" s="804"/>
      <c r="F7148" s="804"/>
    </row>
    <row r="7149" spans="1:6">
      <c r="A7149" s="121" t="s">
        <v>1213</v>
      </c>
      <c r="B7149" s="640" t="s">
        <v>1206</v>
      </c>
    </row>
    <row r="7150" spans="1:6">
      <c r="A7150" s="803" t="s">
        <v>262</v>
      </c>
      <c r="B7150" s="781" t="s">
        <v>418</v>
      </c>
      <c r="C7150" s="806" t="s">
        <v>470</v>
      </c>
      <c r="D7150" s="807"/>
      <c r="E7150" s="805" t="s">
        <v>400</v>
      </c>
      <c r="F7150" s="781" t="s">
        <v>401</v>
      </c>
    </row>
    <row r="7151" spans="1:6">
      <c r="A7151" s="803"/>
      <c r="B7151" s="781"/>
      <c r="C7151" s="808"/>
      <c r="D7151" s="809"/>
      <c r="E7151" s="805"/>
      <c r="F7151" s="781"/>
    </row>
    <row r="7152" spans="1:6">
      <c r="A7152" s="803"/>
      <c r="B7152" s="781"/>
      <c r="C7152" s="247" t="s">
        <v>402</v>
      </c>
      <c r="D7152" s="247" t="s">
        <v>403</v>
      </c>
      <c r="E7152" s="805"/>
      <c r="F7152" s="781"/>
    </row>
    <row r="7153" spans="1:6">
      <c r="A7153" s="712">
        <v>1</v>
      </c>
      <c r="B7153" s="709">
        <v>2</v>
      </c>
      <c r="C7153" s="247">
        <v>3</v>
      </c>
      <c r="D7153" s="247">
        <v>4</v>
      </c>
      <c r="E7153" s="711">
        <v>5</v>
      </c>
      <c r="F7153" s="709">
        <v>6</v>
      </c>
    </row>
    <row r="7154" spans="1:6">
      <c r="A7154" s="712">
        <v>1</v>
      </c>
      <c r="B7154" s="248" t="s">
        <v>368</v>
      </c>
      <c r="C7154" s="249"/>
      <c r="D7154" s="249"/>
      <c r="E7154" s="125"/>
      <c r="F7154" s="710"/>
    </row>
    <row r="7155" spans="1:6">
      <c r="A7155" s="126" t="s">
        <v>264</v>
      </c>
      <c r="B7155" s="250" t="s">
        <v>369</v>
      </c>
      <c r="C7155" s="126" t="s">
        <v>1878</v>
      </c>
      <c r="D7155" s="126" t="s">
        <v>1878</v>
      </c>
      <c r="E7155" s="124"/>
      <c r="F7155" s="119"/>
    </row>
    <row r="7156" spans="1:6">
      <c r="A7156" s="126" t="s">
        <v>265</v>
      </c>
      <c r="B7156" s="251" t="s">
        <v>223</v>
      </c>
      <c r="C7156" s="126" t="s">
        <v>1878</v>
      </c>
      <c r="D7156" s="126" t="s">
        <v>1878</v>
      </c>
      <c r="E7156" s="124"/>
      <c r="F7156" s="119"/>
    </row>
    <row r="7157" spans="1:6" ht="31.5">
      <c r="A7157" s="126" t="s">
        <v>276</v>
      </c>
      <c r="B7157" s="251" t="s">
        <v>480</v>
      </c>
      <c r="C7157" s="126" t="s">
        <v>1878</v>
      </c>
      <c r="D7157" s="126" t="s">
        <v>1878</v>
      </c>
      <c r="E7157" s="124"/>
      <c r="F7157" s="119"/>
    </row>
    <row r="7158" spans="1:6" ht="63">
      <c r="A7158" s="127" t="s">
        <v>291</v>
      </c>
      <c r="B7158" s="128" t="s">
        <v>481</v>
      </c>
      <c r="C7158" s="126" t="s">
        <v>1878</v>
      </c>
      <c r="D7158" s="126" t="s">
        <v>1878</v>
      </c>
      <c r="E7158" s="124"/>
      <c r="F7158" s="119"/>
    </row>
    <row r="7159" spans="1:6" ht="31.5">
      <c r="A7159" s="127" t="s">
        <v>482</v>
      </c>
      <c r="B7159" s="128" t="s">
        <v>483</v>
      </c>
      <c r="C7159" s="126" t="s">
        <v>1878</v>
      </c>
      <c r="D7159" s="126" t="s">
        <v>1878</v>
      </c>
      <c r="E7159" s="124"/>
      <c r="F7159" s="119"/>
    </row>
    <row r="7160" spans="1:6">
      <c r="A7160" s="127" t="s">
        <v>484</v>
      </c>
      <c r="B7160" s="128" t="s">
        <v>485</v>
      </c>
      <c r="C7160" s="126" t="s">
        <v>1878</v>
      </c>
      <c r="D7160" s="126" t="s">
        <v>1878</v>
      </c>
      <c r="E7160" s="124"/>
      <c r="F7160" s="119"/>
    </row>
    <row r="7161" spans="1:6">
      <c r="A7161" s="129">
        <v>2</v>
      </c>
      <c r="B7161" s="130" t="s">
        <v>298</v>
      </c>
      <c r="C7161" s="126"/>
      <c r="D7161" s="126"/>
      <c r="E7161" s="124"/>
      <c r="F7161" s="119"/>
    </row>
    <row r="7162" spans="1:6" ht="31.5">
      <c r="A7162" s="127" t="s">
        <v>267</v>
      </c>
      <c r="B7162" s="128" t="s">
        <v>486</v>
      </c>
      <c r="C7162" s="126" t="s">
        <v>1878</v>
      </c>
      <c r="D7162" s="126" t="s">
        <v>1878</v>
      </c>
      <c r="E7162" s="124"/>
      <c r="F7162" s="119"/>
    </row>
    <row r="7163" spans="1:6" ht="63">
      <c r="A7163" s="127" t="s">
        <v>268</v>
      </c>
      <c r="B7163" s="128" t="s">
        <v>411</v>
      </c>
      <c r="C7163" s="126" t="s">
        <v>1878</v>
      </c>
      <c r="D7163" s="126" t="s">
        <v>1878</v>
      </c>
      <c r="E7163" s="124"/>
      <c r="F7163" s="119"/>
    </row>
    <row r="7164" spans="1:6" ht="31.5">
      <c r="A7164" s="127" t="s">
        <v>269</v>
      </c>
      <c r="B7164" s="128" t="s">
        <v>412</v>
      </c>
      <c r="C7164" s="126" t="s">
        <v>1878</v>
      </c>
      <c r="D7164" s="126" t="s">
        <v>1878</v>
      </c>
      <c r="E7164" s="124"/>
      <c r="F7164" s="119"/>
    </row>
    <row r="7165" spans="1:6" ht="47.25">
      <c r="A7165" s="129">
        <v>3</v>
      </c>
      <c r="B7165" s="130" t="s">
        <v>210</v>
      </c>
      <c r="C7165" s="126" t="s">
        <v>1878</v>
      </c>
      <c r="D7165" s="126" t="s">
        <v>1878</v>
      </c>
      <c r="E7165" s="124"/>
      <c r="F7165" s="119"/>
    </row>
    <row r="7166" spans="1:6" ht="31.5">
      <c r="A7166" s="127" t="s">
        <v>299</v>
      </c>
      <c r="B7166" s="128" t="s">
        <v>211</v>
      </c>
      <c r="C7166" s="126" t="s">
        <v>1878</v>
      </c>
      <c r="D7166" s="126" t="s">
        <v>1878</v>
      </c>
      <c r="E7166" s="124"/>
      <c r="F7166" s="119"/>
    </row>
    <row r="7167" spans="1:6">
      <c r="A7167" s="127" t="s">
        <v>240</v>
      </c>
      <c r="B7167" s="128" t="s">
        <v>212</v>
      </c>
      <c r="C7167" s="126" t="s">
        <v>1878</v>
      </c>
      <c r="D7167" s="126" t="s">
        <v>1878</v>
      </c>
      <c r="E7167" s="124"/>
      <c r="F7167" s="119"/>
    </row>
    <row r="7168" spans="1:6">
      <c r="A7168" s="127" t="s">
        <v>242</v>
      </c>
      <c r="B7168" s="128" t="s">
        <v>213</v>
      </c>
      <c r="C7168" s="126" t="s">
        <v>1878</v>
      </c>
      <c r="D7168" s="126" t="s">
        <v>1878</v>
      </c>
      <c r="E7168" s="124"/>
      <c r="F7168" s="119"/>
    </row>
    <row r="7169" spans="1:6">
      <c r="A7169" s="127" t="s">
        <v>214</v>
      </c>
      <c r="B7169" s="128" t="s">
        <v>215</v>
      </c>
      <c r="C7169" s="126" t="s">
        <v>1878</v>
      </c>
      <c r="D7169" s="126" t="s">
        <v>1878</v>
      </c>
      <c r="E7169" s="124"/>
      <c r="F7169" s="119"/>
    </row>
    <row r="7170" spans="1:6">
      <c r="A7170" s="127" t="s">
        <v>216</v>
      </c>
      <c r="B7170" s="128" t="s">
        <v>217</v>
      </c>
      <c r="C7170" s="126" t="s">
        <v>1878</v>
      </c>
      <c r="D7170" s="126" t="s">
        <v>1878</v>
      </c>
      <c r="E7170" s="124"/>
      <c r="F7170" s="119"/>
    </row>
    <row r="7171" spans="1:6">
      <c r="A7171" s="129">
        <v>4</v>
      </c>
      <c r="B7171" s="130" t="s">
        <v>394</v>
      </c>
      <c r="C7171" s="126"/>
      <c r="D7171" s="126"/>
      <c r="E7171" s="124"/>
      <c r="F7171" s="119"/>
    </row>
    <row r="7172" spans="1:6" ht="31.5">
      <c r="A7172" s="126" t="s">
        <v>271</v>
      </c>
      <c r="B7172" s="251" t="s">
        <v>218</v>
      </c>
      <c r="C7172" s="126" t="s">
        <v>1878</v>
      </c>
      <c r="D7172" s="126" t="s">
        <v>1878</v>
      </c>
      <c r="E7172" s="124"/>
      <c r="F7172" s="119"/>
    </row>
    <row r="7173" spans="1:6" ht="63">
      <c r="A7173" s="126" t="s">
        <v>272</v>
      </c>
      <c r="B7173" s="251" t="s">
        <v>392</v>
      </c>
      <c r="C7173" s="126" t="s">
        <v>1878</v>
      </c>
      <c r="D7173" s="126" t="s">
        <v>1878</v>
      </c>
      <c r="E7173" s="124"/>
      <c r="F7173" s="119"/>
    </row>
    <row r="7174" spans="1:6" ht="31.5">
      <c r="A7174" s="126" t="s">
        <v>273</v>
      </c>
      <c r="B7174" s="251" t="s">
        <v>500</v>
      </c>
      <c r="C7174" s="126" t="s">
        <v>1878</v>
      </c>
      <c r="D7174" s="126" t="s">
        <v>1878</v>
      </c>
      <c r="E7174" s="124"/>
      <c r="F7174" s="119"/>
    </row>
    <row r="7175" spans="1:6" ht="31.5">
      <c r="A7175" s="126" t="s">
        <v>138</v>
      </c>
      <c r="B7175" s="251" t="s">
        <v>501</v>
      </c>
      <c r="C7175" s="126" t="s">
        <v>1878</v>
      </c>
      <c r="D7175" s="126" t="s">
        <v>1878</v>
      </c>
      <c r="E7175" s="124"/>
      <c r="F7175" s="119"/>
    </row>
    <row r="7176" spans="1:6">
      <c r="E7176" s="719"/>
      <c r="F7176" s="178" t="s">
        <v>251</v>
      </c>
    </row>
    <row r="7177" spans="1:6">
      <c r="B7177" s="53"/>
      <c r="F7177" s="178" t="s">
        <v>456</v>
      </c>
    </row>
    <row r="7178" spans="1:6">
      <c r="F7178" s="178" t="s">
        <v>182</v>
      </c>
    </row>
    <row r="7179" spans="1:6">
      <c r="F7179" s="178"/>
    </row>
    <row r="7180" spans="1:6">
      <c r="A7180" s="802" t="s">
        <v>399</v>
      </c>
      <c r="B7180" s="802"/>
      <c r="C7180" s="802"/>
      <c r="D7180" s="802"/>
      <c r="E7180" s="802"/>
      <c r="F7180" s="802"/>
    </row>
    <row r="7181" spans="1:6">
      <c r="A7181" s="802" t="s">
        <v>303</v>
      </c>
      <c r="B7181" s="802"/>
      <c r="C7181" s="802"/>
      <c r="D7181" s="802"/>
      <c r="E7181" s="802"/>
      <c r="F7181" s="802"/>
    </row>
    <row r="7182" spans="1:6">
      <c r="F7182" s="178" t="s">
        <v>219</v>
      </c>
    </row>
    <row r="7183" spans="1:6">
      <c r="F7183" s="178" t="s">
        <v>220</v>
      </c>
    </row>
    <row r="7184" spans="1:6">
      <c r="F7184" s="178" t="s">
        <v>221</v>
      </c>
    </row>
    <row r="7185" spans="1:6">
      <c r="F7185" s="246" t="s">
        <v>222</v>
      </c>
    </row>
    <row r="7186" spans="1:6">
      <c r="F7186" s="178" t="s">
        <v>1885</v>
      </c>
    </row>
    <row r="7187" spans="1:6">
      <c r="F7187" s="178" t="s">
        <v>177</v>
      </c>
    </row>
    <row r="7188" spans="1:6">
      <c r="A7188" s="123"/>
    </row>
    <row r="7189" spans="1:6">
      <c r="A7189" s="804" t="s">
        <v>1886</v>
      </c>
      <c r="B7189" s="804"/>
      <c r="C7189" s="804"/>
      <c r="D7189" s="804"/>
      <c r="E7189" s="804"/>
      <c r="F7189" s="804"/>
    </row>
    <row r="7190" spans="1:6">
      <c r="A7190" s="121" t="s">
        <v>1214</v>
      </c>
      <c r="B7190" s="640" t="s">
        <v>1207</v>
      </c>
    </row>
    <row r="7191" spans="1:6">
      <c r="A7191" s="803" t="s">
        <v>262</v>
      </c>
      <c r="B7191" s="781" t="s">
        <v>418</v>
      </c>
      <c r="C7191" s="806" t="s">
        <v>470</v>
      </c>
      <c r="D7191" s="807"/>
      <c r="E7191" s="805" t="s">
        <v>400</v>
      </c>
      <c r="F7191" s="781" t="s">
        <v>401</v>
      </c>
    </row>
    <row r="7192" spans="1:6">
      <c r="A7192" s="803"/>
      <c r="B7192" s="781"/>
      <c r="C7192" s="808"/>
      <c r="D7192" s="809"/>
      <c r="E7192" s="805"/>
      <c r="F7192" s="781"/>
    </row>
    <row r="7193" spans="1:6">
      <c r="A7193" s="803"/>
      <c r="B7193" s="781"/>
      <c r="C7193" s="247" t="s">
        <v>402</v>
      </c>
      <c r="D7193" s="247" t="s">
        <v>403</v>
      </c>
      <c r="E7193" s="805"/>
      <c r="F7193" s="781"/>
    </row>
    <row r="7194" spans="1:6">
      <c r="A7194" s="712">
        <v>1</v>
      </c>
      <c r="B7194" s="709">
        <v>2</v>
      </c>
      <c r="C7194" s="247">
        <v>3</v>
      </c>
      <c r="D7194" s="247">
        <v>4</v>
      </c>
      <c r="E7194" s="711">
        <v>5</v>
      </c>
      <c r="F7194" s="709">
        <v>6</v>
      </c>
    </row>
    <row r="7195" spans="1:6">
      <c r="A7195" s="712">
        <v>1</v>
      </c>
      <c r="B7195" s="248" t="s">
        <v>368</v>
      </c>
      <c r="C7195" s="249"/>
      <c r="D7195" s="249"/>
      <c r="E7195" s="125"/>
      <c r="F7195" s="710"/>
    </row>
    <row r="7196" spans="1:6">
      <c r="A7196" s="126" t="s">
        <v>264</v>
      </c>
      <c r="B7196" s="250" t="s">
        <v>369</v>
      </c>
      <c r="C7196" s="126" t="s">
        <v>1878</v>
      </c>
      <c r="D7196" s="126" t="s">
        <v>1878</v>
      </c>
      <c r="E7196" s="124"/>
      <c r="F7196" s="119"/>
    </row>
    <row r="7197" spans="1:6">
      <c r="A7197" s="126" t="s">
        <v>265</v>
      </c>
      <c r="B7197" s="251" t="s">
        <v>223</v>
      </c>
      <c r="C7197" s="126" t="s">
        <v>1878</v>
      </c>
      <c r="D7197" s="126" t="s">
        <v>1878</v>
      </c>
      <c r="E7197" s="124"/>
      <c r="F7197" s="119"/>
    </row>
    <row r="7198" spans="1:6" ht="31.5">
      <c r="A7198" s="126" t="s">
        <v>276</v>
      </c>
      <c r="B7198" s="251" t="s">
        <v>480</v>
      </c>
      <c r="C7198" s="126" t="s">
        <v>1878</v>
      </c>
      <c r="D7198" s="126" t="s">
        <v>1878</v>
      </c>
      <c r="E7198" s="124"/>
      <c r="F7198" s="119"/>
    </row>
    <row r="7199" spans="1:6" ht="63">
      <c r="A7199" s="127" t="s">
        <v>291</v>
      </c>
      <c r="B7199" s="128" t="s">
        <v>481</v>
      </c>
      <c r="C7199" s="126" t="s">
        <v>1878</v>
      </c>
      <c r="D7199" s="126" t="s">
        <v>1878</v>
      </c>
      <c r="E7199" s="124"/>
      <c r="F7199" s="119"/>
    </row>
    <row r="7200" spans="1:6" ht="31.5">
      <c r="A7200" s="127" t="s">
        <v>482</v>
      </c>
      <c r="B7200" s="128" t="s">
        <v>483</v>
      </c>
      <c r="C7200" s="126" t="s">
        <v>1878</v>
      </c>
      <c r="D7200" s="126" t="s">
        <v>1878</v>
      </c>
      <c r="E7200" s="124"/>
      <c r="F7200" s="119"/>
    </row>
    <row r="7201" spans="1:6">
      <c r="A7201" s="127" t="s">
        <v>484</v>
      </c>
      <c r="B7201" s="128" t="s">
        <v>485</v>
      </c>
      <c r="C7201" s="126" t="s">
        <v>1878</v>
      </c>
      <c r="D7201" s="126" t="s">
        <v>1878</v>
      </c>
      <c r="E7201" s="124"/>
      <c r="F7201" s="119"/>
    </row>
    <row r="7202" spans="1:6">
      <c r="A7202" s="129">
        <v>2</v>
      </c>
      <c r="B7202" s="130" t="s">
        <v>298</v>
      </c>
      <c r="C7202" s="126"/>
      <c r="D7202" s="126"/>
      <c r="E7202" s="124"/>
      <c r="F7202" s="119"/>
    </row>
    <row r="7203" spans="1:6" ht="31.5">
      <c r="A7203" s="127" t="s">
        <v>267</v>
      </c>
      <c r="B7203" s="128" t="s">
        <v>486</v>
      </c>
      <c r="C7203" s="126" t="s">
        <v>1878</v>
      </c>
      <c r="D7203" s="126" t="s">
        <v>1878</v>
      </c>
      <c r="E7203" s="124"/>
      <c r="F7203" s="119"/>
    </row>
    <row r="7204" spans="1:6" ht="63">
      <c r="A7204" s="127" t="s">
        <v>268</v>
      </c>
      <c r="B7204" s="128" t="s">
        <v>411</v>
      </c>
      <c r="C7204" s="126" t="s">
        <v>1878</v>
      </c>
      <c r="D7204" s="126" t="s">
        <v>1878</v>
      </c>
      <c r="E7204" s="124"/>
      <c r="F7204" s="119"/>
    </row>
    <row r="7205" spans="1:6" ht="31.5">
      <c r="A7205" s="127" t="s">
        <v>269</v>
      </c>
      <c r="B7205" s="128" t="s">
        <v>412</v>
      </c>
      <c r="C7205" s="126" t="s">
        <v>1878</v>
      </c>
      <c r="D7205" s="126" t="s">
        <v>1878</v>
      </c>
      <c r="E7205" s="124"/>
      <c r="F7205" s="119"/>
    </row>
    <row r="7206" spans="1:6" ht="47.25">
      <c r="A7206" s="129">
        <v>3</v>
      </c>
      <c r="B7206" s="130" t="s">
        <v>210</v>
      </c>
      <c r="C7206" s="126" t="s">
        <v>1878</v>
      </c>
      <c r="D7206" s="126" t="s">
        <v>1878</v>
      </c>
      <c r="E7206" s="124"/>
      <c r="F7206" s="119"/>
    </row>
    <row r="7207" spans="1:6" ht="31.5">
      <c r="A7207" s="127" t="s">
        <v>299</v>
      </c>
      <c r="B7207" s="128" t="s">
        <v>211</v>
      </c>
      <c r="C7207" s="126" t="s">
        <v>1878</v>
      </c>
      <c r="D7207" s="126" t="s">
        <v>1878</v>
      </c>
      <c r="E7207" s="124"/>
      <c r="F7207" s="119"/>
    </row>
    <row r="7208" spans="1:6">
      <c r="A7208" s="127" t="s">
        <v>240</v>
      </c>
      <c r="B7208" s="128" t="s">
        <v>212</v>
      </c>
      <c r="C7208" s="126" t="s">
        <v>1878</v>
      </c>
      <c r="D7208" s="126" t="s">
        <v>1878</v>
      </c>
      <c r="E7208" s="124"/>
      <c r="F7208" s="119"/>
    </row>
    <row r="7209" spans="1:6">
      <c r="A7209" s="127" t="s">
        <v>242</v>
      </c>
      <c r="B7209" s="128" t="s">
        <v>213</v>
      </c>
      <c r="C7209" s="126" t="s">
        <v>1878</v>
      </c>
      <c r="D7209" s="126" t="s">
        <v>1878</v>
      </c>
      <c r="E7209" s="124"/>
      <c r="F7209" s="119"/>
    </row>
    <row r="7210" spans="1:6">
      <c r="A7210" s="127" t="s">
        <v>214</v>
      </c>
      <c r="B7210" s="128" t="s">
        <v>215</v>
      </c>
      <c r="C7210" s="126" t="s">
        <v>1878</v>
      </c>
      <c r="D7210" s="126" t="s">
        <v>1878</v>
      </c>
      <c r="E7210" s="124"/>
      <c r="F7210" s="119"/>
    </row>
    <row r="7211" spans="1:6">
      <c r="A7211" s="127" t="s">
        <v>216</v>
      </c>
      <c r="B7211" s="128" t="s">
        <v>217</v>
      </c>
      <c r="C7211" s="126" t="s">
        <v>1878</v>
      </c>
      <c r="D7211" s="126" t="s">
        <v>1878</v>
      </c>
      <c r="E7211" s="124"/>
      <c r="F7211" s="119"/>
    </row>
    <row r="7212" spans="1:6">
      <c r="A7212" s="129">
        <v>4</v>
      </c>
      <c r="B7212" s="130" t="s">
        <v>394</v>
      </c>
      <c r="C7212" s="126"/>
      <c r="D7212" s="126"/>
      <c r="E7212" s="124"/>
      <c r="F7212" s="119"/>
    </row>
    <row r="7213" spans="1:6" ht="31.5">
      <c r="A7213" s="126" t="s">
        <v>271</v>
      </c>
      <c r="B7213" s="251" t="s">
        <v>218</v>
      </c>
      <c r="C7213" s="126" t="s">
        <v>1878</v>
      </c>
      <c r="D7213" s="126" t="s">
        <v>1878</v>
      </c>
      <c r="E7213" s="124"/>
      <c r="F7213" s="119"/>
    </row>
    <row r="7214" spans="1:6" ht="63">
      <c r="A7214" s="126" t="s">
        <v>272</v>
      </c>
      <c r="B7214" s="251" t="s">
        <v>392</v>
      </c>
      <c r="C7214" s="126" t="s">
        <v>1878</v>
      </c>
      <c r="D7214" s="126" t="s">
        <v>1878</v>
      </c>
      <c r="E7214" s="124"/>
      <c r="F7214" s="119"/>
    </row>
    <row r="7215" spans="1:6" ht="31.5">
      <c r="A7215" s="126" t="s">
        <v>273</v>
      </c>
      <c r="B7215" s="251" t="s">
        <v>500</v>
      </c>
      <c r="C7215" s="126" t="s">
        <v>1878</v>
      </c>
      <c r="D7215" s="126" t="s">
        <v>1878</v>
      </c>
      <c r="E7215" s="124"/>
      <c r="F7215" s="119"/>
    </row>
    <row r="7216" spans="1:6" ht="31.5">
      <c r="A7216" s="126" t="s">
        <v>138</v>
      </c>
      <c r="B7216" s="251" t="s">
        <v>501</v>
      </c>
      <c r="C7216" s="126" t="s">
        <v>1878</v>
      </c>
      <c r="D7216" s="126" t="s">
        <v>1878</v>
      </c>
      <c r="E7216" s="124"/>
      <c r="F7216" s="119"/>
    </row>
    <row r="7217" spans="1:6">
      <c r="E7217" s="719"/>
      <c r="F7217" s="178" t="s">
        <v>251</v>
      </c>
    </row>
    <row r="7218" spans="1:6">
      <c r="B7218" s="53"/>
      <c r="F7218" s="178" t="s">
        <v>456</v>
      </c>
    </row>
    <row r="7219" spans="1:6">
      <c r="F7219" s="178" t="s">
        <v>182</v>
      </c>
    </row>
    <row r="7220" spans="1:6">
      <c r="F7220" s="178"/>
    </row>
    <row r="7221" spans="1:6">
      <c r="A7221" s="802" t="s">
        <v>399</v>
      </c>
      <c r="B7221" s="802"/>
      <c r="C7221" s="802"/>
      <c r="D7221" s="802"/>
      <c r="E7221" s="802"/>
      <c r="F7221" s="802"/>
    </row>
    <row r="7222" spans="1:6">
      <c r="A7222" s="802" t="s">
        <v>303</v>
      </c>
      <c r="B7222" s="802"/>
      <c r="C7222" s="802"/>
      <c r="D7222" s="802"/>
      <c r="E7222" s="802"/>
      <c r="F7222" s="802"/>
    </row>
    <row r="7223" spans="1:6">
      <c r="F7223" s="178" t="s">
        <v>219</v>
      </c>
    </row>
    <row r="7224" spans="1:6">
      <c r="F7224" s="178" t="s">
        <v>220</v>
      </c>
    </row>
    <row r="7225" spans="1:6">
      <c r="F7225" s="178" t="s">
        <v>221</v>
      </c>
    </row>
    <row r="7226" spans="1:6">
      <c r="F7226" s="246" t="s">
        <v>222</v>
      </c>
    </row>
    <row r="7227" spans="1:6">
      <c r="F7227" s="178" t="s">
        <v>1885</v>
      </c>
    </row>
    <row r="7228" spans="1:6">
      <c r="F7228" s="178" t="s">
        <v>177</v>
      </c>
    </row>
    <row r="7229" spans="1:6">
      <c r="A7229" s="123"/>
    </row>
    <row r="7230" spans="1:6">
      <c r="A7230" s="804" t="s">
        <v>1886</v>
      </c>
      <c r="B7230" s="804"/>
      <c r="C7230" s="804"/>
      <c r="D7230" s="804"/>
      <c r="E7230" s="804"/>
      <c r="F7230" s="804"/>
    </row>
    <row r="7231" spans="1:6">
      <c r="A7231" s="121" t="s">
        <v>679</v>
      </c>
      <c r="B7231" s="640" t="s">
        <v>1359</v>
      </c>
    </row>
    <row r="7232" spans="1:6">
      <c r="A7232" s="803" t="s">
        <v>262</v>
      </c>
      <c r="B7232" s="781" t="s">
        <v>418</v>
      </c>
      <c r="C7232" s="806" t="s">
        <v>470</v>
      </c>
      <c r="D7232" s="807"/>
      <c r="E7232" s="805" t="s">
        <v>400</v>
      </c>
      <c r="F7232" s="781" t="s">
        <v>401</v>
      </c>
    </row>
    <row r="7233" spans="1:6">
      <c r="A7233" s="803"/>
      <c r="B7233" s="781"/>
      <c r="C7233" s="808"/>
      <c r="D7233" s="809"/>
      <c r="E7233" s="805"/>
      <c r="F7233" s="781"/>
    </row>
    <row r="7234" spans="1:6">
      <c r="A7234" s="803"/>
      <c r="B7234" s="781"/>
      <c r="C7234" s="247" t="s">
        <v>402</v>
      </c>
      <c r="D7234" s="247" t="s">
        <v>403</v>
      </c>
      <c r="E7234" s="805"/>
      <c r="F7234" s="781"/>
    </row>
    <row r="7235" spans="1:6">
      <c r="A7235" s="712">
        <v>1</v>
      </c>
      <c r="B7235" s="709">
        <v>2</v>
      </c>
      <c r="C7235" s="247">
        <v>3</v>
      </c>
      <c r="D7235" s="247">
        <v>4</v>
      </c>
      <c r="E7235" s="711">
        <v>5</v>
      </c>
      <c r="F7235" s="709">
        <v>6</v>
      </c>
    </row>
    <row r="7236" spans="1:6">
      <c r="A7236" s="712">
        <v>1</v>
      </c>
      <c r="B7236" s="248" t="s">
        <v>368</v>
      </c>
      <c r="C7236" s="249"/>
      <c r="D7236" s="249"/>
      <c r="E7236" s="125"/>
      <c r="F7236" s="710"/>
    </row>
    <row r="7237" spans="1:6">
      <c r="A7237" s="126" t="s">
        <v>264</v>
      </c>
      <c r="B7237" s="250" t="s">
        <v>369</v>
      </c>
      <c r="C7237" s="126" t="s">
        <v>1879</v>
      </c>
      <c r="D7237" s="126" t="s">
        <v>1879</v>
      </c>
      <c r="E7237" s="124"/>
      <c r="F7237" s="119"/>
    </row>
    <row r="7238" spans="1:6">
      <c r="A7238" s="126" t="s">
        <v>265</v>
      </c>
      <c r="B7238" s="251" t="s">
        <v>223</v>
      </c>
      <c r="C7238" s="126" t="s">
        <v>1879</v>
      </c>
      <c r="D7238" s="126" t="s">
        <v>1879</v>
      </c>
      <c r="E7238" s="124"/>
      <c r="F7238" s="119"/>
    </row>
    <row r="7239" spans="1:6" ht="31.5">
      <c r="A7239" s="126" t="s">
        <v>276</v>
      </c>
      <c r="B7239" s="251" t="s">
        <v>480</v>
      </c>
      <c r="C7239" s="126" t="s">
        <v>1879</v>
      </c>
      <c r="D7239" s="126" t="s">
        <v>1879</v>
      </c>
      <c r="E7239" s="124"/>
      <c r="F7239" s="119"/>
    </row>
    <row r="7240" spans="1:6" ht="63">
      <c r="A7240" s="127" t="s">
        <v>291</v>
      </c>
      <c r="B7240" s="128" t="s">
        <v>481</v>
      </c>
      <c r="C7240" s="126" t="s">
        <v>1879</v>
      </c>
      <c r="D7240" s="126" t="s">
        <v>1879</v>
      </c>
      <c r="E7240" s="124"/>
      <c r="F7240" s="119"/>
    </row>
    <row r="7241" spans="1:6" ht="31.5">
      <c r="A7241" s="127" t="s">
        <v>482</v>
      </c>
      <c r="B7241" s="128" t="s">
        <v>483</v>
      </c>
      <c r="C7241" s="126" t="s">
        <v>1879</v>
      </c>
      <c r="D7241" s="126" t="s">
        <v>1879</v>
      </c>
      <c r="E7241" s="124"/>
      <c r="F7241" s="119"/>
    </row>
    <row r="7242" spans="1:6">
      <c r="A7242" s="127" t="s">
        <v>484</v>
      </c>
      <c r="B7242" s="128" t="s">
        <v>485</v>
      </c>
      <c r="C7242" s="126" t="s">
        <v>1879</v>
      </c>
      <c r="D7242" s="126" t="s">
        <v>1879</v>
      </c>
      <c r="E7242" s="124"/>
      <c r="F7242" s="119"/>
    </row>
    <row r="7243" spans="1:6">
      <c r="A7243" s="129">
        <v>2</v>
      </c>
      <c r="B7243" s="130" t="s">
        <v>298</v>
      </c>
      <c r="C7243" s="126"/>
      <c r="D7243" s="126"/>
      <c r="E7243" s="124"/>
      <c r="F7243" s="119"/>
    </row>
    <row r="7244" spans="1:6" ht="31.5">
      <c r="A7244" s="127" t="s">
        <v>267</v>
      </c>
      <c r="B7244" s="128" t="s">
        <v>486</v>
      </c>
      <c r="C7244" s="126" t="s">
        <v>1879</v>
      </c>
      <c r="D7244" s="126" t="s">
        <v>1879</v>
      </c>
      <c r="E7244" s="124"/>
      <c r="F7244" s="119"/>
    </row>
    <row r="7245" spans="1:6" ht="63">
      <c r="A7245" s="127" t="s">
        <v>268</v>
      </c>
      <c r="B7245" s="128" t="s">
        <v>411</v>
      </c>
      <c r="C7245" s="126" t="s">
        <v>1879</v>
      </c>
      <c r="D7245" s="126" t="s">
        <v>1879</v>
      </c>
      <c r="E7245" s="124"/>
      <c r="F7245" s="119"/>
    </row>
    <row r="7246" spans="1:6" ht="31.5">
      <c r="A7246" s="127" t="s">
        <v>269</v>
      </c>
      <c r="B7246" s="128" t="s">
        <v>412</v>
      </c>
      <c r="C7246" s="126" t="s">
        <v>1879</v>
      </c>
      <c r="D7246" s="126" t="s">
        <v>1879</v>
      </c>
      <c r="E7246" s="124"/>
      <c r="F7246" s="119"/>
    </row>
    <row r="7247" spans="1:6" ht="47.25">
      <c r="A7247" s="129">
        <v>3</v>
      </c>
      <c r="B7247" s="130" t="s">
        <v>210</v>
      </c>
      <c r="C7247" s="126" t="s">
        <v>1879</v>
      </c>
      <c r="D7247" s="126" t="s">
        <v>1879</v>
      </c>
      <c r="E7247" s="124"/>
      <c r="F7247" s="119"/>
    </row>
    <row r="7248" spans="1:6" ht="31.5">
      <c r="A7248" s="127" t="s">
        <v>299</v>
      </c>
      <c r="B7248" s="128" t="s">
        <v>211</v>
      </c>
      <c r="C7248" s="126" t="s">
        <v>1879</v>
      </c>
      <c r="D7248" s="126" t="s">
        <v>1879</v>
      </c>
      <c r="E7248" s="124"/>
      <c r="F7248" s="119"/>
    </row>
    <row r="7249" spans="1:6">
      <c r="A7249" s="127" t="s">
        <v>240</v>
      </c>
      <c r="B7249" s="128" t="s">
        <v>212</v>
      </c>
      <c r="C7249" s="126" t="s">
        <v>1879</v>
      </c>
      <c r="D7249" s="126" t="s">
        <v>1879</v>
      </c>
      <c r="E7249" s="124"/>
      <c r="F7249" s="119"/>
    </row>
    <row r="7250" spans="1:6">
      <c r="A7250" s="127" t="s">
        <v>242</v>
      </c>
      <c r="B7250" s="128" t="s">
        <v>213</v>
      </c>
      <c r="C7250" s="126" t="s">
        <v>1879</v>
      </c>
      <c r="D7250" s="126" t="s">
        <v>1879</v>
      </c>
      <c r="E7250" s="124"/>
      <c r="F7250" s="119"/>
    </row>
    <row r="7251" spans="1:6">
      <c r="A7251" s="127" t="s">
        <v>214</v>
      </c>
      <c r="B7251" s="128" t="s">
        <v>215</v>
      </c>
      <c r="C7251" s="126" t="s">
        <v>1879</v>
      </c>
      <c r="D7251" s="126" t="s">
        <v>1879</v>
      </c>
      <c r="E7251" s="124"/>
      <c r="F7251" s="119"/>
    </row>
    <row r="7252" spans="1:6">
      <c r="A7252" s="127" t="s">
        <v>216</v>
      </c>
      <c r="B7252" s="128" t="s">
        <v>217</v>
      </c>
      <c r="C7252" s="126" t="s">
        <v>1879</v>
      </c>
      <c r="D7252" s="126" t="s">
        <v>1879</v>
      </c>
      <c r="E7252" s="124"/>
      <c r="F7252" s="119"/>
    </row>
    <row r="7253" spans="1:6">
      <c r="A7253" s="129">
        <v>4</v>
      </c>
      <c r="B7253" s="130" t="s">
        <v>394</v>
      </c>
      <c r="C7253" s="126"/>
      <c r="D7253" s="126"/>
      <c r="E7253" s="124"/>
      <c r="F7253" s="119"/>
    </row>
    <row r="7254" spans="1:6" ht="31.5">
      <c r="A7254" s="126" t="s">
        <v>271</v>
      </c>
      <c r="B7254" s="251" t="s">
        <v>218</v>
      </c>
      <c r="C7254" s="126" t="s">
        <v>1879</v>
      </c>
      <c r="D7254" s="126" t="s">
        <v>1879</v>
      </c>
      <c r="E7254" s="124"/>
      <c r="F7254" s="119"/>
    </row>
    <row r="7255" spans="1:6" ht="63">
      <c r="A7255" s="126" t="s">
        <v>272</v>
      </c>
      <c r="B7255" s="251" t="s">
        <v>392</v>
      </c>
      <c r="C7255" s="126" t="s">
        <v>1879</v>
      </c>
      <c r="D7255" s="126" t="s">
        <v>1879</v>
      </c>
      <c r="E7255" s="124"/>
      <c r="F7255" s="119"/>
    </row>
    <row r="7256" spans="1:6" ht="31.5">
      <c r="A7256" s="126" t="s">
        <v>273</v>
      </c>
      <c r="B7256" s="251" t="s">
        <v>500</v>
      </c>
      <c r="C7256" s="126" t="s">
        <v>1879</v>
      </c>
      <c r="D7256" s="126" t="s">
        <v>1879</v>
      </c>
      <c r="E7256" s="124"/>
      <c r="F7256" s="119"/>
    </row>
    <row r="7257" spans="1:6" ht="31.5">
      <c r="A7257" s="126" t="s">
        <v>138</v>
      </c>
      <c r="B7257" s="251" t="s">
        <v>501</v>
      </c>
      <c r="C7257" s="126" t="s">
        <v>1879</v>
      </c>
      <c r="D7257" s="126" t="s">
        <v>1879</v>
      </c>
      <c r="E7257" s="124"/>
      <c r="F7257" s="119"/>
    </row>
    <row r="7258" spans="1:6">
      <c r="E7258" s="719"/>
      <c r="F7258" s="178" t="s">
        <v>251</v>
      </c>
    </row>
    <row r="7259" spans="1:6">
      <c r="B7259" s="53"/>
      <c r="F7259" s="178" t="s">
        <v>456</v>
      </c>
    </row>
    <row r="7260" spans="1:6">
      <c r="F7260" s="178" t="s">
        <v>182</v>
      </c>
    </row>
    <row r="7261" spans="1:6">
      <c r="F7261" s="178"/>
    </row>
    <row r="7262" spans="1:6">
      <c r="A7262" s="802" t="s">
        <v>399</v>
      </c>
      <c r="B7262" s="802"/>
      <c r="C7262" s="802"/>
      <c r="D7262" s="802"/>
      <c r="E7262" s="802"/>
      <c r="F7262" s="802"/>
    </row>
    <row r="7263" spans="1:6">
      <c r="A7263" s="802" t="s">
        <v>303</v>
      </c>
      <c r="B7263" s="802"/>
      <c r="C7263" s="802"/>
      <c r="D7263" s="802"/>
      <c r="E7263" s="802"/>
      <c r="F7263" s="802"/>
    </row>
    <row r="7264" spans="1:6">
      <c r="F7264" s="178" t="s">
        <v>219</v>
      </c>
    </row>
    <row r="7265" spans="1:6">
      <c r="F7265" s="178" t="s">
        <v>220</v>
      </c>
    </row>
    <row r="7266" spans="1:6">
      <c r="F7266" s="178" t="s">
        <v>221</v>
      </c>
    </row>
    <row r="7267" spans="1:6">
      <c r="F7267" s="246" t="s">
        <v>222</v>
      </c>
    </row>
    <row r="7268" spans="1:6">
      <c r="F7268" s="178" t="s">
        <v>1885</v>
      </c>
    </row>
    <row r="7269" spans="1:6">
      <c r="F7269" s="178" t="s">
        <v>177</v>
      </c>
    </row>
    <row r="7270" spans="1:6">
      <c r="A7270" s="123"/>
    </row>
    <row r="7271" spans="1:6">
      <c r="A7271" s="804" t="s">
        <v>1886</v>
      </c>
      <c r="B7271" s="804"/>
      <c r="C7271" s="804"/>
      <c r="D7271" s="804"/>
      <c r="E7271" s="804"/>
      <c r="F7271" s="804"/>
    </row>
    <row r="7272" spans="1:6">
      <c r="A7272" s="121" t="s">
        <v>680</v>
      </c>
      <c r="B7272" s="640" t="s">
        <v>1360</v>
      </c>
    </row>
    <row r="7273" spans="1:6">
      <c r="A7273" s="803" t="s">
        <v>262</v>
      </c>
      <c r="B7273" s="781" t="s">
        <v>418</v>
      </c>
      <c r="C7273" s="806" t="s">
        <v>470</v>
      </c>
      <c r="D7273" s="807"/>
      <c r="E7273" s="805" t="s">
        <v>400</v>
      </c>
      <c r="F7273" s="781" t="s">
        <v>401</v>
      </c>
    </row>
    <row r="7274" spans="1:6">
      <c r="A7274" s="803"/>
      <c r="B7274" s="781"/>
      <c r="C7274" s="808"/>
      <c r="D7274" s="809"/>
      <c r="E7274" s="805"/>
      <c r="F7274" s="781"/>
    </row>
    <row r="7275" spans="1:6">
      <c r="A7275" s="803"/>
      <c r="B7275" s="781"/>
      <c r="C7275" s="247" t="s">
        <v>402</v>
      </c>
      <c r="D7275" s="247" t="s">
        <v>403</v>
      </c>
      <c r="E7275" s="805"/>
      <c r="F7275" s="781"/>
    </row>
    <row r="7276" spans="1:6">
      <c r="A7276" s="712">
        <v>1</v>
      </c>
      <c r="B7276" s="709">
        <v>2</v>
      </c>
      <c r="C7276" s="247">
        <v>3</v>
      </c>
      <c r="D7276" s="247">
        <v>4</v>
      </c>
      <c r="E7276" s="711">
        <v>5</v>
      </c>
      <c r="F7276" s="709">
        <v>6</v>
      </c>
    </row>
    <row r="7277" spans="1:6">
      <c r="A7277" s="712">
        <v>1</v>
      </c>
      <c r="B7277" s="248" t="s">
        <v>368</v>
      </c>
      <c r="C7277" s="249"/>
      <c r="D7277" s="249"/>
      <c r="E7277" s="125"/>
      <c r="F7277" s="710"/>
    </row>
    <row r="7278" spans="1:6">
      <c r="A7278" s="126" t="s">
        <v>264</v>
      </c>
      <c r="B7278" s="250" t="s">
        <v>369</v>
      </c>
      <c r="C7278" s="126" t="s">
        <v>1879</v>
      </c>
      <c r="D7278" s="126" t="s">
        <v>1879</v>
      </c>
      <c r="E7278" s="124"/>
      <c r="F7278" s="119"/>
    </row>
    <row r="7279" spans="1:6">
      <c r="A7279" s="126" t="s">
        <v>265</v>
      </c>
      <c r="B7279" s="251" t="s">
        <v>223</v>
      </c>
      <c r="C7279" s="126" t="s">
        <v>1879</v>
      </c>
      <c r="D7279" s="126" t="s">
        <v>1879</v>
      </c>
      <c r="E7279" s="124"/>
      <c r="F7279" s="119"/>
    </row>
    <row r="7280" spans="1:6" ht="31.5">
      <c r="A7280" s="126" t="s">
        <v>276</v>
      </c>
      <c r="B7280" s="251" t="s">
        <v>480</v>
      </c>
      <c r="C7280" s="126" t="s">
        <v>1879</v>
      </c>
      <c r="D7280" s="126" t="s">
        <v>1879</v>
      </c>
      <c r="E7280" s="124"/>
      <c r="F7280" s="119"/>
    </row>
    <row r="7281" spans="1:6" ht="63">
      <c r="A7281" s="127" t="s">
        <v>291</v>
      </c>
      <c r="B7281" s="128" t="s">
        <v>481</v>
      </c>
      <c r="C7281" s="126" t="s">
        <v>1879</v>
      </c>
      <c r="D7281" s="126" t="s">
        <v>1879</v>
      </c>
      <c r="E7281" s="124"/>
      <c r="F7281" s="119"/>
    </row>
    <row r="7282" spans="1:6" ht="31.5">
      <c r="A7282" s="127" t="s">
        <v>482</v>
      </c>
      <c r="B7282" s="128" t="s">
        <v>483</v>
      </c>
      <c r="C7282" s="126" t="s">
        <v>1879</v>
      </c>
      <c r="D7282" s="126" t="s">
        <v>1879</v>
      </c>
      <c r="E7282" s="124"/>
      <c r="F7282" s="119"/>
    </row>
    <row r="7283" spans="1:6">
      <c r="A7283" s="127" t="s">
        <v>484</v>
      </c>
      <c r="B7283" s="128" t="s">
        <v>485</v>
      </c>
      <c r="C7283" s="126" t="s">
        <v>1879</v>
      </c>
      <c r="D7283" s="126" t="s">
        <v>1879</v>
      </c>
      <c r="E7283" s="124"/>
      <c r="F7283" s="119"/>
    </row>
    <row r="7284" spans="1:6">
      <c r="A7284" s="129">
        <v>2</v>
      </c>
      <c r="B7284" s="130" t="s">
        <v>298</v>
      </c>
      <c r="C7284" s="126"/>
      <c r="D7284" s="126"/>
      <c r="E7284" s="124"/>
      <c r="F7284" s="119"/>
    </row>
    <row r="7285" spans="1:6" ht="31.5">
      <c r="A7285" s="127" t="s">
        <v>267</v>
      </c>
      <c r="B7285" s="128" t="s">
        <v>486</v>
      </c>
      <c r="C7285" s="126" t="s">
        <v>1879</v>
      </c>
      <c r="D7285" s="126" t="s">
        <v>1879</v>
      </c>
      <c r="E7285" s="124"/>
      <c r="F7285" s="119"/>
    </row>
    <row r="7286" spans="1:6" ht="63">
      <c r="A7286" s="127" t="s">
        <v>268</v>
      </c>
      <c r="B7286" s="128" t="s">
        <v>411</v>
      </c>
      <c r="C7286" s="126" t="s">
        <v>1879</v>
      </c>
      <c r="D7286" s="126" t="s">
        <v>1879</v>
      </c>
      <c r="E7286" s="124"/>
      <c r="F7286" s="119"/>
    </row>
    <row r="7287" spans="1:6" ht="31.5">
      <c r="A7287" s="127" t="s">
        <v>269</v>
      </c>
      <c r="B7287" s="128" t="s">
        <v>412</v>
      </c>
      <c r="C7287" s="126" t="s">
        <v>1879</v>
      </c>
      <c r="D7287" s="126" t="s">
        <v>1879</v>
      </c>
      <c r="E7287" s="124"/>
      <c r="F7287" s="119"/>
    </row>
    <row r="7288" spans="1:6" ht="47.25">
      <c r="A7288" s="129">
        <v>3</v>
      </c>
      <c r="B7288" s="130" t="s">
        <v>210</v>
      </c>
      <c r="C7288" s="126" t="s">
        <v>1879</v>
      </c>
      <c r="D7288" s="126" t="s">
        <v>1879</v>
      </c>
      <c r="E7288" s="124"/>
      <c r="F7288" s="119"/>
    </row>
    <row r="7289" spans="1:6" ht="31.5">
      <c r="A7289" s="127" t="s">
        <v>299</v>
      </c>
      <c r="B7289" s="128" t="s">
        <v>211</v>
      </c>
      <c r="C7289" s="126" t="s">
        <v>1879</v>
      </c>
      <c r="D7289" s="126" t="s">
        <v>1879</v>
      </c>
      <c r="E7289" s="124"/>
      <c r="F7289" s="119"/>
    </row>
    <row r="7290" spans="1:6">
      <c r="A7290" s="127" t="s">
        <v>240</v>
      </c>
      <c r="B7290" s="128" t="s">
        <v>212</v>
      </c>
      <c r="C7290" s="126" t="s">
        <v>1879</v>
      </c>
      <c r="D7290" s="126" t="s">
        <v>1879</v>
      </c>
      <c r="E7290" s="124"/>
      <c r="F7290" s="119"/>
    </row>
    <row r="7291" spans="1:6">
      <c r="A7291" s="127" t="s">
        <v>242</v>
      </c>
      <c r="B7291" s="128" t="s">
        <v>213</v>
      </c>
      <c r="C7291" s="126" t="s">
        <v>1879</v>
      </c>
      <c r="D7291" s="126" t="s">
        <v>1879</v>
      </c>
      <c r="E7291" s="124"/>
      <c r="F7291" s="119"/>
    </row>
    <row r="7292" spans="1:6">
      <c r="A7292" s="127" t="s">
        <v>214</v>
      </c>
      <c r="B7292" s="128" t="s">
        <v>215</v>
      </c>
      <c r="C7292" s="126" t="s">
        <v>1879</v>
      </c>
      <c r="D7292" s="126" t="s">
        <v>1879</v>
      </c>
      <c r="E7292" s="124"/>
      <c r="F7292" s="119"/>
    </row>
    <row r="7293" spans="1:6">
      <c r="A7293" s="127" t="s">
        <v>216</v>
      </c>
      <c r="B7293" s="128" t="s">
        <v>217</v>
      </c>
      <c r="C7293" s="126" t="s">
        <v>1879</v>
      </c>
      <c r="D7293" s="126" t="s">
        <v>1879</v>
      </c>
      <c r="E7293" s="124"/>
      <c r="F7293" s="119"/>
    </row>
    <row r="7294" spans="1:6">
      <c r="A7294" s="129">
        <v>4</v>
      </c>
      <c r="B7294" s="130" t="s">
        <v>394</v>
      </c>
      <c r="C7294" s="126"/>
      <c r="D7294" s="126"/>
      <c r="E7294" s="124"/>
      <c r="F7294" s="119"/>
    </row>
    <row r="7295" spans="1:6" ht="31.5">
      <c r="A7295" s="126" t="s">
        <v>271</v>
      </c>
      <c r="B7295" s="251" t="s">
        <v>218</v>
      </c>
      <c r="C7295" s="126" t="s">
        <v>1879</v>
      </c>
      <c r="D7295" s="126" t="s">
        <v>1879</v>
      </c>
      <c r="E7295" s="124"/>
      <c r="F7295" s="119"/>
    </row>
    <row r="7296" spans="1:6" ht="63">
      <c r="A7296" s="126" t="s">
        <v>272</v>
      </c>
      <c r="B7296" s="251" t="s">
        <v>392</v>
      </c>
      <c r="C7296" s="126" t="s">
        <v>1879</v>
      </c>
      <c r="D7296" s="126" t="s">
        <v>1879</v>
      </c>
      <c r="E7296" s="124"/>
      <c r="F7296" s="119"/>
    </row>
    <row r="7297" spans="1:6" ht="31.5">
      <c r="A7297" s="126" t="s">
        <v>273</v>
      </c>
      <c r="B7297" s="251" t="s">
        <v>500</v>
      </c>
      <c r="C7297" s="126" t="s">
        <v>1879</v>
      </c>
      <c r="D7297" s="126" t="s">
        <v>1879</v>
      </c>
      <c r="E7297" s="124"/>
      <c r="F7297" s="119"/>
    </row>
    <row r="7298" spans="1:6" ht="31.5">
      <c r="A7298" s="126" t="s">
        <v>138</v>
      </c>
      <c r="B7298" s="251" t="s">
        <v>501</v>
      </c>
      <c r="C7298" s="126" t="s">
        <v>1879</v>
      </c>
      <c r="D7298" s="126" t="s">
        <v>1879</v>
      </c>
      <c r="E7298" s="124"/>
      <c r="F7298" s="119"/>
    </row>
    <row r="7299" spans="1:6">
      <c r="E7299" s="719"/>
      <c r="F7299" s="178" t="s">
        <v>251</v>
      </c>
    </row>
    <row r="7300" spans="1:6">
      <c r="B7300" s="53"/>
      <c r="F7300" s="178" t="s">
        <v>456</v>
      </c>
    </row>
    <row r="7301" spans="1:6">
      <c r="F7301" s="178" t="s">
        <v>182</v>
      </c>
    </row>
    <row r="7302" spans="1:6">
      <c r="F7302" s="178"/>
    </row>
    <row r="7303" spans="1:6">
      <c r="A7303" s="802" t="s">
        <v>399</v>
      </c>
      <c r="B7303" s="802"/>
      <c r="C7303" s="802"/>
      <c r="D7303" s="802"/>
      <c r="E7303" s="802"/>
      <c r="F7303" s="802"/>
    </row>
    <row r="7304" spans="1:6">
      <c r="A7304" s="802" t="s">
        <v>303</v>
      </c>
      <c r="B7304" s="802"/>
      <c r="C7304" s="802"/>
      <c r="D7304" s="802"/>
      <c r="E7304" s="802"/>
      <c r="F7304" s="802"/>
    </row>
    <row r="7305" spans="1:6">
      <c r="F7305" s="178" t="s">
        <v>219</v>
      </c>
    </row>
    <row r="7306" spans="1:6">
      <c r="F7306" s="178" t="s">
        <v>220</v>
      </c>
    </row>
    <row r="7307" spans="1:6">
      <c r="F7307" s="178" t="s">
        <v>221</v>
      </c>
    </row>
    <row r="7308" spans="1:6">
      <c r="F7308" s="246" t="s">
        <v>222</v>
      </c>
    </row>
    <row r="7309" spans="1:6">
      <c r="F7309" s="178" t="s">
        <v>1885</v>
      </c>
    </row>
    <row r="7310" spans="1:6">
      <c r="F7310" s="178" t="s">
        <v>177</v>
      </c>
    </row>
    <row r="7311" spans="1:6">
      <c r="A7311" s="123"/>
    </row>
    <row r="7312" spans="1:6">
      <c r="A7312" s="804" t="s">
        <v>1886</v>
      </c>
      <c r="B7312" s="804"/>
      <c r="C7312" s="804"/>
      <c r="D7312" s="804"/>
      <c r="E7312" s="804"/>
      <c r="F7312" s="804"/>
    </row>
    <row r="7313" spans="1:6">
      <c r="A7313" s="121" t="s">
        <v>681</v>
      </c>
      <c r="B7313" s="640" t="s">
        <v>1361</v>
      </c>
    </row>
    <row r="7314" spans="1:6">
      <c r="A7314" s="803" t="s">
        <v>262</v>
      </c>
      <c r="B7314" s="781" t="s">
        <v>418</v>
      </c>
      <c r="C7314" s="806" t="s">
        <v>470</v>
      </c>
      <c r="D7314" s="807"/>
      <c r="E7314" s="805" t="s">
        <v>400</v>
      </c>
      <c r="F7314" s="781" t="s">
        <v>401</v>
      </c>
    </row>
    <row r="7315" spans="1:6">
      <c r="A7315" s="803"/>
      <c r="B7315" s="781"/>
      <c r="C7315" s="808"/>
      <c r="D7315" s="809"/>
      <c r="E7315" s="805"/>
      <c r="F7315" s="781"/>
    </row>
    <row r="7316" spans="1:6">
      <c r="A7316" s="803"/>
      <c r="B7316" s="781"/>
      <c r="C7316" s="247" t="s">
        <v>402</v>
      </c>
      <c r="D7316" s="247" t="s">
        <v>403</v>
      </c>
      <c r="E7316" s="805"/>
      <c r="F7316" s="781"/>
    </row>
    <row r="7317" spans="1:6">
      <c r="A7317" s="712">
        <v>1</v>
      </c>
      <c r="B7317" s="709">
        <v>2</v>
      </c>
      <c r="C7317" s="247">
        <v>3</v>
      </c>
      <c r="D7317" s="247">
        <v>4</v>
      </c>
      <c r="E7317" s="711">
        <v>5</v>
      </c>
      <c r="F7317" s="709">
        <v>6</v>
      </c>
    </row>
    <row r="7318" spans="1:6">
      <c r="A7318" s="712">
        <v>1</v>
      </c>
      <c r="B7318" s="248" t="s">
        <v>368</v>
      </c>
      <c r="C7318" s="249"/>
      <c r="D7318" s="249"/>
      <c r="E7318" s="125"/>
      <c r="F7318" s="710"/>
    </row>
    <row r="7319" spans="1:6">
      <c r="A7319" s="126" t="s">
        <v>264</v>
      </c>
      <c r="B7319" s="250" t="s">
        <v>369</v>
      </c>
      <c r="C7319" s="126" t="s">
        <v>1879</v>
      </c>
      <c r="D7319" s="126" t="s">
        <v>1879</v>
      </c>
      <c r="E7319" s="124"/>
      <c r="F7319" s="119"/>
    </row>
    <row r="7320" spans="1:6">
      <c r="A7320" s="126" t="s">
        <v>265</v>
      </c>
      <c r="B7320" s="251" t="s">
        <v>223</v>
      </c>
      <c r="C7320" s="126" t="s">
        <v>1879</v>
      </c>
      <c r="D7320" s="126" t="s">
        <v>1879</v>
      </c>
      <c r="E7320" s="124"/>
      <c r="F7320" s="119"/>
    </row>
    <row r="7321" spans="1:6" ht="31.5">
      <c r="A7321" s="126" t="s">
        <v>276</v>
      </c>
      <c r="B7321" s="251" t="s">
        <v>480</v>
      </c>
      <c r="C7321" s="126" t="s">
        <v>1879</v>
      </c>
      <c r="D7321" s="126" t="s">
        <v>1879</v>
      </c>
      <c r="E7321" s="124"/>
      <c r="F7321" s="119"/>
    </row>
    <row r="7322" spans="1:6" ht="63">
      <c r="A7322" s="127" t="s">
        <v>291</v>
      </c>
      <c r="B7322" s="128" t="s">
        <v>481</v>
      </c>
      <c r="C7322" s="126" t="s">
        <v>1879</v>
      </c>
      <c r="D7322" s="126" t="s">
        <v>1879</v>
      </c>
      <c r="E7322" s="124"/>
      <c r="F7322" s="119"/>
    </row>
    <row r="7323" spans="1:6" ht="31.5">
      <c r="A7323" s="127" t="s">
        <v>482</v>
      </c>
      <c r="B7323" s="128" t="s">
        <v>483</v>
      </c>
      <c r="C7323" s="126" t="s">
        <v>1879</v>
      </c>
      <c r="D7323" s="126" t="s">
        <v>1879</v>
      </c>
      <c r="E7323" s="124"/>
      <c r="F7323" s="119"/>
    </row>
    <row r="7324" spans="1:6">
      <c r="A7324" s="127" t="s">
        <v>484</v>
      </c>
      <c r="B7324" s="128" t="s">
        <v>485</v>
      </c>
      <c r="C7324" s="126" t="s">
        <v>1879</v>
      </c>
      <c r="D7324" s="126" t="s">
        <v>1879</v>
      </c>
      <c r="E7324" s="124"/>
      <c r="F7324" s="119"/>
    </row>
    <row r="7325" spans="1:6">
      <c r="A7325" s="129">
        <v>2</v>
      </c>
      <c r="B7325" s="130" t="s">
        <v>298</v>
      </c>
      <c r="C7325" s="126"/>
      <c r="D7325" s="126"/>
      <c r="E7325" s="124"/>
      <c r="F7325" s="119"/>
    </row>
    <row r="7326" spans="1:6" ht="31.5">
      <c r="A7326" s="127" t="s">
        <v>267</v>
      </c>
      <c r="B7326" s="128" t="s">
        <v>486</v>
      </c>
      <c r="C7326" s="126" t="s">
        <v>1879</v>
      </c>
      <c r="D7326" s="126" t="s">
        <v>1879</v>
      </c>
      <c r="E7326" s="124"/>
      <c r="F7326" s="119"/>
    </row>
    <row r="7327" spans="1:6" ht="63">
      <c r="A7327" s="127" t="s">
        <v>268</v>
      </c>
      <c r="B7327" s="128" t="s">
        <v>411</v>
      </c>
      <c r="C7327" s="126" t="s">
        <v>1879</v>
      </c>
      <c r="D7327" s="126" t="s">
        <v>1879</v>
      </c>
      <c r="E7327" s="124"/>
      <c r="F7327" s="119"/>
    </row>
    <row r="7328" spans="1:6" ht="31.5">
      <c r="A7328" s="127" t="s">
        <v>269</v>
      </c>
      <c r="B7328" s="128" t="s">
        <v>412</v>
      </c>
      <c r="C7328" s="126" t="s">
        <v>1879</v>
      </c>
      <c r="D7328" s="126" t="s">
        <v>1879</v>
      </c>
      <c r="E7328" s="124"/>
      <c r="F7328" s="119"/>
    </row>
    <row r="7329" spans="1:6" ht="47.25">
      <c r="A7329" s="129">
        <v>3</v>
      </c>
      <c r="B7329" s="130" t="s">
        <v>210</v>
      </c>
      <c r="C7329" s="126" t="s">
        <v>1879</v>
      </c>
      <c r="D7329" s="126" t="s">
        <v>1879</v>
      </c>
      <c r="E7329" s="124"/>
      <c r="F7329" s="119"/>
    </row>
    <row r="7330" spans="1:6" ht="31.5">
      <c r="A7330" s="127" t="s">
        <v>299</v>
      </c>
      <c r="B7330" s="128" t="s">
        <v>211</v>
      </c>
      <c r="C7330" s="126" t="s">
        <v>1879</v>
      </c>
      <c r="D7330" s="126" t="s">
        <v>1879</v>
      </c>
      <c r="E7330" s="124"/>
      <c r="F7330" s="119"/>
    </row>
    <row r="7331" spans="1:6">
      <c r="A7331" s="127" t="s">
        <v>240</v>
      </c>
      <c r="B7331" s="128" t="s">
        <v>212</v>
      </c>
      <c r="C7331" s="126" t="s">
        <v>1879</v>
      </c>
      <c r="D7331" s="126" t="s">
        <v>1879</v>
      </c>
      <c r="E7331" s="124"/>
      <c r="F7331" s="119"/>
    </row>
    <row r="7332" spans="1:6">
      <c r="A7332" s="127" t="s">
        <v>242</v>
      </c>
      <c r="B7332" s="128" t="s">
        <v>213</v>
      </c>
      <c r="C7332" s="126" t="s">
        <v>1879</v>
      </c>
      <c r="D7332" s="126" t="s">
        <v>1879</v>
      </c>
      <c r="E7332" s="124"/>
      <c r="F7332" s="119"/>
    </row>
    <row r="7333" spans="1:6">
      <c r="A7333" s="127" t="s">
        <v>214</v>
      </c>
      <c r="B7333" s="128" t="s">
        <v>215</v>
      </c>
      <c r="C7333" s="126" t="s">
        <v>1879</v>
      </c>
      <c r="D7333" s="126" t="s">
        <v>1879</v>
      </c>
      <c r="E7333" s="124"/>
      <c r="F7333" s="119"/>
    </row>
    <row r="7334" spans="1:6">
      <c r="A7334" s="127" t="s">
        <v>216</v>
      </c>
      <c r="B7334" s="128" t="s">
        <v>217</v>
      </c>
      <c r="C7334" s="126" t="s">
        <v>1879</v>
      </c>
      <c r="D7334" s="126" t="s">
        <v>1879</v>
      </c>
      <c r="E7334" s="124"/>
      <c r="F7334" s="119"/>
    </row>
    <row r="7335" spans="1:6">
      <c r="A7335" s="129">
        <v>4</v>
      </c>
      <c r="B7335" s="130" t="s">
        <v>394</v>
      </c>
      <c r="C7335" s="126"/>
      <c r="D7335" s="126"/>
      <c r="E7335" s="124"/>
      <c r="F7335" s="119"/>
    </row>
    <row r="7336" spans="1:6" ht="31.5">
      <c r="A7336" s="126" t="s">
        <v>271</v>
      </c>
      <c r="B7336" s="251" t="s">
        <v>218</v>
      </c>
      <c r="C7336" s="126" t="s">
        <v>1879</v>
      </c>
      <c r="D7336" s="126" t="s">
        <v>1879</v>
      </c>
      <c r="E7336" s="124"/>
      <c r="F7336" s="119"/>
    </row>
    <row r="7337" spans="1:6" ht="63">
      <c r="A7337" s="126" t="s">
        <v>272</v>
      </c>
      <c r="B7337" s="251" t="s">
        <v>392</v>
      </c>
      <c r="C7337" s="126" t="s">
        <v>1879</v>
      </c>
      <c r="D7337" s="126" t="s">
        <v>1879</v>
      </c>
      <c r="E7337" s="124"/>
      <c r="F7337" s="119"/>
    </row>
    <row r="7338" spans="1:6" ht="31.5">
      <c r="A7338" s="126" t="s">
        <v>273</v>
      </c>
      <c r="B7338" s="251" t="s">
        <v>500</v>
      </c>
      <c r="C7338" s="126" t="s">
        <v>1879</v>
      </c>
      <c r="D7338" s="126" t="s">
        <v>1879</v>
      </c>
      <c r="E7338" s="124"/>
      <c r="F7338" s="119"/>
    </row>
    <row r="7339" spans="1:6" ht="31.5">
      <c r="A7339" s="126" t="s">
        <v>138</v>
      </c>
      <c r="B7339" s="251" t="s">
        <v>501</v>
      </c>
      <c r="C7339" s="126" t="s">
        <v>1879</v>
      </c>
      <c r="D7339" s="126" t="s">
        <v>1879</v>
      </c>
      <c r="E7339" s="124"/>
      <c r="F7339" s="119"/>
    </row>
    <row r="7340" spans="1:6">
      <c r="E7340" s="719"/>
      <c r="F7340" s="178" t="s">
        <v>251</v>
      </c>
    </row>
    <row r="7341" spans="1:6">
      <c r="B7341" s="53"/>
      <c r="F7341" s="178" t="s">
        <v>456</v>
      </c>
    </row>
    <row r="7342" spans="1:6">
      <c r="F7342" s="178" t="s">
        <v>182</v>
      </c>
    </row>
    <row r="7343" spans="1:6">
      <c r="F7343" s="178"/>
    </row>
    <row r="7344" spans="1:6">
      <c r="A7344" s="802" t="s">
        <v>399</v>
      </c>
      <c r="B7344" s="802"/>
      <c r="C7344" s="802"/>
      <c r="D7344" s="802"/>
      <c r="E7344" s="802"/>
      <c r="F7344" s="802"/>
    </row>
    <row r="7345" spans="1:6">
      <c r="A7345" s="802" t="s">
        <v>303</v>
      </c>
      <c r="B7345" s="802"/>
      <c r="C7345" s="802"/>
      <c r="D7345" s="802"/>
      <c r="E7345" s="802"/>
      <c r="F7345" s="802"/>
    </row>
    <row r="7346" spans="1:6">
      <c r="F7346" s="178" t="s">
        <v>219</v>
      </c>
    </row>
    <row r="7347" spans="1:6">
      <c r="F7347" s="178" t="s">
        <v>220</v>
      </c>
    </row>
    <row r="7348" spans="1:6">
      <c r="F7348" s="178" t="s">
        <v>221</v>
      </c>
    </row>
    <row r="7349" spans="1:6">
      <c r="F7349" s="246" t="s">
        <v>222</v>
      </c>
    </row>
    <row r="7350" spans="1:6">
      <c r="F7350" s="178" t="s">
        <v>1885</v>
      </c>
    </row>
    <row r="7351" spans="1:6">
      <c r="F7351" s="178" t="s">
        <v>177</v>
      </c>
    </row>
    <row r="7352" spans="1:6">
      <c r="A7352" s="123"/>
    </row>
    <row r="7353" spans="1:6">
      <c r="A7353" s="804" t="s">
        <v>1886</v>
      </c>
      <c r="B7353" s="804"/>
      <c r="C7353" s="804"/>
      <c r="D7353" s="804"/>
      <c r="E7353" s="804"/>
      <c r="F7353" s="804"/>
    </row>
    <row r="7354" spans="1:6">
      <c r="A7354" s="121" t="s">
        <v>682</v>
      </c>
      <c r="B7354" s="640" t="s">
        <v>1362</v>
      </c>
    </row>
    <row r="7355" spans="1:6">
      <c r="A7355" s="803" t="s">
        <v>262</v>
      </c>
      <c r="B7355" s="781" t="s">
        <v>418</v>
      </c>
      <c r="C7355" s="806" t="s">
        <v>470</v>
      </c>
      <c r="D7355" s="807"/>
      <c r="E7355" s="805" t="s">
        <v>400</v>
      </c>
      <c r="F7355" s="781" t="s">
        <v>401</v>
      </c>
    </row>
    <row r="7356" spans="1:6">
      <c r="A7356" s="803"/>
      <c r="B7356" s="781"/>
      <c r="C7356" s="808"/>
      <c r="D7356" s="809"/>
      <c r="E7356" s="805"/>
      <c r="F7356" s="781"/>
    </row>
    <row r="7357" spans="1:6">
      <c r="A7357" s="803"/>
      <c r="B7357" s="781"/>
      <c r="C7357" s="247" t="s">
        <v>402</v>
      </c>
      <c r="D7357" s="247" t="s">
        <v>403</v>
      </c>
      <c r="E7357" s="805"/>
      <c r="F7357" s="781"/>
    </row>
    <row r="7358" spans="1:6">
      <c r="A7358" s="712">
        <v>1</v>
      </c>
      <c r="B7358" s="709">
        <v>2</v>
      </c>
      <c r="C7358" s="247">
        <v>3</v>
      </c>
      <c r="D7358" s="247">
        <v>4</v>
      </c>
      <c r="E7358" s="711">
        <v>5</v>
      </c>
      <c r="F7358" s="709">
        <v>6</v>
      </c>
    </row>
    <row r="7359" spans="1:6">
      <c r="A7359" s="712">
        <v>1</v>
      </c>
      <c r="B7359" s="248" t="s">
        <v>368</v>
      </c>
      <c r="C7359" s="249"/>
      <c r="D7359" s="249"/>
      <c r="E7359" s="125"/>
      <c r="F7359" s="710"/>
    </row>
    <row r="7360" spans="1:6">
      <c r="A7360" s="126" t="s">
        <v>264</v>
      </c>
      <c r="B7360" s="250" t="s">
        <v>369</v>
      </c>
      <c r="C7360" s="126" t="s">
        <v>1879</v>
      </c>
      <c r="D7360" s="126" t="s">
        <v>1879</v>
      </c>
      <c r="E7360" s="124"/>
      <c r="F7360" s="119"/>
    </row>
    <row r="7361" spans="1:6">
      <c r="A7361" s="126" t="s">
        <v>265</v>
      </c>
      <c r="B7361" s="251" t="s">
        <v>223</v>
      </c>
      <c r="C7361" s="126" t="s">
        <v>1879</v>
      </c>
      <c r="D7361" s="126" t="s">
        <v>1879</v>
      </c>
      <c r="E7361" s="124"/>
      <c r="F7361" s="119"/>
    </row>
    <row r="7362" spans="1:6" ht="31.5">
      <c r="A7362" s="126" t="s">
        <v>276</v>
      </c>
      <c r="B7362" s="251" t="s">
        <v>480</v>
      </c>
      <c r="C7362" s="126" t="s">
        <v>1879</v>
      </c>
      <c r="D7362" s="126" t="s">
        <v>1879</v>
      </c>
      <c r="E7362" s="124"/>
      <c r="F7362" s="119"/>
    </row>
    <row r="7363" spans="1:6" ht="63">
      <c r="A7363" s="127" t="s">
        <v>291</v>
      </c>
      <c r="B7363" s="128" t="s">
        <v>481</v>
      </c>
      <c r="C7363" s="126" t="s">
        <v>1879</v>
      </c>
      <c r="D7363" s="126" t="s">
        <v>1879</v>
      </c>
      <c r="E7363" s="124"/>
      <c r="F7363" s="119"/>
    </row>
    <row r="7364" spans="1:6" ht="31.5">
      <c r="A7364" s="127" t="s">
        <v>482</v>
      </c>
      <c r="B7364" s="128" t="s">
        <v>483</v>
      </c>
      <c r="C7364" s="126" t="s">
        <v>1879</v>
      </c>
      <c r="D7364" s="126" t="s">
        <v>1879</v>
      </c>
      <c r="E7364" s="124"/>
      <c r="F7364" s="119"/>
    </row>
    <row r="7365" spans="1:6">
      <c r="A7365" s="127" t="s">
        <v>484</v>
      </c>
      <c r="B7365" s="128" t="s">
        <v>485</v>
      </c>
      <c r="C7365" s="126" t="s">
        <v>1879</v>
      </c>
      <c r="D7365" s="126" t="s">
        <v>1879</v>
      </c>
      <c r="E7365" s="124"/>
      <c r="F7365" s="119"/>
    </row>
    <row r="7366" spans="1:6">
      <c r="A7366" s="129">
        <v>2</v>
      </c>
      <c r="B7366" s="130" t="s">
        <v>298</v>
      </c>
      <c r="C7366" s="126"/>
      <c r="D7366" s="126"/>
      <c r="E7366" s="124"/>
      <c r="F7366" s="119"/>
    </row>
    <row r="7367" spans="1:6" ht="31.5">
      <c r="A7367" s="127" t="s">
        <v>267</v>
      </c>
      <c r="B7367" s="128" t="s">
        <v>486</v>
      </c>
      <c r="C7367" s="126" t="s">
        <v>1879</v>
      </c>
      <c r="D7367" s="126" t="s">
        <v>1879</v>
      </c>
      <c r="E7367" s="124"/>
      <c r="F7367" s="119"/>
    </row>
    <row r="7368" spans="1:6" ht="63">
      <c r="A7368" s="127" t="s">
        <v>268</v>
      </c>
      <c r="B7368" s="128" t="s">
        <v>411</v>
      </c>
      <c r="C7368" s="126" t="s">
        <v>1879</v>
      </c>
      <c r="D7368" s="126" t="s">
        <v>1879</v>
      </c>
      <c r="E7368" s="124"/>
      <c r="F7368" s="119"/>
    </row>
    <row r="7369" spans="1:6" ht="31.5">
      <c r="A7369" s="127" t="s">
        <v>269</v>
      </c>
      <c r="B7369" s="128" t="s">
        <v>412</v>
      </c>
      <c r="C7369" s="126" t="s">
        <v>1879</v>
      </c>
      <c r="D7369" s="126" t="s">
        <v>1879</v>
      </c>
      <c r="E7369" s="124"/>
      <c r="F7369" s="119"/>
    </row>
    <row r="7370" spans="1:6" ht="47.25">
      <c r="A7370" s="129">
        <v>3</v>
      </c>
      <c r="B7370" s="130" t="s">
        <v>210</v>
      </c>
      <c r="C7370" s="126" t="s">
        <v>1879</v>
      </c>
      <c r="D7370" s="126" t="s">
        <v>1879</v>
      </c>
      <c r="E7370" s="124"/>
      <c r="F7370" s="119"/>
    </row>
    <row r="7371" spans="1:6" ht="31.5">
      <c r="A7371" s="127" t="s">
        <v>299</v>
      </c>
      <c r="B7371" s="128" t="s">
        <v>211</v>
      </c>
      <c r="C7371" s="126" t="s">
        <v>1879</v>
      </c>
      <c r="D7371" s="126" t="s">
        <v>1879</v>
      </c>
      <c r="E7371" s="124"/>
      <c r="F7371" s="119"/>
    </row>
    <row r="7372" spans="1:6">
      <c r="A7372" s="127" t="s">
        <v>240</v>
      </c>
      <c r="B7372" s="128" t="s">
        <v>212</v>
      </c>
      <c r="C7372" s="126" t="s">
        <v>1879</v>
      </c>
      <c r="D7372" s="126" t="s">
        <v>1879</v>
      </c>
      <c r="E7372" s="124"/>
      <c r="F7372" s="119"/>
    </row>
    <row r="7373" spans="1:6">
      <c r="A7373" s="127" t="s">
        <v>242</v>
      </c>
      <c r="B7373" s="128" t="s">
        <v>213</v>
      </c>
      <c r="C7373" s="126" t="s">
        <v>1879</v>
      </c>
      <c r="D7373" s="126" t="s">
        <v>1879</v>
      </c>
      <c r="E7373" s="124"/>
      <c r="F7373" s="119"/>
    </row>
    <row r="7374" spans="1:6">
      <c r="A7374" s="127" t="s">
        <v>214</v>
      </c>
      <c r="B7374" s="128" t="s">
        <v>215</v>
      </c>
      <c r="C7374" s="126" t="s">
        <v>1879</v>
      </c>
      <c r="D7374" s="126" t="s">
        <v>1879</v>
      </c>
      <c r="E7374" s="124"/>
      <c r="F7374" s="119"/>
    </row>
    <row r="7375" spans="1:6">
      <c r="A7375" s="127" t="s">
        <v>216</v>
      </c>
      <c r="B7375" s="128" t="s">
        <v>217</v>
      </c>
      <c r="C7375" s="126" t="s">
        <v>1879</v>
      </c>
      <c r="D7375" s="126" t="s">
        <v>1879</v>
      </c>
      <c r="E7375" s="124"/>
      <c r="F7375" s="119"/>
    </row>
    <row r="7376" spans="1:6">
      <c r="A7376" s="129">
        <v>4</v>
      </c>
      <c r="B7376" s="130" t="s">
        <v>394</v>
      </c>
      <c r="C7376" s="126"/>
      <c r="D7376" s="126"/>
      <c r="E7376" s="124"/>
      <c r="F7376" s="119"/>
    </row>
    <row r="7377" spans="1:6" ht="31.5">
      <c r="A7377" s="126" t="s">
        <v>271</v>
      </c>
      <c r="B7377" s="251" t="s">
        <v>218</v>
      </c>
      <c r="C7377" s="126" t="s">
        <v>1879</v>
      </c>
      <c r="D7377" s="126" t="s">
        <v>1879</v>
      </c>
      <c r="E7377" s="124"/>
      <c r="F7377" s="119"/>
    </row>
    <row r="7378" spans="1:6" ht="63">
      <c r="A7378" s="126" t="s">
        <v>272</v>
      </c>
      <c r="B7378" s="251" t="s">
        <v>392</v>
      </c>
      <c r="C7378" s="126" t="s">
        <v>1879</v>
      </c>
      <c r="D7378" s="126" t="s">
        <v>1879</v>
      </c>
      <c r="E7378" s="124"/>
      <c r="F7378" s="119"/>
    </row>
    <row r="7379" spans="1:6" ht="31.5">
      <c r="A7379" s="126" t="s">
        <v>273</v>
      </c>
      <c r="B7379" s="251" t="s">
        <v>500</v>
      </c>
      <c r="C7379" s="126" t="s">
        <v>1879</v>
      </c>
      <c r="D7379" s="126" t="s">
        <v>1879</v>
      </c>
      <c r="E7379" s="124"/>
      <c r="F7379" s="119"/>
    </row>
    <row r="7380" spans="1:6" ht="31.5">
      <c r="A7380" s="126" t="s">
        <v>138</v>
      </c>
      <c r="B7380" s="251" t="s">
        <v>501</v>
      </c>
      <c r="C7380" s="126" t="s">
        <v>1879</v>
      </c>
      <c r="D7380" s="126" t="s">
        <v>1879</v>
      </c>
      <c r="E7380" s="124"/>
      <c r="F7380" s="119"/>
    </row>
    <row r="7381" spans="1:6">
      <c r="E7381" s="719"/>
      <c r="F7381" s="178" t="s">
        <v>251</v>
      </c>
    </row>
    <row r="7382" spans="1:6">
      <c r="B7382" s="53"/>
      <c r="F7382" s="178" t="s">
        <v>456</v>
      </c>
    </row>
    <row r="7383" spans="1:6">
      <c r="F7383" s="178" t="s">
        <v>182</v>
      </c>
    </row>
    <row r="7384" spans="1:6">
      <c r="F7384" s="178"/>
    </row>
    <row r="7385" spans="1:6">
      <c r="A7385" s="802" t="s">
        <v>399</v>
      </c>
      <c r="B7385" s="802"/>
      <c r="C7385" s="802"/>
      <c r="D7385" s="802"/>
      <c r="E7385" s="802"/>
      <c r="F7385" s="802"/>
    </row>
    <row r="7386" spans="1:6">
      <c r="A7386" s="802" t="s">
        <v>303</v>
      </c>
      <c r="B7386" s="802"/>
      <c r="C7386" s="802"/>
      <c r="D7386" s="802"/>
      <c r="E7386" s="802"/>
      <c r="F7386" s="802"/>
    </row>
    <row r="7387" spans="1:6">
      <c r="F7387" s="178" t="s">
        <v>219</v>
      </c>
    </row>
    <row r="7388" spans="1:6">
      <c r="F7388" s="178" t="s">
        <v>220</v>
      </c>
    </row>
    <row r="7389" spans="1:6">
      <c r="F7389" s="178" t="s">
        <v>221</v>
      </c>
    </row>
    <row r="7390" spans="1:6">
      <c r="F7390" s="246" t="s">
        <v>222</v>
      </c>
    </row>
    <row r="7391" spans="1:6">
      <c r="F7391" s="178" t="s">
        <v>1885</v>
      </c>
    </row>
    <row r="7392" spans="1:6">
      <c r="F7392" s="178" t="s">
        <v>177</v>
      </c>
    </row>
    <row r="7393" spans="1:6">
      <c r="A7393" s="123"/>
    </row>
    <row r="7394" spans="1:6">
      <c r="A7394" s="804" t="s">
        <v>1886</v>
      </c>
      <c r="B7394" s="804"/>
      <c r="C7394" s="804"/>
      <c r="D7394" s="804"/>
      <c r="E7394" s="804"/>
      <c r="F7394" s="804"/>
    </row>
    <row r="7395" spans="1:6">
      <c r="A7395" s="121" t="s">
        <v>683</v>
      </c>
      <c r="B7395" s="640" t="s">
        <v>1363</v>
      </c>
    </row>
    <row r="7396" spans="1:6">
      <c r="A7396" s="803" t="s">
        <v>262</v>
      </c>
      <c r="B7396" s="781" t="s">
        <v>418</v>
      </c>
      <c r="C7396" s="806" t="s">
        <v>470</v>
      </c>
      <c r="D7396" s="807"/>
      <c r="E7396" s="805" t="s">
        <v>400</v>
      </c>
      <c r="F7396" s="781" t="s">
        <v>401</v>
      </c>
    </row>
    <row r="7397" spans="1:6">
      <c r="A7397" s="803"/>
      <c r="B7397" s="781"/>
      <c r="C7397" s="808"/>
      <c r="D7397" s="809"/>
      <c r="E7397" s="805"/>
      <c r="F7397" s="781"/>
    </row>
    <row r="7398" spans="1:6">
      <c r="A7398" s="803"/>
      <c r="B7398" s="781"/>
      <c r="C7398" s="247" t="s">
        <v>402</v>
      </c>
      <c r="D7398" s="247" t="s">
        <v>403</v>
      </c>
      <c r="E7398" s="805"/>
      <c r="F7398" s="781"/>
    </row>
    <row r="7399" spans="1:6">
      <c r="A7399" s="712">
        <v>1</v>
      </c>
      <c r="B7399" s="709">
        <v>2</v>
      </c>
      <c r="C7399" s="247">
        <v>3</v>
      </c>
      <c r="D7399" s="247">
        <v>4</v>
      </c>
      <c r="E7399" s="711">
        <v>5</v>
      </c>
      <c r="F7399" s="709">
        <v>6</v>
      </c>
    </row>
    <row r="7400" spans="1:6">
      <c r="A7400" s="712">
        <v>1</v>
      </c>
      <c r="B7400" s="248" t="s">
        <v>368</v>
      </c>
      <c r="C7400" s="249"/>
      <c r="D7400" s="249"/>
      <c r="E7400" s="125"/>
      <c r="F7400" s="710"/>
    </row>
    <row r="7401" spans="1:6">
      <c r="A7401" s="126" t="s">
        <v>264</v>
      </c>
      <c r="B7401" s="250" t="s">
        <v>369</v>
      </c>
      <c r="C7401" s="126" t="s">
        <v>1879</v>
      </c>
      <c r="D7401" s="126" t="s">
        <v>1879</v>
      </c>
      <c r="E7401" s="124"/>
      <c r="F7401" s="119"/>
    </row>
    <row r="7402" spans="1:6">
      <c r="A7402" s="126" t="s">
        <v>265</v>
      </c>
      <c r="B7402" s="251" t="s">
        <v>223</v>
      </c>
      <c r="C7402" s="126" t="s">
        <v>1879</v>
      </c>
      <c r="D7402" s="126" t="s">
        <v>1879</v>
      </c>
      <c r="E7402" s="124"/>
      <c r="F7402" s="119"/>
    </row>
    <row r="7403" spans="1:6" ht="31.5">
      <c r="A7403" s="126" t="s">
        <v>276</v>
      </c>
      <c r="B7403" s="251" t="s">
        <v>480</v>
      </c>
      <c r="C7403" s="126" t="s">
        <v>1879</v>
      </c>
      <c r="D7403" s="126" t="s">
        <v>1879</v>
      </c>
      <c r="E7403" s="124"/>
      <c r="F7403" s="119"/>
    </row>
    <row r="7404" spans="1:6" ht="63">
      <c r="A7404" s="127" t="s">
        <v>291</v>
      </c>
      <c r="B7404" s="128" t="s">
        <v>481</v>
      </c>
      <c r="C7404" s="126" t="s">
        <v>1879</v>
      </c>
      <c r="D7404" s="126" t="s">
        <v>1879</v>
      </c>
      <c r="E7404" s="124"/>
      <c r="F7404" s="119"/>
    </row>
    <row r="7405" spans="1:6" ht="31.5">
      <c r="A7405" s="127" t="s">
        <v>482</v>
      </c>
      <c r="B7405" s="128" t="s">
        <v>483</v>
      </c>
      <c r="C7405" s="126" t="s">
        <v>1879</v>
      </c>
      <c r="D7405" s="126" t="s">
        <v>1879</v>
      </c>
      <c r="E7405" s="124"/>
      <c r="F7405" s="119"/>
    </row>
    <row r="7406" spans="1:6">
      <c r="A7406" s="127" t="s">
        <v>484</v>
      </c>
      <c r="B7406" s="128" t="s">
        <v>485</v>
      </c>
      <c r="C7406" s="126" t="s">
        <v>1879</v>
      </c>
      <c r="D7406" s="126" t="s">
        <v>1879</v>
      </c>
      <c r="E7406" s="124"/>
      <c r="F7406" s="119"/>
    </row>
    <row r="7407" spans="1:6">
      <c r="A7407" s="129">
        <v>2</v>
      </c>
      <c r="B7407" s="130" t="s">
        <v>298</v>
      </c>
      <c r="C7407" s="126"/>
      <c r="D7407" s="126"/>
      <c r="E7407" s="124"/>
      <c r="F7407" s="119"/>
    </row>
    <row r="7408" spans="1:6" ht="31.5">
      <c r="A7408" s="127" t="s">
        <v>267</v>
      </c>
      <c r="B7408" s="128" t="s">
        <v>486</v>
      </c>
      <c r="C7408" s="126" t="s">
        <v>1879</v>
      </c>
      <c r="D7408" s="126" t="s">
        <v>1879</v>
      </c>
      <c r="E7408" s="124"/>
      <c r="F7408" s="119"/>
    </row>
    <row r="7409" spans="1:6" ht="63">
      <c r="A7409" s="127" t="s">
        <v>268</v>
      </c>
      <c r="B7409" s="128" t="s">
        <v>411</v>
      </c>
      <c r="C7409" s="126" t="s">
        <v>1879</v>
      </c>
      <c r="D7409" s="126" t="s">
        <v>1879</v>
      </c>
      <c r="E7409" s="124"/>
      <c r="F7409" s="119"/>
    </row>
    <row r="7410" spans="1:6" ht="31.5">
      <c r="A7410" s="127" t="s">
        <v>269</v>
      </c>
      <c r="B7410" s="128" t="s">
        <v>412</v>
      </c>
      <c r="C7410" s="126" t="s">
        <v>1879</v>
      </c>
      <c r="D7410" s="126" t="s">
        <v>1879</v>
      </c>
      <c r="E7410" s="124"/>
      <c r="F7410" s="119"/>
    </row>
    <row r="7411" spans="1:6" ht="47.25">
      <c r="A7411" s="129">
        <v>3</v>
      </c>
      <c r="B7411" s="130" t="s">
        <v>210</v>
      </c>
      <c r="C7411" s="126" t="s">
        <v>1879</v>
      </c>
      <c r="D7411" s="126" t="s">
        <v>1879</v>
      </c>
      <c r="E7411" s="124"/>
      <c r="F7411" s="119"/>
    </row>
    <row r="7412" spans="1:6" ht="31.5">
      <c r="A7412" s="127" t="s">
        <v>299</v>
      </c>
      <c r="B7412" s="128" t="s">
        <v>211</v>
      </c>
      <c r="C7412" s="126" t="s">
        <v>1879</v>
      </c>
      <c r="D7412" s="126" t="s">
        <v>1879</v>
      </c>
      <c r="E7412" s="124"/>
      <c r="F7412" s="119"/>
    </row>
    <row r="7413" spans="1:6">
      <c r="A7413" s="127" t="s">
        <v>240</v>
      </c>
      <c r="B7413" s="128" t="s">
        <v>212</v>
      </c>
      <c r="C7413" s="126" t="s">
        <v>1879</v>
      </c>
      <c r="D7413" s="126" t="s">
        <v>1879</v>
      </c>
      <c r="E7413" s="124"/>
      <c r="F7413" s="119"/>
    </row>
    <row r="7414" spans="1:6">
      <c r="A7414" s="127" t="s">
        <v>242</v>
      </c>
      <c r="B7414" s="128" t="s">
        <v>213</v>
      </c>
      <c r="C7414" s="126" t="s">
        <v>1879</v>
      </c>
      <c r="D7414" s="126" t="s">
        <v>1879</v>
      </c>
      <c r="E7414" s="124"/>
      <c r="F7414" s="119"/>
    </row>
    <row r="7415" spans="1:6">
      <c r="A7415" s="127" t="s">
        <v>214</v>
      </c>
      <c r="B7415" s="128" t="s">
        <v>215</v>
      </c>
      <c r="C7415" s="126" t="s">
        <v>1879</v>
      </c>
      <c r="D7415" s="126" t="s">
        <v>1879</v>
      </c>
      <c r="E7415" s="124"/>
      <c r="F7415" s="119"/>
    </row>
    <row r="7416" spans="1:6">
      <c r="A7416" s="127" t="s">
        <v>216</v>
      </c>
      <c r="B7416" s="128" t="s">
        <v>217</v>
      </c>
      <c r="C7416" s="126" t="s">
        <v>1879</v>
      </c>
      <c r="D7416" s="126" t="s">
        <v>1879</v>
      </c>
      <c r="E7416" s="124"/>
      <c r="F7416" s="119"/>
    </row>
    <row r="7417" spans="1:6">
      <c r="A7417" s="129">
        <v>4</v>
      </c>
      <c r="B7417" s="130" t="s">
        <v>394</v>
      </c>
      <c r="C7417" s="126"/>
      <c r="D7417" s="126"/>
      <c r="E7417" s="124"/>
      <c r="F7417" s="119"/>
    </row>
    <row r="7418" spans="1:6" ht="31.5">
      <c r="A7418" s="126" t="s">
        <v>271</v>
      </c>
      <c r="B7418" s="251" t="s">
        <v>218</v>
      </c>
      <c r="C7418" s="126" t="s">
        <v>1879</v>
      </c>
      <c r="D7418" s="126" t="s">
        <v>1879</v>
      </c>
      <c r="E7418" s="124"/>
      <c r="F7418" s="119"/>
    </row>
    <row r="7419" spans="1:6" ht="63">
      <c r="A7419" s="126" t="s">
        <v>272</v>
      </c>
      <c r="B7419" s="251" t="s">
        <v>392</v>
      </c>
      <c r="C7419" s="126" t="s">
        <v>1879</v>
      </c>
      <c r="D7419" s="126" t="s">
        <v>1879</v>
      </c>
      <c r="E7419" s="124"/>
      <c r="F7419" s="119"/>
    </row>
    <row r="7420" spans="1:6" ht="31.5">
      <c r="A7420" s="126" t="s">
        <v>273</v>
      </c>
      <c r="B7420" s="251" t="s">
        <v>500</v>
      </c>
      <c r="C7420" s="126" t="s">
        <v>1879</v>
      </c>
      <c r="D7420" s="126" t="s">
        <v>1879</v>
      </c>
      <c r="E7420" s="124"/>
      <c r="F7420" s="119"/>
    </row>
    <row r="7421" spans="1:6" ht="31.5">
      <c r="A7421" s="126" t="s">
        <v>138</v>
      </c>
      <c r="B7421" s="251" t="s">
        <v>501</v>
      </c>
      <c r="C7421" s="126" t="s">
        <v>1879</v>
      </c>
      <c r="D7421" s="126" t="s">
        <v>1879</v>
      </c>
      <c r="E7421" s="124"/>
      <c r="F7421" s="119"/>
    </row>
    <row r="7422" spans="1:6">
      <c r="E7422" s="719"/>
      <c r="F7422" s="178" t="s">
        <v>251</v>
      </c>
    </row>
    <row r="7423" spans="1:6">
      <c r="B7423" s="53"/>
      <c r="F7423" s="178" t="s">
        <v>456</v>
      </c>
    </row>
    <row r="7424" spans="1:6">
      <c r="F7424" s="178" t="s">
        <v>182</v>
      </c>
    </row>
    <row r="7425" spans="1:6">
      <c r="F7425" s="178"/>
    </row>
    <row r="7426" spans="1:6">
      <c r="A7426" s="802" t="s">
        <v>399</v>
      </c>
      <c r="B7426" s="802"/>
      <c r="C7426" s="802"/>
      <c r="D7426" s="802"/>
      <c r="E7426" s="802"/>
      <c r="F7426" s="802"/>
    </row>
    <row r="7427" spans="1:6">
      <c r="A7427" s="802" t="s">
        <v>303</v>
      </c>
      <c r="B7427" s="802"/>
      <c r="C7427" s="802"/>
      <c r="D7427" s="802"/>
      <c r="E7427" s="802"/>
      <c r="F7427" s="802"/>
    </row>
    <row r="7428" spans="1:6">
      <c r="F7428" s="178" t="s">
        <v>219</v>
      </c>
    </row>
    <row r="7429" spans="1:6">
      <c r="F7429" s="178" t="s">
        <v>220</v>
      </c>
    </row>
    <row r="7430" spans="1:6">
      <c r="F7430" s="178" t="s">
        <v>221</v>
      </c>
    </row>
    <row r="7431" spans="1:6">
      <c r="F7431" s="246" t="s">
        <v>222</v>
      </c>
    </row>
    <row r="7432" spans="1:6">
      <c r="F7432" s="178" t="s">
        <v>1885</v>
      </c>
    </row>
    <row r="7433" spans="1:6">
      <c r="F7433" s="178" t="s">
        <v>177</v>
      </c>
    </row>
    <row r="7434" spans="1:6">
      <c r="A7434" s="123"/>
    </row>
    <row r="7435" spans="1:6">
      <c r="A7435" s="804" t="s">
        <v>1886</v>
      </c>
      <c r="B7435" s="804"/>
      <c r="C7435" s="804"/>
      <c r="D7435" s="804"/>
      <c r="E7435" s="804"/>
      <c r="F7435" s="804"/>
    </row>
    <row r="7436" spans="1:6">
      <c r="A7436" s="121" t="s">
        <v>744</v>
      </c>
      <c r="B7436" s="640" t="s">
        <v>1364</v>
      </c>
    </row>
    <row r="7437" spans="1:6">
      <c r="A7437" s="803" t="s">
        <v>262</v>
      </c>
      <c r="B7437" s="781" t="s">
        <v>418</v>
      </c>
      <c r="C7437" s="806" t="s">
        <v>470</v>
      </c>
      <c r="D7437" s="807"/>
      <c r="E7437" s="805" t="s">
        <v>400</v>
      </c>
      <c r="F7437" s="781" t="s">
        <v>401</v>
      </c>
    </row>
    <row r="7438" spans="1:6">
      <c r="A7438" s="803"/>
      <c r="B7438" s="781"/>
      <c r="C7438" s="808"/>
      <c r="D7438" s="809"/>
      <c r="E7438" s="805"/>
      <c r="F7438" s="781"/>
    </row>
    <row r="7439" spans="1:6">
      <c r="A7439" s="803"/>
      <c r="B7439" s="781"/>
      <c r="C7439" s="247" t="s">
        <v>402</v>
      </c>
      <c r="D7439" s="247" t="s">
        <v>403</v>
      </c>
      <c r="E7439" s="805"/>
      <c r="F7439" s="781"/>
    </row>
    <row r="7440" spans="1:6">
      <c r="A7440" s="712">
        <v>1</v>
      </c>
      <c r="B7440" s="709">
        <v>2</v>
      </c>
      <c r="C7440" s="247">
        <v>3</v>
      </c>
      <c r="D7440" s="247">
        <v>4</v>
      </c>
      <c r="E7440" s="711">
        <v>5</v>
      </c>
      <c r="F7440" s="709">
        <v>6</v>
      </c>
    </row>
    <row r="7441" spans="1:6">
      <c r="A7441" s="712">
        <v>1</v>
      </c>
      <c r="B7441" s="248" t="s">
        <v>368</v>
      </c>
      <c r="C7441" s="249"/>
      <c r="D7441" s="249"/>
      <c r="E7441" s="125"/>
      <c r="F7441" s="710"/>
    </row>
    <row r="7442" spans="1:6">
      <c r="A7442" s="126" t="s">
        <v>264</v>
      </c>
      <c r="B7442" s="250" t="s">
        <v>369</v>
      </c>
      <c r="C7442" s="126" t="s">
        <v>1879</v>
      </c>
      <c r="D7442" s="126" t="s">
        <v>1879</v>
      </c>
      <c r="E7442" s="124"/>
      <c r="F7442" s="119"/>
    </row>
    <row r="7443" spans="1:6">
      <c r="A7443" s="126" t="s">
        <v>265</v>
      </c>
      <c r="B7443" s="251" t="s">
        <v>223</v>
      </c>
      <c r="C7443" s="126" t="s">
        <v>1879</v>
      </c>
      <c r="D7443" s="126" t="s">
        <v>1879</v>
      </c>
      <c r="E7443" s="124"/>
      <c r="F7443" s="119"/>
    </row>
    <row r="7444" spans="1:6" ht="31.5">
      <c r="A7444" s="126" t="s">
        <v>276</v>
      </c>
      <c r="B7444" s="251" t="s">
        <v>480</v>
      </c>
      <c r="C7444" s="126" t="s">
        <v>1879</v>
      </c>
      <c r="D7444" s="126" t="s">
        <v>1879</v>
      </c>
      <c r="E7444" s="124"/>
      <c r="F7444" s="119"/>
    </row>
    <row r="7445" spans="1:6" ht="63">
      <c r="A7445" s="127" t="s">
        <v>291</v>
      </c>
      <c r="B7445" s="128" t="s">
        <v>481</v>
      </c>
      <c r="C7445" s="126" t="s">
        <v>1879</v>
      </c>
      <c r="D7445" s="126" t="s">
        <v>1879</v>
      </c>
      <c r="E7445" s="124"/>
      <c r="F7445" s="119"/>
    </row>
    <row r="7446" spans="1:6" ht="31.5">
      <c r="A7446" s="127" t="s">
        <v>482</v>
      </c>
      <c r="B7446" s="128" t="s">
        <v>483</v>
      </c>
      <c r="C7446" s="126" t="s">
        <v>1879</v>
      </c>
      <c r="D7446" s="126" t="s">
        <v>1879</v>
      </c>
      <c r="E7446" s="124"/>
      <c r="F7446" s="119"/>
    </row>
    <row r="7447" spans="1:6">
      <c r="A7447" s="127" t="s">
        <v>484</v>
      </c>
      <c r="B7447" s="128" t="s">
        <v>485</v>
      </c>
      <c r="C7447" s="126" t="s">
        <v>1879</v>
      </c>
      <c r="D7447" s="126" t="s">
        <v>1879</v>
      </c>
      <c r="E7447" s="124"/>
      <c r="F7447" s="119"/>
    </row>
    <row r="7448" spans="1:6">
      <c r="A7448" s="129">
        <v>2</v>
      </c>
      <c r="B7448" s="130" t="s">
        <v>298</v>
      </c>
      <c r="C7448" s="126"/>
      <c r="D7448" s="126"/>
      <c r="E7448" s="124"/>
      <c r="F7448" s="119"/>
    </row>
    <row r="7449" spans="1:6" ht="31.5">
      <c r="A7449" s="127" t="s">
        <v>267</v>
      </c>
      <c r="B7449" s="128" t="s">
        <v>486</v>
      </c>
      <c r="C7449" s="126" t="s">
        <v>1879</v>
      </c>
      <c r="D7449" s="126" t="s">
        <v>1879</v>
      </c>
      <c r="E7449" s="124"/>
      <c r="F7449" s="119"/>
    </row>
    <row r="7450" spans="1:6" ht="63">
      <c r="A7450" s="127" t="s">
        <v>268</v>
      </c>
      <c r="B7450" s="128" t="s">
        <v>411</v>
      </c>
      <c r="C7450" s="126" t="s">
        <v>1879</v>
      </c>
      <c r="D7450" s="126" t="s">
        <v>1879</v>
      </c>
      <c r="E7450" s="124"/>
      <c r="F7450" s="119"/>
    </row>
    <row r="7451" spans="1:6" ht="31.5">
      <c r="A7451" s="127" t="s">
        <v>269</v>
      </c>
      <c r="B7451" s="128" t="s">
        <v>412</v>
      </c>
      <c r="C7451" s="126" t="s">
        <v>1879</v>
      </c>
      <c r="D7451" s="126" t="s">
        <v>1879</v>
      </c>
      <c r="E7451" s="124"/>
      <c r="F7451" s="119"/>
    </row>
    <row r="7452" spans="1:6" ht="47.25">
      <c r="A7452" s="129">
        <v>3</v>
      </c>
      <c r="B7452" s="130" t="s">
        <v>210</v>
      </c>
      <c r="C7452" s="126" t="s">
        <v>1879</v>
      </c>
      <c r="D7452" s="126" t="s">
        <v>1879</v>
      </c>
      <c r="E7452" s="124"/>
      <c r="F7452" s="119"/>
    </row>
    <row r="7453" spans="1:6" ht="31.5">
      <c r="A7453" s="127" t="s">
        <v>299</v>
      </c>
      <c r="B7453" s="128" t="s">
        <v>211</v>
      </c>
      <c r="C7453" s="126" t="s">
        <v>1879</v>
      </c>
      <c r="D7453" s="126" t="s">
        <v>1879</v>
      </c>
      <c r="E7453" s="124"/>
      <c r="F7453" s="119"/>
    </row>
    <row r="7454" spans="1:6">
      <c r="A7454" s="127" t="s">
        <v>240</v>
      </c>
      <c r="B7454" s="128" t="s">
        <v>212</v>
      </c>
      <c r="C7454" s="126" t="s">
        <v>1879</v>
      </c>
      <c r="D7454" s="126" t="s">
        <v>1879</v>
      </c>
      <c r="E7454" s="124"/>
      <c r="F7454" s="119"/>
    </row>
    <row r="7455" spans="1:6">
      <c r="A7455" s="127" t="s">
        <v>242</v>
      </c>
      <c r="B7455" s="128" t="s">
        <v>213</v>
      </c>
      <c r="C7455" s="126" t="s">
        <v>1879</v>
      </c>
      <c r="D7455" s="126" t="s">
        <v>1879</v>
      </c>
      <c r="E7455" s="124"/>
      <c r="F7455" s="119"/>
    </row>
    <row r="7456" spans="1:6">
      <c r="A7456" s="127" t="s">
        <v>214</v>
      </c>
      <c r="B7456" s="128" t="s">
        <v>215</v>
      </c>
      <c r="C7456" s="126" t="s">
        <v>1879</v>
      </c>
      <c r="D7456" s="126" t="s">
        <v>1879</v>
      </c>
      <c r="E7456" s="124"/>
      <c r="F7456" s="119"/>
    </row>
    <row r="7457" spans="1:6">
      <c r="A7457" s="127" t="s">
        <v>216</v>
      </c>
      <c r="B7457" s="128" t="s">
        <v>217</v>
      </c>
      <c r="C7457" s="126" t="s">
        <v>1879</v>
      </c>
      <c r="D7457" s="126" t="s">
        <v>1879</v>
      </c>
      <c r="E7457" s="124"/>
      <c r="F7457" s="119"/>
    </row>
    <row r="7458" spans="1:6">
      <c r="A7458" s="129">
        <v>4</v>
      </c>
      <c r="B7458" s="130" t="s">
        <v>394</v>
      </c>
      <c r="C7458" s="126"/>
      <c r="D7458" s="126"/>
      <c r="E7458" s="124"/>
      <c r="F7458" s="119"/>
    </row>
    <row r="7459" spans="1:6" ht="31.5">
      <c r="A7459" s="126" t="s">
        <v>271</v>
      </c>
      <c r="B7459" s="251" t="s">
        <v>218</v>
      </c>
      <c r="C7459" s="126" t="s">
        <v>1879</v>
      </c>
      <c r="D7459" s="126" t="s">
        <v>1879</v>
      </c>
      <c r="E7459" s="124"/>
      <c r="F7459" s="119"/>
    </row>
    <row r="7460" spans="1:6" ht="63">
      <c r="A7460" s="126" t="s">
        <v>272</v>
      </c>
      <c r="B7460" s="251" t="s">
        <v>392</v>
      </c>
      <c r="C7460" s="126" t="s">
        <v>1879</v>
      </c>
      <c r="D7460" s="126" t="s">
        <v>1879</v>
      </c>
      <c r="E7460" s="124"/>
      <c r="F7460" s="119"/>
    </row>
    <row r="7461" spans="1:6" ht="31.5">
      <c r="A7461" s="126" t="s">
        <v>273</v>
      </c>
      <c r="B7461" s="251" t="s">
        <v>500</v>
      </c>
      <c r="C7461" s="126" t="s">
        <v>1879</v>
      </c>
      <c r="D7461" s="126" t="s">
        <v>1879</v>
      </c>
      <c r="E7461" s="124"/>
      <c r="F7461" s="119"/>
    </row>
    <row r="7462" spans="1:6" ht="31.5">
      <c r="A7462" s="126" t="s">
        <v>138</v>
      </c>
      <c r="B7462" s="251" t="s">
        <v>501</v>
      </c>
      <c r="C7462" s="126" t="s">
        <v>1879</v>
      </c>
      <c r="D7462" s="126" t="s">
        <v>1879</v>
      </c>
      <c r="E7462" s="124"/>
      <c r="F7462" s="119"/>
    </row>
    <row r="7463" spans="1:6">
      <c r="E7463" s="719"/>
      <c r="F7463" s="178" t="s">
        <v>251</v>
      </c>
    </row>
    <row r="7464" spans="1:6">
      <c r="B7464" s="53"/>
      <c r="F7464" s="178" t="s">
        <v>456</v>
      </c>
    </row>
    <row r="7465" spans="1:6">
      <c r="F7465" s="178" t="s">
        <v>182</v>
      </c>
    </row>
    <row r="7466" spans="1:6">
      <c r="F7466" s="178"/>
    </row>
    <row r="7467" spans="1:6">
      <c r="A7467" s="802" t="s">
        <v>399</v>
      </c>
      <c r="B7467" s="802"/>
      <c r="C7467" s="802"/>
      <c r="D7467" s="802"/>
      <c r="E7467" s="802"/>
      <c r="F7467" s="802"/>
    </row>
    <row r="7468" spans="1:6">
      <c r="A7468" s="802" t="s">
        <v>303</v>
      </c>
      <c r="B7468" s="802"/>
      <c r="C7468" s="802"/>
      <c r="D7468" s="802"/>
      <c r="E7468" s="802"/>
      <c r="F7468" s="802"/>
    </row>
    <row r="7469" spans="1:6">
      <c r="F7469" s="178" t="s">
        <v>219</v>
      </c>
    </row>
    <row r="7470" spans="1:6">
      <c r="F7470" s="178" t="s">
        <v>220</v>
      </c>
    </row>
    <row r="7471" spans="1:6">
      <c r="F7471" s="178" t="s">
        <v>221</v>
      </c>
    </row>
    <row r="7472" spans="1:6">
      <c r="F7472" s="246" t="s">
        <v>222</v>
      </c>
    </row>
    <row r="7473" spans="1:6">
      <c r="F7473" s="178" t="s">
        <v>1885</v>
      </c>
    </row>
    <row r="7474" spans="1:6">
      <c r="F7474" s="178" t="s">
        <v>177</v>
      </c>
    </row>
    <row r="7475" spans="1:6">
      <c r="A7475" s="123"/>
    </row>
    <row r="7476" spans="1:6">
      <c r="A7476" s="804" t="s">
        <v>1886</v>
      </c>
      <c r="B7476" s="804"/>
      <c r="C7476" s="804"/>
      <c r="D7476" s="804"/>
      <c r="E7476" s="804"/>
      <c r="F7476" s="804"/>
    </row>
    <row r="7477" spans="1:6">
      <c r="A7477" s="121" t="s">
        <v>745</v>
      </c>
      <c r="B7477" s="640" t="s">
        <v>1419</v>
      </c>
    </row>
    <row r="7478" spans="1:6">
      <c r="A7478" s="803" t="s">
        <v>262</v>
      </c>
      <c r="B7478" s="781" t="s">
        <v>418</v>
      </c>
      <c r="C7478" s="806" t="s">
        <v>470</v>
      </c>
      <c r="D7478" s="807"/>
      <c r="E7478" s="805" t="s">
        <v>400</v>
      </c>
      <c r="F7478" s="781" t="s">
        <v>401</v>
      </c>
    </row>
    <row r="7479" spans="1:6">
      <c r="A7479" s="803"/>
      <c r="B7479" s="781"/>
      <c r="C7479" s="808"/>
      <c r="D7479" s="809"/>
      <c r="E7479" s="805"/>
      <c r="F7479" s="781"/>
    </row>
    <row r="7480" spans="1:6">
      <c r="A7480" s="803"/>
      <c r="B7480" s="781"/>
      <c r="C7480" s="247" t="s">
        <v>402</v>
      </c>
      <c r="D7480" s="247" t="s">
        <v>403</v>
      </c>
      <c r="E7480" s="805"/>
      <c r="F7480" s="781"/>
    </row>
    <row r="7481" spans="1:6">
      <c r="A7481" s="712">
        <v>1</v>
      </c>
      <c r="B7481" s="709">
        <v>2</v>
      </c>
      <c r="C7481" s="247">
        <v>3</v>
      </c>
      <c r="D7481" s="247">
        <v>4</v>
      </c>
      <c r="E7481" s="711">
        <v>5</v>
      </c>
      <c r="F7481" s="709">
        <v>6</v>
      </c>
    </row>
    <row r="7482" spans="1:6">
      <c r="A7482" s="712">
        <v>1</v>
      </c>
      <c r="B7482" s="248" t="s">
        <v>368</v>
      </c>
      <c r="C7482" s="249"/>
      <c r="D7482" s="249"/>
      <c r="E7482" s="125"/>
      <c r="F7482" s="710"/>
    </row>
    <row r="7483" spans="1:6">
      <c r="A7483" s="126" t="s">
        <v>264</v>
      </c>
      <c r="B7483" s="250" t="s">
        <v>369</v>
      </c>
      <c r="C7483" s="126" t="s">
        <v>1887</v>
      </c>
      <c r="D7483" s="126" t="s">
        <v>1887</v>
      </c>
      <c r="E7483" s="124"/>
      <c r="F7483" s="119"/>
    </row>
    <row r="7484" spans="1:6">
      <c r="A7484" s="126" t="s">
        <v>265</v>
      </c>
      <c r="B7484" s="251" t="s">
        <v>223</v>
      </c>
      <c r="C7484" s="126" t="s">
        <v>1887</v>
      </c>
      <c r="D7484" s="126" t="s">
        <v>1887</v>
      </c>
      <c r="E7484" s="124"/>
      <c r="F7484" s="119"/>
    </row>
    <row r="7485" spans="1:6" ht="31.5">
      <c r="A7485" s="126" t="s">
        <v>276</v>
      </c>
      <c r="B7485" s="251" t="s">
        <v>480</v>
      </c>
      <c r="C7485" s="126" t="s">
        <v>1887</v>
      </c>
      <c r="D7485" s="126" t="s">
        <v>1887</v>
      </c>
      <c r="E7485" s="124"/>
      <c r="F7485" s="119"/>
    </row>
    <row r="7486" spans="1:6" ht="63">
      <c r="A7486" s="127" t="s">
        <v>291</v>
      </c>
      <c r="B7486" s="128" t="s">
        <v>481</v>
      </c>
      <c r="C7486" s="126" t="s">
        <v>1887</v>
      </c>
      <c r="D7486" s="126" t="s">
        <v>1887</v>
      </c>
      <c r="E7486" s="124"/>
      <c r="F7486" s="119"/>
    </row>
    <row r="7487" spans="1:6" ht="31.5">
      <c r="A7487" s="127" t="s">
        <v>482</v>
      </c>
      <c r="B7487" s="128" t="s">
        <v>483</v>
      </c>
      <c r="C7487" s="126" t="s">
        <v>1887</v>
      </c>
      <c r="D7487" s="126" t="s">
        <v>1887</v>
      </c>
      <c r="E7487" s="124"/>
      <c r="F7487" s="119"/>
    </row>
    <row r="7488" spans="1:6">
      <c r="A7488" s="127" t="s">
        <v>484</v>
      </c>
      <c r="B7488" s="128" t="s">
        <v>485</v>
      </c>
      <c r="C7488" s="126" t="s">
        <v>1887</v>
      </c>
      <c r="D7488" s="126" t="s">
        <v>1887</v>
      </c>
      <c r="E7488" s="124"/>
      <c r="F7488" s="119"/>
    </row>
    <row r="7489" spans="1:6">
      <c r="A7489" s="129">
        <v>2</v>
      </c>
      <c r="B7489" s="130" t="s">
        <v>298</v>
      </c>
      <c r="C7489" s="126"/>
      <c r="D7489" s="126"/>
      <c r="E7489" s="124"/>
      <c r="F7489" s="119"/>
    </row>
    <row r="7490" spans="1:6" ht="31.5">
      <c r="A7490" s="127" t="s">
        <v>267</v>
      </c>
      <c r="B7490" s="128" t="s">
        <v>486</v>
      </c>
      <c r="C7490" s="126" t="s">
        <v>1887</v>
      </c>
      <c r="D7490" s="126" t="s">
        <v>1887</v>
      </c>
      <c r="E7490" s="124"/>
      <c r="F7490" s="119"/>
    </row>
    <row r="7491" spans="1:6" ht="63">
      <c r="A7491" s="127" t="s">
        <v>268</v>
      </c>
      <c r="B7491" s="128" t="s">
        <v>411</v>
      </c>
      <c r="C7491" s="126" t="s">
        <v>1887</v>
      </c>
      <c r="D7491" s="126" t="s">
        <v>1887</v>
      </c>
      <c r="E7491" s="124"/>
      <c r="F7491" s="119"/>
    </row>
    <row r="7492" spans="1:6" ht="31.5">
      <c r="A7492" s="127" t="s">
        <v>269</v>
      </c>
      <c r="B7492" s="128" t="s">
        <v>412</v>
      </c>
      <c r="C7492" s="126" t="s">
        <v>1887</v>
      </c>
      <c r="D7492" s="126" t="s">
        <v>1887</v>
      </c>
      <c r="E7492" s="124"/>
      <c r="F7492" s="119"/>
    </row>
    <row r="7493" spans="1:6" ht="47.25">
      <c r="A7493" s="129">
        <v>3</v>
      </c>
      <c r="B7493" s="130" t="s">
        <v>210</v>
      </c>
      <c r="C7493" s="126" t="s">
        <v>1887</v>
      </c>
      <c r="D7493" s="126" t="s">
        <v>1887</v>
      </c>
      <c r="E7493" s="124"/>
      <c r="F7493" s="119"/>
    </row>
    <row r="7494" spans="1:6" ht="31.5">
      <c r="A7494" s="127" t="s">
        <v>299</v>
      </c>
      <c r="B7494" s="128" t="s">
        <v>211</v>
      </c>
      <c r="C7494" s="126" t="s">
        <v>1887</v>
      </c>
      <c r="D7494" s="126" t="s">
        <v>1887</v>
      </c>
      <c r="E7494" s="124"/>
      <c r="F7494" s="119"/>
    </row>
    <row r="7495" spans="1:6">
      <c r="A7495" s="127" t="s">
        <v>240</v>
      </c>
      <c r="B7495" s="128" t="s">
        <v>212</v>
      </c>
      <c r="C7495" s="126" t="s">
        <v>1887</v>
      </c>
      <c r="D7495" s="126" t="s">
        <v>1887</v>
      </c>
      <c r="E7495" s="124"/>
      <c r="F7495" s="119"/>
    </row>
    <row r="7496" spans="1:6">
      <c r="A7496" s="127" t="s">
        <v>242</v>
      </c>
      <c r="B7496" s="128" t="s">
        <v>213</v>
      </c>
      <c r="C7496" s="126" t="s">
        <v>1887</v>
      </c>
      <c r="D7496" s="126" t="s">
        <v>1887</v>
      </c>
      <c r="E7496" s="124"/>
      <c r="F7496" s="119"/>
    </row>
    <row r="7497" spans="1:6">
      <c r="A7497" s="127" t="s">
        <v>214</v>
      </c>
      <c r="B7497" s="128" t="s">
        <v>215</v>
      </c>
      <c r="C7497" s="126" t="s">
        <v>1887</v>
      </c>
      <c r="D7497" s="126" t="s">
        <v>1887</v>
      </c>
      <c r="E7497" s="124"/>
      <c r="F7497" s="119"/>
    </row>
    <row r="7498" spans="1:6">
      <c r="A7498" s="127" t="s">
        <v>216</v>
      </c>
      <c r="B7498" s="128" t="s">
        <v>217</v>
      </c>
      <c r="C7498" s="126" t="s">
        <v>1887</v>
      </c>
      <c r="D7498" s="126" t="s">
        <v>1887</v>
      </c>
      <c r="E7498" s="124"/>
      <c r="F7498" s="119"/>
    </row>
    <row r="7499" spans="1:6">
      <c r="A7499" s="129">
        <v>4</v>
      </c>
      <c r="B7499" s="130" t="s">
        <v>394</v>
      </c>
      <c r="C7499" s="126"/>
      <c r="D7499" s="126"/>
      <c r="E7499" s="124"/>
      <c r="F7499" s="119"/>
    </row>
    <row r="7500" spans="1:6" ht="31.5">
      <c r="A7500" s="126" t="s">
        <v>271</v>
      </c>
      <c r="B7500" s="251" t="s">
        <v>218</v>
      </c>
      <c r="C7500" s="126" t="s">
        <v>1887</v>
      </c>
      <c r="D7500" s="126" t="s">
        <v>1887</v>
      </c>
      <c r="E7500" s="124"/>
      <c r="F7500" s="119"/>
    </row>
    <row r="7501" spans="1:6" ht="63">
      <c r="A7501" s="126" t="s">
        <v>272</v>
      </c>
      <c r="B7501" s="251" t="s">
        <v>392</v>
      </c>
      <c r="C7501" s="126" t="s">
        <v>1887</v>
      </c>
      <c r="D7501" s="126" t="s">
        <v>1887</v>
      </c>
      <c r="E7501" s="124"/>
      <c r="F7501" s="119"/>
    </row>
    <row r="7502" spans="1:6" ht="31.5">
      <c r="A7502" s="126" t="s">
        <v>273</v>
      </c>
      <c r="B7502" s="251" t="s">
        <v>500</v>
      </c>
      <c r="C7502" s="126" t="s">
        <v>1887</v>
      </c>
      <c r="D7502" s="126" t="s">
        <v>1887</v>
      </c>
      <c r="E7502" s="124"/>
      <c r="F7502" s="119"/>
    </row>
    <row r="7503" spans="1:6" ht="31.5">
      <c r="A7503" s="126" t="s">
        <v>138</v>
      </c>
      <c r="B7503" s="251" t="s">
        <v>501</v>
      </c>
      <c r="C7503" s="126" t="s">
        <v>1887</v>
      </c>
      <c r="D7503" s="126" t="s">
        <v>1887</v>
      </c>
      <c r="E7503" s="124"/>
      <c r="F7503" s="119"/>
    </row>
    <row r="7504" spans="1:6">
      <c r="E7504" s="719"/>
      <c r="F7504" s="178" t="s">
        <v>251</v>
      </c>
    </row>
    <row r="7505" spans="1:6">
      <c r="B7505" s="53"/>
      <c r="F7505" s="178" t="s">
        <v>456</v>
      </c>
    </row>
    <row r="7506" spans="1:6">
      <c r="F7506" s="178" t="s">
        <v>182</v>
      </c>
    </row>
    <row r="7507" spans="1:6">
      <c r="F7507" s="178"/>
    </row>
    <row r="7508" spans="1:6">
      <c r="A7508" s="802" t="s">
        <v>399</v>
      </c>
      <c r="B7508" s="802"/>
      <c r="C7508" s="802"/>
      <c r="D7508" s="802"/>
      <c r="E7508" s="802"/>
      <c r="F7508" s="802"/>
    </row>
    <row r="7509" spans="1:6">
      <c r="A7509" s="802" t="s">
        <v>303</v>
      </c>
      <c r="B7509" s="802"/>
      <c r="C7509" s="802"/>
      <c r="D7509" s="802"/>
      <c r="E7509" s="802"/>
      <c r="F7509" s="802"/>
    </row>
    <row r="7510" spans="1:6">
      <c r="F7510" s="178" t="s">
        <v>219</v>
      </c>
    </row>
    <row r="7511" spans="1:6">
      <c r="F7511" s="178" t="s">
        <v>220</v>
      </c>
    </row>
    <row r="7512" spans="1:6">
      <c r="F7512" s="178" t="s">
        <v>221</v>
      </c>
    </row>
    <row r="7513" spans="1:6">
      <c r="F7513" s="246" t="s">
        <v>222</v>
      </c>
    </row>
    <row r="7514" spans="1:6">
      <c r="F7514" s="178" t="s">
        <v>1885</v>
      </c>
    </row>
    <row r="7515" spans="1:6">
      <c r="F7515" s="178" t="s">
        <v>177</v>
      </c>
    </row>
    <row r="7516" spans="1:6">
      <c r="A7516" s="123"/>
    </row>
    <row r="7517" spans="1:6">
      <c r="A7517" s="804" t="s">
        <v>1886</v>
      </c>
      <c r="B7517" s="804"/>
      <c r="C7517" s="804"/>
      <c r="D7517" s="804"/>
      <c r="E7517" s="804"/>
      <c r="F7517" s="804"/>
    </row>
    <row r="7518" spans="1:6">
      <c r="A7518" s="121" t="s">
        <v>833</v>
      </c>
      <c r="B7518" s="640" t="s">
        <v>1420</v>
      </c>
    </row>
    <row r="7519" spans="1:6">
      <c r="A7519" s="803" t="s">
        <v>262</v>
      </c>
      <c r="B7519" s="781" t="s">
        <v>418</v>
      </c>
      <c r="C7519" s="806" t="s">
        <v>470</v>
      </c>
      <c r="D7519" s="807"/>
      <c r="E7519" s="805" t="s">
        <v>400</v>
      </c>
      <c r="F7519" s="781" t="s">
        <v>401</v>
      </c>
    </row>
    <row r="7520" spans="1:6">
      <c r="A7520" s="803"/>
      <c r="B7520" s="781"/>
      <c r="C7520" s="808"/>
      <c r="D7520" s="809"/>
      <c r="E7520" s="805"/>
      <c r="F7520" s="781"/>
    </row>
    <row r="7521" spans="1:6">
      <c r="A7521" s="803"/>
      <c r="B7521" s="781"/>
      <c r="C7521" s="247" t="s">
        <v>402</v>
      </c>
      <c r="D7521" s="247" t="s">
        <v>403</v>
      </c>
      <c r="E7521" s="805"/>
      <c r="F7521" s="781"/>
    </row>
    <row r="7522" spans="1:6">
      <c r="A7522" s="712">
        <v>1</v>
      </c>
      <c r="B7522" s="709">
        <v>2</v>
      </c>
      <c r="C7522" s="247">
        <v>3</v>
      </c>
      <c r="D7522" s="247">
        <v>4</v>
      </c>
      <c r="E7522" s="711">
        <v>5</v>
      </c>
      <c r="F7522" s="709">
        <v>6</v>
      </c>
    </row>
    <row r="7523" spans="1:6">
      <c r="A7523" s="712">
        <v>1</v>
      </c>
      <c r="B7523" s="248" t="s">
        <v>368</v>
      </c>
      <c r="C7523" s="249"/>
      <c r="D7523" s="249"/>
      <c r="E7523" s="125"/>
      <c r="F7523" s="710"/>
    </row>
    <row r="7524" spans="1:6">
      <c r="A7524" s="126" t="s">
        <v>264</v>
      </c>
      <c r="B7524" s="250" t="s">
        <v>369</v>
      </c>
      <c r="C7524" s="126" t="s">
        <v>1887</v>
      </c>
      <c r="D7524" s="126" t="s">
        <v>1887</v>
      </c>
      <c r="E7524" s="124"/>
      <c r="F7524" s="119"/>
    </row>
    <row r="7525" spans="1:6">
      <c r="A7525" s="126" t="s">
        <v>265</v>
      </c>
      <c r="B7525" s="251" t="s">
        <v>223</v>
      </c>
      <c r="C7525" s="126" t="s">
        <v>1887</v>
      </c>
      <c r="D7525" s="126" t="s">
        <v>1887</v>
      </c>
      <c r="E7525" s="124"/>
      <c r="F7525" s="119"/>
    </row>
    <row r="7526" spans="1:6" ht="31.5">
      <c r="A7526" s="126" t="s">
        <v>276</v>
      </c>
      <c r="B7526" s="251" t="s">
        <v>480</v>
      </c>
      <c r="C7526" s="126" t="s">
        <v>1887</v>
      </c>
      <c r="D7526" s="126" t="s">
        <v>1887</v>
      </c>
      <c r="E7526" s="124"/>
      <c r="F7526" s="119"/>
    </row>
    <row r="7527" spans="1:6" ht="63">
      <c r="A7527" s="127" t="s">
        <v>291</v>
      </c>
      <c r="B7527" s="128" t="s">
        <v>481</v>
      </c>
      <c r="C7527" s="126" t="s">
        <v>1887</v>
      </c>
      <c r="D7527" s="126" t="s">
        <v>1887</v>
      </c>
      <c r="E7527" s="124"/>
      <c r="F7527" s="119"/>
    </row>
    <row r="7528" spans="1:6" ht="31.5">
      <c r="A7528" s="127" t="s">
        <v>482</v>
      </c>
      <c r="B7528" s="128" t="s">
        <v>483</v>
      </c>
      <c r="C7528" s="126" t="s">
        <v>1887</v>
      </c>
      <c r="D7528" s="126" t="s">
        <v>1887</v>
      </c>
      <c r="E7528" s="124"/>
      <c r="F7528" s="119"/>
    </row>
    <row r="7529" spans="1:6">
      <c r="A7529" s="127" t="s">
        <v>484</v>
      </c>
      <c r="B7529" s="128" t="s">
        <v>485</v>
      </c>
      <c r="C7529" s="126" t="s">
        <v>1887</v>
      </c>
      <c r="D7529" s="126" t="s">
        <v>1887</v>
      </c>
      <c r="E7529" s="124"/>
      <c r="F7529" s="119"/>
    </row>
    <row r="7530" spans="1:6">
      <c r="A7530" s="129">
        <v>2</v>
      </c>
      <c r="B7530" s="130" t="s">
        <v>298</v>
      </c>
      <c r="C7530" s="126"/>
      <c r="D7530" s="126"/>
      <c r="E7530" s="124"/>
      <c r="F7530" s="119"/>
    </row>
    <row r="7531" spans="1:6" ht="31.5">
      <c r="A7531" s="127" t="s">
        <v>267</v>
      </c>
      <c r="B7531" s="128" t="s">
        <v>486</v>
      </c>
      <c r="C7531" s="126" t="s">
        <v>1887</v>
      </c>
      <c r="D7531" s="126" t="s">
        <v>1887</v>
      </c>
      <c r="E7531" s="124"/>
      <c r="F7531" s="119"/>
    </row>
    <row r="7532" spans="1:6" ht="63">
      <c r="A7532" s="127" t="s">
        <v>268</v>
      </c>
      <c r="B7532" s="128" t="s">
        <v>411</v>
      </c>
      <c r="C7532" s="126" t="s">
        <v>1887</v>
      </c>
      <c r="D7532" s="126" t="s">
        <v>1887</v>
      </c>
      <c r="E7532" s="124"/>
      <c r="F7532" s="119"/>
    </row>
    <row r="7533" spans="1:6" ht="31.5">
      <c r="A7533" s="127" t="s">
        <v>269</v>
      </c>
      <c r="B7533" s="128" t="s">
        <v>412</v>
      </c>
      <c r="C7533" s="126" t="s">
        <v>1887</v>
      </c>
      <c r="D7533" s="126" t="s">
        <v>1887</v>
      </c>
      <c r="E7533" s="124"/>
      <c r="F7533" s="119"/>
    </row>
    <row r="7534" spans="1:6" ht="47.25">
      <c r="A7534" s="129">
        <v>3</v>
      </c>
      <c r="B7534" s="130" t="s">
        <v>210</v>
      </c>
      <c r="C7534" s="126" t="s">
        <v>1887</v>
      </c>
      <c r="D7534" s="126" t="s">
        <v>1887</v>
      </c>
      <c r="E7534" s="124"/>
      <c r="F7534" s="119"/>
    </row>
    <row r="7535" spans="1:6" ht="31.5">
      <c r="A7535" s="127" t="s">
        <v>299</v>
      </c>
      <c r="B7535" s="128" t="s">
        <v>211</v>
      </c>
      <c r="C7535" s="126" t="s">
        <v>1887</v>
      </c>
      <c r="D7535" s="126" t="s">
        <v>1887</v>
      </c>
      <c r="E7535" s="124"/>
      <c r="F7535" s="119"/>
    </row>
    <row r="7536" spans="1:6">
      <c r="A7536" s="127" t="s">
        <v>240</v>
      </c>
      <c r="B7536" s="128" t="s">
        <v>212</v>
      </c>
      <c r="C7536" s="126" t="s">
        <v>1887</v>
      </c>
      <c r="D7536" s="126" t="s">
        <v>1887</v>
      </c>
      <c r="E7536" s="124"/>
      <c r="F7536" s="119"/>
    </row>
    <row r="7537" spans="1:6">
      <c r="A7537" s="127" t="s">
        <v>242</v>
      </c>
      <c r="B7537" s="128" t="s">
        <v>213</v>
      </c>
      <c r="C7537" s="126" t="s">
        <v>1887</v>
      </c>
      <c r="D7537" s="126" t="s">
        <v>1887</v>
      </c>
      <c r="E7537" s="124"/>
      <c r="F7537" s="119"/>
    </row>
    <row r="7538" spans="1:6">
      <c r="A7538" s="127" t="s">
        <v>214</v>
      </c>
      <c r="B7538" s="128" t="s">
        <v>215</v>
      </c>
      <c r="C7538" s="126" t="s">
        <v>1887</v>
      </c>
      <c r="D7538" s="126" t="s">
        <v>1887</v>
      </c>
      <c r="E7538" s="124"/>
      <c r="F7538" s="119"/>
    </row>
    <row r="7539" spans="1:6">
      <c r="A7539" s="127" t="s">
        <v>216</v>
      </c>
      <c r="B7539" s="128" t="s">
        <v>217</v>
      </c>
      <c r="C7539" s="126" t="s">
        <v>1887</v>
      </c>
      <c r="D7539" s="126" t="s">
        <v>1887</v>
      </c>
      <c r="E7539" s="124"/>
      <c r="F7539" s="119"/>
    </row>
    <row r="7540" spans="1:6">
      <c r="A7540" s="129">
        <v>4</v>
      </c>
      <c r="B7540" s="130" t="s">
        <v>394</v>
      </c>
      <c r="C7540" s="126"/>
      <c r="D7540" s="126"/>
      <c r="E7540" s="124"/>
      <c r="F7540" s="119"/>
    </row>
    <row r="7541" spans="1:6" ht="31.5">
      <c r="A7541" s="126" t="s">
        <v>271</v>
      </c>
      <c r="B7541" s="251" t="s">
        <v>218</v>
      </c>
      <c r="C7541" s="126" t="s">
        <v>1887</v>
      </c>
      <c r="D7541" s="126" t="s">
        <v>1887</v>
      </c>
      <c r="E7541" s="124"/>
      <c r="F7541" s="119"/>
    </row>
    <row r="7542" spans="1:6" ht="63">
      <c r="A7542" s="126" t="s">
        <v>272</v>
      </c>
      <c r="B7542" s="251" t="s">
        <v>392</v>
      </c>
      <c r="C7542" s="126" t="s">
        <v>1887</v>
      </c>
      <c r="D7542" s="126" t="s">
        <v>1887</v>
      </c>
      <c r="E7542" s="124"/>
      <c r="F7542" s="119"/>
    </row>
    <row r="7543" spans="1:6" ht="31.5">
      <c r="A7543" s="126" t="s">
        <v>273</v>
      </c>
      <c r="B7543" s="251" t="s">
        <v>500</v>
      </c>
      <c r="C7543" s="126" t="s">
        <v>1887</v>
      </c>
      <c r="D7543" s="126" t="s">
        <v>1887</v>
      </c>
      <c r="E7543" s="124"/>
      <c r="F7543" s="119"/>
    </row>
    <row r="7544" spans="1:6" ht="31.5">
      <c r="A7544" s="126" t="s">
        <v>138</v>
      </c>
      <c r="B7544" s="251" t="s">
        <v>501</v>
      </c>
      <c r="C7544" s="126" t="s">
        <v>1887</v>
      </c>
      <c r="D7544" s="126" t="s">
        <v>1887</v>
      </c>
      <c r="E7544" s="124"/>
      <c r="F7544" s="119"/>
    </row>
    <row r="7545" spans="1:6">
      <c r="E7545" s="719"/>
      <c r="F7545" s="178" t="s">
        <v>251</v>
      </c>
    </row>
    <row r="7546" spans="1:6">
      <c r="B7546" s="53"/>
      <c r="F7546" s="178" t="s">
        <v>456</v>
      </c>
    </row>
    <row r="7547" spans="1:6">
      <c r="F7547" s="178" t="s">
        <v>182</v>
      </c>
    </row>
    <row r="7548" spans="1:6">
      <c r="F7548" s="178"/>
    </row>
    <row r="7549" spans="1:6">
      <c r="A7549" s="802" t="s">
        <v>399</v>
      </c>
      <c r="B7549" s="802"/>
      <c r="C7549" s="802"/>
      <c r="D7549" s="802"/>
      <c r="E7549" s="802"/>
      <c r="F7549" s="802"/>
    </row>
    <row r="7550" spans="1:6">
      <c r="A7550" s="802" t="s">
        <v>303</v>
      </c>
      <c r="B7550" s="802"/>
      <c r="C7550" s="802"/>
      <c r="D7550" s="802"/>
      <c r="E7550" s="802"/>
      <c r="F7550" s="802"/>
    </row>
    <row r="7551" spans="1:6">
      <c r="F7551" s="178" t="s">
        <v>219</v>
      </c>
    </row>
    <row r="7552" spans="1:6">
      <c r="F7552" s="178" t="s">
        <v>220</v>
      </c>
    </row>
    <row r="7553" spans="1:6">
      <c r="F7553" s="178" t="s">
        <v>221</v>
      </c>
    </row>
    <row r="7554" spans="1:6">
      <c r="F7554" s="246" t="s">
        <v>222</v>
      </c>
    </row>
    <row r="7555" spans="1:6">
      <c r="F7555" s="178" t="s">
        <v>1885</v>
      </c>
    </row>
    <row r="7556" spans="1:6">
      <c r="F7556" s="178" t="s">
        <v>177</v>
      </c>
    </row>
    <row r="7557" spans="1:6">
      <c r="A7557" s="123"/>
    </row>
    <row r="7558" spans="1:6">
      <c r="A7558" s="804" t="s">
        <v>1886</v>
      </c>
      <c r="B7558" s="804"/>
      <c r="C7558" s="804"/>
      <c r="D7558" s="804"/>
      <c r="E7558" s="804"/>
      <c r="F7558" s="804"/>
    </row>
    <row r="7559" spans="1:6">
      <c r="A7559" s="121" t="s">
        <v>834</v>
      </c>
      <c r="B7559" s="640" t="s">
        <v>1388</v>
      </c>
    </row>
    <row r="7560" spans="1:6">
      <c r="A7560" s="803" t="s">
        <v>262</v>
      </c>
      <c r="B7560" s="781" t="s">
        <v>418</v>
      </c>
      <c r="C7560" s="806" t="s">
        <v>470</v>
      </c>
      <c r="D7560" s="807"/>
      <c r="E7560" s="805" t="s">
        <v>400</v>
      </c>
      <c r="F7560" s="781" t="s">
        <v>401</v>
      </c>
    </row>
    <row r="7561" spans="1:6">
      <c r="A7561" s="803"/>
      <c r="B7561" s="781"/>
      <c r="C7561" s="808"/>
      <c r="D7561" s="809"/>
      <c r="E7561" s="805"/>
      <c r="F7561" s="781"/>
    </row>
    <row r="7562" spans="1:6">
      <c r="A7562" s="803"/>
      <c r="B7562" s="781"/>
      <c r="C7562" s="247" t="s">
        <v>402</v>
      </c>
      <c r="D7562" s="247" t="s">
        <v>403</v>
      </c>
      <c r="E7562" s="805"/>
      <c r="F7562" s="781"/>
    </row>
    <row r="7563" spans="1:6">
      <c r="A7563" s="712">
        <v>1</v>
      </c>
      <c r="B7563" s="709">
        <v>2</v>
      </c>
      <c r="C7563" s="247">
        <v>3</v>
      </c>
      <c r="D7563" s="247">
        <v>4</v>
      </c>
      <c r="E7563" s="711">
        <v>5</v>
      </c>
      <c r="F7563" s="709">
        <v>6</v>
      </c>
    </row>
    <row r="7564" spans="1:6">
      <c r="A7564" s="712">
        <v>1</v>
      </c>
      <c r="B7564" s="248" t="s">
        <v>368</v>
      </c>
      <c r="C7564" s="249"/>
      <c r="D7564" s="249"/>
      <c r="E7564" s="125"/>
      <c r="F7564" s="710"/>
    </row>
    <row r="7565" spans="1:6">
      <c r="A7565" s="126" t="s">
        <v>264</v>
      </c>
      <c r="B7565" s="250" t="s">
        <v>369</v>
      </c>
      <c r="C7565" s="126" t="s">
        <v>1887</v>
      </c>
      <c r="D7565" s="126" t="s">
        <v>1887</v>
      </c>
      <c r="E7565" s="124"/>
      <c r="F7565" s="119"/>
    </row>
    <row r="7566" spans="1:6">
      <c r="A7566" s="126" t="s">
        <v>265</v>
      </c>
      <c r="B7566" s="251" t="s">
        <v>223</v>
      </c>
      <c r="C7566" s="126" t="s">
        <v>1887</v>
      </c>
      <c r="D7566" s="126" t="s">
        <v>1887</v>
      </c>
      <c r="E7566" s="124"/>
      <c r="F7566" s="119"/>
    </row>
    <row r="7567" spans="1:6" ht="31.5">
      <c r="A7567" s="126" t="s">
        <v>276</v>
      </c>
      <c r="B7567" s="251" t="s">
        <v>480</v>
      </c>
      <c r="C7567" s="126" t="s">
        <v>1887</v>
      </c>
      <c r="D7567" s="126" t="s">
        <v>1887</v>
      </c>
      <c r="E7567" s="124"/>
      <c r="F7567" s="119"/>
    </row>
    <row r="7568" spans="1:6" ht="63">
      <c r="A7568" s="127" t="s">
        <v>291</v>
      </c>
      <c r="B7568" s="128" t="s">
        <v>481</v>
      </c>
      <c r="C7568" s="126" t="s">
        <v>1887</v>
      </c>
      <c r="D7568" s="126" t="s">
        <v>1887</v>
      </c>
      <c r="E7568" s="124"/>
      <c r="F7568" s="119"/>
    </row>
    <row r="7569" spans="1:6" ht="31.5">
      <c r="A7569" s="127" t="s">
        <v>482</v>
      </c>
      <c r="B7569" s="128" t="s">
        <v>483</v>
      </c>
      <c r="C7569" s="126" t="s">
        <v>1887</v>
      </c>
      <c r="D7569" s="126" t="s">
        <v>1887</v>
      </c>
      <c r="E7569" s="124"/>
      <c r="F7569" s="119"/>
    </row>
    <row r="7570" spans="1:6">
      <c r="A7570" s="127" t="s">
        <v>484</v>
      </c>
      <c r="B7570" s="128" t="s">
        <v>485</v>
      </c>
      <c r="C7570" s="126" t="s">
        <v>1887</v>
      </c>
      <c r="D7570" s="126" t="s">
        <v>1887</v>
      </c>
      <c r="E7570" s="124"/>
      <c r="F7570" s="119"/>
    </row>
    <row r="7571" spans="1:6">
      <c r="A7571" s="129">
        <v>2</v>
      </c>
      <c r="B7571" s="130" t="s">
        <v>298</v>
      </c>
      <c r="C7571" s="126"/>
      <c r="D7571" s="126"/>
      <c r="E7571" s="124"/>
      <c r="F7571" s="119"/>
    </row>
    <row r="7572" spans="1:6" ht="31.5">
      <c r="A7572" s="127" t="s">
        <v>267</v>
      </c>
      <c r="B7572" s="128" t="s">
        <v>486</v>
      </c>
      <c r="C7572" s="126" t="s">
        <v>1887</v>
      </c>
      <c r="D7572" s="126" t="s">
        <v>1887</v>
      </c>
      <c r="E7572" s="124"/>
      <c r="F7572" s="119"/>
    </row>
    <row r="7573" spans="1:6" ht="63">
      <c r="A7573" s="127" t="s">
        <v>268</v>
      </c>
      <c r="B7573" s="128" t="s">
        <v>411</v>
      </c>
      <c r="C7573" s="126" t="s">
        <v>1887</v>
      </c>
      <c r="D7573" s="126" t="s">
        <v>1887</v>
      </c>
      <c r="E7573" s="124"/>
      <c r="F7573" s="119"/>
    </row>
    <row r="7574" spans="1:6" ht="31.5">
      <c r="A7574" s="127" t="s">
        <v>269</v>
      </c>
      <c r="B7574" s="128" t="s">
        <v>412</v>
      </c>
      <c r="C7574" s="126" t="s">
        <v>1887</v>
      </c>
      <c r="D7574" s="126" t="s">
        <v>1887</v>
      </c>
      <c r="E7574" s="124"/>
      <c r="F7574" s="119"/>
    </row>
    <row r="7575" spans="1:6" ht="47.25">
      <c r="A7575" s="129">
        <v>3</v>
      </c>
      <c r="B7575" s="130" t="s">
        <v>210</v>
      </c>
      <c r="C7575" s="126" t="s">
        <v>1887</v>
      </c>
      <c r="D7575" s="126" t="s">
        <v>1887</v>
      </c>
      <c r="E7575" s="124"/>
      <c r="F7575" s="119"/>
    </row>
    <row r="7576" spans="1:6" ht="31.5">
      <c r="A7576" s="127" t="s">
        <v>299</v>
      </c>
      <c r="B7576" s="128" t="s">
        <v>211</v>
      </c>
      <c r="C7576" s="126" t="s">
        <v>1887</v>
      </c>
      <c r="D7576" s="126" t="s">
        <v>1887</v>
      </c>
      <c r="E7576" s="124"/>
      <c r="F7576" s="119"/>
    </row>
    <row r="7577" spans="1:6">
      <c r="A7577" s="127" t="s">
        <v>240</v>
      </c>
      <c r="B7577" s="128" t="s">
        <v>212</v>
      </c>
      <c r="C7577" s="126" t="s">
        <v>1887</v>
      </c>
      <c r="D7577" s="126" t="s">
        <v>1887</v>
      </c>
      <c r="E7577" s="124"/>
      <c r="F7577" s="119"/>
    </row>
    <row r="7578" spans="1:6">
      <c r="A7578" s="127" t="s">
        <v>242</v>
      </c>
      <c r="B7578" s="128" t="s">
        <v>213</v>
      </c>
      <c r="C7578" s="126" t="s">
        <v>1887</v>
      </c>
      <c r="D7578" s="126" t="s">
        <v>1887</v>
      </c>
      <c r="E7578" s="124"/>
      <c r="F7578" s="119"/>
    </row>
    <row r="7579" spans="1:6">
      <c r="A7579" s="127" t="s">
        <v>214</v>
      </c>
      <c r="B7579" s="128" t="s">
        <v>215</v>
      </c>
      <c r="C7579" s="126" t="s">
        <v>1887</v>
      </c>
      <c r="D7579" s="126" t="s">
        <v>1887</v>
      </c>
      <c r="E7579" s="124"/>
      <c r="F7579" s="119"/>
    </row>
    <row r="7580" spans="1:6">
      <c r="A7580" s="127" t="s">
        <v>216</v>
      </c>
      <c r="B7580" s="128" t="s">
        <v>217</v>
      </c>
      <c r="C7580" s="126" t="s">
        <v>1887</v>
      </c>
      <c r="D7580" s="126" t="s">
        <v>1887</v>
      </c>
      <c r="E7580" s="124"/>
      <c r="F7580" s="119"/>
    </row>
    <row r="7581" spans="1:6">
      <c r="A7581" s="129">
        <v>4</v>
      </c>
      <c r="B7581" s="130" t="s">
        <v>394</v>
      </c>
      <c r="C7581" s="126"/>
      <c r="D7581" s="126"/>
      <c r="E7581" s="124"/>
      <c r="F7581" s="119"/>
    </row>
    <row r="7582" spans="1:6" ht="31.5">
      <c r="A7582" s="126" t="s">
        <v>271</v>
      </c>
      <c r="B7582" s="251" t="s">
        <v>218</v>
      </c>
      <c r="C7582" s="126" t="s">
        <v>1887</v>
      </c>
      <c r="D7582" s="126" t="s">
        <v>1887</v>
      </c>
      <c r="E7582" s="124"/>
      <c r="F7582" s="119"/>
    </row>
    <row r="7583" spans="1:6" ht="63">
      <c r="A7583" s="126" t="s">
        <v>272</v>
      </c>
      <c r="B7583" s="251" t="s">
        <v>392</v>
      </c>
      <c r="C7583" s="126" t="s">
        <v>1887</v>
      </c>
      <c r="D7583" s="126" t="s">
        <v>1887</v>
      </c>
      <c r="E7583" s="124"/>
      <c r="F7583" s="119"/>
    </row>
    <row r="7584" spans="1:6" ht="31.5">
      <c r="A7584" s="126" t="s">
        <v>273</v>
      </c>
      <c r="B7584" s="251" t="s">
        <v>500</v>
      </c>
      <c r="C7584" s="126" t="s">
        <v>1887</v>
      </c>
      <c r="D7584" s="126" t="s">
        <v>1887</v>
      </c>
      <c r="E7584" s="124"/>
      <c r="F7584" s="119"/>
    </row>
    <row r="7585" spans="1:6" ht="31.5">
      <c r="A7585" s="126" t="s">
        <v>138</v>
      </c>
      <c r="B7585" s="251" t="s">
        <v>501</v>
      </c>
      <c r="C7585" s="126" t="s">
        <v>1887</v>
      </c>
      <c r="D7585" s="126" t="s">
        <v>1887</v>
      </c>
      <c r="E7585" s="124"/>
      <c r="F7585" s="119"/>
    </row>
    <row r="7586" spans="1:6">
      <c r="E7586" s="719"/>
      <c r="F7586" s="178" t="s">
        <v>251</v>
      </c>
    </row>
    <row r="7587" spans="1:6">
      <c r="B7587" s="53"/>
      <c r="F7587" s="178" t="s">
        <v>456</v>
      </c>
    </row>
    <row r="7588" spans="1:6">
      <c r="F7588" s="178" t="s">
        <v>182</v>
      </c>
    </row>
    <row r="7589" spans="1:6">
      <c r="F7589" s="178"/>
    </row>
    <row r="7590" spans="1:6">
      <c r="A7590" s="802" t="s">
        <v>399</v>
      </c>
      <c r="B7590" s="802"/>
      <c r="C7590" s="802"/>
      <c r="D7590" s="802"/>
      <c r="E7590" s="802"/>
      <c r="F7590" s="802"/>
    </row>
    <row r="7591" spans="1:6">
      <c r="A7591" s="802" t="s">
        <v>303</v>
      </c>
      <c r="B7591" s="802"/>
      <c r="C7591" s="802"/>
      <c r="D7591" s="802"/>
      <c r="E7591" s="802"/>
      <c r="F7591" s="802"/>
    </row>
    <row r="7592" spans="1:6">
      <c r="F7592" s="178" t="s">
        <v>219</v>
      </c>
    </row>
    <row r="7593" spans="1:6">
      <c r="F7593" s="178" t="s">
        <v>220</v>
      </c>
    </row>
    <row r="7594" spans="1:6">
      <c r="F7594" s="178" t="s">
        <v>221</v>
      </c>
    </row>
    <row r="7595" spans="1:6">
      <c r="F7595" s="246" t="s">
        <v>222</v>
      </c>
    </row>
    <row r="7596" spans="1:6">
      <c r="F7596" s="178" t="s">
        <v>1885</v>
      </c>
    </row>
    <row r="7597" spans="1:6">
      <c r="F7597" s="178" t="s">
        <v>177</v>
      </c>
    </row>
    <row r="7598" spans="1:6">
      <c r="A7598" s="123"/>
    </row>
    <row r="7599" spans="1:6">
      <c r="A7599" s="804" t="s">
        <v>1886</v>
      </c>
      <c r="B7599" s="804"/>
      <c r="C7599" s="804"/>
      <c r="D7599" s="804"/>
      <c r="E7599" s="804"/>
      <c r="F7599" s="804"/>
    </row>
    <row r="7600" spans="1:6" ht="25.5" customHeight="1">
      <c r="A7600" s="121" t="s">
        <v>851</v>
      </c>
      <c r="B7600" s="640" t="s">
        <v>1523</v>
      </c>
    </row>
    <row r="7601" spans="1:6">
      <c r="A7601" s="803" t="s">
        <v>262</v>
      </c>
      <c r="B7601" s="781" t="s">
        <v>418</v>
      </c>
      <c r="C7601" s="806" t="s">
        <v>470</v>
      </c>
      <c r="D7601" s="807"/>
      <c r="E7601" s="805" t="s">
        <v>400</v>
      </c>
      <c r="F7601" s="781" t="s">
        <v>401</v>
      </c>
    </row>
    <row r="7602" spans="1:6">
      <c r="A7602" s="803"/>
      <c r="B7602" s="781"/>
      <c r="C7602" s="808"/>
      <c r="D7602" s="809"/>
      <c r="E7602" s="805"/>
      <c r="F7602" s="781"/>
    </row>
    <row r="7603" spans="1:6">
      <c r="A7603" s="803"/>
      <c r="B7603" s="781"/>
      <c r="C7603" s="247" t="s">
        <v>402</v>
      </c>
      <c r="D7603" s="247" t="s">
        <v>403</v>
      </c>
      <c r="E7603" s="805"/>
      <c r="F7603" s="781"/>
    </row>
    <row r="7604" spans="1:6">
      <c r="A7604" s="712">
        <v>1</v>
      </c>
      <c r="B7604" s="709">
        <v>2</v>
      </c>
      <c r="C7604" s="247">
        <v>3</v>
      </c>
      <c r="D7604" s="247">
        <v>4</v>
      </c>
      <c r="E7604" s="711">
        <v>5</v>
      </c>
      <c r="F7604" s="709">
        <v>6</v>
      </c>
    </row>
    <row r="7605" spans="1:6">
      <c r="A7605" s="712">
        <v>1</v>
      </c>
      <c r="B7605" s="248" t="s">
        <v>368</v>
      </c>
      <c r="C7605" s="249"/>
      <c r="D7605" s="249"/>
      <c r="E7605" s="125"/>
      <c r="F7605" s="710"/>
    </row>
    <row r="7606" spans="1:6">
      <c r="A7606" s="126" t="s">
        <v>264</v>
      </c>
      <c r="B7606" s="250" t="s">
        <v>369</v>
      </c>
      <c r="C7606" s="126" t="s">
        <v>1877</v>
      </c>
      <c r="D7606" s="126" t="s">
        <v>1877</v>
      </c>
      <c r="E7606" s="124"/>
      <c r="F7606" s="119"/>
    </row>
    <row r="7607" spans="1:6">
      <c r="A7607" s="126" t="s">
        <v>265</v>
      </c>
      <c r="B7607" s="251" t="s">
        <v>223</v>
      </c>
      <c r="C7607" s="126" t="s">
        <v>1877</v>
      </c>
      <c r="D7607" s="126" t="s">
        <v>1877</v>
      </c>
      <c r="E7607" s="124"/>
      <c r="F7607" s="119"/>
    </row>
    <row r="7608" spans="1:6" ht="31.5">
      <c r="A7608" s="126" t="s">
        <v>276</v>
      </c>
      <c r="B7608" s="251" t="s">
        <v>480</v>
      </c>
      <c r="C7608" s="126" t="s">
        <v>1877</v>
      </c>
      <c r="D7608" s="126" t="s">
        <v>1877</v>
      </c>
      <c r="E7608" s="124"/>
      <c r="F7608" s="119"/>
    </row>
    <row r="7609" spans="1:6" ht="63">
      <c r="A7609" s="127" t="s">
        <v>291</v>
      </c>
      <c r="B7609" s="128" t="s">
        <v>481</v>
      </c>
      <c r="C7609" s="126" t="s">
        <v>1877</v>
      </c>
      <c r="D7609" s="126" t="s">
        <v>1877</v>
      </c>
      <c r="E7609" s="124"/>
      <c r="F7609" s="119"/>
    </row>
    <row r="7610" spans="1:6" ht="31.5">
      <c r="A7610" s="127" t="s">
        <v>482</v>
      </c>
      <c r="B7610" s="128" t="s">
        <v>483</v>
      </c>
      <c r="C7610" s="126" t="s">
        <v>1877</v>
      </c>
      <c r="D7610" s="126" t="s">
        <v>1877</v>
      </c>
      <c r="E7610" s="124"/>
      <c r="F7610" s="119"/>
    </row>
    <row r="7611" spans="1:6">
      <c r="A7611" s="127" t="s">
        <v>484</v>
      </c>
      <c r="B7611" s="128" t="s">
        <v>485</v>
      </c>
      <c r="C7611" s="126" t="s">
        <v>1877</v>
      </c>
      <c r="D7611" s="126" t="s">
        <v>1877</v>
      </c>
      <c r="E7611" s="124"/>
      <c r="F7611" s="119"/>
    </row>
    <row r="7612" spans="1:6">
      <c r="A7612" s="129">
        <v>2</v>
      </c>
      <c r="B7612" s="130" t="s">
        <v>298</v>
      </c>
      <c r="C7612" s="126"/>
      <c r="D7612" s="126"/>
      <c r="E7612" s="124"/>
      <c r="F7612" s="119"/>
    </row>
    <row r="7613" spans="1:6" ht="31.5">
      <c r="A7613" s="127" t="s">
        <v>267</v>
      </c>
      <c r="B7613" s="128" t="s">
        <v>486</v>
      </c>
      <c r="C7613" s="126" t="s">
        <v>1877</v>
      </c>
      <c r="D7613" s="126" t="s">
        <v>1877</v>
      </c>
      <c r="E7613" s="124"/>
      <c r="F7613" s="119"/>
    </row>
    <row r="7614" spans="1:6" ht="63">
      <c r="A7614" s="127" t="s">
        <v>268</v>
      </c>
      <c r="B7614" s="128" t="s">
        <v>411</v>
      </c>
      <c r="C7614" s="126" t="s">
        <v>1877</v>
      </c>
      <c r="D7614" s="126" t="s">
        <v>1877</v>
      </c>
      <c r="E7614" s="124"/>
      <c r="F7614" s="119"/>
    </row>
    <row r="7615" spans="1:6" ht="31.5">
      <c r="A7615" s="127" t="s">
        <v>269</v>
      </c>
      <c r="B7615" s="128" t="s">
        <v>412</v>
      </c>
      <c r="C7615" s="126" t="s">
        <v>1877</v>
      </c>
      <c r="D7615" s="126" t="s">
        <v>1877</v>
      </c>
      <c r="E7615" s="124"/>
      <c r="F7615" s="119"/>
    </row>
    <row r="7616" spans="1:6" ht="47.25">
      <c r="A7616" s="129">
        <v>3</v>
      </c>
      <c r="B7616" s="130" t="s">
        <v>210</v>
      </c>
      <c r="C7616" s="126" t="s">
        <v>1877</v>
      </c>
      <c r="D7616" s="126" t="s">
        <v>1877</v>
      </c>
      <c r="E7616" s="124"/>
      <c r="F7616" s="119"/>
    </row>
    <row r="7617" spans="1:6" ht="31.5">
      <c r="A7617" s="127" t="s">
        <v>299</v>
      </c>
      <c r="B7617" s="128" t="s">
        <v>211</v>
      </c>
      <c r="C7617" s="126" t="s">
        <v>1877</v>
      </c>
      <c r="D7617" s="126" t="s">
        <v>1877</v>
      </c>
      <c r="E7617" s="124"/>
      <c r="F7617" s="119"/>
    </row>
    <row r="7618" spans="1:6">
      <c r="A7618" s="127" t="s">
        <v>240</v>
      </c>
      <c r="B7618" s="128" t="s">
        <v>212</v>
      </c>
      <c r="C7618" s="126" t="s">
        <v>1877</v>
      </c>
      <c r="D7618" s="126" t="s">
        <v>1877</v>
      </c>
      <c r="E7618" s="124"/>
      <c r="F7618" s="119"/>
    </row>
    <row r="7619" spans="1:6">
      <c r="A7619" s="127" t="s">
        <v>242</v>
      </c>
      <c r="B7619" s="128" t="s">
        <v>213</v>
      </c>
      <c r="C7619" s="126" t="s">
        <v>1877</v>
      </c>
      <c r="D7619" s="126" t="s">
        <v>1877</v>
      </c>
      <c r="E7619" s="124"/>
      <c r="F7619" s="119"/>
    </row>
    <row r="7620" spans="1:6">
      <c r="A7620" s="127" t="s">
        <v>214</v>
      </c>
      <c r="B7620" s="128" t="s">
        <v>215</v>
      </c>
      <c r="C7620" s="126" t="s">
        <v>1877</v>
      </c>
      <c r="D7620" s="126" t="s">
        <v>1877</v>
      </c>
      <c r="E7620" s="124"/>
      <c r="F7620" s="119"/>
    </row>
    <row r="7621" spans="1:6">
      <c r="A7621" s="127" t="s">
        <v>216</v>
      </c>
      <c r="B7621" s="128" t="s">
        <v>217</v>
      </c>
      <c r="C7621" s="126" t="s">
        <v>1877</v>
      </c>
      <c r="D7621" s="126" t="s">
        <v>1877</v>
      </c>
      <c r="E7621" s="124"/>
      <c r="F7621" s="119"/>
    </row>
    <row r="7622" spans="1:6">
      <c r="A7622" s="129">
        <v>4</v>
      </c>
      <c r="B7622" s="130" t="s">
        <v>394</v>
      </c>
      <c r="C7622" s="126"/>
      <c r="D7622" s="126"/>
      <c r="E7622" s="124"/>
      <c r="F7622" s="119"/>
    </row>
    <row r="7623" spans="1:6" ht="31.5">
      <c r="A7623" s="126" t="s">
        <v>271</v>
      </c>
      <c r="B7623" s="251" t="s">
        <v>218</v>
      </c>
      <c r="C7623" s="126" t="s">
        <v>1877</v>
      </c>
      <c r="D7623" s="126" t="s">
        <v>1877</v>
      </c>
      <c r="E7623" s="124"/>
      <c r="F7623" s="119"/>
    </row>
    <row r="7624" spans="1:6" ht="63">
      <c r="A7624" s="126" t="s">
        <v>272</v>
      </c>
      <c r="B7624" s="251" t="s">
        <v>392</v>
      </c>
      <c r="C7624" s="126" t="s">
        <v>1877</v>
      </c>
      <c r="D7624" s="126" t="s">
        <v>1877</v>
      </c>
      <c r="E7624" s="124"/>
      <c r="F7624" s="119"/>
    </row>
    <row r="7625" spans="1:6" ht="31.5">
      <c r="A7625" s="126" t="s">
        <v>273</v>
      </c>
      <c r="B7625" s="251" t="s">
        <v>500</v>
      </c>
      <c r="C7625" s="126" t="s">
        <v>1877</v>
      </c>
      <c r="D7625" s="126" t="s">
        <v>1877</v>
      </c>
      <c r="E7625" s="124"/>
      <c r="F7625" s="119"/>
    </row>
    <row r="7626" spans="1:6" ht="31.5">
      <c r="A7626" s="126" t="s">
        <v>138</v>
      </c>
      <c r="B7626" s="251" t="s">
        <v>501</v>
      </c>
      <c r="C7626" s="126" t="s">
        <v>1877</v>
      </c>
      <c r="D7626" s="126" t="s">
        <v>1877</v>
      </c>
      <c r="E7626" s="124"/>
      <c r="F7626" s="119"/>
    </row>
    <row r="7627" spans="1:6">
      <c r="E7627" s="719"/>
      <c r="F7627" s="178" t="s">
        <v>251</v>
      </c>
    </row>
    <row r="7628" spans="1:6">
      <c r="B7628" s="53"/>
      <c r="F7628" s="178" t="s">
        <v>456</v>
      </c>
    </row>
    <row r="7629" spans="1:6">
      <c r="F7629" s="178" t="s">
        <v>182</v>
      </c>
    </row>
    <row r="7630" spans="1:6">
      <c r="F7630" s="178"/>
    </row>
    <row r="7631" spans="1:6">
      <c r="A7631" s="802" t="s">
        <v>399</v>
      </c>
      <c r="B7631" s="802"/>
      <c r="C7631" s="802"/>
      <c r="D7631" s="802"/>
      <c r="E7631" s="802"/>
      <c r="F7631" s="802"/>
    </row>
    <row r="7632" spans="1:6">
      <c r="A7632" s="802" t="s">
        <v>303</v>
      </c>
      <c r="B7632" s="802"/>
      <c r="C7632" s="802"/>
      <c r="D7632" s="802"/>
      <c r="E7632" s="802"/>
      <c r="F7632" s="802"/>
    </row>
    <row r="7633" spans="1:6">
      <c r="F7633" s="178" t="s">
        <v>219</v>
      </c>
    </row>
    <row r="7634" spans="1:6">
      <c r="F7634" s="178" t="s">
        <v>220</v>
      </c>
    </row>
    <row r="7635" spans="1:6">
      <c r="F7635" s="178" t="s">
        <v>221</v>
      </c>
    </row>
    <row r="7636" spans="1:6">
      <c r="F7636" s="246" t="s">
        <v>222</v>
      </c>
    </row>
    <row r="7637" spans="1:6">
      <c r="F7637" s="178" t="s">
        <v>1885</v>
      </c>
    </row>
    <row r="7638" spans="1:6">
      <c r="F7638" s="178" t="s">
        <v>177</v>
      </c>
    </row>
    <row r="7639" spans="1:6">
      <c r="A7639" s="123"/>
    </row>
    <row r="7640" spans="1:6">
      <c r="A7640" s="804" t="s">
        <v>1886</v>
      </c>
      <c r="B7640" s="804"/>
      <c r="C7640" s="804"/>
      <c r="D7640" s="804"/>
      <c r="E7640" s="804"/>
      <c r="F7640" s="804"/>
    </row>
    <row r="7641" spans="1:6">
      <c r="A7641" s="121" t="s">
        <v>1462</v>
      </c>
      <c r="B7641" s="640" t="s">
        <v>1524</v>
      </c>
    </row>
    <row r="7642" spans="1:6">
      <c r="A7642" s="803" t="s">
        <v>262</v>
      </c>
      <c r="B7642" s="781" t="s">
        <v>418</v>
      </c>
      <c r="C7642" s="806" t="s">
        <v>470</v>
      </c>
      <c r="D7642" s="807"/>
      <c r="E7642" s="805" t="s">
        <v>400</v>
      </c>
      <c r="F7642" s="781" t="s">
        <v>401</v>
      </c>
    </row>
    <row r="7643" spans="1:6">
      <c r="A7643" s="803"/>
      <c r="B7643" s="781"/>
      <c r="C7643" s="808"/>
      <c r="D7643" s="809"/>
      <c r="E7643" s="805"/>
      <c r="F7643" s="781"/>
    </row>
    <row r="7644" spans="1:6">
      <c r="A7644" s="803"/>
      <c r="B7644" s="781"/>
      <c r="C7644" s="247" t="s">
        <v>402</v>
      </c>
      <c r="D7644" s="247" t="s">
        <v>403</v>
      </c>
      <c r="E7644" s="805"/>
      <c r="F7644" s="781"/>
    </row>
    <row r="7645" spans="1:6">
      <c r="A7645" s="712">
        <v>1</v>
      </c>
      <c r="B7645" s="709">
        <v>2</v>
      </c>
      <c r="C7645" s="247">
        <v>3</v>
      </c>
      <c r="D7645" s="247">
        <v>4</v>
      </c>
      <c r="E7645" s="711">
        <v>5</v>
      </c>
      <c r="F7645" s="709">
        <v>6</v>
      </c>
    </row>
    <row r="7646" spans="1:6">
      <c r="A7646" s="712">
        <v>1</v>
      </c>
      <c r="B7646" s="248" t="s">
        <v>368</v>
      </c>
      <c r="C7646" s="249"/>
      <c r="D7646" s="249"/>
      <c r="E7646" s="125"/>
      <c r="F7646" s="710"/>
    </row>
    <row r="7647" spans="1:6">
      <c r="A7647" s="126" t="s">
        <v>264</v>
      </c>
      <c r="B7647" s="250" t="s">
        <v>369</v>
      </c>
      <c r="C7647" s="126" t="s">
        <v>1877</v>
      </c>
      <c r="D7647" s="126" t="s">
        <v>1877</v>
      </c>
      <c r="E7647" s="124"/>
      <c r="F7647" s="119"/>
    </row>
    <row r="7648" spans="1:6">
      <c r="A7648" s="126" t="s">
        <v>265</v>
      </c>
      <c r="B7648" s="251" t="s">
        <v>223</v>
      </c>
      <c r="C7648" s="126" t="s">
        <v>1877</v>
      </c>
      <c r="D7648" s="126" t="s">
        <v>1877</v>
      </c>
      <c r="E7648" s="124"/>
      <c r="F7648" s="119"/>
    </row>
    <row r="7649" spans="1:6" ht="31.5">
      <c r="A7649" s="126" t="s">
        <v>276</v>
      </c>
      <c r="B7649" s="251" t="s">
        <v>480</v>
      </c>
      <c r="C7649" s="126" t="s">
        <v>1877</v>
      </c>
      <c r="D7649" s="126" t="s">
        <v>1877</v>
      </c>
      <c r="E7649" s="124"/>
      <c r="F7649" s="119"/>
    </row>
    <row r="7650" spans="1:6" ht="63">
      <c r="A7650" s="127" t="s">
        <v>291</v>
      </c>
      <c r="B7650" s="128" t="s">
        <v>481</v>
      </c>
      <c r="C7650" s="126" t="s">
        <v>1877</v>
      </c>
      <c r="D7650" s="126" t="s">
        <v>1877</v>
      </c>
      <c r="E7650" s="124"/>
      <c r="F7650" s="119"/>
    </row>
    <row r="7651" spans="1:6" ht="31.5">
      <c r="A7651" s="127" t="s">
        <v>482</v>
      </c>
      <c r="B7651" s="128" t="s">
        <v>483</v>
      </c>
      <c r="C7651" s="126" t="s">
        <v>1877</v>
      </c>
      <c r="D7651" s="126" t="s">
        <v>1877</v>
      </c>
      <c r="E7651" s="124"/>
      <c r="F7651" s="119"/>
    </row>
    <row r="7652" spans="1:6">
      <c r="A7652" s="127" t="s">
        <v>484</v>
      </c>
      <c r="B7652" s="128" t="s">
        <v>485</v>
      </c>
      <c r="C7652" s="126" t="s">
        <v>1877</v>
      </c>
      <c r="D7652" s="126" t="s">
        <v>1877</v>
      </c>
      <c r="E7652" s="124"/>
      <c r="F7652" s="119"/>
    </row>
    <row r="7653" spans="1:6">
      <c r="A7653" s="129">
        <v>2</v>
      </c>
      <c r="B7653" s="130" t="s">
        <v>298</v>
      </c>
      <c r="C7653" s="126"/>
      <c r="D7653" s="126"/>
      <c r="E7653" s="124"/>
      <c r="F7653" s="119"/>
    </row>
    <row r="7654" spans="1:6" ht="31.5">
      <c r="A7654" s="127" t="s">
        <v>267</v>
      </c>
      <c r="B7654" s="128" t="s">
        <v>486</v>
      </c>
      <c r="C7654" s="126" t="s">
        <v>1877</v>
      </c>
      <c r="D7654" s="126" t="s">
        <v>1877</v>
      </c>
      <c r="E7654" s="124"/>
      <c r="F7654" s="119"/>
    </row>
    <row r="7655" spans="1:6" ht="63">
      <c r="A7655" s="127" t="s">
        <v>268</v>
      </c>
      <c r="B7655" s="128" t="s">
        <v>411</v>
      </c>
      <c r="C7655" s="126" t="s">
        <v>1877</v>
      </c>
      <c r="D7655" s="126" t="s">
        <v>1877</v>
      </c>
      <c r="E7655" s="124"/>
      <c r="F7655" s="119"/>
    </row>
    <row r="7656" spans="1:6" ht="31.5">
      <c r="A7656" s="127" t="s">
        <v>269</v>
      </c>
      <c r="B7656" s="128" t="s">
        <v>412</v>
      </c>
      <c r="C7656" s="126" t="s">
        <v>1877</v>
      </c>
      <c r="D7656" s="126" t="s">
        <v>1877</v>
      </c>
      <c r="E7656" s="124"/>
      <c r="F7656" s="119"/>
    </row>
    <row r="7657" spans="1:6" ht="47.25">
      <c r="A7657" s="129">
        <v>3</v>
      </c>
      <c r="B7657" s="130" t="s">
        <v>210</v>
      </c>
      <c r="C7657" s="126" t="s">
        <v>1877</v>
      </c>
      <c r="D7657" s="126" t="s">
        <v>1877</v>
      </c>
      <c r="E7657" s="124"/>
      <c r="F7657" s="119"/>
    </row>
    <row r="7658" spans="1:6" ht="31.5">
      <c r="A7658" s="127" t="s">
        <v>299</v>
      </c>
      <c r="B7658" s="128" t="s">
        <v>211</v>
      </c>
      <c r="C7658" s="126" t="s">
        <v>1877</v>
      </c>
      <c r="D7658" s="126" t="s">
        <v>1877</v>
      </c>
      <c r="E7658" s="124"/>
      <c r="F7658" s="119"/>
    </row>
    <row r="7659" spans="1:6">
      <c r="A7659" s="127" t="s">
        <v>240</v>
      </c>
      <c r="B7659" s="128" t="s">
        <v>212</v>
      </c>
      <c r="C7659" s="126" t="s">
        <v>1877</v>
      </c>
      <c r="D7659" s="126" t="s">
        <v>1877</v>
      </c>
      <c r="E7659" s="124"/>
      <c r="F7659" s="119"/>
    </row>
    <row r="7660" spans="1:6">
      <c r="A7660" s="127" t="s">
        <v>242</v>
      </c>
      <c r="B7660" s="128" t="s">
        <v>213</v>
      </c>
      <c r="C7660" s="126" t="s">
        <v>1877</v>
      </c>
      <c r="D7660" s="126" t="s">
        <v>1877</v>
      </c>
      <c r="E7660" s="124"/>
      <c r="F7660" s="119"/>
    </row>
    <row r="7661" spans="1:6">
      <c r="A7661" s="127" t="s">
        <v>214</v>
      </c>
      <c r="B7661" s="128" t="s">
        <v>215</v>
      </c>
      <c r="C7661" s="126" t="s">
        <v>1877</v>
      </c>
      <c r="D7661" s="126" t="s">
        <v>1877</v>
      </c>
      <c r="E7661" s="124"/>
      <c r="F7661" s="119"/>
    </row>
    <row r="7662" spans="1:6">
      <c r="A7662" s="127" t="s">
        <v>216</v>
      </c>
      <c r="B7662" s="128" t="s">
        <v>217</v>
      </c>
      <c r="C7662" s="126" t="s">
        <v>1877</v>
      </c>
      <c r="D7662" s="126" t="s">
        <v>1877</v>
      </c>
      <c r="E7662" s="124"/>
      <c r="F7662" s="119"/>
    </row>
    <row r="7663" spans="1:6">
      <c r="A7663" s="129">
        <v>4</v>
      </c>
      <c r="B7663" s="130" t="s">
        <v>394</v>
      </c>
      <c r="C7663" s="126"/>
      <c r="D7663" s="126"/>
      <c r="E7663" s="124"/>
      <c r="F7663" s="119"/>
    </row>
    <row r="7664" spans="1:6" ht="31.5">
      <c r="A7664" s="126" t="s">
        <v>271</v>
      </c>
      <c r="B7664" s="251" t="s">
        <v>218</v>
      </c>
      <c r="C7664" s="126" t="s">
        <v>1877</v>
      </c>
      <c r="D7664" s="126" t="s">
        <v>1877</v>
      </c>
      <c r="E7664" s="124"/>
      <c r="F7664" s="119"/>
    </row>
    <row r="7665" spans="1:6" ht="63">
      <c r="A7665" s="126" t="s">
        <v>272</v>
      </c>
      <c r="B7665" s="251" t="s">
        <v>392</v>
      </c>
      <c r="C7665" s="126" t="s">
        <v>1877</v>
      </c>
      <c r="D7665" s="126" t="s">
        <v>1877</v>
      </c>
      <c r="E7665" s="124"/>
      <c r="F7665" s="119"/>
    </row>
    <row r="7666" spans="1:6" ht="31.5">
      <c r="A7666" s="126" t="s">
        <v>273</v>
      </c>
      <c r="B7666" s="251" t="s">
        <v>500</v>
      </c>
      <c r="C7666" s="126" t="s">
        <v>1877</v>
      </c>
      <c r="D7666" s="126" t="s">
        <v>1877</v>
      </c>
      <c r="E7666" s="124"/>
      <c r="F7666" s="119"/>
    </row>
    <row r="7667" spans="1:6" ht="31.5">
      <c r="A7667" s="126" t="s">
        <v>138</v>
      </c>
      <c r="B7667" s="251" t="s">
        <v>501</v>
      </c>
      <c r="C7667" s="126" t="s">
        <v>1877</v>
      </c>
      <c r="D7667" s="126" t="s">
        <v>1877</v>
      </c>
      <c r="E7667" s="124"/>
      <c r="F7667" s="119"/>
    </row>
    <row r="7668" spans="1:6">
      <c r="E7668" s="719"/>
      <c r="F7668" s="178" t="s">
        <v>251</v>
      </c>
    </row>
    <row r="7669" spans="1:6">
      <c r="B7669" s="53"/>
      <c r="F7669" s="178" t="s">
        <v>456</v>
      </c>
    </row>
    <row r="7670" spans="1:6">
      <c r="F7670" s="178" t="s">
        <v>182</v>
      </c>
    </row>
    <row r="7671" spans="1:6">
      <c r="F7671" s="178"/>
    </row>
    <row r="7672" spans="1:6">
      <c r="A7672" s="802" t="s">
        <v>399</v>
      </c>
      <c r="B7672" s="802"/>
      <c r="C7672" s="802"/>
      <c r="D7672" s="802"/>
      <c r="E7672" s="802"/>
      <c r="F7672" s="802"/>
    </row>
    <row r="7673" spans="1:6">
      <c r="A7673" s="802" t="s">
        <v>303</v>
      </c>
      <c r="B7673" s="802"/>
      <c r="C7673" s="802"/>
      <c r="D7673" s="802"/>
      <c r="E7673" s="802"/>
      <c r="F7673" s="802"/>
    </row>
    <row r="7674" spans="1:6">
      <c r="F7674" s="178" t="s">
        <v>219</v>
      </c>
    </row>
    <row r="7675" spans="1:6">
      <c r="F7675" s="178" t="s">
        <v>220</v>
      </c>
    </row>
    <row r="7676" spans="1:6">
      <c r="F7676" s="178" t="s">
        <v>221</v>
      </c>
    </row>
    <row r="7677" spans="1:6">
      <c r="F7677" s="246" t="s">
        <v>222</v>
      </c>
    </row>
    <row r="7678" spans="1:6">
      <c r="F7678" s="178" t="s">
        <v>1885</v>
      </c>
    </row>
    <row r="7679" spans="1:6">
      <c r="F7679" s="178" t="s">
        <v>177</v>
      </c>
    </row>
    <row r="7680" spans="1:6">
      <c r="A7680" s="123"/>
    </row>
    <row r="7681" spans="1:6">
      <c r="A7681" s="804" t="s">
        <v>1886</v>
      </c>
      <c r="B7681" s="804"/>
      <c r="C7681" s="804"/>
      <c r="D7681" s="804"/>
      <c r="E7681" s="804"/>
      <c r="F7681" s="804"/>
    </row>
    <row r="7682" spans="1:6">
      <c r="A7682" s="121" t="s">
        <v>1463</v>
      </c>
      <c r="B7682" s="640" t="s">
        <v>1525</v>
      </c>
    </row>
    <row r="7683" spans="1:6">
      <c r="A7683" s="803" t="s">
        <v>262</v>
      </c>
      <c r="B7683" s="781" t="s">
        <v>418</v>
      </c>
      <c r="C7683" s="806" t="s">
        <v>470</v>
      </c>
      <c r="D7683" s="807"/>
      <c r="E7683" s="805" t="s">
        <v>400</v>
      </c>
      <c r="F7683" s="781" t="s">
        <v>401</v>
      </c>
    </row>
    <row r="7684" spans="1:6">
      <c r="A7684" s="803"/>
      <c r="B7684" s="781"/>
      <c r="C7684" s="808"/>
      <c r="D7684" s="809"/>
      <c r="E7684" s="805"/>
      <c r="F7684" s="781"/>
    </row>
    <row r="7685" spans="1:6">
      <c r="A7685" s="803"/>
      <c r="B7685" s="781"/>
      <c r="C7685" s="247" t="s">
        <v>402</v>
      </c>
      <c r="D7685" s="247" t="s">
        <v>403</v>
      </c>
      <c r="E7685" s="805"/>
      <c r="F7685" s="781"/>
    </row>
    <row r="7686" spans="1:6">
      <c r="A7686" s="712">
        <v>1</v>
      </c>
      <c r="B7686" s="709">
        <v>2</v>
      </c>
      <c r="C7686" s="247">
        <v>3</v>
      </c>
      <c r="D7686" s="247">
        <v>4</v>
      </c>
      <c r="E7686" s="711">
        <v>5</v>
      </c>
      <c r="F7686" s="709">
        <v>6</v>
      </c>
    </row>
    <row r="7687" spans="1:6">
      <c r="A7687" s="712">
        <v>1</v>
      </c>
      <c r="B7687" s="248" t="s">
        <v>368</v>
      </c>
      <c r="C7687" s="249"/>
      <c r="D7687" s="249"/>
      <c r="E7687" s="125"/>
      <c r="F7687" s="710"/>
    </row>
    <row r="7688" spans="1:6">
      <c r="A7688" s="126" t="s">
        <v>264</v>
      </c>
      <c r="B7688" s="250" t="s">
        <v>369</v>
      </c>
      <c r="C7688" s="126" t="s">
        <v>1877</v>
      </c>
      <c r="D7688" s="126" t="s">
        <v>1877</v>
      </c>
      <c r="E7688" s="124"/>
      <c r="F7688" s="119"/>
    </row>
    <row r="7689" spans="1:6">
      <c r="A7689" s="126" t="s">
        <v>265</v>
      </c>
      <c r="B7689" s="251" t="s">
        <v>223</v>
      </c>
      <c r="C7689" s="126" t="s">
        <v>1877</v>
      </c>
      <c r="D7689" s="126" t="s">
        <v>1877</v>
      </c>
      <c r="E7689" s="124"/>
      <c r="F7689" s="119"/>
    </row>
    <row r="7690" spans="1:6" ht="31.5">
      <c r="A7690" s="126" t="s">
        <v>276</v>
      </c>
      <c r="B7690" s="251" t="s">
        <v>480</v>
      </c>
      <c r="C7690" s="126" t="s">
        <v>1877</v>
      </c>
      <c r="D7690" s="126" t="s">
        <v>1877</v>
      </c>
      <c r="E7690" s="124"/>
      <c r="F7690" s="119"/>
    </row>
    <row r="7691" spans="1:6" ht="63">
      <c r="A7691" s="127" t="s">
        <v>291</v>
      </c>
      <c r="B7691" s="128" t="s">
        <v>481</v>
      </c>
      <c r="C7691" s="126" t="s">
        <v>1877</v>
      </c>
      <c r="D7691" s="126" t="s">
        <v>1877</v>
      </c>
      <c r="E7691" s="124"/>
      <c r="F7691" s="119"/>
    </row>
    <row r="7692" spans="1:6" ht="31.5">
      <c r="A7692" s="127" t="s">
        <v>482</v>
      </c>
      <c r="B7692" s="128" t="s">
        <v>483</v>
      </c>
      <c r="C7692" s="126" t="s">
        <v>1877</v>
      </c>
      <c r="D7692" s="126" t="s">
        <v>1877</v>
      </c>
      <c r="E7692" s="124"/>
      <c r="F7692" s="119"/>
    </row>
    <row r="7693" spans="1:6">
      <c r="A7693" s="127" t="s">
        <v>484</v>
      </c>
      <c r="B7693" s="128" t="s">
        <v>485</v>
      </c>
      <c r="C7693" s="126" t="s">
        <v>1877</v>
      </c>
      <c r="D7693" s="126" t="s">
        <v>1877</v>
      </c>
      <c r="E7693" s="124"/>
      <c r="F7693" s="119"/>
    </row>
    <row r="7694" spans="1:6">
      <c r="A7694" s="129">
        <v>2</v>
      </c>
      <c r="B7694" s="130" t="s">
        <v>298</v>
      </c>
      <c r="C7694" s="126"/>
      <c r="D7694" s="126"/>
      <c r="E7694" s="124"/>
      <c r="F7694" s="119"/>
    </row>
    <row r="7695" spans="1:6" ht="31.5">
      <c r="A7695" s="127" t="s">
        <v>267</v>
      </c>
      <c r="B7695" s="128" t="s">
        <v>486</v>
      </c>
      <c r="C7695" s="126" t="s">
        <v>1877</v>
      </c>
      <c r="D7695" s="126" t="s">
        <v>1877</v>
      </c>
      <c r="E7695" s="124"/>
      <c r="F7695" s="119"/>
    </row>
    <row r="7696" spans="1:6" ht="63">
      <c r="A7696" s="127" t="s">
        <v>268</v>
      </c>
      <c r="B7696" s="128" t="s">
        <v>411</v>
      </c>
      <c r="C7696" s="126" t="s">
        <v>1877</v>
      </c>
      <c r="D7696" s="126" t="s">
        <v>1877</v>
      </c>
      <c r="E7696" s="124"/>
      <c r="F7696" s="119"/>
    </row>
    <row r="7697" spans="1:6" ht="31.5">
      <c r="A7697" s="127" t="s">
        <v>269</v>
      </c>
      <c r="B7697" s="128" t="s">
        <v>412</v>
      </c>
      <c r="C7697" s="126" t="s">
        <v>1877</v>
      </c>
      <c r="D7697" s="126" t="s">
        <v>1877</v>
      </c>
      <c r="E7697" s="124"/>
      <c r="F7697" s="119"/>
    </row>
    <row r="7698" spans="1:6" ht="47.25">
      <c r="A7698" s="129">
        <v>3</v>
      </c>
      <c r="B7698" s="130" t="s">
        <v>210</v>
      </c>
      <c r="C7698" s="126" t="s">
        <v>1877</v>
      </c>
      <c r="D7698" s="126" t="s">
        <v>1877</v>
      </c>
      <c r="E7698" s="124"/>
      <c r="F7698" s="119"/>
    </row>
    <row r="7699" spans="1:6" ht="31.5">
      <c r="A7699" s="127" t="s">
        <v>299</v>
      </c>
      <c r="B7699" s="128" t="s">
        <v>211</v>
      </c>
      <c r="C7699" s="126" t="s">
        <v>1877</v>
      </c>
      <c r="D7699" s="126" t="s">
        <v>1877</v>
      </c>
      <c r="E7699" s="124"/>
      <c r="F7699" s="119"/>
    </row>
    <row r="7700" spans="1:6">
      <c r="A7700" s="127" t="s">
        <v>240</v>
      </c>
      <c r="B7700" s="128" t="s">
        <v>212</v>
      </c>
      <c r="C7700" s="126" t="s">
        <v>1877</v>
      </c>
      <c r="D7700" s="126" t="s">
        <v>1877</v>
      </c>
      <c r="E7700" s="124"/>
      <c r="F7700" s="119"/>
    </row>
    <row r="7701" spans="1:6">
      <c r="A7701" s="127" t="s">
        <v>242</v>
      </c>
      <c r="B7701" s="128" t="s">
        <v>213</v>
      </c>
      <c r="C7701" s="126" t="s">
        <v>1877</v>
      </c>
      <c r="D7701" s="126" t="s">
        <v>1877</v>
      </c>
      <c r="E7701" s="124"/>
      <c r="F7701" s="119"/>
    </row>
    <row r="7702" spans="1:6">
      <c r="A7702" s="127" t="s">
        <v>214</v>
      </c>
      <c r="B7702" s="128" t="s">
        <v>215</v>
      </c>
      <c r="C7702" s="126" t="s">
        <v>1877</v>
      </c>
      <c r="D7702" s="126" t="s">
        <v>1877</v>
      </c>
      <c r="E7702" s="124"/>
      <c r="F7702" s="119"/>
    </row>
    <row r="7703" spans="1:6">
      <c r="A7703" s="127" t="s">
        <v>216</v>
      </c>
      <c r="B7703" s="128" t="s">
        <v>217</v>
      </c>
      <c r="C7703" s="126" t="s">
        <v>1877</v>
      </c>
      <c r="D7703" s="126" t="s">
        <v>1877</v>
      </c>
      <c r="E7703" s="124"/>
      <c r="F7703" s="119"/>
    </row>
    <row r="7704" spans="1:6">
      <c r="A7704" s="129">
        <v>4</v>
      </c>
      <c r="B7704" s="130" t="s">
        <v>394</v>
      </c>
      <c r="C7704" s="126"/>
      <c r="D7704" s="126"/>
      <c r="E7704" s="124"/>
      <c r="F7704" s="119"/>
    </row>
    <row r="7705" spans="1:6" ht="31.5">
      <c r="A7705" s="126" t="s">
        <v>271</v>
      </c>
      <c r="B7705" s="251" t="s">
        <v>218</v>
      </c>
      <c r="C7705" s="126" t="s">
        <v>1877</v>
      </c>
      <c r="D7705" s="126" t="s">
        <v>1877</v>
      </c>
      <c r="E7705" s="124"/>
      <c r="F7705" s="119"/>
    </row>
    <row r="7706" spans="1:6" ht="63">
      <c r="A7706" s="126" t="s">
        <v>272</v>
      </c>
      <c r="B7706" s="251" t="s">
        <v>392</v>
      </c>
      <c r="C7706" s="126" t="s">
        <v>1877</v>
      </c>
      <c r="D7706" s="126" t="s">
        <v>1877</v>
      </c>
      <c r="E7706" s="124"/>
      <c r="F7706" s="119"/>
    </row>
    <row r="7707" spans="1:6" ht="31.5">
      <c r="A7707" s="126" t="s">
        <v>273</v>
      </c>
      <c r="B7707" s="251" t="s">
        <v>500</v>
      </c>
      <c r="C7707" s="126" t="s">
        <v>1877</v>
      </c>
      <c r="D7707" s="126" t="s">
        <v>1877</v>
      </c>
      <c r="E7707" s="124"/>
      <c r="F7707" s="119"/>
    </row>
    <row r="7708" spans="1:6" ht="31.5">
      <c r="A7708" s="126" t="s">
        <v>138</v>
      </c>
      <c r="B7708" s="251" t="s">
        <v>501</v>
      </c>
      <c r="C7708" s="126" t="s">
        <v>1877</v>
      </c>
      <c r="D7708" s="126" t="s">
        <v>1877</v>
      </c>
      <c r="E7708" s="124"/>
      <c r="F7708" s="119"/>
    </row>
    <row r="7709" spans="1:6">
      <c r="E7709" s="719"/>
      <c r="F7709" s="178" t="s">
        <v>251</v>
      </c>
    </row>
    <row r="7710" spans="1:6">
      <c r="B7710" s="53"/>
      <c r="F7710" s="178" t="s">
        <v>456</v>
      </c>
    </row>
    <row r="7711" spans="1:6">
      <c r="F7711" s="178" t="s">
        <v>182</v>
      </c>
    </row>
    <row r="7712" spans="1:6">
      <c r="F7712" s="178"/>
    </row>
    <row r="7713" spans="1:6">
      <c r="A7713" s="802" t="s">
        <v>399</v>
      </c>
      <c r="B7713" s="802"/>
      <c r="C7713" s="802"/>
      <c r="D7713" s="802"/>
      <c r="E7713" s="802"/>
      <c r="F7713" s="802"/>
    </row>
    <row r="7714" spans="1:6">
      <c r="A7714" s="802" t="s">
        <v>303</v>
      </c>
      <c r="B7714" s="802"/>
      <c r="C7714" s="802"/>
      <c r="D7714" s="802"/>
      <c r="E7714" s="802"/>
      <c r="F7714" s="802"/>
    </row>
    <row r="7715" spans="1:6">
      <c r="F7715" s="178" t="s">
        <v>219</v>
      </c>
    </row>
    <row r="7716" spans="1:6">
      <c r="F7716" s="178" t="s">
        <v>220</v>
      </c>
    </row>
    <row r="7717" spans="1:6">
      <c r="F7717" s="178" t="s">
        <v>221</v>
      </c>
    </row>
    <row r="7718" spans="1:6">
      <c r="F7718" s="246" t="s">
        <v>222</v>
      </c>
    </row>
    <row r="7719" spans="1:6">
      <c r="F7719" s="178" t="s">
        <v>1885</v>
      </c>
    </row>
    <row r="7720" spans="1:6">
      <c r="F7720" s="178" t="s">
        <v>177</v>
      </c>
    </row>
    <row r="7721" spans="1:6">
      <c r="A7721" s="123"/>
    </row>
    <row r="7722" spans="1:6">
      <c r="A7722" s="804" t="s">
        <v>1886</v>
      </c>
      <c r="B7722" s="804"/>
      <c r="C7722" s="804"/>
      <c r="D7722" s="804"/>
      <c r="E7722" s="804"/>
      <c r="F7722" s="804"/>
    </row>
    <row r="7723" spans="1:6">
      <c r="A7723" s="121" t="s">
        <v>1464</v>
      </c>
      <c r="B7723" s="640" t="s">
        <v>1526</v>
      </c>
    </row>
    <row r="7724" spans="1:6">
      <c r="A7724" s="803" t="s">
        <v>262</v>
      </c>
      <c r="B7724" s="781" t="s">
        <v>418</v>
      </c>
      <c r="C7724" s="806" t="s">
        <v>470</v>
      </c>
      <c r="D7724" s="807"/>
      <c r="E7724" s="805" t="s">
        <v>400</v>
      </c>
      <c r="F7724" s="781" t="s">
        <v>401</v>
      </c>
    </row>
    <row r="7725" spans="1:6">
      <c r="A7725" s="803"/>
      <c r="B7725" s="781"/>
      <c r="C7725" s="808"/>
      <c r="D7725" s="809"/>
      <c r="E7725" s="805"/>
      <c r="F7725" s="781"/>
    </row>
    <row r="7726" spans="1:6">
      <c r="A7726" s="803"/>
      <c r="B7726" s="781"/>
      <c r="C7726" s="247" t="s">
        <v>402</v>
      </c>
      <c r="D7726" s="247" t="s">
        <v>403</v>
      </c>
      <c r="E7726" s="805"/>
      <c r="F7726" s="781"/>
    </row>
    <row r="7727" spans="1:6">
      <c r="A7727" s="712">
        <v>1</v>
      </c>
      <c r="B7727" s="709">
        <v>2</v>
      </c>
      <c r="C7727" s="247">
        <v>3</v>
      </c>
      <c r="D7727" s="247">
        <v>4</v>
      </c>
      <c r="E7727" s="711">
        <v>5</v>
      </c>
      <c r="F7727" s="709">
        <v>6</v>
      </c>
    </row>
    <row r="7728" spans="1:6">
      <c r="A7728" s="712">
        <v>1</v>
      </c>
      <c r="B7728" s="248" t="s">
        <v>368</v>
      </c>
      <c r="C7728" s="249"/>
      <c r="D7728" s="249"/>
      <c r="E7728" s="125"/>
      <c r="F7728" s="710"/>
    </row>
    <row r="7729" spans="1:6">
      <c r="A7729" s="126" t="s">
        <v>264</v>
      </c>
      <c r="B7729" s="250" t="s">
        <v>369</v>
      </c>
      <c r="C7729" s="126" t="s">
        <v>1877</v>
      </c>
      <c r="D7729" s="126" t="s">
        <v>1877</v>
      </c>
      <c r="E7729" s="124"/>
      <c r="F7729" s="119"/>
    </row>
    <row r="7730" spans="1:6">
      <c r="A7730" s="126" t="s">
        <v>265</v>
      </c>
      <c r="B7730" s="251" t="s">
        <v>223</v>
      </c>
      <c r="C7730" s="126" t="s">
        <v>1877</v>
      </c>
      <c r="D7730" s="126" t="s">
        <v>1877</v>
      </c>
      <c r="E7730" s="124"/>
      <c r="F7730" s="119"/>
    </row>
    <row r="7731" spans="1:6" ht="31.5">
      <c r="A7731" s="126" t="s">
        <v>276</v>
      </c>
      <c r="B7731" s="251" t="s">
        <v>480</v>
      </c>
      <c r="C7731" s="126" t="s">
        <v>1877</v>
      </c>
      <c r="D7731" s="126" t="s">
        <v>1877</v>
      </c>
      <c r="E7731" s="124"/>
      <c r="F7731" s="119"/>
    </row>
    <row r="7732" spans="1:6" ht="63">
      <c r="A7732" s="127" t="s">
        <v>291</v>
      </c>
      <c r="B7732" s="128" t="s">
        <v>481</v>
      </c>
      <c r="C7732" s="126" t="s">
        <v>1877</v>
      </c>
      <c r="D7732" s="126" t="s">
        <v>1877</v>
      </c>
      <c r="E7732" s="124"/>
      <c r="F7732" s="119"/>
    </row>
    <row r="7733" spans="1:6" ht="31.5">
      <c r="A7733" s="127" t="s">
        <v>482</v>
      </c>
      <c r="B7733" s="128" t="s">
        <v>483</v>
      </c>
      <c r="C7733" s="126" t="s">
        <v>1877</v>
      </c>
      <c r="D7733" s="126" t="s">
        <v>1877</v>
      </c>
      <c r="E7733" s="124"/>
      <c r="F7733" s="119"/>
    </row>
    <row r="7734" spans="1:6">
      <c r="A7734" s="127" t="s">
        <v>484</v>
      </c>
      <c r="B7734" s="128" t="s">
        <v>485</v>
      </c>
      <c r="C7734" s="126" t="s">
        <v>1877</v>
      </c>
      <c r="D7734" s="126" t="s">
        <v>1877</v>
      </c>
      <c r="E7734" s="124"/>
      <c r="F7734" s="119"/>
    </row>
    <row r="7735" spans="1:6">
      <c r="A7735" s="129">
        <v>2</v>
      </c>
      <c r="B7735" s="130" t="s">
        <v>298</v>
      </c>
      <c r="C7735" s="126"/>
      <c r="D7735" s="126"/>
      <c r="E7735" s="124"/>
      <c r="F7735" s="119"/>
    </row>
    <row r="7736" spans="1:6" ht="31.5">
      <c r="A7736" s="127" t="s">
        <v>267</v>
      </c>
      <c r="B7736" s="128" t="s">
        <v>486</v>
      </c>
      <c r="C7736" s="126" t="s">
        <v>1877</v>
      </c>
      <c r="D7736" s="126" t="s">
        <v>1877</v>
      </c>
      <c r="E7736" s="124"/>
      <c r="F7736" s="119"/>
    </row>
    <row r="7737" spans="1:6" ht="63">
      <c r="A7737" s="127" t="s">
        <v>268</v>
      </c>
      <c r="B7737" s="128" t="s">
        <v>411</v>
      </c>
      <c r="C7737" s="126" t="s">
        <v>1877</v>
      </c>
      <c r="D7737" s="126" t="s">
        <v>1877</v>
      </c>
      <c r="E7737" s="124"/>
      <c r="F7737" s="119"/>
    </row>
    <row r="7738" spans="1:6" ht="31.5">
      <c r="A7738" s="127" t="s">
        <v>269</v>
      </c>
      <c r="B7738" s="128" t="s">
        <v>412</v>
      </c>
      <c r="C7738" s="126" t="s">
        <v>1877</v>
      </c>
      <c r="D7738" s="126" t="s">
        <v>1877</v>
      </c>
      <c r="E7738" s="124"/>
      <c r="F7738" s="119"/>
    </row>
    <row r="7739" spans="1:6" ht="47.25">
      <c r="A7739" s="129">
        <v>3</v>
      </c>
      <c r="B7739" s="130" t="s">
        <v>210</v>
      </c>
      <c r="C7739" s="126" t="s">
        <v>1877</v>
      </c>
      <c r="D7739" s="126" t="s">
        <v>1877</v>
      </c>
      <c r="E7739" s="124"/>
      <c r="F7739" s="119"/>
    </row>
    <row r="7740" spans="1:6" ht="31.5">
      <c r="A7740" s="127" t="s">
        <v>299</v>
      </c>
      <c r="B7740" s="128" t="s">
        <v>211</v>
      </c>
      <c r="C7740" s="126" t="s">
        <v>1877</v>
      </c>
      <c r="D7740" s="126" t="s">
        <v>1877</v>
      </c>
      <c r="E7740" s="124"/>
      <c r="F7740" s="119"/>
    </row>
    <row r="7741" spans="1:6">
      <c r="A7741" s="127" t="s">
        <v>240</v>
      </c>
      <c r="B7741" s="128" t="s">
        <v>212</v>
      </c>
      <c r="C7741" s="126" t="s">
        <v>1877</v>
      </c>
      <c r="D7741" s="126" t="s">
        <v>1877</v>
      </c>
      <c r="E7741" s="124"/>
      <c r="F7741" s="119"/>
    </row>
    <row r="7742" spans="1:6">
      <c r="A7742" s="127" t="s">
        <v>242</v>
      </c>
      <c r="B7742" s="128" t="s">
        <v>213</v>
      </c>
      <c r="C7742" s="126" t="s">
        <v>1877</v>
      </c>
      <c r="D7742" s="126" t="s">
        <v>1877</v>
      </c>
      <c r="E7742" s="124"/>
      <c r="F7742" s="119"/>
    </row>
    <row r="7743" spans="1:6">
      <c r="A7743" s="127" t="s">
        <v>214</v>
      </c>
      <c r="B7743" s="128" t="s">
        <v>215</v>
      </c>
      <c r="C7743" s="126" t="s">
        <v>1877</v>
      </c>
      <c r="D7743" s="126" t="s">
        <v>1877</v>
      </c>
      <c r="E7743" s="124"/>
      <c r="F7743" s="119"/>
    </row>
    <row r="7744" spans="1:6">
      <c r="A7744" s="127" t="s">
        <v>216</v>
      </c>
      <c r="B7744" s="128" t="s">
        <v>217</v>
      </c>
      <c r="C7744" s="126" t="s">
        <v>1877</v>
      </c>
      <c r="D7744" s="126" t="s">
        <v>1877</v>
      </c>
      <c r="E7744" s="124"/>
      <c r="F7744" s="119"/>
    </row>
    <row r="7745" spans="1:6">
      <c r="A7745" s="129">
        <v>4</v>
      </c>
      <c r="B7745" s="130" t="s">
        <v>394</v>
      </c>
      <c r="C7745" s="126"/>
      <c r="D7745" s="126"/>
      <c r="E7745" s="124"/>
      <c r="F7745" s="119"/>
    </row>
    <row r="7746" spans="1:6" ht="31.5">
      <c r="A7746" s="126" t="s">
        <v>271</v>
      </c>
      <c r="B7746" s="251" t="s">
        <v>218</v>
      </c>
      <c r="C7746" s="126" t="s">
        <v>1877</v>
      </c>
      <c r="D7746" s="126" t="s">
        <v>1877</v>
      </c>
      <c r="E7746" s="124"/>
      <c r="F7746" s="119"/>
    </row>
    <row r="7747" spans="1:6" ht="63">
      <c r="A7747" s="126" t="s">
        <v>272</v>
      </c>
      <c r="B7747" s="251" t="s">
        <v>392</v>
      </c>
      <c r="C7747" s="126" t="s">
        <v>1877</v>
      </c>
      <c r="D7747" s="126" t="s">
        <v>1877</v>
      </c>
      <c r="E7747" s="124"/>
      <c r="F7747" s="119"/>
    </row>
    <row r="7748" spans="1:6" ht="31.5">
      <c r="A7748" s="126" t="s">
        <v>273</v>
      </c>
      <c r="B7748" s="251" t="s">
        <v>500</v>
      </c>
      <c r="C7748" s="126" t="s">
        <v>1877</v>
      </c>
      <c r="D7748" s="126" t="s">
        <v>1877</v>
      </c>
      <c r="E7748" s="124"/>
      <c r="F7748" s="119"/>
    </row>
    <row r="7749" spans="1:6" ht="31.5">
      <c r="A7749" s="126" t="s">
        <v>138</v>
      </c>
      <c r="B7749" s="251" t="s">
        <v>501</v>
      </c>
      <c r="C7749" s="126" t="s">
        <v>1877</v>
      </c>
      <c r="D7749" s="126" t="s">
        <v>1877</v>
      </c>
      <c r="E7749" s="124"/>
      <c r="F7749" s="119"/>
    </row>
    <row r="7750" spans="1:6">
      <c r="E7750" s="719"/>
      <c r="F7750" s="178" t="s">
        <v>251</v>
      </c>
    </row>
    <row r="7751" spans="1:6">
      <c r="B7751" s="53"/>
      <c r="F7751" s="178" t="s">
        <v>456</v>
      </c>
    </row>
    <row r="7752" spans="1:6">
      <c r="F7752" s="178" t="s">
        <v>182</v>
      </c>
    </row>
    <row r="7753" spans="1:6">
      <c r="F7753" s="178"/>
    </row>
    <row r="7754" spans="1:6">
      <c r="A7754" s="802" t="s">
        <v>399</v>
      </c>
      <c r="B7754" s="802"/>
      <c r="C7754" s="802"/>
      <c r="D7754" s="802"/>
      <c r="E7754" s="802"/>
      <c r="F7754" s="802"/>
    </row>
    <row r="7755" spans="1:6">
      <c r="A7755" s="802" t="s">
        <v>303</v>
      </c>
      <c r="B7755" s="802"/>
      <c r="C7755" s="802"/>
      <c r="D7755" s="802"/>
      <c r="E7755" s="802"/>
      <c r="F7755" s="802"/>
    </row>
    <row r="7756" spans="1:6">
      <c r="F7756" s="178" t="s">
        <v>219</v>
      </c>
    </row>
    <row r="7757" spans="1:6">
      <c r="F7757" s="178" t="s">
        <v>220</v>
      </c>
    </row>
    <row r="7758" spans="1:6">
      <c r="F7758" s="178" t="s">
        <v>221</v>
      </c>
    </row>
    <row r="7759" spans="1:6">
      <c r="F7759" s="246" t="s">
        <v>222</v>
      </c>
    </row>
    <row r="7760" spans="1:6">
      <c r="F7760" s="178" t="s">
        <v>1885</v>
      </c>
    </row>
    <row r="7761" spans="1:6">
      <c r="F7761" s="178" t="s">
        <v>177</v>
      </c>
    </row>
    <row r="7762" spans="1:6">
      <c r="A7762" s="123"/>
    </row>
    <row r="7763" spans="1:6">
      <c r="A7763" s="804" t="s">
        <v>1886</v>
      </c>
      <c r="B7763" s="804"/>
      <c r="C7763" s="804"/>
      <c r="D7763" s="804"/>
      <c r="E7763" s="804"/>
      <c r="F7763" s="804"/>
    </row>
    <row r="7764" spans="1:6">
      <c r="A7764" s="121" t="s">
        <v>1465</v>
      </c>
      <c r="B7764" s="640" t="s">
        <v>1527</v>
      </c>
    </row>
    <row r="7765" spans="1:6">
      <c r="A7765" s="803" t="s">
        <v>262</v>
      </c>
      <c r="B7765" s="781" t="s">
        <v>418</v>
      </c>
      <c r="C7765" s="806" t="s">
        <v>470</v>
      </c>
      <c r="D7765" s="807"/>
      <c r="E7765" s="805" t="s">
        <v>400</v>
      </c>
      <c r="F7765" s="781" t="s">
        <v>401</v>
      </c>
    </row>
    <row r="7766" spans="1:6">
      <c r="A7766" s="803"/>
      <c r="B7766" s="781"/>
      <c r="C7766" s="808"/>
      <c r="D7766" s="809"/>
      <c r="E7766" s="805"/>
      <c r="F7766" s="781"/>
    </row>
    <row r="7767" spans="1:6">
      <c r="A7767" s="803"/>
      <c r="B7767" s="781"/>
      <c r="C7767" s="247" t="s">
        <v>402</v>
      </c>
      <c r="D7767" s="247" t="s">
        <v>403</v>
      </c>
      <c r="E7767" s="805"/>
      <c r="F7767" s="781"/>
    </row>
    <row r="7768" spans="1:6">
      <c r="A7768" s="712">
        <v>1</v>
      </c>
      <c r="B7768" s="709">
        <v>2</v>
      </c>
      <c r="C7768" s="247">
        <v>3</v>
      </c>
      <c r="D7768" s="247">
        <v>4</v>
      </c>
      <c r="E7768" s="711">
        <v>5</v>
      </c>
      <c r="F7768" s="709">
        <v>6</v>
      </c>
    </row>
    <row r="7769" spans="1:6">
      <c r="A7769" s="712">
        <v>1</v>
      </c>
      <c r="B7769" s="248" t="s">
        <v>368</v>
      </c>
      <c r="C7769" s="249"/>
      <c r="D7769" s="249"/>
      <c r="E7769" s="125"/>
      <c r="F7769" s="710"/>
    </row>
    <row r="7770" spans="1:6">
      <c r="A7770" s="126" t="s">
        <v>264</v>
      </c>
      <c r="B7770" s="250" t="s">
        <v>369</v>
      </c>
      <c r="C7770" s="126" t="s">
        <v>1877</v>
      </c>
      <c r="D7770" s="126" t="s">
        <v>1877</v>
      </c>
      <c r="E7770" s="124"/>
      <c r="F7770" s="119"/>
    </row>
    <row r="7771" spans="1:6">
      <c r="A7771" s="126" t="s">
        <v>265</v>
      </c>
      <c r="B7771" s="251" t="s">
        <v>223</v>
      </c>
      <c r="C7771" s="126" t="s">
        <v>1877</v>
      </c>
      <c r="D7771" s="126" t="s">
        <v>1877</v>
      </c>
      <c r="E7771" s="124"/>
      <c r="F7771" s="119"/>
    </row>
    <row r="7772" spans="1:6" ht="31.5">
      <c r="A7772" s="126" t="s">
        <v>276</v>
      </c>
      <c r="B7772" s="251" t="s">
        <v>480</v>
      </c>
      <c r="C7772" s="126" t="s">
        <v>1877</v>
      </c>
      <c r="D7772" s="126" t="s">
        <v>1877</v>
      </c>
      <c r="E7772" s="124"/>
      <c r="F7772" s="119"/>
    </row>
    <row r="7773" spans="1:6" ht="63">
      <c r="A7773" s="127" t="s">
        <v>291</v>
      </c>
      <c r="B7773" s="128" t="s">
        <v>481</v>
      </c>
      <c r="C7773" s="126" t="s">
        <v>1877</v>
      </c>
      <c r="D7773" s="126" t="s">
        <v>1877</v>
      </c>
      <c r="E7773" s="124"/>
      <c r="F7773" s="119"/>
    </row>
    <row r="7774" spans="1:6" ht="31.5">
      <c r="A7774" s="127" t="s">
        <v>482</v>
      </c>
      <c r="B7774" s="128" t="s">
        <v>483</v>
      </c>
      <c r="C7774" s="126" t="s">
        <v>1877</v>
      </c>
      <c r="D7774" s="126" t="s">
        <v>1877</v>
      </c>
      <c r="E7774" s="124"/>
      <c r="F7774" s="119"/>
    </row>
    <row r="7775" spans="1:6">
      <c r="A7775" s="127" t="s">
        <v>484</v>
      </c>
      <c r="B7775" s="128" t="s">
        <v>485</v>
      </c>
      <c r="C7775" s="126" t="s">
        <v>1877</v>
      </c>
      <c r="D7775" s="126" t="s">
        <v>1877</v>
      </c>
      <c r="E7775" s="124"/>
      <c r="F7775" s="119"/>
    </row>
    <row r="7776" spans="1:6">
      <c r="A7776" s="129">
        <v>2</v>
      </c>
      <c r="B7776" s="130" t="s">
        <v>298</v>
      </c>
      <c r="C7776" s="126"/>
      <c r="D7776" s="126"/>
      <c r="E7776" s="124"/>
      <c r="F7776" s="119"/>
    </row>
    <row r="7777" spans="1:6" ht="31.5">
      <c r="A7777" s="127" t="s">
        <v>267</v>
      </c>
      <c r="B7777" s="128" t="s">
        <v>486</v>
      </c>
      <c r="C7777" s="126" t="s">
        <v>1877</v>
      </c>
      <c r="D7777" s="126" t="s">
        <v>1877</v>
      </c>
      <c r="E7777" s="124"/>
      <c r="F7777" s="119"/>
    </row>
    <row r="7778" spans="1:6" ht="63">
      <c r="A7778" s="127" t="s">
        <v>268</v>
      </c>
      <c r="B7778" s="128" t="s">
        <v>411</v>
      </c>
      <c r="C7778" s="126" t="s">
        <v>1877</v>
      </c>
      <c r="D7778" s="126" t="s">
        <v>1877</v>
      </c>
      <c r="E7778" s="124"/>
      <c r="F7778" s="119"/>
    </row>
    <row r="7779" spans="1:6" ht="31.5">
      <c r="A7779" s="127" t="s">
        <v>269</v>
      </c>
      <c r="B7779" s="128" t="s">
        <v>412</v>
      </c>
      <c r="C7779" s="126" t="s">
        <v>1877</v>
      </c>
      <c r="D7779" s="126" t="s">
        <v>1877</v>
      </c>
      <c r="E7779" s="124"/>
      <c r="F7779" s="119"/>
    </row>
    <row r="7780" spans="1:6" ht="47.25">
      <c r="A7780" s="129">
        <v>3</v>
      </c>
      <c r="B7780" s="130" t="s">
        <v>210</v>
      </c>
      <c r="C7780" s="126" t="s">
        <v>1877</v>
      </c>
      <c r="D7780" s="126" t="s">
        <v>1877</v>
      </c>
      <c r="E7780" s="124"/>
      <c r="F7780" s="119"/>
    </row>
    <row r="7781" spans="1:6" ht="31.5">
      <c r="A7781" s="127" t="s">
        <v>299</v>
      </c>
      <c r="B7781" s="128" t="s">
        <v>211</v>
      </c>
      <c r="C7781" s="126" t="s">
        <v>1877</v>
      </c>
      <c r="D7781" s="126" t="s">
        <v>1877</v>
      </c>
      <c r="E7781" s="124"/>
      <c r="F7781" s="119"/>
    </row>
    <row r="7782" spans="1:6">
      <c r="A7782" s="127" t="s">
        <v>240</v>
      </c>
      <c r="B7782" s="128" t="s">
        <v>212</v>
      </c>
      <c r="C7782" s="126" t="s">
        <v>1877</v>
      </c>
      <c r="D7782" s="126" t="s">
        <v>1877</v>
      </c>
      <c r="E7782" s="124"/>
      <c r="F7782" s="119"/>
    </row>
    <row r="7783" spans="1:6">
      <c r="A7783" s="127" t="s">
        <v>242</v>
      </c>
      <c r="B7783" s="128" t="s">
        <v>213</v>
      </c>
      <c r="C7783" s="126" t="s">
        <v>1877</v>
      </c>
      <c r="D7783" s="126" t="s">
        <v>1877</v>
      </c>
      <c r="E7783" s="124"/>
      <c r="F7783" s="119"/>
    </row>
    <row r="7784" spans="1:6">
      <c r="A7784" s="127" t="s">
        <v>214</v>
      </c>
      <c r="B7784" s="128" t="s">
        <v>215</v>
      </c>
      <c r="C7784" s="126" t="s">
        <v>1877</v>
      </c>
      <c r="D7784" s="126" t="s">
        <v>1877</v>
      </c>
      <c r="E7784" s="124"/>
      <c r="F7784" s="119"/>
    </row>
    <row r="7785" spans="1:6">
      <c r="A7785" s="127" t="s">
        <v>216</v>
      </c>
      <c r="B7785" s="128" t="s">
        <v>217</v>
      </c>
      <c r="C7785" s="126" t="s">
        <v>1877</v>
      </c>
      <c r="D7785" s="126" t="s">
        <v>1877</v>
      </c>
      <c r="E7785" s="124"/>
      <c r="F7785" s="119"/>
    </row>
    <row r="7786" spans="1:6">
      <c r="A7786" s="129">
        <v>4</v>
      </c>
      <c r="B7786" s="130" t="s">
        <v>394</v>
      </c>
      <c r="C7786" s="126"/>
      <c r="D7786" s="126"/>
      <c r="E7786" s="124"/>
      <c r="F7786" s="119"/>
    </row>
    <row r="7787" spans="1:6" ht="31.5">
      <c r="A7787" s="126" t="s">
        <v>271</v>
      </c>
      <c r="B7787" s="251" t="s">
        <v>218</v>
      </c>
      <c r="C7787" s="126" t="s">
        <v>1877</v>
      </c>
      <c r="D7787" s="126" t="s">
        <v>1877</v>
      </c>
      <c r="E7787" s="124"/>
      <c r="F7787" s="119"/>
    </row>
    <row r="7788" spans="1:6" ht="63">
      <c r="A7788" s="126" t="s">
        <v>272</v>
      </c>
      <c r="B7788" s="251" t="s">
        <v>392</v>
      </c>
      <c r="C7788" s="126" t="s">
        <v>1877</v>
      </c>
      <c r="D7788" s="126" t="s">
        <v>1877</v>
      </c>
      <c r="E7788" s="124"/>
      <c r="F7788" s="119"/>
    </row>
    <row r="7789" spans="1:6" ht="31.5">
      <c r="A7789" s="126" t="s">
        <v>273</v>
      </c>
      <c r="B7789" s="251" t="s">
        <v>500</v>
      </c>
      <c r="C7789" s="126" t="s">
        <v>1877</v>
      </c>
      <c r="D7789" s="126" t="s">
        <v>1877</v>
      </c>
      <c r="E7789" s="124"/>
      <c r="F7789" s="119"/>
    </row>
    <row r="7790" spans="1:6" ht="31.5">
      <c r="A7790" s="126" t="s">
        <v>138</v>
      </c>
      <c r="B7790" s="251" t="s">
        <v>501</v>
      </c>
      <c r="C7790" s="126" t="s">
        <v>1877</v>
      </c>
      <c r="D7790" s="126" t="s">
        <v>1877</v>
      </c>
      <c r="E7790" s="124"/>
      <c r="F7790" s="119"/>
    </row>
    <row r="7791" spans="1:6">
      <c r="E7791" s="719"/>
      <c r="F7791" s="178" t="s">
        <v>251</v>
      </c>
    </row>
    <row r="7792" spans="1:6">
      <c r="B7792" s="53"/>
      <c r="F7792" s="178" t="s">
        <v>456</v>
      </c>
    </row>
    <row r="7793" spans="1:6">
      <c r="F7793" s="178" t="s">
        <v>182</v>
      </c>
    </row>
    <row r="7794" spans="1:6">
      <c r="F7794" s="178"/>
    </row>
    <row r="7795" spans="1:6">
      <c r="A7795" s="802" t="s">
        <v>399</v>
      </c>
      <c r="B7795" s="802"/>
      <c r="C7795" s="802"/>
      <c r="D7795" s="802"/>
      <c r="E7795" s="802"/>
      <c r="F7795" s="802"/>
    </row>
    <row r="7796" spans="1:6">
      <c r="A7796" s="802" t="s">
        <v>303</v>
      </c>
      <c r="B7796" s="802"/>
      <c r="C7796" s="802"/>
      <c r="D7796" s="802"/>
      <c r="E7796" s="802"/>
      <c r="F7796" s="802"/>
    </row>
    <row r="7797" spans="1:6">
      <c r="F7797" s="178" t="s">
        <v>219</v>
      </c>
    </row>
    <row r="7798" spans="1:6">
      <c r="F7798" s="178" t="s">
        <v>220</v>
      </c>
    </row>
    <row r="7799" spans="1:6">
      <c r="F7799" s="178" t="s">
        <v>221</v>
      </c>
    </row>
    <row r="7800" spans="1:6">
      <c r="F7800" s="246" t="s">
        <v>222</v>
      </c>
    </row>
    <row r="7801" spans="1:6">
      <c r="F7801" s="178" t="s">
        <v>1885</v>
      </c>
    </row>
    <row r="7802" spans="1:6">
      <c r="F7802" s="178" t="s">
        <v>177</v>
      </c>
    </row>
    <row r="7803" spans="1:6">
      <c r="A7803" s="123"/>
    </row>
    <row r="7804" spans="1:6">
      <c r="A7804" s="804" t="s">
        <v>1886</v>
      </c>
      <c r="B7804" s="804"/>
      <c r="C7804" s="804"/>
      <c r="D7804" s="804"/>
      <c r="E7804" s="804"/>
      <c r="F7804" s="804"/>
    </row>
    <row r="7805" spans="1:6">
      <c r="A7805" s="121" t="s">
        <v>1466</v>
      </c>
      <c r="B7805" s="640" t="s">
        <v>1528</v>
      </c>
    </row>
    <row r="7806" spans="1:6">
      <c r="A7806" s="803" t="s">
        <v>262</v>
      </c>
      <c r="B7806" s="781" t="s">
        <v>418</v>
      </c>
      <c r="C7806" s="806" t="s">
        <v>470</v>
      </c>
      <c r="D7806" s="807"/>
      <c r="E7806" s="805" t="s">
        <v>400</v>
      </c>
      <c r="F7806" s="781" t="s">
        <v>401</v>
      </c>
    </row>
    <row r="7807" spans="1:6">
      <c r="A7807" s="803"/>
      <c r="B7807" s="781"/>
      <c r="C7807" s="808"/>
      <c r="D7807" s="809"/>
      <c r="E7807" s="805"/>
      <c r="F7807" s="781"/>
    </row>
    <row r="7808" spans="1:6">
      <c r="A7808" s="803"/>
      <c r="B7808" s="781"/>
      <c r="C7808" s="247" t="s">
        <v>402</v>
      </c>
      <c r="D7808" s="247" t="s">
        <v>403</v>
      </c>
      <c r="E7808" s="805"/>
      <c r="F7808" s="781"/>
    </row>
    <row r="7809" spans="1:6">
      <c r="A7809" s="712">
        <v>1</v>
      </c>
      <c r="B7809" s="709">
        <v>2</v>
      </c>
      <c r="C7809" s="247">
        <v>3</v>
      </c>
      <c r="D7809" s="247">
        <v>4</v>
      </c>
      <c r="E7809" s="711">
        <v>5</v>
      </c>
      <c r="F7809" s="709">
        <v>6</v>
      </c>
    </row>
    <row r="7810" spans="1:6">
      <c r="A7810" s="712">
        <v>1</v>
      </c>
      <c r="B7810" s="248" t="s">
        <v>368</v>
      </c>
      <c r="C7810" s="249"/>
      <c r="D7810" s="249"/>
      <c r="E7810" s="125"/>
      <c r="F7810" s="710"/>
    </row>
    <row r="7811" spans="1:6">
      <c r="A7811" s="126" t="s">
        <v>264</v>
      </c>
      <c r="B7811" s="250" t="s">
        <v>369</v>
      </c>
      <c r="C7811" s="126" t="s">
        <v>1879</v>
      </c>
      <c r="D7811" s="126" t="s">
        <v>1879</v>
      </c>
      <c r="E7811" s="124"/>
      <c r="F7811" s="119"/>
    </row>
    <row r="7812" spans="1:6">
      <c r="A7812" s="126" t="s">
        <v>265</v>
      </c>
      <c r="B7812" s="251" t="s">
        <v>223</v>
      </c>
      <c r="C7812" s="126" t="s">
        <v>1879</v>
      </c>
      <c r="D7812" s="126" t="s">
        <v>1879</v>
      </c>
      <c r="E7812" s="124"/>
      <c r="F7812" s="119"/>
    </row>
    <row r="7813" spans="1:6" ht="31.5">
      <c r="A7813" s="126" t="s">
        <v>276</v>
      </c>
      <c r="B7813" s="251" t="s">
        <v>480</v>
      </c>
      <c r="C7813" s="126" t="s">
        <v>1879</v>
      </c>
      <c r="D7813" s="126" t="s">
        <v>1879</v>
      </c>
      <c r="E7813" s="124"/>
      <c r="F7813" s="119"/>
    </row>
    <row r="7814" spans="1:6" ht="63">
      <c r="A7814" s="127" t="s">
        <v>291</v>
      </c>
      <c r="B7814" s="128" t="s">
        <v>481</v>
      </c>
      <c r="C7814" s="126" t="s">
        <v>1879</v>
      </c>
      <c r="D7814" s="126" t="s">
        <v>1879</v>
      </c>
      <c r="E7814" s="124"/>
      <c r="F7814" s="119"/>
    </row>
    <row r="7815" spans="1:6" ht="31.5">
      <c r="A7815" s="127" t="s">
        <v>482</v>
      </c>
      <c r="B7815" s="128" t="s">
        <v>483</v>
      </c>
      <c r="C7815" s="126" t="s">
        <v>1879</v>
      </c>
      <c r="D7815" s="126" t="s">
        <v>1879</v>
      </c>
      <c r="E7815" s="124"/>
      <c r="F7815" s="119"/>
    </row>
    <row r="7816" spans="1:6">
      <c r="A7816" s="127" t="s">
        <v>484</v>
      </c>
      <c r="B7816" s="128" t="s">
        <v>485</v>
      </c>
      <c r="C7816" s="126" t="s">
        <v>1879</v>
      </c>
      <c r="D7816" s="126" t="s">
        <v>1879</v>
      </c>
      <c r="E7816" s="124"/>
      <c r="F7816" s="119"/>
    </row>
    <row r="7817" spans="1:6">
      <c r="A7817" s="129">
        <v>2</v>
      </c>
      <c r="B7817" s="130" t="s">
        <v>298</v>
      </c>
      <c r="C7817" s="126"/>
      <c r="D7817" s="126"/>
      <c r="E7817" s="124"/>
      <c r="F7817" s="119"/>
    </row>
    <row r="7818" spans="1:6" ht="31.5">
      <c r="A7818" s="127" t="s">
        <v>267</v>
      </c>
      <c r="B7818" s="128" t="s">
        <v>486</v>
      </c>
      <c r="C7818" s="126" t="s">
        <v>1879</v>
      </c>
      <c r="D7818" s="126" t="s">
        <v>1879</v>
      </c>
      <c r="E7818" s="124"/>
      <c r="F7818" s="119"/>
    </row>
    <row r="7819" spans="1:6" ht="63">
      <c r="A7819" s="127" t="s">
        <v>268</v>
      </c>
      <c r="B7819" s="128" t="s">
        <v>411</v>
      </c>
      <c r="C7819" s="126" t="s">
        <v>1879</v>
      </c>
      <c r="D7819" s="126" t="s">
        <v>1879</v>
      </c>
      <c r="E7819" s="124"/>
      <c r="F7819" s="119"/>
    </row>
    <row r="7820" spans="1:6" ht="31.5">
      <c r="A7820" s="127" t="s">
        <v>269</v>
      </c>
      <c r="B7820" s="128" t="s">
        <v>412</v>
      </c>
      <c r="C7820" s="126" t="s">
        <v>1879</v>
      </c>
      <c r="D7820" s="126" t="s">
        <v>1879</v>
      </c>
      <c r="E7820" s="124"/>
      <c r="F7820" s="119"/>
    </row>
    <row r="7821" spans="1:6" ht="47.25">
      <c r="A7821" s="129">
        <v>3</v>
      </c>
      <c r="B7821" s="130" t="s">
        <v>210</v>
      </c>
      <c r="C7821" s="126" t="s">
        <v>1879</v>
      </c>
      <c r="D7821" s="126" t="s">
        <v>1879</v>
      </c>
      <c r="E7821" s="124"/>
      <c r="F7821" s="119"/>
    </row>
    <row r="7822" spans="1:6" ht="31.5">
      <c r="A7822" s="127" t="s">
        <v>299</v>
      </c>
      <c r="B7822" s="128" t="s">
        <v>211</v>
      </c>
      <c r="C7822" s="126" t="s">
        <v>1879</v>
      </c>
      <c r="D7822" s="126" t="s">
        <v>1879</v>
      </c>
      <c r="E7822" s="124"/>
      <c r="F7822" s="119"/>
    </row>
    <row r="7823" spans="1:6">
      <c r="A7823" s="127" t="s">
        <v>240</v>
      </c>
      <c r="B7823" s="128" t="s">
        <v>212</v>
      </c>
      <c r="C7823" s="126" t="s">
        <v>1879</v>
      </c>
      <c r="D7823" s="126" t="s">
        <v>1879</v>
      </c>
      <c r="E7823" s="124"/>
      <c r="F7823" s="119"/>
    </row>
    <row r="7824" spans="1:6">
      <c r="A7824" s="127" t="s">
        <v>242</v>
      </c>
      <c r="B7824" s="128" t="s">
        <v>213</v>
      </c>
      <c r="C7824" s="126" t="s">
        <v>1879</v>
      </c>
      <c r="D7824" s="126" t="s">
        <v>1879</v>
      </c>
      <c r="E7824" s="124"/>
      <c r="F7824" s="119"/>
    </row>
    <row r="7825" spans="1:6">
      <c r="A7825" s="127" t="s">
        <v>214</v>
      </c>
      <c r="B7825" s="128" t="s">
        <v>215</v>
      </c>
      <c r="C7825" s="126" t="s">
        <v>1879</v>
      </c>
      <c r="D7825" s="126" t="s">
        <v>1879</v>
      </c>
      <c r="E7825" s="124"/>
      <c r="F7825" s="119"/>
    </row>
    <row r="7826" spans="1:6">
      <c r="A7826" s="127" t="s">
        <v>216</v>
      </c>
      <c r="B7826" s="128" t="s">
        <v>217</v>
      </c>
      <c r="C7826" s="126" t="s">
        <v>1879</v>
      </c>
      <c r="D7826" s="126" t="s">
        <v>1879</v>
      </c>
      <c r="E7826" s="124"/>
      <c r="F7826" s="119"/>
    </row>
    <row r="7827" spans="1:6">
      <c r="A7827" s="129">
        <v>4</v>
      </c>
      <c r="B7827" s="130" t="s">
        <v>394</v>
      </c>
      <c r="C7827" s="126"/>
      <c r="D7827" s="126"/>
      <c r="E7827" s="124"/>
      <c r="F7827" s="119"/>
    </row>
    <row r="7828" spans="1:6" ht="31.5">
      <c r="A7828" s="126" t="s">
        <v>271</v>
      </c>
      <c r="B7828" s="251" t="s">
        <v>218</v>
      </c>
      <c r="C7828" s="126" t="s">
        <v>1879</v>
      </c>
      <c r="D7828" s="126" t="s">
        <v>1879</v>
      </c>
      <c r="E7828" s="124"/>
      <c r="F7828" s="119"/>
    </row>
    <row r="7829" spans="1:6" ht="63">
      <c r="A7829" s="126" t="s">
        <v>272</v>
      </c>
      <c r="B7829" s="251" t="s">
        <v>392</v>
      </c>
      <c r="C7829" s="126" t="s">
        <v>1879</v>
      </c>
      <c r="D7829" s="126" t="s">
        <v>1879</v>
      </c>
      <c r="E7829" s="124"/>
      <c r="F7829" s="119"/>
    </row>
    <row r="7830" spans="1:6" ht="31.5">
      <c r="A7830" s="126" t="s">
        <v>273</v>
      </c>
      <c r="B7830" s="251" t="s">
        <v>500</v>
      </c>
      <c r="C7830" s="126" t="s">
        <v>1879</v>
      </c>
      <c r="D7830" s="126" t="s">
        <v>1879</v>
      </c>
      <c r="E7830" s="124"/>
      <c r="F7830" s="119"/>
    </row>
    <row r="7831" spans="1:6" ht="31.5">
      <c r="A7831" s="126" t="s">
        <v>138</v>
      </c>
      <c r="B7831" s="251" t="s">
        <v>501</v>
      </c>
      <c r="C7831" s="126" t="s">
        <v>1879</v>
      </c>
      <c r="D7831" s="126" t="s">
        <v>1879</v>
      </c>
      <c r="E7831" s="124"/>
      <c r="F7831" s="119"/>
    </row>
    <row r="7832" spans="1:6">
      <c r="E7832" s="719"/>
      <c r="F7832" s="178" t="s">
        <v>251</v>
      </c>
    </row>
    <row r="7833" spans="1:6">
      <c r="B7833" s="53"/>
      <c r="F7833" s="178" t="s">
        <v>456</v>
      </c>
    </row>
    <row r="7834" spans="1:6">
      <c r="F7834" s="178" t="s">
        <v>182</v>
      </c>
    </row>
    <row r="7835" spans="1:6">
      <c r="F7835" s="178"/>
    </row>
    <row r="7836" spans="1:6">
      <c r="A7836" s="802" t="s">
        <v>399</v>
      </c>
      <c r="B7836" s="802"/>
      <c r="C7836" s="802"/>
      <c r="D7836" s="802"/>
      <c r="E7836" s="802"/>
      <c r="F7836" s="802"/>
    </row>
    <row r="7837" spans="1:6">
      <c r="A7837" s="802" t="s">
        <v>303</v>
      </c>
      <c r="B7837" s="802"/>
      <c r="C7837" s="802"/>
      <c r="D7837" s="802"/>
      <c r="E7837" s="802"/>
      <c r="F7837" s="802"/>
    </row>
    <row r="7838" spans="1:6">
      <c r="F7838" s="178" t="s">
        <v>219</v>
      </c>
    </row>
    <row r="7839" spans="1:6">
      <c r="F7839" s="178" t="s">
        <v>220</v>
      </c>
    </row>
    <row r="7840" spans="1:6">
      <c r="F7840" s="178" t="s">
        <v>221</v>
      </c>
    </row>
    <row r="7841" spans="1:6">
      <c r="F7841" s="246" t="s">
        <v>222</v>
      </c>
    </row>
    <row r="7842" spans="1:6">
      <c r="F7842" s="178" t="s">
        <v>1885</v>
      </c>
    </row>
    <row r="7843" spans="1:6">
      <c r="F7843" s="178" t="s">
        <v>177</v>
      </c>
    </row>
    <row r="7844" spans="1:6">
      <c r="A7844" s="123"/>
    </row>
    <row r="7845" spans="1:6">
      <c r="A7845" s="804" t="s">
        <v>1886</v>
      </c>
      <c r="B7845" s="804"/>
      <c r="C7845" s="804"/>
      <c r="D7845" s="804"/>
      <c r="E7845" s="804"/>
      <c r="F7845" s="804"/>
    </row>
    <row r="7846" spans="1:6">
      <c r="A7846" s="121" t="s">
        <v>1467</v>
      </c>
      <c r="B7846" s="640" t="s">
        <v>1529</v>
      </c>
    </row>
    <row r="7847" spans="1:6">
      <c r="A7847" s="803" t="s">
        <v>262</v>
      </c>
      <c r="B7847" s="781" t="s">
        <v>418</v>
      </c>
      <c r="C7847" s="806" t="s">
        <v>470</v>
      </c>
      <c r="D7847" s="807"/>
      <c r="E7847" s="805" t="s">
        <v>400</v>
      </c>
      <c r="F7847" s="781" t="s">
        <v>401</v>
      </c>
    </row>
    <row r="7848" spans="1:6">
      <c r="A7848" s="803"/>
      <c r="B7848" s="781"/>
      <c r="C7848" s="808"/>
      <c r="D7848" s="809"/>
      <c r="E7848" s="805"/>
      <c r="F7848" s="781"/>
    </row>
    <row r="7849" spans="1:6">
      <c r="A7849" s="803"/>
      <c r="B7849" s="781"/>
      <c r="C7849" s="247" t="s">
        <v>402</v>
      </c>
      <c r="D7849" s="247" t="s">
        <v>403</v>
      </c>
      <c r="E7849" s="805"/>
      <c r="F7849" s="781"/>
    </row>
    <row r="7850" spans="1:6">
      <c r="A7850" s="712">
        <v>1</v>
      </c>
      <c r="B7850" s="709">
        <v>2</v>
      </c>
      <c r="C7850" s="247">
        <v>3</v>
      </c>
      <c r="D7850" s="247">
        <v>4</v>
      </c>
      <c r="E7850" s="711">
        <v>5</v>
      </c>
      <c r="F7850" s="709">
        <v>6</v>
      </c>
    </row>
    <row r="7851" spans="1:6">
      <c r="A7851" s="712">
        <v>1</v>
      </c>
      <c r="B7851" s="248" t="s">
        <v>368</v>
      </c>
      <c r="C7851" s="249"/>
      <c r="D7851" s="249"/>
      <c r="E7851" s="125"/>
      <c r="F7851" s="710"/>
    </row>
    <row r="7852" spans="1:6">
      <c r="A7852" s="126" t="s">
        <v>264</v>
      </c>
      <c r="B7852" s="250" t="s">
        <v>369</v>
      </c>
      <c r="C7852" s="126" t="s">
        <v>1879</v>
      </c>
      <c r="D7852" s="126" t="s">
        <v>1879</v>
      </c>
      <c r="E7852" s="124"/>
      <c r="F7852" s="119"/>
    </row>
    <row r="7853" spans="1:6">
      <c r="A7853" s="126" t="s">
        <v>265</v>
      </c>
      <c r="B7853" s="251" t="s">
        <v>223</v>
      </c>
      <c r="C7853" s="126" t="s">
        <v>1879</v>
      </c>
      <c r="D7853" s="126" t="s">
        <v>1879</v>
      </c>
      <c r="E7853" s="124"/>
      <c r="F7853" s="119"/>
    </row>
    <row r="7854" spans="1:6" ht="31.5">
      <c r="A7854" s="126" t="s">
        <v>276</v>
      </c>
      <c r="B7854" s="251" t="s">
        <v>480</v>
      </c>
      <c r="C7854" s="126" t="s">
        <v>1879</v>
      </c>
      <c r="D7854" s="126" t="s">
        <v>1879</v>
      </c>
      <c r="E7854" s="124"/>
      <c r="F7854" s="119"/>
    </row>
    <row r="7855" spans="1:6" ht="63">
      <c r="A7855" s="127" t="s">
        <v>291</v>
      </c>
      <c r="B7855" s="128" t="s">
        <v>481</v>
      </c>
      <c r="C7855" s="126" t="s">
        <v>1879</v>
      </c>
      <c r="D7855" s="126" t="s">
        <v>1879</v>
      </c>
      <c r="E7855" s="124"/>
      <c r="F7855" s="119"/>
    </row>
    <row r="7856" spans="1:6" ht="31.5">
      <c r="A7856" s="127" t="s">
        <v>482</v>
      </c>
      <c r="B7856" s="128" t="s">
        <v>483</v>
      </c>
      <c r="C7856" s="126" t="s">
        <v>1879</v>
      </c>
      <c r="D7856" s="126" t="s">
        <v>1879</v>
      </c>
      <c r="E7856" s="124"/>
      <c r="F7856" s="119"/>
    </row>
    <row r="7857" spans="1:6">
      <c r="A7857" s="127" t="s">
        <v>484</v>
      </c>
      <c r="B7857" s="128" t="s">
        <v>485</v>
      </c>
      <c r="C7857" s="126" t="s">
        <v>1879</v>
      </c>
      <c r="D7857" s="126" t="s">
        <v>1879</v>
      </c>
      <c r="E7857" s="124"/>
      <c r="F7857" s="119"/>
    </row>
    <row r="7858" spans="1:6">
      <c r="A7858" s="129">
        <v>2</v>
      </c>
      <c r="B7858" s="130" t="s">
        <v>298</v>
      </c>
      <c r="C7858" s="126"/>
      <c r="D7858" s="126"/>
      <c r="E7858" s="124"/>
      <c r="F7858" s="119"/>
    </row>
    <row r="7859" spans="1:6" ht="31.5">
      <c r="A7859" s="127" t="s">
        <v>267</v>
      </c>
      <c r="B7859" s="128" t="s">
        <v>486</v>
      </c>
      <c r="C7859" s="126" t="s">
        <v>1879</v>
      </c>
      <c r="D7859" s="126" t="s">
        <v>1879</v>
      </c>
      <c r="E7859" s="124"/>
      <c r="F7859" s="119"/>
    </row>
    <row r="7860" spans="1:6" ht="63">
      <c r="A7860" s="127" t="s">
        <v>268</v>
      </c>
      <c r="B7860" s="128" t="s">
        <v>411</v>
      </c>
      <c r="C7860" s="126" t="s">
        <v>1879</v>
      </c>
      <c r="D7860" s="126" t="s">
        <v>1879</v>
      </c>
      <c r="E7860" s="124"/>
      <c r="F7860" s="119"/>
    </row>
    <row r="7861" spans="1:6" ht="31.5">
      <c r="A7861" s="127" t="s">
        <v>269</v>
      </c>
      <c r="B7861" s="128" t="s">
        <v>412</v>
      </c>
      <c r="C7861" s="126" t="s">
        <v>1879</v>
      </c>
      <c r="D7861" s="126" t="s">
        <v>1879</v>
      </c>
      <c r="E7861" s="124"/>
      <c r="F7861" s="119"/>
    </row>
    <row r="7862" spans="1:6" ht="47.25">
      <c r="A7862" s="129">
        <v>3</v>
      </c>
      <c r="B7862" s="130" t="s">
        <v>210</v>
      </c>
      <c r="C7862" s="126" t="s">
        <v>1879</v>
      </c>
      <c r="D7862" s="126" t="s">
        <v>1879</v>
      </c>
      <c r="E7862" s="124"/>
      <c r="F7862" s="119"/>
    </row>
    <row r="7863" spans="1:6" ht="31.5">
      <c r="A7863" s="127" t="s">
        <v>299</v>
      </c>
      <c r="B7863" s="128" t="s">
        <v>211</v>
      </c>
      <c r="C7863" s="126" t="s">
        <v>1879</v>
      </c>
      <c r="D7863" s="126" t="s">
        <v>1879</v>
      </c>
      <c r="E7863" s="124"/>
      <c r="F7863" s="119"/>
    </row>
    <row r="7864" spans="1:6">
      <c r="A7864" s="127" t="s">
        <v>240</v>
      </c>
      <c r="B7864" s="128" t="s">
        <v>212</v>
      </c>
      <c r="C7864" s="126" t="s">
        <v>1879</v>
      </c>
      <c r="D7864" s="126" t="s">
        <v>1879</v>
      </c>
      <c r="E7864" s="124"/>
      <c r="F7864" s="119"/>
    </row>
    <row r="7865" spans="1:6">
      <c r="A7865" s="127" t="s">
        <v>242</v>
      </c>
      <c r="B7865" s="128" t="s">
        <v>213</v>
      </c>
      <c r="C7865" s="126" t="s">
        <v>1879</v>
      </c>
      <c r="D7865" s="126" t="s">
        <v>1879</v>
      </c>
      <c r="E7865" s="124"/>
      <c r="F7865" s="119"/>
    </row>
    <row r="7866" spans="1:6">
      <c r="A7866" s="127" t="s">
        <v>214</v>
      </c>
      <c r="B7866" s="128" t="s">
        <v>215</v>
      </c>
      <c r="C7866" s="126" t="s">
        <v>1879</v>
      </c>
      <c r="D7866" s="126" t="s">
        <v>1879</v>
      </c>
      <c r="E7866" s="124"/>
      <c r="F7866" s="119"/>
    </row>
    <row r="7867" spans="1:6">
      <c r="A7867" s="127" t="s">
        <v>216</v>
      </c>
      <c r="B7867" s="128" t="s">
        <v>217</v>
      </c>
      <c r="C7867" s="126" t="s">
        <v>1879</v>
      </c>
      <c r="D7867" s="126" t="s">
        <v>1879</v>
      </c>
      <c r="E7867" s="124"/>
      <c r="F7867" s="119"/>
    </row>
    <row r="7868" spans="1:6">
      <c r="A7868" s="129">
        <v>4</v>
      </c>
      <c r="B7868" s="130" t="s">
        <v>394</v>
      </c>
      <c r="C7868" s="126"/>
      <c r="D7868" s="126"/>
      <c r="E7868" s="124"/>
      <c r="F7868" s="119"/>
    </row>
    <row r="7869" spans="1:6" ht="31.5">
      <c r="A7869" s="126" t="s">
        <v>271</v>
      </c>
      <c r="B7869" s="251" t="s">
        <v>218</v>
      </c>
      <c r="C7869" s="126" t="s">
        <v>1879</v>
      </c>
      <c r="D7869" s="126" t="s">
        <v>1879</v>
      </c>
      <c r="E7869" s="124"/>
      <c r="F7869" s="119"/>
    </row>
    <row r="7870" spans="1:6" ht="63">
      <c r="A7870" s="126" t="s">
        <v>272</v>
      </c>
      <c r="B7870" s="251" t="s">
        <v>392</v>
      </c>
      <c r="C7870" s="126" t="s">
        <v>1879</v>
      </c>
      <c r="D7870" s="126" t="s">
        <v>1879</v>
      </c>
      <c r="E7870" s="124"/>
      <c r="F7870" s="119"/>
    </row>
    <row r="7871" spans="1:6" ht="31.5">
      <c r="A7871" s="126" t="s">
        <v>273</v>
      </c>
      <c r="B7871" s="251" t="s">
        <v>500</v>
      </c>
      <c r="C7871" s="126" t="s">
        <v>1879</v>
      </c>
      <c r="D7871" s="126" t="s">
        <v>1879</v>
      </c>
      <c r="E7871" s="124"/>
      <c r="F7871" s="119"/>
    </row>
    <row r="7872" spans="1:6" ht="31.5">
      <c r="A7872" s="126" t="s">
        <v>138</v>
      </c>
      <c r="B7872" s="251" t="s">
        <v>501</v>
      </c>
      <c r="C7872" s="126" t="s">
        <v>1879</v>
      </c>
      <c r="D7872" s="126" t="s">
        <v>1879</v>
      </c>
      <c r="E7872" s="124"/>
      <c r="F7872" s="119"/>
    </row>
    <row r="7873" spans="1:6">
      <c r="E7873" s="719"/>
      <c r="F7873" s="178" t="s">
        <v>251</v>
      </c>
    </row>
    <row r="7874" spans="1:6">
      <c r="B7874" s="53"/>
      <c r="F7874" s="178" t="s">
        <v>456</v>
      </c>
    </row>
    <row r="7875" spans="1:6">
      <c r="F7875" s="178" t="s">
        <v>182</v>
      </c>
    </row>
    <row r="7876" spans="1:6">
      <c r="F7876" s="178"/>
    </row>
    <row r="7877" spans="1:6">
      <c r="A7877" s="802" t="s">
        <v>399</v>
      </c>
      <c r="B7877" s="802"/>
      <c r="C7877" s="802"/>
      <c r="D7877" s="802"/>
      <c r="E7877" s="802"/>
      <c r="F7877" s="802"/>
    </row>
    <row r="7878" spans="1:6">
      <c r="A7878" s="802" t="s">
        <v>303</v>
      </c>
      <c r="B7878" s="802"/>
      <c r="C7878" s="802"/>
      <c r="D7878" s="802"/>
      <c r="E7878" s="802"/>
      <c r="F7878" s="802"/>
    </row>
    <row r="7879" spans="1:6">
      <c r="F7879" s="178" t="s">
        <v>219</v>
      </c>
    </row>
    <row r="7880" spans="1:6">
      <c r="F7880" s="178" t="s">
        <v>220</v>
      </c>
    </row>
    <row r="7881" spans="1:6">
      <c r="F7881" s="178" t="s">
        <v>221</v>
      </c>
    </row>
    <row r="7882" spans="1:6">
      <c r="F7882" s="246" t="s">
        <v>222</v>
      </c>
    </row>
    <row r="7883" spans="1:6">
      <c r="F7883" s="178" t="s">
        <v>1885</v>
      </c>
    </row>
    <row r="7884" spans="1:6">
      <c r="F7884" s="178" t="s">
        <v>177</v>
      </c>
    </row>
    <row r="7885" spans="1:6">
      <c r="A7885" s="123"/>
    </row>
    <row r="7886" spans="1:6">
      <c r="A7886" s="804" t="s">
        <v>1886</v>
      </c>
      <c r="B7886" s="804"/>
      <c r="C7886" s="804"/>
      <c r="D7886" s="804"/>
      <c r="E7886" s="804"/>
      <c r="F7886" s="804"/>
    </row>
    <row r="7887" spans="1:6">
      <c r="A7887" s="121" t="s">
        <v>1468</v>
      </c>
      <c r="B7887" s="640" t="s">
        <v>1530</v>
      </c>
    </row>
    <row r="7888" spans="1:6">
      <c r="A7888" s="803" t="s">
        <v>262</v>
      </c>
      <c r="B7888" s="781" t="s">
        <v>418</v>
      </c>
      <c r="C7888" s="806" t="s">
        <v>470</v>
      </c>
      <c r="D7888" s="807"/>
      <c r="E7888" s="805" t="s">
        <v>400</v>
      </c>
      <c r="F7888" s="781" t="s">
        <v>401</v>
      </c>
    </row>
    <row r="7889" spans="1:6">
      <c r="A7889" s="803"/>
      <c r="B7889" s="781"/>
      <c r="C7889" s="808"/>
      <c r="D7889" s="809"/>
      <c r="E7889" s="805"/>
      <c r="F7889" s="781"/>
    </row>
    <row r="7890" spans="1:6">
      <c r="A7890" s="803"/>
      <c r="B7890" s="781"/>
      <c r="C7890" s="247" t="s">
        <v>402</v>
      </c>
      <c r="D7890" s="247" t="s">
        <v>403</v>
      </c>
      <c r="E7890" s="805"/>
      <c r="F7890" s="781"/>
    </row>
    <row r="7891" spans="1:6">
      <c r="A7891" s="712">
        <v>1</v>
      </c>
      <c r="B7891" s="709">
        <v>2</v>
      </c>
      <c r="C7891" s="247">
        <v>3</v>
      </c>
      <c r="D7891" s="247">
        <v>4</v>
      </c>
      <c r="E7891" s="711">
        <v>5</v>
      </c>
      <c r="F7891" s="709">
        <v>6</v>
      </c>
    </row>
    <row r="7892" spans="1:6">
      <c r="A7892" s="712">
        <v>1</v>
      </c>
      <c r="B7892" s="248" t="s">
        <v>368</v>
      </c>
      <c r="C7892" s="249"/>
      <c r="D7892" s="249"/>
      <c r="E7892" s="125"/>
      <c r="F7892" s="710"/>
    </row>
    <row r="7893" spans="1:6">
      <c r="A7893" s="126" t="s">
        <v>264</v>
      </c>
      <c r="B7893" s="250" t="s">
        <v>369</v>
      </c>
      <c r="C7893" s="126" t="s">
        <v>1879</v>
      </c>
      <c r="D7893" s="126" t="s">
        <v>1879</v>
      </c>
      <c r="E7893" s="124"/>
      <c r="F7893" s="119"/>
    </row>
    <row r="7894" spans="1:6">
      <c r="A7894" s="126" t="s">
        <v>265</v>
      </c>
      <c r="B7894" s="251" t="s">
        <v>223</v>
      </c>
      <c r="C7894" s="126" t="s">
        <v>1879</v>
      </c>
      <c r="D7894" s="126" t="s">
        <v>1879</v>
      </c>
      <c r="E7894" s="124"/>
      <c r="F7894" s="119"/>
    </row>
    <row r="7895" spans="1:6" ht="31.5">
      <c r="A7895" s="126" t="s">
        <v>276</v>
      </c>
      <c r="B7895" s="251" t="s">
        <v>480</v>
      </c>
      <c r="C7895" s="126" t="s">
        <v>1879</v>
      </c>
      <c r="D7895" s="126" t="s">
        <v>1879</v>
      </c>
      <c r="E7895" s="124"/>
      <c r="F7895" s="119"/>
    </row>
    <row r="7896" spans="1:6" ht="63">
      <c r="A7896" s="127" t="s">
        <v>291</v>
      </c>
      <c r="B7896" s="128" t="s">
        <v>481</v>
      </c>
      <c r="C7896" s="126" t="s">
        <v>1879</v>
      </c>
      <c r="D7896" s="126" t="s">
        <v>1879</v>
      </c>
      <c r="E7896" s="124"/>
      <c r="F7896" s="119"/>
    </row>
    <row r="7897" spans="1:6" ht="31.5">
      <c r="A7897" s="127" t="s">
        <v>482</v>
      </c>
      <c r="B7897" s="128" t="s">
        <v>483</v>
      </c>
      <c r="C7897" s="126" t="s">
        <v>1879</v>
      </c>
      <c r="D7897" s="126" t="s">
        <v>1879</v>
      </c>
      <c r="E7897" s="124"/>
      <c r="F7897" s="119"/>
    </row>
    <row r="7898" spans="1:6">
      <c r="A7898" s="127" t="s">
        <v>484</v>
      </c>
      <c r="B7898" s="128" t="s">
        <v>485</v>
      </c>
      <c r="C7898" s="126" t="s">
        <v>1879</v>
      </c>
      <c r="D7898" s="126" t="s">
        <v>1879</v>
      </c>
      <c r="E7898" s="124"/>
      <c r="F7898" s="119"/>
    </row>
    <row r="7899" spans="1:6">
      <c r="A7899" s="129">
        <v>2</v>
      </c>
      <c r="B7899" s="130" t="s">
        <v>298</v>
      </c>
      <c r="C7899" s="126"/>
      <c r="D7899" s="126"/>
      <c r="E7899" s="124"/>
      <c r="F7899" s="119"/>
    </row>
    <row r="7900" spans="1:6" ht="31.5">
      <c r="A7900" s="127" t="s">
        <v>267</v>
      </c>
      <c r="B7900" s="128" t="s">
        <v>486</v>
      </c>
      <c r="C7900" s="126" t="s">
        <v>1879</v>
      </c>
      <c r="D7900" s="126" t="s">
        <v>1879</v>
      </c>
      <c r="E7900" s="124"/>
      <c r="F7900" s="119"/>
    </row>
    <row r="7901" spans="1:6" ht="63">
      <c r="A7901" s="127" t="s">
        <v>268</v>
      </c>
      <c r="B7901" s="128" t="s">
        <v>411</v>
      </c>
      <c r="C7901" s="126" t="s">
        <v>1879</v>
      </c>
      <c r="D7901" s="126" t="s">
        <v>1879</v>
      </c>
      <c r="E7901" s="124"/>
      <c r="F7901" s="119"/>
    </row>
    <row r="7902" spans="1:6" ht="31.5">
      <c r="A7902" s="127" t="s">
        <v>269</v>
      </c>
      <c r="B7902" s="128" t="s">
        <v>412</v>
      </c>
      <c r="C7902" s="126" t="s">
        <v>1879</v>
      </c>
      <c r="D7902" s="126" t="s">
        <v>1879</v>
      </c>
      <c r="E7902" s="124"/>
      <c r="F7902" s="119"/>
    </row>
    <row r="7903" spans="1:6" ht="47.25">
      <c r="A7903" s="129">
        <v>3</v>
      </c>
      <c r="B7903" s="130" t="s">
        <v>210</v>
      </c>
      <c r="C7903" s="126" t="s">
        <v>1879</v>
      </c>
      <c r="D7903" s="126" t="s">
        <v>1879</v>
      </c>
      <c r="E7903" s="124"/>
      <c r="F7903" s="119"/>
    </row>
    <row r="7904" spans="1:6" ht="31.5">
      <c r="A7904" s="127" t="s">
        <v>299</v>
      </c>
      <c r="B7904" s="128" t="s">
        <v>211</v>
      </c>
      <c r="C7904" s="126" t="s">
        <v>1879</v>
      </c>
      <c r="D7904" s="126" t="s">
        <v>1879</v>
      </c>
      <c r="E7904" s="124"/>
      <c r="F7904" s="119"/>
    </row>
    <row r="7905" spans="1:6">
      <c r="A7905" s="127" t="s">
        <v>240</v>
      </c>
      <c r="B7905" s="128" t="s">
        <v>212</v>
      </c>
      <c r="C7905" s="126" t="s">
        <v>1879</v>
      </c>
      <c r="D7905" s="126" t="s">
        <v>1879</v>
      </c>
      <c r="E7905" s="124"/>
      <c r="F7905" s="119"/>
    </row>
    <row r="7906" spans="1:6">
      <c r="A7906" s="127" t="s">
        <v>242</v>
      </c>
      <c r="B7906" s="128" t="s">
        <v>213</v>
      </c>
      <c r="C7906" s="126" t="s">
        <v>1879</v>
      </c>
      <c r="D7906" s="126" t="s">
        <v>1879</v>
      </c>
      <c r="E7906" s="124"/>
      <c r="F7906" s="119"/>
    </row>
    <row r="7907" spans="1:6">
      <c r="A7907" s="127" t="s">
        <v>214</v>
      </c>
      <c r="B7907" s="128" t="s">
        <v>215</v>
      </c>
      <c r="C7907" s="126" t="s">
        <v>1879</v>
      </c>
      <c r="D7907" s="126" t="s">
        <v>1879</v>
      </c>
      <c r="E7907" s="124"/>
      <c r="F7907" s="119"/>
    </row>
    <row r="7908" spans="1:6">
      <c r="A7908" s="127" t="s">
        <v>216</v>
      </c>
      <c r="B7908" s="128" t="s">
        <v>217</v>
      </c>
      <c r="C7908" s="126" t="s">
        <v>1879</v>
      </c>
      <c r="D7908" s="126" t="s">
        <v>1879</v>
      </c>
      <c r="E7908" s="124"/>
      <c r="F7908" s="119"/>
    </row>
    <row r="7909" spans="1:6">
      <c r="A7909" s="129">
        <v>4</v>
      </c>
      <c r="B7909" s="130" t="s">
        <v>394</v>
      </c>
      <c r="C7909" s="126"/>
      <c r="D7909" s="126"/>
      <c r="E7909" s="124"/>
      <c r="F7909" s="119"/>
    </row>
    <row r="7910" spans="1:6" ht="31.5">
      <c r="A7910" s="126" t="s">
        <v>271</v>
      </c>
      <c r="B7910" s="251" t="s">
        <v>218</v>
      </c>
      <c r="C7910" s="126" t="s">
        <v>1879</v>
      </c>
      <c r="D7910" s="126" t="s">
        <v>1879</v>
      </c>
      <c r="E7910" s="124"/>
      <c r="F7910" s="119"/>
    </row>
    <row r="7911" spans="1:6" ht="63">
      <c r="A7911" s="126" t="s">
        <v>272</v>
      </c>
      <c r="B7911" s="251" t="s">
        <v>392</v>
      </c>
      <c r="C7911" s="126" t="s">
        <v>1879</v>
      </c>
      <c r="D7911" s="126" t="s">
        <v>1879</v>
      </c>
      <c r="E7911" s="124"/>
      <c r="F7911" s="119"/>
    </row>
    <row r="7912" spans="1:6" ht="31.5">
      <c r="A7912" s="126" t="s">
        <v>273</v>
      </c>
      <c r="B7912" s="251" t="s">
        <v>500</v>
      </c>
      <c r="C7912" s="126" t="s">
        <v>1879</v>
      </c>
      <c r="D7912" s="126" t="s">
        <v>1879</v>
      </c>
      <c r="E7912" s="124"/>
      <c r="F7912" s="119"/>
    </row>
    <row r="7913" spans="1:6" ht="31.5">
      <c r="A7913" s="126" t="s">
        <v>138</v>
      </c>
      <c r="B7913" s="251" t="s">
        <v>501</v>
      </c>
      <c r="C7913" s="126" t="s">
        <v>1879</v>
      </c>
      <c r="D7913" s="126" t="s">
        <v>1879</v>
      </c>
      <c r="E7913" s="124"/>
      <c r="F7913" s="119"/>
    </row>
    <row r="7914" spans="1:6">
      <c r="E7914" s="719"/>
      <c r="F7914" s="178" t="s">
        <v>251</v>
      </c>
    </row>
    <row r="7915" spans="1:6">
      <c r="B7915" s="53"/>
      <c r="F7915" s="178" t="s">
        <v>456</v>
      </c>
    </row>
    <row r="7916" spans="1:6">
      <c r="F7916" s="178" t="s">
        <v>182</v>
      </c>
    </row>
    <row r="7917" spans="1:6">
      <c r="F7917" s="178"/>
    </row>
    <row r="7918" spans="1:6">
      <c r="A7918" s="802" t="s">
        <v>399</v>
      </c>
      <c r="B7918" s="802"/>
      <c r="C7918" s="802"/>
      <c r="D7918" s="802"/>
      <c r="E7918" s="802"/>
      <c r="F7918" s="802"/>
    </row>
    <row r="7919" spans="1:6">
      <c r="A7919" s="802" t="s">
        <v>303</v>
      </c>
      <c r="B7919" s="802"/>
      <c r="C7919" s="802"/>
      <c r="D7919" s="802"/>
      <c r="E7919" s="802"/>
      <c r="F7919" s="802"/>
    </row>
    <row r="7920" spans="1:6">
      <c r="F7920" s="178" t="s">
        <v>219</v>
      </c>
    </row>
    <row r="7921" spans="1:6">
      <c r="F7921" s="178" t="s">
        <v>220</v>
      </c>
    </row>
    <row r="7922" spans="1:6">
      <c r="F7922" s="178" t="s">
        <v>221</v>
      </c>
    </row>
    <row r="7923" spans="1:6">
      <c r="F7923" s="246" t="s">
        <v>222</v>
      </c>
    </row>
    <row r="7924" spans="1:6">
      <c r="F7924" s="178" t="s">
        <v>1885</v>
      </c>
    </row>
    <row r="7925" spans="1:6">
      <c r="F7925" s="178" t="s">
        <v>177</v>
      </c>
    </row>
    <row r="7926" spans="1:6">
      <c r="A7926" s="123"/>
    </row>
    <row r="7927" spans="1:6">
      <c r="A7927" s="804" t="s">
        <v>1886</v>
      </c>
      <c r="B7927" s="804"/>
      <c r="C7927" s="804"/>
      <c r="D7927" s="804"/>
      <c r="E7927" s="804"/>
      <c r="F7927" s="804"/>
    </row>
    <row r="7928" spans="1:6">
      <c r="A7928" s="121" t="s">
        <v>1469</v>
      </c>
      <c r="B7928" s="640" t="s">
        <v>1531</v>
      </c>
    </row>
    <row r="7929" spans="1:6">
      <c r="A7929" s="803" t="s">
        <v>262</v>
      </c>
      <c r="B7929" s="781" t="s">
        <v>418</v>
      </c>
      <c r="C7929" s="806" t="s">
        <v>470</v>
      </c>
      <c r="D7929" s="807"/>
      <c r="E7929" s="805" t="s">
        <v>400</v>
      </c>
      <c r="F7929" s="781" t="s">
        <v>401</v>
      </c>
    </row>
    <row r="7930" spans="1:6">
      <c r="A7930" s="803"/>
      <c r="B7930" s="781"/>
      <c r="C7930" s="808"/>
      <c r="D7930" s="809"/>
      <c r="E7930" s="805"/>
      <c r="F7930" s="781"/>
    </row>
    <row r="7931" spans="1:6">
      <c r="A7931" s="803"/>
      <c r="B7931" s="781"/>
      <c r="C7931" s="247" t="s">
        <v>402</v>
      </c>
      <c r="D7931" s="247" t="s">
        <v>403</v>
      </c>
      <c r="E7931" s="805"/>
      <c r="F7931" s="781"/>
    </row>
    <row r="7932" spans="1:6">
      <c r="A7932" s="712">
        <v>1</v>
      </c>
      <c r="B7932" s="709">
        <v>2</v>
      </c>
      <c r="C7932" s="247">
        <v>3</v>
      </c>
      <c r="D7932" s="247">
        <v>4</v>
      </c>
      <c r="E7932" s="711">
        <v>5</v>
      </c>
      <c r="F7932" s="709">
        <v>6</v>
      </c>
    </row>
    <row r="7933" spans="1:6">
      <c r="A7933" s="712">
        <v>1</v>
      </c>
      <c r="B7933" s="248" t="s">
        <v>368</v>
      </c>
      <c r="C7933" s="249"/>
      <c r="D7933" s="249"/>
      <c r="E7933" s="125"/>
      <c r="F7933" s="710"/>
    </row>
    <row r="7934" spans="1:6">
      <c r="A7934" s="126" t="s">
        <v>264</v>
      </c>
      <c r="B7934" s="250" t="s">
        <v>369</v>
      </c>
      <c r="C7934" s="126" t="s">
        <v>1879</v>
      </c>
      <c r="D7934" s="126" t="s">
        <v>1879</v>
      </c>
      <c r="E7934" s="124"/>
      <c r="F7934" s="119"/>
    </row>
    <row r="7935" spans="1:6">
      <c r="A7935" s="126" t="s">
        <v>265</v>
      </c>
      <c r="B7935" s="251" t="s">
        <v>223</v>
      </c>
      <c r="C7935" s="126" t="s">
        <v>1879</v>
      </c>
      <c r="D7935" s="126" t="s">
        <v>1879</v>
      </c>
      <c r="E7935" s="124"/>
      <c r="F7935" s="119"/>
    </row>
    <row r="7936" spans="1:6" ht="31.5">
      <c r="A7936" s="126" t="s">
        <v>276</v>
      </c>
      <c r="B7936" s="251" t="s">
        <v>480</v>
      </c>
      <c r="C7936" s="126" t="s">
        <v>1879</v>
      </c>
      <c r="D7936" s="126" t="s">
        <v>1879</v>
      </c>
      <c r="E7936" s="124"/>
      <c r="F7936" s="119"/>
    </row>
    <row r="7937" spans="1:6" ht="63">
      <c r="A7937" s="127" t="s">
        <v>291</v>
      </c>
      <c r="B7937" s="128" t="s">
        <v>481</v>
      </c>
      <c r="C7937" s="126" t="s">
        <v>1879</v>
      </c>
      <c r="D7937" s="126" t="s">
        <v>1879</v>
      </c>
      <c r="E7937" s="124"/>
      <c r="F7937" s="119"/>
    </row>
    <row r="7938" spans="1:6" ht="31.5">
      <c r="A7938" s="127" t="s">
        <v>482</v>
      </c>
      <c r="B7938" s="128" t="s">
        <v>483</v>
      </c>
      <c r="C7938" s="126" t="s">
        <v>1879</v>
      </c>
      <c r="D7938" s="126" t="s">
        <v>1879</v>
      </c>
      <c r="E7938" s="124"/>
      <c r="F7938" s="119"/>
    </row>
    <row r="7939" spans="1:6">
      <c r="A7939" s="127" t="s">
        <v>484</v>
      </c>
      <c r="B7939" s="128" t="s">
        <v>485</v>
      </c>
      <c r="C7939" s="126" t="s">
        <v>1879</v>
      </c>
      <c r="D7939" s="126" t="s">
        <v>1879</v>
      </c>
      <c r="E7939" s="124"/>
      <c r="F7939" s="119"/>
    </row>
    <row r="7940" spans="1:6">
      <c r="A7940" s="129">
        <v>2</v>
      </c>
      <c r="B7940" s="130" t="s">
        <v>298</v>
      </c>
      <c r="C7940" s="126"/>
      <c r="D7940" s="126"/>
      <c r="E7940" s="124"/>
      <c r="F7940" s="119"/>
    </row>
    <row r="7941" spans="1:6" ht="31.5">
      <c r="A7941" s="127" t="s">
        <v>267</v>
      </c>
      <c r="B7941" s="128" t="s">
        <v>486</v>
      </c>
      <c r="C7941" s="126" t="s">
        <v>1879</v>
      </c>
      <c r="D7941" s="126" t="s">
        <v>1879</v>
      </c>
      <c r="E7941" s="124"/>
      <c r="F7941" s="119"/>
    </row>
    <row r="7942" spans="1:6" ht="63">
      <c r="A7942" s="127" t="s">
        <v>268</v>
      </c>
      <c r="B7942" s="128" t="s">
        <v>411</v>
      </c>
      <c r="C7942" s="126" t="s">
        <v>1879</v>
      </c>
      <c r="D7942" s="126" t="s">
        <v>1879</v>
      </c>
      <c r="E7942" s="124"/>
      <c r="F7942" s="119"/>
    </row>
    <row r="7943" spans="1:6" ht="31.5">
      <c r="A7943" s="127" t="s">
        <v>269</v>
      </c>
      <c r="B7943" s="128" t="s">
        <v>412</v>
      </c>
      <c r="C7943" s="126" t="s">
        <v>1879</v>
      </c>
      <c r="D7943" s="126" t="s">
        <v>1879</v>
      </c>
      <c r="E7943" s="124"/>
      <c r="F7943" s="119"/>
    </row>
    <row r="7944" spans="1:6" ht="47.25">
      <c r="A7944" s="129">
        <v>3</v>
      </c>
      <c r="B7944" s="130" t="s">
        <v>210</v>
      </c>
      <c r="C7944" s="126" t="s">
        <v>1879</v>
      </c>
      <c r="D7944" s="126" t="s">
        <v>1879</v>
      </c>
      <c r="E7944" s="124"/>
      <c r="F7944" s="119"/>
    </row>
    <row r="7945" spans="1:6" ht="31.5">
      <c r="A7945" s="127" t="s">
        <v>299</v>
      </c>
      <c r="B7945" s="128" t="s">
        <v>211</v>
      </c>
      <c r="C7945" s="126" t="s">
        <v>1879</v>
      </c>
      <c r="D7945" s="126" t="s">
        <v>1879</v>
      </c>
      <c r="E7945" s="124"/>
      <c r="F7945" s="119"/>
    </row>
    <row r="7946" spans="1:6">
      <c r="A7946" s="127" t="s">
        <v>240</v>
      </c>
      <c r="B7946" s="128" t="s">
        <v>212</v>
      </c>
      <c r="C7946" s="126" t="s">
        <v>1879</v>
      </c>
      <c r="D7946" s="126" t="s">
        <v>1879</v>
      </c>
      <c r="E7946" s="124"/>
      <c r="F7946" s="119"/>
    </row>
    <row r="7947" spans="1:6">
      <c r="A7947" s="127" t="s">
        <v>242</v>
      </c>
      <c r="B7947" s="128" t="s">
        <v>213</v>
      </c>
      <c r="C7947" s="126" t="s">
        <v>1879</v>
      </c>
      <c r="D7947" s="126" t="s">
        <v>1879</v>
      </c>
      <c r="E7947" s="124"/>
      <c r="F7947" s="119"/>
    </row>
    <row r="7948" spans="1:6">
      <c r="A7948" s="127" t="s">
        <v>214</v>
      </c>
      <c r="B7948" s="128" t="s">
        <v>215</v>
      </c>
      <c r="C7948" s="126" t="s">
        <v>1879</v>
      </c>
      <c r="D7948" s="126" t="s">
        <v>1879</v>
      </c>
      <c r="E7948" s="124"/>
      <c r="F7948" s="119"/>
    </row>
    <row r="7949" spans="1:6">
      <c r="A7949" s="127" t="s">
        <v>216</v>
      </c>
      <c r="B7949" s="128" t="s">
        <v>217</v>
      </c>
      <c r="C7949" s="126" t="s">
        <v>1879</v>
      </c>
      <c r="D7949" s="126" t="s">
        <v>1879</v>
      </c>
      <c r="E7949" s="124"/>
      <c r="F7949" s="119"/>
    </row>
    <row r="7950" spans="1:6">
      <c r="A7950" s="129">
        <v>4</v>
      </c>
      <c r="B7950" s="130" t="s">
        <v>394</v>
      </c>
      <c r="C7950" s="126"/>
      <c r="D7950" s="126"/>
      <c r="E7950" s="124"/>
      <c r="F7950" s="119"/>
    </row>
    <row r="7951" spans="1:6" ht="31.5">
      <c r="A7951" s="126" t="s">
        <v>271</v>
      </c>
      <c r="B7951" s="251" t="s">
        <v>218</v>
      </c>
      <c r="C7951" s="126" t="s">
        <v>1879</v>
      </c>
      <c r="D7951" s="126" t="s">
        <v>1879</v>
      </c>
      <c r="E7951" s="124"/>
      <c r="F7951" s="119"/>
    </row>
    <row r="7952" spans="1:6" ht="63">
      <c r="A7952" s="126" t="s">
        <v>272</v>
      </c>
      <c r="B7952" s="251" t="s">
        <v>392</v>
      </c>
      <c r="C7952" s="126" t="s">
        <v>1879</v>
      </c>
      <c r="D7952" s="126" t="s">
        <v>1879</v>
      </c>
      <c r="E7952" s="124"/>
      <c r="F7952" s="119"/>
    </row>
    <row r="7953" spans="1:6" ht="31.5">
      <c r="A7953" s="126" t="s">
        <v>273</v>
      </c>
      <c r="B7953" s="251" t="s">
        <v>500</v>
      </c>
      <c r="C7953" s="126" t="s">
        <v>1879</v>
      </c>
      <c r="D7953" s="126" t="s">
        <v>1879</v>
      </c>
      <c r="E7953" s="124"/>
      <c r="F7953" s="119"/>
    </row>
    <row r="7954" spans="1:6" ht="31.5">
      <c r="A7954" s="126" t="s">
        <v>138</v>
      </c>
      <c r="B7954" s="251" t="s">
        <v>501</v>
      </c>
      <c r="C7954" s="126" t="s">
        <v>1879</v>
      </c>
      <c r="D7954" s="126" t="s">
        <v>1879</v>
      </c>
      <c r="E7954" s="124"/>
      <c r="F7954" s="119"/>
    </row>
    <row r="7955" spans="1:6">
      <c r="E7955" s="719"/>
      <c r="F7955" s="178" t="s">
        <v>251</v>
      </c>
    </row>
    <row r="7956" spans="1:6">
      <c r="B7956" s="53"/>
      <c r="F7956" s="178" t="s">
        <v>456</v>
      </c>
    </row>
    <row r="7957" spans="1:6">
      <c r="F7957" s="178" t="s">
        <v>182</v>
      </c>
    </row>
    <row r="7958" spans="1:6">
      <c r="F7958" s="178"/>
    </row>
    <row r="7959" spans="1:6">
      <c r="A7959" s="802" t="s">
        <v>399</v>
      </c>
      <c r="B7959" s="802"/>
      <c r="C7959" s="802"/>
      <c r="D7959" s="802"/>
      <c r="E7959" s="802"/>
      <c r="F7959" s="802"/>
    </row>
    <row r="7960" spans="1:6">
      <c r="A7960" s="802" t="s">
        <v>303</v>
      </c>
      <c r="B7960" s="802"/>
      <c r="C7960" s="802"/>
      <c r="D7960" s="802"/>
      <c r="E7960" s="802"/>
      <c r="F7960" s="802"/>
    </row>
    <row r="7961" spans="1:6">
      <c r="F7961" s="178" t="s">
        <v>219</v>
      </c>
    </row>
    <row r="7962" spans="1:6">
      <c r="F7962" s="178" t="s">
        <v>220</v>
      </c>
    </row>
    <row r="7963" spans="1:6">
      <c r="F7963" s="178" t="s">
        <v>221</v>
      </c>
    </row>
    <row r="7964" spans="1:6">
      <c r="F7964" s="246" t="s">
        <v>222</v>
      </c>
    </row>
    <row r="7965" spans="1:6">
      <c r="F7965" s="178" t="s">
        <v>1885</v>
      </c>
    </row>
    <row r="7966" spans="1:6">
      <c r="F7966" s="178" t="s">
        <v>177</v>
      </c>
    </row>
    <row r="7967" spans="1:6">
      <c r="A7967" s="123"/>
    </row>
    <row r="7968" spans="1:6">
      <c r="A7968" s="804" t="s">
        <v>1886</v>
      </c>
      <c r="B7968" s="804"/>
      <c r="C7968" s="804"/>
      <c r="D7968" s="804"/>
      <c r="E7968" s="804"/>
      <c r="F7968" s="804"/>
    </row>
    <row r="7969" spans="1:6">
      <c r="A7969" s="121" t="s">
        <v>1470</v>
      </c>
      <c r="B7969" s="640" t="s">
        <v>1532</v>
      </c>
    </row>
    <row r="7970" spans="1:6">
      <c r="A7970" s="803" t="s">
        <v>262</v>
      </c>
      <c r="B7970" s="781" t="s">
        <v>418</v>
      </c>
      <c r="C7970" s="806" t="s">
        <v>470</v>
      </c>
      <c r="D7970" s="807"/>
      <c r="E7970" s="805" t="s">
        <v>400</v>
      </c>
      <c r="F7970" s="781" t="s">
        <v>401</v>
      </c>
    </row>
    <row r="7971" spans="1:6">
      <c r="A7971" s="803"/>
      <c r="B7971" s="781"/>
      <c r="C7971" s="808"/>
      <c r="D7971" s="809"/>
      <c r="E7971" s="805"/>
      <c r="F7971" s="781"/>
    </row>
    <row r="7972" spans="1:6">
      <c r="A7972" s="803"/>
      <c r="B7972" s="781"/>
      <c r="C7972" s="247" t="s">
        <v>402</v>
      </c>
      <c r="D7972" s="247" t="s">
        <v>403</v>
      </c>
      <c r="E7972" s="805"/>
      <c r="F7972" s="781"/>
    </row>
    <row r="7973" spans="1:6">
      <c r="A7973" s="712">
        <v>1</v>
      </c>
      <c r="B7973" s="709">
        <v>2</v>
      </c>
      <c r="C7973" s="247">
        <v>3</v>
      </c>
      <c r="D7973" s="247">
        <v>4</v>
      </c>
      <c r="E7973" s="711">
        <v>5</v>
      </c>
      <c r="F7973" s="709">
        <v>6</v>
      </c>
    </row>
    <row r="7974" spans="1:6">
      <c r="A7974" s="712">
        <v>1</v>
      </c>
      <c r="B7974" s="248" t="s">
        <v>368</v>
      </c>
      <c r="C7974" s="249"/>
      <c r="D7974" s="249"/>
      <c r="E7974" s="125"/>
      <c r="F7974" s="710"/>
    </row>
    <row r="7975" spans="1:6">
      <c r="A7975" s="126" t="s">
        <v>264</v>
      </c>
      <c r="B7975" s="250" t="s">
        <v>369</v>
      </c>
      <c r="C7975" s="126" t="s">
        <v>1879</v>
      </c>
      <c r="D7975" s="126" t="s">
        <v>1879</v>
      </c>
      <c r="E7975" s="124"/>
      <c r="F7975" s="119"/>
    </row>
    <row r="7976" spans="1:6">
      <c r="A7976" s="126" t="s">
        <v>265</v>
      </c>
      <c r="B7976" s="251" t="s">
        <v>223</v>
      </c>
      <c r="C7976" s="126" t="s">
        <v>1879</v>
      </c>
      <c r="D7976" s="126" t="s">
        <v>1879</v>
      </c>
      <c r="E7976" s="124"/>
      <c r="F7976" s="119"/>
    </row>
    <row r="7977" spans="1:6" ht="31.5">
      <c r="A7977" s="126" t="s">
        <v>276</v>
      </c>
      <c r="B7977" s="251" t="s">
        <v>480</v>
      </c>
      <c r="C7977" s="126" t="s">
        <v>1879</v>
      </c>
      <c r="D7977" s="126" t="s">
        <v>1879</v>
      </c>
      <c r="E7977" s="124"/>
      <c r="F7977" s="119"/>
    </row>
    <row r="7978" spans="1:6" ht="63">
      <c r="A7978" s="127" t="s">
        <v>291</v>
      </c>
      <c r="B7978" s="128" t="s">
        <v>481</v>
      </c>
      <c r="C7978" s="126" t="s">
        <v>1879</v>
      </c>
      <c r="D7978" s="126" t="s">
        <v>1879</v>
      </c>
      <c r="E7978" s="124"/>
      <c r="F7978" s="119"/>
    </row>
    <row r="7979" spans="1:6" ht="31.5">
      <c r="A7979" s="127" t="s">
        <v>482</v>
      </c>
      <c r="B7979" s="128" t="s">
        <v>483</v>
      </c>
      <c r="C7979" s="126" t="s">
        <v>1879</v>
      </c>
      <c r="D7979" s="126" t="s">
        <v>1879</v>
      </c>
      <c r="E7979" s="124"/>
      <c r="F7979" s="119"/>
    </row>
    <row r="7980" spans="1:6">
      <c r="A7980" s="127" t="s">
        <v>484</v>
      </c>
      <c r="B7980" s="128" t="s">
        <v>485</v>
      </c>
      <c r="C7980" s="126" t="s">
        <v>1879</v>
      </c>
      <c r="D7980" s="126" t="s">
        <v>1879</v>
      </c>
      <c r="E7980" s="124"/>
      <c r="F7980" s="119"/>
    </row>
    <row r="7981" spans="1:6">
      <c r="A7981" s="129">
        <v>2</v>
      </c>
      <c r="B7981" s="130" t="s">
        <v>298</v>
      </c>
      <c r="C7981" s="126"/>
      <c r="D7981" s="126"/>
      <c r="E7981" s="124"/>
      <c r="F7981" s="119"/>
    </row>
    <row r="7982" spans="1:6" ht="31.5">
      <c r="A7982" s="127" t="s">
        <v>267</v>
      </c>
      <c r="B7982" s="128" t="s">
        <v>486</v>
      </c>
      <c r="C7982" s="126" t="s">
        <v>1879</v>
      </c>
      <c r="D7982" s="126" t="s">
        <v>1879</v>
      </c>
      <c r="E7982" s="124"/>
      <c r="F7982" s="119"/>
    </row>
    <row r="7983" spans="1:6" ht="63">
      <c r="A7983" s="127" t="s">
        <v>268</v>
      </c>
      <c r="B7983" s="128" t="s">
        <v>411</v>
      </c>
      <c r="C7983" s="126" t="s">
        <v>1879</v>
      </c>
      <c r="D7983" s="126" t="s">
        <v>1879</v>
      </c>
      <c r="E7983" s="124"/>
      <c r="F7983" s="119"/>
    </row>
    <row r="7984" spans="1:6" ht="31.5">
      <c r="A7984" s="127" t="s">
        <v>269</v>
      </c>
      <c r="B7984" s="128" t="s">
        <v>412</v>
      </c>
      <c r="C7984" s="126" t="s">
        <v>1879</v>
      </c>
      <c r="D7984" s="126" t="s">
        <v>1879</v>
      </c>
      <c r="E7984" s="124"/>
      <c r="F7984" s="119"/>
    </row>
    <row r="7985" spans="1:6" ht="47.25">
      <c r="A7985" s="129">
        <v>3</v>
      </c>
      <c r="B7985" s="130" t="s">
        <v>210</v>
      </c>
      <c r="C7985" s="126" t="s">
        <v>1879</v>
      </c>
      <c r="D7985" s="126" t="s">
        <v>1879</v>
      </c>
      <c r="E7985" s="124"/>
      <c r="F7985" s="119"/>
    </row>
    <row r="7986" spans="1:6" ht="31.5">
      <c r="A7986" s="127" t="s">
        <v>299</v>
      </c>
      <c r="B7986" s="128" t="s">
        <v>211</v>
      </c>
      <c r="C7986" s="126" t="s">
        <v>1879</v>
      </c>
      <c r="D7986" s="126" t="s">
        <v>1879</v>
      </c>
      <c r="E7986" s="124"/>
      <c r="F7986" s="119"/>
    </row>
    <row r="7987" spans="1:6">
      <c r="A7987" s="127" t="s">
        <v>240</v>
      </c>
      <c r="B7987" s="128" t="s">
        <v>212</v>
      </c>
      <c r="C7987" s="126" t="s">
        <v>1879</v>
      </c>
      <c r="D7987" s="126" t="s">
        <v>1879</v>
      </c>
      <c r="E7987" s="124"/>
      <c r="F7987" s="119"/>
    </row>
    <row r="7988" spans="1:6">
      <c r="A7988" s="127" t="s">
        <v>242</v>
      </c>
      <c r="B7988" s="128" t="s">
        <v>213</v>
      </c>
      <c r="C7988" s="126" t="s">
        <v>1879</v>
      </c>
      <c r="D7988" s="126" t="s">
        <v>1879</v>
      </c>
      <c r="E7988" s="124"/>
      <c r="F7988" s="119"/>
    </row>
    <row r="7989" spans="1:6">
      <c r="A7989" s="127" t="s">
        <v>214</v>
      </c>
      <c r="B7989" s="128" t="s">
        <v>215</v>
      </c>
      <c r="C7989" s="126" t="s">
        <v>1879</v>
      </c>
      <c r="D7989" s="126" t="s">
        <v>1879</v>
      </c>
      <c r="E7989" s="124"/>
      <c r="F7989" s="119"/>
    </row>
    <row r="7990" spans="1:6">
      <c r="A7990" s="127" t="s">
        <v>216</v>
      </c>
      <c r="B7990" s="128" t="s">
        <v>217</v>
      </c>
      <c r="C7990" s="126" t="s">
        <v>1879</v>
      </c>
      <c r="D7990" s="126" t="s">
        <v>1879</v>
      </c>
      <c r="E7990" s="124"/>
      <c r="F7990" s="119"/>
    </row>
    <row r="7991" spans="1:6">
      <c r="A7991" s="129">
        <v>4</v>
      </c>
      <c r="B7991" s="130" t="s">
        <v>394</v>
      </c>
      <c r="C7991" s="126"/>
      <c r="D7991" s="126"/>
      <c r="E7991" s="124"/>
      <c r="F7991" s="119"/>
    </row>
    <row r="7992" spans="1:6" ht="31.5">
      <c r="A7992" s="126" t="s">
        <v>271</v>
      </c>
      <c r="B7992" s="251" t="s">
        <v>218</v>
      </c>
      <c r="C7992" s="126" t="s">
        <v>1879</v>
      </c>
      <c r="D7992" s="126" t="s">
        <v>1879</v>
      </c>
      <c r="E7992" s="124"/>
      <c r="F7992" s="119"/>
    </row>
    <row r="7993" spans="1:6" ht="63">
      <c r="A7993" s="126" t="s">
        <v>272</v>
      </c>
      <c r="B7993" s="251" t="s">
        <v>392</v>
      </c>
      <c r="C7993" s="126" t="s">
        <v>1879</v>
      </c>
      <c r="D7993" s="126" t="s">
        <v>1879</v>
      </c>
      <c r="E7993" s="124"/>
      <c r="F7993" s="119"/>
    </row>
    <row r="7994" spans="1:6" ht="31.5">
      <c r="A7994" s="126" t="s">
        <v>273</v>
      </c>
      <c r="B7994" s="251" t="s">
        <v>500</v>
      </c>
      <c r="C7994" s="126" t="s">
        <v>1879</v>
      </c>
      <c r="D7994" s="126" t="s">
        <v>1879</v>
      </c>
      <c r="E7994" s="124"/>
      <c r="F7994" s="119"/>
    </row>
    <row r="7995" spans="1:6" ht="31.5">
      <c r="A7995" s="126" t="s">
        <v>138</v>
      </c>
      <c r="B7995" s="251" t="s">
        <v>501</v>
      </c>
      <c r="C7995" s="126" t="s">
        <v>1879</v>
      </c>
      <c r="D7995" s="126" t="s">
        <v>1879</v>
      </c>
      <c r="E7995" s="124"/>
      <c r="F7995" s="119"/>
    </row>
    <row r="7996" spans="1:6">
      <c r="E7996" s="719"/>
      <c r="F7996" s="178" t="s">
        <v>251</v>
      </c>
    </row>
    <row r="7997" spans="1:6">
      <c r="B7997" s="53"/>
      <c r="F7997" s="178" t="s">
        <v>456</v>
      </c>
    </row>
    <row r="7998" spans="1:6">
      <c r="F7998" s="178" t="s">
        <v>182</v>
      </c>
    </row>
    <row r="7999" spans="1:6">
      <c r="F7999" s="178"/>
    </row>
    <row r="8000" spans="1:6">
      <c r="A8000" s="802" t="s">
        <v>399</v>
      </c>
      <c r="B8000" s="802"/>
      <c r="C8000" s="802"/>
      <c r="D8000" s="802"/>
      <c r="E8000" s="802"/>
      <c r="F8000" s="802"/>
    </row>
    <row r="8001" spans="1:6">
      <c r="A8001" s="802" t="s">
        <v>303</v>
      </c>
      <c r="B8001" s="802"/>
      <c r="C8001" s="802"/>
      <c r="D8001" s="802"/>
      <c r="E8001" s="802"/>
      <c r="F8001" s="802"/>
    </row>
    <row r="8002" spans="1:6">
      <c r="F8002" s="178" t="s">
        <v>219</v>
      </c>
    </row>
    <row r="8003" spans="1:6">
      <c r="F8003" s="178" t="s">
        <v>220</v>
      </c>
    </row>
    <row r="8004" spans="1:6">
      <c r="F8004" s="178" t="s">
        <v>221</v>
      </c>
    </row>
    <row r="8005" spans="1:6">
      <c r="F8005" s="246" t="s">
        <v>222</v>
      </c>
    </row>
    <row r="8006" spans="1:6">
      <c r="F8006" s="178" t="s">
        <v>1885</v>
      </c>
    </row>
    <row r="8007" spans="1:6">
      <c r="F8007" s="178" t="s">
        <v>177</v>
      </c>
    </row>
    <row r="8008" spans="1:6">
      <c r="A8008" s="123"/>
    </row>
    <row r="8009" spans="1:6">
      <c r="A8009" s="804" t="s">
        <v>1886</v>
      </c>
      <c r="B8009" s="804"/>
      <c r="C8009" s="804"/>
      <c r="D8009" s="804"/>
      <c r="E8009" s="804"/>
      <c r="F8009" s="804"/>
    </row>
    <row r="8010" spans="1:6">
      <c r="A8010" s="121" t="s">
        <v>1471</v>
      </c>
      <c r="B8010" s="640" t="s">
        <v>1533</v>
      </c>
    </row>
    <row r="8011" spans="1:6">
      <c r="A8011" s="803" t="s">
        <v>262</v>
      </c>
      <c r="B8011" s="781" t="s">
        <v>418</v>
      </c>
      <c r="C8011" s="806" t="s">
        <v>470</v>
      </c>
      <c r="D8011" s="807"/>
      <c r="E8011" s="805" t="s">
        <v>400</v>
      </c>
      <c r="F8011" s="781" t="s">
        <v>401</v>
      </c>
    </row>
    <row r="8012" spans="1:6">
      <c r="A8012" s="803"/>
      <c r="B8012" s="781"/>
      <c r="C8012" s="808"/>
      <c r="D8012" s="809"/>
      <c r="E8012" s="805"/>
      <c r="F8012" s="781"/>
    </row>
    <row r="8013" spans="1:6">
      <c r="A8013" s="803"/>
      <c r="B8013" s="781"/>
      <c r="C8013" s="247" t="s">
        <v>402</v>
      </c>
      <c r="D8013" s="247" t="s">
        <v>403</v>
      </c>
      <c r="E8013" s="805"/>
      <c r="F8013" s="781"/>
    </row>
    <row r="8014" spans="1:6">
      <c r="A8014" s="712">
        <v>1</v>
      </c>
      <c r="B8014" s="709">
        <v>2</v>
      </c>
      <c r="C8014" s="247">
        <v>3</v>
      </c>
      <c r="D8014" s="247">
        <v>4</v>
      </c>
      <c r="E8014" s="711">
        <v>5</v>
      </c>
      <c r="F8014" s="709">
        <v>6</v>
      </c>
    </row>
    <row r="8015" spans="1:6">
      <c r="A8015" s="712">
        <v>1</v>
      </c>
      <c r="B8015" s="248" t="s">
        <v>368</v>
      </c>
      <c r="C8015" s="249"/>
      <c r="D8015" s="249"/>
      <c r="E8015" s="125"/>
      <c r="F8015" s="710"/>
    </row>
    <row r="8016" spans="1:6">
      <c r="A8016" s="126" t="s">
        <v>264</v>
      </c>
      <c r="B8016" s="250" t="s">
        <v>369</v>
      </c>
      <c r="C8016" s="126" t="s">
        <v>1879</v>
      </c>
      <c r="D8016" s="126" t="s">
        <v>1879</v>
      </c>
      <c r="E8016" s="124"/>
      <c r="F8016" s="119"/>
    </row>
    <row r="8017" spans="1:6">
      <c r="A8017" s="126" t="s">
        <v>265</v>
      </c>
      <c r="B8017" s="251" t="s">
        <v>223</v>
      </c>
      <c r="C8017" s="126" t="s">
        <v>1879</v>
      </c>
      <c r="D8017" s="126" t="s">
        <v>1879</v>
      </c>
      <c r="E8017" s="124"/>
      <c r="F8017" s="119"/>
    </row>
    <row r="8018" spans="1:6" ht="31.5">
      <c r="A8018" s="126" t="s">
        <v>276</v>
      </c>
      <c r="B8018" s="251" t="s">
        <v>480</v>
      </c>
      <c r="C8018" s="126" t="s">
        <v>1879</v>
      </c>
      <c r="D8018" s="126" t="s">
        <v>1879</v>
      </c>
      <c r="E8018" s="124"/>
      <c r="F8018" s="119"/>
    </row>
    <row r="8019" spans="1:6" ht="63">
      <c r="A8019" s="127" t="s">
        <v>291</v>
      </c>
      <c r="B8019" s="128" t="s">
        <v>481</v>
      </c>
      <c r="C8019" s="126" t="s">
        <v>1879</v>
      </c>
      <c r="D8019" s="126" t="s">
        <v>1879</v>
      </c>
      <c r="E8019" s="124"/>
      <c r="F8019" s="119"/>
    </row>
    <row r="8020" spans="1:6" ht="31.5">
      <c r="A8020" s="127" t="s">
        <v>482</v>
      </c>
      <c r="B8020" s="128" t="s">
        <v>483</v>
      </c>
      <c r="C8020" s="126" t="s">
        <v>1879</v>
      </c>
      <c r="D8020" s="126" t="s">
        <v>1879</v>
      </c>
      <c r="E8020" s="124"/>
      <c r="F8020" s="119"/>
    </row>
    <row r="8021" spans="1:6">
      <c r="A8021" s="127" t="s">
        <v>484</v>
      </c>
      <c r="B8021" s="128" t="s">
        <v>485</v>
      </c>
      <c r="C8021" s="126" t="s">
        <v>1879</v>
      </c>
      <c r="D8021" s="126" t="s">
        <v>1879</v>
      </c>
      <c r="E8021" s="124"/>
      <c r="F8021" s="119"/>
    </row>
    <row r="8022" spans="1:6">
      <c r="A8022" s="129">
        <v>2</v>
      </c>
      <c r="B8022" s="130" t="s">
        <v>298</v>
      </c>
      <c r="C8022" s="126"/>
      <c r="D8022" s="126"/>
      <c r="E8022" s="124"/>
      <c r="F8022" s="119"/>
    </row>
    <row r="8023" spans="1:6" ht="31.5">
      <c r="A8023" s="127" t="s">
        <v>267</v>
      </c>
      <c r="B8023" s="128" t="s">
        <v>486</v>
      </c>
      <c r="C8023" s="126" t="s">
        <v>1879</v>
      </c>
      <c r="D8023" s="126" t="s">
        <v>1879</v>
      </c>
      <c r="E8023" s="124"/>
      <c r="F8023" s="119"/>
    </row>
    <row r="8024" spans="1:6" ht="63">
      <c r="A8024" s="127" t="s">
        <v>268</v>
      </c>
      <c r="B8024" s="128" t="s">
        <v>411</v>
      </c>
      <c r="C8024" s="126" t="s">
        <v>1879</v>
      </c>
      <c r="D8024" s="126" t="s">
        <v>1879</v>
      </c>
      <c r="E8024" s="124"/>
      <c r="F8024" s="119"/>
    </row>
    <row r="8025" spans="1:6" ht="31.5">
      <c r="A8025" s="127" t="s">
        <v>269</v>
      </c>
      <c r="B8025" s="128" t="s">
        <v>412</v>
      </c>
      <c r="C8025" s="126" t="s">
        <v>1879</v>
      </c>
      <c r="D8025" s="126" t="s">
        <v>1879</v>
      </c>
      <c r="E8025" s="124"/>
      <c r="F8025" s="119"/>
    </row>
    <row r="8026" spans="1:6" ht="47.25">
      <c r="A8026" s="129">
        <v>3</v>
      </c>
      <c r="B8026" s="130" t="s">
        <v>210</v>
      </c>
      <c r="C8026" s="126" t="s">
        <v>1879</v>
      </c>
      <c r="D8026" s="126" t="s">
        <v>1879</v>
      </c>
      <c r="E8026" s="124"/>
      <c r="F8026" s="119"/>
    </row>
    <row r="8027" spans="1:6" ht="31.5">
      <c r="A8027" s="127" t="s">
        <v>299</v>
      </c>
      <c r="B8027" s="128" t="s">
        <v>211</v>
      </c>
      <c r="C8027" s="126" t="s">
        <v>1879</v>
      </c>
      <c r="D8027" s="126" t="s">
        <v>1879</v>
      </c>
      <c r="E8027" s="124"/>
      <c r="F8027" s="119"/>
    </row>
    <row r="8028" spans="1:6">
      <c r="A8028" s="127" t="s">
        <v>240</v>
      </c>
      <c r="B8028" s="128" t="s">
        <v>212</v>
      </c>
      <c r="C8028" s="126" t="s">
        <v>1879</v>
      </c>
      <c r="D8028" s="126" t="s">
        <v>1879</v>
      </c>
      <c r="E8028" s="124"/>
      <c r="F8028" s="119"/>
    </row>
    <row r="8029" spans="1:6">
      <c r="A8029" s="127" t="s">
        <v>242</v>
      </c>
      <c r="B8029" s="128" t="s">
        <v>213</v>
      </c>
      <c r="C8029" s="126" t="s">
        <v>1879</v>
      </c>
      <c r="D8029" s="126" t="s">
        <v>1879</v>
      </c>
      <c r="E8029" s="124"/>
      <c r="F8029" s="119"/>
    </row>
    <row r="8030" spans="1:6">
      <c r="A8030" s="127" t="s">
        <v>214</v>
      </c>
      <c r="B8030" s="128" t="s">
        <v>215</v>
      </c>
      <c r="C8030" s="126" t="s">
        <v>1879</v>
      </c>
      <c r="D8030" s="126" t="s">
        <v>1879</v>
      </c>
      <c r="E8030" s="124"/>
      <c r="F8030" s="119"/>
    </row>
    <row r="8031" spans="1:6">
      <c r="A8031" s="127" t="s">
        <v>216</v>
      </c>
      <c r="B8031" s="128" t="s">
        <v>217</v>
      </c>
      <c r="C8031" s="126" t="s">
        <v>1879</v>
      </c>
      <c r="D8031" s="126" t="s">
        <v>1879</v>
      </c>
      <c r="E8031" s="124"/>
      <c r="F8031" s="119"/>
    </row>
    <row r="8032" spans="1:6">
      <c r="A8032" s="129">
        <v>4</v>
      </c>
      <c r="B8032" s="130" t="s">
        <v>394</v>
      </c>
      <c r="C8032" s="126"/>
      <c r="D8032" s="126"/>
      <c r="E8032" s="124"/>
      <c r="F8032" s="119"/>
    </row>
    <row r="8033" spans="1:6" ht="31.5">
      <c r="A8033" s="126" t="s">
        <v>271</v>
      </c>
      <c r="B8033" s="251" t="s">
        <v>218</v>
      </c>
      <c r="C8033" s="126" t="s">
        <v>1879</v>
      </c>
      <c r="D8033" s="126" t="s">
        <v>1879</v>
      </c>
      <c r="E8033" s="124"/>
      <c r="F8033" s="119"/>
    </row>
    <row r="8034" spans="1:6" ht="63">
      <c r="A8034" s="126" t="s">
        <v>272</v>
      </c>
      <c r="B8034" s="251" t="s">
        <v>392</v>
      </c>
      <c r="C8034" s="126" t="s">
        <v>1879</v>
      </c>
      <c r="D8034" s="126" t="s">
        <v>1879</v>
      </c>
      <c r="E8034" s="124"/>
      <c r="F8034" s="119"/>
    </row>
    <row r="8035" spans="1:6" ht="31.5">
      <c r="A8035" s="126" t="s">
        <v>273</v>
      </c>
      <c r="B8035" s="251" t="s">
        <v>500</v>
      </c>
      <c r="C8035" s="126" t="s">
        <v>1879</v>
      </c>
      <c r="D8035" s="126" t="s">
        <v>1879</v>
      </c>
      <c r="E8035" s="124"/>
      <c r="F8035" s="119"/>
    </row>
    <row r="8036" spans="1:6" ht="31.5">
      <c r="A8036" s="126" t="s">
        <v>138</v>
      </c>
      <c r="B8036" s="251" t="s">
        <v>501</v>
      </c>
      <c r="C8036" s="126" t="s">
        <v>1879</v>
      </c>
      <c r="D8036" s="126" t="s">
        <v>1879</v>
      </c>
      <c r="E8036" s="124"/>
      <c r="F8036" s="119"/>
    </row>
    <row r="8037" spans="1:6">
      <c r="E8037" s="719"/>
      <c r="F8037" s="178" t="s">
        <v>251</v>
      </c>
    </row>
    <row r="8038" spans="1:6">
      <c r="B8038" s="53"/>
      <c r="F8038" s="178" t="s">
        <v>456</v>
      </c>
    </row>
    <row r="8039" spans="1:6">
      <c r="F8039" s="178" t="s">
        <v>182</v>
      </c>
    </row>
    <row r="8040" spans="1:6">
      <c r="F8040" s="178"/>
    </row>
    <row r="8041" spans="1:6">
      <c r="A8041" s="802" t="s">
        <v>399</v>
      </c>
      <c r="B8041" s="802"/>
      <c r="C8041" s="802"/>
      <c r="D8041" s="802"/>
      <c r="E8041" s="802"/>
      <c r="F8041" s="802"/>
    </row>
    <row r="8042" spans="1:6">
      <c r="A8042" s="802" t="s">
        <v>303</v>
      </c>
      <c r="B8042" s="802"/>
      <c r="C8042" s="802"/>
      <c r="D8042" s="802"/>
      <c r="E8042" s="802"/>
      <c r="F8042" s="802"/>
    </row>
    <row r="8043" spans="1:6">
      <c r="F8043" s="178" t="s">
        <v>219</v>
      </c>
    </row>
    <row r="8044" spans="1:6">
      <c r="F8044" s="178" t="s">
        <v>220</v>
      </c>
    </row>
    <row r="8045" spans="1:6">
      <c r="F8045" s="178" t="s">
        <v>221</v>
      </c>
    </row>
    <row r="8046" spans="1:6">
      <c r="F8046" s="246" t="s">
        <v>222</v>
      </c>
    </row>
    <row r="8047" spans="1:6">
      <c r="F8047" s="178" t="s">
        <v>1885</v>
      </c>
    </row>
    <row r="8048" spans="1:6">
      <c r="F8048" s="178" t="s">
        <v>177</v>
      </c>
    </row>
    <row r="8049" spans="1:6">
      <c r="A8049" s="123"/>
    </row>
    <row r="8050" spans="1:6">
      <c r="A8050" s="804" t="s">
        <v>1886</v>
      </c>
      <c r="B8050" s="804"/>
      <c r="C8050" s="804"/>
      <c r="D8050" s="804"/>
      <c r="E8050" s="804"/>
      <c r="F8050" s="804"/>
    </row>
    <row r="8051" spans="1:6">
      <c r="A8051" s="121" t="s">
        <v>1472</v>
      </c>
      <c r="B8051" s="640" t="s">
        <v>1534</v>
      </c>
    </row>
    <row r="8052" spans="1:6">
      <c r="A8052" s="803" t="s">
        <v>262</v>
      </c>
      <c r="B8052" s="781" t="s">
        <v>418</v>
      </c>
      <c r="C8052" s="806" t="s">
        <v>470</v>
      </c>
      <c r="D8052" s="807"/>
      <c r="E8052" s="805" t="s">
        <v>400</v>
      </c>
      <c r="F8052" s="781" t="s">
        <v>401</v>
      </c>
    </row>
    <row r="8053" spans="1:6">
      <c r="A8053" s="803"/>
      <c r="B8053" s="781"/>
      <c r="C8053" s="808"/>
      <c r="D8053" s="809"/>
      <c r="E8053" s="805"/>
      <c r="F8053" s="781"/>
    </row>
    <row r="8054" spans="1:6">
      <c r="A8054" s="803"/>
      <c r="B8054" s="781"/>
      <c r="C8054" s="247" t="s">
        <v>402</v>
      </c>
      <c r="D8054" s="247" t="s">
        <v>403</v>
      </c>
      <c r="E8054" s="805"/>
      <c r="F8054" s="781"/>
    </row>
    <row r="8055" spans="1:6">
      <c r="A8055" s="712">
        <v>1</v>
      </c>
      <c r="B8055" s="709">
        <v>2</v>
      </c>
      <c r="C8055" s="247">
        <v>3</v>
      </c>
      <c r="D8055" s="247">
        <v>4</v>
      </c>
      <c r="E8055" s="711">
        <v>5</v>
      </c>
      <c r="F8055" s="709">
        <v>6</v>
      </c>
    </row>
    <row r="8056" spans="1:6">
      <c r="A8056" s="712">
        <v>1</v>
      </c>
      <c r="B8056" s="248" t="s">
        <v>368</v>
      </c>
      <c r="C8056" s="249"/>
      <c r="D8056" s="249"/>
      <c r="E8056" s="125"/>
      <c r="F8056" s="710"/>
    </row>
    <row r="8057" spans="1:6">
      <c r="A8057" s="126" t="s">
        <v>264</v>
      </c>
      <c r="B8057" s="250" t="s">
        <v>369</v>
      </c>
      <c r="C8057" s="126" t="s">
        <v>1879</v>
      </c>
      <c r="D8057" s="126" t="s">
        <v>1879</v>
      </c>
      <c r="E8057" s="124"/>
      <c r="F8057" s="119"/>
    </row>
    <row r="8058" spans="1:6">
      <c r="A8058" s="126" t="s">
        <v>265</v>
      </c>
      <c r="B8058" s="251" t="s">
        <v>223</v>
      </c>
      <c r="C8058" s="126" t="s">
        <v>1879</v>
      </c>
      <c r="D8058" s="126" t="s">
        <v>1879</v>
      </c>
      <c r="E8058" s="124"/>
      <c r="F8058" s="119"/>
    </row>
    <row r="8059" spans="1:6" ht="31.5">
      <c r="A8059" s="126" t="s">
        <v>276</v>
      </c>
      <c r="B8059" s="251" t="s">
        <v>480</v>
      </c>
      <c r="C8059" s="126" t="s">
        <v>1879</v>
      </c>
      <c r="D8059" s="126" t="s">
        <v>1879</v>
      </c>
      <c r="E8059" s="124"/>
      <c r="F8059" s="119"/>
    </row>
    <row r="8060" spans="1:6" ht="63">
      <c r="A8060" s="127" t="s">
        <v>291</v>
      </c>
      <c r="B8060" s="128" t="s">
        <v>481</v>
      </c>
      <c r="C8060" s="126" t="s">
        <v>1879</v>
      </c>
      <c r="D8060" s="126" t="s">
        <v>1879</v>
      </c>
      <c r="E8060" s="124"/>
      <c r="F8060" s="119"/>
    </row>
    <row r="8061" spans="1:6" ht="31.5">
      <c r="A8061" s="127" t="s">
        <v>482</v>
      </c>
      <c r="B8061" s="128" t="s">
        <v>483</v>
      </c>
      <c r="C8061" s="126" t="s">
        <v>1879</v>
      </c>
      <c r="D8061" s="126" t="s">
        <v>1879</v>
      </c>
      <c r="E8061" s="124"/>
      <c r="F8061" s="119"/>
    </row>
    <row r="8062" spans="1:6">
      <c r="A8062" s="127" t="s">
        <v>484</v>
      </c>
      <c r="B8062" s="128" t="s">
        <v>485</v>
      </c>
      <c r="C8062" s="126" t="s">
        <v>1879</v>
      </c>
      <c r="D8062" s="126" t="s">
        <v>1879</v>
      </c>
      <c r="E8062" s="124"/>
      <c r="F8062" s="119"/>
    </row>
    <row r="8063" spans="1:6">
      <c r="A8063" s="129">
        <v>2</v>
      </c>
      <c r="B8063" s="130" t="s">
        <v>298</v>
      </c>
      <c r="C8063" s="126"/>
      <c r="D8063" s="126"/>
      <c r="E8063" s="124"/>
      <c r="F8063" s="119"/>
    </row>
    <row r="8064" spans="1:6" ht="31.5">
      <c r="A8064" s="127" t="s">
        <v>267</v>
      </c>
      <c r="B8064" s="128" t="s">
        <v>486</v>
      </c>
      <c r="C8064" s="126" t="s">
        <v>1879</v>
      </c>
      <c r="D8064" s="126" t="s">
        <v>1879</v>
      </c>
      <c r="E8064" s="124"/>
      <c r="F8064" s="119"/>
    </row>
    <row r="8065" spans="1:6" ht="63">
      <c r="A8065" s="127" t="s">
        <v>268</v>
      </c>
      <c r="B8065" s="128" t="s">
        <v>411</v>
      </c>
      <c r="C8065" s="126" t="s">
        <v>1879</v>
      </c>
      <c r="D8065" s="126" t="s">
        <v>1879</v>
      </c>
      <c r="E8065" s="124"/>
      <c r="F8065" s="119"/>
    </row>
    <row r="8066" spans="1:6" ht="31.5">
      <c r="A8066" s="127" t="s">
        <v>269</v>
      </c>
      <c r="B8066" s="128" t="s">
        <v>412</v>
      </c>
      <c r="C8066" s="126" t="s">
        <v>1879</v>
      </c>
      <c r="D8066" s="126" t="s">
        <v>1879</v>
      </c>
      <c r="E8066" s="124"/>
      <c r="F8066" s="119"/>
    </row>
    <row r="8067" spans="1:6" ht="47.25">
      <c r="A8067" s="129">
        <v>3</v>
      </c>
      <c r="B8067" s="130" t="s">
        <v>210</v>
      </c>
      <c r="C8067" s="126" t="s">
        <v>1879</v>
      </c>
      <c r="D8067" s="126" t="s">
        <v>1879</v>
      </c>
      <c r="E8067" s="124"/>
      <c r="F8067" s="119"/>
    </row>
    <row r="8068" spans="1:6" ht="31.5">
      <c r="A8068" s="127" t="s">
        <v>299</v>
      </c>
      <c r="B8068" s="128" t="s">
        <v>211</v>
      </c>
      <c r="C8068" s="126" t="s">
        <v>1879</v>
      </c>
      <c r="D8068" s="126" t="s">
        <v>1879</v>
      </c>
      <c r="E8068" s="124"/>
      <c r="F8068" s="119"/>
    </row>
    <row r="8069" spans="1:6">
      <c r="A8069" s="127" t="s">
        <v>240</v>
      </c>
      <c r="B8069" s="128" t="s">
        <v>212</v>
      </c>
      <c r="C8069" s="126" t="s">
        <v>1879</v>
      </c>
      <c r="D8069" s="126" t="s">
        <v>1879</v>
      </c>
      <c r="E8069" s="124"/>
      <c r="F8069" s="119"/>
    </row>
    <row r="8070" spans="1:6">
      <c r="A8070" s="127" t="s">
        <v>242</v>
      </c>
      <c r="B8070" s="128" t="s">
        <v>213</v>
      </c>
      <c r="C8070" s="126" t="s">
        <v>1879</v>
      </c>
      <c r="D8070" s="126" t="s">
        <v>1879</v>
      </c>
      <c r="E8070" s="124"/>
      <c r="F8070" s="119"/>
    </row>
    <row r="8071" spans="1:6">
      <c r="A8071" s="127" t="s">
        <v>214</v>
      </c>
      <c r="B8071" s="128" t="s">
        <v>215</v>
      </c>
      <c r="C8071" s="126" t="s">
        <v>1879</v>
      </c>
      <c r="D8071" s="126" t="s">
        <v>1879</v>
      </c>
      <c r="E8071" s="124"/>
      <c r="F8071" s="119"/>
    </row>
    <row r="8072" spans="1:6">
      <c r="A8072" s="127" t="s">
        <v>216</v>
      </c>
      <c r="B8072" s="128" t="s">
        <v>217</v>
      </c>
      <c r="C8072" s="126" t="s">
        <v>1879</v>
      </c>
      <c r="D8072" s="126" t="s">
        <v>1879</v>
      </c>
      <c r="E8072" s="124"/>
      <c r="F8072" s="119"/>
    </row>
    <row r="8073" spans="1:6">
      <c r="A8073" s="129">
        <v>4</v>
      </c>
      <c r="B8073" s="130" t="s">
        <v>394</v>
      </c>
      <c r="C8073" s="126"/>
      <c r="D8073" s="126"/>
      <c r="E8073" s="124"/>
      <c r="F8073" s="119"/>
    </row>
    <row r="8074" spans="1:6" ht="31.5">
      <c r="A8074" s="126" t="s">
        <v>271</v>
      </c>
      <c r="B8074" s="251" t="s">
        <v>218</v>
      </c>
      <c r="C8074" s="126" t="s">
        <v>1879</v>
      </c>
      <c r="D8074" s="126" t="s">
        <v>1879</v>
      </c>
      <c r="E8074" s="124"/>
      <c r="F8074" s="119"/>
    </row>
    <row r="8075" spans="1:6" ht="63">
      <c r="A8075" s="126" t="s">
        <v>272</v>
      </c>
      <c r="B8075" s="251" t="s">
        <v>392</v>
      </c>
      <c r="C8075" s="126" t="s">
        <v>1879</v>
      </c>
      <c r="D8075" s="126" t="s">
        <v>1879</v>
      </c>
      <c r="E8075" s="124"/>
      <c r="F8075" s="119"/>
    </row>
    <row r="8076" spans="1:6" ht="31.5">
      <c r="A8076" s="126" t="s">
        <v>273</v>
      </c>
      <c r="B8076" s="251" t="s">
        <v>500</v>
      </c>
      <c r="C8076" s="126" t="s">
        <v>1879</v>
      </c>
      <c r="D8076" s="126" t="s">
        <v>1879</v>
      </c>
      <c r="E8076" s="124"/>
      <c r="F8076" s="119"/>
    </row>
    <row r="8077" spans="1:6" ht="31.5">
      <c r="A8077" s="126" t="s">
        <v>138</v>
      </c>
      <c r="B8077" s="251" t="s">
        <v>501</v>
      </c>
      <c r="C8077" s="126" t="s">
        <v>1879</v>
      </c>
      <c r="D8077" s="126" t="s">
        <v>1879</v>
      </c>
      <c r="E8077" s="124"/>
      <c r="F8077" s="119"/>
    </row>
    <row r="8078" spans="1:6">
      <c r="E8078" s="719"/>
      <c r="F8078" s="178" t="s">
        <v>251</v>
      </c>
    </row>
    <row r="8079" spans="1:6">
      <c r="B8079" s="53"/>
      <c r="F8079" s="178" t="s">
        <v>456</v>
      </c>
    </row>
    <row r="8080" spans="1:6">
      <c r="F8080" s="178" t="s">
        <v>182</v>
      </c>
    </row>
    <row r="8081" spans="1:6">
      <c r="F8081" s="178"/>
    </row>
    <row r="8082" spans="1:6">
      <c r="A8082" s="802" t="s">
        <v>399</v>
      </c>
      <c r="B8082" s="802"/>
      <c r="C8082" s="802"/>
      <c r="D8082" s="802"/>
      <c r="E8082" s="802"/>
      <c r="F8082" s="802"/>
    </row>
    <row r="8083" spans="1:6">
      <c r="A8083" s="802" t="s">
        <v>303</v>
      </c>
      <c r="B8083" s="802"/>
      <c r="C8083" s="802"/>
      <c r="D8083" s="802"/>
      <c r="E8083" s="802"/>
      <c r="F8083" s="802"/>
    </row>
    <row r="8084" spans="1:6">
      <c r="F8084" s="178" t="s">
        <v>219</v>
      </c>
    </row>
    <row r="8085" spans="1:6">
      <c r="F8085" s="178" t="s">
        <v>220</v>
      </c>
    </row>
    <row r="8086" spans="1:6">
      <c r="F8086" s="178" t="s">
        <v>221</v>
      </c>
    </row>
    <row r="8087" spans="1:6">
      <c r="F8087" s="246" t="s">
        <v>222</v>
      </c>
    </row>
    <row r="8088" spans="1:6">
      <c r="F8088" s="178" t="s">
        <v>1885</v>
      </c>
    </row>
    <row r="8089" spans="1:6">
      <c r="F8089" s="178" t="s">
        <v>177</v>
      </c>
    </row>
    <row r="8090" spans="1:6">
      <c r="A8090" s="123"/>
    </row>
    <row r="8091" spans="1:6">
      <c r="A8091" s="804" t="s">
        <v>1886</v>
      </c>
      <c r="B8091" s="804"/>
      <c r="C8091" s="804"/>
      <c r="D8091" s="804"/>
      <c r="E8091" s="804"/>
      <c r="F8091" s="804"/>
    </row>
    <row r="8092" spans="1:6">
      <c r="A8092" s="121" t="s">
        <v>1473</v>
      </c>
      <c r="B8092" s="640" t="s">
        <v>1535</v>
      </c>
    </row>
    <row r="8093" spans="1:6">
      <c r="A8093" s="803" t="s">
        <v>262</v>
      </c>
      <c r="B8093" s="781" t="s">
        <v>418</v>
      </c>
      <c r="C8093" s="806" t="s">
        <v>470</v>
      </c>
      <c r="D8093" s="807"/>
      <c r="E8093" s="805" t="s">
        <v>400</v>
      </c>
      <c r="F8093" s="781" t="s">
        <v>401</v>
      </c>
    </row>
    <row r="8094" spans="1:6">
      <c r="A8094" s="803"/>
      <c r="B8094" s="781"/>
      <c r="C8094" s="808"/>
      <c r="D8094" s="809"/>
      <c r="E8094" s="805"/>
      <c r="F8094" s="781"/>
    </row>
    <row r="8095" spans="1:6">
      <c r="A8095" s="803"/>
      <c r="B8095" s="781"/>
      <c r="C8095" s="247" t="s">
        <v>402</v>
      </c>
      <c r="D8095" s="247" t="s">
        <v>403</v>
      </c>
      <c r="E8095" s="805"/>
      <c r="F8095" s="781"/>
    </row>
    <row r="8096" spans="1:6">
      <c r="A8096" s="712">
        <v>1</v>
      </c>
      <c r="B8096" s="709">
        <v>2</v>
      </c>
      <c r="C8096" s="247">
        <v>3</v>
      </c>
      <c r="D8096" s="247">
        <v>4</v>
      </c>
      <c r="E8096" s="711">
        <v>5</v>
      </c>
      <c r="F8096" s="709">
        <v>6</v>
      </c>
    </row>
    <row r="8097" spans="1:6">
      <c r="A8097" s="712">
        <v>1</v>
      </c>
      <c r="B8097" s="248" t="s">
        <v>368</v>
      </c>
      <c r="C8097" s="249"/>
      <c r="D8097" s="249"/>
      <c r="E8097" s="125"/>
      <c r="F8097" s="710"/>
    </row>
    <row r="8098" spans="1:6">
      <c r="A8098" s="126" t="s">
        <v>264</v>
      </c>
      <c r="B8098" s="250" t="s">
        <v>369</v>
      </c>
      <c r="C8098" s="126" t="s">
        <v>1876</v>
      </c>
      <c r="D8098" s="126" t="s">
        <v>1876</v>
      </c>
      <c r="E8098" s="124"/>
      <c r="F8098" s="119"/>
    </row>
    <row r="8099" spans="1:6">
      <c r="A8099" s="126" t="s">
        <v>265</v>
      </c>
      <c r="B8099" s="251" t="s">
        <v>223</v>
      </c>
      <c r="C8099" s="126" t="s">
        <v>1876</v>
      </c>
      <c r="D8099" s="126" t="s">
        <v>1876</v>
      </c>
      <c r="E8099" s="124"/>
      <c r="F8099" s="119"/>
    </row>
    <row r="8100" spans="1:6" ht="31.5">
      <c r="A8100" s="126" t="s">
        <v>276</v>
      </c>
      <c r="B8100" s="251" t="s">
        <v>480</v>
      </c>
      <c r="C8100" s="126" t="s">
        <v>1876</v>
      </c>
      <c r="D8100" s="126" t="s">
        <v>1876</v>
      </c>
      <c r="E8100" s="124"/>
      <c r="F8100" s="119"/>
    </row>
    <row r="8101" spans="1:6" ht="63">
      <c r="A8101" s="127" t="s">
        <v>291</v>
      </c>
      <c r="B8101" s="128" t="s">
        <v>481</v>
      </c>
      <c r="C8101" s="126" t="s">
        <v>1876</v>
      </c>
      <c r="D8101" s="126" t="s">
        <v>1876</v>
      </c>
      <c r="E8101" s="124"/>
      <c r="F8101" s="119"/>
    </row>
    <row r="8102" spans="1:6" ht="31.5">
      <c r="A8102" s="127" t="s">
        <v>482</v>
      </c>
      <c r="B8102" s="128" t="s">
        <v>483</v>
      </c>
      <c r="C8102" s="126" t="s">
        <v>1876</v>
      </c>
      <c r="D8102" s="126" t="s">
        <v>1876</v>
      </c>
      <c r="E8102" s="124"/>
      <c r="F8102" s="119"/>
    </row>
    <row r="8103" spans="1:6">
      <c r="A8103" s="127" t="s">
        <v>484</v>
      </c>
      <c r="B8103" s="128" t="s">
        <v>485</v>
      </c>
      <c r="C8103" s="126" t="s">
        <v>1876</v>
      </c>
      <c r="D8103" s="126" t="s">
        <v>1876</v>
      </c>
      <c r="E8103" s="124"/>
      <c r="F8103" s="119"/>
    </row>
    <row r="8104" spans="1:6">
      <c r="A8104" s="129">
        <v>2</v>
      </c>
      <c r="B8104" s="130" t="s">
        <v>298</v>
      </c>
      <c r="C8104" s="126"/>
      <c r="D8104" s="126"/>
      <c r="E8104" s="124"/>
      <c r="F8104" s="119"/>
    </row>
    <row r="8105" spans="1:6" ht="31.5">
      <c r="A8105" s="127" t="s">
        <v>267</v>
      </c>
      <c r="B8105" s="128" t="s">
        <v>486</v>
      </c>
      <c r="C8105" s="126" t="s">
        <v>1876</v>
      </c>
      <c r="D8105" s="126" t="s">
        <v>1876</v>
      </c>
      <c r="E8105" s="124"/>
      <c r="F8105" s="119"/>
    </row>
    <row r="8106" spans="1:6" ht="63">
      <c r="A8106" s="127" t="s">
        <v>268</v>
      </c>
      <c r="B8106" s="128" t="s">
        <v>411</v>
      </c>
      <c r="C8106" s="126" t="s">
        <v>1876</v>
      </c>
      <c r="D8106" s="126" t="s">
        <v>1876</v>
      </c>
      <c r="E8106" s="124"/>
      <c r="F8106" s="119"/>
    </row>
    <row r="8107" spans="1:6" ht="31.5">
      <c r="A8107" s="127" t="s">
        <v>269</v>
      </c>
      <c r="B8107" s="128" t="s">
        <v>412</v>
      </c>
      <c r="C8107" s="126" t="s">
        <v>1876</v>
      </c>
      <c r="D8107" s="126" t="s">
        <v>1876</v>
      </c>
      <c r="E8107" s="124"/>
      <c r="F8107" s="119"/>
    </row>
    <row r="8108" spans="1:6" ht="47.25">
      <c r="A8108" s="129">
        <v>3</v>
      </c>
      <c r="B8108" s="130" t="s">
        <v>210</v>
      </c>
      <c r="C8108" s="126" t="s">
        <v>1876</v>
      </c>
      <c r="D8108" s="126" t="s">
        <v>1876</v>
      </c>
      <c r="E8108" s="124"/>
      <c r="F8108" s="119"/>
    </row>
    <row r="8109" spans="1:6" ht="31.5">
      <c r="A8109" s="127" t="s">
        <v>299</v>
      </c>
      <c r="B8109" s="128" t="s">
        <v>211</v>
      </c>
      <c r="C8109" s="126" t="s">
        <v>1876</v>
      </c>
      <c r="D8109" s="126" t="s">
        <v>1876</v>
      </c>
      <c r="E8109" s="124"/>
      <c r="F8109" s="119"/>
    </row>
    <row r="8110" spans="1:6">
      <c r="A8110" s="127" t="s">
        <v>240</v>
      </c>
      <c r="B8110" s="128" t="s">
        <v>212</v>
      </c>
      <c r="C8110" s="126" t="s">
        <v>1876</v>
      </c>
      <c r="D8110" s="126" t="s">
        <v>1876</v>
      </c>
      <c r="E8110" s="124"/>
      <c r="F8110" s="119"/>
    </row>
    <row r="8111" spans="1:6">
      <c r="A8111" s="127" t="s">
        <v>242</v>
      </c>
      <c r="B8111" s="128" t="s">
        <v>213</v>
      </c>
      <c r="C8111" s="126" t="s">
        <v>1876</v>
      </c>
      <c r="D8111" s="126" t="s">
        <v>1876</v>
      </c>
      <c r="E8111" s="124"/>
      <c r="F8111" s="119"/>
    </row>
    <row r="8112" spans="1:6">
      <c r="A8112" s="127" t="s">
        <v>214</v>
      </c>
      <c r="B8112" s="128" t="s">
        <v>215</v>
      </c>
      <c r="C8112" s="126" t="s">
        <v>1876</v>
      </c>
      <c r="D8112" s="126" t="s">
        <v>1876</v>
      </c>
      <c r="E8112" s="124"/>
      <c r="F8112" s="119"/>
    </row>
    <row r="8113" spans="1:6">
      <c r="A8113" s="127" t="s">
        <v>216</v>
      </c>
      <c r="B8113" s="128" t="s">
        <v>217</v>
      </c>
      <c r="C8113" s="126" t="s">
        <v>1876</v>
      </c>
      <c r="D8113" s="126" t="s">
        <v>1876</v>
      </c>
      <c r="E8113" s="124"/>
      <c r="F8113" s="119"/>
    </row>
    <row r="8114" spans="1:6">
      <c r="A8114" s="129">
        <v>4</v>
      </c>
      <c r="B8114" s="130" t="s">
        <v>394</v>
      </c>
      <c r="C8114" s="126"/>
      <c r="D8114" s="126"/>
      <c r="E8114" s="124"/>
      <c r="F8114" s="119"/>
    </row>
    <row r="8115" spans="1:6" ht="31.5">
      <c r="A8115" s="126" t="s">
        <v>271</v>
      </c>
      <c r="B8115" s="251" t="s">
        <v>218</v>
      </c>
      <c r="C8115" s="126" t="s">
        <v>1876</v>
      </c>
      <c r="D8115" s="126" t="s">
        <v>1876</v>
      </c>
      <c r="E8115" s="124"/>
      <c r="F8115" s="119"/>
    </row>
    <row r="8116" spans="1:6" ht="63">
      <c r="A8116" s="126" t="s">
        <v>272</v>
      </c>
      <c r="B8116" s="251" t="s">
        <v>392</v>
      </c>
      <c r="C8116" s="126" t="s">
        <v>1876</v>
      </c>
      <c r="D8116" s="126" t="s">
        <v>1876</v>
      </c>
      <c r="E8116" s="124"/>
      <c r="F8116" s="119"/>
    </row>
    <row r="8117" spans="1:6" ht="31.5">
      <c r="A8117" s="126" t="s">
        <v>273</v>
      </c>
      <c r="B8117" s="251" t="s">
        <v>500</v>
      </c>
      <c r="C8117" s="126" t="s">
        <v>1876</v>
      </c>
      <c r="D8117" s="126" t="s">
        <v>1876</v>
      </c>
      <c r="E8117" s="124"/>
      <c r="F8117" s="119"/>
    </row>
    <row r="8118" spans="1:6" ht="31.5">
      <c r="A8118" s="126" t="s">
        <v>138</v>
      </c>
      <c r="B8118" s="251" t="s">
        <v>501</v>
      </c>
      <c r="C8118" s="126" t="s">
        <v>1876</v>
      </c>
      <c r="D8118" s="126" t="s">
        <v>1876</v>
      </c>
      <c r="E8118" s="124"/>
      <c r="F8118" s="119"/>
    </row>
    <row r="8119" spans="1:6">
      <c r="E8119" s="719"/>
      <c r="F8119" s="178" t="s">
        <v>251</v>
      </c>
    </row>
    <row r="8120" spans="1:6">
      <c r="B8120" s="53"/>
      <c r="F8120" s="178" t="s">
        <v>456</v>
      </c>
    </row>
    <row r="8121" spans="1:6">
      <c r="F8121" s="178" t="s">
        <v>182</v>
      </c>
    </row>
    <row r="8122" spans="1:6">
      <c r="F8122" s="178"/>
    </row>
    <row r="8123" spans="1:6">
      <c r="A8123" s="802" t="s">
        <v>399</v>
      </c>
      <c r="B8123" s="802"/>
      <c r="C8123" s="802"/>
      <c r="D8123" s="802"/>
      <c r="E8123" s="802"/>
      <c r="F8123" s="802"/>
    </row>
    <row r="8124" spans="1:6">
      <c r="A8124" s="802" t="s">
        <v>303</v>
      </c>
      <c r="B8124" s="802"/>
      <c r="C8124" s="802"/>
      <c r="D8124" s="802"/>
      <c r="E8124" s="802"/>
      <c r="F8124" s="802"/>
    </row>
    <row r="8125" spans="1:6">
      <c r="F8125" s="178" t="s">
        <v>219</v>
      </c>
    </row>
    <row r="8126" spans="1:6">
      <c r="F8126" s="178" t="s">
        <v>220</v>
      </c>
    </row>
    <row r="8127" spans="1:6">
      <c r="F8127" s="178" t="s">
        <v>221</v>
      </c>
    </row>
    <row r="8128" spans="1:6">
      <c r="F8128" s="246" t="s">
        <v>222</v>
      </c>
    </row>
    <row r="8129" spans="1:6">
      <c r="F8129" s="178" t="s">
        <v>1885</v>
      </c>
    </row>
    <row r="8130" spans="1:6">
      <c r="F8130" s="178" t="s">
        <v>177</v>
      </c>
    </row>
    <row r="8131" spans="1:6">
      <c r="A8131" s="123"/>
    </row>
    <row r="8132" spans="1:6">
      <c r="A8132" s="804" t="s">
        <v>1886</v>
      </c>
      <c r="B8132" s="804"/>
      <c r="C8132" s="804"/>
      <c r="D8132" s="804"/>
      <c r="E8132" s="804"/>
      <c r="F8132" s="804"/>
    </row>
    <row r="8133" spans="1:6">
      <c r="A8133" s="121" t="s">
        <v>1474</v>
      </c>
      <c r="B8133" s="640" t="s">
        <v>1536</v>
      </c>
    </row>
    <row r="8134" spans="1:6">
      <c r="A8134" s="803" t="s">
        <v>262</v>
      </c>
      <c r="B8134" s="781" t="s">
        <v>418</v>
      </c>
      <c r="C8134" s="806" t="s">
        <v>470</v>
      </c>
      <c r="D8134" s="807"/>
      <c r="E8134" s="805" t="s">
        <v>400</v>
      </c>
      <c r="F8134" s="781" t="s">
        <v>401</v>
      </c>
    </row>
    <row r="8135" spans="1:6">
      <c r="A8135" s="803"/>
      <c r="B8135" s="781"/>
      <c r="C8135" s="808"/>
      <c r="D8135" s="809"/>
      <c r="E8135" s="805"/>
      <c r="F8135" s="781"/>
    </row>
    <row r="8136" spans="1:6">
      <c r="A8136" s="803"/>
      <c r="B8136" s="781"/>
      <c r="C8136" s="247" t="s">
        <v>402</v>
      </c>
      <c r="D8136" s="247" t="s">
        <v>403</v>
      </c>
      <c r="E8136" s="805"/>
      <c r="F8136" s="781"/>
    </row>
    <row r="8137" spans="1:6">
      <c r="A8137" s="712">
        <v>1</v>
      </c>
      <c r="B8137" s="709">
        <v>2</v>
      </c>
      <c r="C8137" s="247">
        <v>3</v>
      </c>
      <c r="D8137" s="247">
        <v>4</v>
      </c>
      <c r="E8137" s="711">
        <v>5</v>
      </c>
      <c r="F8137" s="709">
        <v>6</v>
      </c>
    </row>
    <row r="8138" spans="1:6">
      <c r="A8138" s="712">
        <v>1</v>
      </c>
      <c r="B8138" s="248" t="s">
        <v>368</v>
      </c>
      <c r="C8138" s="249"/>
      <c r="D8138" s="249"/>
      <c r="E8138" s="125"/>
      <c r="F8138" s="710"/>
    </row>
    <row r="8139" spans="1:6">
      <c r="A8139" s="126" t="s">
        <v>264</v>
      </c>
      <c r="B8139" s="250" t="s">
        <v>369</v>
      </c>
      <c r="C8139" s="126" t="s">
        <v>1876</v>
      </c>
      <c r="D8139" s="126" t="s">
        <v>1876</v>
      </c>
      <c r="E8139" s="124"/>
      <c r="F8139" s="119"/>
    </row>
    <row r="8140" spans="1:6">
      <c r="A8140" s="126" t="s">
        <v>265</v>
      </c>
      <c r="B8140" s="251" t="s">
        <v>223</v>
      </c>
      <c r="C8140" s="126" t="s">
        <v>1876</v>
      </c>
      <c r="D8140" s="126" t="s">
        <v>1876</v>
      </c>
      <c r="E8140" s="124"/>
      <c r="F8140" s="119"/>
    </row>
    <row r="8141" spans="1:6" ht="31.5">
      <c r="A8141" s="126" t="s">
        <v>276</v>
      </c>
      <c r="B8141" s="251" t="s">
        <v>480</v>
      </c>
      <c r="C8141" s="126" t="s">
        <v>1876</v>
      </c>
      <c r="D8141" s="126" t="s">
        <v>1876</v>
      </c>
      <c r="E8141" s="124"/>
      <c r="F8141" s="119"/>
    </row>
    <row r="8142" spans="1:6" ht="63">
      <c r="A8142" s="127" t="s">
        <v>291</v>
      </c>
      <c r="B8142" s="128" t="s">
        <v>481</v>
      </c>
      <c r="C8142" s="126" t="s">
        <v>1876</v>
      </c>
      <c r="D8142" s="126" t="s">
        <v>1876</v>
      </c>
      <c r="E8142" s="124"/>
      <c r="F8142" s="119"/>
    </row>
    <row r="8143" spans="1:6" ht="31.5">
      <c r="A8143" s="127" t="s">
        <v>482</v>
      </c>
      <c r="B8143" s="128" t="s">
        <v>483</v>
      </c>
      <c r="C8143" s="126" t="s">
        <v>1876</v>
      </c>
      <c r="D8143" s="126" t="s">
        <v>1876</v>
      </c>
      <c r="E8143" s="124"/>
      <c r="F8143" s="119"/>
    </row>
    <row r="8144" spans="1:6">
      <c r="A8144" s="127" t="s">
        <v>484</v>
      </c>
      <c r="B8144" s="128" t="s">
        <v>485</v>
      </c>
      <c r="C8144" s="126" t="s">
        <v>1876</v>
      </c>
      <c r="D8144" s="126" t="s">
        <v>1876</v>
      </c>
      <c r="E8144" s="124"/>
      <c r="F8144" s="119"/>
    </row>
    <row r="8145" spans="1:6">
      <c r="A8145" s="129">
        <v>2</v>
      </c>
      <c r="B8145" s="130" t="s">
        <v>298</v>
      </c>
      <c r="C8145" s="126"/>
      <c r="D8145" s="126"/>
      <c r="E8145" s="124"/>
      <c r="F8145" s="119"/>
    </row>
    <row r="8146" spans="1:6" ht="31.5">
      <c r="A8146" s="127" t="s">
        <v>267</v>
      </c>
      <c r="B8146" s="128" t="s">
        <v>486</v>
      </c>
      <c r="C8146" s="126" t="s">
        <v>1876</v>
      </c>
      <c r="D8146" s="126" t="s">
        <v>1876</v>
      </c>
      <c r="E8146" s="124"/>
      <c r="F8146" s="119"/>
    </row>
    <row r="8147" spans="1:6" ht="63">
      <c r="A8147" s="127" t="s">
        <v>268</v>
      </c>
      <c r="B8147" s="128" t="s">
        <v>411</v>
      </c>
      <c r="C8147" s="126" t="s">
        <v>1876</v>
      </c>
      <c r="D8147" s="126" t="s">
        <v>1876</v>
      </c>
      <c r="E8147" s="124"/>
      <c r="F8147" s="119"/>
    </row>
    <row r="8148" spans="1:6" ht="31.5">
      <c r="A8148" s="127" t="s">
        <v>269</v>
      </c>
      <c r="B8148" s="128" t="s">
        <v>412</v>
      </c>
      <c r="C8148" s="126" t="s">
        <v>1876</v>
      </c>
      <c r="D8148" s="126" t="s">
        <v>1876</v>
      </c>
      <c r="E8148" s="124"/>
      <c r="F8148" s="119"/>
    </row>
    <row r="8149" spans="1:6" ht="47.25">
      <c r="A8149" s="129">
        <v>3</v>
      </c>
      <c r="B8149" s="130" t="s">
        <v>210</v>
      </c>
      <c r="C8149" s="126" t="s">
        <v>1876</v>
      </c>
      <c r="D8149" s="126" t="s">
        <v>1876</v>
      </c>
      <c r="E8149" s="124"/>
      <c r="F8149" s="119"/>
    </row>
    <row r="8150" spans="1:6" ht="31.5">
      <c r="A8150" s="127" t="s">
        <v>299</v>
      </c>
      <c r="B8150" s="128" t="s">
        <v>211</v>
      </c>
      <c r="C8150" s="126" t="s">
        <v>1876</v>
      </c>
      <c r="D8150" s="126" t="s">
        <v>1876</v>
      </c>
      <c r="E8150" s="124"/>
      <c r="F8150" s="119"/>
    </row>
    <row r="8151" spans="1:6">
      <c r="A8151" s="127" t="s">
        <v>240</v>
      </c>
      <c r="B8151" s="128" t="s">
        <v>212</v>
      </c>
      <c r="C8151" s="126" t="s">
        <v>1876</v>
      </c>
      <c r="D8151" s="126" t="s">
        <v>1876</v>
      </c>
      <c r="E8151" s="124"/>
      <c r="F8151" s="119"/>
    </row>
    <row r="8152" spans="1:6">
      <c r="A8152" s="127" t="s">
        <v>242</v>
      </c>
      <c r="B8152" s="128" t="s">
        <v>213</v>
      </c>
      <c r="C8152" s="126" t="s">
        <v>1876</v>
      </c>
      <c r="D8152" s="126" t="s">
        <v>1876</v>
      </c>
      <c r="E8152" s="124"/>
      <c r="F8152" s="119"/>
    </row>
    <row r="8153" spans="1:6">
      <c r="A8153" s="127" t="s">
        <v>214</v>
      </c>
      <c r="B8153" s="128" t="s">
        <v>215</v>
      </c>
      <c r="C8153" s="126" t="s">
        <v>1876</v>
      </c>
      <c r="D8153" s="126" t="s">
        <v>1876</v>
      </c>
      <c r="E8153" s="124"/>
      <c r="F8153" s="119"/>
    </row>
    <row r="8154" spans="1:6">
      <c r="A8154" s="127" t="s">
        <v>216</v>
      </c>
      <c r="B8154" s="128" t="s">
        <v>217</v>
      </c>
      <c r="C8154" s="126" t="s">
        <v>1876</v>
      </c>
      <c r="D8154" s="126" t="s">
        <v>1876</v>
      </c>
      <c r="E8154" s="124"/>
      <c r="F8154" s="119"/>
    </row>
    <row r="8155" spans="1:6">
      <c r="A8155" s="129">
        <v>4</v>
      </c>
      <c r="B8155" s="130" t="s">
        <v>394</v>
      </c>
      <c r="C8155" s="126"/>
      <c r="D8155" s="126"/>
      <c r="E8155" s="124"/>
      <c r="F8155" s="119"/>
    </row>
    <row r="8156" spans="1:6" ht="31.5">
      <c r="A8156" s="126" t="s">
        <v>271</v>
      </c>
      <c r="B8156" s="251" t="s">
        <v>218</v>
      </c>
      <c r="C8156" s="126" t="s">
        <v>1876</v>
      </c>
      <c r="D8156" s="126" t="s">
        <v>1876</v>
      </c>
      <c r="E8156" s="124"/>
      <c r="F8156" s="119"/>
    </row>
    <row r="8157" spans="1:6" ht="63">
      <c r="A8157" s="126" t="s">
        <v>272</v>
      </c>
      <c r="B8157" s="251" t="s">
        <v>392</v>
      </c>
      <c r="C8157" s="126" t="s">
        <v>1876</v>
      </c>
      <c r="D8157" s="126" t="s">
        <v>1876</v>
      </c>
      <c r="E8157" s="124"/>
      <c r="F8157" s="119"/>
    </row>
    <row r="8158" spans="1:6" ht="31.5">
      <c r="A8158" s="126" t="s">
        <v>273</v>
      </c>
      <c r="B8158" s="251" t="s">
        <v>500</v>
      </c>
      <c r="C8158" s="126" t="s">
        <v>1876</v>
      </c>
      <c r="D8158" s="126" t="s">
        <v>1876</v>
      </c>
      <c r="E8158" s="124"/>
      <c r="F8158" s="119"/>
    </row>
    <row r="8159" spans="1:6" ht="31.5">
      <c r="A8159" s="126" t="s">
        <v>138</v>
      </c>
      <c r="B8159" s="251" t="s">
        <v>501</v>
      </c>
      <c r="C8159" s="126" t="s">
        <v>1876</v>
      </c>
      <c r="D8159" s="126" t="s">
        <v>1876</v>
      </c>
      <c r="E8159" s="124"/>
      <c r="F8159" s="119"/>
    </row>
    <row r="8160" spans="1:6">
      <c r="E8160" s="719"/>
      <c r="F8160" s="178" t="s">
        <v>251</v>
      </c>
    </row>
    <row r="8161" spans="1:6">
      <c r="B8161" s="53"/>
      <c r="F8161" s="178" t="s">
        <v>456</v>
      </c>
    </row>
    <row r="8162" spans="1:6">
      <c r="F8162" s="178" t="s">
        <v>182</v>
      </c>
    </row>
    <row r="8163" spans="1:6">
      <c r="F8163" s="178"/>
    </row>
    <row r="8164" spans="1:6">
      <c r="A8164" s="802" t="s">
        <v>399</v>
      </c>
      <c r="B8164" s="802"/>
      <c r="C8164" s="802"/>
      <c r="D8164" s="802"/>
      <c r="E8164" s="802"/>
      <c r="F8164" s="802"/>
    </row>
    <row r="8165" spans="1:6">
      <c r="A8165" s="802" t="s">
        <v>303</v>
      </c>
      <c r="B8165" s="802"/>
      <c r="C8165" s="802"/>
      <c r="D8165" s="802"/>
      <c r="E8165" s="802"/>
      <c r="F8165" s="802"/>
    </row>
    <row r="8166" spans="1:6">
      <c r="F8166" s="178" t="s">
        <v>219</v>
      </c>
    </row>
    <row r="8167" spans="1:6">
      <c r="F8167" s="178" t="s">
        <v>220</v>
      </c>
    </row>
    <row r="8168" spans="1:6">
      <c r="F8168" s="178" t="s">
        <v>221</v>
      </c>
    </row>
    <row r="8169" spans="1:6">
      <c r="F8169" s="246" t="s">
        <v>222</v>
      </c>
    </row>
    <row r="8170" spans="1:6">
      <c r="F8170" s="178" t="s">
        <v>1885</v>
      </c>
    </row>
    <row r="8171" spans="1:6">
      <c r="F8171" s="178" t="s">
        <v>177</v>
      </c>
    </row>
    <row r="8172" spans="1:6">
      <c r="A8172" s="123"/>
    </row>
    <row r="8173" spans="1:6">
      <c r="A8173" s="804" t="s">
        <v>1886</v>
      </c>
      <c r="B8173" s="804"/>
      <c r="C8173" s="804"/>
      <c r="D8173" s="804"/>
      <c r="E8173" s="804"/>
      <c r="F8173" s="804"/>
    </row>
    <row r="8174" spans="1:6">
      <c r="A8174" s="121" t="s">
        <v>1475</v>
      </c>
      <c r="B8174" s="640" t="s">
        <v>1537</v>
      </c>
    </row>
    <row r="8175" spans="1:6">
      <c r="A8175" s="803" t="s">
        <v>262</v>
      </c>
      <c r="B8175" s="781" t="s">
        <v>418</v>
      </c>
      <c r="C8175" s="806" t="s">
        <v>470</v>
      </c>
      <c r="D8175" s="807"/>
      <c r="E8175" s="805" t="s">
        <v>400</v>
      </c>
      <c r="F8175" s="781" t="s">
        <v>401</v>
      </c>
    </row>
    <row r="8176" spans="1:6">
      <c r="A8176" s="803"/>
      <c r="B8176" s="781"/>
      <c r="C8176" s="808"/>
      <c r="D8176" s="809"/>
      <c r="E8176" s="805"/>
      <c r="F8176" s="781"/>
    </row>
    <row r="8177" spans="1:6">
      <c r="A8177" s="803"/>
      <c r="B8177" s="781"/>
      <c r="C8177" s="247" t="s">
        <v>402</v>
      </c>
      <c r="D8177" s="247" t="s">
        <v>403</v>
      </c>
      <c r="E8177" s="805"/>
      <c r="F8177" s="781"/>
    </row>
    <row r="8178" spans="1:6">
      <c r="A8178" s="712">
        <v>1</v>
      </c>
      <c r="B8178" s="709">
        <v>2</v>
      </c>
      <c r="C8178" s="247">
        <v>3</v>
      </c>
      <c r="D8178" s="247">
        <v>4</v>
      </c>
      <c r="E8178" s="711">
        <v>5</v>
      </c>
      <c r="F8178" s="709">
        <v>6</v>
      </c>
    </row>
    <row r="8179" spans="1:6">
      <c r="A8179" s="712">
        <v>1</v>
      </c>
      <c r="B8179" s="248" t="s">
        <v>368</v>
      </c>
      <c r="C8179" s="249"/>
      <c r="D8179" s="249"/>
      <c r="E8179" s="125"/>
      <c r="F8179" s="710"/>
    </row>
    <row r="8180" spans="1:6">
      <c r="A8180" s="126" t="s">
        <v>264</v>
      </c>
      <c r="B8180" s="250" t="s">
        <v>369</v>
      </c>
      <c r="C8180" s="126" t="s">
        <v>1876</v>
      </c>
      <c r="D8180" s="126" t="s">
        <v>1876</v>
      </c>
      <c r="E8180" s="124"/>
      <c r="F8180" s="119"/>
    </row>
    <row r="8181" spans="1:6">
      <c r="A8181" s="126" t="s">
        <v>265</v>
      </c>
      <c r="B8181" s="251" t="s">
        <v>223</v>
      </c>
      <c r="C8181" s="126" t="s">
        <v>1876</v>
      </c>
      <c r="D8181" s="126" t="s">
        <v>1876</v>
      </c>
      <c r="E8181" s="124"/>
      <c r="F8181" s="119"/>
    </row>
    <row r="8182" spans="1:6" ht="31.5">
      <c r="A8182" s="126" t="s">
        <v>276</v>
      </c>
      <c r="B8182" s="251" t="s">
        <v>480</v>
      </c>
      <c r="C8182" s="126" t="s">
        <v>1876</v>
      </c>
      <c r="D8182" s="126" t="s">
        <v>1876</v>
      </c>
      <c r="E8182" s="124"/>
      <c r="F8182" s="119"/>
    </row>
    <row r="8183" spans="1:6" ht="63">
      <c r="A8183" s="127" t="s">
        <v>291</v>
      </c>
      <c r="B8183" s="128" t="s">
        <v>481</v>
      </c>
      <c r="C8183" s="126" t="s">
        <v>1876</v>
      </c>
      <c r="D8183" s="126" t="s">
        <v>1876</v>
      </c>
      <c r="E8183" s="124"/>
      <c r="F8183" s="119"/>
    </row>
    <row r="8184" spans="1:6" ht="31.5">
      <c r="A8184" s="127" t="s">
        <v>482</v>
      </c>
      <c r="B8184" s="128" t="s">
        <v>483</v>
      </c>
      <c r="C8184" s="126" t="s">
        <v>1876</v>
      </c>
      <c r="D8184" s="126" t="s">
        <v>1876</v>
      </c>
      <c r="E8184" s="124"/>
      <c r="F8184" s="119"/>
    </row>
    <row r="8185" spans="1:6">
      <c r="A8185" s="127" t="s">
        <v>484</v>
      </c>
      <c r="B8185" s="128" t="s">
        <v>485</v>
      </c>
      <c r="C8185" s="126" t="s">
        <v>1876</v>
      </c>
      <c r="D8185" s="126" t="s">
        <v>1876</v>
      </c>
      <c r="E8185" s="124"/>
      <c r="F8185" s="119"/>
    </row>
    <row r="8186" spans="1:6">
      <c r="A8186" s="129">
        <v>2</v>
      </c>
      <c r="B8186" s="130" t="s">
        <v>298</v>
      </c>
      <c r="C8186" s="126"/>
      <c r="D8186" s="126"/>
      <c r="E8186" s="124"/>
      <c r="F8186" s="119"/>
    </row>
    <row r="8187" spans="1:6" ht="31.5">
      <c r="A8187" s="127" t="s">
        <v>267</v>
      </c>
      <c r="B8187" s="128" t="s">
        <v>486</v>
      </c>
      <c r="C8187" s="126" t="s">
        <v>1876</v>
      </c>
      <c r="D8187" s="126" t="s">
        <v>1876</v>
      </c>
      <c r="E8187" s="124"/>
      <c r="F8187" s="119"/>
    </row>
    <row r="8188" spans="1:6" ht="63">
      <c r="A8188" s="127" t="s">
        <v>268</v>
      </c>
      <c r="B8188" s="128" t="s">
        <v>411</v>
      </c>
      <c r="C8188" s="126" t="s">
        <v>1876</v>
      </c>
      <c r="D8188" s="126" t="s">
        <v>1876</v>
      </c>
      <c r="E8188" s="124"/>
      <c r="F8188" s="119"/>
    </row>
    <row r="8189" spans="1:6" ht="31.5">
      <c r="A8189" s="127" t="s">
        <v>269</v>
      </c>
      <c r="B8189" s="128" t="s">
        <v>412</v>
      </c>
      <c r="C8189" s="126" t="s">
        <v>1876</v>
      </c>
      <c r="D8189" s="126" t="s">
        <v>1876</v>
      </c>
      <c r="E8189" s="124"/>
      <c r="F8189" s="119"/>
    </row>
    <row r="8190" spans="1:6" ht="47.25">
      <c r="A8190" s="129">
        <v>3</v>
      </c>
      <c r="B8190" s="130" t="s">
        <v>210</v>
      </c>
      <c r="C8190" s="126" t="s">
        <v>1876</v>
      </c>
      <c r="D8190" s="126" t="s">
        <v>1876</v>
      </c>
      <c r="E8190" s="124"/>
      <c r="F8190" s="119"/>
    </row>
    <row r="8191" spans="1:6" ht="31.5">
      <c r="A8191" s="127" t="s">
        <v>299</v>
      </c>
      <c r="B8191" s="128" t="s">
        <v>211</v>
      </c>
      <c r="C8191" s="126" t="s">
        <v>1876</v>
      </c>
      <c r="D8191" s="126" t="s">
        <v>1876</v>
      </c>
      <c r="E8191" s="124"/>
      <c r="F8191" s="119"/>
    </row>
    <row r="8192" spans="1:6">
      <c r="A8192" s="127" t="s">
        <v>240</v>
      </c>
      <c r="B8192" s="128" t="s">
        <v>212</v>
      </c>
      <c r="C8192" s="126" t="s">
        <v>1876</v>
      </c>
      <c r="D8192" s="126" t="s">
        <v>1876</v>
      </c>
      <c r="E8192" s="124"/>
      <c r="F8192" s="119"/>
    </row>
    <row r="8193" spans="1:6">
      <c r="A8193" s="127" t="s">
        <v>242</v>
      </c>
      <c r="B8193" s="128" t="s">
        <v>213</v>
      </c>
      <c r="C8193" s="126" t="s">
        <v>1876</v>
      </c>
      <c r="D8193" s="126" t="s">
        <v>1876</v>
      </c>
      <c r="E8193" s="124"/>
      <c r="F8193" s="119"/>
    </row>
    <row r="8194" spans="1:6">
      <c r="A8194" s="127" t="s">
        <v>214</v>
      </c>
      <c r="B8194" s="128" t="s">
        <v>215</v>
      </c>
      <c r="C8194" s="126" t="s">
        <v>1876</v>
      </c>
      <c r="D8194" s="126" t="s">
        <v>1876</v>
      </c>
      <c r="E8194" s="124"/>
      <c r="F8194" s="119"/>
    </row>
    <row r="8195" spans="1:6">
      <c r="A8195" s="127" t="s">
        <v>216</v>
      </c>
      <c r="B8195" s="128" t="s">
        <v>217</v>
      </c>
      <c r="C8195" s="126" t="s">
        <v>1876</v>
      </c>
      <c r="D8195" s="126" t="s">
        <v>1876</v>
      </c>
      <c r="E8195" s="124"/>
      <c r="F8195" s="119"/>
    </row>
    <row r="8196" spans="1:6">
      <c r="A8196" s="129">
        <v>4</v>
      </c>
      <c r="B8196" s="130" t="s">
        <v>394</v>
      </c>
      <c r="C8196" s="126"/>
      <c r="D8196" s="126"/>
      <c r="E8196" s="124"/>
      <c r="F8196" s="119"/>
    </row>
    <row r="8197" spans="1:6" ht="31.5">
      <c r="A8197" s="126" t="s">
        <v>271</v>
      </c>
      <c r="B8197" s="251" t="s">
        <v>218</v>
      </c>
      <c r="C8197" s="126" t="s">
        <v>1876</v>
      </c>
      <c r="D8197" s="126" t="s">
        <v>1876</v>
      </c>
      <c r="E8197" s="124"/>
      <c r="F8197" s="119"/>
    </row>
    <row r="8198" spans="1:6" ht="63">
      <c r="A8198" s="126" t="s">
        <v>272</v>
      </c>
      <c r="B8198" s="251" t="s">
        <v>392</v>
      </c>
      <c r="C8198" s="126" t="s">
        <v>1876</v>
      </c>
      <c r="D8198" s="126" t="s">
        <v>1876</v>
      </c>
      <c r="E8198" s="124"/>
      <c r="F8198" s="119"/>
    </row>
    <row r="8199" spans="1:6" ht="31.5">
      <c r="A8199" s="126" t="s">
        <v>273</v>
      </c>
      <c r="B8199" s="251" t="s">
        <v>500</v>
      </c>
      <c r="C8199" s="126" t="s">
        <v>1876</v>
      </c>
      <c r="D8199" s="126" t="s">
        <v>1876</v>
      </c>
      <c r="E8199" s="124"/>
      <c r="F8199" s="119"/>
    </row>
    <row r="8200" spans="1:6" ht="31.5">
      <c r="A8200" s="126" t="s">
        <v>138</v>
      </c>
      <c r="B8200" s="251" t="s">
        <v>501</v>
      </c>
      <c r="C8200" s="126" t="s">
        <v>1876</v>
      </c>
      <c r="D8200" s="126" t="s">
        <v>1876</v>
      </c>
      <c r="E8200" s="124"/>
      <c r="F8200" s="119"/>
    </row>
    <row r="8201" spans="1:6">
      <c r="E8201" s="719"/>
      <c r="F8201" s="178" t="s">
        <v>251</v>
      </c>
    </row>
    <row r="8202" spans="1:6">
      <c r="B8202" s="53"/>
      <c r="F8202" s="178" t="s">
        <v>456</v>
      </c>
    </row>
    <row r="8203" spans="1:6">
      <c r="F8203" s="178" t="s">
        <v>182</v>
      </c>
    </row>
    <row r="8204" spans="1:6">
      <c r="F8204" s="178"/>
    </row>
    <row r="8205" spans="1:6">
      <c r="A8205" s="802" t="s">
        <v>399</v>
      </c>
      <c r="B8205" s="802"/>
      <c r="C8205" s="802"/>
      <c r="D8205" s="802"/>
      <c r="E8205" s="802"/>
      <c r="F8205" s="802"/>
    </row>
    <row r="8206" spans="1:6">
      <c r="A8206" s="802" t="s">
        <v>303</v>
      </c>
      <c r="B8206" s="802"/>
      <c r="C8206" s="802"/>
      <c r="D8206" s="802"/>
      <c r="E8206" s="802"/>
      <c r="F8206" s="802"/>
    </row>
    <row r="8207" spans="1:6">
      <c r="F8207" s="178" t="s">
        <v>219</v>
      </c>
    </row>
    <row r="8208" spans="1:6">
      <c r="F8208" s="178" t="s">
        <v>220</v>
      </c>
    </row>
    <row r="8209" spans="1:6">
      <c r="F8209" s="178" t="s">
        <v>221</v>
      </c>
    </row>
    <row r="8210" spans="1:6">
      <c r="F8210" s="246" t="s">
        <v>222</v>
      </c>
    </row>
    <row r="8211" spans="1:6">
      <c r="F8211" s="178" t="s">
        <v>1885</v>
      </c>
    </row>
    <row r="8212" spans="1:6">
      <c r="F8212" s="178" t="s">
        <v>177</v>
      </c>
    </row>
    <row r="8213" spans="1:6">
      <c r="A8213" s="123"/>
    </row>
    <row r="8214" spans="1:6">
      <c r="A8214" s="804" t="s">
        <v>1886</v>
      </c>
      <c r="B8214" s="804"/>
      <c r="C8214" s="804"/>
      <c r="D8214" s="804"/>
      <c r="E8214" s="804"/>
      <c r="F8214" s="804"/>
    </row>
    <row r="8215" spans="1:6">
      <c r="A8215" s="121" t="s">
        <v>1476</v>
      </c>
      <c r="B8215" s="640" t="s">
        <v>1538</v>
      </c>
    </row>
    <row r="8216" spans="1:6">
      <c r="A8216" s="803" t="s">
        <v>262</v>
      </c>
      <c r="B8216" s="781" t="s">
        <v>418</v>
      </c>
      <c r="C8216" s="806" t="s">
        <v>470</v>
      </c>
      <c r="D8216" s="807"/>
      <c r="E8216" s="805" t="s">
        <v>400</v>
      </c>
      <c r="F8216" s="781" t="s">
        <v>401</v>
      </c>
    </row>
    <row r="8217" spans="1:6">
      <c r="A8217" s="803"/>
      <c r="B8217" s="781"/>
      <c r="C8217" s="808"/>
      <c r="D8217" s="809"/>
      <c r="E8217" s="805"/>
      <c r="F8217" s="781"/>
    </row>
    <row r="8218" spans="1:6">
      <c r="A8218" s="803"/>
      <c r="B8218" s="781"/>
      <c r="C8218" s="247" t="s">
        <v>402</v>
      </c>
      <c r="D8218" s="247" t="s">
        <v>403</v>
      </c>
      <c r="E8218" s="805"/>
      <c r="F8218" s="781"/>
    </row>
    <row r="8219" spans="1:6">
      <c r="A8219" s="712">
        <v>1</v>
      </c>
      <c r="B8219" s="709">
        <v>2</v>
      </c>
      <c r="C8219" s="247">
        <v>3</v>
      </c>
      <c r="D8219" s="247">
        <v>4</v>
      </c>
      <c r="E8219" s="711">
        <v>5</v>
      </c>
      <c r="F8219" s="709">
        <v>6</v>
      </c>
    </row>
    <row r="8220" spans="1:6">
      <c r="A8220" s="712">
        <v>1</v>
      </c>
      <c r="B8220" s="248" t="s">
        <v>368</v>
      </c>
      <c r="C8220" s="249"/>
      <c r="D8220" s="249"/>
      <c r="E8220" s="125"/>
      <c r="F8220" s="710"/>
    </row>
    <row r="8221" spans="1:6">
      <c r="A8221" s="126" t="s">
        <v>264</v>
      </c>
      <c r="B8221" s="250" t="s">
        <v>369</v>
      </c>
      <c r="C8221" s="126" t="s">
        <v>1876</v>
      </c>
      <c r="D8221" s="126" t="s">
        <v>1876</v>
      </c>
      <c r="E8221" s="124"/>
      <c r="F8221" s="119"/>
    </row>
    <row r="8222" spans="1:6">
      <c r="A8222" s="126" t="s">
        <v>265</v>
      </c>
      <c r="B8222" s="251" t="s">
        <v>223</v>
      </c>
      <c r="C8222" s="126" t="s">
        <v>1876</v>
      </c>
      <c r="D8222" s="126" t="s">
        <v>1876</v>
      </c>
      <c r="E8222" s="124"/>
      <c r="F8222" s="119"/>
    </row>
    <row r="8223" spans="1:6" ht="31.5">
      <c r="A8223" s="126" t="s">
        <v>276</v>
      </c>
      <c r="B8223" s="251" t="s">
        <v>480</v>
      </c>
      <c r="C8223" s="126" t="s">
        <v>1876</v>
      </c>
      <c r="D8223" s="126" t="s">
        <v>1876</v>
      </c>
      <c r="E8223" s="124"/>
      <c r="F8223" s="119"/>
    </row>
    <row r="8224" spans="1:6" ht="63">
      <c r="A8224" s="127" t="s">
        <v>291</v>
      </c>
      <c r="B8224" s="128" t="s">
        <v>481</v>
      </c>
      <c r="C8224" s="126" t="s">
        <v>1876</v>
      </c>
      <c r="D8224" s="126" t="s">
        <v>1876</v>
      </c>
      <c r="E8224" s="124"/>
      <c r="F8224" s="119"/>
    </row>
    <row r="8225" spans="1:6" ht="31.5">
      <c r="A8225" s="127" t="s">
        <v>482</v>
      </c>
      <c r="B8225" s="128" t="s">
        <v>483</v>
      </c>
      <c r="C8225" s="126" t="s">
        <v>1876</v>
      </c>
      <c r="D8225" s="126" t="s">
        <v>1876</v>
      </c>
      <c r="E8225" s="124"/>
      <c r="F8225" s="119"/>
    </row>
    <row r="8226" spans="1:6">
      <c r="A8226" s="127" t="s">
        <v>484</v>
      </c>
      <c r="B8226" s="128" t="s">
        <v>485</v>
      </c>
      <c r="C8226" s="126" t="s">
        <v>1876</v>
      </c>
      <c r="D8226" s="126" t="s">
        <v>1876</v>
      </c>
      <c r="E8226" s="124"/>
      <c r="F8226" s="119"/>
    </row>
    <row r="8227" spans="1:6">
      <c r="A8227" s="129">
        <v>2</v>
      </c>
      <c r="B8227" s="130" t="s">
        <v>298</v>
      </c>
      <c r="C8227" s="126"/>
      <c r="D8227" s="126"/>
      <c r="E8227" s="124"/>
      <c r="F8227" s="119"/>
    </row>
    <row r="8228" spans="1:6" ht="31.5">
      <c r="A8228" s="127" t="s">
        <v>267</v>
      </c>
      <c r="B8228" s="128" t="s">
        <v>486</v>
      </c>
      <c r="C8228" s="126" t="s">
        <v>1876</v>
      </c>
      <c r="D8228" s="126" t="s">
        <v>1876</v>
      </c>
      <c r="E8228" s="124"/>
      <c r="F8228" s="119"/>
    </row>
    <row r="8229" spans="1:6" ht="63">
      <c r="A8229" s="127" t="s">
        <v>268</v>
      </c>
      <c r="B8229" s="128" t="s">
        <v>411</v>
      </c>
      <c r="C8229" s="126" t="s">
        <v>1876</v>
      </c>
      <c r="D8229" s="126" t="s">
        <v>1876</v>
      </c>
      <c r="E8229" s="124"/>
      <c r="F8229" s="119"/>
    </row>
    <row r="8230" spans="1:6" ht="31.5">
      <c r="A8230" s="127" t="s">
        <v>269</v>
      </c>
      <c r="B8230" s="128" t="s">
        <v>412</v>
      </c>
      <c r="C8230" s="126" t="s">
        <v>1876</v>
      </c>
      <c r="D8230" s="126" t="s">
        <v>1876</v>
      </c>
      <c r="E8230" s="124"/>
      <c r="F8230" s="119"/>
    </row>
    <row r="8231" spans="1:6" ht="47.25">
      <c r="A8231" s="129">
        <v>3</v>
      </c>
      <c r="B8231" s="130" t="s">
        <v>210</v>
      </c>
      <c r="C8231" s="126" t="s">
        <v>1876</v>
      </c>
      <c r="D8231" s="126" t="s">
        <v>1876</v>
      </c>
      <c r="E8231" s="124"/>
      <c r="F8231" s="119"/>
    </row>
    <row r="8232" spans="1:6" ht="31.5">
      <c r="A8232" s="127" t="s">
        <v>299</v>
      </c>
      <c r="B8232" s="128" t="s">
        <v>211</v>
      </c>
      <c r="C8232" s="126" t="s">
        <v>1876</v>
      </c>
      <c r="D8232" s="126" t="s">
        <v>1876</v>
      </c>
      <c r="E8232" s="124"/>
      <c r="F8232" s="119"/>
    </row>
    <row r="8233" spans="1:6">
      <c r="A8233" s="127" t="s">
        <v>240</v>
      </c>
      <c r="B8233" s="128" t="s">
        <v>212</v>
      </c>
      <c r="C8233" s="126" t="s">
        <v>1876</v>
      </c>
      <c r="D8233" s="126" t="s">
        <v>1876</v>
      </c>
      <c r="E8233" s="124"/>
      <c r="F8233" s="119"/>
    </row>
    <row r="8234" spans="1:6">
      <c r="A8234" s="127" t="s">
        <v>242</v>
      </c>
      <c r="B8234" s="128" t="s">
        <v>213</v>
      </c>
      <c r="C8234" s="126" t="s">
        <v>1876</v>
      </c>
      <c r="D8234" s="126" t="s">
        <v>1876</v>
      </c>
      <c r="E8234" s="124"/>
      <c r="F8234" s="119"/>
    </row>
    <row r="8235" spans="1:6">
      <c r="A8235" s="127" t="s">
        <v>214</v>
      </c>
      <c r="B8235" s="128" t="s">
        <v>215</v>
      </c>
      <c r="C8235" s="126" t="s">
        <v>1876</v>
      </c>
      <c r="D8235" s="126" t="s">
        <v>1876</v>
      </c>
      <c r="E8235" s="124"/>
      <c r="F8235" s="119"/>
    </row>
    <row r="8236" spans="1:6">
      <c r="A8236" s="127" t="s">
        <v>216</v>
      </c>
      <c r="B8236" s="128" t="s">
        <v>217</v>
      </c>
      <c r="C8236" s="126" t="s">
        <v>1876</v>
      </c>
      <c r="D8236" s="126" t="s">
        <v>1876</v>
      </c>
      <c r="E8236" s="124"/>
      <c r="F8236" s="119"/>
    </row>
    <row r="8237" spans="1:6">
      <c r="A8237" s="129">
        <v>4</v>
      </c>
      <c r="B8237" s="130" t="s">
        <v>394</v>
      </c>
      <c r="C8237" s="126"/>
      <c r="D8237" s="126"/>
      <c r="E8237" s="124"/>
      <c r="F8237" s="119"/>
    </row>
    <row r="8238" spans="1:6" ht="31.5">
      <c r="A8238" s="126" t="s">
        <v>271</v>
      </c>
      <c r="B8238" s="251" t="s">
        <v>218</v>
      </c>
      <c r="C8238" s="126" t="s">
        <v>1876</v>
      </c>
      <c r="D8238" s="126" t="s">
        <v>1876</v>
      </c>
      <c r="E8238" s="124"/>
      <c r="F8238" s="119"/>
    </row>
    <row r="8239" spans="1:6" ht="63">
      <c r="A8239" s="126" t="s">
        <v>272</v>
      </c>
      <c r="B8239" s="251" t="s">
        <v>392</v>
      </c>
      <c r="C8239" s="126" t="s">
        <v>1876</v>
      </c>
      <c r="D8239" s="126" t="s">
        <v>1876</v>
      </c>
      <c r="E8239" s="124"/>
      <c r="F8239" s="119"/>
    </row>
    <row r="8240" spans="1:6" ht="31.5">
      <c r="A8240" s="126" t="s">
        <v>273</v>
      </c>
      <c r="B8240" s="251" t="s">
        <v>500</v>
      </c>
      <c r="C8240" s="126" t="s">
        <v>1876</v>
      </c>
      <c r="D8240" s="126" t="s">
        <v>1876</v>
      </c>
      <c r="E8240" s="124"/>
      <c r="F8240" s="119"/>
    </row>
    <row r="8241" spans="1:6" ht="31.5">
      <c r="A8241" s="126" t="s">
        <v>138</v>
      </c>
      <c r="B8241" s="251" t="s">
        <v>501</v>
      </c>
      <c r="C8241" s="126" t="s">
        <v>1876</v>
      </c>
      <c r="D8241" s="126" t="s">
        <v>1876</v>
      </c>
      <c r="E8241" s="124"/>
      <c r="F8241" s="119"/>
    </row>
    <row r="8242" spans="1:6">
      <c r="E8242" s="719"/>
      <c r="F8242" s="178" t="s">
        <v>251</v>
      </c>
    </row>
    <row r="8243" spans="1:6">
      <c r="B8243" s="53"/>
      <c r="F8243" s="178" t="s">
        <v>456</v>
      </c>
    </row>
    <row r="8244" spans="1:6">
      <c r="F8244" s="178" t="s">
        <v>182</v>
      </c>
    </row>
    <row r="8245" spans="1:6">
      <c r="F8245" s="178"/>
    </row>
    <row r="8246" spans="1:6">
      <c r="A8246" s="802" t="s">
        <v>399</v>
      </c>
      <c r="B8246" s="802"/>
      <c r="C8246" s="802"/>
      <c r="D8246" s="802"/>
      <c r="E8246" s="802"/>
      <c r="F8246" s="802"/>
    </row>
    <row r="8247" spans="1:6">
      <c r="A8247" s="802" t="s">
        <v>303</v>
      </c>
      <c r="B8247" s="802"/>
      <c r="C8247" s="802"/>
      <c r="D8247" s="802"/>
      <c r="E8247" s="802"/>
      <c r="F8247" s="802"/>
    </row>
    <row r="8248" spans="1:6">
      <c r="F8248" s="178" t="s">
        <v>219</v>
      </c>
    </row>
    <row r="8249" spans="1:6">
      <c r="F8249" s="178" t="s">
        <v>220</v>
      </c>
    </row>
    <row r="8250" spans="1:6">
      <c r="F8250" s="178" t="s">
        <v>221</v>
      </c>
    </row>
    <row r="8251" spans="1:6">
      <c r="F8251" s="246" t="s">
        <v>222</v>
      </c>
    </row>
    <row r="8252" spans="1:6">
      <c r="F8252" s="178" t="s">
        <v>1885</v>
      </c>
    </row>
    <row r="8253" spans="1:6">
      <c r="F8253" s="178" t="s">
        <v>177</v>
      </c>
    </row>
    <row r="8254" spans="1:6">
      <c r="A8254" s="123"/>
    </row>
    <row r="8255" spans="1:6">
      <c r="A8255" s="804" t="s">
        <v>1886</v>
      </c>
      <c r="B8255" s="804"/>
      <c r="C8255" s="804"/>
      <c r="D8255" s="804"/>
      <c r="E8255" s="804"/>
      <c r="F8255" s="804"/>
    </row>
    <row r="8256" spans="1:6">
      <c r="A8256" s="121" t="s">
        <v>1477</v>
      </c>
      <c r="B8256" s="640" t="s">
        <v>1539</v>
      </c>
    </row>
    <row r="8257" spans="1:6">
      <c r="A8257" s="803" t="s">
        <v>262</v>
      </c>
      <c r="B8257" s="781" t="s">
        <v>418</v>
      </c>
      <c r="C8257" s="806" t="s">
        <v>470</v>
      </c>
      <c r="D8257" s="807"/>
      <c r="E8257" s="805" t="s">
        <v>400</v>
      </c>
      <c r="F8257" s="781" t="s">
        <v>401</v>
      </c>
    </row>
    <row r="8258" spans="1:6">
      <c r="A8258" s="803"/>
      <c r="B8258" s="781"/>
      <c r="C8258" s="808"/>
      <c r="D8258" s="809"/>
      <c r="E8258" s="805"/>
      <c r="F8258" s="781"/>
    </row>
    <row r="8259" spans="1:6">
      <c r="A8259" s="803"/>
      <c r="B8259" s="781"/>
      <c r="C8259" s="247" t="s">
        <v>402</v>
      </c>
      <c r="D8259" s="247" t="s">
        <v>403</v>
      </c>
      <c r="E8259" s="805"/>
      <c r="F8259" s="781"/>
    </row>
    <row r="8260" spans="1:6">
      <c r="A8260" s="712">
        <v>1</v>
      </c>
      <c r="B8260" s="709">
        <v>2</v>
      </c>
      <c r="C8260" s="247">
        <v>3</v>
      </c>
      <c r="D8260" s="247">
        <v>4</v>
      </c>
      <c r="E8260" s="711">
        <v>5</v>
      </c>
      <c r="F8260" s="709">
        <v>6</v>
      </c>
    </row>
    <row r="8261" spans="1:6">
      <c r="A8261" s="712">
        <v>1</v>
      </c>
      <c r="B8261" s="248" t="s">
        <v>368</v>
      </c>
      <c r="C8261" s="249"/>
      <c r="D8261" s="249"/>
      <c r="E8261" s="125"/>
      <c r="F8261" s="710"/>
    </row>
    <row r="8262" spans="1:6">
      <c r="A8262" s="126" t="s">
        <v>264</v>
      </c>
      <c r="B8262" s="250" t="s">
        <v>369</v>
      </c>
      <c r="C8262" s="126" t="s">
        <v>1876</v>
      </c>
      <c r="D8262" s="126" t="s">
        <v>1876</v>
      </c>
      <c r="E8262" s="124"/>
      <c r="F8262" s="119"/>
    </row>
    <row r="8263" spans="1:6">
      <c r="A8263" s="126" t="s">
        <v>265</v>
      </c>
      <c r="B8263" s="251" t="s">
        <v>223</v>
      </c>
      <c r="C8263" s="126" t="s">
        <v>1876</v>
      </c>
      <c r="D8263" s="126" t="s">
        <v>1876</v>
      </c>
      <c r="E8263" s="124"/>
      <c r="F8263" s="119"/>
    </row>
    <row r="8264" spans="1:6" ht="31.5">
      <c r="A8264" s="126" t="s">
        <v>276</v>
      </c>
      <c r="B8264" s="251" t="s">
        <v>480</v>
      </c>
      <c r="C8264" s="126" t="s">
        <v>1876</v>
      </c>
      <c r="D8264" s="126" t="s">
        <v>1876</v>
      </c>
      <c r="E8264" s="124"/>
      <c r="F8264" s="119"/>
    </row>
    <row r="8265" spans="1:6" ht="63">
      <c r="A8265" s="127" t="s">
        <v>291</v>
      </c>
      <c r="B8265" s="128" t="s">
        <v>481</v>
      </c>
      <c r="C8265" s="126" t="s">
        <v>1876</v>
      </c>
      <c r="D8265" s="126" t="s">
        <v>1876</v>
      </c>
      <c r="E8265" s="124"/>
      <c r="F8265" s="119"/>
    </row>
    <row r="8266" spans="1:6" ht="31.5">
      <c r="A8266" s="127" t="s">
        <v>482</v>
      </c>
      <c r="B8266" s="128" t="s">
        <v>483</v>
      </c>
      <c r="C8266" s="126" t="s">
        <v>1876</v>
      </c>
      <c r="D8266" s="126" t="s">
        <v>1876</v>
      </c>
      <c r="E8266" s="124"/>
      <c r="F8266" s="119"/>
    </row>
    <row r="8267" spans="1:6">
      <c r="A8267" s="127" t="s">
        <v>484</v>
      </c>
      <c r="B8267" s="128" t="s">
        <v>485</v>
      </c>
      <c r="C8267" s="126" t="s">
        <v>1876</v>
      </c>
      <c r="D8267" s="126" t="s">
        <v>1876</v>
      </c>
      <c r="E8267" s="124"/>
      <c r="F8267" s="119"/>
    </row>
    <row r="8268" spans="1:6">
      <c r="A8268" s="129">
        <v>2</v>
      </c>
      <c r="B8268" s="130" t="s">
        <v>298</v>
      </c>
      <c r="C8268" s="126"/>
      <c r="D8268" s="126"/>
      <c r="E8268" s="124"/>
      <c r="F8268" s="119"/>
    </row>
    <row r="8269" spans="1:6" ht="31.5">
      <c r="A8269" s="127" t="s">
        <v>267</v>
      </c>
      <c r="B8269" s="128" t="s">
        <v>486</v>
      </c>
      <c r="C8269" s="126" t="s">
        <v>1876</v>
      </c>
      <c r="D8269" s="126" t="s">
        <v>1876</v>
      </c>
      <c r="E8269" s="124"/>
      <c r="F8269" s="119"/>
    </row>
    <row r="8270" spans="1:6" ht="63">
      <c r="A8270" s="127" t="s">
        <v>268</v>
      </c>
      <c r="B8270" s="128" t="s">
        <v>411</v>
      </c>
      <c r="C8270" s="126" t="s">
        <v>1876</v>
      </c>
      <c r="D8270" s="126" t="s">
        <v>1876</v>
      </c>
      <c r="E8270" s="124"/>
      <c r="F8270" s="119"/>
    </row>
    <row r="8271" spans="1:6" ht="31.5">
      <c r="A8271" s="127" t="s">
        <v>269</v>
      </c>
      <c r="B8271" s="128" t="s">
        <v>412</v>
      </c>
      <c r="C8271" s="126" t="s">
        <v>1876</v>
      </c>
      <c r="D8271" s="126" t="s">
        <v>1876</v>
      </c>
      <c r="E8271" s="124"/>
      <c r="F8271" s="119"/>
    </row>
    <row r="8272" spans="1:6" ht="47.25">
      <c r="A8272" s="129">
        <v>3</v>
      </c>
      <c r="B8272" s="130" t="s">
        <v>210</v>
      </c>
      <c r="C8272" s="126" t="s">
        <v>1876</v>
      </c>
      <c r="D8272" s="126" t="s">
        <v>1876</v>
      </c>
      <c r="E8272" s="124"/>
      <c r="F8272" s="119"/>
    </row>
    <row r="8273" spans="1:6" ht="31.5">
      <c r="A8273" s="127" t="s">
        <v>299</v>
      </c>
      <c r="B8273" s="128" t="s">
        <v>211</v>
      </c>
      <c r="C8273" s="126" t="s">
        <v>1876</v>
      </c>
      <c r="D8273" s="126" t="s">
        <v>1876</v>
      </c>
      <c r="E8273" s="124"/>
      <c r="F8273" s="119"/>
    </row>
    <row r="8274" spans="1:6">
      <c r="A8274" s="127" t="s">
        <v>240</v>
      </c>
      <c r="B8274" s="128" t="s">
        <v>212</v>
      </c>
      <c r="C8274" s="126" t="s">
        <v>1876</v>
      </c>
      <c r="D8274" s="126" t="s">
        <v>1876</v>
      </c>
      <c r="E8274" s="124"/>
      <c r="F8274" s="119"/>
    </row>
    <row r="8275" spans="1:6">
      <c r="A8275" s="127" t="s">
        <v>242</v>
      </c>
      <c r="B8275" s="128" t="s">
        <v>213</v>
      </c>
      <c r="C8275" s="126" t="s">
        <v>1876</v>
      </c>
      <c r="D8275" s="126" t="s">
        <v>1876</v>
      </c>
      <c r="E8275" s="124"/>
      <c r="F8275" s="119"/>
    </row>
    <row r="8276" spans="1:6">
      <c r="A8276" s="127" t="s">
        <v>214</v>
      </c>
      <c r="B8276" s="128" t="s">
        <v>215</v>
      </c>
      <c r="C8276" s="126" t="s">
        <v>1876</v>
      </c>
      <c r="D8276" s="126" t="s">
        <v>1876</v>
      </c>
      <c r="E8276" s="124"/>
      <c r="F8276" s="119"/>
    </row>
    <row r="8277" spans="1:6">
      <c r="A8277" s="127" t="s">
        <v>216</v>
      </c>
      <c r="B8277" s="128" t="s">
        <v>217</v>
      </c>
      <c r="C8277" s="126" t="s">
        <v>1876</v>
      </c>
      <c r="D8277" s="126" t="s">
        <v>1876</v>
      </c>
      <c r="E8277" s="124"/>
      <c r="F8277" s="119"/>
    </row>
    <row r="8278" spans="1:6">
      <c r="A8278" s="129">
        <v>4</v>
      </c>
      <c r="B8278" s="130" t="s">
        <v>394</v>
      </c>
      <c r="C8278" s="126"/>
      <c r="D8278" s="126"/>
      <c r="E8278" s="124"/>
      <c r="F8278" s="119"/>
    </row>
    <row r="8279" spans="1:6" ht="31.5">
      <c r="A8279" s="126" t="s">
        <v>271</v>
      </c>
      <c r="B8279" s="251" t="s">
        <v>218</v>
      </c>
      <c r="C8279" s="126" t="s">
        <v>1876</v>
      </c>
      <c r="D8279" s="126" t="s">
        <v>1876</v>
      </c>
      <c r="E8279" s="124"/>
      <c r="F8279" s="119"/>
    </row>
    <row r="8280" spans="1:6" ht="63">
      <c r="A8280" s="126" t="s">
        <v>272</v>
      </c>
      <c r="B8280" s="251" t="s">
        <v>392</v>
      </c>
      <c r="C8280" s="126" t="s">
        <v>1876</v>
      </c>
      <c r="D8280" s="126" t="s">
        <v>1876</v>
      </c>
      <c r="E8280" s="124"/>
      <c r="F8280" s="119"/>
    </row>
    <row r="8281" spans="1:6" ht="31.5">
      <c r="A8281" s="126" t="s">
        <v>273</v>
      </c>
      <c r="B8281" s="251" t="s">
        <v>500</v>
      </c>
      <c r="C8281" s="126" t="s">
        <v>1876</v>
      </c>
      <c r="D8281" s="126" t="s">
        <v>1876</v>
      </c>
      <c r="E8281" s="124"/>
      <c r="F8281" s="119"/>
    </row>
    <row r="8282" spans="1:6" ht="31.5">
      <c r="A8282" s="126" t="s">
        <v>138</v>
      </c>
      <c r="B8282" s="251" t="s">
        <v>501</v>
      </c>
      <c r="C8282" s="126" t="s">
        <v>1876</v>
      </c>
      <c r="D8282" s="126" t="s">
        <v>1876</v>
      </c>
      <c r="E8282" s="124"/>
      <c r="F8282" s="119"/>
    </row>
    <row r="8283" spans="1:6">
      <c r="E8283" s="719"/>
      <c r="F8283" s="178" t="s">
        <v>251</v>
      </c>
    </row>
    <row r="8284" spans="1:6">
      <c r="B8284" s="53"/>
      <c r="F8284" s="178" t="s">
        <v>456</v>
      </c>
    </row>
    <row r="8285" spans="1:6">
      <c r="F8285" s="178" t="s">
        <v>182</v>
      </c>
    </row>
    <row r="8286" spans="1:6">
      <c r="F8286" s="178"/>
    </row>
    <row r="8287" spans="1:6">
      <c r="A8287" s="802" t="s">
        <v>399</v>
      </c>
      <c r="B8287" s="802"/>
      <c r="C8287" s="802"/>
      <c r="D8287" s="802"/>
      <c r="E8287" s="802"/>
      <c r="F8287" s="802"/>
    </row>
    <row r="8288" spans="1:6">
      <c r="A8288" s="802" t="s">
        <v>303</v>
      </c>
      <c r="B8288" s="802"/>
      <c r="C8288" s="802"/>
      <c r="D8288" s="802"/>
      <c r="E8288" s="802"/>
      <c r="F8288" s="802"/>
    </row>
    <row r="8289" spans="1:6">
      <c r="F8289" s="178" t="s">
        <v>219</v>
      </c>
    </row>
    <row r="8290" spans="1:6">
      <c r="F8290" s="178" t="s">
        <v>220</v>
      </c>
    </row>
    <row r="8291" spans="1:6">
      <c r="F8291" s="178" t="s">
        <v>221</v>
      </c>
    </row>
    <row r="8292" spans="1:6">
      <c r="F8292" s="246" t="s">
        <v>222</v>
      </c>
    </row>
    <row r="8293" spans="1:6">
      <c r="F8293" s="178" t="s">
        <v>1885</v>
      </c>
    </row>
    <row r="8294" spans="1:6">
      <c r="F8294" s="178" t="s">
        <v>177</v>
      </c>
    </row>
    <row r="8295" spans="1:6">
      <c r="A8295" s="123"/>
    </row>
    <row r="8296" spans="1:6">
      <c r="A8296" s="804" t="s">
        <v>1886</v>
      </c>
      <c r="B8296" s="804"/>
      <c r="C8296" s="804"/>
      <c r="D8296" s="804"/>
      <c r="E8296" s="804"/>
      <c r="F8296" s="804"/>
    </row>
    <row r="8297" spans="1:6">
      <c r="A8297" s="121" t="s">
        <v>1478</v>
      </c>
      <c r="B8297" s="640" t="s">
        <v>1540</v>
      </c>
    </row>
    <row r="8298" spans="1:6">
      <c r="A8298" s="803" t="s">
        <v>262</v>
      </c>
      <c r="B8298" s="781" t="s">
        <v>418</v>
      </c>
      <c r="C8298" s="806" t="s">
        <v>470</v>
      </c>
      <c r="D8298" s="807"/>
      <c r="E8298" s="805" t="s">
        <v>400</v>
      </c>
      <c r="F8298" s="781" t="s">
        <v>401</v>
      </c>
    </row>
    <row r="8299" spans="1:6">
      <c r="A8299" s="803"/>
      <c r="B8299" s="781"/>
      <c r="C8299" s="808"/>
      <c r="D8299" s="809"/>
      <c r="E8299" s="805"/>
      <c r="F8299" s="781"/>
    </row>
    <row r="8300" spans="1:6">
      <c r="A8300" s="803"/>
      <c r="B8300" s="781"/>
      <c r="C8300" s="247" t="s">
        <v>402</v>
      </c>
      <c r="D8300" s="247" t="s">
        <v>403</v>
      </c>
      <c r="E8300" s="805"/>
      <c r="F8300" s="781"/>
    </row>
    <row r="8301" spans="1:6">
      <c r="A8301" s="712">
        <v>1</v>
      </c>
      <c r="B8301" s="709">
        <v>2</v>
      </c>
      <c r="C8301" s="247">
        <v>3</v>
      </c>
      <c r="D8301" s="247">
        <v>4</v>
      </c>
      <c r="E8301" s="711">
        <v>5</v>
      </c>
      <c r="F8301" s="709">
        <v>6</v>
      </c>
    </row>
    <row r="8302" spans="1:6">
      <c r="A8302" s="712">
        <v>1</v>
      </c>
      <c r="B8302" s="248" t="s">
        <v>368</v>
      </c>
      <c r="C8302" s="249"/>
      <c r="D8302" s="249"/>
      <c r="E8302" s="125"/>
      <c r="F8302" s="710"/>
    </row>
    <row r="8303" spans="1:6">
      <c r="A8303" s="126" t="s">
        <v>264</v>
      </c>
      <c r="B8303" s="250" t="s">
        <v>369</v>
      </c>
      <c r="C8303" s="126" t="s">
        <v>1876</v>
      </c>
      <c r="D8303" s="126" t="s">
        <v>1876</v>
      </c>
      <c r="E8303" s="124"/>
      <c r="F8303" s="119"/>
    </row>
    <row r="8304" spans="1:6">
      <c r="A8304" s="126" t="s">
        <v>265</v>
      </c>
      <c r="B8304" s="251" t="s">
        <v>223</v>
      </c>
      <c r="C8304" s="126" t="s">
        <v>1876</v>
      </c>
      <c r="D8304" s="126" t="s">
        <v>1876</v>
      </c>
      <c r="E8304" s="124"/>
      <c r="F8304" s="119"/>
    </row>
    <row r="8305" spans="1:6" ht="31.5">
      <c r="A8305" s="126" t="s">
        <v>276</v>
      </c>
      <c r="B8305" s="251" t="s">
        <v>480</v>
      </c>
      <c r="C8305" s="126" t="s">
        <v>1876</v>
      </c>
      <c r="D8305" s="126" t="s">
        <v>1876</v>
      </c>
      <c r="E8305" s="124"/>
      <c r="F8305" s="119"/>
    </row>
    <row r="8306" spans="1:6" ht="63">
      <c r="A8306" s="127" t="s">
        <v>291</v>
      </c>
      <c r="B8306" s="128" t="s">
        <v>481</v>
      </c>
      <c r="C8306" s="126" t="s">
        <v>1876</v>
      </c>
      <c r="D8306" s="126" t="s">
        <v>1876</v>
      </c>
      <c r="E8306" s="124"/>
      <c r="F8306" s="119"/>
    </row>
    <row r="8307" spans="1:6" ht="31.5">
      <c r="A8307" s="127" t="s">
        <v>482</v>
      </c>
      <c r="B8307" s="128" t="s">
        <v>483</v>
      </c>
      <c r="C8307" s="126" t="s">
        <v>1876</v>
      </c>
      <c r="D8307" s="126" t="s">
        <v>1876</v>
      </c>
      <c r="E8307" s="124"/>
      <c r="F8307" s="119"/>
    </row>
    <row r="8308" spans="1:6">
      <c r="A8308" s="127" t="s">
        <v>484</v>
      </c>
      <c r="B8308" s="128" t="s">
        <v>485</v>
      </c>
      <c r="C8308" s="126" t="s">
        <v>1876</v>
      </c>
      <c r="D8308" s="126" t="s">
        <v>1876</v>
      </c>
      <c r="E8308" s="124"/>
      <c r="F8308" s="119"/>
    </row>
    <row r="8309" spans="1:6">
      <c r="A8309" s="129">
        <v>2</v>
      </c>
      <c r="B8309" s="130" t="s">
        <v>298</v>
      </c>
      <c r="C8309" s="126"/>
      <c r="D8309" s="126"/>
      <c r="E8309" s="124"/>
      <c r="F8309" s="119"/>
    </row>
    <row r="8310" spans="1:6" ht="31.5">
      <c r="A8310" s="127" t="s">
        <v>267</v>
      </c>
      <c r="B8310" s="128" t="s">
        <v>486</v>
      </c>
      <c r="C8310" s="126" t="s">
        <v>1876</v>
      </c>
      <c r="D8310" s="126" t="s">
        <v>1876</v>
      </c>
      <c r="E8310" s="124"/>
      <c r="F8310" s="119"/>
    </row>
    <row r="8311" spans="1:6" ht="63">
      <c r="A8311" s="127" t="s">
        <v>268</v>
      </c>
      <c r="B8311" s="128" t="s">
        <v>411</v>
      </c>
      <c r="C8311" s="126" t="s">
        <v>1876</v>
      </c>
      <c r="D8311" s="126" t="s">
        <v>1876</v>
      </c>
      <c r="E8311" s="124"/>
      <c r="F8311" s="119"/>
    </row>
    <row r="8312" spans="1:6" ht="31.5">
      <c r="A8312" s="127" t="s">
        <v>269</v>
      </c>
      <c r="B8312" s="128" t="s">
        <v>412</v>
      </c>
      <c r="C8312" s="126" t="s">
        <v>1876</v>
      </c>
      <c r="D8312" s="126" t="s">
        <v>1876</v>
      </c>
      <c r="E8312" s="124"/>
      <c r="F8312" s="119"/>
    </row>
    <row r="8313" spans="1:6" ht="47.25">
      <c r="A8313" s="129">
        <v>3</v>
      </c>
      <c r="B8313" s="130" t="s">
        <v>210</v>
      </c>
      <c r="C8313" s="126" t="s">
        <v>1876</v>
      </c>
      <c r="D8313" s="126" t="s">
        <v>1876</v>
      </c>
      <c r="E8313" s="124"/>
      <c r="F8313" s="119"/>
    </row>
    <row r="8314" spans="1:6" ht="31.5">
      <c r="A8314" s="127" t="s">
        <v>299</v>
      </c>
      <c r="B8314" s="128" t="s">
        <v>211</v>
      </c>
      <c r="C8314" s="126" t="s">
        <v>1876</v>
      </c>
      <c r="D8314" s="126" t="s">
        <v>1876</v>
      </c>
      <c r="E8314" s="124"/>
      <c r="F8314" s="119"/>
    </row>
    <row r="8315" spans="1:6">
      <c r="A8315" s="127" t="s">
        <v>240</v>
      </c>
      <c r="B8315" s="128" t="s">
        <v>212</v>
      </c>
      <c r="C8315" s="126" t="s">
        <v>1876</v>
      </c>
      <c r="D8315" s="126" t="s">
        <v>1876</v>
      </c>
      <c r="E8315" s="124"/>
      <c r="F8315" s="119"/>
    </row>
    <row r="8316" spans="1:6">
      <c r="A8316" s="127" t="s">
        <v>242</v>
      </c>
      <c r="B8316" s="128" t="s">
        <v>213</v>
      </c>
      <c r="C8316" s="126" t="s">
        <v>1876</v>
      </c>
      <c r="D8316" s="126" t="s">
        <v>1876</v>
      </c>
      <c r="E8316" s="124"/>
      <c r="F8316" s="119"/>
    </row>
    <row r="8317" spans="1:6">
      <c r="A8317" s="127" t="s">
        <v>214</v>
      </c>
      <c r="B8317" s="128" t="s">
        <v>215</v>
      </c>
      <c r="C8317" s="126" t="s">
        <v>1876</v>
      </c>
      <c r="D8317" s="126" t="s">
        <v>1876</v>
      </c>
      <c r="E8317" s="124"/>
      <c r="F8317" s="119"/>
    </row>
    <row r="8318" spans="1:6">
      <c r="A8318" s="127" t="s">
        <v>216</v>
      </c>
      <c r="B8318" s="128" t="s">
        <v>217</v>
      </c>
      <c r="C8318" s="126" t="s">
        <v>1876</v>
      </c>
      <c r="D8318" s="126" t="s">
        <v>1876</v>
      </c>
      <c r="E8318" s="124"/>
      <c r="F8318" s="119"/>
    </row>
    <row r="8319" spans="1:6">
      <c r="A8319" s="129">
        <v>4</v>
      </c>
      <c r="B8319" s="130" t="s">
        <v>394</v>
      </c>
      <c r="C8319" s="126"/>
      <c r="D8319" s="126"/>
      <c r="E8319" s="124"/>
      <c r="F8319" s="119"/>
    </row>
    <row r="8320" spans="1:6" ht="31.5">
      <c r="A8320" s="126" t="s">
        <v>271</v>
      </c>
      <c r="B8320" s="251" t="s">
        <v>218</v>
      </c>
      <c r="C8320" s="126" t="s">
        <v>1876</v>
      </c>
      <c r="D8320" s="126" t="s">
        <v>1876</v>
      </c>
      <c r="E8320" s="124"/>
      <c r="F8320" s="119"/>
    </row>
    <row r="8321" spans="1:6" ht="63">
      <c r="A8321" s="126" t="s">
        <v>272</v>
      </c>
      <c r="B8321" s="251" t="s">
        <v>392</v>
      </c>
      <c r="C8321" s="126" t="s">
        <v>1876</v>
      </c>
      <c r="D8321" s="126" t="s">
        <v>1876</v>
      </c>
      <c r="E8321" s="124"/>
      <c r="F8321" s="119"/>
    </row>
    <row r="8322" spans="1:6" ht="31.5">
      <c r="A8322" s="126" t="s">
        <v>273</v>
      </c>
      <c r="B8322" s="251" t="s">
        <v>500</v>
      </c>
      <c r="C8322" s="126" t="s">
        <v>1876</v>
      </c>
      <c r="D8322" s="126" t="s">
        <v>1876</v>
      </c>
      <c r="E8322" s="124"/>
      <c r="F8322" s="119"/>
    </row>
    <row r="8323" spans="1:6" ht="31.5">
      <c r="A8323" s="126" t="s">
        <v>138</v>
      </c>
      <c r="B8323" s="251" t="s">
        <v>501</v>
      </c>
      <c r="C8323" s="126" t="s">
        <v>1876</v>
      </c>
      <c r="D8323" s="126" t="s">
        <v>1876</v>
      </c>
      <c r="E8323" s="124"/>
      <c r="F8323" s="119"/>
    </row>
    <row r="8324" spans="1:6">
      <c r="E8324" s="719"/>
      <c r="F8324" s="178" t="s">
        <v>251</v>
      </c>
    </row>
    <row r="8325" spans="1:6">
      <c r="B8325" s="53"/>
      <c r="F8325" s="178" t="s">
        <v>456</v>
      </c>
    </row>
    <row r="8326" spans="1:6">
      <c r="F8326" s="178" t="s">
        <v>182</v>
      </c>
    </row>
    <row r="8327" spans="1:6">
      <c r="F8327" s="178"/>
    </row>
    <row r="8328" spans="1:6">
      <c r="A8328" s="802" t="s">
        <v>399</v>
      </c>
      <c r="B8328" s="802"/>
      <c r="C8328" s="802"/>
      <c r="D8328" s="802"/>
      <c r="E8328" s="802"/>
      <c r="F8328" s="802"/>
    </row>
    <row r="8329" spans="1:6">
      <c r="A8329" s="802" t="s">
        <v>303</v>
      </c>
      <c r="B8329" s="802"/>
      <c r="C8329" s="802"/>
      <c r="D8329" s="802"/>
      <c r="E8329" s="802"/>
      <c r="F8329" s="802"/>
    </row>
    <row r="8330" spans="1:6">
      <c r="F8330" s="178" t="s">
        <v>219</v>
      </c>
    </row>
    <row r="8331" spans="1:6">
      <c r="F8331" s="178" t="s">
        <v>220</v>
      </c>
    </row>
    <row r="8332" spans="1:6">
      <c r="F8332" s="178" t="s">
        <v>221</v>
      </c>
    </row>
    <row r="8333" spans="1:6">
      <c r="F8333" s="246" t="s">
        <v>222</v>
      </c>
    </row>
    <row r="8334" spans="1:6">
      <c r="F8334" s="178" t="s">
        <v>1885</v>
      </c>
    </row>
    <row r="8335" spans="1:6">
      <c r="F8335" s="178" t="s">
        <v>177</v>
      </c>
    </row>
    <row r="8336" spans="1:6">
      <c r="A8336" s="123"/>
    </row>
    <row r="8337" spans="1:6">
      <c r="A8337" s="804" t="s">
        <v>1886</v>
      </c>
      <c r="B8337" s="804"/>
      <c r="C8337" s="804"/>
      <c r="D8337" s="804"/>
      <c r="E8337" s="804"/>
      <c r="F8337" s="804"/>
    </row>
    <row r="8338" spans="1:6">
      <c r="A8338" s="121" t="s">
        <v>1479</v>
      </c>
      <c r="B8338" s="640" t="s">
        <v>1541</v>
      </c>
    </row>
    <row r="8339" spans="1:6">
      <c r="A8339" s="803" t="s">
        <v>262</v>
      </c>
      <c r="B8339" s="781" t="s">
        <v>418</v>
      </c>
      <c r="C8339" s="806" t="s">
        <v>470</v>
      </c>
      <c r="D8339" s="807"/>
      <c r="E8339" s="805" t="s">
        <v>400</v>
      </c>
      <c r="F8339" s="781" t="s">
        <v>401</v>
      </c>
    </row>
    <row r="8340" spans="1:6">
      <c r="A8340" s="803"/>
      <c r="B8340" s="781"/>
      <c r="C8340" s="808"/>
      <c r="D8340" s="809"/>
      <c r="E8340" s="805"/>
      <c r="F8340" s="781"/>
    </row>
    <row r="8341" spans="1:6">
      <c r="A8341" s="803"/>
      <c r="B8341" s="781"/>
      <c r="C8341" s="247" t="s">
        <v>402</v>
      </c>
      <c r="D8341" s="247" t="s">
        <v>403</v>
      </c>
      <c r="E8341" s="805"/>
      <c r="F8341" s="781"/>
    </row>
    <row r="8342" spans="1:6">
      <c r="A8342" s="712">
        <v>1</v>
      </c>
      <c r="B8342" s="709">
        <v>2</v>
      </c>
      <c r="C8342" s="247">
        <v>3</v>
      </c>
      <c r="D8342" s="247">
        <v>4</v>
      </c>
      <c r="E8342" s="711">
        <v>5</v>
      </c>
      <c r="F8342" s="709">
        <v>6</v>
      </c>
    </row>
    <row r="8343" spans="1:6">
      <c r="A8343" s="712">
        <v>1</v>
      </c>
      <c r="B8343" s="248" t="s">
        <v>368</v>
      </c>
      <c r="C8343" s="249"/>
      <c r="D8343" s="249"/>
      <c r="E8343" s="125"/>
      <c r="F8343" s="710"/>
    </row>
    <row r="8344" spans="1:6">
      <c r="A8344" s="126" t="s">
        <v>264</v>
      </c>
      <c r="B8344" s="250" t="s">
        <v>369</v>
      </c>
      <c r="C8344" s="126" t="s">
        <v>1876</v>
      </c>
      <c r="D8344" s="126" t="s">
        <v>1876</v>
      </c>
      <c r="E8344" s="124"/>
      <c r="F8344" s="119"/>
    </row>
    <row r="8345" spans="1:6">
      <c r="A8345" s="126" t="s">
        <v>265</v>
      </c>
      <c r="B8345" s="251" t="s">
        <v>223</v>
      </c>
      <c r="C8345" s="126" t="s">
        <v>1876</v>
      </c>
      <c r="D8345" s="126" t="s">
        <v>1876</v>
      </c>
      <c r="E8345" s="124"/>
      <c r="F8345" s="119"/>
    </row>
    <row r="8346" spans="1:6" ht="31.5">
      <c r="A8346" s="126" t="s">
        <v>276</v>
      </c>
      <c r="B8346" s="251" t="s">
        <v>480</v>
      </c>
      <c r="C8346" s="126" t="s">
        <v>1876</v>
      </c>
      <c r="D8346" s="126" t="s">
        <v>1876</v>
      </c>
      <c r="E8346" s="124"/>
      <c r="F8346" s="119"/>
    </row>
    <row r="8347" spans="1:6" ht="63">
      <c r="A8347" s="127" t="s">
        <v>291</v>
      </c>
      <c r="B8347" s="128" t="s">
        <v>481</v>
      </c>
      <c r="C8347" s="126" t="s">
        <v>1876</v>
      </c>
      <c r="D8347" s="126" t="s">
        <v>1876</v>
      </c>
      <c r="E8347" s="124"/>
      <c r="F8347" s="119"/>
    </row>
    <row r="8348" spans="1:6" ht="31.5">
      <c r="A8348" s="127" t="s">
        <v>482</v>
      </c>
      <c r="B8348" s="128" t="s">
        <v>483</v>
      </c>
      <c r="C8348" s="126" t="s">
        <v>1876</v>
      </c>
      <c r="D8348" s="126" t="s">
        <v>1876</v>
      </c>
      <c r="E8348" s="124"/>
      <c r="F8348" s="119"/>
    </row>
    <row r="8349" spans="1:6">
      <c r="A8349" s="127" t="s">
        <v>484</v>
      </c>
      <c r="B8349" s="128" t="s">
        <v>485</v>
      </c>
      <c r="C8349" s="126" t="s">
        <v>1876</v>
      </c>
      <c r="D8349" s="126" t="s">
        <v>1876</v>
      </c>
      <c r="E8349" s="124"/>
      <c r="F8349" s="119"/>
    </row>
    <row r="8350" spans="1:6">
      <c r="A8350" s="129">
        <v>2</v>
      </c>
      <c r="B8350" s="130" t="s">
        <v>298</v>
      </c>
      <c r="C8350" s="126"/>
      <c r="D8350" s="126"/>
      <c r="E8350" s="124"/>
      <c r="F8350" s="119"/>
    </row>
    <row r="8351" spans="1:6" ht="31.5">
      <c r="A8351" s="127" t="s">
        <v>267</v>
      </c>
      <c r="B8351" s="128" t="s">
        <v>486</v>
      </c>
      <c r="C8351" s="126" t="s">
        <v>1876</v>
      </c>
      <c r="D8351" s="126" t="s">
        <v>1876</v>
      </c>
      <c r="E8351" s="124"/>
      <c r="F8351" s="119"/>
    </row>
    <row r="8352" spans="1:6" ht="63">
      <c r="A8352" s="127" t="s">
        <v>268</v>
      </c>
      <c r="B8352" s="128" t="s">
        <v>411</v>
      </c>
      <c r="C8352" s="126" t="s">
        <v>1876</v>
      </c>
      <c r="D8352" s="126" t="s">
        <v>1876</v>
      </c>
      <c r="E8352" s="124"/>
      <c r="F8352" s="119"/>
    </row>
    <row r="8353" spans="1:6" ht="31.5">
      <c r="A8353" s="127" t="s">
        <v>269</v>
      </c>
      <c r="B8353" s="128" t="s">
        <v>412</v>
      </c>
      <c r="C8353" s="126" t="s">
        <v>1876</v>
      </c>
      <c r="D8353" s="126" t="s">
        <v>1876</v>
      </c>
      <c r="E8353" s="124"/>
      <c r="F8353" s="119"/>
    </row>
    <row r="8354" spans="1:6" ht="47.25">
      <c r="A8354" s="129">
        <v>3</v>
      </c>
      <c r="B8354" s="130" t="s">
        <v>210</v>
      </c>
      <c r="C8354" s="126" t="s">
        <v>1876</v>
      </c>
      <c r="D8354" s="126" t="s">
        <v>1876</v>
      </c>
      <c r="E8354" s="124"/>
      <c r="F8354" s="119"/>
    </row>
    <row r="8355" spans="1:6" ht="31.5">
      <c r="A8355" s="127" t="s">
        <v>299</v>
      </c>
      <c r="B8355" s="128" t="s">
        <v>211</v>
      </c>
      <c r="C8355" s="126" t="s">
        <v>1876</v>
      </c>
      <c r="D8355" s="126" t="s">
        <v>1876</v>
      </c>
      <c r="E8355" s="124"/>
      <c r="F8355" s="119"/>
    </row>
    <row r="8356" spans="1:6">
      <c r="A8356" s="127" t="s">
        <v>240</v>
      </c>
      <c r="B8356" s="128" t="s">
        <v>212</v>
      </c>
      <c r="C8356" s="126" t="s">
        <v>1876</v>
      </c>
      <c r="D8356" s="126" t="s">
        <v>1876</v>
      </c>
      <c r="E8356" s="124"/>
      <c r="F8356" s="119"/>
    </row>
    <row r="8357" spans="1:6">
      <c r="A8357" s="127" t="s">
        <v>242</v>
      </c>
      <c r="B8357" s="128" t="s">
        <v>213</v>
      </c>
      <c r="C8357" s="126" t="s">
        <v>1876</v>
      </c>
      <c r="D8357" s="126" t="s">
        <v>1876</v>
      </c>
      <c r="E8357" s="124"/>
      <c r="F8357" s="119"/>
    </row>
    <row r="8358" spans="1:6">
      <c r="A8358" s="127" t="s">
        <v>214</v>
      </c>
      <c r="B8358" s="128" t="s">
        <v>215</v>
      </c>
      <c r="C8358" s="126" t="s">
        <v>1876</v>
      </c>
      <c r="D8358" s="126" t="s">
        <v>1876</v>
      </c>
      <c r="E8358" s="124"/>
      <c r="F8358" s="119"/>
    </row>
    <row r="8359" spans="1:6">
      <c r="A8359" s="127" t="s">
        <v>216</v>
      </c>
      <c r="B8359" s="128" t="s">
        <v>217</v>
      </c>
      <c r="C8359" s="126" t="s">
        <v>1876</v>
      </c>
      <c r="D8359" s="126" t="s">
        <v>1876</v>
      </c>
      <c r="E8359" s="124"/>
      <c r="F8359" s="119"/>
    </row>
    <row r="8360" spans="1:6">
      <c r="A8360" s="129">
        <v>4</v>
      </c>
      <c r="B8360" s="130" t="s">
        <v>394</v>
      </c>
      <c r="C8360" s="126"/>
      <c r="D8360" s="126"/>
      <c r="E8360" s="124"/>
      <c r="F8360" s="119"/>
    </row>
    <row r="8361" spans="1:6" ht="31.5">
      <c r="A8361" s="126" t="s">
        <v>271</v>
      </c>
      <c r="B8361" s="251" t="s">
        <v>218</v>
      </c>
      <c r="C8361" s="126" t="s">
        <v>1876</v>
      </c>
      <c r="D8361" s="126" t="s">
        <v>1876</v>
      </c>
      <c r="E8361" s="124"/>
      <c r="F8361" s="119"/>
    </row>
    <row r="8362" spans="1:6" ht="63">
      <c r="A8362" s="126" t="s">
        <v>272</v>
      </c>
      <c r="B8362" s="251" t="s">
        <v>392</v>
      </c>
      <c r="C8362" s="126" t="s">
        <v>1876</v>
      </c>
      <c r="D8362" s="126" t="s">
        <v>1876</v>
      </c>
      <c r="E8362" s="124"/>
      <c r="F8362" s="119"/>
    </row>
    <row r="8363" spans="1:6" ht="31.5">
      <c r="A8363" s="126" t="s">
        <v>273</v>
      </c>
      <c r="B8363" s="251" t="s">
        <v>500</v>
      </c>
      <c r="C8363" s="126" t="s">
        <v>1876</v>
      </c>
      <c r="D8363" s="126" t="s">
        <v>1876</v>
      </c>
      <c r="E8363" s="124"/>
      <c r="F8363" s="119"/>
    </row>
    <row r="8364" spans="1:6" ht="31.5">
      <c r="A8364" s="126" t="s">
        <v>138</v>
      </c>
      <c r="B8364" s="251" t="s">
        <v>501</v>
      </c>
      <c r="C8364" s="126" t="s">
        <v>1876</v>
      </c>
      <c r="D8364" s="126" t="s">
        <v>1876</v>
      </c>
      <c r="E8364" s="124"/>
      <c r="F8364" s="119"/>
    </row>
    <row r="8365" spans="1:6">
      <c r="E8365" s="719"/>
      <c r="F8365" s="178" t="s">
        <v>251</v>
      </c>
    </row>
    <row r="8366" spans="1:6">
      <c r="B8366" s="53"/>
      <c r="F8366" s="178" t="s">
        <v>456</v>
      </c>
    </row>
    <row r="8367" spans="1:6">
      <c r="F8367" s="178" t="s">
        <v>182</v>
      </c>
    </row>
    <row r="8368" spans="1:6">
      <c r="F8368" s="178"/>
    </row>
    <row r="8369" spans="1:6">
      <c r="A8369" s="802" t="s">
        <v>399</v>
      </c>
      <c r="B8369" s="802"/>
      <c r="C8369" s="802"/>
      <c r="D8369" s="802"/>
      <c r="E8369" s="802"/>
      <c r="F8369" s="802"/>
    </row>
    <row r="8370" spans="1:6">
      <c r="A8370" s="802" t="s">
        <v>303</v>
      </c>
      <c r="B8370" s="802"/>
      <c r="C8370" s="802"/>
      <c r="D8370" s="802"/>
      <c r="E8370" s="802"/>
      <c r="F8370" s="802"/>
    </row>
    <row r="8371" spans="1:6">
      <c r="F8371" s="178" t="s">
        <v>219</v>
      </c>
    </row>
    <row r="8372" spans="1:6">
      <c r="F8372" s="178" t="s">
        <v>220</v>
      </c>
    </row>
    <row r="8373" spans="1:6">
      <c r="F8373" s="178" t="s">
        <v>221</v>
      </c>
    </row>
    <row r="8374" spans="1:6">
      <c r="F8374" s="246" t="s">
        <v>222</v>
      </c>
    </row>
    <row r="8375" spans="1:6">
      <c r="F8375" s="178" t="s">
        <v>1885</v>
      </c>
    </row>
    <row r="8376" spans="1:6">
      <c r="F8376" s="178" t="s">
        <v>177</v>
      </c>
    </row>
    <row r="8377" spans="1:6">
      <c r="A8377" s="123"/>
    </row>
    <row r="8378" spans="1:6">
      <c r="A8378" s="804" t="s">
        <v>1886</v>
      </c>
      <c r="B8378" s="804"/>
      <c r="C8378" s="804"/>
      <c r="D8378" s="804"/>
      <c r="E8378" s="804"/>
      <c r="F8378" s="804"/>
    </row>
    <row r="8379" spans="1:6">
      <c r="A8379" s="121" t="s">
        <v>1480</v>
      </c>
      <c r="B8379" s="640" t="s">
        <v>1542</v>
      </c>
    </row>
    <row r="8380" spans="1:6">
      <c r="A8380" s="803" t="s">
        <v>262</v>
      </c>
      <c r="B8380" s="781" t="s">
        <v>418</v>
      </c>
      <c r="C8380" s="806" t="s">
        <v>470</v>
      </c>
      <c r="D8380" s="807"/>
      <c r="E8380" s="805" t="s">
        <v>400</v>
      </c>
      <c r="F8380" s="781" t="s">
        <v>401</v>
      </c>
    </row>
    <row r="8381" spans="1:6">
      <c r="A8381" s="803"/>
      <c r="B8381" s="781"/>
      <c r="C8381" s="808"/>
      <c r="D8381" s="809"/>
      <c r="E8381" s="805"/>
      <c r="F8381" s="781"/>
    </row>
    <row r="8382" spans="1:6">
      <c r="A8382" s="803"/>
      <c r="B8382" s="781"/>
      <c r="C8382" s="247" t="s">
        <v>402</v>
      </c>
      <c r="D8382" s="247" t="s">
        <v>403</v>
      </c>
      <c r="E8382" s="805"/>
      <c r="F8382" s="781"/>
    </row>
    <row r="8383" spans="1:6">
      <c r="A8383" s="712">
        <v>1</v>
      </c>
      <c r="B8383" s="709">
        <v>2</v>
      </c>
      <c r="C8383" s="247">
        <v>3</v>
      </c>
      <c r="D8383" s="247">
        <v>4</v>
      </c>
      <c r="E8383" s="711">
        <v>5</v>
      </c>
      <c r="F8383" s="709">
        <v>6</v>
      </c>
    </row>
    <row r="8384" spans="1:6">
      <c r="A8384" s="712">
        <v>1</v>
      </c>
      <c r="B8384" s="248" t="s">
        <v>368</v>
      </c>
      <c r="C8384" s="249"/>
      <c r="D8384" s="249"/>
      <c r="E8384" s="125"/>
      <c r="F8384" s="710"/>
    </row>
    <row r="8385" spans="1:6">
      <c r="A8385" s="126" t="s">
        <v>264</v>
      </c>
      <c r="B8385" s="250" t="s">
        <v>369</v>
      </c>
      <c r="C8385" s="126" t="s">
        <v>1876</v>
      </c>
      <c r="D8385" s="126" t="s">
        <v>1876</v>
      </c>
      <c r="E8385" s="124"/>
      <c r="F8385" s="119"/>
    </row>
    <row r="8386" spans="1:6">
      <c r="A8386" s="126" t="s">
        <v>265</v>
      </c>
      <c r="B8386" s="251" t="s">
        <v>223</v>
      </c>
      <c r="C8386" s="126" t="s">
        <v>1876</v>
      </c>
      <c r="D8386" s="126" t="s">
        <v>1876</v>
      </c>
      <c r="E8386" s="124"/>
      <c r="F8386" s="119"/>
    </row>
    <row r="8387" spans="1:6" ht="31.5">
      <c r="A8387" s="126" t="s">
        <v>276</v>
      </c>
      <c r="B8387" s="251" t="s">
        <v>480</v>
      </c>
      <c r="C8387" s="126" t="s">
        <v>1876</v>
      </c>
      <c r="D8387" s="126" t="s">
        <v>1876</v>
      </c>
      <c r="E8387" s="124"/>
      <c r="F8387" s="119"/>
    </row>
    <row r="8388" spans="1:6" ht="63">
      <c r="A8388" s="127" t="s">
        <v>291</v>
      </c>
      <c r="B8388" s="128" t="s">
        <v>481</v>
      </c>
      <c r="C8388" s="126" t="s">
        <v>1876</v>
      </c>
      <c r="D8388" s="126" t="s">
        <v>1876</v>
      </c>
      <c r="E8388" s="124"/>
      <c r="F8388" s="119"/>
    </row>
    <row r="8389" spans="1:6" ht="31.5">
      <c r="A8389" s="127" t="s">
        <v>482</v>
      </c>
      <c r="B8389" s="128" t="s">
        <v>483</v>
      </c>
      <c r="C8389" s="126" t="s">
        <v>1876</v>
      </c>
      <c r="D8389" s="126" t="s">
        <v>1876</v>
      </c>
      <c r="E8389" s="124"/>
      <c r="F8389" s="119"/>
    </row>
    <row r="8390" spans="1:6">
      <c r="A8390" s="127" t="s">
        <v>484</v>
      </c>
      <c r="B8390" s="128" t="s">
        <v>485</v>
      </c>
      <c r="C8390" s="126" t="s">
        <v>1876</v>
      </c>
      <c r="D8390" s="126" t="s">
        <v>1876</v>
      </c>
      <c r="E8390" s="124"/>
      <c r="F8390" s="119"/>
    </row>
    <row r="8391" spans="1:6">
      <c r="A8391" s="129">
        <v>2</v>
      </c>
      <c r="B8391" s="130" t="s">
        <v>298</v>
      </c>
      <c r="C8391" s="126"/>
      <c r="D8391" s="126"/>
      <c r="E8391" s="124"/>
      <c r="F8391" s="119"/>
    </row>
    <row r="8392" spans="1:6" ht="31.5">
      <c r="A8392" s="127" t="s">
        <v>267</v>
      </c>
      <c r="B8392" s="128" t="s">
        <v>486</v>
      </c>
      <c r="C8392" s="126" t="s">
        <v>1876</v>
      </c>
      <c r="D8392" s="126" t="s">
        <v>1876</v>
      </c>
      <c r="E8392" s="124"/>
      <c r="F8392" s="119"/>
    </row>
    <row r="8393" spans="1:6" ht="63">
      <c r="A8393" s="127" t="s">
        <v>268</v>
      </c>
      <c r="B8393" s="128" t="s">
        <v>411</v>
      </c>
      <c r="C8393" s="126" t="s">
        <v>1876</v>
      </c>
      <c r="D8393" s="126" t="s">
        <v>1876</v>
      </c>
      <c r="E8393" s="124"/>
      <c r="F8393" s="119"/>
    </row>
    <row r="8394" spans="1:6" ht="31.5">
      <c r="A8394" s="127" t="s">
        <v>269</v>
      </c>
      <c r="B8394" s="128" t="s">
        <v>412</v>
      </c>
      <c r="C8394" s="126" t="s">
        <v>1876</v>
      </c>
      <c r="D8394" s="126" t="s">
        <v>1876</v>
      </c>
      <c r="E8394" s="124"/>
      <c r="F8394" s="119"/>
    </row>
    <row r="8395" spans="1:6" ht="47.25">
      <c r="A8395" s="129">
        <v>3</v>
      </c>
      <c r="B8395" s="130" t="s">
        <v>210</v>
      </c>
      <c r="C8395" s="126" t="s">
        <v>1876</v>
      </c>
      <c r="D8395" s="126" t="s">
        <v>1876</v>
      </c>
      <c r="E8395" s="124"/>
      <c r="F8395" s="119"/>
    </row>
    <row r="8396" spans="1:6" ht="31.5">
      <c r="A8396" s="127" t="s">
        <v>299</v>
      </c>
      <c r="B8396" s="128" t="s">
        <v>211</v>
      </c>
      <c r="C8396" s="126" t="s">
        <v>1876</v>
      </c>
      <c r="D8396" s="126" t="s">
        <v>1876</v>
      </c>
      <c r="E8396" s="124"/>
      <c r="F8396" s="119"/>
    </row>
    <row r="8397" spans="1:6">
      <c r="A8397" s="127" t="s">
        <v>240</v>
      </c>
      <c r="B8397" s="128" t="s">
        <v>212</v>
      </c>
      <c r="C8397" s="126" t="s">
        <v>1876</v>
      </c>
      <c r="D8397" s="126" t="s">
        <v>1876</v>
      </c>
      <c r="E8397" s="124"/>
      <c r="F8397" s="119"/>
    </row>
    <row r="8398" spans="1:6">
      <c r="A8398" s="127" t="s">
        <v>242</v>
      </c>
      <c r="B8398" s="128" t="s">
        <v>213</v>
      </c>
      <c r="C8398" s="126" t="s">
        <v>1876</v>
      </c>
      <c r="D8398" s="126" t="s">
        <v>1876</v>
      </c>
      <c r="E8398" s="124"/>
      <c r="F8398" s="119"/>
    </row>
    <row r="8399" spans="1:6">
      <c r="A8399" s="127" t="s">
        <v>214</v>
      </c>
      <c r="B8399" s="128" t="s">
        <v>215</v>
      </c>
      <c r="C8399" s="126" t="s">
        <v>1876</v>
      </c>
      <c r="D8399" s="126" t="s">
        <v>1876</v>
      </c>
      <c r="E8399" s="124"/>
      <c r="F8399" s="119"/>
    </row>
    <row r="8400" spans="1:6">
      <c r="A8400" s="127" t="s">
        <v>216</v>
      </c>
      <c r="B8400" s="128" t="s">
        <v>217</v>
      </c>
      <c r="C8400" s="126" t="s">
        <v>1876</v>
      </c>
      <c r="D8400" s="126" t="s">
        <v>1876</v>
      </c>
      <c r="E8400" s="124"/>
      <c r="F8400" s="119"/>
    </row>
    <row r="8401" spans="1:6">
      <c r="A8401" s="129">
        <v>4</v>
      </c>
      <c r="B8401" s="130" t="s">
        <v>394</v>
      </c>
      <c r="C8401" s="126"/>
      <c r="D8401" s="126"/>
      <c r="E8401" s="124"/>
      <c r="F8401" s="119"/>
    </row>
    <row r="8402" spans="1:6" ht="31.5">
      <c r="A8402" s="126" t="s">
        <v>271</v>
      </c>
      <c r="B8402" s="251" t="s">
        <v>218</v>
      </c>
      <c r="C8402" s="126" t="s">
        <v>1876</v>
      </c>
      <c r="D8402" s="126" t="s">
        <v>1876</v>
      </c>
      <c r="E8402" s="124"/>
      <c r="F8402" s="119"/>
    </row>
    <row r="8403" spans="1:6" ht="63">
      <c r="A8403" s="126" t="s">
        <v>272</v>
      </c>
      <c r="B8403" s="251" t="s">
        <v>392</v>
      </c>
      <c r="C8403" s="126" t="s">
        <v>1876</v>
      </c>
      <c r="D8403" s="126" t="s">
        <v>1876</v>
      </c>
      <c r="E8403" s="124"/>
      <c r="F8403" s="119"/>
    </row>
    <row r="8404" spans="1:6" ht="31.5">
      <c r="A8404" s="126" t="s">
        <v>273</v>
      </c>
      <c r="B8404" s="251" t="s">
        <v>500</v>
      </c>
      <c r="C8404" s="126" t="s">
        <v>1876</v>
      </c>
      <c r="D8404" s="126" t="s">
        <v>1876</v>
      </c>
      <c r="E8404" s="124"/>
      <c r="F8404" s="119"/>
    </row>
    <row r="8405" spans="1:6" ht="31.5">
      <c r="A8405" s="126" t="s">
        <v>138</v>
      </c>
      <c r="B8405" s="251" t="s">
        <v>501</v>
      </c>
      <c r="C8405" s="126" t="s">
        <v>1876</v>
      </c>
      <c r="D8405" s="126" t="s">
        <v>1876</v>
      </c>
      <c r="E8405" s="124"/>
      <c r="F8405" s="119"/>
    </row>
    <row r="8406" spans="1:6">
      <c r="E8406" s="719"/>
      <c r="F8406" s="178" t="s">
        <v>251</v>
      </c>
    </row>
    <row r="8407" spans="1:6">
      <c r="B8407" s="53"/>
      <c r="F8407" s="178" t="s">
        <v>456</v>
      </c>
    </row>
    <row r="8408" spans="1:6">
      <c r="F8408" s="178" t="s">
        <v>182</v>
      </c>
    </row>
    <row r="8409" spans="1:6">
      <c r="F8409" s="178"/>
    </row>
    <row r="8410" spans="1:6">
      <c r="A8410" s="802" t="s">
        <v>399</v>
      </c>
      <c r="B8410" s="802"/>
      <c r="C8410" s="802"/>
      <c r="D8410" s="802"/>
      <c r="E8410" s="802"/>
      <c r="F8410" s="802"/>
    </row>
    <row r="8411" spans="1:6">
      <c r="A8411" s="802" t="s">
        <v>303</v>
      </c>
      <c r="B8411" s="802"/>
      <c r="C8411" s="802"/>
      <c r="D8411" s="802"/>
      <c r="E8411" s="802"/>
      <c r="F8411" s="802"/>
    </row>
    <row r="8412" spans="1:6">
      <c r="F8412" s="178" t="s">
        <v>219</v>
      </c>
    </row>
    <row r="8413" spans="1:6">
      <c r="F8413" s="178" t="s">
        <v>220</v>
      </c>
    </row>
    <row r="8414" spans="1:6">
      <c r="F8414" s="178" t="s">
        <v>221</v>
      </c>
    </row>
    <row r="8415" spans="1:6">
      <c r="F8415" s="246" t="s">
        <v>222</v>
      </c>
    </row>
    <row r="8416" spans="1:6">
      <c r="F8416" s="178" t="s">
        <v>1885</v>
      </c>
    </row>
    <row r="8417" spans="1:6">
      <c r="F8417" s="178" t="s">
        <v>177</v>
      </c>
    </row>
    <row r="8418" spans="1:6">
      <c r="A8418" s="123"/>
    </row>
    <row r="8419" spans="1:6">
      <c r="A8419" s="804" t="s">
        <v>1886</v>
      </c>
      <c r="B8419" s="804"/>
      <c r="C8419" s="804"/>
      <c r="D8419" s="804"/>
      <c r="E8419" s="804"/>
      <c r="F8419" s="804"/>
    </row>
    <row r="8420" spans="1:6">
      <c r="A8420" s="121" t="s">
        <v>1481</v>
      </c>
      <c r="B8420" s="640" t="s">
        <v>1543</v>
      </c>
    </row>
    <row r="8421" spans="1:6">
      <c r="A8421" s="803" t="s">
        <v>262</v>
      </c>
      <c r="B8421" s="781" t="s">
        <v>418</v>
      </c>
      <c r="C8421" s="806" t="s">
        <v>470</v>
      </c>
      <c r="D8421" s="807"/>
      <c r="E8421" s="805" t="s">
        <v>400</v>
      </c>
      <c r="F8421" s="781" t="s">
        <v>401</v>
      </c>
    </row>
    <row r="8422" spans="1:6">
      <c r="A8422" s="803"/>
      <c r="B8422" s="781"/>
      <c r="C8422" s="808"/>
      <c r="D8422" s="809"/>
      <c r="E8422" s="805"/>
      <c r="F8422" s="781"/>
    </row>
    <row r="8423" spans="1:6">
      <c r="A8423" s="803"/>
      <c r="B8423" s="781"/>
      <c r="C8423" s="247" t="s">
        <v>402</v>
      </c>
      <c r="D8423" s="247" t="s">
        <v>403</v>
      </c>
      <c r="E8423" s="805"/>
      <c r="F8423" s="781"/>
    </row>
    <row r="8424" spans="1:6">
      <c r="A8424" s="712">
        <v>1</v>
      </c>
      <c r="B8424" s="709">
        <v>2</v>
      </c>
      <c r="C8424" s="247">
        <v>3</v>
      </c>
      <c r="D8424" s="247">
        <v>4</v>
      </c>
      <c r="E8424" s="711">
        <v>5</v>
      </c>
      <c r="F8424" s="709">
        <v>6</v>
      </c>
    </row>
    <row r="8425" spans="1:6">
      <c r="A8425" s="712">
        <v>1</v>
      </c>
      <c r="B8425" s="248" t="s">
        <v>368</v>
      </c>
      <c r="C8425" s="249"/>
      <c r="D8425" s="249"/>
      <c r="E8425" s="125"/>
      <c r="F8425" s="710"/>
    </row>
    <row r="8426" spans="1:6">
      <c r="A8426" s="126" t="s">
        <v>264</v>
      </c>
      <c r="B8426" s="250" t="s">
        <v>369</v>
      </c>
      <c r="C8426" s="126" t="s">
        <v>1876</v>
      </c>
      <c r="D8426" s="126" t="s">
        <v>1876</v>
      </c>
      <c r="E8426" s="124"/>
      <c r="F8426" s="119"/>
    </row>
    <row r="8427" spans="1:6">
      <c r="A8427" s="126" t="s">
        <v>265</v>
      </c>
      <c r="B8427" s="251" t="s">
        <v>223</v>
      </c>
      <c r="C8427" s="126" t="s">
        <v>1876</v>
      </c>
      <c r="D8427" s="126" t="s">
        <v>1876</v>
      </c>
      <c r="E8427" s="124"/>
      <c r="F8427" s="119"/>
    </row>
    <row r="8428" spans="1:6" ht="31.5">
      <c r="A8428" s="126" t="s">
        <v>276</v>
      </c>
      <c r="B8428" s="251" t="s">
        <v>480</v>
      </c>
      <c r="C8428" s="126" t="s">
        <v>1876</v>
      </c>
      <c r="D8428" s="126" t="s">
        <v>1876</v>
      </c>
      <c r="E8428" s="124"/>
      <c r="F8428" s="119"/>
    </row>
    <row r="8429" spans="1:6" ht="63">
      <c r="A8429" s="127" t="s">
        <v>291</v>
      </c>
      <c r="B8429" s="128" t="s">
        <v>481</v>
      </c>
      <c r="C8429" s="126" t="s">
        <v>1876</v>
      </c>
      <c r="D8429" s="126" t="s">
        <v>1876</v>
      </c>
      <c r="E8429" s="124"/>
      <c r="F8429" s="119"/>
    </row>
    <row r="8430" spans="1:6" ht="31.5">
      <c r="A8430" s="127" t="s">
        <v>482</v>
      </c>
      <c r="B8430" s="128" t="s">
        <v>483</v>
      </c>
      <c r="C8430" s="126" t="s">
        <v>1876</v>
      </c>
      <c r="D8430" s="126" t="s">
        <v>1876</v>
      </c>
      <c r="E8430" s="124"/>
      <c r="F8430" s="119"/>
    </row>
    <row r="8431" spans="1:6">
      <c r="A8431" s="127" t="s">
        <v>484</v>
      </c>
      <c r="B8431" s="128" t="s">
        <v>485</v>
      </c>
      <c r="C8431" s="126" t="s">
        <v>1876</v>
      </c>
      <c r="D8431" s="126" t="s">
        <v>1876</v>
      </c>
      <c r="E8431" s="124"/>
      <c r="F8431" s="119"/>
    </row>
    <row r="8432" spans="1:6">
      <c r="A8432" s="129">
        <v>2</v>
      </c>
      <c r="B8432" s="130" t="s">
        <v>298</v>
      </c>
      <c r="C8432" s="126"/>
      <c r="D8432" s="126"/>
      <c r="E8432" s="124"/>
      <c r="F8432" s="119"/>
    </row>
    <row r="8433" spans="1:6" ht="31.5">
      <c r="A8433" s="127" t="s">
        <v>267</v>
      </c>
      <c r="B8433" s="128" t="s">
        <v>486</v>
      </c>
      <c r="C8433" s="126" t="s">
        <v>1876</v>
      </c>
      <c r="D8433" s="126" t="s">
        <v>1876</v>
      </c>
      <c r="E8433" s="124"/>
      <c r="F8433" s="119"/>
    </row>
    <row r="8434" spans="1:6" ht="63">
      <c r="A8434" s="127" t="s">
        <v>268</v>
      </c>
      <c r="B8434" s="128" t="s">
        <v>411</v>
      </c>
      <c r="C8434" s="126" t="s">
        <v>1876</v>
      </c>
      <c r="D8434" s="126" t="s">
        <v>1876</v>
      </c>
      <c r="E8434" s="124"/>
      <c r="F8434" s="119"/>
    </row>
    <row r="8435" spans="1:6" ht="31.5">
      <c r="A8435" s="127" t="s">
        <v>269</v>
      </c>
      <c r="B8435" s="128" t="s">
        <v>412</v>
      </c>
      <c r="C8435" s="126" t="s">
        <v>1876</v>
      </c>
      <c r="D8435" s="126" t="s">
        <v>1876</v>
      </c>
      <c r="E8435" s="124"/>
      <c r="F8435" s="119"/>
    </row>
    <row r="8436" spans="1:6" ht="47.25">
      <c r="A8436" s="129">
        <v>3</v>
      </c>
      <c r="B8436" s="130" t="s">
        <v>210</v>
      </c>
      <c r="C8436" s="126" t="s">
        <v>1876</v>
      </c>
      <c r="D8436" s="126" t="s">
        <v>1876</v>
      </c>
      <c r="E8436" s="124"/>
      <c r="F8436" s="119"/>
    </row>
    <row r="8437" spans="1:6" ht="31.5">
      <c r="A8437" s="127" t="s">
        <v>299</v>
      </c>
      <c r="B8437" s="128" t="s">
        <v>211</v>
      </c>
      <c r="C8437" s="126" t="s">
        <v>1876</v>
      </c>
      <c r="D8437" s="126" t="s">
        <v>1876</v>
      </c>
      <c r="E8437" s="124"/>
      <c r="F8437" s="119"/>
    </row>
    <row r="8438" spans="1:6">
      <c r="A8438" s="127" t="s">
        <v>240</v>
      </c>
      <c r="B8438" s="128" t="s">
        <v>212</v>
      </c>
      <c r="C8438" s="126" t="s">
        <v>1876</v>
      </c>
      <c r="D8438" s="126" t="s">
        <v>1876</v>
      </c>
      <c r="E8438" s="124"/>
      <c r="F8438" s="119"/>
    </row>
    <row r="8439" spans="1:6">
      <c r="A8439" s="127" t="s">
        <v>242</v>
      </c>
      <c r="B8439" s="128" t="s">
        <v>213</v>
      </c>
      <c r="C8439" s="126" t="s">
        <v>1876</v>
      </c>
      <c r="D8439" s="126" t="s">
        <v>1876</v>
      </c>
      <c r="E8439" s="124"/>
      <c r="F8439" s="119"/>
    </row>
    <row r="8440" spans="1:6">
      <c r="A8440" s="127" t="s">
        <v>214</v>
      </c>
      <c r="B8440" s="128" t="s">
        <v>215</v>
      </c>
      <c r="C8440" s="126" t="s">
        <v>1876</v>
      </c>
      <c r="D8440" s="126" t="s">
        <v>1876</v>
      </c>
      <c r="E8440" s="124"/>
      <c r="F8440" s="119"/>
    </row>
    <row r="8441" spans="1:6">
      <c r="A8441" s="127" t="s">
        <v>216</v>
      </c>
      <c r="B8441" s="128" t="s">
        <v>217</v>
      </c>
      <c r="C8441" s="126" t="s">
        <v>1876</v>
      </c>
      <c r="D8441" s="126" t="s">
        <v>1876</v>
      </c>
      <c r="E8441" s="124"/>
      <c r="F8441" s="119"/>
    </row>
    <row r="8442" spans="1:6">
      <c r="A8442" s="129">
        <v>4</v>
      </c>
      <c r="B8442" s="130" t="s">
        <v>394</v>
      </c>
      <c r="C8442" s="126"/>
      <c r="D8442" s="126"/>
      <c r="E8442" s="124"/>
      <c r="F8442" s="119"/>
    </row>
    <row r="8443" spans="1:6" ht="31.5">
      <c r="A8443" s="126" t="s">
        <v>271</v>
      </c>
      <c r="B8443" s="251" t="s">
        <v>218</v>
      </c>
      <c r="C8443" s="126" t="s">
        <v>1876</v>
      </c>
      <c r="D8443" s="126" t="s">
        <v>1876</v>
      </c>
      <c r="E8443" s="124"/>
      <c r="F8443" s="119"/>
    </row>
    <row r="8444" spans="1:6" ht="63">
      <c r="A8444" s="126" t="s">
        <v>272</v>
      </c>
      <c r="B8444" s="251" t="s">
        <v>392</v>
      </c>
      <c r="C8444" s="126" t="s">
        <v>1876</v>
      </c>
      <c r="D8444" s="126" t="s">
        <v>1876</v>
      </c>
      <c r="E8444" s="124"/>
      <c r="F8444" s="119"/>
    </row>
    <row r="8445" spans="1:6" ht="31.5">
      <c r="A8445" s="126" t="s">
        <v>273</v>
      </c>
      <c r="B8445" s="251" t="s">
        <v>500</v>
      </c>
      <c r="C8445" s="126" t="s">
        <v>1876</v>
      </c>
      <c r="D8445" s="126" t="s">
        <v>1876</v>
      </c>
      <c r="E8445" s="124"/>
      <c r="F8445" s="119"/>
    </row>
    <row r="8446" spans="1:6" ht="31.5">
      <c r="A8446" s="126" t="s">
        <v>138</v>
      </c>
      <c r="B8446" s="251" t="s">
        <v>501</v>
      </c>
      <c r="C8446" s="126" t="s">
        <v>1876</v>
      </c>
      <c r="D8446" s="126" t="s">
        <v>1876</v>
      </c>
      <c r="E8446" s="124"/>
      <c r="F8446" s="119"/>
    </row>
    <row r="8447" spans="1:6">
      <c r="E8447" s="719"/>
      <c r="F8447" s="178" t="s">
        <v>251</v>
      </c>
    </row>
    <row r="8448" spans="1:6">
      <c r="B8448" s="53"/>
      <c r="F8448" s="178" t="s">
        <v>456</v>
      </c>
    </row>
    <row r="8449" spans="1:6">
      <c r="F8449" s="178" t="s">
        <v>182</v>
      </c>
    </row>
    <row r="8450" spans="1:6">
      <c r="F8450" s="178"/>
    </row>
    <row r="8451" spans="1:6">
      <c r="A8451" s="802" t="s">
        <v>399</v>
      </c>
      <c r="B8451" s="802"/>
      <c r="C8451" s="802"/>
      <c r="D8451" s="802"/>
      <c r="E8451" s="802"/>
      <c r="F8451" s="802"/>
    </row>
    <row r="8452" spans="1:6">
      <c r="A8452" s="802" t="s">
        <v>303</v>
      </c>
      <c r="B8452" s="802"/>
      <c r="C8452" s="802"/>
      <c r="D8452" s="802"/>
      <c r="E8452" s="802"/>
      <c r="F8452" s="802"/>
    </row>
    <row r="8453" spans="1:6">
      <c r="F8453" s="178" t="s">
        <v>219</v>
      </c>
    </row>
    <row r="8454" spans="1:6">
      <c r="F8454" s="178" t="s">
        <v>220</v>
      </c>
    </row>
    <row r="8455" spans="1:6">
      <c r="F8455" s="178" t="s">
        <v>221</v>
      </c>
    </row>
    <row r="8456" spans="1:6">
      <c r="F8456" s="246" t="s">
        <v>222</v>
      </c>
    </row>
    <row r="8457" spans="1:6">
      <c r="F8457" s="178" t="s">
        <v>1885</v>
      </c>
    </row>
    <row r="8458" spans="1:6">
      <c r="F8458" s="178" t="s">
        <v>177</v>
      </c>
    </row>
    <row r="8459" spans="1:6">
      <c r="A8459" s="123"/>
    </row>
    <row r="8460" spans="1:6">
      <c r="A8460" s="804" t="s">
        <v>1886</v>
      </c>
      <c r="B8460" s="804"/>
      <c r="C8460" s="804"/>
      <c r="D8460" s="804"/>
      <c r="E8460" s="804"/>
      <c r="F8460" s="804"/>
    </row>
    <row r="8461" spans="1:6">
      <c r="A8461" s="121" t="s">
        <v>1482</v>
      </c>
      <c r="B8461" s="640" t="s">
        <v>1544</v>
      </c>
    </row>
    <row r="8462" spans="1:6">
      <c r="A8462" s="803" t="s">
        <v>262</v>
      </c>
      <c r="B8462" s="781" t="s">
        <v>418</v>
      </c>
      <c r="C8462" s="806" t="s">
        <v>470</v>
      </c>
      <c r="D8462" s="807"/>
      <c r="E8462" s="805" t="s">
        <v>400</v>
      </c>
      <c r="F8462" s="781" t="s">
        <v>401</v>
      </c>
    </row>
    <row r="8463" spans="1:6">
      <c r="A8463" s="803"/>
      <c r="B8463" s="781"/>
      <c r="C8463" s="808"/>
      <c r="D8463" s="809"/>
      <c r="E8463" s="805"/>
      <c r="F8463" s="781"/>
    </row>
    <row r="8464" spans="1:6">
      <c r="A8464" s="803"/>
      <c r="B8464" s="781"/>
      <c r="C8464" s="247" t="s">
        <v>402</v>
      </c>
      <c r="D8464" s="247" t="s">
        <v>403</v>
      </c>
      <c r="E8464" s="805"/>
      <c r="F8464" s="781"/>
    </row>
    <row r="8465" spans="1:6">
      <c r="A8465" s="712">
        <v>1</v>
      </c>
      <c r="B8465" s="709">
        <v>2</v>
      </c>
      <c r="C8465" s="247">
        <v>3</v>
      </c>
      <c r="D8465" s="247">
        <v>4</v>
      </c>
      <c r="E8465" s="711">
        <v>5</v>
      </c>
      <c r="F8465" s="709">
        <v>6</v>
      </c>
    </row>
    <row r="8466" spans="1:6">
      <c r="A8466" s="712">
        <v>1</v>
      </c>
      <c r="B8466" s="248" t="s">
        <v>368</v>
      </c>
      <c r="C8466" s="249"/>
      <c r="D8466" s="249"/>
      <c r="E8466" s="125"/>
      <c r="F8466" s="710"/>
    </row>
    <row r="8467" spans="1:6">
      <c r="A8467" s="126" t="s">
        <v>264</v>
      </c>
      <c r="B8467" s="250" t="s">
        <v>369</v>
      </c>
      <c r="C8467" s="126" t="s">
        <v>1887</v>
      </c>
      <c r="D8467" s="126" t="s">
        <v>1887</v>
      </c>
      <c r="E8467" s="124"/>
      <c r="F8467" s="119"/>
    </row>
    <row r="8468" spans="1:6">
      <c r="A8468" s="126" t="s">
        <v>265</v>
      </c>
      <c r="B8468" s="251" t="s">
        <v>223</v>
      </c>
      <c r="C8468" s="126" t="s">
        <v>1887</v>
      </c>
      <c r="D8468" s="126" t="s">
        <v>1887</v>
      </c>
      <c r="E8468" s="124"/>
      <c r="F8468" s="119"/>
    </row>
    <row r="8469" spans="1:6" ht="31.5">
      <c r="A8469" s="126" t="s">
        <v>276</v>
      </c>
      <c r="B8469" s="251" t="s">
        <v>480</v>
      </c>
      <c r="C8469" s="126" t="s">
        <v>1887</v>
      </c>
      <c r="D8469" s="126" t="s">
        <v>1887</v>
      </c>
      <c r="E8469" s="124"/>
      <c r="F8469" s="119"/>
    </row>
    <row r="8470" spans="1:6" ht="63">
      <c r="A8470" s="127" t="s">
        <v>291</v>
      </c>
      <c r="B8470" s="128" t="s">
        <v>481</v>
      </c>
      <c r="C8470" s="126" t="s">
        <v>1887</v>
      </c>
      <c r="D8470" s="126" t="s">
        <v>1887</v>
      </c>
      <c r="E8470" s="124"/>
      <c r="F8470" s="119"/>
    </row>
    <row r="8471" spans="1:6" ht="31.5">
      <c r="A8471" s="127" t="s">
        <v>482</v>
      </c>
      <c r="B8471" s="128" t="s">
        <v>483</v>
      </c>
      <c r="C8471" s="126" t="s">
        <v>1887</v>
      </c>
      <c r="D8471" s="126" t="s">
        <v>1887</v>
      </c>
      <c r="E8471" s="124"/>
      <c r="F8471" s="119"/>
    </row>
    <row r="8472" spans="1:6">
      <c r="A8472" s="127" t="s">
        <v>484</v>
      </c>
      <c r="B8472" s="128" t="s">
        <v>485</v>
      </c>
      <c r="C8472" s="126" t="s">
        <v>1887</v>
      </c>
      <c r="D8472" s="126" t="s">
        <v>1887</v>
      </c>
      <c r="E8472" s="124"/>
      <c r="F8472" s="119"/>
    </row>
    <row r="8473" spans="1:6">
      <c r="A8473" s="129">
        <v>2</v>
      </c>
      <c r="B8473" s="130" t="s">
        <v>298</v>
      </c>
      <c r="C8473" s="126"/>
      <c r="D8473" s="126"/>
      <c r="E8473" s="124"/>
      <c r="F8473" s="119"/>
    </row>
    <row r="8474" spans="1:6" ht="31.5">
      <c r="A8474" s="127" t="s">
        <v>267</v>
      </c>
      <c r="B8474" s="128" t="s">
        <v>486</v>
      </c>
      <c r="C8474" s="126" t="s">
        <v>1887</v>
      </c>
      <c r="D8474" s="126" t="s">
        <v>1887</v>
      </c>
      <c r="E8474" s="124"/>
      <c r="F8474" s="119"/>
    </row>
    <row r="8475" spans="1:6" ht="63">
      <c r="A8475" s="127" t="s">
        <v>268</v>
      </c>
      <c r="B8475" s="128" t="s">
        <v>411</v>
      </c>
      <c r="C8475" s="126" t="s">
        <v>1887</v>
      </c>
      <c r="D8475" s="126" t="s">
        <v>1887</v>
      </c>
      <c r="E8475" s="124"/>
      <c r="F8475" s="119"/>
    </row>
    <row r="8476" spans="1:6" ht="31.5">
      <c r="A8476" s="127" t="s">
        <v>269</v>
      </c>
      <c r="B8476" s="128" t="s">
        <v>412</v>
      </c>
      <c r="C8476" s="126" t="s">
        <v>1887</v>
      </c>
      <c r="D8476" s="126" t="s">
        <v>1887</v>
      </c>
      <c r="E8476" s="124"/>
      <c r="F8476" s="119"/>
    </row>
    <row r="8477" spans="1:6" ht="47.25">
      <c r="A8477" s="129">
        <v>3</v>
      </c>
      <c r="B8477" s="130" t="s">
        <v>210</v>
      </c>
      <c r="C8477" s="126" t="s">
        <v>1887</v>
      </c>
      <c r="D8477" s="126" t="s">
        <v>1887</v>
      </c>
      <c r="E8477" s="124"/>
      <c r="F8477" s="119"/>
    </row>
    <row r="8478" spans="1:6" ht="31.5">
      <c r="A8478" s="127" t="s">
        <v>299</v>
      </c>
      <c r="B8478" s="128" t="s">
        <v>211</v>
      </c>
      <c r="C8478" s="126" t="s">
        <v>1887</v>
      </c>
      <c r="D8478" s="126" t="s">
        <v>1887</v>
      </c>
      <c r="E8478" s="124"/>
      <c r="F8478" s="119"/>
    </row>
    <row r="8479" spans="1:6">
      <c r="A8479" s="127" t="s">
        <v>240</v>
      </c>
      <c r="B8479" s="128" t="s">
        <v>212</v>
      </c>
      <c r="C8479" s="126" t="s">
        <v>1887</v>
      </c>
      <c r="D8479" s="126" t="s">
        <v>1887</v>
      </c>
      <c r="E8479" s="124"/>
      <c r="F8479" s="119"/>
    </row>
    <row r="8480" spans="1:6">
      <c r="A8480" s="127" t="s">
        <v>242</v>
      </c>
      <c r="B8480" s="128" t="s">
        <v>213</v>
      </c>
      <c r="C8480" s="126" t="s">
        <v>1887</v>
      </c>
      <c r="D8480" s="126" t="s">
        <v>1887</v>
      </c>
      <c r="E8480" s="124"/>
      <c r="F8480" s="119"/>
    </row>
    <row r="8481" spans="1:6">
      <c r="A8481" s="127" t="s">
        <v>214</v>
      </c>
      <c r="B8481" s="128" t="s">
        <v>215</v>
      </c>
      <c r="C8481" s="126" t="s">
        <v>1887</v>
      </c>
      <c r="D8481" s="126" t="s">
        <v>1887</v>
      </c>
      <c r="E8481" s="124"/>
      <c r="F8481" s="119"/>
    </row>
    <row r="8482" spans="1:6">
      <c r="A8482" s="127" t="s">
        <v>216</v>
      </c>
      <c r="B8482" s="128" t="s">
        <v>217</v>
      </c>
      <c r="C8482" s="126" t="s">
        <v>1887</v>
      </c>
      <c r="D8482" s="126" t="s">
        <v>1887</v>
      </c>
      <c r="E8482" s="124"/>
      <c r="F8482" s="119"/>
    </row>
    <row r="8483" spans="1:6">
      <c r="A8483" s="129">
        <v>4</v>
      </c>
      <c r="B8483" s="130" t="s">
        <v>394</v>
      </c>
      <c r="C8483" s="126"/>
      <c r="D8483" s="126"/>
      <c r="E8483" s="124"/>
      <c r="F8483" s="119"/>
    </row>
    <row r="8484" spans="1:6" ht="31.5">
      <c r="A8484" s="126" t="s">
        <v>271</v>
      </c>
      <c r="B8484" s="251" t="s">
        <v>218</v>
      </c>
      <c r="C8484" s="126" t="s">
        <v>1887</v>
      </c>
      <c r="D8484" s="126" t="s">
        <v>1887</v>
      </c>
      <c r="E8484" s="124"/>
      <c r="F8484" s="119"/>
    </row>
    <row r="8485" spans="1:6" ht="63">
      <c r="A8485" s="126" t="s">
        <v>272</v>
      </c>
      <c r="B8485" s="251" t="s">
        <v>392</v>
      </c>
      <c r="C8485" s="126" t="s">
        <v>1887</v>
      </c>
      <c r="D8485" s="126" t="s">
        <v>1887</v>
      </c>
      <c r="E8485" s="124"/>
      <c r="F8485" s="119"/>
    </row>
    <row r="8486" spans="1:6" ht="31.5">
      <c r="A8486" s="126" t="s">
        <v>273</v>
      </c>
      <c r="B8486" s="251" t="s">
        <v>500</v>
      </c>
      <c r="C8486" s="126" t="s">
        <v>1887</v>
      </c>
      <c r="D8486" s="126" t="s">
        <v>1887</v>
      </c>
      <c r="E8486" s="124"/>
      <c r="F8486" s="119"/>
    </row>
    <row r="8487" spans="1:6" ht="31.5">
      <c r="A8487" s="126" t="s">
        <v>138</v>
      </c>
      <c r="B8487" s="251" t="s">
        <v>501</v>
      </c>
      <c r="C8487" s="126" t="s">
        <v>1887</v>
      </c>
      <c r="D8487" s="126" t="s">
        <v>1887</v>
      </c>
      <c r="E8487" s="124"/>
      <c r="F8487" s="119"/>
    </row>
    <row r="8488" spans="1:6">
      <c r="E8488" s="719"/>
      <c r="F8488" s="178" t="s">
        <v>251</v>
      </c>
    </row>
    <row r="8489" spans="1:6">
      <c r="B8489" s="53"/>
      <c r="F8489" s="178" t="s">
        <v>456</v>
      </c>
    </row>
    <row r="8490" spans="1:6">
      <c r="F8490" s="178" t="s">
        <v>182</v>
      </c>
    </row>
    <row r="8491" spans="1:6">
      <c r="F8491" s="178"/>
    </row>
    <row r="8492" spans="1:6">
      <c r="A8492" s="802" t="s">
        <v>399</v>
      </c>
      <c r="B8492" s="802"/>
      <c r="C8492" s="802"/>
      <c r="D8492" s="802"/>
      <c r="E8492" s="802"/>
      <c r="F8492" s="802"/>
    </row>
    <row r="8493" spans="1:6">
      <c r="A8493" s="802" t="s">
        <v>303</v>
      </c>
      <c r="B8493" s="802"/>
      <c r="C8493" s="802"/>
      <c r="D8493" s="802"/>
      <c r="E8493" s="802"/>
      <c r="F8493" s="802"/>
    </row>
    <row r="8494" spans="1:6">
      <c r="F8494" s="178" t="s">
        <v>219</v>
      </c>
    </row>
    <row r="8495" spans="1:6">
      <c r="F8495" s="178" t="s">
        <v>220</v>
      </c>
    </row>
    <row r="8496" spans="1:6">
      <c r="F8496" s="178" t="s">
        <v>221</v>
      </c>
    </row>
    <row r="8497" spans="1:6">
      <c r="F8497" s="246" t="s">
        <v>222</v>
      </c>
    </row>
    <row r="8498" spans="1:6">
      <c r="F8498" s="178" t="s">
        <v>1885</v>
      </c>
    </row>
    <row r="8499" spans="1:6">
      <c r="F8499" s="178" t="s">
        <v>177</v>
      </c>
    </row>
    <row r="8500" spans="1:6">
      <c r="A8500" s="123"/>
    </row>
    <row r="8501" spans="1:6">
      <c r="A8501" s="804" t="s">
        <v>1886</v>
      </c>
      <c r="B8501" s="804"/>
      <c r="C8501" s="804"/>
      <c r="D8501" s="804"/>
      <c r="E8501" s="804"/>
      <c r="F8501" s="804"/>
    </row>
    <row r="8502" spans="1:6">
      <c r="A8502" s="121" t="s">
        <v>1483</v>
      </c>
      <c r="B8502" s="640" t="s">
        <v>1545</v>
      </c>
    </row>
    <row r="8503" spans="1:6">
      <c r="A8503" s="803" t="s">
        <v>262</v>
      </c>
      <c r="B8503" s="781" t="s">
        <v>418</v>
      </c>
      <c r="C8503" s="806" t="s">
        <v>470</v>
      </c>
      <c r="D8503" s="807"/>
      <c r="E8503" s="805" t="s">
        <v>400</v>
      </c>
      <c r="F8503" s="781" t="s">
        <v>401</v>
      </c>
    </row>
    <row r="8504" spans="1:6">
      <c r="A8504" s="803"/>
      <c r="B8504" s="781"/>
      <c r="C8504" s="808"/>
      <c r="D8504" s="809"/>
      <c r="E8504" s="805"/>
      <c r="F8504" s="781"/>
    </row>
    <row r="8505" spans="1:6">
      <c r="A8505" s="803"/>
      <c r="B8505" s="781"/>
      <c r="C8505" s="247" t="s">
        <v>402</v>
      </c>
      <c r="D8505" s="247" t="s">
        <v>403</v>
      </c>
      <c r="E8505" s="805"/>
      <c r="F8505" s="781"/>
    </row>
    <row r="8506" spans="1:6">
      <c r="A8506" s="712">
        <v>1</v>
      </c>
      <c r="B8506" s="709">
        <v>2</v>
      </c>
      <c r="C8506" s="247">
        <v>3</v>
      </c>
      <c r="D8506" s="247">
        <v>4</v>
      </c>
      <c r="E8506" s="711">
        <v>5</v>
      </c>
      <c r="F8506" s="709">
        <v>6</v>
      </c>
    </row>
    <row r="8507" spans="1:6">
      <c r="A8507" s="712">
        <v>1</v>
      </c>
      <c r="B8507" s="248" t="s">
        <v>368</v>
      </c>
      <c r="C8507" s="249"/>
      <c r="D8507" s="249"/>
      <c r="E8507" s="125"/>
      <c r="F8507" s="710"/>
    </row>
    <row r="8508" spans="1:6">
      <c r="A8508" s="126" t="s">
        <v>264</v>
      </c>
      <c r="B8508" s="250" t="s">
        <v>369</v>
      </c>
      <c r="C8508" s="126" t="s">
        <v>1887</v>
      </c>
      <c r="D8508" s="126" t="s">
        <v>1887</v>
      </c>
      <c r="E8508" s="124"/>
      <c r="F8508" s="119"/>
    </row>
    <row r="8509" spans="1:6">
      <c r="A8509" s="126" t="s">
        <v>265</v>
      </c>
      <c r="B8509" s="251" t="s">
        <v>223</v>
      </c>
      <c r="C8509" s="126" t="s">
        <v>1887</v>
      </c>
      <c r="D8509" s="126" t="s">
        <v>1887</v>
      </c>
      <c r="E8509" s="124"/>
      <c r="F8509" s="119"/>
    </row>
    <row r="8510" spans="1:6" ht="31.5">
      <c r="A8510" s="126" t="s">
        <v>276</v>
      </c>
      <c r="B8510" s="251" t="s">
        <v>480</v>
      </c>
      <c r="C8510" s="126" t="s">
        <v>1887</v>
      </c>
      <c r="D8510" s="126" t="s">
        <v>1887</v>
      </c>
      <c r="E8510" s="124"/>
      <c r="F8510" s="119"/>
    </row>
    <row r="8511" spans="1:6" ht="63">
      <c r="A8511" s="127" t="s">
        <v>291</v>
      </c>
      <c r="B8511" s="128" t="s">
        <v>481</v>
      </c>
      <c r="C8511" s="126" t="s">
        <v>1887</v>
      </c>
      <c r="D8511" s="126" t="s">
        <v>1887</v>
      </c>
      <c r="E8511" s="124"/>
      <c r="F8511" s="119"/>
    </row>
    <row r="8512" spans="1:6" ht="31.5">
      <c r="A8512" s="127" t="s">
        <v>482</v>
      </c>
      <c r="B8512" s="128" t="s">
        <v>483</v>
      </c>
      <c r="C8512" s="126" t="s">
        <v>1887</v>
      </c>
      <c r="D8512" s="126" t="s">
        <v>1887</v>
      </c>
      <c r="E8512" s="124"/>
      <c r="F8512" s="119"/>
    </row>
    <row r="8513" spans="1:6">
      <c r="A8513" s="127" t="s">
        <v>484</v>
      </c>
      <c r="B8513" s="128" t="s">
        <v>485</v>
      </c>
      <c r="C8513" s="126" t="s">
        <v>1887</v>
      </c>
      <c r="D8513" s="126" t="s">
        <v>1887</v>
      </c>
      <c r="E8513" s="124"/>
      <c r="F8513" s="119"/>
    </row>
    <row r="8514" spans="1:6">
      <c r="A8514" s="129">
        <v>2</v>
      </c>
      <c r="B8514" s="130" t="s">
        <v>298</v>
      </c>
      <c r="C8514" s="126"/>
      <c r="D8514" s="126"/>
      <c r="E8514" s="124"/>
      <c r="F8514" s="119"/>
    </row>
    <row r="8515" spans="1:6" ht="31.5">
      <c r="A8515" s="127" t="s">
        <v>267</v>
      </c>
      <c r="B8515" s="128" t="s">
        <v>486</v>
      </c>
      <c r="C8515" s="126" t="s">
        <v>1887</v>
      </c>
      <c r="D8515" s="126" t="s">
        <v>1887</v>
      </c>
      <c r="E8515" s="124"/>
      <c r="F8515" s="119"/>
    </row>
    <row r="8516" spans="1:6" ht="63">
      <c r="A8516" s="127" t="s">
        <v>268</v>
      </c>
      <c r="B8516" s="128" t="s">
        <v>411</v>
      </c>
      <c r="C8516" s="126" t="s">
        <v>1887</v>
      </c>
      <c r="D8516" s="126" t="s">
        <v>1887</v>
      </c>
      <c r="E8516" s="124"/>
      <c r="F8516" s="119"/>
    </row>
    <row r="8517" spans="1:6" ht="31.5">
      <c r="A8517" s="127" t="s">
        <v>269</v>
      </c>
      <c r="B8517" s="128" t="s">
        <v>412</v>
      </c>
      <c r="C8517" s="126" t="s">
        <v>1887</v>
      </c>
      <c r="D8517" s="126" t="s">
        <v>1887</v>
      </c>
      <c r="E8517" s="124"/>
      <c r="F8517" s="119"/>
    </row>
    <row r="8518" spans="1:6" ht="47.25">
      <c r="A8518" s="129">
        <v>3</v>
      </c>
      <c r="B8518" s="130" t="s">
        <v>210</v>
      </c>
      <c r="C8518" s="126" t="s">
        <v>1887</v>
      </c>
      <c r="D8518" s="126" t="s">
        <v>1887</v>
      </c>
      <c r="E8518" s="124"/>
      <c r="F8518" s="119"/>
    </row>
    <row r="8519" spans="1:6" ht="31.5">
      <c r="A8519" s="127" t="s">
        <v>299</v>
      </c>
      <c r="B8519" s="128" t="s">
        <v>211</v>
      </c>
      <c r="C8519" s="126" t="s">
        <v>1887</v>
      </c>
      <c r="D8519" s="126" t="s">
        <v>1887</v>
      </c>
      <c r="E8519" s="124"/>
      <c r="F8519" s="119"/>
    </row>
    <row r="8520" spans="1:6">
      <c r="A8520" s="127" t="s">
        <v>240</v>
      </c>
      <c r="B8520" s="128" t="s">
        <v>212</v>
      </c>
      <c r="C8520" s="126" t="s">
        <v>1887</v>
      </c>
      <c r="D8520" s="126" t="s">
        <v>1887</v>
      </c>
      <c r="E8520" s="124"/>
      <c r="F8520" s="119"/>
    </row>
    <row r="8521" spans="1:6">
      <c r="A8521" s="127" t="s">
        <v>242</v>
      </c>
      <c r="B8521" s="128" t="s">
        <v>213</v>
      </c>
      <c r="C8521" s="126" t="s">
        <v>1887</v>
      </c>
      <c r="D8521" s="126" t="s">
        <v>1887</v>
      </c>
      <c r="E8521" s="124"/>
      <c r="F8521" s="119"/>
    </row>
    <row r="8522" spans="1:6">
      <c r="A8522" s="127" t="s">
        <v>214</v>
      </c>
      <c r="B8522" s="128" t="s">
        <v>215</v>
      </c>
      <c r="C8522" s="126" t="s">
        <v>1887</v>
      </c>
      <c r="D8522" s="126" t="s">
        <v>1887</v>
      </c>
      <c r="E8522" s="124"/>
      <c r="F8522" s="119"/>
    </row>
    <row r="8523" spans="1:6">
      <c r="A8523" s="127" t="s">
        <v>216</v>
      </c>
      <c r="B8523" s="128" t="s">
        <v>217</v>
      </c>
      <c r="C8523" s="126" t="s">
        <v>1887</v>
      </c>
      <c r="D8523" s="126" t="s">
        <v>1887</v>
      </c>
      <c r="E8523" s="124"/>
      <c r="F8523" s="119"/>
    </row>
    <row r="8524" spans="1:6">
      <c r="A8524" s="129">
        <v>4</v>
      </c>
      <c r="B8524" s="130" t="s">
        <v>394</v>
      </c>
      <c r="C8524" s="126"/>
      <c r="D8524" s="126"/>
      <c r="E8524" s="124"/>
      <c r="F8524" s="119"/>
    </row>
    <row r="8525" spans="1:6" ht="31.5">
      <c r="A8525" s="126" t="s">
        <v>271</v>
      </c>
      <c r="B8525" s="251" t="s">
        <v>218</v>
      </c>
      <c r="C8525" s="126" t="s">
        <v>1887</v>
      </c>
      <c r="D8525" s="126" t="s">
        <v>1887</v>
      </c>
      <c r="E8525" s="124"/>
      <c r="F8525" s="119"/>
    </row>
    <row r="8526" spans="1:6" ht="63">
      <c r="A8526" s="126" t="s">
        <v>272</v>
      </c>
      <c r="B8526" s="251" t="s">
        <v>392</v>
      </c>
      <c r="C8526" s="126" t="s">
        <v>1887</v>
      </c>
      <c r="D8526" s="126" t="s">
        <v>1887</v>
      </c>
      <c r="E8526" s="124"/>
      <c r="F8526" s="119"/>
    </row>
    <row r="8527" spans="1:6" ht="31.5">
      <c r="A8527" s="126" t="s">
        <v>273</v>
      </c>
      <c r="B8527" s="251" t="s">
        <v>500</v>
      </c>
      <c r="C8527" s="126" t="s">
        <v>1887</v>
      </c>
      <c r="D8527" s="126" t="s">
        <v>1887</v>
      </c>
      <c r="E8527" s="124"/>
      <c r="F8527" s="119"/>
    </row>
    <row r="8528" spans="1:6" ht="31.5">
      <c r="A8528" s="126" t="s">
        <v>138</v>
      </c>
      <c r="B8528" s="251" t="s">
        <v>501</v>
      </c>
      <c r="C8528" s="126" t="s">
        <v>1887</v>
      </c>
      <c r="D8528" s="126" t="s">
        <v>1887</v>
      </c>
      <c r="E8528" s="124"/>
      <c r="F8528" s="119"/>
    </row>
    <row r="8529" spans="1:6">
      <c r="E8529" s="719"/>
      <c r="F8529" s="178" t="s">
        <v>251</v>
      </c>
    </row>
    <row r="8530" spans="1:6">
      <c r="B8530" s="53"/>
      <c r="F8530" s="178" t="s">
        <v>456</v>
      </c>
    </row>
    <row r="8531" spans="1:6">
      <c r="F8531" s="178" t="s">
        <v>182</v>
      </c>
    </row>
    <row r="8532" spans="1:6">
      <c r="F8532" s="178"/>
    </row>
    <row r="8533" spans="1:6">
      <c r="A8533" s="802" t="s">
        <v>399</v>
      </c>
      <c r="B8533" s="802"/>
      <c r="C8533" s="802"/>
      <c r="D8533" s="802"/>
      <c r="E8533" s="802"/>
      <c r="F8533" s="802"/>
    </row>
    <row r="8534" spans="1:6">
      <c r="A8534" s="802" t="s">
        <v>303</v>
      </c>
      <c r="B8534" s="802"/>
      <c r="C8534" s="802"/>
      <c r="D8534" s="802"/>
      <c r="E8534" s="802"/>
      <c r="F8534" s="802"/>
    </row>
    <row r="8535" spans="1:6">
      <c r="F8535" s="178" t="s">
        <v>219</v>
      </c>
    </row>
    <row r="8536" spans="1:6">
      <c r="F8536" s="178" t="s">
        <v>220</v>
      </c>
    </row>
    <row r="8537" spans="1:6">
      <c r="F8537" s="178" t="s">
        <v>221</v>
      </c>
    </row>
    <row r="8538" spans="1:6">
      <c r="F8538" s="246" t="s">
        <v>222</v>
      </c>
    </row>
    <row r="8539" spans="1:6">
      <c r="F8539" s="178" t="s">
        <v>1885</v>
      </c>
    </row>
    <row r="8540" spans="1:6">
      <c r="F8540" s="178" t="s">
        <v>177</v>
      </c>
    </row>
    <row r="8541" spans="1:6">
      <c r="A8541" s="123"/>
    </row>
    <row r="8542" spans="1:6">
      <c r="A8542" s="804" t="s">
        <v>1886</v>
      </c>
      <c r="B8542" s="804"/>
      <c r="C8542" s="804"/>
      <c r="D8542" s="804"/>
      <c r="E8542" s="804"/>
      <c r="F8542" s="804"/>
    </row>
    <row r="8543" spans="1:6">
      <c r="A8543" s="121" t="s">
        <v>1484</v>
      </c>
      <c r="B8543" s="640" t="s">
        <v>1546</v>
      </c>
    </row>
    <row r="8544" spans="1:6">
      <c r="A8544" s="803" t="s">
        <v>262</v>
      </c>
      <c r="B8544" s="781" t="s">
        <v>418</v>
      </c>
      <c r="C8544" s="806" t="s">
        <v>470</v>
      </c>
      <c r="D8544" s="807"/>
      <c r="E8544" s="805" t="s">
        <v>400</v>
      </c>
      <c r="F8544" s="781" t="s">
        <v>401</v>
      </c>
    </row>
    <row r="8545" spans="1:6">
      <c r="A8545" s="803"/>
      <c r="B8545" s="781"/>
      <c r="C8545" s="808"/>
      <c r="D8545" s="809"/>
      <c r="E8545" s="805"/>
      <c r="F8545" s="781"/>
    </row>
    <row r="8546" spans="1:6">
      <c r="A8546" s="803"/>
      <c r="B8546" s="781"/>
      <c r="C8546" s="247" t="s">
        <v>402</v>
      </c>
      <c r="D8546" s="247" t="s">
        <v>403</v>
      </c>
      <c r="E8546" s="805"/>
      <c r="F8546" s="781"/>
    </row>
    <row r="8547" spans="1:6">
      <c r="A8547" s="712">
        <v>1</v>
      </c>
      <c r="B8547" s="709">
        <v>2</v>
      </c>
      <c r="C8547" s="247">
        <v>3</v>
      </c>
      <c r="D8547" s="247">
        <v>4</v>
      </c>
      <c r="E8547" s="711">
        <v>5</v>
      </c>
      <c r="F8547" s="709">
        <v>6</v>
      </c>
    </row>
    <row r="8548" spans="1:6">
      <c r="A8548" s="712">
        <v>1</v>
      </c>
      <c r="B8548" s="248" t="s">
        <v>368</v>
      </c>
      <c r="C8548" s="249"/>
      <c r="D8548" s="249"/>
      <c r="E8548" s="125"/>
      <c r="F8548" s="710"/>
    </row>
    <row r="8549" spans="1:6">
      <c r="A8549" s="126" t="s">
        <v>264</v>
      </c>
      <c r="B8549" s="250" t="s">
        <v>369</v>
      </c>
      <c r="C8549" s="126" t="s">
        <v>1887</v>
      </c>
      <c r="D8549" s="126" t="s">
        <v>1887</v>
      </c>
      <c r="E8549" s="124"/>
      <c r="F8549" s="119"/>
    </row>
    <row r="8550" spans="1:6">
      <c r="A8550" s="126" t="s">
        <v>265</v>
      </c>
      <c r="B8550" s="251" t="s">
        <v>223</v>
      </c>
      <c r="C8550" s="126" t="s">
        <v>1887</v>
      </c>
      <c r="D8550" s="126" t="s">
        <v>1887</v>
      </c>
      <c r="E8550" s="124"/>
      <c r="F8550" s="119"/>
    </row>
    <row r="8551" spans="1:6" ht="31.5">
      <c r="A8551" s="126" t="s">
        <v>276</v>
      </c>
      <c r="B8551" s="251" t="s">
        <v>480</v>
      </c>
      <c r="C8551" s="126" t="s">
        <v>1887</v>
      </c>
      <c r="D8551" s="126" t="s">
        <v>1887</v>
      </c>
      <c r="E8551" s="124"/>
      <c r="F8551" s="119"/>
    </row>
    <row r="8552" spans="1:6" ht="63">
      <c r="A8552" s="127" t="s">
        <v>291</v>
      </c>
      <c r="B8552" s="128" t="s">
        <v>481</v>
      </c>
      <c r="C8552" s="126" t="s">
        <v>1887</v>
      </c>
      <c r="D8552" s="126" t="s">
        <v>1887</v>
      </c>
      <c r="E8552" s="124"/>
      <c r="F8552" s="119"/>
    </row>
    <row r="8553" spans="1:6" ht="31.5">
      <c r="A8553" s="127" t="s">
        <v>482</v>
      </c>
      <c r="B8553" s="128" t="s">
        <v>483</v>
      </c>
      <c r="C8553" s="126" t="s">
        <v>1887</v>
      </c>
      <c r="D8553" s="126" t="s">
        <v>1887</v>
      </c>
      <c r="E8553" s="124"/>
      <c r="F8553" s="119"/>
    </row>
    <row r="8554" spans="1:6">
      <c r="A8554" s="127" t="s">
        <v>484</v>
      </c>
      <c r="B8554" s="128" t="s">
        <v>485</v>
      </c>
      <c r="C8554" s="126" t="s">
        <v>1887</v>
      </c>
      <c r="D8554" s="126" t="s">
        <v>1887</v>
      </c>
      <c r="E8554" s="124"/>
      <c r="F8554" s="119"/>
    </row>
    <row r="8555" spans="1:6">
      <c r="A8555" s="129">
        <v>2</v>
      </c>
      <c r="B8555" s="130" t="s">
        <v>298</v>
      </c>
      <c r="C8555" s="126"/>
      <c r="D8555" s="126"/>
      <c r="E8555" s="124"/>
      <c r="F8555" s="119"/>
    </row>
    <row r="8556" spans="1:6" ht="31.5">
      <c r="A8556" s="127" t="s">
        <v>267</v>
      </c>
      <c r="B8556" s="128" t="s">
        <v>486</v>
      </c>
      <c r="C8556" s="126" t="s">
        <v>1887</v>
      </c>
      <c r="D8556" s="126" t="s">
        <v>1887</v>
      </c>
      <c r="E8556" s="124"/>
      <c r="F8556" s="119"/>
    </row>
    <row r="8557" spans="1:6" ht="63">
      <c r="A8557" s="127" t="s">
        <v>268</v>
      </c>
      <c r="B8557" s="128" t="s">
        <v>411</v>
      </c>
      <c r="C8557" s="126" t="s">
        <v>1887</v>
      </c>
      <c r="D8557" s="126" t="s">
        <v>1887</v>
      </c>
      <c r="E8557" s="124"/>
      <c r="F8557" s="119"/>
    </row>
    <row r="8558" spans="1:6" ht="31.5">
      <c r="A8558" s="127" t="s">
        <v>269</v>
      </c>
      <c r="B8558" s="128" t="s">
        <v>412</v>
      </c>
      <c r="C8558" s="126" t="s">
        <v>1887</v>
      </c>
      <c r="D8558" s="126" t="s">
        <v>1887</v>
      </c>
      <c r="E8558" s="124"/>
      <c r="F8558" s="119"/>
    </row>
    <row r="8559" spans="1:6" ht="47.25">
      <c r="A8559" s="129">
        <v>3</v>
      </c>
      <c r="B8559" s="130" t="s">
        <v>210</v>
      </c>
      <c r="C8559" s="126" t="s">
        <v>1887</v>
      </c>
      <c r="D8559" s="126" t="s">
        <v>1887</v>
      </c>
      <c r="E8559" s="124"/>
      <c r="F8559" s="119"/>
    </row>
    <row r="8560" spans="1:6" ht="31.5">
      <c r="A8560" s="127" t="s">
        <v>299</v>
      </c>
      <c r="B8560" s="128" t="s">
        <v>211</v>
      </c>
      <c r="C8560" s="126" t="s">
        <v>1887</v>
      </c>
      <c r="D8560" s="126" t="s">
        <v>1887</v>
      </c>
      <c r="E8560" s="124"/>
      <c r="F8560" s="119"/>
    </row>
    <row r="8561" spans="1:6">
      <c r="A8561" s="127" t="s">
        <v>240</v>
      </c>
      <c r="B8561" s="128" t="s">
        <v>212</v>
      </c>
      <c r="C8561" s="126" t="s">
        <v>1887</v>
      </c>
      <c r="D8561" s="126" t="s">
        <v>1887</v>
      </c>
      <c r="E8561" s="124"/>
      <c r="F8561" s="119"/>
    </row>
    <row r="8562" spans="1:6">
      <c r="A8562" s="127" t="s">
        <v>242</v>
      </c>
      <c r="B8562" s="128" t="s">
        <v>213</v>
      </c>
      <c r="C8562" s="126" t="s">
        <v>1887</v>
      </c>
      <c r="D8562" s="126" t="s">
        <v>1887</v>
      </c>
      <c r="E8562" s="124"/>
      <c r="F8562" s="119"/>
    </row>
    <row r="8563" spans="1:6">
      <c r="A8563" s="127" t="s">
        <v>214</v>
      </c>
      <c r="B8563" s="128" t="s">
        <v>215</v>
      </c>
      <c r="C8563" s="126" t="s">
        <v>1887</v>
      </c>
      <c r="D8563" s="126" t="s">
        <v>1887</v>
      </c>
      <c r="E8563" s="124"/>
      <c r="F8563" s="119"/>
    </row>
    <row r="8564" spans="1:6">
      <c r="A8564" s="127" t="s">
        <v>216</v>
      </c>
      <c r="B8564" s="128" t="s">
        <v>217</v>
      </c>
      <c r="C8564" s="126" t="s">
        <v>1887</v>
      </c>
      <c r="D8564" s="126" t="s">
        <v>1887</v>
      </c>
      <c r="E8564" s="124"/>
      <c r="F8564" s="119"/>
    </row>
    <row r="8565" spans="1:6">
      <c r="A8565" s="129">
        <v>4</v>
      </c>
      <c r="B8565" s="130" t="s">
        <v>394</v>
      </c>
      <c r="C8565" s="126"/>
      <c r="D8565" s="126"/>
      <c r="E8565" s="124"/>
      <c r="F8565" s="119"/>
    </row>
    <row r="8566" spans="1:6" ht="31.5">
      <c r="A8566" s="126" t="s">
        <v>271</v>
      </c>
      <c r="B8566" s="251" t="s">
        <v>218</v>
      </c>
      <c r="C8566" s="126" t="s">
        <v>1887</v>
      </c>
      <c r="D8566" s="126" t="s">
        <v>1887</v>
      </c>
      <c r="E8566" s="124"/>
      <c r="F8566" s="119"/>
    </row>
    <row r="8567" spans="1:6" ht="63">
      <c r="A8567" s="126" t="s">
        <v>272</v>
      </c>
      <c r="B8567" s="251" t="s">
        <v>392</v>
      </c>
      <c r="C8567" s="126" t="s">
        <v>1887</v>
      </c>
      <c r="D8567" s="126" t="s">
        <v>1887</v>
      </c>
      <c r="E8567" s="124"/>
      <c r="F8567" s="119"/>
    </row>
    <row r="8568" spans="1:6" ht="31.5">
      <c r="A8568" s="126" t="s">
        <v>273</v>
      </c>
      <c r="B8568" s="251" t="s">
        <v>500</v>
      </c>
      <c r="C8568" s="126" t="s">
        <v>1887</v>
      </c>
      <c r="D8568" s="126" t="s">
        <v>1887</v>
      </c>
      <c r="E8568" s="124"/>
      <c r="F8568" s="119"/>
    </row>
    <row r="8569" spans="1:6" ht="31.5">
      <c r="A8569" s="126" t="s">
        <v>138</v>
      </c>
      <c r="B8569" s="251" t="s">
        <v>501</v>
      </c>
      <c r="C8569" s="126" t="s">
        <v>1887</v>
      </c>
      <c r="D8569" s="126" t="s">
        <v>1887</v>
      </c>
      <c r="E8569" s="124"/>
      <c r="F8569" s="119"/>
    </row>
    <row r="8570" spans="1:6">
      <c r="E8570" s="719"/>
      <c r="F8570" s="178" t="s">
        <v>251</v>
      </c>
    </row>
    <row r="8571" spans="1:6">
      <c r="B8571" s="53"/>
      <c r="F8571" s="178" t="s">
        <v>456</v>
      </c>
    </row>
    <row r="8572" spans="1:6">
      <c r="F8572" s="178" t="s">
        <v>182</v>
      </c>
    </row>
    <row r="8573" spans="1:6">
      <c r="F8573" s="178"/>
    </row>
    <row r="8574" spans="1:6">
      <c r="A8574" s="802" t="s">
        <v>399</v>
      </c>
      <c r="B8574" s="802"/>
      <c r="C8574" s="802"/>
      <c r="D8574" s="802"/>
      <c r="E8574" s="802"/>
      <c r="F8574" s="802"/>
    </row>
    <row r="8575" spans="1:6">
      <c r="A8575" s="802" t="s">
        <v>303</v>
      </c>
      <c r="B8575" s="802"/>
      <c r="C8575" s="802"/>
      <c r="D8575" s="802"/>
      <c r="E8575" s="802"/>
      <c r="F8575" s="802"/>
    </row>
    <row r="8576" spans="1:6">
      <c r="F8576" s="178" t="s">
        <v>219</v>
      </c>
    </row>
    <row r="8577" spans="1:6">
      <c r="F8577" s="178" t="s">
        <v>220</v>
      </c>
    </row>
    <row r="8578" spans="1:6">
      <c r="F8578" s="178" t="s">
        <v>221</v>
      </c>
    </row>
    <row r="8579" spans="1:6">
      <c r="F8579" s="246" t="s">
        <v>222</v>
      </c>
    </row>
    <row r="8580" spans="1:6">
      <c r="F8580" s="178" t="s">
        <v>1885</v>
      </c>
    </row>
    <row r="8581" spans="1:6">
      <c r="F8581" s="178" t="s">
        <v>177</v>
      </c>
    </row>
    <row r="8582" spans="1:6">
      <c r="A8582" s="123"/>
    </row>
    <row r="8583" spans="1:6">
      <c r="A8583" s="804" t="s">
        <v>1886</v>
      </c>
      <c r="B8583" s="804"/>
      <c r="C8583" s="804"/>
      <c r="D8583" s="804"/>
      <c r="E8583" s="804"/>
      <c r="F8583" s="804"/>
    </row>
    <row r="8584" spans="1:6">
      <c r="A8584" s="121" t="s">
        <v>1485</v>
      </c>
      <c r="B8584" s="640" t="s">
        <v>1547</v>
      </c>
    </row>
    <row r="8585" spans="1:6">
      <c r="A8585" s="803" t="s">
        <v>262</v>
      </c>
      <c r="B8585" s="781" t="s">
        <v>418</v>
      </c>
      <c r="C8585" s="806" t="s">
        <v>470</v>
      </c>
      <c r="D8585" s="807"/>
      <c r="E8585" s="805" t="s">
        <v>400</v>
      </c>
      <c r="F8585" s="781" t="s">
        <v>401</v>
      </c>
    </row>
    <row r="8586" spans="1:6">
      <c r="A8586" s="803"/>
      <c r="B8586" s="781"/>
      <c r="C8586" s="808"/>
      <c r="D8586" s="809"/>
      <c r="E8586" s="805"/>
      <c r="F8586" s="781"/>
    </row>
    <row r="8587" spans="1:6">
      <c r="A8587" s="803"/>
      <c r="B8587" s="781"/>
      <c r="C8587" s="247" t="s">
        <v>402</v>
      </c>
      <c r="D8587" s="247" t="s">
        <v>403</v>
      </c>
      <c r="E8587" s="805"/>
      <c r="F8587" s="781"/>
    </row>
    <row r="8588" spans="1:6">
      <c r="A8588" s="712">
        <v>1</v>
      </c>
      <c r="B8588" s="709">
        <v>2</v>
      </c>
      <c r="C8588" s="247">
        <v>3</v>
      </c>
      <c r="D8588" s="247">
        <v>4</v>
      </c>
      <c r="E8588" s="711">
        <v>5</v>
      </c>
      <c r="F8588" s="709">
        <v>6</v>
      </c>
    </row>
    <row r="8589" spans="1:6">
      <c r="A8589" s="712">
        <v>1</v>
      </c>
      <c r="B8589" s="248" t="s">
        <v>368</v>
      </c>
      <c r="C8589" s="249"/>
      <c r="D8589" s="249"/>
      <c r="E8589" s="125"/>
      <c r="F8589" s="710"/>
    </row>
    <row r="8590" spans="1:6">
      <c r="A8590" s="126" t="s">
        <v>264</v>
      </c>
      <c r="B8590" s="250" t="s">
        <v>369</v>
      </c>
      <c r="C8590" s="126" t="s">
        <v>1887</v>
      </c>
      <c r="D8590" s="126" t="s">
        <v>1887</v>
      </c>
      <c r="E8590" s="124"/>
      <c r="F8590" s="119"/>
    </row>
    <row r="8591" spans="1:6">
      <c r="A8591" s="126" t="s">
        <v>265</v>
      </c>
      <c r="B8591" s="251" t="s">
        <v>223</v>
      </c>
      <c r="C8591" s="126" t="s">
        <v>1887</v>
      </c>
      <c r="D8591" s="126" t="s">
        <v>1887</v>
      </c>
      <c r="E8591" s="124"/>
      <c r="F8591" s="119"/>
    </row>
    <row r="8592" spans="1:6" ht="31.5">
      <c r="A8592" s="126" t="s">
        <v>276</v>
      </c>
      <c r="B8592" s="251" t="s">
        <v>480</v>
      </c>
      <c r="C8592" s="126" t="s">
        <v>1887</v>
      </c>
      <c r="D8592" s="126" t="s">
        <v>1887</v>
      </c>
      <c r="E8592" s="124"/>
      <c r="F8592" s="119"/>
    </row>
    <row r="8593" spans="1:6" ht="63">
      <c r="A8593" s="127" t="s">
        <v>291</v>
      </c>
      <c r="B8593" s="128" t="s">
        <v>481</v>
      </c>
      <c r="C8593" s="126" t="s">
        <v>1887</v>
      </c>
      <c r="D8593" s="126" t="s">
        <v>1887</v>
      </c>
      <c r="E8593" s="124"/>
      <c r="F8593" s="119"/>
    </row>
    <row r="8594" spans="1:6" ht="31.5">
      <c r="A8594" s="127" t="s">
        <v>482</v>
      </c>
      <c r="B8594" s="128" t="s">
        <v>483</v>
      </c>
      <c r="C8594" s="126" t="s">
        <v>1887</v>
      </c>
      <c r="D8594" s="126" t="s">
        <v>1887</v>
      </c>
      <c r="E8594" s="124"/>
      <c r="F8594" s="119"/>
    </row>
    <row r="8595" spans="1:6">
      <c r="A8595" s="127" t="s">
        <v>484</v>
      </c>
      <c r="B8595" s="128" t="s">
        <v>485</v>
      </c>
      <c r="C8595" s="126" t="s">
        <v>1887</v>
      </c>
      <c r="D8595" s="126" t="s">
        <v>1887</v>
      </c>
      <c r="E8595" s="124"/>
      <c r="F8595" s="119"/>
    </row>
    <row r="8596" spans="1:6">
      <c r="A8596" s="129">
        <v>2</v>
      </c>
      <c r="B8596" s="130" t="s">
        <v>298</v>
      </c>
      <c r="C8596" s="126"/>
      <c r="D8596" s="126"/>
      <c r="E8596" s="124"/>
      <c r="F8596" s="119"/>
    </row>
    <row r="8597" spans="1:6" ht="31.5">
      <c r="A8597" s="127" t="s">
        <v>267</v>
      </c>
      <c r="B8597" s="128" t="s">
        <v>486</v>
      </c>
      <c r="C8597" s="126" t="s">
        <v>1887</v>
      </c>
      <c r="D8597" s="126" t="s">
        <v>1887</v>
      </c>
      <c r="E8597" s="124"/>
      <c r="F8597" s="119"/>
    </row>
    <row r="8598" spans="1:6" ht="63">
      <c r="A8598" s="127" t="s">
        <v>268</v>
      </c>
      <c r="B8598" s="128" t="s">
        <v>411</v>
      </c>
      <c r="C8598" s="126" t="s">
        <v>1887</v>
      </c>
      <c r="D8598" s="126" t="s">
        <v>1887</v>
      </c>
      <c r="E8598" s="124"/>
      <c r="F8598" s="119"/>
    </row>
    <row r="8599" spans="1:6" ht="31.5">
      <c r="A8599" s="127" t="s">
        <v>269</v>
      </c>
      <c r="B8599" s="128" t="s">
        <v>412</v>
      </c>
      <c r="C8599" s="126" t="s">
        <v>1887</v>
      </c>
      <c r="D8599" s="126" t="s">
        <v>1887</v>
      </c>
      <c r="E8599" s="124"/>
      <c r="F8599" s="119"/>
    </row>
    <row r="8600" spans="1:6" ht="47.25">
      <c r="A8600" s="129">
        <v>3</v>
      </c>
      <c r="B8600" s="130" t="s">
        <v>210</v>
      </c>
      <c r="C8600" s="126" t="s">
        <v>1887</v>
      </c>
      <c r="D8600" s="126" t="s">
        <v>1887</v>
      </c>
      <c r="E8600" s="124"/>
      <c r="F8600" s="119"/>
    </row>
    <row r="8601" spans="1:6" ht="31.5">
      <c r="A8601" s="127" t="s">
        <v>299</v>
      </c>
      <c r="B8601" s="128" t="s">
        <v>211</v>
      </c>
      <c r="C8601" s="126" t="s">
        <v>1887</v>
      </c>
      <c r="D8601" s="126" t="s">
        <v>1887</v>
      </c>
      <c r="E8601" s="124"/>
      <c r="F8601" s="119"/>
    </row>
    <row r="8602" spans="1:6">
      <c r="A8602" s="127" t="s">
        <v>240</v>
      </c>
      <c r="B8602" s="128" t="s">
        <v>212</v>
      </c>
      <c r="C8602" s="126" t="s">
        <v>1887</v>
      </c>
      <c r="D8602" s="126" t="s">
        <v>1887</v>
      </c>
      <c r="E8602" s="124"/>
      <c r="F8602" s="119"/>
    </row>
    <row r="8603" spans="1:6">
      <c r="A8603" s="127" t="s">
        <v>242</v>
      </c>
      <c r="B8603" s="128" t="s">
        <v>213</v>
      </c>
      <c r="C8603" s="126" t="s">
        <v>1887</v>
      </c>
      <c r="D8603" s="126" t="s">
        <v>1887</v>
      </c>
      <c r="E8603" s="124"/>
      <c r="F8603" s="119"/>
    </row>
    <row r="8604" spans="1:6">
      <c r="A8604" s="127" t="s">
        <v>214</v>
      </c>
      <c r="B8604" s="128" t="s">
        <v>215</v>
      </c>
      <c r="C8604" s="126" t="s">
        <v>1887</v>
      </c>
      <c r="D8604" s="126" t="s">
        <v>1887</v>
      </c>
      <c r="E8604" s="124"/>
      <c r="F8604" s="119"/>
    </row>
    <row r="8605" spans="1:6">
      <c r="A8605" s="127" t="s">
        <v>216</v>
      </c>
      <c r="B8605" s="128" t="s">
        <v>217</v>
      </c>
      <c r="C8605" s="126" t="s">
        <v>1887</v>
      </c>
      <c r="D8605" s="126" t="s">
        <v>1887</v>
      </c>
      <c r="E8605" s="124"/>
      <c r="F8605" s="119"/>
    </row>
    <row r="8606" spans="1:6">
      <c r="A8606" s="129">
        <v>4</v>
      </c>
      <c r="B8606" s="130" t="s">
        <v>394</v>
      </c>
      <c r="C8606" s="126"/>
      <c r="D8606" s="126"/>
      <c r="E8606" s="124"/>
      <c r="F8606" s="119"/>
    </row>
    <row r="8607" spans="1:6" ht="31.5">
      <c r="A8607" s="126" t="s">
        <v>271</v>
      </c>
      <c r="B8607" s="251" t="s">
        <v>218</v>
      </c>
      <c r="C8607" s="126" t="s">
        <v>1887</v>
      </c>
      <c r="D8607" s="126" t="s">
        <v>1887</v>
      </c>
      <c r="E8607" s="124"/>
      <c r="F8607" s="119"/>
    </row>
    <row r="8608" spans="1:6" ht="63">
      <c r="A8608" s="126" t="s">
        <v>272</v>
      </c>
      <c r="B8608" s="251" t="s">
        <v>392</v>
      </c>
      <c r="C8608" s="126" t="s">
        <v>1887</v>
      </c>
      <c r="D8608" s="126" t="s">
        <v>1887</v>
      </c>
      <c r="E8608" s="124"/>
      <c r="F8608" s="119"/>
    </row>
    <row r="8609" spans="1:6" ht="31.5">
      <c r="A8609" s="126" t="s">
        <v>273</v>
      </c>
      <c r="B8609" s="251" t="s">
        <v>500</v>
      </c>
      <c r="C8609" s="126" t="s">
        <v>1887</v>
      </c>
      <c r="D8609" s="126" t="s">
        <v>1887</v>
      </c>
      <c r="E8609" s="124"/>
      <c r="F8609" s="119"/>
    </row>
    <row r="8610" spans="1:6" ht="31.5">
      <c r="A8610" s="126" t="s">
        <v>138</v>
      </c>
      <c r="B8610" s="251" t="s">
        <v>501</v>
      </c>
      <c r="C8610" s="126" t="s">
        <v>1887</v>
      </c>
      <c r="D8610" s="126" t="s">
        <v>1887</v>
      </c>
      <c r="E8610" s="124"/>
      <c r="F8610" s="119"/>
    </row>
    <row r="8611" spans="1:6">
      <c r="E8611" s="719"/>
      <c r="F8611" s="178" t="s">
        <v>251</v>
      </c>
    </row>
    <row r="8612" spans="1:6">
      <c r="B8612" s="53"/>
      <c r="F8612" s="178" t="s">
        <v>456</v>
      </c>
    </row>
    <row r="8613" spans="1:6">
      <c r="F8613" s="178" t="s">
        <v>182</v>
      </c>
    </row>
    <row r="8614" spans="1:6">
      <c r="F8614" s="178"/>
    </row>
    <row r="8615" spans="1:6">
      <c r="A8615" s="802" t="s">
        <v>399</v>
      </c>
      <c r="B8615" s="802"/>
      <c r="C8615" s="802"/>
      <c r="D8615" s="802"/>
      <c r="E8615" s="802"/>
      <c r="F8615" s="802"/>
    </row>
    <row r="8616" spans="1:6">
      <c r="A8616" s="802" t="s">
        <v>303</v>
      </c>
      <c r="B8616" s="802"/>
      <c r="C8616" s="802"/>
      <c r="D8616" s="802"/>
      <c r="E8616" s="802"/>
      <c r="F8616" s="802"/>
    </row>
    <row r="8617" spans="1:6">
      <c r="F8617" s="178" t="s">
        <v>219</v>
      </c>
    </row>
    <row r="8618" spans="1:6">
      <c r="F8618" s="178" t="s">
        <v>220</v>
      </c>
    </row>
    <row r="8619" spans="1:6">
      <c r="F8619" s="178" t="s">
        <v>221</v>
      </c>
    </row>
    <row r="8620" spans="1:6">
      <c r="F8620" s="246" t="s">
        <v>222</v>
      </c>
    </row>
    <row r="8621" spans="1:6">
      <c r="F8621" s="178" t="s">
        <v>1885</v>
      </c>
    </row>
    <row r="8622" spans="1:6">
      <c r="F8622" s="178" t="s">
        <v>177</v>
      </c>
    </row>
    <row r="8623" spans="1:6">
      <c r="A8623" s="123"/>
    </row>
    <row r="8624" spans="1:6">
      <c r="A8624" s="804" t="s">
        <v>1886</v>
      </c>
      <c r="B8624" s="804"/>
      <c r="C8624" s="804"/>
      <c r="D8624" s="804"/>
      <c r="E8624" s="804"/>
      <c r="F8624" s="804"/>
    </row>
    <row r="8625" spans="1:6">
      <c r="A8625" s="121" t="s">
        <v>1486</v>
      </c>
      <c r="B8625" s="640" t="s">
        <v>1548</v>
      </c>
    </row>
    <row r="8626" spans="1:6">
      <c r="A8626" s="803" t="s">
        <v>262</v>
      </c>
      <c r="B8626" s="781" t="s">
        <v>418</v>
      </c>
      <c r="C8626" s="806" t="s">
        <v>470</v>
      </c>
      <c r="D8626" s="807"/>
      <c r="E8626" s="805" t="s">
        <v>400</v>
      </c>
      <c r="F8626" s="781" t="s">
        <v>401</v>
      </c>
    </row>
    <row r="8627" spans="1:6">
      <c r="A8627" s="803"/>
      <c r="B8627" s="781"/>
      <c r="C8627" s="808"/>
      <c r="D8627" s="809"/>
      <c r="E8627" s="805"/>
      <c r="F8627" s="781"/>
    </row>
    <row r="8628" spans="1:6">
      <c r="A8628" s="803"/>
      <c r="B8628" s="781"/>
      <c r="C8628" s="247" t="s">
        <v>402</v>
      </c>
      <c r="D8628" s="247" t="s">
        <v>403</v>
      </c>
      <c r="E8628" s="805"/>
      <c r="F8628" s="781"/>
    </row>
    <row r="8629" spans="1:6">
      <c r="A8629" s="712">
        <v>1</v>
      </c>
      <c r="B8629" s="709">
        <v>2</v>
      </c>
      <c r="C8629" s="247">
        <v>3</v>
      </c>
      <c r="D8629" s="247">
        <v>4</v>
      </c>
      <c r="E8629" s="711">
        <v>5</v>
      </c>
      <c r="F8629" s="709">
        <v>6</v>
      </c>
    </row>
    <row r="8630" spans="1:6">
      <c r="A8630" s="712">
        <v>1</v>
      </c>
      <c r="B8630" s="248" t="s">
        <v>368</v>
      </c>
      <c r="C8630" s="249"/>
      <c r="D8630" s="249"/>
      <c r="E8630" s="125"/>
      <c r="F8630" s="710"/>
    </row>
    <row r="8631" spans="1:6">
      <c r="A8631" s="126" t="s">
        <v>264</v>
      </c>
      <c r="B8631" s="250" t="s">
        <v>369</v>
      </c>
      <c r="C8631" s="126" t="s">
        <v>1887</v>
      </c>
      <c r="D8631" s="126" t="s">
        <v>1887</v>
      </c>
      <c r="E8631" s="124"/>
      <c r="F8631" s="119"/>
    </row>
    <row r="8632" spans="1:6">
      <c r="A8632" s="126" t="s">
        <v>265</v>
      </c>
      <c r="B8632" s="251" t="s">
        <v>223</v>
      </c>
      <c r="C8632" s="126" t="s">
        <v>1887</v>
      </c>
      <c r="D8632" s="126" t="s">
        <v>1887</v>
      </c>
      <c r="E8632" s="124"/>
      <c r="F8632" s="119"/>
    </row>
    <row r="8633" spans="1:6" ht="31.5">
      <c r="A8633" s="126" t="s">
        <v>276</v>
      </c>
      <c r="B8633" s="251" t="s">
        <v>480</v>
      </c>
      <c r="C8633" s="126" t="s">
        <v>1887</v>
      </c>
      <c r="D8633" s="126" t="s">
        <v>1887</v>
      </c>
      <c r="E8633" s="124"/>
      <c r="F8633" s="119"/>
    </row>
    <row r="8634" spans="1:6" ht="63">
      <c r="A8634" s="127" t="s">
        <v>291</v>
      </c>
      <c r="B8634" s="128" t="s">
        <v>481</v>
      </c>
      <c r="C8634" s="126" t="s">
        <v>1887</v>
      </c>
      <c r="D8634" s="126" t="s">
        <v>1887</v>
      </c>
      <c r="E8634" s="124"/>
      <c r="F8634" s="119"/>
    </row>
    <row r="8635" spans="1:6" ht="31.5">
      <c r="A8635" s="127" t="s">
        <v>482</v>
      </c>
      <c r="B8635" s="128" t="s">
        <v>483</v>
      </c>
      <c r="C8635" s="126" t="s">
        <v>1887</v>
      </c>
      <c r="D8635" s="126" t="s">
        <v>1887</v>
      </c>
      <c r="E8635" s="124"/>
      <c r="F8635" s="119"/>
    </row>
    <row r="8636" spans="1:6">
      <c r="A8636" s="127" t="s">
        <v>484</v>
      </c>
      <c r="B8636" s="128" t="s">
        <v>485</v>
      </c>
      <c r="C8636" s="126" t="s">
        <v>1887</v>
      </c>
      <c r="D8636" s="126" t="s">
        <v>1887</v>
      </c>
      <c r="E8636" s="124"/>
      <c r="F8636" s="119"/>
    </row>
    <row r="8637" spans="1:6">
      <c r="A8637" s="129">
        <v>2</v>
      </c>
      <c r="B8637" s="130" t="s">
        <v>298</v>
      </c>
      <c r="C8637" s="126"/>
      <c r="D8637" s="126"/>
      <c r="E8637" s="124"/>
      <c r="F8637" s="119"/>
    </row>
    <row r="8638" spans="1:6" ht="31.5">
      <c r="A8638" s="127" t="s">
        <v>267</v>
      </c>
      <c r="B8638" s="128" t="s">
        <v>486</v>
      </c>
      <c r="C8638" s="126" t="s">
        <v>1887</v>
      </c>
      <c r="D8638" s="126" t="s">
        <v>1887</v>
      </c>
      <c r="E8638" s="124"/>
      <c r="F8638" s="119"/>
    </row>
    <row r="8639" spans="1:6" ht="63">
      <c r="A8639" s="127" t="s">
        <v>268</v>
      </c>
      <c r="B8639" s="128" t="s">
        <v>411</v>
      </c>
      <c r="C8639" s="126" t="s">
        <v>1887</v>
      </c>
      <c r="D8639" s="126" t="s">
        <v>1887</v>
      </c>
      <c r="E8639" s="124"/>
      <c r="F8639" s="119"/>
    </row>
    <row r="8640" spans="1:6" ht="31.5">
      <c r="A8640" s="127" t="s">
        <v>269</v>
      </c>
      <c r="B8640" s="128" t="s">
        <v>412</v>
      </c>
      <c r="C8640" s="126" t="s">
        <v>1887</v>
      </c>
      <c r="D8640" s="126" t="s">
        <v>1887</v>
      </c>
      <c r="E8640" s="124"/>
      <c r="F8640" s="119"/>
    </row>
    <row r="8641" spans="1:6" ht="47.25">
      <c r="A8641" s="129">
        <v>3</v>
      </c>
      <c r="B8641" s="130" t="s">
        <v>210</v>
      </c>
      <c r="C8641" s="126" t="s">
        <v>1887</v>
      </c>
      <c r="D8641" s="126" t="s">
        <v>1887</v>
      </c>
      <c r="E8641" s="124"/>
      <c r="F8641" s="119"/>
    </row>
    <row r="8642" spans="1:6" ht="31.5">
      <c r="A8642" s="127" t="s">
        <v>299</v>
      </c>
      <c r="B8642" s="128" t="s">
        <v>211</v>
      </c>
      <c r="C8642" s="126" t="s">
        <v>1887</v>
      </c>
      <c r="D8642" s="126" t="s">
        <v>1887</v>
      </c>
      <c r="E8642" s="124"/>
      <c r="F8642" s="119"/>
    </row>
    <row r="8643" spans="1:6">
      <c r="A8643" s="127" t="s">
        <v>240</v>
      </c>
      <c r="B8643" s="128" t="s">
        <v>212</v>
      </c>
      <c r="C8643" s="126" t="s">
        <v>1887</v>
      </c>
      <c r="D8643" s="126" t="s">
        <v>1887</v>
      </c>
      <c r="E8643" s="124"/>
      <c r="F8643" s="119"/>
    </row>
    <row r="8644" spans="1:6">
      <c r="A8644" s="127" t="s">
        <v>242</v>
      </c>
      <c r="B8644" s="128" t="s">
        <v>213</v>
      </c>
      <c r="C8644" s="126" t="s">
        <v>1887</v>
      </c>
      <c r="D8644" s="126" t="s">
        <v>1887</v>
      </c>
      <c r="E8644" s="124"/>
      <c r="F8644" s="119"/>
    </row>
    <row r="8645" spans="1:6">
      <c r="A8645" s="127" t="s">
        <v>214</v>
      </c>
      <c r="B8645" s="128" t="s">
        <v>215</v>
      </c>
      <c r="C8645" s="126" t="s">
        <v>1887</v>
      </c>
      <c r="D8645" s="126" t="s">
        <v>1887</v>
      </c>
      <c r="E8645" s="124"/>
      <c r="F8645" s="119"/>
    </row>
    <row r="8646" spans="1:6">
      <c r="A8646" s="127" t="s">
        <v>216</v>
      </c>
      <c r="B8646" s="128" t="s">
        <v>217</v>
      </c>
      <c r="C8646" s="126" t="s">
        <v>1887</v>
      </c>
      <c r="D8646" s="126" t="s">
        <v>1887</v>
      </c>
      <c r="E8646" s="124"/>
      <c r="F8646" s="119"/>
    </row>
    <row r="8647" spans="1:6">
      <c r="A8647" s="129">
        <v>4</v>
      </c>
      <c r="B8647" s="130" t="s">
        <v>394</v>
      </c>
      <c r="C8647" s="126"/>
      <c r="D8647" s="126"/>
      <c r="E8647" s="124"/>
      <c r="F8647" s="119"/>
    </row>
    <row r="8648" spans="1:6" ht="31.5">
      <c r="A8648" s="126" t="s">
        <v>271</v>
      </c>
      <c r="B8648" s="251" t="s">
        <v>218</v>
      </c>
      <c r="C8648" s="126" t="s">
        <v>1887</v>
      </c>
      <c r="D8648" s="126" t="s">
        <v>1887</v>
      </c>
      <c r="E8648" s="124"/>
      <c r="F8648" s="119"/>
    </row>
    <row r="8649" spans="1:6" ht="63">
      <c r="A8649" s="126" t="s">
        <v>272</v>
      </c>
      <c r="B8649" s="251" t="s">
        <v>392</v>
      </c>
      <c r="C8649" s="126" t="s">
        <v>1887</v>
      </c>
      <c r="D8649" s="126" t="s">
        <v>1887</v>
      </c>
      <c r="E8649" s="124"/>
      <c r="F8649" s="119"/>
    </row>
    <row r="8650" spans="1:6" ht="31.5">
      <c r="A8650" s="126" t="s">
        <v>273</v>
      </c>
      <c r="B8650" s="251" t="s">
        <v>500</v>
      </c>
      <c r="C8650" s="126" t="s">
        <v>1887</v>
      </c>
      <c r="D8650" s="126" t="s">
        <v>1887</v>
      </c>
      <c r="E8650" s="124"/>
      <c r="F8650" s="119"/>
    </row>
    <row r="8651" spans="1:6" ht="31.5">
      <c r="A8651" s="126" t="s">
        <v>138</v>
      </c>
      <c r="B8651" s="251" t="s">
        <v>501</v>
      </c>
      <c r="C8651" s="126" t="s">
        <v>1887</v>
      </c>
      <c r="D8651" s="126" t="s">
        <v>1887</v>
      </c>
      <c r="E8651" s="124"/>
      <c r="F8651" s="119"/>
    </row>
    <row r="8652" spans="1:6">
      <c r="E8652" s="719"/>
      <c r="F8652" s="178" t="s">
        <v>251</v>
      </c>
    </row>
    <row r="8653" spans="1:6">
      <c r="B8653" s="53"/>
      <c r="F8653" s="178" t="s">
        <v>456</v>
      </c>
    </row>
    <row r="8654" spans="1:6">
      <c r="F8654" s="178" t="s">
        <v>182</v>
      </c>
    </row>
    <row r="8655" spans="1:6">
      <c r="F8655" s="178"/>
    </row>
    <row r="8656" spans="1:6">
      <c r="A8656" s="802" t="s">
        <v>399</v>
      </c>
      <c r="B8656" s="802"/>
      <c r="C8656" s="802"/>
      <c r="D8656" s="802"/>
      <c r="E8656" s="802"/>
      <c r="F8656" s="802"/>
    </row>
    <row r="8657" spans="1:6">
      <c r="A8657" s="802" t="s">
        <v>303</v>
      </c>
      <c r="B8657" s="802"/>
      <c r="C8657" s="802"/>
      <c r="D8657" s="802"/>
      <c r="E8657" s="802"/>
      <c r="F8657" s="802"/>
    </row>
    <row r="8658" spans="1:6">
      <c r="F8658" s="178" t="s">
        <v>219</v>
      </c>
    </row>
    <row r="8659" spans="1:6">
      <c r="F8659" s="178" t="s">
        <v>220</v>
      </c>
    </row>
    <row r="8660" spans="1:6">
      <c r="F8660" s="178" t="s">
        <v>221</v>
      </c>
    </row>
    <row r="8661" spans="1:6">
      <c r="F8661" s="246" t="s">
        <v>222</v>
      </c>
    </row>
    <row r="8662" spans="1:6">
      <c r="F8662" s="178" t="s">
        <v>1885</v>
      </c>
    </row>
    <row r="8663" spans="1:6">
      <c r="F8663" s="178" t="s">
        <v>177</v>
      </c>
    </row>
    <row r="8664" spans="1:6">
      <c r="A8664" s="123"/>
    </row>
    <row r="8665" spans="1:6">
      <c r="A8665" s="804" t="s">
        <v>1886</v>
      </c>
      <c r="B8665" s="804"/>
      <c r="C8665" s="804"/>
      <c r="D8665" s="804"/>
      <c r="E8665" s="804"/>
      <c r="F8665" s="804"/>
    </row>
    <row r="8666" spans="1:6">
      <c r="A8666" s="121" t="s">
        <v>1487</v>
      </c>
      <c r="B8666" s="640" t="s">
        <v>1549</v>
      </c>
    </row>
    <row r="8667" spans="1:6">
      <c r="A8667" s="803" t="s">
        <v>262</v>
      </c>
      <c r="B8667" s="781" t="s">
        <v>418</v>
      </c>
      <c r="C8667" s="806" t="s">
        <v>470</v>
      </c>
      <c r="D8667" s="807"/>
      <c r="E8667" s="805" t="s">
        <v>400</v>
      </c>
      <c r="F8667" s="781" t="s">
        <v>401</v>
      </c>
    </row>
    <row r="8668" spans="1:6">
      <c r="A8668" s="803"/>
      <c r="B8668" s="781"/>
      <c r="C8668" s="808"/>
      <c r="D8668" s="809"/>
      <c r="E8668" s="805"/>
      <c r="F8668" s="781"/>
    </row>
    <row r="8669" spans="1:6">
      <c r="A8669" s="803"/>
      <c r="B8669" s="781"/>
      <c r="C8669" s="247" t="s">
        <v>402</v>
      </c>
      <c r="D8669" s="247" t="s">
        <v>403</v>
      </c>
      <c r="E8669" s="805"/>
      <c r="F8669" s="781"/>
    </row>
    <row r="8670" spans="1:6">
      <c r="A8670" s="712">
        <v>1</v>
      </c>
      <c r="B8670" s="709">
        <v>2</v>
      </c>
      <c r="C8670" s="247">
        <v>3</v>
      </c>
      <c r="D8670" s="247">
        <v>4</v>
      </c>
      <c r="E8670" s="711">
        <v>5</v>
      </c>
      <c r="F8670" s="709">
        <v>6</v>
      </c>
    </row>
    <row r="8671" spans="1:6">
      <c r="A8671" s="712">
        <v>1</v>
      </c>
      <c r="B8671" s="248" t="s">
        <v>368</v>
      </c>
      <c r="C8671" s="249"/>
      <c r="D8671" s="249"/>
      <c r="E8671" s="125"/>
      <c r="F8671" s="710"/>
    </row>
    <row r="8672" spans="1:6">
      <c r="A8672" s="126" t="s">
        <v>264</v>
      </c>
      <c r="B8672" s="250" t="s">
        <v>369</v>
      </c>
      <c r="C8672" s="126" t="s">
        <v>1887</v>
      </c>
      <c r="D8672" s="126" t="s">
        <v>1887</v>
      </c>
      <c r="E8672" s="124"/>
      <c r="F8672" s="119"/>
    </row>
    <row r="8673" spans="1:6">
      <c r="A8673" s="126" t="s">
        <v>265</v>
      </c>
      <c r="B8673" s="251" t="s">
        <v>223</v>
      </c>
      <c r="C8673" s="126" t="s">
        <v>1887</v>
      </c>
      <c r="D8673" s="126" t="s">
        <v>1887</v>
      </c>
      <c r="E8673" s="124"/>
      <c r="F8673" s="119"/>
    </row>
    <row r="8674" spans="1:6" ht="31.5">
      <c r="A8674" s="126" t="s">
        <v>276</v>
      </c>
      <c r="B8674" s="251" t="s">
        <v>480</v>
      </c>
      <c r="C8674" s="126" t="s">
        <v>1887</v>
      </c>
      <c r="D8674" s="126" t="s">
        <v>1887</v>
      </c>
      <c r="E8674" s="124"/>
      <c r="F8674" s="119"/>
    </row>
    <row r="8675" spans="1:6" ht="63">
      <c r="A8675" s="127" t="s">
        <v>291</v>
      </c>
      <c r="B8675" s="128" t="s">
        <v>481</v>
      </c>
      <c r="C8675" s="126" t="s">
        <v>1887</v>
      </c>
      <c r="D8675" s="126" t="s">
        <v>1887</v>
      </c>
      <c r="E8675" s="124"/>
      <c r="F8675" s="119"/>
    </row>
    <row r="8676" spans="1:6" ht="31.5">
      <c r="A8676" s="127" t="s">
        <v>482</v>
      </c>
      <c r="B8676" s="128" t="s">
        <v>483</v>
      </c>
      <c r="C8676" s="126" t="s">
        <v>1887</v>
      </c>
      <c r="D8676" s="126" t="s">
        <v>1887</v>
      </c>
      <c r="E8676" s="124"/>
      <c r="F8676" s="119"/>
    </row>
    <row r="8677" spans="1:6">
      <c r="A8677" s="127" t="s">
        <v>484</v>
      </c>
      <c r="B8677" s="128" t="s">
        <v>485</v>
      </c>
      <c r="C8677" s="126" t="s">
        <v>1887</v>
      </c>
      <c r="D8677" s="126" t="s">
        <v>1887</v>
      </c>
      <c r="E8677" s="124"/>
      <c r="F8677" s="119"/>
    </row>
    <row r="8678" spans="1:6">
      <c r="A8678" s="129">
        <v>2</v>
      </c>
      <c r="B8678" s="130" t="s">
        <v>298</v>
      </c>
      <c r="C8678" s="126"/>
      <c r="D8678" s="126"/>
      <c r="E8678" s="124"/>
      <c r="F8678" s="119"/>
    </row>
    <row r="8679" spans="1:6" ht="31.5">
      <c r="A8679" s="127" t="s">
        <v>267</v>
      </c>
      <c r="B8679" s="128" t="s">
        <v>486</v>
      </c>
      <c r="C8679" s="126" t="s">
        <v>1887</v>
      </c>
      <c r="D8679" s="126" t="s">
        <v>1887</v>
      </c>
      <c r="E8679" s="124"/>
      <c r="F8679" s="119"/>
    </row>
    <row r="8680" spans="1:6" ht="63">
      <c r="A8680" s="127" t="s">
        <v>268</v>
      </c>
      <c r="B8680" s="128" t="s">
        <v>411</v>
      </c>
      <c r="C8680" s="126" t="s">
        <v>1887</v>
      </c>
      <c r="D8680" s="126" t="s">
        <v>1887</v>
      </c>
      <c r="E8680" s="124"/>
      <c r="F8680" s="119"/>
    </row>
    <row r="8681" spans="1:6" ht="31.5">
      <c r="A8681" s="127" t="s">
        <v>269</v>
      </c>
      <c r="B8681" s="128" t="s">
        <v>412</v>
      </c>
      <c r="C8681" s="126" t="s">
        <v>1887</v>
      </c>
      <c r="D8681" s="126" t="s">
        <v>1887</v>
      </c>
      <c r="E8681" s="124"/>
      <c r="F8681" s="119"/>
    </row>
    <row r="8682" spans="1:6" ht="47.25">
      <c r="A8682" s="129">
        <v>3</v>
      </c>
      <c r="B8682" s="130" t="s">
        <v>210</v>
      </c>
      <c r="C8682" s="126" t="s">
        <v>1887</v>
      </c>
      <c r="D8682" s="126" t="s">
        <v>1887</v>
      </c>
      <c r="E8682" s="124"/>
      <c r="F8682" s="119"/>
    </row>
    <row r="8683" spans="1:6" ht="31.5">
      <c r="A8683" s="127" t="s">
        <v>299</v>
      </c>
      <c r="B8683" s="128" t="s">
        <v>211</v>
      </c>
      <c r="C8683" s="126" t="s">
        <v>1887</v>
      </c>
      <c r="D8683" s="126" t="s">
        <v>1887</v>
      </c>
      <c r="E8683" s="124"/>
      <c r="F8683" s="119"/>
    </row>
    <row r="8684" spans="1:6">
      <c r="A8684" s="127" t="s">
        <v>240</v>
      </c>
      <c r="B8684" s="128" t="s">
        <v>212</v>
      </c>
      <c r="C8684" s="126" t="s">
        <v>1887</v>
      </c>
      <c r="D8684" s="126" t="s">
        <v>1887</v>
      </c>
      <c r="E8684" s="124"/>
      <c r="F8684" s="119"/>
    </row>
    <row r="8685" spans="1:6">
      <c r="A8685" s="127" t="s">
        <v>242</v>
      </c>
      <c r="B8685" s="128" t="s">
        <v>213</v>
      </c>
      <c r="C8685" s="126" t="s">
        <v>1887</v>
      </c>
      <c r="D8685" s="126" t="s">
        <v>1887</v>
      </c>
      <c r="E8685" s="124"/>
      <c r="F8685" s="119"/>
    </row>
    <row r="8686" spans="1:6">
      <c r="A8686" s="127" t="s">
        <v>214</v>
      </c>
      <c r="B8686" s="128" t="s">
        <v>215</v>
      </c>
      <c r="C8686" s="126" t="s">
        <v>1887</v>
      </c>
      <c r="D8686" s="126" t="s">
        <v>1887</v>
      </c>
      <c r="E8686" s="124"/>
      <c r="F8686" s="119"/>
    </row>
    <row r="8687" spans="1:6">
      <c r="A8687" s="127" t="s">
        <v>216</v>
      </c>
      <c r="B8687" s="128" t="s">
        <v>217</v>
      </c>
      <c r="C8687" s="126" t="s">
        <v>1887</v>
      </c>
      <c r="D8687" s="126" t="s">
        <v>1887</v>
      </c>
      <c r="E8687" s="124"/>
      <c r="F8687" s="119"/>
    </row>
    <row r="8688" spans="1:6">
      <c r="A8688" s="129">
        <v>4</v>
      </c>
      <c r="B8688" s="130" t="s">
        <v>394</v>
      </c>
      <c r="C8688" s="126"/>
      <c r="D8688" s="126"/>
      <c r="E8688" s="124"/>
      <c r="F8688" s="119"/>
    </row>
    <row r="8689" spans="1:6" ht="31.5">
      <c r="A8689" s="126" t="s">
        <v>271</v>
      </c>
      <c r="B8689" s="251" t="s">
        <v>218</v>
      </c>
      <c r="C8689" s="126" t="s">
        <v>1887</v>
      </c>
      <c r="D8689" s="126" t="s">
        <v>1887</v>
      </c>
      <c r="E8689" s="124"/>
      <c r="F8689" s="119"/>
    </row>
    <row r="8690" spans="1:6" ht="63">
      <c r="A8690" s="126" t="s">
        <v>272</v>
      </c>
      <c r="B8690" s="251" t="s">
        <v>392</v>
      </c>
      <c r="C8690" s="126" t="s">
        <v>1887</v>
      </c>
      <c r="D8690" s="126" t="s">
        <v>1887</v>
      </c>
      <c r="E8690" s="124"/>
      <c r="F8690" s="119"/>
    </row>
    <row r="8691" spans="1:6" ht="31.5">
      <c r="A8691" s="126" t="s">
        <v>273</v>
      </c>
      <c r="B8691" s="251" t="s">
        <v>500</v>
      </c>
      <c r="C8691" s="126" t="s">
        <v>1887</v>
      </c>
      <c r="D8691" s="126" t="s">
        <v>1887</v>
      </c>
      <c r="E8691" s="124"/>
      <c r="F8691" s="119"/>
    </row>
    <row r="8692" spans="1:6" ht="31.5">
      <c r="A8692" s="126" t="s">
        <v>138</v>
      </c>
      <c r="B8692" s="251" t="s">
        <v>501</v>
      </c>
      <c r="C8692" s="126" t="s">
        <v>1887</v>
      </c>
      <c r="D8692" s="126" t="s">
        <v>1887</v>
      </c>
      <c r="E8692" s="124"/>
      <c r="F8692" s="119"/>
    </row>
    <row r="8693" spans="1:6">
      <c r="E8693" s="719"/>
      <c r="F8693" s="178" t="s">
        <v>251</v>
      </c>
    </row>
    <row r="8694" spans="1:6">
      <c r="B8694" s="53"/>
      <c r="F8694" s="178" t="s">
        <v>456</v>
      </c>
    </row>
    <row r="8695" spans="1:6">
      <c r="F8695" s="178" t="s">
        <v>182</v>
      </c>
    </row>
    <row r="8696" spans="1:6">
      <c r="F8696" s="178"/>
    </row>
    <row r="8697" spans="1:6">
      <c r="A8697" s="802" t="s">
        <v>399</v>
      </c>
      <c r="B8697" s="802"/>
      <c r="C8697" s="802"/>
      <c r="D8697" s="802"/>
      <c r="E8697" s="802"/>
      <c r="F8697" s="802"/>
    </row>
    <row r="8698" spans="1:6">
      <c r="A8698" s="802" t="s">
        <v>303</v>
      </c>
      <c r="B8698" s="802"/>
      <c r="C8698" s="802"/>
      <c r="D8698" s="802"/>
      <c r="E8698" s="802"/>
      <c r="F8698" s="802"/>
    </row>
    <row r="8699" spans="1:6">
      <c r="F8699" s="178" t="s">
        <v>219</v>
      </c>
    </row>
    <row r="8700" spans="1:6">
      <c r="F8700" s="178" t="s">
        <v>220</v>
      </c>
    </row>
    <row r="8701" spans="1:6">
      <c r="F8701" s="178" t="s">
        <v>221</v>
      </c>
    </row>
    <row r="8702" spans="1:6">
      <c r="F8702" s="246" t="s">
        <v>222</v>
      </c>
    </row>
    <row r="8703" spans="1:6">
      <c r="F8703" s="178" t="s">
        <v>1885</v>
      </c>
    </row>
    <row r="8704" spans="1:6">
      <c r="F8704" s="178" t="s">
        <v>177</v>
      </c>
    </row>
    <row r="8705" spans="1:6">
      <c r="A8705" s="123"/>
    </row>
    <row r="8706" spans="1:6">
      <c r="A8706" s="804" t="s">
        <v>1886</v>
      </c>
      <c r="B8706" s="804"/>
      <c r="C8706" s="804"/>
      <c r="D8706" s="804"/>
      <c r="E8706" s="804"/>
      <c r="F8706" s="804"/>
    </row>
    <row r="8707" spans="1:6">
      <c r="A8707" s="121" t="s">
        <v>1488</v>
      </c>
      <c r="B8707" s="640" t="s">
        <v>1550</v>
      </c>
    </row>
    <row r="8708" spans="1:6">
      <c r="A8708" s="803" t="s">
        <v>262</v>
      </c>
      <c r="B8708" s="781" t="s">
        <v>418</v>
      </c>
      <c r="C8708" s="806" t="s">
        <v>470</v>
      </c>
      <c r="D8708" s="807"/>
      <c r="E8708" s="805" t="s">
        <v>400</v>
      </c>
      <c r="F8708" s="781" t="s">
        <v>401</v>
      </c>
    </row>
    <row r="8709" spans="1:6">
      <c r="A8709" s="803"/>
      <c r="B8709" s="781"/>
      <c r="C8709" s="808"/>
      <c r="D8709" s="809"/>
      <c r="E8709" s="805"/>
      <c r="F8709" s="781"/>
    </row>
    <row r="8710" spans="1:6">
      <c r="A8710" s="803"/>
      <c r="B8710" s="781"/>
      <c r="C8710" s="247" t="s">
        <v>402</v>
      </c>
      <c r="D8710" s="247" t="s">
        <v>403</v>
      </c>
      <c r="E8710" s="805"/>
      <c r="F8710" s="781"/>
    </row>
    <row r="8711" spans="1:6">
      <c r="A8711" s="712">
        <v>1</v>
      </c>
      <c r="B8711" s="709">
        <v>2</v>
      </c>
      <c r="C8711" s="247">
        <v>3</v>
      </c>
      <c r="D8711" s="247">
        <v>4</v>
      </c>
      <c r="E8711" s="711">
        <v>5</v>
      </c>
      <c r="F8711" s="709">
        <v>6</v>
      </c>
    </row>
    <row r="8712" spans="1:6">
      <c r="A8712" s="712">
        <v>1</v>
      </c>
      <c r="B8712" s="248" t="s">
        <v>368</v>
      </c>
      <c r="C8712" s="249"/>
      <c r="D8712" s="249"/>
      <c r="E8712" s="125"/>
      <c r="F8712" s="710"/>
    </row>
    <row r="8713" spans="1:6">
      <c r="A8713" s="126" t="s">
        <v>264</v>
      </c>
      <c r="B8713" s="250" t="s">
        <v>369</v>
      </c>
      <c r="C8713" s="126" t="s">
        <v>1887</v>
      </c>
      <c r="D8713" s="126" t="s">
        <v>1887</v>
      </c>
      <c r="E8713" s="124"/>
      <c r="F8713" s="119"/>
    </row>
    <row r="8714" spans="1:6">
      <c r="A8714" s="126" t="s">
        <v>265</v>
      </c>
      <c r="B8714" s="251" t="s">
        <v>223</v>
      </c>
      <c r="C8714" s="126" t="s">
        <v>1887</v>
      </c>
      <c r="D8714" s="126" t="s">
        <v>1887</v>
      </c>
      <c r="E8714" s="124"/>
      <c r="F8714" s="119"/>
    </row>
    <row r="8715" spans="1:6" ht="31.5">
      <c r="A8715" s="126" t="s">
        <v>276</v>
      </c>
      <c r="B8715" s="251" t="s">
        <v>480</v>
      </c>
      <c r="C8715" s="126" t="s">
        <v>1887</v>
      </c>
      <c r="D8715" s="126" t="s">
        <v>1887</v>
      </c>
      <c r="E8715" s="124"/>
      <c r="F8715" s="119"/>
    </row>
    <row r="8716" spans="1:6" ht="63">
      <c r="A8716" s="127" t="s">
        <v>291</v>
      </c>
      <c r="B8716" s="128" t="s">
        <v>481</v>
      </c>
      <c r="C8716" s="126" t="s">
        <v>1887</v>
      </c>
      <c r="D8716" s="126" t="s">
        <v>1887</v>
      </c>
      <c r="E8716" s="124"/>
      <c r="F8716" s="119"/>
    </row>
    <row r="8717" spans="1:6" ht="31.5">
      <c r="A8717" s="127" t="s">
        <v>482</v>
      </c>
      <c r="B8717" s="128" t="s">
        <v>483</v>
      </c>
      <c r="C8717" s="126" t="s">
        <v>1887</v>
      </c>
      <c r="D8717" s="126" t="s">
        <v>1887</v>
      </c>
      <c r="E8717" s="124"/>
      <c r="F8717" s="119"/>
    </row>
    <row r="8718" spans="1:6">
      <c r="A8718" s="127" t="s">
        <v>484</v>
      </c>
      <c r="B8718" s="128" t="s">
        <v>485</v>
      </c>
      <c r="C8718" s="126" t="s">
        <v>1887</v>
      </c>
      <c r="D8718" s="126" t="s">
        <v>1887</v>
      </c>
      <c r="E8718" s="124"/>
      <c r="F8718" s="119"/>
    </row>
    <row r="8719" spans="1:6">
      <c r="A8719" s="129">
        <v>2</v>
      </c>
      <c r="B8719" s="130" t="s">
        <v>298</v>
      </c>
      <c r="C8719" s="126"/>
      <c r="D8719" s="126"/>
      <c r="E8719" s="124"/>
      <c r="F8719" s="119"/>
    </row>
    <row r="8720" spans="1:6" ht="31.5">
      <c r="A8720" s="127" t="s">
        <v>267</v>
      </c>
      <c r="B8720" s="128" t="s">
        <v>486</v>
      </c>
      <c r="C8720" s="126" t="s">
        <v>1887</v>
      </c>
      <c r="D8720" s="126" t="s">
        <v>1887</v>
      </c>
      <c r="E8720" s="124"/>
      <c r="F8720" s="119"/>
    </row>
    <row r="8721" spans="1:6" ht="63">
      <c r="A8721" s="127" t="s">
        <v>268</v>
      </c>
      <c r="B8721" s="128" t="s">
        <v>411</v>
      </c>
      <c r="C8721" s="126" t="s">
        <v>1887</v>
      </c>
      <c r="D8721" s="126" t="s">
        <v>1887</v>
      </c>
      <c r="E8721" s="124"/>
      <c r="F8721" s="119"/>
    </row>
    <row r="8722" spans="1:6" ht="31.5">
      <c r="A8722" s="127" t="s">
        <v>269</v>
      </c>
      <c r="B8722" s="128" t="s">
        <v>412</v>
      </c>
      <c r="C8722" s="126" t="s">
        <v>1887</v>
      </c>
      <c r="D8722" s="126" t="s">
        <v>1887</v>
      </c>
      <c r="E8722" s="124"/>
      <c r="F8722" s="119"/>
    </row>
    <row r="8723" spans="1:6" ht="47.25">
      <c r="A8723" s="129">
        <v>3</v>
      </c>
      <c r="B8723" s="130" t="s">
        <v>210</v>
      </c>
      <c r="C8723" s="126" t="s">
        <v>1887</v>
      </c>
      <c r="D8723" s="126" t="s">
        <v>1887</v>
      </c>
      <c r="E8723" s="124"/>
      <c r="F8723" s="119"/>
    </row>
    <row r="8724" spans="1:6" ht="31.5">
      <c r="A8724" s="127" t="s">
        <v>299</v>
      </c>
      <c r="B8724" s="128" t="s">
        <v>211</v>
      </c>
      <c r="C8724" s="126" t="s">
        <v>1887</v>
      </c>
      <c r="D8724" s="126" t="s">
        <v>1887</v>
      </c>
      <c r="E8724" s="124"/>
      <c r="F8724" s="119"/>
    </row>
    <row r="8725" spans="1:6">
      <c r="A8725" s="127" t="s">
        <v>240</v>
      </c>
      <c r="B8725" s="128" t="s">
        <v>212</v>
      </c>
      <c r="C8725" s="126" t="s">
        <v>1887</v>
      </c>
      <c r="D8725" s="126" t="s">
        <v>1887</v>
      </c>
      <c r="E8725" s="124"/>
      <c r="F8725" s="119"/>
    </row>
    <row r="8726" spans="1:6">
      <c r="A8726" s="127" t="s">
        <v>242</v>
      </c>
      <c r="B8726" s="128" t="s">
        <v>213</v>
      </c>
      <c r="C8726" s="126" t="s">
        <v>1887</v>
      </c>
      <c r="D8726" s="126" t="s">
        <v>1887</v>
      </c>
      <c r="E8726" s="124"/>
      <c r="F8726" s="119"/>
    </row>
    <row r="8727" spans="1:6">
      <c r="A8727" s="127" t="s">
        <v>214</v>
      </c>
      <c r="B8727" s="128" t="s">
        <v>215</v>
      </c>
      <c r="C8727" s="126" t="s">
        <v>1887</v>
      </c>
      <c r="D8727" s="126" t="s">
        <v>1887</v>
      </c>
      <c r="E8727" s="124"/>
      <c r="F8727" s="119"/>
    </row>
    <row r="8728" spans="1:6">
      <c r="A8728" s="127" t="s">
        <v>216</v>
      </c>
      <c r="B8728" s="128" t="s">
        <v>217</v>
      </c>
      <c r="C8728" s="126" t="s">
        <v>1887</v>
      </c>
      <c r="D8728" s="126" t="s">
        <v>1887</v>
      </c>
      <c r="E8728" s="124"/>
      <c r="F8728" s="119"/>
    </row>
    <row r="8729" spans="1:6">
      <c r="A8729" s="129">
        <v>4</v>
      </c>
      <c r="B8729" s="130" t="s">
        <v>394</v>
      </c>
      <c r="C8729" s="126"/>
      <c r="D8729" s="126"/>
      <c r="E8729" s="124"/>
      <c r="F8729" s="119"/>
    </row>
    <row r="8730" spans="1:6" ht="31.5">
      <c r="A8730" s="126" t="s">
        <v>271</v>
      </c>
      <c r="B8730" s="251" t="s">
        <v>218</v>
      </c>
      <c r="C8730" s="126" t="s">
        <v>1887</v>
      </c>
      <c r="D8730" s="126" t="s">
        <v>1887</v>
      </c>
      <c r="E8730" s="124"/>
      <c r="F8730" s="119"/>
    </row>
    <row r="8731" spans="1:6" ht="63">
      <c r="A8731" s="126" t="s">
        <v>272</v>
      </c>
      <c r="B8731" s="251" t="s">
        <v>392</v>
      </c>
      <c r="C8731" s="126" t="s">
        <v>1887</v>
      </c>
      <c r="D8731" s="126" t="s">
        <v>1887</v>
      </c>
      <c r="E8731" s="124"/>
      <c r="F8731" s="119"/>
    </row>
    <row r="8732" spans="1:6" ht="31.5">
      <c r="A8732" s="126" t="s">
        <v>273</v>
      </c>
      <c r="B8732" s="251" t="s">
        <v>500</v>
      </c>
      <c r="C8732" s="126" t="s">
        <v>1887</v>
      </c>
      <c r="D8732" s="126" t="s">
        <v>1887</v>
      </c>
      <c r="E8732" s="124"/>
      <c r="F8732" s="119"/>
    </row>
    <row r="8733" spans="1:6" ht="31.5">
      <c r="A8733" s="126" t="s">
        <v>138</v>
      </c>
      <c r="B8733" s="251" t="s">
        <v>501</v>
      </c>
      <c r="C8733" s="126" t="s">
        <v>1887</v>
      </c>
      <c r="D8733" s="126" t="s">
        <v>1887</v>
      </c>
      <c r="E8733" s="124"/>
      <c r="F8733" s="119"/>
    </row>
    <row r="8734" spans="1:6">
      <c r="E8734" s="719"/>
      <c r="F8734" s="178" t="s">
        <v>251</v>
      </c>
    </row>
    <row r="8735" spans="1:6">
      <c r="B8735" s="53"/>
      <c r="F8735" s="178" t="s">
        <v>456</v>
      </c>
    </row>
    <row r="8736" spans="1:6">
      <c r="F8736" s="178" t="s">
        <v>182</v>
      </c>
    </row>
    <row r="8737" spans="1:6">
      <c r="F8737" s="178"/>
    </row>
    <row r="8738" spans="1:6">
      <c r="A8738" s="802" t="s">
        <v>399</v>
      </c>
      <c r="B8738" s="802"/>
      <c r="C8738" s="802"/>
      <c r="D8738" s="802"/>
      <c r="E8738" s="802"/>
      <c r="F8738" s="802"/>
    </row>
    <row r="8739" spans="1:6">
      <c r="A8739" s="802" t="s">
        <v>303</v>
      </c>
      <c r="B8739" s="802"/>
      <c r="C8739" s="802"/>
      <c r="D8739" s="802"/>
      <c r="E8739" s="802"/>
      <c r="F8739" s="802"/>
    </row>
    <row r="8740" spans="1:6">
      <c r="F8740" s="178" t="s">
        <v>219</v>
      </c>
    </row>
    <row r="8741" spans="1:6">
      <c r="F8741" s="178" t="s">
        <v>220</v>
      </c>
    </row>
    <row r="8742" spans="1:6">
      <c r="F8742" s="178" t="s">
        <v>221</v>
      </c>
    </row>
    <row r="8743" spans="1:6">
      <c r="F8743" s="246" t="s">
        <v>222</v>
      </c>
    </row>
    <row r="8744" spans="1:6">
      <c r="F8744" s="178" t="s">
        <v>1885</v>
      </c>
    </row>
    <row r="8745" spans="1:6">
      <c r="F8745" s="178" t="s">
        <v>177</v>
      </c>
    </row>
    <row r="8746" spans="1:6">
      <c r="A8746" s="123"/>
    </row>
    <row r="8747" spans="1:6">
      <c r="A8747" s="804" t="s">
        <v>1886</v>
      </c>
      <c r="B8747" s="804"/>
      <c r="C8747" s="804"/>
      <c r="D8747" s="804"/>
      <c r="E8747" s="804"/>
      <c r="F8747" s="804"/>
    </row>
    <row r="8748" spans="1:6">
      <c r="A8748" s="121" t="s">
        <v>1489</v>
      </c>
      <c r="B8748" s="640" t="s">
        <v>1551</v>
      </c>
    </row>
    <row r="8749" spans="1:6">
      <c r="A8749" s="803" t="s">
        <v>262</v>
      </c>
      <c r="B8749" s="781" t="s">
        <v>418</v>
      </c>
      <c r="C8749" s="806" t="s">
        <v>470</v>
      </c>
      <c r="D8749" s="807"/>
      <c r="E8749" s="805" t="s">
        <v>400</v>
      </c>
      <c r="F8749" s="781" t="s">
        <v>401</v>
      </c>
    </row>
    <row r="8750" spans="1:6">
      <c r="A8750" s="803"/>
      <c r="B8750" s="781"/>
      <c r="C8750" s="808"/>
      <c r="D8750" s="809"/>
      <c r="E8750" s="805"/>
      <c r="F8750" s="781"/>
    </row>
    <row r="8751" spans="1:6">
      <c r="A8751" s="803"/>
      <c r="B8751" s="781"/>
      <c r="C8751" s="247" t="s">
        <v>402</v>
      </c>
      <c r="D8751" s="247" t="s">
        <v>403</v>
      </c>
      <c r="E8751" s="805"/>
      <c r="F8751" s="781"/>
    </row>
    <row r="8752" spans="1:6">
      <c r="A8752" s="712">
        <v>1</v>
      </c>
      <c r="B8752" s="709">
        <v>2</v>
      </c>
      <c r="C8752" s="247">
        <v>3</v>
      </c>
      <c r="D8752" s="247">
        <v>4</v>
      </c>
      <c r="E8752" s="711">
        <v>5</v>
      </c>
      <c r="F8752" s="709">
        <v>6</v>
      </c>
    </row>
    <row r="8753" spans="1:6">
      <c r="A8753" s="712">
        <v>1</v>
      </c>
      <c r="B8753" s="248" t="s">
        <v>368</v>
      </c>
      <c r="C8753" s="249"/>
      <c r="D8753" s="249"/>
      <c r="E8753" s="125"/>
      <c r="F8753" s="710"/>
    </row>
    <row r="8754" spans="1:6">
      <c r="A8754" s="126" t="s">
        <v>264</v>
      </c>
      <c r="B8754" s="250" t="s">
        <v>369</v>
      </c>
      <c r="C8754" s="126" t="s">
        <v>1887</v>
      </c>
      <c r="D8754" s="126" t="s">
        <v>1887</v>
      </c>
      <c r="E8754" s="124"/>
      <c r="F8754" s="119"/>
    </row>
    <row r="8755" spans="1:6">
      <c r="A8755" s="126" t="s">
        <v>265</v>
      </c>
      <c r="B8755" s="251" t="s">
        <v>223</v>
      </c>
      <c r="C8755" s="126" t="s">
        <v>1887</v>
      </c>
      <c r="D8755" s="126" t="s">
        <v>1887</v>
      </c>
      <c r="E8755" s="124"/>
      <c r="F8755" s="119"/>
    </row>
    <row r="8756" spans="1:6" ht="31.5">
      <c r="A8756" s="126" t="s">
        <v>276</v>
      </c>
      <c r="B8756" s="251" t="s">
        <v>480</v>
      </c>
      <c r="C8756" s="126" t="s">
        <v>1887</v>
      </c>
      <c r="D8756" s="126" t="s">
        <v>1887</v>
      </c>
      <c r="E8756" s="124"/>
      <c r="F8756" s="119"/>
    </row>
    <row r="8757" spans="1:6" ht="63">
      <c r="A8757" s="127" t="s">
        <v>291</v>
      </c>
      <c r="B8757" s="128" t="s">
        <v>481</v>
      </c>
      <c r="C8757" s="126" t="s">
        <v>1887</v>
      </c>
      <c r="D8757" s="126" t="s">
        <v>1887</v>
      </c>
      <c r="E8757" s="124"/>
      <c r="F8757" s="119"/>
    </row>
    <row r="8758" spans="1:6" ht="31.5">
      <c r="A8758" s="127" t="s">
        <v>482</v>
      </c>
      <c r="B8758" s="128" t="s">
        <v>483</v>
      </c>
      <c r="C8758" s="126" t="s">
        <v>1887</v>
      </c>
      <c r="D8758" s="126" t="s">
        <v>1887</v>
      </c>
      <c r="E8758" s="124"/>
      <c r="F8758" s="119"/>
    </row>
    <row r="8759" spans="1:6">
      <c r="A8759" s="127" t="s">
        <v>484</v>
      </c>
      <c r="B8759" s="128" t="s">
        <v>485</v>
      </c>
      <c r="C8759" s="126" t="s">
        <v>1887</v>
      </c>
      <c r="D8759" s="126" t="s">
        <v>1887</v>
      </c>
      <c r="E8759" s="124"/>
      <c r="F8759" s="119"/>
    </row>
    <row r="8760" spans="1:6">
      <c r="A8760" s="129">
        <v>2</v>
      </c>
      <c r="B8760" s="130" t="s">
        <v>298</v>
      </c>
      <c r="C8760" s="126"/>
      <c r="D8760" s="126"/>
      <c r="E8760" s="124"/>
      <c r="F8760" s="119"/>
    </row>
    <row r="8761" spans="1:6" ht="31.5">
      <c r="A8761" s="127" t="s">
        <v>267</v>
      </c>
      <c r="B8761" s="128" t="s">
        <v>486</v>
      </c>
      <c r="C8761" s="126" t="s">
        <v>1887</v>
      </c>
      <c r="D8761" s="126" t="s">
        <v>1887</v>
      </c>
      <c r="E8761" s="124"/>
      <c r="F8761" s="119"/>
    </row>
    <row r="8762" spans="1:6" ht="63">
      <c r="A8762" s="127" t="s">
        <v>268</v>
      </c>
      <c r="B8762" s="128" t="s">
        <v>411</v>
      </c>
      <c r="C8762" s="126" t="s">
        <v>1887</v>
      </c>
      <c r="D8762" s="126" t="s">
        <v>1887</v>
      </c>
      <c r="E8762" s="124"/>
      <c r="F8762" s="119"/>
    </row>
    <row r="8763" spans="1:6" ht="31.5">
      <c r="A8763" s="127" t="s">
        <v>269</v>
      </c>
      <c r="B8763" s="128" t="s">
        <v>412</v>
      </c>
      <c r="C8763" s="126" t="s">
        <v>1887</v>
      </c>
      <c r="D8763" s="126" t="s">
        <v>1887</v>
      </c>
      <c r="E8763" s="124"/>
      <c r="F8763" s="119"/>
    </row>
    <row r="8764" spans="1:6" ht="47.25">
      <c r="A8764" s="129">
        <v>3</v>
      </c>
      <c r="B8764" s="130" t="s">
        <v>210</v>
      </c>
      <c r="C8764" s="126" t="s">
        <v>1887</v>
      </c>
      <c r="D8764" s="126" t="s">
        <v>1887</v>
      </c>
      <c r="E8764" s="124"/>
      <c r="F8764" s="119"/>
    </row>
    <row r="8765" spans="1:6" ht="31.5">
      <c r="A8765" s="127" t="s">
        <v>299</v>
      </c>
      <c r="B8765" s="128" t="s">
        <v>211</v>
      </c>
      <c r="C8765" s="126" t="s">
        <v>1887</v>
      </c>
      <c r="D8765" s="126" t="s">
        <v>1887</v>
      </c>
      <c r="E8765" s="124"/>
      <c r="F8765" s="119"/>
    </row>
    <row r="8766" spans="1:6">
      <c r="A8766" s="127" t="s">
        <v>240</v>
      </c>
      <c r="B8766" s="128" t="s">
        <v>212</v>
      </c>
      <c r="C8766" s="126" t="s">
        <v>1887</v>
      </c>
      <c r="D8766" s="126" t="s">
        <v>1887</v>
      </c>
      <c r="E8766" s="124"/>
      <c r="F8766" s="119"/>
    </row>
    <row r="8767" spans="1:6">
      <c r="A8767" s="127" t="s">
        <v>242</v>
      </c>
      <c r="B8767" s="128" t="s">
        <v>213</v>
      </c>
      <c r="C8767" s="126" t="s">
        <v>1887</v>
      </c>
      <c r="D8767" s="126" t="s">
        <v>1887</v>
      </c>
      <c r="E8767" s="124"/>
      <c r="F8767" s="119"/>
    </row>
    <row r="8768" spans="1:6">
      <c r="A8768" s="127" t="s">
        <v>214</v>
      </c>
      <c r="B8768" s="128" t="s">
        <v>215</v>
      </c>
      <c r="C8768" s="126" t="s">
        <v>1887</v>
      </c>
      <c r="D8768" s="126" t="s">
        <v>1887</v>
      </c>
      <c r="E8768" s="124"/>
      <c r="F8768" s="119"/>
    </row>
    <row r="8769" spans="1:6">
      <c r="A8769" s="127" t="s">
        <v>216</v>
      </c>
      <c r="B8769" s="128" t="s">
        <v>217</v>
      </c>
      <c r="C8769" s="126" t="s">
        <v>1887</v>
      </c>
      <c r="D8769" s="126" t="s">
        <v>1887</v>
      </c>
      <c r="E8769" s="124"/>
      <c r="F8769" s="119"/>
    </row>
    <row r="8770" spans="1:6">
      <c r="A8770" s="129">
        <v>4</v>
      </c>
      <c r="B8770" s="130" t="s">
        <v>394</v>
      </c>
      <c r="C8770" s="126"/>
      <c r="D8770" s="126"/>
      <c r="E8770" s="124"/>
      <c r="F8770" s="119"/>
    </row>
    <row r="8771" spans="1:6" ht="31.5">
      <c r="A8771" s="126" t="s">
        <v>271</v>
      </c>
      <c r="B8771" s="251" t="s">
        <v>218</v>
      </c>
      <c r="C8771" s="126" t="s">
        <v>1887</v>
      </c>
      <c r="D8771" s="126" t="s">
        <v>1887</v>
      </c>
      <c r="E8771" s="124"/>
      <c r="F8771" s="119"/>
    </row>
    <row r="8772" spans="1:6" ht="63">
      <c r="A8772" s="126" t="s">
        <v>272</v>
      </c>
      <c r="B8772" s="251" t="s">
        <v>392</v>
      </c>
      <c r="C8772" s="126" t="s">
        <v>1887</v>
      </c>
      <c r="D8772" s="126" t="s">
        <v>1887</v>
      </c>
      <c r="E8772" s="124"/>
      <c r="F8772" s="119"/>
    </row>
    <row r="8773" spans="1:6" ht="31.5">
      <c r="A8773" s="126" t="s">
        <v>273</v>
      </c>
      <c r="B8773" s="251" t="s">
        <v>500</v>
      </c>
      <c r="C8773" s="126" t="s">
        <v>1887</v>
      </c>
      <c r="D8773" s="126" t="s">
        <v>1887</v>
      </c>
      <c r="E8773" s="124"/>
      <c r="F8773" s="119"/>
    </row>
    <row r="8774" spans="1:6" ht="31.5">
      <c r="A8774" s="126" t="s">
        <v>138</v>
      </c>
      <c r="B8774" s="251" t="s">
        <v>501</v>
      </c>
      <c r="C8774" s="126" t="s">
        <v>1887</v>
      </c>
      <c r="D8774" s="126" t="s">
        <v>1887</v>
      </c>
      <c r="E8774" s="124"/>
      <c r="F8774" s="119"/>
    </row>
    <row r="8775" spans="1:6">
      <c r="E8775" s="719"/>
      <c r="F8775" s="178" t="s">
        <v>251</v>
      </c>
    </row>
    <row r="8776" spans="1:6">
      <c r="B8776" s="53"/>
      <c r="F8776" s="178" t="s">
        <v>456</v>
      </c>
    </row>
    <row r="8777" spans="1:6">
      <c r="F8777" s="178" t="s">
        <v>182</v>
      </c>
    </row>
    <row r="8778" spans="1:6">
      <c r="F8778" s="178"/>
    </row>
    <row r="8779" spans="1:6">
      <c r="A8779" s="802" t="s">
        <v>399</v>
      </c>
      <c r="B8779" s="802"/>
      <c r="C8779" s="802"/>
      <c r="D8779" s="802"/>
      <c r="E8779" s="802"/>
      <c r="F8779" s="802"/>
    </row>
    <row r="8780" spans="1:6">
      <c r="A8780" s="802" t="s">
        <v>303</v>
      </c>
      <c r="B8780" s="802"/>
      <c r="C8780" s="802"/>
      <c r="D8780" s="802"/>
      <c r="E8780" s="802"/>
      <c r="F8780" s="802"/>
    </row>
    <row r="8781" spans="1:6">
      <c r="F8781" s="178" t="s">
        <v>219</v>
      </c>
    </row>
    <row r="8782" spans="1:6">
      <c r="F8782" s="178" t="s">
        <v>220</v>
      </c>
    </row>
    <row r="8783" spans="1:6">
      <c r="F8783" s="178" t="s">
        <v>221</v>
      </c>
    </row>
    <row r="8784" spans="1:6">
      <c r="F8784" s="246" t="s">
        <v>222</v>
      </c>
    </row>
    <row r="8785" spans="1:6">
      <c r="F8785" s="178" t="s">
        <v>1885</v>
      </c>
    </row>
    <row r="8786" spans="1:6">
      <c r="F8786" s="178" t="s">
        <v>177</v>
      </c>
    </row>
    <row r="8787" spans="1:6">
      <c r="A8787" s="123"/>
    </row>
    <row r="8788" spans="1:6">
      <c r="A8788" s="804" t="s">
        <v>1886</v>
      </c>
      <c r="B8788" s="804"/>
      <c r="C8788" s="804"/>
      <c r="D8788" s="804"/>
      <c r="E8788" s="804"/>
      <c r="F8788" s="804"/>
    </row>
    <row r="8789" spans="1:6">
      <c r="A8789" s="121" t="s">
        <v>1490</v>
      </c>
      <c r="B8789" s="640" t="s">
        <v>1552</v>
      </c>
    </row>
    <row r="8790" spans="1:6">
      <c r="A8790" s="803" t="s">
        <v>262</v>
      </c>
      <c r="B8790" s="781" t="s">
        <v>418</v>
      </c>
      <c r="C8790" s="806" t="s">
        <v>470</v>
      </c>
      <c r="D8790" s="807"/>
      <c r="E8790" s="805" t="s">
        <v>400</v>
      </c>
      <c r="F8790" s="781" t="s">
        <v>401</v>
      </c>
    </row>
    <row r="8791" spans="1:6">
      <c r="A8791" s="803"/>
      <c r="B8791" s="781"/>
      <c r="C8791" s="808"/>
      <c r="D8791" s="809"/>
      <c r="E8791" s="805"/>
      <c r="F8791" s="781"/>
    </row>
    <row r="8792" spans="1:6">
      <c r="A8792" s="803"/>
      <c r="B8792" s="781"/>
      <c r="C8792" s="247" t="s">
        <v>402</v>
      </c>
      <c r="D8792" s="247" t="s">
        <v>403</v>
      </c>
      <c r="E8792" s="805"/>
      <c r="F8792" s="781"/>
    </row>
    <row r="8793" spans="1:6">
      <c r="A8793" s="712">
        <v>1</v>
      </c>
      <c r="B8793" s="709">
        <v>2</v>
      </c>
      <c r="C8793" s="247">
        <v>3</v>
      </c>
      <c r="D8793" s="247">
        <v>4</v>
      </c>
      <c r="E8793" s="711">
        <v>5</v>
      </c>
      <c r="F8793" s="709">
        <v>6</v>
      </c>
    </row>
    <row r="8794" spans="1:6">
      <c r="A8794" s="712">
        <v>1</v>
      </c>
      <c r="B8794" s="248" t="s">
        <v>368</v>
      </c>
      <c r="C8794" s="249"/>
      <c r="D8794" s="249"/>
      <c r="E8794" s="125"/>
      <c r="F8794" s="710"/>
    </row>
    <row r="8795" spans="1:6">
      <c r="A8795" s="126" t="s">
        <v>264</v>
      </c>
      <c r="B8795" s="250" t="s">
        <v>369</v>
      </c>
      <c r="C8795" s="126" t="s">
        <v>1887</v>
      </c>
      <c r="D8795" s="126" t="s">
        <v>1887</v>
      </c>
      <c r="E8795" s="124"/>
      <c r="F8795" s="119"/>
    </row>
    <row r="8796" spans="1:6">
      <c r="A8796" s="126" t="s">
        <v>265</v>
      </c>
      <c r="B8796" s="251" t="s">
        <v>223</v>
      </c>
      <c r="C8796" s="126" t="s">
        <v>1887</v>
      </c>
      <c r="D8796" s="126" t="s">
        <v>1887</v>
      </c>
      <c r="E8796" s="124"/>
      <c r="F8796" s="119"/>
    </row>
    <row r="8797" spans="1:6" ht="31.5">
      <c r="A8797" s="126" t="s">
        <v>276</v>
      </c>
      <c r="B8797" s="251" t="s">
        <v>480</v>
      </c>
      <c r="C8797" s="126" t="s">
        <v>1887</v>
      </c>
      <c r="D8797" s="126" t="s">
        <v>1887</v>
      </c>
      <c r="E8797" s="124"/>
      <c r="F8797" s="119"/>
    </row>
    <row r="8798" spans="1:6" ht="63">
      <c r="A8798" s="127" t="s">
        <v>291</v>
      </c>
      <c r="B8798" s="128" t="s">
        <v>481</v>
      </c>
      <c r="C8798" s="126" t="s">
        <v>1887</v>
      </c>
      <c r="D8798" s="126" t="s">
        <v>1887</v>
      </c>
      <c r="E8798" s="124"/>
      <c r="F8798" s="119"/>
    </row>
    <row r="8799" spans="1:6" ht="31.5">
      <c r="A8799" s="127" t="s">
        <v>482</v>
      </c>
      <c r="B8799" s="128" t="s">
        <v>483</v>
      </c>
      <c r="C8799" s="126" t="s">
        <v>1887</v>
      </c>
      <c r="D8799" s="126" t="s">
        <v>1887</v>
      </c>
      <c r="E8799" s="124"/>
      <c r="F8799" s="119"/>
    </row>
    <row r="8800" spans="1:6">
      <c r="A8800" s="127" t="s">
        <v>484</v>
      </c>
      <c r="B8800" s="128" t="s">
        <v>485</v>
      </c>
      <c r="C8800" s="126" t="s">
        <v>1887</v>
      </c>
      <c r="D8800" s="126" t="s">
        <v>1887</v>
      </c>
      <c r="E8800" s="124"/>
      <c r="F8800" s="119"/>
    </row>
    <row r="8801" spans="1:6">
      <c r="A8801" s="129">
        <v>2</v>
      </c>
      <c r="B8801" s="130" t="s">
        <v>298</v>
      </c>
      <c r="C8801" s="126"/>
      <c r="D8801" s="126"/>
      <c r="E8801" s="124"/>
      <c r="F8801" s="119"/>
    </row>
    <row r="8802" spans="1:6" ht="31.5">
      <c r="A8802" s="127" t="s">
        <v>267</v>
      </c>
      <c r="B8802" s="128" t="s">
        <v>486</v>
      </c>
      <c r="C8802" s="126" t="s">
        <v>1887</v>
      </c>
      <c r="D8802" s="126" t="s">
        <v>1887</v>
      </c>
      <c r="E8802" s="124"/>
      <c r="F8802" s="119"/>
    </row>
    <row r="8803" spans="1:6" ht="63">
      <c r="A8803" s="127" t="s">
        <v>268</v>
      </c>
      <c r="B8803" s="128" t="s">
        <v>411</v>
      </c>
      <c r="C8803" s="126" t="s">
        <v>1887</v>
      </c>
      <c r="D8803" s="126" t="s">
        <v>1887</v>
      </c>
      <c r="E8803" s="124"/>
      <c r="F8803" s="119"/>
    </row>
    <row r="8804" spans="1:6" ht="31.5">
      <c r="A8804" s="127" t="s">
        <v>269</v>
      </c>
      <c r="B8804" s="128" t="s">
        <v>412</v>
      </c>
      <c r="C8804" s="126" t="s">
        <v>1887</v>
      </c>
      <c r="D8804" s="126" t="s">
        <v>1887</v>
      </c>
      <c r="E8804" s="124"/>
      <c r="F8804" s="119"/>
    </row>
    <row r="8805" spans="1:6" ht="47.25">
      <c r="A8805" s="129">
        <v>3</v>
      </c>
      <c r="B8805" s="130" t="s">
        <v>210</v>
      </c>
      <c r="C8805" s="126" t="s">
        <v>1887</v>
      </c>
      <c r="D8805" s="126" t="s">
        <v>1887</v>
      </c>
      <c r="E8805" s="124"/>
      <c r="F8805" s="119"/>
    </row>
    <row r="8806" spans="1:6" ht="31.5">
      <c r="A8806" s="127" t="s">
        <v>299</v>
      </c>
      <c r="B8806" s="128" t="s">
        <v>211</v>
      </c>
      <c r="C8806" s="126" t="s">
        <v>1887</v>
      </c>
      <c r="D8806" s="126" t="s">
        <v>1887</v>
      </c>
      <c r="E8806" s="124"/>
      <c r="F8806" s="119"/>
    </row>
    <row r="8807" spans="1:6">
      <c r="A8807" s="127" t="s">
        <v>240</v>
      </c>
      <c r="B8807" s="128" t="s">
        <v>212</v>
      </c>
      <c r="C8807" s="126" t="s">
        <v>1887</v>
      </c>
      <c r="D8807" s="126" t="s">
        <v>1887</v>
      </c>
      <c r="E8807" s="124"/>
      <c r="F8807" s="119"/>
    </row>
    <row r="8808" spans="1:6">
      <c r="A8808" s="127" t="s">
        <v>242</v>
      </c>
      <c r="B8808" s="128" t="s">
        <v>213</v>
      </c>
      <c r="C8808" s="126" t="s">
        <v>1887</v>
      </c>
      <c r="D8808" s="126" t="s">
        <v>1887</v>
      </c>
      <c r="E8808" s="124"/>
      <c r="F8808" s="119"/>
    </row>
    <row r="8809" spans="1:6">
      <c r="A8809" s="127" t="s">
        <v>214</v>
      </c>
      <c r="B8809" s="128" t="s">
        <v>215</v>
      </c>
      <c r="C8809" s="126" t="s">
        <v>1887</v>
      </c>
      <c r="D8809" s="126" t="s">
        <v>1887</v>
      </c>
      <c r="E8809" s="124"/>
      <c r="F8809" s="119"/>
    </row>
    <row r="8810" spans="1:6">
      <c r="A8810" s="127" t="s">
        <v>216</v>
      </c>
      <c r="B8810" s="128" t="s">
        <v>217</v>
      </c>
      <c r="C8810" s="126" t="s">
        <v>1887</v>
      </c>
      <c r="D8810" s="126" t="s">
        <v>1887</v>
      </c>
      <c r="E8810" s="124"/>
      <c r="F8810" s="119"/>
    </row>
    <row r="8811" spans="1:6">
      <c r="A8811" s="129">
        <v>4</v>
      </c>
      <c r="B8811" s="130" t="s">
        <v>394</v>
      </c>
      <c r="C8811" s="126"/>
      <c r="D8811" s="126"/>
      <c r="E8811" s="124"/>
      <c r="F8811" s="119"/>
    </row>
    <row r="8812" spans="1:6" ht="31.5">
      <c r="A8812" s="126" t="s">
        <v>271</v>
      </c>
      <c r="B8812" s="251" t="s">
        <v>218</v>
      </c>
      <c r="C8812" s="126" t="s">
        <v>1887</v>
      </c>
      <c r="D8812" s="126" t="s">
        <v>1887</v>
      </c>
      <c r="E8812" s="124"/>
      <c r="F8812" s="119"/>
    </row>
    <row r="8813" spans="1:6" ht="63">
      <c r="A8813" s="126" t="s">
        <v>272</v>
      </c>
      <c r="B8813" s="251" t="s">
        <v>392</v>
      </c>
      <c r="C8813" s="126" t="s">
        <v>1887</v>
      </c>
      <c r="D8813" s="126" t="s">
        <v>1887</v>
      </c>
      <c r="E8813" s="124"/>
      <c r="F8813" s="119"/>
    </row>
    <row r="8814" spans="1:6" ht="31.5">
      <c r="A8814" s="126" t="s">
        <v>273</v>
      </c>
      <c r="B8814" s="251" t="s">
        <v>500</v>
      </c>
      <c r="C8814" s="126" t="s">
        <v>1887</v>
      </c>
      <c r="D8814" s="126" t="s">
        <v>1887</v>
      </c>
      <c r="E8814" s="124"/>
      <c r="F8814" s="119"/>
    </row>
    <row r="8815" spans="1:6" ht="31.5">
      <c r="A8815" s="126" t="s">
        <v>138</v>
      </c>
      <c r="B8815" s="251" t="s">
        <v>501</v>
      </c>
      <c r="C8815" s="126" t="s">
        <v>1887</v>
      </c>
      <c r="D8815" s="126" t="s">
        <v>1887</v>
      </c>
      <c r="E8815" s="124"/>
      <c r="F8815" s="119"/>
    </row>
    <row r="8816" spans="1:6">
      <c r="E8816" s="719"/>
      <c r="F8816" s="178" t="s">
        <v>251</v>
      </c>
    </row>
    <row r="8817" spans="1:6">
      <c r="B8817" s="53"/>
      <c r="F8817" s="178" t="s">
        <v>456</v>
      </c>
    </row>
    <row r="8818" spans="1:6">
      <c r="F8818" s="178" t="s">
        <v>182</v>
      </c>
    </row>
    <row r="8819" spans="1:6">
      <c r="F8819" s="178"/>
    </row>
    <row r="8820" spans="1:6">
      <c r="A8820" s="802" t="s">
        <v>399</v>
      </c>
      <c r="B8820" s="802"/>
      <c r="C8820" s="802"/>
      <c r="D8820" s="802"/>
      <c r="E8820" s="802"/>
      <c r="F8820" s="802"/>
    </row>
    <row r="8821" spans="1:6">
      <c r="A8821" s="802" t="s">
        <v>303</v>
      </c>
      <c r="B8821" s="802"/>
      <c r="C8821" s="802"/>
      <c r="D8821" s="802"/>
      <c r="E8821" s="802"/>
      <c r="F8821" s="802"/>
    </row>
    <row r="8822" spans="1:6">
      <c r="F8822" s="178" t="s">
        <v>219</v>
      </c>
    </row>
    <row r="8823" spans="1:6">
      <c r="F8823" s="178" t="s">
        <v>220</v>
      </c>
    </row>
    <row r="8824" spans="1:6">
      <c r="F8824" s="178" t="s">
        <v>221</v>
      </c>
    </row>
    <row r="8825" spans="1:6">
      <c r="F8825" s="246" t="s">
        <v>222</v>
      </c>
    </row>
    <row r="8826" spans="1:6">
      <c r="F8826" s="178" t="s">
        <v>1885</v>
      </c>
    </row>
    <row r="8827" spans="1:6">
      <c r="F8827" s="178" t="s">
        <v>177</v>
      </c>
    </row>
    <row r="8828" spans="1:6">
      <c r="A8828" s="123"/>
    </row>
    <row r="8829" spans="1:6">
      <c r="A8829" s="804" t="s">
        <v>1886</v>
      </c>
      <c r="B8829" s="804"/>
      <c r="C8829" s="804"/>
      <c r="D8829" s="804"/>
      <c r="E8829" s="804"/>
      <c r="F8829" s="804"/>
    </row>
    <row r="8830" spans="1:6">
      <c r="A8830" s="121" t="s">
        <v>1491</v>
      </c>
      <c r="B8830" s="640" t="s">
        <v>1553</v>
      </c>
    </row>
    <row r="8831" spans="1:6">
      <c r="A8831" s="803" t="s">
        <v>262</v>
      </c>
      <c r="B8831" s="781" t="s">
        <v>418</v>
      </c>
      <c r="C8831" s="806" t="s">
        <v>470</v>
      </c>
      <c r="D8831" s="807"/>
      <c r="E8831" s="805" t="s">
        <v>400</v>
      </c>
      <c r="F8831" s="781" t="s">
        <v>401</v>
      </c>
    </row>
    <row r="8832" spans="1:6">
      <c r="A8832" s="803"/>
      <c r="B8832" s="781"/>
      <c r="C8832" s="808"/>
      <c r="D8832" s="809"/>
      <c r="E8832" s="805"/>
      <c r="F8832" s="781"/>
    </row>
    <row r="8833" spans="1:6">
      <c r="A8833" s="803"/>
      <c r="B8833" s="781"/>
      <c r="C8833" s="247" t="s">
        <v>402</v>
      </c>
      <c r="D8833" s="247" t="s">
        <v>403</v>
      </c>
      <c r="E8833" s="805"/>
      <c r="F8833" s="781"/>
    </row>
    <row r="8834" spans="1:6">
      <c r="A8834" s="712">
        <v>1</v>
      </c>
      <c r="B8834" s="709">
        <v>2</v>
      </c>
      <c r="C8834" s="247">
        <v>3</v>
      </c>
      <c r="D8834" s="247">
        <v>4</v>
      </c>
      <c r="E8834" s="711">
        <v>5</v>
      </c>
      <c r="F8834" s="709">
        <v>6</v>
      </c>
    </row>
    <row r="8835" spans="1:6">
      <c r="A8835" s="712">
        <v>1</v>
      </c>
      <c r="B8835" s="248" t="s">
        <v>368</v>
      </c>
      <c r="C8835" s="249"/>
      <c r="D8835" s="249"/>
      <c r="E8835" s="125"/>
      <c r="F8835" s="710"/>
    </row>
    <row r="8836" spans="1:6">
      <c r="A8836" s="126" t="s">
        <v>264</v>
      </c>
      <c r="B8836" s="250" t="s">
        <v>369</v>
      </c>
      <c r="C8836" s="126" t="s">
        <v>1887</v>
      </c>
      <c r="D8836" s="126" t="s">
        <v>1887</v>
      </c>
      <c r="E8836" s="124"/>
      <c r="F8836" s="119"/>
    </row>
    <row r="8837" spans="1:6">
      <c r="A8837" s="126" t="s">
        <v>265</v>
      </c>
      <c r="B8837" s="251" t="s">
        <v>223</v>
      </c>
      <c r="C8837" s="126" t="s">
        <v>1887</v>
      </c>
      <c r="D8837" s="126" t="s">
        <v>1887</v>
      </c>
      <c r="E8837" s="124"/>
      <c r="F8837" s="119"/>
    </row>
    <row r="8838" spans="1:6" ht="31.5">
      <c r="A8838" s="126" t="s">
        <v>276</v>
      </c>
      <c r="B8838" s="251" t="s">
        <v>480</v>
      </c>
      <c r="C8838" s="126" t="s">
        <v>1887</v>
      </c>
      <c r="D8838" s="126" t="s">
        <v>1887</v>
      </c>
      <c r="E8838" s="124"/>
      <c r="F8838" s="119"/>
    </row>
    <row r="8839" spans="1:6" ht="63">
      <c r="A8839" s="127" t="s">
        <v>291</v>
      </c>
      <c r="B8839" s="128" t="s">
        <v>481</v>
      </c>
      <c r="C8839" s="126" t="s">
        <v>1887</v>
      </c>
      <c r="D8839" s="126" t="s">
        <v>1887</v>
      </c>
      <c r="E8839" s="124"/>
      <c r="F8839" s="119"/>
    </row>
    <row r="8840" spans="1:6" ht="31.5">
      <c r="A8840" s="127" t="s">
        <v>482</v>
      </c>
      <c r="B8840" s="128" t="s">
        <v>483</v>
      </c>
      <c r="C8840" s="126" t="s">
        <v>1887</v>
      </c>
      <c r="D8840" s="126" t="s">
        <v>1887</v>
      </c>
      <c r="E8840" s="124"/>
      <c r="F8840" s="119"/>
    </row>
    <row r="8841" spans="1:6">
      <c r="A8841" s="127" t="s">
        <v>484</v>
      </c>
      <c r="B8841" s="128" t="s">
        <v>485</v>
      </c>
      <c r="C8841" s="126" t="s">
        <v>1887</v>
      </c>
      <c r="D8841" s="126" t="s">
        <v>1887</v>
      </c>
      <c r="E8841" s="124"/>
      <c r="F8841" s="119"/>
    </row>
    <row r="8842" spans="1:6">
      <c r="A8842" s="129">
        <v>2</v>
      </c>
      <c r="B8842" s="130" t="s">
        <v>298</v>
      </c>
      <c r="C8842" s="126"/>
      <c r="D8842" s="126"/>
      <c r="E8842" s="124"/>
      <c r="F8842" s="119"/>
    </row>
    <row r="8843" spans="1:6" ht="31.5">
      <c r="A8843" s="127" t="s">
        <v>267</v>
      </c>
      <c r="B8843" s="128" t="s">
        <v>486</v>
      </c>
      <c r="C8843" s="126" t="s">
        <v>1887</v>
      </c>
      <c r="D8843" s="126" t="s">
        <v>1887</v>
      </c>
      <c r="E8843" s="124"/>
      <c r="F8843" s="119"/>
    </row>
    <row r="8844" spans="1:6" ht="63">
      <c r="A8844" s="127" t="s">
        <v>268</v>
      </c>
      <c r="B8844" s="128" t="s">
        <v>411</v>
      </c>
      <c r="C8844" s="126" t="s">
        <v>1887</v>
      </c>
      <c r="D8844" s="126" t="s">
        <v>1887</v>
      </c>
      <c r="E8844" s="124"/>
      <c r="F8844" s="119"/>
    </row>
    <row r="8845" spans="1:6" ht="31.5">
      <c r="A8845" s="127" t="s">
        <v>269</v>
      </c>
      <c r="B8845" s="128" t="s">
        <v>412</v>
      </c>
      <c r="C8845" s="126" t="s">
        <v>1887</v>
      </c>
      <c r="D8845" s="126" t="s">
        <v>1887</v>
      </c>
      <c r="E8845" s="124"/>
      <c r="F8845" s="119"/>
    </row>
    <row r="8846" spans="1:6" ht="47.25">
      <c r="A8846" s="129">
        <v>3</v>
      </c>
      <c r="B8846" s="130" t="s">
        <v>210</v>
      </c>
      <c r="C8846" s="126" t="s">
        <v>1887</v>
      </c>
      <c r="D8846" s="126" t="s">
        <v>1887</v>
      </c>
      <c r="E8846" s="124"/>
      <c r="F8846" s="119"/>
    </row>
    <row r="8847" spans="1:6" ht="31.5">
      <c r="A8847" s="127" t="s">
        <v>299</v>
      </c>
      <c r="B8847" s="128" t="s">
        <v>211</v>
      </c>
      <c r="C8847" s="126" t="s">
        <v>1887</v>
      </c>
      <c r="D8847" s="126" t="s">
        <v>1887</v>
      </c>
      <c r="E8847" s="124"/>
      <c r="F8847" s="119"/>
    </row>
    <row r="8848" spans="1:6">
      <c r="A8848" s="127" t="s">
        <v>240</v>
      </c>
      <c r="B8848" s="128" t="s">
        <v>212</v>
      </c>
      <c r="C8848" s="126" t="s">
        <v>1887</v>
      </c>
      <c r="D8848" s="126" t="s">
        <v>1887</v>
      </c>
      <c r="E8848" s="124"/>
      <c r="F8848" s="119"/>
    </row>
    <row r="8849" spans="1:6">
      <c r="A8849" s="127" t="s">
        <v>242</v>
      </c>
      <c r="B8849" s="128" t="s">
        <v>213</v>
      </c>
      <c r="C8849" s="126" t="s">
        <v>1887</v>
      </c>
      <c r="D8849" s="126" t="s">
        <v>1887</v>
      </c>
      <c r="E8849" s="124"/>
      <c r="F8849" s="119"/>
    </row>
    <row r="8850" spans="1:6">
      <c r="A8850" s="127" t="s">
        <v>214</v>
      </c>
      <c r="B8850" s="128" t="s">
        <v>215</v>
      </c>
      <c r="C8850" s="126" t="s">
        <v>1887</v>
      </c>
      <c r="D8850" s="126" t="s">
        <v>1887</v>
      </c>
      <c r="E8850" s="124"/>
      <c r="F8850" s="119"/>
    </row>
    <row r="8851" spans="1:6">
      <c r="A8851" s="127" t="s">
        <v>216</v>
      </c>
      <c r="B8851" s="128" t="s">
        <v>217</v>
      </c>
      <c r="C8851" s="126" t="s">
        <v>1887</v>
      </c>
      <c r="D8851" s="126" t="s">
        <v>1887</v>
      </c>
      <c r="E8851" s="124"/>
      <c r="F8851" s="119"/>
    </row>
    <row r="8852" spans="1:6">
      <c r="A8852" s="129">
        <v>4</v>
      </c>
      <c r="B8852" s="130" t="s">
        <v>394</v>
      </c>
      <c r="C8852" s="126"/>
      <c r="D8852" s="126"/>
      <c r="E8852" s="124"/>
      <c r="F8852" s="119"/>
    </row>
    <row r="8853" spans="1:6" ht="31.5">
      <c r="A8853" s="126" t="s">
        <v>271</v>
      </c>
      <c r="B8853" s="251" t="s">
        <v>218</v>
      </c>
      <c r="C8853" s="126" t="s">
        <v>1887</v>
      </c>
      <c r="D8853" s="126" t="s">
        <v>1887</v>
      </c>
      <c r="E8853" s="124"/>
      <c r="F8853" s="119"/>
    </row>
    <row r="8854" spans="1:6" ht="63">
      <c r="A8854" s="126" t="s">
        <v>272</v>
      </c>
      <c r="B8854" s="251" t="s">
        <v>392</v>
      </c>
      <c r="C8854" s="126" t="s">
        <v>1887</v>
      </c>
      <c r="D8854" s="126" t="s">
        <v>1887</v>
      </c>
      <c r="E8854" s="124"/>
      <c r="F8854" s="119"/>
    </row>
    <row r="8855" spans="1:6" ht="31.5">
      <c r="A8855" s="126" t="s">
        <v>273</v>
      </c>
      <c r="B8855" s="251" t="s">
        <v>500</v>
      </c>
      <c r="C8855" s="126" t="s">
        <v>1887</v>
      </c>
      <c r="D8855" s="126" t="s">
        <v>1887</v>
      </c>
      <c r="E8855" s="124"/>
      <c r="F8855" s="119"/>
    </row>
    <row r="8856" spans="1:6" ht="31.5">
      <c r="A8856" s="126" t="s">
        <v>138</v>
      </c>
      <c r="B8856" s="251" t="s">
        <v>501</v>
      </c>
      <c r="C8856" s="126" t="s">
        <v>1887</v>
      </c>
      <c r="D8856" s="126" t="s">
        <v>1887</v>
      </c>
      <c r="E8856" s="124"/>
      <c r="F8856" s="119"/>
    </row>
    <row r="8857" spans="1:6">
      <c r="E8857" s="719"/>
      <c r="F8857" s="178" t="s">
        <v>251</v>
      </c>
    </row>
    <row r="8858" spans="1:6">
      <c r="B8858" s="53"/>
      <c r="F8858" s="178" t="s">
        <v>456</v>
      </c>
    </row>
    <row r="8859" spans="1:6">
      <c r="F8859" s="178" t="s">
        <v>182</v>
      </c>
    </row>
    <row r="8860" spans="1:6">
      <c r="F8860" s="178"/>
    </row>
    <row r="8861" spans="1:6">
      <c r="A8861" s="802" t="s">
        <v>399</v>
      </c>
      <c r="B8861" s="802"/>
      <c r="C8861" s="802"/>
      <c r="D8861" s="802"/>
      <c r="E8861" s="802"/>
      <c r="F8861" s="802"/>
    </row>
    <row r="8862" spans="1:6">
      <c r="A8862" s="802" t="s">
        <v>303</v>
      </c>
      <c r="B8862" s="802"/>
      <c r="C8862" s="802"/>
      <c r="D8862" s="802"/>
      <c r="E8862" s="802"/>
      <c r="F8862" s="802"/>
    </row>
    <row r="8863" spans="1:6">
      <c r="F8863" s="178" t="s">
        <v>219</v>
      </c>
    </row>
    <row r="8864" spans="1:6">
      <c r="F8864" s="178" t="s">
        <v>220</v>
      </c>
    </row>
    <row r="8865" spans="1:6">
      <c r="F8865" s="178" t="s">
        <v>221</v>
      </c>
    </row>
    <row r="8866" spans="1:6">
      <c r="F8866" s="246" t="s">
        <v>222</v>
      </c>
    </row>
    <row r="8867" spans="1:6">
      <c r="F8867" s="178" t="s">
        <v>1885</v>
      </c>
    </row>
    <row r="8868" spans="1:6">
      <c r="F8868" s="178" t="s">
        <v>177</v>
      </c>
    </row>
    <row r="8869" spans="1:6">
      <c r="A8869" s="123"/>
    </row>
    <row r="8870" spans="1:6">
      <c r="A8870" s="804" t="s">
        <v>1886</v>
      </c>
      <c r="B8870" s="804"/>
      <c r="C8870" s="804"/>
      <c r="D8870" s="804"/>
      <c r="E8870" s="804"/>
      <c r="F8870" s="804"/>
    </row>
    <row r="8871" spans="1:6">
      <c r="A8871" s="121" t="s">
        <v>1492</v>
      </c>
      <c r="B8871" s="640" t="s">
        <v>1554</v>
      </c>
    </row>
    <row r="8872" spans="1:6">
      <c r="A8872" s="803" t="s">
        <v>262</v>
      </c>
      <c r="B8872" s="781" t="s">
        <v>418</v>
      </c>
      <c r="C8872" s="806" t="s">
        <v>470</v>
      </c>
      <c r="D8872" s="807"/>
      <c r="E8872" s="805" t="s">
        <v>400</v>
      </c>
      <c r="F8872" s="781" t="s">
        <v>401</v>
      </c>
    </row>
    <row r="8873" spans="1:6">
      <c r="A8873" s="803"/>
      <c r="B8873" s="781"/>
      <c r="C8873" s="808"/>
      <c r="D8873" s="809"/>
      <c r="E8873" s="805"/>
      <c r="F8873" s="781"/>
    </row>
    <row r="8874" spans="1:6">
      <c r="A8874" s="803"/>
      <c r="B8874" s="781"/>
      <c r="C8874" s="247" t="s">
        <v>402</v>
      </c>
      <c r="D8874" s="247" t="s">
        <v>403</v>
      </c>
      <c r="E8874" s="805"/>
      <c r="F8874" s="781"/>
    </row>
    <row r="8875" spans="1:6">
      <c r="A8875" s="712">
        <v>1</v>
      </c>
      <c r="B8875" s="709">
        <v>2</v>
      </c>
      <c r="C8875" s="247">
        <v>3</v>
      </c>
      <c r="D8875" s="247">
        <v>4</v>
      </c>
      <c r="E8875" s="711">
        <v>5</v>
      </c>
      <c r="F8875" s="709">
        <v>6</v>
      </c>
    </row>
    <row r="8876" spans="1:6">
      <c r="A8876" s="712">
        <v>1</v>
      </c>
      <c r="B8876" s="248" t="s">
        <v>368</v>
      </c>
      <c r="C8876" s="249"/>
      <c r="D8876" s="249"/>
      <c r="E8876" s="125"/>
      <c r="F8876" s="710"/>
    </row>
    <row r="8877" spans="1:6">
      <c r="A8877" s="126" t="s">
        <v>264</v>
      </c>
      <c r="B8877" s="250" t="s">
        <v>369</v>
      </c>
      <c r="C8877" s="126" t="s">
        <v>1887</v>
      </c>
      <c r="D8877" s="126" t="s">
        <v>1887</v>
      </c>
      <c r="E8877" s="124"/>
      <c r="F8877" s="119"/>
    </row>
    <row r="8878" spans="1:6">
      <c r="A8878" s="126" t="s">
        <v>265</v>
      </c>
      <c r="B8878" s="251" t="s">
        <v>223</v>
      </c>
      <c r="C8878" s="126" t="s">
        <v>1887</v>
      </c>
      <c r="D8878" s="126" t="s">
        <v>1887</v>
      </c>
      <c r="E8878" s="124"/>
      <c r="F8878" s="119"/>
    </row>
    <row r="8879" spans="1:6" ht="31.5">
      <c r="A8879" s="126" t="s">
        <v>276</v>
      </c>
      <c r="B8879" s="251" t="s">
        <v>480</v>
      </c>
      <c r="C8879" s="126" t="s">
        <v>1887</v>
      </c>
      <c r="D8879" s="126" t="s">
        <v>1887</v>
      </c>
      <c r="E8879" s="124"/>
      <c r="F8879" s="119"/>
    </row>
    <row r="8880" spans="1:6" ht="63">
      <c r="A8880" s="127" t="s">
        <v>291</v>
      </c>
      <c r="B8880" s="128" t="s">
        <v>481</v>
      </c>
      <c r="C8880" s="126" t="s">
        <v>1887</v>
      </c>
      <c r="D8880" s="126" t="s">
        <v>1887</v>
      </c>
      <c r="E8880" s="124"/>
      <c r="F8880" s="119"/>
    </row>
    <row r="8881" spans="1:6" ht="31.5">
      <c r="A8881" s="127" t="s">
        <v>482</v>
      </c>
      <c r="B8881" s="128" t="s">
        <v>483</v>
      </c>
      <c r="C8881" s="126" t="s">
        <v>1887</v>
      </c>
      <c r="D8881" s="126" t="s">
        <v>1887</v>
      </c>
      <c r="E8881" s="124"/>
      <c r="F8881" s="119"/>
    </row>
    <row r="8882" spans="1:6">
      <c r="A8882" s="127" t="s">
        <v>484</v>
      </c>
      <c r="B8882" s="128" t="s">
        <v>485</v>
      </c>
      <c r="C8882" s="126" t="s">
        <v>1887</v>
      </c>
      <c r="D8882" s="126" t="s">
        <v>1887</v>
      </c>
      <c r="E8882" s="124"/>
      <c r="F8882" s="119"/>
    </row>
    <row r="8883" spans="1:6">
      <c r="A8883" s="129">
        <v>2</v>
      </c>
      <c r="B8883" s="130" t="s">
        <v>298</v>
      </c>
      <c r="C8883" s="126"/>
      <c r="D8883" s="126"/>
      <c r="E8883" s="124"/>
      <c r="F8883" s="119"/>
    </row>
    <row r="8884" spans="1:6" ht="31.5">
      <c r="A8884" s="127" t="s">
        <v>267</v>
      </c>
      <c r="B8884" s="128" t="s">
        <v>486</v>
      </c>
      <c r="C8884" s="126" t="s">
        <v>1887</v>
      </c>
      <c r="D8884" s="126" t="s">
        <v>1887</v>
      </c>
      <c r="E8884" s="124"/>
      <c r="F8884" s="119"/>
    </row>
    <row r="8885" spans="1:6" ht="63">
      <c r="A8885" s="127" t="s">
        <v>268</v>
      </c>
      <c r="B8885" s="128" t="s">
        <v>411</v>
      </c>
      <c r="C8885" s="126" t="s">
        <v>1887</v>
      </c>
      <c r="D8885" s="126" t="s">
        <v>1887</v>
      </c>
      <c r="E8885" s="124"/>
      <c r="F8885" s="119"/>
    </row>
    <row r="8886" spans="1:6" ht="31.5">
      <c r="A8886" s="127" t="s">
        <v>269</v>
      </c>
      <c r="B8886" s="128" t="s">
        <v>412</v>
      </c>
      <c r="C8886" s="126" t="s">
        <v>1887</v>
      </c>
      <c r="D8886" s="126" t="s">
        <v>1887</v>
      </c>
      <c r="E8886" s="124"/>
      <c r="F8886" s="119"/>
    </row>
    <row r="8887" spans="1:6" ht="47.25">
      <c r="A8887" s="129">
        <v>3</v>
      </c>
      <c r="B8887" s="130" t="s">
        <v>210</v>
      </c>
      <c r="C8887" s="126" t="s">
        <v>1887</v>
      </c>
      <c r="D8887" s="126" t="s">
        <v>1887</v>
      </c>
      <c r="E8887" s="124"/>
      <c r="F8887" s="119"/>
    </row>
    <row r="8888" spans="1:6" ht="31.5">
      <c r="A8888" s="127" t="s">
        <v>299</v>
      </c>
      <c r="B8888" s="128" t="s">
        <v>211</v>
      </c>
      <c r="C8888" s="126" t="s">
        <v>1887</v>
      </c>
      <c r="D8888" s="126" t="s">
        <v>1887</v>
      </c>
      <c r="E8888" s="124"/>
      <c r="F8888" s="119"/>
    </row>
    <row r="8889" spans="1:6">
      <c r="A8889" s="127" t="s">
        <v>240</v>
      </c>
      <c r="B8889" s="128" t="s">
        <v>212</v>
      </c>
      <c r="C8889" s="126" t="s">
        <v>1887</v>
      </c>
      <c r="D8889" s="126" t="s">
        <v>1887</v>
      </c>
      <c r="E8889" s="124"/>
      <c r="F8889" s="119"/>
    </row>
    <row r="8890" spans="1:6">
      <c r="A8890" s="127" t="s">
        <v>242</v>
      </c>
      <c r="B8890" s="128" t="s">
        <v>213</v>
      </c>
      <c r="C8890" s="126" t="s">
        <v>1887</v>
      </c>
      <c r="D8890" s="126" t="s">
        <v>1887</v>
      </c>
      <c r="E8890" s="124"/>
      <c r="F8890" s="119"/>
    </row>
    <row r="8891" spans="1:6">
      <c r="A8891" s="127" t="s">
        <v>214</v>
      </c>
      <c r="B8891" s="128" t="s">
        <v>215</v>
      </c>
      <c r="C8891" s="126" t="s">
        <v>1887</v>
      </c>
      <c r="D8891" s="126" t="s">
        <v>1887</v>
      </c>
      <c r="E8891" s="124"/>
      <c r="F8891" s="119"/>
    </row>
    <row r="8892" spans="1:6">
      <c r="A8892" s="127" t="s">
        <v>216</v>
      </c>
      <c r="B8892" s="128" t="s">
        <v>217</v>
      </c>
      <c r="C8892" s="126" t="s">
        <v>1887</v>
      </c>
      <c r="D8892" s="126" t="s">
        <v>1887</v>
      </c>
      <c r="E8892" s="124"/>
      <c r="F8892" s="119"/>
    </row>
    <row r="8893" spans="1:6">
      <c r="A8893" s="129">
        <v>4</v>
      </c>
      <c r="B8893" s="130" t="s">
        <v>394</v>
      </c>
      <c r="C8893" s="126"/>
      <c r="D8893" s="126"/>
      <c r="E8893" s="124"/>
      <c r="F8893" s="119"/>
    </row>
    <row r="8894" spans="1:6" ht="31.5">
      <c r="A8894" s="126" t="s">
        <v>271</v>
      </c>
      <c r="B8894" s="251" t="s">
        <v>218</v>
      </c>
      <c r="C8894" s="126" t="s">
        <v>1887</v>
      </c>
      <c r="D8894" s="126" t="s">
        <v>1887</v>
      </c>
      <c r="E8894" s="124"/>
      <c r="F8894" s="119"/>
    </row>
    <row r="8895" spans="1:6" ht="63">
      <c r="A8895" s="126" t="s">
        <v>272</v>
      </c>
      <c r="B8895" s="251" t="s">
        <v>392</v>
      </c>
      <c r="C8895" s="126" t="s">
        <v>1887</v>
      </c>
      <c r="D8895" s="126" t="s">
        <v>1887</v>
      </c>
      <c r="E8895" s="124"/>
      <c r="F8895" s="119"/>
    </row>
    <row r="8896" spans="1:6" ht="31.5">
      <c r="A8896" s="126" t="s">
        <v>273</v>
      </c>
      <c r="B8896" s="251" t="s">
        <v>500</v>
      </c>
      <c r="C8896" s="126" t="s">
        <v>1887</v>
      </c>
      <c r="D8896" s="126" t="s">
        <v>1887</v>
      </c>
      <c r="E8896" s="124"/>
      <c r="F8896" s="119"/>
    </row>
    <row r="8897" spans="1:6" ht="31.5">
      <c r="A8897" s="126" t="s">
        <v>138</v>
      </c>
      <c r="B8897" s="251" t="s">
        <v>501</v>
      </c>
      <c r="C8897" s="126" t="s">
        <v>1887</v>
      </c>
      <c r="D8897" s="126" t="s">
        <v>1887</v>
      </c>
      <c r="E8897" s="124"/>
      <c r="F8897" s="119"/>
    </row>
    <row r="8898" spans="1:6">
      <c r="E8898" s="719"/>
      <c r="F8898" s="178" t="s">
        <v>251</v>
      </c>
    </row>
    <row r="8899" spans="1:6">
      <c r="B8899" s="53"/>
      <c r="F8899" s="178" t="s">
        <v>456</v>
      </c>
    </row>
    <row r="8900" spans="1:6">
      <c r="F8900" s="178" t="s">
        <v>182</v>
      </c>
    </row>
    <row r="8901" spans="1:6">
      <c r="F8901" s="178"/>
    </row>
    <row r="8902" spans="1:6">
      <c r="A8902" s="802" t="s">
        <v>399</v>
      </c>
      <c r="B8902" s="802"/>
      <c r="C8902" s="802"/>
      <c r="D8902" s="802"/>
      <c r="E8902" s="802"/>
      <c r="F8902" s="802"/>
    </row>
    <row r="8903" spans="1:6">
      <c r="A8903" s="802" t="s">
        <v>303</v>
      </c>
      <c r="B8903" s="802"/>
      <c r="C8903" s="802"/>
      <c r="D8903" s="802"/>
      <c r="E8903" s="802"/>
      <c r="F8903" s="802"/>
    </row>
    <row r="8904" spans="1:6">
      <c r="F8904" s="178" t="s">
        <v>219</v>
      </c>
    </row>
    <row r="8905" spans="1:6">
      <c r="F8905" s="178" t="s">
        <v>220</v>
      </c>
    </row>
    <row r="8906" spans="1:6">
      <c r="F8906" s="178" t="s">
        <v>221</v>
      </c>
    </row>
    <row r="8907" spans="1:6">
      <c r="F8907" s="246" t="s">
        <v>222</v>
      </c>
    </row>
    <row r="8908" spans="1:6">
      <c r="F8908" s="178" t="s">
        <v>1885</v>
      </c>
    </row>
    <row r="8909" spans="1:6">
      <c r="F8909" s="178" t="s">
        <v>177</v>
      </c>
    </row>
    <row r="8910" spans="1:6">
      <c r="A8910" s="123"/>
    </row>
    <row r="8911" spans="1:6">
      <c r="A8911" s="804" t="s">
        <v>1886</v>
      </c>
      <c r="B8911" s="804"/>
      <c r="C8911" s="804"/>
      <c r="D8911" s="804"/>
      <c r="E8911" s="804"/>
      <c r="F8911" s="804"/>
    </row>
    <row r="8912" spans="1:6">
      <c r="A8912" s="121" t="s">
        <v>1493</v>
      </c>
      <c r="B8912" s="640" t="s">
        <v>1555</v>
      </c>
    </row>
    <row r="8913" spans="1:6">
      <c r="A8913" s="803" t="s">
        <v>262</v>
      </c>
      <c r="B8913" s="781" t="s">
        <v>418</v>
      </c>
      <c r="C8913" s="806" t="s">
        <v>470</v>
      </c>
      <c r="D8913" s="807"/>
      <c r="E8913" s="805" t="s">
        <v>400</v>
      </c>
      <c r="F8913" s="781" t="s">
        <v>401</v>
      </c>
    </row>
    <row r="8914" spans="1:6">
      <c r="A8914" s="803"/>
      <c r="B8914" s="781"/>
      <c r="C8914" s="808"/>
      <c r="D8914" s="809"/>
      <c r="E8914" s="805"/>
      <c r="F8914" s="781"/>
    </row>
    <row r="8915" spans="1:6">
      <c r="A8915" s="803"/>
      <c r="B8915" s="781"/>
      <c r="C8915" s="247" t="s">
        <v>402</v>
      </c>
      <c r="D8915" s="247" t="s">
        <v>403</v>
      </c>
      <c r="E8915" s="805"/>
      <c r="F8915" s="781"/>
    </row>
    <row r="8916" spans="1:6">
      <c r="A8916" s="712">
        <v>1</v>
      </c>
      <c r="B8916" s="709">
        <v>2</v>
      </c>
      <c r="C8916" s="247">
        <v>3</v>
      </c>
      <c r="D8916" s="247">
        <v>4</v>
      </c>
      <c r="E8916" s="711">
        <v>5</v>
      </c>
      <c r="F8916" s="709">
        <v>6</v>
      </c>
    </row>
    <row r="8917" spans="1:6">
      <c r="A8917" s="712">
        <v>1</v>
      </c>
      <c r="B8917" s="248" t="s">
        <v>368</v>
      </c>
      <c r="C8917" s="249"/>
      <c r="D8917" s="249"/>
      <c r="E8917" s="125"/>
      <c r="F8917" s="710"/>
    </row>
    <row r="8918" spans="1:6">
      <c r="A8918" s="126" t="s">
        <v>264</v>
      </c>
      <c r="B8918" s="250" t="s">
        <v>369</v>
      </c>
      <c r="C8918" s="126" t="s">
        <v>1878</v>
      </c>
      <c r="D8918" s="126" t="s">
        <v>1878</v>
      </c>
      <c r="E8918" s="124"/>
      <c r="F8918" s="119"/>
    </row>
    <row r="8919" spans="1:6">
      <c r="A8919" s="126" t="s">
        <v>265</v>
      </c>
      <c r="B8919" s="251" t="s">
        <v>223</v>
      </c>
      <c r="C8919" s="126" t="s">
        <v>1878</v>
      </c>
      <c r="D8919" s="126" t="s">
        <v>1878</v>
      </c>
      <c r="E8919" s="124"/>
      <c r="F8919" s="119"/>
    </row>
    <row r="8920" spans="1:6" ht="31.5">
      <c r="A8920" s="126" t="s">
        <v>276</v>
      </c>
      <c r="B8920" s="251" t="s">
        <v>480</v>
      </c>
      <c r="C8920" s="126" t="s">
        <v>1878</v>
      </c>
      <c r="D8920" s="126" t="s">
        <v>1878</v>
      </c>
      <c r="E8920" s="124"/>
      <c r="F8920" s="119"/>
    </row>
    <row r="8921" spans="1:6" ht="63">
      <c r="A8921" s="127" t="s">
        <v>291</v>
      </c>
      <c r="B8921" s="128" t="s">
        <v>481</v>
      </c>
      <c r="C8921" s="126" t="s">
        <v>1878</v>
      </c>
      <c r="D8921" s="126" t="s">
        <v>1878</v>
      </c>
      <c r="E8921" s="124"/>
      <c r="F8921" s="119"/>
    </row>
    <row r="8922" spans="1:6" ht="31.5">
      <c r="A8922" s="127" t="s">
        <v>482</v>
      </c>
      <c r="B8922" s="128" t="s">
        <v>483</v>
      </c>
      <c r="C8922" s="126" t="s">
        <v>1878</v>
      </c>
      <c r="D8922" s="126" t="s">
        <v>1878</v>
      </c>
      <c r="E8922" s="124"/>
      <c r="F8922" s="119"/>
    </row>
    <row r="8923" spans="1:6">
      <c r="A8923" s="127" t="s">
        <v>484</v>
      </c>
      <c r="B8923" s="128" t="s">
        <v>485</v>
      </c>
      <c r="C8923" s="126" t="s">
        <v>1878</v>
      </c>
      <c r="D8923" s="126" t="s">
        <v>1878</v>
      </c>
      <c r="E8923" s="124"/>
      <c r="F8923" s="119"/>
    </row>
    <row r="8924" spans="1:6">
      <c r="A8924" s="129">
        <v>2</v>
      </c>
      <c r="B8924" s="130" t="s">
        <v>298</v>
      </c>
      <c r="C8924" s="126"/>
      <c r="D8924" s="126"/>
      <c r="E8924" s="124"/>
      <c r="F8924" s="119"/>
    </row>
    <row r="8925" spans="1:6" ht="31.5">
      <c r="A8925" s="127" t="s">
        <v>267</v>
      </c>
      <c r="B8925" s="128" t="s">
        <v>486</v>
      </c>
      <c r="C8925" s="126" t="s">
        <v>1878</v>
      </c>
      <c r="D8925" s="126" t="s">
        <v>1878</v>
      </c>
      <c r="E8925" s="124"/>
      <c r="F8925" s="119"/>
    </row>
    <row r="8926" spans="1:6" ht="63">
      <c r="A8926" s="127" t="s">
        <v>268</v>
      </c>
      <c r="B8926" s="128" t="s">
        <v>411</v>
      </c>
      <c r="C8926" s="126" t="s">
        <v>1878</v>
      </c>
      <c r="D8926" s="126" t="s">
        <v>1878</v>
      </c>
      <c r="E8926" s="124"/>
      <c r="F8926" s="119"/>
    </row>
    <row r="8927" spans="1:6" ht="31.5">
      <c r="A8927" s="127" t="s">
        <v>269</v>
      </c>
      <c r="B8927" s="128" t="s">
        <v>412</v>
      </c>
      <c r="C8927" s="126" t="s">
        <v>1878</v>
      </c>
      <c r="D8927" s="126" t="s">
        <v>1878</v>
      </c>
      <c r="E8927" s="124"/>
      <c r="F8927" s="119"/>
    </row>
    <row r="8928" spans="1:6" ht="47.25">
      <c r="A8928" s="129">
        <v>3</v>
      </c>
      <c r="B8928" s="130" t="s">
        <v>210</v>
      </c>
      <c r="C8928" s="126" t="s">
        <v>1878</v>
      </c>
      <c r="D8928" s="126" t="s">
        <v>1878</v>
      </c>
      <c r="E8928" s="124"/>
      <c r="F8928" s="119"/>
    </row>
    <row r="8929" spans="1:6" ht="31.5">
      <c r="A8929" s="127" t="s">
        <v>299</v>
      </c>
      <c r="B8929" s="128" t="s">
        <v>211</v>
      </c>
      <c r="C8929" s="126" t="s">
        <v>1878</v>
      </c>
      <c r="D8929" s="126" t="s">
        <v>1878</v>
      </c>
      <c r="E8929" s="124"/>
      <c r="F8929" s="119"/>
    </row>
    <row r="8930" spans="1:6">
      <c r="A8930" s="127" t="s">
        <v>240</v>
      </c>
      <c r="B8930" s="128" t="s">
        <v>212</v>
      </c>
      <c r="C8930" s="126" t="s">
        <v>1878</v>
      </c>
      <c r="D8930" s="126" t="s">
        <v>1878</v>
      </c>
      <c r="E8930" s="124"/>
      <c r="F8930" s="119"/>
    </row>
    <row r="8931" spans="1:6">
      <c r="A8931" s="127" t="s">
        <v>242</v>
      </c>
      <c r="B8931" s="128" t="s">
        <v>213</v>
      </c>
      <c r="C8931" s="126" t="s">
        <v>1878</v>
      </c>
      <c r="D8931" s="126" t="s">
        <v>1878</v>
      </c>
      <c r="E8931" s="124"/>
      <c r="F8931" s="119"/>
    </row>
    <row r="8932" spans="1:6">
      <c r="A8932" s="127" t="s">
        <v>214</v>
      </c>
      <c r="B8932" s="128" t="s">
        <v>215</v>
      </c>
      <c r="C8932" s="126" t="s">
        <v>1878</v>
      </c>
      <c r="D8932" s="126" t="s">
        <v>1878</v>
      </c>
      <c r="E8932" s="124"/>
      <c r="F8932" s="119"/>
    </row>
    <row r="8933" spans="1:6">
      <c r="A8933" s="127" t="s">
        <v>216</v>
      </c>
      <c r="B8933" s="128" t="s">
        <v>217</v>
      </c>
      <c r="C8933" s="126" t="s">
        <v>1878</v>
      </c>
      <c r="D8933" s="126" t="s">
        <v>1878</v>
      </c>
      <c r="E8933" s="124"/>
      <c r="F8933" s="119"/>
    </row>
    <row r="8934" spans="1:6">
      <c r="A8934" s="129">
        <v>4</v>
      </c>
      <c r="B8934" s="130" t="s">
        <v>394</v>
      </c>
      <c r="C8934" s="126"/>
      <c r="D8934" s="126"/>
      <c r="E8934" s="124"/>
      <c r="F8934" s="119"/>
    </row>
    <row r="8935" spans="1:6" ht="31.5">
      <c r="A8935" s="126" t="s">
        <v>271</v>
      </c>
      <c r="B8935" s="251" t="s">
        <v>218</v>
      </c>
      <c r="C8935" s="126" t="s">
        <v>1878</v>
      </c>
      <c r="D8935" s="126" t="s">
        <v>1878</v>
      </c>
      <c r="E8935" s="124"/>
      <c r="F8935" s="119"/>
    </row>
    <row r="8936" spans="1:6" ht="63">
      <c r="A8936" s="126" t="s">
        <v>272</v>
      </c>
      <c r="B8936" s="251" t="s">
        <v>392</v>
      </c>
      <c r="C8936" s="126" t="s">
        <v>1878</v>
      </c>
      <c r="D8936" s="126" t="s">
        <v>1878</v>
      </c>
      <c r="E8936" s="124"/>
      <c r="F8936" s="119"/>
    </row>
    <row r="8937" spans="1:6" ht="31.5">
      <c r="A8937" s="126" t="s">
        <v>273</v>
      </c>
      <c r="B8937" s="251" t="s">
        <v>500</v>
      </c>
      <c r="C8937" s="126" t="s">
        <v>1878</v>
      </c>
      <c r="D8937" s="126" t="s">
        <v>1878</v>
      </c>
      <c r="E8937" s="124"/>
      <c r="F8937" s="119"/>
    </row>
    <row r="8938" spans="1:6" ht="31.5">
      <c r="A8938" s="126" t="s">
        <v>138</v>
      </c>
      <c r="B8938" s="251" t="s">
        <v>501</v>
      </c>
      <c r="C8938" s="126" t="s">
        <v>1878</v>
      </c>
      <c r="D8938" s="126" t="s">
        <v>1878</v>
      </c>
      <c r="E8938" s="124"/>
      <c r="F8938" s="119"/>
    </row>
    <row r="8939" spans="1:6">
      <c r="E8939" s="719"/>
      <c r="F8939" s="178" t="s">
        <v>251</v>
      </c>
    </row>
    <row r="8940" spans="1:6">
      <c r="B8940" s="53"/>
      <c r="F8940" s="178" t="s">
        <v>456</v>
      </c>
    </row>
    <row r="8941" spans="1:6">
      <c r="F8941" s="178" t="s">
        <v>182</v>
      </c>
    </row>
    <row r="8942" spans="1:6">
      <c r="F8942" s="178"/>
    </row>
    <row r="8943" spans="1:6">
      <c r="A8943" s="802" t="s">
        <v>399</v>
      </c>
      <c r="B8943" s="802"/>
      <c r="C8943" s="802"/>
      <c r="D8943" s="802"/>
      <c r="E8943" s="802"/>
      <c r="F8943" s="802"/>
    </row>
    <row r="8944" spans="1:6">
      <c r="A8944" s="802" t="s">
        <v>303</v>
      </c>
      <c r="B8944" s="802"/>
      <c r="C8944" s="802"/>
      <c r="D8944" s="802"/>
      <c r="E8944" s="802"/>
      <c r="F8944" s="802"/>
    </row>
    <row r="8945" spans="1:6">
      <c r="F8945" s="178" t="s">
        <v>219</v>
      </c>
    </row>
    <row r="8946" spans="1:6">
      <c r="F8946" s="178" t="s">
        <v>220</v>
      </c>
    </row>
    <row r="8947" spans="1:6">
      <c r="F8947" s="178" t="s">
        <v>221</v>
      </c>
    </row>
    <row r="8948" spans="1:6">
      <c r="F8948" s="246" t="s">
        <v>222</v>
      </c>
    </row>
    <row r="8949" spans="1:6">
      <c r="F8949" s="178" t="s">
        <v>1885</v>
      </c>
    </row>
    <row r="8950" spans="1:6">
      <c r="F8950" s="178" t="s">
        <v>177</v>
      </c>
    </row>
    <row r="8951" spans="1:6">
      <c r="A8951" s="123"/>
    </row>
    <row r="8952" spans="1:6">
      <c r="A8952" s="804" t="s">
        <v>1886</v>
      </c>
      <c r="B8952" s="804"/>
      <c r="C8952" s="804"/>
      <c r="D8952" s="804"/>
      <c r="E8952" s="804"/>
      <c r="F8952" s="804"/>
    </row>
    <row r="8953" spans="1:6">
      <c r="A8953" s="121" t="s">
        <v>1494</v>
      </c>
      <c r="B8953" s="640" t="s">
        <v>1556</v>
      </c>
    </row>
    <row r="8954" spans="1:6">
      <c r="A8954" s="803" t="s">
        <v>262</v>
      </c>
      <c r="B8954" s="781" t="s">
        <v>418</v>
      </c>
      <c r="C8954" s="806" t="s">
        <v>470</v>
      </c>
      <c r="D8954" s="807"/>
      <c r="E8954" s="805" t="s">
        <v>400</v>
      </c>
      <c r="F8954" s="781" t="s">
        <v>401</v>
      </c>
    </row>
    <row r="8955" spans="1:6">
      <c r="A8955" s="803"/>
      <c r="B8955" s="781"/>
      <c r="C8955" s="808"/>
      <c r="D8955" s="809"/>
      <c r="E8955" s="805"/>
      <c r="F8955" s="781"/>
    </row>
    <row r="8956" spans="1:6">
      <c r="A8956" s="803"/>
      <c r="B8956" s="781"/>
      <c r="C8956" s="247" t="s">
        <v>402</v>
      </c>
      <c r="D8956" s="247" t="s">
        <v>403</v>
      </c>
      <c r="E8956" s="805"/>
      <c r="F8956" s="781"/>
    </row>
    <row r="8957" spans="1:6">
      <c r="A8957" s="712">
        <v>1</v>
      </c>
      <c r="B8957" s="709">
        <v>2</v>
      </c>
      <c r="C8957" s="247">
        <v>3</v>
      </c>
      <c r="D8957" s="247">
        <v>4</v>
      </c>
      <c r="E8957" s="711">
        <v>5</v>
      </c>
      <c r="F8957" s="709">
        <v>6</v>
      </c>
    </row>
    <row r="8958" spans="1:6">
      <c r="A8958" s="712">
        <v>1</v>
      </c>
      <c r="B8958" s="248" t="s">
        <v>368</v>
      </c>
      <c r="C8958" s="249"/>
      <c r="D8958" s="249"/>
      <c r="E8958" s="125"/>
      <c r="F8958" s="710"/>
    </row>
    <row r="8959" spans="1:6">
      <c r="A8959" s="126" t="s">
        <v>264</v>
      </c>
      <c r="B8959" s="250" t="s">
        <v>369</v>
      </c>
      <c r="C8959" s="126" t="s">
        <v>1878</v>
      </c>
      <c r="D8959" s="126" t="s">
        <v>1878</v>
      </c>
      <c r="E8959" s="124"/>
      <c r="F8959" s="119"/>
    </row>
    <row r="8960" spans="1:6">
      <c r="A8960" s="126" t="s">
        <v>265</v>
      </c>
      <c r="B8960" s="251" t="s">
        <v>223</v>
      </c>
      <c r="C8960" s="126" t="s">
        <v>1878</v>
      </c>
      <c r="D8960" s="126" t="s">
        <v>1878</v>
      </c>
      <c r="E8960" s="124"/>
      <c r="F8960" s="119"/>
    </row>
    <row r="8961" spans="1:6" ht="31.5">
      <c r="A8961" s="126" t="s">
        <v>276</v>
      </c>
      <c r="B8961" s="251" t="s">
        <v>480</v>
      </c>
      <c r="C8961" s="126" t="s">
        <v>1878</v>
      </c>
      <c r="D8961" s="126" t="s">
        <v>1878</v>
      </c>
      <c r="E8961" s="124"/>
      <c r="F8961" s="119"/>
    </row>
    <row r="8962" spans="1:6" ht="63">
      <c r="A8962" s="127" t="s">
        <v>291</v>
      </c>
      <c r="B8962" s="128" t="s">
        <v>481</v>
      </c>
      <c r="C8962" s="126" t="s">
        <v>1878</v>
      </c>
      <c r="D8962" s="126" t="s">
        <v>1878</v>
      </c>
      <c r="E8962" s="124"/>
      <c r="F8962" s="119"/>
    </row>
    <row r="8963" spans="1:6" ht="31.5">
      <c r="A8963" s="127" t="s">
        <v>482</v>
      </c>
      <c r="B8963" s="128" t="s">
        <v>483</v>
      </c>
      <c r="C8963" s="126" t="s">
        <v>1878</v>
      </c>
      <c r="D8963" s="126" t="s">
        <v>1878</v>
      </c>
      <c r="E8963" s="124"/>
      <c r="F8963" s="119"/>
    </row>
    <row r="8964" spans="1:6">
      <c r="A8964" s="127" t="s">
        <v>484</v>
      </c>
      <c r="B8964" s="128" t="s">
        <v>485</v>
      </c>
      <c r="C8964" s="126" t="s">
        <v>1878</v>
      </c>
      <c r="D8964" s="126" t="s">
        <v>1878</v>
      </c>
      <c r="E8964" s="124"/>
      <c r="F8964" s="119"/>
    </row>
    <row r="8965" spans="1:6">
      <c r="A8965" s="129">
        <v>2</v>
      </c>
      <c r="B8965" s="130" t="s">
        <v>298</v>
      </c>
      <c r="C8965" s="126"/>
      <c r="D8965" s="126"/>
      <c r="E8965" s="124"/>
      <c r="F8965" s="119"/>
    </row>
    <row r="8966" spans="1:6" ht="31.5">
      <c r="A8966" s="127" t="s">
        <v>267</v>
      </c>
      <c r="B8966" s="128" t="s">
        <v>486</v>
      </c>
      <c r="C8966" s="126" t="s">
        <v>1878</v>
      </c>
      <c r="D8966" s="126" t="s">
        <v>1878</v>
      </c>
      <c r="E8966" s="124"/>
      <c r="F8966" s="119"/>
    </row>
    <row r="8967" spans="1:6" ht="63">
      <c r="A8967" s="127" t="s">
        <v>268</v>
      </c>
      <c r="B8967" s="128" t="s">
        <v>411</v>
      </c>
      <c r="C8967" s="126" t="s">
        <v>1878</v>
      </c>
      <c r="D8967" s="126" t="s">
        <v>1878</v>
      </c>
      <c r="E8967" s="124"/>
      <c r="F8967" s="119"/>
    </row>
    <row r="8968" spans="1:6" ht="31.5">
      <c r="A8968" s="127" t="s">
        <v>269</v>
      </c>
      <c r="B8968" s="128" t="s">
        <v>412</v>
      </c>
      <c r="C8968" s="126" t="s">
        <v>1878</v>
      </c>
      <c r="D8968" s="126" t="s">
        <v>1878</v>
      </c>
      <c r="E8968" s="124"/>
      <c r="F8968" s="119"/>
    </row>
    <row r="8969" spans="1:6" ht="47.25">
      <c r="A8969" s="129">
        <v>3</v>
      </c>
      <c r="B8969" s="130" t="s">
        <v>210</v>
      </c>
      <c r="C8969" s="126" t="s">
        <v>1878</v>
      </c>
      <c r="D8969" s="126" t="s">
        <v>1878</v>
      </c>
      <c r="E8969" s="124"/>
      <c r="F8969" s="119"/>
    </row>
    <row r="8970" spans="1:6" ht="31.5">
      <c r="A8970" s="127" t="s">
        <v>299</v>
      </c>
      <c r="B8970" s="128" t="s">
        <v>211</v>
      </c>
      <c r="C8970" s="126" t="s">
        <v>1878</v>
      </c>
      <c r="D8970" s="126" t="s">
        <v>1878</v>
      </c>
      <c r="E8970" s="124"/>
      <c r="F8970" s="119"/>
    </row>
    <row r="8971" spans="1:6">
      <c r="A8971" s="127" t="s">
        <v>240</v>
      </c>
      <c r="B8971" s="128" t="s">
        <v>212</v>
      </c>
      <c r="C8971" s="126" t="s">
        <v>1878</v>
      </c>
      <c r="D8971" s="126" t="s">
        <v>1878</v>
      </c>
      <c r="E8971" s="124"/>
      <c r="F8971" s="119"/>
    </row>
    <row r="8972" spans="1:6">
      <c r="A8972" s="127" t="s">
        <v>242</v>
      </c>
      <c r="B8972" s="128" t="s">
        <v>213</v>
      </c>
      <c r="C8972" s="126" t="s">
        <v>1878</v>
      </c>
      <c r="D8972" s="126" t="s">
        <v>1878</v>
      </c>
      <c r="E8972" s="124"/>
      <c r="F8972" s="119"/>
    </row>
    <row r="8973" spans="1:6">
      <c r="A8973" s="127" t="s">
        <v>214</v>
      </c>
      <c r="B8973" s="128" t="s">
        <v>215</v>
      </c>
      <c r="C8973" s="126" t="s">
        <v>1878</v>
      </c>
      <c r="D8973" s="126" t="s">
        <v>1878</v>
      </c>
      <c r="E8973" s="124"/>
      <c r="F8973" s="119"/>
    </row>
    <row r="8974" spans="1:6">
      <c r="A8974" s="127" t="s">
        <v>216</v>
      </c>
      <c r="B8974" s="128" t="s">
        <v>217</v>
      </c>
      <c r="C8974" s="126" t="s">
        <v>1878</v>
      </c>
      <c r="D8974" s="126" t="s">
        <v>1878</v>
      </c>
      <c r="E8974" s="124"/>
      <c r="F8974" s="119"/>
    </row>
    <row r="8975" spans="1:6">
      <c r="A8975" s="129">
        <v>4</v>
      </c>
      <c r="B8975" s="130" t="s">
        <v>394</v>
      </c>
      <c r="C8975" s="126"/>
      <c r="D8975" s="126"/>
      <c r="E8975" s="124"/>
      <c r="F8975" s="119"/>
    </row>
    <row r="8976" spans="1:6" ht="31.5">
      <c r="A8976" s="126" t="s">
        <v>271</v>
      </c>
      <c r="B8976" s="251" t="s">
        <v>218</v>
      </c>
      <c r="C8976" s="126" t="s">
        <v>1878</v>
      </c>
      <c r="D8976" s="126" t="s">
        <v>1878</v>
      </c>
      <c r="E8976" s="124"/>
      <c r="F8976" s="119"/>
    </row>
    <row r="8977" spans="1:6" ht="63">
      <c r="A8977" s="126" t="s">
        <v>272</v>
      </c>
      <c r="B8977" s="251" t="s">
        <v>392</v>
      </c>
      <c r="C8977" s="126" t="s">
        <v>1878</v>
      </c>
      <c r="D8977" s="126" t="s">
        <v>1878</v>
      </c>
      <c r="E8977" s="124"/>
      <c r="F8977" s="119"/>
    </row>
    <row r="8978" spans="1:6" ht="31.5">
      <c r="A8978" s="126" t="s">
        <v>273</v>
      </c>
      <c r="B8978" s="251" t="s">
        <v>500</v>
      </c>
      <c r="C8978" s="126" t="s">
        <v>1878</v>
      </c>
      <c r="D8978" s="126" t="s">
        <v>1878</v>
      </c>
      <c r="E8978" s="124"/>
      <c r="F8978" s="119"/>
    </row>
    <row r="8979" spans="1:6" ht="31.5">
      <c r="A8979" s="126" t="s">
        <v>138</v>
      </c>
      <c r="B8979" s="251" t="s">
        <v>501</v>
      </c>
      <c r="C8979" s="126" t="s">
        <v>1878</v>
      </c>
      <c r="D8979" s="126" t="s">
        <v>1878</v>
      </c>
      <c r="E8979" s="124"/>
      <c r="F8979" s="119"/>
    </row>
    <row r="8980" spans="1:6">
      <c r="E8980" s="719"/>
      <c r="F8980" s="178" t="s">
        <v>251</v>
      </c>
    </row>
    <row r="8981" spans="1:6">
      <c r="B8981" s="53"/>
      <c r="F8981" s="178" t="s">
        <v>456</v>
      </c>
    </row>
    <row r="8982" spans="1:6">
      <c r="F8982" s="178" t="s">
        <v>182</v>
      </c>
    </row>
    <row r="8983" spans="1:6">
      <c r="F8983" s="178"/>
    </row>
    <row r="8984" spans="1:6">
      <c r="A8984" s="802" t="s">
        <v>399</v>
      </c>
      <c r="B8984" s="802"/>
      <c r="C8984" s="802"/>
      <c r="D8984" s="802"/>
      <c r="E8984" s="802"/>
      <c r="F8984" s="802"/>
    </row>
    <row r="8985" spans="1:6">
      <c r="A8985" s="802" t="s">
        <v>303</v>
      </c>
      <c r="B8985" s="802"/>
      <c r="C8985" s="802"/>
      <c r="D8985" s="802"/>
      <c r="E8985" s="802"/>
      <c r="F8985" s="802"/>
    </row>
    <row r="8986" spans="1:6">
      <c r="F8986" s="178" t="s">
        <v>219</v>
      </c>
    </row>
    <row r="8987" spans="1:6">
      <c r="F8987" s="178" t="s">
        <v>220</v>
      </c>
    </row>
    <row r="8988" spans="1:6">
      <c r="F8988" s="178" t="s">
        <v>221</v>
      </c>
    </row>
    <row r="8989" spans="1:6">
      <c r="F8989" s="246" t="s">
        <v>222</v>
      </c>
    </row>
    <row r="8990" spans="1:6">
      <c r="F8990" s="178" t="s">
        <v>1885</v>
      </c>
    </row>
    <row r="8991" spans="1:6">
      <c r="F8991" s="178" t="s">
        <v>177</v>
      </c>
    </row>
    <row r="8992" spans="1:6">
      <c r="A8992" s="123"/>
    </row>
    <row r="8993" spans="1:6">
      <c r="A8993" s="804" t="s">
        <v>1886</v>
      </c>
      <c r="B8993" s="804"/>
      <c r="C8993" s="804"/>
      <c r="D8993" s="804"/>
      <c r="E8993" s="804"/>
      <c r="F8993" s="804"/>
    </row>
    <row r="8994" spans="1:6">
      <c r="A8994" s="121" t="s">
        <v>1495</v>
      </c>
      <c r="B8994" s="640" t="s">
        <v>1557</v>
      </c>
    </row>
    <row r="8995" spans="1:6">
      <c r="A8995" s="803" t="s">
        <v>262</v>
      </c>
      <c r="B8995" s="781" t="s">
        <v>418</v>
      </c>
      <c r="C8995" s="806" t="s">
        <v>470</v>
      </c>
      <c r="D8995" s="807"/>
      <c r="E8995" s="805" t="s">
        <v>400</v>
      </c>
      <c r="F8995" s="781" t="s">
        <v>401</v>
      </c>
    </row>
    <row r="8996" spans="1:6">
      <c r="A8996" s="803"/>
      <c r="B8996" s="781"/>
      <c r="C8996" s="808"/>
      <c r="D8996" s="809"/>
      <c r="E8996" s="805"/>
      <c r="F8996" s="781"/>
    </row>
    <row r="8997" spans="1:6">
      <c r="A8997" s="803"/>
      <c r="B8997" s="781"/>
      <c r="C8997" s="247" t="s">
        <v>402</v>
      </c>
      <c r="D8997" s="247" t="s">
        <v>403</v>
      </c>
      <c r="E8997" s="805"/>
      <c r="F8997" s="781"/>
    </row>
    <row r="8998" spans="1:6">
      <c r="A8998" s="712">
        <v>1</v>
      </c>
      <c r="B8998" s="709">
        <v>2</v>
      </c>
      <c r="C8998" s="247">
        <v>3</v>
      </c>
      <c r="D8998" s="247">
        <v>4</v>
      </c>
      <c r="E8998" s="711">
        <v>5</v>
      </c>
      <c r="F8998" s="709">
        <v>6</v>
      </c>
    </row>
    <row r="8999" spans="1:6">
      <c r="A8999" s="712">
        <v>1</v>
      </c>
      <c r="B8999" s="248" t="s">
        <v>368</v>
      </c>
      <c r="C8999" s="249"/>
      <c r="D8999" s="249"/>
      <c r="E8999" s="125"/>
      <c r="F8999" s="710"/>
    </row>
    <row r="9000" spans="1:6">
      <c r="A9000" s="126" t="s">
        <v>264</v>
      </c>
      <c r="B9000" s="250" t="s">
        <v>369</v>
      </c>
      <c r="C9000" s="126" t="s">
        <v>1878</v>
      </c>
      <c r="D9000" s="126" t="s">
        <v>1878</v>
      </c>
      <c r="E9000" s="124"/>
      <c r="F9000" s="119"/>
    </row>
    <row r="9001" spans="1:6">
      <c r="A9001" s="126" t="s">
        <v>265</v>
      </c>
      <c r="B9001" s="251" t="s">
        <v>223</v>
      </c>
      <c r="C9001" s="126" t="s">
        <v>1878</v>
      </c>
      <c r="D9001" s="126" t="s">
        <v>1878</v>
      </c>
      <c r="E9001" s="124"/>
      <c r="F9001" s="119"/>
    </row>
    <row r="9002" spans="1:6" ht="31.5">
      <c r="A9002" s="126" t="s">
        <v>276</v>
      </c>
      <c r="B9002" s="251" t="s">
        <v>480</v>
      </c>
      <c r="C9002" s="126" t="s">
        <v>1878</v>
      </c>
      <c r="D9002" s="126" t="s">
        <v>1878</v>
      </c>
      <c r="E9002" s="124"/>
      <c r="F9002" s="119"/>
    </row>
    <row r="9003" spans="1:6" ht="63">
      <c r="A9003" s="127" t="s">
        <v>291</v>
      </c>
      <c r="B9003" s="128" t="s">
        <v>481</v>
      </c>
      <c r="C9003" s="126" t="s">
        <v>1878</v>
      </c>
      <c r="D9003" s="126" t="s">
        <v>1878</v>
      </c>
      <c r="E9003" s="124"/>
      <c r="F9003" s="119"/>
    </row>
    <row r="9004" spans="1:6" ht="31.5">
      <c r="A9004" s="127" t="s">
        <v>482</v>
      </c>
      <c r="B9004" s="128" t="s">
        <v>483</v>
      </c>
      <c r="C9004" s="126" t="s">
        <v>1878</v>
      </c>
      <c r="D9004" s="126" t="s">
        <v>1878</v>
      </c>
      <c r="E9004" s="124"/>
      <c r="F9004" s="119"/>
    </row>
    <row r="9005" spans="1:6">
      <c r="A9005" s="127" t="s">
        <v>484</v>
      </c>
      <c r="B9005" s="128" t="s">
        <v>485</v>
      </c>
      <c r="C9005" s="126" t="s">
        <v>1878</v>
      </c>
      <c r="D9005" s="126" t="s">
        <v>1878</v>
      </c>
      <c r="E9005" s="124"/>
      <c r="F9005" s="119"/>
    </row>
    <row r="9006" spans="1:6">
      <c r="A9006" s="129">
        <v>2</v>
      </c>
      <c r="B9006" s="130" t="s">
        <v>298</v>
      </c>
      <c r="C9006" s="126"/>
      <c r="D9006" s="126"/>
      <c r="E9006" s="124"/>
      <c r="F9006" s="119"/>
    </row>
    <row r="9007" spans="1:6" ht="31.5">
      <c r="A9007" s="127" t="s">
        <v>267</v>
      </c>
      <c r="B9007" s="128" t="s">
        <v>486</v>
      </c>
      <c r="C9007" s="126" t="s">
        <v>1878</v>
      </c>
      <c r="D9007" s="126" t="s">
        <v>1878</v>
      </c>
      <c r="E9007" s="124"/>
      <c r="F9007" s="119"/>
    </row>
    <row r="9008" spans="1:6" ht="63">
      <c r="A9008" s="127" t="s">
        <v>268</v>
      </c>
      <c r="B9008" s="128" t="s">
        <v>411</v>
      </c>
      <c r="C9008" s="126" t="s">
        <v>1878</v>
      </c>
      <c r="D9008" s="126" t="s">
        <v>1878</v>
      </c>
      <c r="E9008" s="124"/>
      <c r="F9008" s="119"/>
    </row>
    <row r="9009" spans="1:6" ht="31.5">
      <c r="A9009" s="127" t="s">
        <v>269</v>
      </c>
      <c r="B9009" s="128" t="s">
        <v>412</v>
      </c>
      <c r="C9009" s="126" t="s">
        <v>1878</v>
      </c>
      <c r="D9009" s="126" t="s">
        <v>1878</v>
      </c>
      <c r="E9009" s="124"/>
      <c r="F9009" s="119"/>
    </row>
    <row r="9010" spans="1:6" ht="47.25">
      <c r="A9010" s="129">
        <v>3</v>
      </c>
      <c r="B9010" s="130" t="s">
        <v>210</v>
      </c>
      <c r="C9010" s="126" t="s">
        <v>1878</v>
      </c>
      <c r="D9010" s="126" t="s">
        <v>1878</v>
      </c>
      <c r="E9010" s="124"/>
      <c r="F9010" s="119"/>
    </row>
    <row r="9011" spans="1:6" ht="31.5">
      <c r="A9011" s="127" t="s">
        <v>299</v>
      </c>
      <c r="B9011" s="128" t="s">
        <v>211</v>
      </c>
      <c r="C9011" s="126" t="s">
        <v>1878</v>
      </c>
      <c r="D9011" s="126" t="s">
        <v>1878</v>
      </c>
      <c r="E9011" s="124"/>
      <c r="F9011" s="119"/>
    </row>
    <row r="9012" spans="1:6">
      <c r="A9012" s="127" t="s">
        <v>240</v>
      </c>
      <c r="B9012" s="128" t="s">
        <v>212</v>
      </c>
      <c r="C9012" s="126" t="s">
        <v>1878</v>
      </c>
      <c r="D9012" s="126" t="s">
        <v>1878</v>
      </c>
      <c r="E9012" s="124"/>
      <c r="F9012" s="119"/>
    </row>
    <row r="9013" spans="1:6">
      <c r="A9013" s="127" t="s">
        <v>242</v>
      </c>
      <c r="B9013" s="128" t="s">
        <v>213</v>
      </c>
      <c r="C9013" s="126" t="s">
        <v>1878</v>
      </c>
      <c r="D9013" s="126" t="s">
        <v>1878</v>
      </c>
      <c r="E9013" s="124"/>
      <c r="F9013" s="119"/>
    </row>
    <row r="9014" spans="1:6">
      <c r="A9014" s="127" t="s">
        <v>214</v>
      </c>
      <c r="B9014" s="128" t="s">
        <v>215</v>
      </c>
      <c r="C9014" s="126" t="s">
        <v>1878</v>
      </c>
      <c r="D9014" s="126" t="s">
        <v>1878</v>
      </c>
      <c r="E9014" s="124"/>
      <c r="F9014" s="119"/>
    </row>
    <row r="9015" spans="1:6">
      <c r="A9015" s="127" t="s">
        <v>216</v>
      </c>
      <c r="B9015" s="128" t="s">
        <v>217</v>
      </c>
      <c r="C9015" s="126" t="s">
        <v>1878</v>
      </c>
      <c r="D9015" s="126" t="s">
        <v>1878</v>
      </c>
      <c r="E9015" s="124"/>
      <c r="F9015" s="119"/>
    </row>
    <row r="9016" spans="1:6">
      <c r="A9016" s="129">
        <v>4</v>
      </c>
      <c r="B9016" s="130" t="s">
        <v>394</v>
      </c>
      <c r="C9016" s="126"/>
      <c r="D9016" s="126"/>
      <c r="E9016" s="124"/>
      <c r="F9016" s="119"/>
    </row>
    <row r="9017" spans="1:6" ht="31.5">
      <c r="A9017" s="126" t="s">
        <v>271</v>
      </c>
      <c r="B9017" s="251" t="s">
        <v>218</v>
      </c>
      <c r="C9017" s="126" t="s">
        <v>1878</v>
      </c>
      <c r="D9017" s="126" t="s">
        <v>1878</v>
      </c>
      <c r="E9017" s="124"/>
      <c r="F9017" s="119"/>
    </row>
    <row r="9018" spans="1:6" ht="63">
      <c r="A9018" s="126" t="s">
        <v>272</v>
      </c>
      <c r="B9018" s="251" t="s">
        <v>392</v>
      </c>
      <c r="C9018" s="126" t="s">
        <v>1878</v>
      </c>
      <c r="D9018" s="126" t="s">
        <v>1878</v>
      </c>
      <c r="E9018" s="124"/>
      <c r="F9018" s="119"/>
    </row>
    <row r="9019" spans="1:6" ht="31.5">
      <c r="A9019" s="126" t="s">
        <v>273</v>
      </c>
      <c r="B9019" s="251" t="s">
        <v>500</v>
      </c>
      <c r="C9019" s="126" t="s">
        <v>1878</v>
      </c>
      <c r="D9019" s="126" t="s">
        <v>1878</v>
      </c>
      <c r="E9019" s="124"/>
      <c r="F9019" s="119"/>
    </row>
    <row r="9020" spans="1:6" ht="31.5">
      <c r="A9020" s="126" t="s">
        <v>138</v>
      </c>
      <c r="B9020" s="251" t="s">
        <v>501</v>
      </c>
      <c r="C9020" s="126" t="s">
        <v>1878</v>
      </c>
      <c r="D9020" s="126" t="s">
        <v>1878</v>
      </c>
      <c r="E9020" s="124"/>
      <c r="F9020" s="119"/>
    </row>
    <row r="9021" spans="1:6">
      <c r="E9021" s="719"/>
      <c r="F9021" s="178" t="s">
        <v>251</v>
      </c>
    </row>
    <row r="9022" spans="1:6">
      <c r="B9022" s="53"/>
      <c r="F9022" s="178" t="s">
        <v>456</v>
      </c>
    </row>
    <row r="9023" spans="1:6">
      <c r="F9023" s="178" t="s">
        <v>182</v>
      </c>
    </row>
    <row r="9024" spans="1:6">
      <c r="F9024" s="178"/>
    </row>
    <row r="9025" spans="1:6">
      <c r="A9025" s="802" t="s">
        <v>399</v>
      </c>
      <c r="B9025" s="802"/>
      <c r="C9025" s="802"/>
      <c r="D9025" s="802"/>
      <c r="E9025" s="802"/>
      <c r="F9025" s="802"/>
    </row>
    <row r="9026" spans="1:6">
      <c r="A9026" s="802" t="s">
        <v>303</v>
      </c>
      <c r="B9026" s="802"/>
      <c r="C9026" s="802"/>
      <c r="D9026" s="802"/>
      <c r="E9026" s="802"/>
      <c r="F9026" s="802"/>
    </row>
    <row r="9027" spans="1:6">
      <c r="F9027" s="178" t="s">
        <v>219</v>
      </c>
    </row>
    <row r="9028" spans="1:6">
      <c r="F9028" s="178" t="s">
        <v>220</v>
      </c>
    </row>
    <row r="9029" spans="1:6">
      <c r="F9029" s="178" t="s">
        <v>221</v>
      </c>
    </row>
    <row r="9030" spans="1:6">
      <c r="F9030" s="246" t="s">
        <v>222</v>
      </c>
    </row>
    <row r="9031" spans="1:6">
      <c r="F9031" s="178" t="s">
        <v>1885</v>
      </c>
    </row>
    <row r="9032" spans="1:6">
      <c r="F9032" s="178" t="s">
        <v>177</v>
      </c>
    </row>
    <row r="9033" spans="1:6">
      <c r="A9033" s="123"/>
    </row>
    <row r="9034" spans="1:6">
      <c r="A9034" s="804" t="s">
        <v>1886</v>
      </c>
      <c r="B9034" s="804"/>
      <c r="C9034" s="804"/>
      <c r="D9034" s="804"/>
      <c r="E9034" s="804"/>
      <c r="F9034" s="804"/>
    </row>
    <row r="9035" spans="1:6">
      <c r="A9035" s="121" t="s">
        <v>1496</v>
      </c>
      <c r="B9035" s="640" t="s">
        <v>1558</v>
      </c>
    </row>
    <row r="9036" spans="1:6">
      <c r="A9036" s="803" t="s">
        <v>262</v>
      </c>
      <c r="B9036" s="781" t="s">
        <v>418</v>
      </c>
      <c r="C9036" s="806" t="s">
        <v>470</v>
      </c>
      <c r="D9036" s="807"/>
      <c r="E9036" s="805" t="s">
        <v>400</v>
      </c>
      <c r="F9036" s="781" t="s">
        <v>401</v>
      </c>
    </row>
    <row r="9037" spans="1:6">
      <c r="A9037" s="803"/>
      <c r="B9037" s="781"/>
      <c r="C9037" s="808"/>
      <c r="D9037" s="809"/>
      <c r="E9037" s="805"/>
      <c r="F9037" s="781"/>
    </row>
    <row r="9038" spans="1:6">
      <c r="A9038" s="803"/>
      <c r="B9038" s="781"/>
      <c r="C9038" s="247" t="s">
        <v>402</v>
      </c>
      <c r="D9038" s="247" t="s">
        <v>403</v>
      </c>
      <c r="E9038" s="805"/>
      <c r="F9038" s="781"/>
    </row>
    <row r="9039" spans="1:6">
      <c r="A9039" s="712">
        <v>1</v>
      </c>
      <c r="B9039" s="709">
        <v>2</v>
      </c>
      <c r="C9039" s="247">
        <v>3</v>
      </c>
      <c r="D9039" s="247">
        <v>4</v>
      </c>
      <c r="E9039" s="711">
        <v>5</v>
      </c>
      <c r="F9039" s="709">
        <v>6</v>
      </c>
    </row>
    <row r="9040" spans="1:6">
      <c r="A9040" s="712">
        <v>1</v>
      </c>
      <c r="B9040" s="248" t="s">
        <v>368</v>
      </c>
      <c r="C9040" s="249"/>
      <c r="D9040" s="249"/>
      <c r="E9040" s="125"/>
      <c r="F9040" s="710"/>
    </row>
    <row r="9041" spans="1:6">
      <c r="A9041" s="126" t="s">
        <v>264</v>
      </c>
      <c r="B9041" s="250" t="s">
        <v>369</v>
      </c>
      <c r="C9041" s="126" t="s">
        <v>1878</v>
      </c>
      <c r="D9041" s="126" t="s">
        <v>1878</v>
      </c>
      <c r="E9041" s="124"/>
      <c r="F9041" s="119"/>
    </row>
    <row r="9042" spans="1:6">
      <c r="A9042" s="126" t="s">
        <v>265</v>
      </c>
      <c r="B9042" s="251" t="s">
        <v>223</v>
      </c>
      <c r="C9042" s="126" t="s">
        <v>1878</v>
      </c>
      <c r="D9042" s="126" t="s">
        <v>1878</v>
      </c>
      <c r="E9042" s="124"/>
      <c r="F9042" s="119"/>
    </row>
    <row r="9043" spans="1:6" ht="31.5">
      <c r="A9043" s="126" t="s">
        <v>276</v>
      </c>
      <c r="B9043" s="251" t="s">
        <v>480</v>
      </c>
      <c r="C9043" s="126" t="s">
        <v>1878</v>
      </c>
      <c r="D9043" s="126" t="s">
        <v>1878</v>
      </c>
      <c r="E9043" s="124"/>
      <c r="F9043" s="119"/>
    </row>
    <row r="9044" spans="1:6" ht="63">
      <c r="A9044" s="127" t="s">
        <v>291</v>
      </c>
      <c r="B9044" s="128" t="s">
        <v>481</v>
      </c>
      <c r="C9044" s="126" t="s">
        <v>1878</v>
      </c>
      <c r="D9044" s="126" t="s">
        <v>1878</v>
      </c>
      <c r="E9044" s="124"/>
      <c r="F9044" s="119"/>
    </row>
    <row r="9045" spans="1:6" ht="31.5">
      <c r="A9045" s="127" t="s">
        <v>482</v>
      </c>
      <c r="B9045" s="128" t="s">
        <v>483</v>
      </c>
      <c r="C9045" s="126" t="s">
        <v>1878</v>
      </c>
      <c r="D9045" s="126" t="s">
        <v>1878</v>
      </c>
      <c r="E9045" s="124"/>
      <c r="F9045" s="119"/>
    </row>
    <row r="9046" spans="1:6">
      <c r="A9046" s="127" t="s">
        <v>484</v>
      </c>
      <c r="B9046" s="128" t="s">
        <v>485</v>
      </c>
      <c r="C9046" s="126" t="s">
        <v>1878</v>
      </c>
      <c r="D9046" s="126" t="s">
        <v>1878</v>
      </c>
      <c r="E9046" s="124"/>
      <c r="F9046" s="119"/>
    </row>
    <row r="9047" spans="1:6">
      <c r="A9047" s="129">
        <v>2</v>
      </c>
      <c r="B9047" s="130" t="s">
        <v>298</v>
      </c>
      <c r="C9047" s="126"/>
      <c r="D9047" s="126"/>
      <c r="E9047" s="124"/>
      <c r="F9047" s="119"/>
    </row>
    <row r="9048" spans="1:6" ht="31.5">
      <c r="A9048" s="127" t="s">
        <v>267</v>
      </c>
      <c r="B9048" s="128" t="s">
        <v>486</v>
      </c>
      <c r="C9048" s="126" t="s">
        <v>1878</v>
      </c>
      <c r="D9048" s="126" t="s">
        <v>1878</v>
      </c>
      <c r="E9048" s="124"/>
      <c r="F9048" s="119"/>
    </row>
    <row r="9049" spans="1:6" ht="63">
      <c r="A9049" s="127" t="s">
        <v>268</v>
      </c>
      <c r="B9049" s="128" t="s">
        <v>411</v>
      </c>
      <c r="C9049" s="126" t="s">
        <v>1878</v>
      </c>
      <c r="D9049" s="126" t="s">
        <v>1878</v>
      </c>
      <c r="E9049" s="124"/>
      <c r="F9049" s="119"/>
    </row>
    <row r="9050" spans="1:6" ht="31.5">
      <c r="A9050" s="127" t="s">
        <v>269</v>
      </c>
      <c r="B9050" s="128" t="s">
        <v>412</v>
      </c>
      <c r="C9050" s="126" t="s">
        <v>1878</v>
      </c>
      <c r="D9050" s="126" t="s">
        <v>1878</v>
      </c>
      <c r="E9050" s="124"/>
      <c r="F9050" s="119"/>
    </row>
    <row r="9051" spans="1:6" ht="47.25">
      <c r="A9051" s="129">
        <v>3</v>
      </c>
      <c r="B9051" s="130" t="s">
        <v>210</v>
      </c>
      <c r="C9051" s="126" t="s">
        <v>1878</v>
      </c>
      <c r="D9051" s="126" t="s">
        <v>1878</v>
      </c>
      <c r="E9051" s="124"/>
      <c r="F9051" s="119"/>
    </row>
    <row r="9052" spans="1:6" ht="31.5">
      <c r="A9052" s="127" t="s">
        <v>299</v>
      </c>
      <c r="B9052" s="128" t="s">
        <v>211</v>
      </c>
      <c r="C9052" s="126" t="s">
        <v>1878</v>
      </c>
      <c r="D9052" s="126" t="s">
        <v>1878</v>
      </c>
      <c r="E9052" s="124"/>
      <c r="F9052" s="119"/>
    </row>
    <row r="9053" spans="1:6">
      <c r="A9053" s="127" t="s">
        <v>240</v>
      </c>
      <c r="B9053" s="128" t="s">
        <v>212</v>
      </c>
      <c r="C9053" s="126" t="s">
        <v>1878</v>
      </c>
      <c r="D9053" s="126" t="s">
        <v>1878</v>
      </c>
      <c r="E9053" s="124"/>
      <c r="F9053" s="119"/>
    </row>
    <row r="9054" spans="1:6">
      <c r="A9054" s="127" t="s">
        <v>242</v>
      </c>
      <c r="B9054" s="128" t="s">
        <v>213</v>
      </c>
      <c r="C9054" s="126" t="s">
        <v>1878</v>
      </c>
      <c r="D9054" s="126" t="s">
        <v>1878</v>
      </c>
      <c r="E9054" s="124"/>
      <c r="F9054" s="119"/>
    </row>
    <row r="9055" spans="1:6">
      <c r="A9055" s="127" t="s">
        <v>214</v>
      </c>
      <c r="B9055" s="128" t="s">
        <v>215</v>
      </c>
      <c r="C9055" s="126" t="s">
        <v>1878</v>
      </c>
      <c r="D9055" s="126" t="s">
        <v>1878</v>
      </c>
      <c r="E9055" s="124"/>
      <c r="F9055" s="119"/>
    </row>
    <row r="9056" spans="1:6">
      <c r="A9056" s="127" t="s">
        <v>216</v>
      </c>
      <c r="B9056" s="128" t="s">
        <v>217</v>
      </c>
      <c r="C9056" s="126" t="s">
        <v>1878</v>
      </c>
      <c r="D9056" s="126" t="s">
        <v>1878</v>
      </c>
      <c r="E9056" s="124"/>
      <c r="F9056" s="119"/>
    </row>
    <row r="9057" spans="1:6">
      <c r="A9057" s="129">
        <v>4</v>
      </c>
      <c r="B9057" s="130" t="s">
        <v>394</v>
      </c>
      <c r="C9057" s="126"/>
      <c r="D9057" s="126"/>
      <c r="E9057" s="124"/>
      <c r="F9057" s="119"/>
    </row>
    <row r="9058" spans="1:6" ht="31.5">
      <c r="A9058" s="126" t="s">
        <v>271</v>
      </c>
      <c r="B9058" s="251" t="s">
        <v>218</v>
      </c>
      <c r="C9058" s="126" t="s">
        <v>1878</v>
      </c>
      <c r="D9058" s="126" t="s">
        <v>1878</v>
      </c>
      <c r="E9058" s="124"/>
      <c r="F9058" s="119"/>
    </row>
    <row r="9059" spans="1:6" ht="63">
      <c r="A9059" s="126" t="s">
        <v>272</v>
      </c>
      <c r="B9059" s="251" t="s">
        <v>392</v>
      </c>
      <c r="C9059" s="126" t="s">
        <v>1878</v>
      </c>
      <c r="D9059" s="126" t="s">
        <v>1878</v>
      </c>
      <c r="E9059" s="124"/>
      <c r="F9059" s="119"/>
    </row>
    <row r="9060" spans="1:6" ht="31.5">
      <c r="A9060" s="126" t="s">
        <v>273</v>
      </c>
      <c r="B9060" s="251" t="s">
        <v>500</v>
      </c>
      <c r="C9060" s="126" t="s">
        <v>1878</v>
      </c>
      <c r="D9060" s="126" t="s">
        <v>1878</v>
      </c>
      <c r="E9060" s="124"/>
      <c r="F9060" s="119"/>
    </row>
    <row r="9061" spans="1:6" ht="31.5">
      <c r="A9061" s="126" t="s">
        <v>138</v>
      </c>
      <c r="B9061" s="251" t="s">
        <v>501</v>
      </c>
      <c r="C9061" s="126" t="s">
        <v>1878</v>
      </c>
      <c r="D9061" s="126" t="s">
        <v>1878</v>
      </c>
      <c r="E9061" s="124"/>
      <c r="F9061" s="119"/>
    </row>
    <row r="9062" spans="1:6">
      <c r="E9062" s="719"/>
      <c r="F9062" s="178" t="s">
        <v>251</v>
      </c>
    </row>
    <row r="9063" spans="1:6">
      <c r="B9063" s="53"/>
      <c r="F9063" s="178" t="s">
        <v>456</v>
      </c>
    </row>
    <row r="9064" spans="1:6">
      <c r="F9064" s="178" t="s">
        <v>182</v>
      </c>
    </row>
    <row r="9065" spans="1:6">
      <c r="F9065" s="178"/>
    </row>
    <row r="9066" spans="1:6">
      <c r="A9066" s="802" t="s">
        <v>399</v>
      </c>
      <c r="B9066" s="802"/>
      <c r="C9066" s="802"/>
      <c r="D9066" s="802"/>
      <c r="E9066" s="802"/>
      <c r="F9066" s="802"/>
    </row>
    <row r="9067" spans="1:6">
      <c r="A9067" s="802" t="s">
        <v>303</v>
      </c>
      <c r="B9067" s="802"/>
      <c r="C9067" s="802"/>
      <c r="D9067" s="802"/>
      <c r="E9067" s="802"/>
      <c r="F9067" s="802"/>
    </row>
    <row r="9068" spans="1:6">
      <c r="F9068" s="178" t="s">
        <v>219</v>
      </c>
    </row>
    <row r="9069" spans="1:6">
      <c r="F9069" s="178" t="s">
        <v>220</v>
      </c>
    </row>
    <row r="9070" spans="1:6">
      <c r="F9070" s="178" t="s">
        <v>221</v>
      </c>
    </row>
    <row r="9071" spans="1:6">
      <c r="F9071" s="246" t="s">
        <v>222</v>
      </c>
    </row>
    <row r="9072" spans="1:6">
      <c r="F9072" s="178" t="s">
        <v>1885</v>
      </c>
    </row>
    <row r="9073" spans="1:6">
      <c r="F9073" s="178" t="s">
        <v>177</v>
      </c>
    </row>
    <row r="9074" spans="1:6">
      <c r="A9074" s="123"/>
    </row>
    <row r="9075" spans="1:6">
      <c r="A9075" s="804" t="s">
        <v>1886</v>
      </c>
      <c r="B9075" s="804"/>
      <c r="C9075" s="804"/>
      <c r="D9075" s="804"/>
      <c r="E9075" s="804"/>
      <c r="F9075" s="804"/>
    </row>
    <row r="9076" spans="1:6">
      <c r="A9076" s="121" t="s">
        <v>1497</v>
      </c>
      <c r="B9076" s="640" t="s">
        <v>1559</v>
      </c>
    </row>
    <row r="9077" spans="1:6">
      <c r="A9077" s="803" t="s">
        <v>262</v>
      </c>
      <c r="B9077" s="781" t="s">
        <v>418</v>
      </c>
      <c r="C9077" s="806" t="s">
        <v>470</v>
      </c>
      <c r="D9077" s="807"/>
      <c r="E9077" s="805" t="s">
        <v>400</v>
      </c>
      <c r="F9077" s="781" t="s">
        <v>401</v>
      </c>
    </row>
    <row r="9078" spans="1:6">
      <c r="A9078" s="803"/>
      <c r="B9078" s="781"/>
      <c r="C9078" s="808"/>
      <c r="D9078" s="809"/>
      <c r="E9078" s="805"/>
      <c r="F9078" s="781"/>
    </row>
    <row r="9079" spans="1:6">
      <c r="A9079" s="803"/>
      <c r="B9079" s="781"/>
      <c r="C9079" s="247" t="s">
        <v>402</v>
      </c>
      <c r="D9079" s="247" t="s">
        <v>403</v>
      </c>
      <c r="E9079" s="805"/>
      <c r="F9079" s="781"/>
    </row>
    <row r="9080" spans="1:6">
      <c r="A9080" s="712">
        <v>1</v>
      </c>
      <c r="B9080" s="709">
        <v>2</v>
      </c>
      <c r="C9080" s="247">
        <v>3</v>
      </c>
      <c r="D9080" s="247">
        <v>4</v>
      </c>
      <c r="E9080" s="711">
        <v>5</v>
      </c>
      <c r="F9080" s="709">
        <v>6</v>
      </c>
    </row>
    <row r="9081" spans="1:6">
      <c r="A9081" s="712">
        <v>1</v>
      </c>
      <c r="B9081" s="248" t="s">
        <v>368</v>
      </c>
      <c r="C9081" s="249"/>
      <c r="D9081" s="249"/>
      <c r="E9081" s="125"/>
      <c r="F9081" s="710"/>
    </row>
    <row r="9082" spans="1:6">
      <c r="A9082" s="126" t="s">
        <v>264</v>
      </c>
      <c r="B9082" s="250" t="s">
        <v>369</v>
      </c>
      <c r="C9082" s="126" t="s">
        <v>1878</v>
      </c>
      <c r="D9082" s="126" t="s">
        <v>1878</v>
      </c>
      <c r="E9082" s="124"/>
      <c r="F9082" s="119"/>
    </row>
    <row r="9083" spans="1:6">
      <c r="A9083" s="126" t="s">
        <v>265</v>
      </c>
      <c r="B9083" s="251" t="s">
        <v>223</v>
      </c>
      <c r="C9083" s="126" t="s">
        <v>1878</v>
      </c>
      <c r="D9083" s="126" t="s">
        <v>1878</v>
      </c>
      <c r="E9083" s="124"/>
      <c r="F9083" s="119"/>
    </row>
    <row r="9084" spans="1:6" ht="31.5">
      <c r="A9084" s="126" t="s">
        <v>276</v>
      </c>
      <c r="B9084" s="251" t="s">
        <v>480</v>
      </c>
      <c r="C9084" s="126" t="s">
        <v>1878</v>
      </c>
      <c r="D9084" s="126" t="s">
        <v>1878</v>
      </c>
      <c r="E9084" s="124"/>
      <c r="F9084" s="119"/>
    </row>
    <row r="9085" spans="1:6" ht="63">
      <c r="A9085" s="127" t="s">
        <v>291</v>
      </c>
      <c r="B9085" s="128" t="s">
        <v>481</v>
      </c>
      <c r="C9085" s="126" t="s">
        <v>1878</v>
      </c>
      <c r="D9085" s="126" t="s">
        <v>1878</v>
      </c>
      <c r="E9085" s="124"/>
      <c r="F9085" s="119"/>
    </row>
    <row r="9086" spans="1:6" ht="31.5">
      <c r="A9086" s="127" t="s">
        <v>482</v>
      </c>
      <c r="B9086" s="128" t="s">
        <v>483</v>
      </c>
      <c r="C9086" s="126" t="s">
        <v>1878</v>
      </c>
      <c r="D9086" s="126" t="s">
        <v>1878</v>
      </c>
      <c r="E9086" s="124"/>
      <c r="F9086" s="119"/>
    </row>
    <row r="9087" spans="1:6">
      <c r="A9087" s="127" t="s">
        <v>484</v>
      </c>
      <c r="B9087" s="128" t="s">
        <v>485</v>
      </c>
      <c r="C9087" s="126" t="s">
        <v>1878</v>
      </c>
      <c r="D9087" s="126" t="s">
        <v>1878</v>
      </c>
      <c r="E9087" s="124"/>
      <c r="F9087" s="119"/>
    </row>
    <row r="9088" spans="1:6">
      <c r="A9088" s="129">
        <v>2</v>
      </c>
      <c r="B9088" s="130" t="s">
        <v>298</v>
      </c>
      <c r="C9088" s="126"/>
      <c r="D9088" s="126"/>
      <c r="E9088" s="124"/>
      <c r="F9088" s="119"/>
    </row>
    <row r="9089" spans="1:6" ht="31.5">
      <c r="A9089" s="127" t="s">
        <v>267</v>
      </c>
      <c r="B9089" s="128" t="s">
        <v>486</v>
      </c>
      <c r="C9089" s="126" t="s">
        <v>1878</v>
      </c>
      <c r="D9089" s="126" t="s">
        <v>1878</v>
      </c>
      <c r="E9089" s="124"/>
      <c r="F9089" s="119"/>
    </row>
    <row r="9090" spans="1:6" ht="63">
      <c r="A9090" s="127" t="s">
        <v>268</v>
      </c>
      <c r="B9090" s="128" t="s">
        <v>411</v>
      </c>
      <c r="C9090" s="126" t="s">
        <v>1878</v>
      </c>
      <c r="D9090" s="126" t="s">
        <v>1878</v>
      </c>
      <c r="E9090" s="124"/>
      <c r="F9090" s="119"/>
    </row>
    <row r="9091" spans="1:6" ht="31.5">
      <c r="A9091" s="127" t="s">
        <v>269</v>
      </c>
      <c r="B9091" s="128" t="s">
        <v>412</v>
      </c>
      <c r="C9091" s="126" t="s">
        <v>1878</v>
      </c>
      <c r="D9091" s="126" t="s">
        <v>1878</v>
      </c>
      <c r="E9091" s="124"/>
      <c r="F9091" s="119"/>
    </row>
    <row r="9092" spans="1:6" ht="47.25">
      <c r="A9092" s="129">
        <v>3</v>
      </c>
      <c r="B9092" s="130" t="s">
        <v>210</v>
      </c>
      <c r="C9092" s="126" t="s">
        <v>1878</v>
      </c>
      <c r="D9092" s="126" t="s">
        <v>1878</v>
      </c>
      <c r="E9092" s="124"/>
      <c r="F9092" s="119"/>
    </row>
    <row r="9093" spans="1:6" ht="31.5">
      <c r="A9093" s="127" t="s">
        <v>299</v>
      </c>
      <c r="B9093" s="128" t="s">
        <v>211</v>
      </c>
      <c r="C9093" s="126" t="s">
        <v>1878</v>
      </c>
      <c r="D9093" s="126" t="s">
        <v>1878</v>
      </c>
      <c r="E9093" s="124"/>
      <c r="F9093" s="119"/>
    </row>
    <row r="9094" spans="1:6">
      <c r="A9094" s="127" t="s">
        <v>240</v>
      </c>
      <c r="B9094" s="128" t="s">
        <v>212</v>
      </c>
      <c r="C9094" s="126" t="s">
        <v>1878</v>
      </c>
      <c r="D9094" s="126" t="s">
        <v>1878</v>
      </c>
      <c r="E9094" s="124"/>
      <c r="F9094" s="119"/>
    </row>
    <row r="9095" spans="1:6">
      <c r="A9095" s="127" t="s">
        <v>242</v>
      </c>
      <c r="B9095" s="128" t="s">
        <v>213</v>
      </c>
      <c r="C9095" s="126" t="s">
        <v>1878</v>
      </c>
      <c r="D9095" s="126" t="s">
        <v>1878</v>
      </c>
      <c r="E9095" s="124"/>
      <c r="F9095" s="119"/>
    </row>
    <row r="9096" spans="1:6">
      <c r="A9096" s="127" t="s">
        <v>214</v>
      </c>
      <c r="B9096" s="128" t="s">
        <v>215</v>
      </c>
      <c r="C9096" s="126" t="s">
        <v>1878</v>
      </c>
      <c r="D9096" s="126" t="s">
        <v>1878</v>
      </c>
      <c r="E9096" s="124"/>
      <c r="F9096" s="119"/>
    </row>
    <row r="9097" spans="1:6">
      <c r="A9097" s="127" t="s">
        <v>216</v>
      </c>
      <c r="B9097" s="128" t="s">
        <v>217</v>
      </c>
      <c r="C9097" s="126" t="s">
        <v>1878</v>
      </c>
      <c r="D9097" s="126" t="s">
        <v>1878</v>
      </c>
      <c r="E9097" s="124"/>
      <c r="F9097" s="119"/>
    </row>
    <row r="9098" spans="1:6">
      <c r="A9098" s="129">
        <v>4</v>
      </c>
      <c r="B9098" s="130" t="s">
        <v>394</v>
      </c>
      <c r="C9098" s="126"/>
      <c r="D9098" s="126"/>
      <c r="E9098" s="124"/>
      <c r="F9098" s="119"/>
    </row>
    <row r="9099" spans="1:6" ht="31.5">
      <c r="A9099" s="126" t="s">
        <v>271</v>
      </c>
      <c r="B9099" s="251" t="s">
        <v>218</v>
      </c>
      <c r="C9099" s="126" t="s">
        <v>1878</v>
      </c>
      <c r="D9099" s="126" t="s">
        <v>1878</v>
      </c>
      <c r="E9099" s="124"/>
      <c r="F9099" s="119"/>
    </row>
    <row r="9100" spans="1:6" ht="63">
      <c r="A9100" s="126" t="s">
        <v>272</v>
      </c>
      <c r="B9100" s="251" t="s">
        <v>392</v>
      </c>
      <c r="C9100" s="126" t="s">
        <v>1878</v>
      </c>
      <c r="D9100" s="126" t="s">
        <v>1878</v>
      </c>
      <c r="E9100" s="124"/>
      <c r="F9100" s="119"/>
    </row>
    <row r="9101" spans="1:6" ht="31.5">
      <c r="A9101" s="126" t="s">
        <v>273</v>
      </c>
      <c r="B9101" s="251" t="s">
        <v>500</v>
      </c>
      <c r="C9101" s="126" t="s">
        <v>1878</v>
      </c>
      <c r="D9101" s="126" t="s">
        <v>1878</v>
      </c>
      <c r="E9101" s="124"/>
      <c r="F9101" s="119"/>
    </row>
    <row r="9102" spans="1:6" ht="31.5">
      <c r="A9102" s="126" t="s">
        <v>138</v>
      </c>
      <c r="B9102" s="251" t="s">
        <v>501</v>
      </c>
      <c r="C9102" s="126" t="s">
        <v>1878</v>
      </c>
      <c r="D9102" s="126" t="s">
        <v>1878</v>
      </c>
      <c r="E9102" s="124"/>
      <c r="F9102" s="119"/>
    </row>
    <row r="9103" spans="1:6">
      <c r="E9103" s="719"/>
      <c r="F9103" s="178" t="s">
        <v>251</v>
      </c>
    </row>
    <row r="9104" spans="1:6">
      <c r="B9104" s="53"/>
      <c r="F9104" s="178" t="s">
        <v>456</v>
      </c>
    </row>
    <row r="9105" spans="1:6">
      <c r="F9105" s="178" t="s">
        <v>182</v>
      </c>
    </row>
    <row r="9106" spans="1:6">
      <c r="F9106" s="178"/>
    </row>
    <row r="9107" spans="1:6">
      <c r="A9107" s="802" t="s">
        <v>399</v>
      </c>
      <c r="B9107" s="802"/>
      <c r="C9107" s="802"/>
      <c r="D9107" s="802"/>
      <c r="E9107" s="802"/>
      <c r="F9107" s="802"/>
    </row>
    <row r="9108" spans="1:6">
      <c r="A9108" s="802" t="s">
        <v>303</v>
      </c>
      <c r="B9108" s="802"/>
      <c r="C9108" s="802"/>
      <c r="D9108" s="802"/>
      <c r="E9108" s="802"/>
      <c r="F9108" s="802"/>
    </row>
    <row r="9109" spans="1:6">
      <c r="F9109" s="178" t="s">
        <v>219</v>
      </c>
    </row>
    <row r="9110" spans="1:6">
      <c r="F9110" s="178" t="s">
        <v>220</v>
      </c>
    </row>
    <row r="9111" spans="1:6">
      <c r="F9111" s="178" t="s">
        <v>221</v>
      </c>
    </row>
    <row r="9112" spans="1:6">
      <c r="F9112" s="246" t="s">
        <v>222</v>
      </c>
    </row>
    <row r="9113" spans="1:6">
      <c r="F9113" s="178" t="s">
        <v>1885</v>
      </c>
    </row>
    <row r="9114" spans="1:6">
      <c r="F9114" s="178" t="s">
        <v>177</v>
      </c>
    </row>
    <row r="9115" spans="1:6">
      <c r="A9115" s="123"/>
    </row>
    <row r="9116" spans="1:6">
      <c r="A9116" s="804" t="s">
        <v>1886</v>
      </c>
      <c r="B9116" s="804"/>
      <c r="C9116" s="804"/>
      <c r="D9116" s="804"/>
      <c r="E9116" s="804"/>
      <c r="F9116" s="804"/>
    </row>
    <row r="9117" spans="1:6">
      <c r="A9117" s="121" t="s">
        <v>1498</v>
      </c>
      <c r="B9117" s="640" t="s">
        <v>1560</v>
      </c>
    </row>
    <row r="9118" spans="1:6">
      <c r="A9118" s="803" t="s">
        <v>262</v>
      </c>
      <c r="B9118" s="781" t="s">
        <v>418</v>
      </c>
      <c r="C9118" s="806" t="s">
        <v>470</v>
      </c>
      <c r="D9118" s="807"/>
      <c r="E9118" s="805" t="s">
        <v>400</v>
      </c>
      <c r="F9118" s="781" t="s">
        <v>401</v>
      </c>
    </row>
    <row r="9119" spans="1:6">
      <c r="A9119" s="803"/>
      <c r="B9119" s="781"/>
      <c r="C9119" s="808"/>
      <c r="D9119" s="809"/>
      <c r="E9119" s="805"/>
      <c r="F9119" s="781"/>
    </row>
    <row r="9120" spans="1:6">
      <c r="A9120" s="803"/>
      <c r="B9120" s="781"/>
      <c r="C9120" s="247" t="s">
        <v>402</v>
      </c>
      <c r="D9120" s="247" t="s">
        <v>403</v>
      </c>
      <c r="E9120" s="805"/>
      <c r="F9120" s="781"/>
    </row>
    <row r="9121" spans="1:6">
      <c r="A9121" s="712">
        <v>1</v>
      </c>
      <c r="B9121" s="709">
        <v>2</v>
      </c>
      <c r="C9121" s="247">
        <v>3</v>
      </c>
      <c r="D9121" s="247">
        <v>4</v>
      </c>
      <c r="E9121" s="711">
        <v>5</v>
      </c>
      <c r="F9121" s="709">
        <v>6</v>
      </c>
    </row>
    <row r="9122" spans="1:6">
      <c r="A9122" s="712">
        <v>1</v>
      </c>
      <c r="B9122" s="248" t="s">
        <v>368</v>
      </c>
      <c r="C9122" s="249"/>
      <c r="D9122" s="249"/>
      <c r="E9122" s="125"/>
      <c r="F9122" s="710"/>
    </row>
    <row r="9123" spans="1:6">
      <c r="A9123" s="126" t="s">
        <v>264</v>
      </c>
      <c r="B9123" s="250" t="s">
        <v>369</v>
      </c>
      <c r="C9123" s="126" t="s">
        <v>1878</v>
      </c>
      <c r="D9123" s="126" t="s">
        <v>1878</v>
      </c>
      <c r="E9123" s="124"/>
      <c r="F9123" s="119"/>
    </row>
    <row r="9124" spans="1:6">
      <c r="A9124" s="126" t="s">
        <v>265</v>
      </c>
      <c r="B9124" s="251" t="s">
        <v>223</v>
      </c>
      <c r="C9124" s="126" t="s">
        <v>1878</v>
      </c>
      <c r="D9124" s="126" t="s">
        <v>1878</v>
      </c>
      <c r="E9124" s="124"/>
      <c r="F9124" s="119"/>
    </row>
    <row r="9125" spans="1:6" ht="31.5">
      <c r="A9125" s="126" t="s">
        <v>276</v>
      </c>
      <c r="B9125" s="251" t="s">
        <v>480</v>
      </c>
      <c r="C9125" s="126" t="s">
        <v>1878</v>
      </c>
      <c r="D9125" s="126" t="s">
        <v>1878</v>
      </c>
      <c r="E9125" s="124"/>
      <c r="F9125" s="119"/>
    </row>
    <row r="9126" spans="1:6" ht="63">
      <c r="A9126" s="127" t="s">
        <v>291</v>
      </c>
      <c r="B9126" s="128" t="s">
        <v>481</v>
      </c>
      <c r="C9126" s="126" t="s">
        <v>1878</v>
      </c>
      <c r="D9126" s="126" t="s">
        <v>1878</v>
      </c>
      <c r="E9126" s="124"/>
      <c r="F9126" s="119"/>
    </row>
    <row r="9127" spans="1:6" ht="31.5">
      <c r="A9127" s="127" t="s">
        <v>482</v>
      </c>
      <c r="B9127" s="128" t="s">
        <v>483</v>
      </c>
      <c r="C9127" s="126" t="s">
        <v>1878</v>
      </c>
      <c r="D9127" s="126" t="s">
        <v>1878</v>
      </c>
      <c r="E9127" s="124"/>
      <c r="F9127" s="119"/>
    </row>
    <row r="9128" spans="1:6">
      <c r="A9128" s="127" t="s">
        <v>484</v>
      </c>
      <c r="B9128" s="128" t="s">
        <v>485</v>
      </c>
      <c r="C9128" s="126" t="s">
        <v>1878</v>
      </c>
      <c r="D9128" s="126" t="s">
        <v>1878</v>
      </c>
      <c r="E9128" s="124"/>
      <c r="F9128" s="119"/>
    </row>
    <row r="9129" spans="1:6">
      <c r="A9129" s="129">
        <v>2</v>
      </c>
      <c r="B9129" s="130" t="s">
        <v>298</v>
      </c>
      <c r="C9129" s="126"/>
      <c r="D9129" s="126"/>
      <c r="E9129" s="124"/>
      <c r="F9129" s="119"/>
    </row>
    <row r="9130" spans="1:6" ht="31.5">
      <c r="A9130" s="127" t="s">
        <v>267</v>
      </c>
      <c r="B9130" s="128" t="s">
        <v>486</v>
      </c>
      <c r="C9130" s="126" t="s">
        <v>1878</v>
      </c>
      <c r="D9130" s="126" t="s">
        <v>1878</v>
      </c>
      <c r="E9130" s="124"/>
      <c r="F9130" s="119"/>
    </row>
    <row r="9131" spans="1:6" ht="63">
      <c r="A9131" s="127" t="s">
        <v>268</v>
      </c>
      <c r="B9131" s="128" t="s">
        <v>411</v>
      </c>
      <c r="C9131" s="126" t="s">
        <v>1878</v>
      </c>
      <c r="D9131" s="126" t="s">
        <v>1878</v>
      </c>
      <c r="E9131" s="124"/>
      <c r="F9131" s="119"/>
    </row>
    <row r="9132" spans="1:6" ht="31.5">
      <c r="A9132" s="127" t="s">
        <v>269</v>
      </c>
      <c r="B9132" s="128" t="s">
        <v>412</v>
      </c>
      <c r="C9132" s="126" t="s">
        <v>1878</v>
      </c>
      <c r="D9132" s="126" t="s">
        <v>1878</v>
      </c>
      <c r="E9132" s="124"/>
      <c r="F9132" s="119"/>
    </row>
    <row r="9133" spans="1:6" ht="47.25">
      <c r="A9133" s="129">
        <v>3</v>
      </c>
      <c r="B9133" s="130" t="s">
        <v>210</v>
      </c>
      <c r="C9133" s="126" t="s">
        <v>1878</v>
      </c>
      <c r="D9133" s="126" t="s">
        <v>1878</v>
      </c>
      <c r="E9133" s="124"/>
      <c r="F9133" s="119"/>
    </row>
    <row r="9134" spans="1:6" ht="31.5">
      <c r="A9134" s="127" t="s">
        <v>299</v>
      </c>
      <c r="B9134" s="128" t="s">
        <v>211</v>
      </c>
      <c r="C9134" s="126" t="s">
        <v>1878</v>
      </c>
      <c r="D9134" s="126" t="s">
        <v>1878</v>
      </c>
      <c r="E9134" s="124"/>
      <c r="F9134" s="119"/>
    </row>
    <row r="9135" spans="1:6">
      <c r="A9135" s="127" t="s">
        <v>240</v>
      </c>
      <c r="B9135" s="128" t="s">
        <v>212</v>
      </c>
      <c r="C9135" s="126" t="s">
        <v>1878</v>
      </c>
      <c r="D9135" s="126" t="s">
        <v>1878</v>
      </c>
      <c r="E9135" s="124"/>
      <c r="F9135" s="119"/>
    </row>
    <row r="9136" spans="1:6">
      <c r="A9136" s="127" t="s">
        <v>242</v>
      </c>
      <c r="B9136" s="128" t="s">
        <v>213</v>
      </c>
      <c r="C9136" s="126" t="s">
        <v>1878</v>
      </c>
      <c r="D9136" s="126" t="s">
        <v>1878</v>
      </c>
      <c r="E9136" s="124"/>
      <c r="F9136" s="119"/>
    </row>
    <row r="9137" spans="1:6">
      <c r="A9137" s="127" t="s">
        <v>214</v>
      </c>
      <c r="B9137" s="128" t="s">
        <v>215</v>
      </c>
      <c r="C9137" s="126" t="s">
        <v>1878</v>
      </c>
      <c r="D9137" s="126" t="s">
        <v>1878</v>
      </c>
      <c r="E9137" s="124"/>
      <c r="F9137" s="119"/>
    </row>
    <row r="9138" spans="1:6">
      <c r="A9138" s="127" t="s">
        <v>216</v>
      </c>
      <c r="B9138" s="128" t="s">
        <v>217</v>
      </c>
      <c r="C9138" s="126" t="s">
        <v>1878</v>
      </c>
      <c r="D9138" s="126" t="s">
        <v>1878</v>
      </c>
      <c r="E9138" s="124"/>
      <c r="F9138" s="119"/>
    </row>
    <row r="9139" spans="1:6">
      <c r="A9139" s="129">
        <v>4</v>
      </c>
      <c r="B9139" s="130" t="s">
        <v>394</v>
      </c>
      <c r="C9139" s="126"/>
      <c r="D9139" s="126"/>
      <c r="E9139" s="124"/>
      <c r="F9139" s="119"/>
    </row>
    <row r="9140" spans="1:6" ht="31.5">
      <c r="A9140" s="126" t="s">
        <v>271</v>
      </c>
      <c r="B9140" s="251" t="s">
        <v>218</v>
      </c>
      <c r="C9140" s="126" t="s">
        <v>1878</v>
      </c>
      <c r="D9140" s="126" t="s">
        <v>1878</v>
      </c>
      <c r="E9140" s="124"/>
      <c r="F9140" s="119"/>
    </row>
    <row r="9141" spans="1:6" ht="63">
      <c r="A9141" s="126" t="s">
        <v>272</v>
      </c>
      <c r="B9141" s="251" t="s">
        <v>392</v>
      </c>
      <c r="C9141" s="126" t="s">
        <v>1878</v>
      </c>
      <c r="D9141" s="126" t="s">
        <v>1878</v>
      </c>
      <c r="E9141" s="124"/>
      <c r="F9141" s="119"/>
    </row>
    <row r="9142" spans="1:6" ht="31.5">
      <c r="A9142" s="126" t="s">
        <v>273</v>
      </c>
      <c r="B9142" s="251" t="s">
        <v>500</v>
      </c>
      <c r="C9142" s="126" t="s">
        <v>1878</v>
      </c>
      <c r="D9142" s="126" t="s">
        <v>1878</v>
      </c>
      <c r="E9142" s="124"/>
      <c r="F9142" s="119"/>
    </row>
    <row r="9143" spans="1:6" ht="31.5">
      <c r="A9143" s="126" t="s">
        <v>138</v>
      </c>
      <c r="B9143" s="251" t="s">
        <v>501</v>
      </c>
      <c r="C9143" s="126" t="s">
        <v>1878</v>
      </c>
      <c r="D9143" s="126" t="s">
        <v>1878</v>
      </c>
      <c r="E9143" s="124"/>
      <c r="F9143" s="119"/>
    </row>
    <row r="9144" spans="1:6">
      <c r="E9144" s="719"/>
      <c r="F9144" s="178" t="s">
        <v>251</v>
      </c>
    </row>
    <row r="9145" spans="1:6">
      <c r="B9145" s="53"/>
      <c r="F9145" s="178" t="s">
        <v>456</v>
      </c>
    </row>
    <row r="9146" spans="1:6">
      <c r="F9146" s="178" t="s">
        <v>182</v>
      </c>
    </row>
    <row r="9147" spans="1:6">
      <c r="F9147" s="178"/>
    </row>
    <row r="9148" spans="1:6">
      <c r="A9148" s="802" t="s">
        <v>399</v>
      </c>
      <c r="B9148" s="802"/>
      <c r="C9148" s="802"/>
      <c r="D9148" s="802"/>
      <c r="E9148" s="802"/>
      <c r="F9148" s="802"/>
    </row>
    <row r="9149" spans="1:6">
      <c r="A9149" s="802" t="s">
        <v>303</v>
      </c>
      <c r="B9149" s="802"/>
      <c r="C9149" s="802"/>
      <c r="D9149" s="802"/>
      <c r="E9149" s="802"/>
      <c r="F9149" s="802"/>
    </row>
    <row r="9150" spans="1:6">
      <c r="F9150" s="178" t="s">
        <v>219</v>
      </c>
    </row>
    <row r="9151" spans="1:6">
      <c r="F9151" s="178" t="s">
        <v>220</v>
      </c>
    </row>
    <row r="9152" spans="1:6">
      <c r="F9152" s="178" t="s">
        <v>221</v>
      </c>
    </row>
    <row r="9153" spans="1:6">
      <c r="F9153" s="246" t="s">
        <v>222</v>
      </c>
    </row>
    <row r="9154" spans="1:6">
      <c r="F9154" s="178" t="s">
        <v>1885</v>
      </c>
    </row>
    <row r="9155" spans="1:6">
      <c r="F9155" s="178" t="s">
        <v>177</v>
      </c>
    </row>
    <row r="9156" spans="1:6">
      <c r="A9156" s="123"/>
    </row>
    <row r="9157" spans="1:6">
      <c r="A9157" s="804" t="s">
        <v>1886</v>
      </c>
      <c r="B9157" s="804"/>
      <c r="C9157" s="804"/>
      <c r="D9157" s="804"/>
      <c r="E9157" s="804"/>
      <c r="F9157" s="804"/>
    </row>
    <row r="9158" spans="1:6">
      <c r="A9158" s="121" t="s">
        <v>1499</v>
      </c>
      <c r="B9158" s="640" t="s">
        <v>1561</v>
      </c>
    </row>
    <row r="9159" spans="1:6">
      <c r="A9159" s="803" t="s">
        <v>262</v>
      </c>
      <c r="B9159" s="781" t="s">
        <v>418</v>
      </c>
      <c r="C9159" s="806" t="s">
        <v>470</v>
      </c>
      <c r="D9159" s="807"/>
      <c r="E9159" s="805" t="s">
        <v>400</v>
      </c>
      <c r="F9159" s="781" t="s">
        <v>401</v>
      </c>
    </row>
    <row r="9160" spans="1:6">
      <c r="A9160" s="803"/>
      <c r="B9160" s="781"/>
      <c r="C9160" s="808"/>
      <c r="D9160" s="809"/>
      <c r="E9160" s="805"/>
      <c r="F9160" s="781"/>
    </row>
    <row r="9161" spans="1:6">
      <c r="A9161" s="803"/>
      <c r="B9161" s="781"/>
      <c r="C9161" s="247" t="s">
        <v>402</v>
      </c>
      <c r="D9161" s="247" t="s">
        <v>403</v>
      </c>
      <c r="E9161" s="805"/>
      <c r="F9161" s="781"/>
    </row>
    <row r="9162" spans="1:6">
      <c r="A9162" s="712">
        <v>1</v>
      </c>
      <c r="B9162" s="709">
        <v>2</v>
      </c>
      <c r="C9162" s="247">
        <v>3</v>
      </c>
      <c r="D9162" s="247">
        <v>4</v>
      </c>
      <c r="E9162" s="711">
        <v>5</v>
      </c>
      <c r="F9162" s="709">
        <v>6</v>
      </c>
    </row>
    <row r="9163" spans="1:6">
      <c r="A9163" s="712">
        <v>1</v>
      </c>
      <c r="B9163" s="248" t="s">
        <v>368</v>
      </c>
      <c r="C9163" s="249"/>
      <c r="D9163" s="249"/>
      <c r="E9163" s="125"/>
      <c r="F9163" s="710"/>
    </row>
    <row r="9164" spans="1:6">
      <c r="A9164" s="126" t="s">
        <v>264</v>
      </c>
      <c r="B9164" s="250" t="s">
        <v>369</v>
      </c>
      <c r="C9164" s="126" t="s">
        <v>1878</v>
      </c>
      <c r="D9164" s="126" t="s">
        <v>1878</v>
      </c>
      <c r="E9164" s="124"/>
      <c r="F9164" s="119"/>
    </row>
    <row r="9165" spans="1:6">
      <c r="A9165" s="126" t="s">
        <v>265</v>
      </c>
      <c r="B9165" s="251" t="s">
        <v>223</v>
      </c>
      <c r="C9165" s="126" t="s">
        <v>1878</v>
      </c>
      <c r="D9165" s="126" t="s">
        <v>1878</v>
      </c>
      <c r="E9165" s="124"/>
      <c r="F9165" s="119"/>
    </row>
    <row r="9166" spans="1:6" ht="31.5">
      <c r="A9166" s="126" t="s">
        <v>276</v>
      </c>
      <c r="B9166" s="251" t="s">
        <v>480</v>
      </c>
      <c r="C9166" s="126" t="s">
        <v>1878</v>
      </c>
      <c r="D9166" s="126" t="s">
        <v>1878</v>
      </c>
      <c r="E9166" s="124"/>
      <c r="F9166" s="119"/>
    </row>
    <row r="9167" spans="1:6" ht="63">
      <c r="A9167" s="127" t="s">
        <v>291</v>
      </c>
      <c r="B9167" s="128" t="s">
        <v>481</v>
      </c>
      <c r="C9167" s="126" t="s">
        <v>1878</v>
      </c>
      <c r="D9167" s="126" t="s">
        <v>1878</v>
      </c>
      <c r="E9167" s="124"/>
      <c r="F9167" s="119"/>
    </row>
    <row r="9168" spans="1:6" ht="31.5">
      <c r="A9168" s="127" t="s">
        <v>482</v>
      </c>
      <c r="B9168" s="128" t="s">
        <v>483</v>
      </c>
      <c r="C9168" s="126" t="s">
        <v>1878</v>
      </c>
      <c r="D9168" s="126" t="s">
        <v>1878</v>
      </c>
      <c r="E9168" s="124"/>
      <c r="F9168" s="119"/>
    </row>
    <row r="9169" spans="1:6">
      <c r="A9169" s="127" t="s">
        <v>484</v>
      </c>
      <c r="B9169" s="128" t="s">
        <v>485</v>
      </c>
      <c r="C9169" s="126" t="s">
        <v>1878</v>
      </c>
      <c r="D9169" s="126" t="s">
        <v>1878</v>
      </c>
      <c r="E9169" s="124"/>
      <c r="F9169" s="119"/>
    </row>
    <row r="9170" spans="1:6">
      <c r="A9170" s="129">
        <v>2</v>
      </c>
      <c r="B9170" s="130" t="s">
        <v>298</v>
      </c>
      <c r="C9170" s="126"/>
      <c r="D9170" s="126"/>
      <c r="E9170" s="124"/>
      <c r="F9170" s="119"/>
    </row>
    <row r="9171" spans="1:6" ht="31.5">
      <c r="A9171" s="127" t="s">
        <v>267</v>
      </c>
      <c r="B9171" s="128" t="s">
        <v>486</v>
      </c>
      <c r="C9171" s="126" t="s">
        <v>1878</v>
      </c>
      <c r="D9171" s="126" t="s">
        <v>1878</v>
      </c>
      <c r="E9171" s="124"/>
      <c r="F9171" s="119"/>
    </row>
    <row r="9172" spans="1:6" ht="63">
      <c r="A9172" s="127" t="s">
        <v>268</v>
      </c>
      <c r="B9172" s="128" t="s">
        <v>411</v>
      </c>
      <c r="C9172" s="126" t="s">
        <v>1878</v>
      </c>
      <c r="D9172" s="126" t="s">
        <v>1878</v>
      </c>
      <c r="E9172" s="124"/>
      <c r="F9172" s="119"/>
    </row>
    <row r="9173" spans="1:6" ht="31.5">
      <c r="A9173" s="127" t="s">
        <v>269</v>
      </c>
      <c r="B9173" s="128" t="s">
        <v>412</v>
      </c>
      <c r="C9173" s="126" t="s">
        <v>1878</v>
      </c>
      <c r="D9173" s="126" t="s">
        <v>1878</v>
      </c>
      <c r="E9173" s="124"/>
      <c r="F9173" s="119"/>
    </row>
    <row r="9174" spans="1:6" ht="47.25">
      <c r="A9174" s="129">
        <v>3</v>
      </c>
      <c r="B9174" s="130" t="s">
        <v>210</v>
      </c>
      <c r="C9174" s="126" t="s">
        <v>1878</v>
      </c>
      <c r="D9174" s="126" t="s">
        <v>1878</v>
      </c>
      <c r="E9174" s="124"/>
      <c r="F9174" s="119"/>
    </row>
    <row r="9175" spans="1:6" ht="31.5">
      <c r="A9175" s="127" t="s">
        <v>299</v>
      </c>
      <c r="B9175" s="128" t="s">
        <v>211</v>
      </c>
      <c r="C9175" s="126" t="s">
        <v>1878</v>
      </c>
      <c r="D9175" s="126" t="s">
        <v>1878</v>
      </c>
      <c r="E9175" s="124"/>
      <c r="F9175" s="119"/>
    </row>
    <row r="9176" spans="1:6">
      <c r="A9176" s="127" t="s">
        <v>240</v>
      </c>
      <c r="B9176" s="128" t="s">
        <v>212</v>
      </c>
      <c r="C9176" s="126" t="s">
        <v>1878</v>
      </c>
      <c r="D9176" s="126" t="s">
        <v>1878</v>
      </c>
      <c r="E9176" s="124"/>
      <c r="F9176" s="119"/>
    </row>
    <row r="9177" spans="1:6">
      <c r="A9177" s="127" t="s">
        <v>242</v>
      </c>
      <c r="B9177" s="128" t="s">
        <v>213</v>
      </c>
      <c r="C9177" s="126" t="s">
        <v>1878</v>
      </c>
      <c r="D9177" s="126" t="s">
        <v>1878</v>
      </c>
      <c r="E9177" s="124"/>
      <c r="F9177" s="119"/>
    </row>
    <row r="9178" spans="1:6">
      <c r="A9178" s="127" t="s">
        <v>214</v>
      </c>
      <c r="B9178" s="128" t="s">
        <v>215</v>
      </c>
      <c r="C9178" s="126" t="s">
        <v>1878</v>
      </c>
      <c r="D9178" s="126" t="s">
        <v>1878</v>
      </c>
      <c r="E9178" s="124"/>
      <c r="F9178" s="119"/>
    </row>
    <row r="9179" spans="1:6">
      <c r="A9179" s="127" t="s">
        <v>216</v>
      </c>
      <c r="B9179" s="128" t="s">
        <v>217</v>
      </c>
      <c r="C9179" s="126" t="s">
        <v>1878</v>
      </c>
      <c r="D9179" s="126" t="s">
        <v>1878</v>
      </c>
      <c r="E9179" s="124"/>
      <c r="F9179" s="119"/>
    </row>
    <row r="9180" spans="1:6">
      <c r="A9180" s="129">
        <v>4</v>
      </c>
      <c r="B9180" s="130" t="s">
        <v>394</v>
      </c>
      <c r="C9180" s="126"/>
      <c r="D9180" s="126"/>
      <c r="E9180" s="124"/>
      <c r="F9180" s="119"/>
    </row>
    <row r="9181" spans="1:6" ht="31.5">
      <c r="A9181" s="126" t="s">
        <v>271</v>
      </c>
      <c r="B9181" s="251" t="s">
        <v>218</v>
      </c>
      <c r="C9181" s="126" t="s">
        <v>1878</v>
      </c>
      <c r="D9181" s="126" t="s">
        <v>1878</v>
      </c>
      <c r="E9181" s="124"/>
      <c r="F9181" s="119"/>
    </row>
    <row r="9182" spans="1:6" ht="63">
      <c r="A9182" s="126" t="s">
        <v>272</v>
      </c>
      <c r="B9182" s="251" t="s">
        <v>392</v>
      </c>
      <c r="C9182" s="126" t="s">
        <v>1878</v>
      </c>
      <c r="D9182" s="126" t="s">
        <v>1878</v>
      </c>
      <c r="E9182" s="124"/>
      <c r="F9182" s="119"/>
    </row>
    <row r="9183" spans="1:6" ht="31.5">
      <c r="A9183" s="126" t="s">
        <v>273</v>
      </c>
      <c r="B9183" s="251" t="s">
        <v>500</v>
      </c>
      <c r="C9183" s="126" t="s">
        <v>1878</v>
      </c>
      <c r="D9183" s="126" t="s">
        <v>1878</v>
      </c>
      <c r="E9183" s="124"/>
      <c r="F9183" s="119"/>
    </row>
    <row r="9184" spans="1:6" ht="31.5">
      <c r="A9184" s="126" t="s">
        <v>138</v>
      </c>
      <c r="B9184" s="251" t="s">
        <v>501</v>
      </c>
      <c r="C9184" s="126" t="s">
        <v>1878</v>
      </c>
      <c r="D9184" s="126" t="s">
        <v>1878</v>
      </c>
      <c r="E9184" s="124"/>
      <c r="F9184" s="119"/>
    </row>
    <row r="9185" spans="1:6">
      <c r="E9185" s="719"/>
      <c r="F9185" s="178" t="s">
        <v>251</v>
      </c>
    </row>
    <row r="9186" spans="1:6">
      <c r="B9186" s="53"/>
      <c r="F9186" s="178" t="s">
        <v>456</v>
      </c>
    </row>
    <row r="9187" spans="1:6">
      <c r="F9187" s="178" t="s">
        <v>182</v>
      </c>
    </row>
    <row r="9188" spans="1:6">
      <c r="F9188" s="178"/>
    </row>
    <row r="9189" spans="1:6">
      <c r="A9189" s="802" t="s">
        <v>399</v>
      </c>
      <c r="B9189" s="802"/>
      <c r="C9189" s="802"/>
      <c r="D9189" s="802"/>
      <c r="E9189" s="802"/>
      <c r="F9189" s="802"/>
    </row>
    <row r="9190" spans="1:6">
      <c r="A9190" s="802" t="s">
        <v>303</v>
      </c>
      <c r="B9190" s="802"/>
      <c r="C9190" s="802"/>
      <c r="D9190" s="802"/>
      <c r="E9190" s="802"/>
      <c r="F9190" s="802"/>
    </row>
    <row r="9191" spans="1:6">
      <c r="F9191" s="178" t="s">
        <v>219</v>
      </c>
    </row>
    <row r="9192" spans="1:6">
      <c r="F9192" s="178" t="s">
        <v>220</v>
      </c>
    </row>
    <row r="9193" spans="1:6">
      <c r="F9193" s="178" t="s">
        <v>221</v>
      </c>
    </row>
    <row r="9194" spans="1:6">
      <c r="F9194" s="246" t="s">
        <v>222</v>
      </c>
    </row>
    <row r="9195" spans="1:6">
      <c r="F9195" s="178" t="s">
        <v>1885</v>
      </c>
    </row>
    <row r="9196" spans="1:6">
      <c r="F9196" s="178" t="s">
        <v>177</v>
      </c>
    </row>
    <row r="9197" spans="1:6">
      <c r="A9197" s="123"/>
    </row>
    <row r="9198" spans="1:6">
      <c r="A9198" s="804" t="s">
        <v>1886</v>
      </c>
      <c r="B9198" s="804"/>
      <c r="C9198" s="804"/>
      <c r="D9198" s="804"/>
      <c r="E9198" s="804"/>
      <c r="F9198" s="804"/>
    </row>
    <row r="9199" spans="1:6">
      <c r="A9199" s="121" t="s">
        <v>1500</v>
      </c>
      <c r="B9199" s="640" t="s">
        <v>1562</v>
      </c>
    </row>
    <row r="9200" spans="1:6">
      <c r="A9200" s="803" t="s">
        <v>262</v>
      </c>
      <c r="B9200" s="781" t="s">
        <v>418</v>
      </c>
      <c r="C9200" s="806" t="s">
        <v>470</v>
      </c>
      <c r="D9200" s="807"/>
      <c r="E9200" s="805" t="s">
        <v>400</v>
      </c>
      <c r="F9200" s="781" t="s">
        <v>401</v>
      </c>
    </row>
    <row r="9201" spans="1:6">
      <c r="A9201" s="803"/>
      <c r="B9201" s="781"/>
      <c r="C9201" s="808"/>
      <c r="D9201" s="809"/>
      <c r="E9201" s="805"/>
      <c r="F9201" s="781"/>
    </row>
    <row r="9202" spans="1:6">
      <c r="A9202" s="803"/>
      <c r="B9202" s="781"/>
      <c r="C9202" s="247" t="s">
        <v>402</v>
      </c>
      <c r="D9202" s="247" t="s">
        <v>403</v>
      </c>
      <c r="E9202" s="805"/>
      <c r="F9202" s="781"/>
    </row>
    <row r="9203" spans="1:6">
      <c r="A9203" s="712">
        <v>1</v>
      </c>
      <c r="B9203" s="709">
        <v>2</v>
      </c>
      <c r="C9203" s="247">
        <v>3</v>
      </c>
      <c r="D9203" s="247">
        <v>4</v>
      </c>
      <c r="E9203" s="711">
        <v>5</v>
      </c>
      <c r="F9203" s="709">
        <v>6</v>
      </c>
    </row>
    <row r="9204" spans="1:6">
      <c r="A9204" s="712">
        <v>1</v>
      </c>
      <c r="B9204" s="248" t="s">
        <v>368</v>
      </c>
      <c r="C9204" s="249"/>
      <c r="D9204" s="249"/>
      <c r="E9204" s="125"/>
      <c r="F9204" s="710"/>
    </row>
    <row r="9205" spans="1:6">
      <c r="A9205" s="126" t="s">
        <v>264</v>
      </c>
      <c r="B9205" s="250" t="s">
        <v>369</v>
      </c>
      <c r="C9205" s="126" t="s">
        <v>1878</v>
      </c>
      <c r="D9205" s="126" t="s">
        <v>1878</v>
      </c>
      <c r="E9205" s="124"/>
      <c r="F9205" s="119"/>
    </row>
    <row r="9206" spans="1:6">
      <c r="A9206" s="126" t="s">
        <v>265</v>
      </c>
      <c r="B9206" s="251" t="s">
        <v>223</v>
      </c>
      <c r="C9206" s="126" t="s">
        <v>1878</v>
      </c>
      <c r="D9206" s="126" t="s">
        <v>1878</v>
      </c>
      <c r="E9206" s="124"/>
      <c r="F9206" s="119"/>
    </row>
    <row r="9207" spans="1:6" ht="31.5">
      <c r="A9207" s="126" t="s">
        <v>276</v>
      </c>
      <c r="B9207" s="251" t="s">
        <v>480</v>
      </c>
      <c r="C9207" s="126" t="s">
        <v>1878</v>
      </c>
      <c r="D9207" s="126" t="s">
        <v>1878</v>
      </c>
      <c r="E9207" s="124"/>
      <c r="F9207" s="119"/>
    </row>
    <row r="9208" spans="1:6" ht="63">
      <c r="A9208" s="127" t="s">
        <v>291</v>
      </c>
      <c r="B9208" s="128" t="s">
        <v>481</v>
      </c>
      <c r="C9208" s="126" t="s">
        <v>1878</v>
      </c>
      <c r="D9208" s="126" t="s">
        <v>1878</v>
      </c>
      <c r="E9208" s="124"/>
      <c r="F9208" s="119"/>
    </row>
    <row r="9209" spans="1:6" ht="31.5">
      <c r="A9209" s="127" t="s">
        <v>482</v>
      </c>
      <c r="B9209" s="128" t="s">
        <v>483</v>
      </c>
      <c r="C9209" s="126" t="s">
        <v>1878</v>
      </c>
      <c r="D9209" s="126" t="s">
        <v>1878</v>
      </c>
      <c r="E9209" s="124"/>
      <c r="F9209" s="119"/>
    </row>
    <row r="9210" spans="1:6">
      <c r="A9210" s="127" t="s">
        <v>484</v>
      </c>
      <c r="B9210" s="128" t="s">
        <v>485</v>
      </c>
      <c r="C9210" s="126" t="s">
        <v>1878</v>
      </c>
      <c r="D9210" s="126" t="s">
        <v>1878</v>
      </c>
      <c r="E9210" s="124"/>
      <c r="F9210" s="119"/>
    </row>
    <row r="9211" spans="1:6">
      <c r="A9211" s="129">
        <v>2</v>
      </c>
      <c r="B9211" s="130" t="s">
        <v>298</v>
      </c>
      <c r="C9211" s="126"/>
      <c r="D9211" s="126"/>
      <c r="E9211" s="124"/>
      <c r="F9211" s="119"/>
    </row>
    <row r="9212" spans="1:6" ht="31.5">
      <c r="A9212" s="127" t="s">
        <v>267</v>
      </c>
      <c r="B9212" s="128" t="s">
        <v>486</v>
      </c>
      <c r="C9212" s="126" t="s">
        <v>1878</v>
      </c>
      <c r="D9212" s="126" t="s">
        <v>1878</v>
      </c>
      <c r="E9212" s="124"/>
      <c r="F9212" s="119"/>
    </row>
    <row r="9213" spans="1:6" ht="63">
      <c r="A9213" s="127" t="s">
        <v>268</v>
      </c>
      <c r="B9213" s="128" t="s">
        <v>411</v>
      </c>
      <c r="C9213" s="126" t="s">
        <v>1878</v>
      </c>
      <c r="D9213" s="126" t="s">
        <v>1878</v>
      </c>
      <c r="E9213" s="124"/>
      <c r="F9213" s="119"/>
    </row>
    <row r="9214" spans="1:6" ht="31.5">
      <c r="A9214" s="127" t="s">
        <v>269</v>
      </c>
      <c r="B9214" s="128" t="s">
        <v>412</v>
      </c>
      <c r="C9214" s="126" t="s">
        <v>1878</v>
      </c>
      <c r="D9214" s="126" t="s">
        <v>1878</v>
      </c>
      <c r="E9214" s="124"/>
      <c r="F9214" s="119"/>
    </row>
    <row r="9215" spans="1:6" ht="47.25">
      <c r="A9215" s="129">
        <v>3</v>
      </c>
      <c r="B9215" s="130" t="s">
        <v>210</v>
      </c>
      <c r="C9215" s="126" t="s">
        <v>1878</v>
      </c>
      <c r="D9215" s="126" t="s">
        <v>1878</v>
      </c>
      <c r="E9215" s="124"/>
      <c r="F9215" s="119"/>
    </row>
    <row r="9216" spans="1:6" ht="31.5">
      <c r="A9216" s="127" t="s">
        <v>299</v>
      </c>
      <c r="B9216" s="128" t="s">
        <v>211</v>
      </c>
      <c r="C9216" s="126" t="s">
        <v>1878</v>
      </c>
      <c r="D9216" s="126" t="s">
        <v>1878</v>
      </c>
      <c r="E9216" s="124"/>
      <c r="F9216" s="119"/>
    </row>
    <row r="9217" spans="1:6">
      <c r="A9217" s="127" t="s">
        <v>240</v>
      </c>
      <c r="B9217" s="128" t="s">
        <v>212</v>
      </c>
      <c r="C9217" s="126" t="s">
        <v>1878</v>
      </c>
      <c r="D9217" s="126" t="s">
        <v>1878</v>
      </c>
      <c r="E9217" s="124"/>
      <c r="F9217" s="119"/>
    </row>
    <row r="9218" spans="1:6">
      <c r="A9218" s="127" t="s">
        <v>242</v>
      </c>
      <c r="B9218" s="128" t="s">
        <v>213</v>
      </c>
      <c r="C9218" s="126" t="s">
        <v>1878</v>
      </c>
      <c r="D9218" s="126" t="s">
        <v>1878</v>
      </c>
      <c r="E9218" s="124"/>
      <c r="F9218" s="119"/>
    </row>
    <row r="9219" spans="1:6">
      <c r="A9219" s="127" t="s">
        <v>214</v>
      </c>
      <c r="B9219" s="128" t="s">
        <v>215</v>
      </c>
      <c r="C9219" s="126" t="s">
        <v>1878</v>
      </c>
      <c r="D9219" s="126" t="s">
        <v>1878</v>
      </c>
      <c r="E9219" s="124"/>
      <c r="F9219" s="119"/>
    </row>
    <row r="9220" spans="1:6">
      <c r="A9220" s="127" t="s">
        <v>216</v>
      </c>
      <c r="B9220" s="128" t="s">
        <v>217</v>
      </c>
      <c r="C9220" s="126" t="s">
        <v>1878</v>
      </c>
      <c r="D9220" s="126" t="s">
        <v>1878</v>
      </c>
      <c r="E9220" s="124"/>
      <c r="F9220" s="119"/>
    </row>
    <row r="9221" spans="1:6">
      <c r="A9221" s="129">
        <v>4</v>
      </c>
      <c r="B9221" s="130" t="s">
        <v>394</v>
      </c>
      <c r="C9221" s="126"/>
      <c r="D9221" s="126"/>
      <c r="E9221" s="124"/>
      <c r="F9221" s="119"/>
    </row>
    <row r="9222" spans="1:6" ht="31.5">
      <c r="A9222" s="126" t="s">
        <v>271</v>
      </c>
      <c r="B9222" s="251" t="s">
        <v>218</v>
      </c>
      <c r="C9222" s="126" t="s">
        <v>1878</v>
      </c>
      <c r="D9222" s="126" t="s">
        <v>1878</v>
      </c>
      <c r="E9222" s="124"/>
      <c r="F9222" s="119"/>
    </row>
    <row r="9223" spans="1:6" ht="63">
      <c r="A9223" s="126" t="s">
        <v>272</v>
      </c>
      <c r="B9223" s="251" t="s">
        <v>392</v>
      </c>
      <c r="C9223" s="126" t="s">
        <v>1878</v>
      </c>
      <c r="D9223" s="126" t="s">
        <v>1878</v>
      </c>
      <c r="E9223" s="124"/>
      <c r="F9223" s="119"/>
    </row>
    <row r="9224" spans="1:6" ht="31.5">
      <c r="A9224" s="126" t="s">
        <v>273</v>
      </c>
      <c r="B9224" s="251" t="s">
        <v>500</v>
      </c>
      <c r="C9224" s="126" t="s">
        <v>1878</v>
      </c>
      <c r="D9224" s="126" t="s">
        <v>1878</v>
      </c>
      <c r="E9224" s="124"/>
      <c r="F9224" s="119"/>
    </row>
    <row r="9225" spans="1:6" ht="31.5">
      <c r="A9225" s="126" t="s">
        <v>138</v>
      </c>
      <c r="B9225" s="251" t="s">
        <v>501</v>
      </c>
      <c r="C9225" s="126" t="s">
        <v>1878</v>
      </c>
      <c r="D9225" s="126" t="s">
        <v>1878</v>
      </c>
      <c r="E9225" s="124"/>
      <c r="F9225" s="119"/>
    </row>
    <row r="9226" spans="1:6">
      <c r="E9226" s="719"/>
      <c r="F9226" s="178" t="s">
        <v>251</v>
      </c>
    </row>
    <row r="9227" spans="1:6">
      <c r="B9227" s="53"/>
      <c r="F9227" s="178" t="s">
        <v>456</v>
      </c>
    </row>
    <row r="9228" spans="1:6">
      <c r="F9228" s="178" t="s">
        <v>182</v>
      </c>
    </row>
    <row r="9229" spans="1:6">
      <c r="F9229" s="178"/>
    </row>
    <row r="9230" spans="1:6">
      <c r="A9230" s="802" t="s">
        <v>399</v>
      </c>
      <c r="B9230" s="802"/>
      <c r="C9230" s="802"/>
      <c r="D9230" s="802"/>
      <c r="E9230" s="802"/>
      <c r="F9230" s="802"/>
    </row>
    <row r="9231" spans="1:6">
      <c r="A9231" s="802" t="s">
        <v>303</v>
      </c>
      <c r="B9231" s="802"/>
      <c r="C9231" s="802"/>
      <c r="D9231" s="802"/>
      <c r="E9231" s="802"/>
      <c r="F9231" s="802"/>
    </row>
    <row r="9232" spans="1:6">
      <c r="F9232" s="178" t="s">
        <v>219</v>
      </c>
    </row>
    <row r="9233" spans="1:6">
      <c r="F9233" s="178" t="s">
        <v>220</v>
      </c>
    </row>
    <row r="9234" spans="1:6">
      <c r="F9234" s="178" t="s">
        <v>221</v>
      </c>
    </row>
    <row r="9235" spans="1:6">
      <c r="F9235" s="246" t="s">
        <v>222</v>
      </c>
    </row>
    <row r="9236" spans="1:6">
      <c r="F9236" s="178" t="s">
        <v>1885</v>
      </c>
    </row>
    <row r="9237" spans="1:6">
      <c r="F9237" s="178" t="s">
        <v>177</v>
      </c>
    </row>
    <row r="9238" spans="1:6">
      <c r="A9238" s="123"/>
    </row>
    <row r="9239" spans="1:6">
      <c r="A9239" s="804" t="s">
        <v>1886</v>
      </c>
      <c r="B9239" s="804"/>
      <c r="C9239" s="804"/>
      <c r="D9239" s="804"/>
      <c r="E9239" s="804"/>
      <c r="F9239" s="804"/>
    </row>
    <row r="9240" spans="1:6">
      <c r="A9240" s="121" t="s">
        <v>1501</v>
      </c>
      <c r="B9240" s="640" t="s">
        <v>1563</v>
      </c>
    </row>
    <row r="9241" spans="1:6">
      <c r="A9241" s="803" t="s">
        <v>262</v>
      </c>
      <c r="B9241" s="781" t="s">
        <v>418</v>
      </c>
      <c r="C9241" s="806" t="s">
        <v>470</v>
      </c>
      <c r="D9241" s="807"/>
      <c r="E9241" s="805" t="s">
        <v>400</v>
      </c>
      <c r="F9241" s="781" t="s">
        <v>401</v>
      </c>
    </row>
    <row r="9242" spans="1:6">
      <c r="A9242" s="803"/>
      <c r="B9242" s="781"/>
      <c r="C9242" s="808"/>
      <c r="D9242" s="809"/>
      <c r="E9242" s="805"/>
      <c r="F9242" s="781"/>
    </row>
    <row r="9243" spans="1:6">
      <c r="A9243" s="803"/>
      <c r="B9243" s="781"/>
      <c r="C9243" s="247" t="s">
        <v>402</v>
      </c>
      <c r="D9243" s="247" t="s">
        <v>403</v>
      </c>
      <c r="E9243" s="805"/>
      <c r="F9243" s="781"/>
    </row>
    <row r="9244" spans="1:6">
      <c r="A9244" s="712">
        <v>1</v>
      </c>
      <c r="B9244" s="709">
        <v>2</v>
      </c>
      <c r="C9244" s="247">
        <v>3</v>
      </c>
      <c r="D9244" s="247">
        <v>4</v>
      </c>
      <c r="E9244" s="711">
        <v>5</v>
      </c>
      <c r="F9244" s="709">
        <v>6</v>
      </c>
    </row>
    <row r="9245" spans="1:6">
      <c r="A9245" s="712">
        <v>1</v>
      </c>
      <c r="B9245" s="248" t="s">
        <v>368</v>
      </c>
      <c r="C9245" s="249"/>
      <c r="D9245" s="249"/>
      <c r="E9245" s="125"/>
      <c r="F9245" s="710"/>
    </row>
    <row r="9246" spans="1:6">
      <c r="A9246" s="126" t="s">
        <v>264</v>
      </c>
      <c r="B9246" s="250" t="s">
        <v>369</v>
      </c>
      <c r="C9246" s="126" t="s">
        <v>1878</v>
      </c>
      <c r="D9246" s="126" t="s">
        <v>1878</v>
      </c>
      <c r="E9246" s="124"/>
      <c r="F9246" s="119"/>
    </row>
    <row r="9247" spans="1:6">
      <c r="A9247" s="126" t="s">
        <v>265</v>
      </c>
      <c r="B9247" s="251" t="s">
        <v>223</v>
      </c>
      <c r="C9247" s="126" t="s">
        <v>1878</v>
      </c>
      <c r="D9247" s="126" t="s">
        <v>1878</v>
      </c>
      <c r="E9247" s="124"/>
      <c r="F9247" s="119"/>
    </row>
    <row r="9248" spans="1:6" ht="31.5">
      <c r="A9248" s="126" t="s">
        <v>276</v>
      </c>
      <c r="B9248" s="251" t="s">
        <v>480</v>
      </c>
      <c r="C9248" s="126" t="s">
        <v>1878</v>
      </c>
      <c r="D9248" s="126" t="s">
        <v>1878</v>
      </c>
      <c r="E9248" s="124"/>
      <c r="F9248" s="119"/>
    </row>
    <row r="9249" spans="1:6" ht="63">
      <c r="A9249" s="127" t="s">
        <v>291</v>
      </c>
      <c r="B9249" s="128" t="s">
        <v>481</v>
      </c>
      <c r="C9249" s="126" t="s">
        <v>1878</v>
      </c>
      <c r="D9249" s="126" t="s">
        <v>1878</v>
      </c>
      <c r="E9249" s="124"/>
      <c r="F9249" s="119"/>
    </row>
    <row r="9250" spans="1:6" ht="31.5">
      <c r="A9250" s="127" t="s">
        <v>482</v>
      </c>
      <c r="B9250" s="128" t="s">
        <v>483</v>
      </c>
      <c r="C9250" s="126" t="s">
        <v>1878</v>
      </c>
      <c r="D9250" s="126" t="s">
        <v>1878</v>
      </c>
      <c r="E9250" s="124"/>
      <c r="F9250" s="119"/>
    </row>
    <row r="9251" spans="1:6">
      <c r="A9251" s="127" t="s">
        <v>484</v>
      </c>
      <c r="B9251" s="128" t="s">
        <v>485</v>
      </c>
      <c r="C9251" s="126" t="s">
        <v>1878</v>
      </c>
      <c r="D9251" s="126" t="s">
        <v>1878</v>
      </c>
      <c r="E9251" s="124"/>
      <c r="F9251" s="119"/>
    </row>
    <row r="9252" spans="1:6">
      <c r="A9252" s="129">
        <v>2</v>
      </c>
      <c r="B9252" s="130" t="s">
        <v>298</v>
      </c>
      <c r="C9252" s="126"/>
      <c r="D9252" s="126"/>
      <c r="E9252" s="124"/>
      <c r="F9252" s="119"/>
    </row>
    <row r="9253" spans="1:6" ht="31.5">
      <c r="A9253" s="127" t="s">
        <v>267</v>
      </c>
      <c r="B9253" s="128" t="s">
        <v>486</v>
      </c>
      <c r="C9253" s="126" t="s">
        <v>1878</v>
      </c>
      <c r="D9253" s="126" t="s">
        <v>1878</v>
      </c>
      <c r="E9253" s="124"/>
      <c r="F9253" s="119"/>
    </row>
    <row r="9254" spans="1:6" ht="63">
      <c r="A9254" s="127" t="s">
        <v>268</v>
      </c>
      <c r="B9254" s="128" t="s">
        <v>411</v>
      </c>
      <c r="C9254" s="126" t="s">
        <v>1878</v>
      </c>
      <c r="D9254" s="126" t="s">
        <v>1878</v>
      </c>
      <c r="E9254" s="124"/>
      <c r="F9254" s="119"/>
    </row>
    <row r="9255" spans="1:6" ht="31.5">
      <c r="A9255" s="127" t="s">
        <v>269</v>
      </c>
      <c r="B9255" s="128" t="s">
        <v>412</v>
      </c>
      <c r="C9255" s="126" t="s">
        <v>1878</v>
      </c>
      <c r="D9255" s="126" t="s">
        <v>1878</v>
      </c>
      <c r="E9255" s="124"/>
      <c r="F9255" s="119"/>
    </row>
    <row r="9256" spans="1:6" ht="47.25">
      <c r="A9256" s="129">
        <v>3</v>
      </c>
      <c r="B9256" s="130" t="s">
        <v>210</v>
      </c>
      <c r="C9256" s="126" t="s">
        <v>1878</v>
      </c>
      <c r="D9256" s="126" t="s">
        <v>1878</v>
      </c>
      <c r="E9256" s="124"/>
      <c r="F9256" s="119"/>
    </row>
    <row r="9257" spans="1:6" ht="31.5">
      <c r="A9257" s="127" t="s">
        <v>299</v>
      </c>
      <c r="B9257" s="128" t="s">
        <v>211</v>
      </c>
      <c r="C9257" s="126" t="s">
        <v>1878</v>
      </c>
      <c r="D9257" s="126" t="s">
        <v>1878</v>
      </c>
      <c r="E9257" s="124"/>
      <c r="F9257" s="119"/>
    </row>
    <row r="9258" spans="1:6">
      <c r="A9258" s="127" t="s">
        <v>240</v>
      </c>
      <c r="B9258" s="128" t="s">
        <v>212</v>
      </c>
      <c r="C9258" s="126" t="s">
        <v>1878</v>
      </c>
      <c r="D9258" s="126" t="s">
        <v>1878</v>
      </c>
      <c r="E9258" s="124"/>
      <c r="F9258" s="119"/>
    </row>
    <row r="9259" spans="1:6">
      <c r="A9259" s="127" t="s">
        <v>242</v>
      </c>
      <c r="B9259" s="128" t="s">
        <v>213</v>
      </c>
      <c r="C9259" s="126" t="s">
        <v>1878</v>
      </c>
      <c r="D9259" s="126" t="s">
        <v>1878</v>
      </c>
      <c r="E9259" s="124"/>
      <c r="F9259" s="119"/>
    </row>
    <row r="9260" spans="1:6">
      <c r="A9260" s="127" t="s">
        <v>214</v>
      </c>
      <c r="B9260" s="128" t="s">
        <v>215</v>
      </c>
      <c r="C9260" s="126" t="s">
        <v>1878</v>
      </c>
      <c r="D9260" s="126" t="s">
        <v>1878</v>
      </c>
      <c r="E9260" s="124"/>
      <c r="F9260" s="119"/>
    </row>
    <row r="9261" spans="1:6">
      <c r="A9261" s="127" t="s">
        <v>216</v>
      </c>
      <c r="B9261" s="128" t="s">
        <v>217</v>
      </c>
      <c r="C9261" s="126" t="s">
        <v>1878</v>
      </c>
      <c r="D9261" s="126" t="s">
        <v>1878</v>
      </c>
      <c r="E9261" s="124"/>
      <c r="F9261" s="119"/>
    </row>
    <row r="9262" spans="1:6">
      <c r="A9262" s="129">
        <v>4</v>
      </c>
      <c r="B9262" s="130" t="s">
        <v>394</v>
      </c>
      <c r="C9262" s="126"/>
      <c r="D9262" s="126"/>
      <c r="E9262" s="124"/>
      <c r="F9262" s="119"/>
    </row>
    <row r="9263" spans="1:6" ht="31.5">
      <c r="A9263" s="126" t="s">
        <v>271</v>
      </c>
      <c r="B9263" s="251" t="s">
        <v>218</v>
      </c>
      <c r="C9263" s="126" t="s">
        <v>1878</v>
      </c>
      <c r="D9263" s="126" t="s">
        <v>1878</v>
      </c>
      <c r="E9263" s="124"/>
      <c r="F9263" s="119"/>
    </row>
    <row r="9264" spans="1:6" ht="63">
      <c r="A9264" s="126" t="s">
        <v>272</v>
      </c>
      <c r="B9264" s="251" t="s">
        <v>392</v>
      </c>
      <c r="C9264" s="126" t="s">
        <v>1878</v>
      </c>
      <c r="D9264" s="126" t="s">
        <v>1878</v>
      </c>
      <c r="E9264" s="124"/>
      <c r="F9264" s="119"/>
    </row>
    <row r="9265" spans="1:6" ht="31.5">
      <c r="A9265" s="126" t="s">
        <v>273</v>
      </c>
      <c r="B9265" s="251" t="s">
        <v>500</v>
      </c>
      <c r="C9265" s="126" t="s">
        <v>1878</v>
      </c>
      <c r="D9265" s="126" t="s">
        <v>1878</v>
      </c>
      <c r="E9265" s="124"/>
      <c r="F9265" s="119"/>
    </row>
    <row r="9266" spans="1:6" ht="31.5">
      <c r="A9266" s="126" t="s">
        <v>138</v>
      </c>
      <c r="B9266" s="251" t="s">
        <v>501</v>
      </c>
      <c r="C9266" s="126" t="s">
        <v>1878</v>
      </c>
      <c r="D9266" s="126" t="s">
        <v>1878</v>
      </c>
      <c r="E9266" s="124"/>
      <c r="F9266" s="119"/>
    </row>
    <row r="9267" spans="1:6">
      <c r="E9267" s="719"/>
      <c r="F9267" s="178" t="s">
        <v>251</v>
      </c>
    </row>
    <row r="9268" spans="1:6">
      <c r="B9268" s="53"/>
      <c r="F9268" s="178" t="s">
        <v>456</v>
      </c>
    </row>
    <row r="9269" spans="1:6">
      <c r="F9269" s="178" t="s">
        <v>182</v>
      </c>
    </row>
    <row r="9270" spans="1:6">
      <c r="F9270" s="178"/>
    </row>
    <row r="9271" spans="1:6">
      <c r="A9271" s="802" t="s">
        <v>399</v>
      </c>
      <c r="B9271" s="802"/>
      <c r="C9271" s="802"/>
      <c r="D9271" s="802"/>
      <c r="E9271" s="802"/>
      <c r="F9271" s="802"/>
    </row>
    <row r="9272" spans="1:6">
      <c r="A9272" s="802" t="s">
        <v>303</v>
      </c>
      <c r="B9272" s="802"/>
      <c r="C9272" s="802"/>
      <c r="D9272" s="802"/>
      <c r="E9272" s="802"/>
      <c r="F9272" s="802"/>
    </row>
    <row r="9273" spans="1:6">
      <c r="F9273" s="178" t="s">
        <v>219</v>
      </c>
    </row>
    <row r="9274" spans="1:6">
      <c r="F9274" s="178" t="s">
        <v>220</v>
      </c>
    </row>
    <row r="9275" spans="1:6">
      <c r="F9275" s="178" t="s">
        <v>221</v>
      </c>
    </row>
    <row r="9276" spans="1:6">
      <c r="F9276" s="246" t="s">
        <v>222</v>
      </c>
    </row>
    <row r="9277" spans="1:6">
      <c r="F9277" s="178" t="s">
        <v>1885</v>
      </c>
    </row>
    <row r="9278" spans="1:6">
      <c r="F9278" s="178" t="s">
        <v>177</v>
      </c>
    </row>
    <row r="9279" spans="1:6">
      <c r="A9279" s="123"/>
    </row>
    <row r="9280" spans="1:6">
      <c r="A9280" s="804" t="s">
        <v>1886</v>
      </c>
      <c r="B9280" s="804"/>
      <c r="C9280" s="804"/>
      <c r="D9280" s="804"/>
      <c r="E9280" s="804"/>
      <c r="F9280" s="804"/>
    </row>
    <row r="9281" spans="1:6">
      <c r="A9281" s="121" t="s">
        <v>1502</v>
      </c>
      <c r="B9281" s="640" t="s">
        <v>1564</v>
      </c>
    </row>
    <row r="9282" spans="1:6">
      <c r="A9282" s="803" t="s">
        <v>262</v>
      </c>
      <c r="B9282" s="781" t="s">
        <v>418</v>
      </c>
      <c r="C9282" s="806" t="s">
        <v>470</v>
      </c>
      <c r="D9282" s="807"/>
      <c r="E9282" s="805" t="s">
        <v>400</v>
      </c>
      <c r="F9282" s="781" t="s">
        <v>401</v>
      </c>
    </row>
    <row r="9283" spans="1:6">
      <c r="A9283" s="803"/>
      <c r="B9283" s="781"/>
      <c r="C9283" s="808"/>
      <c r="D9283" s="809"/>
      <c r="E9283" s="805"/>
      <c r="F9283" s="781"/>
    </row>
    <row r="9284" spans="1:6">
      <c r="A9284" s="803"/>
      <c r="B9284" s="781"/>
      <c r="C9284" s="247" t="s">
        <v>402</v>
      </c>
      <c r="D9284" s="247" t="s">
        <v>403</v>
      </c>
      <c r="E9284" s="805"/>
      <c r="F9284" s="781"/>
    </row>
    <row r="9285" spans="1:6">
      <c r="A9285" s="712">
        <v>1</v>
      </c>
      <c r="B9285" s="709">
        <v>2</v>
      </c>
      <c r="C9285" s="247">
        <v>3</v>
      </c>
      <c r="D9285" s="247">
        <v>4</v>
      </c>
      <c r="E9285" s="711">
        <v>5</v>
      </c>
      <c r="F9285" s="709">
        <v>6</v>
      </c>
    </row>
    <row r="9286" spans="1:6">
      <c r="A9286" s="712">
        <v>1</v>
      </c>
      <c r="B9286" s="248" t="s">
        <v>368</v>
      </c>
      <c r="C9286" s="249"/>
      <c r="D9286" s="249"/>
      <c r="E9286" s="125"/>
      <c r="F9286" s="710"/>
    </row>
    <row r="9287" spans="1:6">
      <c r="A9287" s="126" t="s">
        <v>264</v>
      </c>
      <c r="B9287" s="250" t="s">
        <v>369</v>
      </c>
      <c r="C9287" s="126" t="s">
        <v>1887</v>
      </c>
      <c r="D9287" s="126" t="s">
        <v>1887</v>
      </c>
      <c r="E9287" s="124"/>
      <c r="F9287" s="119"/>
    </row>
    <row r="9288" spans="1:6">
      <c r="A9288" s="126" t="s">
        <v>265</v>
      </c>
      <c r="B9288" s="251" t="s">
        <v>223</v>
      </c>
      <c r="C9288" s="126" t="s">
        <v>1887</v>
      </c>
      <c r="D9288" s="126" t="s">
        <v>1887</v>
      </c>
      <c r="E9288" s="124"/>
      <c r="F9288" s="119"/>
    </row>
    <row r="9289" spans="1:6" ht="31.5">
      <c r="A9289" s="126" t="s">
        <v>276</v>
      </c>
      <c r="B9289" s="251" t="s">
        <v>480</v>
      </c>
      <c r="C9289" s="126" t="s">
        <v>1887</v>
      </c>
      <c r="D9289" s="126" t="s">
        <v>1887</v>
      </c>
      <c r="E9289" s="124"/>
      <c r="F9289" s="119"/>
    </row>
    <row r="9290" spans="1:6" ht="63">
      <c r="A9290" s="127" t="s">
        <v>291</v>
      </c>
      <c r="B9290" s="128" t="s">
        <v>481</v>
      </c>
      <c r="C9290" s="126" t="s">
        <v>1887</v>
      </c>
      <c r="D9290" s="126" t="s">
        <v>1887</v>
      </c>
      <c r="E9290" s="124"/>
      <c r="F9290" s="119"/>
    </row>
    <row r="9291" spans="1:6" ht="31.5">
      <c r="A9291" s="127" t="s">
        <v>482</v>
      </c>
      <c r="B9291" s="128" t="s">
        <v>483</v>
      </c>
      <c r="C9291" s="126" t="s">
        <v>1887</v>
      </c>
      <c r="D9291" s="126" t="s">
        <v>1887</v>
      </c>
      <c r="E9291" s="124"/>
      <c r="F9291" s="119"/>
    </row>
    <row r="9292" spans="1:6">
      <c r="A9292" s="127" t="s">
        <v>484</v>
      </c>
      <c r="B9292" s="128" t="s">
        <v>485</v>
      </c>
      <c r="C9292" s="126" t="s">
        <v>1887</v>
      </c>
      <c r="D9292" s="126" t="s">
        <v>1887</v>
      </c>
      <c r="E9292" s="124"/>
      <c r="F9292" s="119"/>
    </row>
    <row r="9293" spans="1:6">
      <c r="A9293" s="129">
        <v>2</v>
      </c>
      <c r="B9293" s="130" t="s">
        <v>298</v>
      </c>
      <c r="C9293" s="126"/>
      <c r="D9293" s="126"/>
      <c r="E9293" s="124"/>
      <c r="F9293" s="119"/>
    </row>
    <row r="9294" spans="1:6" ht="31.5">
      <c r="A9294" s="127" t="s">
        <v>267</v>
      </c>
      <c r="B9294" s="128" t="s">
        <v>486</v>
      </c>
      <c r="C9294" s="126" t="s">
        <v>1887</v>
      </c>
      <c r="D9294" s="126" t="s">
        <v>1887</v>
      </c>
      <c r="E9294" s="124"/>
      <c r="F9294" s="119"/>
    </row>
    <row r="9295" spans="1:6" ht="63">
      <c r="A9295" s="127" t="s">
        <v>268</v>
      </c>
      <c r="B9295" s="128" t="s">
        <v>411</v>
      </c>
      <c r="C9295" s="126" t="s">
        <v>1887</v>
      </c>
      <c r="D9295" s="126" t="s">
        <v>1887</v>
      </c>
      <c r="E9295" s="124"/>
      <c r="F9295" s="119"/>
    </row>
    <row r="9296" spans="1:6" ht="31.5">
      <c r="A9296" s="127" t="s">
        <v>269</v>
      </c>
      <c r="B9296" s="128" t="s">
        <v>412</v>
      </c>
      <c r="C9296" s="126" t="s">
        <v>1887</v>
      </c>
      <c r="D9296" s="126" t="s">
        <v>1887</v>
      </c>
      <c r="E9296" s="124"/>
      <c r="F9296" s="119"/>
    </row>
    <row r="9297" spans="1:6" ht="47.25">
      <c r="A9297" s="129">
        <v>3</v>
      </c>
      <c r="B9297" s="130" t="s">
        <v>210</v>
      </c>
      <c r="C9297" s="126" t="s">
        <v>1887</v>
      </c>
      <c r="D9297" s="126" t="s">
        <v>1887</v>
      </c>
      <c r="E9297" s="124"/>
      <c r="F9297" s="119"/>
    </row>
    <row r="9298" spans="1:6" ht="31.5">
      <c r="A9298" s="127" t="s">
        <v>299</v>
      </c>
      <c r="B9298" s="128" t="s">
        <v>211</v>
      </c>
      <c r="C9298" s="126" t="s">
        <v>1887</v>
      </c>
      <c r="D9298" s="126" t="s">
        <v>1887</v>
      </c>
      <c r="E9298" s="124"/>
      <c r="F9298" s="119"/>
    </row>
    <row r="9299" spans="1:6">
      <c r="A9299" s="127" t="s">
        <v>240</v>
      </c>
      <c r="B9299" s="128" t="s">
        <v>212</v>
      </c>
      <c r="C9299" s="126" t="s">
        <v>1887</v>
      </c>
      <c r="D9299" s="126" t="s">
        <v>1887</v>
      </c>
      <c r="E9299" s="124"/>
      <c r="F9299" s="119"/>
    </row>
    <row r="9300" spans="1:6">
      <c r="A9300" s="127" t="s">
        <v>242</v>
      </c>
      <c r="B9300" s="128" t="s">
        <v>213</v>
      </c>
      <c r="C9300" s="126" t="s">
        <v>1887</v>
      </c>
      <c r="D9300" s="126" t="s">
        <v>1887</v>
      </c>
      <c r="E9300" s="124"/>
      <c r="F9300" s="119"/>
    </row>
    <row r="9301" spans="1:6">
      <c r="A9301" s="127" t="s">
        <v>214</v>
      </c>
      <c r="B9301" s="128" t="s">
        <v>215</v>
      </c>
      <c r="C9301" s="126" t="s">
        <v>1887</v>
      </c>
      <c r="D9301" s="126" t="s">
        <v>1887</v>
      </c>
      <c r="E9301" s="124"/>
      <c r="F9301" s="119"/>
    </row>
    <row r="9302" spans="1:6">
      <c r="A9302" s="127" t="s">
        <v>216</v>
      </c>
      <c r="B9302" s="128" t="s">
        <v>217</v>
      </c>
      <c r="C9302" s="126" t="s">
        <v>1887</v>
      </c>
      <c r="D9302" s="126" t="s">
        <v>1887</v>
      </c>
      <c r="E9302" s="124"/>
      <c r="F9302" s="119"/>
    </row>
    <row r="9303" spans="1:6">
      <c r="A9303" s="129">
        <v>4</v>
      </c>
      <c r="B9303" s="130" t="s">
        <v>394</v>
      </c>
      <c r="C9303" s="126"/>
      <c r="D9303" s="126"/>
      <c r="E9303" s="124"/>
      <c r="F9303" s="119"/>
    </row>
    <row r="9304" spans="1:6" ht="31.5">
      <c r="A9304" s="126" t="s">
        <v>271</v>
      </c>
      <c r="B9304" s="251" t="s">
        <v>218</v>
      </c>
      <c r="C9304" s="126" t="s">
        <v>1887</v>
      </c>
      <c r="D9304" s="126" t="s">
        <v>1887</v>
      </c>
      <c r="E9304" s="124"/>
      <c r="F9304" s="119"/>
    </row>
    <row r="9305" spans="1:6" ht="63">
      <c r="A9305" s="126" t="s">
        <v>272</v>
      </c>
      <c r="B9305" s="251" t="s">
        <v>392</v>
      </c>
      <c r="C9305" s="126" t="s">
        <v>1887</v>
      </c>
      <c r="D9305" s="126" t="s">
        <v>1887</v>
      </c>
      <c r="E9305" s="124"/>
      <c r="F9305" s="119"/>
    </row>
    <row r="9306" spans="1:6" ht="31.5">
      <c r="A9306" s="126" t="s">
        <v>273</v>
      </c>
      <c r="B9306" s="251" t="s">
        <v>500</v>
      </c>
      <c r="C9306" s="126" t="s">
        <v>1887</v>
      </c>
      <c r="D9306" s="126" t="s">
        <v>1887</v>
      </c>
      <c r="E9306" s="124"/>
      <c r="F9306" s="119"/>
    </row>
    <row r="9307" spans="1:6" ht="31.5">
      <c r="A9307" s="126" t="s">
        <v>138</v>
      </c>
      <c r="B9307" s="251" t="s">
        <v>501</v>
      </c>
      <c r="C9307" s="126" t="s">
        <v>1887</v>
      </c>
      <c r="D9307" s="126" t="s">
        <v>1887</v>
      </c>
      <c r="E9307" s="124"/>
      <c r="F9307" s="119"/>
    </row>
    <row r="9308" spans="1:6">
      <c r="E9308" s="719"/>
      <c r="F9308" s="178" t="s">
        <v>251</v>
      </c>
    </row>
    <row r="9309" spans="1:6">
      <c r="B9309" s="53"/>
      <c r="F9309" s="178" t="s">
        <v>456</v>
      </c>
    </row>
    <row r="9310" spans="1:6">
      <c r="F9310" s="178" t="s">
        <v>182</v>
      </c>
    </row>
    <row r="9311" spans="1:6">
      <c r="F9311" s="178"/>
    </row>
    <row r="9312" spans="1:6">
      <c r="A9312" s="802" t="s">
        <v>399</v>
      </c>
      <c r="B9312" s="802"/>
      <c r="C9312" s="802"/>
      <c r="D9312" s="802"/>
      <c r="E9312" s="802"/>
      <c r="F9312" s="802"/>
    </row>
    <row r="9313" spans="1:6">
      <c r="A9313" s="802" t="s">
        <v>303</v>
      </c>
      <c r="B9313" s="802"/>
      <c r="C9313" s="802"/>
      <c r="D9313" s="802"/>
      <c r="E9313" s="802"/>
      <c r="F9313" s="802"/>
    </row>
    <row r="9314" spans="1:6">
      <c r="F9314" s="178" t="s">
        <v>219</v>
      </c>
    </row>
    <row r="9315" spans="1:6">
      <c r="F9315" s="178" t="s">
        <v>220</v>
      </c>
    </row>
    <row r="9316" spans="1:6">
      <c r="F9316" s="178" t="s">
        <v>221</v>
      </c>
    </row>
    <row r="9317" spans="1:6">
      <c r="F9317" s="246" t="s">
        <v>222</v>
      </c>
    </row>
    <row r="9318" spans="1:6">
      <c r="F9318" s="178" t="s">
        <v>1885</v>
      </c>
    </row>
    <row r="9319" spans="1:6">
      <c r="F9319" s="178" t="s">
        <v>177</v>
      </c>
    </row>
    <row r="9320" spans="1:6">
      <c r="A9320" s="123"/>
    </row>
    <row r="9321" spans="1:6">
      <c r="A9321" s="804" t="s">
        <v>1886</v>
      </c>
      <c r="B9321" s="804"/>
      <c r="C9321" s="804"/>
      <c r="D9321" s="804"/>
      <c r="E9321" s="804"/>
      <c r="F9321" s="804"/>
    </row>
    <row r="9322" spans="1:6">
      <c r="A9322" s="121" t="s">
        <v>1503</v>
      </c>
      <c r="B9322" s="640" t="s">
        <v>1565</v>
      </c>
    </row>
    <row r="9323" spans="1:6">
      <c r="A9323" s="803" t="s">
        <v>262</v>
      </c>
      <c r="B9323" s="781" t="s">
        <v>418</v>
      </c>
      <c r="C9323" s="806" t="s">
        <v>470</v>
      </c>
      <c r="D9323" s="807"/>
      <c r="E9323" s="805" t="s">
        <v>400</v>
      </c>
      <c r="F9323" s="781" t="s">
        <v>401</v>
      </c>
    </row>
    <row r="9324" spans="1:6">
      <c r="A9324" s="803"/>
      <c r="B9324" s="781"/>
      <c r="C9324" s="808"/>
      <c r="D9324" s="809"/>
      <c r="E9324" s="805"/>
      <c r="F9324" s="781"/>
    </row>
    <row r="9325" spans="1:6">
      <c r="A9325" s="803"/>
      <c r="B9325" s="781"/>
      <c r="C9325" s="247" t="s">
        <v>402</v>
      </c>
      <c r="D9325" s="247" t="s">
        <v>403</v>
      </c>
      <c r="E9325" s="805"/>
      <c r="F9325" s="781"/>
    </row>
    <row r="9326" spans="1:6">
      <c r="A9326" s="712">
        <v>1</v>
      </c>
      <c r="B9326" s="709">
        <v>2</v>
      </c>
      <c r="C9326" s="247">
        <v>3</v>
      </c>
      <c r="D9326" s="247">
        <v>4</v>
      </c>
      <c r="E9326" s="711">
        <v>5</v>
      </c>
      <c r="F9326" s="709">
        <v>6</v>
      </c>
    </row>
    <row r="9327" spans="1:6">
      <c r="A9327" s="712">
        <v>1</v>
      </c>
      <c r="B9327" s="248" t="s">
        <v>368</v>
      </c>
      <c r="C9327" s="249"/>
      <c r="D9327" s="249"/>
      <c r="E9327" s="125"/>
      <c r="F9327" s="710"/>
    </row>
    <row r="9328" spans="1:6">
      <c r="A9328" s="126" t="s">
        <v>264</v>
      </c>
      <c r="B9328" s="250" t="s">
        <v>369</v>
      </c>
      <c r="C9328" s="126" t="s">
        <v>1887</v>
      </c>
      <c r="D9328" s="126" t="s">
        <v>1887</v>
      </c>
      <c r="E9328" s="124"/>
      <c r="F9328" s="119"/>
    </row>
    <row r="9329" spans="1:6">
      <c r="A9329" s="126" t="s">
        <v>265</v>
      </c>
      <c r="B9329" s="251" t="s">
        <v>223</v>
      </c>
      <c r="C9329" s="126" t="s">
        <v>1887</v>
      </c>
      <c r="D9329" s="126" t="s">
        <v>1887</v>
      </c>
      <c r="E9329" s="124"/>
      <c r="F9329" s="119"/>
    </row>
    <row r="9330" spans="1:6" ht="31.5">
      <c r="A9330" s="126" t="s">
        <v>276</v>
      </c>
      <c r="B9330" s="251" t="s">
        <v>480</v>
      </c>
      <c r="C9330" s="126" t="s">
        <v>1887</v>
      </c>
      <c r="D9330" s="126" t="s">
        <v>1887</v>
      </c>
      <c r="E9330" s="124"/>
      <c r="F9330" s="119"/>
    </row>
    <row r="9331" spans="1:6" ht="63">
      <c r="A9331" s="127" t="s">
        <v>291</v>
      </c>
      <c r="B9331" s="128" t="s">
        <v>481</v>
      </c>
      <c r="C9331" s="126" t="s">
        <v>1887</v>
      </c>
      <c r="D9331" s="126" t="s">
        <v>1887</v>
      </c>
      <c r="E9331" s="124"/>
      <c r="F9331" s="119"/>
    </row>
    <row r="9332" spans="1:6" ht="31.5">
      <c r="A9332" s="127" t="s">
        <v>482</v>
      </c>
      <c r="B9332" s="128" t="s">
        <v>483</v>
      </c>
      <c r="C9332" s="126" t="s">
        <v>1887</v>
      </c>
      <c r="D9332" s="126" t="s">
        <v>1887</v>
      </c>
      <c r="E9332" s="124"/>
      <c r="F9332" s="119"/>
    </row>
    <row r="9333" spans="1:6">
      <c r="A9333" s="127" t="s">
        <v>484</v>
      </c>
      <c r="B9333" s="128" t="s">
        <v>485</v>
      </c>
      <c r="C9333" s="126" t="s">
        <v>1887</v>
      </c>
      <c r="D9333" s="126" t="s">
        <v>1887</v>
      </c>
      <c r="E9333" s="124"/>
      <c r="F9333" s="119"/>
    </row>
    <row r="9334" spans="1:6">
      <c r="A9334" s="129">
        <v>2</v>
      </c>
      <c r="B9334" s="130" t="s">
        <v>298</v>
      </c>
      <c r="C9334" s="126"/>
      <c r="D9334" s="126"/>
      <c r="E9334" s="124"/>
      <c r="F9334" s="119"/>
    </row>
    <row r="9335" spans="1:6" ht="31.5">
      <c r="A9335" s="127" t="s">
        <v>267</v>
      </c>
      <c r="B9335" s="128" t="s">
        <v>486</v>
      </c>
      <c r="C9335" s="126" t="s">
        <v>1887</v>
      </c>
      <c r="D9335" s="126" t="s">
        <v>1887</v>
      </c>
      <c r="E9335" s="124"/>
      <c r="F9335" s="119"/>
    </row>
    <row r="9336" spans="1:6" ht="63">
      <c r="A9336" s="127" t="s">
        <v>268</v>
      </c>
      <c r="B9336" s="128" t="s">
        <v>411</v>
      </c>
      <c r="C9336" s="126" t="s">
        <v>1887</v>
      </c>
      <c r="D9336" s="126" t="s">
        <v>1887</v>
      </c>
      <c r="E9336" s="124"/>
      <c r="F9336" s="119"/>
    </row>
    <row r="9337" spans="1:6" ht="31.5">
      <c r="A9337" s="127" t="s">
        <v>269</v>
      </c>
      <c r="B9337" s="128" t="s">
        <v>412</v>
      </c>
      <c r="C9337" s="126" t="s">
        <v>1887</v>
      </c>
      <c r="D9337" s="126" t="s">
        <v>1887</v>
      </c>
      <c r="E9337" s="124"/>
      <c r="F9337" s="119"/>
    </row>
    <row r="9338" spans="1:6" ht="47.25">
      <c r="A9338" s="129">
        <v>3</v>
      </c>
      <c r="B9338" s="130" t="s">
        <v>210</v>
      </c>
      <c r="C9338" s="126" t="s">
        <v>1887</v>
      </c>
      <c r="D9338" s="126" t="s">
        <v>1887</v>
      </c>
      <c r="E9338" s="124"/>
      <c r="F9338" s="119"/>
    </row>
    <row r="9339" spans="1:6" ht="31.5">
      <c r="A9339" s="127" t="s">
        <v>299</v>
      </c>
      <c r="B9339" s="128" t="s">
        <v>211</v>
      </c>
      <c r="C9339" s="126" t="s">
        <v>1887</v>
      </c>
      <c r="D9339" s="126" t="s">
        <v>1887</v>
      </c>
      <c r="E9339" s="124"/>
      <c r="F9339" s="119"/>
    </row>
    <row r="9340" spans="1:6">
      <c r="A9340" s="127" t="s">
        <v>240</v>
      </c>
      <c r="B9340" s="128" t="s">
        <v>212</v>
      </c>
      <c r="C9340" s="126" t="s">
        <v>1887</v>
      </c>
      <c r="D9340" s="126" t="s">
        <v>1887</v>
      </c>
      <c r="E9340" s="124"/>
      <c r="F9340" s="119"/>
    </row>
    <row r="9341" spans="1:6">
      <c r="A9341" s="127" t="s">
        <v>242</v>
      </c>
      <c r="B9341" s="128" t="s">
        <v>213</v>
      </c>
      <c r="C9341" s="126" t="s">
        <v>1887</v>
      </c>
      <c r="D9341" s="126" t="s">
        <v>1887</v>
      </c>
      <c r="E9341" s="124"/>
      <c r="F9341" s="119"/>
    </row>
    <row r="9342" spans="1:6">
      <c r="A9342" s="127" t="s">
        <v>214</v>
      </c>
      <c r="B9342" s="128" t="s">
        <v>215</v>
      </c>
      <c r="C9342" s="126" t="s">
        <v>1887</v>
      </c>
      <c r="D9342" s="126" t="s">
        <v>1887</v>
      </c>
      <c r="E9342" s="124"/>
      <c r="F9342" s="119"/>
    </row>
    <row r="9343" spans="1:6">
      <c r="A9343" s="127" t="s">
        <v>216</v>
      </c>
      <c r="B9343" s="128" t="s">
        <v>217</v>
      </c>
      <c r="C9343" s="126" t="s">
        <v>1887</v>
      </c>
      <c r="D9343" s="126" t="s">
        <v>1887</v>
      </c>
      <c r="E9343" s="124"/>
      <c r="F9343" s="119"/>
    </row>
    <row r="9344" spans="1:6">
      <c r="A9344" s="129">
        <v>4</v>
      </c>
      <c r="B9344" s="130" t="s">
        <v>394</v>
      </c>
      <c r="C9344" s="126"/>
      <c r="D9344" s="126"/>
      <c r="E9344" s="124"/>
      <c r="F9344" s="119"/>
    </row>
    <row r="9345" spans="1:6" ht="31.5">
      <c r="A9345" s="126" t="s">
        <v>271</v>
      </c>
      <c r="B9345" s="251" t="s">
        <v>218</v>
      </c>
      <c r="C9345" s="126" t="s">
        <v>1887</v>
      </c>
      <c r="D9345" s="126" t="s">
        <v>1887</v>
      </c>
      <c r="E9345" s="124"/>
      <c r="F9345" s="119"/>
    </row>
    <row r="9346" spans="1:6" ht="63">
      <c r="A9346" s="126" t="s">
        <v>272</v>
      </c>
      <c r="B9346" s="251" t="s">
        <v>392</v>
      </c>
      <c r="C9346" s="126" t="s">
        <v>1887</v>
      </c>
      <c r="D9346" s="126" t="s">
        <v>1887</v>
      </c>
      <c r="E9346" s="124"/>
      <c r="F9346" s="119"/>
    </row>
    <row r="9347" spans="1:6" ht="31.5">
      <c r="A9347" s="126" t="s">
        <v>273</v>
      </c>
      <c r="B9347" s="251" t="s">
        <v>500</v>
      </c>
      <c r="C9347" s="126" t="s">
        <v>1887</v>
      </c>
      <c r="D9347" s="126" t="s">
        <v>1887</v>
      </c>
      <c r="E9347" s="124"/>
      <c r="F9347" s="119"/>
    </row>
    <row r="9348" spans="1:6" ht="31.5">
      <c r="A9348" s="126" t="s">
        <v>138</v>
      </c>
      <c r="B9348" s="251" t="s">
        <v>501</v>
      </c>
      <c r="C9348" s="126" t="s">
        <v>1887</v>
      </c>
      <c r="D9348" s="126" t="s">
        <v>1887</v>
      </c>
      <c r="E9348" s="124"/>
      <c r="F9348" s="119"/>
    </row>
    <row r="9349" spans="1:6">
      <c r="E9349" s="719"/>
      <c r="F9349" s="178" t="s">
        <v>251</v>
      </c>
    </row>
    <row r="9350" spans="1:6">
      <c r="B9350" s="53"/>
      <c r="F9350" s="178" t="s">
        <v>456</v>
      </c>
    </row>
    <row r="9351" spans="1:6">
      <c r="F9351" s="178" t="s">
        <v>182</v>
      </c>
    </row>
    <row r="9352" spans="1:6">
      <c r="F9352" s="178"/>
    </row>
    <row r="9353" spans="1:6">
      <c r="A9353" s="802" t="s">
        <v>399</v>
      </c>
      <c r="B9353" s="802"/>
      <c r="C9353" s="802"/>
      <c r="D9353" s="802"/>
      <c r="E9353" s="802"/>
      <c r="F9353" s="802"/>
    </row>
    <row r="9354" spans="1:6">
      <c r="A9354" s="802" t="s">
        <v>303</v>
      </c>
      <c r="B9354" s="802"/>
      <c r="C9354" s="802"/>
      <c r="D9354" s="802"/>
      <c r="E9354" s="802"/>
      <c r="F9354" s="802"/>
    </row>
    <row r="9355" spans="1:6">
      <c r="F9355" s="178" t="s">
        <v>219</v>
      </c>
    </row>
    <row r="9356" spans="1:6">
      <c r="F9356" s="178" t="s">
        <v>220</v>
      </c>
    </row>
    <row r="9357" spans="1:6">
      <c r="F9357" s="178" t="s">
        <v>221</v>
      </c>
    </row>
    <row r="9358" spans="1:6">
      <c r="F9358" s="246" t="s">
        <v>222</v>
      </c>
    </row>
    <row r="9359" spans="1:6">
      <c r="F9359" s="178" t="s">
        <v>1885</v>
      </c>
    </row>
    <row r="9360" spans="1:6">
      <c r="F9360" s="178" t="s">
        <v>177</v>
      </c>
    </row>
    <row r="9361" spans="1:6">
      <c r="A9361" s="123"/>
    </row>
    <row r="9362" spans="1:6">
      <c r="A9362" s="804" t="s">
        <v>1886</v>
      </c>
      <c r="B9362" s="804"/>
      <c r="C9362" s="804"/>
      <c r="D9362" s="804"/>
      <c r="E9362" s="804"/>
      <c r="F9362" s="804"/>
    </row>
    <row r="9363" spans="1:6">
      <c r="A9363" s="121" t="s">
        <v>1504</v>
      </c>
      <c r="B9363" s="640" t="s">
        <v>1566</v>
      </c>
    </row>
    <row r="9364" spans="1:6">
      <c r="A9364" s="803" t="s">
        <v>262</v>
      </c>
      <c r="B9364" s="781" t="s">
        <v>418</v>
      </c>
      <c r="C9364" s="806" t="s">
        <v>470</v>
      </c>
      <c r="D9364" s="807"/>
      <c r="E9364" s="805" t="s">
        <v>400</v>
      </c>
      <c r="F9364" s="781" t="s">
        <v>401</v>
      </c>
    </row>
    <row r="9365" spans="1:6">
      <c r="A9365" s="803"/>
      <c r="B9365" s="781"/>
      <c r="C9365" s="808"/>
      <c r="D9365" s="809"/>
      <c r="E9365" s="805"/>
      <c r="F9365" s="781"/>
    </row>
    <row r="9366" spans="1:6">
      <c r="A9366" s="803"/>
      <c r="B9366" s="781"/>
      <c r="C9366" s="247" t="s">
        <v>402</v>
      </c>
      <c r="D9366" s="247" t="s">
        <v>403</v>
      </c>
      <c r="E9366" s="805"/>
      <c r="F9366" s="781"/>
    </row>
    <row r="9367" spans="1:6">
      <c r="A9367" s="712">
        <v>1</v>
      </c>
      <c r="B9367" s="709">
        <v>2</v>
      </c>
      <c r="C9367" s="247">
        <v>3</v>
      </c>
      <c r="D9367" s="247">
        <v>4</v>
      </c>
      <c r="E9367" s="711">
        <v>5</v>
      </c>
      <c r="F9367" s="709">
        <v>6</v>
      </c>
    </row>
    <row r="9368" spans="1:6">
      <c r="A9368" s="712">
        <v>1</v>
      </c>
      <c r="B9368" s="248" t="s">
        <v>368</v>
      </c>
      <c r="C9368" s="249"/>
      <c r="D9368" s="249"/>
      <c r="E9368" s="125"/>
      <c r="F9368" s="710"/>
    </row>
    <row r="9369" spans="1:6">
      <c r="A9369" s="126" t="s">
        <v>264</v>
      </c>
      <c r="B9369" s="250" t="s">
        <v>369</v>
      </c>
      <c r="C9369" s="126" t="s">
        <v>1887</v>
      </c>
      <c r="D9369" s="126" t="s">
        <v>1887</v>
      </c>
      <c r="E9369" s="124"/>
      <c r="F9369" s="119"/>
    </row>
    <row r="9370" spans="1:6">
      <c r="A9370" s="126" t="s">
        <v>265</v>
      </c>
      <c r="B9370" s="251" t="s">
        <v>223</v>
      </c>
      <c r="C9370" s="126" t="s">
        <v>1887</v>
      </c>
      <c r="D9370" s="126" t="s">
        <v>1887</v>
      </c>
      <c r="E9370" s="124"/>
      <c r="F9370" s="119"/>
    </row>
    <row r="9371" spans="1:6" ht="31.5">
      <c r="A9371" s="126" t="s">
        <v>276</v>
      </c>
      <c r="B9371" s="251" t="s">
        <v>480</v>
      </c>
      <c r="C9371" s="126" t="s">
        <v>1887</v>
      </c>
      <c r="D9371" s="126" t="s">
        <v>1887</v>
      </c>
      <c r="E9371" s="124"/>
      <c r="F9371" s="119"/>
    </row>
    <row r="9372" spans="1:6" ht="63">
      <c r="A9372" s="127" t="s">
        <v>291</v>
      </c>
      <c r="B9372" s="128" t="s">
        <v>481</v>
      </c>
      <c r="C9372" s="126" t="s">
        <v>1887</v>
      </c>
      <c r="D9372" s="126" t="s">
        <v>1887</v>
      </c>
      <c r="E9372" s="124"/>
      <c r="F9372" s="119"/>
    </row>
    <row r="9373" spans="1:6" ht="31.5">
      <c r="A9373" s="127" t="s">
        <v>482</v>
      </c>
      <c r="B9373" s="128" t="s">
        <v>483</v>
      </c>
      <c r="C9373" s="126" t="s">
        <v>1887</v>
      </c>
      <c r="D9373" s="126" t="s">
        <v>1887</v>
      </c>
      <c r="E9373" s="124"/>
      <c r="F9373" s="119"/>
    </row>
    <row r="9374" spans="1:6">
      <c r="A9374" s="127" t="s">
        <v>484</v>
      </c>
      <c r="B9374" s="128" t="s">
        <v>485</v>
      </c>
      <c r="C9374" s="126" t="s">
        <v>1887</v>
      </c>
      <c r="D9374" s="126" t="s">
        <v>1887</v>
      </c>
      <c r="E9374" s="124"/>
      <c r="F9374" s="119"/>
    </row>
    <row r="9375" spans="1:6">
      <c r="A9375" s="129">
        <v>2</v>
      </c>
      <c r="B9375" s="130" t="s">
        <v>298</v>
      </c>
      <c r="C9375" s="126"/>
      <c r="D9375" s="126"/>
      <c r="E9375" s="124"/>
      <c r="F9375" s="119"/>
    </row>
    <row r="9376" spans="1:6" ht="31.5">
      <c r="A9376" s="127" t="s">
        <v>267</v>
      </c>
      <c r="B9376" s="128" t="s">
        <v>486</v>
      </c>
      <c r="C9376" s="126" t="s">
        <v>1887</v>
      </c>
      <c r="D9376" s="126" t="s">
        <v>1887</v>
      </c>
      <c r="E9376" s="124"/>
      <c r="F9376" s="119"/>
    </row>
    <row r="9377" spans="1:6" ht="63">
      <c r="A9377" s="127" t="s">
        <v>268</v>
      </c>
      <c r="B9377" s="128" t="s">
        <v>411</v>
      </c>
      <c r="C9377" s="126" t="s">
        <v>1887</v>
      </c>
      <c r="D9377" s="126" t="s">
        <v>1887</v>
      </c>
      <c r="E9377" s="124"/>
      <c r="F9377" s="119"/>
    </row>
    <row r="9378" spans="1:6" ht="31.5">
      <c r="A9378" s="127" t="s">
        <v>269</v>
      </c>
      <c r="B9378" s="128" t="s">
        <v>412</v>
      </c>
      <c r="C9378" s="126" t="s">
        <v>1887</v>
      </c>
      <c r="D9378" s="126" t="s">
        <v>1887</v>
      </c>
      <c r="E9378" s="124"/>
      <c r="F9378" s="119"/>
    </row>
    <row r="9379" spans="1:6" ht="47.25">
      <c r="A9379" s="129">
        <v>3</v>
      </c>
      <c r="B9379" s="130" t="s">
        <v>210</v>
      </c>
      <c r="C9379" s="126" t="s">
        <v>1887</v>
      </c>
      <c r="D9379" s="126" t="s">
        <v>1887</v>
      </c>
      <c r="E9379" s="124"/>
      <c r="F9379" s="119"/>
    </row>
    <row r="9380" spans="1:6" ht="31.5">
      <c r="A9380" s="127" t="s">
        <v>299</v>
      </c>
      <c r="B9380" s="128" t="s">
        <v>211</v>
      </c>
      <c r="C9380" s="126" t="s">
        <v>1887</v>
      </c>
      <c r="D9380" s="126" t="s">
        <v>1887</v>
      </c>
      <c r="E9380" s="124"/>
      <c r="F9380" s="119"/>
    </row>
    <row r="9381" spans="1:6">
      <c r="A9381" s="127" t="s">
        <v>240</v>
      </c>
      <c r="B9381" s="128" t="s">
        <v>212</v>
      </c>
      <c r="C9381" s="126" t="s">
        <v>1887</v>
      </c>
      <c r="D9381" s="126" t="s">
        <v>1887</v>
      </c>
      <c r="E9381" s="124"/>
      <c r="F9381" s="119"/>
    </row>
    <row r="9382" spans="1:6">
      <c r="A9382" s="127" t="s">
        <v>242</v>
      </c>
      <c r="B9382" s="128" t="s">
        <v>213</v>
      </c>
      <c r="C9382" s="126" t="s">
        <v>1887</v>
      </c>
      <c r="D9382" s="126" t="s">
        <v>1887</v>
      </c>
      <c r="E9382" s="124"/>
      <c r="F9382" s="119"/>
    </row>
    <row r="9383" spans="1:6">
      <c r="A9383" s="127" t="s">
        <v>214</v>
      </c>
      <c r="B9383" s="128" t="s">
        <v>215</v>
      </c>
      <c r="C9383" s="126" t="s">
        <v>1887</v>
      </c>
      <c r="D9383" s="126" t="s">
        <v>1887</v>
      </c>
      <c r="E9383" s="124"/>
      <c r="F9383" s="119"/>
    </row>
    <row r="9384" spans="1:6">
      <c r="A9384" s="127" t="s">
        <v>216</v>
      </c>
      <c r="B9384" s="128" t="s">
        <v>217</v>
      </c>
      <c r="C9384" s="126" t="s">
        <v>1887</v>
      </c>
      <c r="D9384" s="126" t="s">
        <v>1887</v>
      </c>
      <c r="E9384" s="124"/>
      <c r="F9384" s="119"/>
    </row>
    <row r="9385" spans="1:6">
      <c r="A9385" s="129">
        <v>4</v>
      </c>
      <c r="B9385" s="130" t="s">
        <v>394</v>
      </c>
      <c r="C9385" s="126"/>
      <c r="D9385" s="126"/>
      <c r="E9385" s="124"/>
      <c r="F9385" s="119"/>
    </row>
    <row r="9386" spans="1:6" ht="31.5">
      <c r="A9386" s="126" t="s">
        <v>271</v>
      </c>
      <c r="B9386" s="251" t="s">
        <v>218</v>
      </c>
      <c r="C9386" s="126" t="s">
        <v>1887</v>
      </c>
      <c r="D9386" s="126" t="s">
        <v>1887</v>
      </c>
      <c r="E9386" s="124"/>
      <c r="F9386" s="119"/>
    </row>
    <row r="9387" spans="1:6" ht="63">
      <c r="A9387" s="126" t="s">
        <v>272</v>
      </c>
      <c r="B9387" s="251" t="s">
        <v>392</v>
      </c>
      <c r="C9387" s="126" t="s">
        <v>1887</v>
      </c>
      <c r="D9387" s="126" t="s">
        <v>1887</v>
      </c>
      <c r="E9387" s="124"/>
      <c r="F9387" s="119"/>
    </row>
    <row r="9388" spans="1:6" ht="31.5">
      <c r="A9388" s="126" t="s">
        <v>273</v>
      </c>
      <c r="B9388" s="251" t="s">
        <v>500</v>
      </c>
      <c r="C9388" s="126" t="s">
        <v>1887</v>
      </c>
      <c r="D9388" s="126" t="s">
        <v>1887</v>
      </c>
      <c r="E9388" s="124"/>
      <c r="F9388" s="119"/>
    </row>
    <row r="9389" spans="1:6" ht="31.5">
      <c r="A9389" s="126" t="s">
        <v>138</v>
      </c>
      <c r="B9389" s="251" t="s">
        <v>501</v>
      </c>
      <c r="C9389" s="126" t="s">
        <v>1887</v>
      </c>
      <c r="D9389" s="126" t="s">
        <v>1887</v>
      </c>
      <c r="E9389" s="124"/>
      <c r="F9389" s="119"/>
    </row>
    <row r="9390" spans="1:6">
      <c r="E9390" s="719"/>
      <c r="F9390" s="178" t="s">
        <v>251</v>
      </c>
    </row>
    <row r="9391" spans="1:6">
      <c r="B9391" s="53"/>
      <c r="F9391" s="178" t="s">
        <v>456</v>
      </c>
    </row>
    <row r="9392" spans="1:6">
      <c r="F9392" s="178" t="s">
        <v>182</v>
      </c>
    </row>
    <row r="9393" spans="1:6">
      <c r="F9393" s="178"/>
    </row>
    <row r="9394" spans="1:6">
      <c r="A9394" s="802" t="s">
        <v>399</v>
      </c>
      <c r="B9394" s="802"/>
      <c r="C9394" s="802"/>
      <c r="D9394" s="802"/>
      <c r="E9394" s="802"/>
      <c r="F9394" s="802"/>
    </row>
    <row r="9395" spans="1:6">
      <c r="A9395" s="802" t="s">
        <v>303</v>
      </c>
      <c r="B9395" s="802"/>
      <c r="C9395" s="802"/>
      <c r="D9395" s="802"/>
      <c r="E9395" s="802"/>
      <c r="F9395" s="802"/>
    </row>
    <row r="9396" spans="1:6">
      <c r="F9396" s="178" t="s">
        <v>219</v>
      </c>
    </row>
    <row r="9397" spans="1:6">
      <c r="F9397" s="178" t="s">
        <v>220</v>
      </c>
    </row>
    <row r="9398" spans="1:6">
      <c r="F9398" s="178" t="s">
        <v>221</v>
      </c>
    </row>
    <row r="9399" spans="1:6">
      <c r="F9399" s="246" t="s">
        <v>222</v>
      </c>
    </row>
    <row r="9400" spans="1:6">
      <c r="F9400" s="178" t="s">
        <v>1885</v>
      </c>
    </row>
    <row r="9401" spans="1:6">
      <c r="F9401" s="178" t="s">
        <v>177</v>
      </c>
    </row>
    <row r="9402" spans="1:6">
      <c r="A9402" s="123"/>
    </row>
    <row r="9403" spans="1:6">
      <c r="A9403" s="804" t="s">
        <v>1886</v>
      </c>
      <c r="B9403" s="804"/>
      <c r="C9403" s="804"/>
      <c r="D9403" s="804"/>
      <c r="E9403" s="804"/>
      <c r="F9403" s="804"/>
    </row>
    <row r="9404" spans="1:6">
      <c r="A9404" s="121" t="s">
        <v>1505</v>
      </c>
      <c r="B9404" s="640" t="s">
        <v>1567</v>
      </c>
    </row>
    <row r="9405" spans="1:6">
      <c r="A9405" s="803" t="s">
        <v>262</v>
      </c>
      <c r="B9405" s="781" t="s">
        <v>418</v>
      </c>
      <c r="C9405" s="806" t="s">
        <v>470</v>
      </c>
      <c r="D9405" s="807"/>
      <c r="E9405" s="805" t="s">
        <v>400</v>
      </c>
      <c r="F9405" s="781" t="s">
        <v>401</v>
      </c>
    </row>
    <row r="9406" spans="1:6">
      <c r="A9406" s="803"/>
      <c r="B9406" s="781"/>
      <c r="C9406" s="808"/>
      <c r="D9406" s="809"/>
      <c r="E9406" s="805"/>
      <c r="F9406" s="781"/>
    </row>
    <row r="9407" spans="1:6">
      <c r="A9407" s="803"/>
      <c r="B9407" s="781"/>
      <c r="C9407" s="247" t="s">
        <v>402</v>
      </c>
      <c r="D9407" s="247" t="s">
        <v>403</v>
      </c>
      <c r="E9407" s="805"/>
      <c r="F9407" s="781"/>
    </row>
    <row r="9408" spans="1:6">
      <c r="A9408" s="712">
        <v>1</v>
      </c>
      <c r="B9408" s="709">
        <v>2</v>
      </c>
      <c r="C9408" s="247">
        <v>3</v>
      </c>
      <c r="D9408" s="247">
        <v>4</v>
      </c>
      <c r="E9408" s="711">
        <v>5</v>
      </c>
      <c r="F9408" s="709">
        <v>6</v>
      </c>
    </row>
    <row r="9409" spans="1:6">
      <c r="A9409" s="712">
        <v>1</v>
      </c>
      <c r="B9409" s="248" t="s">
        <v>368</v>
      </c>
      <c r="C9409" s="249"/>
      <c r="D9409" s="249"/>
      <c r="E9409" s="125"/>
      <c r="F9409" s="710"/>
    </row>
    <row r="9410" spans="1:6">
      <c r="A9410" s="126" t="s">
        <v>264</v>
      </c>
      <c r="B9410" s="250" t="s">
        <v>369</v>
      </c>
      <c r="C9410" s="126" t="s">
        <v>1887</v>
      </c>
      <c r="D9410" s="126" t="s">
        <v>1887</v>
      </c>
      <c r="E9410" s="124"/>
      <c r="F9410" s="119"/>
    </row>
    <row r="9411" spans="1:6">
      <c r="A9411" s="126" t="s">
        <v>265</v>
      </c>
      <c r="B9411" s="251" t="s">
        <v>223</v>
      </c>
      <c r="C9411" s="126" t="s">
        <v>1887</v>
      </c>
      <c r="D9411" s="126" t="s">
        <v>1887</v>
      </c>
      <c r="E9411" s="124"/>
      <c r="F9411" s="119"/>
    </row>
    <row r="9412" spans="1:6" ht="31.5">
      <c r="A9412" s="126" t="s">
        <v>276</v>
      </c>
      <c r="B9412" s="251" t="s">
        <v>480</v>
      </c>
      <c r="C9412" s="126" t="s">
        <v>1887</v>
      </c>
      <c r="D9412" s="126" t="s">
        <v>1887</v>
      </c>
      <c r="E9412" s="124"/>
      <c r="F9412" s="119"/>
    </row>
    <row r="9413" spans="1:6" ht="63">
      <c r="A9413" s="127" t="s">
        <v>291</v>
      </c>
      <c r="B9413" s="128" t="s">
        <v>481</v>
      </c>
      <c r="C9413" s="126" t="s">
        <v>1887</v>
      </c>
      <c r="D9413" s="126" t="s">
        <v>1887</v>
      </c>
      <c r="E9413" s="124"/>
      <c r="F9413" s="119"/>
    </row>
    <row r="9414" spans="1:6" ht="31.5">
      <c r="A9414" s="127" t="s">
        <v>482</v>
      </c>
      <c r="B9414" s="128" t="s">
        <v>483</v>
      </c>
      <c r="C9414" s="126" t="s">
        <v>1887</v>
      </c>
      <c r="D9414" s="126" t="s">
        <v>1887</v>
      </c>
      <c r="E9414" s="124"/>
      <c r="F9414" s="119"/>
    </row>
    <row r="9415" spans="1:6">
      <c r="A9415" s="127" t="s">
        <v>484</v>
      </c>
      <c r="B9415" s="128" t="s">
        <v>485</v>
      </c>
      <c r="C9415" s="126" t="s">
        <v>1887</v>
      </c>
      <c r="D9415" s="126" t="s">
        <v>1887</v>
      </c>
      <c r="E9415" s="124"/>
      <c r="F9415" s="119"/>
    </row>
    <row r="9416" spans="1:6">
      <c r="A9416" s="129">
        <v>2</v>
      </c>
      <c r="B9416" s="130" t="s">
        <v>298</v>
      </c>
      <c r="C9416" s="126"/>
      <c r="D9416" s="126"/>
      <c r="E9416" s="124"/>
      <c r="F9416" s="119"/>
    </row>
    <row r="9417" spans="1:6" ht="31.5">
      <c r="A9417" s="127" t="s">
        <v>267</v>
      </c>
      <c r="B9417" s="128" t="s">
        <v>486</v>
      </c>
      <c r="C9417" s="126" t="s">
        <v>1887</v>
      </c>
      <c r="D9417" s="126" t="s">
        <v>1887</v>
      </c>
      <c r="E9417" s="124"/>
      <c r="F9417" s="119"/>
    </row>
    <row r="9418" spans="1:6" ht="63">
      <c r="A9418" s="127" t="s">
        <v>268</v>
      </c>
      <c r="B9418" s="128" t="s">
        <v>411</v>
      </c>
      <c r="C9418" s="126" t="s">
        <v>1887</v>
      </c>
      <c r="D9418" s="126" t="s">
        <v>1887</v>
      </c>
      <c r="E9418" s="124"/>
      <c r="F9418" s="119"/>
    </row>
    <row r="9419" spans="1:6" ht="31.5">
      <c r="A9419" s="127" t="s">
        <v>269</v>
      </c>
      <c r="B9419" s="128" t="s">
        <v>412</v>
      </c>
      <c r="C9419" s="126" t="s">
        <v>1887</v>
      </c>
      <c r="D9419" s="126" t="s">
        <v>1887</v>
      </c>
      <c r="E9419" s="124"/>
      <c r="F9419" s="119"/>
    </row>
    <row r="9420" spans="1:6" ht="47.25">
      <c r="A9420" s="129">
        <v>3</v>
      </c>
      <c r="B9420" s="130" t="s">
        <v>210</v>
      </c>
      <c r="C9420" s="126" t="s">
        <v>1887</v>
      </c>
      <c r="D9420" s="126" t="s">
        <v>1887</v>
      </c>
      <c r="E9420" s="124"/>
      <c r="F9420" s="119"/>
    </row>
    <row r="9421" spans="1:6" ht="31.5">
      <c r="A9421" s="127" t="s">
        <v>299</v>
      </c>
      <c r="B9421" s="128" t="s">
        <v>211</v>
      </c>
      <c r="C9421" s="126" t="s">
        <v>1887</v>
      </c>
      <c r="D9421" s="126" t="s">
        <v>1887</v>
      </c>
      <c r="E9421" s="124"/>
      <c r="F9421" s="119"/>
    </row>
    <row r="9422" spans="1:6">
      <c r="A9422" s="127" t="s">
        <v>240</v>
      </c>
      <c r="B9422" s="128" t="s">
        <v>212</v>
      </c>
      <c r="C9422" s="126" t="s">
        <v>1887</v>
      </c>
      <c r="D9422" s="126" t="s">
        <v>1887</v>
      </c>
      <c r="E9422" s="124"/>
      <c r="F9422" s="119"/>
    </row>
    <row r="9423" spans="1:6">
      <c r="A9423" s="127" t="s">
        <v>242</v>
      </c>
      <c r="B9423" s="128" t="s">
        <v>213</v>
      </c>
      <c r="C9423" s="126" t="s">
        <v>1887</v>
      </c>
      <c r="D9423" s="126" t="s">
        <v>1887</v>
      </c>
      <c r="E9423" s="124"/>
      <c r="F9423" s="119"/>
    </row>
    <row r="9424" spans="1:6">
      <c r="A9424" s="127" t="s">
        <v>214</v>
      </c>
      <c r="B9424" s="128" t="s">
        <v>215</v>
      </c>
      <c r="C9424" s="126" t="s">
        <v>1887</v>
      </c>
      <c r="D9424" s="126" t="s">
        <v>1887</v>
      </c>
      <c r="E9424" s="124"/>
      <c r="F9424" s="119"/>
    </row>
    <row r="9425" spans="1:6">
      <c r="A9425" s="127" t="s">
        <v>216</v>
      </c>
      <c r="B9425" s="128" t="s">
        <v>217</v>
      </c>
      <c r="C9425" s="126" t="s">
        <v>1887</v>
      </c>
      <c r="D9425" s="126" t="s">
        <v>1887</v>
      </c>
      <c r="E9425" s="124"/>
      <c r="F9425" s="119"/>
    </row>
    <row r="9426" spans="1:6">
      <c r="A9426" s="129">
        <v>4</v>
      </c>
      <c r="B9426" s="130" t="s">
        <v>394</v>
      </c>
      <c r="C9426" s="126"/>
      <c r="D9426" s="126"/>
      <c r="E9426" s="124"/>
      <c r="F9426" s="119"/>
    </row>
    <row r="9427" spans="1:6" ht="31.5">
      <c r="A9427" s="126" t="s">
        <v>271</v>
      </c>
      <c r="B9427" s="251" t="s">
        <v>218</v>
      </c>
      <c r="C9427" s="126" t="s">
        <v>1887</v>
      </c>
      <c r="D9427" s="126" t="s">
        <v>1887</v>
      </c>
      <c r="E9427" s="124"/>
      <c r="F9427" s="119"/>
    </row>
    <row r="9428" spans="1:6" ht="63">
      <c r="A9428" s="126" t="s">
        <v>272</v>
      </c>
      <c r="B9428" s="251" t="s">
        <v>392</v>
      </c>
      <c r="C9428" s="126" t="s">
        <v>1887</v>
      </c>
      <c r="D9428" s="126" t="s">
        <v>1887</v>
      </c>
      <c r="E9428" s="124"/>
      <c r="F9428" s="119"/>
    </row>
    <row r="9429" spans="1:6" ht="31.5">
      <c r="A9429" s="126" t="s">
        <v>273</v>
      </c>
      <c r="B9429" s="251" t="s">
        <v>500</v>
      </c>
      <c r="C9429" s="126" t="s">
        <v>1887</v>
      </c>
      <c r="D9429" s="126" t="s">
        <v>1887</v>
      </c>
      <c r="E9429" s="124"/>
      <c r="F9429" s="119"/>
    </row>
    <row r="9430" spans="1:6" ht="31.5">
      <c r="A9430" s="126" t="s">
        <v>138</v>
      </c>
      <c r="B9430" s="251" t="s">
        <v>501</v>
      </c>
      <c r="C9430" s="126" t="s">
        <v>1887</v>
      </c>
      <c r="D9430" s="126" t="s">
        <v>1887</v>
      </c>
      <c r="E9430" s="124"/>
      <c r="F9430" s="119"/>
    </row>
    <row r="9431" spans="1:6">
      <c r="E9431" s="719"/>
      <c r="F9431" s="178" t="s">
        <v>251</v>
      </c>
    </row>
    <row r="9432" spans="1:6">
      <c r="B9432" s="53"/>
      <c r="F9432" s="178" t="s">
        <v>456</v>
      </c>
    </row>
    <row r="9433" spans="1:6">
      <c r="F9433" s="178" t="s">
        <v>182</v>
      </c>
    </row>
    <row r="9434" spans="1:6">
      <c r="F9434" s="178"/>
    </row>
    <row r="9435" spans="1:6">
      <c r="A9435" s="802" t="s">
        <v>399</v>
      </c>
      <c r="B9435" s="802"/>
      <c r="C9435" s="802"/>
      <c r="D9435" s="802"/>
      <c r="E9435" s="802"/>
      <c r="F9435" s="802"/>
    </row>
    <row r="9436" spans="1:6">
      <c r="A9436" s="802" t="s">
        <v>303</v>
      </c>
      <c r="B9436" s="802"/>
      <c r="C9436" s="802"/>
      <c r="D9436" s="802"/>
      <c r="E9436" s="802"/>
      <c r="F9436" s="802"/>
    </row>
    <row r="9437" spans="1:6">
      <c r="F9437" s="178" t="s">
        <v>219</v>
      </c>
    </row>
    <row r="9438" spans="1:6">
      <c r="F9438" s="178" t="s">
        <v>220</v>
      </c>
    </row>
    <row r="9439" spans="1:6">
      <c r="F9439" s="178" t="s">
        <v>221</v>
      </c>
    </row>
    <row r="9440" spans="1:6">
      <c r="F9440" s="246" t="s">
        <v>222</v>
      </c>
    </row>
    <row r="9441" spans="1:6">
      <c r="F9441" s="178" t="s">
        <v>1885</v>
      </c>
    </row>
    <row r="9442" spans="1:6">
      <c r="F9442" s="178" t="s">
        <v>177</v>
      </c>
    </row>
    <row r="9443" spans="1:6">
      <c r="A9443" s="123"/>
    </row>
    <row r="9444" spans="1:6">
      <c r="A9444" s="804" t="s">
        <v>1886</v>
      </c>
      <c r="B9444" s="804"/>
      <c r="C9444" s="804"/>
      <c r="D9444" s="804"/>
      <c r="E9444" s="804"/>
      <c r="F9444" s="804"/>
    </row>
    <row r="9445" spans="1:6">
      <c r="A9445" s="121" t="s">
        <v>1506</v>
      </c>
      <c r="B9445" s="640" t="s">
        <v>1568</v>
      </c>
    </row>
    <row r="9446" spans="1:6">
      <c r="A9446" s="803" t="s">
        <v>262</v>
      </c>
      <c r="B9446" s="781" t="s">
        <v>418</v>
      </c>
      <c r="C9446" s="806" t="s">
        <v>470</v>
      </c>
      <c r="D9446" s="807"/>
      <c r="E9446" s="805" t="s">
        <v>400</v>
      </c>
      <c r="F9446" s="781" t="s">
        <v>401</v>
      </c>
    </row>
    <row r="9447" spans="1:6">
      <c r="A9447" s="803"/>
      <c r="B9447" s="781"/>
      <c r="C9447" s="808"/>
      <c r="D9447" s="809"/>
      <c r="E9447" s="805"/>
      <c r="F9447" s="781"/>
    </row>
    <row r="9448" spans="1:6">
      <c r="A9448" s="803"/>
      <c r="B9448" s="781"/>
      <c r="C9448" s="247" t="s">
        <v>402</v>
      </c>
      <c r="D9448" s="247" t="s">
        <v>403</v>
      </c>
      <c r="E9448" s="805"/>
      <c r="F9448" s="781"/>
    </row>
    <row r="9449" spans="1:6">
      <c r="A9449" s="712">
        <v>1</v>
      </c>
      <c r="B9449" s="709">
        <v>2</v>
      </c>
      <c r="C9449" s="247">
        <v>3</v>
      </c>
      <c r="D9449" s="247">
        <v>4</v>
      </c>
      <c r="E9449" s="711">
        <v>5</v>
      </c>
      <c r="F9449" s="709">
        <v>6</v>
      </c>
    </row>
    <row r="9450" spans="1:6">
      <c r="A9450" s="712">
        <v>1</v>
      </c>
      <c r="B9450" s="248" t="s">
        <v>368</v>
      </c>
      <c r="C9450" s="249"/>
      <c r="D9450" s="249"/>
      <c r="E9450" s="125"/>
      <c r="F9450" s="710"/>
    </row>
    <row r="9451" spans="1:6">
      <c r="A9451" s="126" t="s">
        <v>264</v>
      </c>
      <c r="B9451" s="250" t="s">
        <v>369</v>
      </c>
      <c r="C9451" s="126" t="s">
        <v>1887</v>
      </c>
      <c r="D9451" s="126" t="s">
        <v>1887</v>
      </c>
      <c r="E9451" s="124"/>
      <c r="F9451" s="119"/>
    </row>
    <row r="9452" spans="1:6">
      <c r="A9452" s="126" t="s">
        <v>265</v>
      </c>
      <c r="B9452" s="251" t="s">
        <v>223</v>
      </c>
      <c r="C9452" s="126" t="s">
        <v>1887</v>
      </c>
      <c r="D9452" s="126" t="s">
        <v>1887</v>
      </c>
      <c r="E9452" s="124"/>
      <c r="F9452" s="119"/>
    </row>
    <row r="9453" spans="1:6" ht="31.5">
      <c r="A9453" s="126" t="s">
        <v>276</v>
      </c>
      <c r="B9453" s="251" t="s">
        <v>480</v>
      </c>
      <c r="C9453" s="126" t="s">
        <v>1887</v>
      </c>
      <c r="D9453" s="126" t="s">
        <v>1887</v>
      </c>
      <c r="E9453" s="124"/>
      <c r="F9453" s="119"/>
    </row>
    <row r="9454" spans="1:6" ht="63">
      <c r="A9454" s="127" t="s">
        <v>291</v>
      </c>
      <c r="B9454" s="128" t="s">
        <v>481</v>
      </c>
      <c r="C9454" s="126" t="s">
        <v>1887</v>
      </c>
      <c r="D9454" s="126" t="s">
        <v>1887</v>
      </c>
      <c r="E9454" s="124"/>
      <c r="F9454" s="119"/>
    </row>
    <row r="9455" spans="1:6" ht="31.5">
      <c r="A9455" s="127" t="s">
        <v>482</v>
      </c>
      <c r="B9455" s="128" t="s">
        <v>483</v>
      </c>
      <c r="C9455" s="126" t="s">
        <v>1887</v>
      </c>
      <c r="D9455" s="126" t="s">
        <v>1887</v>
      </c>
      <c r="E9455" s="124"/>
      <c r="F9455" s="119"/>
    </row>
    <row r="9456" spans="1:6">
      <c r="A9456" s="127" t="s">
        <v>484</v>
      </c>
      <c r="B9456" s="128" t="s">
        <v>485</v>
      </c>
      <c r="C9456" s="126" t="s">
        <v>1887</v>
      </c>
      <c r="D9456" s="126" t="s">
        <v>1887</v>
      </c>
      <c r="E9456" s="124"/>
      <c r="F9456" s="119"/>
    </row>
    <row r="9457" spans="1:6">
      <c r="A9457" s="129">
        <v>2</v>
      </c>
      <c r="B9457" s="130" t="s">
        <v>298</v>
      </c>
      <c r="C9457" s="126"/>
      <c r="D9457" s="126"/>
      <c r="E9457" s="124"/>
      <c r="F9457" s="119"/>
    </row>
    <row r="9458" spans="1:6" ht="31.5">
      <c r="A9458" s="127" t="s">
        <v>267</v>
      </c>
      <c r="B9458" s="128" t="s">
        <v>486</v>
      </c>
      <c r="C9458" s="126" t="s">
        <v>1887</v>
      </c>
      <c r="D9458" s="126" t="s">
        <v>1887</v>
      </c>
      <c r="E9458" s="124"/>
      <c r="F9458" s="119"/>
    </row>
    <row r="9459" spans="1:6" ht="63">
      <c r="A9459" s="127" t="s">
        <v>268</v>
      </c>
      <c r="B9459" s="128" t="s">
        <v>411</v>
      </c>
      <c r="C9459" s="126" t="s">
        <v>1887</v>
      </c>
      <c r="D9459" s="126" t="s">
        <v>1887</v>
      </c>
      <c r="E9459" s="124"/>
      <c r="F9459" s="119"/>
    </row>
    <row r="9460" spans="1:6" ht="31.5">
      <c r="A9460" s="127" t="s">
        <v>269</v>
      </c>
      <c r="B9460" s="128" t="s">
        <v>412</v>
      </c>
      <c r="C9460" s="126" t="s">
        <v>1887</v>
      </c>
      <c r="D9460" s="126" t="s">
        <v>1887</v>
      </c>
      <c r="E9460" s="124"/>
      <c r="F9460" s="119"/>
    </row>
    <row r="9461" spans="1:6" ht="47.25">
      <c r="A9461" s="129">
        <v>3</v>
      </c>
      <c r="B9461" s="130" t="s">
        <v>210</v>
      </c>
      <c r="C9461" s="126" t="s">
        <v>1887</v>
      </c>
      <c r="D9461" s="126" t="s">
        <v>1887</v>
      </c>
      <c r="E9461" s="124"/>
      <c r="F9461" s="119"/>
    </row>
    <row r="9462" spans="1:6" ht="31.5">
      <c r="A9462" s="127" t="s">
        <v>299</v>
      </c>
      <c r="B9462" s="128" t="s">
        <v>211</v>
      </c>
      <c r="C9462" s="126" t="s">
        <v>1887</v>
      </c>
      <c r="D9462" s="126" t="s">
        <v>1887</v>
      </c>
      <c r="E9462" s="124"/>
      <c r="F9462" s="119"/>
    </row>
    <row r="9463" spans="1:6">
      <c r="A9463" s="127" t="s">
        <v>240</v>
      </c>
      <c r="B9463" s="128" t="s">
        <v>212</v>
      </c>
      <c r="C9463" s="126" t="s">
        <v>1887</v>
      </c>
      <c r="D9463" s="126" t="s">
        <v>1887</v>
      </c>
      <c r="E9463" s="124"/>
      <c r="F9463" s="119"/>
    </row>
    <row r="9464" spans="1:6">
      <c r="A9464" s="127" t="s">
        <v>242</v>
      </c>
      <c r="B9464" s="128" t="s">
        <v>213</v>
      </c>
      <c r="C9464" s="126" t="s">
        <v>1887</v>
      </c>
      <c r="D9464" s="126" t="s">
        <v>1887</v>
      </c>
      <c r="E9464" s="124"/>
      <c r="F9464" s="119"/>
    </row>
    <row r="9465" spans="1:6">
      <c r="A9465" s="127" t="s">
        <v>214</v>
      </c>
      <c r="B9465" s="128" t="s">
        <v>215</v>
      </c>
      <c r="C9465" s="126" t="s">
        <v>1887</v>
      </c>
      <c r="D9465" s="126" t="s">
        <v>1887</v>
      </c>
      <c r="E9465" s="124"/>
      <c r="F9465" s="119"/>
    </row>
    <row r="9466" spans="1:6">
      <c r="A9466" s="127" t="s">
        <v>216</v>
      </c>
      <c r="B9466" s="128" t="s">
        <v>217</v>
      </c>
      <c r="C9466" s="126" t="s">
        <v>1887</v>
      </c>
      <c r="D9466" s="126" t="s">
        <v>1887</v>
      </c>
      <c r="E9466" s="124"/>
      <c r="F9466" s="119"/>
    </row>
    <row r="9467" spans="1:6">
      <c r="A9467" s="129">
        <v>4</v>
      </c>
      <c r="B9467" s="130" t="s">
        <v>394</v>
      </c>
      <c r="C9467" s="126"/>
      <c r="D9467" s="126"/>
      <c r="E9467" s="124"/>
      <c r="F9467" s="119"/>
    </row>
    <row r="9468" spans="1:6" ht="31.5">
      <c r="A9468" s="126" t="s">
        <v>271</v>
      </c>
      <c r="B9468" s="251" t="s">
        <v>218</v>
      </c>
      <c r="C9468" s="126" t="s">
        <v>1887</v>
      </c>
      <c r="D9468" s="126" t="s">
        <v>1887</v>
      </c>
      <c r="E9468" s="124"/>
      <c r="F9468" s="119"/>
    </row>
    <row r="9469" spans="1:6" ht="63">
      <c r="A9469" s="126" t="s">
        <v>272</v>
      </c>
      <c r="B9469" s="251" t="s">
        <v>392</v>
      </c>
      <c r="C9469" s="126" t="s">
        <v>1887</v>
      </c>
      <c r="D9469" s="126" t="s">
        <v>1887</v>
      </c>
      <c r="E9469" s="124"/>
      <c r="F9469" s="119"/>
    </row>
    <row r="9470" spans="1:6" ht="31.5">
      <c r="A9470" s="126" t="s">
        <v>273</v>
      </c>
      <c r="B9470" s="251" t="s">
        <v>500</v>
      </c>
      <c r="C9470" s="126" t="s">
        <v>1887</v>
      </c>
      <c r="D9470" s="126" t="s">
        <v>1887</v>
      </c>
      <c r="E9470" s="124"/>
      <c r="F9470" s="119"/>
    </row>
    <row r="9471" spans="1:6" ht="31.5">
      <c r="A9471" s="126" t="s">
        <v>138</v>
      </c>
      <c r="B9471" s="251" t="s">
        <v>501</v>
      </c>
      <c r="C9471" s="126" t="s">
        <v>1887</v>
      </c>
      <c r="D9471" s="126" t="s">
        <v>1887</v>
      </c>
      <c r="E9471" s="124"/>
      <c r="F9471" s="119"/>
    </row>
    <row r="9472" spans="1:6">
      <c r="E9472" s="719"/>
      <c r="F9472" s="178" t="s">
        <v>251</v>
      </c>
    </row>
    <row r="9473" spans="1:6">
      <c r="B9473" s="53"/>
      <c r="F9473" s="178" t="s">
        <v>456</v>
      </c>
    </row>
    <row r="9474" spans="1:6">
      <c r="F9474" s="178" t="s">
        <v>182</v>
      </c>
    </row>
    <row r="9475" spans="1:6">
      <c r="F9475" s="178"/>
    </row>
    <row r="9476" spans="1:6">
      <c r="A9476" s="802" t="s">
        <v>399</v>
      </c>
      <c r="B9476" s="802"/>
      <c r="C9476" s="802"/>
      <c r="D9476" s="802"/>
      <c r="E9476" s="802"/>
      <c r="F9476" s="802"/>
    </row>
    <row r="9477" spans="1:6">
      <c r="A9477" s="802" t="s">
        <v>303</v>
      </c>
      <c r="B9477" s="802"/>
      <c r="C9477" s="802"/>
      <c r="D9477" s="802"/>
      <c r="E9477" s="802"/>
      <c r="F9477" s="802"/>
    </row>
    <row r="9478" spans="1:6">
      <c r="F9478" s="178" t="s">
        <v>219</v>
      </c>
    </row>
    <row r="9479" spans="1:6">
      <c r="F9479" s="178" t="s">
        <v>220</v>
      </c>
    </row>
    <row r="9480" spans="1:6">
      <c r="F9480" s="178" t="s">
        <v>221</v>
      </c>
    </row>
    <row r="9481" spans="1:6">
      <c r="F9481" s="246" t="s">
        <v>222</v>
      </c>
    </row>
    <row r="9482" spans="1:6">
      <c r="F9482" s="178" t="s">
        <v>1885</v>
      </c>
    </row>
    <row r="9483" spans="1:6">
      <c r="F9483" s="178" t="s">
        <v>177</v>
      </c>
    </row>
    <row r="9484" spans="1:6">
      <c r="A9484" s="123"/>
    </row>
    <row r="9485" spans="1:6">
      <c r="A9485" s="804" t="s">
        <v>1886</v>
      </c>
      <c r="B9485" s="804"/>
      <c r="C9485" s="804"/>
      <c r="D9485" s="804"/>
      <c r="E9485" s="804"/>
      <c r="F9485" s="804"/>
    </row>
    <row r="9486" spans="1:6">
      <c r="A9486" s="121" t="s">
        <v>1507</v>
      </c>
      <c r="B9486" s="640" t="s">
        <v>1569</v>
      </c>
    </row>
    <row r="9487" spans="1:6">
      <c r="A9487" s="803" t="s">
        <v>262</v>
      </c>
      <c r="B9487" s="781" t="s">
        <v>418</v>
      </c>
      <c r="C9487" s="806" t="s">
        <v>470</v>
      </c>
      <c r="D9487" s="807"/>
      <c r="E9487" s="805" t="s">
        <v>400</v>
      </c>
      <c r="F9487" s="781" t="s">
        <v>401</v>
      </c>
    </row>
    <row r="9488" spans="1:6">
      <c r="A9488" s="803"/>
      <c r="B9488" s="781"/>
      <c r="C9488" s="808"/>
      <c r="D9488" s="809"/>
      <c r="E9488" s="805"/>
      <c r="F9488" s="781"/>
    </row>
    <row r="9489" spans="1:6">
      <c r="A9489" s="803"/>
      <c r="B9489" s="781"/>
      <c r="C9489" s="247" t="s">
        <v>402</v>
      </c>
      <c r="D9489" s="247" t="s">
        <v>403</v>
      </c>
      <c r="E9489" s="805"/>
      <c r="F9489" s="781"/>
    </row>
    <row r="9490" spans="1:6">
      <c r="A9490" s="712">
        <v>1</v>
      </c>
      <c r="B9490" s="709">
        <v>2</v>
      </c>
      <c r="C9490" s="247">
        <v>3</v>
      </c>
      <c r="D9490" s="247">
        <v>4</v>
      </c>
      <c r="E9490" s="711">
        <v>5</v>
      </c>
      <c r="F9490" s="709">
        <v>6</v>
      </c>
    </row>
    <row r="9491" spans="1:6">
      <c r="A9491" s="712">
        <v>1</v>
      </c>
      <c r="B9491" s="248" t="s">
        <v>368</v>
      </c>
      <c r="C9491" s="249"/>
      <c r="D9491" s="249"/>
      <c r="E9491" s="125"/>
      <c r="F9491" s="710"/>
    </row>
    <row r="9492" spans="1:6">
      <c r="A9492" s="126" t="s">
        <v>264</v>
      </c>
      <c r="B9492" s="250" t="s">
        <v>369</v>
      </c>
      <c r="C9492" s="126" t="s">
        <v>1887</v>
      </c>
      <c r="D9492" s="126" t="s">
        <v>1887</v>
      </c>
      <c r="E9492" s="124"/>
      <c r="F9492" s="119"/>
    </row>
    <row r="9493" spans="1:6">
      <c r="A9493" s="126" t="s">
        <v>265</v>
      </c>
      <c r="B9493" s="251" t="s">
        <v>223</v>
      </c>
      <c r="C9493" s="126" t="s">
        <v>1887</v>
      </c>
      <c r="D9493" s="126" t="s">
        <v>1887</v>
      </c>
      <c r="E9493" s="124"/>
      <c r="F9493" s="119"/>
    </row>
    <row r="9494" spans="1:6" ht="31.5">
      <c r="A9494" s="126" t="s">
        <v>276</v>
      </c>
      <c r="B9494" s="251" t="s">
        <v>480</v>
      </c>
      <c r="C9494" s="126" t="s">
        <v>1887</v>
      </c>
      <c r="D9494" s="126" t="s">
        <v>1887</v>
      </c>
      <c r="E9494" s="124"/>
      <c r="F9494" s="119"/>
    </row>
    <row r="9495" spans="1:6" ht="63">
      <c r="A9495" s="127" t="s">
        <v>291</v>
      </c>
      <c r="B9495" s="128" t="s">
        <v>481</v>
      </c>
      <c r="C9495" s="126" t="s">
        <v>1887</v>
      </c>
      <c r="D9495" s="126" t="s">
        <v>1887</v>
      </c>
      <c r="E9495" s="124"/>
      <c r="F9495" s="119"/>
    </row>
    <row r="9496" spans="1:6" ht="31.5">
      <c r="A9496" s="127" t="s">
        <v>482</v>
      </c>
      <c r="B9496" s="128" t="s">
        <v>483</v>
      </c>
      <c r="C9496" s="126" t="s">
        <v>1887</v>
      </c>
      <c r="D9496" s="126" t="s">
        <v>1887</v>
      </c>
      <c r="E9496" s="124"/>
      <c r="F9496" s="119"/>
    </row>
    <row r="9497" spans="1:6">
      <c r="A9497" s="127" t="s">
        <v>484</v>
      </c>
      <c r="B9497" s="128" t="s">
        <v>485</v>
      </c>
      <c r="C9497" s="126" t="s">
        <v>1887</v>
      </c>
      <c r="D9497" s="126" t="s">
        <v>1887</v>
      </c>
      <c r="E9497" s="124"/>
      <c r="F9497" s="119"/>
    </row>
    <row r="9498" spans="1:6">
      <c r="A9498" s="129">
        <v>2</v>
      </c>
      <c r="B9498" s="130" t="s">
        <v>298</v>
      </c>
      <c r="C9498" s="126"/>
      <c r="D9498" s="126"/>
      <c r="E9498" s="124"/>
      <c r="F9498" s="119"/>
    </row>
    <row r="9499" spans="1:6" ht="31.5">
      <c r="A9499" s="127" t="s">
        <v>267</v>
      </c>
      <c r="B9499" s="128" t="s">
        <v>486</v>
      </c>
      <c r="C9499" s="126" t="s">
        <v>1887</v>
      </c>
      <c r="D9499" s="126" t="s">
        <v>1887</v>
      </c>
      <c r="E9499" s="124"/>
      <c r="F9499" s="119"/>
    </row>
    <row r="9500" spans="1:6" ht="63">
      <c r="A9500" s="127" t="s">
        <v>268</v>
      </c>
      <c r="B9500" s="128" t="s">
        <v>411</v>
      </c>
      <c r="C9500" s="126" t="s">
        <v>1887</v>
      </c>
      <c r="D9500" s="126" t="s">
        <v>1887</v>
      </c>
      <c r="E9500" s="124"/>
      <c r="F9500" s="119"/>
    </row>
    <row r="9501" spans="1:6" ht="31.5">
      <c r="A9501" s="127" t="s">
        <v>269</v>
      </c>
      <c r="B9501" s="128" t="s">
        <v>412</v>
      </c>
      <c r="C9501" s="126" t="s">
        <v>1887</v>
      </c>
      <c r="D9501" s="126" t="s">
        <v>1887</v>
      </c>
      <c r="E9501" s="124"/>
      <c r="F9501" s="119"/>
    </row>
    <row r="9502" spans="1:6" ht="47.25">
      <c r="A9502" s="129">
        <v>3</v>
      </c>
      <c r="B9502" s="130" t="s">
        <v>210</v>
      </c>
      <c r="C9502" s="126" t="s">
        <v>1887</v>
      </c>
      <c r="D9502" s="126" t="s">
        <v>1887</v>
      </c>
      <c r="E9502" s="124"/>
      <c r="F9502" s="119"/>
    </row>
    <row r="9503" spans="1:6" ht="31.5">
      <c r="A9503" s="127" t="s">
        <v>299</v>
      </c>
      <c r="B9503" s="128" t="s">
        <v>211</v>
      </c>
      <c r="C9503" s="126" t="s">
        <v>1887</v>
      </c>
      <c r="D9503" s="126" t="s">
        <v>1887</v>
      </c>
      <c r="E9503" s="124"/>
      <c r="F9503" s="119"/>
    </row>
    <row r="9504" spans="1:6">
      <c r="A9504" s="127" t="s">
        <v>240</v>
      </c>
      <c r="B9504" s="128" t="s">
        <v>212</v>
      </c>
      <c r="C9504" s="126" t="s">
        <v>1887</v>
      </c>
      <c r="D9504" s="126" t="s">
        <v>1887</v>
      </c>
      <c r="E9504" s="124"/>
      <c r="F9504" s="119"/>
    </row>
    <row r="9505" spans="1:6">
      <c r="A9505" s="127" t="s">
        <v>242</v>
      </c>
      <c r="B9505" s="128" t="s">
        <v>213</v>
      </c>
      <c r="C9505" s="126" t="s">
        <v>1887</v>
      </c>
      <c r="D9505" s="126" t="s">
        <v>1887</v>
      </c>
      <c r="E9505" s="124"/>
      <c r="F9505" s="119"/>
    </row>
    <row r="9506" spans="1:6">
      <c r="A9506" s="127" t="s">
        <v>214</v>
      </c>
      <c r="B9506" s="128" t="s">
        <v>215</v>
      </c>
      <c r="C9506" s="126" t="s">
        <v>1887</v>
      </c>
      <c r="D9506" s="126" t="s">
        <v>1887</v>
      </c>
      <c r="E9506" s="124"/>
      <c r="F9506" s="119"/>
    </row>
    <row r="9507" spans="1:6">
      <c r="A9507" s="127" t="s">
        <v>216</v>
      </c>
      <c r="B9507" s="128" t="s">
        <v>217</v>
      </c>
      <c r="C9507" s="126" t="s">
        <v>1887</v>
      </c>
      <c r="D9507" s="126" t="s">
        <v>1887</v>
      </c>
      <c r="E9507" s="124"/>
      <c r="F9507" s="119"/>
    </row>
    <row r="9508" spans="1:6">
      <c r="A9508" s="129">
        <v>4</v>
      </c>
      <c r="B9508" s="130" t="s">
        <v>394</v>
      </c>
      <c r="C9508" s="126"/>
      <c r="D9508" s="126"/>
      <c r="E9508" s="124"/>
      <c r="F9508" s="119"/>
    </row>
    <row r="9509" spans="1:6" ht="31.5">
      <c r="A9509" s="126" t="s">
        <v>271</v>
      </c>
      <c r="B9509" s="251" t="s">
        <v>218</v>
      </c>
      <c r="C9509" s="126" t="s">
        <v>1887</v>
      </c>
      <c r="D9509" s="126" t="s">
        <v>1887</v>
      </c>
      <c r="E9509" s="124"/>
      <c r="F9509" s="119"/>
    </row>
    <row r="9510" spans="1:6" ht="63">
      <c r="A9510" s="126" t="s">
        <v>272</v>
      </c>
      <c r="B9510" s="251" t="s">
        <v>392</v>
      </c>
      <c r="C9510" s="126" t="s">
        <v>1887</v>
      </c>
      <c r="D9510" s="126" t="s">
        <v>1887</v>
      </c>
      <c r="E9510" s="124"/>
      <c r="F9510" s="119"/>
    </row>
    <row r="9511" spans="1:6" ht="31.5">
      <c r="A9511" s="126" t="s">
        <v>273</v>
      </c>
      <c r="B9511" s="251" t="s">
        <v>500</v>
      </c>
      <c r="C9511" s="126" t="s">
        <v>1887</v>
      </c>
      <c r="D9511" s="126" t="s">
        <v>1887</v>
      </c>
      <c r="E9511" s="124"/>
      <c r="F9511" s="119"/>
    </row>
    <row r="9512" spans="1:6" ht="31.5">
      <c r="A9512" s="126" t="s">
        <v>138</v>
      </c>
      <c r="B9512" s="251" t="s">
        <v>501</v>
      </c>
      <c r="C9512" s="126" t="s">
        <v>1887</v>
      </c>
      <c r="D9512" s="126" t="s">
        <v>1887</v>
      </c>
      <c r="E9512" s="124"/>
      <c r="F9512" s="119"/>
    </row>
    <row r="9513" spans="1:6">
      <c r="E9513" s="719"/>
      <c r="F9513" s="178" t="s">
        <v>251</v>
      </c>
    </row>
    <row r="9514" spans="1:6">
      <c r="B9514" s="53"/>
      <c r="F9514" s="178" t="s">
        <v>456</v>
      </c>
    </row>
    <row r="9515" spans="1:6">
      <c r="F9515" s="178" t="s">
        <v>182</v>
      </c>
    </row>
    <row r="9516" spans="1:6">
      <c r="F9516" s="178"/>
    </row>
    <row r="9517" spans="1:6">
      <c r="A9517" s="802" t="s">
        <v>399</v>
      </c>
      <c r="B9517" s="802"/>
      <c r="C9517" s="802"/>
      <c r="D9517" s="802"/>
      <c r="E9517" s="802"/>
      <c r="F9517" s="802"/>
    </row>
    <row r="9518" spans="1:6">
      <c r="A9518" s="802" t="s">
        <v>303</v>
      </c>
      <c r="B9518" s="802"/>
      <c r="C9518" s="802"/>
      <c r="D9518" s="802"/>
      <c r="E9518" s="802"/>
      <c r="F9518" s="802"/>
    </row>
    <row r="9519" spans="1:6">
      <c r="F9519" s="178" t="s">
        <v>219</v>
      </c>
    </row>
    <row r="9520" spans="1:6">
      <c r="F9520" s="178" t="s">
        <v>220</v>
      </c>
    </row>
    <row r="9521" spans="1:6">
      <c r="F9521" s="178" t="s">
        <v>221</v>
      </c>
    </row>
    <row r="9522" spans="1:6">
      <c r="F9522" s="246" t="s">
        <v>222</v>
      </c>
    </row>
    <row r="9523" spans="1:6">
      <c r="F9523" s="178" t="s">
        <v>1885</v>
      </c>
    </row>
    <row r="9524" spans="1:6">
      <c r="F9524" s="178" t="s">
        <v>177</v>
      </c>
    </row>
    <row r="9525" spans="1:6">
      <c r="A9525" s="123"/>
    </row>
    <row r="9526" spans="1:6">
      <c r="A9526" s="804" t="s">
        <v>1886</v>
      </c>
      <c r="B9526" s="804"/>
      <c r="C9526" s="804"/>
      <c r="D9526" s="804"/>
      <c r="E9526" s="804"/>
      <c r="F9526" s="804"/>
    </row>
    <row r="9527" spans="1:6">
      <c r="A9527" s="121" t="s">
        <v>1508</v>
      </c>
      <c r="B9527" s="640" t="s">
        <v>1570</v>
      </c>
    </row>
    <row r="9528" spans="1:6">
      <c r="A9528" s="803" t="s">
        <v>262</v>
      </c>
      <c r="B9528" s="781" t="s">
        <v>418</v>
      </c>
      <c r="C9528" s="806" t="s">
        <v>470</v>
      </c>
      <c r="D9528" s="807"/>
      <c r="E9528" s="805" t="s">
        <v>400</v>
      </c>
      <c r="F9528" s="781" t="s">
        <v>401</v>
      </c>
    </row>
    <row r="9529" spans="1:6">
      <c r="A9529" s="803"/>
      <c r="B9529" s="781"/>
      <c r="C9529" s="808"/>
      <c r="D9529" s="809"/>
      <c r="E9529" s="805"/>
      <c r="F9529" s="781"/>
    </row>
    <row r="9530" spans="1:6">
      <c r="A9530" s="803"/>
      <c r="B9530" s="781"/>
      <c r="C9530" s="247" t="s">
        <v>402</v>
      </c>
      <c r="D9530" s="247" t="s">
        <v>403</v>
      </c>
      <c r="E9530" s="805"/>
      <c r="F9530" s="781"/>
    </row>
    <row r="9531" spans="1:6">
      <c r="A9531" s="712">
        <v>1</v>
      </c>
      <c r="B9531" s="709">
        <v>2</v>
      </c>
      <c r="C9531" s="247">
        <v>3</v>
      </c>
      <c r="D9531" s="247">
        <v>4</v>
      </c>
      <c r="E9531" s="711">
        <v>5</v>
      </c>
      <c r="F9531" s="709">
        <v>6</v>
      </c>
    </row>
    <row r="9532" spans="1:6">
      <c r="A9532" s="712">
        <v>1</v>
      </c>
      <c r="B9532" s="248" t="s">
        <v>368</v>
      </c>
      <c r="C9532" s="249"/>
      <c r="D9532" s="249"/>
      <c r="E9532" s="125"/>
      <c r="F9532" s="710"/>
    </row>
    <row r="9533" spans="1:6">
      <c r="A9533" s="126" t="s">
        <v>264</v>
      </c>
      <c r="B9533" s="250" t="s">
        <v>369</v>
      </c>
      <c r="C9533" s="126" t="s">
        <v>1887</v>
      </c>
      <c r="D9533" s="126" t="s">
        <v>1887</v>
      </c>
      <c r="E9533" s="124"/>
      <c r="F9533" s="119"/>
    </row>
    <row r="9534" spans="1:6">
      <c r="A9534" s="126" t="s">
        <v>265</v>
      </c>
      <c r="B9534" s="251" t="s">
        <v>223</v>
      </c>
      <c r="C9534" s="126" t="s">
        <v>1887</v>
      </c>
      <c r="D9534" s="126" t="s">
        <v>1887</v>
      </c>
      <c r="E9534" s="124"/>
      <c r="F9534" s="119"/>
    </row>
    <row r="9535" spans="1:6" ht="31.5">
      <c r="A9535" s="126" t="s">
        <v>276</v>
      </c>
      <c r="B9535" s="251" t="s">
        <v>480</v>
      </c>
      <c r="C9535" s="126" t="s">
        <v>1887</v>
      </c>
      <c r="D9535" s="126" t="s">
        <v>1887</v>
      </c>
      <c r="E9535" s="124"/>
      <c r="F9535" s="119"/>
    </row>
    <row r="9536" spans="1:6" ht="63">
      <c r="A9536" s="127" t="s">
        <v>291</v>
      </c>
      <c r="B9536" s="128" t="s">
        <v>481</v>
      </c>
      <c r="C9536" s="126" t="s">
        <v>1887</v>
      </c>
      <c r="D9536" s="126" t="s">
        <v>1887</v>
      </c>
      <c r="E9536" s="124"/>
      <c r="F9536" s="119"/>
    </row>
    <row r="9537" spans="1:6" ht="31.5">
      <c r="A9537" s="127" t="s">
        <v>482</v>
      </c>
      <c r="B9537" s="128" t="s">
        <v>483</v>
      </c>
      <c r="C9537" s="126" t="s">
        <v>1887</v>
      </c>
      <c r="D9537" s="126" t="s">
        <v>1887</v>
      </c>
      <c r="E9537" s="124"/>
      <c r="F9537" s="119"/>
    </row>
    <row r="9538" spans="1:6">
      <c r="A9538" s="127" t="s">
        <v>484</v>
      </c>
      <c r="B9538" s="128" t="s">
        <v>485</v>
      </c>
      <c r="C9538" s="126" t="s">
        <v>1887</v>
      </c>
      <c r="D9538" s="126" t="s">
        <v>1887</v>
      </c>
      <c r="E9538" s="124"/>
      <c r="F9538" s="119"/>
    </row>
    <row r="9539" spans="1:6">
      <c r="A9539" s="129">
        <v>2</v>
      </c>
      <c r="B9539" s="130" t="s">
        <v>298</v>
      </c>
      <c r="C9539" s="126"/>
      <c r="D9539" s="126"/>
      <c r="E9539" s="124"/>
      <c r="F9539" s="119"/>
    </row>
    <row r="9540" spans="1:6" ht="31.5">
      <c r="A9540" s="127" t="s">
        <v>267</v>
      </c>
      <c r="B9540" s="128" t="s">
        <v>486</v>
      </c>
      <c r="C9540" s="126" t="s">
        <v>1887</v>
      </c>
      <c r="D9540" s="126" t="s">
        <v>1887</v>
      </c>
      <c r="E9540" s="124"/>
      <c r="F9540" s="119"/>
    </row>
    <row r="9541" spans="1:6" ht="63">
      <c r="A9541" s="127" t="s">
        <v>268</v>
      </c>
      <c r="B9541" s="128" t="s">
        <v>411</v>
      </c>
      <c r="C9541" s="126" t="s">
        <v>1887</v>
      </c>
      <c r="D9541" s="126" t="s">
        <v>1887</v>
      </c>
      <c r="E9541" s="124"/>
      <c r="F9541" s="119"/>
    </row>
    <row r="9542" spans="1:6" ht="31.5">
      <c r="A9542" s="127" t="s">
        <v>269</v>
      </c>
      <c r="B9542" s="128" t="s">
        <v>412</v>
      </c>
      <c r="C9542" s="126" t="s">
        <v>1887</v>
      </c>
      <c r="D9542" s="126" t="s">
        <v>1887</v>
      </c>
      <c r="E9542" s="124"/>
      <c r="F9542" s="119"/>
    </row>
    <row r="9543" spans="1:6" ht="47.25">
      <c r="A9543" s="129">
        <v>3</v>
      </c>
      <c r="B9543" s="130" t="s">
        <v>210</v>
      </c>
      <c r="C9543" s="126" t="s">
        <v>1887</v>
      </c>
      <c r="D9543" s="126" t="s">
        <v>1887</v>
      </c>
      <c r="E9543" s="124"/>
      <c r="F9543" s="119"/>
    </row>
    <row r="9544" spans="1:6" ht="31.5">
      <c r="A9544" s="127" t="s">
        <v>299</v>
      </c>
      <c r="B9544" s="128" t="s">
        <v>211</v>
      </c>
      <c r="C9544" s="126" t="s">
        <v>1887</v>
      </c>
      <c r="D9544" s="126" t="s">
        <v>1887</v>
      </c>
      <c r="E9544" s="124"/>
      <c r="F9544" s="119"/>
    </row>
    <row r="9545" spans="1:6">
      <c r="A9545" s="127" t="s">
        <v>240</v>
      </c>
      <c r="B9545" s="128" t="s">
        <v>212</v>
      </c>
      <c r="C9545" s="126" t="s">
        <v>1887</v>
      </c>
      <c r="D9545" s="126" t="s">
        <v>1887</v>
      </c>
      <c r="E9545" s="124"/>
      <c r="F9545" s="119"/>
    </row>
    <row r="9546" spans="1:6">
      <c r="A9546" s="127" t="s">
        <v>242</v>
      </c>
      <c r="B9546" s="128" t="s">
        <v>213</v>
      </c>
      <c r="C9546" s="126" t="s">
        <v>1887</v>
      </c>
      <c r="D9546" s="126" t="s">
        <v>1887</v>
      </c>
      <c r="E9546" s="124"/>
      <c r="F9546" s="119"/>
    </row>
    <row r="9547" spans="1:6">
      <c r="A9547" s="127" t="s">
        <v>214</v>
      </c>
      <c r="B9547" s="128" t="s">
        <v>215</v>
      </c>
      <c r="C9547" s="126" t="s">
        <v>1887</v>
      </c>
      <c r="D9547" s="126" t="s">
        <v>1887</v>
      </c>
      <c r="E9547" s="124"/>
      <c r="F9547" s="119"/>
    </row>
    <row r="9548" spans="1:6">
      <c r="A9548" s="127" t="s">
        <v>216</v>
      </c>
      <c r="B9548" s="128" t="s">
        <v>217</v>
      </c>
      <c r="C9548" s="126" t="s">
        <v>1887</v>
      </c>
      <c r="D9548" s="126" t="s">
        <v>1887</v>
      </c>
      <c r="E9548" s="124"/>
      <c r="F9548" s="119"/>
    </row>
    <row r="9549" spans="1:6">
      <c r="A9549" s="129">
        <v>4</v>
      </c>
      <c r="B9549" s="130" t="s">
        <v>394</v>
      </c>
      <c r="C9549" s="126"/>
      <c r="D9549" s="126"/>
      <c r="E9549" s="124"/>
      <c r="F9549" s="119"/>
    </row>
    <row r="9550" spans="1:6" ht="31.5">
      <c r="A9550" s="126" t="s">
        <v>271</v>
      </c>
      <c r="B9550" s="251" t="s">
        <v>218</v>
      </c>
      <c r="C9550" s="126" t="s">
        <v>1887</v>
      </c>
      <c r="D9550" s="126" t="s">
        <v>1887</v>
      </c>
      <c r="E9550" s="124"/>
      <c r="F9550" s="119"/>
    </row>
    <row r="9551" spans="1:6" ht="63">
      <c r="A9551" s="126" t="s">
        <v>272</v>
      </c>
      <c r="B9551" s="251" t="s">
        <v>392</v>
      </c>
      <c r="C9551" s="126" t="s">
        <v>1887</v>
      </c>
      <c r="D9551" s="126" t="s">
        <v>1887</v>
      </c>
      <c r="E9551" s="124"/>
      <c r="F9551" s="119"/>
    </row>
    <row r="9552" spans="1:6" ht="31.5">
      <c r="A9552" s="126" t="s">
        <v>273</v>
      </c>
      <c r="B9552" s="251" t="s">
        <v>500</v>
      </c>
      <c r="C9552" s="126" t="s">
        <v>1887</v>
      </c>
      <c r="D9552" s="126" t="s">
        <v>1887</v>
      </c>
      <c r="E9552" s="124"/>
      <c r="F9552" s="119"/>
    </row>
    <row r="9553" spans="1:6" ht="31.5">
      <c r="A9553" s="126" t="s">
        <v>138</v>
      </c>
      <c r="B9553" s="251" t="s">
        <v>501</v>
      </c>
      <c r="C9553" s="126" t="s">
        <v>1887</v>
      </c>
      <c r="D9553" s="126" t="s">
        <v>1887</v>
      </c>
      <c r="E9553" s="124"/>
      <c r="F9553" s="119"/>
    </row>
    <row r="9554" spans="1:6">
      <c r="E9554" s="719"/>
      <c r="F9554" s="178" t="s">
        <v>251</v>
      </c>
    </row>
    <row r="9555" spans="1:6">
      <c r="B9555" s="53"/>
      <c r="F9555" s="178" t="s">
        <v>456</v>
      </c>
    </row>
    <row r="9556" spans="1:6">
      <c r="F9556" s="178" t="s">
        <v>182</v>
      </c>
    </row>
    <row r="9557" spans="1:6">
      <c r="F9557" s="178"/>
    </row>
    <row r="9558" spans="1:6">
      <c r="A9558" s="802" t="s">
        <v>399</v>
      </c>
      <c r="B9558" s="802"/>
      <c r="C9558" s="802"/>
      <c r="D9558" s="802"/>
      <c r="E9558" s="802"/>
      <c r="F9558" s="802"/>
    </row>
    <row r="9559" spans="1:6">
      <c r="A9559" s="802" t="s">
        <v>303</v>
      </c>
      <c r="B9559" s="802"/>
      <c r="C9559" s="802"/>
      <c r="D9559" s="802"/>
      <c r="E9559" s="802"/>
      <c r="F9559" s="802"/>
    </row>
    <row r="9560" spans="1:6">
      <c r="F9560" s="178" t="s">
        <v>219</v>
      </c>
    </row>
    <row r="9561" spans="1:6">
      <c r="F9561" s="178" t="s">
        <v>220</v>
      </c>
    </row>
    <row r="9562" spans="1:6">
      <c r="F9562" s="178" t="s">
        <v>221</v>
      </c>
    </row>
    <row r="9563" spans="1:6">
      <c r="F9563" s="246" t="s">
        <v>222</v>
      </c>
    </row>
    <row r="9564" spans="1:6">
      <c r="F9564" s="178" t="s">
        <v>1885</v>
      </c>
    </row>
    <row r="9565" spans="1:6">
      <c r="F9565" s="178" t="s">
        <v>177</v>
      </c>
    </row>
    <row r="9566" spans="1:6">
      <c r="A9566" s="123"/>
    </row>
    <row r="9567" spans="1:6">
      <c r="A9567" s="804" t="s">
        <v>1886</v>
      </c>
      <c r="B9567" s="804"/>
      <c r="C9567" s="804"/>
      <c r="D9567" s="804"/>
      <c r="E9567" s="804"/>
      <c r="F9567" s="804"/>
    </row>
    <row r="9568" spans="1:6">
      <c r="A9568" s="121" t="s">
        <v>1509</v>
      </c>
      <c r="B9568" s="640" t="s">
        <v>1571</v>
      </c>
    </row>
    <row r="9569" spans="1:6">
      <c r="A9569" s="803" t="s">
        <v>262</v>
      </c>
      <c r="B9569" s="781" t="s">
        <v>418</v>
      </c>
      <c r="C9569" s="806" t="s">
        <v>470</v>
      </c>
      <c r="D9569" s="807"/>
      <c r="E9569" s="805" t="s">
        <v>400</v>
      </c>
      <c r="F9569" s="781" t="s">
        <v>401</v>
      </c>
    </row>
    <row r="9570" spans="1:6">
      <c r="A9570" s="803"/>
      <c r="B9570" s="781"/>
      <c r="C9570" s="808"/>
      <c r="D9570" s="809"/>
      <c r="E9570" s="805"/>
      <c r="F9570" s="781"/>
    </row>
    <row r="9571" spans="1:6">
      <c r="A9571" s="803"/>
      <c r="B9571" s="781"/>
      <c r="C9571" s="247" t="s">
        <v>402</v>
      </c>
      <c r="D9571" s="247" t="s">
        <v>403</v>
      </c>
      <c r="E9571" s="805"/>
      <c r="F9571" s="781"/>
    </row>
    <row r="9572" spans="1:6">
      <c r="A9572" s="712">
        <v>1</v>
      </c>
      <c r="B9572" s="709">
        <v>2</v>
      </c>
      <c r="C9572" s="247">
        <v>3</v>
      </c>
      <c r="D9572" s="247">
        <v>4</v>
      </c>
      <c r="E9572" s="711">
        <v>5</v>
      </c>
      <c r="F9572" s="709">
        <v>6</v>
      </c>
    </row>
    <row r="9573" spans="1:6">
      <c r="A9573" s="712">
        <v>1</v>
      </c>
      <c r="B9573" s="248" t="s">
        <v>368</v>
      </c>
      <c r="C9573" s="249"/>
      <c r="D9573" s="249"/>
      <c r="E9573" s="125"/>
      <c r="F9573" s="710"/>
    </row>
    <row r="9574" spans="1:6">
      <c r="A9574" s="126" t="s">
        <v>264</v>
      </c>
      <c r="B9574" s="250" t="s">
        <v>369</v>
      </c>
      <c r="C9574" s="126" t="s">
        <v>1887</v>
      </c>
      <c r="D9574" s="126" t="s">
        <v>1887</v>
      </c>
      <c r="E9574" s="124"/>
      <c r="F9574" s="119"/>
    </row>
    <row r="9575" spans="1:6">
      <c r="A9575" s="126" t="s">
        <v>265</v>
      </c>
      <c r="B9575" s="251" t="s">
        <v>223</v>
      </c>
      <c r="C9575" s="126" t="s">
        <v>1887</v>
      </c>
      <c r="D9575" s="126" t="s">
        <v>1887</v>
      </c>
      <c r="E9575" s="124"/>
      <c r="F9575" s="119"/>
    </row>
    <row r="9576" spans="1:6" ht="31.5">
      <c r="A9576" s="126" t="s">
        <v>276</v>
      </c>
      <c r="B9576" s="251" t="s">
        <v>480</v>
      </c>
      <c r="C9576" s="126" t="s">
        <v>1887</v>
      </c>
      <c r="D9576" s="126" t="s">
        <v>1887</v>
      </c>
      <c r="E9576" s="124"/>
      <c r="F9576" s="119"/>
    </row>
    <row r="9577" spans="1:6" ht="63">
      <c r="A9577" s="127" t="s">
        <v>291</v>
      </c>
      <c r="B9577" s="128" t="s">
        <v>481</v>
      </c>
      <c r="C9577" s="126" t="s">
        <v>1887</v>
      </c>
      <c r="D9577" s="126" t="s">
        <v>1887</v>
      </c>
      <c r="E9577" s="124"/>
      <c r="F9577" s="119"/>
    </row>
    <row r="9578" spans="1:6" ht="31.5">
      <c r="A9578" s="127" t="s">
        <v>482</v>
      </c>
      <c r="B9578" s="128" t="s">
        <v>483</v>
      </c>
      <c r="C9578" s="126" t="s">
        <v>1887</v>
      </c>
      <c r="D9578" s="126" t="s">
        <v>1887</v>
      </c>
      <c r="E9578" s="124"/>
      <c r="F9578" s="119"/>
    </row>
    <row r="9579" spans="1:6">
      <c r="A9579" s="127" t="s">
        <v>484</v>
      </c>
      <c r="B9579" s="128" t="s">
        <v>485</v>
      </c>
      <c r="C9579" s="126" t="s">
        <v>1887</v>
      </c>
      <c r="D9579" s="126" t="s">
        <v>1887</v>
      </c>
      <c r="E9579" s="124"/>
      <c r="F9579" s="119"/>
    </row>
    <row r="9580" spans="1:6">
      <c r="A9580" s="129">
        <v>2</v>
      </c>
      <c r="B9580" s="130" t="s">
        <v>298</v>
      </c>
      <c r="C9580" s="126"/>
      <c r="D9580" s="126"/>
      <c r="E9580" s="124"/>
      <c r="F9580" s="119"/>
    </row>
    <row r="9581" spans="1:6" ht="31.5">
      <c r="A9581" s="127" t="s">
        <v>267</v>
      </c>
      <c r="B9581" s="128" t="s">
        <v>486</v>
      </c>
      <c r="C9581" s="126" t="s">
        <v>1887</v>
      </c>
      <c r="D9581" s="126" t="s">
        <v>1887</v>
      </c>
      <c r="E9581" s="124"/>
      <c r="F9581" s="119"/>
    </row>
    <row r="9582" spans="1:6" ht="63">
      <c r="A9582" s="127" t="s">
        <v>268</v>
      </c>
      <c r="B9582" s="128" t="s">
        <v>411</v>
      </c>
      <c r="C9582" s="126" t="s">
        <v>1887</v>
      </c>
      <c r="D9582" s="126" t="s">
        <v>1887</v>
      </c>
      <c r="E9582" s="124"/>
      <c r="F9582" s="119"/>
    </row>
    <row r="9583" spans="1:6" ht="31.5">
      <c r="A9583" s="127" t="s">
        <v>269</v>
      </c>
      <c r="B9583" s="128" t="s">
        <v>412</v>
      </c>
      <c r="C9583" s="126" t="s">
        <v>1887</v>
      </c>
      <c r="D9583" s="126" t="s">
        <v>1887</v>
      </c>
      <c r="E9583" s="124"/>
      <c r="F9583" s="119"/>
    </row>
    <row r="9584" spans="1:6" ht="47.25">
      <c r="A9584" s="129">
        <v>3</v>
      </c>
      <c r="B9584" s="130" t="s">
        <v>210</v>
      </c>
      <c r="C9584" s="126" t="s">
        <v>1887</v>
      </c>
      <c r="D9584" s="126" t="s">
        <v>1887</v>
      </c>
      <c r="E9584" s="124"/>
      <c r="F9584" s="119"/>
    </row>
    <row r="9585" spans="1:6" ht="31.5">
      <c r="A9585" s="127" t="s">
        <v>299</v>
      </c>
      <c r="B9585" s="128" t="s">
        <v>211</v>
      </c>
      <c r="C9585" s="126" t="s">
        <v>1887</v>
      </c>
      <c r="D9585" s="126" t="s">
        <v>1887</v>
      </c>
      <c r="E9585" s="124"/>
      <c r="F9585" s="119"/>
    </row>
    <row r="9586" spans="1:6">
      <c r="A9586" s="127" t="s">
        <v>240</v>
      </c>
      <c r="B9586" s="128" t="s">
        <v>212</v>
      </c>
      <c r="C9586" s="126" t="s">
        <v>1887</v>
      </c>
      <c r="D9586" s="126" t="s">
        <v>1887</v>
      </c>
      <c r="E9586" s="124"/>
      <c r="F9586" s="119"/>
    </row>
    <row r="9587" spans="1:6">
      <c r="A9587" s="127" t="s">
        <v>242</v>
      </c>
      <c r="B9587" s="128" t="s">
        <v>213</v>
      </c>
      <c r="C9587" s="126" t="s">
        <v>1887</v>
      </c>
      <c r="D9587" s="126" t="s">
        <v>1887</v>
      </c>
      <c r="E9587" s="124"/>
      <c r="F9587" s="119"/>
    </row>
    <row r="9588" spans="1:6">
      <c r="A9588" s="127" t="s">
        <v>214</v>
      </c>
      <c r="B9588" s="128" t="s">
        <v>215</v>
      </c>
      <c r="C9588" s="126" t="s">
        <v>1887</v>
      </c>
      <c r="D9588" s="126" t="s">
        <v>1887</v>
      </c>
      <c r="E9588" s="124"/>
      <c r="F9588" s="119"/>
    </row>
    <row r="9589" spans="1:6">
      <c r="A9589" s="127" t="s">
        <v>216</v>
      </c>
      <c r="B9589" s="128" t="s">
        <v>217</v>
      </c>
      <c r="C9589" s="126" t="s">
        <v>1887</v>
      </c>
      <c r="D9589" s="126" t="s">
        <v>1887</v>
      </c>
      <c r="E9589" s="124"/>
      <c r="F9589" s="119"/>
    </row>
    <row r="9590" spans="1:6">
      <c r="A9590" s="129">
        <v>4</v>
      </c>
      <c r="B9590" s="130" t="s">
        <v>394</v>
      </c>
      <c r="C9590" s="126"/>
      <c r="D9590" s="126"/>
      <c r="E9590" s="124"/>
      <c r="F9590" s="119"/>
    </row>
    <row r="9591" spans="1:6" ht="31.5">
      <c r="A9591" s="126" t="s">
        <v>271</v>
      </c>
      <c r="B9591" s="251" t="s">
        <v>218</v>
      </c>
      <c r="C9591" s="126" t="s">
        <v>1887</v>
      </c>
      <c r="D9591" s="126" t="s">
        <v>1887</v>
      </c>
      <c r="E9591" s="124"/>
      <c r="F9591" s="119"/>
    </row>
    <row r="9592" spans="1:6" ht="63">
      <c r="A9592" s="126" t="s">
        <v>272</v>
      </c>
      <c r="B9592" s="251" t="s">
        <v>392</v>
      </c>
      <c r="C9592" s="126" t="s">
        <v>1887</v>
      </c>
      <c r="D9592" s="126" t="s">
        <v>1887</v>
      </c>
      <c r="E9592" s="124"/>
      <c r="F9592" s="119"/>
    </row>
    <row r="9593" spans="1:6" ht="31.5">
      <c r="A9593" s="126" t="s">
        <v>273</v>
      </c>
      <c r="B9593" s="251" t="s">
        <v>500</v>
      </c>
      <c r="C9593" s="126" t="s">
        <v>1887</v>
      </c>
      <c r="D9593" s="126" t="s">
        <v>1887</v>
      </c>
      <c r="E9593" s="124"/>
      <c r="F9593" s="119"/>
    </row>
    <row r="9594" spans="1:6" ht="31.5">
      <c r="A9594" s="126" t="s">
        <v>138</v>
      </c>
      <c r="B9594" s="251" t="s">
        <v>501</v>
      </c>
      <c r="C9594" s="126" t="s">
        <v>1887</v>
      </c>
      <c r="D9594" s="126" t="s">
        <v>1887</v>
      </c>
      <c r="E9594" s="124"/>
      <c r="F9594" s="119"/>
    </row>
    <row r="9595" spans="1:6">
      <c r="E9595" s="719"/>
      <c r="F9595" s="178" t="s">
        <v>251</v>
      </c>
    </row>
    <row r="9596" spans="1:6">
      <c r="B9596" s="53"/>
      <c r="F9596" s="178" t="s">
        <v>456</v>
      </c>
    </row>
    <row r="9597" spans="1:6">
      <c r="F9597" s="178" t="s">
        <v>182</v>
      </c>
    </row>
    <row r="9598" spans="1:6">
      <c r="F9598" s="178"/>
    </row>
    <row r="9599" spans="1:6">
      <c r="A9599" s="802" t="s">
        <v>399</v>
      </c>
      <c r="B9599" s="802"/>
      <c r="C9599" s="802"/>
      <c r="D9599" s="802"/>
      <c r="E9599" s="802"/>
      <c r="F9599" s="802"/>
    </row>
    <row r="9600" spans="1:6">
      <c r="A9600" s="802" t="s">
        <v>303</v>
      </c>
      <c r="B9600" s="802"/>
      <c r="C9600" s="802"/>
      <c r="D9600" s="802"/>
      <c r="E9600" s="802"/>
      <c r="F9600" s="802"/>
    </row>
    <row r="9601" spans="1:6">
      <c r="F9601" s="178" t="s">
        <v>219</v>
      </c>
    </row>
    <row r="9602" spans="1:6">
      <c r="F9602" s="178" t="s">
        <v>220</v>
      </c>
    </row>
    <row r="9603" spans="1:6">
      <c r="F9603" s="178" t="s">
        <v>221</v>
      </c>
    </row>
    <row r="9604" spans="1:6">
      <c r="F9604" s="246" t="s">
        <v>222</v>
      </c>
    </row>
    <row r="9605" spans="1:6">
      <c r="F9605" s="178" t="s">
        <v>1885</v>
      </c>
    </row>
    <row r="9606" spans="1:6">
      <c r="F9606" s="178" t="s">
        <v>177</v>
      </c>
    </row>
    <row r="9607" spans="1:6">
      <c r="A9607" s="123"/>
    </row>
    <row r="9608" spans="1:6">
      <c r="A9608" s="804" t="s">
        <v>1886</v>
      </c>
      <c r="B9608" s="804"/>
      <c r="C9608" s="804"/>
      <c r="D9608" s="804"/>
      <c r="E9608" s="804"/>
      <c r="F9608" s="804"/>
    </row>
    <row r="9609" spans="1:6">
      <c r="A9609" s="121" t="s">
        <v>1510</v>
      </c>
      <c r="B9609" s="640" t="s">
        <v>1572</v>
      </c>
    </row>
    <row r="9610" spans="1:6">
      <c r="A9610" s="803" t="s">
        <v>262</v>
      </c>
      <c r="B9610" s="781" t="s">
        <v>418</v>
      </c>
      <c r="C9610" s="806" t="s">
        <v>470</v>
      </c>
      <c r="D9610" s="807"/>
      <c r="E9610" s="805" t="s">
        <v>400</v>
      </c>
      <c r="F9610" s="781" t="s">
        <v>401</v>
      </c>
    </row>
    <row r="9611" spans="1:6">
      <c r="A9611" s="803"/>
      <c r="B9611" s="781"/>
      <c r="C9611" s="808"/>
      <c r="D9611" s="809"/>
      <c r="E9611" s="805"/>
      <c r="F9611" s="781"/>
    </row>
    <row r="9612" spans="1:6">
      <c r="A9612" s="803"/>
      <c r="B9612" s="781"/>
      <c r="C9612" s="247" t="s">
        <v>402</v>
      </c>
      <c r="D9612" s="247" t="s">
        <v>403</v>
      </c>
      <c r="E9612" s="805"/>
      <c r="F9612" s="781"/>
    </row>
    <row r="9613" spans="1:6">
      <c r="A9613" s="712">
        <v>1</v>
      </c>
      <c r="B9613" s="709">
        <v>2</v>
      </c>
      <c r="C9613" s="247">
        <v>3</v>
      </c>
      <c r="D9613" s="247">
        <v>4</v>
      </c>
      <c r="E9613" s="711">
        <v>5</v>
      </c>
      <c r="F9613" s="709">
        <v>6</v>
      </c>
    </row>
    <row r="9614" spans="1:6">
      <c r="A9614" s="712">
        <v>1</v>
      </c>
      <c r="B9614" s="248" t="s">
        <v>368</v>
      </c>
      <c r="C9614" s="249"/>
      <c r="D9614" s="249"/>
      <c r="E9614" s="125"/>
      <c r="F9614" s="710"/>
    </row>
    <row r="9615" spans="1:6">
      <c r="A9615" s="126" t="s">
        <v>264</v>
      </c>
      <c r="B9615" s="250" t="s">
        <v>369</v>
      </c>
      <c r="C9615" s="126" t="s">
        <v>1887</v>
      </c>
      <c r="D9615" s="126" t="s">
        <v>1887</v>
      </c>
      <c r="E9615" s="124"/>
      <c r="F9615" s="119"/>
    </row>
    <row r="9616" spans="1:6">
      <c r="A9616" s="126" t="s">
        <v>265</v>
      </c>
      <c r="B9616" s="251" t="s">
        <v>223</v>
      </c>
      <c r="C9616" s="126" t="s">
        <v>1887</v>
      </c>
      <c r="D9616" s="126" t="s">
        <v>1887</v>
      </c>
      <c r="E9616" s="124"/>
      <c r="F9616" s="119"/>
    </row>
    <row r="9617" spans="1:6" ht="31.5">
      <c r="A9617" s="126" t="s">
        <v>276</v>
      </c>
      <c r="B9617" s="251" t="s">
        <v>480</v>
      </c>
      <c r="C9617" s="126" t="s">
        <v>1887</v>
      </c>
      <c r="D9617" s="126" t="s">
        <v>1887</v>
      </c>
      <c r="E9617" s="124"/>
      <c r="F9617" s="119"/>
    </row>
    <row r="9618" spans="1:6" ht="63">
      <c r="A9618" s="127" t="s">
        <v>291</v>
      </c>
      <c r="B9618" s="128" t="s">
        <v>481</v>
      </c>
      <c r="C9618" s="126" t="s">
        <v>1887</v>
      </c>
      <c r="D9618" s="126" t="s">
        <v>1887</v>
      </c>
      <c r="E9618" s="124"/>
      <c r="F9618" s="119"/>
    </row>
    <row r="9619" spans="1:6" ht="31.5">
      <c r="A9619" s="127" t="s">
        <v>482</v>
      </c>
      <c r="B9619" s="128" t="s">
        <v>483</v>
      </c>
      <c r="C9619" s="126" t="s">
        <v>1887</v>
      </c>
      <c r="D9619" s="126" t="s">
        <v>1887</v>
      </c>
      <c r="E9619" s="124"/>
      <c r="F9619" s="119"/>
    </row>
    <row r="9620" spans="1:6">
      <c r="A9620" s="127" t="s">
        <v>484</v>
      </c>
      <c r="B9620" s="128" t="s">
        <v>485</v>
      </c>
      <c r="C9620" s="126" t="s">
        <v>1887</v>
      </c>
      <c r="D9620" s="126" t="s">
        <v>1887</v>
      </c>
      <c r="E9620" s="124"/>
      <c r="F9620" s="119"/>
    </row>
    <row r="9621" spans="1:6">
      <c r="A9621" s="129">
        <v>2</v>
      </c>
      <c r="B9621" s="130" t="s">
        <v>298</v>
      </c>
      <c r="C9621" s="126"/>
      <c r="D9621" s="126"/>
      <c r="E9621" s="124"/>
      <c r="F9621" s="119"/>
    </row>
    <row r="9622" spans="1:6" ht="31.5">
      <c r="A9622" s="127" t="s">
        <v>267</v>
      </c>
      <c r="B9622" s="128" t="s">
        <v>486</v>
      </c>
      <c r="C9622" s="126" t="s">
        <v>1887</v>
      </c>
      <c r="D9622" s="126" t="s">
        <v>1887</v>
      </c>
      <c r="E9622" s="124"/>
      <c r="F9622" s="119"/>
    </row>
    <row r="9623" spans="1:6" ht="63">
      <c r="A9623" s="127" t="s">
        <v>268</v>
      </c>
      <c r="B9623" s="128" t="s">
        <v>411</v>
      </c>
      <c r="C9623" s="126" t="s">
        <v>1887</v>
      </c>
      <c r="D9623" s="126" t="s">
        <v>1887</v>
      </c>
      <c r="E9623" s="124"/>
      <c r="F9623" s="119"/>
    </row>
    <row r="9624" spans="1:6" ht="31.5">
      <c r="A9624" s="127" t="s">
        <v>269</v>
      </c>
      <c r="B9624" s="128" t="s">
        <v>412</v>
      </c>
      <c r="C9624" s="126" t="s">
        <v>1887</v>
      </c>
      <c r="D9624" s="126" t="s">
        <v>1887</v>
      </c>
      <c r="E9624" s="124"/>
      <c r="F9624" s="119"/>
    </row>
    <row r="9625" spans="1:6" ht="47.25">
      <c r="A9625" s="129">
        <v>3</v>
      </c>
      <c r="B9625" s="130" t="s">
        <v>210</v>
      </c>
      <c r="C9625" s="126" t="s">
        <v>1887</v>
      </c>
      <c r="D9625" s="126" t="s">
        <v>1887</v>
      </c>
      <c r="E9625" s="124"/>
      <c r="F9625" s="119"/>
    </row>
    <row r="9626" spans="1:6" ht="31.5">
      <c r="A9626" s="127" t="s">
        <v>299</v>
      </c>
      <c r="B9626" s="128" t="s">
        <v>211</v>
      </c>
      <c r="C9626" s="126" t="s">
        <v>1887</v>
      </c>
      <c r="D9626" s="126" t="s">
        <v>1887</v>
      </c>
      <c r="E9626" s="124"/>
      <c r="F9626" s="119"/>
    </row>
    <row r="9627" spans="1:6">
      <c r="A9627" s="127" t="s">
        <v>240</v>
      </c>
      <c r="B9627" s="128" t="s">
        <v>212</v>
      </c>
      <c r="C9627" s="126" t="s">
        <v>1887</v>
      </c>
      <c r="D9627" s="126" t="s">
        <v>1887</v>
      </c>
      <c r="E9627" s="124"/>
      <c r="F9627" s="119"/>
    </row>
    <row r="9628" spans="1:6">
      <c r="A9628" s="127" t="s">
        <v>242</v>
      </c>
      <c r="B9628" s="128" t="s">
        <v>213</v>
      </c>
      <c r="C9628" s="126" t="s">
        <v>1887</v>
      </c>
      <c r="D9628" s="126" t="s">
        <v>1887</v>
      </c>
      <c r="E9628" s="124"/>
      <c r="F9628" s="119"/>
    </row>
    <row r="9629" spans="1:6">
      <c r="A9629" s="127" t="s">
        <v>214</v>
      </c>
      <c r="B9629" s="128" t="s">
        <v>215</v>
      </c>
      <c r="C9629" s="126" t="s">
        <v>1887</v>
      </c>
      <c r="D9629" s="126" t="s">
        <v>1887</v>
      </c>
      <c r="E9629" s="124"/>
      <c r="F9629" s="119"/>
    </row>
    <row r="9630" spans="1:6">
      <c r="A9630" s="127" t="s">
        <v>216</v>
      </c>
      <c r="B9630" s="128" t="s">
        <v>217</v>
      </c>
      <c r="C9630" s="126" t="s">
        <v>1887</v>
      </c>
      <c r="D9630" s="126" t="s">
        <v>1887</v>
      </c>
      <c r="E9630" s="124"/>
      <c r="F9630" s="119"/>
    </row>
    <row r="9631" spans="1:6">
      <c r="A9631" s="129">
        <v>4</v>
      </c>
      <c r="B9631" s="130" t="s">
        <v>394</v>
      </c>
      <c r="C9631" s="126"/>
      <c r="D9631" s="126"/>
      <c r="E9631" s="124"/>
      <c r="F9631" s="119"/>
    </row>
    <row r="9632" spans="1:6" ht="31.5">
      <c r="A9632" s="126" t="s">
        <v>271</v>
      </c>
      <c r="B9632" s="251" t="s">
        <v>218</v>
      </c>
      <c r="C9632" s="126" t="s">
        <v>1887</v>
      </c>
      <c r="D9632" s="126" t="s">
        <v>1887</v>
      </c>
      <c r="E9632" s="124"/>
      <c r="F9632" s="119"/>
    </row>
    <row r="9633" spans="1:6" ht="63">
      <c r="A9633" s="126" t="s">
        <v>272</v>
      </c>
      <c r="B9633" s="251" t="s">
        <v>392</v>
      </c>
      <c r="C9633" s="126" t="s">
        <v>1887</v>
      </c>
      <c r="D9633" s="126" t="s">
        <v>1887</v>
      </c>
      <c r="E9633" s="124"/>
      <c r="F9633" s="119"/>
    </row>
    <row r="9634" spans="1:6" ht="31.5">
      <c r="A9634" s="126" t="s">
        <v>273</v>
      </c>
      <c r="B9634" s="251" t="s">
        <v>500</v>
      </c>
      <c r="C9634" s="126" t="s">
        <v>1887</v>
      </c>
      <c r="D9634" s="126" t="s">
        <v>1887</v>
      </c>
      <c r="E9634" s="124"/>
      <c r="F9634" s="119"/>
    </row>
    <row r="9635" spans="1:6" ht="31.5">
      <c r="A9635" s="126" t="s">
        <v>138</v>
      </c>
      <c r="B9635" s="251" t="s">
        <v>501</v>
      </c>
      <c r="C9635" s="126" t="s">
        <v>1887</v>
      </c>
      <c r="D9635" s="126" t="s">
        <v>1887</v>
      </c>
      <c r="E9635" s="124"/>
      <c r="F9635" s="119"/>
    </row>
    <row r="9636" spans="1:6">
      <c r="E9636" s="719"/>
      <c r="F9636" s="178" t="s">
        <v>251</v>
      </c>
    </row>
    <row r="9637" spans="1:6">
      <c r="B9637" s="53"/>
      <c r="F9637" s="178" t="s">
        <v>456</v>
      </c>
    </row>
    <row r="9638" spans="1:6">
      <c r="F9638" s="178" t="s">
        <v>182</v>
      </c>
    </row>
    <row r="9639" spans="1:6">
      <c r="F9639" s="178"/>
    </row>
    <row r="9640" spans="1:6">
      <c r="A9640" s="802" t="s">
        <v>399</v>
      </c>
      <c r="B9640" s="802"/>
      <c r="C9640" s="802"/>
      <c r="D9640" s="802"/>
      <c r="E9640" s="802"/>
      <c r="F9640" s="802"/>
    </row>
    <row r="9641" spans="1:6">
      <c r="A9641" s="802" t="s">
        <v>303</v>
      </c>
      <c r="B9641" s="802"/>
      <c r="C9641" s="802"/>
      <c r="D9641" s="802"/>
      <c r="E9641" s="802"/>
      <c r="F9641" s="802"/>
    </row>
    <row r="9642" spans="1:6">
      <c r="F9642" s="178" t="s">
        <v>219</v>
      </c>
    </row>
    <row r="9643" spans="1:6">
      <c r="F9643" s="178" t="s">
        <v>220</v>
      </c>
    </row>
    <row r="9644" spans="1:6">
      <c r="F9644" s="178" t="s">
        <v>221</v>
      </c>
    </row>
    <row r="9645" spans="1:6">
      <c r="F9645" s="246" t="s">
        <v>222</v>
      </c>
    </row>
    <row r="9646" spans="1:6">
      <c r="F9646" s="178" t="s">
        <v>1885</v>
      </c>
    </row>
    <row r="9647" spans="1:6">
      <c r="F9647" s="178" t="s">
        <v>177</v>
      </c>
    </row>
    <row r="9648" spans="1:6">
      <c r="A9648" s="123"/>
    </row>
    <row r="9649" spans="1:6">
      <c r="A9649" s="804" t="s">
        <v>1886</v>
      </c>
      <c r="B9649" s="804"/>
      <c r="C9649" s="804"/>
      <c r="D9649" s="804"/>
      <c r="E9649" s="804"/>
      <c r="F9649" s="804"/>
    </row>
    <row r="9650" spans="1:6">
      <c r="A9650" s="121" t="s">
        <v>1511</v>
      </c>
      <c r="B9650" s="640" t="s">
        <v>1573</v>
      </c>
    </row>
    <row r="9651" spans="1:6">
      <c r="A9651" s="803" t="s">
        <v>262</v>
      </c>
      <c r="B9651" s="781" t="s">
        <v>418</v>
      </c>
      <c r="C9651" s="806" t="s">
        <v>470</v>
      </c>
      <c r="D9651" s="807"/>
      <c r="E9651" s="805" t="s">
        <v>400</v>
      </c>
      <c r="F9651" s="781" t="s">
        <v>401</v>
      </c>
    </row>
    <row r="9652" spans="1:6">
      <c r="A9652" s="803"/>
      <c r="B9652" s="781"/>
      <c r="C9652" s="808"/>
      <c r="D9652" s="809"/>
      <c r="E9652" s="805"/>
      <c r="F9652" s="781"/>
    </row>
    <row r="9653" spans="1:6">
      <c r="A9653" s="803"/>
      <c r="B9653" s="781"/>
      <c r="C9653" s="247" t="s">
        <v>402</v>
      </c>
      <c r="D9653" s="247" t="s">
        <v>403</v>
      </c>
      <c r="E9653" s="805"/>
      <c r="F9653" s="781"/>
    </row>
    <row r="9654" spans="1:6">
      <c r="A9654" s="712">
        <v>1</v>
      </c>
      <c r="B9654" s="709">
        <v>2</v>
      </c>
      <c r="C9654" s="247">
        <v>3</v>
      </c>
      <c r="D9654" s="247">
        <v>4</v>
      </c>
      <c r="E9654" s="711">
        <v>5</v>
      </c>
      <c r="F9654" s="709">
        <v>6</v>
      </c>
    </row>
    <row r="9655" spans="1:6">
      <c r="A9655" s="712">
        <v>1</v>
      </c>
      <c r="B9655" s="248" t="s">
        <v>368</v>
      </c>
      <c r="C9655" s="249"/>
      <c r="D9655" s="249"/>
      <c r="E9655" s="125"/>
      <c r="F9655" s="710"/>
    </row>
    <row r="9656" spans="1:6">
      <c r="A9656" s="126" t="s">
        <v>264</v>
      </c>
      <c r="B9656" s="250" t="s">
        <v>369</v>
      </c>
      <c r="C9656" s="126" t="s">
        <v>1887</v>
      </c>
      <c r="D9656" s="126" t="s">
        <v>1887</v>
      </c>
      <c r="E9656" s="124"/>
      <c r="F9656" s="119"/>
    </row>
    <row r="9657" spans="1:6">
      <c r="A9657" s="126" t="s">
        <v>265</v>
      </c>
      <c r="B9657" s="251" t="s">
        <v>223</v>
      </c>
      <c r="C9657" s="126" t="s">
        <v>1887</v>
      </c>
      <c r="D9657" s="126" t="s">
        <v>1887</v>
      </c>
      <c r="E9657" s="124"/>
      <c r="F9657" s="119"/>
    </row>
    <row r="9658" spans="1:6" ht="31.5">
      <c r="A9658" s="126" t="s">
        <v>276</v>
      </c>
      <c r="B9658" s="251" t="s">
        <v>480</v>
      </c>
      <c r="C9658" s="126" t="s">
        <v>1887</v>
      </c>
      <c r="D9658" s="126" t="s">
        <v>1887</v>
      </c>
      <c r="E9658" s="124"/>
      <c r="F9658" s="119"/>
    </row>
    <row r="9659" spans="1:6" ht="63">
      <c r="A9659" s="127" t="s">
        <v>291</v>
      </c>
      <c r="B9659" s="128" t="s">
        <v>481</v>
      </c>
      <c r="C9659" s="126" t="s">
        <v>1887</v>
      </c>
      <c r="D9659" s="126" t="s">
        <v>1887</v>
      </c>
      <c r="E9659" s="124"/>
      <c r="F9659" s="119"/>
    </row>
    <row r="9660" spans="1:6" ht="31.5">
      <c r="A9660" s="127" t="s">
        <v>482</v>
      </c>
      <c r="B9660" s="128" t="s">
        <v>483</v>
      </c>
      <c r="C9660" s="126" t="s">
        <v>1887</v>
      </c>
      <c r="D9660" s="126" t="s">
        <v>1887</v>
      </c>
      <c r="E9660" s="124"/>
      <c r="F9660" s="119"/>
    </row>
    <row r="9661" spans="1:6">
      <c r="A9661" s="127" t="s">
        <v>484</v>
      </c>
      <c r="B9661" s="128" t="s">
        <v>485</v>
      </c>
      <c r="C9661" s="126" t="s">
        <v>1887</v>
      </c>
      <c r="D9661" s="126" t="s">
        <v>1887</v>
      </c>
      <c r="E9661" s="124"/>
      <c r="F9661" s="119"/>
    </row>
    <row r="9662" spans="1:6">
      <c r="A9662" s="129">
        <v>2</v>
      </c>
      <c r="B9662" s="130" t="s">
        <v>298</v>
      </c>
      <c r="C9662" s="126"/>
      <c r="D9662" s="126"/>
      <c r="E9662" s="124"/>
      <c r="F9662" s="119"/>
    </row>
    <row r="9663" spans="1:6" ht="31.5">
      <c r="A9663" s="127" t="s">
        <v>267</v>
      </c>
      <c r="B9663" s="128" t="s">
        <v>486</v>
      </c>
      <c r="C9663" s="126" t="s">
        <v>1887</v>
      </c>
      <c r="D9663" s="126" t="s">
        <v>1887</v>
      </c>
      <c r="E9663" s="124"/>
      <c r="F9663" s="119"/>
    </row>
    <row r="9664" spans="1:6" ht="63">
      <c r="A9664" s="127" t="s">
        <v>268</v>
      </c>
      <c r="B9664" s="128" t="s">
        <v>411</v>
      </c>
      <c r="C9664" s="126" t="s">
        <v>1887</v>
      </c>
      <c r="D9664" s="126" t="s">
        <v>1887</v>
      </c>
      <c r="E9664" s="124"/>
      <c r="F9664" s="119"/>
    </row>
    <row r="9665" spans="1:6" ht="31.5">
      <c r="A9665" s="127" t="s">
        <v>269</v>
      </c>
      <c r="B9665" s="128" t="s">
        <v>412</v>
      </c>
      <c r="C9665" s="126" t="s">
        <v>1887</v>
      </c>
      <c r="D9665" s="126" t="s">
        <v>1887</v>
      </c>
      <c r="E9665" s="124"/>
      <c r="F9665" s="119"/>
    </row>
    <row r="9666" spans="1:6" ht="47.25">
      <c r="A9666" s="129">
        <v>3</v>
      </c>
      <c r="B9666" s="130" t="s">
        <v>210</v>
      </c>
      <c r="C9666" s="126" t="s">
        <v>1887</v>
      </c>
      <c r="D9666" s="126" t="s">
        <v>1887</v>
      </c>
      <c r="E9666" s="124"/>
      <c r="F9666" s="119"/>
    </row>
    <row r="9667" spans="1:6" ht="31.5">
      <c r="A9667" s="127" t="s">
        <v>299</v>
      </c>
      <c r="B9667" s="128" t="s">
        <v>211</v>
      </c>
      <c r="C9667" s="126" t="s">
        <v>1887</v>
      </c>
      <c r="D9667" s="126" t="s">
        <v>1887</v>
      </c>
      <c r="E9667" s="124"/>
      <c r="F9667" s="119"/>
    </row>
    <row r="9668" spans="1:6">
      <c r="A9668" s="127" t="s">
        <v>240</v>
      </c>
      <c r="B9668" s="128" t="s">
        <v>212</v>
      </c>
      <c r="C9668" s="126" t="s">
        <v>1887</v>
      </c>
      <c r="D9668" s="126" t="s">
        <v>1887</v>
      </c>
      <c r="E9668" s="124"/>
      <c r="F9668" s="119"/>
    </row>
    <row r="9669" spans="1:6">
      <c r="A9669" s="127" t="s">
        <v>242</v>
      </c>
      <c r="B9669" s="128" t="s">
        <v>213</v>
      </c>
      <c r="C9669" s="126" t="s">
        <v>1887</v>
      </c>
      <c r="D9669" s="126" t="s">
        <v>1887</v>
      </c>
      <c r="E9669" s="124"/>
      <c r="F9669" s="119"/>
    </row>
    <row r="9670" spans="1:6">
      <c r="A9670" s="127" t="s">
        <v>214</v>
      </c>
      <c r="B9670" s="128" t="s">
        <v>215</v>
      </c>
      <c r="C9670" s="126" t="s">
        <v>1887</v>
      </c>
      <c r="D9670" s="126" t="s">
        <v>1887</v>
      </c>
      <c r="E9670" s="124"/>
      <c r="F9670" s="119"/>
    </row>
    <row r="9671" spans="1:6">
      <c r="A9671" s="127" t="s">
        <v>216</v>
      </c>
      <c r="B9671" s="128" t="s">
        <v>217</v>
      </c>
      <c r="C9671" s="126" t="s">
        <v>1887</v>
      </c>
      <c r="D9671" s="126" t="s">
        <v>1887</v>
      </c>
      <c r="E9671" s="124"/>
      <c r="F9671" s="119"/>
    </row>
    <row r="9672" spans="1:6">
      <c r="A9672" s="129">
        <v>4</v>
      </c>
      <c r="B9672" s="130" t="s">
        <v>394</v>
      </c>
      <c r="C9672" s="126"/>
      <c r="D9672" s="126"/>
      <c r="E9672" s="124"/>
      <c r="F9672" s="119"/>
    </row>
    <row r="9673" spans="1:6" ht="31.5">
      <c r="A9673" s="126" t="s">
        <v>271</v>
      </c>
      <c r="B9673" s="251" t="s">
        <v>218</v>
      </c>
      <c r="C9673" s="126" t="s">
        <v>1887</v>
      </c>
      <c r="D9673" s="126" t="s">
        <v>1887</v>
      </c>
      <c r="E9673" s="124"/>
      <c r="F9673" s="119"/>
    </row>
    <row r="9674" spans="1:6" ht="63">
      <c r="A9674" s="126" t="s">
        <v>272</v>
      </c>
      <c r="B9674" s="251" t="s">
        <v>392</v>
      </c>
      <c r="C9674" s="126" t="s">
        <v>1887</v>
      </c>
      <c r="D9674" s="126" t="s">
        <v>1887</v>
      </c>
      <c r="E9674" s="124"/>
      <c r="F9674" s="119"/>
    </row>
    <row r="9675" spans="1:6" ht="31.5">
      <c r="A9675" s="126" t="s">
        <v>273</v>
      </c>
      <c r="B9675" s="251" t="s">
        <v>500</v>
      </c>
      <c r="C9675" s="126" t="s">
        <v>1887</v>
      </c>
      <c r="D9675" s="126" t="s">
        <v>1887</v>
      </c>
      <c r="E9675" s="124"/>
      <c r="F9675" s="119"/>
    </row>
    <row r="9676" spans="1:6" ht="31.5">
      <c r="A9676" s="126" t="s">
        <v>138</v>
      </c>
      <c r="B9676" s="251" t="s">
        <v>501</v>
      </c>
      <c r="C9676" s="126" t="s">
        <v>1887</v>
      </c>
      <c r="D9676" s="126" t="s">
        <v>1887</v>
      </c>
      <c r="E9676" s="124"/>
      <c r="F9676" s="119"/>
    </row>
    <row r="9677" spans="1:6">
      <c r="E9677" s="719"/>
      <c r="F9677" s="178" t="s">
        <v>251</v>
      </c>
    </row>
    <row r="9678" spans="1:6">
      <c r="B9678" s="53"/>
      <c r="F9678" s="178" t="s">
        <v>456</v>
      </c>
    </row>
    <row r="9679" spans="1:6">
      <c r="F9679" s="178" t="s">
        <v>182</v>
      </c>
    </row>
    <row r="9680" spans="1:6">
      <c r="F9680" s="178"/>
    </row>
    <row r="9681" spans="1:6">
      <c r="A9681" s="802" t="s">
        <v>399</v>
      </c>
      <c r="B9681" s="802"/>
      <c r="C9681" s="802"/>
      <c r="D9681" s="802"/>
      <c r="E9681" s="802"/>
      <c r="F9681" s="802"/>
    </row>
    <row r="9682" spans="1:6">
      <c r="A9682" s="802" t="s">
        <v>303</v>
      </c>
      <c r="B9682" s="802"/>
      <c r="C9682" s="802"/>
      <c r="D9682" s="802"/>
      <c r="E9682" s="802"/>
      <c r="F9682" s="802"/>
    </row>
    <row r="9683" spans="1:6">
      <c r="F9683" s="178" t="s">
        <v>219</v>
      </c>
    </row>
    <row r="9684" spans="1:6">
      <c r="F9684" s="178" t="s">
        <v>220</v>
      </c>
    </row>
    <row r="9685" spans="1:6">
      <c r="F9685" s="178" t="s">
        <v>221</v>
      </c>
    </row>
    <row r="9686" spans="1:6">
      <c r="F9686" s="246" t="s">
        <v>222</v>
      </c>
    </row>
    <row r="9687" spans="1:6">
      <c r="F9687" s="178" t="s">
        <v>1885</v>
      </c>
    </row>
    <row r="9688" spans="1:6">
      <c r="F9688" s="178" t="s">
        <v>177</v>
      </c>
    </row>
    <row r="9689" spans="1:6">
      <c r="A9689" s="123"/>
    </row>
    <row r="9690" spans="1:6">
      <c r="A9690" s="804" t="s">
        <v>1886</v>
      </c>
      <c r="B9690" s="804"/>
      <c r="C9690" s="804"/>
      <c r="D9690" s="804"/>
      <c r="E9690" s="804"/>
      <c r="F9690" s="804"/>
    </row>
    <row r="9691" spans="1:6">
      <c r="A9691" s="121" t="s">
        <v>1512</v>
      </c>
      <c r="B9691" s="640" t="s">
        <v>1574</v>
      </c>
    </row>
    <row r="9692" spans="1:6">
      <c r="A9692" s="803" t="s">
        <v>262</v>
      </c>
      <c r="B9692" s="781" t="s">
        <v>418</v>
      </c>
      <c r="C9692" s="806" t="s">
        <v>470</v>
      </c>
      <c r="D9692" s="807"/>
      <c r="E9692" s="805" t="s">
        <v>400</v>
      </c>
      <c r="F9692" s="781" t="s">
        <v>401</v>
      </c>
    </row>
    <row r="9693" spans="1:6">
      <c r="A9693" s="803"/>
      <c r="B9693" s="781"/>
      <c r="C9693" s="808"/>
      <c r="D9693" s="809"/>
      <c r="E9693" s="805"/>
      <c r="F9693" s="781"/>
    </row>
    <row r="9694" spans="1:6">
      <c r="A9694" s="803"/>
      <c r="B9694" s="781"/>
      <c r="C9694" s="247" t="s">
        <v>402</v>
      </c>
      <c r="D9694" s="247" t="s">
        <v>403</v>
      </c>
      <c r="E9694" s="805"/>
      <c r="F9694" s="781"/>
    </row>
    <row r="9695" spans="1:6">
      <c r="A9695" s="712">
        <v>1</v>
      </c>
      <c r="B9695" s="709">
        <v>2</v>
      </c>
      <c r="C9695" s="247">
        <v>3</v>
      </c>
      <c r="D9695" s="247">
        <v>4</v>
      </c>
      <c r="E9695" s="711">
        <v>5</v>
      </c>
      <c r="F9695" s="709">
        <v>6</v>
      </c>
    </row>
    <row r="9696" spans="1:6">
      <c r="A9696" s="712">
        <v>1</v>
      </c>
      <c r="B9696" s="248" t="s">
        <v>368</v>
      </c>
      <c r="C9696" s="249"/>
      <c r="D9696" s="249"/>
      <c r="E9696" s="125"/>
      <c r="F9696" s="710"/>
    </row>
    <row r="9697" spans="1:6">
      <c r="A9697" s="126" t="s">
        <v>264</v>
      </c>
      <c r="B9697" s="250" t="s">
        <v>369</v>
      </c>
      <c r="C9697" s="126" t="s">
        <v>1887</v>
      </c>
      <c r="D9697" s="126" t="s">
        <v>1887</v>
      </c>
      <c r="E9697" s="124"/>
      <c r="F9697" s="119"/>
    </row>
    <row r="9698" spans="1:6">
      <c r="A9698" s="126" t="s">
        <v>265</v>
      </c>
      <c r="B9698" s="251" t="s">
        <v>223</v>
      </c>
      <c r="C9698" s="126" t="s">
        <v>1887</v>
      </c>
      <c r="D9698" s="126" t="s">
        <v>1887</v>
      </c>
      <c r="E9698" s="124"/>
      <c r="F9698" s="119"/>
    </row>
    <row r="9699" spans="1:6" ht="31.5">
      <c r="A9699" s="126" t="s">
        <v>276</v>
      </c>
      <c r="B9699" s="251" t="s">
        <v>480</v>
      </c>
      <c r="C9699" s="126" t="s">
        <v>1887</v>
      </c>
      <c r="D9699" s="126" t="s">
        <v>1887</v>
      </c>
      <c r="E9699" s="124"/>
      <c r="F9699" s="119"/>
    </row>
    <row r="9700" spans="1:6" ht="63">
      <c r="A9700" s="127" t="s">
        <v>291</v>
      </c>
      <c r="B9700" s="128" t="s">
        <v>481</v>
      </c>
      <c r="C9700" s="126" t="s">
        <v>1887</v>
      </c>
      <c r="D9700" s="126" t="s">
        <v>1887</v>
      </c>
      <c r="E9700" s="124"/>
      <c r="F9700" s="119"/>
    </row>
    <row r="9701" spans="1:6" ht="31.5">
      <c r="A9701" s="127" t="s">
        <v>482</v>
      </c>
      <c r="B9701" s="128" t="s">
        <v>483</v>
      </c>
      <c r="C9701" s="126" t="s">
        <v>1887</v>
      </c>
      <c r="D9701" s="126" t="s">
        <v>1887</v>
      </c>
      <c r="E9701" s="124"/>
      <c r="F9701" s="119"/>
    </row>
    <row r="9702" spans="1:6">
      <c r="A9702" s="127" t="s">
        <v>484</v>
      </c>
      <c r="B9702" s="128" t="s">
        <v>485</v>
      </c>
      <c r="C9702" s="126" t="s">
        <v>1887</v>
      </c>
      <c r="D9702" s="126" t="s">
        <v>1887</v>
      </c>
      <c r="E9702" s="124"/>
      <c r="F9702" s="119"/>
    </row>
    <row r="9703" spans="1:6">
      <c r="A9703" s="129">
        <v>2</v>
      </c>
      <c r="B9703" s="130" t="s">
        <v>298</v>
      </c>
      <c r="C9703" s="126"/>
      <c r="D9703" s="126"/>
      <c r="E9703" s="124"/>
      <c r="F9703" s="119"/>
    </row>
    <row r="9704" spans="1:6" ht="31.5">
      <c r="A9704" s="127" t="s">
        <v>267</v>
      </c>
      <c r="B9704" s="128" t="s">
        <v>486</v>
      </c>
      <c r="C9704" s="126" t="s">
        <v>1887</v>
      </c>
      <c r="D9704" s="126" t="s">
        <v>1887</v>
      </c>
      <c r="E9704" s="124"/>
      <c r="F9704" s="119"/>
    </row>
    <row r="9705" spans="1:6" ht="63">
      <c r="A9705" s="127" t="s">
        <v>268</v>
      </c>
      <c r="B9705" s="128" t="s">
        <v>411</v>
      </c>
      <c r="C9705" s="126" t="s">
        <v>1887</v>
      </c>
      <c r="D9705" s="126" t="s">
        <v>1887</v>
      </c>
      <c r="E9705" s="124"/>
      <c r="F9705" s="119"/>
    </row>
    <row r="9706" spans="1:6" ht="31.5">
      <c r="A9706" s="127" t="s">
        <v>269</v>
      </c>
      <c r="B9706" s="128" t="s">
        <v>412</v>
      </c>
      <c r="C9706" s="126" t="s">
        <v>1887</v>
      </c>
      <c r="D9706" s="126" t="s">
        <v>1887</v>
      </c>
      <c r="E9706" s="124"/>
      <c r="F9706" s="119"/>
    </row>
    <row r="9707" spans="1:6" ht="47.25">
      <c r="A9707" s="129">
        <v>3</v>
      </c>
      <c r="B9707" s="130" t="s">
        <v>210</v>
      </c>
      <c r="C9707" s="126" t="s">
        <v>1887</v>
      </c>
      <c r="D9707" s="126" t="s">
        <v>1887</v>
      </c>
      <c r="E9707" s="124"/>
      <c r="F9707" s="119"/>
    </row>
    <row r="9708" spans="1:6" ht="31.5">
      <c r="A9708" s="127" t="s">
        <v>299</v>
      </c>
      <c r="B9708" s="128" t="s">
        <v>211</v>
      </c>
      <c r="C9708" s="126" t="s">
        <v>1887</v>
      </c>
      <c r="D9708" s="126" t="s">
        <v>1887</v>
      </c>
      <c r="E9708" s="124"/>
      <c r="F9708" s="119"/>
    </row>
    <row r="9709" spans="1:6">
      <c r="A9709" s="127" t="s">
        <v>240</v>
      </c>
      <c r="B9709" s="128" t="s">
        <v>212</v>
      </c>
      <c r="C9709" s="126" t="s">
        <v>1887</v>
      </c>
      <c r="D9709" s="126" t="s">
        <v>1887</v>
      </c>
      <c r="E9709" s="124"/>
      <c r="F9709" s="119"/>
    </row>
    <row r="9710" spans="1:6">
      <c r="A9710" s="127" t="s">
        <v>242</v>
      </c>
      <c r="B9710" s="128" t="s">
        <v>213</v>
      </c>
      <c r="C9710" s="126" t="s">
        <v>1887</v>
      </c>
      <c r="D9710" s="126" t="s">
        <v>1887</v>
      </c>
      <c r="E9710" s="124"/>
      <c r="F9710" s="119"/>
    </row>
    <row r="9711" spans="1:6">
      <c r="A9711" s="127" t="s">
        <v>214</v>
      </c>
      <c r="B9711" s="128" t="s">
        <v>215</v>
      </c>
      <c r="C9711" s="126" t="s">
        <v>1887</v>
      </c>
      <c r="D9711" s="126" t="s">
        <v>1887</v>
      </c>
      <c r="E9711" s="124"/>
      <c r="F9711" s="119"/>
    </row>
    <row r="9712" spans="1:6">
      <c r="A9712" s="127" t="s">
        <v>216</v>
      </c>
      <c r="B9712" s="128" t="s">
        <v>217</v>
      </c>
      <c r="C9712" s="126" t="s">
        <v>1887</v>
      </c>
      <c r="D9712" s="126" t="s">
        <v>1887</v>
      </c>
      <c r="E9712" s="124"/>
      <c r="F9712" s="119"/>
    </row>
    <row r="9713" spans="1:6">
      <c r="A9713" s="129">
        <v>4</v>
      </c>
      <c r="B9713" s="130" t="s">
        <v>394</v>
      </c>
      <c r="C9713" s="126"/>
      <c r="D9713" s="126"/>
      <c r="E9713" s="124"/>
      <c r="F9713" s="119"/>
    </row>
    <row r="9714" spans="1:6" ht="31.5">
      <c r="A9714" s="126" t="s">
        <v>271</v>
      </c>
      <c r="B9714" s="251" t="s">
        <v>218</v>
      </c>
      <c r="C9714" s="126" t="s">
        <v>1887</v>
      </c>
      <c r="D9714" s="126" t="s">
        <v>1887</v>
      </c>
      <c r="E9714" s="124"/>
      <c r="F9714" s="119"/>
    </row>
    <row r="9715" spans="1:6" ht="63">
      <c r="A9715" s="126" t="s">
        <v>272</v>
      </c>
      <c r="B9715" s="251" t="s">
        <v>392</v>
      </c>
      <c r="C9715" s="126" t="s">
        <v>1887</v>
      </c>
      <c r="D9715" s="126" t="s">
        <v>1887</v>
      </c>
      <c r="E9715" s="124"/>
      <c r="F9715" s="119"/>
    </row>
    <row r="9716" spans="1:6" ht="31.5">
      <c r="A9716" s="126" t="s">
        <v>273</v>
      </c>
      <c r="B9716" s="251" t="s">
        <v>500</v>
      </c>
      <c r="C9716" s="126" t="s">
        <v>1887</v>
      </c>
      <c r="D9716" s="126" t="s">
        <v>1887</v>
      </c>
      <c r="E9716" s="124"/>
      <c r="F9716" s="119"/>
    </row>
    <row r="9717" spans="1:6" ht="31.5">
      <c r="A9717" s="126" t="s">
        <v>138</v>
      </c>
      <c r="B9717" s="251" t="s">
        <v>501</v>
      </c>
      <c r="C9717" s="126" t="s">
        <v>1887</v>
      </c>
      <c r="D9717" s="126" t="s">
        <v>1887</v>
      </c>
      <c r="E9717" s="124"/>
      <c r="F9717" s="119"/>
    </row>
    <row r="9718" spans="1:6">
      <c r="E9718" s="719"/>
      <c r="F9718" s="178" t="s">
        <v>251</v>
      </c>
    </row>
    <row r="9719" spans="1:6">
      <c r="B9719" s="53"/>
      <c r="F9719" s="178" t="s">
        <v>456</v>
      </c>
    </row>
    <row r="9720" spans="1:6">
      <c r="F9720" s="178" t="s">
        <v>182</v>
      </c>
    </row>
    <row r="9721" spans="1:6">
      <c r="F9721" s="178"/>
    </row>
    <row r="9722" spans="1:6">
      <c r="A9722" s="802" t="s">
        <v>399</v>
      </c>
      <c r="B9722" s="802"/>
      <c r="C9722" s="802"/>
      <c r="D9722" s="802"/>
      <c r="E9722" s="802"/>
      <c r="F9722" s="802"/>
    </row>
    <row r="9723" spans="1:6">
      <c r="A9723" s="802" t="s">
        <v>303</v>
      </c>
      <c r="B9723" s="802"/>
      <c r="C9723" s="802"/>
      <c r="D9723" s="802"/>
      <c r="E9723" s="802"/>
      <c r="F9723" s="802"/>
    </row>
    <row r="9724" spans="1:6">
      <c r="F9724" s="178" t="s">
        <v>219</v>
      </c>
    </row>
    <row r="9725" spans="1:6">
      <c r="F9725" s="178" t="s">
        <v>220</v>
      </c>
    </row>
    <row r="9726" spans="1:6">
      <c r="F9726" s="178" t="s">
        <v>221</v>
      </c>
    </row>
    <row r="9727" spans="1:6">
      <c r="F9727" s="246" t="s">
        <v>222</v>
      </c>
    </row>
    <row r="9728" spans="1:6">
      <c r="F9728" s="178" t="s">
        <v>1885</v>
      </c>
    </row>
    <row r="9729" spans="1:6">
      <c r="F9729" s="178" t="s">
        <v>177</v>
      </c>
    </row>
    <row r="9730" spans="1:6">
      <c r="A9730" s="123"/>
    </row>
    <row r="9731" spans="1:6">
      <c r="A9731" s="804" t="s">
        <v>1886</v>
      </c>
      <c r="B9731" s="804"/>
      <c r="C9731" s="804"/>
      <c r="D9731" s="804"/>
      <c r="E9731" s="804"/>
      <c r="F9731" s="804"/>
    </row>
    <row r="9732" spans="1:6">
      <c r="A9732" s="121" t="s">
        <v>1513</v>
      </c>
      <c r="B9732" s="640" t="s">
        <v>1575</v>
      </c>
    </row>
    <row r="9733" spans="1:6">
      <c r="A9733" s="803" t="s">
        <v>262</v>
      </c>
      <c r="B9733" s="781" t="s">
        <v>418</v>
      </c>
      <c r="C9733" s="806" t="s">
        <v>470</v>
      </c>
      <c r="D9733" s="807"/>
      <c r="E9733" s="805" t="s">
        <v>400</v>
      </c>
      <c r="F9733" s="781" t="s">
        <v>401</v>
      </c>
    </row>
    <row r="9734" spans="1:6">
      <c r="A9734" s="803"/>
      <c r="B9734" s="781"/>
      <c r="C9734" s="808"/>
      <c r="D9734" s="809"/>
      <c r="E9734" s="805"/>
      <c r="F9734" s="781"/>
    </row>
    <row r="9735" spans="1:6">
      <c r="A9735" s="803"/>
      <c r="B9735" s="781"/>
      <c r="C9735" s="247" t="s">
        <v>402</v>
      </c>
      <c r="D9735" s="247" t="s">
        <v>403</v>
      </c>
      <c r="E9735" s="805"/>
      <c r="F9735" s="781"/>
    </row>
    <row r="9736" spans="1:6">
      <c r="A9736" s="712">
        <v>1</v>
      </c>
      <c r="B9736" s="709">
        <v>2</v>
      </c>
      <c r="C9736" s="247">
        <v>3</v>
      </c>
      <c r="D9736" s="247">
        <v>4</v>
      </c>
      <c r="E9736" s="711">
        <v>5</v>
      </c>
      <c r="F9736" s="709">
        <v>6</v>
      </c>
    </row>
    <row r="9737" spans="1:6">
      <c r="A9737" s="712">
        <v>1</v>
      </c>
      <c r="B9737" s="248" t="s">
        <v>368</v>
      </c>
      <c r="C9737" s="249"/>
      <c r="D9737" s="249"/>
      <c r="E9737" s="125"/>
      <c r="F9737" s="710"/>
    </row>
    <row r="9738" spans="1:6">
      <c r="A9738" s="126" t="s">
        <v>264</v>
      </c>
      <c r="B9738" s="250" t="s">
        <v>369</v>
      </c>
      <c r="C9738" s="126" t="s">
        <v>1887</v>
      </c>
      <c r="D9738" s="126" t="s">
        <v>1887</v>
      </c>
      <c r="E9738" s="124"/>
      <c r="F9738" s="119"/>
    </row>
    <row r="9739" spans="1:6">
      <c r="A9739" s="126" t="s">
        <v>265</v>
      </c>
      <c r="B9739" s="251" t="s">
        <v>223</v>
      </c>
      <c r="C9739" s="126" t="s">
        <v>1887</v>
      </c>
      <c r="D9739" s="126" t="s">
        <v>1887</v>
      </c>
      <c r="E9739" s="124"/>
      <c r="F9739" s="119"/>
    </row>
    <row r="9740" spans="1:6" ht="31.5">
      <c r="A9740" s="126" t="s">
        <v>276</v>
      </c>
      <c r="B9740" s="251" t="s">
        <v>480</v>
      </c>
      <c r="C9740" s="126" t="s">
        <v>1887</v>
      </c>
      <c r="D9740" s="126" t="s">
        <v>1887</v>
      </c>
      <c r="E9740" s="124"/>
      <c r="F9740" s="119"/>
    </row>
    <row r="9741" spans="1:6" ht="63">
      <c r="A9741" s="127" t="s">
        <v>291</v>
      </c>
      <c r="B9741" s="128" t="s">
        <v>481</v>
      </c>
      <c r="C9741" s="126" t="s">
        <v>1887</v>
      </c>
      <c r="D9741" s="126" t="s">
        <v>1887</v>
      </c>
      <c r="E9741" s="124"/>
      <c r="F9741" s="119"/>
    </row>
    <row r="9742" spans="1:6" ht="31.5">
      <c r="A9742" s="127" t="s">
        <v>482</v>
      </c>
      <c r="B9742" s="128" t="s">
        <v>483</v>
      </c>
      <c r="C9742" s="126" t="s">
        <v>1887</v>
      </c>
      <c r="D9742" s="126" t="s">
        <v>1887</v>
      </c>
      <c r="E9742" s="124"/>
      <c r="F9742" s="119"/>
    </row>
    <row r="9743" spans="1:6">
      <c r="A9743" s="127" t="s">
        <v>484</v>
      </c>
      <c r="B9743" s="128" t="s">
        <v>485</v>
      </c>
      <c r="C9743" s="126" t="s">
        <v>1887</v>
      </c>
      <c r="D9743" s="126" t="s">
        <v>1887</v>
      </c>
      <c r="E9743" s="124"/>
      <c r="F9743" s="119"/>
    </row>
    <row r="9744" spans="1:6">
      <c r="A9744" s="129">
        <v>2</v>
      </c>
      <c r="B9744" s="130" t="s">
        <v>298</v>
      </c>
      <c r="C9744" s="126"/>
      <c r="D9744" s="126"/>
      <c r="E9744" s="124"/>
      <c r="F9744" s="119"/>
    </row>
    <row r="9745" spans="1:6" ht="31.5">
      <c r="A9745" s="127" t="s">
        <v>267</v>
      </c>
      <c r="B9745" s="128" t="s">
        <v>486</v>
      </c>
      <c r="C9745" s="126" t="s">
        <v>1887</v>
      </c>
      <c r="D9745" s="126" t="s">
        <v>1887</v>
      </c>
      <c r="E9745" s="124"/>
      <c r="F9745" s="119"/>
    </row>
    <row r="9746" spans="1:6" ht="63">
      <c r="A9746" s="127" t="s">
        <v>268</v>
      </c>
      <c r="B9746" s="128" t="s">
        <v>411</v>
      </c>
      <c r="C9746" s="126" t="s">
        <v>1887</v>
      </c>
      <c r="D9746" s="126" t="s">
        <v>1887</v>
      </c>
      <c r="E9746" s="124"/>
      <c r="F9746" s="119"/>
    </row>
    <row r="9747" spans="1:6" ht="31.5">
      <c r="A9747" s="127" t="s">
        <v>269</v>
      </c>
      <c r="B9747" s="128" t="s">
        <v>412</v>
      </c>
      <c r="C9747" s="126" t="s">
        <v>1887</v>
      </c>
      <c r="D9747" s="126" t="s">
        <v>1887</v>
      </c>
      <c r="E9747" s="124"/>
      <c r="F9747" s="119"/>
    </row>
    <row r="9748" spans="1:6" ht="47.25">
      <c r="A9748" s="129">
        <v>3</v>
      </c>
      <c r="B9748" s="130" t="s">
        <v>210</v>
      </c>
      <c r="C9748" s="126" t="s">
        <v>1887</v>
      </c>
      <c r="D9748" s="126" t="s">
        <v>1887</v>
      </c>
      <c r="E9748" s="124"/>
      <c r="F9748" s="119"/>
    </row>
    <row r="9749" spans="1:6" ht="31.5">
      <c r="A9749" s="127" t="s">
        <v>299</v>
      </c>
      <c r="B9749" s="128" t="s">
        <v>211</v>
      </c>
      <c r="C9749" s="126" t="s">
        <v>1887</v>
      </c>
      <c r="D9749" s="126" t="s">
        <v>1887</v>
      </c>
      <c r="E9749" s="124"/>
      <c r="F9749" s="119"/>
    </row>
    <row r="9750" spans="1:6">
      <c r="A9750" s="127" t="s">
        <v>240</v>
      </c>
      <c r="B9750" s="128" t="s">
        <v>212</v>
      </c>
      <c r="C9750" s="126" t="s">
        <v>1887</v>
      </c>
      <c r="D9750" s="126" t="s">
        <v>1887</v>
      </c>
      <c r="E9750" s="124"/>
      <c r="F9750" s="119"/>
    </row>
    <row r="9751" spans="1:6">
      <c r="A9751" s="127" t="s">
        <v>242</v>
      </c>
      <c r="B9751" s="128" t="s">
        <v>213</v>
      </c>
      <c r="C9751" s="126" t="s">
        <v>1887</v>
      </c>
      <c r="D9751" s="126" t="s">
        <v>1887</v>
      </c>
      <c r="E9751" s="124"/>
      <c r="F9751" s="119"/>
    </row>
    <row r="9752" spans="1:6">
      <c r="A9752" s="127" t="s">
        <v>214</v>
      </c>
      <c r="B9752" s="128" t="s">
        <v>215</v>
      </c>
      <c r="C9752" s="126" t="s">
        <v>1887</v>
      </c>
      <c r="D9752" s="126" t="s">
        <v>1887</v>
      </c>
      <c r="E9752" s="124"/>
      <c r="F9752" s="119"/>
    </row>
    <row r="9753" spans="1:6">
      <c r="A9753" s="127" t="s">
        <v>216</v>
      </c>
      <c r="B9753" s="128" t="s">
        <v>217</v>
      </c>
      <c r="C9753" s="126" t="s">
        <v>1887</v>
      </c>
      <c r="D9753" s="126" t="s">
        <v>1887</v>
      </c>
      <c r="E9753" s="124"/>
      <c r="F9753" s="119"/>
    </row>
    <row r="9754" spans="1:6">
      <c r="A9754" s="129">
        <v>4</v>
      </c>
      <c r="B9754" s="130" t="s">
        <v>394</v>
      </c>
      <c r="C9754" s="126"/>
      <c r="D9754" s="126"/>
      <c r="E9754" s="124"/>
      <c r="F9754" s="119"/>
    </row>
    <row r="9755" spans="1:6" ht="31.5">
      <c r="A9755" s="126" t="s">
        <v>271</v>
      </c>
      <c r="B9755" s="251" t="s">
        <v>218</v>
      </c>
      <c r="C9755" s="126" t="s">
        <v>1887</v>
      </c>
      <c r="D9755" s="126" t="s">
        <v>1887</v>
      </c>
      <c r="E9755" s="124"/>
      <c r="F9755" s="119"/>
    </row>
    <row r="9756" spans="1:6" ht="63">
      <c r="A9756" s="126" t="s">
        <v>272</v>
      </c>
      <c r="B9756" s="251" t="s">
        <v>392</v>
      </c>
      <c r="C9756" s="126" t="s">
        <v>1887</v>
      </c>
      <c r="D9756" s="126" t="s">
        <v>1887</v>
      </c>
      <c r="E9756" s="124"/>
      <c r="F9756" s="119"/>
    </row>
    <row r="9757" spans="1:6" ht="31.5">
      <c r="A9757" s="126" t="s">
        <v>273</v>
      </c>
      <c r="B9757" s="251" t="s">
        <v>500</v>
      </c>
      <c r="C9757" s="126" t="s">
        <v>1887</v>
      </c>
      <c r="D9757" s="126" t="s">
        <v>1887</v>
      </c>
      <c r="E9757" s="124"/>
      <c r="F9757" s="119"/>
    </row>
    <row r="9758" spans="1:6" ht="31.5">
      <c r="A9758" s="126" t="s">
        <v>138</v>
      </c>
      <c r="B9758" s="251" t="s">
        <v>501</v>
      </c>
      <c r="C9758" s="126" t="s">
        <v>1887</v>
      </c>
      <c r="D9758" s="126" t="s">
        <v>1887</v>
      </c>
      <c r="E9758" s="124"/>
      <c r="F9758" s="119"/>
    </row>
    <row r="9759" spans="1:6">
      <c r="E9759" s="719"/>
      <c r="F9759" s="178" t="s">
        <v>251</v>
      </c>
    </row>
    <row r="9760" spans="1:6">
      <c r="B9760" s="53"/>
      <c r="F9760" s="178" t="s">
        <v>456</v>
      </c>
    </row>
    <row r="9761" spans="1:6">
      <c r="F9761" s="178" t="s">
        <v>182</v>
      </c>
    </row>
    <row r="9762" spans="1:6">
      <c r="F9762" s="178"/>
    </row>
    <row r="9763" spans="1:6">
      <c r="A9763" s="802" t="s">
        <v>399</v>
      </c>
      <c r="B9763" s="802"/>
      <c r="C9763" s="802"/>
      <c r="D9763" s="802"/>
      <c r="E9763" s="802"/>
      <c r="F9763" s="802"/>
    </row>
    <row r="9764" spans="1:6">
      <c r="A9764" s="802" t="s">
        <v>303</v>
      </c>
      <c r="B9764" s="802"/>
      <c r="C9764" s="802"/>
      <c r="D9764" s="802"/>
      <c r="E9764" s="802"/>
      <c r="F9764" s="802"/>
    </row>
    <row r="9765" spans="1:6">
      <c r="F9765" s="178" t="s">
        <v>219</v>
      </c>
    </row>
    <row r="9766" spans="1:6">
      <c r="F9766" s="178" t="s">
        <v>220</v>
      </c>
    </row>
    <row r="9767" spans="1:6">
      <c r="F9767" s="178" t="s">
        <v>221</v>
      </c>
    </row>
    <row r="9768" spans="1:6">
      <c r="F9768" s="246" t="s">
        <v>222</v>
      </c>
    </row>
    <row r="9769" spans="1:6">
      <c r="F9769" s="178" t="s">
        <v>1885</v>
      </c>
    </row>
    <row r="9770" spans="1:6">
      <c r="F9770" s="178" t="s">
        <v>177</v>
      </c>
    </row>
    <row r="9771" spans="1:6">
      <c r="A9771" s="123"/>
    </row>
    <row r="9772" spans="1:6">
      <c r="A9772" s="804" t="s">
        <v>1886</v>
      </c>
      <c r="B9772" s="804"/>
      <c r="C9772" s="804"/>
      <c r="D9772" s="804"/>
      <c r="E9772" s="804"/>
      <c r="F9772" s="804"/>
    </row>
    <row r="9773" spans="1:6">
      <c r="A9773" s="121" t="s">
        <v>1514</v>
      </c>
      <c r="B9773" s="640" t="s">
        <v>1576</v>
      </c>
    </row>
    <row r="9774" spans="1:6">
      <c r="A9774" s="803" t="s">
        <v>262</v>
      </c>
      <c r="B9774" s="781" t="s">
        <v>418</v>
      </c>
      <c r="C9774" s="806" t="s">
        <v>470</v>
      </c>
      <c r="D9774" s="807"/>
      <c r="E9774" s="805" t="s">
        <v>400</v>
      </c>
      <c r="F9774" s="781" t="s">
        <v>401</v>
      </c>
    </row>
    <row r="9775" spans="1:6">
      <c r="A9775" s="803"/>
      <c r="B9775" s="781"/>
      <c r="C9775" s="808"/>
      <c r="D9775" s="809"/>
      <c r="E9775" s="805"/>
      <c r="F9775" s="781"/>
    </row>
    <row r="9776" spans="1:6">
      <c r="A9776" s="803"/>
      <c r="B9776" s="781"/>
      <c r="C9776" s="247" t="s">
        <v>402</v>
      </c>
      <c r="D9776" s="247" t="s">
        <v>403</v>
      </c>
      <c r="E9776" s="805"/>
      <c r="F9776" s="781"/>
    </row>
    <row r="9777" spans="1:6">
      <c r="A9777" s="712">
        <v>1</v>
      </c>
      <c r="B9777" s="709">
        <v>2</v>
      </c>
      <c r="C9777" s="247">
        <v>3</v>
      </c>
      <c r="D9777" s="247">
        <v>4</v>
      </c>
      <c r="E9777" s="711">
        <v>5</v>
      </c>
      <c r="F9777" s="709">
        <v>6</v>
      </c>
    </row>
    <row r="9778" spans="1:6">
      <c r="A9778" s="712">
        <v>1</v>
      </c>
      <c r="B9778" s="248" t="s">
        <v>368</v>
      </c>
      <c r="C9778" s="249"/>
      <c r="D9778" s="249"/>
      <c r="E9778" s="125"/>
      <c r="F9778" s="710"/>
    </row>
    <row r="9779" spans="1:6">
      <c r="A9779" s="126" t="s">
        <v>264</v>
      </c>
      <c r="B9779" s="250" t="s">
        <v>369</v>
      </c>
      <c r="C9779" s="126" t="s">
        <v>1887</v>
      </c>
      <c r="D9779" s="126" t="s">
        <v>1887</v>
      </c>
      <c r="E9779" s="124"/>
      <c r="F9779" s="119"/>
    </row>
    <row r="9780" spans="1:6">
      <c r="A9780" s="126" t="s">
        <v>265</v>
      </c>
      <c r="B9780" s="251" t="s">
        <v>223</v>
      </c>
      <c r="C9780" s="126" t="s">
        <v>1887</v>
      </c>
      <c r="D9780" s="126" t="s">
        <v>1887</v>
      </c>
      <c r="E9780" s="124"/>
      <c r="F9780" s="119"/>
    </row>
    <row r="9781" spans="1:6" ht="31.5">
      <c r="A9781" s="126" t="s">
        <v>276</v>
      </c>
      <c r="B9781" s="251" t="s">
        <v>480</v>
      </c>
      <c r="C9781" s="126" t="s">
        <v>1887</v>
      </c>
      <c r="D9781" s="126" t="s">
        <v>1887</v>
      </c>
      <c r="E9781" s="124"/>
      <c r="F9781" s="119"/>
    </row>
    <row r="9782" spans="1:6" ht="63">
      <c r="A9782" s="127" t="s">
        <v>291</v>
      </c>
      <c r="B9782" s="128" t="s">
        <v>481</v>
      </c>
      <c r="C9782" s="126" t="s">
        <v>1887</v>
      </c>
      <c r="D9782" s="126" t="s">
        <v>1887</v>
      </c>
      <c r="E9782" s="124"/>
      <c r="F9782" s="119"/>
    </row>
    <row r="9783" spans="1:6" ht="31.5">
      <c r="A9783" s="127" t="s">
        <v>482</v>
      </c>
      <c r="B9783" s="128" t="s">
        <v>483</v>
      </c>
      <c r="C9783" s="126" t="s">
        <v>1887</v>
      </c>
      <c r="D9783" s="126" t="s">
        <v>1887</v>
      </c>
      <c r="E9783" s="124"/>
      <c r="F9783" s="119"/>
    </row>
    <row r="9784" spans="1:6">
      <c r="A9784" s="127" t="s">
        <v>484</v>
      </c>
      <c r="B9784" s="128" t="s">
        <v>485</v>
      </c>
      <c r="C9784" s="126" t="s">
        <v>1887</v>
      </c>
      <c r="D9784" s="126" t="s">
        <v>1887</v>
      </c>
      <c r="E9784" s="124"/>
      <c r="F9784" s="119"/>
    </row>
    <row r="9785" spans="1:6">
      <c r="A9785" s="129">
        <v>2</v>
      </c>
      <c r="B9785" s="130" t="s">
        <v>298</v>
      </c>
      <c r="C9785" s="126"/>
      <c r="D9785" s="126"/>
      <c r="E9785" s="124"/>
      <c r="F9785" s="119"/>
    </row>
    <row r="9786" spans="1:6" ht="31.5">
      <c r="A9786" s="127" t="s">
        <v>267</v>
      </c>
      <c r="B9786" s="128" t="s">
        <v>486</v>
      </c>
      <c r="C9786" s="126" t="s">
        <v>1887</v>
      </c>
      <c r="D9786" s="126" t="s">
        <v>1887</v>
      </c>
      <c r="E9786" s="124"/>
      <c r="F9786" s="119"/>
    </row>
    <row r="9787" spans="1:6" ht="63">
      <c r="A9787" s="127" t="s">
        <v>268</v>
      </c>
      <c r="B9787" s="128" t="s">
        <v>411</v>
      </c>
      <c r="C9787" s="126" t="s">
        <v>1887</v>
      </c>
      <c r="D9787" s="126" t="s">
        <v>1887</v>
      </c>
      <c r="E9787" s="124"/>
      <c r="F9787" s="119"/>
    </row>
    <row r="9788" spans="1:6" ht="31.5">
      <c r="A9788" s="127" t="s">
        <v>269</v>
      </c>
      <c r="B9788" s="128" t="s">
        <v>412</v>
      </c>
      <c r="C9788" s="126" t="s">
        <v>1887</v>
      </c>
      <c r="D9788" s="126" t="s">
        <v>1887</v>
      </c>
      <c r="E9788" s="124"/>
      <c r="F9788" s="119"/>
    </row>
    <row r="9789" spans="1:6" ht="47.25">
      <c r="A9789" s="129">
        <v>3</v>
      </c>
      <c r="B9789" s="130" t="s">
        <v>210</v>
      </c>
      <c r="C9789" s="126" t="s">
        <v>1887</v>
      </c>
      <c r="D9789" s="126" t="s">
        <v>1887</v>
      </c>
      <c r="E9789" s="124"/>
      <c r="F9789" s="119"/>
    </row>
    <row r="9790" spans="1:6" ht="31.5">
      <c r="A9790" s="127" t="s">
        <v>299</v>
      </c>
      <c r="B9790" s="128" t="s">
        <v>211</v>
      </c>
      <c r="C9790" s="126" t="s">
        <v>1887</v>
      </c>
      <c r="D9790" s="126" t="s">
        <v>1887</v>
      </c>
      <c r="E9790" s="124"/>
      <c r="F9790" s="119"/>
    </row>
    <row r="9791" spans="1:6">
      <c r="A9791" s="127" t="s">
        <v>240</v>
      </c>
      <c r="B9791" s="128" t="s">
        <v>212</v>
      </c>
      <c r="C9791" s="126" t="s">
        <v>1887</v>
      </c>
      <c r="D9791" s="126" t="s">
        <v>1887</v>
      </c>
      <c r="E9791" s="124"/>
      <c r="F9791" s="119"/>
    </row>
    <row r="9792" spans="1:6">
      <c r="A9792" s="127" t="s">
        <v>242</v>
      </c>
      <c r="B9792" s="128" t="s">
        <v>213</v>
      </c>
      <c r="C9792" s="126" t="s">
        <v>1887</v>
      </c>
      <c r="D9792" s="126" t="s">
        <v>1887</v>
      </c>
      <c r="E9792" s="124"/>
      <c r="F9792" s="119"/>
    </row>
    <row r="9793" spans="1:6">
      <c r="A9793" s="127" t="s">
        <v>214</v>
      </c>
      <c r="B9793" s="128" t="s">
        <v>215</v>
      </c>
      <c r="C9793" s="126" t="s">
        <v>1887</v>
      </c>
      <c r="D9793" s="126" t="s">
        <v>1887</v>
      </c>
      <c r="E9793" s="124"/>
      <c r="F9793" s="119"/>
    </row>
    <row r="9794" spans="1:6">
      <c r="A9794" s="127" t="s">
        <v>216</v>
      </c>
      <c r="B9794" s="128" t="s">
        <v>217</v>
      </c>
      <c r="C9794" s="126" t="s">
        <v>1887</v>
      </c>
      <c r="D9794" s="126" t="s">
        <v>1887</v>
      </c>
      <c r="E9794" s="124"/>
      <c r="F9794" s="119"/>
    </row>
    <row r="9795" spans="1:6">
      <c r="A9795" s="129">
        <v>4</v>
      </c>
      <c r="B9795" s="130" t="s">
        <v>394</v>
      </c>
      <c r="C9795" s="126"/>
      <c r="D9795" s="126"/>
      <c r="E9795" s="124"/>
      <c r="F9795" s="119"/>
    </row>
    <row r="9796" spans="1:6" ht="31.5">
      <c r="A9796" s="126" t="s">
        <v>271</v>
      </c>
      <c r="B9796" s="251" t="s">
        <v>218</v>
      </c>
      <c r="C9796" s="126" t="s">
        <v>1887</v>
      </c>
      <c r="D9796" s="126" t="s">
        <v>1887</v>
      </c>
      <c r="E9796" s="124"/>
      <c r="F9796" s="119"/>
    </row>
    <row r="9797" spans="1:6" ht="63">
      <c r="A9797" s="126" t="s">
        <v>272</v>
      </c>
      <c r="B9797" s="251" t="s">
        <v>392</v>
      </c>
      <c r="C9797" s="126" t="s">
        <v>1887</v>
      </c>
      <c r="D9797" s="126" t="s">
        <v>1887</v>
      </c>
      <c r="E9797" s="124"/>
      <c r="F9797" s="119"/>
    </row>
    <row r="9798" spans="1:6" ht="31.5">
      <c r="A9798" s="126" t="s">
        <v>273</v>
      </c>
      <c r="B9798" s="251" t="s">
        <v>500</v>
      </c>
      <c r="C9798" s="126" t="s">
        <v>1887</v>
      </c>
      <c r="D9798" s="126" t="s">
        <v>1887</v>
      </c>
      <c r="E9798" s="124"/>
      <c r="F9798" s="119"/>
    </row>
    <row r="9799" spans="1:6" ht="31.5">
      <c r="A9799" s="126" t="s">
        <v>138</v>
      </c>
      <c r="B9799" s="251" t="s">
        <v>501</v>
      </c>
      <c r="C9799" s="126" t="s">
        <v>1887</v>
      </c>
      <c r="D9799" s="126" t="s">
        <v>1887</v>
      </c>
      <c r="E9799" s="124"/>
      <c r="F9799" s="119"/>
    </row>
    <row r="9800" spans="1:6">
      <c r="E9800" s="719"/>
      <c r="F9800" s="178" t="s">
        <v>251</v>
      </c>
    </row>
    <row r="9801" spans="1:6">
      <c r="B9801" s="53"/>
      <c r="F9801" s="178" t="s">
        <v>456</v>
      </c>
    </row>
    <row r="9802" spans="1:6">
      <c r="F9802" s="178" t="s">
        <v>182</v>
      </c>
    </row>
    <row r="9803" spans="1:6">
      <c r="F9803" s="178"/>
    </row>
    <row r="9804" spans="1:6">
      <c r="A9804" s="802" t="s">
        <v>399</v>
      </c>
      <c r="B9804" s="802"/>
      <c r="C9804" s="802"/>
      <c r="D9804" s="802"/>
      <c r="E9804" s="802"/>
      <c r="F9804" s="802"/>
    </row>
    <row r="9805" spans="1:6">
      <c r="A9805" s="802" t="s">
        <v>303</v>
      </c>
      <c r="B9805" s="802"/>
      <c r="C9805" s="802"/>
      <c r="D9805" s="802"/>
      <c r="E9805" s="802"/>
      <c r="F9805" s="802"/>
    </row>
    <row r="9806" spans="1:6">
      <c r="F9806" s="178" t="s">
        <v>219</v>
      </c>
    </row>
    <row r="9807" spans="1:6">
      <c r="F9807" s="178" t="s">
        <v>220</v>
      </c>
    </row>
    <row r="9808" spans="1:6">
      <c r="F9808" s="178" t="s">
        <v>221</v>
      </c>
    </row>
    <row r="9809" spans="1:6">
      <c r="F9809" s="246" t="s">
        <v>222</v>
      </c>
    </row>
    <row r="9810" spans="1:6">
      <c r="F9810" s="178" t="s">
        <v>1885</v>
      </c>
    </row>
    <row r="9811" spans="1:6">
      <c r="F9811" s="178" t="s">
        <v>177</v>
      </c>
    </row>
    <row r="9812" spans="1:6">
      <c r="A9812" s="123"/>
    </row>
    <row r="9813" spans="1:6">
      <c r="A9813" s="804" t="s">
        <v>1886</v>
      </c>
      <c r="B9813" s="804"/>
      <c r="C9813" s="804"/>
      <c r="D9813" s="804"/>
      <c r="E9813" s="804"/>
      <c r="F9813" s="804"/>
    </row>
    <row r="9814" spans="1:6">
      <c r="A9814" s="121" t="s">
        <v>1515</v>
      </c>
      <c r="B9814" s="640" t="s">
        <v>1577</v>
      </c>
    </row>
    <row r="9815" spans="1:6">
      <c r="A9815" s="803" t="s">
        <v>262</v>
      </c>
      <c r="B9815" s="781" t="s">
        <v>418</v>
      </c>
      <c r="C9815" s="806" t="s">
        <v>470</v>
      </c>
      <c r="D9815" s="807"/>
      <c r="E9815" s="805" t="s">
        <v>400</v>
      </c>
      <c r="F9815" s="781" t="s">
        <v>401</v>
      </c>
    </row>
    <row r="9816" spans="1:6">
      <c r="A9816" s="803"/>
      <c r="B9816" s="781"/>
      <c r="C9816" s="808"/>
      <c r="D9816" s="809"/>
      <c r="E9816" s="805"/>
      <c r="F9816" s="781"/>
    </row>
    <row r="9817" spans="1:6">
      <c r="A9817" s="803"/>
      <c r="B9817" s="781"/>
      <c r="C9817" s="247" t="s">
        <v>402</v>
      </c>
      <c r="D9817" s="247" t="s">
        <v>403</v>
      </c>
      <c r="E9817" s="805"/>
      <c r="F9817" s="781"/>
    </row>
    <row r="9818" spans="1:6">
      <c r="A9818" s="712">
        <v>1</v>
      </c>
      <c r="B9818" s="709">
        <v>2</v>
      </c>
      <c r="C9818" s="247">
        <v>3</v>
      </c>
      <c r="D9818" s="247">
        <v>4</v>
      </c>
      <c r="E9818" s="711">
        <v>5</v>
      </c>
      <c r="F9818" s="709">
        <v>6</v>
      </c>
    </row>
    <row r="9819" spans="1:6">
      <c r="A9819" s="712">
        <v>1</v>
      </c>
      <c r="B9819" s="248" t="s">
        <v>368</v>
      </c>
      <c r="C9819" s="249"/>
      <c r="D9819" s="249"/>
      <c r="E9819" s="125"/>
      <c r="F9819" s="710"/>
    </row>
    <row r="9820" spans="1:6">
      <c r="A9820" s="126" t="s">
        <v>264</v>
      </c>
      <c r="B9820" s="250" t="s">
        <v>369</v>
      </c>
      <c r="C9820" s="126" t="s">
        <v>1887</v>
      </c>
      <c r="D9820" s="126" t="s">
        <v>1887</v>
      </c>
      <c r="E9820" s="124"/>
      <c r="F9820" s="119"/>
    </row>
    <row r="9821" spans="1:6">
      <c r="A9821" s="126" t="s">
        <v>265</v>
      </c>
      <c r="B9821" s="251" t="s">
        <v>223</v>
      </c>
      <c r="C9821" s="126" t="s">
        <v>1887</v>
      </c>
      <c r="D9821" s="126" t="s">
        <v>1887</v>
      </c>
      <c r="E9821" s="124"/>
      <c r="F9821" s="119"/>
    </row>
    <row r="9822" spans="1:6" ht="31.5">
      <c r="A9822" s="126" t="s">
        <v>276</v>
      </c>
      <c r="B9822" s="251" t="s">
        <v>480</v>
      </c>
      <c r="C9822" s="126" t="s">
        <v>1887</v>
      </c>
      <c r="D9822" s="126" t="s">
        <v>1887</v>
      </c>
      <c r="E9822" s="124"/>
      <c r="F9822" s="119"/>
    </row>
    <row r="9823" spans="1:6" ht="63">
      <c r="A9823" s="127" t="s">
        <v>291</v>
      </c>
      <c r="B9823" s="128" t="s">
        <v>481</v>
      </c>
      <c r="C9823" s="126" t="s">
        <v>1887</v>
      </c>
      <c r="D9823" s="126" t="s">
        <v>1887</v>
      </c>
      <c r="E9823" s="124"/>
      <c r="F9823" s="119"/>
    </row>
    <row r="9824" spans="1:6" ht="31.5">
      <c r="A9824" s="127" t="s">
        <v>482</v>
      </c>
      <c r="B9824" s="128" t="s">
        <v>483</v>
      </c>
      <c r="C9824" s="126" t="s">
        <v>1887</v>
      </c>
      <c r="D9824" s="126" t="s">
        <v>1887</v>
      </c>
      <c r="E9824" s="124"/>
      <c r="F9824" s="119"/>
    </row>
    <row r="9825" spans="1:6">
      <c r="A9825" s="127" t="s">
        <v>484</v>
      </c>
      <c r="B9825" s="128" t="s">
        <v>485</v>
      </c>
      <c r="C9825" s="126" t="s">
        <v>1887</v>
      </c>
      <c r="D9825" s="126" t="s">
        <v>1887</v>
      </c>
      <c r="E9825" s="124"/>
      <c r="F9825" s="119"/>
    </row>
    <row r="9826" spans="1:6">
      <c r="A9826" s="129">
        <v>2</v>
      </c>
      <c r="B9826" s="130" t="s">
        <v>298</v>
      </c>
      <c r="C9826" s="126"/>
      <c r="D9826" s="126"/>
      <c r="E9826" s="124"/>
      <c r="F9826" s="119"/>
    </row>
    <row r="9827" spans="1:6" ht="31.5">
      <c r="A9827" s="127" t="s">
        <v>267</v>
      </c>
      <c r="B9827" s="128" t="s">
        <v>486</v>
      </c>
      <c r="C9827" s="126" t="s">
        <v>1887</v>
      </c>
      <c r="D9827" s="126" t="s">
        <v>1887</v>
      </c>
      <c r="E9827" s="124"/>
      <c r="F9827" s="119"/>
    </row>
    <row r="9828" spans="1:6" ht="63">
      <c r="A9828" s="127" t="s">
        <v>268</v>
      </c>
      <c r="B9828" s="128" t="s">
        <v>411</v>
      </c>
      <c r="C9828" s="126" t="s">
        <v>1887</v>
      </c>
      <c r="D9828" s="126" t="s">
        <v>1887</v>
      </c>
      <c r="E9828" s="124"/>
      <c r="F9828" s="119"/>
    </row>
    <row r="9829" spans="1:6" ht="31.5">
      <c r="A9829" s="127" t="s">
        <v>269</v>
      </c>
      <c r="B9829" s="128" t="s">
        <v>412</v>
      </c>
      <c r="C9829" s="126" t="s">
        <v>1887</v>
      </c>
      <c r="D9829" s="126" t="s">
        <v>1887</v>
      </c>
      <c r="E9829" s="124"/>
      <c r="F9829" s="119"/>
    </row>
    <row r="9830" spans="1:6" ht="47.25">
      <c r="A9830" s="129">
        <v>3</v>
      </c>
      <c r="B9830" s="130" t="s">
        <v>210</v>
      </c>
      <c r="C9830" s="126" t="s">
        <v>1887</v>
      </c>
      <c r="D9830" s="126" t="s">
        <v>1887</v>
      </c>
      <c r="E9830" s="124"/>
      <c r="F9830" s="119"/>
    </row>
    <row r="9831" spans="1:6" ht="31.5">
      <c r="A9831" s="127" t="s">
        <v>299</v>
      </c>
      <c r="B9831" s="128" t="s">
        <v>211</v>
      </c>
      <c r="C9831" s="126" t="s">
        <v>1887</v>
      </c>
      <c r="D9831" s="126" t="s">
        <v>1887</v>
      </c>
      <c r="E9831" s="124"/>
      <c r="F9831" s="119"/>
    </row>
    <row r="9832" spans="1:6">
      <c r="A9832" s="127" t="s">
        <v>240</v>
      </c>
      <c r="B9832" s="128" t="s">
        <v>212</v>
      </c>
      <c r="C9832" s="126" t="s">
        <v>1887</v>
      </c>
      <c r="D9832" s="126" t="s">
        <v>1887</v>
      </c>
      <c r="E9832" s="124"/>
      <c r="F9832" s="119"/>
    </row>
    <row r="9833" spans="1:6">
      <c r="A9833" s="127" t="s">
        <v>242</v>
      </c>
      <c r="B9833" s="128" t="s">
        <v>213</v>
      </c>
      <c r="C9833" s="126" t="s">
        <v>1887</v>
      </c>
      <c r="D9833" s="126" t="s">
        <v>1887</v>
      </c>
      <c r="E9833" s="124"/>
      <c r="F9833" s="119"/>
    </row>
    <row r="9834" spans="1:6">
      <c r="A9834" s="127" t="s">
        <v>214</v>
      </c>
      <c r="B9834" s="128" t="s">
        <v>215</v>
      </c>
      <c r="C9834" s="126" t="s">
        <v>1887</v>
      </c>
      <c r="D9834" s="126" t="s">
        <v>1887</v>
      </c>
      <c r="E9834" s="124"/>
      <c r="F9834" s="119"/>
    </row>
    <row r="9835" spans="1:6">
      <c r="A9835" s="127" t="s">
        <v>216</v>
      </c>
      <c r="B9835" s="128" t="s">
        <v>217</v>
      </c>
      <c r="C9835" s="126" t="s">
        <v>1887</v>
      </c>
      <c r="D9835" s="126" t="s">
        <v>1887</v>
      </c>
      <c r="E9835" s="124"/>
      <c r="F9835" s="119"/>
    </row>
    <row r="9836" spans="1:6">
      <c r="A9836" s="129">
        <v>4</v>
      </c>
      <c r="B9836" s="130" t="s">
        <v>394</v>
      </c>
      <c r="C9836" s="126"/>
      <c r="D9836" s="126"/>
      <c r="E9836" s="124"/>
      <c r="F9836" s="119"/>
    </row>
    <row r="9837" spans="1:6" ht="31.5">
      <c r="A9837" s="126" t="s">
        <v>271</v>
      </c>
      <c r="B9837" s="251" t="s">
        <v>218</v>
      </c>
      <c r="C9837" s="126" t="s">
        <v>1887</v>
      </c>
      <c r="D9837" s="126" t="s">
        <v>1887</v>
      </c>
      <c r="E9837" s="124"/>
      <c r="F9837" s="119"/>
    </row>
    <row r="9838" spans="1:6" ht="63">
      <c r="A9838" s="126" t="s">
        <v>272</v>
      </c>
      <c r="B9838" s="251" t="s">
        <v>392</v>
      </c>
      <c r="C9838" s="126" t="s">
        <v>1887</v>
      </c>
      <c r="D9838" s="126" t="s">
        <v>1887</v>
      </c>
      <c r="E9838" s="124"/>
      <c r="F9838" s="119"/>
    </row>
    <row r="9839" spans="1:6" ht="31.5">
      <c r="A9839" s="126" t="s">
        <v>273</v>
      </c>
      <c r="B9839" s="251" t="s">
        <v>500</v>
      </c>
      <c r="C9839" s="126" t="s">
        <v>1887</v>
      </c>
      <c r="D9839" s="126" t="s">
        <v>1887</v>
      </c>
      <c r="E9839" s="124"/>
      <c r="F9839" s="119"/>
    </row>
    <row r="9840" spans="1:6" ht="31.5">
      <c r="A9840" s="126" t="s">
        <v>138</v>
      </c>
      <c r="B9840" s="251" t="s">
        <v>501</v>
      </c>
      <c r="C9840" s="126" t="s">
        <v>1887</v>
      </c>
      <c r="D9840" s="126" t="s">
        <v>1887</v>
      </c>
      <c r="E9840" s="124"/>
      <c r="F9840" s="119"/>
    </row>
    <row r="9841" spans="1:6">
      <c r="E9841" s="719"/>
      <c r="F9841" s="178" t="s">
        <v>251</v>
      </c>
    </row>
    <row r="9842" spans="1:6">
      <c r="B9842" s="53"/>
      <c r="F9842" s="178" t="s">
        <v>456</v>
      </c>
    </row>
    <row r="9843" spans="1:6">
      <c r="F9843" s="178" t="s">
        <v>182</v>
      </c>
    </row>
    <row r="9844" spans="1:6">
      <c r="F9844" s="178"/>
    </row>
    <row r="9845" spans="1:6">
      <c r="A9845" s="802" t="s">
        <v>399</v>
      </c>
      <c r="B9845" s="802"/>
      <c r="C9845" s="802"/>
      <c r="D9845" s="802"/>
      <c r="E9845" s="802"/>
      <c r="F9845" s="802"/>
    </row>
    <row r="9846" spans="1:6">
      <c r="A9846" s="802" t="s">
        <v>303</v>
      </c>
      <c r="B9846" s="802"/>
      <c r="C9846" s="802"/>
      <c r="D9846" s="802"/>
      <c r="E9846" s="802"/>
      <c r="F9846" s="802"/>
    </row>
    <row r="9847" spans="1:6">
      <c r="F9847" s="178" t="s">
        <v>219</v>
      </c>
    </row>
    <row r="9848" spans="1:6">
      <c r="F9848" s="178" t="s">
        <v>220</v>
      </c>
    </row>
    <row r="9849" spans="1:6">
      <c r="F9849" s="178" t="s">
        <v>221</v>
      </c>
    </row>
    <row r="9850" spans="1:6">
      <c r="F9850" s="246" t="s">
        <v>222</v>
      </c>
    </row>
    <row r="9851" spans="1:6">
      <c r="F9851" s="178" t="s">
        <v>1885</v>
      </c>
    </row>
    <row r="9852" spans="1:6">
      <c r="F9852" s="178" t="s">
        <v>177</v>
      </c>
    </row>
    <row r="9853" spans="1:6">
      <c r="A9853" s="123"/>
    </row>
    <row r="9854" spans="1:6">
      <c r="A9854" s="804" t="s">
        <v>1886</v>
      </c>
      <c r="B9854" s="804"/>
      <c r="C9854" s="804"/>
      <c r="D9854" s="804"/>
      <c r="E9854" s="804"/>
      <c r="F9854" s="804"/>
    </row>
    <row r="9855" spans="1:6">
      <c r="A9855" s="121" t="s">
        <v>1516</v>
      </c>
      <c r="B9855" s="640" t="s">
        <v>1578</v>
      </c>
    </row>
    <row r="9856" spans="1:6">
      <c r="A9856" s="803" t="s">
        <v>262</v>
      </c>
      <c r="B9856" s="781" t="s">
        <v>418</v>
      </c>
      <c r="C9856" s="806" t="s">
        <v>470</v>
      </c>
      <c r="D9856" s="807"/>
      <c r="E9856" s="805" t="s">
        <v>400</v>
      </c>
      <c r="F9856" s="781" t="s">
        <v>401</v>
      </c>
    </row>
    <row r="9857" spans="1:6">
      <c r="A9857" s="803"/>
      <c r="B9857" s="781"/>
      <c r="C9857" s="808"/>
      <c r="D9857" s="809"/>
      <c r="E9857" s="805"/>
      <c r="F9857" s="781"/>
    </row>
    <row r="9858" spans="1:6">
      <c r="A9858" s="803"/>
      <c r="B9858" s="781"/>
      <c r="C9858" s="247" t="s">
        <v>402</v>
      </c>
      <c r="D9858" s="247" t="s">
        <v>403</v>
      </c>
      <c r="E9858" s="805"/>
      <c r="F9858" s="781"/>
    </row>
    <row r="9859" spans="1:6">
      <c r="A9859" s="712">
        <v>1</v>
      </c>
      <c r="B9859" s="709">
        <v>2</v>
      </c>
      <c r="C9859" s="247">
        <v>3</v>
      </c>
      <c r="D9859" s="247">
        <v>4</v>
      </c>
      <c r="E9859" s="711">
        <v>5</v>
      </c>
      <c r="F9859" s="709">
        <v>6</v>
      </c>
    </row>
    <row r="9860" spans="1:6">
      <c r="A9860" s="712">
        <v>1</v>
      </c>
      <c r="B9860" s="248" t="s">
        <v>368</v>
      </c>
      <c r="C9860" s="249"/>
      <c r="D9860" s="249"/>
      <c r="E9860" s="125"/>
      <c r="F9860" s="710"/>
    </row>
    <row r="9861" spans="1:6">
      <c r="A9861" s="126" t="s">
        <v>264</v>
      </c>
      <c r="B9861" s="250" t="s">
        <v>369</v>
      </c>
      <c r="C9861" s="126" t="s">
        <v>1887</v>
      </c>
      <c r="D9861" s="126" t="s">
        <v>1887</v>
      </c>
      <c r="E9861" s="124"/>
      <c r="F9861" s="119"/>
    </row>
    <row r="9862" spans="1:6">
      <c r="A9862" s="126" t="s">
        <v>265</v>
      </c>
      <c r="B9862" s="251" t="s">
        <v>223</v>
      </c>
      <c r="C9862" s="126" t="s">
        <v>1887</v>
      </c>
      <c r="D9862" s="126" t="s">
        <v>1887</v>
      </c>
      <c r="E9862" s="124"/>
      <c r="F9862" s="119"/>
    </row>
    <row r="9863" spans="1:6" ht="31.5">
      <c r="A9863" s="126" t="s">
        <v>276</v>
      </c>
      <c r="B9863" s="251" t="s">
        <v>480</v>
      </c>
      <c r="C9863" s="126" t="s">
        <v>1887</v>
      </c>
      <c r="D9863" s="126" t="s">
        <v>1887</v>
      </c>
      <c r="E9863" s="124"/>
      <c r="F9863" s="119"/>
    </row>
    <row r="9864" spans="1:6" ht="63">
      <c r="A9864" s="127" t="s">
        <v>291</v>
      </c>
      <c r="B9864" s="128" t="s">
        <v>481</v>
      </c>
      <c r="C9864" s="126" t="s">
        <v>1887</v>
      </c>
      <c r="D9864" s="126" t="s">
        <v>1887</v>
      </c>
      <c r="E9864" s="124"/>
      <c r="F9864" s="119"/>
    </row>
    <row r="9865" spans="1:6" ht="31.5">
      <c r="A9865" s="127" t="s">
        <v>482</v>
      </c>
      <c r="B9865" s="128" t="s">
        <v>483</v>
      </c>
      <c r="C9865" s="126" t="s">
        <v>1887</v>
      </c>
      <c r="D9865" s="126" t="s">
        <v>1887</v>
      </c>
      <c r="E9865" s="124"/>
      <c r="F9865" s="119"/>
    </row>
    <row r="9866" spans="1:6">
      <c r="A9866" s="127" t="s">
        <v>484</v>
      </c>
      <c r="B9866" s="128" t="s">
        <v>485</v>
      </c>
      <c r="C9866" s="126" t="s">
        <v>1887</v>
      </c>
      <c r="D9866" s="126" t="s">
        <v>1887</v>
      </c>
      <c r="E9866" s="124"/>
      <c r="F9866" s="119"/>
    </row>
    <row r="9867" spans="1:6">
      <c r="A9867" s="129">
        <v>2</v>
      </c>
      <c r="B9867" s="130" t="s">
        <v>298</v>
      </c>
      <c r="C9867" s="126"/>
      <c r="D9867" s="126"/>
      <c r="E9867" s="124"/>
      <c r="F9867" s="119"/>
    </row>
    <row r="9868" spans="1:6" ht="31.5">
      <c r="A9868" s="127" t="s">
        <v>267</v>
      </c>
      <c r="B9868" s="128" t="s">
        <v>486</v>
      </c>
      <c r="C9868" s="126" t="s">
        <v>1887</v>
      </c>
      <c r="D9868" s="126" t="s">
        <v>1887</v>
      </c>
      <c r="E9868" s="124"/>
      <c r="F9868" s="119"/>
    </row>
    <row r="9869" spans="1:6" ht="63">
      <c r="A9869" s="127" t="s">
        <v>268</v>
      </c>
      <c r="B9869" s="128" t="s">
        <v>411</v>
      </c>
      <c r="C9869" s="126" t="s">
        <v>1887</v>
      </c>
      <c r="D9869" s="126" t="s">
        <v>1887</v>
      </c>
      <c r="E9869" s="124"/>
      <c r="F9869" s="119"/>
    </row>
    <row r="9870" spans="1:6" ht="31.5">
      <c r="A9870" s="127" t="s">
        <v>269</v>
      </c>
      <c r="B9870" s="128" t="s">
        <v>412</v>
      </c>
      <c r="C9870" s="126" t="s">
        <v>1887</v>
      </c>
      <c r="D9870" s="126" t="s">
        <v>1887</v>
      </c>
      <c r="E9870" s="124"/>
      <c r="F9870" s="119"/>
    </row>
    <row r="9871" spans="1:6" ht="47.25">
      <c r="A9871" s="129">
        <v>3</v>
      </c>
      <c r="B9871" s="130" t="s">
        <v>210</v>
      </c>
      <c r="C9871" s="126" t="s">
        <v>1887</v>
      </c>
      <c r="D9871" s="126" t="s">
        <v>1887</v>
      </c>
      <c r="E9871" s="124"/>
      <c r="F9871" s="119"/>
    </row>
    <row r="9872" spans="1:6" ht="31.5">
      <c r="A9872" s="127" t="s">
        <v>299</v>
      </c>
      <c r="B9872" s="128" t="s">
        <v>211</v>
      </c>
      <c r="C9872" s="126" t="s">
        <v>1887</v>
      </c>
      <c r="D9872" s="126" t="s">
        <v>1887</v>
      </c>
      <c r="E9872" s="124"/>
      <c r="F9872" s="119"/>
    </row>
    <row r="9873" spans="1:6">
      <c r="A9873" s="127" t="s">
        <v>240</v>
      </c>
      <c r="B9873" s="128" t="s">
        <v>212</v>
      </c>
      <c r="C9873" s="126" t="s">
        <v>1887</v>
      </c>
      <c r="D9873" s="126" t="s">
        <v>1887</v>
      </c>
      <c r="E9873" s="124"/>
      <c r="F9873" s="119"/>
    </row>
    <row r="9874" spans="1:6">
      <c r="A9874" s="127" t="s">
        <v>242</v>
      </c>
      <c r="B9874" s="128" t="s">
        <v>213</v>
      </c>
      <c r="C9874" s="126" t="s">
        <v>1887</v>
      </c>
      <c r="D9874" s="126" t="s">
        <v>1887</v>
      </c>
      <c r="E9874" s="124"/>
      <c r="F9874" s="119"/>
    </row>
    <row r="9875" spans="1:6">
      <c r="A9875" s="127" t="s">
        <v>214</v>
      </c>
      <c r="B9875" s="128" t="s">
        <v>215</v>
      </c>
      <c r="C9875" s="126" t="s">
        <v>1887</v>
      </c>
      <c r="D9875" s="126" t="s">
        <v>1887</v>
      </c>
      <c r="E9875" s="124"/>
      <c r="F9875" s="119"/>
    </row>
    <row r="9876" spans="1:6">
      <c r="A9876" s="127" t="s">
        <v>216</v>
      </c>
      <c r="B9876" s="128" t="s">
        <v>217</v>
      </c>
      <c r="C9876" s="126" t="s">
        <v>1887</v>
      </c>
      <c r="D9876" s="126" t="s">
        <v>1887</v>
      </c>
      <c r="E9876" s="124"/>
      <c r="F9876" s="119"/>
    </row>
    <row r="9877" spans="1:6">
      <c r="A9877" s="129">
        <v>4</v>
      </c>
      <c r="B9877" s="130" t="s">
        <v>394</v>
      </c>
      <c r="C9877" s="126"/>
      <c r="D9877" s="126"/>
      <c r="E9877" s="124"/>
      <c r="F9877" s="119"/>
    </row>
    <row r="9878" spans="1:6" ht="31.5">
      <c r="A9878" s="126" t="s">
        <v>271</v>
      </c>
      <c r="B9878" s="251" t="s">
        <v>218</v>
      </c>
      <c r="C9878" s="126" t="s">
        <v>1887</v>
      </c>
      <c r="D9878" s="126" t="s">
        <v>1887</v>
      </c>
      <c r="E9878" s="124"/>
      <c r="F9878" s="119"/>
    </row>
    <row r="9879" spans="1:6" ht="63">
      <c r="A9879" s="126" t="s">
        <v>272</v>
      </c>
      <c r="B9879" s="251" t="s">
        <v>392</v>
      </c>
      <c r="C9879" s="126" t="s">
        <v>1887</v>
      </c>
      <c r="D9879" s="126" t="s">
        <v>1887</v>
      </c>
      <c r="E9879" s="124"/>
      <c r="F9879" s="119"/>
    </row>
    <row r="9880" spans="1:6" ht="31.5">
      <c r="A9880" s="126" t="s">
        <v>273</v>
      </c>
      <c r="B9880" s="251" t="s">
        <v>500</v>
      </c>
      <c r="C9880" s="126" t="s">
        <v>1887</v>
      </c>
      <c r="D9880" s="126" t="s">
        <v>1887</v>
      </c>
      <c r="E9880" s="124"/>
      <c r="F9880" s="119"/>
    </row>
    <row r="9881" spans="1:6" ht="31.5">
      <c r="A9881" s="126" t="s">
        <v>138</v>
      </c>
      <c r="B9881" s="251" t="s">
        <v>501</v>
      </c>
      <c r="C9881" s="126" t="s">
        <v>1887</v>
      </c>
      <c r="D9881" s="126" t="s">
        <v>1887</v>
      </c>
      <c r="E9881" s="124"/>
      <c r="F9881" s="119"/>
    </row>
    <row r="9882" spans="1:6">
      <c r="E9882" s="719"/>
      <c r="F9882" s="178" t="s">
        <v>251</v>
      </c>
    </row>
    <row r="9883" spans="1:6">
      <c r="B9883" s="53"/>
      <c r="F9883" s="178" t="s">
        <v>456</v>
      </c>
    </row>
    <row r="9884" spans="1:6">
      <c r="F9884" s="178" t="s">
        <v>182</v>
      </c>
    </row>
    <row r="9885" spans="1:6">
      <c r="F9885" s="178"/>
    </row>
    <row r="9886" spans="1:6">
      <c r="A9886" s="802" t="s">
        <v>399</v>
      </c>
      <c r="B9886" s="802"/>
      <c r="C9886" s="802"/>
      <c r="D9886" s="802"/>
      <c r="E9886" s="802"/>
      <c r="F9886" s="802"/>
    </row>
    <row r="9887" spans="1:6">
      <c r="A9887" s="802" t="s">
        <v>303</v>
      </c>
      <c r="B9887" s="802"/>
      <c r="C9887" s="802"/>
      <c r="D9887" s="802"/>
      <c r="E9887" s="802"/>
      <c r="F9887" s="802"/>
    </row>
    <row r="9888" spans="1:6">
      <c r="F9888" s="178" t="s">
        <v>219</v>
      </c>
    </row>
    <row r="9889" spans="1:6">
      <c r="F9889" s="178" t="s">
        <v>220</v>
      </c>
    </row>
    <row r="9890" spans="1:6">
      <c r="F9890" s="178" t="s">
        <v>221</v>
      </c>
    </row>
    <row r="9891" spans="1:6">
      <c r="F9891" s="246" t="s">
        <v>222</v>
      </c>
    </row>
    <row r="9892" spans="1:6">
      <c r="F9892" s="178" t="s">
        <v>1885</v>
      </c>
    </row>
    <row r="9893" spans="1:6">
      <c r="F9893" s="178" t="s">
        <v>177</v>
      </c>
    </row>
    <row r="9894" spans="1:6">
      <c r="A9894" s="123"/>
    </row>
    <row r="9895" spans="1:6">
      <c r="A9895" s="804" t="s">
        <v>1886</v>
      </c>
      <c r="B9895" s="804"/>
      <c r="C9895" s="804"/>
      <c r="D9895" s="804"/>
      <c r="E9895" s="804"/>
      <c r="F9895" s="804"/>
    </row>
    <row r="9896" spans="1:6">
      <c r="A9896" s="121" t="s">
        <v>1517</v>
      </c>
      <c r="B9896" s="640" t="s">
        <v>1579</v>
      </c>
    </row>
    <row r="9897" spans="1:6">
      <c r="A9897" s="803" t="s">
        <v>262</v>
      </c>
      <c r="B9897" s="781" t="s">
        <v>418</v>
      </c>
      <c r="C9897" s="806" t="s">
        <v>470</v>
      </c>
      <c r="D9897" s="807"/>
      <c r="E9897" s="805" t="s">
        <v>400</v>
      </c>
      <c r="F9897" s="781" t="s">
        <v>401</v>
      </c>
    </row>
    <row r="9898" spans="1:6">
      <c r="A9898" s="803"/>
      <c r="B9898" s="781"/>
      <c r="C9898" s="808"/>
      <c r="D9898" s="809"/>
      <c r="E9898" s="805"/>
      <c r="F9898" s="781"/>
    </row>
    <row r="9899" spans="1:6">
      <c r="A9899" s="803"/>
      <c r="B9899" s="781"/>
      <c r="C9899" s="247" t="s">
        <v>402</v>
      </c>
      <c r="D9899" s="247" t="s">
        <v>403</v>
      </c>
      <c r="E9899" s="805"/>
      <c r="F9899" s="781"/>
    </row>
    <row r="9900" spans="1:6">
      <c r="A9900" s="712">
        <v>1</v>
      </c>
      <c r="B9900" s="709">
        <v>2</v>
      </c>
      <c r="C9900" s="247">
        <v>3</v>
      </c>
      <c r="D9900" s="247">
        <v>4</v>
      </c>
      <c r="E9900" s="711">
        <v>5</v>
      </c>
      <c r="F9900" s="709">
        <v>6</v>
      </c>
    </row>
    <row r="9901" spans="1:6">
      <c r="A9901" s="712">
        <v>1</v>
      </c>
      <c r="B9901" s="248" t="s">
        <v>368</v>
      </c>
      <c r="C9901" s="249"/>
      <c r="D9901" s="249"/>
      <c r="E9901" s="125"/>
      <c r="F9901" s="710"/>
    </row>
    <row r="9902" spans="1:6">
      <c r="A9902" s="126" t="s">
        <v>264</v>
      </c>
      <c r="B9902" s="250" t="s">
        <v>369</v>
      </c>
      <c r="C9902" s="126" t="s">
        <v>1876</v>
      </c>
      <c r="D9902" s="126" t="s">
        <v>1876</v>
      </c>
      <c r="E9902" s="124"/>
      <c r="F9902" s="119"/>
    </row>
    <row r="9903" spans="1:6">
      <c r="A9903" s="126" t="s">
        <v>265</v>
      </c>
      <c r="B9903" s="251" t="s">
        <v>223</v>
      </c>
      <c r="C9903" s="126" t="s">
        <v>1876</v>
      </c>
      <c r="D9903" s="126" t="s">
        <v>1876</v>
      </c>
      <c r="E9903" s="124"/>
      <c r="F9903" s="119"/>
    </row>
    <row r="9904" spans="1:6" ht="31.5">
      <c r="A9904" s="126" t="s">
        <v>276</v>
      </c>
      <c r="B9904" s="251" t="s">
        <v>480</v>
      </c>
      <c r="C9904" s="126" t="s">
        <v>1876</v>
      </c>
      <c r="D9904" s="126" t="s">
        <v>1876</v>
      </c>
      <c r="E9904" s="124"/>
      <c r="F9904" s="119"/>
    </row>
    <row r="9905" spans="1:6" ht="63">
      <c r="A9905" s="127" t="s">
        <v>291</v>
      </c>
      <c r="B9905" s="128" t="s">
        <v>481</v>
      </c>
      <c r="C9905" s="126" t="s">
        <v>1876</v>
      </c>
      <c r="D9905" s="126" t="s">
        <v>1876</v>
      </c>
      <c r="E9905" s="124"/>
      <c r="F9905" s="119"/>
    </row>
    <row r="9906" spans="1:6" ht="31.5">
      <c r="A9906" s="127" t="s">
        <v>482</v>
      </c>
      <c r="B9906" s="128" t="s">
        <v>483</v>
      </c>
      <c r="C9906" s="126" t="s">
        <v>1876</v>
      </c>
      <c r="D9906" s="126" t="s">
        <v>1876</v>
      </c>
      <c r="E9906" s="124"/>
      <c r="F9906" s="119"/>
    </row>
    <row r="9907" spans="1:6">
      <c r="A9907" s="127" t="s">
        <v>484</v>
      </c>
      <c r="B9907" s="128" t="s">
        <v>485</v>
      </c>
      <c r="C9907" s="126" t="s">
        <v>1876</v>
      </c>
      <c r="D9907" s="126" t="s">
        <v>1876</v>
      </c>
      <c r="E9907" s="124"/>
      <c r="F9907" s="119"/>
    </row>
    <row r="9908" spans="1:6">
      <c r="A9908" s="129">
        <v>2</v>
      </c>
      <c r="B9908" s="130" t="s">
        <v>298</v>
      </c>
      <c r="C9908" s="126"/>
      <c r="D9908" s="126"/>
      <c r="E9908" s="124"/>
      <c r="F9908" s="119"/>
    </row>
    <row r="9909" spans="1:6" ht="31.5">
      <c r="A9909" s="127" t="s">
        <v>267</v>
      </c>
      <c r="B9909" s="128" t="s">
        <v>486</v>
      </c>
      <c r="C9909" s="126" t="s">
        <v>1876</v>
      </c>
      <c r="D9909" s="126" t="s">
        <v>1876</v>
      </c>
      <c r="E9909" s="124"/>
      <c r="F9909" s="119"/>
    </row>
    <row r="9910" spans="1:6" ht="63">
      <c r="A9910" s="127" t="s">
        <v>268</v>
      </c>
      <c r="B9910" s="128" t="s">
        <v>411</v>
      </c>
      <c r="C9910" s="126" t="s">
        <v>1876</v>
      </c>
      <c r="D9910" s="126" t="s">
        <v>1876</v>
      </c>
      <c r="E9910" s="124"/>
      <c r="F9910" s="119"/>
    </row>
    <row r="9911" spans="1:6" ht="31.5">
      <c r="A9911" s="127" t="s">
        <v>269</v>
      </c>
      <c r="B9911" s="128" t="s">
        <v>412</v>
      </c>
      <c r="C9911" s="126" t="s">
        <v>1876</v>
      </c>
      <c r="D9911" s="126" t="s">
        <v>1876</v>
      </c>
      <c r="E9911" s="124"/>
      <c r="F9911" s="119"/>
    </row>
    <row r="9912" spans="1:6" ht="47.25">
      <c r="A9912" s="129">
        <v>3</v>
      </c>
      <c r="B9912" s="130" t="s">
        <v>210</v>
      </c>
      <c r="C9912" s="126" t="s">
        <v>1876</v>
      </c>
      <c r="D9912" s="126" t="s">
        <v>1876</v>
      </c>
      <c r="E9912" s="124"/>
      <c r="F9912" s="119"/>
    </row>
    <row r="9913" spans="1:6" ht="31.5">
      <c r="A9913" s="127" t="s">
        <v>299</v>
      </c>
      <c r="B9913" s="128" t="s">
        <v>211</v>
      </c>
      <c r="C9913" s="126" t="s">
        <v>1876</v>
      </c>
      <c r="D9913" s="126" t="s">
        <v>1876</v>
      </c>
      <c r="E9913" s="124"/>
      <c r="F9913" s="119"/>
    </row>
    <row r="9914" spans="1:6">
      <c r="A9914" s="127" t="s">
        <v>240</v>
      </c>
      <c r="B9914" s="128" t="s">
        <v>212</v>
      </c>
      <c r="C9914" s="126" t="s">
        <v>1876</v>
      </c>
      <c r="D9914" s="126" t="s">
        <v>1876</v>
      </c>
      <c r="E9914" s="124"/>
      <c r="F9914" s="119"/>
    </row>
    <row r="9915" spans="1:6">
      <c r="A9915" s="127" t="s">
        <v>242</v>
      </c>
      <c r="B9915" s="128" t="s">
        <v>213</v>
      </c>
      <c r="C9915" s="126" t="s">
        <v>1876</v>
      </c>
      <c r="D9915" s="126" t="s">
        <v>1876</v>
      </c>
      <c r="E9915" s="124"/>
      <c r="F9915" s="119"/>
    </row>
    <row r="9916" spans="1:6">
      <c r="A9916" s="127" t="s">
        <v>214</v>
      </c>
      <c r="B9916" s="128" t="s">
        <v>215</v>
      </c>
      <c r="C9916" s="126" t="s">
        <v>1876</v>
      </c>
      <c r="D9916" s="126" t="s">
        <v>1876</v>
      </c>
      <c r="E9916" s="124"/>
      <c r="F9916" s="119"/>
    </row>
    <row r="9917" spans="1:6">
      <c r="A9917" s="127" t="s">
        <v>216</v>
      </c>
      <c r="B9917" s="128" t="s">
        <v>217</v>
      </c>
      <c r="C9917" s="126" t="s">
        <v>1876</v>
      </c>
      <c r="D9917" s="126" t="s">
        <v>1876</v>
      </c>
      <c r="E9917" s="124"/>
      <c r="F9917" s="119"/>
    </row>
    <row r="9918" spans="1:6">
      <c r="A9918" s="129">
        <v>4</v>
      </c>
      <c r="B9918" s="130" t="s">
        <v>394</v>
      </c>
      <c r="C9918" s="126"/>
      <c r="D9918" s="126"/>
      <c r="E9918" s="124"/>
      <c r="F9918" s="119"/>
    </row>
    <row r="9919" spans="1:6" ht="31.5">
      <c r="A9919" s="126" t="s">
        <v>271</v>
      </c>
      <c r="B9919" s="251" t="s">
        <v>218</v>
      </c>
      <c r="C9919" s="126" t="s">
        <v>1876</v>
      </c>
      <c r="D9919" s="126" t="s">
        <v>1876</v>
      </c>
      <c r="E9919" s="124"/>
      <c r="F9919" s="119"/>
    </row>
    <row r="9920" spans="1:6" ht="63">
      <c r="A9920" s="126" t="s">
        <v>272</v>
      </c>
      <c r="B9920" s="251" t="s">
        <v>392</v>
      </c>
      <c r="C9920" s="126" t="s">
        <v>1876</v>
      </c>
      <c r="D9920" s="126" t="s">
        <v>1876</v>
      </c>
      <c r="E9920" s="124"/>
      <c r="F9920" s="119"/>
    </row>
    <row r="9921" spans="1:6" ht="31.5">
      <c r="A9921" s="126" t="s">
        <v>273</v>
      </c>
      <c r="B9921" s="251" t="s">
        <v>500</v>
      </c>
      <c r="C9921" s="126" t="s">
        <v>1876</v>
      </c>
      <c r="D9921" s="126" t="s">
        <v>1876</v>
      </c>
      <c r="E9921" s="124"/>
      <c r="F9921" s="119"/>
    </row>
    <row r="9922" spans="1:6" ht="31.5">
      <c r="A9922" s="126" t="s">
        <v>138</v>
      </c>
      <c r="B9922" s="251" t="s">
        <v>501</v>
      </c>
      <c r="C9922" s="126" t="s">
        <v>1876</v>
      </c>
      <c r="D9922" s="126" t="s">
        <v>1876</v>
      </c>
      <c r="E9922" s="124"/>
      <c r="F9922" s="119"/>
    </row>
    <row r="9923" spans="1:6">
      <c r="E9923" s="719"/>
      <c r="F9923" s="178" t="s">
        <v>251</v>
      </c>
    </row>
    <row r="9924" spans="1:6">
      <c r="B9924" s="53"/>
      <c r="F9924" s="178" t="s">
        <v>456</v>
      </c>
    </row>
    <row r="9925" spans="1:6">
      <c r="F9925" s="178" t="s">
        <v>182</v>
      </c>
    </row>
    <row r="9926" spans="1:6">
      <c r="F9926" s="178"/>
    </row>
    <row r="9927" spans="1:6">
      <c r="A9927" s="802" t="s">
        <v>399</v>
      </c>
      <c r="B9927" s="802"/>
      <c r="C9927" s="802"/>
      <c r="D9927" s="802"/>
      <c r="E9927" s="802"/>
      <c r="F9927" s="802"/>
    </row>
    <row r="9928" spans="1:6">
      <c r="A9928" s="802" t="s">
        <v>303</v>
      </c>
      <c r="B9928" s="802"/>
      <c r="C9928" s="802"/>
      <c r="D9928" s="802"/>
      <c r="E9928" s="802"/>
      <c r="F9928" s="802"/>
    </row>
    <row r="9929" spans="1:6">
      <c r="F9929" s="178" t="s">
        <v>219</v>
      </c>
    </row>
    <row r="9930" spans="1:6">
      <c r="F9930" s="178" t="s">
        <v>220</v>
      </c>
    </row>
    <row r="9931" spans="1:6">
      <c r="F9931" s="178" t="s">
        <v>221</v>
      </c>
    </row>
    <row r="9932" spans="1:6">
      <c r="F9932" s="246" t="s">
        <v>222</v>
      </c>
    </row>
    <row r="9933" spans="1:6">
      <c r="F9933" s="178" t="s">
        <v>1885</v>
      </c>
    </row>
    <row r="9934" spans="1:6">
      <c r="F9934" s="178" t="s">
        <v>177</v>
      </c>
    </row>
    <row r="9935" spans="1:6">
      <c r="A9935" s="123"/>
    </row>
    <row r="9936" spans="1:6">
      <c r="A9936" s="804" t="s">
        <v>1886</v>
      </c>
      <c r="B9936" s="804"/>
      <c r="C9936" s="804"/>
      <c r="D9936" s="804"/>
      <c r="E9936" s="804"/>
      <c r="F9936" s="804"/>
    </row>
    <row r="9937" spans="1:6">
      <c r="A9937" s="121" t="s">
        <v>1518</v>
      </c>
      <c r="B9937" s="640" t="s">
        <v>1580</v>
      </c>
    </row>
    <row r="9938" spans="1:6">
      <c r="A9938" s="803" t="s">
        <v>262</v>
      </c>
      <c r="B9938" s="781" t="s">
        <v>418</v>
      </c>
      <c r="C9938" s="806" t="s">
        <v>470</v>
      </c>
      <c r="D9938" s="807"/>
      <c r="E9938" s="805" t="s">
        <v>400</v>
      </c>
      <c r="F9938" s="781" t="s">
        <v>401</v>
      </c>
    </row>
    <row r="9939" spans="1:6">
      <c r="A9939" s="803"/>
      <c r="B9939" s="781"/>
      <c r="C9939" s="808"/>
      <c r="D9939" s="809"/>
      <c r="E9939" s="805"/>
      <c r="F9939" s="781"/>
    </row>
    <row r="9940" spans="1:6">
      <c r="A9940" s="803"/>
      <c r="B9940" s="781"/>
      <c r="C9940" s="247" t="s">
        <v>402</v>
      </c>
      <c r="D9940" s="247" t="s">
        <v>403</v>
      </c>
      <c r="E9940" s="805"/>
      <c r="F9940" s="781"/>
    </row>
    <row r="9941" spans="1:6">
      <c r="A9941" s="712">
        <v>1</v>
      </c>
      <c r="B9941" s="709">
        <v>2</v>
      </c>
      <c r="C9941" s="247">
        <v>3</v>
      </c>
      <c r="D9941" s="247">
        <v>4</v>
      </c>
      <c r="E9941" s="711">
        <v>5</v>
      </c>
      <c r="F9941" s="709">
        <v>6</v>
      </c>
    </row>
    <row r="9942" spans="1:6">
      <c r="A9942" s="712">
        <v>1</v>
      </c>
      <c r="B9942" s="248" t="s">
        <v>368</v>
      </c>
      <c r="C9942" s="249"/>
      <c r="D9942" s="249"/>
      <c r="E9942" s="125"/>
      <c r="F9942" s="710"/>
    </row>
    <row r="9943" spans="1:6">
      <c r="A9943" s="126" t="s">
        <v>264</v>
      </c>
      <c r="B9943" s="250" t="s">
        <v>369</v>
      </c>
      <c r="C9943" s="126" t="s">
        <v>1876</v>
      </c>
      <c r="D9943" s="126" t="s">
        <v>1876</v>
      </c>
      <c r="E9943" s="124"/>
      <c r="F9943" s="119"/>
    </row>
    <row r="9944" spans="1:6">
      <c r="A9944" s="126" t="s">
        <v>265</v>
      </c>
      <c r="B9944" s="251" t="s">
        <v>223</v>
      </c>
      <c r="C9944" s="126" t="s">
        <v>1876</v>
      </c>
      <c r="D9944" s="126" t="s">
        <v>1876</v>
      </c>
      <c r="E9944" s="124"/>
      <c r="F9944" s="119"/>
    </row>
    <row r="9945" spans="1:6" ht="31.5">
      <c r="A9945" s="126" t="s">
        <v>276</v>
      </c>
      <c r="B9945" s="251" t="s">
        <v>480</v>
      </c>
      <c r="C9945" s="126" t="s">
        <v>1876</v>
      </c>
      <c r="D9945" s="126" t="s">
        <v>1876</v>
      </c>
      <c r="E9945" s="124"/>
      <c r="F9945" s="119"/>
    </row>
    <row r="9946" spans="1:6" ht="63">
      <c r="A9946" s="127" t="s">
        <v>291</v>
      </c>
      <c r="B9946" s="128" t="s">
        <v>481</v>
      </c>
      <c r="C9946" s="126" t="s">
        <v>1876</v>
      </c>
      <c r="D9946" s="126" t="s">
        <v>1876</v>
      </c>
      <c r="E9946" s="124"/>
      <c r="F9946" s="119"/>
    </row>
    <row r="9947" spans="1:6" ht="31.5">
      <c r="A9947" s="127" t="s">
        <v>482</v>
      </c>
      <c r="B9947" s="128" t="s">
        <v>483</v>
      </c>
      <c r="C9947" s="126" t="s">
        <v>1876</v>
      </c>
      <c r="D9947" s="126" t="s">
        <v>1876</v>
      </c>
      <c r="E9947" s="124"/>
      <c r="F9947" s="119"/>
    </row>
    <row r="9948" spans="1:6">
      <c r="A9948" s="127" t="s">
        <v>484</v>
      </c>
      <c r="B9948" s="128" t="s">
        <v>485</v>
      </c>
      <c r="C9948" s="126" t="s">
        <v>1876</v>
      </c>
      <c r="D9948" s="126" t="s">
        <v>1876</v>
      </c>
      <c r="E9948" s="124"/>
      <c r="F9948" s="119"/>
    </row>
    <row r="9949" spans="1:6">
      <c r="A9949" s="129">
        <v>2</v>
      </c>
      <c r="B9949" s="130" t="s">
        <v>298</v>
      </c>
      <c r="C9949" s="126"/>
      <c r="D9949" s="126"/>
      <c r="E9949" s="124"/>
      <c r="F9949" s="119"/>
    </row>
    <row r="9950" spans="1:6" ht="31.5">
      <c r="A9950" s="127" t="s">
        <v>267</v>
      </c>
      <c r="B9950" s="128" t="s">
        <v>486</v>
      </c>
      <c r="C9950" s="126" t="s">
        <v>1876</v>
      </c>
      <c r="D9950" s="126" t="s">
        <v>1876</v>
      </c>
      <c r="E9950" s="124"/>
      <c r="F9950" s="119"/>
    </row>
    <row r="9951" spans="1:6" ht="63">
      <c r="A9951" s="127" t="s">
        <v>268</v>
      </c>
      <c r="B9951" s="128" t="s">
        <v>411</v>
      </c>
      <c r="C9951" s="126" t="s">
        <v>1876</v>
      </c>
      <c r="D9951" s="126" t="s">
        <v>1876</v>
      </c>
      <c r="E9951" s="124"/>
      <c r="F9951" s="119"/>
    </row>
    <row r="9952" spans="1:6" ht="31.5">
      <c r="A9952" s="127" t="s">
        <v>269</v>
      </c>
      <c r="B9952" s="128" t="s">
        <v>412</v>
      </c>
      <c r="C9952" s="126" t="s">
        <v>1876</v>
      </c>
      <c r="D9952" s="126" t="s">
        <v>1876</v>
      </c>
      <c r="E9952" s="124"/>
      <c r="F9952" s="119"/>
    </row>
    <row r="9953" spans="1:6" ht="47.25">
      <c r="A9953" s="129">
        <v>3</v>
      </c>
      <c r="B9953" s="130" t="s">
        <v>210</v>
      </c>
      <c r="C9953" s="126" t="s">
        <v>1876</v>
      </c>
      <c r="D9953" s="126" t="s">
        <v>1876</v>
      </c>
      <c r="E9953" s="124"/>
      <c r="F9953" s="119"/>
    </row>
    <row r="9954" spans="1:6" ht="31.5">
      <c r="A9954" s="127" t="s">
        <v>299</v>
      </c>
      <c r="B9954" s="128" t="s">
        <v>211</v>
      </c>
      <c r="C9954" s="126" t="s">
        <v>1876</v>
      </c>
      <c r="D9954" s="126" t="s">
        <v>1876</v>
      </c>
      <c r="E9954" s="124"/>
      <c r="F9954" s="119"/>
    </row>
    <row r="9955" spans="1:6">
      <c r="A9955" s="127" t="s">
        <v>240</v>
      </c>
      <c r="B9955" s="128" t="s">
        <v>212</v>
      </c>
      <c r="C9955" s="126" t="s">
        <v>1876</v>
      </c>
      <c r="D9955" s="126" t="s">
        <v>1876</v>
      </c>
      <c r="E9955" s="124"/>
      <c r="F9955" s="119"/>
    </row>
    <row r="9956" spans="1:6">
      <c r="A9956" s="127" t="s">
        <v>242</v>
      </c>
      <c r="B9956" s="128" t="s">
        <v>213</v>
      </c>
      <c r="C9956" s="126" t="s">
        <v>1876</v>
      </c>
      <c r="D9956" s="126" t="s">
        <v>1876</v>
      </c>
      <c r="E9956" s="124"/>
      <c r="F9956" s="119"/>
    </row>
    <row r="9957" spans="1:6">
      <c r="A9957" s="127" t="s">
        <v>214</v>
      </c>
      <c r="B9957" s="128" t="s">
        <v>215</v>
      </c>
      <c r="C9957" s="126" t="s">
        <v>1876</v>
      </c>
      <c r="D9957" s="126" t="s">
        <v>1876</v>
      </c>
      <c r="E9957" s="124"/>
      <c r="F9957" s="119"/>
    </row>
    <row r="9958" spans="1:6">
      <c r="A9958" s="127" t="s">
        <v>216</v>
      </c>
      <c r="B9958" s="128" t="s">
        <v>217</v>
      </c>
      <c r="C9958" s="126" t="s">
        <v>1876</v>
      </c>
      <c r="D9958" s="126" t="s">
        <v>1876</v>
      </c>
      <c r="E9958" s="124"/>
      <c r="F9958" s="119"/>
    </row>
    <row r="9959" spans="1:6">
      <c r="A9959" s="129">
        <v>4</v>
      </c>
      <c r="B9959" s="130" t="s">
        <v>394</v>
      </c>
      <c r="C9959" s="126"/>
      <c r="D9959" s="126"/>
      <c r="E9959" s="124"/>
      <c r="F9959" s="119"/>
    </row>
    <row r="9960" spans="1:6" ht="31.5">
      <c r="A9960" s="126" t="s">
        <v>271</v>
      </c>
      <c r="B9960" s="251" t="s">
        <v>218</v>
      </c>
      <c r="C9960" s="126" t="s">
        <v>1876</v>
      </c>
      <c r="D9960" s="126" t="s">
        <v>1876</v>
      </c>
      <c r="E9960" s="124"/>
      <c r="F9960" s="119"/>
    </row>
    <row r="9961" spans="1:6" ht="63">
      <c r="A9961" s="126" t="s">
        <v>272</v>
      </c>
      <c r="B9961" s="251" t="s">
        <v>392</v>
      </c>
      <c r="C9961" s="126" t="s">
        <v>1876</v>
      </c>
      <c r="D9961" s="126" t="s">
        <v>1876</v>
      </c>
      <c r="E9961" s="124"/>
      <c r="F9961" s="119"/>
    </row>
    <row r="9962" spans="1:6" ht="31.5">
      <c r="A9962" s="126" t="s">
        <v>273</v>
      </c>
      <c r="B9962" s="251" t="s">
        <v>500</v>
      </c>
      <c r="C9962" s="126" t="s">
        <v>1876</v>
      </c>
      <c r="D9962" s="126" t="s">
        <v>1876</v>
      </c>
      <c r="E9962" s="124"/>
      <c r="F9962" s="119"/>
    </row>
    <row r="9963" spans="1:6" ht="31.5">
      <c r="A9963" s="126" t="s">
        <v>138</v>
      </c>
      <c r="B9963" s="251" t="s">
        <v>501</v>
      </c>
      <c r="C9963" s="126" t="s">
        <v>1876</v>
      </c>
      <c r="D9963" s="126" t="s">
        <v>1876</v>
      </c>
      <c r="E9963" s="124"/>
      <c r="F9963" s="119"/>
    </row>
    <row r="9964" spans="1:6">
      <c r="E9964" s="719"/>
      <c r="F9964" s="178" t="s">
        <v>251</v>
      </c>
    </row>
    <row r="9965" spans="1:6">
      <c r="B9965" s="53"/>
      <c r="F9965" s="178" t="s">
        <v>456</v>
      </c>
    </row>
    <row r="9966" spans="1:6">
      <c r="F9966" s="178" t="s">
        <v>182</v>
      </c>
    </row>
    <row r="9967" spans="1:6">
      <c r="F9967" s="178"/>
    </row>
    <row r="9968" spans="1:6">
      <c r="A9968" s="802" t="s">
        <v>399</v>
      </c>
      <c r="B9968" s="802"/>
      <c r="C9968" s="802"/>
      <c r="D9968" s="802"/>
      <c r="E9968" s="802"/>
      <c r="F9968" s="802"/>
    </row>
    <row r="9969" spans="1:6">
      <c r="A9969" s="802" t="s">
        <v>303</v>
      </c>
      <c r="B9969" s="802"/>
      <c r="C9969" s="802"/>
      <c r="D9969" s="802"/>
      <c r="E9969" s="802"/>
      <c r="F9969" s="802"/>
    </row>
    <row r="9970" spans="1:6">
      <c r="F9970" s="178" t="s">
        <v>219</v>
      </c>
    </row>
    <row r="9971" spans="1:6">
      <c r="F9971" s="178" t="s">
        <v>220</v>
      </c>
    </row>
    <row r="9972" spans="1:6">
      <c r="F9972" s="178" t="s">
        <v>221</v>
      </c>
    </row>
    <row r="9973" spans="1:6">
      <c r="F9973" s="246" t="s">
        <v>222</v>
      </c>
    </row>
    <row r="9974" spans="1:6">
      <c r="F9974" s="178" t="s">
        <v>1885</v>
      </c>
    </row>
    <row r="9975" spans="1:6">
      <c r="F9975" s="178" t="s">
        <v>177</v>
      </c>
    </row>
    <row r="9976" spans="1:6">
      <c r="A9976" s="123"/>
    </row>
    <row r="9977" spans="1:6">
      <c r="A9977" s="804" t="s">
        <v>1886</v>
      </c>
      <c r="B9977" s="804"/>
      <c r="C9977" s="804"/>
      <c r="D9977" s="804"/>
      <c r="E9977" s="804"/>
      <c r="F9977" s="804"/>
    </row>
    <row r="9978" spans="1:6">
      <c r="A9978" s="121" t="s">
        <v>1519</v>
      </c>
      <c r="B9978" s="640" t="s">
        <v>1581</v>
      </c>
    </row>
    <row r="9979" spans="1:6">
      <c r="A9979" s="803" t="s">
        <v>262</v>
      </c>
      <c r="B9979" s="781" t="s">
        <v>418</v>
      </c>
      <c r="C9979" s="806" t="s">
        <v>470</v>
      </c>
      <c r="D9979" s="807"/>
      <c r="E9979" s="805" t="s">
        <v>400</v>
      </c>
      <c r="F9979" s="781" t="s">
        <v>401</v>
      </c>
    </row>
    <row r="9980" spans="1:6">
      <c r="A9980" s="803"/>
      <c r="B9980" s="781"/>
      <c r="C9980" s="808"/>
      <c r="D9980" s="809"/>
      <c r="E9980" s="805"/>
      <c r="F9980" s="781"/>
    </row>
    <row r="9981" spans="1:6">
      <c r="A9981" s="803"/>
      <c r="B9981" s="781"/>
      <c r="C9981" s="247" t="s">
        <v>402</v>
      </c>
      <c r="D9981" s="247" t="s">
        <v>403</v>
      </c>
      <c r="E9981" s="805"/>
      <c r="F9981" s="781"/>
    </row>
    <row r="9982" spans="1:6">
      <c r="A9982" s="712">
        <v>1</v>
      </c>
      <c r="B9982" s="709">
        <v>2</v>
      </c>
      <c r="C9982" s="247">
        <v>3</v>
      </c>
      <c r="D9982" s="247">
        <v>4</v>
      </c>
      <c r="E9982" s="711">
        <v>5</v>
      </c>
      <c r="F9982" s="709">
        <v>6</v>
      </c>
    </row>
    <row r="9983" spans="1:6">
      <c r="A9983" s="712">
        <v>1</v>
      </c>
      <c r="B9983" s="248" t="s">
        <v>368</v>
      </c>
      <c r="C9983" s="249"/>
      <c r="D9983" s="249"/>
      <c r="E9983" s="125"/>
      <c r="F9983" s="710"/>
    </row>
    <row r="9984" spans="1:6">
      <c r="A9984" s="126" t="s">
        <v>264</v>
      </c>
      <c r="B9984" s="250" t="s">
        <v>369</v>
      </c>
      <c r="C9984" s="126" t="s">
        <v>1879</v>
      </c>
      <c r="D9984" s="126" t="s">
        <v>1879</v>
      </c>
      <c r="E9984" s="124"/>
      <c r="F9984" s="119"/>
    </row>
    <row r="9985" spans="1:6">
      <c r="A9985" s="126" t="s">
        <v>265</v>
      </c>
      <c r="B9985" s="251" t="s">
        <v>223</v>
      </c>
      <c r="C9985" s="126" t="s">
        <v>1879</v>
      </c>
      <c r="D9985" s="126" t="s">
        <v>1879</v>
      </c>
      <c r="E9985" s="124"/>
      <c r="F9985" s="119"/>
    </row>
    <row r="9986" spans="1:6" ht="31.5">
      <c r="A9986" s="126" t="s">
        <v>276</v>
      </c>
      <c r="B9986" s="251" t="s">
        <v>480</v>
      </c>
      <c r="C9986" s="126" t="s">
        <v>1879</v>
      </c>
      <c r="D9986" s="126" t="s">
        <v>1879</v>
      </c>
      <c r="E9986" s="124"/>
      <c r="F9986" s="119"/>
    </row>
    <row r="9987" spans="1:6" ht="63">
      <c r="A9987" s="127" t="s">
        <v>291</v>
      </c>
      <c r="B9987" s="128" t="s">
        <v>481</v>
      </c>
      <c r="C9987" s="126" t="s">
        <v>1879</v>
      </c>
      <c r="D9987" s="126" t="s">
        <v>1879</v>
      </c>
      <c r="E9987" s="124"/>
      <c r="F9987" s="119"/>
    </row>
    <row r="9988" spans="1:6" ht="31.5">
      <c r="A9988" s="127" t="s">
        <v>482</v>
      </c>
      <c r="B9988" s="128" t="s">
        <v>483</v>
      </c>
      <c r="C9988" s="126" t="s">
        <v>1879</v>
      </c>
      <c r="D9988" s="126" t="s">
        <v>1879</v>
      </c>
      <c r="E9988" s="124"/>
      <c r="F9988" s="119"/>
    </row>
    <row r="9989" spans="1:6">
      <c r="A9989" s="127" t="s">
        <v>484</v>
      </c>
      <c r="B9989" s="128" t="s">
        <v>485</v>
      </c>
      <c r="C9989" s="126" t="s">
        <v>1879</v>
      </c>
      <c r="D9989" s="126" t="s">
        <v>1879</v>
      </c>
      <c r="E9989" s="124"/>
      <c r="F9989" s="119"/>
    </row>
    <row r="9990" spans="1:6">
      <c r="A9990" s="129">
        <v>2</v>
      </c>
      <c r="B9990" s="130" t="s">
        <v>298</v>
      </c>
      <c r="C9990" s="126"/>
      <c r="D9990" s="126"/>
      <c r="E9990" s="124"/>
      <c r="F9990" s="119"/>
    </row>
    <row r="9991" spans="1:6" ht="31.5">
      <c r="A9991" s="127" t="s">
        <v>267</v>
      </c>
      <c r="B9991" s="128" t="s">
        <v>486</v>
      </c>
      <c r="C9991" s="126" t="s">
        <v>1879</v>
      </c>
      <c r="D9991" s="126" t="s">
        <v>1879</v>
      </c>
      <c r="E9991" s="124"/>
      <c r="F9991" s="119"/>
    </row>
    <row r="9992" spans="1:6" ht="63">
      <c r="A9992" s="127" t="s">
        <v>268</v>
      </c>
      <c r="B9992" s="128" t="s">
        <v>411</v>
      </c>
      <c r="C9992" s="126" t="s">
        <v>1879</v>
      </c>
      <c r="D9992" s="126" t="s">
        <v>1879</v>
      </c>
      <c r="E9992" s="124"/>
      <c r="F9992" s="119"/>
    </row>
    <row r="9993" spans="1:6" ht="31.5">
      <c r="A9993" s="127" t="s">
        <v>269</v>
      </c>
      <c r="B9993" s="128" t="s">
        <v>412</v>
      </c>
      <c r="C9993" s="126" t="s">
        <v>1879</v>
      </c>
      <c r="D9993" s="126" t="s">
        <v>1879</v>
      </c>
      <c r="E9993" s="124"/>
      <c r="F9993" s="119"/>
    </row>
    <row r="9994" spans="1:6" ht="47.25">
      <c r="A9994" s="129">
        <v>3</v>
      </c>
      <c r="B9994" s="130" t="s">
        <v>210</v>
      </c>
      <c r="C9994" s="126" t="s">
        <v>1879</v>
      </c>
      <c r="D9994" s="126" t="s">
        <v>1879</v>
      </c>
      <c r="E9994" s="124"/>
      <c r="F9994" s="119"/>
    </row>
    <row r="9995" spans="1:6" ht="31.5">
      <c r="A9995" s="127" t="s">
        <v>299</v>
      </c>
      <c r="B9995" s="128" t="s">
        <v>211</v>
      </c>
      <c r="C9995" s="126" t="s">
        <v>1879</v>
      </c>
      <c r="D9995" s="126" t="s">
        <v>1879</v>
      </c>
      <c r="E9995" s="124"/>
      <c r="F9995" s="119"/>
    </row>
    <row r="9996" spans="1:6">
      <c r="A9996" s="127" t="s">
        <v>240</v>
      </c>
      <c r="B9996" s="128" t="s">
        <v>212</v>
      </c>
      <c r="C9996" s="126" t="s">
        <v>1879</v>
      </c>
      <c r="D9996" s="126" t="s">
        <v>1879</v>
      </c>
      <c r="E9996" s="124"/>
      <c r="F9996" s="119"/>
    </row>
    <row r="9997" spans="1:6">
      <c r="A9997" s="127" t="s">
        <v>242</v>
      </c>
      <c r="B9997" s="128" t="s">
        <v>213</v>
      </c>
      <c r="C9997" s="126" t="s">
        <v>1879</v>
      </c>
      <c r="D9997" s="126" t="s">
        <v>1879</v>
      </c>
      <c r="E9997" s="124"/>
      <c r="F9997" s="119"/>
    </row>
    <row r="9998" spans="1:6">
      <c r="A9998" s="127" t="s">
        <v>214</v>
      </c>
      <c r="B9998" s="128" t="s">
        <v>215</v>
      </c>
      <c r="C9998" s="126" t="s">
        <v>1879</v>
      </c>
      <c r="D9998" s="126" t="s">
        <v>1879</v>
      </c>
      <c r="E9998" s="124"/>
      <c r="F9998" s="119"/>
    </row>
    <row r="9999" spans="1:6">
      <c r="A9999" s="127" t="s">
        <v>216</v>
      </c>
      <c r="B9999" s="128" t="s">
        <v>217</v>
      </c>
      <c r="C9999" s="126" t="s">
        <v>1879</v>
      </c>
      <c r="D9999" s="126" t="s">
        <v>1879</v>
      </c>
      <c r="E9999" s="124"/>
      <c r="F9999" s="119"/>
    </row>
    <row r="10000" spans="1:6">
      <c r="A10000" s="129">
        <v>4</v>
      </c>
      <c r="B10000" s="130" t="s">
        <v>394</v>
      </c>
      <c r="C10000" s="126"/>
      <c r="D10000" s="126"/>
      <c r="E10000" s="124"/>
      <c r="F10000" s="119"/>
    </row>
    <row r="10001" spans="1:6" ht="31.5">
      <c r="A10001" s="126" t="s">
        <v>271</v>
      </c>
      <c r="B10001" s="251" t="s">
        <v>218</v>
      </c>
      <c r="C10001" s="126" t="s">
        <v>1879</v>
      </c>
      <c r="D10001" s="126" t="s">
        <v>1879</v>
      </c>
      <c r="E10001" s="124"/>
      <c r="F10001" s="119"/>
    </row>
    <row r="10002" spans="1:6" ht="63">
      <c r="A10002" s="126" t="s">
        <v>272</v>
      </c>
      <c r="B10002" s="251" t="s">
        <v>392</v>
      </c>
      <c r="C10002" s="126" t="s">
        <v>1879</v>
      </c>
      <c r="D10002" s="126" t="s">
        <v>1879</v>
      </c>
      <c r="E10002" s="124"/>
      <c r="F10002" s="119"/>
    </row>
    <row r="10003" spans="1:6" ht="31.5">
      <c r="A10003" s="126" t="s">
        <v>273</v>
      </c>
      <c r="B10003" s="251" t="s">
        <v>500</v>
      </c>
      <c r="C10003" s="126" t="s">
        <v>1879</v>
      </c>
      <c r="D10003" s="126" t="s">
        <v>1879</v>
      </c>
      <c r="E10003" s="124"/>
      <c r="F10003" s="119"/>
    </row>
    <row r="10004" spans="1:6" ht="31.5">
      <c r="A10004" s="126" t="s">
        <v>138</v>
      </c>
      <c r="B10004" s="251" t="s">
        <v>501</v>
      </c>
      <c r="C10004" s="126" t="s">
        <v>1879</v>
      </c>
      <c r="D10004" s="126" t="s">
        <v>1879</v>
      </c>
      <c r="E10004" s="124"/>
      <c r="F10004" s="119"/>
    </row>
    <row r="10005" spans="1:6">
      <c r="E10005" s="719"/>
      <c r="F10005" s="178" t="s">
        <v>251</v>
      </c>
    </row>
    <row r="10006" spans="1:6">
      <c r="B10006" s="53"/>
      <c r="F10006" s="178" t="s">
        <v>456</v>
      </c>
    </row>
    <row r="10007" spans="1:6">
      <c r="F10007" s="178" t="s">
        <v>182</v>
      </c>
    </row>
    <row r="10008" spans="1:6">
      <c r="F10008" s="178"/>
    </row>
    <row r="10009" spans="1:6">
      <c r="A10009" s="802" t="s">
        <v>399</v>
      </c>
      <c r="B10009" s="802"/>
      <c r="C10009" s="802"/>
      <c r="D10009" s="802"/>
      <c r="E10009" s="802"/>
      <c r="F10009" s="802"/>
    </row>
    <row r="10010" spans="1:6">
      <c r="A10010" s="802" t="s">
        <v>303</v>
      </c>
      <c r="B10010" s="802"/>
      <c r="C10010" s="802"/>
      <c r="D10010" s="802"/>
      <c r="E10010" s="802"/>
      <c r="F10010" s="802"/>
    </row>
    <row r="10011" spans="1:6">
      <c r="F10011" s="178" t="s">
        <v>219</v>
      </c>
    </row>
    <row r="10012" spans="1:6">
      <c r="F10012" s="178" t="s">
        <v>220</v>
      </c>
    </row>
    <row r="10013" spans="1:6">
      <c r="F10013" s="178" t="s">
        <v>221</v>
      </c>
    </row>
    <row r="10014" spans="1:6">
      <c r="F10014" s="246" t="s">
        <v>222</v>
      </c>
    </row>
    <row r="10015" spans="1:6">
      <c r="F10015" s="178" t="s">
        <v>1885</v>
      </c>
    </row>
    <row r="10016" spans="1:6">
      <c r="F10016" s="178" t="s">
        <v>177</v>
      </c>
    </row>
    <row r="10017" spans="1:6">
      <c r="A10017" s="123"/>
    </row>
    <row r="10018" spans="1:6">
      <c r="A10018" s="804" t="s">
        <v>1886</v>
      </c>
      <c r="B10018" s="804"/>
      <c r="C10018" s="804"/>
      <c r="D10018" s="804"/>
      <c r="E10018" s="804"/>
      <c r="F10018" s="804"/>
    </row>
    <row r="10019" spans="1:6">
      <c r="A10019" s="121" t="s">
        <v>1520</v>
      </c>
      <c r="B10019" s="640" t="s">
        <v>1582</v>
      </c>
    </row>
    <row r="10020" spans="1:6">
      <c r="A10020" s="803" t="s">
        <v>262</v>
      </c>
      <c r="B10020" s="781" t="s">
        <v>418</v>
      </c>
      <c r="C10020" s="806" t="s">
        <v>470</v>
      </c>
      <c r="D10020" s="807"/>
      <c r="E10020" s="805" t="s">
        <v>400</v>
      </c>
      <c r="F10020" s="781" t="s">
        <v>401</v>
      </c>
    </row>
    <row r="10021" spans="1:6">
      <c r="A10021" s="803"/>
      <c r="B10021" s="781"/>
      <c r="C10021" s="808"/>
      <c r="D10021" s="809"/>
      <c r="E10021" s="805"/>
      <c r="F10021" s="781"/>
    </row>
    <row r="10022" spans="1:6">
      <c r="A10022" s="803"/>
      <c r="B10022" s="781"/>
      <c r="C10022" s="247" t="s">
        <v>402</v>
      </c>
      <c r="D10022" s="247" t="s">
        <v>403</v>
      </c>
      <c r="E10022" s="805"/>
      <c r="F10022" s="781"/>
    </row>
    <row r="10023" spans="1:6">
      <c r="A10023" s="712">
        <v>1</v>
      </c>
      <c r="B10023" s="709">
        <v>2</v>
      </c>
      <c r="C10023" s="247">
        <v>3</v>
      </c>
      <c r="D10023" s="247">
        <v>4</v>
      </c>
      <c r="E10023" s="711">
        <v>5</v>
      </c>
      <c r="F10023" s="709">
        <v>6</v>
      </c>
    </row>
    <row r="10024" spans="1:6">
      <c r="A10024" s="712">
        <v>1</v>
      </c>
      <c r="B10024" s="248" t="s">
        <v>368</v>
      </c>
      <c r="C10024" s="249"/>
      <c r="D10024" s="249"/>
      <c r="E10024" s="125"/>
      <c r="F10024" s="710"/>
    </row>
    <row r="10025" spans="1:6">
      <c r="A10025" s="126" t="s">
        <v>264</v>
      </c>
      <c r="B10025" s="250" t="s">
        <v>369</v>
      </c>
      <c r="C10025" s="126" t="s">
        <v>1879</v>
      </c>
      <c r="D10025" s="126" t="s">
        <v>1879</v>
      </c>
      <c r="E10025" s="124"/>
      <c r="F10025" s="119"/>
    </row>
    <row r="10026" spans="1:6">
      <c r="A10026" s="126" t="s">
        <v>265</v>
      </c>
      <c r="B10026" s="251" t="s">
        <v>223</v>
      </c>
      <c r="C10026" s="126" t="s">
        <v>1879</v>
      </c>
      <c r="D10026" s="126" t="s">
        <v>1879</v>
      </c>
      <c r="E10026" s="124"/>
      <c r="F10026" s="119"/>
    </row>
    <row r="10027" spans="1:6" ht="31.5">
      <c r="A10027" s="126" t="s">
        <v>276</v>
      </c>
      <c r="B10027" s="251" t="s">
        <v>480</v>
      </c>
      <c r="C10027" s="126" t="s">
        <v>1879</v>
      </c>
      <c r="D10027" s="126" t="s">
        <v>1879</v>
      </c>
      <c r="E10027" s="124"/>
      <c r="F10027" s="119"/>
    </row>
    <row r="10028" spans="1:6" ht="63">
      <c r="A10028" s="127" t="s">
        <v>291</v>
      </c>
      <c r="B10028" s="128" t="s">
        <v>481</v>
      </c>
      <c r="C10028" s="126" t="s">
        <v>1879</v>
      </c>
      <c r="D10028" s="126" t="s">
        <v>1879</v>
      </c>
      <c r="E10028" s="124"/>
      <c r="F10028" s="119"/>
    </row>
    <row r="10029" spans="1:6" ht="31.5">
      <c r="A10029" s="127" t="s">
        <v>482</v>
      </c>
      <c r="B10029" s="128" t="s">
        <v>483</v>
      </c>
      <c r="C10029" s="126" t="s">
        <v>1879</v>
      </c>
      <c r="D10029" s="126" t="s">
        <v>1879</v>
      </c>
      <c r="E10029" s="124"/>
      <c r="F10029" s="119"/>
    </row>
    <row r="10030" spans="1:6">
      <c r="A10030" s="127" t="s">
        <v>484</v>
      </c>
      <c r="B10030" s="128" t="s">
        <v>485</v>
      </c>
      <c r="C10030" s="126" t="s">
        <v>1879</v>
      </c>
      <c r="D10030" s="126" t="s">
        <v>1879</v>
      </c>
      <c r="E10030" s="124"/>
      <c r="F10030" s="119"/>
    </row>
    <row r="10031" spans="1:6">
      <c r="A10031" s="129">
        <v>2</v>
      </c>
      <c r="B10031" s="130" t="s">
        <v>298</v>
      </c>
      <c r="C10031" s="126"/>
      <c r="D10031" s="126"/>
      <c r="E10031" s="124"/>
      <c r="F10031" s="119"/>
    </row>
    <row r="10032" spans="1:6" ht="31.5">
      <c r="A10032" s="127" t="s">
        <v>267</v>
      </c>
      <c r="B10032" s="128" t="s">
        <v>486</v>
      </c>
      <c r="C10032" s="126" t="s">
        <v>1879</v>
      </c>
      <c r="D10032" s="126" t="s">
        <v>1879</v>
      </c>
      <c r="E10032" s="124"/>
      <c r="F10032" s="119"/>
    </row>
    <row r="10033" spans="1:6" ht="63">
      <c r="A10033" s="127" t="s">
        <v>268</v>
      </c>
      <c r="B10033" s="128" t="s">
        <v>411</v>
      </c>
      <c r="C10033" s="126" t="s">
        <v>1879</v>
      </c>
      <c r="D10033" s="126" t="s">
        <v>1879</v>
      </c>
      <c r="E10033" s="124"/>
      <c r="F10033" s="119"/>
    </row>
    <row r="10034" spans="1:6" ht="31.5">
      <c r="A10034" s="127" t="s">
        <v>269</v>
      </c>
      <c r="B10034" s="128" t="s">
        <v>412</v>
      </c>
      <c r="C10034" s="126" t="s">
        <v>1879</v>
      </c>
      <c r="D10034" s="126" t="s">
        <v>1879</v>
      </c>
      <c r="E10034" s="124"/>
      <c r="F10034" s="119"/>
    </row>
    <row r="10035" spans="1:6" ht="47.25">
      <c r="A10035" s="129">
        <v>3</v>
      </c>
      <c r="B10035" s="130" t="s">
        <v>210</v>
      </c>
      <c r="C10035" s="126" t="s">
        <v>1879</v>
      </c>
      <c r="D10035" s="126" t="s">
        <v>1879</v>
      </c>
      <c r="E10035" s="124"/>
      <c r="F10035" s="119"/>
    </row>
    <row r="10036" spans="1:6" ht="31.5">
      <c r="A10036" s="127" t="s">
        <v>299</v>
      </c>
      <c r="B10036" s="128" t="s">
        <v>211</v>
      </c>
      <c r="C10036" s="126" t="s">
        <v>1879</v>
      </c>
      <c r="D10036" s="126" t="s">
        <v>1879</v>
      </c>
      <c r="E10036" s="124"/>
      <c r="F10036" s="119"/>
    </row>
    <row r="10037" spans="1:6">
      <c r="A10037" s="127" t="s">
        <v>240</v>
      </c>
      <c r="B10037" s="128" t="s">
        <v>212</v>
      </c>
      <c r="C10037" s="126" t="s">
        <v>1879</v>
      </c>
      <c r="D10037" s="126" t="s">
        <v>1879</v>
      </c>
      <c r="E10037" s="124"/>
      <c r="F10037" s="119"/>
    </row>
    <row r="10038" spans="1:6">
      <c r="A10038" s="127" t="s">
        <v>242</v>
      </c>
      <c r="B10038" s="128" t="s">
        <v>213</v>
      </c>
      <c r="C10038" s="126" t="s">
        <v>1879</v>
      </c>
      <c r="D10038" s="126" t="s">
        <v>1879</v>
      </c>
      <c r="E10038" s="124"/>
      <c r="F10038" s="119"/>
    </row>
    <row r="10039" spans="1:6">
      <c r="A10039" s="127" t="s">
        <v>214</v>
      </c>
      <c r="B10039" s="128" t="s">
        <v>215</v>
      </c>
      <c r="C10039" s="126" t="s">
        <v>1879</v>
      </c>
      <c r="D10039" s="126" t="s">
        <v>1879</v>
      </c>
      <c r="E10039" s="124"/>
      <c r="F10039" s="119"/>
    </row>
    <row r="10040" spans="1:6">
      <c r="A10040" s="127" t="s">
        <v>216</v>
      </c>
      <c r="B10040" s="128" t="s">
        <v>217</v>
      </c>
      <c r="C10040" s="126" t="s">
        <v>1879</v>
      </c>
      <c r="D10040" s="126" t="s">
        <v>1879</v>
      </c>
      <c r="E10040" s="124"/>
      <c r="F10040" s="119"/>
    </row>
    <row r="10041" spans="1:6">
      <c r="A10041" s="129">
        <v>4</v>
      </c>
      <c r="B10041" s="130" t="s">
        <v>394</v>
      </c>
      <c r="C10041" s="126"/>
      <c r="D10041" s="126"/>
      <c r="E10041" s="124"/>
      <c r="F10041" s="119"/>
    </row>
    <row r="10042" spans="1:6" ht="31.5">
      <c r="A10042" s="126" t="s">
        <v>271</v>
      </c>
      <c r="B10042" s="251" t="s">
        <v>218</v>
      </c>
      <c r="C10042" s="126" t="s">
        <v>1879</v>
      </c>
      <c r="D10042" s="126" t="s">
        <v>1879</v>
      </c>
      <c r="E10042" s="124"/>
      <c r="F10042" s="119"/>
    </row>
    <row r="10043" spans="1:6" ht="63">
      <c r="A10043" s="126" t="s">
        <v>272</v>
      </c>
      <c r="B10043" s="251" t="s">
        <v>392</v>
      </c>
      <c r="C10043" s="126" t="s">
        <v>1879</v>
      </c>
      <c r="D10043" s="126" t="s">
        <v>1879</v>
      </c>
      <c r="E10043" s="124"/>
      <c r="F10043" s="119"/>
    </row>
    <row r="10044" spans="1:6" ht="31.5">
      <c r="A10044" s="126" t="s">
        <v>273</v>
      </c>
      <c r="B10044" s="251" t="s">
        <v>500</v>
      </c>
      <c r="C10044" s="126" t="s">
        <v>1879</v>
      </c>
      <c r="D10044" s="126" t="s">
        <v>1879</v>
      </c>
      <c r="E10044" s="124"/>
      <c r="F10044" s="119"/>
    </row>
    <row r="10045" spans="1:6" ht="31.5">
      <c r="A10045" s="126" t="s">
        <v>138</v>
      </c>
      <c r="B10045" s="251" t="s">
        <v>501</v>
      </c>
      <c r="C10045" s="126" t="s">
        <v>1879</v>
      </c>
      <c r="D10045" s="126" t="s">
        <v>1879</v>
      </c>
      <c r="E10045" s="124"/>
      <c r="F10045" s="119"/>
    </row>
    <row r="10046" spans="1:6">
      <c r="E10046" s="719"/>
      <c r="F10046" s="178" t="s">
        <v>251</v>
      </c>
    </row>
    <row r="10047" spans="1:6">
      <c r="B10047" s="53"/>
      <c r="F10047" s="178" t="s">
        <v>456</v>
      </c>
    </row>
    <row r="10048" spans="1:6">
      <c r="F10048" s="178" t="s">
        <v>182</v>
      </c>
    </row>
    <row r="10049" spans="1:6">
      <c r="F10049" s="178"/>
    </row>
    <row r="10050" spans="1:6">
      <c r="A10050" s="802" t="s">
        <v>399</v>
      </c>
      <c r="B10050" s="802"/>
      <c r="C10050" s="802"/>
      <c r="D10050" s="802"/>
      <c r="E10050" s="802"/>
      <c r="F10050" s="802"/>
    </row>
    <row r="10051" spans="1:6">
      <c r="A10051" s="802" t="s">
        <v>303</v>
      </c>
      <c r="B10051" s="802"/>
      <c r="C10051" s="802"/>
      <c r="D10051" s="802"/>
      <c r="E10051" s="802"/>
      <c r="F10051" s="802"/>
    </row>
    <row r="10052" spans="1:6">
      <c r="F10052" s="178" t="s">
        <v>219</v>
      </c>
    </row>
    <row r="10053" spans="1:6">
      <c r="F10053" s="178" t="s">
        <v>220</v>
      </c>
    </row>
    <row r="10054" spans="1:6">
      <c r="F10054" s="178" t="s">
        <v>221</v>
      </c>
    </row>
    <row r="10055" spans="1:6">
      <c r="F10055" s="246" t="s">
        <v>222</v>
      </c>
    </row>
    <row r="10056" spans="1:6">
      <c r="F10056" s="178" t="s">
        <v>1885</v>
      </c>
    </row>
    <row r="10057" spans="1:6">
      <c r="F10057" s="178" t="s">
        <v>177</v>
      </c>
    </row>
    <row r="10058" spans="1:6">
      <c r="A10058" s="123"/>
    </row>
    <row r="10059" spans="1:6">
      <c r="A10059" s="804" t="s">
        <v>1886</v>
      </c>
      <c r="B10059" s="804"/>
      <c r="C10059" s="804"/>
      <c r="D10059" s="804"/>
      <c r="E10059" s="804"/>
      <c r="F10059" s="804"/>
    </row>
    <row r="10060" spans="1:6">
      <c r="A10060" s="121" t="s">
        <v>1521</v>
      </c>
      <c r="B10060" s="640" t="s">
        <v>1583</v>
      </c>
    </row>
    <row r="10061" spans="1:6">
      <c r="A10061" s="803" t="s">
        <v>262</v>
      </c>
      <c r="B10061" s="781" t="s">
        <v>418</v>
      </c>
      <c r="C10061" s="806" t="s">
        <v>470</v>
      </c>
      <c r="D10061" s="807"/>
      <c r="E10061" s="805" t="s">
        <v>400</v>
      </c>
      <c r="F10061" s="781" t="s">
        <v>401</v>
      </c>
    </row>
    <row r="10062" spans="1:6">
      <c r="A10062" s="803"/>
      <c r="B10062" s="781"/>
      <c r="C10062" s="808"/>
      <c r="D10062" s="809"/>
      <c r="E10062" s="805"/>
      <c r="F10062" s="781"/>
    </row>
    <row r="10063" spans="1:6">
      <c r="A10063" s="803"/>
      <c r="B10063" s="781"/>
      <c r="C10063" s="247" t="s">
        <v>402</v>
      </c>
      <c r="D10063" s="247" t="s">
        <v>403</v>
      </c>
      <c r="E10063" s="805"/>
      <c r="F10063" s="781"/>
    </row>
    <row r="10064" spans="1:6">
      <c r="A10064" s="712">
        <v>1</v>
      </c>
      <c r="B10064" s="709">
        <v>2</v>
      </c>
      <c r="C10064" s="247">
        <v>3</v>
      </c>
      <c r="D10064" s="247">
        <v>4</v>
      </c>
      <c r="E10064" s="711">
        <v>5</v>
      </c>
      <c r="F10064" s="709">
        <v>6</v>
      </c>
    </row>
    <row r="10065" spans="1:6">
      <c r="A10065" s="712">
        <v>1</v>
      </c>
      <c r="B10065" s="248" t="s">
        <v>368</v>
      </c>
      <c r="C10065" s="249"/>
      <c r="D10065" s="249"/>
      <c r="E10065" s="125"/>
      <c r="F10065" s="710"/>
    </row>
    <row r="10066" spans="1:6">
      <c r="A10066" s="126" t="s">
        <v>264</v>
      </c>
      <c r="B10066" s="250" t="s">
        <v>369</v>
      </c>
      <c r="C10066" s="126" t="s">
        <v>1879</v>
      </c>
      <c r="D10066" s="126" t="s">
        <v>1879</v>
      </c>
      <c r="E10066" s="124"/>
      <c r="F10066" s="119"/>
    </row>
    <row r="10067" spans="1:6">
      <c r="A10067" s="126" t="s">
        <v>265</v>
      </c>
      <c r="B10067" s="251" t="s">
        <v>223</v>
      </c>
      <c r="C10067" s="126" t="s">
        <v>1879</v>
      </c>
      <c r="D10067" s="126" t="s">
        <v>1879</v>
      </c>
      <c r="E10067" s="124"/>
      <c r="F10067" s="119"/>
    </row>
    <row r="10068" spans="1:6" ht="31.5">
      <c r="A10068" s="126" t="s">
        <v>276</v>
      </c>
      <c r="B10068" s="251" t="s">
        <v>480</v>
      </c>
      <c r="C10068" s="126" t="s">
        <v>1879</v>
      </c>
      <c r="D10068" s="126" t="s">
        <v>1879</v>
      </c>
      <c r="E10068" s="124"/>
      <c r="F10068" s="119"/>
    </row>
    <row r="10069" spans="1:6" ht="63">
      <c r="A10069" s="127" t="s">
        <v>291</v>
      </c>
      <c r="B10069" s="128" t="s">
        <v>481</v>
      </c>
      <c r="C10069" s="126" t="s">
        <v>1879</v>
      </c>
      <c r="D10069" s="126" t="s">
        <v>1879</v>
      </c>
      <c r="E10069" s="124"/>
      <c r="F10069" s="119"/>
    </row>
    <row r="10070" spans="1:6" ht="31.5">
      <c r="A10070" s="127" t="s">
        <v>482</v>
      </c>
      <c r="B10070" s="128" t="s">
        <v>483</v>
      </c>
      <c r="C10070" s="126" t="s">
        <v>1879</v>
      </c>
      <c r="D10070" s="126" t="s">
        <v>1879</v>
      </c>
      <c r="E10070" s="124"/>
      <c r="F10070" s="119"/>
    </row>
    <row r="10071" spans="1:6">
      <c r="A10071" s="127" t="s">
        <v>484</v>
      </c>
      <c r="B10071" s="128" t="s">
        <v>485</v>
      </c>
      <c r="C10071" s="126" t="s">
        <v>1879</v>
      </c>
      <c r="D10071" s="126" t="s">
        <v>1879</v>
      </c>
      <c r="E10071" s="124"/>
      <c r="F10071" s="119"/>
    </row>
    <row r="10072" spans="1:6">
      <c r="A10072" s="129">
        <v>2</v>
      </c>
      <c r="B10072" s="130" t="s">
        <v>298</v>
      </c>
      <c r="C10072" s="126"/>
      <c r="D10072" s="126"/>
      <c r="E10072" s="124"/>
      <c r="F10072" s="119"/>
    </row>
    <row r="10073" spans="1:6" ht="31.5">
      <c r="A10073" s="127" t="s">
        <v>267</v>
      </c>
      <c r="B10073" s="128" t="s">
        <v>486</v>
      </c>
      <c r="C10073" s="126" t="s">
        <v>1879</v>
      </c>
      <c r="D10073" s="126" t="s">
        <v>1879</v>
      </c>
      <c r="E10073" s="124"/>
      <c r="F10073" s="119"/>
    </row>
    <row r="10074" spans="1:6" ht="63">
      <c r="A10074" s="127" t="s">
        <v>268</v>
      </c>
      <c r="B10074" s="128" t="s">
        <v>411</v>
      </c>
      <c r="C10074" s="126" t="s">
        <v>1879</v>
      </c>
      <c r="D10074" s="126" t="s">
        <v>1879</v>
      </c>
      <c r="E10074" s="124"/>
      <c r="F10074" s="119"/>
    </row>
    <row r="10075" spans="1:6" ht="31.5">
      <c r="A10075" s="127" t="s">
        <v>269</v>
      </c>
      <c r="B10075" s="128" t="s">
        <v>412</v>
      </c>
      <c r="C10075" s="126" t="s">
        <v>1879</v>
      </c>
      <c r="D10075" s="126" t="s">
        <v>1879</v>
      </c>
      <c r="E10075" s="124"/>
      <c r="F10075" s="119"/>
    </row>
    <row r="10076" spans="1:6" ht="47.25">
      <c r="A10076" s="129">
        <v>3</v>
      </c>
      <c r="B10076" s="130" t="s">
        <v>210</v>
      </c>
      <c r="C10076" s="126" t="s">
        <v>1879</v>
      </c>
      <c r="D10076" s="126" t="s">
        <v>1879</v>
      </c>
      <c r="E10076" s="124"/>
      <c r="F10076" s="119"/>
    </row>
    <row r="10077" spans="1:6" ht="31.5">
      <c r="A10077" s="127" t="s">
        <v>299</v>
      </c>
      <c r="B10077" s="128" t="s">
        <v>211</v>
      </c>
      <c r="C10077" s="126" t="s">
        <v>1879</v>
      </c>
      <c r="D10077" s="126" t="s">
        <v>1879</v>
      </c>
      <c r="E10077" s="124"/>
      <c r="F10077" s="119"/>
    </row>
    <row r="10078" spans="1:6">
      <c r="A10078" s="127" t="s">
        <v>240</v>
      </c>
      <c r="B10078" s="128" t="s">
        <v>212</v>
      </c>
      <c r="C10078" s="126" t="s">
        <v>1879</v>
      </c>
      <c r="D10078" s="126" t="s">
        <v>1879</v>
      </c>
      <c r="E10078" s="124"/>
      <c r="F10078" s="119"/>
    </row>
    <row r="10079" spans="1:6">
      <c r="A10079" s="127" t="s">
        <v>242</v>
      </c>
      <c r="B10079" s="128" t="s">
        <v>213</v>
      </c>
      <c r="C10079" s="126" t="s">
        <v>1879</v>
      </c>
      <c r="D10079" s="126" t="s">
        <v>1879</v>
      </c>
      <c r="E10079" s="124"/>
      <c r="F10079" s="119"/>
    </row>
    <row r="10080" spans="1:6">
      <c r="A10080" s="127" t="s">
        <v>214</v>
      </c>
      <c r="B10080" s="128" t="s">
        <v>215</v>
      </c>
      <c r="C10080" s="126" t="s">
        <v>1879</v>
      </c>
      <c r="D10080" s="126" t="s">
        <v>1879</v>
      </c>
      <c r="E10080" s="124"/>
      <c r="F10080" s="119"/>
    </row>
    <row r="10081" spans="1:6">
      <c r="A10081" s="127" t="s">
        <v>216</v>
      </c>
      <c r="B10081" s="128" t="s">
        <v>217</v>
      </c>
      <c r="C10081" s="126" t="s">
        <v>1879</v>
      </c>
      <c r="D10081" s="126" t="s">
        <v>1879</v>
      </c>
      <c r="E10081" s="124"/>
      <c r="F10081" s="119"/>
    </row>
    <row r="10082" spans="1:6">
      <c r="A10082" s="129">
        <v>4</v>
      </c>
      <c r="B10082" s="130" t="s">
        <v>394</v>
      </c>
      <c r="C10082" s="126"/>
      <c r="D10082" s="126"/>
      <c r="E10082" s="124"/>
      <c r="F10082" s="119"/>
    </row>
    <row r="10083" spans="1:6" ht="31.5">
      <c r="A10083" s="126" t="s">
        <v>271</v>
      </c>
      <c r="B10083" s="251" t="s">
        <v>218</v>
      </c>
      <c r="C10083" s="126" t="s">
        <v>1879</v>
      </c>
      <c r="D10083" s="126" t="s">
        <v>1879</v>
      </c>
      <c r="E10083" s="124"/>
      <c r="F10083" s="119"/>
    </row>
    <row r="10084" spans="1:6" ht="63">
      <c r="A10084" s="126" t="s">
        <v>272</v>
      </c>
      <c r="B10084" s="251" t="s">
        <v>392</v>
      </c>
      <c r="C10084" s="126" t="s">
        <v>1879</v>
      </c>
      <c r="D10084" s="126" t="s">
        <v>1879</v>
      </c>
      <c r="E10084" s="124"/>
      <c r="F10084" s="119"/>
    </row>
    <row r="10085" spans="1:6" ht="31.5">
      <c r="A10085" s="126" t="s">
        <v>273</v>
      </c>
      <c r="B10085" s="251" t="s">
        <v>500</v>
      </c>
      <c r="C10085" s="126" t="s">
        <v>1879</v>
      </c>
      <c r="D10085" s="126" t="s">
        <v>1879</v>
      </c>
      <c r="E10085" s="124"/>
      <c r="F10085" s="119"/>
    </row>
    <row r="10086" spans="1:6" ht="31.5">
      <c r="A10086" s="126" t="s">
        <v>138</v>
      </c>
      <c r="B10086" s="251" t="s">
        <v>501</v>
      </c>
      <c r="C10086" s="126" t="s">
        <v>1879</v>
      </c>
      <c r="D10086" s="126" t="s">
        <v>1879</v>
      </c>
      <c r="E10086" s="124"/>
      <c r="F10086" s="119"/>
    </row>
    <row r="10087" spans="1:6">
      <c r="E10087" s="719"/>
      <c r="F10087" s="178" t="s">
        <v>251</v>
      </c>
    </row>
    <row r="10088" spans="1:6">
      <c r="B10088" s="53"/>
      <c r="F10088" s="178" t="s">
        <v>456</v>
      </c>
    </row>
    <row r="10089" spans="1:6">
      <c r="F10089" s="178" t="s">
        <v>182</v>
      </c>
    </row>
    <row r="10090" spans="1:6">
      <c r="F10090" s="178"/>
    </row>
    <row r="10091" spans="1:6">
      <c r="A10091" s="802" t="s">
        <v>399</v>
      </c>
      <c r="B10091" s="802"/>
      <c r="C10091" s="802"/>
      <c r="D10091" s="802"/>
      <c r="E10091" s="802"/>
      <c r="F10091" s="802"/>
    </row>
    <row r="10092" spans="1:6">
      <c r="A10092" s="802" t="s">
        <v>303</v>
      </c>
      <c r="B10092" s="802"/>
      <c r="C10092" s="802"/>
      <c r="D10092" s="802"/>
      <c r="E10092" s="802"/>
      <c r="F10092" s="802"/>
    </row>
    <row r="10093" spans="1:6">
      <c r="F10093" s="178" t="s">
        <v>219</v>
      </c>
    </row>
    <row r="10094" spans="1:6">
      <c r="F10094" s="178" t="s">
        <v>220</v>
      </c>
    </row>
    <row r="10095" spans="1:6">
      <c r="F10095" s="178" t="s">
        <v>221</v>
      </c>
    </row>
    <row r="10096" spans="1:6">
      <c r="F10096" s="246" t="s">
        <v>222</v>
      </c>
    </row>
    <row r="10097" spans="1:6">
      <c r="F10097" s="178" t="s">
        <v>1885</v>
      </c>
    </row>
    <row r="10098" spans="1:6">
      <c r="F10098" s="178" t="s">
        <v>177</v>
      </c>
    </row>
    <row r="10099" spans="1:6">
      <c r="A10099" s="123"/>
    </row>
    <row r="10100" spans="1:6">
      <c r="A10100" s="804" t="s">
        <v>1886</v>
      </c>
      <c r="B10100" s="804"/>
      <c r="C10100" s="804"/>
      <c r="D10100" s="804"/>
      <c r="E10100" s="804"/>
      <c r="F10100" s="804"/>
    </row>
    <row r="10101" spans="1:6">
      <c r="A10101" s="121" t="s">
        <v>1522</v>
      </c>
      <c r="B10101" s="640" t="s">
        <v>1584</v>
      </c>
    </row>
    <row r="10102" spans="1:6">
      <c r="A10102" s="803" t="s">
        <v>262</v>
      </c>
      <c r="B10102" s="781" t="s">
        <v>418</v>
      </c>
      <c r="C10102" s="806" t="s">
        <v>470</v>
      </c>
      <c r="D10102" s="807"/>
      <c r="E10102" s="805" t="s">
        <v>400</v>
      </c>
      <c r="F10102" s="781" t="s">
        <v>401</v>
      </c>
    </row>
    <row r="10103" spans="1:6">
      <c r="A10103" s="803"/>
      <c r="B10103" s="781"/>
      <c r="C10103" s="808"/>
      <c r="D10103" s="809"/>
      <c r="E10103" s="805"/>
      <c r="F10103" s="781"/>
    </row>
    <row r="10104" spans="1:6">
      <c r="A10104" s="803"/>
      <c r="B10104" s="781"/>
      <c r="C10104" s="247" t="s">
        <v>402</v>
      </c>
      <c r="D10104" s="247" t="s">
        <v>403</v>
      </c>
      <c r="E10104" s="805"/>
      <c r="F10104" s="781"/>
    </row>
    <row r="10105" spans="1:6">
      <c r="A10105" s="712">
        <v>1</v>
      </c>
      <c r="B10105" s="709">
        <v>2</v>
      </c>
      <c r="C10105" s="247">
        <v>3</v>
      </c>
      <c r="D10105" s="247">
        <v>4</v>
      </c>
      <c r="E10105" s="711">
        <v>5</v>
      </c>
      <c r="F10105" s="709">
        <v>6</v>
      </c>
    </row>
    <row r="10106" spans="1:6">
      <c r="A10106" s="712">
        <v>1</v>
      </c>
      <c r="B10106" s="248" t="s">
        <v>368</v>
      </c>
      <c r="C10106" s="249"/>
      <c r="D10106" s="249"/>
      <c r="E10106" s="125"/>
      <c r="F10106" s="710"/>
    </row>
    <row r="10107" spans="1:6">
      <c r="A10107" s="126" t="s">
        <v>264</v>
      </c>
      <c r="B10107" s="250" t="s">
        <v>369</v>
      </c>
      <c r="C10107" s="126" t="s">
        <v>1879</v>
      </c>
      <c r="D10107" s="126" t="s">
        <v>1879</v>
      </c>
      <c r="E10107" s="124"/>
      <c r="F10107" s="119"/>
    </row>
    <row r="10108" spans="1:6">
      <c r="A10108" s="126" t="s">
        <v>265</v>
      </c>
      <c r="B10108" s="251" t="s">
        <v>223</v>
      </c>
      <c r="C10108" s="126" t="s">
        <v>1879</v>
      </c>
      <c r="D10108" s="126" t="s">
        <v>1879</v>
      </c>
      <c r="E10108" s="124"/>
      <c r="F10108" s="119"/>
    </row>
    <row r="10109" spans="1:6" ht="31.5">
      <c r="A10109" s="126" t="s">
        <v>276</v>
      </c>
      <c r="B10109" s="251" t="s">
        <v>480</v>
      </c>
      <c r="C10109" s="126" t="s">
        <v>1879</v>
      </c>
      <c r="D10109" s="126" t="s">
        <v>1879</v>
      </c>
      <c r="E10109" s="124"/>
      <c r="F10109" s="119"/>
    </row>
    <row r="10110" spans="1:6" ht="63">
      <c r="A10110" s="127" t="s">
        <v>291</v>
      </c>
      <c r="B10110" s="128" t="s">
        <v>481</v>
      </c>
      <c r="C10110" s="126" t="s">
        <v>1879</v>
      </c>
      <c r="D10110" s="126" t="s">
        <v>1879</v>
      </c>
      <c r="E10110" s="124"/>
      <c r="F10110" s="119"/>
    </row>
    <row r="10111" spans="1:6" ht="31.5">
      <c r="A10111" s="127" t="s">
        <v>482</v>
      </c>
      <c r="B10111" s="128" t="s">
        <v>483</v>
      </c>
      <c r="C10111" s="126" t="s">
        <v>1879</v>
      </c>
      <c r="D10111" s="126" t="s">
        <v>1879</v>
      </c>
      <c r="E10111" s="124"/>
      <c r="F10111" s="119"/>
    </row>
    <row r="10112" spans="1:6">
      <c r="A10112" s="127" t="s">
        <v>484</v>
      </c>
      <c r="B10112" s="128" t="s">
        <v>485</v>
      </c>
      <c r="C10112" s="126" t="s">
        <v>1879</v>
      </c>
      <c r="D10112" s="126" t="s">
        <v>1879</v>
      </c>
      <c r="E10112" s="124"/>
      <c r="F10112" s="119"/>
    </row>
    <row r="10113" spans="1:6">
      <c r="A10113" s="129">
        <v>2</v>
      </c>
      <c r="B10113" s="130" t="s">
        <v>298</v>
      </c>
      <c r="C10113" s="126"/>
      <c r="D10113" s="126"/>
      <c r="E10113" s="124"/>
      <c r="F10113" s="119"/>
    </row>
    <row r="10114" spans="1:6" ht="31.5">
      <c r="A10114" s="127" t="s">
        <v>267</v>
      </c>
      <c r="B10114" s="128" t="s">
        <v>486</v>
      </c>
      <c r="C10114" s="126" t="s">
        <v>1879</v>
      </c>
      <c r="D10114" s="126" t="s">
        <v>1879</v>
      </c>
      <c r="E10114" s="124"/>
      <c r="F10114" s="119"/>
    </row>
    <row r="10115" spans="1:6" ht="63">
      <c r="A10115" s="127" t="s">
        <v>268</v>
      </c>
      <c r="B10115" s="128" t="s">
        <v>411</v>
      </c>
      <c r="C10115" s="126" t="s">
        <v>1879</v>
      </c>
      <c r="D10115" s="126" t="s">
        <v>1879</v>
      </c>
      <c r="E10115" s="124"/>
      <c r="F10115" s="119"/>
    </row>
    <row r="10116" spans="1:6" ht="31.5">
      <c r="A10116" s="127" t="s">
        <v>269</v>
      </c>
      <c r="B10116" s="128" t="s">
        <v>412</v>
      </c>
      <c r="C10116" s="126" t="s">
        <v>1879</v>
      </c>
      <c r="D10116" s="126" t="s">
        <v>1879</v>
      </c>
      <c r="E10116" s="124"/>
      <c r="F10116" s="119"/>
    </row>
    <row r="10117" spans="1:6" ht="47.25">
      <c r="A10117" s="129">
        <v>3</v>
      </c>
      <c r="B10117" s="130" t="s">
        <v>210</v>
      </c>
      <c r="C10117" s="126" t="s">
        <v>1879</v>
      </c>
      <c r="D10117" s="126" t="s">
        <v>1879</v>
      </c>
      <c r="E10117" s="124"/>
      <c r="F10117" s="119"/>
    </row>
    <row r="10118" spans="1:6" ht="31.5">
      <c r="A10118" s="127" t="s">
        <v>299</v>
      </c>
      <c r="B10118" s="128" t="s">
        <v>211</v>
      </c>
      <c r="C10118" s="126" t="s">
        <v>1879</v>
      </c>
      <c r="D10118" s="126" t="s">
        <v>1879</v>
      </c>
      <c r="E10118" s="124"/>
      <c r="F10118" s="119"/>
    </row>
    <row r="10119" spans="1:6">
      <c r="A10119" s="127" t="s">
        <v>240</v>
      </c>
      <c r="B10119" s="128" t="s">
        <v>212</v>
      </c>
      <c r="C10119" s="126" t="s">
        <v>1879</v>
      </c>
      <c r="D10119" s="126" t="s">
        <v>1879</v>
      </c>
      <c r="E10119" s="124"/>
      <c r="F10119" s="119"/>
    </row>
    <row r="10120" spans="1:6">
      <c r="A10120" s="127" t="s">
        <v>242</v>
      </c>
      <c r="B10120" s="128" t="s">
        <v>213</v>
      </c>
      <c r="C10120" s="126" t="s">
        <v>1879</v>
      </c>
      <c r="D10120" s="126" t="s">
        <v>1879</v>
      </c>
      <c r="E10120" s="124"/>
      <c r="F10120" s="119"/>
    </row>
    <row r="10121" spans="1:6">
      <c r="A10121" s="127" t="s">
        <v>214</v>
      </c>
      <c r="B10121" s="128" t="s">
        <v>215</v>
      </c>
      <c r="C10121" s="126" t="s">
        <v>1879</v>
      </c>
      <c r="D10121" s="126" t="s">
        <v>1879</v>
      </c>
      <c r="E10121" s="124"/>
      <c r="F10121" s="119"/>
    </row>
    <row r="10122" spans="1:6">
      <c r="A10122" s="127" t="s">
        <v>216</v>
      </c>
      <c r="B10122" s="128" t="s">
        <v>217</v>
      </c>
      <c r="C10122" s="126" t="s">
        <v>1879</v>
      </c>
      <c r="D10122" s="126" t="s">
        <v>1879</v>
      </c>
      <c r="E10122" s="124"/>
      <c r="F10122" s="119"/>
    </row>
    <row r="10123" spans="1:6">
      <c r="A10123" s="129">
        <v>4</v>
      </c>
      <c r="B10123" s="130" t="s">
        <v>394</v>
      </c>
      <c r="C10123" s="126"/>
      <c r="D10123" s="126"/>
      <c r="E10123" s="124"/>
      <c r="F10123" s="119"/>
    </row>
    <row r="10124" spans="1:6" ht="31.5">
      <c r="A10124" s="126" t="s">
        <v>271</v>
      </c>
      <c r="B10124" s="251" t="s">
        <v>218</v>
      </c>
      <c r="C10124" s="126" t="s">
        <v>1879</v>
      </c>
      <c r="D10124" s="126" t="s">
        <v>1879</v>
      </c>
      <c r="E10124" s="124"/>
      <c r="F10124" s="119"/>
    </row>
    <row r="10125" spans="1:6" ht="63">
      <c r="A10125" s="126" t="s">
        <v>272</v>
      </c>
      <c r="B10125" s="251" t="s">
        <v>392</v>
      </c>
      <c r="C10125" s="126" t="s">
        <v>1879</v>
      </c>
      <c r="D10125" s="126" t="s">
        <v>1879</v>
      </c>
      <c r="E10125" s="124"/>
      <c r="F10125" s="119"/>
    </row>
    <row r="10126" spans="1:6" ht="31.5">
      <c r="A10126" s="126" t="s">
        <v>273</v>
      </c>
      <c r="B10126" s="251" t="s">
        <v>500</v>
      </c>
      <c r="C10126" s="126" t="s">
        <v>1879</v>
      </c>
      <c r="D10126" s="126" t="s">
        <v>1879</v>
      </c>
      <c r="E10126" s="124"/>
      <c r="F10126" s="119"/>
    </row>
    <row r="10127" spans="1:6" ht="31.5">
      <c r="A10127" s="126" t="s">
        <v>138</v>
      </c>
      <c r="B10127" s="251" t="s">
        <v>501</v>
      </c>
      <c r="C10127" s="126" t="s">
        <v>1879</v>
      </c>
      <c r="D10127" s="126" t="s">
        <v>1879</v>
      </c>
      <c r="E10127" s="124"/>
      <c r="F10127" s="119"/>
    </row>
    <row r="10128" spans="1:6">
      <c r="E10128" s="719"/>
      <c r="F10128" s="178" t="s">
        <v>251</v>
      </c>
    </row>
    <row r="10129" spans="1:6">
      <c r="B10129" s="53"/>
      <c r="F10129" s="178" t="s">
        <v>456</v>
      </c>
    </row>
    <row r="10130" spans="1:6">
      <c r="F10130" s="178" t="s">
        <v>182</v>
      </c>
    </row>
    <row r="10131" spans="1:6">
      <c r="F10131" s="178"/>
    </row>
    <row r="10132" spans="1:6">
      <c r="A10132" s="802" t="s">
        <v>399</v>
      </c>
      <c r="B10132" s="802"/>
      <c r="C10132" s="802"/>
      <c r="D10132" s="802"/>
      <c r="E10132" s="802"/>
      <c r="F10132" s="802"/>
    </row>
    <row r="10133" spans="1:6">
      <c r="A10133" s="802" t="s">
        <v>303</v>
      </c>
      <c r="B10133" s="802"/>
      <c r="C10133" s="802"/>
      <c r="D10133" s="802"/>
      <c r="E10133" s="802"/>
      <c r="F10133" s="802"/>
    </row>
    <row r="10134" spans="1:6">
      <c r="F10134" s="178" t="s">
        <v>219</v>
      </c>
    </row>
    <row r="10135" spans="1:6">
      <c r="F10135" s="178" t="s">
        <v>220</v>
      </c>
    </row>
    <row r="10136" spans="1:6">
      <c r="F10136" s="178" t="s">
        <v>221</v>
      </c>
    </row>
    <row r="10137" spans="1:6">
      <c r="F10137" s="246" t="s">
        <v>222</v>
      </c>
    </row>
    <row r="10138" spans="1:6">
      <c r="F10138" s="178" t="s">
        <v>1885</v>
      </c>
    </row>
    <row r="10139" spans="1:6">
      <c r="F10139" s="178" t="s">
        <v>177</v>
      </c>
    </row>
    <row r="10140" spans="1:6">
      <c r="A10140" s="123"/>
    </row>
    <row r="10141" spans="1:6">
      <c r="A10141" s="804" t="s">
        <v>1886</v>
      </c>
      <c r="B10141" s="804"/>
      <c r="C10141" s="804"/>
      <c r="D10141" s="804"/>
      <c r="E10141" s="804"/>
      <c r="F10141" s="804"/>
    </row>
    <row r="10142" spans="1:6">
      <c r="A10142" s="121" t="s">
        <v>685</v>
      </c>
      <c r="B10142" s="640" t="s">
        <v>1415</v>
      </c>
    </row>
    <row r="10143" spans="1:6">
      <c r="A10143" s="803" t="s">
        <v>262</v>
      </c>
      <c r="B10143" s="781" t="s">
        <v>418</v>
      </c>
      <c r="C10143" s="806" t="s">
        <v>470</v>
      </c>
      <c r="D10143" s="807"/>
      <c r="E10143" s="805" t="s">
        <v>400</v>
      </c>
      <c r="F10143" s="781" t="s">
        <v>401</v>
      </c>
    </row>
    <row r="10144" spans="1:6">
      <c r="A10144" s="803"/>
      <c r="B10144" s="781"/>
      <c r="C10144" s="808"/>
      <c r="D10144" s="809"/>
      <c r="E10144" s="805"/>
      <c r="F10144" s="781"/>
    </row>
    <row r="10145" spans="1:6">
      <c r="A10145" s="803"/>
      <c r="B10145" s="781"/>
      <c r="C10145" s="247" t="s">
        <v>402</v>
      </c>
      <c r="D10145" s="247" t="s">
        <v>403</v>
      </c>
      <c r="E10145" s="805"/>
      <c r="F10145" s="781"/>
    </row>
    <row r="10146" spans="1:6">
      <c r="A10146" s="712">
        <v>1</v>
      </c>
      <c r="B10146" s="709">
        <v>2</v>
      </c>
      <c r="C10146" s="247">
        <v>3</v>
      </c>
      <c r="D10146" s="247">
        <v>4</v>
      </c>
      <c r="E10146" s="711">
        <v>5</v>
      </c>
      <c r="F10146" s="709">
        <v>6</v>
      </c>
    </row>
    <row r="10147" spans="1:6">
      <c r="A10147" s="712">
        <v>1</v>
      </c>
      <c r="B10147" s="248" t="s">
        <v>368</v>
      </c>
      <c r="C10147" s="249"/>
      <c r="D10147" s="249"/>
      <c r="E10147" s="125"/>
      <c r="F10147" s="710"/>
    </row>
    <row r="10148" spans="1:6">
      <c r="A10148" s="126" t="s">
        <v>264</v>
      </c>
      <c r="B10148" s="250" t="s">
        <v>369</v>
      </c>
      <c r="C10148" s="126" t="s">
        <v>1887</v>
      </c>
      <c r="D10148" s="126" t="s">
        <v>1887</v>
      </c>
      <c r="E10148" s="124"/>
      <c r="F10148" s="119"/>
    </row>
    <row r="10149" spans="1:6">
      <c r="A10149" s="126" t="s">
        <v>265</v>
      </c>
      <c r="B10149" s="251" t="s">
        <v>223</v>
      </c>
      <c r="C10149" s="126" t="s">
        <v>1887</v>
      </c>
      <c r="D10149" s="126" t="s">
        <v>1887</v>
      </c>
      <c r="E10149" s="124"/>
      <c r="F10149" s="119"/>
    </row>
    <row r="10150" spans="1:6" ht="31.5">
      <c r="A10150" s="126" t="s">
        <v>276</v>
      </c>
      <c r="B10150" s="251" t="s">
        <v>480</v>
      </c>
      <c r="C10150" s="126" t="s">
        <v>1887</v>
      </c>
      <c r="D10150" s="126" t="s">
        <v>1887</v>
      </c>
      <c r="E10150" s="124"/>
      <c r="F10150" s="119"/>
    </row>
    <row r="10151" spans="1:6" ht="63">
      <c r="A10151" s="127" t="s">
        <v>291</v>
      </c>
      <c r="B10151" s="128" t="s">
        <v>481</v>
      </c>
      <c r="C10151" s="126" t="s">
        <v>1887</v>
      </c>
      <c r="D10151" s="126" t="s">
        <v>1887</v>
      </c>
      <c r="E10151" s="124"/>
      <c r="F10151" s="119"/>
    </row>
    <row r="10152" spans="1:6" ht="31.5">
      <c r="A10152" s="127" t="s">
        <v>482</v>
      </c>
      <c r="B10152" s="128" t="s">
        <v>483</v>
      </c>
      <c r="C10152" s="126" t="s">
        <v>1887</v>
      </c>
      <c r="D10152" s="126" t="s">
        <v>1887</v>
      </c>
      <c r="E10152" s="124"/>
      <c r="F10152" s="119"/>
    </row>
    <row r="10153" spans="1:6">
      <c r="A10153" s="127" t="s">
        <v>484</v>
      </c>
      <c r="B10153" s="128" t="s">
        <v>485</v>
      </c>
      <c r="C10153" s="126" t="s">
        <v>1887</v>
      </c>
      <c r="D10153" s="126" t="s">
        <v>1887</v>
      </c>
      <c r="E10153" s="124"/>
      <c r="F10153" s="119"/>
    </row>
    <row r="10154" spans="1:6">
      <c r="A10154" s="129">
        <v>2</v>
      </c>
      <c r="B10154" s="130" t="s">
        <v>298</v>
      </c>
      <c r="C10154" s="126"/>
      <c r="D10154" s="126"/>
      <c r="E10154" s="124"/>
      <c r="F10154" s="119"/>
    </row>
    <row r="10155" spans="1:6" ht="31.5">
      <c r="A10155" s="127" t="s">
        <v>267</v>
      </c>
      <c r="B10155" s="128" t="s">
        <v>486</v>
      </c>
      <c r="C10155" s="126" t="s">
        <v>1887</v>
      </c>
      <c r="D10155" s="126" t="s">
        <v>1887</v>
      </c>
      <c r="E10155" s="124"/>
      <c r="F10155" s="119"/>
    </row>
    <row r="10156" spans="1:6" ht="63">
      <c r="A10156" s="127" t="s">
        <v>268</v>
      </c>
      <c r="B10156" s="128" t="s">
        <v>411</v>
      </c>
      <c r="C10156" s="126" t="s">
        <v>1887</v>
      </c>
      <c r="D10156" s="126" t="s">
        <v>1887</v>
      </c>
      <c r="E10156" s="124"/>
      <c r="F10156" s="119"/>
    </row>
    <row r="10157" spans="1:6" ht="31.5">
      <c r="A10157" s="127" t="s">
        <v>269</v>
      </c>
      <c r="B10157" s="128" t="s">
        <v>412</v>
      </c>
      <c r="C10157" s="126" t="s">
        <v>1887</v>
      </c>
      <c r="D10157" s="126" t="s">
        <v>1887</v>
      </c>
      <c r="E10157" s="124"/>
      <c r="F10157" s="119"/>
    </row>
    <row r="10158" spans="1:6" ht="47.25">
      <c r="A10158" s="129">
        <v>3</v>
      </c>
      <c r="B10158" s="130" t="s">
        <v>210</v>
      </c>
      <c r="C10158" s="126" t="s">
        <v>1887</v>
      </c>
      <c r="D10158" s="126" t="s">
        <v>1887</v>
      </c>
      <c r="E10158" s="124"/>
      <c r="F10158" s="119"/>
    </row>
    <row r="10159" spans="1:6" ht="31.5">
      <c r="A10159" s="127" t="s">
        <v>299</v>
      </c>
      <c r="B10159" s="128" t="s">
        <v>211</v>
      </c>
      <c r="C10159" s="126" t="s">
        <v>1887</v>
      </c>
      <c r="D10159" s="126" t="s">
        <v>1887</v>
      </c>
      <c r="E10159" s="124"/>
      <c r="F10159" s="119"/>
    </row>
    <row r="10160" spans="1:6">
      <c r="A10160" s="127" t="s">
        <v>240</v>
      </c>
      <c r="B10160" s="128" t="s">
        <v>212</v>
      </c>
      <c r="C10160" s="126" t="s">
        <v>1887</v>
      </c>
      <c r="D10160" s="126" t="s">
        <v>1887</v>
      </c>
      <c r="E10160" s="124"/>
      <c r="F10160" s="119"/>
    </row>
    <row r="10161" spans="1:6">
      <c r="A10161" s="127" t="s">
        <v>242</v>
      </c>
      <c r="B10161" s="128" t="s">
        <v>213</v>
      </c>
      <c r="C10161" s="126" t="s">
        <v>1887</v>
      </c>
      <c r="D10161" s="126" t="s">
        <v>1887</v>
      </c>
      <c r="E10161" s="124"/>
      <c r="F10161" s="119"/>
    </row>
    <row r="10162" spans="1:6">
      <c r="A10162" s="127" t="s">
        <v>214</v>
      </c>
      <c r="B10162" s="128" t="s">
        <v>215</v>
      </c>
      <c r="C10162" s="126" t="s">
        <v>1887</v>
      </c>
      <c r="D10162" s="126" t="s">
        <v>1887</v>
      </c>
      <c r="E10162" s="124"/>
      <c r="F10162" s="119"/>
    </row>
    <row r="10163" spans="1:6">
      <c r="A10163" s="127" t="s">
        <v>216</v>
      </c>
      <c r="B10163" s="128" t="s">
        <v>217</v>
      </c>
      <c r="C10163" s="126" t="s">
        <v>1887</v>
      </c>
      <c r="D10163" s="126" t="s">
        <v>1887</v>
      </c>
      <c r="E10163" s="124"/>
      <c r="F10163" s="119"/>
    </row>
    <row r="10164" spans="1:6">
      <c r="A10164" s="129">
        <v>4</v>
      </c>
      <c r="B10164" s="130" t="s">
        <v>394</v>
      </c>
      <c r="C10164" s="126"/>
      <c r="D10164" s="126"/>
      <c r="E10164" s="124"/>
      <c r="F10164" s="119"/>
    </row>
    <row r="10165" spans="1:6" ht="31.5">
      <c r="A10165" s="126" t="s">
        <v>271</v>
      </c>
      <c r="B10165" s="251" t="s">
        <v>218</v>
      </c>
      <c r="C10165" s="126" t="s">
        <v>1887</v>
      </c>
      <c r="D10165" s="126" t="s">
        <v>1887</v>
      </c>
      <c r="E10165" s="124"/>
      <c r="F10165" s="119"/>
    </row>
    <row r="10166" spans="1:6" ht="63">
      <c r="A10166" s="126" t="s">
        <v>272</v>
      </c>
      <c r="B10166" s="251" t="s">
        <v>392</v>
      </c>
      <c r="C10166" s="126" t="s">
        <v>1887</v>
      </c>
      <c r="D10166" s="126" t="s">
        <v>1887</v>
      </c>
      <c r="E10166" s="124"/>
      <c r="F10166" s="119"/>
    </row>
    <row r="10167" spans="1:6" ht="31.5">
      <c r="A10167" s="126" t="s">
        <v>273</v>
      </c>
      <c r="B10167" s="251" t="s">
        <v>500</v>
      </c>
      <c r="C10167" s="126" t="s">
        <v>1887</v>
      </c>
      <c r="D10167" s="126" t="s">
        <v>1887</v>
      </c>
      <c r="E10167" s="124"/>
      <c r="F10167" s="119"/>
    </row>
    <row r="10168" spans="1:6" ht="31.5">
      <c r="A10168" s="126" t="s">
        <v>138</v>
      </c>
      <c r="B10168" s="251" t="s">
        <v>501</v>
      </c>
      <c r="C10168" s="126" t="s">
        <v>1887</v>
      </c>
      <c r="D10168" s="126" t="s">
        <v>1887</v>
      </c>
      <c r="E10168" s="124"/>
      <c r="F10168" s="119"/>
    </row>
    <row r="10169" spans="1:6">
      <c r="E10169" s="719"/>
      <c r="F10169" s="178" t="s">
        <v>251</v>
      </c>
    </row>
    <row r="10170" spans="1:6">
      <c r="B10170" s="53"/>
      <c r="F10170" s="178" t="s">
        <v>456</v>
      </c>
    </row>
    <row r="10171" spans="1:6">
      <c r="F10171" s="178" t="s">
        <v>182</v>
      </c>
    </row>
    <row r="10172" spans="1:6">
      <c r="F10172" s="178"/>
    </row>
    <row r="10173" spans="1:6">
      <c r="A10173" s="802" t="s">
        <v>399</v>
      </c>
      <c r="B10173" s="802"/>
      <c r="C10173" s="802"/>
      <c r="D10173" s="802"/>
      <c r="E10173" s="802"/>
      <c r="F10173" s="802"/>
    </row>
    <row r="10174" spans="1:6">
      <c r="A10174" s="802" t="s">
        <v>303</v>
      </c>
      <c r="B10174" s="802"/>
      <c r="C10174" s="802"/>
      <c r="D10174" s="802"/>
      <c r="E10174" s="802"/>
      <c r="F10174" s="802"/>
    </row>
    <row r="10175" spans="1:6">
      <c r="F10175" s="178" t="s">
        <v>219</v>
      </c>
    </row>
    <row r="10176" spans="1:6">
      <c r="F10176" s="178" t="s">
        <v>220</v>
      </c>
    </row>
    <row r="10177" spans="1:6">
      <c r="F10177" s="178" t="s">
        <v>221</v>
      </c>
    </row>
    <row r="10178" spans="1:6">
      <c r="F10178" s="246" t="s">
        <v>222</v>
      </c>
    </row>
    <row r="10179" spans="1:6">
      <c r="F10179" s="178" t="s">
        <v>1885</v>
      </c>
    </row>
    <row r="10180" spans="1:6">
      <c r="F10180" s="178" t="s">
        <v>177</v>
      </c>
    </row>
    <row r="10181" spans="1:6">
      <c r="A10181" s="123"/>
    </row>
    <row r="10182" spans="1:6">
      <c r="A10182" s="804" t="s">
        <v>1886</v>
      </c>
      <c r="B10182" s="804"/>
      <c r="C10182" s="804"/>
      <c r="D10182" s="804"/>
      <c r="E10182" s="804"/>
      <c r="F10182" s="804"/>
    </row>
    <row r="10183" spans="1:6">
      <c r="A10183" s="121" t="s">
        <v>686</v>
      </c>
      <c r="B10183" s="640" t="s">
        <v>1365</v>
      </c>
    </row>
    <row r="10184" spans="1:6">
      <c r="A10184" s="803" t="s">
        <v>262</v>
      </c>
      <c r="B10184" s="781" t="s">
        <v>418</v>
      </c>
      <c r="C10184" s="806" t="s">
        <v>470</v>
      </c>
      <c r="D10184" s="807"/>
      <c r="E10184" s="805" t="s">
        <v>400</v>
      </c>
      <c r="F10184" s="781" t="s">
        <v>401</v>
      </c>
    </row>
    <row r="10185" spans="1:6">
      <c r="A10185" s="803"/>
      <c r="B10185" s="781"/>
      <c r="C10185" s="808"/>
      <c r="D10185" s="809"/>
      <c r="E10185" s="805"/>
      <c r="F10185" s="781"/>
    </row>
    <row r="10186" spans="1:6">
      <c r="A10186" s="803"/>
      <c r="B10186" s="781"/>
      <c r="C10186" s="247" t="s">
        <v>402</v>
      </c>
      <c r="D10186" s="247" t="s">
        <v>403</v>
      </c>
      <c r="E10186" s="805"/>
      <c r="F10186" s="781"/>
    </row>
    <row r="10187" spans="1:6">
      <c r="A10187" s="712">
        <v>1</v>
      </c>
      <c r="B10187" s="709">
        <v>2</v>
      </c>
      <c r="C10187" s="247">
        <v>3</v>
      </c>
      <c r="D10187" s="247">
        <v>4</v>
      </c>
      <c r="E10187" s="711">
        <v>5</v>
      </c>
      <c r="F10187" s="709">
        <v>6</v>
      </c>
    </row>
    <row r="10188" spans="1:6">
      <c r="A10188" s="712">
        <v>1</v>
      </c>
      <c r="B10188" s="248" t="s">
        <v>368</v>
      </c>
      <c r="C10188" s="249"/>
      <c r="D10188" s="249"/>
      <c r="E10188" s="125"/>
      <c r="F10188" s="710"/>
    </row>
    <row r="10189" spans="1:6">
      <c r="A10189" s="126" t="s">
        <v>264</v>
      </c>
      <c r="B10189" s="250" t="s">
        <v>369</v>
      </c>
      <c r="C10189" s="126" t="s">
        <v>1887</v>
      </c>
      <c r="D10189" s="126" t="s">
        <v>1887</v>
      </c>
      <c r="E10189" s="124"/>
      <c r="F10189" s="119"/>
    </row>
    <row r="10190" spans="1:6">
      <c r="A10190" s="126" t="s">
        <v>265</v>
      </c>
      <c r="B10190" s="251" t="s">
        <v>223</v>
      </c>
      <c r="C10190" s="126" t="s">
        <v>1887</v>
      </c>
      <c r="D10190" s="126" t="s">
        <v>1887</v>
      </c>
      <c r="E10190" s="124"/>
      <c r="F10190" s="119"/>
    </row>
    <row r="10191" spans="1:6" ht="31.5">
      <c r="A10191" s="126" t="s">
        <v>276</v>
      </c>
      <c r="B10191" s="251" t="s">
        <v>480</v>
      </c>
      <c r="C10191" s="126" t="s">
        <v>1887</v>
      </c>
      <c r="D10191" s="126" t="s">
        <v>1887</v>
      </c>
      <c r="E10191" s="124"/>
      <c r="F10191" s="119"/>
    </row>
    <row r="10192" spans="1:6" ht="63">
      <c r="A10192" s="127" t="s">
        <v>291</v>
      </c>
      <c r="B10192" s="128" t="s">
        <v>481</v>
      </c>
      <c r="C10192" s="126" t="s">
        <v>1887</v>
      </c>
      <c r="D10192" s="126" t="s">
        <v>1887</v>
      </c>
      <c r="E10192" s="124"/>
      <c r="F10192" s="119"/>
    </row>
    <row r="10193" spans="1:6" ht="31.5">
      <c r="A10193" s="127" t="s">
        <v>482</v>
      </c>
      <c r="B10193" s="128" t="s">
        <v>483</v>
      </c>
      <c r="C10193" s="126" t="s">
        <v>1887</v>
      </c>
      <c r="D10193" s="126" t="s">
        <v>1887</v>
      </c>
      <c r="E10193" s="124"/>
      <c r="F10193" s="119"/>
    </row>
    <row r="10194" spans="1:6">
      <c r="A10194" s="127" t="s">
        <v>484</v>
      </c>
      <c r="B10194" s="128" t="s">
        <v>485</v>
      </c>
      <c r="C10194" s="126" t="s">
        <v>1887</v>
      </c>
      <c r="D10194" s="126" t="s">
        <v>1887</v>
      </c>
      <c r="E10194" s="124"/>
      <c r="F10194" s="119"/>
    </row>
    <row r="10195" spans="1:6">
      <c r="A10195" s="129">
        <v>2</v>
      </c>
      <c r="B10195" s="130" t="s">
        <v>298</v>
      </c>
      <c r="C10195" s="126"/>
      <c r="D10195" s="126"/>
      <c r="E10195" s="124"/>
      <c r="F10195" s="119"/>
    </row>
    <row r="10196" spans="1:6" ht="31.5">
      <c r="A10196" s="127" t="s">
        <v>267</v>
      </c>
      <c r="B10196" s="128" t="s">
        <v>486</v>
      </c>
      <c r="C10196" s="126" t="s">
        <v>1887</v>
      </c>
      <c r="D10196" s="126" t="s">
        <v>1887</v>
      </c>
      <c r="E10196" s="124"/>
      <c r="F10196" s="119"/>
    </row>
    <row r="10197" spans="1:6" ht="63">
      <c r="A10197" s="127" t="s">
        <v>268</v>
      </c>
      <c r="B10197" s="128" t="s">
        <v>411</v>
      </c>
      <c r="C10197" s="126" t="s">
        <v>1887</v>
      </c>
      <c r="D10197" s="126" t="s">
        <v>1887</v>
      </c>
      <c r="E10197" s="124"/>
      <c r="F10197" s="119"/>
    </row>
    <row r="10198" spans="1:6" ht="31.5">
      <c r="A10198" s="127" t="s">
        <v>269</v>
      </c>
      <c r="B10198" s="128" t="s">
        <v>412</v>
      </c>
      <c r="C10198" s="126" t="s">
        <v>1887</v>
      </c>
      <c r="D10198" s="126" t="s">
        <v>1887</v>
      </c>
      <c r="E10198" s="124"/>
      <c r="F10198" s="119"/>
    </row>
    <row r="10199" spans="1:6" ht="47.25">
      <c r="A10199" s="129">
        <v>3</v>
      </c>
      <c r="B10199" s="130" t="s">
        <v>210</v>
      </c>
      <c r="C10199" s="126" t="s">
        <v>1887</v>
      </c>
      <c r="D10199" s="126" t="s">
        <v>1887</v>
      </c>
      <c r="E10199" s="124"/>
      <c r="F10199" s="119"/>
    </row>
    <row r="10200" spans="1:6" ht="31.5">
      <c r="A10200" s="127" t="s">
        <v>299</v>
      </c>
      <c r="B10200" s="128" t="s">
        <v>211</v>
      </c>
      <c r="C10200" s="126" t="s">
        <v>1887</v>
      </c>
      <c r="D10200" s="126" t="s">
        <v>1887</v>
      </c>
      <c r="E10200" s="124"/>
      <c r="F10200" s="119"/>
    </row>
    <row r="10201" spans="1:6">
      <c r="A10201" s="127" t="s">
        <v>240</v>
      </c>
      <c r="B10201" s="128" t="s">
        <v>212</v>
      </c>
      <c r="C10201" s="126" t="s">
        <v>1887</v>
      </c>
      <c r="D10201" s="126" t="s">
        <v>1887</v>
      </c>
      <c r="E10201" s="124"/>
      <c r="F10201" s="119"/>
    </row>
    <row r="10202" spans="1:6">
      <c r="A10202" s="127" t="s">
        <v>242</v>
      </c>
      <c r="B10202" s="128" t="s">
        <v>213</v>
      </c>
      <c r="C10202" s="126" t="s">
        <v>1887</v>
      </c>
      <c r="D10202" s="126" t="s">
        <v>1887</v>
      </c>
      <c r="E10202" s="124"/>
      <c r="F10202" s="119"/>
    </row>
    <row r="10203" spans="1:6">
      <c r="A10203" s="127" t="s">
        <v>214</v>
      </c>
      <c r="B10203" s="128" t="s">
        <v>215</v>
      </c>
      <c r="C10203" s="126" t="s">
        <v>1887</v>
      </c>
      <c r="D10203" s="126" t="s">
        <v>1887</v>
      </c>
      <c r="E10203" s="124"/>
      <c r="F10203" s="119"/>
    </row>
    <row r="10204" spans="1:6">
      <c r="A10204" s="127" t="s">
        <v>216</v>
      </c>
      <c r="B10204" s="128" t="s">
        <v>217</v>
      </c>
      <c r="C10204" s="126" t="s">
        <v>1887</v>
      </c>
      <c r="D10204" s="126" t="s">
        <v>1887</v>
      </c>
      <c r="E10204" s="124"/>
      <c r="F10204" s="119"/>
    </row>
    <row r="10205" spans="1:6">
      <c r="A10205" s="129">
        <v>4</v>
      </c>
      <c r="B10205" s="130" t="s">
        <v>394</v>
      </c>
      <c r="C10205" s="126"/>
      <c r="D10205" s="126"/>
      <c r="E10205" s="124"/>
      <c r="F10205" s="119"/>
    </row>
    <row r="10206" spans="1:6" ht="31.5">
      <c r="A10206" s="126" t="s">
        <v>271</v>
      </c>
      <c r="B10206" s="251" t="s">
        <v>218</v>
      </c>
      <c r="C10206" s="126" t="s">
        <v>1887</v>
      </c>
      <c r="D10206" s="126" t="s">
        <v>1887</v>
      </c>
      <c r="E10206" s="124"/>
      <c r="F10206" s="119"/>
    </row>
    <row r="10207" spans="1:6" ht="63">
      <c r="A10207" s="126" t="s">
        <v>272</v>
      </c>
      <c r="B10207" s="251" t="s">
        <v>392</v>
      </c>
      <c r="C10207" s="126" t="s">
        <v>1887</v>
      </c>
      <c r="D10207" s="126" t="s">
        <v>1887</v>
      </c>
      <c r="E10207" s="124"/>
      <c r="F10207" s="119"/>
    </row>
    <row r="10208" spans="1:6" ht="31.5">
      <c r="A10208" s="126" t="s">
        <v>273</v>
      </c>
      <c r="B10208" s="251" t="s">
        <v>500</v>
      </c>
      <c r="C10208" s="126" t="s">
        <v>1887</v>
      </c>
      <c r="D10208" s="126" t="s">
        <v>1887</v>
      </c>
      <c r="E10208" s="124"/>
      <c r="F10208" s="119"/>
    </row>
    <row r="10209" spans="1:6" ht="31.5">
      <c r="A10209" s="126" t="s">
        <v>138</v>
      </c>
      <c r="B10209" s="251" t="s">
        <v>501</v>
      </c>
      <c r="C10209" s="126" t="s">
        <v>1887</v>
      </c>
      <c r="D10209" s="126" t="s">
        <v>1887</v>
      </c>
      <c r="E10209" s="124"/>
      <c r="F10209" s="119"/>
    </row>
    <row r="10210" spans="1:6">
      <c r="E10210" s="719"/>
      <c r="F10210" s="178" t="s">
        <v>251</v>
      </c>
    </row>
    <row r="10211" spans="1:6">
      <c r="B10211" s="53"/>
      <c r="F10211" s="178" t="s">
        <v>456</v>
      </c>
    </row>
    <row r="10212" spans="1:6">
      <c r="F10212" s="178" t="s">
        <v>182</v>
      </c>
    </row>
    <row r="10213" spans="1:6">
      <c r="F10213" s="178"/>
    </row>
    <row r="10214" spans="1:6">
      <c r="A10214" s="802" t="s">
        <v>399</v>
      </c>
      <c r="B10214" s="802"/>
      <c r="C10214" s="802"/>
      <c r="D10214" s="802"/>
      <c r="E10214" s="802"/>
      <c r="F10214" s="802"/>
    </row>
    <row r="10215" spans="1:6">
      <c r="A10215" s="802" t="s">
        <v>303</v>
      </c>
      <c r="B10215" s="802"/>
      <c r="C10215" s="802"/>
      <c r="D10215" s="802"/>
      <c r="E10215" s="802"/>
      <c r="F10215" s="802"/>
    </row>
    <row r="10216" spans="1:6">
      <c r="F10216" s="178" t="s">
        <v>219</v>
      </c>
    </row>
    <row r="10217" spans="1:6">
      <c r="F10217" s="178" t="s">
        <v>220</v>
      </c>
    </row>
    <row r="10218" spans="1:6">
      <c r="F10218" s="178" t="s">
        <v>221</v>
      </c>
    </row>
    <row r="10219" spans="1:6">
      <c r="F10219" s="246" t="s">
        <v>222</v>
      </c>
    </row>
    <row r="10220" spans="1:6">
      <c r="F10220" s="178" t="s">
        <v>1885</v>
      </c>
    </row>
    <row r="10221" spans="1:6">
      <c r="F10221" s="178" t="s">
        <v>177</v>
      </c>
    </row>
    <row r="10222" spans="1:6">
      <c r="A10222" s="123"/>
    </row>
    <row r="10223" spans="1:6">
      <c r="A10223" s="804" t="s">
        <v>1886</v>
      </c>
      <c r="B10223" s="804"/>
      <c r="C10223" s="804"/>
      <c r="D10223" s="804"/>
      <c r="E10223" s="804"/>
      <c r="F10223" s="804"/>
    </row>
    <row r="10224" spans="1:6">
      <c r="A10224" s="121" t="s">
        <v>687</v>
      </c>
      <c r="B10224" s="640" t="s">
        <v>1366</v>
      </c>
    </row>
    <row r="10225" spans="1:6">
      <c r="A10225" s="803" t="s">
        <v>262</v>
      </c>
      <c r="B10225" s="781" t="s">
        <v>418</v>
      </c>
      <c r="C10225" s="806" t="s">
        <v>470</v>
      </c>
      <c r="D10225" s="807"/>
      <c r="E10225" s="805" t="s">
        <v>400</v>
      </c>
      <c r="F10225" s="781" t="s">
        <v>401</v>
      </c>
    </row>
    <row r="10226" spans="1:6">
      <c r="A10226" s="803"/>
      <c r="B10226" s="781"/>
      <c r="C10226" s="808"/>
      <c r="D10226" s="809"/>
      <c r="E10226" s="805"/>
      <c r="F10226" s="781"/>
    </row>
    <row r="10227" spans="1:6">
      <c r="A10227" s="803"/>
      <c r="B10227" s="781"/>
      <c r="C10227" s="247" t="s">
        <v>402</v>
      </c>
      <c r="D10227" s="247" t="s">
        <v>403</v>
      </c>
      <c r="E10227" s="805"/>
      <c r="F10227" s="781"/>
    </row>
    <row r="10228" spans="1:6">
      <c r="A10228" s="712">
        <v>1</v>
      </c>
      <c r="B10228" s="709">
        <v>2</v>
      </c>
      <c r="C10228" s="247">
        <v>3</v>
      </c>
      <c r="D10228" s="247">
        <v>4</v>
      </c>
      <c r="E10228" s="711">
        <v>5</v>
      </c>
      <c r="F10228" s="709">
        <v>6</v>
      </c>
    </row>
    <row r="10229" spans="1:6">
      <c r="A10229" s="712">
        <v>1</v>
      </c>
      <c r="B10229" s="248" t="s">
        <v>368</v>
      </c>
      <c r="C10229" s="249"/>
      <c r="D10229" s="249"/>
      <c r="E10229" s="125"/>
      <c r="F10229" s="710"/>
    </row>
    <row r="10230" spans="1:6">
      <c r="A10230" s="126" t="s">
        <v>264</v>
      </c>
      <c r="B10230" s="250" t="s">
        <v>369</v>
      </c>
      <c r="C10230" s="126" t="s">
        <v>1876</v>
      </c>
      <c r="D10230" s="126" t="s">
        <v>1876</v>
      </c>
      <c r="E10230" s="124"/>
      <c r="F10230" s="119"/>
    </row>
    <row r="10231" spans="1:6">
      <c r="A10231" s="126" t="s">
        <v>265</v>
      </c>
      <c r="B10231" s="251" t="s">
        <v>223</v>
      </c>
      <c r="C10231" s="126" t="s">
        <v>1876</v>
      </c>
      <c r="D10231" s="126" t="s">
        <v>1876</v>
      </c>
      <c r="E10231" s="124"/>
      <c r="F10231" s="119"/>
    </row>
    <row r="10232" spans="1:6" ht="31.5">
      <c r="A10232" s="126" t="s">
        <v>276</v>
      </c>
      <c r="B10232" s="251" t="s">
        <v>480</v>
      </c>
      <c r="C10232" s="126" t="s">
        <v>1876</v>
      </c>
      <c r="D10232" s="126" t="s">
        <v>1876</v>
      </c>
      <c r="E10232" s="124"/>
      <c r="F10232" s="119"/>
    </row>
    <row r="10233" spans="1:6" ht="63">
      <c r="A10233" s="127" t="s">
        <v>291</v>
      </c>
      <c r="B10233" s="128" t="s">
        <v>481</v>
      </c>
      <c r="C10233" s="126" t="s">
        <v>1876</v>
      </c>
      <c r="D10233" s="126" t="s">
        <v>1876</v>
      </c>
      <c r="E10233" s="124"/>
      <c r="F10233" s="119"/>
    </row>
    <row r="10234" spans="1:6" ht="31.5">
      <c r="A10234" s="127" t="s">
        <v>482</v>
      </c>
      <c r="B10234" s="128" t="s">
        <v>483</v>
      </c>
      <c r="C10234" s="126" t="s">
        <v>1876</v>
      </c>
      <c r="D10234" s="126" t="s">
        <v>1876</v>
      </c>
      <c r="E10234" s="124"/>
      <c r="F10234" s="119"/>
    </row>
    <row r="10235" spans="1:6">
      <c r="A10235" s="127" t="s">
        <v>484</v>
      </c>
      <c r="B10235" s="128" t="s">
        <v>485</v>
      </c>
      <c r="C10235" s="126" t="s">
        <v>1876</v>
      </c>
      <c r="D10235" s="126" t="s">
        <v>1876</v>
      </c>
      <c r="E10235" s="124"/>
      <c r="F10235" s="119"/>
    </row>
    <row r="10236" spans="1:6">
      <c r="A10236" s="129">
        <v>2</v>
      </c>
      <c r="B10236" s="130" t="s">
        <v>298</v>
      </c>
      <c r="C10236" s="126"/>
      <c r="D10236" s="126"/>
      <c r="E10236" s="124"/>
      <c r="F10236" s="119"/>
    </row>
    <row r="10237" spans="1:6" ht="31.5">
      <c r="A10237" s="127" t="s">
        <v>267</v>
      </c>
      <c r="B10237" s="128" t="s">
        <v>486</v>
      </c>
      <c r="C10237" s="126" t="s">
        <v>1876</v>
      </c>
      <c r="D10237" s="126" t="s">
        <v>1876</v>
      </c>
      <c r="E10237" s="124"/>
      <c r="F10237" s="119"/>
    </row>
    <row r="10238" spans="1:6" ht="63">
      <c r="A10238" s="127" t="s">
        <v>268</v>
      </c>
      <c r="B10238" s="128" t="s">
        <v>411</v>
      </c>
      <c r="C10238" s="126" t="s">
        <v>1876</v>
      </c>
      <c r="D10238" s="126" t="s">
        <v>1876</v>
      </c>
      <c r="E10238" s="124"/>
      <c r="F10238" s="119"/>
    </row>
    <row r="10239" spans="1:6" ht="31.5">
      <c r="A10239" s="127" t="s">
        <v>269</v>
      </c>
      <c r="B10239" s="128" t="s">
        <v>412</v>
      </c>
      <c r="C10239" s="126" t="s">
        <v>1876</v>
      </c>
      <c r="D10239" s="126" t="s">
        <v>1876</v>
      </c>
      <c r="E10239" s="124"/>
      <c r="F10239" s="119"/>
    </row>
    <row r="10240" spans="1:6" ht="47.25">
      <c r="A10240" s="129">
        <v>3</v>
      </c>
      <c r="B10240" s="130" t="s">
        <v>210</v>
      </c>
      <c r="C10240" s="126" t="s">
        <v>1876</v>
      </c>
      <c r="D10240" s="126" t="s">
        <v>1876</v>
      </c>
      <c r="E10240" s="124"/>
      <c r="F10240" s="119"/>
    </row>
    <row r="10241" spans="1:6" ht="31.5">
      <c r="A10241" s="127" t="s">
        <v>299</v>
      </c>
      <c r="B10241" s="128" t="s">
        <v>211</v>
      </c>
      <c r="C10241" s="126" t="s">
        <v>1876</v>
      </c>
      <c r="D10241" s="126" t="s">
        <v>1876</v>
      </c>
      <c r="E10241" s="124"/>
      <c r="F10241" s="119"/>
    </row>
    <row r="10242" spans="1:6">
      <c r="A10242" s="127" t="s">
        <v>240</v>
      </c>
      <c r="B10242" s="128" t="s">
        <v>212</v>
      </c>
      <c r="C10242" s="126" t="s">
        <v>1876</v>
      </c>
      <c r="D10242" s="126" t="s">
        <v>1876</v>
      </c>
      <c r="E10242" s="124"/>
      <c r="F10242" s="119"/>
    </row>
    <row r="10243" spans="1:6">
      <c r="A10243" s="127" t="s">
        <v>242</v>
      </c>
      <c r="B10243" s="128" t="s">
        <v>213</v>
      </c>
      <c r="C10243" s="126" t="s">
        <v>1876</v>
      </c>
      <c r="D10243" s="126" t="s">
        <v>1876</v>
      </c>
      <c r="E10243" s="124"/>
      <c r="F10243" s="119"/>
    </row>
    <row r="10244" spans="1:6">
      <c r="A10244" s="127" t="s">
        <v>214</v>
      </c>
      <c r="B10244" s="128" t="s">
        <v>215</v>
      </c>
      <c r="C10244" s="126" t="s">
        <v>1876</v>
      </c>
      <c r="D10244" s="126" t="s">
        <v>1876</v>
      </c>
      <c r="E10244" s="124"/>
      <c r="F10244" s="119"/>
    </row>
    <row r="10245" spans="1:6">
      <c r="A10245" s="127" t="s">
        <v>216</v>
      </c>
      <c r="B10245" s="128" t="s">
        <v>217</v>
      </c>
      <c r="C10245" s="126" t="s">
        <v>1876</v>
      </c>
      <c r="D10245" s="126" t="s">
        <v>1876</v>
      </c>
      <c r="E10245" s="124"/>
      <c r="F10245" s="119"/>
    </row>
    <row r="10246" spans="1:6">
      <c r="A10246" s="129">
        <v>4</v>
      </c>
      <c r="B10246" s="130" t="s">
        <v>394</v>
      </c>
      <c r="C10246" s="126"/>
      <c r="D10246" s="126"/>
      <c r="E10246" s="124"/>
      <c r="F10246" s="119"/>
    </row>
    <row r="10247" spans="1:6" ht="31.5">
      <c r="A10247" s="126" t="s">
        <v>271</v>
      </c>
      <c r="B10247" s="251" t="s">
        <v>218</v>
      </c>
      <c r="C10247" s="126" t="s">
        <v>1876</v>
      </c>
      <c r="D10247" s="126" t="s">
        <v>1876</v>
      </c>
      <c r="E10247" s="124"/>
      <c r="F10247" s="119"/>
    </row>
    <row r="10248" spans="1:6" ht="63">
      <c r="A10248" s="126" t="s">
        <v>272</v>
      </c>
      <c r="B10248" s="251" t="s">
        <v>392</v>
      </c>
      <c r="C10248" s="126" t="s">
        <v>1876</v>
      </c>
      <c r="D10248" s="126" t="s">
        <v>1876</v>
      </c>
      <c r="E10248" s="124"/>
      <c r="F10248" s="119"/>
    </row>
    <row r="10249" spans="1:6" ht="31.5">
      <c r="A10249" s="126" t="s">
        <v>273</v>
      </c>
      <c r="B10249" s="251" t="s">
        <v>500</v>
      </c>
      <c r="C10249" s="126" t="s">
        <v>1876</v>
      </c>
      <c r="D10249" s="126" t="s">
        <v>1876</v>
      </c>
      <c r="E10249" s="124"/>
      <c r="F10249" s="119"/>
    </row>
    <row r="10250" spans="1:6" ht="31.5">
      <c r="A10250" s="126" t="s">
        <v>138</v>
      </c>
      <c r="B10250" s="251" t="s">
        <v>501</v>
      </c>
      <c r="C10250" s="126" t="s">
        <v>1876</v>
      </c>
      <c r="D10250" s="126" t="s">
        <v>1876</v>
      </c>
      <c r="E10250" s="124"/>
      <c r="F10250" s="119"/>
    </row>
    <row r="10251" spans="1:6">
      <c r="E10251" s="719"/>
      <c r="F10251" s="178" t="s">
        <v>251</v>
      </c>
    </row>
    <row r="10252" spans="1:6">
      <c r="B10252" s="53"/>
      <c r="F10252" s="178" t="s">
        <v>456</v>
      </c>
    </row>
    <row r="10253" spans="1:6">
      <c r="F10253" s="178" t="s">
        <v>182</v>
      </c>
    </row>
    <row r="10254" spans="1:6">
      <c r="F10254" s="178"/>
    </row>
    <row r="10255" spans="1:6">
      <c r="A10255" s="802" t="s">
        <v>399</v>
      </c>
      <c r="B10255" s="802"/>
      <c r="C10255" s="802"/>
      <c r="D10255" s="802"/>
      <c r="E10255" s="802"/>
      <c r="F10255" s="802"/>
    </row>
    <row r="10256" spans="1:6">
      <c r="A10256" s="802" t="s">
        <v>303</v>
      </c>
      <c r="B10256" s="802"/>
      <c r="C10256" s="802"/>
      <c r="D10256" s="802"/>
      <c r="E10256" s="802"/>
      <c r="F10256" s="802"/>
    </row>
    <row r="10257" spans="1:6">
      <c r="F10257" s="178" t="s">
        <v>219</v>
      </c>
    </row>
    <row r="10258" spans="1:6">
      <c r="F10258" s="178" t="s">
        <v>220</v>
      </c>
    </row>
    <row r="10259" spans="1:6">
      <c r="F10259" s="178" t="s">
        <v>221</v>
      </c>
    </row>
    <row r="10260" spans="1:6">
      <c r="F10260" s="246" t="s">
        <v>222</v>
      </c>
    </row>
    <row r="10261" spans="1:6">
      <c r="F10261" s="178" t="s">
        <v>1885</v>
      </c>
    </row>
    <row r="10262" spans="1:6">
      <c r="F10262" s="178" t="s">
        <v>177</v>
      </c>
    </row>
    <row r="10263" spans="1:6">
      <c r="A10263" s="123"/>
    </row>
    <row r="10264" spans="1:6">
      <c r="A10264" s="804" t="s">
        <v>1886</v>
      </c>
      <c r="B10264" s="804"/>
      <c r="C10264" s="804"/>
      <c r="D10264" s="804"/>
      <c r="E10264" s="804"/>
      <c r="F10264" s="804"/>
    </row>
    <row r="10265" spans="1:6">
      <c r="A10265" s="121" t="s">
        <v>688</v>
      </c>
      <c r="B10265" s="640" t="s">
        <v>1367</v>
      </c>
    </row>
    <row r="10266" spans="1:6">
      <c r="A10266" s="803" t="s">
        <v>262</v>
      </c>
      <c r="B10266" s="781" t="s">
        <v>418</v>
      </c>
      <c r="C10266" s="806" t="s">
        <v>470</v>
      </c>
      <c r="D10266" s="807"/>
      <c r="E10266" s="805" t="s">
        <v>400</v>
      </c>
      <c r="F10266" s="781" t="s">
        <v>401</v>
      </c>
    </row>
    <row r="10267" spans="1:6">
      <c r="A10267" s="803"/>
      <c r="B10267" s="781"/>
      <c r="C10267" s="808"/>
      <c r="D10267" s="809"/>
      <c r="E10267" s="805"/>
      <c r="F10267" s="781"/>
    </row>
    <row r="10268" spans="1:6">
      <c r="A10268" s="803"/>
      <c r="B10268" s="781"/>
      <c r="C10268" s="247" t="s">
        <v>402</v>
      </c>
      <c r="D10268" s="247" t="s">
        <v>403</v>
      </c>
      <c r="E10268" s="805"/>
      <c r="F10268" s="781"/>
    </row>
    <row r="10269" spans="1:6">
      <c r="A10269" s="712">
        <v>1</v>
      </c>
      <c r="B10269" s="709">
        <v>2</v>
      </c>
      <c r="C10269" s="247">
        <v>3</v>
      </c>
      <c r="D10269" s="247">
        <v>4</v>
      </c>
      <c r="E10269" s="711">
        <v>5</v>
      </c>
      <c r="F10269" s="709">
        <v>6</v>
      </c>
    </row>
    <row r="10270" spans="1:6">
      <c r="A10270" s="712">
        <v>1</v>
      </c>
      <c r="B10270" s="248" t="s">
        <v>368</v>
      </c>
      <c r="C10270" s="249"/>
      <c r="D10270" s="249"/>
      <c r="E10270" s="125"/>
      <c r="F10270" s="710"/>
    </row>
    <row r="10271" spans="1:6">
      <c r="A10271" s="126" t="s">
        <v>264</v>
      </c>
      <c r="B10271" s="250" t="s">
        <v>369</v>
      </c>
      <c r="C10271" s="126" t="s">
        <v>1877</v>
      </c>
      <c r="D10271" s="126" t="s">
        <v>1877</v>
      </c>
      <c r="E10271" s="124"/>
      <c r="F10271" s="119"/>
    </row>
    <row r="10272" spans="1:6">
      <c r="A10272" s="126" t="s">
        <v>265</v>
      </c>
      <c r="B10272" s="251" t="s">
        <v>223</v>
      </c>
      <c r="C10272" s="126" t="s">
        <v>1877</v>
      </c>
      <c r="D10272" s="126" t="s">
        <v>1877</v>
      </c>
      <c r="E10272" s="124"/>
      <c r="F10272" s="119"/>
    </row>
    <row r="10273" spans="1:6" ht="31.5">
      <c r="A10273" s="126" t="s">
        <v>276</v>
      </c>
      <c r="B10273" s="251" t="s">
        <v>480</v>
      </c>
      <c r="C10273" s="126" t="s">
        <v>1877</v>
      </c>
      <c r="D10273" s="126" t="s">
        <v>1877</v>
      </c>
      <c r="E10273" s="124"/>
      <c r="F10273" s="119"/>
    </row>
    <row r="10274" spans="1:6" ht="63">
      <c r="A10274" s="127" t="s">
        <v>291</v>
      </c>
      <c r="B10274" s="128" t="s">
        <v>481</v>
      </c>
      <c r="C10274" s="126" t="s">
        <v>1877</v>
      </c>
      <c r="D10274" s="126" t="s">
        <v>1877</v>
      </c>
      <c r="E10274" s="124"/>
      <c r="F10274" s="119"/>
    </row>
    <row r="10275" spans="1:6" ht="31.5">
      <c r="A10275" s="127" t="s">
        <v>482</v>
      </c>
      <c r="B10275" s="128" t="s">
        <v>483</v>
      </c>
      <c r="C10275" s="126" t="s">
        <v>1877</v>
      </c>
      <c r="D10275" s="126" t="s">
        <v>1877</v>
      </c>
      <c r="E10275" s="124"/>
      <c r="F10275" s="119"/>
    </row>
    <row r="10276" spans="1:6">
      <c r="A10276" s="127" t="s">
        <v>484</v>
      </c>
      <c r="B10276" s="128" t="s">
        <v>485</v>
      </c>
      <c r="C10276" s="126" t="s">
        <v>1877</v>
      </c>
      <c r="D10276" s="126" t="s">
        <v>1877</v>
      </c>
      <c r="E10276" s="124"/>
      <c r="F10276" s="119"/>
    </row>
    <row r="10277" spans="1:6">
      <c r="A10277" s="129">
        <v>2</v>
      </c>
      <c r="B10277" s="130" t="s">
        <v>298</v>
      </c>
      <c r="C10277" s="126"/>
      <c r="D10277" s="126"/>
      <c r="E10277" s="124"/>
      <c r="F10277" s="119"/>
    </row>
    <row r="10278" spans="1:6" ht="31.5">
      <c r="A10278" s="127" t="s">
        <v>267</v>
      </c>
      <c r="B10278" s="128" t="s">
        <v>486</v>
      </c>
      <c r="C10278" s="126" t="s">
        <v>1877</v>
      </c>
      <c r="D10278" s="126" t="s">
        <v>1877</v>
      </c>
      <c r="E10278" s="124"/>
      <c r="F10278" s="119"/>
    </row>
    <row r="10279" spans="1:6" ht="63">
      <c r="A10279" s="127" t="s">
        <v>268</v>
      </c>
      <c r="B10279" s="128" t="s">
        <v>411</v>
      </c>
      <c r="C10279" s="126" t="s">
        <v>1877</v>
      </c>
      <c r="D10279" s="126" t="s">
        <v>1877</v>
      </c>
      <c r="E10279" s="124"/>
      <c r="F10279" s="119"/>
    </row>
    <row r="10280" spans="1:6" ht="31.5">
      <c r="A10280" s="127" t="s">
        <v>269</v>
      </c>
      <c r="B10280" s="128" t="s">
        <v>412</v>
      </c>
      <c r="C10280" s="126" t="s">
        <v>1877</v>
      </c>
      <c r="D10280" s="126" t="s">
        <v>1877</v>
      </c>
      <c r="E10280" s="124"/>
      <c r="F10280" s="119"/>
    </row>
    <row r="10281" spans="1:6" ht="47.25">
      <c r="A10281" s="129">
        <v>3</v>
      </c>
      <c r="B10281" s="130" t="s">
        <v>210</v>
      </c>
      <c r="C10281" s="126" t="s">
        <v>1877</v>
      </c>
      <c r="D10281" s="126" t="s">
        <v>1877</v>
      </c>
      <c r="E10281" s="124"/>
      <c r="F10281" s="119"/>
    </row>
    <row r="10282" spans="1:6" ht="31.5">
      <c r="A10282" s="127" t="s">
        <v>299</v>
      </c>
      <c r="B10282" s="128" t="s">
        <v>211</v>
      </c>
      <c r="C10282" s="126" t="s">
        <v>1877</v>
      </c>
      <c r="D10282" s="126" t="s">
        <v>1877</v>
      </c>
      <c r="E10282" s="124"/>
      <c r="F10282" s="119"/>
    </row>
    <row r="10283" spans="1:6">
      <c r="A10283" s="127" t="s">
        <v>240</v>
      </c>
      <c r="B10283" s="128" t="s">
        <v>212</v>
      </c>
      <c r="C10283" s="126" t="s">
        <v>1877</v>
      </c>
      <c r="D10283" s="126" t="s">
        <v>1877</v>
      </c>
      <c r="E10283" s="124"/>
      <c r="F10283" s="119"/>
    </row>
    <row r="10284" spans="1:6">
      <c r="A10284" s="127" t="s">
        <v>242</v>
      </c>
      <c r="B10284" s="128" t="s">
        <v>213</v>
      </c>
      <c r="C10284" s="126" t="s">
        <v>1877</v>
      </c>
      <c r="D10284" s="126" t="s">
        <v>1877</v>
      </c>
      <c r="E10284" s="124"/>
      <c r="F10284" s="119"/>
    </row>
    <row r="10285" spans="1:6">
      <c r="A10285" s="127" t="s">
        <v>214</v>
      </c>
      <c r="B10285" s="128" t="s">
        <v>215</v>
      </c>
      <c r="C10285" s="126" t="s">
        <v>1877</v>
      </c>
      <c r="D10285" s="126" t="s">
        <v>1877</v>
      </c>
      <c r="E10285" s="124"/>
      <c r="F10285" s="119"/>
    </row>
    <row r="10286" spans="1:6">
      <c r="A10286" s="127" t="s">
        <v>216</v>
      </c>
      <c r="B10286" s="128" t="s">
        <v>217</v>
      </c>
      <c r="C10286" s="126" t="s">
        <v>1877</v>
      </c>
      <c r="D10286" s="126" t="s">
        <v>1877</v>
      </c>
      <c r="E10286" s="124"/>
      <c r="F10286" s="119"/>
    </row>
    <row r="10287" spans="1:6">
      <c r="A10287" s="129">
        <v>4</v>
      </c>
      <c r="B10287" s="130" t="s">
        <v>394</v>
      </c>
      <c r="C10287" s="126"/>
      <c r="D10287" s="126"/>
      <c r="E10287" s="124"/>
      <c r="F10287" s="119"/>
    </row>
    <row r="10288" spans="1:6" ht="31.5">
      <c r="A10288" s="126" t="s">
        <v>271</v>
      </c>
      <c r="B10288" s="251" t="s">
        <v>218</v>
      </c>
      <c r="C10288" s="126" t="s">
        <v>1877</v>
      </c>
      <c r="D10288" s="126" t="s">
        <v>1877</v>
      </c>
      <c r="E10288" s="124"/>
      <c r="F10288" s="119"/>
    </row>
    <row r="10289" spans="1:6" ht="63">
      <c r="A10289" s="126" t="s">
        <v>272</v>
      </c>
      <c r="B10289" s="251" t="s">
        <v>392</v>
      </c>
      <c r="C10289" s="126" t="s">
        <v>1877</v>
      </c>
      <c r="D10289" s="126" t="s">
        <v>1877</v>
      </c>
      <c r="E10289" s="124"/>
      <c r="F10289" s="119"/>
    </row>
    <row r="10290" spans="1:6" ht="31.5">
      <c r="A10290" s="126" t="s">
        <v>273</v>
      </c>
      <c r="B10290" s="251" t="s">
        <v>500</v>
      </c>
      <c r="C10290" s="126" t="s">
        <v>1877</v>
      </c>
      <c r="D10290" s="126" t="s">
        <v>1877</v>
      </c>
      <c r="E10290" s="124"/>
      <c r="F10290" s="119"/>
    </row>
    <row r="10291" spans="1:6" ht="31.5">
      <c r="A10291" s="126" t="s">
        <v>138</v>
      </c>
      <c r="B10291" s="251" t="s">
        <v>501</v>
      </c>
      <c r="C10291" s="126" t="s">
        <v>1877</v>
      </c>
      <c r="D10291" s="126" t="s">
        <v>1877</v>
      </c>
      <c r="E10291" s="124"/>
      <c r="F10291" s="119"/>
    </row>
    <row r="10292" spans="1:6">
      <c r="E10292" s="719"/>
      <c r="F10292" s="178" t="s">
        <v>251</v>
      </c>
    </row>
    <row r="10293" spans="1:6">
      <c r="B10293" s="53"/>
      <c r="F10293" s="178" t="s">
        <v>456</v>
      </c>
    </row>
    <row r="10294" spans="1:6">
      <c r="F10294" s="178" t="s">
        <v>182</v>
      </c>
    </row>
    <row r="10295" spans="1:6">
      <c r="F10295" s="178"/>
    </row>
    <row r="10296" spans="1:6">
      <c r="A10296" s="802" t="s">
        <v>399</v>
      </c>
      <c r="B10296" s="802"/>
      <c r="C10296" s="802"/>
      <c r="D10296" s="802"/>
      <c r="E10296" s="802"/>
      <c r="F10296" s="802"/>
    </row>
    <row r="10297" spans="1:6">
      <c r="A10297" s="802" t="s">
        <v>303</v>
      </c>
      <c r="B10297" s="802"/>
      <c r="C10297" s="802"/>
      <c r="D10297" s="802"/>
      <c r="E10297" s="802"/>
      <c r="F10297" s="802"/>
    </row>
    <row r="10298" spans="1:6">
      <c r="F10298" s="178" t="s">
        <v>219</v>
      </c>
    </row>
    <row r="10299" spans="1:6">
      <c r="F10299" s="178" t="s">
        <v>220</v>
      </c>
    </row>
    <row r="10300" spans="1:6">
      <c r="F10300" s="178" t="s">
        <v>221</v>
      </c>
    </row>
    <row r="10301" spans="1:6">
      <c r="F10301" s="246" t="s">
        <v>222</v>
      </c>
    </row>
    <row r="10302" spans="1:6">
      <c r="F10302" s="178" t="s">
        <v>1885</v>
      </c>
    </row>
    <row r="10303" spans="1:6">
      <c r="F10303" s="178" t="s">
        <v>177</v>
      </c>
    </row>
    <row r="10304" spans="1:6">
      <c r="A10304" s="123"/>
    </row>
    <row r="10305" spans="1:6">
      <c r="A10305" s="804" t="s">
        <v>1886</v>
      </c>
      <c r="B10305" s="804"/>
      <c r="C10305" s="804"/>
      <c r="D10305" s="804"/>
      <c r="E10305" s="804"/>
      <c r="F10305" s="804"/>
    </row>
    <row r="10306" spans="1:6">
      <c r="A10306" s="121" t="s">
        <v>689</v>
      </c>
      <c r="B10306" s="640" t="s">
        <v>1368</v>
      </c>
    </row>
    <row r="10307" spans="1:6">
      <c r="A10307" s="803" t="s">
        <v>262</v>
      </c>
      <c r="B10307" s="781" t="s">
        <v>418</v>
      </c>
      <c r="C10307" s="806" t="s">
        <v>470</v>
      </c>
      <c r="D10307" s="807"/>
      <c r="E10307" s="805" t="s">
        <v>400</v>
      </c>
      <c r="F10307" s="781" t="s">
        <v>401</v>
      </c>
    </row>
    <row r="10308" spans="1:6">
      <c r="A10308" s="803"/>
      <c r="B10308" s="781"/>
      <c r="C10308" s="808"/>
      <c r="D10308" s="809"/>
      <c r="E10308" s="805"/>
      <c r="F10308" s="781"/>
    </row>
    <row r="10309" spans="1:6">
      <c r="A10309" s="803"/>
      <c r="B10309" s="781"/>
      <c r="C10309" s="247" t="s">
        <v>402</v>
      </c>
      <c r="D10309" s="247" t="s">
        <v>403</v>
      </c>
      <c r="E10309" s="805"/>
      <c r="F10309" s="781"/>
    </row>
    <row r="10310" spans="1:6">
      <c r="A10310" s="712">
        <v>1</v>
      </c>
      <c r="B10310" s="709">
        <v>2</v>
      </c>
      <c r="C10310" s="247">
        <v>3</v>
      </c>
      <c r="D10310" s="247">
        <v>4</v>
      </c>
      <c r="E10310" s="711">
        <v>5</v>
      </c>
      <c r="F10310" s="709">
        <v>6</v>
      </c>
    </row>
    <row r="10311" spans="1:6">
      <c r="A10311" s="712">
        <v>1</v>
      </c>
      <c r="B10311" s="248" t="s">
        <v>368</v>
      </c>
      <c r="C10311" s="249"/>
      <c r="D10311" s="249"/>
      <c r="E10311" s="125"/>
      <c r="F10311" s="710"/>
    </row>
    <row r="10312" spans="1:6">
      <c r="A10312" s="126" t="s">
        <v>264</v>
      </c>
      <c r="B10312" s="250" t="s">
        <v>369</v>
      </c>
      <c r="C10312" s="126" t="s">
        <v>1877</v>
      </c>
      <c r="D10312" s="126" t="s">
        <v>1877</v>
      </c>
      <c r="E10312" s="124"/>
      <c r="F10312" s="119"/>
    </row>
    <row r="10313" spans="1:6">
      <c r="A10313" s="126" t="s">
        <v>265</v>
      </c>
      <c r="B10313" s="251" t="s">
        <v>223</v>
      </c>
      <c r="C10313" s="126" t="s">
        <v>1877</v>
      </c>
      <c r="D10313" s="126" t="s">
        <v>1877</v>
      </c>
      <c r="E10313" s="124"/>
      <c r="F10313" s="119"/>
    </row>
    <row r="10314" spans="1:6" ht="31.5">
      <c r="A10314" s="126" t="s">
        <v>276</v>
      </c>
      <c r="B10314" s="251" t="s">
        <v>480</v>
      </c>
      <c r="C10314" s="126" t="s">
        <v>1877</v>
      </c>
      <c r="D10314" s="126" t="s">
        <v>1877</v>
      </c>
      <c r="E10314" s="124"/>
      <c r="F10314" s="119"/>
    </row>
    <row r="10315" spans="1:6" ht="63">
      <c r="A10315" s="127" t="s">
        <v>291</v>
      </c>
      <c r="B10315" s="128" t="s">
        <v>481</v>
      </c>
      <c r="C10315" s="126" t="s">
        <v>1877</v>
      </c>
      <c r="D10315" s="126" t="s">
        <v>1877</v>
      </c>
      <c r="E10315" s="124"/>
      <c r="F10315" s="119"/>
    </row>
    <row r="10316" spans="1:6" ht="31.5">
      <c r="A10316" s="127" t="s">
        <v>482</v>
      </c>
      <c r="B10316" s="128" t="s">
        <v>483</v>
      </c>
      <c r="C10316" s="126" t="s">
        <v>1877</v>
      </c>
      <c r="D10316" s="126" t="s">
        <v>1877</v>
      </c>
      <c r="E10316" s="124"/>
      <c r="F10316" s="119"/>
    </row>
    <row r="10317" spans="1:6">
      <c r="A10317" s="127" t="s">
        <v>484</v>
      </c>
      <c r="B10317" s="128" t="s">
        <v>485</v>
      </c>
      <c r="C10317" s="126" t="s">
        <v>1877</v>
      </c>
      <c r="D10317" s="126" t="s">
        <v>1877</v>
      </c>
      <c r="E10317" s="124"/>
      <c r="F10317" s="119"/>
    </row>
    <row r="10318" spans="1:6">
      <c r="A10318" s="129">
        <v>2</v>
      </c>
      <c r="B10318" s="130" t="s">
        <v>298</v>
      </c>
      <c r="C10318" s="126"/>
      <c r="D10318" s="126"/>
      <c r="E10318" s="124"/>
      <c r="F10318" s="119"/>
    </row>
    <row r="10319" spans="1:6" ht="31.5">
      <c r="A10319" s="127" t="s">
        <v>267</v>
      </c>
      <c r="B10319" s="128" t="s">
        <v>486</v>
      </c>
      <c r="C10319" s="126" t="s">
        <v>1877</v>
      </c>
      <c r="D10319" s="126" t="s">
        <v>1877</v>
      </c>
      <c r="E10319" s="124"/>
      <c r="F10319" s="119"/>
    </row>
    <row r="10320" spans="1:6" ht="63">
      <c r="A10320" s="127" t="s">
        <v>268</v>
      </c>
      <c r="B10320" s="128" t="s">
        <v>411</v>
      </c>
      <c r="C10320" s="126" t="s">
        <v>1877</v>
      </c>
      <c r="D10320" s="126" t="s">
        <v>1877</v>
      </c>
      <c r="E10320" s="124"/>
      <c r="F10320" s="119"/>
    </row>
    <row r="10321" spans="1:6" ht="31.5">
      <c r="A10321" s="127" t="s">
        <v>269</v>
      </c>
      <c r="B10321" s="128" t="s">
        <v>412</v>
      </c>
      <c r="C10321" s="126" t="s">
        <v>1877</v>
      </c>
      <c r="D10321" s="126" t="s">
        <v>1877</v>
      </c>
      <c r="E10321" s="124"/>
      <c r="F10321" s="119"/>
    </row>
    <row r="10322" spans="1:6" ht="47.25">
      <c r="A10322" s="129">
        <v>3</v>
      </c>
      <c r="B10322" s="130" t="s">
        <v>210</v>
      </c>
      <c r="C10322" s="126" t="s">
        <v>1877</v>
      </c>
      <c r="D10322" s="126" t="s">
        <v>1877</v>
      </c>
      <c r="E10322" s="124"/>
      <c r="F10322" s="119"/>
    </row>
    <row r="10323" spans="1:6" ht="31.5">
      <c r="A10323" s="127" t="s">
        <v>299</v>
      </c>
      <c r="B10323" s="128" t="s">
        <v>211</v>
      </c>
      <c r="C10323" s="126" t="s">
        <v>1877</v>
      </c>
      <c r="D10323" s="126" t="s">
        <v>1877</v>
      </c>
      <c r="E10323" s="124"/>
      <c r="F10323" s="119"/>
    </row>
    <row r="10324" spans="1:6">
      <c r="A10324" s="127" t="s">
        <v>240</v>
      </c>
      <c r="B10324" s="128" t="s">
        <v>212</v>
      </c>
      <c r="C10324" s="126" t="s">
        <v>1877</v>
      </c>
      <c r="D10324" s="126" t="s">
        <v>1877</v>
      </c>
      <c r="E10324" s="124"/>
      <c r="F10324" s="119"/>
    </row>
    <row r="10325" spans="1:6">
      <c r="A10325" s="127" t="s">
        <v>242</v>
      </c>
      <c r="B10325" s="128" t="s">
        <v>213</v>
      </c>
      <c r="C10325" s="126" t="s">
        <v>1877</v>
      </c>
      <c r="D10325" s="126" t="s">
        <v>1877</v>
      </c>
      <c r="E10325" s="124"/>
      <c r="F10325" s="119"/>
    </row>
    <row r="10326" spans="1:6">
      <c r="A10326" s="127" t="s">
        <v>214</v>
      </c>
      <c r="B10326" s="128" t="s">
        <v>215</v>
      </c>
      <c r="C10326" s="126" t="s">
        <v>1877</v>
      </c>
      <c r="D10326" s="126" t="s">
        <v>1877</v>
      </c>
      <c r="E10326" s="124"/>
      <c r="F10326" s="119"/>
    </row>
    <row r="10327" spans="1:6">
      <c r="A10327" s="127" t="s">
        <v>216</v>
      </c>
      <c r="B10327" s="128" t="s">
        <v>217</v>
      </c>
      <c r="C10327" s="126" t="s">
        <v>1877</v>
      </c>
      <c r="D10327" s="126" t="s">
        <v>1877</v>
      </c>
      <c r="E10327" s="124"/>
      <c r="F10327" s="119"/>
    </row>
    <row r="10328" spans="1:6">
      <c r="A10328" s="129">
        <v>4</v>
      </c>
      <c r="B10328" s="130" t="s">
        <v>394</v>
      </c>
      <c r="C10328" s="126"/>
      <c r="D10328" s="126"/>
      <c r="E10328" s="124"/>
      <c r="F10328" s="119"/>
    </row>
    <row r="10329" spans="1:6" ht="31.5">
      <c r="A10329" s="126" t="s">
        <v>271</v>
      </c>
      <c r="B10329" s="251" t="s">
        <v>218</v>
      </c>
      <c r="C10329" s="126" t="s">
        <v>1877</v>
      </c>
      <c r="D10329" s="126" t="s">
        <v>1877</v>
      </c>
      <c r="E10329" s="124"/>
      <c r="F10329" s="119"/>
    </row>
    <row r="10330" spans="1:6" ht="63">
      <c r="A10330" s="126" t="s">
        <v>272</v>
      </c>
      <c r="B10330" s="251" t="s">
        <v>392</v>
      </c>
      <c r="C10330" s="126" t="s">
        <v>1877</v>
      </c>
      <c r="D10330" s="126" t="s">
        <v>1877</v>
      </c>
      <c r="E10330" s="124"/>
      <c r="F10330" s="119"/>
    </row>
    <row r="10331" spans="1:6" ht="31.5">
      <c r="A10331" s="126" t="s">
        <v>273</v>
      </c>
      <c r="B10331" s="251" t="s">
        <v>500</v>
      </c>
      <c r="C10331" s="126" t="s">
        <v>1877</v>
      </c>
      <c r="D10331" s="126" t="s">
        <v>1877</v>
      </c>
      <c r="E10331" s="124"/>
      <c r="F10331" s="119"/>
    </row>
    <row r="10332" spans="1:6" ht="31.5">
      <c r="A10332" s="126" t="s">
        <v>138</v>
      </c>
      <c r="B10332" s="251" t="s">
        <v>501</v>
      </c>
      <c r="C10332" s="126" t="s">
        <v>1877</v>
      </c>
      <c r="D10332" s="126" t="s">
        <v>1877</v>
      </c>
      <c r="E10332" s="124"/>
      <c r="F10332" s="119"/>
    </row>
    <row r="10333" spans="1:6">
      <c r="E10333" s="719"/>
      <c r="F10333" s="178" t="s">
        <v>251</v>
      </c>
    </row>
    <row r="10334" spans="1:6">
      <c r="B10334" s="53"/>
      <c r="F10334" s="178" t="s">
        <v>456</v>
      </c>
    </row>
    <row r="10335" spans="1:6">
      <c r="F10335" s="178" t="s">
        <v>182</v>
      </c>
    </row>
    <row r="10336" spans="1:6">
      <c r="F10336" s="178"/>
    </row>
    <row r="10337" spans="1:6">
      <c r="A10337" s="802" t="s">
        <v>399</v>
      </c>
      <c r="B10337" s="802"/>
      <c r="C10337" s="802"/>
      <c r="D10337" s="802"/>
      <c r="E10337" s="802"/>
      <c r="F10337" s="802"/>
    </row>
    <row r="10338" spans="1:6">
      <c r="A10338" s="802" t="s">
        <v>303</v>
      </c>
      <c r="B10338" s="802"/>
      <c r="C10338" s="802"/>
      <c r="D10338" s="802"/>
      <c r="E10338" s="802"/>
      <c r="F10338" s="802"/>
    </row>
    <row r="10339" spans="1:6">
      <c r="F10339" s="178" t="s">
        <v>219</v>
      </c>
    </row>
    <row r="10340" spans="1:6">
      <c r="F10340" s="178" t="s">
        <v>220</v>
      </c>
    </row>
    <row r="10341" spans="1:6">
      <c r="F10341" s="178" t="s">
        <v>221</v>
      </c>
    </row>
    <row r="10342" spans="1:6">
      <c r="F10342" s="246" t="s">
        <v>222</v>
      </c>
    </row>
    <row r="10343" spans="1:6">
      <c r="F10343" s="178" t="s">
        <v>1885</v>
      </c>
    </row>
    <row r="10344" spans="1:6">
      <c r="F10344" s="178" t="s">
        <v>177</v>
      </c>
    </row>
    <row r="10345" spans="1:6">
      <c r="A10345" s="123"/>
    </row>
    <row r="10346" spans="1:6">
      <c r="A10346" s="804" t="s">
        <v>1886</v>
      </c>
      <c r="B10346" s="804"/>
      <c r="C10346" s="804"/>
      <c r="D10346" s="804"/>
      <c r="E10346" s="804"/>
      <c r="F10346" s="804"/>
    </row>
    <row r="10347" spans="1:6">
      <c r="A10347" s="121" t="s">
        <v>690</v>
      </c>
      <c r="B10347" s="640" t="s">
        <v>1381</v>
      </c>
    </row>
    <row r="10348" spans="1:6">
      <c r="A10348" s="803" t="s">
        <v>262</v>
      </c>
      <c r="B10348" s="781" t="s">
        <v>418</v>
      </c>
      <c r="C10348" s="806" t="s">
        <v>470</v>
      </c>
      <c r="D10348" s="807"/>
      <c r="E10348" s="805" t="s">
        <v>400</v>
      </c>
      <c r="F10348" s="781" t="s">
        <v>401</v>
      </c>
    </row>
    <row r="10349" spans="1:6">
      <c r="A10349" s="803"/>
      <c r="B10349" s="781"/>
      <c r="C10349" s="808"/>
      <c r="D10349" s="809"/>
      <c r="E10349" s="805"/>
      <c r="F10349" s="781"/>
    </row>
    <row r="10350" spans="1:6">
      <c r="A10350" s="803"/>
      <c r="B10350" s="781"/>
      <c r="C10350" s="247" t="s">
        <v>402</v>
      </c>
      <c r="D10350" s="247" t="s">
        <v>403</v>
      </c>
      <c r="E10350" s="805"/>
      <c r="F10350" s="781"/>
    </row>
    <row r="10351" spans="1:6">
      <c r="A10351" s="712">
        <v>1</v>
      </c>
      <c r="B10351" s="709">
        <v>2</v>
      </c>
      <c r="C10351" s="247">
        <v>3</v>
      </c>
      <c r="D10351" s="247">
        <v>4</v>
      </c>
      <c r="E10351" s="711">
        <v>5</v>
      </c>
      <c r="F10351" s="709">
        <v>6</v>
      </c>
    </row>
    <row r="10352" spans="1:6">
      <c r="A10352" s="712">
        <v>1</v>
      </c>
      <c r="B10352" s="248" t="s">
        <v>368</v>
      </c>
      <c r="C10352" s="249"/>
      <c r="D10352" s="249"/>
      <c r="E10352" s="125"/>
      <c r="F10352" s="710"/>
    </row>
    <row r="10353" spans="1:6">
      <c r="A10353" s="126" t="s">
        <v>264</v>
      </c>
      <c r="B10353" s="250" t="s">
        <v>369</v>
      </c>
      <c r="C10353" s="126" t="s">
        <v>1887</v>
      </c>
      <c r="D10353" s="126" t="s">
        <v>1887</v>
      </c>
      <c r="E10353" s="124"/>
      <c r="F10353" s="119"/>
    </row>
    <row r="10354" spans="1:6">
      <c r="A10354" s="126" t="s">
        <v>265</v>
      </c>
      <c r="B10354" s="251" t="s">
        <v>223</v>
      </c>
      <c r="C10354" s="126" t="s">
        <v>1887</v>
      </c>
      <c r="D10354" s="126" t="s">
        <v>1887</v>
      </c>
      <c r="E10354" s="124"/>
      <c r="F10354" s="119"/>
    </row>
    <row r="10355" spans="1:6" ht="31.5">
      <c r="A10355" s="126" t="s">
        <v>276</v>
      </c>
      <c r="B10355" s="251" t="s">
        <v>480</v>
      </c>
      <c r="C10355" s="126" t="s">
        <v>1887</v>
      </c>
      <c r="D10355" s="126" t="s">
        <v>1887</v>
      </c>
      <c r="E10355" s="124"/>
      <c r="F10355" s="119"/>
    </row>
    <row r="10356" spans="1:6" ht="63">
      <c r="A10356" s="127" t="s">
        <v>291</v>
      </c>
      <c r="B10356" s="128" t="s">
        <v>481</v>
      </c>
      <c r="C10356" s="126" t="s">
        <v>1887</v>
      </c>
      <c r="D10356" s="126" t="s">
        <v>1887</v>
      </c>
      <c r="E10356" s="124"/>
      <c r="F10356" s="119"/>
    </row>
    <row r="10357" spans="1:6" ht="31.5">
      <c r="A10357" s="127" t="s">
        <v>482</v>
      </c>
      <c r="B10357" s="128" t="s">
        <v>483</v>
      </c>
      <c r="C10357" s="126" t="s">
        <v>1887</v>
      </c>
      <c r="D10357" s="126" t="s">
        <v>1887</v>
      </c>
      <c r="E10357" s="124"/>
      <c r="F10357" s="119"/>
    </row>
    <row r="10358" spans="1:6">
      <c r="A10358" s="127" t="s">
        <v>484</v>
      </c>
      <c r="B10358" s="128" t="s">
        <v>485</v>
      </c>
      <c r="C10358" s="126" t="s">
        <v>1887</v>
      </c>
      <c r="D10358" s="126" t="s">
        <v>1887</v>
      </c>
      <c r="E10358" s="124"/>
      <c r="F10358" s="119"/>
    </row>
    <row r="10359" spans="1:6">
      <c r="A10359" s="129">
        <v>2</v>
      </c>
      <c r="B10359" s="130" t="s">
        <v>298</v>
      </c>
      <c r="C10359" s="126"/>
      <c r="D10359" s="126"/>
      <c r="E10359" s="124"/>
      <c r="F10359" s="119"/>
    </row>
    <row r="10360" spans="1:6" ht="31.5">
      <c r="A10360" s="127" t="s">
        <v>267</v>
      </c>
      <c r="B10360" s="128" t="s">
        <v>486</v>
      </c>
      <c r="C10360" s="126" t="s">
        <v>1887</v>
      </c>
      <c r="D10360" s="126" t="s">
        <v>1887</v>
      </c>
      <c r="E10360" s="124"/>
      <c r="F10360" s="119"/>
    </row>
    <row r="10361" spans="1:6" ht="63">
      <c r="A10361" s="127" t="s">
        <v>268</v>
      </c>
      <c r="B10361" s="128" t="s">
        <v>411</v>
      </c>
      <c r="C10361" s="126" t="s">
        <v>1887</v>
      </c>
      <c r="D10361" s="126" t="s">
        <v>1887</v>
      </c>
      <c r="E10361" s="124"/>
      <c r="F10361" s="119"/>
    </row>
    <row r="10362" spans="1:6" ht="31.5">
      <c r="A10362" s="127" t="s">
        <v>269</v>
      </c>
      <c r="B10362" s="128" t="s">
        <v>412</v>
      </c>
      <c r="C10362" s="126" t="s">
        <v>1887</v>
      </c>
      <c r="D10362" s="126" t="s">
        <v>1887</v>
      </c>
      <c r="E10362" s="124"/>
      <c r="F10362" s="119"/>
    </row>
    <row r="10363" spans="1:6" ht="47.25">
      <c r="A10363" s="129">
        <v>3</v>
      </c>
      <c r="B10363" s="130" t="s">
        <v>210</v>
      </c>
      <c r="C10363" s="126" t="s">
        <v>1887</v>
      </c>
      <c r="D10363" s="126" t="s">
        <v>1887</v>
      </c>
      <c r="E10363" s="124"/>
      <c r="F10363" s="119"/>
    </row>
    <row r="10364" spans="1:6" ht="31.5">
      <c r="A10364" s="127" t="s">
        <v>299</v>
      </c>
      <c r="B10364" s="128" t="s">
        <v>211</v>
      </c>
      <c r="C10364" s="126" t="s">
        <v>1887</v>
      </c>
      <c r="D10364" s="126" t="s">
        <v>1887</v>
      </c>
      <c r="E10364" s="124"/>
      <c r="F10364" s="119"/>
    </row>
    <row r="10365" spans="1:6">
      <c r="A10365" s="127" t="s">
        <v>240</v>
      </c>
      <c r="B10365" s="128" t="s">
        <v>212</v>
      </c>
      <c r="C10365" s="126" t="s">
        <v>1887</v>
      </c>
      <c r="D10365" s="126" t="s">
        <v>1887</v>
      </c>
      <c r="E10365" s="124"/>
      <c r="F10365" s="119"/>
    </row>
    <row r="10366" spans="1:6">
      <c r="A10366" s="127" t="s">
        <v>242</v>
      </c>
      <c r="B10366" s="128" t="s">
        <v>213</v>
      </c>
      <c r="C10366" s="126" t="s">
        <v>1887</v>
      </c>
      <c r="D10366" s="126" t="s">
        <v>1887</v>
      </c>
      <c r="E10366" s="124"/>
      <c r="F10366" s="119"/>
    </row>
    <row r="10367" spans="1:6">
      <c r="A10367" s="127" t="s">
        <v>214</v>
      </c>
      <c r="B10367" s="128" t="s">
        <v>215</v>
      </c>
      <c r="C10367" s="126" t="s">
        <v>1887</v>
      </c>
      <c r="D10367" s="126" t="s">
        <v>1887</v>
      </c>
      <c r="E10367" s="124"/>
      <c r="F10367" s="119"/>
    </row>
    <row r="10368" spans="1:6">
      <c r="A10368" s="127" t="s">
        <v>216</v>
      </c>
      <c r="B10368" s="128" t="s">
        <v>217</v>
      </c>
      <c r="C10368" s="126" t="s">
        <v>1887</v>
      </c>
      <c r="D10368" s="126" t="s">
        <v>1887</v>
      </c>
      <c r="E10368" s="124"/>
      <c r="F10368" s="119"/>
    </row>
    <row r="10369" spans="1:6">
      <c r="A10369" s="129">
        <v>4</v>
      </c>
      <c r="B10369" s="130" t="s">
        <v>394</v>
      </c>
      <c r="C10369" s="126"/>
      <c r="D10369" s="126"/>
      <c r="E10369" s="124"/>
      <c r="F10369" s="119"/>
    </row>
    <row r="10370" spans="1:6" ht="31.5">
      <c r="A10370" s="126" t="s">
        <v>271</v>
      </c>
      <c r="B10370" s="251" t="s">
        <v>218</v>
      </c>
      <c r="C10370" s="126" t="s">
        <v>1887</v>
      </c>
      <c r="D10370" s="126" t="s">
        <v>1887</v>
      </c>
      <c r="E10370" s="124"/>
      <c r="F10370" s="119"/>
    </row>
    <row r="10371" spans="1:6" ht="63">
      <c r="A10371" s="126" t="s">
        <v>272</v>
      </c>
      <c r="B10371" s="251" t="s">
        <v>392</v>
      </c>
      <c r="C10371" s="126" t="s">
        <v>1887</v>
      </c>
      <c r="D10371" s="126" t="s">
        <v>1887</v>
      </c>
      <c r="E10371" s="124"/>
      <c r="F10371" s="119"/>
    </row>
    <row r="10372" spans="1:6" ht="31.5">
      <c r="A10372" s="126" t="s">
        <v>273</v>
      </c>
      <c r="B10372" s="251" t="s">
        <v>500</v>
      </c>
      <c r="C10372" s="126" t="s">
        <v>1887</v>
      </c>
      <c r="D10372" s="126" t="s">
        <v>1887</v>
      </c>
      <c r="E10372" s="124"/>
      <c r="F10372" s="119"/>
    </row>
    <row r="10373" spans="1:6" ht="31.5">
      <c r="A10373" s="126" t="s">
        <v>138</v>
      </c>
      <c r="B10373" s="251" t="s">
        <v>501</v>
      </c>
      <c r="C10373" s="126" t="s">
        <v>1887</v>
      </c>
      <c r="D10373" s="126" t="s">
        <v>1887</v>
      </c>
      <c r="E10373" s="124"/>
      <c r="F10373" s="119"/>
    </row>
    <row r="10374" spans="1:6">
      <c r="E10374" s="719"/>
      <c r="F10374" s="178" t="s">
        <v>251</v>
      </c>
    </row>
    <row r="10375" spans="1:6">
      <c r="B10375" s="53"/>
      <c r="F10375" s="178" t="s">
        <v>456</v>
      </c>
    </row>
    <row r="10376" spans="1:6">
      <c r="F10376" s="178" t="s">
        <v>182</v>
      </c>
    </row>
    <row r="10377" spans="1:6">
      <c r="F10377" s="178"/>
    </row>
    <row r="10378" spans="1:6">
      <c r="A10378" s="802" t="s">
        <v>399</v>
      </c>
      <c r="B10378" s="802"/>
      <c r="C10378" s="802"/>
      <c r="D10378" s="802"/>
      <c r="E10378" s="802"/>
      <c r="F10378" s="802"/>
    </row>
    <row r="10379" spans="1:6">
      <c r="A10379" s="802" t="s">
        <v>303</v>
      </c>
      <c r="B10379" s="802"/>
      <c r="C10379" s="802"/>
      <c r="D10379" s="802"/>
      <c r="E10379" s="802"/>
      <c r="F10379" s="802"/>
    </row>
    <row r="10380" spans="1:6">
      <c r="F10380" s="178" t="s">
        <v>219</v>
      </c>
    </row>
    <row r="10381" spans="1:6">
      <c r="F10381" s="178" t="s">
        <v>220</v>
      </c>
    </row>
    <row r="10382" spans="1:6">
      <c r="F10382" s="178" t="s">
        <v>221</v>
      </c>
    </row>
    <row r="10383" spans="1:6">
      <c r="F10383" s="246" t="s">
        <v>222</v>
      </c>
    </row>
    <row r="10384" spans="1:6">
      <c r="F10384" s="178" t="s">
        <v>1885</v>
      </c>
    </row>
    <row r="10385" spans="1:6">
      <c r="F10385" s="178" t="s">
        <v>177</v>
      </c>
    </row>
    <row r="10386" spans="1:6">
      <c r="A10386" s="123"/>
    </row>
    <row r="10387" spans="1:6">
      <c r="A10387" s="804" t="s">
        <v>1886</v>
      </c>
      <c r="B10387" s="804"/>
      <c r="C10387" s="804"/>
      <c r="D10387" s="804"/>
      <c r="E10387" s="804"/>
      <c r="F10387" s="804"/>
    </row>
    <row r="10388" spans="1:6">
      <c r="A10388" s="121" t="s">
        <v>691</v>
      </c>
      <c r="B10388" s="640" t="s">
        <v>1830</v>
      </c>
    </row>
    <row r="10389" spans="1:6">
      <c r="A10389" s="803" t="s">
        <v>262</v>
      </c>
      <c r="B10389" s="781" t="s">
        <v>418</v>
      </c>
      <c r="C10389" s="806" t="s">
        <v>470</v>
      </c>
      <c r="D10389" s="807"/>
      <c r="E10389" s="805" t="s">
        <v>400</v>
      </c>
      <c r="F10389" s="781" t="s">
        <v>401</v>
      </c>
    </row>
    <row r="10390" spans="1:6">
      <c r="A10390" s="803"/>
      <c r="B10390" s="781"/>
      <c r="C10390" s="808"/>
      <c r="D10390" s="809"/>
      <c r="E10390" s="805"/>
      <c r="F10390" s="781"/>
    </row>
    <row r="10391" spans="1:6">
      <c r="A10391" s="803"/>
      <c r="B10391" s="781"/>
      <c r="C10391" s="247" t="s">
        <v>402</v>
      </c>
      <c r="D10391" s="247" t="s">
        <v>403</v>
      </c>
      <c r="E10391" s="805"/>
      <c r="F10391" s="781"/>
    </row>
    <row r="10392" spans="1:6">
      <c r="A10392" s="712">
        <v>1</v>
      </c>
      <c r="B10392" s="709">
        <v>2</v>
      </c>
      <c r="C10392" s="247">
        <v>3</v>
      </c>
      <c r="D10392" s="247">
        <v>4</v>
      </c>
      <c r="E10392" s="711">
        <v>5</v>
      </c>
      <c r="F10392" s="709">
        <v>6</v>
      </c>
    </row>
    <row r="10393" spans="1:6">
      <c r="A10393" s="712">
        <v>1</v>
      </c>
      <c r="B10393" s="248" t="s">
        <v>368</v>
      </c>
      <c r="C10393" s="249"/>
      <c r="D10393" s="249"/>
      <c r="E10393" s="125"/>
      <c r="F10393" s="710"/>
    </row>
    <row r="10394" spans="1:6">
      <c r="A10394" s="126" t="s">
        <v>264</v>
      </c>
      <c r="B10394" s="250" t="s">
        <v>369</v>
      </c>
      <c r="C10394" s="126" t="s">
        <v>1887</v>
      </c>
      <c r="D10394" s="126" t="s">
        <v>1887</v>
      </c>
      <c r="E10394" s="124"/>
      <c r="F10394" s="119"/>
    </row>
    <row r="10395" spans="1:6">
      <c r="A10395" s="126" t="s">
        <v>265</v>
      </c>
      <c r="B10395" s="251" t="s">
        <v>223</v>
      </c>
      <c r="C10395" s="126" t="s">
        <v>1887</v>
      </c>
      <c r="D10395" s="126" t="s">
        <v>1887</v>
      </c>
      <c r="E10395" s="124"/>
      <c r="F10395" s="119"/>
    </row>
    <row r="10396" spans="1:6" ht="31.5">
      <c r="A10396" s="126" t="s">
        <v>276</v>
      </c>
      <c r="B10396" s="251" t="s">
        <v>480</v>
      </c>
      <c r="C10396" s="126" t="s">
        <v>1887</v>
      </c>
      <c r="D10396" s="126" t="s">
        <v>1887</v>
      </c>
      <c r="E10396" s="124"/>
      <c r="F10396" s="119"/>
    </row>
    <row r="10397" spans="1:6" ht="63">
      <c r="A10397" s="127" t="s">
        <v>291</v>
      </c>
      <c r="B10397" s="128" t="s">
        <v>481</v>
      </c>
      <c r="C10397" s="126" t="s">
        <v>1887</v>
      </c>
      <c r="D10397" s="126" t="s">
        <v>1887</v>
      </c>
      <c r="E10397" s="124"/>
      <c r="F10397" s="119"/>
    </row>
    <row r="10398" spans="1:6" ht="31.5">
      <c r="A10398" s="127" t="s">
        <v>482</v>
      </c>
      <c r="B10398" s="128" t="s">
        <v>483</v>
      </c>
      <c r="C10398" s="126" t="s">
        <v>1887</v>
      </c>
      <c r="D10398" s="126" t="s">
        <v>1887</v>
      </c>
      <c r="E10398" s="124"/>
      <c r="F10398" s="119"/>
    </row>
    <row r="10399" spans="1:6">
      <c r="A10399" s="127" t="s">
        <v>484</v>
      </c>
      <c r="B10399" s="128" t="s">
        <v>485</v>
      </c>
      <c r="C10399" s="126" t="s">
        <v>1887</v>
      </c>
      <c r="D10399" s="126" t="s">
        <v>1887</v>
      </c>
      <c r="E10399" s="124"/>
      <c r="F10399" s="119"/>
    </row>
    <row r="10400" spans="1:6">
      <c r="A10400" s="129">
        <v>2</v>
      </c>
      <c r="B10400" s="130" t="s">
        <v>298</v>
      </c>
      <c r="C10400" s="126"/>
      <c r="D10400" s="126"/>
      <c r="E10400" s="124"/>
      <c r="F10400" s="119"/>
    </row>
    <row r="10401" spans="1:6" ht="31.5">
      <c r="A10401" s="127" t="s">
        <v>267</v>
      </c>
      <c r="B10401" s="128" t="s">
        <v>486</v>
      </c>
      <c r="C10401" s="126" t="s">
        <v>1887</v>
      </c>
      <c r="D10401" s="126" t="s">
        <v>1887</v>
      </c>
      <c r="E10401" s="124"/>
      <c r="F10401" s="119"/>
    </row>
    <row r="10402" spans="1:6" ht="63">
      <c r="A10402" s="127" t="s">
        <v>268</v>
      </c>
      <c r="B10402" s="128" t="s">
        <v>411</v>
      </c>
      <c r="C10402" s="126" t="s">
        <v>1887</v>
      </c>
      <c r="D10402" s="126" t="s">
        <v>1887</v>
      </c>
      <c r="E10402" s="124"/>
      <c r="F10402" s="119"/>
    </row>
    <row r="10403" spans="1:6" ht="31.5">
      <c r="A10403" s="127" t="s">
        <v>269</v>
      </c>
      <c r="B10403" s="128" t="s">
        <v>412</v>
      </c>
      <c r="C10403" s="126" t="s">
        <v>1887</v>
      </c>
      <c r="D10403" s="126" t="s">
        <v>1887</v>
      </c>
      <c r="E10403" s="124"/>
      <c r="F10403" s="119"/>
    </row>
    <row r="10404" spans="1:6" ht="47.25">
      <c r="A10404" s="129">
        <v>3</v>
      </c>
      <c r="B10404" s="130" t="s">
        <v>210</v>
      </c>
      <c r="C10404" s="126" t="s">
        <v>1887</v>
      </c>
      <c r="D10404" s="126" t="s">
        <v>1887</v>
      </c>
      <c r="E10404" s="124"/>
      <c r="F10404" s="119"/>
    </row>
    <row r="10405" spans="1:6" ht="31.5">
      <c r="A10405" s="127" t="s">
        <v>299</v>
      </c>
      <c r="B10405" s="128" t="s">
        <v>211</v>
      </c>
      <c r="C10405" s="126" t="s">
        <v>1887</v>
      </c>
      <c r="D10405" s="126" t="s">
        <v>1887</v>
      </c>
      <c r="E10405" s="124"/>
      <c r="F10405" s="119"/>
    </row>
    <row r="10406" spans="1:6">
      <c r="A10406" s="127" t="s">
        <v>240</v>
      </c>
      <c r="B10406" s="128" t="s">
        <v>212</v>
      </c>
      <c r="C10406" s="126" t="s">
        <v>1887</v>
      </c>
      <c r="D10406" s="126" t="s">
        <v>1887</v>
      </c>
      <c r="E10406" s="124"/>
      <c r="F10406" s="119"/>
    </row>
    <row r="10407" spans="1:6">
      <c r="A10407" s="127" t="s">
        <v>242</v>
      </c>
      <c r="B10407" s="128" t="s">
        <v>213</v>
      </c>
      <c r="C10407" s="126" t="s">
        <v>1887</v>
      </c>
      <c r="D10407" s="126" t="s">
        <v>1887</v>
      </c>
      <c r="E10407" s="124"/>
      <c r="F10407" s="119"/>
    </row>
    <row r="10408" spans="1:6">
      <c r="A10408" s="127" t="s">
        <v>214</v>
      </c>
      <c r="B10408" s="128" t="s">
        <v>215</v>
      </c>
      <c r="C10408" s="126" t="s">
        <v>1887</v>
      </c>
      <c r="D10408" s="126" t="s">
        <v>1887</v>
      </c>
      <c r="E10408" s="124"/>
      <c r="F10408" s="119"/>
    </row>
    <row r="10409" spans="1:6">
      <c r="A10409" s="127" t="s">
        <v>216</v>
      </c>
      <c r="B10409" s="128" t="s">
        <v>217</v>
      </c>
      <c r="C10409" s="126" t="s">
        <v>1887</v>
      </c>
      <c r="D10409" s="126" t="s">
        <v>1887</v>
      </c>
      <c r="E10409" s="124"/>
      <c r="F10409" s="119"/>
    </row>
    <row r="10410" spans="1:6">
      <c r="A10410" s="129">
        <v>4</v>
      </c>
      <c r="B10410" s="130" t="s">
        <v>394</v>
      </c>
      <c r="C10410" s="126"/>
      <c r="D10410" s="126"/>
      <c r="E10410" s="124"/>
      <c r="F10410" s="119"/>
    </row>
    <row r="10411" spans="1:6" ht="31.5">
      <c r="A10411" s="126" t="s">
        <v>271</v>
      </c>
      <c r="B10411" s="251" t="s">
        <v>218</v>
      </c>
      <c r="C10411" s="126" t="s">
        <v>1887</v>
      </c>
      <c r="D10411" s="126" t="s">
        <v>1887</v>
      </c>
      <c r="E10411" s="124"/>
      <c r="F10411" s="119"/>
    </row>
    <row r="10412" spans="1:6" ht="63">
      <c r="A10412" s="126" t="s">
        <v>272</v>
      </c>
      <c r="B10412" s="251" t="s">
        <v>392</v>
      </c>
      <c r="C10412" s="126" t="s">
        <v>1887</v>
      </c>
      <c r="D10412" s="126" t="s">
        <v>1887</v>
      </c>
      <c r="E10412" s="124"/>
      <c r="F10412" s="119"/>
    </row>
    <row r="10413" spans="1:6" ht="31.5">
      <c r="A10413" s="126" t="s">
        <v>273</v>
      </c>
      <c r="B10413" s="251" t="s">
        <v>500</v>
      </c>
      <c r="C10413" s="126" t="s">
        <v>1887</v>
      </c>
      <c r="D10413" s="126" t="s">
        <v>1887</v>
      </c>
      <c r="E10413" s="124"/>
      <c r="F10413" s="119"/>
    </row>
    <row r="10414" spans="1:6" ht="31.5">
      <c r="A10414" s="126" t="s">
        <v>138</v>
      </c>
      <c r="B10414" s="251" t="s">
        <v>501</v>
      </c>
      <c r="C10414" s="126" t="s">
        <v>1887</v>
      </c>
      <c r="D10414" s="126" t="s">
        <v>1887</v>
      </c>
      <c r="E10414" s="124"/>
      <c r="F10414" s="119"/>
    </row>
    <row r="10415" spans="1:6">
      <c r="E10415" s="719"/>
      <c r="F10415" s="178" t="s">
        <v>251</v>
      </c>
    </row>
    <row r="10416" spans="1:6">
      <c r="B10416" s="53"/>
      <c r="F10416" s="178" t="s">
        <v>456</v>
      </c>
    </row>
    <row r="10417" spans="1:6">
      <c r="F10417" s="178" t="s">
        <v>182</v>
      </c>
    </row>
    <row r="10418" spans="1:6">
      <c r="F10418" s="178"/>
    </row>
    <row r="10419" spans="1:6">
      <c r="A10419" s="802" t="s">
        <v>399</v>
      </c>
      <c r="B10419" s="802"/>
      <c r="C10419" s="802"/>
      <c r="D10419" s="802"/>
      <c r="E10419" s="802"/>
      <c r="F10419" s="802"/>
    </row>
    <row r="10420" spans="1:6">
      <c r="A10420" s="802" t="s">
        <v>303</v>
      </c>
      <c r="B10420" s="802"/>
      <c r="C10420" s="802"/>
      <c r="D10420" s="802"/>
      <c r="E10420" s="802"/>
      <c r="F10420" s="802"/>
    </row>
    <row r="10421" spans="1:6">
      <c r="F10421" s="178" t="s">
        <v>219</v>
      </c>
    </row>
    <row r="10422" spans="1:6">
      <c r="F10422" s="178" t="s">
        <v>220</v>
      </c>
    </row>
    <row r="10423" spans="1:6">
      <c r="F10423" s="178" t="s">
        <v>221</v>
      </c>
    </row>
    <row r="10424" spans="1:6">
      <c r="F10424" s="246" t="s">
        <v>222</v>
      </c>
    </row>
    <row r="10425" spans="1:6">
      <c r="F10425" s="178" t="s">
        <v>1885</v>
      </c>
    </row>
    <row r="10426" spans="1:6">
      <c r="F10426" s="178" t="s">
        <v>177</v>
      </c>
    </row>
    <row r="10427" spans="1:6">
      <c r="A10427" s="123"/>
    </row>
    <row r="10428" spans="1:6">
      <c r="A10428" s="804" t="s">
        <v>1886</v>
      </c>
      <c r="B10428" s="804"/>
      <c r="C10428" s="804"/>
      <c r="D10428" s="804"/>
      <c r="E10428" s="804"/>
      <c r="F10428" s="804"/>
    </row>
    <row r="10429" spans="1:6">
      <c r="A10429" s="121" t="s">
        <v>692</v>
      </c>
      <c r="B10429" s="640" t="s">
        <v>1831</v>
      </c>
    </row>
    <row r="10430" spans="1:6">
      <c r="A10430" s="803" t="s">
        <v>262</v>
      </c>
      <c r="B10430" s="781" t="s">
        <v>418</v>
      </c>
      <c r="C10430" s="806" t="s">
        <v>470</v>
      </c>
      <c r="D10430" s="807"/>
      <c r="E10430" s="805" t="s">
        <v>400</v>
      </c>
      <c r="F10430" s="781" t="s">
        <v>401</v>
      </c>
    </row>
    <row r="10431" spans="1:6">
      <c r="A10431" s="803"/>
      <c r="B10431" s="781"/>
      <c r="C10431" s="808"/>
      <c r="D10431" s="809"/>
      <c r="E10431" s="805"/>
      <c r="F10431" s="781"/>
    </row>
    <row r="10432" spans="1:6">
      <c r="A10432" s="803"/>
      <c r="B10432" s="781"/>
      <c r="C10432" s="247" t="s">
        <v>402</v>
      </c>
      <c r="D10432" s="247" t="s">
        <v>403</v>
      </c>
      <c r="E10432" s="805"/>
      <c r="F10432" s="781"/>
    </row>
    <row r="10433" spans="1:6">
      <c r="A10433" s="712">
        <v>1</v>
      </c>
      <c r="B10433" s="709">
        <v>2</v>
      </c>
      <c r="C10433" s="247">
        <v>3</v>
      </c>
      <c r="D10433" s="247">
        <v>4</v>
      </c>
      <c r="E10433" s="711">
        <v>5</v>
      </c>
      <c r="F10433" s="709">
        <v>6</v>
      </c>
    </row>
    <row r="10434" spans="1:6">
      <c r="A10434" s="712">
        <v>1</v>
      </c>
      <c r="B10434" s="248" t="s">
        <v>368</v>
      </c>
      <c r="C10434" s="249"/>
      <c r="D10434" s="249"/>
      <c r="E10434" s="125"/>
      <c r="F10434" s="710"/>
    </row>
    <row r="10435" spans="1:6">
      <c r="A10435" s="126" t="s">
        <v>264</v>
      </c>
      <c r="B10435" s="250" t="s">
        <v>369</v>
      </c>
      <c r="C10435" s="126" t="s">
        <v>1887</v>
      </c>
      <c r="D10435" s="126" t="s">
        <v>1887</v>
      </c>
      <c r="E10435" s="124"/>
      <c r="F10435" s="119"/>
    </row>
    <row r="10436" spans="1:6">
      <c r="A10436" s="126" t="s">
        <v>265</v>
      </c>
      <c r="B10436" s="251" t="s">
        <v>223</v>
      </c>
      <c r="C10436" s="126" t="s">
        <v>1887</v>
      </c>
      <c r="D10436" s="126" t="s">
        <v>1887</v>
      </c>
      <c r="E10436" s="124"/>
      <c r="F10436" s="119"/>
    </row>
    <row r="10437" spans="1:6" ht="31.5">
      <c r="A10437" s="126" t="s">
        <v>276</v>
      </c>
      <c r="B10437" s="251" t="s">
        <v>480</v>
      </c>
      <c r="C10437" s="126" t="s">
        <v>1887</v>
      </c>
      <c r="D10437" s="126" t="s">
        <v>1887</v>
      </c>
      <c r="E10437" s="124"/>
      <c r="F10437" s="119"/>
    </row>
    <row r="10438" spans="1:6" ht="63">
      <c r="A10438" s="127" t="s">
        <v>291</v>
      </c>
      <c r="B10438" s="128" t="s">
        <v>481</v>
      </c>
      <c r="C10438" s="126" t="s">
        <v>1887</v>
      </c>
      <c r="D10438" s="126" t="s">
        <v>1887</v>
      </c>
      <c r="E10438" s="124"/>
      <c r="F10438" s="119"/>
    </row>
    <row r="10439" spans="1:6" ht="31.5">
      <c r="A10439" s="127" t="s">
        <v>482</v>
      </c>
      <c r="B10439" s="128" t="s">
        <v>483</v>
      </c>
      <c r="C10439" s="126" t="s">
        <v>1887</v>
      </c>
      <c r="D10439" s="126" t="s">
        <v>1887</v>
      </c>
      <c r="E10439" s="124"/>
      <c r="F10439" s="119"/>
    </row>
    <row r="10440" spans="1:6">
      <c r="A10440" s="127" t="s">
        <v>484</v>
      </c>
      <c r="B10440" s="128" t="s">
        <v>485</v>
      </c>
      <c r="C10440" s="126" t="s">
        <v>1887</v>
      </c>
      <c r="D10440" s="126" t="s">
        <v>1887</v>
      </c>
      <c r="E10440" s="124"/>
      <c r="F10440" s="119"/>
    </row>
    <row r="10441" spans="1:6">
      <c r="A10441" s="129">
        <v>2</v>
      </c>
      <c r="B10441" s="130" t="s">
        <v>298</v>
      </c>
      <c r="C10441" s="126"/>
      <c r="D10441" s="126"/>
      <c r="E10441" s="124"/>
      <c r="F10441" s="119"/>
    </row>
    <row r="10442" spans="1:6" ht="31.5">
      <c r="A10442" s="127" t="s">
        <v>267</v>
      </c>
      <c r="B10442" s="128" t="s">
        <v>486</v>
      </c>
      <c r="C10442" s="126" t="s">
        <v>1887</v>
      </c>
      <c r="D10442" s="126" t="s">
        <v>1887</v>
      </c>
      <c r="E10442" s="124"/>
      <c r="F10442" s="119"/>
    </row>
    <row r="10443" spans="1:6" ht="63">
      <c r="A10443" s="127" t="s">
        <v>268</v>
      </c>
      <c r="B10443" s="128" t="s">
        <v>411</v>
      </c>
      <c r="C10443" s="126" t="s">
        <v>1887</v>
      </c>
      <c r="D10443" s="126" t="s">
        <v>1887</v>
      </c>
      <c r="E10443" s="124"/>
      <c r="F10443" s="119"/>
    </row>
    <row r="10444" spans="1:6" ht="31.5">
      <c r="A10444" s="127" t="s">
        <v>269</v>
      </c>
      <c r="B10444" s="128" t="s">
        <v>412</v>
      </c>
      <c r="C10444" s="126" t="s">
        <v>1887</v>
      </c>
      <c r="D10444" s="126" t="s">
        <v>1887</v>
      </c>
      <c r="E10444" s="124"/>
      <c r="F10444" s="119"/>
    </row>
    <row r="10445" spans="1:6" ht="47.25">
      <c r="A10445" s="129">
        <v>3</v>
      </c>
      <c r="B10445" s="130" t="s">
        <v>210</v>
      </c>
      <c r="C10445" s="126" t="s">
        <v>1887</v>
      </c>
      <c r="D10445" s="126" t="s">
        <v>1887</v>
      </c>
      <c r="E10445" s="124"/>
      <c r="F10445" s="119"/>
    </row>
    <row r="10446" spans="1:6" ht="31.5">
      <c r="A10446" s="127" t="s">
        <v>299</v>
      </c>
      <c r="B10446" s="128" t="s">
        <v>211</v>
      </c>
      <c r="C10446" s="126" t="s">
        <v>1887</v>
      </c>
      <c r="D10446" s="126" t="s">
        <v>1887</v>
      </c>
      <c r="E10446" s="124"/>
      <c r="F10446" s="119"/>
    </row>
    <row r="10447" spans="1:6">
      <c r="A10447" s="127" t="s">
        <v>240</v>
      </c>
      <c r="B10447" s="128" t="s">
        <v>212</v>
      </c>
      <c r="C10447" s="126" t="s">
        <v>1887</v>
      </c>
      <c r="D10447" s="126" t="s">
        <v>1887</v>
      </c>
      <c r="E10447" s="124"/>
      <c r="F10447" s="119"/>
    </row>
    <row r="10448" spans="1:6">
      <c r="A10448" s="127" t="s">
        <v>242</v>
      </c>
      <c r="B10448" s="128" t="s">
        <v>213</v>
      </c>
      <c r="C10448" s="126" t="s">
        <v>1887</v>
      </c>
      <c r="D10448" s="126" t="s">
        <v>1887</v>
      </c>
      <c r="E10448" s="124"/>
      <c r="F10448" s="119"/>
    </row>
    <row r="10449" spans="1:6">
      <c r="A10449" s="127" t="s">
        <v>214</v>
      </c>
      <c r="B10449" s="128" t="s">
        <v>215</v>
      </c>
      <c r="C10449" s="126" t="s">
        <v>1887</v>
      </c>
      <c r="D10449" s="126" t="s">
        <v>1887</v>
      </c>
      <c r="E10449" s="124"/>
      <c r="F10449" s="119"/>
    </row>
    <row r="10450" spans="1:6">
      <c r="A10450" s="127" t="s">
        <v>216</v>
      </c>
      <c r="B10450" s="128" t="s">
        <v>217</v>
      </c>
      <c r="C10450" s="126" t="s">
        <v>1887</v>
      </c>
      <c r="D10450" s="126" t="s">
        <v>1887</v>
      </c>
      <c r="E10450" s="124"/>
      <c r="F10450" s="119"/>
    </row>
    <row r="10451" spans="1:6">
      <c r="A10451" s="129">
        <v>4</v>
      </c>
      <c r="B10451" s="130" t="s">
        <v>394</v>
      </c>
      <c r="C10451" s="126"/>
      <c r="D10451" s="126"/>
      <c r="E10451" s="124"/>
      <c r="F10451" s="119"/>
    </row>
    <row r="10452" spans="1:6" ht="31.5">
      <c r="A10452" s="126" t="s">
        <v>271</v>
      </c>
      <c r="B10452" s="251" t="s">
        <v>218</v>
      </c>
      <c r="C10452" s="126" t="s">
        <v>1887</v>
      </c>
      <c r="D10452" s="126" t="s">
        <v>1887</v>
      </c>
      <c r="E10452" s="124"/>
      <c r="F10452" s="119"/>
    </row>
    <row r="10453" spans="1:6" ht="63">
      <c r="A10453" s="126" t="s">
        <v>272</v>
      </c>
      <c r="B10453" s="251" t="s">
        <v>392</v>
      </c>
      <c r="C10453" s="126" t="s">
        <v>1887</v>
      </c>
      <c r="D10453" s="126" t="s">
        <v>1887</v>
      </c>
      <c r="E10453" s="124"/>
      <c r="F10453" s="119"/>
    </row>
    <row r="10454" spans="1:6" ht="31.5">
      <c r="A10454" s="126" t="s">
        <v>273</v>
      </c>
      <c r="B10454" s="251" t="s">
        <v>500</v>
      </c>
      <c r="C10454" s="126" t="s">
        <v>1887</v>
      </c>
      <c r="D10454" s="126" t="s">
        <v>1887</v>
      </c>
      <c r="E10454" s="124"/>
      <c r="F10454" s="119"/>
    </row>
    <row r="10455" spans="1:6" ht="31.5">
      <c r="A10455" s="126" t="s">
        <v>138</v>
      </c>
      <c r="B10455" s="251" t="s">
        <v>501</v>
      </c>
      <c r="C10455" s="126" t="s">
        <v>1887</v>
      </c>
      <c r="D10455" s="126" t="s">
        <v>1887</v>
      </c>
      <c r="E10455" s="124"/>
      <c r="F10455" s="119"/>
    </row>
    <row r="10456" spans="1:6">
      <c r="E10456" s="719"/>
      <c r="F10456" s="178" t="s">
        <v>251</v>
      </c>
    </row>
    <row r="10457" spans="1:6">
      <c r="B10457" s="53"/>
      <c r="F10457" s="178" t="s">
        <v>456</v>
      </c>
    </row>
    <row r="10458" spans="1:6">
      <c r="F10458" s="178" t="s">
        <v>182</v>
      </c>
    </row>
    <row r="10459" spans="1:6">
      <c r="F10459" s="178"/>
    </row>
    <row r="10460" spans="1:6">
      <c r="A10460" s="802" t="s">
        <v>399</v>
      </c>
      <c r="B10460" s="802"/>
      <c r="C10460" s="802"/>
      <c r="D10460" s="802"/>
      <c r="E10460" s="802"/>
      <c r="F10460" s="802"/>
    </row>
    <row r="10461" spans="1:6">
      <c r="A10461" s="802" t="s">
        <v>303</v>
      </c>
      <c r="B10461" s="802"/>
      <c r="C10461" s="802"/>
      <c r="D10461" s="802"/>
      <c r="E10461" s="802"/>
      <c r="F10461" s="802"/>
    </row>
    <row r="10462" spans="1:6">
      <c r="F10462" s="178" t="s">
        <v>219</v>
      </c>
    </row>
    <row r="10463" spans="1:6">
      <c r="F10463" s="178" t="s">
        <v>220</v>
      </c>
    </row>
    <row r="10464" spans="1:6">
      <c r="F10464" s="178" t="s">
        <v>221</v>
      </c>
    </row>
    <row r="10465" spans="1:6">
      <c r="F10465" s="246" t="s">
        <v>222</v>
      </c>
    </row>
    <row r="10466" spans="1:6">
      <c r="F10466" s="178" t="s">
        <v>1885</v>
      </c>
    </row>
    <row r="10467" spans="1:6">
      <c r="F10467" s="178" t="s">
        <v>177</v>
      </c>
    </row>
    <row r="10468" spans="1:6">
      <c r="A10468" s="123"/>
    </row>
    <row r="10469" spans="1:6">
      <c r="A10469" s="804" t="s">
        <v>1886</v>
      </c>
      <c r="B10469" s="804"/>
      <c r="C10469" s="804"/>
      <c r="D10469" s="804"/>
      <c r="E10469" s="804"/>
      <c r="F10469" s="804"/>
    </row>
    <row r="10470" spans="1:6">
      <c r="A10470" s="121" t="s">
        <v>693</v>
      </c>
      <c r="B10470" s="640" t="s">
        <v>1456</v>
      </c>
    </row>
    <row r="10471" spans="1:6">
      <c r="A10471" s="803" t="s">
        <v>262</v>
      </c>
      <c r="B10471" s="781" t="s">
        <v>418</v>
      </c>
      <c r="C10471" s="806" t="s">
        <v>470</v>
      </c>
      <c r="D10471" s="807"/>
      <c r="E10471" s="805" t="s">
        <v>400</v>
      </c>
      <c r="F10471" s="781" t="s">
        <v>401</v>
      </c>
    </row>
    <row r="10472" spans="1:6">
      <c r="A10472" s="803"/>
      <c r="B10472" s="781"/>
      <c r="C10472" s="808"/>
      <c r="D10472" s="809"/>
      <c r="E10472" s="805"/>
      <c r="F10472" s="781"/>
    </row>
    <row r="10473" spans="1:6">
      <c r="A10473" s="803"/>
      <c r="B10473" s="781"/>
      <c r="C10473" s="247" t="s">
        <v>402</v>
      </c>
      <c r="D10473" s="247" t="s">
        <v>403</v>
      </c>
      <c r="E10473" s="805"/>
      <c r="F10473" s="781"/>
    </row>
    <row r="10474" spans="1:6">
      <c r="A10474" s="712">
        <v>1</v>
      </c>
      <c r="B10474" s="709">
        <v>2</v>
      </c>
      <c r="C10474" s="247">
        <v>3</v>
      </c>
      <c r="D10474" s="247">
        <v>4</v>
      </c>
      <c r="E10474" s="711">
        <v>5</v>
      </c>
      <c r="F10474" s="709">
        <v>6</v>
      </c>
    </row>
    <row r="10475" spans="1:6">
      <c r="A10475" s="712">
        <v>1</v>
      </c>
      <c r="B10475" s="248" t="s">
        <v>368</v>
      </c>
      <c r="C10475" s="249"/>
      <c r="D10475" s="249"/>
      <c r="E10475" s="125"/>
      <c r="F10475" s="710"/>
    </row>
    <row r="10476" spans="1:6">
      <c r="A10476" s="126" t="s">
        <v>264</v>
      </c>
      <c r="B10476" s="250" t="s">
        <v>369</v>
      </c>
      <c r="C10476" s="126" t="s">
        <v>1877</v>
      </c>
      <c r="D10476" s="126" t="s">
        <v>1877</v>
      </c>
      <c r="E10476" s="124"/>
      <c r="F10476" s="119"/>
    </row>
    <row r="10477" spans="1:6">
      <c r="A10477" s="126" t="s">
        <v>265</v>
      </c>
      <c r="B10477" s="251" t="s">
        <v>223</v>
      </c>
      <c r="C10477" s="126" t="s">
        <v>1877</v>
      </c>
      <c r="D10477" s="126" t="s">
        <v>1877</v>
      </c>
      <c r="E10477" s="124"/>
      <c r="F10477" s="119"/>
    </row>
    <row r="10478" spans="1:6" ht="31.5">
      <c r="A10478" s="126" t="s">
        <v>276</v>
      </c>
      <c r="B10478" s="251" t="s">
        <v>480</v>
      </c>
      <c r="C10478" s="126" t="s">
        <v>1877</v>
      </c>
      <c r="D10478" s="126" t="s">
        <v>1877</v>
      </c>
      <c r="E10478" s="124"/>
      <c r="F10478" s="119"/>
    </row>
    <row r="10479" spans="1:6" ht="63">
      <c r="A10479" s="127" t="s">
        <v>291</v>
      </c>
      <c r="B10479" s="128" t="s">
        <v>481</v>
      </c>
      <c r="C10479" s="126" t="s">
        <v>1877</v>
      </c>
      <c r="D10479" s="126" t="s">
        <v>1877</v>
      </c>
      <c r="E10479" s="124"/>
      <c r="F10479" s="119"/>
    </row>
    <row r="10480" spans="1:6" ht="31.5">
      <c r="A10480" s="127" t="s">
        <v>482</v>
      </c>
      <c r="B10480" s="128" t="s">
        <v>483</v>
      </c>
      <c r="C10480" s="126" t="s">
        <v>1877</v>
      </c>
      <c r="D10480" s="126" t="s">
        <v>1877</v>
      </c>
      <c r="E10480" s="124"/>
      <c r="F10480" s="119"/>
    </row>
    <row r="10481" spans="1:6">
      <c r="A10481" s="127" t="s">
        <v>484</v>
      </c>
      <c r="B10481" s="128" t="s">
        <v>485</v>
      </c>
      <c r="C10481" s="126" t="s">
        <v>1877</v>
      </c>
      <c r="D10481" s="126" t="s">
        <v>1877</v>
      </c>
      <c r="E10481" s="124"/>
      <c r="F10481" s="119"/>
    </row>
    <row r="10482" spans="1:6">
      <c r="A10482" s="129">
        <v>2</v>
      </c>
      <c r="B10482" s="130" t="s">
        <v>298</v>
      </c>
      <c r="C10482" s="126"/>
      <c r="D10482" s="126"/>
      <c r="E10482" s="124"/>
      <c r="F10482" s="119"/>
    </row>
    <row r="10483" spans="1:6" ht="31.5">
      <c r="A10483" s="127" t="s">
        <v>267</v>
      </c>
      <c r="B10483" s="128" t="s">
        <v>486</v>
      </c>
      <c r="C10483" s="126" t="s">
        <v>1877</v>
      </c>
      <c r="D10483" s="126" t="s">
        <v>1877</v>
      </c>
      <c r="E10483" s="124"/>
      <c r="F10483" s="119"/>
    </row>
    <row r="10484" spans="1:6" ht="63">
      <c r="A10484" s="127" t="s">
        <v>268</v>
      </c>
      <c r="B10484" s="128" t="s">
        <v>411</v>
      </c>
      <c r="C10484" s="126" t="s">
        <v>1877</v>
      </c>
      <c r="D10484" s="126" t="s">
        <v>1877</v>
      </c>
      <c r="E10484" s="124"/>
      <c r="F10484" s="119"/>
    </row>
    <row r="10485" spans="1:6" ht="31.5">
      <c r="A10485" s="127" t="s">
        <v>269</v>
      </c>
      <c r="B10485" s="128" t="s">
        <v>412</v>
      </c>
      <c r="C10485" s="126" t="s">
        <v>1877</v>
      </c>
      <c r="D10485" s="126" t="s">
        <v>1877</v>
      </c>
      <c r="E10485" s="124"/>
      <c r="F10485" s="119"/>
    </row>
    <row r="10486" spans="1:6" ht="47.25">
      <c r="A10486" s="129">
        <v>3</v>
      </c>
      <c r="B10486" s="130" t="s">
        <v>210</v>
      </c>
      <c r="C10486" s="126" t="s">
        <v>1877</v>
      </c>
      <c r="D10486" s="126" t="s">
        <v>1877</v>
      </c>
      <c r="E10486" s="124"/>
      <c r="F10486" s="119"/>
    </row>
    <row r="10487" spans="1:6" ht="31.5">
      <c r="A10487" s="127" t="s">
        <v>299</v>
      </c>
      <c r="B10487" s="128" t="s">
        <v>211</v>
      </c>
      <c r="C10487" s="126" t="s">
        <v>1877</v>
      </c>
      <c r="D10487" s="126" t="s">
        <v>1877</v>
      </c>
      <c r="E10487" s="124"/>
      <c r="F10487" s="119"/>
    </row>
    <row r="10488" spans="1:6">
      <c r="A10488" s="127" t="s">
        <v>240</v>
      </c>
      <c r="B10488" s="128" t="s">
        <v>212</v>
      </c>
      <c r="C10488" s="126" t="s">
        <v>1877</v>
      </c>
      <c r="D10488" s="126" t="s">
        <v>1877</v>
      </c>
      <c r="E10488" s="124"/>
      <c r="F10488" s="119"/>
    </row>
    <row r="10489" spans="1:6">
      <c r="A10489" s="127" t="s">
        <v>242</v>
      </c>
      <c r="B10489" s="128" t="s">
        <v>213</v>
      </c>
      <c r="C10489" s="126" t="s">
        <v>1877</v>
      </c>
      <c r="D10489" s="126" t="s">
        <v>1877</v>
      </c>
      <c r="E10489" s="124"/>
      <c r="F10489" s="119"/>
    </row>
    <row r="10490" spans="1:6">
      <c r="A10490" s="127" t="s">
        <v>214</v>
      </c>
      <c r="B10490" s="128" t="s">
        <v>215</v>
      </c>
      <c r="C10490" s="126" t="s">
        <v>1877</v>
      </c>
      <c r="D10490" s="126" t="s">
        <v>1877</v>
      </c>
      <c r="E10490" s="124"/>
      <c r="F10490" s="119"/>
    </row>
    <row r="10491" spans="1:6">
      <c r="A10491" s="127" t="s">
        <v>216</v>
      </c>
      <c r="B10491" s="128" t="s">
        <v>217</v>
      </c>
      <c r="C10491" s="126" t="s">
        <v>1877</v>
      </c>
      <c r="D10491" s="126" t="s">
        <v>1877</v>
      </c>
      <c r="E10491" s="124"/>
      <c r="F10491" s="119"/>
    </row>
    <row r="10492" spans="1:6">
      <c r="A10492" s="129">
        <v>4</v>
      </c>
      <c r="B10492" s="130" t="s">
        <v>394</v>
      </c>
      <c r="C10492" s="126"/>
      <c r="D10492" s="126"/>
      <c r="E10492" s="124"/>
      <c r="F10492" s="119"/>
    </row>
    <row r="10493" spans="1:6" ht="31.5">
      <c r="A10493" s="126" t="s">
        <v>271</v>
      </c>
      <c r="B10493" s="251" t="s">
        <v>218</v>
      </c>
      <c r="C10493" s="126" t="s">
        <v>1877</v>
      </c>
      <c r="D10493" s="126" t="s">
        <v>1877</v>
      </c>
      <c r="E10493" s="124"/>
      <c r="F10493" s="119"/>
    </row>
    <row r="10494" spans="1:6" ht="63">
      <c r="A10494" s="126" t="s">
        <v>272</v>
      </c>
      <c r="B10494" s="251" t="s">
        <v>392</v>
      </c>
      <c r="C10494" s="126" t="s">
        <v>1877</v>
      </c>
      <c r="D10494" s="126" t="s">
        <v>1877</v>
      </c>
      <c r="E10494" s="124"/>
      <c r="F10494" s="119"/>
    </row>
    <row r="10495" spans="1:6" ht="31.5">
      <c r="A10495" s="126" t="s">
        <v>273</v>
      </c>
      <c r="B10495" s="251" t="s">
        <v>500</v>
      </c>
      <c r="C10495" s="126" t="s">
        <v>1877</v>
      </c>
      <c r="D10495" s="126" t="s">
        <v>1877</v>
      </c>
      <c r="E10495" s="124"/>
      <c r="F10495" s="119"/>
    </row>
    <row r="10496" spans="1:6" ht="31.5">
      <c r="A10496" s="126" t="s">
        <v>138</v>
      </c>
      <c r="B10496" s="251" t="s">
        <v>501</v>
      </c>
      <c r="C10496" s="126" t="s">
        <v>1877</v>
      </c>
      <c r="D10496" s="126" t="s">
        <v>1877</v>
      </c>
      <c r="E10496" s="124"/>
      <c r="F10496" s="119"/>
    </row>
    <row r="10497" spans="1:6">
      <c r="E10497" s="719"/>
      <c r="F10497" s="178" t="s">
        <v>251</v>
      </c>
    </row>
    <row r="10498" spans="1:6">
      <c r="B10498" s="53"/>
      <c r="F10498" s="178" t="s">
        <v>456</v>
      </c>
    </row>
    <row r="10499" spans="1:6">
      <c r="F10499" s="178" t="s">
        <v>182</v>
      </c>
    </row>
    <row r="10500" spans="1:6">
      <c r="F10500" s="178"/>
    </row>
    <row r="10501" spans="1:6">
      <c r="A10501" s="802" t="s">
        <v>399</v>
      </c>
      <c r="B10501" s="802"/>
      <c r="C10501" s="802"/>
      <c r="D10501" s="802"/>
      <c r="E10501" s="802"/>
      <c r="F10501" s="802"/>
    </row>
    <row r="10502" spans="1:6">
      <c r="A10502" s="802" t="s">
        <v>303</v>
      </c>
      <c r="B10502" s="802"/>
      <c r="C10502" s="802"/>
      <c r="D10502" s="802"/>
      <c r="E10502" s="802"/>
      <c r="F10502" s="802"/>
    </row>
    <row r="10503" spans="1:6">
      <c r="F10503" s="178" t="s">
        <v>219</v>
      </c>
    </row>
    <row r="10504" spans="1:6">
      <c r="F10504" s="178" t="s">
        <v>220</v>
      </c>
    </row>
    <row r="10505" spans="1:6">
      <c r="F10505" s="178" t="s">
        <v>221</v>
      </c>
    </row>
    <row r="10506" spans="1:6">
      <c r="F10506" s="246" t="s">
        <v>222</v>
      </c>
    </row>
    <row r="10507" spans="1:6">
      <c r="F10507" s="178" t="s">
        <v>1885</v>
      </c>
    </row>
    <row r="10508" spans="1:6">
      <c r="F10508" s="178" t="s">
        <v>177</v>
      </c>
    </row>
    <row r="10509" spans="1:6">
      <c r="A10509" s="123"/>
    </row>
    <row r="10510" spans="1:6">
      <c r="A10510" s="804" t="s">
        <v>1886</v>
      </c>
      <c r="B10510" s="804"/>
      <c r="C10510" s="804"/>
      <c r="D10510" s="804"/>
      <c r="E10510" s="804"/>
      <c r="F10510" s="804"/>
    </row>
    <row r="10511" spans="1:6">
      <c r="A10511" s="121" t="s">
        <v>729</v>
      </c>
      <c r="B10511" s="640" t="s">
        <v>1457</v>
      </c>
    </row>
    <row r="10512" spans="1:6">
      <c r="A10512" s="803" t="s">
        <v>262</v>
      </c>
      <c r="B10512" s="781" t="s">
        <v>418</v>
      </c>
      <c r="C10512" s="806" t="s">
        <v>470</v>
      </c>
      <c r="D10512" s="807"/>
      <c r="E10512" s="805" t="s">
        <v>400</v>
      </c>
      <c r="F10512" s="781" t="s">
        <v>401</v>
      </c>
    </row>
    <row r="10513" spans="1:6">
      <c r="A10513" s="803"/>
      <c r="B10513" s="781"/>
      <c r="C10513" s="808"/>
      <c r="D10513" s="809"/>
      <c r="E10513" s="805"/>
      <c r="F10513" s="781"/>
    </row>
    <row r="10514" spans="1:6">
      <c r="A10514" s="803"/>
      <c r="B10514" s="781"/>
      <c r="C10514" s="247" t="s">
        <v>402</v>
      </c>
      <c r="D10514" s="247" t="s">
        <v>403</v>
      </c>
      <c r="E10514" s="805"/>
      <c r="F10514" s="781"/>
    </row>
    <row r="10515" spans="1:6">
      <c r="A10515" s="712">
        <v>1</v>
      </c>
      <c r="B10515" s="709">
        <v>2</v>
      </c>
      <c r="C10515" s="247">
        <v>3</v>
      </c>
      <c r="D10515" s="247">
        <v>4</v>
      </c>
      <c r="E10515" s="711">
        <v>5</v>
      </c>
      <c r="F10515" s="709">
        <v>6</v>
      </c>
    </row>
    <row r="10516" spans="1:6">
      <c r="A10516" s="712">
        <v>1</v>
      </c>
      <c r="B10516" s="248" t="s">
        <v>368</v>
      </c>
      <c r="C10516" s="249"/>
      <c r="D10516" s="249"/>
      <c r="E10516" s="125"/>
      <c r="F10516" s="710"/>
    </row>
    <row r="10517" spans="1:6">
      <c r="A10517" s="126" t="s">
        <v>264</v>
      </c>
      <c r="B10517" s="250" t="s">
        <v>369</v>
      </c>
      <c r="C10517" s="126" t="s">
        <v>1877</v>
      </c>
      <c r="D10517" s="126" t="s">
        <v>1877</v>
      </c>
      <c r="E10517" s="124"/>
      <c r="F10517" s="119"/>
    </row>
    <row r="10518" spans="1:6">
      <c r="A10518" s="126" t="s">
        <v>265</v>
      </c>
      <c r="B10518" s="251" t="s">
        <v>223</v>
      </c>
      <c r="C10518" s="126" t="s">
        <v>1877</v>
      </c>
      <c r="D10518" s="126" t="s">
        <v>1877</v>
      </c>
      <c r="E10518" s="124"/>
      <c r="F10518" s="119"/>
    </row>
    <row r="10519" spans="1:6" ht="31.5">
      <c r="A10519" s="126" t="s">
        <v>276</v>
      </c>
      <c r="B10519" s="251" t="s">
        <v>480</v>
      </c>
      <c r="C10519" s="126" t="s">
        <v>1877</v>
      </c>
      <c r="D10519" s="126" t="s">
        <v>1877</v>
      </c>
      <c r="E10519" s="124"/>
      <c r="F10519" s="119"/>
    </row>
    <row r="10520" spans="1:6" ht="63">
      <c r="A10520" s="127" t="s">
        <v>291</v>
      </c>
      <c r="B10520" s="128" t="s">
        <v>481</v>
      </c>
      <c r="C10520" s="126" t="s">
        <v>1877</v>
      </c>
      <c r="D10520" s="126" t="s">
        <v>1877</v>
      </c>
      <c r="E10520" s="124"/>
      <c r="F10520" s="119"/>
    </row>
    <row r="10521" spans="1:6" ht="31.5">
      <c r="A10521" s="127" t="s">
        <v>482</v>
      </c>
      <c r="B10521" s="128" t="s">
        <v>483</v>
      </c>
      <c r="C10521" s="126" t="s">
        <v>1877</v>
      </c>
      <c r="D10521" s="126" t="s">
        <v>1877</v>
      </c>
      <c r="E10521" s="124"/>
      <c r="F10521" s="119"/>
    </row>
    <row r="10522" spans="1:6">
      <c r="A10522" s="127" t="s">
        <v>484</v>
      </c>
      <c r="B10522" s="128" t="s">
        <v>485</v>
      </c>
      <c r="C10522" s="126" t="s">
        <v>1877</v>
      </c>
      <c r="D10522" s="126" t="s">
        <v>1877</v>
      </c>
      <c r="E10522" s="124"/>
      <c r="F10522" s="119"/>
    </row>
    <row r="10523" spans="1:6">
      <c r="A10523" s="129">
        <v>2</v>
      </c>
      <c r="B10523" s="130" t="s">
        <v>298</v>
      </c>
      <c r="C10523" s="126"/>
      <c r="D10523" s="126"/>
      <c r="E10523" s="124"/>
      <c r="F10523" s="119"/>
    </row>
    <row r="10524" spans="1:6" ht="31.5">
      <c r="A10524" s="127" t="s">
        <v>267</v>
      </c>
      <c r="B10524" s="128" t="s">
        <v>486</v>
      </c>
      <c r="C10524" s="126" t="s">
        <v>1877</v>
      </c>
      <c r="D10524" s="126" t="s">
        <v>1877</v>
      </c>
      <c r="E10524" s="124"/>
      <c r="F10524" s="119"/>
    </row>
    <row r="10525" spans="1:6" ht="63">
      <c r="A10525" s="127" t="s">
        <v>268</v>
      </c>
      <c r="B10525" s="128" t="s">
        <v>411</v>
      </c>
      <c r="C10525" s="126" t="s">
        <v>1877</v>
      </c>
      <c r="D10525" s="126" t="s">
        <v>1877</v>
      </c>
      <c r="E10525" s="124"/>
      <c r="F10525" s="119"/>
    </row>
    <row r="10526" spans="1:6" ht="31.5">
      <c r="A10526" s="127" t="s">
        <v>269</v>
      </c>
      <c r="B10526" s="128" t="s">
        <v>412</v>
      </c>
      <c r="C10526" s="126" t="s">
        <v>1877</v>
      </c>
      <c r="D10526" s="126" t="s">
        <v>1877</v>
      </c>
      <c r="E10526" s="124"/>
      <c r="F10526" s="119"/>
    </row>
    <row r="10527" spans="1:6" ht="47.25">
      <c r="A10527" s="129">
        <v>3</v>
      </c>
      <c r="B10527" s="130" t="s">
        <v>210</v>
      </c>
      <c r="C10527" s="126" t="s">
        <v>1877</v>
      </c>
      <c r="D10527" s="126" t="s">
        <v>1877</v>
      </c>
      <c r="E10527" s="124"/>
      <c r="F10527" s="119"/>
    </row>
    <row r="10528" spans="1:6" ht="31.5">
      <c r="A10528" s="127" t="s">
        <v>299</v>
      </c>
      <c r="B10528" s="128" t="s">
        <v>211</v>
      </c>
      <c r="C10528" s="126" t="s">
        <v>1877</v>
      </c>
      <c r="D10528" s="126" t="s">
        <v>1877</v>
      </c>
      <c r="E10528" s="124"/>
      <c r="F10528" s="119"/>
    </row>
    <row r="10529" spans="1:6">
      <c r="A10529" s="127" t="s">
        <v>240</v>
      </c>
      <c r="B10529" s="128" t="s">
        <v>212</v>
      </c>
      <c r="C10529" s="126" t="s">
        <v>1877</v>
      </c>
      <c r="D10529" s="126" t="s">
        <v>1877</v>
      </c>
      <c r="E10529" s="124"/>
      <c r="F10529" s="119"/>
    </row>
    <row r="10530" spans="1:6">
      <c r="A10530" s="127" t="s">
        <v>242</v>
      </c>
      <c r="B10530" s="128" t="s">
        <v>213</v>
      </c>
      <c r="C10530" s="126" t="s">
        <v>1877</v>
      </c>
      <c r="D10530" s="126" t="s">
        <v>1877</v>
      </c>
      <c r="E10530" s="124"/>
      <c r="F10530" s="119"/>
    </row>
    <row r="10531" spans="1:6">
      <c r="A10531" s="127" t="s">
        <v>214</v>
      </c>
      <c r="B10531" s="128" t="s">
        <v>215</v>
      </c>
      <c r="C10531" s="126" t="s">
        <v>1877</v>
      </c>
      <c r="D10531" s="126" t="s">
        <v>1877</v>
      </c>
      <c r="E10531" s="124"/>
      <c r="F10531" s="119"/>
    </row>
    <row r="10532" spans="1:6">
      <c r="A10532" s="127" t="s">
        <v>216</v>
      </c>
      <c r="B10532" s="128" t="s">
        <v>217</v>
      </c>
      <c r="C10532" s="126" t="s">
        <v>1877</v>
      </c>
      <c r="D10532" s="126" t="s">
        <v>1877</v>
      </c>
      <c r="E10532" s="124"/>
      <c r="F10532" s="119"/>
    </row>
    <row r="10533" spans="1:6">
      <c r="A10533" s="129">
        <v>4</v>
      </c>
      <c r="B10533" s="130" t="s">
        <v>394</v>
      </c>
      <c r="C10533" s="126"/>
      <c r="D10533" s="126"/>
      <c r="E10533" s="124"/>
      <c r="F10533" s="119"/>
    </row>
    <row r="10534" spans="1:6" ht="31.5">
      <c r="A10534" s="126" t="s">
        <v>271</v>
      </c>
      <c r="B10534" s="251" t="s">
        <v>218</v>
      </c>
      <c r="C10534" s="126" t="s">
        <v>1877</v>
      </c>
      <c r="D10534" s="126" t="s">
        <v>1877</v>
      </c>
      <c r="E10534" s="124"/>
      <c r="F10534" s="119"/>
    </row>
    <row r="10535" spans="1:6" ht="63">
      <c r="A10535" s="126" t="s">
        <v>272</v>
      </c>
      <c r="B10535" s="251" t="s">
        <v>392</v>
      </c>
      <c r="C10535" s="126" t="s">
        <v>1877</v>
      </c>
      <c r="D10535" s="126" t="s">
        <v>1877</v>
      </c>
      <c r="E10535" s="124"/>
      <c r="F10535" s="119"/>
    </row>
    <row r="10536" spans="1:6" ht="31.5">
      <c r="A10536" s="126" t="s">
        <v>273</v>
      </c>
      <c r="B10536" s="251" t="s">
        <v>500</v>
      </c>
      <c r="C10536" s="126" t="s">
        <v>1877</v>
      </c>
      <c r="D10536" s="126" t="s">
        <v>1877</v>
      </c>
      <c r="E10536" s="124"/>
      <c r="F10536" s="119"/>
    </row>
    <row r="10537" spans="1:6" ht="31.5">
      <c r="A10537" s="126" t="s">
        <v>138</v>
      </c>
      <c r="B10537" s="251" t="s">
        <v>501</v>
      </c>
      <c r="C10537" s="126" t="s">
        <v>1877</v>
      </c>
      <c r="D10537" s="126" t="s">
        <v>1877</v>
      </c>
      <c r="E10537" s="124"/>
      <c r="F10537" s="119"/>
    </row>
    <row r="10538" spans="1:6">
      <c r="E10538" s="719"/>
      <c r="F10538" s="178" t="s">
        <v>251</v>
      </c>
    </row>
    <row r="10539" spans="1:6">
      <c r="B10539" s="53"/>
      <c r="F10539" s="178" t="s">
        <v>456</v>
      </c>
    </row>
    <row r="10540" spans="1:6">
      <c r="F10540" s="178" t="s">
        <v>182</v>
      </c>
    </row>
    <row r="10541" spans="1:6">
      <c r="F10541" s="178"/>
    </row>
    <row r="10542" spans="1:6">
      <c r="A10542" s="802" t="s">
        <v>399</v>
      </c>
      <c r="B10542" s="802"/>
      <c r="C10542" s="802"/>
      <c r="D10542" s="802"/>
      <c r="E10542" s="802"/>
      <c r="F10542" s="802"/>
    </row>
    <row r="10543" spans="1:6">
      <c r="A10543" s="802" t="s">
        <v>303</v>
      </c>
      <c r="B10543" s="802"/>
      <c r="C10543" s="802"/>
      <c r="D10543" s="802"/>
      <c r="E10543" s="802"/>
      <c r="F10543" s="802"/>
    </row>
    <row r="10544" spans="1:6">
      <c r="F10544" s="178" t="s">
        <v>219</v>
      </c>
    </row>
    <row r="10545" spans="1:6">
      <c r="F10545" s="178" t="s">
        <v>220</v>
      </c>
    </row>
    <row r="10546" spans="1:6">
      <c r="F10546" s="178" t="s">
        <v>221</v>
      </c>
    </row>
    <row r="10547" spans="1:6">
      <c r="F10547" s="246" t="s">
        <v>222</v>
      </c>
    </row>
    <row r="10548" spans="1:6">
      <c r="F10548" s="178" t="s">
        <v>1885</v>
      </c>
    </row>
    <row r="10549" spans="1:6">
      <c r="F10549" s="178" t="s">
        <v>177</v>
      </c>
    </row>
    <row r="10550" spans="1:6">
      <c r="A10550" s="123"/>
    </row>
    <row r="10551" spans="1:6">
      <c r="A10551" s="804" t="s">
        <v>1886</v>
      </c>
      <c r="B10551" s="804"/>
      <c r="C10551" s="804"/>
      <c r="D10551" s="804"/>
      <c r="E10551" s="804"/>
      <c r="F10551" s="804"/>
    </row>
    <row r="10552" spans="1:6">
      <c r="A10552" s="121" t="s">
        <v>746</v>
      </c>
      <c r="B10552" s="640" t="s">
        <v>1397</v>
      </c>
    </row>
    <row r="10553" spans="1:6">
      <c r="A10553" s="803" t="s">
        <v>262</v>
      </c>
      <c r="B10553" s="781" t="s">
        <v>418</v>
      </c>
      <c r="C10553" s="806" t="s">
        <v>470</v>
      </c>
      <c r="D10553" s="807"/>
      <c r="E10553" s="805" t="s">
        <v>400</v>
      </c>
      <c r="F10553" s="781" t="s">
        <v>401</v>
      </c>
    </row>
    <row r="10554" spans="1:6">
      <c r="A10554" s="803"/>
      <c r="B10554" s="781"/>
      <c r="C10554" s="808"/>
      <c r="D10554" s="809"/>
      <c r="E10554" s="805"/>
      <c r="F10554" s="781"/>
    </row>
    <row r="10555" spans="1:6">
      <c r="A10555" s="803"/>
      <c r="B10555" s="781"/>
      <c r="C10555" s="247" t="s">
        <v>402</v>
      </c>
      <c r="D10555" s="247" t="s">
        <v>403</v>
      </c>
      <c r="E10555" s="805"/>
      <c r="F10555" s="781"/>
    </row>
    <row r="10556" spans="1:6">
      <c r="A10556" s="712">
        <v>1</v>
      </c>
      <c r="B10556" s="709">
        <v>2</v>
      </c>
      <c r="C10556" s="247">
        <v>3</v>
      </c>
      <c r="D10556" s="247">
        <v>4</v>
      </c>
      <c r="E10556" s="711">
        <v>5</v>
      </c>
      <c r="F10556" s="709">
        <v>6</v>
      </c>
    </row>
    <row r="10557" spans="1:6">
      <c r="A10557" s="712">
        <v>1</v>
      </c>
      <c r="B10557" s="248" t="s">
        <v>368</v>
      </c>
      <c r="C10557" s="249"/>
      <c r="D10557" s="249"/>
      <c r="E10557" s="125"/>
      <c r="F10557" s="710"/>
    </row>
    <row r="10558" spans="1:6">
      <c r="A10558" s="126" t="s">
        <v>264</v>
      </c>
      <c r="B10558" s="250" t="s">
        <v>369</v>
      </c>
      <c r="C10558" s="126" t="s">
        <v>1876</v>
      </c>
      <c r="D10558" s="126" t="s">
        <v>1876</v>
      </c>
      <c r="E10558" s="124"/>
      <c r="F10558" s="119"/>
    </row>
    <row r="10559" spans="1:6">
      <c r="A10559" s="126" t="s">
        <v>265</v>
      </c>
      <c r="B10559" s="251" t="s">
        <v>223</v>
      </c>
      <c r="C10559" s="126" t="s">
        <v>1876</v>
      </c>
      <c r="D10559" s="126" t="s">
        <v>1876</v>
      </c>
      <c r="E10559" s="124"/>
      <c r="F10559" s="119"/>
    </row>
    <row r="10560" spans="1:6" ht="31.5">
      <c r="A10560" s="126" t="s">
        <v>276</v>
      </c>
      <c r="B10560" s="251" t="s">
        <v>480</v>
      </c>
      <c r="C10560" s="126" t="s">
        <v>1876</v>
      </c>
      <c r="D10560" s="126" t="s">
        <v>1876</v>
      </c>
      <c r="E10560" s="124"/>
      <c r="F10560" s="119"/>
    </row>
    <row r="10561" spans="1:6" ht="63">
      <c r="A10561" s="127" t="s">
        <v>291</v>
      </c>
      <c r="B10561" s="128" t="s">
        <v>481</v>
      </c>
      <c r="C10561" s="126" t="s">
        <v>1876</v>
      </c>
      <c r="D10561" s="126" t="s">
        <v>1876</v>
      </c>
      <c r="E10561" s="124"/>
      <c r="F10561" s="119"/>
    </row>
    <row r="10562" spans="1:6" ht="31.5">
      <c r="A10562" s="127" t="s">
        <v>482</v>
      </c>
      <c r="B10562" s="128" t="s">
        <v>483</v>
      </c>
      <c r="C10562" s="126" t="s">
        <v>1876</v>
      </c>
      <c r="D10562" s="126" t="s">
        <v>1876</v>
      </c>
      <c r="E10562" s="124"/>
      <c r="F10562" s="119"/>
    </row>
    <row r="10563" spans="1:6">
      <c r="A10563" s="127" t="s">
        <v>484</v>
      </c>
      <c r="B10563" s="128" t="s">
        <v>485</v>
      </c>
      <c r="C10563" s="126" t="s">
        <v>1876</v>
      </c>
      <c r="D10563" s="126" t="s">
        <v>1876</v>
      </c>
      <c r="E10563" s="124"/>
      <c r="F10563" s="119"/>
    </row>
    <row r="10564" spans="1:6">
      <c r="A10564" s="129">
        <v>2</v>
      </c>
      <c r="B10564" s="130" t="s">
        <v>298</v>
      </c>
      <c r="C10564" s="126"/>
      <c r="D10564" s="126"/>
      <c r="E10564" s="124"/>
      <c r="F10564" s="119"/>
    </row>
    <row r="10565" spans="1:6" ht="31.5">
      <c r="A10565" s="127" t="s">
        <v>267</v>
      </c>
      <c r="B10565" s="128" t="s">
        <v>486</v>
      </c>
      <c r="C10565" s="126" t="s">
        <v>1876</v>
      </c>
      <c r="D10565" s="126" t="s">
        <v>1876</v>
      </c>
      <c r="E10565" s="124"/>
      <c r="F10565" s="119"/>
    </row>
    <row r="10566" spans="1:6" ht="63">
      <c r="A10566" s="127" t="s">
        <v>268</v>
      </c>
      <c r="B10566" s="128" t="s">
        <v>411</v>
      </c>
      <c r="C10566" s="126" t="s">
        <v>1876</v>
      </c>
      <c r="D10566" s="126" t="s">
        <v>1876</v>
      </c>
      <c r="E10566" s="124"/>
      <c r="F10566" s="119"/>
    </row>
    <row r="10567" spans="1:6" ht="31.5">
      <c r="A10567" s="127" t="s">
        <v>269</v>
      </c>
      <c r="B10567" s="128" t="s">
        <v>412</v>
      </c>
      <c r="C10567" s="126" t="s">
        <v>1876</v>
      </c>
      <c r="D10567" s="126" t="s">
        <v>1876</v>
      </c>
      <c r="E10567" s="124"/>
      <c r="F10567" s="119"/>
    </row>
    <row r="10568" spans="1:6" ht="47.25">
      <c r="A10568" s="129">
        <v>3</v>
      </c>
      <c r="B10568" s="130" t="s">
        <v>210</v>
      </c>
      <c r="C10568" s="126" t="s">
        <v>1876</v>
      </c>
      <c r="D10568" s="126" t="s">
        <v>1876</v>
      </c>
      <c r="E10568" s="124"/>
      <c r="F10568" s="119"/>
    </row>
    <row r="10569" spans="1:6" ht="31.5">
      <c r="A10569" s="127" t="s">
        <v>299</v>
      </c>
      <c r="B10569" s="128" t="s">
        <v>211</v>
      </c>
      <c r="C10569" s="126" t="s">
        <v>1876</v>
      </c>
      <c r="D10569" s="126" t="s">
        <v>1876</v>
      </c>
      <c r="E10569" s="124"/>
      <c r="F10569" s="119"/>
    </row>
    <row r="10570" spans="1:6">
      <c r="A10570" s="127" t="s">
        <v>240</v>
      </c>
      <c r="B10570" s="128" t="s">
        <v>212</v>
      </c>
      <c r="C10570" s="126" t="s">
        <v>1876</v>
      </c>
      <c r="D10570" s="126" t="s">
        <v>1876</v>
      </c>
      <c r="E10570" s="124"/>
      <c r="F10570" s="119"/>
    </row>
    <row r="10571" spans="1:6">
      <c r="A10571" s="127" t="s">
        <v>242</v>
      </c>
      <c r="B10571" s="128" t="s">
        <v>213</v>
      </c>
      <c r="C10571" s="126" t="s">
        <v>1876</v>
      </c>
      <c r="D10571" s="126" t="s">
        <v>1876</v>
      </c>
      <c r="E10571" s="124"/>
      <c r="F10571" s="119"/>
    </row>
    <row r="10572" spans="1:6">
      <c r="A10572" s="127" t="s">
        <v>214</v>
      </c>
      <c r="B10572" s="128" t="s">
        <v>215</v>
      </c>
      <c r="C10572" s="126" t="s">
        <v>1876</v>
      </c>
      <c r="D10572" s="126" t="s">
        <v>1876</v>
      </c>
      <c r="E10572" s="124"/>
      <c r="F10572" s="119"/>
    </row>
    <row r="10573" spans="1:6">
      <c r="A10573" s="127" t="s">
        <v>216</v>
      </c>
      <c r="B10573" s="128" t="s">
        <v>217</v>
      </c>
      <c r="C10573" s="126" t="s">
        <v>1876</v>
      </c>
      <c r="D10573" s="126" t="s">
        <v>1876</v>
      </c>
      <c r="E10573" s="124"/>
      <c r="F10573" s="119"/>
    </row>
    <row r="10574" spans="1:6">
      <c r="A10574" s="129">
        <v>4</v>
      </c>
      <c r="B10574" s="130" t="s">
        <v>394</v>
      </c>
      <c r="C10574" s="126"/>
      <c r="D10574" s="126"/>
      <c r="E10574" s="124"/>
      <c r="F10574" s="119"/>
    </row>
    <row r="10575" spans="1:6" ht="31.5">
      <c r="A10575" s="126" t="s">
        <v>271</v>
      </c>
      <c r="B10575" s="251" t="s">
        <v>218</v>
      </c>
      <c r="C10575" s="126" t="s">
        <v>1876</v>
      </c>
      <c r="D10575" s="126" t="s">
        <v>1876</v>
      </c>
      <c r="E10575" s="124"/>
      <c r="F10575" s="119"/>
    </row>
    <row r="10576" spans="1:6" ht="63">
      <c r="A10576" s="126" t="s">
        <v>272</v>
      </c>
      <c r="B10576" s="251" t="s">
        <v>392</v>
      </c>
      <c r="C10576" s="126" t="s">
        <v>1876</v>
      </c>
      <c r="D10576" s="126" t="s">
        <v>1876</v>
      </c>
      <c r="E10576" s="124"/>
      <c r="F10576" s="119"/>
    </row>
    <row r="10577" spans="1:6" ht="31.5">
      <c r="A10577" s="126" t="s">
        <v>273</v>
      </c>
      <c r="B10577" s="251" t="s">
        <v>500</v>
      </c>
      <c r="C10577" s="126" t="s">
        <v>1876</v>
      </c>
      <c r="D10577" s="126" t="s">
        <v>1876</v>
      </c>
      <c r="E10577" s="124"/>
      <c r="F10577" s="119"/>
    </row>
    <row r="10578" spans="1:6" ht="31.5">
      <c r="A10578" s="126" t="s">
        <v>138</v>
      </c>
      <c r="B10578" s="251" t="s">
        <v>501</v>
      </c>
      <c r="C10578" s="126" t="s">
        <v>1876</v>
      </c>
      <c r="D10578" s="126" t="s">
        <v>1876</v>
      </c>
      <c r="E10578" s="124"/>
      <c r="F10578" s="119"/>
    </row>
    <row r="10579" spans="1:6">
      <c r="E10579" s="719"/>
      <c r="F10579" s="178" t="s">
        <v>251</v>
      </c>
    </row>
    <row r="10580" spans="1:6">
      <c r="B10580" s="53"/>
      <c r="F10580" s="178" t="s">
        <v>456</v>
      </c>
    </row>
    <row r="10581" spans="1:6">
      <c r="F10581" s="178" t="s">
        <v>182</v>
      </c>
    </row>
    <row r="10582" spans="1:6">
      <c r="F10582" s="178"/>
    </row>
    <row r="10583" spans="1:6">
      <c r="A10583" s="802" t="s">
        <v>399</v>
      </c>
      <c r="B10583" s="802"/>
      <c r="C10583" s="802"/>
      <c r="D10583" s="802"/>
      <c r="E10583" s="802"/>
      <c r="F10583" s="802"/>
    </row>
    <row r="10584" spans="1:6">
      <c r="A10584" s="802" t="s">
        <v>303</v>
      </c>
      <c r="B10584" s="802"/>
      <c r="C10584" s="802"/>
      <c r="D10584" s="802"/>
      <c r="E10584" s="802"/>
      <c r="F10584" s="802"/>
    </row>
    <row r="10585" spans="1:6">
      <c r="F10585" s="178" t="s">
        <v>219</v>
      </c>
    </row>
    <row r="10586" spans="1:6">
      <c r="F10586" s="178" t="s">
        <v>220</v>
      </c>
    </row>
    <row r="10587" spans="1:6">
      <c r="F10587" s="178" t="s">
        <v>221</v>
      </c>
    </row>
    <row r="10588" spans="1:6">
      <c r="F10588" s="246" t="s">
        <v>222</v>
      </c>
    </row>
    <row r="10589" spans="1:6">
      <c r="F10589" s="178" t="s">
        <v>1885</v>
      </c>
    </row>
    <row r="10590" spans="1:6">
      <c r="F10590" s="178" t="s">
        <v>177</v>
      </c>
    </row>
    <row r="10591" spans="1:6">
      <c r="A10591" s="123"/>
    </row>
    <row r="10592" spans="1:6">
      <c r="A10592" s="804" t="s">
        <v>1886</v>
      </c>
      <c r="B10592" s="804"/>
      <c r="C10592" s="804"/>
      <c r="D10592" s="804"/>
      <c r="E10592" s="804"/>
      <c r="F10592" s="804"/>
    </row>
    <row r="10593" spans="1:6">
      <c r="A10593" s="121" t="s">
        <v>747</v>
      </c>
      <c r="B10593" s="640" t="s">
        <v>1391</v>
      </c>
    </row>
    <row r="10594" spans="1:6">
      <c r="A10594" s="803" t="s">
        <v>262</v>
      </c>
      <c r="B10594" s="781" t="s">
        <v>418</v>
      </c>
      <c r="C10594" s="806" t="s">
        <v>470</v>
      </c>
      <c r="D10594" s="807"/>
      <c r="E10594" s="805" t="s">
        <v>400</v>
      </c>
      <c r="F10594" s="781" t="s">
        <v>401</v>
      </c>
    </row>
    <row r="10595" spans="1:6">
      <c r="A10595" s="803"/>
      <c r="B10595" s="781"/>
      <c r="C10595" s="808"/>
      <c r="D10595" s="809"/>
      <c r="E10595" s="805"/>
      <c r="F10595" s="781"/>
    </row>
    <row r="10596" spans="1:6">
      <c r="A10596" s="803"/>
      <c r="B10596" s="781"/>
      <c r="C10596" s="247" t="s">
        <v>402</v>
      </c>
      <c r="D10596" s="247" t="s">
        <v>403</v>
      </c>
      <c r="E10596" s="805"/>
      <c r="F10596" s="781"/>
    </row>
    <row r="10597" spans="1:6">
      <c r="A10597" s="712">
        <v>1</v>
      </c>
      <c r="B10597" s="709">
        <v>2</v>
      </c>
      <c r="C10597" s="247">
        <v>3</v>
      </c>
      <c r="D10597" s="247">
        <v>4</v>
      </c>
      <c r="E10597" s="711">
        <v>5</v>
      </c>
      <c r="F10597" s="709">
        <v>6</v>
      </c>
    </row>
    <row r="10598" spans="1:6">
      <c r="A10598" s="712">
        <v>1</v>
      </c>
      <c r="B10598" s="248" t="s">
        <v>368</v>
      </c>
      <c r="C10598" s="249"/>
      <c r="D10598" s="249"/>
      <c r="E10598" s="125"/>
      <c r="F10598" s="710"/>
    </row>
    <row r="10599" spans="1:6">
      <c r="A10599" s="126" t="s">
        <v>264</v>
      </c>
      <c r="B10599" s="250" t="s">
        <v>369</v>
      </c>
      <c r="C10599" s="126" t="s">
        <v>1877</v>
      </c>
      <c r="D10599" s="126" t="s">
        <v>1877</v>
      </c>
      <c r="E10599" s="124"/>
      <c r="F10599" s="119"/>
    </row>
    <row r="10600" spans="1:6">
      <c r="A10600" s="126" t="s">
        <v>265</v>
      </c>
      <c r="B10600" s="251" t="s">
        <v>223</v>
      </c>
      <c r="C10600" s="126" t="s">
        <v>1877</v>
      </c>
      <c r="D10600" s="126" t="s">
        <v>1877</v>
      </c>
      <c r="E10600" s="124"/>
      <c r="F10600" s="119"/>
    </row>
    <row r="10601" spans="1:6" ht="31.5">
      <c r="A10601" s="126" t="s">
        <v>276</v>
      </c>
      <c r="B10601" s="251" t="s">
        <v>480</v>
      </c>
      <c r="C10601" s="126" t="s">
        <v>1877</v>
      </c>
      <c r="D10601" s="126" t="s">
        <v>1877</v>
      </c>
      <c r="E10601" s="124"/>
      <c r="F10601" s="119"/>
    </row>
    <row r="10602" spans="1:6" ht="63">
      <c r="A10602" s="127" t="s">
        <v>291</v>
      </c>
      <c r="B10602" s="128" t="s">
        <v>481</v>
      </c>
      <c r="C10602" s="126" t="s">
        <v>1877</v>
      </c>
      <c r="D10602" s="126" t="s">
        <v>1877</v>
      </c>
      <c r="E10602" s="124"/>
      <c r="F10602" s="119"/>
    </row>
    <row r="10603" spans="1:6" ht="31.5">
      <c r="A10603" s="127" t="s">
        <v>482</v>
      </c>
      <c r="B10603" s="128" t="s">
        <v>483</v>
      </c>
      <c r="C10603" s="126" t="s">
        <v>1877</v>
      </c>
      <c r="D10603" s="126" t="s">
        <v>1877</v>
      </c>
      <c r="E10603" s="124"/>
      <c r="F10603" s="119"/>
    </row>
    <row r="10604" spans="1:6">
      <c r="A10604" s="127" t="s">
        <v>484</v>
      </c>
      <c r="B10604" s="128" t="s">
        <v>485</v>
      </c>
      <c r="C10604" s="126" t="s">
        <v>1877</v>
      </c>
      <c r="D10604" s="126" t="s">
        <v>1877</v>
      </c>
      <c r="E10604" s="124"/>
      <c r="F10604" s="119"/>
    </row>
    <row r="10605" spans="1:6">
      <c r="A10605" s="129">
        <v>2</v>
      </c>
      <c r="B10605" s="130" t="s">
        <v>298</v>
      </c>
      <c r="C10605" s="126"/>
      <c r="D10605" s="126"/>
      <c r="E10605" s="124"/>
      <c r="F10605" s="119"/>
    </row>
    <row r="10606" spans="1:6" ht="31.5">
      <c r="A10606" s="127" t="s">
        <v>267</v>
      </c>
      <c r="B10606" s="128" t="s">
        <v>486</v>
      </c>
      <c r="C10606" s="126" t="s">
        <v>1877</v>
      </c>
      <c r="D10606" s="126" t="s">
        <v>1877</v>
      </c>
      <c r="E10606" s="124"/>
      <c r="F10606" s="119"/>
    </row>
    <row r="10607" spans="1:6" ht="63">
      <c r="A10607" s="127" t="s">
        <v>268</v>
      </c>
      <c r="B10607" s="128" t="s">
        <v>411</v>
      </c>
      <c r="C10607" s="126" t="s">
        <v>1877</v>
      </c>
      <c r="D10607" s="126" t="s">
        <v>1877</v>
      </c>
      <c r="E10607" s="124"/>
      <c r="F10607" s="119"/>
    </row>
    <row r="10608" spans="1:6" ht="31.5">
      <c r="A10608" s="127" t="s">
        <v>269</v>
      </c>
      <c r="B10608" s="128" t="s">
        <v>412</v>
      </c>
      <c r="C10608" s="126" t="s">
        <v>1877</v>
      </c>
      <c r="D10608" s="126" t="s">
        <v>1877</v>
      </c>
      <c r="E10608" s="124"/>
      <c r="F10608" s="119"/>
    </row>
    <row r="10609" spans="1:6" ht="47.25">
      <c r="A10609" s="129">
        <v>3</v>
      </c>
      <c r="B10609" s="130" t="s">
        <v>210</v>
      </c>
      <c r="C10609" s="126" t="s">
        <v>1877</v>
      </c>
      <c r="D10609" s="126" t="s">
        <v>1877</v>
      </c>
      <c r="E10609" s="124"/>
      <c r="F10609" s="119"/>
    </row>
    <row r="10610" spans="1:6" ht="31.5">
      <c r="A10610" s="127" t="s">
        <v>299</v>
      </c>
      <c r="B10610" s="128" t="s">
        <v>211</v>
      </c>
      <c r="C10610" s="126" t="s">
        <v>1877</v>
      </c>
      <c r="D10610" s="126" t="s">
        <v>1877</v>
      </c>
      <c r="E10610" s="124"/>
      <c r="F10610" s="119"/>
    </row>
    <row r="10611" spans="1:6">
      <c r="A10611" s="127" t="s">
        <v>240</v>
      </c>
      <c r="B10611" s="128" t="s">
        <v>212</v>
      </c>
      <c r="C10611" s="126" t="s">
        <v>1877</v>
      </c>
      <c r="D10611" s="126" t="s">
        <v>1877</v>
      </c>
      <c r="E10611" s="124"/>
      <c r="F10611" s="119"/>
    </row>
    <row r="10612" spans="1:6">
      <c r="A10612" s="127" t="s">
        <v>242</v>
      </c>
      <c r="B10612" s="128" t="s">
        <v>213</v>
      </c>
      <c r="C10612" s="126" t="s">
        <v>1877</v>
      </c>
      <c r="D10612" s="126" t="s">
        <v>1877</v>
      </c>
      <c r="E10612" s="124"/>
      <c r="F10612" s="119"/>
    </row>
    <row r="10613" spans="1:6">
      <c r="A10613" s="127" t="s">
        <v>214</v>
      </c>
      <c r="B10613" s="128" t="s">
        <v>215</v>
      </c>
      <c r="C10613" s="126" t="s">
        <v>1877</v>
      </c>
      <c r="D10613" s="126" t="s">
        <v>1877</v>
      </c>
      <c r="E10613" s="124"/>
      <c r="F10613" s="119"/>
    </row>
    <row r="10614" spans="1:6">
      <c r="A10614" s="127" t="s">
        <v>216</v>
      </c>
      <c r="B10614" s="128" t="s">
        <v>217</v>
      </c>
      <c r="C10614" s="126" t="s">
        <v>1877</v>
      </c>
      <c r="D10614" s="126" t="s">
        <v>1877</v>
      </c>
      <c r="E10614" s="124"/>
      <c r="F10614" s="119"/>
    </row>
    <row r="10615" spans="1:6">
      <c r="A10615" s="129">
        <v>4</v>
      </c>
      <c r="B10615" s="130" t="s">
        <v>394</v>
      </c>
      <c r="C10615" s="126"/>
      <c r="D10615" s="126"/>
      <c r="E10615" s="124"/>
      <c r="F10615" s="119"/>
    </row>
    <row r="10616" spans="1:6" ht="31.5">
      <c r="A10616" s="126" t="s">
        <v>271</v>
      </c>
      <c r="B10616" s="251" t="s">
        <v>218</v>
      </c>
      <c r="C10616" s="126" t="s">
        <v>1877</v>
      </c>
      <c r="D10616" s="126" t="s">
        <v>1877</v>
      </c>
      <c r="E10616" s="124"/>
      <c r="F10616" s="119"/>
    </row>
    <row r="10617" spans="1:6" ht="63">
      <c r="A10617" s="126" t="s">
        <v>272</v>
      </c>
      <c r="B10617" s="251" t="s">
        <v>392</v>
      </c>
      <c r="C10617" s="126" t="s">
        <v>1877</v>
      </c>
      <c r="D10617" s="126" t="s">
        <v>1877</v>
      </c>
      <c r="E10617" s="124"/>
      <c r="F10617" s="119"/>
    </row>
    <row r="10618" spans="1:6" ht="31.5">
      <c r="A10618" s="126" t="s">
        <v>273</v>
      </c>
      <c r="B10618" s="251" t="s">
        <v>500</v>
      </c>
      <c r="C10618" s="126" t="s">
        <v>1877</v>
      </c>
      <c r="D10618" s="126" t="s">
        <v>1877</v>
      </c>
      <c r="E10618" s="124"/>
      <c r="F10618" s="119"/>
    </row>
    <row r="10619" spans="1:6" ht="31.5">
      <c r="A10619" s="126" t="s">
        <v>138</v>
      </c>
      <c r="B10619" s="251" t="s">
        <v>501</v>
      </c>
      <c r="C10619" s="126" t="s">
        <v>1877</v>
      </c>
      <c r="D10619" s="126" t="s">
        <v>1877</v>
      </c>
      <c r="E10619" s="124"/>
      <c r="F10619" s="119"/>
    </row>
    <row r="10620" spans="1:6">
      <c r="E10620" s="719"/>
      <c r="F10620" s="178" t="s">
        <v>251</v>
      </c>
    </row>
    <row r="10621" spans="1:6">
      <c r="B10621" s="53"/>
      <c r="F10621" s="178" t="s">
        <v>456</v>
      </c>
    </row>
    <row r="10622" spans="1:6">
      <c r="F10622" s="178" t="s">
        <v>182</v>
      </c>
    </row>
    <row r="10623" spans="1:6">
      <c r="F10623" s="178"/>
    </row>
    <row r="10624" spans="1:6">
      <c r="A10624" s="802" t="s">
        <v>399</v>
      </c>
      <c r="B10624" s="802"/>
      <c r="C10624" s="802"/>
      <c r="D10624" s="802"/>
      <c r="E10624" s="802"/>
      <c r="F10624" s="802"/>
    </row>
    <row r="10625" spans="1:6">
      <c r="A10625" s="802" t="s">
        <v>303</v>
      </c>
      <c r="B10625" s="802"/>
      <c r="C10625" s="802"/>
      <c r="D10625" s="802"/>
      <c r="E10625" s="802"/>
      <c r="F10625" s="802"/>
    </row>
    <row r="10626" spans="1:6">
      <c r="F10626" s="178" t="s">
        <v>219</v>
      </c>
    </row>
    <row r="10627" spans="1:6">
      <c r="F10627" s="178" t="s">
        <v>220</v>
      </c>
    </row>
    <row r="10628" spans="1:6">
      <c r="F10628" s="178" t="s">
        <v>221</v>
      </c>
    </row>
    <row r="10629" spans="1:6">
      <c r="F10629" s="246" t="s">
        <v>222</v>
      </c>
    </row>
    <row r="10630" spans="1:6">
      <c r="F10630" s="178" t="s">
        <v>1885</v>
      </c>
    </row>
    <row r="10631" spans="1:6">
      <c r="F10631" s="178" t="s">
        <v>177</v>
      </c>
    </row>
    <row r="10632" spans="1:6">
      <c r="A10632" s="123"/>
    </row>
    <row r="10633" spans="1:6">
      <c r="A10633" s="804" t="s">
        <v>1886</v>
      </c>
      <c r="B10633" s="804"/>
      <c r="C10633" s="804"/>
      <c r="D10633" s="804"/>
      <c r="E10633" s="804"/>
      <c r="F10633" s="804"/>
    </row>
    <row r="10634" spans="1:6">
      <c r="A10634" s="121" t="s">
        <v>748</v>
      </c>
      <c r="B10634" s="640" t="s">
        <v>1393</v>
      </c>
    </row>
    <row r="10635" spans="1:6">
      <c r="A10635" s="803" t="s">
        <v>262</v>
      </c>
      <c r="B10635" s="781" t="s">
        <v>418</v>
      </c>
      <c r="C10635" s="806" t="s">
        <v>470</v>
      </c>
      <c r="D10635" s="807"/>
      <c r="E10635" s="805" t="s">
        <v>400</v>
      </c>
      <c r="F10635" s="781" t="s">
        <v>401</v>
      </c>
    </row>
    <row r="10636" spans="1:6">
      <c r="A10636" s="803"/>
      <c r="B10636" s="781"/>
      <c r="C10636" s="808"/>
      <c r="D10636" s="809"/>
      <c r="E10636" s="805"/>
      <c r="F10636" s="781"/>
    </row>
    <row r="10637" spans="1:6">
      <c r="A10637" s="803"/>
      <c r="B10637" s="781"/>
      <c r="C10637" s="247" t="s">
        <v>402</v>
      </c>
      <c r="D10637" s="247" t="s">
        <v>403</v>
      </c>
      <c r="E10637" s="805"/>
      <c r="F10637" s="781"/>
    </row>
    <row r="10638" spans="1:6">
      <c r="A10638" s="712">
        <v>1</v>
      </c>
      <c r="B10638" s="709">
        <v>2</v>
      </c>
      <c r="C10638" s="247">
        <v>3</v>
      </c>
      <c r="D10638" s="247">
        <v>4</v>
      </c>
      <c r="E10638" s="711">
        <v>5</v>
      </c>
      <c r="F10638" s="709">
        <v>6</v>
      </c>
    </row>
    <row r="10639" spans="1:6">
      <c r="A10639" s="712">
        <v>1</v>
      </c>
      <c r="B10639" s="248" t="s">
        <v>368</v>
      </c>
      <c r="C10639" s="249"/>
      <c r="D10639" s="249"/>
      <c r="E10639" s="125"/>
      <c r="F10639" s="710"/>
    </row>
    <row r="10640" spans="1:6">
      <c r="A10640" s="126" t="s">
        <v>264</v>
      </c>
      <c r="B10640" s="250" t="s">
        <v>369</v>
      </c>
      <c r="C10640" s="126" t="s">
        <v>1877</v>
      </c>
      <c r="D10640" s="126" t="s">
        <v>1877</v>
      </c>
      <c r="E10640" s="124"/>
      <c r="F10640" s="119"/>
    </row>
    <row r="10641" spans="1:6">
      <c r="A10641" s="126" t="s">
        <v>265</v>
      </c>
      <c r="B10641" s="251" t="s">
        <v>223</v>
      </c>
      <c r="C10641" s="126" t="s">
        <v>1877</v>
      </c>
      <c r="D10641" s="126" t="s">
        <v>1877</v>
      </c>
      <c r="E10641" s="124"/>
      <c r="F10641" s="119"/>
    </row>
    <row r="10642" spans="1:6" ht="31.5">
      <c r="A10642" s="126" t="s">
        <v>276</v>
      </c>
      <c r="B10642" s="251" t="s">
        <v>480</v>
      </c>
      <c r="C10642" s="126" t="s">
        <v>1877</v>
      </c>
      <c r="D10642" s="126" t="s">
        <v>1877</v>
      </c>
      <c r="E10642" s="124"/>
      <c r="F10642" s="119"/>
    </row>
    <row r="10643" spans="1:6" ht="63">
      <c r="A10643" s="127" t="s">
        <v>291</v>
      </c>
      <c r="B10643" s="128" t="s">
        <v>481</v>
      </c>
      <c r="C10643" s="126" t="s">
        <v>1877</v>
      </c>
      <c r="D10643" s="126" t="s">
        <v>1877</v>
      </c>
      <c r="E10643" s="124"/>
      <c r="F10643" s="119"/>
    </row>
    <row r="10644" spans="1:6" ht="31.5">
      <c r="A10644" s="127" t="s">
        <v>482</v>
      </c>
      <c r="B10644" s="128" t="s">
        <v>483</v>
      </c>
      <c r="C10644" s="126" t="s">
        <v>1877</v>
      </c>
      <c r="D10644" s="126" t="s">
        <v>1877</v>
      </c>
      <c r="E10644" s="124"/>
      <c r="F10644" s="119"/>
    </row>
    <row r="10645" spans="1:6">
      <c r="A10645" s="127" t="s">
        <v>484</v>
      </c>
      <c r="B10645" s="128" t="s">
        <v>485</v>
      </c>
      <c r="C10645" s="126" t="s">
        <v>1877</v>
      </c>
      <c r="D10645" s="126" t="s">
        <v>1877</v>
      </c>
      <c r="E10645" s="124"/>
      <c r="F10645" s="119"/>
    </row>
    <row r="10646" spans="1:6">
      <c r="A10646" s="129">
        <v>2</v>
      </c>
      <c r="B10646" s="130" t="s">
        <v>298</v>
      </c>
      <c r="C10646" s="126"/>
      <c r="D10646" s="126"/>
      <c r="E10646" s="124"/>
      <c r="F10646" s="119"/>
    </row>
    <row r="10647" spans="1:6" ht="31.5">
      <c r="A10647" s="127" t="s">
        <v>267</v>
      </c>
      <c r="B10647" s="128" t="s">
        <v>486</v>
      </c>
      <c r="C10647" s="126" t="s">
        <v>1877</v>
      </c>
      <c r="D10647" s="126" t="s">
        <v>1877</v>
      </c>
      <c r="E10647" s="124"/>
      <c r="F10647" s="119"/>
    </row>
    <row r="10648" spans="1:6" ht="63">
      <c r="A10648" s="127" t="s">
        <v>268</v>
      </c>
      <c r="B10648" s="128" t="s">
        <v>411</v>
      </c>
      <c r="C10648" s="126" t="s">
        <v>1877</v>
      </c>
      <c r="D10648" s="126" t="s">
        <v>1877</v>
      </c>
      <c r="E10648" s="124"/>
      <c r="F10648" s="119"/>
    </row>
    <row r="10649" spans="1:6" ht="31.5">
      <c r="A10649" s="127" t="s">
        <v>269</v>
      </c>
      <c r="B10649" s="128" t="s">
        <v>412</v>
      </c>
      <c r="C10649" s="126" t="s">
        <v>1877</v>
      </c>
      <c r="D10649" s="126" t="s">
        <v>1877</v>
      </c>
      <c r="E10649" s="124"/>
      <c r="F10649" s="119"/>
    </row>
    <row r="10650" spans="1:6" ht="47.25">
      <c r="A10650" s="129">
        <v>3</v>
      </c>
      <c r="B10650" s="130" t="s">
        <v>210</v>
      </c>
      <c r="C10650" s="126" t="s">
        <v>1877</v>
      </c>
      <c r="D10650" s="126" t="s">
        <v>1877</v>
      </c>
      <c r="E10650" s="124"/>
      <c r="F10650" s="119"/>
    </row>
    <row r="10651" spans="1:6" ht="31.5">
      <c r="A10651" s="127" t="s">
        <v>299</v>
      </c>
      <c r="B10651" s="128" t="s">
        <v>211</v>
      </c>
      <c r="C10651" s="126" t="s">
        <v>1877</v>
      </c>
      <c r="D10651" s="126" t="s">
        <v>1877</v>
      </c>
      <c r="E10651" s="124"/>
      <c r="F10651" s="119"/>
    </row>
    <row r="10652" spans="1:6">
      <c r="A10652" s="127" t="s">
        <v>240</v>
      </c>
      <c r="B10652" s="128" t="s">
        <v>212</v>
      </c>
      <c r="C10652" s="126" t="s">
        <v>1877</v>
      </c>
      <c r="D10652" s="126" t="s">
        <v>1877</v>
      </c>
      <c r="E10652" s="124"/>
      <c r="F10652" s="119"/>
    </row>
    <row r="10653" spans="1:6">
      <c r="A10653" s="127" t="s">
        <v>242</v>
      </c>
      <c r="B10653" s="128" t="s">
        <v>213</v>
      </c>
      <c r="C10653" s="126" t="s">
        <v>1877</v>
      </c>
      <c r="D10653" s="126" t="s">
        <v>1877</v>
      </c>
      <c r="E10653" s="124"/>
      <c r="F10653" s="119"/>
    </row>
    <row r="10654" spans="1:6">
      <c r="A10654" s="127" t="s">
        <v>214</v>
      </c>
      <c r="B10654" s="128" t="s">
        <v>215</v>
      </c>
      <c r="C10654" s="126" t="s">
        <v>1877</v>
      </c>
      <c r="D10654" s="126" t="s">
        <v>1877</v>
      </c>
      <c r="E10654" s="124"/>
      <c r="F10654" s="119"/>
    </row>
    <row r="10655" spans="1:6">
      <c r="A10655" s="127" t="s">
        <v>216</v>
      </c>
      <c r="B10655" s="128" t="s">
        <v>217</v>
      </c>
      <c r="C10655" s="126" t="s">
        <v>1877</v>
      </c>
      <c r="D10655" s="126" t="s">
        <v>1877</v>
      </c>
      <c r="E10655" s="124"/>
      <c r="F10655" s="119"/>
    </row>
    <row r="10656" spans="1:6">
      <c r="A10656" s="129">
        <v>4</v>
      </c>
      <c r="B10656" s="130" t="s">
        <v>394</v>
      </c>
      <c r="C10656" s="126"/>
      <c r="D10656" s="126"/>
      <c r="E10656" s="124"/>
      <c r="F10656" s="119"/>
    </row>
    <row r="10657" spans="1:6" ht="31.5">
      <c r="A10657" s="126" t="s">
        <v>271</v>
      </c>
      <c r="B10657" s="251" t="s">
        <v>218</v>
      </c>
      <c r="C10657" s="126" t="s">
        <v>1877</v>
      </c>
      <c r="D10657" s="126" t="s">
        <v>1877</v>
      </c>
      <c r="E10657" s="124"/>
      <c r="F10657" s="119"/>
    </row>
    <row r="10658" spans="1:6" ht="63">
      <c r="A10658" s="126" t="s">
        <v>272</v>
      </c>
      <c r="B10658" s="251" t="s">
        <v>392</v>
      </c>
      <c r="C10658" s="126" t="s">
        <v>1877</v>
      </c>
      <c r="D10658" s="126" t="s">
        <v>1877</v>
      </c>
      <c r="E10658" s="124"/>
      <c r="F10658" s="119"/>
    </row>
    <row r="10659" spans="1:6" ht="31.5">
      <c r="A10659" s="126" t="s">
        <v>273</v>
      </c>
      <c r="B10659" s="251" t="s">
        <v>500</v>
      </c>
      <c r="C10659" s="126" t="s">
        <v>1877</v>
      </c>
      <c r="D10659" s="126" t="s">
        <v>1877</v>
      </c>
      <c r="E10659" s="124"/>
      <c r="F10659" s="119"/>
    </row>
    <row r="10660" spans="1:6" ht="31.5">
      <c r="A10660" s="126" t="s">
        <v>138</v>
      </c>
      <c r="B10660" s="251" t="s">
        <v>501</v>
      </c>
      <c r="C10660" s="126" t="s">
        <v>1877</v>
      </c>
      <c r="D10660" s="126" t="s">
        <v>1877</v>
      </c>
      <c r="E10660" s="124"/>
      <c r="F10660" s="119"/>
    </row>
    <row r="10661" spans="1:6">
      <c r="E10661" s="719"/>
      <c r="F10661" s="178" t="s">
        <v>251</v>
      </c>
    </row>
    <row r="10662" spans="1:6">
      <c r="B10662" s="53"/>
      <c r="F10662" s="178" t="s">
        <v>456</v>
      </c>
    </row>
    <row r="10663" spans="1:6">
      <c r="F10663" s="178" t="s">
        <v>182</v>
      </c>
    </row>
    <row r="10664" spans="1:6">
      <c r="F10664" s="178"/>
    </row>
    <row r="10665" spans="1:6">
      <c r="A10665" s="802" t="s">
        <v>399</v>
      </c>
      <c r="B10665" s="802"/>
      <c r="C10665" s="802"/>
      <c r="D10665" s="802"/>
      <c r="E10665" s="802"/>
      <c r="F10665" s="802"/>
    </row>
    <row r="10666" spans="1:6">
      <c r="A10666" s="802" t="s">
        <v>303</v>
      </c>
      <c r="B10666" s="802"/>
      <c r="C10666" s="802"/>
      <c r="D10666" s="802"/>
      <c r="E10666" s="802"/>
      <c r="F10666" s="802"/>
    </row>
    <row r="10667" spans="1:6">
      <c r="F10667" s="178" t="s">
        <v>219</v>
      </c>
    </row>
    <row r="10668" spans="1:6">
      <c r="F10668" s="178" t="s">
        <v>220</v>
      </c>
    </row>
    <row r="10669" spans="1:6">
      <c r="F10669" s="178" t="s">
        <v>221</v>
      </c>
    </row>
    <row r="10670" spans="1:6">
      <c r="F10670" s="246" t="s">
        <v>222</v>
      </c>
    </row>
    <row r="10671" spans="1:6">
      <c r="F10671" s="178" t="s">
        <v>1885</v>
      </c>
    </row>
    <row r="10672" spans="1:6">
      <c r="F10672" s="178" t="s">
        <v>177</v>
      </c>
    </row>
    <row r="10673" spans="1:6">
      <c r="A10673" s="123"/>
    </row>
    <row r="10674" spans="1:6">
      <c r="A10674" s="804" t="s">
        <v>1886</v>
      </c>
      <c r="B10674" s="804"/>
      <c r="C10674" s="804"/>
      <c r="D10674" s="804"/>
      <c r="E10674" s="804"/>
      <c r="F10674" s="804"/>
    </row>
    <row r="10675" spans="1:6">
      <c r="A10675" s="121" t="s">
        <v>749</v>
      </c>
      <c r="B10675" s="640" t="s">
        <v>1394</v>
      </c>
    </row>
    <row r="10676" spans="1:6">
      <c r="A10676" s="803" t="s">
        <v>262</v>
      </c>
      <c r="B10676" s="781" t="s">
        <v>418</v>
      </c>
      <c r="C10676" s="806" t="s">
        <v>470</v>
      </c>
      <c r="D10676" s="807"/>
      <c r="E10676" s="805" t="s">
        <v>400</v>
      </c>
      <c r="F10676" s="781" t="s">
        <v>401</v>
      </c>
    </row>
    <row r="10677" spans="1:6">
      <c r="A10677" s="803"/>
      <c r="B10677" s="781"/>
      <c r="C10677" s="808"/>
      <c r="D10677" s="809"/>
      <c r="E10677" s="805"/>
      <c r="F10677" s="781"/>
    </row>
    <row r="10678" spans="1:6">
      <c r="A10678" s="803"/>
      <c r="B10678" s="781"/>
      <c r="C10678" s="247" t="s">
        <v>402</v>
      </c>
      <c r="D10678" s="247" t="s">
        <v>403</v>
      </c>
      <c r="E10678" s="805"/>
      <c r="F10678" s="781"/>
    </row>
    <row r="10679" spans="1:6">
      <c r="A10679" s="712">
        <v>1</v>
      </c>
      <c r="B10679" s="709">
        <v>2</v>
      </c>
      <c r="C10679" s="247">
        <v>3</v>
      </c>
      <c r="D10679" s="247">
        <v>4</v>
      </c>
      <c r="E10679" s="711">
        <v>5</v>
      </c>
      <c r="F10679" s="709">
        <v>6</v>
      </c>
    </row>
    <row r="10680" spans="1:6">
      <c r="A10680" s="712">
        <v>1</v>
      </c>
      <c r="B10680" s="248" t="s">
        <v>368</v>
      </c>
      <c r="C10680" s="249"/>
      <c r="D10680" s="249"/>
      <c r="E10680" s="125"/>
      <c r="F10680" s="710"/>
    </row>
    <row r="10681" spans="1:6">
      <c r="A10681" s="126" t="s">
        <v>264</v>
      </c>
      <c r="B10681" s="250" t="s">
        <v>369</v>
      </c>
      <c r="C10681" s="126" t="s">
        <v>1877</v>
      </c>
      <c r="D10681" s="126" t="s">
        <v>1877</v>
      </c>
      <c r="E10681" s="124"/>
      <c r="F10681" s="119"/>
    </row>
    <row r="10682" spans="1:6">
      <c r="A10682" s="126" t="s">
        <v>265</v>
      </c>
      <c r="B10682" s="251" t="s">
        <v>223</v>
      </c>
      <c r="C10682" s="126" t="s">
        <v>1877</v>
      </c>
      <c r="D10682" s="126" t="s">
        <v>1877</v>
      </c>
      <c r="E10682" s="124"/>
      <c r="F10682" s="119"/>
    </row>
    <row r="10683" spans="1:6" ht="31.5">
      <c r="A10683" s="126" t="s">
        <v>276</v>
      </c>
      <c r="B10683" s="251" t="s">
        <v>480</v>
      </c>
      <c r="C10683" s="126" t="s">
        <v>1877</v>
      </c>
      <c r="D10683" s="126" t="s">
        <v>1877</v>
      </c>
      <c r="E10683" s="124"/>
      <c r="F10683" s="119"/>
    </row>
    <row r="10684" spans="1:6" ht="63">
      <c r="A10684" s="127" t="s">
        <v>291</v>
      </c>
      <c r="B10684" s="128" t="s">
        <v>481</v>
      </c>
      <c r="C10684" s="126" t="s">
        <v>1877</v>
      </c>
      <c r="D10684" s="126" t="s">
        <v>1877</v>
      </c>
      <c r="E10684" s="124"/>
      <c r="F10684" s="119"/>
    </row>
    <row r="10685" spans="1:6" ht="31.5">
      <c r="A10685" s="127" t="s">
        <v>482</v>
      </c>
      <c r="B10685" s="128" t="s">
        <v>483</v>
      </c>
      <c r="C10685" s="126" t="s">
        <v>1877</v>
      </c>
      <c r="D10685" s="126" t="s">
        <v>1877</v>
      </c>
      <c r="E10685" s="124"/>
      <c r="F10685" s="119"/>
    </row>
    <row r="10686" spans="1:6">
      <c r="A10686" s="127" t="s">
        <v>484</v>
      </c>
      <c r="B10686" s="128" t="s">
        <v>485</v>
      </c>
      <c r="C10686" s="126" t="s">
        <v>1877</v>
      </c>
      <c r="D10686" s="126" t="s">
        <v>1877</v>
      </c>
      <c r="E10686" s="124"/>
      <c r="F10686" s="119"/>
    </row>
    <row r="10687" spans="1:6">
      <c r="A10687" s="129">
        <v>2</v>
      </c>
      <c r="B10687" s="130" t="s">
        <v>298</v>
      </c>
      <c r="C10687" s="126"/>
      <c r="D10687" s="126"/>
      <c r="E10687" s="124"/>
      <c r="F10687" s="119"/>
    </row>
    <row r="10688" spans="1:6" ht="31.5">
      <c r="A10688" s="127" t="s">
        <v>267</v>
      </c>
      <c r="B10688" s="128" t="s">
        <v>486</v>
      </c>
      <c r="C10688" s="126" t="s">
        <v>1877</v>
      </c>
      <c r="D10688" s="126" t="s">
        <v>1877</v>
      </c>
      <c r="E10688" s="124"/>
      <c r="F10688" s="119"/>
    </row>
    <row r="10689" spans="1:6" ht="63">
      <c r="A10689" s="127" t="s">
        <v>268</v>
      </c>
      <c r="B10689" s="128" t="s">
        <v>411</v>
      </c>
      <c r="C10689" s="126" t="s">
        <v>1877</v>
      </c>
      <c r="D10689" s="126" t="s">
        <v>1877</v>
      </c>
      <c r="E10689" s="124"/>
      <c r="F10689" s="119"/>
    </row>
    <row r="10690" spans="1:6" ht="31.5">
      <c r="A10690" s="127" t="s">
        <v>269</v>
      </c>
      <c r="B10690" s="128" t="s">
        <v>412</v>
      </c>
      <c r="C10690" s="126" t="s">
        <v>1877</v>
      </c>
      <c r="D10690" s="126" t="s">
        <v>1877</v>
      </c>
      <c r="E10690" s="124"/>
      <c r="F10690" s="119"/>
    </row>
    <row r="10691" spans="1:6" ht="47.25">
      <c r="A10691" s="129">
        <v>3</v>
      </c>
      <c r="B10691" s="130" t="s">
        <v>210</v>
      </c>
      <c r="C10691" s="126" t="s">
        <v>1877</v>
      </c>
      <c r="D10691" s="126" t="s">
        <v>1877</v>
      </c>
      <c r="E10691" s="124"/>
      <c r="F10691" s="119"/>
    </row>
    <row r="10692" spans="1:6" ht="31.5">
      <c r="A10692" s="127" t="s">
        <v>299</v>
      </c>
      <c r="B10692" s="128" t="s">
        <v>211</v>
      </c>
      <c r="C10692" s="126" t="s">
        <v>1877</v>
      </c>
      <c r="D10692" s="126" t="s">
        <v>1877</v>
      </c>
      <c r="E10692" s="124"/>
      <c r="F10692" s="119"/>
    </row>
    <row r="10693" spans="1:6">
      <c r="A10693" s="127" t="s">
        <v>240</v>
      </c>
      <c r="B10693" s="128" t="s">
        <v>212</v>
      </c>
      <c r="C10693" s="126" t="s">
        <v>1877</v>
      </c>
      <c r="D10693" s="126" t="s">
        <v>1877</v>
      </c>
      <c r="E10693" s="124"/>
      <c r="F10693" s="119"/>
    </row>
    <row r="10694" spans="1:6">
      <c r="A10694" s="127" t="s">
        <v>242</v>
      </c>
      <c r="B10694" s="128" t="s">
        <v>213</v>
      </c>
      <c r="C10694" s="126" t="s">
        <v>1877</v>
      </c>
      <c r="D10694" s="126" t="s">
        <v>1877</v>
      </c>
      <c r="E10694" s="124"/>
      <c r="F10694" s="119"/>
    </row>
    <row r="10695" spans="1:6">
      <c r="A10695" s="127" t="s">
        <v>214</v>
      </c>
      <c r="B10695" s="128" t="s">
        <v>215</v>
      </c>
      <c r="C10695" s="126" t="s">
        <v>1877</v>
      </c>
      <c r="D10695" s="126" t="s">
        <v>1877</v>
      </c>
      <c r="E10695" s="124"/>
      <c r="F10695" s="119"/>
    </row>
    <row r="10696" spans="1:6">
      <c r="A10696" s="127" t="s">
        <v>216</v>
      </c>
      <c r="B10696" s="128" t="s">
        <v>217</v>
      </c>
      <c r="C10696" s="126" t="s">
        <v>1877</v>
      </c>
      <c r="D10696" s="126" t="s">
        <v>1877</v>
      </c>
      <c r="E10696" s="124"/>
      <c r="F10696" s="119"/>
    </row>
    <row r="10697" spans="1:6">
      <c r="A10697" s="129">
        <v>4</v>
      </c>
      <c r="B10697" s="130" t="s">
        <v>394</v>
      </c>
      <c r="C10697" s="126"/>
      <c r="D10697" s="126"/>
      <c r="E10697" s="124"/>
      <c r="F10697" s="119"/>
    </row>
    <row r="10698" spans="1:6" ht="31.5">
      <c r="A10698" s="126" t="s">
        <v>271</v>
      </c>
      <c r="B10698" s="251" t="s">
        <v>218</v>
      </c>
      <c r="C10698" s="126" t="s">
        <v>1877</v>
      </c>
      <c r="D10698" s="126" t="s">
        <v>1877</v>
      </c>
      <c r="E10698" s="124"/>
      <c r="F10698" s="119"/>
    </row>
    <row r="10699" spans="1:6" ht="63">
      <c r="A10699" s="126" t="s">
        <v>272</v>
      </c>
      <c r="B10699" s="251" t="s">
        <v>392</v>
      </c>
      <c r="C10699" s="126" t="s">
        <v>1877</v>
      </c>
      <c r="D10699" s="126" t="s">
        <v>1877</v>
      </c>
      <c r="E10699" s="124"/>
      <c r="F10699" s="119"/>
    </row>
    <row r="10700" spans="1:6" ht="31.5">
      <c r="A10700" s="126" t="s">
        <v>273</v>
      </c>
      <c r="B10700" s="251" t="s">
        <v>500</v>
      </c>
      <c r="C10700" s="126" t="s">
        <v>1877</v>
      </c>
      <c r="D10700" s="126" t="s">
        <v>1877</v>
      </c>
      <c r="E10700" s="124"/>
      <c r="F10700" s="119"/>
    </row>
    <row r="10701" spans="1:6" ht="31.5">
      <c r="A10701" s="126" t="s">
        <v>138</v>
      </c>
      <c r="B10701" s="251" t="s">
        <v>501</v>
      </c>
      <c r="C10701" s="126" t="s">
        <v>1877</v>
      </c>
      <c r="D10701" s="126" t="s">
        <v>1877</v>
      </c>
      <c r="E10701" s="124"/>
      <c r="F10701" s="119"/>
    </row>
    <row r="10702" spans="1:6">
      <c r="E10702" s="719"/>
      <c r="F10702" s="178" t="s">
        <v>251</v>
      </c>
    </row>
    <row r="10703" spans="1:6">
      <c r="B10703" s="53"/>
      <c r="F10703" s="178" t="s">
        <v>456</v>
      </c>
    </row>
    <row r="10704" spans="1:6">
      <c r="F10704" s="178" t="s">
        <v>182</v>
      </c>
    </row>
    <row r="10705" spans="1:6">
      <c r="F10705" s="178"/>
    </row>
    <row r="10706" spans="1:6">
      <c r="A10706" s="802" t="s">
        <v>399</v>
      </c>
      <c r="B10706" s="802"/>
      <c r="C10706" s="802"/>
      <c r="D10706" s="802"/>
      <c r="E10706" s="802"/>
      <c r="F10706" s="802"/>
    </row>
    <row r="10707" spans="1:6">
      <c r="A10707" s="802" t="s">
        <v>303</v>
      </c>
      <c r="B10707" s="802"/>
      <c r="C10707" s="802"/>
      <c r="D10707" s="802"/>
      <c r="E10707" s="802"/>
      <c r="F10707" s="802"/>
    </row>
    <row r="10708" spans="1:6">
      <c r="F10708" s="178" t="s">
        <v>219</v>
      </c>
    </row>
    <row r="10709" spans="1:6">
      <c r="F10709" s="178" t="s">
        <v>220</v>
      </c>
    </row>
    <row r="10710" spans="1:6">
      <c r="F10710" s="178" t="s">
        <v>221</v>
      </c>
    </row>
    <row r="10711" spans="1:6">
      <c r="F10711" s="246" t="s">
        <v>222</v>
      </c>
    </row>
    <row r="10712" spans="1:6">
      <c r="F10712" s="178" t="s">
        <v>1885</v>
      </c>
    </row>
    <row r="10713" spans="1:6">
      <c r="F10713" s="178" t="s">
        <v>177</v>
      </c>
    </row>
    <row r="10714" spans="1:6">
      <c r="A10714" s="123"/>
    </row>
    <row r="10715" spans="1:6">
      <c r="A10715" s="804" t="s">
        <v>1886</v>
      </c>
      <c r="B10715" s="804"/>
      <c r="C10715" s="804"/>
      <c r="D10715" s="804"/>
      <c r="E10715" s="804"/>
      <c r="F10715" s="804"/>
    </row>
    <row r="10716" spans="1:6">
      <c r="A10716" s="121" t="s">
        <v>750</v>
      </c>
      <c r="B10716" s="640" t="s">
        <v>1395</v>
      </c>
    </row>
    <row r="10717" spans="1:6">
      <c r="A10717" s="803" t="s">
        <v>262</v>
      </c>
      <c r="B10717" s="781" t="s">
        <v>418</v>
      </c>
      <c r="C10717" s="806" t="s">
        <v>470</v>
      </c>
      <c r="D10717" s="807"/>
      <c r="E10717" s="805" t="s">
        <v>400</v>
      </c>
      <c r="F10717" s="781" t="s">
        <v>401</v>
      </c>
    </row>
    <row r="10718" spans="1:6">
      <c r="A10718" s="803"/>
      <c r="B10718" s="781"/>
      <c r="C10718" s="808"/>
      <c r="D10718" s="809"/>
      <c r="E10718" s="805"/>
      <c r="F10718" s="781"/>
    </row>
    <row r="10719" spans="1:6">
      <c r="A10719" s="803"/>
      <c r="B10719" s="781"/>
      <c r="C10719" s="247" t="s">
        <v>402</v>
      </c>
      <c r="D10719" s="247" t="s">
        <v>403</v>
      </c>
      <c r="E10719" s="805"/>
      <c r="F10719" s="781"/>
    </row>
    <row r="10720" spans="1:6">
      <c r="A10720" s="712">
        <v>1</v>
      </c>
      <c r="B10720" s="709">
        <v>2</v>
      </c>
      <c r="C10720" s="247">
        <v>3</v>
      </c>
      <c r="D10720" s="247">
        <v>4</v>
      </c>
      <c r="E10720" s="711">
        <v>5</v>
      </c>
      <c r="F10720" s="709">
        <v>6</v>
      </c>
    </row>
    <row r="10721" spans="1:6">
      <c r="A10721" s="712">
        <v>1</v>
      </c>
      <c r="B10721" s="248" t="s">
        <v>368</v>
      </c>
      <c r="C10721" s="249"/>
      <c r="D10721" s="249"/>
      <c r="E10721" s="125"/>
      <c r="F10721" s="710"/>
    </row>
    <row r="10722" spans="1:6">
      <c r="A10722" s="126" t="s">
        <v>264</v>
      </c>
      <c r="B10722" s="250" t="s">
        <v>369</v>
      </c>
      <c r="C10722" s="126" t="s">
        <v>1876</v>
      </c>
      <c r="D10722" s="126" t="s">
        <v>1876</v>
      </c>
      <c r="E10722" s="124"/>
      <c r="F10722" s="119"/>
    </row>
    <row r="10723" spans="1:6">
      <c r="A10723" s="126" t="s">
        <v>265</v>
      </c>
      <c r="B10723" s="251" t="s">
        <v>223</v>
      </c>
      <c r="C10723" s="126" t="s">
        <v>1876</v>
      </c>
      <c r="D10723" s="126" t="s">
        <v>1876</v>
      </c>
      <c r="E10723" s="124"/>
      <c r="F10723" s="119"/>
    </row>
    <row r="10724" spans="1:6" ht="31.5">
      <c r="A10724" s="126" t="s">
        <v>276</v>
      </c>
      <c r="B10724" s="251" t="s">
        <v>480</v>
      </c>
      <c r="C10724" s="126" t="s">
        <v>1876</v>
      </c>
      <c r="D10724" s="126" t="s">
        <v>1876</v>
      </c>
      <c r="E10724" s="124"/>
      <c r="F10724" s="119"/>
    </row>
    <row r="10725" spans="1:6" ht="63">
      <c r="A10725" s="127" t="s">
        <v>291</v>
      </c>
      <c r="B10725" s="128" t="s">
        <v>481</v>
      </c>
      <c r="C10725" s="126" t="s">
        <v>1876</v>
      </c>
      <c r="D10725" s="126" t="s">
        <v>1876</v>
      </c>
      <c r="E10725" s="124"/>
      <c r="F10725" s="119"/>
    </row>
    <row r="10726" spans="1:6" ht="31.5">
      <c r="A10726" s="127" t="s">
        <v>482</v>
      </c>
      <c r="B10726" s="128" t="s">
        <v>483</v>
      </c>
      <c r="C10726" s="126" t="s">
        <v>1876</v>
      </c>
      <c r="D10726" s="126" t="s">
        <v>1876</v>
      </c>
      <c r="E10726" s="124"/>
      <c r="F10726" s="119"/>
    </row>
    <row r="10727" spans="1:6">
      <c r="A10727" s="127" t="s">
        <v>484</v>
      </c>
      <c r="B10727" s="128" t="s">
        <v>485</v>
      </c>
      <c r="C10727" s="126" t="s">
        <v>1876</v>
      </c>
      <c r="D10727" s="126" t="s">
        <v>1876</v>
      </c>
      <c r="E10727" s="124"/>
      <c r="F10727" s="119"/>
    </row>
    <row r="10728" spans="1:6">
      <c r="A10728" s="129">
        <v>2</v>
      </c>
      <c r="B10728" s="130" t="s">
        <v>298</v>
      </c>
      <c r="C10728" s="126"/>
      <c r="D10728" s="126"/>
      <c r="E10728" s="124"/>
      <c r="F10728" s="119"/>
    </row>
    <row r="10729" spans="1:6" ht="31.5">
      <c r="A10729" s="127" t="s">
        <v>267</v>
      </c>
      <c r="B10729" s="128" t="s">
        <v>486</v>
      </c>
      <c r="C10729" s="126" t="s">
        <v>1876</v>
      </c>
      <c r="D10729" s="126" t="s">
        <v>1876</v>
      </c>
      <c r="E10729" s="124"/>
      <c r="F10729" s="119"/>
    </row>
    <row r="10730" spans="1:6" ht="63">
      <c r="A10730" s="127" t="s">
        <v>268</v>
      </c>
      <c r="B10730" s="128" t="s">
        <v>411</v>
      </c>
      <c r="C10730" s="126" t="s">
        <v>1876</v>
      </c>
      <c r="D10730" s="126" t="s">
        <v>1876</v>
      </c>
      <c r="E10730" s="124"/>
      <c r="F10730" s="119"/>
    </row>
    <row r="10731" spans="1:6" ht="31.5">
      <c r="A10731" s="127" t="s">
        <v>269</v>
      </c>
      <c r="B10731" s="128" t="s">
        <v>412</v>
      </c>
      <c r="C10731" s="126" t="s">
        <v>1876</v>
      </c>
      <c r="D10731" s="126" t="s">
        <v>1876</v>
      </c>
      <c r="E10731" s="124"/>
      <c r="F10731" s="119"/>
    </row>
    <row r="10732" spans="1:6" ht="47.25">
      <c r="A10732" s="129">
        <v>3</v>
      </c>
      <c r="B10732" s="130" t="s">
        <v>210</v>
      </c>
      <c r="C10732" s="126" t="s">
        <v>1876</v>
      </c>
      <c r="D10732" s="126" t="s">
        <v>1876</v>
      </c>
      <c r="E10732" s="124"/>
      <c r="F10732" s="119"/>
    </row>
    <row r="10733" spans="1:6" ht="31.5">
      <c r="A10733" s="127" t="s">
        <v>299</v>
      </c>
      <c r="B10733" s="128" t="s">
        <v>211</v>
      </c>
      <c r="C10733" s="126" t="s">
        <v>1876</v>
      </c>
      <c r="D10733" s="126" t="s">
        <v>1876</v>
      </c>
      <c r="E10733" s="124"/>
      <c r="F10733" s="119"/>
    </row>
    <row r="10734" spans="1:6">
      <c r="A10734" s="127" t="s">
        <v>240</v>
      </c>
      <c r="B10734" s="128" t="s">
        <v>212</v>
      </c>
      <c r="C10734" s="126" t="s">
        <v>1876</v>
      </c>
      <c r="D10734" s="126" t="s">
        <v>1876</v>
      </c>
      <c r="E10734" s="124"/>
      <c r="F10734" s="119"/>
    </row>
    <row r="10735" spans="1:6">
      <c r="A10735" s="127" t="s">
        <v>242</v>
      </c>
      <c r="B10735" s="128" t="s">
        <v>213</v>
      </c>
      <c r="C10735" s="126" t="s">
        <v>1876</v>
      </c>
      <c r="D10735" s="126" t="s">
        <v>1876</v>
      </c>
      <c r="E10735" s="124"/>
      <c r="F10735" s="119"/>
    </row>
    <row r="10736" spans="1:6">
      <c r="A10736" s="127" t="s">
        <v>214</v>
      </c>
      <c r="B10736" s="128" t="s">
        <v>215</v>
      </c>
      <c r="C10736" s="126" t="s">
        <v>1876</v>
      </c>
      <c r="D10736" s="126" t="s">
        <v>1876</v>
      </c>
      <c r="E10736" s="124"/>
      <c r="F10736" s="119"/>
    </row>
    <row r="10737" spans="1:6">
      <c r="A10737" s="127" t="s">
        <v>216</v>
      </c>
      <c r="B10737" s="128" t="s">
        <v>217</v>
      </c>
      <c r="C10737" s="126" t="s">
        <v>1876</v>
      </c>
      <c r="D10737" s="126" t="s">
        <v>1876</v>
      </c>
      <c r="E10737" s="124"/>
      <c r="F10737" s="119"/>
    </row>
    <row r="10738" spans="1:6">
      <c r="A10738" s="129">
        <v>4</v>
      </c>
      <c r="B10738" s="130" t="s">
        <v>394</v>
      </c>
      <c r="C10738" s="126"/>
      <c r="D10738" s="126"/>
      <c r="E10738" s="124"/>
      <c r="F10738" s="119"/>
    </row>
    <row r="10739" spans="1:6" ht="31.5">
      <c r="A10739" s="126" t="s">
        <v>271</v>
      </c>
      <c r="B10739" s="251" t="s">
        <v>218</v>
      </c>
      <c r="C10739" s="126" t="s">
        <v>1876</v>
      </c>
      <c r="D10739" s="126" t="s">
        <v>1876</v>
      </c>
      <c r="E10739" s="124"/>
      <c r="F10739" s="119"/>
    </row>
    <row r="10740" spans="1:6" ht="63">
      <c r="A10740" s="126" t="s">
        <v>272</v>
      </c>
      <c r="B10740" s="251" t="s">
        <v>392</v>
      </c>
      <c r="C10740" s="126" t="s">
        <v>1876</v>
      </c>
      <c r="D10740" s="126" t="s">
        <v>1876</v>
      </c>
      <c r="E10740" s="124"/>
      <c r="F10740" s="119"/>
    </row>
    <row r="10741" spans="1:6" ht="31.5">
      <c r="A10741" s="126" t="s">
        <v>273</v>
      </c>
      <c r="B10741" s="251" t="s">
        <v>500</v>
      </c>
      <c r="C10741" s="126" t="s">
        <v>1876</v>
      </c>
      <c r="D10741" s="126" t="s">
        <v>1876</v>
      </c>
      <c r="E10741" s="124"/>
      <c r="F10741" s="119"/>
    </row>
    <row r="10742" spans="1:6" ht="31.5">
      <c r="A10742" s="126" t="s">
        <v>138</v>
      </c>
      <c r="B10742" s="251" t="s">
        <v>501</v>
      </c>
      <c r="C10742" s="126" t="s">
        <v>1876</v>
      </c>
      <c r="D10742" s="126" t="s">
        <v>1876</v>
      </c>
      <c r="E10742" s="124"/>
      <c r="F10742" s="119"/>
    </row>
    <row r="10743" spans="1:6">
      <c r="E10743" s="719"/>
      <c r="F10743" s="178" t="s">
        <v>251</v>
      </c>
    </row>
    <row r="10744" spans="1:6">
      <c r="B10744" s="53"/>
      <c r="F10744" s="178" t="s">
        <v>456</v>
      </c>
    </row>
    <row r="10745" spans="1:6">
      <c r="F10745" s="178" t="s">
        <v>182</v>
      </c>
    </row>
    <row r="10746" spans="1:6">
      <c r="F10746" s="178"/>
    </row>
    <row r="10747" spans="1:6">
      <c r="A10747" s="802" t="s">
        <v>399</v>
      </c>
      <c r="B10747" s="802"/>
      <c r="C10747" s="802"/>
      <c r="D10747" s="802"/>
      <c r="E10747" s="802"/>
      <c r="F10747" s="802"/>
    </row>
    <row r="10748" spans="1:6">
      <c r="A10748" s="802" t="s">
        <v>303</v>
      </c>
      <c r="B10748" s="802"/>
      <c r="C10748" s="802"/>
      <c r="D10748" s="802"/>
      <c r="E10748" s="802"/>
      <c r="F10748" s="802"/>
    </row>
    <row r="10749" spans="1:6">
      <c r="F10749" s="178" t="s">
        <v>219</v>
      </c>
    </row>
    <row r="10750" spans="1:6">
      <c r="F10750" s="178" t="s">
        <v>220</v>
      </c>
    </row>
    <row r="10751" spans="1:6">
      <c r="F10751" s="178" t="s">
        <v>221</v>
      </c>
    </row>
    <row r="10752" spans="1:6">
      <c r="F10752" s="246" t="s">
        <v>222</v>
      </c>
    </row>
    <row r="10753" spans="1:6">
      <c r="F10753" s="178" t="s">
        <v>1885</v>
      </c>
    </row>
    <row r="10754" spans="1:6">
      <c r="F10754" s="178" t="s">
        <v>177</v>
      </c>
    </row>
    <row r="10755" spans="1:6">
      <c r="A10755" s="123"/>
    </row>
    <row r="10756" spans="1:6">
      <c r="A10756" s="804" t="s">
        <v>1886</v>
      </c>
      <c r="B10756" s="804"/>
      <c r="C10756" s="804"/>
      <c r="D10756" s="804"/>
      <c r="E10756" s="804"/>
      <c r="F10756" s="804"/>
    </row>
    <row r="10757" spans="1:6">
      <c r="A10757" s="121" t="s">
        <v>751</v>
      </c>
      <c r="B10757" s="640" t="s">
        <v>1392</v>
      </c>
    </row>
    <row r="10758" spans="1:6">
      <c r="A10758" s="803" t="s">
        <v>262</v>
      </c>
      <c r="B10758" s="781" t="s">
        <v>418</v>
      </c>
      <c r="C10758" s="806" t="s">
        <v>470</v>
      </c>
      <c r="D10758" s="807"/>
      <c r="E10758" s="805" t="s">
        <v>400</v>
      </c>
      <c r="F10758" s="781" t="s">
        <v>401</v>
      </c>
    </row>
    <row r="10759" spans="1:6">
      <c r="A10759" s="803"/>
      <c r="B10759" s="781"/>
      <c r="C10759" s="808"/>
      <c r="D10759" s="809"/>
      <c r="E10759" s="805"/>
      <c r="F10759" s="781"/>
    </row>
    <row r="10760" spans="1:6">
      <c r="A10760" s="803"/>
      <c r="B10760" s="781"/>
      <c r="C10760" s="247" t="s">
        <v>402</v>
      </c>
      <c r="D10760" s="247" t="s">
        <v>403</v>
      </c>
      <c r="E10760" s="805"/>
      <c r="F10760" s="781"/>
    </row>
    <row r="10761" spans="1:6">
      <c r="A10761" s="712">
        <v>1</v>
      </c>
      <c r="B10761" s="709">
        <v>2</v>
      </c>
      <c r="C10761" s="247">
        <v>3</v>
      </c>
      <c r="D10761" s="247">
        <v>4</v>
      </c>
      <c r="E10761" s="711">
        <v>5</v>
      </c>
      <c r="F10761" s="709">
        <v>6</v>
      </c>
    </row>
    <row r="10762" spans="1:6">
      <c r="A10762" s="712">
        <v>1</v>
      </c>
      <c r="B10762" s="248" t="s">
        <v>368</v>
      </c>
      <c r="C10762" s="249"/>
      <c r="D10762" s="249"/>
      <c r="E10762" s="125"/>
      <c r="F10762" s="710"/>
    </row>
    <row r="10763" spans="1:6">
      <c r="A10763" s="126" t="s">
        <v>264</v>
      </c>
      <c r="B10763" s="250" t="s">
        <v>369</v>
      </c>
      <c r="C10763" s="126" t="s">
        <v>1876</v>
      </c>
      <c r="D10763" s="126" t="s">
        <v>1876</v>
      </c>
      <c r="E10763" s="124"/>
      <c r="F10763" s="119"/>
    </row>
    <row r="10764" spans="1:6">
      <c r="A10764" s="126" t="s">
        <v>265</v>
      </c>
      <c r="B10764" s="251" t="s">
        <v>223</v>
      </c>
      <c r="C10764" s="126" t="s">
        <v>1876</v>
      </c>
      <c r="D10764" s="126" t="s">
        <v>1876</v>
      </c>
      <c r="E10764" s="124"/>
      <c r="F10764" s="119"/>
    </row>
    <row r="10765" spans="1:6" ht="31.5">
      <c r="A10765" s="126" t="s">
        <v>276</v>
      </c>
      <c r="B10765" s="251" t="s">
        <v>480</v>
      </c>
      <c r="C10765" s="126" t="s">
        <v>1876</v>
      </c>
      <c r="D10765" s="126" t="s">
        <v>1876</v>
      </c>
      <c r="E10765" s="124"/>
      <c r="F10765" s="119"/>
    </row>
    <row r="10766" spans="1:6" ht="63">
      <c r="A10766" s="127" t="s">
        <v>291</v>
      </c>
      <c r="B10766" s="128" t="s">
        <v>481</v>
      </c>
      <c r="C10766" s="126" t="s">
        <v>1876</v>
      </c>
      <c r="D10766" s="126" t="s">
        <v>1876</v>
      </c>
      <c r="E10766" s="124"/>
      <c r="F10766" s="119"/>
    </row>
    <row r="10767" spans="1:6" ht="31.5">
      <c r="A10767" s="127" t="s">
        <v>482</v>
      </c>
      <c r="B10767" s="128" t="s">
        <v>483</v>
      </c>
      <c r="C10767" s="126" t="s">
        <v>1876</v>
      </c>
      <c r="D10767" s="126" t="s">
        <v>1876</v>
      </c>
      <c r="E10767" s="124"/>
      <c r="F10767" s="119"/>
    </row>
    <row r="10768" spans="1:6">
      <c r="A10768" s="127" t="s">
        <v>484</v>
      </c>
      <c r="B10768" s="128" t="s">
        <v>485</v>
      </c>
      <c r="C10768" s="126" t="s">
        <v>1876</v>
      </c>
      <c r="D10768" s="126" t="s">
        <v>1876</v>
      </c>
      <c r="E10768" s="124"/>
      <c r="F10768" s="119"/>
    </row>
    <row r="10769" spans="1:6">
      <c r="A10769" s="129">
        <v>2</v>
      </c>
      <c r="B10769" s="130" t="s">
        <v>298</v>
      </c>
      <c r="C10769" s="126"/>
      <c r="D10769" s="126"/>
      <c r="E10769" s="124"/>
      <c r="F10769" s="119"/>
    </row>
    <row r="10770" spans="1:6" ht="31.5">
      <c r="A10770" s="127" t="s">
        <v>267</v>
      </c>
      <c r="B10770" s="128" t="s">
        <v>486</v>
      </c>
      <c r="C10770" s="126" t="s">
        <v>1876</v>
      </c>
      <c r="D10770" s="126" t="s">
        <v>1876</v>
      </c>
      <c r="E10770" s="124"/>
      <c r="F10770" s="119"/>
    </row>
    <row r="10771" spans="1:6" ht="63">
      <c r="A10771" s="127" t="s">
        <v>268</v>
      </c>
      <c r="B10771" s="128" t="s">
        <v>411</v>
      </c>
      <c r="C10771" s="126" t="s">
        <v>1876</v>
      </c>
      <c r="D10771" s="126" t="s">
        <v>1876</v>
      </c>
      <c r="E10771" s="124"/>
      <c r="F10771" s="119"/>
    </row>
    <row r="10772" spans="1:6" ht="31.5">
      <c r="A10772" s="127" t="s">
        <v>269</v>
      </c>
      <c r="B10772" s="128" t="s">
        <v>412</v>
      </c>
      <c r="C10772" s="126" t="s">
        <v>1876</v>
      </c>
      <c r="D10772" s="126" t="s">
        <v>1876</v>
      </c>
      <c r="E10772" s="124"/>
      <c r="F10772" s="119"/>
    </row>
    <row r="10773" spans="1:6" ht="47.25">
      <c r="A10773" s="129">
        <v>3</v>
      </c>
      <c r="B10773" s="130" t="s">
        <v>210</v>
      </c>
      <c r="C10773" s="126" t="s">
        <v>1876</v>
      </c>
      <c r="D10773" s="126" t="s">
        <v>1876</v>
      </c>
      <c r="E10773" s="124"/>
      <c r="F10773" s="119"/>
    </row>
    <row r="10774" spans="1:6" ht="31.5">
      <c r="A10774" s="127" t="s">
        <v>299</v>
      </c>
      <c r="B10774" s="128" t="s">
        <v>211</v>
      </c>
      <c r="C10774" s="126" t="s">
        <v>1876</v>
      </c>
      <c r="D10774" s="126" t="s">
        <v>1876</v>
      </c>
      <c r="E10774" s="124"/>
      <c r="F10774" s="119"/>
    </row>
    <row r="10775" spans="1:6">
      <c r="A10775" s="127" t="s">
        <v>240</v>
      </c>
      <c r="B10775" s="128" t="s">
        <v>212</v>
      </c>
      <c r="C10775" s="126" t="s">
        <v>1876</v>
      </c>
      <c r="D10775" s="126" t="s">
        <v>1876</v>
      </c>
      <c r="E10775" s="124"/>
      <c r="F10775" s="119"/>
    </row>
    <row r="10776" spans="1:6">
      <c r="A10776" s="127" t="s">
        <v>242</v>
      </c>
      <c r="B10776" s="128" t="s">
        <v>213</v>
      </c>
      <c r="C10776" s="126" t="s">
        <v>1876</v>
      </c>
      <c r="D10776" s="126" t="s">
        <v>1876</v>
      </c>
      <c r="E10776" s="124"/>
      <c r="F10776" s="119"/>
    </row>
    <row r="10777" spans="1:6">
      <c r="A10777" s="127" t="s">
        <v>214</v>
      </c>
      <c r="B10777" s="128" t="s">
        <v>215</v>
      </c>
      <c r="C10777" s="126" t="s">
        <v>1876</v>
      </c>
      <c r="D10777" s="126" t="s">
        <v>1876</v>
      </c>
      <c r="E10777" s="124"/>
      <c r="F10777" s="119"/>
    </row>
    <row r="10778" spans="1:6">
      <c r="A10778" s="127" t="s">
        <v>216</v>
      </c>
      <c r="B10778" s="128" t="s">
        <v>217</v>
      </c>
      <c r="C10778" s="126" t="s">
        <v>1876</v>
      </c>
      <c r="D10778" s="126" t="s">
        <v>1876</v>
      </c>
      <c r="E10778" s="124"/>
      <c r="F10778" s="119"/>
    </row>
    <row r="10779" spans="1:6">
      <c r="A10779" s="129">
        <v>4</v>
      </c>
      <c r="B10779" s="130" t="s">
        <v>394</v>
      </c>
      <c r="C10779" s="126"/>
      <c r="D10779" s="126"/>
      <c r="E10779" s="124"/>
      <c r="F10779" s="119"/>
    </row>
    <row r="10780" spans="1:6" ht="31.5">
      <c r="A10780" s="126" t="s">
        <v>271</v>
      </c>
      <c r="B10780" s="251" t="s">
        <v>218</v>
      </c>
      <c r="C10780" s="126" t="s">
        <v>1876</v>
      </c>
      <c r="D10780" s="126" t="s">
        <v>1876</v>
      </c>
      <c r="E10780" s="124"/>
      <c r="F10780" s="119"/>
    </row>
    <row r="10781" spans="1:6" ht="63">
      <c r="A10781" s="126" t="s">
        <v>272</v>
      </c>
      <c r="B10781" s="251" t="s">
        <v>392</v>
      </c>
      <c r="C10781" s="126" t="s">
        <v>1876</v>
      </c>
      <c r="D10781" s="126" t="s">
        <v>1876</v>
      </c>
      <c r="E10781" s="124"/>
      <c r="F10781" s="119"/>
    </row>
    <row r="10782" spans="1:6" ht="31.5">
      <c r="A10782" s="126" t="s">
        <v>273</v>
      </c>
      <c r="B10782" s="251" t="s">
        <v>500</v>
      </c>
      <c r="C10782" s="126" t="s">
        <v>1876</v>
      </c>
      <c r="D10782" s="126" t="s">
        <v>1876</v>
      </c>
      <c r="E10782" s="124"/>
      <c r="F10782" s="119"/>
    </row>
    <row r="10783" spans="1:6" ht="31.5">
      <c r="A10783" s="126" t="s">
        <v>138</v>
      </c>
      <c r="B10783" s="251" t="s">
        <v>501</v>
      </c>
      <c r="C10783" s="126" t="s">
        <v>1876</v>
      </c>
      <c r="D10783" s="126" t="s">
        <v>1876</v>
      </c>
      <c r="E10783" s="124"/>
      <c r="F10783" s="119"/>
    </row>
    <row r="10784" spans="1:6">
      <c r="E10784" s="719"/>
      <c r="F10784" s="178" t="s">
        <v>251</v>
      </c>
    </row>
    <row r="10785" spans="1:6">
      <c r="B10785" s="53"/>
      <c r="F10785" s="178" t="s">
        <v>456</v>
      </c>
    </row>
    <row r="10786" spans="1:6">
      <c r="F10786" s="178" t="s">
        <v>182</v>
      </c>
    </row>
    <row r="10787" spans="1:6">
      <c r="F10787" s="178"/>
    </row>
    <row r="10788" spans="1:6">
      <c r="A10788" s="802" t="s">
        <v>399</v>
      </c>
      <c r="B10788" s="802"/>
      <c r="C10788" s="802"/>
      <c r="D10788" s="802"/>
      <c r="E10788" s="802"/>
      <c r="F10788" s="802"/>
    </row>
    <row r="10789" spans="1:6">
      <c r="A10789" s="802" t="s">
        <v>303</v>
      </c>
      <c r="B10789" s="802"/>
      <c r="C10789" s="802"/>
      <c r="D10789" s="802"/>
      <c r="E10789" s="802"/>
      <c r="F10789" s="802"/>
    </row>
    <row r="10790" spans="1:6">
      <c r="F10790" s="178" t="s">
        <v>219</v>
      </c>
    </row>
    <row r="10791" spans="1:6">
      <c r="F10791" s="178" t="s">
        <v>220</v>
      </c>
    </row>
    <row r="10792" spans="1:6">
      <c r="F10792" s="178" t="s">
        <v>221</v>
      </c>
    </row>
    <row r="10793" spans="1:6">
      <c r="F10793" s="246" t="s">
        <v>222</v>
      </c>
    </row>
    <row r="10794" spans="1:6">
      <c r="F10794" s="178" t="s">
        <v>1885</v>
      </c>
    </row>
    <row r="10795" spans="1:6">
      <c r="F10795" s="178" t="s">
        <v>177</v>
      </c>
    </row>
    <row r="10796" spans="1:6">
      <c r="A10796" s="123"/>
    </row>
    <row r="10797" spans="1:6">
      <c r="A10797" s="804" t="s">
        <v>1886</v>
      </c>
      <c r="B10797" s="804"/>
      <c r="C10797" s="804"/>
      <c r="D10797" s="804"/>
      <c r="E10797" s="804"/>
      <c r="F10797" s="804"/>
    </row>
    <row r="10798" spans="1:6">
      <c r="A10798" s="121" t="s">
        <v>752</v>
      </c>
      <c r="B10798" s="640" t="s">
        <v>1396</v>
      </c>
    </row>
    <row r="10799" spans="1:6">
      <c r="A10799" s="803" t="s">
        <v>262</v>
      </c>
      <c r="B10799" s="781" t="s">
        <v>418</v>
      </c>
      <c r="C10799" s="806" t="s">
        <v>470</v>
      </c>
      <c r="D10799" s="807"/>
      <c r="E10799" s="805" t="s">
        <v>400</v>
      </c>
      <c r="F10799" s="781" t="s">
        <v>401</v>
      </c>
    </row>
    <row r="10800" spans="1:6">
      <c r="A10800" s="803"/>
      <c r="B10800" s="781"/>
      <c r="C10800" s="808"/>
      <c r="D10800" s="809"/>
      <c r="E10800" s="805"/>
      <c r="F10800" s="781"/>
    </row>
    <row r="10801" spans="1:6">
      <c r="A10801" s="803"/>
      <c r="B10801" s="781"/>
      <c r="C10801" s="247" t="s">
        <v>402</v>
      </c>
      <c r="D10801" s="247" t="s">
        <v>403</v>
      </c>
      <c r="E10801" s="805"/>
      <c r="F10801" s="781"/>
    </row>
    <row r="10802" spans="1:6">
      <c r="A10802" s="712">
        <v>1</v>
      </c>
      <c r="B10802" s="709">
        <v>2</v>
      </c>
      <c r="C10802" s="247">
        <v>3</v>
      </c>
      <c r="D10802" s="247">
        <v>4</v>
      </c>
      <c r="E10802" s="711">
        <v>5</v>
      </c>
      <c r="F10802" s="709">
        <v>6</v>
      </c>
    </row>
    <row r="10803" spans="1:6">
      <c r="A10803" s="712">
        <v>1</v>
      </c>
      <c r="B10803" s="248" t="s">
        <v>368</v>
      </c>
      <c r="C10803" s="249"/>
      <c r="D10803" s="249"/>
      <c r="E10803" s="125"/>
      <c r="F10803" s="710"/>
    </row>
    <row r="10804" spans="1:6">
      <c r="A10804" s="126" t="s">
        <v>264</v>
      </c>
      <c r="B10804" s="250" t="s">
        <v>369</v>
      </c>
      <c r="C10804" s="126" t="s">
        <v>1876</v>
      </c>
      <c r="D10804" s="126" t="s">
        <v>1876</v>
      </c>
      <c r="E10804" s="124"/>
      <c r="F10804" s="119"/>
    </row>
    <row r="10805" spans="1:6">
      <c r="A10805" s="126" t="s">
        <v>265</v>
      </c>
      <c r="B10805" s="251" t="s">
        <v>223</v>
      </c>
      <c r="C10805" s="126" t="s">
        <v>1876</v>
      </c>
      <c r="D10805" s="126" t="s">
        <v>1876</v>
      </c>
      <c r="E10805" s="124"/>
      <c r="F10805" s="119"/>
    </row>
    <row r="10806" spans="1:6" ht="31.5">
      <c r="A10806" s="126" t="s">
        <v>276</v>
      </c>
      <c r="B10806" s="251" t="s">
        <v>480</v>
      </c>
      <c r="C10806" s="126" t="s">
        <v>1876</v>
      </c>
      <c r="D10806" s="126" t="s">
        <v>1876</v>
      </c>
      <c r="E10806" s="124"/>
      <c r="F10806" s="119"/>
    </row>
    <row r="10807" spans="1:6" ht="63">
      <c r="A10807" s="127" t="s">
        <v>291</v>
      </c>
      <c r="B10807" s="128" t="s">
        <v>481</v>
      </c>
      <c r="C10807" s="126" t="s">
        <v>1876</v>
      </c>
      <c r="D10807" s="126" t="s">
        <v>1876</v>
      </c>
      <c r="E10807" s="124"/>
      <c r="F10807" s="119"/>
    </row>
    <row r="10808" spans="1:6" ht="31.5">
      <c r="A10808" s="127" t="s">
        <v>482</v>
      </c>
      <c r="B10808" s="128" t="s">
        <v>483</v>
      </c>
      <c r="C10808" s="126" t="s">
        <v>1876</v>
      </c>
      <c r="D10808" s="126" t="s">
        <v>1876</v>
      </c>
      <c r="E10808" s="124"/>
      <c r="F10808" s="119"/>
    </row>
    <row r="10809" spans="1:6">
      <c r="A10809" s="127" t="s">
        <v>484</v>
      </c>
      <c r="B10809" s="128" t="s">
        <v>485</v>
      </c>
      <c r="C10809" s="126" t="s">
        <v>1876</v>
      </c>
      <c r="D10809" s="126" t="s">
        <v>1876</v>
      </c>
      <c r="E10809" s="124"/>
      <c r="F10809" s="119"/>
    </row>
    <row r="10810" spans="1:6">
      <c r="A10810" s="129">
        <v>2</v>
      </c>
      <c r="B10810" s="130" t="s">
        <v>298</v>
      </c>
      <c r="C10810" s="126"/>
      <c r="D10810" s="126"/>
      <c r="E10810" s="124"/>
      <c r="F10810" s="119"/>
    </row>
    <row r="10811" spans="1:6" ht="31.5">
      <c r="A10811" s="127" t="s">
        <v>267</v>
      </c>
      <c r="B10811" s="128" t="s">
        <v>486</v>
      </c>
      <c r="C10811" s="126" t="s">
        <v>1876</v>
      </c>
      <c r="D10811" s="126" t="s">
        <v>1876</v>
      </c>
      <c r="E10811" s="124"/>
      <c r="F10811" s="119"/>
    </row>
    <row r="10812" spans="1:6" ht="63">
      <c r="A10812" s="127" t="s">
        <v>268</v>
      </c>
      <c r="B10812" s="128" t="s">
        <v>411</v>
      </c>
      <c r="C10812" s="126" t="s">
        <v>1876</v>
      </c>
      <c r="D10812" s="126" t="s">
        <v>1876</v>
      </c>
      <c r="E10812" s="124"/>
      <c r="F10812" s="119"/>
    </row>
    <row r="10813" spans="1:6" ht="31.5">
      <c r="A10813" s="127" t="s">
        <v>269</v>
      </c>
      <c r="B10813" s="128" t="s">
        <v>412</v>
      </c>
      <c r="C10813" s="126" t="s">
        <v>1876</v>
      </c>
      <c r="D10813" s="126" t="s">
        <v>1876</v>
      </c>
      <c r="E10813" s="124"/>
      <c r="F10813" s="119"/>
    </row>
    <row r="10814" spans="1:6" ht="47.25">
      <c r="A10814" s="129">
        <v>3</v>
      </c>
      <c r="B10814" s="130" t="s">
        <v>210</v>
      </c>
      <c r="C10814" s="126" t="s">
        <v>1876</v>
      </c>
      <c r="D10814" s="126" t="s">
        <v>1876</v>
      </c>
      <c r="E10814" s="124"/>
      <c r="F10814" s="119"/>
    </row>
    <row r="10815" spans="1:6" ht="31.5">
      <c r="A10815" s="127" t="s">
        <v>299</v>
      </c>
      <c r="B10815" s="128" t="s">
        <v>211</v>
      </c>
      <c r="C10815" s="126" t="s">
        <v>1876</v>
      </c>
      <c r="D10815" s="126" t="s">
        <v>1876</v>
      </c>
      <c r="E10815" s="124"/>
      <c r="F10815" s="119"/>
    </row>
    <row r="10816" spans="1:6">
      <c r="A10816" s="127" t="s">
        <v>240</v>
      </c>
      <c r="B10816" s="128" t="s">
        <v>212</v>
      </c>
      <c r="C10816" s="126" t="s">
        <v>1876</v>
      </c>
      <c r="D10816" s="126" t="s">
        <v>1876</v>
      </c>
      <c r="E10816" s="124"/>
      <c r="F10816" s="119"/>
    </row>
    <row r="10817" spans="1:6">
      <c r="A10817" s="127" t="s">
        <v>242</v>
      </c>
      <c r="B10817" s="128" t="s">
        <v>213</v>
      </c>
      <c r="C10817" s="126" t="s">
        <v>1876</v>
      </c>
      <c r="D10817" s="126" t="s">
        <v>1876</v>
      </c>
      <c r="E10817" s="124"/>
      <c r="F10817" s="119"/>
    </row>
    <row r="10818" spans="1:6">
      <c r="A10818" s="127" t="s">
        <v>214</v>
      </c>
      <c r="B10818" s="128" t="s">
        <v>215</v>
      </c>
      <c r="C10818" s="126" t="s">
        <v>1876</v>
      </c>
      <c r="D10818" s="126" t="s">
        <v>1876</v>
      </c>
      <c r="E10818" s="124"/>
      <c r="F10818" s="119"/>
    </row>
    <row r="10819" spans="1:6">
      <c r="A10819" s="127" t="s">
        <v>216</v>
      </c>
      <c r="B10819" s="128" t="s">
        <v>217</v>
      </c>
      <c r="C10819" s="126" t="s">
        <v>1876</v>
      </c>
      <c r="D10819" s="126" t="s">
        <v>1876</v>
      </c>
      <c r="E10819" s="124"/>
      <c r="F10819" s="119"/>
    </row>
    <row r="10820" spans="1:6">
      <c r="A10820" s="129">
        <v>4</v>
      </c>
      <c r="B10820" s="130" t="s">
        <v>394</v>
      </c>
      <c r="C10820" s="126"/>
      <c r="D10820" s="126"/>
      <c r="E10820" s="124"/>
      <c r="F10820" s="119"/>
    </row>
    <row r="10821" spans="1:6" ht="31.5">
      <c r="A10821" s="126" t="s">
        <v>271</v>
      </c>
      <c r="B10821" s="251" t="s">
        <v>218</v>
      </c>
      <c r="C10821" s="126" t="s">
        <v>1876</v>
      </c>
      <c r="D10821" s="126" t="s">
        <v>1876</v>
      </c>
      <c r="E10821" s="124"/>
      <c r="F10821" s="119"/>
    </row>
    <row r="10822" spans="1:6" ht="63">
      <c r="A10822" s="126" t="s">
        <v>272</v>
      </c>
      <c r="B10822" s="251" t="s">
        <v>392</v>
      </c>
      <c r="C10822" s="126" t="s">
        <v>1876</v>
      </c>
      <c r="D10822" s="126" t="s">
        <v>1876</v>
      </c>
      <c r="E10822" s="124"/>
      <c r="F10822" s="119"/>
    </row>
    <row r="10823" spans="1:6" ht="31.5">
      <c r="A10823" s="126" t="s">
        <v>273</v>
      </c>
      <c r="B10823" s="251" t="s">
        <v>500</v>
      </c>
      <c r="C10823" s="126" t="s">
        <v>1876</v>
      </c>
      <c r="D10823" s="126" t="s">
        <v>1876</v>
      </c>
      <c r="E10823" s="124"/>
      <c r="F10823" s="119"/>
    </row>
    <row r="10824" spans="1:6" ht="31.5">
      <c r="A10824" s="126" t="s">
        <v>138</v>
      </c>
      <c r="B10824" s="251" t="s">
        <v>501</v>
      </c>
      <c r="C10824" s="126" t="s">
        <v>1876</v>
      </c>
      <c r="D10824" s="126" t="s">
        <v>1876</v>
      </c>
      <c r="E10824" s="124"/>
      <c r="F10824" s="119"/>
    </row>
    <row r="10825" spans="1:6">
      <c r="E10825" s="719"/>
      <c r="F10825" s="178" t="s">
        <v>251</v>
      </c>
    </row>
    <row r="10826" spans="1:6">
      <c r="B10826" s="53"/>
      <c r="F10826" s="178" t="s">
        <v>456</v>
      </c>
    </row>
    <row r="10827" spans="1:6">
      <c r="F10827" s="178" t="s">
        <v>182</v>
      </c>
    </row>
    <row r="10828" spans="1:6">
      <c r="F10828" s="178"/>
    </row>
    <row r="10829" spans="1:6">
      <c r="A10829" s="802" t="s">
        <v>399</v>
      </c>
      <c r="B10829" s="802"/>
      <c r="C10829" s="802"/>
      <c r="D10829" s="802"/>
      <c r="E10829" s="802"/>
      <c r="F10829" s="802"/>
    </row>
    <row r="10830" spans="1:6">
      <c r="A10830" s="802" t="s">
        <v>303</v>
      </c>
      <c r="B10830" s="802"/>
      <c r="C10830" s="802"/>
      <c r="D10830" s="802"/>
      <c r="E10830" s="802"/>
      <c r="F10830" s="802"/>
    </row>
    <row r="10831" spans="1:6">
      <c r="F10831" s="178" t="s">
        <v>219</v>
      </c>
    </row>
    <row r="10832" spans="1:6">
      <c r="F10832" s="178" t="s">
        <v>220</v>
      </c>
    </row>
    <row r="10833" spans="1:6">
      <c r="F10833" s="178" t="s">
        <v>221</v>
      </c>
    </row>
    <row r="10834" spans="1:6">
      <c r="F10834" s="246" t="s">
        <v>222</v>
      </c>
    </row>
    <row r="10835" spans="1:6">
      <c r="F10835" s="178" t="s">
        <v>1885</v>
      </c>
    </row>
    <row r="10836" spans="1:6">
      <c r="F10836" s="178" t="s">
        <v>177</v>
      </c>
    </row>
    <row r="10837" spans="1:6">
      <c r="A10837" s="123"/>
    </row>
    <row r="10838" spans="1:6">
      <c r="A10838" s="804" t="s">
        <v>1886</v>
      </c>
      <c r="B10838" s="804"/>
      <c r="C10838" s="804"/>
      <c r="D10838" s="804"/>
      <c r="E10838" s="804"/>
      <c r="F10838" s="804"/>
    </row>
    <row r="10839" spans="1:6">
      <c r="A10839" s="121" t="s">
        <v>753</v>
      </c>
      <c r="B10839" s="640" t="s">
        <v>1398</v>
      </c>
    </row>
    <row r="10840" spans="1:6">
      <c r="A10840" s="803" t="s">
        <v>262</v>
      </c>
      <c r="B10840" s="781" t="s">
        <v>418</v>
      </c>
      <c r="C10840" s="806" t="s">
        <v>470</v>
      </c>
      <c r="D10840" s="807"/>
      <c r="E10840" s="805" t="s">
        <v>400</v>
      </c>
      <c r="F10840" s="781" t="s">
        <v>401</v>
      </c>
    </row>
    <row r="10841" spans="1:6">
      <c r="A10841" s="803"/>
      <c r="B10841" s="781"/>
      <c r="C10841" s="808"/>
      <c r="D10841" s="809"/>
      <c r="E10841" s="805"/>
      <c r="F10841" s="781"/>
    </row>
    <row r="10842" spans="1:6">
      <c r="A10842" s="803"/>
      <c r="B10842" s="781"/>
      <c r="C10842" s="247" t="s">
        <v>402</v>
      </c>
      <c r="D10842" s="247" t="s">
        <v>403</v>
      </c>
      <c r="E10842" s="805"/>
      <c r="F10842" s="781"/>
    </row>
    <row r="10843" spans="1:6">
      <c r="A10843" s="712">
        <v>1</v>
      </c>
      <c r="B10843" s="709">
        <v>2</v>
      </c>
      <c r="C10843" s="247">
        <v>3</v>
      </c>
      <c r="D10843" s="247">
        <v>4</v>
      </c>
      <c r="E10843" s="711">
        <v>5</v>
      </c>
      <c r="F10843" s="709">
        <v>6</v>
      </c>
    </row>
    <row r="10844" spans="1:6">
      <c r="A10844" s="712">
        <v>1</v>
      </c>
      <c r="B10844" s="248" t="s">
        <v>368</v>
      </c>
      <c r="C10844" s="249"/>
      <c r="D10844" s="249"/>
      <c r="E10844" s="125"/>
      <c r="F10844" s="710"/>
    </row>
    <row r="10845" spans="1:6">
      <c r="A10845" s="126" t="s">
        <v>264</v>
      </c>
      <c r="B10845" s="250" t="s">
        <v>369</v>
      </c>
      <c r="C10845" s="126" t="s">
        <v>1877</v>
      </c>
      <c r="D10845" s="126" t="s">
        <v>1877</v>
      </c>
      <c r="E10845" s="124"/>
      <c r="F10845" s="119"/>
    </row>
    <row r="10846" spans="1:6">
      <c r="A10846" s="126" t="s">
        <v>265</v>
      </c>
      <c r="B10846" s="251" t="s">
        <v>223</v>
      </c>
      <c r="C10846" s="126" t="s">
        <v>1877</v>
      </c>
      <c r="D10846" s="126" t="s">
        <v>1877</v>
      </c>
      <c r="E10846" s="124"/>
      <c r="F10846" s="119"/>
    </row>
    <row r="10847" spans="1:6" ht="31.5">
      <c r="A10847" s="126" t="s">
        <v>276</v>
      </c>
      <c r="B10847" s="251" t="s">
        <v>480</v>
      </c>
      <c r="C10847" s="126" t="s">
        <v>1877</v>
      </c>
      <c r="D10847" s="126" t="s">
        <v>1877</v>
      </c>
      <c r="E10847" s="124"/>
      <c r="F10847" s="119"/>
    </row>
    <row r="10848" spans="1:6" ht="63">
      <c r="A10848" s="127" t="s">
        <v>291</v>
      </c>
      <c r="B10848" s="128" t="s">
        <v>481</v>
      </c>
      <c r="C10848" s="126" t="s">
        <v>1877</v>
      </c>
      <c r="D10848" s="126" t="s">
        <v>1877</v>
      </c>
      <c r="E10848" s="124"/>
      <c r="F10848" s="119"/>
    </row>
    <row r="10849" spans="1:6" ht="31.5">
      <c r="A10849" s="127" t="s">
        <v>482</v>
      </c>
      <c r="B10849" s="128" t="s">
        <v>483</v>
      </c>
      <c r="C10849" s="126" t="s">
        <v>1877</v>
      </c>
      <c r="D10849" s="126" t="s">
        <v>1877</v>
      </c>
      <c r="E10849" s="124"/>
      <c r="F10849" s="119"/>
    </row>
    <row r="10850" spans="1:6">
      <c r="A10850" s="127" t="s">
        <v>484</v>
      </c>
      <c r="B10850" s="128" t="s">
        <v>485</v>
      </c>
      <c r="C10850" s="126" t="s">
        <v>1877</v>
      </c>
      <c r="D10850" s="126" t="s">
        <v>1877</v>
      </c>
      <c r="E10850" s="124"/>
      <c r="F10850" s="119"/>
    </row>
    <row r="10851" spans="1:6">
      <c r="A10851" s="129">
        <v>2</v>
      </c>
      <c r="B10851" s="130" t="s">
        <v>298</v>
      </c>
      <c r="C10851" s="126"/>
      <c r="D10851" s="126"/>
      <c r="E10851" s="124"/>
      <c r="F10851" s="119"/>
    </row>
    <row r="10852" spans="1:6" ht="31.5">
      <c r="A10852" s="127" t="s">
        <v>267</v>
      </c>
      <c r="B10852" s="128" t="s">
        <v>486</v>
      </c>
      <c r="C10852" s="126" t="s">
        <v>1877</v>
      </c>
      <c r="D10852" s="126" t="s">
        <v>1877</v>
      </c>
      <c r="E10852" s="124"/>
      <c r="F10852" s="119"/>
    </row>
    <row r="10853" spans="1:6" ht="63">
      <c r="A10853" s="127" t="s">
        <v>268</v>
      </c>
      <c r="B10853" s="128" t="s">
        <v>411</v>
      </c>
      <c r="C10853" s="126" t="s">
        <v>1877</v>
      </c>
      <c r="D10853" s="126" t="s">
        <v>1877</v>
      </c>
      <c r="E10853" s="124"/>
      <c r="F10853" s="119"/>
    </row>
    <row r="10854" spans="1:6" ht="31.5">
      <c r="A10854" s="127" t="s">
        <v>269</v>
      </c>
      <c r="B10854" s="128" t="s">
        <v>412</v>
      </c>
      <c r="C10854" s="126" t="s">
        <v>1877</v>
      </c>
      <c r="D10854" s="126" t="s">
        <v>1877</v>
      </c>
      <c r="E10854" s="124"/>
      <c r="F10854" s="119"/>
    </row>
    <row r="10855" spans="1:6" ht="47.25">
      <c r="A10855" s="129">
        <v>3</v>
      </c>
      <c r="B10855" s="130" t="s">
        <v>210</v>
      </c>
      <c r="C10855" s="126" t="s">
        <v>1877</v>
      </c>
      <c r="D10855" s="126" t="s">
        <v>1877</v>
      </c>
      <c r="E10855" s="124"/>
      <c r="F10855" s="119"/>
    </row>
    <row r="10856" spans="1:6" ht="31.5">
      <c r="A10856" s="127" t="s">
        <v>299</v>
      </c>
      <c r="B10856" s="128" t="s">
        <v>211</v>
      </c>
      <c r="C10856" s="126" t="s">
        <v>1877</v>
      </c>
      <c r="D10856" s="126" t="s">
        <v>1877</v>
      </c>
      <c r="E10856" s="124"/>
      <c r="F10856" s="119"/>
    </row>
    <row r="10857" spans="1:6">
      <c r="A10857" s="127" t="s">
        <v>240</v>
      </c>
      <c r="B10857" s="128" t="s">
        <v>212</v>
      </c>
      <c r="C10857" s="126" t="s">
        <v>1877</v>
      </c>
      <c r="D10857" s="126" t="s">
        <v>1877</v>
      </c>
      <c r="E10857" s="124"/>
      <c r="F10857" s="119"/>
    </row>
    <row r="10858" spans="1:6">
      <c r="A10858" s="127" t="s">
        <v>242</v>
      </c>
      <c r="B10858" s="128" t="s">
        <v>213</v>
      </c>
      <c r="C10858" s="126" t="s">
        <v>1877</v>
      </c>
      <c r="D10858" s="126" t="s">
        <v>1877</v>
      </c>
      <c r="E10858" s="124"/>
      <c r="F10858" s="119"/>
    </row>
    <row r="10859" spans="1:6">
      <c r="A10859" s="127" t="s">
        <v>214</v>
      </c>
      <c r="B10859" s="128" t="s">
        <v>215</v>
      </c>
      <c r="C10859" s="126" t="s">
        <v>1877</v>
      </c>
      <c r="D10859" s="126" t="s">
        <v>1877</v>
      </c>
      <c r="E10859" s="124"/>
      <c r="F10859" s="119"/>
    </row>
    <row r="10860" spans="1:6">
      <c r="A10860" s="127" t="s">
        <v>216</v>
      </c>
      <c r="B10860" s="128" t="s">
        <v>217</v>
      </c>
      <c r="C10860" s="126" t="s">
        <v>1877</v>
      </c>
      <c r="D10860" s="126" t="s">
        <v>1877</v>
      </c>
      <c r="E10860" s="124"/>
      <c r="F10860" s="119"/>
    </row>
    <row r="10861" spans="1:6">
      <c r="A10861" s="129">
        <v>4</v>
      </c>
      <c r="B10861" s="130" t="s">
        <v>394</v>
      </c>
      <c r="C10861" s="126"/>
      <c r="D10861" s="126"/>
      <c r="E10861" s="124"/>
      <c r="F10861" s="119"/>
    </row>
    <row r="10862" spans="1:6" ht="31.5">
      <c r="A10862" s="126" t="s">
        <v>271</v>
      </c>
      <c r="B10862" s="251" t="s">
        <v>218</v>
      </c>
      <c r="C10862" s="126" t="s">
        <v>1877</v>
      </c>
      <c r="D10862" s="126" t="s">
        <v>1877</v>
      </c>
      <c r="E10862" s="124"/>
      <c r="F10862" s="119"/>
    </row>
    <row r="10863" spans="1:6" ht="63">
      <c r="A10863" s="126" t="s">
        <v>272</v>
      </c>
      <c r="B10863" s="251" t="s">
        <v>392</v>
      </c>
      <c r="C10863" s="126" t="s">
        <v>1877</v>
      </c>
      <c r="D10863" s="126" t="s">
        <v>1877</v>
      </c>
      <c r="E10863" s="124"/>
      <c r="F10863" s="119"/>
    </row>
    <row r="10864" spans="1:6" ht="31.5">
      <c r="A10864" s="126" t="s">
        <v>273</v>
      </c>
      <c r="B10864" s="251" t="s">
        <v>500</v>
      </c>
      <c r="C10864" s="126" t="s">
        <v>1877</v>
      </c>
      <c r="D10864" s="126" t="s">
        <v>1877</v>
      </c>
      <c r="E10864" s="124"/>
      <c r="F10864" s="119"/>
    </row>
    <row r="10865" spans="1:6" ht="31.5">
      <c r="A10865" s="126" t="s">
        <v>138</v>
      </c>
      <c r="B10865" s="251" t="s">
        <v>501</v>
      </c>
      <c r="C10865" s="126" t="s">
        <v>1877</v>
      </c>
      <c r="D10865" s="126" t="s">
        <v>1877</v>
      </c>
      <c r="E10865" s="124"/>
      <c r="F10865" s="119"/>
    </row>
    <row r="10866" spans="1:6">
      <c r="E10866" s="719"/>
      <c r="F10866" s="178" t="s">
        <v>251</v>
      </c>
    </row>
    <row r="10867" spans="1:6">
      <c r="B10867" s="53"/>
      <c r="F10867" s="178" t="s">
        <v>456</v>
      </c>
    </row>
    <row r="10868" spans="1:6">
      <c r="F10868" s="178" t="s">
        <v>182</v>
      </c>
    </row>
    <row r="10869" spans="1:6">
      <c r="F10869" s="178"/>
    </row>
    <row r="10870" spans="1:6">
      <c r="A10870" s="802" t="s">
        <v>399</v>
      </c>
      <c r="B10870" s="802"/>
      <c r="C10870" s="802"/>
      <c r="D10870" s="802"/>
      <c r="E10870" s="802"/>
      <c r="F10870" s="802"/>
    </row>
    <row r="10871" spans="1:6">
      <c r="A10871" s="802" t="s">
        <v>303</v>
      </c>
      <c r="B10871" s="802"/>
      <c r="C10871" s="802"/>
      <c r="D10871" s="802"/>
      <c r="E10871" s="802"/>
      <c r="F10871" s="802"/>
    </row>
    <row r="10872" spans="1:6">
      <c r="F10872" s="178" t="s">
        <v>219</v>
      </c>
    </row>
    <row r="10873" spans="1:6">
      <c r="F10873" s="178" t="s">
        <v>220</v>
      </c>
    </row>
    <row r="10874" spans="1:6">
      <c r="F10874" s="178" t="s">
        <v>221</v>
      </c>
    </row>
    <row r="10875" spans="1:6">
      <c r="F10875" s="246" t="s">
        <v>222</v>
      </c>
    </row>
    <row r="10876" spans="1:6">
      <c r="F10876" s="178" t="s">
        <v>1885</v>
      </c>
    </row>
    <row r="10877" spans="1:6">
      <c r="F10877" s="178" t="s">
        <v>177</v>
      </c>
    </row>
    <row r="10878" spans="1:6">
      <c r="A10878" s="123"/>
    </row>
    <row r="10879" spans="1:6">
      <c r="A10879" s="804" t="s">
        <v>1886</v>
      </c>
      <c r="B10879" s="804"/>
      <c r="C10879" s="804"/>
      <c r="D10879" s="804"/>
      <c r="E10879" s="804"/>
      <c r="F10879" s="804"/>
    </row>
    <row r="10880" spans="1:6">
      <c r="A10880" s="121" t="s">
        <v>754</v>
      </c>
      <c r="B10880" s="640" t="s">
        <v>1702</v>
      </c>
    </row>
    <row r="10881" spans="1:6">
      <c r="A10881" s="803" t="s">
        <v>262</v>
      </c>
      <c r="B10881" s="781" t="s">
        <v>418</v>
      </c>
      <c r="C10881" s="806" t="s">
        <v>470</v>
      </c>
      <c r="D10881" s="807"/>
      <c r="E10881" s="805" t="s">
        <v>400</v>
      </c>
      <c r="F10881" s="781" t="s">
        <v>401</v>
      </c>
    </row>
    <row r="10882" spans="1:6">
      <c r="A10882" s="803"/>
      <c r="B10882" s="781"/>
      <c r="C10882" s="808"/>
      <c r="D10882" s="809"/>
      <c r="E10882" s="805"/>
      <c r="F10882" s="781"/>
    </row>
    <row r="10883" spans="1:6">
      <c r="A10883" s="803"/>
      <c r="B10883" s="781"/>
      <c r="C10883" s="247" t="s">
        <v>402</v>
      </c>
      <c r="D10883" s="247" t="s">
        <v>403</v>
      </c>
      <c r="E10883" s="805"/>
      <c r="F10883" s="781"/>
    </row>
    <row r="10884" spans="1:6">
      <c r="A10884" s="712">
        <v>1</v>
      </c>
      <c r="B10884" s="709">
        <v>2</v>
      </c>
      <c r="C10884" s="247">
        <v>3</v>
      </c>
      <c r="D10884" s="247">
        <v>4</v>
      </c>
      <c r="E10884" s="711">
        <v>5</v>
      </c>
      <c r="F10884" s="709">
        <v>6</v>
      </c>
    </row>
    <row r="10885" spans="1:6">
      <c r="A10885" s="712">
        <v>1</v>
      </c>
      <c r="B10885" s="248" t="s">
        <v>368</v>
      </c>
      <c r="C10885" s="249"/>
      <c r="D10885" s="249"/>
      <c r="E10885" s="125"/>
      <c r="F10885" s="710"/>
    </row>
    <row r="10886" spans="1:6">
      <c r="A10886" s="126" t="s">
        <v>264</v>
      </c>
      <c r="B10886" s="250" t="s">
        <v>369</v>
      </c>
      <c r="C10886" s="126" t="s">
        <v>1887</v>
      </c>
      <c r="D10886" s="126" t="s">
        <v>1887</v>
      </c>
      <c r="E10886" s="124"/>
      <c r="F10886" s="119"/>
    </row>
    <row r="10887" spans="1:6">
      <c r="A10887" s="126" t="s">
        <v>265</v>
      </c>
      <c r="B10887" s="251" t="s">
        <v>223</v>
      </c>
      <c r="C10887" s="126" t="s">
        <v>1887</v>
      </c>
      <c r="D10887" s="126" t="s">
        <v>1887</v>
      </c>
      <c r="E10887" s="124"/>
      <c r="F10887" s="119"/>
    </row>
    <row r="10888" spans="1:6" ht="31.5">
      <c r="A10888" s="126" t="s">
        <v>276</v>
      </c>
      <c r="B10888" s="251" t="s">
        <v>480</v>
      </c>
      <c r="C10888" s="126" t="s">
        <v>1887</v>
      </c>
      <c r="D10888" s="126" t="s">
        <v>1887</v>
      </c>
      <c r="E10888" s="124"/>
      <c r="F10888" s="119"/>
    </row>
    <row r="10889" spans="1:6" ht="63">
      <c r="A10889" s="127" t="s">
        <v>291</v>
      </c>
      <c r="B10889" s="128" t="s">
        <v>481</v>
      </c>
      <c r="C10889" s="126" t="s">
        <v>1887</v>
      </c>
      <c r="D10889" s="126" t="s">
        <v>1887</v>
      </c>
      <c r="E10889" s="124"/>
      <c r="F10889" s="119"/>
    </row>
    <row r="10890" spans="1:6" ht="31.5">
      <c r="A10890" s="127" t="s">
        <v>482</v>
      </c>
      <c r="B10890" s="128" t="s">
        <v>483</v>
      </c>
      <c r="C10890" s="126" t="s">
        <v>1887</v>
      </c>
      <c r="D10890" s="126" t="s">
        <v>1887</v>
      </c>
      <c r="E10890" s="124"/>
      <c r="F10890" s="119"/>
    </row>
    <row r="10891" spans="1:6">
      <c r="A10891" s="127" t="s">
        <v>484</v>
      </c>
      <c r="B10891" s="128" t="s">
        <v>485</v>
      </c>
      <c r="C10891" s="126" t="s">
        <v>1887</v>
      </c>
      <c r="D10891" s="126" t="s">
        <v>1887</v>
      </c>
      <c r="E10891" s="124"/>
      <c r="F10891" s="119"/>
    </row>
    <row r="10892" spans="1:6">
      <c r="A10892" s="129">
        <v>2</v>
      </c>
      <c r="B10892" s="130" t="s">
        <v>298</v>
      </c>
      <c r="C10892" s="126"/>
      <c r="D10892" s="126"/>
      <c r="E10892" s="124"/>
      <c r="F10892" s="119"/>
    </row>
    <row r="10893" spans="1:6" ht="31.5">
      <c r="A10893" s="127" t="s">
        <v>267</v>
      </c>
      <c r="B10893" s="128" t="s">
        <v>486</v>
      </c>
      <c r="C10893" s="126" t="s">
        <v>1887</v>
      </c>
      <c r="D10893" s="126" t="s">
        <v>1887</v>
      </c>
      <c r="E10893" s="124"/>
      <c r="F10893" s="119"/>
    </row>
    <row r="10894" spans="1:6" ht="63">
      <c r="A10894" s="127" t="s">
        <v>268</v>
      </c>
      <c r="B10894" s="128" t="s">
        <v>411</v>
      </c>
      <c r="C10894" s="126" t="s">
        <v>1887</v>
      </c>
      <c r="D10894" s="126" t="s">
        <v>1887</v>
      </c>
      <c r="E10894" s="124"/>
      <c r="F10894" s="119"/>
    </row>
    <row r="10895" spans="1:6" ht="31.5">
      <c r="A10895" s="127" t="s">
        <v>269</v>
      </c>
      <c r="B10895" s="128" t="s">
        <v>412</v>
      </c>
      <c r="C10895" s="126" t="s">
        <v>1887</v>
      </c>
      <c r="D10895" s="126" t="s">
        <v>1887</v>
      </c>
      <c r="E10895" s="124"/>
      <c r="F10895" s="119"/>
    </row>
    <row r="10896" spans="1:6" ht="47.25">
      <c r="A10896" s="129">
        <v>3</v>
      </c>
      <c r="B10896" s="130" t="s">
        <v>210</v>
      </c>
      <c r="C10896" s="126" t="s">
        <v>1887</v>
      </c>
      <c r="D10896" s="126" t="s">
        <v>1887</v>
      </c>
      <c r="E10896" s="124"/>
      <c r="F10896" s="119"/>
    </row>
    <row r="10897" spans="1:6" ht="31.5">
      <c r="A10897" s="127" t="s">
        <v>299</v>
      </c>
      <c r="B10897" s="128" t="s">
        <v>211</v>
      </c>
      <c r="C10897" s="126" t="s">
        <v>1887</v>
      </c>
      <c r="D10897" s="126" t="s">
        <v>1887</v>
      </c>
      <c r="E10897" s="124"/>
      <c r="F10897" s="119"/>
    </row>
    <row r="10898" spans="1:6">
      <c r="A10898" s="127" t="s">
        <v>240</v>
      </c>
      <c r="B10898" s="128" t="s">
        <v>212</v>
      </c>
      <c r="C10898" s="126" t="s">
        <v>1887</v>
      </c>
      <c r="D10898" s="126" t="s">
        <v>1887</v>
      </c>
      <c r="E10898" s="124"/>
      <c r="F10898" s="119"/>
    </row>
    <row r="10899" spans="1:6">
      <c r="A10899" s="127" t="s">
        <v>242</v>
      </c>
      <c r="B10899" s="128" t="s">
        <v>213</v>
      </c>
      <c r="C10899" s="126" t="s">
        <v>1887</v>
      </c>
      <c r="D10899" s="126" t="s">
        <v>1887</v>
      </c>
      <c r="E10899" s="124"/>
      <c r="F10899" s="119"/>
    </row>
    <row r="10900" spans="1:6">
      <c r="A10900" s="127" t="s">
        <v>214</v>
      </c>
      <c r="B10900" s="128" t="s">
        <v>215</v>
      </c>
      <c r="C10900" s="126" t="s">
        <v>1887</v>
      </c>
      <c r="D10900" s="126" t="s">
        <v>1887</v>
      </c>
      <c r="E10900" s="124"/>
      <c r="F10900" s="119"/>
    </row>
    <row r="10901" spans="1:6">
      <c r="A10901" s="127" t="s">
        <v>216</v>
      </c>
      <c r="B10901" s="128" t="s">
        <v>217</v>
      </c>
      <c r="C10901" s="126" t="s">
        <v>1887</v>
      </c>
      <c r="D10901" s="126" t="s">
        <v>1887</v>
      </c>
      <c r="E10901" s="124"/>
      <c r="F10901" s="119"/>
    </row>
    <row r="10902" spans="1:6">
      <c r="A10902" s="129">
        <v>4</v>
      </c>
      <c r="B10902" s="130" t="s">
        <v>394</v>
      </c>
      <c r="C10902" s="126"/>
      <c r="D10902" s="126"/>
      <c r="E10902" s="124"/>
      <c r="F10902" s="119"/>
    </row>
    <row r="10903" spans="1:6" ht="31.5">
      <c r="A10903" s="126" t="s">
        <v>271</v>
      </c>
      <c r="B10903" s="251" t="s">
        <v>218</v>
      </c>
      <c r="C10903" s="126" t="s">
        <v>1887</v>
      </c>
      <c r="D10903" s="126" t="s">
        <v>1887</v>
      </c>
      <c r="E10903" s="124"/>
      <c r="F10903" s="119"/>
    </row>
    <row r="10904" spans="1:6" ht="63">
      <c r="A10904" s="126" t="s">
        <v>272</v>
      </c>
      <c r="B10904" s="251" t="s">
        <v>392</v>
      </c>
      <c r="C10904" s="126" t="s">
        <v>1887</v>
      </c>
      <c r="D10904" s="126" t="s">
        <v>1887</v>
      </c>
      <c r="E10904" s="124"/>
      <c r="F10904" s="119"/>
    </row>
    <row r="10905" spans="1:6" ht="31.5">
      <c r="A10905" s="126" t="s">
        <v>273</v>
      </c>
      <c r="B10905" s="251" t="s">
        <v>500</v>
      </c>
      <c r="C10905" s="126" t="s">
        <v>1887</v>
      </c>
      <c r="D10905" s="126" t="s">
        <v>1887</v>
      </c>
      <c r="E10905" s="124"/>
      <c r="F10905" s="119"/>
    </row>
    <row r="10906" spans="1:6" ht="31.5">
      <c r="A10906" s="126" t="s">
        <v>138</v>
      </c>
      <c r="B10906" s="251" t="s">
        <v>501</v>
      </c>
      <c r="C10906" s="126" t="s">
        <v>1887</v>
      </c>
      <c r="D10906" s="126" t="s">
        <v>1887</v>
      </c>
      <c r="E10906" s="124"/>
      <c r="F10906" s="119"/>
    </row>
    <row r="10907" spans="1:6">
      <c r="E10907" s="719"/>
      <c r="F10907" s="178" t="s">
        <v>251</v>
      </c>
    </row>
    <row r="10908" spans="1:6">
      <c r="B10908" s="53"/>
      <c r="F10908" s="178" t="s">
        <v>456</v>
      </c>
    </row>
    <row r="10909" spans="1:6">
      <c r="F10909" s="178" t="s">
        <v>182</v>
      </c>
    </row>
    <row r="10910" spans="1:6">
      <c r="F10910" s="178"/>
    </row>
    <row r="10911" spans="1:6">
      <c r="A10911" s="802" t="s">
        <v>399</v>
      </c>
      <c r="B10911" s="802"/>
      <c r="C10911" s="802"/>
      <c r="D10911" s="802"/>
      <c r="E10911" s="802"/>
      <c r="F10911" s="802"/>
    </row>
    <row r="10912" spans="1:6">
      <c r="A10912" s="802" t="s">
        <v>303</v>
      </c>
      <c r="B10912" s="802"/>
      <c r="C10912" s="802"/>
      <c r="D10912" s="802"/>
      <c r="E10912" s="802"/>
      <c r="F10912" s="802"/>
    </row>
    <row r="10913" spans="1:6">
      <c r="F10913" s="178" t="s">
        <v>219</v>
      </c>
    </row>
    <row r="10914" spans="1:6">
      <c r="F10914" s="178" t="s">
        <v>220</v>
      </c>
    </row>
    <row r="10915" spans="1:6">
      <c r="F10915" s="178" t="s">
        <v>221</v>
      </c>
    </row>
    <row r="10916" spans="1:6">
      <c r="F10916" s="246" t="s">
        <v>222</v>
      </c>
    </row>
    <row r="10917" spans="1:6">
      <c r="F10917" s="178" t="s">
        <v>1885</v>
      </c>
    </row>
    <row r="10918" spans="1:6">
      <c r="F10918" s="178" t="s">
        <v>177</v>
      </c>
    </row>
    <row r="10919" spans="1:6">
      <c r="A10919" s="123"/>
    </row>
    <row r="10920" spans="1:6">
      <c r="A10920" s="804" t="s">
        <v>1886</v>
      </c>
      <c r="B10920" s="804"/>
      <c r="C10920" s="804"/>
      <c r="D10920" s="804"/>
      <c r="E10920" s="804"/>
      <c r="F10920" s="804"/>
    </row>
    <row r="10921" spans="1:6">
      <c r="A10921" s="121" t="s">
        <v>755</v>
      </c>
      <c r="B10921" s="640" t="s">
        <v>1701</v>
      </c>
    </row>
    <row r="10922" spans="1:6">
      <c r="A10922" s="803" t="s">
        <v>262</v>
      </c>
      <c r="B10922" s="781" t="s">
        <v>418</v>
      </c>
      <c r="C10922" s="806" t="s">
        <v>470</v>
      </c>
      <c r="D10922" s="807"/>
      <c r="E10922" s="805" t="s">
        <v>400</v>
      </c>
      <c r="F10922" s="781" t="s">
        <v>401</v>
      </c>
    </row>
    <row r="10923" spans="1:6">
      <c r="A10923" s="803"/>
      <c r="B10923" s="781"/>
      <c r="C10923" s="808"/>
      <c r="D10923" s="809"/>
      <c r="E10923" s="805"/>
      <c r="F10923" s="781"/>
    </row>
    <row r="10924" spans="1:6">
      <c r="A10924" s="803"/>
      <c r="B10924" s="781"/>
      <c r="C10924" s="247" t="s">
        <v>402</v>
      </c>
      <c r="D10924" s="247" t="s">
        <v>403</v>
      </c>
      <c r="E10924" s="805"/>
      <c r="F10924" s="781"/>
    </row>
    <row r="10925" spans="1:6">
      <c r="A10925" s="712">
        <v>1</v>
      </c>
      <c r="B10925" s="709">
        <v>2</v>
      </c>
      <c r="C10925" s="247">
        <v>3</v>
      </c>
      <c r="D10925" s="247">
        <v>4</v>
      </c>
      <c r="E10925" s="711">
        <v>5</v>
      </c>
      <c r="F10925" s="709">
        <v>6</v>
      </c>
    </row>
    <row r="10926" spans="1:6">
      <c r="A10926" s="712">
        <v>1</v>
      </c>
      <c r="B10926" s="248" t="s">
        <v>368</v>
      </c>
      <c r="C10926" s="249"/>
      <c r="D10926" s="249"/>
      <c r="E10926" s="125"/>
      <c r="F10926" s="710"/>
    </row>
    <row r="10927" spans="1:6">
      <c r="A10927" s="126" t="s">
        <v>264</v>
      </c>
      <c r="B10927" s="250" t="s">
        <v>369</v>
      </c>
      <c r="C10927" s="126" t="s">
        <v>1887</v>
      </c>
      <c r="D10927" s="126" t="s">
        <v>1887</v>
      </c>
      <c r="E10927" s="124"/>
      <c r="F10927" s="119"/>
    </row>
    <row r="10928" spans="1:6">
      <c r="A10928" s="126" t="s">
        <v>265</v>
      </c>
      <c r="B10928" s="251" t="s">
        <v>223</v>
      </c>
      <c r="C10928" s="126" t="s">
        <v>1887</v>
      </c>
      <c r="D10928" s="126" t="s">
        <v>1887</v>
      </c>
      <c r="E10928" s="124"/>
      <c r="F10928" s="119"/>
    </row>
    <row r="10929" spans="1:6" ht="31.5">
      <c r="A10929" s="126" t="s">
        <v>276</v>
      </c>
      <c r="B10929" s="251" t="s">
        <v>480</v>
      </c>
      <c r="C10929" s="126" t="s">
        <v>1887</v>
      </c>
      <c r="D10929" s="126" t="s">
        <v>1887</v>
      </c>
      <c r="E10929" s="124"/>
      <c r="F10929" s="119"/>
    </row>
    <row r="10930" spans="1:6" ht="63">
      <c r="A10930" s="127" t="s">
        <v>291</v>
      </c>
      <c r="B10930" s="128" t="s">
        <v>481</v>
      </c>
      <c r="C10930" s="126" t="s">
        <v>1887</v>
      </c>
      <c r="D10930" s="126" t="s">
        <v>1887</v>
      </c>
      <c r="E10930" s="124"/>
      <c r="F10930" s="119"/>
    </row>
    <row r="10931" spans="1:6" ht="31.5">
      <c r="A10931" s="127" t="s">
        <v>482</v>
      </c>
      <c r="B10931" s="128" t="s">
        <v>483</v>
      </c>
      <c r="C10931" s="126" t="s">
        <v>1887</v>
      </c>
      <c r="D10931" s="126" t="s">
        <v>1887</v>
      </c>
      <c r="E10931" s="124"/>
      <c r="F10931" s="119"/>
    </row>
    <row r="10932" spans="1:6">
      <c r="A10932" s="127" t="s">
        <v>484</v>
      </c>
      <c r="B10932" s="128" t="s">
        <v>485</v>
      </c>
      <c r="C10932" s="126" t="s">
        <v>1887</v>
      </c>
      <c r="D10932" s="126" t="s">
        <v>1887</v>
      </c>
      <c r="E10932" s="124"/>
      <c r="F10932" s="119"/>
    </row>
    <row r="10933" spans="1:6">
      <c r="A10933" s="129">
        <v>2</v>
      </c>
      <c r="B10933" s="130" t="s">
        <v>298</v>
      </c>
      <c r="C10933" s="126"/>
      <c r="D10933" s="126"/>
      <c r="E10933" s="124"/>
      <c r="F10933" s="119"/>
    </row>
    <row r="10934" spans="1:6" ht="31.5">
      <c r="A10934" s="127" t="s">
        <v>267</v>
      </c>
      <c r="B10934" s="128" t="s">
        <v>486</v>
      </c>
      <c r="C10934" s="126" t="s">
        <v>1887</v>
      </c>
      <c r="D10934" s="126" t="s">
        <v>1887</v>
      </c>
      <c r="E10934" s="124"/>
      <c r="F10934" s="119"/>
    </row>
    <row r="10935" spans="1:6" ht="63">
      <c r="A10935" s="127" t="s">
        <v>268</v>
      </c>
      <c r="B10935" s="128" t="s">
        <v>411</v>
      </c>
      <c r="C10935" s="126" t="s">
        <v>1887</v>
      </c>
      <c r="D10935" s="126" t="s">
        <v>1887</v>
      </c>
      <c r="E10935" s="124"/>
      <c r="F10935" s="119"/>
    </row>
    <row r="10936" spans="1:6" ht="31.5">
      <c r="A10936" s="127" t="s">
        <v>269</v>
      </c>
      <c r="B10936" s="128" t="s">
        <v>412</v>
      </c>
      <c r="C10936" s="126" t="s">
        <v>1887</v>
      </c>
      <c r="D10936" s="126" t="s">
        <v>1887</v>
      </c>
      <c r="E10936" s="124"/>
      <c r="F10936" s="119"/>
    </row>
    <row r="10937" spans="1:6" ht="47.25">
      <c r="A10937" s="129">
        <v>3</v>
      </c>
      <c r="B10937" s="130" t="s">
        <v>210</v>
      </c>
      <c r="C10937" s="126" t="s">
        <v>1887</v>
      </c>
      <c r="D10937" s="126" t="s">
        <v>1887</v>
      </c>
      <c r="E10937" s="124"/>
      <c r="F10937" s="119"/>
    </row>
    <row r="10938" spans="1:6" ht="31.5">
      <c r="A10938" s="127" t="s">
        <v>299</v>
      </c>
      <c r="B10938" s="128" t="s">
        <v>211</v>
      </c>
      <c r="C10938" s="126" t="s">
        <v>1887</v>
      </c>
      <c r="D10938" s="126" t="s">
        <v>1887</v>
      </c>
      <c r="E10938" s="124"/>
      <c r="F10938" s="119"/>
    </row>
    <row r="10939" spans="1:6">
      <c r="A10939" s="127" t="s">
        <v>240</v>
      </c>
      <c r="B10939" s="128" t="s">
        <v>212</v>
      </c>
      <c r="C10939" s="126" t="s">
        <v>1887</v>
      </c>
      <c r="D10939" s="126" t="s">
        <v>1887</v>
      </c>
      <c r="E10939" s="124"/>
      <c r="F10939" s="119"/>
    </row>
    <row r="10940" spans="1:6">
      <c r="A10940" s="127" t="s">
        <v>242</v>
      </c>
      <c r="B10940" s="128" t="s">
        <v>213</v>
      </c>
      <c r="C10940" s="126" t="s">
        <v>1887</v>
      </c>
      <c r="D10940" s="126" t="s">
        <v>1887</v>
      </c>
      <c r="E10940" s="124"/>
      <c r="F10940" s="119"/>
    </row>
    <row r="10941" spans="1:6">
      <c r="A10941" s="127" t="s">
        <v>214</v>
      </c>
      <c r="B10941" s="128" t="s">
        <v>215</v>
      </c>
      <c r="C10941" s="126" t="s">
        <v>1887</v>
      </c>
      <c r="D10941" s="126" t="s">
        <v>1887</v>
      </c>
      <c r="E10941" s="124"/>
      <c r="F10941" s="119"/>
    </row>
    <row r="10942" spans="1:6">
      <c r="A10942" s="127" t="s">
        <v>216</v>
      </c>
      <c r="B10942" s="128" t="s">
        <v>217</v>
      </c>
      <c r="C10942" s="126" t="s">
        <v>1887</v>
      </c>
      <c r="D10942" s="126" t="s">
        <v>1887</v>
      </c>
      <c r="E10942" s="124"/>
      <c r="F10942" s="119"/>
    </row>
    <row r="10943" spans="1:6">
      <c r="A10943" s="129">
        <v>4</v>
      </c>
      <c r="B10943" s="130" t="s">
        <v>394</v>
      </c>
      <c r="C10943" s="126"/>
      <c r="D10943" s="126"/>
      <c r="E10943" s="124"/>
      <c r="F10943" s="119"/>
    </row>
    <row r="10944" spans="1:6" ht="31.5">
      <c r="A10944" s="126" t="s">
        <v>271</v>
      </c>
      <c r="B10944" s="251" t="s">
        <v>218</v>
      </c>
      <c r="C10944" s="126" t="s">
        <v>1887</v>
      </c>
      <c r="D10944" s="126" t="s">
        <v>1887</v>
      </c>
      <c r="E10944" s="124"/>
      <c r="F10944" s="119"/>
    </row>
    <row r="10945" spans="1:6" ht="63">
      <c r="A10945" s="126" t="s">
        <v>272</v>
      </c>
      <c r="B10945" s="251" t="s">
        <v>392</v>
      </c>
      <c r="C10945" s="126" t="s">
        <v>1887</v>
      </c>
      <c r="D10945" s="126" t="s">
        <v>1887</v>
      </c>
      <c r="E10945" s="124"/>
      <c r="F10945" s="119"/>
    </row>
    <row r="10946" spans="1:6" ht="31.5">
      <c r="A10946" s="126" t="s">
        <v>273</v>
      </c>
      <c r="B10946" s="251" t="s">
        <v>500</v>
      </c>
      <c r="C10946" s="126" t="s">
        <v>1887</v>
      </c>
      <c r="D10946" s="126" t="s">
        <v>1887</v>
      </c>
      <c r="E10946" s="124"/>
      <c r="F10946" s="119"/>
    </row>
    <row r="10947" spans="1:6" ht="31.5">
      <c r="A10947" s="126" t="s">
        <v>138</v>
      </c>
      <c r="B10947" s="251" t="s">
        <v>501</v>
      </c>
      <c r="C10947" s="126" t="s">
        <v>1887</v>
      </c>
      <c r="D10947" s="126" t="s">
        <v>1887</v>
      </c>
      <c r="E10947" s="124"/>
      <c r="F10947" s="119"/>
    </row>
    <row r="10948" spans="1:6">
      <c r="E10948" s="719"/>
      <c r="F10948" s="178" t="s">
        <v>251</v>
      </c>
    </row>
    <row r="10949" spans="1:6">
      <c r="B10949" s="53"/>
      <c r="F10949" s="178" t="s">
        <v>456</v>
      </c>
    </row>
    <row r="10950" spans="1:6">
      <c r="F10950" s="178" t="s">
        <v>182</v>
      </c>
    </row>
    <row r="10951" spans="1:6">
      <c r="F10951" s="178"/>
    </row>
    <row r="10952" spans="1:6">
      <c r="A10952" s="802" t="s">
        <v>399</v>
      </c>
      <c r="B10952" s="802"/>
      <c r="C10952" s="802"/>
      <c r="D10952" s="802"/>
      <c r="E10952" s="802"/>
      <c r="F10952" s="802"/>
    </row>
    <row r="10953" spans="1:6">
      <c r="A10953" s="802" t="s">
        <v>303</v>
      </c>
      <c r="B10953" s="802"/>
      <c r="C10953" s="802"/>
      <c r="D10953" s="802"/>
      <c r="E10953" s="802"/>
      <c r="F10953" s="802"/>
    </row>
    <row r="10954" spans="1:6">
      <c r="F10954" s="178" t="s">
        <v>219</v>
      </c>
    </row>
    <row r="10955" spans="1:6">
      <c r="F10955" s="178" t="s">
        <v>220</v>
      </c>
    </row>
    <row r="10956" spans="1:6">
      <c r="F10956" s="178" t="s">
        <v>221</v>
      </c>
    </row>
    <row r="10957" spans="1:6">
      <c r="F10957" s="246" t="s">
        <v>222</v>
      </c>
    </row>
    <row r="10958" spans="1:6">
      <c r="F10958" s="178" t="s">
        <v>1885</v>
      </c>
    </row>
    <row r="10959" spans="1:6">
      <c r="F10959" s="178" t="s">
        <v>177</v>
      </c>
    </row>
    <row r="10960" spans="1:6">
      <c r="A10960" s="123"/>
    </row>
    <row r="10961" spans="1:6">
      <c r="A10961" s="804" t="s">
        <v>1886</v>
      </c>
      <c r="B10961" s="804"/>
      <c r="C10961" s="804"/>
      <c r="D10961" s="804"/>
      <c r="E10961" s="804"/>
      <c r="F10961" s="804"/>
    </row>
    <row r="10962" spans="1:6">
      <c r="A10962" s="121" t="s">
        <v>756</v>
      </c>
      <c r="B10962" s="640" t="s">
        <v>1788</v>
      </c>
    </row>
    <row r="10963" spans="1:6">
      <c r="A10963" s="803" t="s">
        <v>262</v>
      </c>
      <c r="B10963" s="781" t="s">
        <v>418</v>
      </c>
      <c r="C10963" s="806" t="s">
        <v>470</v>
      </c>
      <c r="D10963" s="807"/>
      <c r="E10963" s="805" t="s">
        <v>400</v>
      </c>
      <c r="F10963" s="781" t="s">
        <v>401</v>
      </c>
    </row>
    <row r="10964" spans="1:6">
      <c r="A10964" s="803"/>
      <c r="B10964" s="781"/>
      <c r="C10964" s="808"/>
      <c r="D10964" s="809"/>
      <c r="E10964" s="805"/>
      <c r="F10964" s="781"/>
    </row>
    <row r="10965" spans="1:6">
      <c r="A10965" s="803"/>
      <c r="B10965" s="781"/>
      <c r="C10965" s="247" t="s">
        <v>402</v>
      </c>
      <c r="D10965" s="247" t="s">
        <v>403</v>
      </c>
      <c r="E10965" s="805"/>
      <c r="F10965" s="781"/>
    </row>
    <row r="10966" spans="1:6">
      <c r="A10966" s="712">
        <v>1</v>
      </c>
      <c r="B10966" s="709">
        <v>2</v>
      </c>
      <c r="C10966" s="247">
        <v>3</v>
      </c>
      <c r="D10966" s="247">
        <v>4</v>
      </c>
      <c r="E10966" s="711">
        <v>5</v>
      </c>
      <c r="F10966" s="709">
        <v>6</v>
      </c>
    </row>
    <row r="10967" spans="1:6">
      <c r="A10967" s="712">
        <v>1</v>
      </c>
      <c r="B10967" s="248" t="s">
        <v>368</v>
      </c>
      <c r="C10967" s="249"/>
      <c r="D10967" s="249"/>
      <c r="E10967" s="125"/>
      <c r="F10967" s="710"/>
    </row>
    <row r="10968" spans="1:6">
      <c r="A10968" s="126" t="s">
        <v>264</v>
      </c>
      <c r="B10968" s="250" t="s">
        <v>369</v>
      </c>
      <c r="C10968" s="126" t="s">
        <v>1877</v>
      </c>
      <c r="D10968" s="126" t="s">
        <v>1877</v>
      </c>
      <c r="E10968" s="124"/>
      <c r="F10968" s="119"/>
    </row>
    <row r="10969" spans="1:6">
      <c r="A10969" s="126" t="s">
        <v>265</v>
      </c>
      <c r="B10969" s="251" t="s">
        <v>223</v>
      </c>
      <c r="C10969" s="126" t="s">
        <v>1877</v>
      </c>
      <c r="D10969" s="126" t="s">
        <v>1877</v>
      </c>
      <c r="E10969" s="124"/>
      <c r="F10969" s="119"/>
    </row>
    <row r="10970" spans="1:6" ht="31.5">
      <c r="A10970" s="126" t="s">
        <v>276</v>
      </c>
      <c r="B10970" s="251" t="s">
        <v>480</v>
      </c>
      <c r="C10970" s="126" t="s">
        <v>1877</v>
      </c>
      <c r="D10970" s="126" t="s">
        <v>1877</v>
      </c>
      <c r="E10970" s="124"/>
      <c r="F10970" s="119"/>
    </row>
    <row r="10971" spans="1:6" ht="63">
      <c r="A10971" s="127" t="s">
        <v>291</v>
      </c>
      <c r="B10971" s="128" t="s">
        <v>481</v>
      </c>
      <c r="C10971" s="126" t="s">
        <v>1877</v>
      </c>
      <c r="D10971" s="126" t="s">
        <v>1877</v>
      </c>
      <c r="E10971" s="124"/>
      <c r="F10971" s="119"/>
    </row>
    <row r="10972" spans="1:6" ht="31.5">
      <c r="A10972" s="127" t="s">
        <v>482</v>
      </c>
      <c r="B10972" s="128" t="s">
        <v>483</v>
      </c>
      <c r="C10972" s="126" t="s">
        <v>1877</v>
      </c>
      <c r="D10972" s="126" t="s">
        <v>1877</v>
      </c>
      <c r="E10972" s="124"/>
      <c r="F10972" s="119"/>
    </row>
    <row r="10973" spans="1:6">
      <c r="A10973" s="127" t="s">
        <v>484</v>
      </c>
      <c r="B10973" s="128" t="s">
        <v>485</v>
      </c>
      <c r="C10973" s="126" t="s">
        <v>1877</v>
      </c>
      <c r="D10973" s="126" t="s">
        <v>1877</v>
      </c>
      <c r="E10973" s="124"/>
      <c r="F10973" s="119"/>
    </row>
    <row r="10974" spans="1:6">
      <c r="A10974" s="129">
        <v>2</v>
      </c>
      <c r="B10974" s="130" t="s">
        <v>298</v>
      </c>
      <c r="C10974" s="126"/>
      <c r="D10974" s="126"/>
      <c r="E10974" s="124"/>
      <c r="F10974" s="119"/>
    </row>
    <row r="10975" spans="1:6" ht="31.5">
      <c r="A10975" s="127" t="s">
        <v>267</v>
      </c>
      <c r="B10975" s="128" t="s">
        <v>486</v>
      </c>
      <c r="C10975" s="126" t="s">
        <v>1877</v>
      </c>
      <c r="D10975" s="126" t="s">
        <v>1877</v>
      </c>
      <c r="E10975" s="124"/>
      <c r="F10975" s="119"/>
    </row>
    <row r="10976" spans="1:6" ht="63">
      <c r="A10976" s="127" t="s">
        <v>268</v>
      </c>
      <c r="B10976" s="128" t="s">
        <v>411</v>
      </c>
      <c r="C10976" s="126" t="s">
        <v>1877</v>
      </c>
      <c r="D10976" s="126" t="s">
        <v>1877</v>
      </c>
      <c r="E10976" s="124"/>
      <c r="F10976" s="119"/>
    </row>
    <row r="10977" spans="1:6" ht="31.5">
      <c r="A10977" s="127" t="s">
        <v>269</v>
      </c>
      <c r="B10977" s="128" t="s">
        <v>412</v>
      </c>
      <c r="C10977" s="126" t="s">
        <v>1877</v>
      </c>
      <c r="D10977" s="126" t="s">
        <v>1877</v>
      </c>
      <c r="E10977" s="124"/>
      <c r="F10977" s="119"/>
    </row>
    <row r="10978" spans="1:6" ht="47.25">
      <c r="A10978" s="129">
        <v>3</v>
      </c>
      <c r="B10978" s="130" t="s">
        <v>210</v>
      </c>
      <c r="C10978" s="126" t="s">
        <v>1877</v>
      </c>
      <c r="D10978" s="126" t="s">
        <v>1877</v>
      </c>
      <c r="E10978" s="124"/>
      <c r="F10978" s="119"/>
    </row>
    <row r="10979" spans="1:6" ht="31.5">
      <c r="A10979" s="127" t="s">
        <v>299</v>
      </c>
      <c r="B10979" s="128" t="s">
        <v>211</v>
      </c>
      <c r="C10979" s="126" t="s">
        <v>1877</v>
      </c>
      <c r="D10979" s="126" t="s">
        <v>1877</v>
      </c>
      <c r="E10979" s="124"/>
      <c r="F10979" s="119"/>
    </row>
    <row r="10980" spans="1:6">
      <c r="A10980" s="127" t="s">
        <v>240</v>
      </c>
      <c r="B10980" s="128" t="s">
        <v>212</v>
      </c>
      <c r="C10980" s="126" t="s">
        <v>1877</v>
      </c>
      <c r="D10980" s="126" t="s">
        <v>1877</v>
      </c>
      <c r="E10980" s="124"/>
      <c r="F10980" s="119"/>
    </row>
    <row r="10981" spans="1:6">
      <c r="A10981" s="127" t="s">
        <v>242</v>
      </c>
      <c r="B10981" s="128" t="s">
        <v>213</v>
      </c>
      <c r="C10981" s="126" t="s">
        <v>1877</v>
      </c>
      <c r="D10981" s="126" t="s">
        <v>1877</v>
      </c>
      <c r="E10981" s="124"/>
      <c r="F10981" s="119"/>
    </row>
    <row r="10982" spans="1:6">
      <c r="A10982" s="127" t="s">
        <v>214</v>
      </c>
      <c r="B10982" s="128" t="s">
        <v>215</v>
      </c>
      <c r="C10982" s="126" t="s">
        <v>1877</v>
      </c>
      <c r="D10982" s="126" t="s">
        <v>1877</v>
      </c>
      <c r="E10982" s="124"/>
      <c r="F10982" s="119"/>
    </row>
    <row r="10983" spans="1:6">
      <c r="A10983" s="127" t="s">
        <v>216</v>
      </c>
      <c r="B10983" s="128" t="s">
        <v>217</v>
      </c>
      <c r="C10983" s="126" t="s">
        <v>1877</v>
      </c>
      <c r="D10983" s="126" t="s">
        <v>1877</v>
      </c>
      <c r="E10983" s="124"/>
      <c r="F10983" s="119"/>
    </row>
    <row r="10984" spans="1:6">
      <c r="A10984" s="129">
        <v>4</v>
      </c>
      <c r="B10984" s="130" t="s">
        <v>394</v>
      </c>
      <c r="C10984" s="126"/>
      <c r="D10984" s="126"/>
      <c r="E10984" s="124"/>
      <c r="F10984" s="119"/>
    </row>
    <row r="10985" spans="1:6" ht="31.5">
      <c r="A10985" s="126" t="s">
        <v>271</v>
      </c>
      <c r="B10985" s="251" t="s">
        <v>218</v>
      </c>
      <c r="C10985" s="126" t="s">
        <v>1877</v>
      </c>
      <c r="D10985" s="126" t="s">
        <v>1877</v>
      </c>
      <c r="E10985" s="124"/>
      <c r="F10985" s="119"/>
    </row>
    <row r="10986" spans="1:6" ht="63">
      <c r="A10986" s="126" t="s">
        <v>272</v>
      </c>
      <c r="B10986" s="251" t="s">
        <v>392</v>
      </c>
      <c r="C10986" s="126" t="s">
        <v>1877</v>
      </c>
      <c r="D10986" s="126" t="s">
        <v>1877</v>
      </c>
      <c r="E10986" s="124"/>
      <c r="F10986" s="119"/>
    </row>
    <row r="10987" spans="1:6" ht="31.5">
      <c r="A10987" s="126" t="s">
        <v>273</v>
      </c>
      <c r="B10987" s="251" t="s">
        <v>500</v>
      </c>
      <c r="C10987" s="126" t="s">
        <v>1877</v>
      </c>
      <c r="D10987" s="126" t="s">
        <v>1877</v>
      </c>
      <c r="E10987" s="124"/>
      <c r="F10987" s="119"/>
    </row>
    <row r="10988" spans="1:6" ht="31.5">
      <c r="A10988" s="126" t="s">
        <v>138</v>
      </c>
      <c r="B10988" s="251" t="s">
        <v>501</v>
      </c>
      <c r="C10988" s="126" t="s">
        <v>1877</v>
      </c>
      <c r="D10988" s="126" t="s">
        <v>1877</v>
      </c>
      <c r="E10988" s="124"/>
      <c r="F10988" s="119"/>
    </row>
    <row r="10989" spans="1:6">
      <c r="E10989" s="719"/>
      <c r="F10989" s="178" t="s">
        <v>251</v>
      </c>
    </row>
    <row r="10990" spans="1:6">
      <c r="B10990" s="53"/>
      <c r="F10990" s="178" t="s">
        <v>456</v>
      </c>
    </row>
    <row r="10991" spans="1:6">
      <c r="F10991" s="178" t="s">
        <v>182</v>
      </c>
    </row>
    <row r="10992" spans="1:6">
      <c r="F10992" s="178"/>
    </row>
    <row r="10993" spans="1:6">
      <c r="A10993" s="802" t="s">
        <v>399</v>
      </c>
      <c r="B10993" s="802"/>
      <c r="C10993" s="802"/>
      <c r="D10993" s="802"/>
      <c r="E10993" s="802"/>
      <c r="F10993" s="802"/>
    </row>
    <row r="10994" spans="1:6">
      <c r="A10994" s="802" t="s">
        <v>303</v>
      </c>
      <c r="B10994" s="802"/>
      <c r="C10994" s="802"/>
      <c r="D10994" s="802"/>
      <c r="E10994" s="802"/>
      <c r="F10994" s="802"/>
    </row>
    <row r="10995" spans="1:6">
      <c r="F10995" s="178" t="s">
        <v>219</v>
      </c>
    </row>
    <row r="10996" spans="1:6">
      <c r="F10996" s="178" t="s">
        <v>220</v>
      </c>
    </row>
    <row r="10997" spans="1:6">
      <c r="F10997" s="178" t="s">
        <v>221</v>
      </c>
    </row>
    <row r="10998" spans="1:6">
      <c r="F10998" s="246" t="s">
        <v>222</v>
      </c>
    </row>
    <row r="10999" spans="1:6">
      <c r="F10999" s="178" t="s">
        <v>1885</v>
      </c>
    </row>
    <row r="11000" spans="1:6">
      <c r="F11000" s="178" t="s">
        <v>177</v>
      </c>
    </row>
    <row r="11001" spans="1:6">
      <c r="A11001" s="123"/>
    </row>
    <row r="11002" spans="1:6">
      <c r="A11002" s="804" t="s">
        <v>1886</v>
      </c>
      <c r="B11002" s="804"/>
      <c r="C11002" s="804"/>
      <c r="D11002" s="804"/>
      <c r="E11002" s="804"/>
      <c r="F11002" s="804"/>
    </row>
    <row r="11003" spans="1:6">
      <c r="A11003" s="121" t="s">
        <v>757</v>
      </c>
      <c r="B11003" s="640" t="s">
        <v>1789</v>
      </c>
    </row>
    <row r="11004" spans="1:6">
      <c r="A11004" s="803" t="s">
        <v>262</v>
      </c>
      <c r="B11004" s="781" t="s">
        <v>418</v>
      </c>
      <c r="C11004" s="806" t="s">
        <v>470</v>
      </c>
      <c r="D11004" s="807"/>
      <c r="E11004" s="805" t="s">
        <v>400</v>
      </c>
      <c r="F11004" s="781" t="s">
        <v>401</v>
      </c>
    </row>
    <row r="11005" spans="1:6">
      <c r="A11005" s="803"/>
      <c r="B11005" s="781"/>
      <c r="C11005" s="808"/>
      <c r="D11005" s="809"/>
      <c r="E11005" s="805"/>
      <c r="F11005" s="781"/>
    </row>
    <row r="11006" spans="1:6">
      <c r="A11006" s="803"/>
      <c r="B11006" s="781"/>
      <c r="C11006" s="247" t="s">
        <v>402</v>
      </c>
      <c r="D11006" s="247" t="s">
        <v>403</v>
      </c>
      <c r="E11006" s="805"/>
      <c r="F11006" s="781"/>
    </row>
    <row r="11007" spans="1:6">
      <c r="A11007" s="712">
        <v>1</v>
      </c>
      <c r="B11007" s="709">
        <v>2</v>
      </c>
      <c r="C11007" s="247">
        <v>3</v>
      </c>
      <c r="D11007" s="247">
        <v>4</v>
      </c>
      <c r="E11007" s="711">
        <v>5</v>
      </c>
      <c r="F11007" s="709">
        <v>6</v>
      </c>
    </row>
    <row r="11008" spans="1:6">
      <c r="A11008" s="712">
        <v>1</v>
      </c>
      <c r="B11008" s="248" t="s">
        <v>368</v>
      </c>
      <c r="C11008" s="249"/>
      <c r="D11008" s="249"/>
      <c r="E11008" s="125"/>
      <c r="F11008" s="710"/>
    </row>
    <row r="11009" spans="1:6">
      <c r="A11009" s="126" t="s">
        <v>264</v>
      </c>
      <c r="B11009" s="250" t="s">
        <v>369</v>
      </c>
      <c r="C11009" s="126" t="s">
        <v>1877</v>
      </c>
      <c r="D11009" s="126" t="s">
        <v>1877</v>
      </c>
      <c r="E11009" s="124"/>
      <c r="F11009" s="119"/>
    </row>
    <row r="11010" spans="1:6">
      <c r="A11010" s="126" t="s">
        <v>265</v>
      </c>
      <c r="B11010" s="251" t="s">
        <v>223</v>
      </c>
      <c r="C11010" s="126" t="s">
        <v>1877</v>
      </c>
      <c r="D11010" s="126" t="s">
        <v>1877</v>
      </c>
      <c r="E11010" s="124"/>
      <c r="F11010" s="119"/>
    </row>
    <row r="11011" spans="1:6" ht="31.5">
      <c r="A11011" s="126" t="s">
        <v>276</v>
      </c>
      <c r="B11011" s="251" t="s">
        <v>480</v>
      </c>
      <c r="C11011" s="126" t="s">
        <v>1877</v>
      </c>
      <c r="D11011" s="126" t="s">
        <v>1877</v>
      </c>
      <c r="E11011" s="124"/>
      <c r="F11011" s="119"/>
    </row>
    <row r="11012" spans="1:6" ht="63">
      <c r="A11012" s="127" t="s">
        <v>291</v>
      </c>
      <c r="B11012" s="128" t="s">
        <v>481</v>
      </c>
      <c r="C11012" s="126" t="s">
        <v>1877</v>
      </c>
      <c r="D11012" s="126" t="s">
        <v>1877</v>
      </c>
      <c r="E11012" s="124"/>
      <c r="F11012" s="119"/>
    </row>
    <row r="11013" spans="1:6" ht="31.5">
      <c r="A11013" s="127" t="s">
        <v>482</v>
      </c>
      <c r="B11013" s="128" t="s">
        <v>483</v>
      </c>
      <c r="C11013" s="126" t="s">
        <v>1877</v>
      </c>
      <c r="D11013" s="126" t="s">
        <v>1877</v>
      </c>
      <c r="E11013" s="124"/>
      <c r="F11013" s="119"/>
    </row>
    <row r="11014" spans="1:6">
      <c r="A11014" s="127" t="s">
        <v>484</v>
      </c>
      <c r="B11014" s="128" t="s">
        <v>485</v>
      </c>
      <c r="C11014" s="126" t="s">
        <v>1877</v>
      </c>
      <c r="D11014" s="126" t="s">
        <v>1877</v>
      </c>
      <c r="E11014" s="124"/>
      <c r="F11014" s="119"/>
    </row>
    <row r="11015" spans="1:6">
      <c r="A11015" s="129">
        <v>2</v>
      </c>
      <c r="B11015" s="130" t="s">
        <v>298</v>
      </c>
      <c r="C11015" s="126"/>
      <c r="D11015" s="126"/>
      <c r="E11015" s="124"/>
      <c r="F11015" s="119"/>
    </row>
    <row r="11016" spans="1:6" ht="31.5">
      <c r="A11016" s="127" t="s">
        <v>267</v>
      </c>
      <c r="B11016" s="128" t="s">
        <v>486</v>
      </c>
      <c r="C11016" s="126" t="s">
        <v>1877</v>
      </c>
      <c r="D11016" s="126" t="s">
        <v>1877</v>
      </c>
      <c r="E11016" s="124"/>
      <c r="F11016" s="119"/>
    </row>
    <row r="11017" spans="1:6" ht="63">
      <c r="A11017" s="127" t="s">
        <v>268</v>
      </c>
      <c r="B11017" s="128" t="s">
        <v>411</v>
      </c>
      <c r="C11017" s="126" t="s">
        <v>1877</v>
      </c>
      <c r="D11017" s="126" t="s">
        <v>1877</v>
      </c>
      <c r="E11017" s="124"/>
      <c r="F11017" s="119"/>
    </row>
    <row r="11018" spans="1:6" ht="31.5">
      <c r="A11018" s="127" t="s">
        <v>269</v>
      </c>
      <c r="B11018" s="128" t="s">
        <v>412</v>
      </c>
      <c r="C11018" s="126" t="s">
        <v>1877</v>
      </c>
      <c r="D11018" s="126" t="s">
        <v>1877</v>
      </c>
      <c r="E11018" s="124"/>
      <c r="F11018" s="119"/>
    </row>
    <row r="11019" spans="1:6" ht="47.25">
      <c r="A11019" s="129">
        <v>3</v>
      </c>
      <c r="B11019" s="130" t="s">
        <v>210</v>
      </c>
      <c r="C11019" s="126" t="s">
        <v>1877</v>
      </c>
      <c r="D11019" s="126" t="s">
        <v>1877</v>
      </c>
      <c r="E11019" s="124"/>
      <c r="F11019" s="119"/>
    </row>
    <row r="11020" spans="1:6" ht="31.5">
      <c r="A11020" s="127" t="s">
        <v>299</v>
      </c>
      <c r="B11020" s="128" t="s">
        <v>211</v>
      </c>
      <c r="C11020" s="126" t="s">
        <v>1877</v>
      </c>
      <c r="D11020" s="126" t="s">
        <v>1877</v>
      </c>
      <c r="E11020" s="124"/>
      <c r="F11020" s="119"/>
    </row>
    <row r="11021" spans="1:6">
      <c r="A11021" s="127" t="s">
        <v>240</v>
      </c>
      <c r="B11021" s="128" t="s">
        <v>212</v>
      </c>
      <c r="C11021" s="126" t="s">
        <v>1877</v>
      </c>
      <c r="D11021" s="126" t="s">
        <v>1877</v>
      </c>
      <c r="E11021" s="124"/>
      <c r="F11021" s="119"/>
    </row>
    <row r="11022" spans="1:6">
      <c r="A11022" s="127" t="s">
        <v>242</v>
      </c>
      <c r="B11022" s="128" t="s">
        <v>213</v>
      </c>
      <c r="C11022" s="126" t="s">
        <v>1877</v>
      </c>
      <c r="D11022" s="126" t="s">
        <v>1877</v>
      </c>
      <c r="E11022" s="124"/>
      <c r="F11022" s="119"/>
    </row>
    <row r="11023" spans="1:6">
      <c r="A11023" s="127" t="s">
        <v>214</v>
      </c>
      <c r="B11023" s="128" t="s">
        <v>215</v>
      </c>
      <c r="C11023" s="126" t="s">
        <v>1877</v>
      </c>
      <c r="D11023" s="126" t="s">
        <v>1877</v>
      </c>
      <c r="E11023" s="124"/>
      <c r="F11023" s="119"/>
    </row>
    <row r="11024" spans="1:6">
      <c r="A11024" s="127" t="s">
        <v>216</v>
      </c>
      <c r="B11024" s="128" t="s">
        <v>217</v>
      </c>
      <c r="C11024" s="126" t="s">
        <v>1877</v>
      </c>
      <c r="D11024" s="126" t="s">
        <v>1877</v>
      </c>
      <c r="E11024" s="124"/>
      <c r="F11024" s="119"/>
    </row>
    <row r="11025" spans="1:6">
      <c r="A11025" s="129">
        <v>4</v>
      </c>
      <c r="B11025" s="130" t="s">
        <v>394</v>
      </c>
      <c r="C11025" s="126"/>
      <c r="D11025" s="126"/>
      <c r="E11025" s="124"/>
      <c r="F11025" s="119"/>
    </row>
    <row r="11026" spans="1:6" ht="31.5">
      <c r="A11026" s="126" t="s">
        <v>271</v>
      </c>
      <c r="B11026" s="251" t="s">
        <v>218</v>
      </c>
      <c r="C11026" s="126" t="s">
        <v>1877</v>
      </c>
      <c r="D11026" s="126" t="s">
        <v>1877</v>
      </c>
      <c r="E11026" s="124"/>
      <c r="F11026" s="119"/>
    </row>
    <row r="11027" spans="1:6" ht="63">
      <c r="A11027" s="126" t="s">
        <v>272</v>
      </c>
      <c r="B11027" s="251" t="s">
        <v>392</v>
      </c>
      <c r="C11027" s="126" t="s">
        <v>1877</v>
      </c>
      <c r="D11027" s="126" t="s">
        <v>1877</v>
      </c>
      <c r="E11027" s="124"/>
      <c r="F11027" s="119"/>
    </row>
    <row r="11028" spans="1:6" ht="31.5">
      <c r="A11028" s="126" t="s">
        <v>273</v>
      </c>
      <c r="B11028" s="251" t="s">
        <v>500</v>
      </c>
      <c r="C11028" s="126" t="s">
        <v>1877</v>
      </c>
      <c r="D11028" s="126" t="s">
        <v>1877</v>
      </c>
      <c r="E11028" s="124"/>
      <c r="F11028" s="119"/>
    </row>
    <row r="11029" spans="1:6" ht="31.5">
      <c r="A11029" s="126" t="s">
        <v>138</v>
      </c>
      <c r="B11029" s="251" t="s">
        <v>501</v>
      </c>
      <c r="C11029" s="126" t="s">
        <v>1877</v>
      </c>
      <c r="D11029" s="126" t="s">
        <v>1877</v>
      </c>
      <c r="E11029" s="124"/>
      <c r="F11029" s="119"/>
    </row>
    <row r="11030" spans="1:6">
      <c r="E11030" s="719"/>
      <c r="F11030" s="178" t="s">
        <v>251</v>
      </c>
    </row>
    <row r="11031" spans="1:6">
      <c r="B11031" s="53"/>
      <c r="F11031" s="178" t="s">
        <v>456</v>
      </c>
    </row>
    <row r="11032" spans="1:6">
      <c r="F11032" s="178" t="s">
        <v>182</v>
      </c>
    </row>
    <row r="11033" spans="1:6">
      <c r="F11033" s="178"/>
    </row>
    <row r="11034" spans="1:6">
      <c r="A11034" s="802" t="s">
        <v>399</v>
      </c>
      <c r="B11034" s="802"/>
      <c r="C11034" s="802"/>
      <c r="D11034" s="802"/>
      <c r="E11034" s="802"/>
      <c r="F11034" s="802"/>
    </row>
    <row r="11035" spans="1:6">
      <c r="A11035" s="802" t="s">
        <v>303</v>
      </c>
      <c r="B11035" s="802"/>
      <c r="C11035" s="802"/>
      <c r="D11035" s="802"/>
      <c r="E11035" s="802"/>
      <c r="F11035" s="802"/>
    </row>
    <row r="11036" spans="1:6">
      <c r="F11036" s="178" t="s">
        <v>219</v>
      </c>
    </row>
    <row r="11037" spans="1:6">
      <c r="F11037" s="178" t="s">
        <v>220</v>
      </c>
    </row>
    <row r="11038" spans="1:6">
      <c r="F11038" s="178" t="s">
        <v>221</v>
      </c>
    </row>
    <row r="11039" spans="1:6">
      <c r="F11039" s="246" t="s">
        <v>222</v>
      </c>
    </row>
    <row r="11040" spans="1:6">
      <c r="F11040" s="178" t="s">
        <v>1885</v>
      </c>
    </row>
    <row r="11041" spans="1:6">
      <c r="F11041" s="178" t="s">
        <v>177</v>
      </c>
    </row>
    <row r="11042" spans="1:6">
      <c r="A11042" s="123"/>
    </row>
    <row r="11043" spans="1:6">
      <c r="A11043" s="804" t="s">
        <v>1886</v>
      </c>
      <c r="B11043" s="804"/>
      <c r="C11043" s="804"/>
      <c r="D11043" s="804"/>
      <c r="E11043" s="804"/>
      <c r="F11043" s="804"/>
    </row>
    <row r="11044" spans="1:6">
      <c r="A11044" s="121" t="s">
        <v>758</v>
      </c>
      <c r="B11044" s="640" t="s">
        <v>1792</v>
      </c>
    </row>
    <row r="11045" spans="1:6">
      <c r="A11045" s="803" t="s">
        <v>262</v>
      </c>
      <c r="B11045" s="781" t="s">
        <v>418</v>
      </c>
      <c r="C11045" s="806" t="s">
        <v>470</v>
      </c>
      <c r="D11045" s="807"/>
      <c r="E11045" s="805" t="s">
        <v>400</v>
      </c>
      <c r="F11045" s="781" t="s">
        <v>401</v>
      </c>
    </row>
    <row r="11046" spans="1:6">
      <c r="A11046" s="803"/>
      <c r="B11046" s="781"/>
      <c r="C11046" s="808"/>
      <c r="D11046" s="809"/>
      <c r="E11046" s="805"/>
      <c r="F11046" s="781"/>
    </row>
    <row r="11047" spans="1:6">
      <c r="A11047" s="803"/>
      <c r="B11047" s="781"/>
      <c r="C11047" s="247" t="s">
        <v>402</v>
      </c>
      <c r="D11047" s="247" t="s">
        <v>403</v>
      </c>
      <c r="E11047" s="805"/>
      <c r="F11047" s="781"/>
    </row>
    <row r="11048" spans="1:6">
      <c r="A11048" s="712">
        <v>1</v>
      </c>
      <c r="B11048" s="709">
        <v>2</v>
      </c>
      <c r="C11048" s="247">
        <v>3</v>
      </c>
      <c r="D11048" s="247">
        <v>4</v>
      </c>
      <c r="E11048" s="711">
        <v>5</v>
      </c>
      <c r="F11048" s="709">
        <v>6</v>
      </c>
    </row>
    <row r="11049" spans="1:6">
      <c r="A11049" s="712">
        <v>1</v>
      </c>
      <c r="B11049" s="248" t="s">
        <v>368</v>
      </c>
      <c r="C11049" s="249"/>
      <c r="D11049" s="249"/>
      <c r="E11049" s="125"/>
      <c r="F11049" s="710"/>
    </row>
    <row r="11050" spans="1:6">
      <c r="A11050" s="126" t="s">
        <v>264</v>
      </c>
      <c r="B11050" s="250" t="s">
        <v>369</v>
      </c>
      <c r="C11050" s="126" t="s">
        <v>1877</v>
      </c>
      <c r="D11050" s="126" t="s">
        <v>1877</v>
      </c>
      <c r="E11050" s="124"/>
      <c r="F11050" s="119"/>
    </row>
    <row r="11051" spans="1:6">
      <c r="A11051" s="126" t="s">
        <v>265</v>
      </c>
      <c r="B11051" s="251" t="s">
        <v>223</v>
      </c>
      <c r="C11051" s="126" t="s">
        <v>1877</v>
      </c>
      <c r="D11051" s="126" t="s">
        <v>1877</v>
      </c>
      <c r="E11051" s="124"/>
      <c r="F11051" s="119"/>
    </row>
    <row r="11052" spans="1:6" ht="31.5">
      <c r="A11052" s="126" t="s">
        <v>276</v>
      </c>
      <c r="B11052" s="251" t="s">
        <v>480</v>
      </c>
      <c r="C11052" s="126" t="s">
        <v>1877</v>
      </c>
      <c r="D11052" s="126" t="s">
        <v>1877</v>
      </c>
      <c r="E11052" s="124"/>
      <c r="F11052" s="119"/>
    </row>
    <row r="11053" spans="1:6" ht="63">
      <c r="A11053" s="127" t="s">
        <v>291</v>
      </c>
      <c r="B11053" s="128" t="s">
        <v>481</v>
      </c>
      <c r="C11053" s="126" t="s">
        <v>1877</v>
      </c>
      <c r="D11053" s="126" t="s">
        <v>1877</v>
      </c>
      <c r="E11053" s="124"/>
      <c r="F11053" s="119"/>
    </row>
    <row r="11054" spans="1:6" ht="31.5">
      <c r="A11054" s="127" t="s">
        <v>482</v>
      </c>
      <c r="B11054" s="128" t="s">
        <v>483</v>
      </c>
      <c r="C11054" s="126" t="s">
        <v>1877</v>
      </c>
      <c r="D11054" s="126" t="s">
        <v>1877</v>
      </c>
      <c r="E11054" s="124"/>
      <c r="F11054" s="119"/>
    </row>
    <row r="11055" spans="1:6">
      <c r="A11055" s="127" t="s">
        <v>484</v>
      </c>
      <c r="B11055" s="128" t="s">
        <v>485</v>
      </c>
      <c r="C11055" s="126" t="s">
        <v>1877</v>
      </c>
      <c r="D11055" s="126" t="s">
        <v>1877</v>
      </c>
      <c r="E11055" s="124"/>
      <c r="F11055" s="119"/>
    </row>
    <row r="11056" spans="1:6">
      <c r="A11056" s="129">
        <v>2</v>
      </c>
      <c r="B11056" s="130" t="s">
        <v>298</v>
      </c>
      <c r="C11056" s="126"/>
      <c r="D11056" s="126"/>
      <c r="E11056" s="124"/>
      <c r="F11056" s="119"/>
    </row>
    <row r="11057" spans="1:6" ht="31.5">
      <c r="A11057" s="127" t="s">
        <v>267</v>
      </c>
      <c r="B11057" s="128" t="s">
        <v>486</v>
      </c>
      <c r="C11057" s="126" t="s">
        <v>1877</v>
      </c>
      <c r="D11057" s="126" t="s">
        <v>1877</v>
      </c>
      <c r="E11057" s="124"/>
      <c r="F11057" s="119"/>
    </row>
    <row r="11058" spans="1:6" ht="63">
      <c r="A11058" s="127" t="s">
        <v>268</v>
      </c>
      <c r="B11058" s="128" t="s">
        <v>411</v>
      </c>
      <c r="C11058" s="126" t="s">
        <v>1877</v>
      </c>
      <c r="D11058" s="126" t="s">
        <v>1877</v>
      </c>
      <c r="E11058" s="124"/>
      <c r="F11058" s="119"/>
    </row>
    <row r="11059" spans="1:6" ht="31.5">
      <c r="A11059" s="127" t="s">
        <v>269</v>
      </c>
      <c r="B11059" s="128" t="s">
        <v>412</v>
      </c>
      <c r="C11059" s="126" t="s">
        <v>1877</v>
      </c>
      <c r="D11059" s="126" t="s">
        <v>1877</v>
      </c>
      <c r="E11059" s="124"/>
      <c r="F11059" s="119"/>
    </row>
    <row r="11060" spans="1:6" ht="47.25">
      <c r="A11060" s="129">
        <v>3</v>
      </c>
      <c r="B11060" s="130" t="s">
        <v>210</v>
      </c>
      <c r="C11060" s="126" t="s">
        <v>1877</v>
      </c>
      <c r="D11060" s="126" t="s">
        <v>1877</v>
      </c>
      <c r="E11060" s="124"/>
      <c r="F11060" s="119"/>
    </row>
    <row r="11061" spans="1:6" ht="31.5">
      <c r="A11061" s="127" t="s">
        <v>299</v>
      </c>
      <c r="B11061" s="128" t="s">
        <v>211</v>
      </c>
      <c r="C11061" s="126" t="s">
        <v>1877</v>
      </c>
      <c r="D11061" s="126" t="s">
        <v>1877</v>
      </c>
      <c r="E11061" s="124"/>
      <c r="F11061" s="119"/>
    </row>
    <row r="11062" spans="1:6">
      <c r="A11062" s="127" t="s">
        <v>240</v>
      </c>
      <c r="B11062" s="128" t="s">
        <v>212</v>
      </c>
      <c r="C11062" s="126" t="s">
        <v>1877</v>
      </c>
      <c r="D11062" s="126" t="s">
        <v>1877</v>
      </c>
      <c r="E11062" s="124"/>
      <c r="F11062" s="119"/>
    </row>
    <row r="11063" spans="1:6">
      <c r="A11063" s="127" t="s">
        <v>242</v>
      </c>
      <c r="B11063" s="128" t="s">
        <v>213</v>
      </c>
      <c r="C11063" s="126" t="s">
        <v>1877</v>
      </c>
      <c r="D11063" s="126" t="s">
        <v>1877</v>
      </c>
      <c r="E11063" s="124"/>
      <c r="F11063" s="119"/>
    </row>
    <row r="11064" spans="1:6">
      <c r="A11064" s="127" t="s">
        <v>214</v>
      </c>
      <c r="B11064" s="128" t="s">
        <v>215</v>
      </c>
      <c r="C11064" s="126" t="s">
        <v>1877</v>
      </c>
      <c r="D11064" s="126" t="s">
        <v>1877</v>
      </c>
      <c r="E11064" s="124"/>
      <c r="F11064" s="119"/>
    </row>
    <row r="11065" spans="1:6">
      <c r="A11065" s="127" t="s">
        <v>216</v>
      </c>
      <c r="B11065" s="128" t="s">
        <v>217</v>
      </c>
      <c r="C11065" s="126" t="s">
        <v>1877</v>
      </c>
      <c r="D11065" s="126" t="s">
        <v>1877</v>
      </c>
      <c r="E11065" s="124"/>
      <c r="F11065" s="119"/>
    </row>
    <row r="11066" spans="1:6">
      <c r="A11066" s="129">
        <v>4</v>
      </c>
      <c r="B11066" s="130" t="s">
        <v>394</v>
      </c>
      <c r="C11066" s="126"/>
      <c r="D11066" s="126"/>
      <c r="E11066" s="124"/>
      <c r="F11066" s="119"/>
    </row>
    <row r="11067" spans="1:6" ht="31.5">
      <c r="A11067" s="126" t="s">
        <v>271</v>
      </c>
      <c r="B11067" s="251" t="s">
        <v>218</v>
      </c>
      <c r="C11067" s="126" t="s">
        <v>1877</v>
      </c>
      <c r="D11067" s="126" t="s">
        <v>1877</v>
      </c>
      <c r="E11067" s="124"/>
      <c r="F11067" s="119"/>
    </row>
    <row r="11068" spans="1:6" ht="63">
      <c r="A11068" s="126" t="s">
        <v>272</v>
      </c>
      <c r="B11068" s="251" t="s">
        <v>392</v>
      </c>
      <c r="C11068" s="126" t="s">
        <v>1877</v>
      </c>
      <c r="D11068" s="126" t="s">
        <v>1877</v>
      </c>
      <c r="E11068" s="124"/>
      <c r="F11068" s="119"/>
    </row>
    <row r="11069" spans="1:6" ht="31.5">
      <c r="A11069" s="126" t="s">
        <v>273</v>
      </c>
      <c r="B11069" s="251" t="s">
        <v>500</v>
      </c>
      <c r="C11069" s="126" t="s">
        <v>1877</v>
      </c>
      <c r="D11069" s="126" t="s">
        <v>1877</v>
      </c>
      <c r="E11069" s="124"/>
      <c r="F11069" s="119"/>
    </row>
    <row r="11070" spans="1:6" ht="31.5">
      <c r="A11070" s="126" t="s">
        <v>138</v>
      </c>
      <c r="B11070" s="251" t="s">
        <v>501</v>
      </c>
      <c r="C11070" s="126" t="s">
        <v>1877</v>
      </c>
      <c r="D11070" s="126" t="s">
        <v>1877</v>
      </c>
      <c r="E11070" s="124"/>
      <c r="F11070" s="119"/>
    </row>
    <row r="11071" spans="1:6">
      <c r="E11071" s="719"/>
      <c r="F11071" s="178" t="s">
        <v>251</v>
      </c>
    </row>
    <row r="11072" spans="1:6">
      <c r="B11072" s="53"/>
      <c r="F11072" s="178" t="s">
        <v>456</v>
      </c>
    </row>
    <row r="11073" spans="1:6">
      <c r="F11073" s="178" t="s">
        <v>182</v>
      </c>
    </row>
    <row r="11074" spans="1:6">
      <c r="F11074" s="178"/>
    </row>
    <row r="11075" spans="1:6">
      <c r="A11075" s="802" t="s">
        <v>399</v>
      </c>
      <c r="B11075" s="802"/>
      <c r="C11075" s="802"/>
      <c r="D11075" s="802"/>
      <c r="E11075" s="802"/>
      <c r="F11075" s="802"/>
    </row>
    <row r="11076" spans="1:6">
      <c r="A11076" s="802" t="s">
        <v>303</v>
      </c>
      <c r="B11076" s="802"/>
      <c r="C11076" s="802"/>
      <c r="D11076" s="802"/>
      <c r="E11076" s="802"/>
      <c r="F11076" s="802"/>
    </row>
    <row r="11077" spans="1:6">
      <c r="F11077" s="178" t="s">
        <v>219</v>
      </c>
    </row>
    <row r="11078" spans="1:6">
      <c r="F11078" s="178" t="s">
        <v>220</v>
      </c>
    </row>
    <row r="11079" spans="1:6">
      <c r="F11079" s="178" t="s">
        <v>221</v>
      </c>
    </row>
    <row r="11080" spans="1:6">
      <c r="F11080" s="246" t="s">
        <v>222</v>
      </c>
    </row>
    <row r="11081" spans="1:6">
      <c r="F11081" s="178" t="s">
        <v>1885</v>
      </c>
    </row>
    <row r="11082" spans="1:6">
      <c r="F11082" s="178" t="s">
        <v>177</v>
      </c>
    </row>
    <row r="11083" spans="1:6">
      <c r="A11083" s="123"/>
    </row>
    <row r="11084" spans="1:6">
      <c r="A11084" s="804" t="s">
        <v>1886</v>
      </c>
      <c r="B11084" s="804"/>
      <c r="C11084" s="804"/>
      <c r="D11084" s="804"/>
      <c r="E11084" s="804"/>
      <c r="F11084" s="804"/>
    </row>
    <row r="11085" spans="1:6">
      <c r="A11085" s="121" t="s">
        <v>759</v>
      </c>
      <c r="B11085" s="640" t="s">
        <v>1409</v>
      </c>
    </row>
    <row r="11086" spans="1:6">
      <c r="A11086" s="803" t="s">
        <v>262</v>
      </c>
      <c r="B11086" s="781" t="s">
        <v>418</v>
      </c>
      <c r="C11086" s="806" t="s">
        <v>470</v>
      </c>
      <c r="D11086" s="807"/>
      <c r="E11086" s="805" t="s">
        <v>400</v>
      </c>
      <c r="F11086" s="781" t="s">
        <v>401</v>
      </c>
    </row>
    <row r="11087" spans="1:6">
      <c r="A11087" s="803"/>
      <c r="B11087" s="781"/>
      <c r="C11087" s="808"/>
      <c r="D11087" s="809"/>
      <c r="E11087" s="805"/>
      <c r="F11087" s="781"/>
    </row>
    <row r="11088" spans="1:6">
      <c r="A11088" s="803"/>
      <c r="B11088" s="781"/>
      <c r="C11088" s="247" t="s">
        <v>402</v>
      </c>
      <c r="D11088" s="247" t="s">
        <v>403</v>
      </c>
      <c r="E11088" s="805"/>
      <c r="F11088" s="781"/>
    </row>
    <row r="11089" spans="1:6">
      <c r="A11089" s="712">
        <v>1</v>
      </c>
      <c r="B11089" s="709">
        <v>2</v>
      </c>
      <c r="C11089" s="247">
        <v>3</v>
      </c>
      <c r="D11089" s="247">
        <v>4</v>
      </c>
      <c r="E11089" s="711">
        <v>5</v>
      </c>
      <c r="F11089" s="709">
        <v>6</v>
      </c>
    </row>
    <row r="11090" spans="1:6">
      <c r="A11090" s="712">
        <v>1</v>
      </c>
      <c r="B11090" s="248" t="s">
        <v>368</v>
      </c>
      <c r="C11090" s="249"/>
      <c r="D11090" s="249"/>
      <c r="E11090" s="125"/>
      <c r="F11090" s="710"/>
    </row>
    <row r="11091" spans="1:6">
      <c r="A11091" s="126" t="s">
        <v>264</v>
      </c>
      <c r="B11091" s="250" t="s">
        <v>369</v>
      </c>
      <c r="C11091" s="126" t="s">
        <v>1876</v>
      </c>
      <c r="D11091" s="126" t="s">
        <v>1876</v>
      </c>
      <c r="E11091" s="124"/>
      <c r="F11091" s="119"/>
    </row>
    <row r="11092" spans="1:6">
      <c r="A11092" s="126" t="s">
        <v>265</v>
      </c>
      <c r="B11092" s="251" t="s">
        <v>223</v>
      </c>
      <c r="C11092" s="126" t="s">
        <v>1876</v>
      </c>
      <c r="D11092" s="126" t="s">
        <v>1876</v>
      </c>
      <c r="E11092" s="124"/>
      <c r="F11092" s="119"/>
    </row>
    <row r="11093" spans="1:6" ht="31.5">
      <c r="A11093" s="126" t="s">
        <v>276</v>
      </c>
      <c r="B11093" s="251" t="s">
        <v>480</v>
      </c>
      <c r="C11093" s="126" t="s">
        <v>1876</v>
      </c>
      <c r="D11093" s="126" t="s">
        <v>1876</v>
      </c>
      <c r="E11093" s="124"/>
      <c r="F11093" s="119"/>
    </row>
    <row r="11094" spans="1:6" ht="63">
      <c r="A11094" s="127" t="s">
        <v>291</v>
      </c>
      <c r="B11094" s="128" t="s">
        <v>481</v>
      </c>
      <c r="C11094" s="126" t="s">
        <v>1876</v>
      </c>
      <c r="D11094" s="126" t="s">
        <v>1876</v>
      </c>
      <c r="E11094" s="124"/>
      <c r="F11094" s="119"/>
    </row>
    <row r="11095" spans="1:6" ht="31.5">
      <c r="A11095" s="127" t="s">
        <v>482</v>
      </c>
      <c r="B11095" s="128" t="s">
        <v>483</v>
      </c>
      <c r="C11095" s="126" t="s">
        <v>1876</v>
      </c>
      <c r="D11095" s="126" t="s">
        <v>1876</v>
      </c>
      <c r="E11095" s="124"/>
      <c r="F11095" s="119"/>
    </row>
    <row r="11096" spans="1:6">
      <c r="A11096" s="127" t="s">
        <v>484</v>
      </c>
      <c r="B11096" s="128" t="s">
        <v>485</v>
      </c>
      <c r="C11096" s="126" t="s">
        <v>1876</v>
      </c>
      <c r="D11096" s="126" t="s">
        <v>1876</v>
      </c>
      <c r="E11096" s="124"/>
      <c r="F11096" s="119"/>
    </row>
    <row r="11097" spans="1:6">
      <c r="A11097" s="129">
        <v>2</v>
      </c>
      <c r="B11097" s="130" t="s">
        <v>298</v>
      </c>
      <c r="C11097" s="126"/>
      <c r="D11097" s="126"/>
      <c r="E11097" s="124"/>
      <c r="F11097" s="119"/>
    </row>
    <row r="11098" spans="1:6" ht="31.5">
      <c r="A11098" s="127" t="s">
        <v>267</v>
      </c>
      <c r="B11098" s="128" t="s">
        <v>486</v>
      </c>
      <c r="C11098" s="126" t="s">
        <v>1876</v>
      </c>
      <c r="D11098" s="126" t="s">
        <v>1876</v>
      </c>
      <c r="E11098" s="124"/>
      <c r="F11098" s="119"/>
    </row>
    <row r="11099" spans="1:6" ht="63">
      <c r="A11099" s="127" t="s">
        <v>268</v>
      </c>
      <c r="B11099" s="128" t="s">
        <v>411</v>
      </c>
      <c r="C11099" s="126" t="s">
        <v>1876</v>
      </c>
      <c r="D11099" s="126" t="s">
        <v>1876</v>
      </c>
      <c r="E11099" s="124"/>
      <c r="F11099" s="119"/>
    </row>
    <row r="11100" spans="1:6" ht="31.5">
      <c r="A11100" s="127" t="s">
        <v>269</v>
      </c>
      <c r="B11100" s="128" t="s">
        <v>412</v>
      </c>
      <c r="C11100" s="126" t="s">
        <v>1876</v>
      </c>
      <c r="D11100" s="126" t="s">
        <v>1876</v>
      </c>
      <c r="E11100" s="124"/>
      <c r="F11100" s="119"/>
    </row>
    <row r="11101" spans="1:6" ht="47.25">
      <c r="A11101" s="129">
        <v>3</v>
      </c>
      <c r="B11101" s="130" t="s">
        <v>210</v>
      </c>
      <c r="C11101" s="126" t="s">
        <v>1876</v>
      </c>
      <c r="D11101" s="126" t="s">
        <v>1876</v>
      </c>
      <c r="E11101" s="124"/>
      <c r="F11101" s="119"/>
    </row>
    <row r="11102" spans="1:6" ht="31.5">
      <c r="A11102" s="127" t="s">
        <v>299</v>
      </c>
      <c r="B11102" s="128" t="s">
        <v>211</v>
      </c>
      <c r="C11102" s="126" t="s">
        <v>1876</v>
      </c>
      <c r="D11102" s="126" t="s">
        <v>1876</v>
      </c>
      <c r="E11102" s="124"/>
      <c r="F11102" s="119"/>
    </row>
    <row r="11103" spans="1:6">
      <c r="A11103" s="127" t="s">
        <v>240</v>
      </c>
      <c r="B11103" s="128" t="s">
        <v>212</v>
      </c>
      <c r="C11103" s="126" t="s">
        <v>1876</v>
      </c>
      <c r="D11103" s="126" t="s">
        <v>1876</v>
      </c>
      <c r="E11103" s="124"/>
      <c r="F11103" s="119"/>
    </row>
    <row r="11104" spans="1:6">
      <c r="A11104" s="127" t="s">
        <v>242</v>
      </c>
      <c r="B11104" s="128" t="s">
        <v>213</v>
      </c>
      <c r="C11104" s="126" t="s">
        <v>1876</v>
      </c>
      <c r="D11104" s="126" t="s">
        <v>1876</v>
      </c>
      <c r="E11104" s="124"/>
      <c r="F11104" s="119"/>
    </row>
    <row r="11105" spans="1:6">
      <c r="A11105" s="127" t="s">
        <v>214</v>
      </c>
      <c r="B11105" s="128" t="s">
        <v>215</v>
      </c>
      <c r="C11105" s="126" t="s">
        <v>1876</v>
      </c>
      <c r="D11105" s="126" t="s">
        <v>1876</v>
      </c>
      <c r="E11105" s="124"/>
      <c r="F11105" s="119"/>
    </row>
    <row r="11106" spans="1:6">
      <c r="A11106" s="127" t="s">
        <v>216</v>
      </c>
      <c r="B11106" s="128" t="s">
        <v>217</v>
      </c>
      <c r="C11106" s="126" t="s">
        <v>1876</v>
      </c>
      <c r="D11106" s="126" t="s">
        <v>1876</v>
      </c>
      <c r="E11106" s="124"/>
      <c r="F11106" s="119"/>
    </row>
    <row r="11107" spans="1:6">
      <c r="A11107" s="129">
        <v>4</v>
      </c>
      <c r="B11107" s="130" t="s">
        <v>394</v>
      </c>
      <c r="C11107" s="126"/>
      <c r="D11107" s="126"/>
      <c r="E11107" s="124"/>
      <c r="F11107" s="119"/>
    </row>
    <row r="11108" spans="1:6" ht="31.5">
      <c r="A11108" s="126" t="s">
        <v>271</v>
      </c>
      <c r="B11108" s="251" t="s">
        <v>218</v>
      </c>
      <c r="C11108" s="126" t="s">
        <v>1876</v>
      </c>
      <c r="D11108" s="126" t="s">
        <v>1876</v>
      </c>
      <c r="E11108" s="124"/>
      <c r="F11108" s="119"/>
    </row>
    <row r="11109" spans="1:6" ht="63">
      <c r="A11109" s="126" t="s">
        <v>272</v>
      </c>
      <c r="B11109" s="251" t="s">
        <v>392</v>
      </c>
      <c r="C11109" s="126" t="s">
        <v>1876</v>
      </c>
      <c r="D11109" s="126" t="s">
        <v>1876</v>
      </c>
      <c r="E11109" s="124"/>
      <c r="F11109" s="119"/>
    </row>
    <row r="11110" spans="1:6" ht="31.5">
      <c r="A11110" s="126" t="s">
        <v>273</v>
      </c>
      <c r="B11110" s="251" t="s">
        <v>500</v>
      </c>
      <c r="C11110" s="126" t="s">
        <v>1876</v>
      </c>
      <c r="D11110" s="126" t="s">
        <v>1876</v>
      </c>
      <c r="E11110" s="124"/>
      <c r="F11110" s="119"/>
    </row>
    <row r="11111" spans="1:6" ht="31.5">
      <c r="A11111" s="126" t="s">
        <v>138</v>
      </c>
      <c r="B11111" s="251" t="s">
        <v>501</v>
      </c>
      <c r="C11111" s="126" t="s">
        <v>1876</v>
      </c>
      <c r="D11111" s="126" t="s">
        <v>1876</v>
      </c>
      <c r="E11111" s="124"/>
      <c r="F11111" s="119"/>
    </row>
    <row r="11112" spans="1:6">
      <c r="E11112" s="719"/>
      <c r="F11112" s="178" t="s">
        <v>251</v>
      </c>
    </row>
    <row r="11113" spans="1:6">
      <c r="B11113" s="53"/>
      <c r="F11113" s="178" t="s">
        <v>456</v>
      </c>
    </row>
    <row r="11114" spans="1:6">
      <c r="F11114" s="178" t="s">
        <v>182</v>
      </c>
    </row>
    <row r="11115" spans="1:6">
      <c r="F11115" s="178"/>
    </row>
    <row r="11116" spans="1:6">
      <c r="A11116" s="802" t="s">
        <v>399</v>
      </c>
      <c r="B11116" s="802"/>
      <c r="C11116" s="802"/>
      <c r="D11116" s="802"/>
      <c r="E11116" s="802"/>
      <c r="F11116" s="802"/>
    </row>
    <row r="11117" spans="1:6">
      <c r="A11117" s="802" t="s">
        <v>303</v>
      </c>
      <c r="B11117" s="802"/>
      <c r="C11117" s="802"/>
      <c r="D11117" s="802"/>
      <c r="E11117" s="802"/>
      <c r="F11117" s="802"/>
    </row>
    <row r="11118" spans="1:6">
      <c r="F11118" s="178" t="s">
        <v>219</v>
      </c>
    </row>
    <row r="11119" spans="1:6">
      <c r="F11119" s="178" t="s">
        <v>220</v>
      </c>
    </row>
    <row r="11120" spans="1:6">
      <c r="F11120" s="178" t="s">
        <v>221</v>
      </c>
    </row>
    <row r="11121" spans="1:6">
      <c r="F11121" s="246" t="s">
        <v>222</v>
      </c>
    </row>
    <row r="11122" spans="1:6">
      <c r="F11122" s="178" t="s">
        <v>1885</v>
      </c>
    </row>
    <row r="11123" spans="1:6">
      <c r="F11123" s="178" t="s">
        <v>177</v>
      </c>
    </row>
    <row r="11124" spans="1:6">
      <c r="A11124" s="123"/>
    </row>
    <row r="11125" spans="1:6">
      <c r="A11125" s="804" t="s">
        <v>1886</v>
      </c>
      <c r="B11125" s="804"/>
      <c r="C11125" s="804"/>
      <c r="D11125" s="804"/>
      <c r="E11125" s="804"/>
      <c r="F11125" s="804"/>
    </row>
    <row r="11126" spans="1:6">
      <c r="A11126" s="121" t="s">
        <v>760</v>
      </c>
      <c r="B11126" s="640" t="s">
        <v>1406</v>
      </c>
    </row>
    <row r="11127" spans="1:6">
      <c r="A11127" s="803" t="s">
        <v>262</v>
      </c>
      <c r="B11127" s="781" t="s">
        <v>418</v>
      </c>
      <c r="C11127" s="806" t="s">
        <v>470</v>
      </c>
      <c r="D11127" s="807"/>
      <c r="E11127" s="805" t="s">
        <v>400</v>
      </c>
      <c r="F11127" s="781" t="s">
        <v>401</v>
      </c>
    </row>
    <row r="11128" spans="1:6">
      <c r="A11128" s="803"/>
      <c r="B11128" s="781"/>
      <c r="C11128" s="808"/>
      <c r="D11128" s="809"/>
      <c r="E11128" s="805"/>
      <c r="F11128" s="781"/>
    </row>
    <row r="11129" spans="1:6">
      <c r="A11129" s="803"/>
      <c r="B11129" s="781"/>
      <c r="C11129" s="247" t="s">
        <v>402</v>
      </c>
      <c r="D11129" s="247" t="s">
        <v>403</v>
      </c>
      <c r="E11129" s="805"/>
      <c r="F11129" s="781"/>
    </row>
    <row r="11130" spans="1:6">
      <c r="A11130" s="712">
        <v>1</v>
      </c>
      <c r="B11130" s="709">
        <v>2</v>
      </c>
      <c r="C11130" s="247">
        <v>3</v>
      </c>
      <c r="D11130" s="247">
        <v>4</v>
      </c>
      <c r="E11130" s="711">
        <v>5</v>
      </c>
      <c r="F11130" s="709">
        <v>6</v>
      </c>
    </row>
    <row r="11131" spans="1:6">
      <c r="A11131" s="712">
        <v>1</v>
      </c>
      <c r="B11131" s="248" t="s">
        <v>368</v>
      </c>
      <c r="C11131" s="249"/>
      <c r="D11131" s="249"/>
      <c r="E11131" s="125"/>
      <c r="F11131" s="710"/>
    </row>
    <row r="11132" spans="1:6">
      <c r="A11132" s="126" t="s">
        <v>264</v>
      </c>
      <c r="B11132" s="250" t="s">
        <v>369</v>
      </c>
      <c r="C11132" s="126" t="s">
        <v>1876</v>
      </c>
      <c r="D11132" s="126" t="s">
        <v>1876</v>
      </c>
      <c r="E11132" s="124"/>
      <c r="F11132" s="119"/>
    </row>
    <row r="11133" spans="1:6">
      <c r="A11133" s="126" t="s">
        <v>265</v>
      </c>
      <c r="B11133" s="251" t="s">
        <v>223</v>
      </c>
      <c r="C11133" s="126" t="s">
        <v>1876</v>
      </c>
      <c r="D11133" s="126" t="s">
        <v>1876</v>
      </c>
      <c r="E11133" s="124"/>
      <c r="F11133" s="119"/>
    </row>
    <row r="11134" spans="1:6" ht="31.5">
      <c r="A11134" s="126" t="s">
        <v>276</v>
      </c>
      <c r="B11134" s="251" t="s">
        <v>480</v>
      </c>
      <c r="C11134" s="126" t="s">
        <v>1876</v>
      </c>
      <c r="D11134" s="126" t="s">
        <v>1876</v>
      </c>
      <c r="E11134" s="124"/>
      <c r="F11134" s="119"/>
    </row>
    <row r="11135" spans="1:6" ht="63">
      <c r="A11135" s="127" t="s">
        <v>291</v>
      </c>
      <c r="B11135" s="128" t="s">
        <v>481</v>
      </c>
      <c r="C11135" s="126" t="s">
        <v>1876</v>
      </c>
      <c r="D11135" s="126" t="s">
        <v>1876</v>
      </c>
      <c r="E11135" s="124"/>
      <c r="F11135" s="119"/>
    </row>
    <row r="11136" spans="1:6" ht="31.5">
      <c r="A11136" s="127" t="s">
        <v>482</v>
      </c>
      <c r="B11136" s="128" t="s">
        <v>483</v>
      </c>
      <c r="C11136" s="126" t="s">
        <v>1876</v>
      </c>
      <c r="D11136" s="126" t="s">
        <v>1876</v>
      </c>
      <c r="E11136" s="124"/>
      <c r="F11136" s="119"/>
    </row>
    <row r="11137" spans="1:6">
      <c r="A11137" s="127" t="s">
        <v>484</v>
      </c>
      <c r="B11137" s="128" t="s">
        <v>485</v>
      </c>
      <c r="C11137" s="126" t="s">
        <v>1876</v>
      </c>
      <c r="D11137" s="126" t="s">
        <v>1876</v>
      </c>
      <c r="E11137" s="124"/>
      <c r="F11137" s="119"/>
    </row>
    <row r="11138" spans="1:6">
      <c r="A11138" s="129">
        <v>2</v>
      </c>
      <c r="B11138" s="130" t="s">
        <v>298</v>
      </c>
      <c r="C11138" s="126"/>
      <c r="D11138" s="126"/>
      <c r="E11138" s="124"/>
      <c r="F11138" s="119"/>
    </row>
    <row r="11139" spans="1:6" ht="31.5">
      <c r="A11139" s="127" t="s">
        <v>267</v>
      </c>
      <c r="B11139" s="128" t="s">
        <v>486</v>
      </c>
      <c r="C11139" s="126" t="s">
        <v>1876</v>
      </c>
      <c r="D11139" s="126" t="s">
        <v>1876</v>
      </c>
      <c r="E11139" s="124"/>
      <c r="F11139" s="119"/>
    </row>
    <row r="11140" spans="1:6" ht="63">
      <c r="A11140" s="127" t="s">
        <v>268</v>
      </c>
      <c r="B11140" s="128" t="s">
        <v>411</v>
      </c>
      <c r="C11140" s="126" t="s">
        <v>1876</v>
      </c>
      <c r="D11140" s="126" t="s">
        <v>1876</v>
      </c>
      <c r="E11140" s="124"/>
      <c r="F11140" s="119"/>
    </row>
    <row r="11141" spans="1:6" ht="31.5">
      <c r="A11141" s="127" t="s">
        <v>269</v>
      </c>
      <c r="B11141" s="128" t="s">
        <v>412</v>
      </c>
      <c r="C11141" s="126" t="s">
        <v>1876</v>
      </c>
      <c r="D11141" s="126" t="s">
        <v>1876</v>
      </c>
      <c r="E11141" s="124"/>
      <c r="F11141" s="119"/>
    </row>
    <row r="11142" spans="1:6" ht="47.25">
      <c r="A11142" s="129">
        <v>3</v>
      </c>
      <c r="B11142" s="130" t="s">
        <v>210</v>
      </c>
      <c r="C11142" s="126" t="s">
        <v>1876</v>
      </c>
      <c r="D11142" s="126" t="s">
        <v>1876</v>
      </c>
      <c r="E11142" s="124"/>
      <c r="F11142" s="119"/>
    </row>
    <row r="11143" spans="1:6" ht="31.5">
      <c r="A11143" s="127" t="s">
        <v>299</v>
      </c>
      <c r="B11143" s="128" t="s">
        <v>211</v>
      </c>
      <c r="C11143" s="126" t="s">
        <v>1876</v>
      </c>
      <c r="D11143" s="126" t="s">
        <v>1876</v>
      </c>
      <c r="E11143" s="124"/>
      <c r="F11143" s="119"/>
    </row>
    <row r="11144" spans="1:6">
      <c r="A11144" s="127" t="s">
        <v>240</v>
      </c>
      <c r="B11144" s="128" t="s">
        <v>212</v>
      </c>
      <c r="C11144" s="126" t="s">
        <v>1876</v>
      </c>
      <c r="D11144" s="126" t="s">
        <v>1876</v>
      </c>
      <c r="E11144" s="124"/>
      <c r="F11144" s="119"/>
    </row>
    <row r="11145" spans="1:6">
      <c r="A11145" s="127" t="s">
        <v>242</v>
      </c>
      <c r="B11145" s="128" t="s">
        <v>213</v>
      </c>
      <c r="C11145" s="126" t="s">
        <v>1876</v>
      </c>
      <c r="D11145" s="126" t="s">
        <v>1876</v>
      </c>
      <c r="E11145" s="124"/>
      <c r="F11145" s="119"/>
    </row>
    <row r="11146" spans="1:6">
      <c r="A11146" s="127" t="s">
        <v>214</v>
      </c>
      <c r="B11146" s="128" t="s">
        <v>215</v>
      </c>
      <c r="C11146" s="126" t="s">
        <v>1876</v>
      </c>
      <c r="D11146" s="126" t="s">
        <v>1876</v>
      </c>
      <c r="E11146" s="124"/>
      <c r="F11146" s="119"/>
    </row>
    <row r="11147" spans="1:6">
      <c r="A11147" s="127" t="s">
        <v>216</v>
      </c>
      <c r="B11147" s="128" t="s">
        <v>217</v>
      </c>
      <c r="C11147" s="126" t="s">
        <v>1876</v>
      </c>
      <c r="D11147" s="126" t="s">
        <v>1876</v>
      </c>
      <c r="E11147" s="124"/>
      <c r="F11147" s="119"/>
    </row>
    <row r="11148" spans="1:6">
      <c r="A11148" s="129">
        <v>4</v>
      </c>
      <c r="B11148" s="130" t="s">
        <v>394</v>
      </c>
      <c r="C11148" s="126"/>
      <c r="D11148" s="126"/>
      <c r="E11148" s="124"/>
      <c r="F11148" s="119"/>
    </row>
    <row r="11149" spans="1:6" ht="31.5">
      <c r="A11149" s="126" t="s">
        <v>271</v>
      </c>
      <c r="B11149" s="251" t="s">
        <v>218</v>
      </c>
      <c r="C11149" s="126" t="s">
        <v>1876</v>
      </c>
      <c r="D11149" s="126" t="s">
        <v>1876</v>
      </c>
      <c r="E11149" s="124"/>
      <c r="F11149" s="119"/>
    </row>
    <row r="11150" spans="1:6" ht="63">
      <c r="A11150" s="126" t="s">
        <v>272</v>
      </c>
      <c r="B11150" s="251" t="s">
        <v>392</v>
      </c>
      <c r="C11150" s="126" t="s">
        <v>1876</v>
      </c>
      <c r="D11150" s="126" t="s">
        <v>1876</v>
      </c>
      <c r="E11150" s="124"/>
      <c r="F11150" s="119"/>
    </row>
    <row r="11151" spans="1:6" ht="31.5">
      <c r="A11151" s="126" t="s">
        <v>273</v>
      </c>
      <c r="B11151" s="251" t="s">
        <v>500</v>
      </c>
      <c r="C11151" s="126" t="s">
        <v>1876</v>
      </c>
      <c r="D11151" s="126" t="s">
        <v>1876</v>
      </c>
      <c r="E11151" s="124"/>
      <c r="F11151" s="119"/>
    </row>
    <row r="11152" spans="1:6" ht="31.5">
      <c r="A11152" s="126" t="s">
        <v>138</v>
      </c>
      <c r="B11152" s="251" t="s">
        <v>501</v>
      </c>
      <c r="C11152" s="126" t="s">
        <v>1876</v>
      </c>
      <c r="D11152" s="126" t="s">
        <v>1876</v>
      </c>
      <c r="E11152" s="124"/>
      <c r="F11152" s="119"/>
    </row>
    <row r="11153" spans="1:6">
      <c r="E11153" s="719"/>
      <c r="F11153" s="178" t="s">
        <v>251</v>
      </c>
    </row>
    <row r="11154" spans="1:6">
      <c r="B11154" s="53"/>
      <c r="F11154" s="178" t="s">
        <v>456</v>
      </c>
    </row>
    <row r="11155" spans="1:6">
      <c r="F11155" s="178" t="s">
        <v>182</v>
      </c>
    </row>
    <row r="11156" spans="1:6">
      <c r="F11156" s="178"/>
    </row>
    <row r="11157" spans="1:6">
      <c r="A11157" s="802" t="s">
        <v>399</v>
      </c>
      <c r="B11157" s="802"/>
      <c r="C11157" s="802"/>
      <c r="D11157" s="802"/>
      <c r="E11157" s="802"/>
      <c r="F11157" s="802"/>
    </row>
    <row r="11158" spans="1:6">
      <c r="A11158" s="802" t="s">
        <v>303</v>
      </c>
      <c r="B11158" s="802"/>
      <c r="C11158" s="802"/>
      <c r="D11158" s="802"/>
      <c r="E11158" s="802"/>
      <c r="F11158" s="802"/>
    </row>
    <row r="11159" spans="1:6">
      <c r="F11159" s="178" t="s">
        <v>219</v>
      </c>
    </row>
    <row r="11160" spans="1:6">
      <c r="F11160" s="178" t="s">
        <v>220</v>
      </c>
    </row>
    <row r="11161" spans="1:6">
      <c r="F11161" s="178" t="s">
        <v>221</v>
      </c>
    </row>
    <row r="11162" spans="1:6">
      <c r="F11162" s="246" t="s">
        <v>222</v>
      </c>
    </row>
    <row r="11163" spans="1:6">
      <c r="F11163" s="178" t="s">
        <v>1885</v>
      </c>
    </row>
    <row r="11164" spans="1:6">
      <c r="F11164" s="178" t="s">
        <v>177</v>
      </c>
    </row>
    <row r="11165" spans="1:6">
      <c r="A11165" s="123"/>
    </row>
    <row r="11166" spans="1:6">
      <c r="A11166" s="804" t="s">
        <v>1886</v>
      </c>
      <c r="B11166" s="804"/>
      <c r="C11166" s="804"/>
      <c r="D11166" s="804"/>
      <c r="E11166" s="804"/>
      <c r="F11166" s="804"/>
    </row>
    <row r="11167" spans="1:6">
      <c r="A11167" s="121" t="s">
        <v>761</v>
      </c>
      <c r="B11167" s="640" t="s">
        <v>1410</v>
      </c>
    </row>
    <row r="11168" spans="1:6">
      <c r="A11168" s="803" t="s">
        <v>262</v>
      </c>
      <c r="B11168" s="781" t="s">
        <v>418</v>
      </c>
      <c r="C11168" s="806" t="s">
        <v>470</v>
      </c>
      <c r="D11168" s="807"/>
      <c r="E11168" s="805" t="s">
        <v>400</v>
      </c>
      <c r="F11168" s="781" t="s">
        <v>401</v>
      </c>
    </row>
    <row r="11169" spans="1:6">
      <c r="A11169" s="803"/>
      <c r="B11169" s="781"/>
      <c r="C11169" s="808"/>
      <c r="D11169" s="809"/>
      <c r="E11169" s="805"/>
      <c r="F11169" s="781"/>
    </row>
    <row r="11170" spans="1:6">
      <c r="A11170" s="803"/>
      <c r="B11170" s="781"/>
      <c r="C11170" s="247" t="s">
        <v>402</v>
      </c>
      <c r="D11170" s="247" t="s">
        <v>403</v>
      </c>
      <c r="E11170" s="805"/>
      <c r="F11170" s="781"/>
    </row>
    <row r="11171" spans="1:6">
      <c r="A11171" s="712">
        <v>1</v>
      </c>
      <c r="B11171" s="709">
        <v>2</v>
      </c>
      <c r="C11171" s="247">
        <v>3</v>
      </c>
      <c r="D11171" s="247">
        <v>4</v>
      </c>
      <c r="E11171" s="711">
        <v>5</v>
      </c>
      <c r="F11171" s="709">
        <v>6</v>
      </c>
    </row>
    <row r="11172" spans="1:6">
      <c r="A11172" s="712">
        <v>1</v>
      </c>
      <c r="B11172" s="248" t="s">
        <v>368</v>
      </c>
      <c r="C11172" s="249"/>
      <c r="D11172" s="249"/>
      <c r="E11172" s="125"/>
      <c r="F11172" s="710"/>
    </row>
    <row r="11173" spans="1:6">
      <c r="A11173" s="126" t="s">
        <v>264</v>
      </c>
      <c r="B11173" s="250" t="s">
        <v>369</v>
      </c>
      <c r="C11173" s="126" t="s">
        <v>1876</v>
      </c>
      <c r="D11173" s="126" t="s">
        <v>1876</v>
      </c>
      <c r="E11173" s="124"/>
      <c r="F11173" s="119"/>
    </row>
    <row r="11174" spans="1:6">
      <c r="A11174" s="126" t="s">
        <v>265</v>
      </c>
      <c r="B11174" s="251" t="s">
        <v>223</v>
      </c>
      <c r="C11174" s="126" t="s">
        <v>1876</v>
      </c>
      <c r="D11174" s="126" t="s">
        <v>1876</v>
      </c>
      <c r="E11174" s="124"/>
      <c r="F11174" s="119"/>
    </row>
    <row r="11175" spans="1:6" ht="31.5">
      <c r="A11175" s="126" t="s">
        <v>276</v>
      </c>
      <c r="B11175" s="251" t="s">
        <v>480</v>
      </c>
      <c r="C11175" s="126" t="s">
        <v>1876</v>
      </c>
      <c r="D11175" s="126" t="s">
        <v>1876</v>
      </c>
      <c r="E11175" s="124"/>
      <c r="F11175" s="119"/>
    </row>
    <row r="11176" spans="1:6" ht="63">
      <c r="A11176" s="127" t="s">
        <v>291</v>
      </c>
      <c r="B11176" s="128" t="s">
        <v>481</v>
      </c>
      <c r="C11176" s="126" t="s">
        <v>1876</v>
      </c>
      <c r="D11176" s="126" t="s">
        <v>1876</v>
      </c>
      <c r="E11176" s="124"/>
      <c r="F11176" s="119"/>
    </row>
    <row r="11177" spans="1:6" ht="31.5">
      <c r="A11177" s="127" t="s">
        <v>482</v>
      </c>
      <c r="B11177" s="128" t="s">
        <v>483</v>
      </c>
      <c r="C11177" s="126" t="s">
        <v>1876</v>
      </c>
      <c r="D11177" s="126" t="s">
        <v>1876</v>
      </c>
      <c r="E11177" s="124"/>
      <c r="F11177" s="119"/>
    </row>
    <row r="11178" spans="1:6">
      <c r="A11178" s="127" t="s">
        <v>484</v>
      </c>
      <c r="B11178" s="128" t="s">
        <v>485</v>
      </c>
      <c r="C11178" s="126" t="s">
        <v>1876</v>
      </c>
      <c r="D11178" s="126" t="s">
        <v>1876</v>
      </c>
      <c r="E11178" s="124"/>
      <c r="F11178" s="119"/>
    </row>
    <row r="11179" spans="1:6">
      <c r="A11179" s="129">
        <v>2</v>
      </c>
      <c r="B11179" s="130" t="s">
        <v>298</v>
      </c>
      <c r="C11179" s="126"/>
      <c r="D11179" s="126"/>
      <c r="E11179" s="124"/>
      <c r="F11179" s="119"/>
    </row>
    <row r="11180" spans="1:6" ht="31.5">
      <c r="A11180" s="127" t="s">
        <v>267</v>
      </c>
      <c r="B11180" s="128" t="s">
        <v>486</v>
      </c>
      <c r="C11180" s="126" t="s">
        <v>1876</v>
      </c>
      <c r="D11180" s="126" t="s">
        <v>1876</v>
      </c>
      <c r="E11180" s="124"/>
      <c r="F11180" s="119"/>
    </row>
    <row r="11181" spans="1:6" ht="63">
      <c r="A11181" s="127" t="s">
        <v>268</v>
      </c>
      <c r="B11181" s="128" t="s">
        <v>411</v>
      </c>
      <c r="C11181" s="126" t="s">
        <v>1876</v>
      </c>
      <c r="D11181" s="126" t="s">
        <v>1876</v>
      </c>
      <c r="E11181" s="124"/>
      <c r="F11181" s="119"/>
    </row>
    <row r="11182" spans="1:6" ht="31.5">
      <c r="A11182" s="127" t="s">
        <v>269</v>
      </c>
      <c r="B11182" s="128" t="s">
        <v>412</v>
      </c>
      <c r="C11182" s="126" t="s">
        <v>1876</v>
      </c>
      <c r="D11182" s="126" t="s">
        <v>1876</v>
      </c>
      <c r="E11182" s="124"/>
      <c r="F11182" s="119"/>
    </row>
    <row r="11183" spans="1:6" ht="47.25">
      <c r="A11183" s="129">
        <v>3</v>
      </c>
      <c r="B11183" s="130" t="s">
        <v>210</v>
      </c>
      <c r="C11183" s="126" t="s">
        <v>1876</v>
      </c>
      <c r="D11183" s="126" t="s">
        <v>1876</v>
      </c>
      <c r="E11183" s="124"/>
      <c r="F11183" s="119"/>
    </row>
    <row r="11184" spans="1:6" ht="31.5">
      <c r="A11184" s="127" t="s">
        <v>299</v>
      </c>
      <c r="B11184" s="128" t="s">
        <v>211</v>
      </c>
      <c r="C11184" s="126" t="s">
        <v>1876</v>
      </c>
      <c r="D11184" s="126" t="s">
        <v>1876</v>
      </c>
      <c r="E11184" s="124"/>
      <c r="F11184" s="119"/>
    </row>
    <row r="11185" spans="1:6">
      <c r="A11185" s="127" t="s">
        <v>240</v>
      </c>
      <c r="B11185" s="128" t="s">
        <v>212</v>
      </c>
      <c r="C11185" s="126" t="s">
        <v>1876</v>
      </c>
      <c r="D11185" s="126" t="s">
        <v>1876</v>
      </c>
      <c r="E11185" s="124"/>
      <c r="F11185" s="119"/>
    </row>
    <row r="11186" spans="1:6">
      <c r="A11186" s="127" t="s">
        <v>242</v>
      </c>
      <c r="B11186" s="128" t="s">
        <v>213</v>
      </c>
      <c r="C11186" s="126" t="s">
        <v>1876</v>
      </c>
      <c r="D11186" s="126" t="s">
        <v>1876</v>
      </c>
      <c r="E11186" s="124"/>
      <c r="F11186" s="119"/>
    </row>
    <row r="11187" spans="1:6">
      <c r="A11187" s="127" t="s">
        <v>214</v>
      </c>
      <c r="B11187" s="128" t="s">
        <v>215</v>
      </c>
      <c r="C11187" s="126" t="s">
        <v>1876</v>
      </c>
      <c r="D11187" s="126" t="s">
        <v>1876</v>
      </c>
      <c r="E11187" s="124"/>
      <c r="F11187" s="119"/>
    </row>
    <row r="11188" spans="1:6">
      <c r="A11188" s="127" t="s">
        <v>216</v>
      </c>
      <c r="B11188" s="128" t="s">
        <v>217</v>
      </c>
      <c r="C11188" s="126" t="s">
        <v>1876</v>
      </c>
      <c r="D11188" s="126" t="s">
        <v>1876</v>
      </c>
      <c r="E11188" s="124"/>
      <c r="F11188" s="119"/>
    </row>
    <row r="11189" spans="1:6">
      <c r="A11189" s="129">
        <v>4</v>
      </c>
      <c r="B11189" s="130" t="s">
        <v>394</v>
      </c>
      <c r="C11189" s="126"/>
      <c r="D11189" s="126"/>
      <c r="E11189" s="124"/>
      <c r="F11189" s="119"/>
    </row>
    <row r="11190" spans="1:6" ht="31.5">
      <c r="A11190" s="126" t="s">
        <v>271</v>
      </c>
      <c r="B11190" s="251" t="s">
        <v>218</v>
      </c>
      <c r="C11190" s="126" t="s">
        <v>1876</v>
      </c>
      <c r="D11190" s="126" t="s">
        <v>1876</v>
      </c>
      <c r="E11190" s="124"/>
      <c r="F11190" s="119"/>
    </row>
    <row r="11191" spans="1:6" ht="63">
      <c r="A11191" s="126" t="s">
        <v>272</v>
      </c>
      <c r="B11191" s="251" t="s">
        <v>392</v>
      </c>
      <c r="C11191" s="126" t="s">
        <v>1876</v>
      </c>
      <c r="D11191" s="126" t="s">
        <v>1876</v>
      </c>
      <c r="E11191" s="124"/>
      <c r="F11191" s="119"/>
    </row>
    <row r="11192" spans="1:6" ht="31.5">
      <c r="A11192" s="126" t="s">
        <v>273</v>
      </c>
      <c r="B11192" s="251" t="s">
        <v>500</v>
      </c>
      <c r="C11192" s="126" t="s">
        <v>1876</v>
      </c>
      <c r="D11192" s="126" t="s">
        <v>1876</v>
      </c>
      <c r="E11192" s="124"/>
      <c r="F11192" s="119"/>
    </row>
    <row r="11193" spans="1:6" ht="31.5">
      <c r="A11193" s="126" t="s">
        <v>138</v>
      </c>
      <c r="B11193" s="251" t="s">
        <v>501</v>
      </c>
      <c r="C11193" s="126" t="s">
        <v>1876</v>
      </c>
      <c r="D11193" s="126" t="s">
        <v>1876</v>
      </c>
      <c r="E11193" s="124"/>
      <c r="F11193" s="119"/>
    </row>
    <row r="11194" spans="1:6">
      <c r="E11194" s="719"/>
      <c r="F11194" s="178" t="s">
        <v>251</v>
      </c>
    </row>
    <row r="11195" spans="1:6">
      <c r="B11195" s="53"/>
      <c r="F11195" s="178" t="s">
        <v>456</v>
      </c>
    </row>
    <row r="11196" spans="1:6">
      <c r="F11196" s="178" t="s">
        <v>182</v>
      </c>
    </row>
    <row r="11197" spans="1:6">
      <c r="F11197" s="178"/>
    </row>
    <row r="11198" spans="1:6">
      <c r="A11198" s="802" t="s">
        <v>399</v>
      </c>
      <c r="B11198" s="802"/>
      <c r="C11198" s="802"/>
      <c r="D11198" s="802"/>
      <c r="E11198" s="802"/>
      <c r="F11198" s="802"/>
    </row>
    <row r="11199" spans="1:6">
      <c r="A11199" s="802" t="s">
        <v>303</v>
      </c>
      <c r="B11199" s="802"/>
      <c r="C11199" s="802"/>
      <c r="D11199" s="802"/>
      <c r="E11199" s="802"/>
      <c r="F11199" s="802"/>
    </row>
    <row r="11200" spans="1:6">
      <c r="F11200" s="178" t="s">
        <v>219</v>
      </c>
    </row>
    <row r="11201" spans="1:6">
      <c r="F11201" s="178" t="s">
        <v>220</v>
      </c>
    </row>
    <row r="11202" spans="1:6">
      <c r="F11202" s="178" t="s">
        <v>221</v>
      </c>
    </row>
    <row r="11203" spans="1:6">
      <c r="F11203" s="246" t="s">
        <v>222</v>
      </c>
    </row>
    <row r="11204" spans="1:6">
      <c r="F11204" s="178" t="s">
        <v>1885</v>
      </c>
    </row>
    <row r="11205" spans="1:6">
      <c r="F11205" s="178" t="s">
        <v>177</v>
      </c>
    </row>
    <row r="11206" spans="1:6">
      <c r="A11206" s="123"/>
    </row>
    <row r="11207" spans="1:6">
      <c r="A11207" s="804" t="s">
        <v>1886</v>
      </c>
      <c r="B11207" s="804"/>
      <c r="C11207" s="804"/>
      <c r="D11207" s="804"/>
      <c r="E11207" s="804"/>
      <c r="F11207" s="804"/>
    </row>
    <row r="11208" spans="1:6">
      <c r="A11208" s="121" t="s">
        <v>762</v>
      </c>
      <c r="B11208" s="640" t="s">
        <v>1411</v>
      </c>
    </row>
    <row r="11209" spans="1:6">
      <c r="A11209" s="803" t="s">
        <v>262</v>
      </c>
      <c r="B11209" s="781" t="s">
        <v>418</v>
      </c>
      <c r="C11209" s="806" t="s">
        <v>470</v>
      </c>
      <c r="D11209" s="807"/>
      <c r="E11209" s="805" t="s">
        <v>400</v>
      </c>
      <c r="F11209" s="781" t="s">
        <v>401</v>
      </c>
    </row>
    <row r="11210" spans="1:6">
      <c r="A11210" s="803"/>
      <c r="B11210" s="781"/>
      <c r="C11210" s="808"/>
      <c r="D11210" s="809"/>
      <c r="E11210" s="805"/>
      <c r="F11210" s="781"/>
    </row>
    <row r="11211" spans="1:6">
      <c r="A11211" s="803"/>
      <c r="B11211" s="781"/>
      <c r="C11211" s="247" t="s">
        <v>402</v>
      </c>
      <c r="D11211" s="247" t="s">
        <v>403</v>
      </c>
      <c r="E11211" s="805"/>
      <c r="F11211" s="781"/>
    </row>
    <row r="11212" spans="1:6">
      <c r="A11212" s="712">
        <v>1</v>
      </c>
      <c r="B11212" s="709">
        <v>2</v>
      </c>
      <c r="C11212" s="247">
        <v>3</v>
      </c>
      <c r="D11212" s="247">
        <v>4</v>
      </c>
      <c r="E11212" s="711">
        <v>5</v>
      </c>
      <c r="F11212" s="709">
        <v>6</v>
      </c>
    </row>
    <row r="11213" spans="1:6">
      <c r="A11213" s="712">
        <v>1</v>
      </c>
      <c r="B11213" s="248" t="s">
        <v>368</v>
      </c>
      <c r="C11213" s="249"/>
      <c r="D11213" s="249"/>
      <c r="E11213" s="125"/>
      <c r="F11213" s="710"/>
    </row>
    <row r="11214" spans="1:6">
      <c r="A11214" s="126" t="s">
        <v>264</v>
      </c>
      <c r="B11214" s="250" t="s">
        <v>369</v>
      </c>
      <c r="C11214" s="126" t="s">
        <v>1876</v>
      </c>
      <c r="D11214" s="126" t="s">
        <v>1876</v>
      </c>
      <c r="E11214" s="124"/>
      <c r="F11214" s="119"/>
    </row>
    <row r="11215" spans="1:6">
      <c r="A11215" s="126" t="s">
        <v>265</v>
      </c>
      <c r="B11215" s="251" t="s">
        <v>223</v>
      </c>
      <c r="C11215" s="126" t="s">
        <v>1876</v>
      </c>
      <c r="D11215" s="126" t="s">
        <v>1876</v>
      </c>
      <c r="E11215" s="124"/>
      <c r="F11215" s="119"/>
    </row>
    <row r="11216" spans="1:6" ht="31.5">
      <c r="A11216" s="126" t="s">
        <v>276</v>
      </c>
      <c r="B11216" s="251" t="s">
        <v>480</v>
      </c>
      <c r="C11216" s="126" t="s">
        <v>1876</v>
      </c>
      <c r="D11216" s="126" t="s">
        <v>1876</v>
      </c>
      <c r="E11216" s="124"/>
      <c r="F11216" s="119"/>
    </row>
    <row r="11217" spans="1:6" ht="63">
      <c r="A11217" s="127" t="s">
        <v>291</v>
      </c>
      <c r="B11217" s="128" t="s">
        <v>481</v>
      </c>
      <c r="C11217" s="126" t="s">
        <v>1876</v>
      </c>
      <c r="D11217" s="126" t="s">
        <v>1876</v>
      </c>
      <c r="E11217" s="124"/>
      <c r="F11217" s="119"/>
    </row>
    <row r="11218" spans="1:6" ht="31.5">
      <c r="A11218" s="127" t="s">
        <v>482</v>
      </c>
      <c r="B11218" s="128" t="s">
        <v>483</v>
      </c>
      <c r="C11218" s="126" t="s">
        <v>1876</v>
      </c>
      <c r="D11218" s="126" t="s">
        <v>1876</v>
      </c>
      <c r="E11218" s="124"/>
      <c r="F11218" s="119"/>
    </row>
    <row r="11219" spans="1:6">
      <c r="A11219" s="127" t="s">
        <v>484</v>
      </c>
      <c r="B11219" s="128" t="s">
        <v>485</v>
      </c>
      <c r="C11219" s="126" t="s">
        <v>1876</v>
      </c>
      <c r="D11219" s="126" t="s">
        <v>1876</v>
      </c>
      <c r="E11219" s="124"/>
      <c r="F11219" s="119"/>
    </row>
    <row r="11220" spans="1:6">
      <c r="A11220" s="129">
        <v>2</v>
      </c>
      <c r="B11220" s="130" t="s">
        <v>298</v>
      </c>
      <c r="C11220" s="126"/>
      <c r="D11220" s="126"/>
      <c r="E11220" s="124"/>
      <c r="F11220" s="119"/>
    </row>
    <row r="11221" spans="1:6" ht="31.5">
      <c r="A11221" s="127" t="s">
        <v>267</v>
      </c>
      <c r="B11221" s="128" t="s">
        <v>486</v>
      </c>
      <c r="C11221" s="126" t="s">
        <v>1876</v>
      </c>
      <c r="D11221" s="126" t="s">
        <v>1876</v>
      </c>
      <c r="E11221" s="124"/>
      <c r="F11221" s="119"/>
    </row>
    <row r="11222" spans="1:6" ht="63">
      <c r="A11222" s="127" t="s">
        <v>268</v>
      </c>
      <c r="B11222" s="128" t="s">
        <v>411</v>
      </c>
      <c r="C11222" s="126" t="s">
        <v>1876</v>
      </c>
      <c r="D11222" s="126" t="s">
        <v>1876</v>
      </c>
      <c r="E11222" s="124"/>
      <c r="F11222" s="119"/>
    </row>
    <row r="11223" spans="1:6" ht="31.5">
      <c r="A11223" s="127" t="s">
        <v>269</v>
      </c>
      <c r="B11223" s="128" t="s">
        <v>412</v>
      </c>
      <c r="C11223" s="126" t="s">
        <v>1876</v>
      </c>
      <c r="D11223" s="126" t="s">
        <v>1876</v>
      </c>
      <c r="E11223" s="124"/>
      <c r="F11223" s="119"/>
    </row>
    <row r="11224" spans="1:6" ht="47.25">
      <c r="A11224" s="129">
        <v>3</v>
      </c>
      <c r="B11224" s="130" t="s">
        <v>210</v>
      </c>
      <c r="C11224" s="126" t="s">
        <v>1876</v>
      </c>
      <c r="D11224" s="126" t="s">
        <v>1876</v>
      </c>
      <c r="E11224" s="124"/>
      <c r="F11224" s="119"/>
    </row>
    <row r="11225" spans="1:6" ht="31.5">
      <c r="A11225" s="127" t="s">
        <v>299</v>
      </c>
      <c r="B11225" s="128" t="s">
        <v>211</v>
      </c>
      <c r="C11225" s="126" t="s">
        <v>1876</v>
      </c>
      <c r="D11225" s="126" t="s">
        <v>1876</v>
      </c>
      <c r="E11225" s="124"/>
      <c r="F11225" s="119"/>
    </row>
    <row r="11226" spans="1:6">
      <c r="A11226" s="127" t="s">
        <v>240</v>
      </c>
      <c r="B11226" s="128" t="s">
        <v>212</v>
      </c>
      <c r="C11226" s="126" t="s">
        <v>1876</v>
      </c>
      <c r="D11226" s="126" t="s">
        <v>1876</v>
      </c>
      <c r="E11226" s="124"/>
      <c r="F11226" s="119"/>
    </row>
    <row r="11227" spans="1:6">
      <c r="A11227" s="127" t="s">
        <v>242</v>
      </c>
      <c r="B11227" s="128" t="s">
        <v>213</v>
      </c>
      <c r="C11227" s="126" t="s">
        <v>1876</v>
      </c>
      <c r="D11227" s="126" t="s">
        <v>1876</v>
      </c>
      <c r="E11227" s="124"/>
      <c r="F11227" s="119"/>
    </row>
    <row r="11228" spans="1:6">
      <c r="A11228" s="127" t="s">
        <v>214</v>
      </c>
      <c r="B11228" s="128" t="s">
        <v>215</v>
      </c>
      <c r="C11228" s="126" t="s">
        <v>1876</v>
      </c>
      <c r="D11228" s="126" t="s">
        <v>1876</v>
      </c>
      <c r="E11228" s="124"/>
      <c r="F11228" s="119"/>
    </row>
    <row r="11229" spans="1:6">
      <c r="A11229" s="127" t="s">
        <v>216</v>
      </c>
      <c r="B11229" s="128" t="s">
        <v>217</v>
      </c>
      <c r="C11229" s="126" t="s">
        <v>1876</v>
      </c>
      <c r="D11229" s="126" t="s">
        <v>1876</v>
      </c>
      <c r="E11229" s="124"/>
      <c r="F11229" s="119"/>
    </row>
    <row r="11230" spans="1:6">
      <c r="A11230" s="129">
        <v>4</v>
      </c>
      <c r="B11230" s="130" t="s">
        <v>394</v>
      </c>
      <c r="C11230" s="126"/>
      <c r="D11230" s="126"/>
      <c r="E11230" s="124"/>
      <c r="F11230" s="119"/>
    </row>
    <row r="11231" spans="1:6" ht="31.5">
      <c r="A11231" s="126" t="s">
        <v>271</v>
      </c>
      <c r="B11231" s="251" t="s">
        <v>218</v>
      </c>
      <c r="C11231" s="126" t="s">
        <v>1876</v>
      </c>
      <c r="D11231" s="126" t="s">
        <v>1876</v>
      </c>
      <c r="E11231" s="124"/>
      <c r="F11231" s="119"/>
    </row>
    <row r="11232" spans="1:6" ht="63">
      <c r="A11232" s="126" t="s">
        <v>272</v>
      </c>
      <c r="B11232" s="251" t="s">
        <v>392</v>
      </c>
      <c r="C11232" s="126" t="s">
        <v>1876</v>
      </c>
      <c r="D11232" s="126" t="s">
        <v>1876</v>
      </c>
      <c r="E11232" s="124"/>
      <c r="F11232" s="119"/>
    </row>
    <row r="11233" spans="1:6" ht="31.5">
      <c r="A11233" s="126" t="s">
        <v>273</v>
      </c>
      <c r="B11233" s="251" t="s">
        <v>500</v>
      </c>
      <c r="C11233" s="126" t="s">
        <v>1876</v>
      </c>
      <c r="D11233" s="126" t="s">
        <v>1876</v>
      </c>
      <c r="E11233" s="124"/>
      <c r="F11233" s="119"/>
    </row>
    <row r="11234" spans="1:6" ht="31.5">
      <c r="A11234" s="126" t="s">
        <v>138</v>
      </c>
      <c r="B11234" s="251" t="s">
        <v>501</v>
      </c>
      <c r="C11234" s="126" t="s">
        <v>1876</v>
      </c>
      <c r="D11234" s="126" t="s">
        <v>1876</v>
      </c>
      <c r="E11234" s="124"/>
      <c r="F11234" s="119"/>
    </row>
    <row r="11235" spans="1:6">
      <c r="E11235" s="719"/>
      <c r="F11235" s="178" t="s">
        <v>251</v>
      </c>
    </row>
    <row r="11236" spans="1:6">
      <c r="B11236" s="53"/>
      <c r="F11236" s="178" t="s">
        <v>456</v>
      </c>
    </row>
    <row r="11237" spans="1:6">
      <c r="F11237" s="178" t="s">
        <v>182</v>
      </c>
    </row>
    <row r="11238" spans="1:6">
      <c r="F11238" s="178"/>
    </row>
    <row r="11239" spans="1:6">
      <c r="A11239" s="802" t="s">
        <v>399</v>
      </c>
      <c r="B11239" s="802"/>
      <c r="C11239" s="802"/>
      <c r="D11239" s="802"/>
      <c r="E11239" s="802"/>
      <c r="F11239" s="802"/>
    </row>
    <row r="11240" spans="1:6">
      <c r="A11240" s="802" t="s">
        <v>303</v>
      </c>
      <c r="B11240" s="802"/>
      <c r="C11240" s="802"/>
      <c r="D11240" s="802"/>
      <c r="E11240" s="802"/>
      <c r="F11240" s="802"/>
    </row>
    <row r="11241" spans="1:6">
      <c r="F11241" s="178" t="s">
        <v>219</v>
      </c>
    </row>
    <row r="11242" spans="1:6">
      <c r="F11242" s="178" t="s">
        <v>220</v>
      </c>
    </row>
    <row r="11243" spans="1:6">
      <c r="F11243" s="178" t="s">
        <v>221</v>
      </c>
    </row>
    <row r="11244" spans="1:6">
      <c r="F11244" s="246" t="s">
        <v>222</v>
      </c>
    </row>
    <row r="11245" spans="1:6">
      <c r="F11245" s="178" t="s">
        <v>1885</v>
      </c>
    </row>
    <row r="11246" spans="1:6">
      <c r="F11246" s="178" t="s">
        <v>177</v>
      </c>
    </row>
    <row r="11247" spans="1:6">
      <c r="A11247" s="123"/>
    </row>
    <row r="11248" spans="1:6">
      <c r="A11248" s="804" t="s">
        <v>1886</v>
      </c>
      <c r="B11248" s="804"/>
      <c r="C11248" s="804"/>
      <c r="D11248" s="804"/>
      <c r="E11248" s="804"/>
      <c r="F11248" s="804"/>
    </row>
    <row r="11249" spans="1:6">
      <c r="A11249" s="121" t="s">
        <v>763</v>
      </c>
      <c r="B11249" s="640" t="s">
        <v>1412</v>
      </c>
    </row>
    <row r="11250" spans="1:6">
      <c r="A11250" s="803" t="s">
        <v>262</v>
      </c>
      <c r="B11250" s="781" t="s">
        <v>418</v>
      </c>
      <c r="C11250" s="806" t="s">
        <v>470</v>
      </c>
      <c r="D11250" s="807"/>
      <c r="E11250" s="805" t="s">
        <v>400</v>
      </c>
      <c r="F11250" s="781" t="s">
        <v>401</v>
      </c>
    </row>
    <row r="11251" spans="1:6">
      <c r="A11251" s="803"/>
      <c r="B11251" s="781"/>
      <c r="C11251" s="808"/>
      <c r="D11251" s="809"/>
      <c r="E11251" s="805"/>
      <c r="F11251" s="781"/>
    </row>
    <row r="11252" spans="1:6">
      <c r="A11252" s="803"/>
      <c r="B11252" s="781"/>
      <c r="C11252" s="247" t="s">
        <v>402</v>
      </c>
      <c r="D11252" s="247" t="s">
        <v>403</v>
      </c>
      <c r="E11252" s="805"/>
      <c r="F11252" s="781"/>
    </row>
    <row r="11253" spans="1:6">
      <c r="A11253" s="712">
        <v>1</v>
      </c>
      <c r="B11253" s="709">
        <v>2</v>
      </c>
      <c r="C11253" s="247">
        <v>3</v>
      </c>
      <c r="D11253" s="247">
        <v>4</v>
      </c>
      <c r="E11253" s="711">
        <v>5</v>
      </c>
      <c r="F11253" s="709">
        <v>6</v>
      </c>
    </row>
    <row r="11254" spans="1:6">
      <c r="A11254" s="712">
        <v>1</v>
      </c>
      <c r="B11254" s="248" t="s">
        <v>368</v>
      </c>
      <c r="C11254" s="249"/>
      <c r="D11254" s="249"/>
      <c r="E11254" s="125"/>
      <c r="F11254" s="710"/>
    </row>
    <row r="11255" spans="1:6">
      <c r="A11255" s="126" t="s">
        <v>264</v>
      </c>
      <c r="B11255" s="250" t="s">
        <v>369</v>
      </c>
      <c r="C11255" s="126" t="s">
        <v>1876</v>
      </c>
      <c r="D11255" s="126" t="s">
        <v>1876</v>
      </c>
      <c r="E11255" s="124"/>
      <c r="F11255" s="119"/>
    </row>
    <row r="11256" spans="1:6">
      <c r="A11256" s="126" t="s">
        <v>265</v>
      </c>
      <c r="B11256" s="251" t="s">
        <v>223</v>
      </c>
      <c r="C11256" s="126" t="s">
        <v>1876</v>
      </c>
      <c r="D11256" s="126" t="s">
        <v>1876</v>
      </c>
      <c r="E11256" s="124"/>
      <c r="F11256" s="119"/>
    </row>
    <row r="11257" spans="1:6" ht="31.5">
      <c r="A11257" s="126" t="s">
        <v>276</v>
      </c>
      <c r="B11257" s="251" t="s">
        <v>480</v>
      </c>
      <c r="C11257" s="126" t="s">
        <v>1876</v>
      </c>
      <c r="D11257" s="126" t="s">
        <v>1876</v>
      </c>
      <c r="E11257" s="124"/>
      <c r="F11257" s="119"/>
    </row>
    <row r="11258" spans="1:6" ht="63">
      <c r="A11258" s="127" t="s">
        <v>291</v>
      </c>
      <c r="B11258" s="128" t="s">
        <v>481</v>
      </c>
      <c r="C11258" s="126" t="s">
        <v>1876</v>
      </c>
      <c r="D11258" s="126" t="s">
        <v>1876</v>
      </c>
      <c r="E11258" s="124"/>
      <c r="F11258" s="119"/>
    </row>
    <row r="11259" spans="1:6" ht="31.5">
      <c r="A11259" s="127" t="s">
        <v>482</v>
      </c>
      <c r="B11259" s="128" t="s">
        <v>483</v>
      </c>
      <c r="C11259" s="126" t="s">
        <v>1876</v>
      </c>
      <c r="D11259" s="126" t="s">
        <v>1876</v>
      </c>
      <c r="E11259" s="124"/>
      <c r="F11259" s="119"/>
    </row>
    <row r="11260" spans="1:6">
      <c r="A11260" s="127" t="s">
        <v>484</v>
      </c>
      <c r="B11260" s="128" t="s">
        <v>485</v>
      </c>
      <c r="C11260" s="126" t="s">
        <v>1876</v>
      </c>
      <c r="D11260" s="126" t="s">
        <v>1876</v>
      </c>
      <c r="E11260" s="124"/>
      <c r="F11260" s="119"/>
    </row>
    <row r="11261" spans="1:6">
      <c r="A11261" s="129">
        <v>2</v>
      </c>
      <c r="B11261" s="130" t="s">
        <v>298</v>
      </c>
      <c r="C11261" s="126"/>
      <c r="D11261" s="126"/>
      <c r="E11261" s="124"/>
      <c r="F11261" s="119"/>
    </row>
    <row r="11262" spans="1:6" ht="31.5">
      <c r="A11262" s="127" t="s">
        <v>267</v>
      </c>
      <c r="B11262" s="128" t="s">
        <v>486</v>
      </c>
      <c r="C11262" s="126" t="s">
        <v>1876</v>
      </c>
      <c r="D11262" s="126" t="s">
        <v>1876</v>
      </c>
      <c r="E11262" s="124"/>
      <c r="F11262" s="119"/>
    </row>
    <row r="11263" spans="1:6" ht="63">
      <c r="A11263" s="127" t="s">
        <v>268</v>
      </c>
      <c r="B11263" s="128" t="s">
        <v>411</v>
      </c>
      <c r="C11263" s="126" t="s">
        <v>1876</v>
      </c>
      <c r="D11263" s="126" t="s">
        <v>1876</v>
      </c>
      <c r="E11263" s="124"/>
      <c r="F11263" s="119"/>
    </row>
    <row r="11264" spans="1:6" ht="31.5">
      <c r="A11264" s="127" t="s">
        <v>269</v>
      </c>
      <c r="B11264" s="128" t="s">
        <v>412</v>
      </c>
      <c r="C11264" s="126" t="s">
        <v>1876</v>
      </c>
      <c r="D11264" s="126" t="s">
        <v>1876</v>
      </c>
      <c r="E11264" s="124"/>
      <c r="F11264" s="119"/>
    </row>
    <row r="11265" spans="1:6" ht="47.25">
      <c r="A11265" s="129">
        <v>3</v>
      </c>
      <c r="B11265" s="130" t="s">
        <v>210</v>
      </c>
      <c r="C11265" s="126" t="s">
        <v>1876</v>
      </c>
      <c r="D11265" s="126" t="s">
        <v>1876</v>
      </c>
      <c r="E11265" s="124"/>
      <c r="F11265" s="119"/>
    </row>
    <row r="11266" spans="1:6" ht="31.5">
      <c r="A11266" s="127" t="s">
        <v>299</v>
      </c>
      <c r="B11266" s="128" t="s">
        <v>211</v>
      </c>
      <c r="C11266" s="126" t="s">
        <v>1876</v>
      </c>
      <c r="D11266" s="126" t="s">
        <v>1876</v>
      </c>
      <c r="E11266" s="124"/>
      <c r="F11266" s="119"/>
    </row>
    <row r="11267" spans="1:6">
      <c r="A11267" s="127" t="s">
        <v>240</v>
      </c>
      <c r="B11267" s="128" t="s">
        <v>212</v>
      </c>
      <c r="C11267" s="126" t="s">
        <v>1876</v>
      </c>
      <c r="D11267" s="126" t="s">
        <v>1876</v>
      </c>
      <c r="E11267" s="124"/>
      <c r="F11267" s="119"/>
    </row>
    <row r="11268" spans="1:6">
      <c r="A11268" s="127" t="s">
        <v>242</v>
      </c>
      <c r="B11268" s="128" t="s">
        <v>213</v>
      </c>
      <c r="C11268" s="126" t="s">
        <v>1876</v>
      </c>
      <c r="D11268" s="126" t="s">
        <v>1876</v>
      </c>
      <c r="E11268" s="124"/>
      <c r="F11268" s="119"/>
    </row>
    <row r="11269" spans="1:6">
      <c r="A11269" s="127" t="s">
        <v>214</v>
      </c>
      <c r="B11269" s="128" t="s">
        <v>215</v>
      </c>
      <c r="C11269" s="126" t="s">
        <v>1876</v>
      </c>
      <c r="D11269" s="126" t="s">
        <v>1876</v>
      </c>
      <c r="E11269" s="124"/>
      <c r="F11269" s="119"/>
    </row>
    <row r="11270" spans="1:6">
      <c r="A11270" s="127" t="s">
        <v>216</v>
      </c>
      <c r="B11270" s="128" t="s">
        <v>217</v>
      </c>
      <c r="C11270" s="126" t="s">
        <v>1876</v>
      </c>
      <c r="D11270" s="126" t="s">
        <v>1876</v>
      </c>
      <c r="E11270" s="124"/>
      <c r="F11270" s="119"/>
    </row>
    <row r="11271" spans="1:6">
      <c r="A11271" s="129">
        <v>4</v>
      </c>
      <c r="B11271" s="130" t="s">
        <v>394</v>
      </c>
      <c r="C11271" s="126"/>
      <c r="D11271" s="126"/>
      <c r="E11271" s="124"/>
      <c r="F11271" s="119"/>
    </row>
    <row r="11272" spans="1:6" ht="31.5">
      <c r="A11272" s="126" t="s">
        <v>271</v>
      </c>
      <c r="B11272" s="251" t="s">
        <v>218</v>
      </c>
      <c r="C11272" s="126" t="s">
        <v>1876</v>
      </c>
      <c r="D11272" s="126" t="s">
        <v>1876</v>
      </c>
      <c r="E11272" s="124"/>
      <c r="F11272" s="119"/>
    </row>
    <row r="11273" spans="1:6" ht="63">
      <c r="A11273" s="126" t="s">
        <v>272</v>
      </c>
      <c r="B11273" s="251" t="s">
        <v>392</v>
      </c>
      <c r="C11273" s="126" t="s">
        <v>1876</v>
      </c>
      <c r="D11273" s="126" t="s">
        <v>1876</v>
      </c>
      <c r="E11273" s="124"/>
      <c r="F11273" s="119"/>
    </row>
    <row r="11274" spans="1:6" ht="31.5">
      <c r="A11274" s="126" t="s">
        <v>273</v>
      </c>
      <c r="B11274" s="251" t="s">
        <v>500</v>
      </c>
      <c r="C11274" s="126" t="s">
        <v>1876</v>
      </c>
      <c r="D11274" s="126" t="s">
        <v>1876</v>
      </c>
      <c r="E11274" s="124"/>
      <c r="F11274" s="119"/>
    </row>
    <row r="11275" spans="1:6" ht="31.5">
      <c r="A11275" s="126" t="s">
        <v>138</v>
      </c>
      <c r="B11275" s="251" t="s">
        <v>501</v>
      </c>
      <c r="C11275" s="126" t="s">
        <v>1876</v>
      </c>
      <c r="D11275" s="126" t="s">
        <v>1876</v>
      </c>
      <c r="E11275" s="124"/>
      <c r="F11275" s="119"/>
    </row>
    <row r="11276" spans="1:6">
      <c r="E11276" s="719"/>
      <c r="F11276" s="178" t="s">
        <v>251</v>
      </c>
    </row>
    <row r="11277" spans="1:6">
      <c r="B11277" s="53"/>
      <c r="F11277" s="178" t="s">
        <v>456</v>
      </c>
    </row>
    <row r="11278" spans="1:6">
      <c r="F11278" s="178" t="s">
        <v>182</v>
      </c>
    </row>
    <row r="11279" spans="1:6">
      <c r="F11279" s="178"/>
    </row>
    <row r="11280" spans="1:6">
      <c r="A11280" s="802" t="s">
        <v>399</v>
      </c>
      <c r="B11280" s="802"/>
      <c r="C11280" s="802"/>
      <c r="D11280" s="802"/>
      <c r="E11280" s="802"/>
      <c r="F11280" s="802"/>
    </row>
    <row r="11281" spans="1:6">
      <c r="A11281" s="802" t="s">
        <v>303</v>
      </c>
      <c r="B11281" s="802"/>
      <c r="C11281" s="802"/>
      <c r="D11281" s="802"/>
      <c r="E11281" s="802"/>
      <c r="F11281" s="802"/>
    </row>
    <row r="11282" spans="1:6">
      <c r="F11282" s="178" t="s">
        <v>219</v>
      </c>
    </row>
    <row r="11283" spans="1:6">
      <c r="F11283" s="178" t="s">
        <v>220</v>
      </c>
    </row>
    <row r="11284" spans="1:6">
      <c r="F11284" s="178" t="s">
        <v>221</v>
      </c>
    </row>
    <row r="11285" spans="1:6">
      <c r="F11285" s="246" t="s">
        <v>222</v>
      </c>
    </row>
    <row r="11286" spans="1:6">
      <c r="F11286" s="178" t="s">
        <v>1885</v>
      </c>
    </row>
    <row r="11287" spans="1:6">
      <c r="F11287" s="178" t="s">
        <v>177</v>
      </c>
    </row>
    <row r="11288" spans="1:6">
      <c r="A11288" s="123"/>
    </row>
    <row r="11289" spans="1:6">
      <c r="A11289" s="804" t="s">
        <v>1886</v>
      </c>
      <c r="B11289" s="804"/>
      <c r="C11289" s="804"/>
      <c r="D11289" s="804"/>
      <c r="E11289" s="804"/>
      <c r="F11289" s="804"/>
    </row>
    <row r="11290" spans="1:6">
      <c r="A11290" s="121" t="s">
        <v>764</v>
      </c>
      <c r="B11290" s="640" t="s">
        <v>1407</v>
      </c>
    </row>
    <row r="11291" spans="1:6">
      <c r="A11291" s="803" t="s">
        <v>262</v>
      </c>
      <c r="B11291" s="781" t="s">
        <v>418</v>
      </c>
      <c r="C11291" s="806" t="s">
        <v>470</v>
      </c>
      <c r="D11291" s="807"/>
      <c r="E11291" s="805" t="s">
        <v>400</v>
      </c>
      <c r="F11291" s="781" t="s">
        <v>401</v>
      </c>
    </row>
    <row r="11292" spans="1:6">
      <c r="A11292" s="803"/>
      <c r="B11292" s="781"/>
      <c r="C11292" s="808"/>
      <c r="D11292" s="809"/>
      <c r="E11292" s="805"/>
      <c r="F11292" s="781"/>
    </row>
    <row r="11293" spans="1:6">
      <c r="A11293" s="803"/>
      <c r="B11293" s="781"/>
      <c r="C11293" s="247" t="s">
        <v>402</v>
      </c>
      <c r="D11293" s="247" t="s">
        <v>403</v>
      </c>
      <c r="E11293" s="805"/>
      <c r="F11293" s="781"/>
    </row>
    <row r="11294" spans="1:6">
      <c r="A11294" s="712">
        <v>1</v>
      </c>
      <c r="B11294" s="709">
        <v>2</v>
      </c>
      <c r="C11294" s="247">
        <v>3</v>
      </c>
      <c r="D11294" s="247">
        <v>4</v>
      </c>
      <c r="E11294" s="711">
        <v>5</v>
      </c>
      <c r="F11294" s="709">
        <v>6</v>
      </c>
    </row>
    <row r="11295" spans="1:6">
      <c r="A11295" s="712">
        <v>1</v>
      </c>
      <c r="B11295" s="248" t="s">
        <v>368</v>
      </c>
      <c r="C11295" s="249"/>
      <c r="D11295" s="249"/>
      <c r="E11295" s="125"/>
      <c r="F11295" s="710"/>
    </row>
    <row r="11296" spans="1:6">
      <c r="A11296" s="126" t="s">
        <v>264</v>
      </c>
      <c r="B11296" s="250" t="s">
        <v>369</v>
      </c>
      <c r="C11296" s="126" t="s">
        <v>1877</v>
      </c>
      <c r="D11296" s="126" t="s">
        <v>1877</v>
      </c>
      <c r="E11296" s="124"/>
      <c r="F11296" s="119"/>
    </row>
    <row r="11297" spans="1:6">
      <c r="A11297" s="126" t="s">
        <v>265</v>
      </c>
      <c r="B11297" s="251" t="s">
        <v>223</v>
      </c>
      <c r="C11297" s="126" t="s">
        <v>1877</v>
      </c>
      <c r="D11297" s="126" t="s">
        <v>1877</v>
      </c>
      <c r="E11297" s="124"/>
      <c r="F11297" s="119"/>
    </row>
    <row r="11298" spans="1:6" ht="31.5">
      <c r="A11298" s="126" t="s">
        <v>276</v>
      </c>
      <c r="B11298" s="251" t="s">
        <v>480</v>
      </c>
      <c r="C11298" s="126" t="s">
        <v>1877</v>
      </c>
      <c r="D11298" s="126" t="s">
        <v>1877</v>
      </c>
      <c r="E11298" s="124"/>
      <c r="F11298" s="119"/>
    </row>
    <row r="11299" spans="1:6" ht="63">
      <c r="A11299" s="127" t="s">
        <v>291</v>
      </c>
      <c r="B11299" s="128" t="s">
        <v>481</v>
      </c>
      <c r="C11299" s="126" t="s">
        <v>1877</v>
      </c>
      <c r="D11299" s="126" t="s">
        <v>1877</v>
      </c>
      <c r="E11299" s="124"/>
      <c r="F11299" s="119"/>
    </row>
    <row r="11300" spans="1:6" ht="31.5">
      <c r="A11300" s="127" t="s">
        <v>482</v>
      </c>
      <c r="B11300" s="128" t="s">
        <v>483</v>
      </c>
      <c r="C11300" s="126" t="s">
        <v>1877</v>
      </c>
      <c r="D11300" s="126" t="s">
        <v>1877</v>
      </c>
      <c r="E11300" s="124"/>
      <c r="F11300" s="119"/>
    </row>
    <row r="11301" spans="1:6">
      <c r="A11301" s="127" t="s">
        <v>484</v>
      </c>
      <c r="B11301" s="128" t="s">
        <v>485</v>
      </c>
      <c r="C11301" s="126" t="s">
        <v>1877</v>
      </c>
      <c r="D11301" s="126" t="s">
        <v>1877</v>
      </c>
      <c r="E11301" s="124"/>
      <c r="F11301" s="119"/>
    </row>
    <row r="11302" spans="1:6">
      <c r="A11302" s="129">
        <v>2</v>
      </c>
      <c r="B11302" s="130" t="s">
        <v>298</v>
      </c>
      <c r="C11302" s="126"/>
      <c r="D11302" s="126"/>
      <c r="E11302" s="124"/>
      <c r="F11302" s="119"/>
    </row>
    <row r="11303" spans="1:6" ht="31.5">
      <c r="A11303" s="127" t="s">
        <v>267</v>
      </c>
      <c r="B11303" s="128" t="s">
        <v>486</v>
      </c>
      <c r="C11303" s="126" t="s">
        <v>1877</v>
      </c>
      <c r="D11303" s="126" t="s">
        <v>1877</v>
      </c>
      <c r="E11303" s="124"/>
      <c r="F11303" s="119"/>
    </row>
    <row r="11304" spans="1:6" ht="63">
      <c r="A11304" s="127" t="s">
        <v>268</v>
      </c>
      <c r="B11304" s="128" t="s">
        <v>411</v>
      </c>
      <c r="C11304" s="126" t="s">
        <v>1877</v>
      </c>
      <c r="D11304" s="126" t="s">
        <v>1877</v>
      </c>
      <c r="E11304" s="124"/>
      <c r="F11304" s="119"/>
    </row>
    <row r="11305" spans="1:6" ht="31.5">
      <c r="A11305" s="127" t="s">
        <v>269</v>
      </c>
      <c r="B11305" s="128" t="s">
        <v>412</v>
      </c>
      <c r="C11305" s="126" t="s">
        <v>1877</v>
      </c>
      <c r="D11305" s="126" t="s">
        <v>1877</v>
      </c>
      <c r="E11305" s="124"/>
      <c r="F11305" s="119"/>
    </row>
    <row r="11306" spans="1:6" ht="47.25">
      <c r="A11306" s="129">
        <v>3</v>
      </c>
      <c r="B11306" s="130" t="s">
        <v>210</v>
      </c>
      <c r="C11306" s="126" t="s">
        <v>1877</v>
      </c>
      <c r="D11306" s="126" t="s">
        <v>1877</v>
      </c>
      <c r="E11306" s="124"/>
      <c r="F11306" s="119"/>
    </row>
    <row r="11307" spans="1:6" ht="31.5">
      <c r="A11307" s="127" t="s">
        <v>299</v>
      </c>
      <c r="B11307" s="128" t="s">
        <v>211</v>
      </c>
      <c r="C11307" s="126" t="s">
        <v>1877</v>
      </c>
      <c r="D11307" s="126" t="s">
        <v>1877</v>
      </c>
      <c r="E11307" s="124"/>
      <c r="F11307" s="119"/>
    </row>
    <row r="11308" spans="1:6">
      <c r="A11308" s="127" t="s">
        <v>240</v>
      </c>
      <c r="B11308" s="128" t="s">
        <v>212</v>
      </c>
      <c r="C11308" s="126" t="s">
        <v>1877</v>
      </c>
      <c r="D11308" s="126" t="s">
        <v>1877</v>
      </c>
      <c r="E11308" s="124"/>
      <c r="F11308" s="119"/>
    </row>
    <row r="11309" spans="1:6">
      <c r="A11309" s="127" t="s">
        <v>242</v>
      </c>
      <c r="B11309" s="128" t="s">
        <v>213</v>
      </c>
      <c r="C11309" s="126" t="s">
        <v>1877</v>
      </c>
      <c r="D11309" s="126" t="s">
        <v>1877</v>
      </c>
      <c r="E11309" s="124"/>
      <c r="F11309" s="119"/>
    </row>
    <row r="11310" spans="1:6">
      <c r="A11310" s="127" t="s">
        <v>214</v>
      </c>
      <c r="B11310" s="128" t="s">
        <v>215</v>
      </c>
      <c r="C11310" s="126" t="s">
        <v>1877</v>
      </c>
      <c r="D11310" s="126" t="s">
        <v>1877</v>
      </c>
      <c r="E11310" s="124"/>
      <c r="F11310" s="119"/>
    </row>
    <row r="11311" spans="1:6">
      <c r="A11311" s="127" t="s">
        <v>216</v>
      </c>
      <c r="B11311" s="128" t="s">
        <v>217</v>
      </c>
      <c r="C11311" s="126" t="s">
        <v>1877</v>
      </c>
      <c r="D11311" s="126" t="s">
        <v>1877</v>
      </c>
      <c r="E11311" s="124"/>
      <c r="F11311" s="119"/>
    </row>
    <row r="11312" spans="1:6">
      <c r="A11312" s="129">
        <v>4</v>
      </c>
      <c r="B11312" s="130" t="s">
        <v>394</v>
      </c>
      <c r="C11312" s="126"/>
      <c r="D11312" s="126"/>
      <c r="E11312" s="124"/>
      <c r="F11312" s="119"/>
    </row>
    <row r="11313" spans="1:6" ht="31.5">
      <c r="A11313" s="126" t="s">
        <v>271</v>
      </c>
      <c r="B11313" s="251" t="s">
        <v>218</v>
      </c>
      <c r="C11313" s="126" t="s">
        <v>1877</v>
      </c>
      <c r="D11313" s="126" t="s">
        <v>1877</v>
      </c>
      <c r="E11313" s="124"/>
      <c r="F11313" s="119"/>
    </row>
    <row r="11314" spans="1:6" ht="63">
      <c r="A11314" s="126" t="s">
        <v>272</v>
      </c>
      <c r="B11314" s="251" t="s">
        <v>392</v>
      </c>
      <c r="C11314" s="126" t="s">
        <v>1877</v>
      </c>
      <c r="D11314" s="126" t="s">
        <v>1877</v>
      </c>
      <c r="E11314" s="124"/>
      <c r="F11314" s="119"/>
    </row>
    <row r="11315" spans="1:6" ht="31.5">
      <c r="A11315" s="126" t="s">
        <v>273</v>
      </c>
      <c r="B11315" s="251" t="s">
        <v>500</v>
      </c>
      <c r="C11315" s="126" t="s">
        <v>1877</v>
      </c>
      <c r="D11315" s="126" t="s">
        <v>1877</v>
      </c>
      <c r="E11315" s="124"/>
      <c r="F11315" s="119"/>
    </row>
    <row r="11316" spans="1:6" ht="31.5">
      <c r="A11316" s="126" t="s">
        <v>138</v>
      </c>
      <c r="B11316" s="251" t="s">
        <v>501</v>
      </c>
      <c r="C11316" s="126" t="s">
        <v>1877</v>
      </c>
      <c r="D11316" s="126" t="s">
        <v>1877</v>
      </c>
      <c r="E11316" s="124"/>
      <c r="F11316" s="119"/>
    </row>
    <row r="11317" spans="1:6">
      <c r="E11317" s="719"/>
      <c r="F11317" s="178" t="s">
        <v>251</v>
      </c>
    </row>
    <row r="11318" spans="1:6">
      <c r="B11318" s="53"/>
      <c r="F11318" s="178" t="s">
        <v>456</v>
      </c>
    </row>
    <row r="11319" spans="1:6">
      <c r="F11319" s="178" t="s">
        <v>182</v>
      </c>
    </row>
    <row r="11320" spans="1:6">
      <c r="F11320" s="178"/>
    </row>
    <row r="11321" spans="1:6">
      <c r="A11321" s="802" t="s">
        <v>399</v>
      </c>
      <c r="B11321" s="802"/>
      <c r="C11321" s="802"/>
      <c r="D11321" s="802"/>
      <c r="E11321" s="802"/>
      <c r="F11321" s="802"/>
    </row>
    <row r="11322" spans="1:6">
      <c r="A11322" s="802" t="s">
        <v>303</v>
      </c>
      <c r="B11322" s="802"/>
      <c r="C11322" s="802"/>
      <c r="D11322" s="802"/>
      <c r="E11322" s="802"/>
      <c r="F11322" s="802"/>
    </row>
    <row r="11323" spans="1:6">
      <c r="F11323" s="178" t="s">
        <v>219</v>
      </c>
    </row>
    <row r="11324" spans="1:6">
      <c r="F11324" s="178" t="s">
        <v>220</v>
      </c>
    </row>
    <row r="11325" spans="1:6">
      <c r="F11325" s="178" t="s">
        <v>221</v>
      </c>
    </row>
    <row r="11326" spans="1:6">
      <c r="F11326" s="246" t="s">
        <v>222</v>
      </c>
    </row>
    <row r="11327" spans="1:6">
      <c r="F11327" s="178" t="s">
        <v>1885</v>
      </c>
    </row>
    <row r="11328" spans="1:6">
      <c r="F11328" s="178" t="s">
        <v>177</v>
      </c>
    </row>
    <row r="11329" spans="1:6">
      <c r="A11329" s="123"/>
    </row>
    <row r="11330" spans="1:6">
      <c r="A11330" s="804" t="s">
        <v>1886</v>
      </c>
      <c r="B11330" s="804"/>
      <c r="C11330" s="804"/>
      <c r="D11330" s="804"/>
      <c r="E11330" s="804"/>
      <c r="F11330" s="804"/>
    </row>
    <row r="11331" spans="1:6">
      <c r="A11331" s="121" t="s">
        <v>765</v>
      </c>
      <c r="B11331" s="640" t="s">
        <v>1413</v>
      </c>
    </row>
    <row r="11332" spans="1:6">
      <c r="A11332" s="803" t="s">
        <v>262</v>
      </c>
      <c r="B11332" s="781" t="s">
        <v>418</v>
      </c>
      <c r="C11332" s="806" t="s">
        <v>470</v>
      </c>
      <c r="D11332" s="807"/>
      <c r="E11332" s="805" t="s">
        <v>400</v>
      </c>
      <c r="F11332" s="781" t="s">
        <v>401</v>
      </c>
    </row>
    <row r="11333" spans="1:6">
      <c r="A11333" s="803"/>
      <c r="B11333" s="781"/>
      <c r="C11333" s="808"/>
      <c r="D11333" s="809"/>
      <c r="E11333" s="805"/>
      <c r="F11333" s="781"/>
    </row>
    <row r="11334" spans="1:6">
      <c r="A11334" s="803"/>
      <c r="B11334" s="781"/>
      <c r="C11334" s="247" t="s">
        <v>402</v>
      </c>
      <c r="D11334" s="247" t="s">
        <v>403</v>
      </c>
      <c r="E11334" s="805"/>
      <c r="F11334" s="781"/>
    </row>
    <row r="11335" spans="1:6">
      <c r="A11335" s="712">
        <v>1</v>
      </c>
      <c r="B11335" s="709">
        <v>2</v>
      </c>
      <c r="C11335" s="247">
        <v>3</v>
      </c>
      <c r="D11335" s="247">
        <v>4</v>
      </c>
      <c r="E11335" s="711">
        <v>5</v>
      </c>
      <c r="F11335" s="709">
        <v>6</v>
      </c>
    </row>
    <row r="11336" spans="1:6">
      <c r="A11336" s="712">
        <v>1</v>
      </c>
      <c r="B11336" s="248" t="s">
        <v>368</v>
      </c>
      <c r="C11336" s="249"/>
      <c r="D11336" s="249"/>
      <c r="E11336" s="125"/>
      <c r="F11336" s="710"/>
    </row>
    <row r="11337" spans="1:6">
      <c r="A11337" s="126" t="s">
        <v>264</v>
      </c>
      <c r="B11337" s="250" t="s">
        <v>369</v>
      </c>
      <c r="C11337" s="126" t="s">
        <v>1877</v>
      </c>
      <c r="D11337" s="126" t="s">
        <v>1877</v>
      </c>
      <c r="E11337" s="124"/>
      <c r="F11337" s="119"/>
    </row>
    <row r="11338" spans="1:6">
      <c r="A11338" s="126" t="s">
        <v>265</v>
      </c>
      <c r="B11338" s="251" t="s">
        <v>223</v>
      </c>
      <c r="C11338" s="126" t="s">
        <v>1877</v>
      </c>
      <c r="D11338" s="126" t="s">
        <v>1877</v>
      </c>
      <c r="E11338" s="124"/>
      <c r="F11338" s="119"/>
    </row>
    <row r="11339" spans="1:6" ht="31.5">
      <c r="A11339" s="126" t="s">
        <v>276</v>
      </c>
      <c r="B11339" s="251" t="s">
        <v>480</v>
      </c>
      <c r="C11339" s="126" t="s">
        <v>1877</v>
      </c>
      <c r="D11339" s="126" t="s">
        <v>1877</v>
      </c>
      <c r="E11339" s="124"/>
      <c r="F11339" s="119"/>
    </row>
    <row r="11340" spans="1:6" ht="63">
      <c r="A11340" s="127" t="s">
        <v>291</v>
      </c>
      <c r="B11340" s="128" t="s">
        <v>481</v>
      </c>
      <c r="C11340" s="126" t="s">
        <v>1877</v>
      </c>
      <c r="D11340" s="126" t="s">
        <v>1877</v>
      </c>
      <c r="E11340" s="124"/>
      <c r="F11340" s="119"/>
    </row>
    <row r="11341" spans="1:6" ht="31.5">
      <c r="A11341" s="127" t="s">
        <v>482</v>
      </c>
      <c r="B11341" s="128" t="s">
        <v>483</v>
      </c>
      <c r="C11341" s="126" t="s">
        <v>1877</v>
      </c>
      <c r="D11341" s="126" t="s">
        <v>1877</v>
      </c>
      <c r="E11341" s="124"/>
      <c r="F11341" s="119"/>
    </row>
    <row r="11342" spans="1:6">
      <c r="A11342" s="127" t="s">
        <v>484</v>
      </c>
      <c r="B11342" s="128" t="s">
        <v>485</v>
      </c>
      <c r="C11342" s="126" t="s">
        <v>1877</v>
      </c>
      <c r="D11342" s="126" t="s">
        <v>1877</v>
      </c>
      <c r="E11342" s="124"/>
      <c r="F11342" s="119"/>
    </row>
    <row r="11343" spans="1:6">
      <c r="A11343" s="129">
        <v>2</v>
      </c>
      <c r="B11343" s="130" t="s">
        <v>298</v>
      </c>
      <c r="C11343" s="126"/>
      <c r="D11343" s="126"/>
      <c r="E11343" s="124"/>
      <c r="F11343" s="119"/>
    </row>
    <row r="11344" spans="1:6" ht="31.5">
      <c r="A11344" s="127" t="s">
        <v>267</v>
      </c>
      <c r="B11344" s="128" t="s">
        <v>486</v>
      </c>
      <c r="C11344" s="126" t="s">
        <v>1877</v>
      </c>
      <c r="D11344" s="126" t="s">
        <v>1877</v>
      </c>
      <c r="E11344" s="124"/>
      <c r="F11344" s="119"/>
    </row>
    <row r="11345" spans="1:6" ht="63">
      <c r="A11345" s="127" t="s">
        <v>268</v>
      </c>
      <c r="B11345" s="128" t="s">
        <v>411</v>
      </c>
      <c r="C11345" s="126" t="s">
        <v>1877</v>
      </c>
      <c r="D11345" s="126" t="s">
        <v>1877</v>
      </c>
      <c r="E11345" s="124"/>
      <c r="F11345" s="119"/>
    </row>
    <row r="11346" spans="1:6" ht="31.5">
      <c r="A11346" s="127" t="s">
        <v>269</v>
      </c>
      <c r="B11346" s="128" t="s">
        <v>412</v>
      </c>
      <c r="C11346" s="126" t="s">
        <v>1877</v>
      </c>
      <c r="D11346" s="126" t="s">
        <v>1877</v>
      </c>
      <c r="E11346" s="124"/>
      <c r="F11346" s="119"/>
    </row>
    <row r="11347" spans="1:6" ht="47.25">
      <c r="A11347" s="129">
        <v>3</v>
      </c>
      <c r="B11347" s="130" t="s">
        <v>210</v>
      </c>
      <c r="C11347" s="126" t="s">
        <v>1877</v>
      </c>
      <c r="D11347" s="126" t="s">
        <v>1877</v>
      </c>
      <c r="E11347" s="124"/>
      <c r="F11347" s="119"/>
    </row>
    <row r="11348" spans="1:6" ht="31.5">
      <c r="A11348" s="127" t="s">
        <v>299</v>
      </c>
      <c r="B11348" s="128" t="s">
        <v>211</v>
      </c>
      <c r="C11348" s="126" t="s">
        <v>1877</v>
      </c>
      <c r="D11348" s="126" t="s">
        <v>1877</v>
      </c>
      <c r="E11348" s="124"/>
      <c r="F11348" s="119"/>
    </row>
    <row r="11349" spans="1:6">
      <c r="A11349" s="127" t="s">
        <v>240</v>
      </c>
      <c r="B11349" s="128" t="s">
        <v>212</v>
      </c>
      <c r="C11349" s="126" t="s">
        <v>1877</v>
      </c>
      <c r="D11349" s="126" t="s">
        <v>1877</v>
      </c>
      <c r="E11349" s="124"/>
      <c r="F11349" s="119"/>
    </row>
    <row r="11350" spans="1:6">
      <c r="A11350" s="127" t="s">
        <v>242</v>
      </c>
      <c r="B11350" s="128" t="s">
        <v>213</v>
      </c>
      <c r="C11350" s="126" t="s">
        <v>1877</v>
      </c>
      <c r="D11350" s="126" t="s">
        <v>1877</v>
      </c>
      <c r="E11350" s="124"/>
      <c r="F11350" s="119"/>
    </row>
    <row r="11351" spans="1:6">
      <c r="A11351" s="127" t="s">
        <v>214</v>
      </c>
      <c r="B11351" s="128" t="s">
        <v>215</v>
      </c>
      <c r="C11351" s="126" t="s">
        <v>1877</v>
      </c>
      <c r="D11351" s="126" t="s">
        <v>1877</v>
      </c>
      <c r="E11351" s="124"/>
      <c r="F11351" s="119"/>
    </row>
    <row r="11352" spans="1:6">
      <c r="A11352" s="127" t="s">
        <v>216</v>
      </c>
      <c r="B11352" s="128" t="s">
        <v>217</v>
      </c>
      <c r="C11352" s="126" t="s">
        <v>1877</v>
      </c>
      <c r="D11352" s="126" t="s">
        <v>1877</v>
      </c>
      <c r="E11352" s="124"/>
      <c r="F11352" s="119"/>
    </row>
    <row r="11353" spans="1:6">
      <c r="A11353" s="129">
        <v>4</v>
      </c>
      <c r="B11353" s="130" t="s">
        <v>394</v>
      </c>
      <c r="C11353" s="126"/>
      <c r="D11353" s="126"/>
      <c r="E11353" s="124"/>
      <c r="F11353" s="119"/>
    </row>
    <row r="11354" spans="1:6" ht="31.5">
      <c r="A11354" s="126" t="s">
        <v>271</v>
      </c>
      <c r="B11354" s="251" t="s">
        <v>218</v>
      </c>
      <c r="C11354" s="126" t="s">
        <v>1877</v>
      </c>
      <c r="D11354" s="126" t="s">
        <v>1877</v>
      </c>
      <c r="E11354" s="124"/>
      <c r="F11354" s="119"/>
    </row>
    <row r="11355" spans="1:6" ht="63">
      <c r="A11355" s="126" t="s">
        <v>272</v>
      </c>
      <c r="B11355" s="251" t="s">
        <v>392</v>
      </c>
      <c r="C11355" s="126" t="s">
        <v>1877</v>
      </c>
      <c r="D11355" s="126" t="s">
        <v>1877</v>
      </c>
      <c r="E11355" s="124"/>
      <c r="F11355" s="119"/>
    </row>
    <row r="11356" spans="1:6" ht="31.5">
      <c r="A11356" s="126" t="s">
        <v>273</v>
      </c>
      <c r="B11356" s="251" t="s">
        <v>500</v>
      </c>
      <c r="C11356" s="126" t="s">
        <v>1877</v>
      </c>
      <c r="D11356" s="126" t="s">
        <v>1877</v>
      </c>
      <c r="E11356" s="124"/>
      <c r="F11356" s="119"/>
    </row>
    <row r="11357" spans="1:6" ht="31.5">
      <c r="A11357" s="126" t="s">
        <v>138</v>
      </c>
      <c r="B11357" s="251" t="s">
        <v>501</v>
      </c>
      <c r="C11357" s="126" t="s">
        <v>1877</v>
      </c>
      <c r="D11357" s="126" t="s">
        <v>1877</v>
      </c>
      <c r="E11357" s="124"/>
      <c r="F11357" s="119"/>
    </row>
    <row r="11358" spans="1:6">
      <c r="E11358" s="719"/>
      <c r="F11358" s="178" t="s">
        <v>251</v>
      </c>
    </row>
    <row r="11359" spans="1:6">
      <c r="B11359" s="53"/>
      <c r="F11359" s="178" t="s">
        <v>456</v>
      </c>
    </row>
    <row r="11360" spans="1:6">
      <c r="F11360" s="178" t="s">
        <v>182</v>
      </c>
    </row>
    <row r="11361" spans="1:6">
      <c r="F11361" s="178"/>
    </row>
    <row r="11362" spans="1:6">
      <c r="A11362" s="802" t="s">
        <v>399</v>
      </c>
      <c r="B11362" s="802"/>
      <c r="C11362" s="802"/>
      <c r="D11362" s="802"/>
      <c r="E11362" s="802"/>
      <c r="F11362" s="802"/>
    </row>
    <row r="11363" spans="1:6">
      <c r="A11363" s="802" t="s">
        <v>303</v>
      </c>
      <c r="B11363" s="802"/>
      <c r="C11363" s="802"/>
      <c r="D11363" s="802"/>
      <c r="E11363" s="802"/>
      <c r="F11363" s="802"/>
    </row>
    <row r="11364" spans="1:6">
      <c r="F11364" s="178" t="s">
        <v>219</v>
      </c>
    </row>
    <row r="11365" spans="1:6">
      <c r="F11365" s="178" t="s">
        <v>220</v>
      </c>
    </row>
    <row r="11366" spans="1:6">
      <c r="F11366" s="178" t="s">
        <v>221</v>
      </c>
    </row>
    <row r="11367" spans="1:6">
      <c r="F11367" s="246" t="s">
        <v>222</v>
      </c>
    </row>
    <row r="11368" spans="1:6">
      <c r="F11368" s="178" t="s">
        <v>1885</v>
      </c>
    </row>
    <row r="11369" spans="1:6">
      <c r="F11369" s="178" t="s">
        <v>177</v>
      </c>
    </row>
    <row r="11370" spans="1:6">
      <c r="A11370" s="123"/>
    </row>
    <row r="11371" spans="1:6">
      <c r="A11371" s="804" t="s">
        <v>1886</v>
      </c>
      <c r="B11371" s="804"/>
      <c r="C11371" s="804"/>
      <c r="D11371" s="804"/>
      <c r="E11371" s="804"/>
      <c r="F11371" s="804"/>
    </row>
    <row r="11372" spans="1:6">
      <c r="A11372" s="121" t="s">
        <v>766</v>
      </c>
      <c r="B11372" s="640" t="s">
        <v>1408</v>
      </c>
    </row>
    <row r="11373" spans="1:6">
      <c r="A11373" s="803" t="s">
        <v>262</v>
      </c>
      <c r="B11373" s="781" t="s">
        <v>418</v>
      </c>
      <c r="C11373" s="806" t="s">
        <v>470</v>
      </c>
      <c r="D11373" s="807"/>
      <c r="E11373" s="805" t="s">
        <v>400</v>
      </c>
      <c r="F11373" s="781" t="s">
        <v>401</v>
      </c>
    </row>
    <row r="11374" spans="1:6">
      <c r="A11374" s="803"/>
      <c r="B11374" s="781"/>
      <c r="C11374" s="808"/>
      <c r="D11374" s="809"/>
      <c r="E11374" s="805"/>
      <c r="F11374" s="781"/>
    </row>
    <row r="11375" spans="1:6">
      <c r="A11375" s="803"/>
      <c r="B11375" s="781"/>
      <c r="C11375" s="247" t="s">
        <v>402</v>
      </c>
      <c r="D11375" s="247" t="s">
        <v>403</v>
      </c>
      <c r="E11375" s="805"/>
      <c r="F11375" s="781"/>
    </row>
    <row r="11376" spans="1:6">
      <c r="A11376" s="712">
        <v>1</v>
      </c>
      <c r="B11376" s="709">
        <v>2</v>
      </c>
      <c r="C11376" s="247">
        <v>3</v>
      </c>
      <c r="D11376" s="247">
        <v>4</v>
      </c>
      <c r="E11376" s="711">
        <v>5</v>
      </c>
      <c r="F11376" s="709">
        <v>6</v>
      </c>
    </row>
    <row r="11377" spans="1:6">
      <c r="A11377" s="712">
        <v>1</v>
      </c>
      <c r="B11377" s="248" t="s">
        <v>368</v>
      </c>
      <c r="C11377" s="249"/>
      <c r="D11377" s="249"/>
      <c r="E11377" s="125"/>
      <c r="F11377" s="710"/>
    </row>
    <row r="11378" spans="1:6">
      <c r="A11378" s="126" t="s">
        <v>264</v>
      </c>
      <c r="B11378" s="250" t="s">
        <v>369</v>
      </c>
      <c r="C11378" s="126" t="s">
        <v>1877</v>
      </c>
      <c r="D11378" s="126" t="s">
        <v>1877</v>
      </c>
      <c r="E11378" s="124"/>
      <c r="F11378" s="119"/>
    </row>
    <row r="11379" spans="1:6">
      <c r="A11379" s="126" t="s">
        <v>265</v>
      </c>
      <c r="B11379" s="251" t="s">
        <v>223</v>
      </c>
      <c r="C11379" s="126" t="s">
        <v>1877</v>
      </c>
      <c r="D11379" s="126" t="s">
        <v>1877</v>
      </c>
      <c r="E11379" s="124"/>
      <c r="F11379" s="119"/>
    </row>
    <row r="11380" spans="1:6" ht="31.5">
      <c r="A11380" s="126" t="s">
        <v>276</v>
      </c>
      <c r="B11380" s="251" t="s">
        <v>480</v>
      </c>
      <c r="C11380" s="126" t="s">
        <v>1877</v>
      </c>
      <c r="D11380" s="126" t="s">
        <v>1877</v>
      </c>
      <c r="E11380" s="124"/>
      <c r="F11380" s="119"/>
    </row>
    <row r="11381" spans="1:6" ht="63">
      <c r="A11381" s="127" t="s">
        <v>291</v>
      </c>
      <c r="B11381" s="128" t="s">
        <v>481</v>
      </c>
      <c r="C11381" s="126" t="s">
        <v>1877</v>
      </c>
      <c r="D11381" s="126" t="s">
        <v>1877</v>
      </c>
      <c r="E11381" s="124"/>
      <c r="F11381" s="119"/>
    </row>
    <row r="11382" spans="1:6" ht="31.5">
      <c r="A11382" s="127" t="s">
        <v>482</v>
      </c>
      <c r="B11382" s="128" t="s">
        <v>483</v>
      </c>
      <c r="C11382" s="126" t="s">
        <v>1877</v>
      </c>
      <c r="D11382" s="126" t="s">
        <v>1877</v>
      </c>
      <c r="E11382" s="124"/>
      <c r="F11382" s="119"/>
    </row>
    <row r="11383" spans="1:6">
      <c r="A11383" s="127" t="s">
        <v>484</v>
      </c>
      <c r="B11383" s="128" t="s">
        <v>485</v>
      </c>
      <c r="C11383" s="126" t="s">
        <v>1877</v>
      </c>
      <c r="D11383" s="126" t="s">
        <v>1877</v>
      </c>
      <c r="E11383" s="124"/>
      <c r="F11383" s="119"/>
    </row>
    <row r="11384" spans="1:6">
      <c r="A11384" s="129">
        <v>2</v>
      </c>
      <c r="B11384" s="130" t="s">
        <v>298</v>
      </c>
      <c r="C11384" s="126"/>
      <c r="D11384" s="126"/>
      <c r="E11384" s="124"/>
      <c r="F11384" s="119"/>
    </row>
    <row r="11385" spans="1:6" ht="31.5">
      <c r="A11385" s="127" t="s">
        <v>267</v>
      </c>
      <c r="B11385" s="128" t="s">
        <v>486</v>
      </c>
      <c r="C11385" s="126" t="s">
        <v>1877</v>
      </c>
      <c r="D11385" s="126" t="s">
        <v>1877</v>
      </c>
      <c r="E11385" s="124"/>
      <c r="F11385" s="119"/>
    </row>
    <row r="11386" spans="1:6" ht="63">
      <c r="A11386" s="127" t="s">
        <v>268</v>
      </c>
      <c r="B11386" s="128" t="s">
        <v>411</v>
      </c>
      <c r="C11386" s="126" t="s">
        <v>1877</v>
      </c>
      <c r="D11386" s="126" t="s">
        <v>1877</v>
      </c>
      <c r="E11386" s="124"/>
      <c r="F11386" s="119"/>
    </row>
    <row r="11387" spans="1:6" ht="31.5">
      <c r="A11387" s="127" t="s">
        <v>269</v>
      </c>
      <c r="B11387" s="128" t="s">
        <v>412</v>
      </c>
      <c r="C11387" s="126" t="s">
        <v>1877</v>
      </c>
      <c r="D11387" s="126" t="s">
        <v>1877</v>
      </c>
      <c r="E11387" s="124"/>
      <c r="F11387" s="119"/>
    </row>
    <row r="11388" spans="1:6" ht="47.25">
      <c r="A11388" s="129">
        <v>3</v>
      </c>
      <c r="B11388" s="130" t="s">
        <v>210</v>
      </c>
      <c r="C11388" s="126" t="s">
        <v>1877</v>
      </c>
      <c r="D11388" s="126" t="s">
        <v>1877</v>
      </c>
      <c r="E11388" s="124"/>
      <c r="F11388" s="119"/>
    </row>
    <row r="11389" spans="1:6" ht="31.5">
      <c r="A11389" s="127" t="s">
        <v>299</v>
      </c>
      <c r="B11389" s="128" t="s">
        <v>211</v>
      </c>
      <c r="C11389" s="126" t="s">
        <v>1877</v>
      </c>
      <c r="D11389" s="126" t="s">
        <v>1877</v>
      </c>
      <c r="E11389" s="124"/>
      <c r="F11389" s="119"/>
    </row>
    <row r="11390" spans="1:6">
      <c r="A11390" s="127" t="s">
        <v>240</v>
      </c>
      <c r="B11390" s="128" t="s">
        <v>212</v>
      </c>
      <c r="C11390" s="126" t="s">
        <v>1877</v>
      </c>
      <c r="D11390" s="126" t="s">
        <v>1877</v>
      </c>
      <c r="E11390" s="124"/>
      <c r="F11390" s="119"/>
    </row>
    <row r="11391" spans="1:6">
      <c r="A11391" s="127" t="s">
        <v>242</v>
      </c>
      <c r="B11391" s="128" t="s">
        <v>213</v>
      </c>
      <c r="C11391" s="126" t="s">
        <v>1877</v>
      </c>
      <c r="D11391" s="126" t="s">
        <v>1877</v>
      </c>
      <c r="E11391" s="124"/>
      <c r="F11391" s="119"/>
    </row>
    <row r="11392" spans="1:6">
      <c r="A11392" s="127" t="s">
        <v>214</v>
      </c>
      <c r="B11392" s="128" t="s">
        <v>215</v>
      </c>
      <c r="C11392" s="126" t="s">
        <v>1877</v>
      </c>
      <c r="D11392" s="126" t="s">
        <v>1877</v>
      </c>
      <c r="E11392" s="124"/>
      <c r="F11392" s="119"/>
    </row>
    <row r="11393" spans="1:6">
      <c r="A11393" s="127" t="s">
        <v>216</v>
      </c>
      <c r="B11393" s="128" t="s">
        <v>217</v>
      </c>
      <c r="C11393" s="126" t="s">
        <v>1877</v>
      </c>
      <c r="D11393" s="126" t="s">
        <v>1877</v>
      </c>
      <c r="E11393" s="124"/>
      <c r="F11393" s="119"/>
    </row>
    <row r="11394" spans="1:6">
      <c r="A11394" s="129">
        <v>4</v>
      </c>
      <c r="B11394" s="130" t="s">
        <v>394</v>
      </c>
      <c r="C11394" s="126"/>
      <c r="D11394" s="126"/>
      <c r="E11394" s="124"/>
      <c r="F11394" s="119"/>
    </row>
    <row r="11395" spans="1:6" ht="31.5">
      <c r="A11395" s="126" t="s">
        <v>271</v>
      </c>
      <c r="B11395" s="251" t="s">
        <v>218</v>
      </c>
      <c r="C11395" s="126" t="s">
        <v>1877</v>
      </c>
      <c r="D11395" s="126" t="s">
        <v>1877</v>
      </c>
      <c r="E11395" s="124"/>
      <c r="F11395" s="119"/>
    </row>
    <row r="11396" spans="1:6" ht="63">
      <c r="A11396" s="126" t="s">
        <v>272</v>
      </c>
      <c r="B11396" s="251" t="s">
        <v>392</v>
      </c>
      <c r="C11396" s="126" t="s">
        <v>1877</v>
      </c>
      <c r="D11396" s="126" t="s">
        <v>1877</v>
      </c>
      <c r="E11396" s="124"/>
      <c r="F11396" s="119"/>
    </row>
    <row r="11397" spans="1:6" ht="31.5">
      <c r="A11397" s="126" t="s">
        <v>273</v>
      </c>
      <c r="B11397" s="251" t="s">
        <v>500</v>
      </c>
      <c r="C11397" s="126" t="s">
        <v>1877</v>
      </c>
      <c r="D11397" s="126" t="s">
        <v>1877</v>
      </c>
      <c r="E11397" s="124"/>
      <c r="F11397" s="119"/>
    </row>
    <row r="11398" spans="1:6" ht="31.5">
      <c r="A11398" s="126" t="s">
        <v>138</v>
      </c>
      <c r="B11398" s="251" t="s">
        <v>501</v>
      </c>
      <c r="C11398" s="126" t="s">
        <v>1877</v>
      </c>
      <c r="D11398" s="126" t="s">
        <v>1877</v>
      </c>
      <c r="E11398" s="124"/>
      <c r="F11398" s="119"/>
    </row>
    <row r="11399" spans="1:6">
      <c r="E11399" s="719"/>
      <c r="F11399" s="178" t="s">
        <v>251</v>
      </c>
    </row>
    <row r="11400" spans="1:6">
      <c r="B11400" s="53"/>
      <c r="F11400" s="178" t="s">
        <v>456</v>
      </c>
    </row>
    <row r="11401" spans="1:6">
      <c r="F11401" s="178" t="s">
        <v>182</v>
      </c>
    </row>
    <row r="11402" spans="1:6">
      <c r="F11402" s="178"/>
    </row>
    <row r="11403" spans="1:6">
      <c r="A11403" s="802" t="s">
        <v>399</v>
      </c>
      <c r="B11403" s="802"/>
      <c r="C11403" s="802"/>
      <c r="D11403" s="802"/>
      <c r="E11403" s="802"/>
      <c r="F11403" s="802"/>
    </row>
    <row r="11404" spans="1:6">
      <c r="A11404" s="802" t="s">
        <v>303</v>
      </c>
      <c r="B11404" s="802"/>
      <c r="C11404" s="802"/>
      <c r="D11404" s="802"/>
      <c r="E11404" s="802"/>
      <c r="F11404" s="802"/>
    </row>
    <row r="11405" spans="1:6">
      <c r="F11405" s="178" t="s">
        <v>219</v>
      </c>
    </row>
    <row r="11406" spans="1:6">
      <c r="F11406" s="178" t="s">
        <v>220</v>
      </c>
    </row>
    <row r="11407" spans="1:6">
      <c r="F11407" s="178" t="s">
        <v>221</v>
      </c>
    </row>
    <row r="11408" spans="1:6">
      <c r="F11408" s="246" t="s">
        <v>222</v>
      </c>
    </row>
    <row r="11409" spans="1:6">
      <c r="F11409" s="178" t="s">
        <v>1885</v>
      </c>
    </row>
    <row r="11410" spans="1:6">
      <c r="F11410" s="178" t="s">
        <v>177</v>
      </c>
    </row>
    <row r="11411" spans="1:6">
      <c r="A11411" s="123"/>
    </row>
    <row r="11412" spans="1:6">
      <c r="A11412" s="804" t="s">
        <v>1886</v>
      </c>
      <c r="B11412" s="804"/>
      <c r="C11412" s="804"/>
      <c r="D11412" s="804"/>
      <c r="E11412" s="804"/>
      <c r="F11412" s="804"/>
    </row>
    <row r="11413" spans="1:6">
      <c r="A11413" s="121" t="s">
        <v>695</v>
      </c>
      <c r="B11413" s="640" t="s">
        <v>1416</v>
      </c>
    </row>
    <row r="11414" spans="1:6">
      <c r="A11414" s="803" t="s">
        <v>262</v>
      </c>
      <c r="B11414" s="781" t="s">
        <v>418</v>
      </c>
      <c r="C11414" s="806" t="s">
        <v>470</v>
      </c>
      <c r="D11414" s="807"/>
      <c r="E11414" s="805" t="s">
        <v>400</v>
      </c>
      <c r="F11414" s="781" t="s">
        <v>401</v>
      </c>
    </row>
    <row r="11415" spans="1:6">
      <c r="A11415" s="803"/>
      <c r="B11415" s="781"/>
      <c r="C11415" s="808"/>
      <c r="D11415" s="809"/>
      <c r="E11415" s="805"/>
      <c r="F11415" s="781"/>
    </row>
    <row r="11416" spans="1:6">
      <c r="A11416" s="803"/>
      <c r="B11416" s="781"/>
      <c r="C11416" s="247" t="s">
        <v>402</v>
      </c>
      <c r="D11416" s="247" t="s">
        <v>403</v>
      </c>
      <c r="E11416" s="805"/>
      <c r="F11416" s="781"/>
    </row>
    <row r="11417" spans="1:6">
      <c r="A11417" s="712">
        <v>1</v>
      </c>
      <c r="B11417" s="709">
        <v>2</v>
      </c>
      <c r="C11417" s="247">
        <v>3</v>
      </c>
      <c r="D11417" s="247">
        <v>4</v>
      </c>
      <c r="E11417" s="711">
        <v>5</v>
      </c>
      <c r="F11417" s="709">
        <v>6</v>
      </c>
    </row>
    <row r="11418" spans="1:6">
      <c r="A11418" s="712">
        <v>1</v>
      </c>
      <c r="B11418" s="248" t="s">
        <v>368</v>
      </c>
      <c r="C11418" s="249"/>
      <c r="D11418" s="249"/>
      <c r="E11418" s="125"/>
      <c r="F11418" s="710"/>
    </row>
    <row r="11419" spans="1:6">
      <c r="A11419" s="126" t="s">
        <v>264</v>
      </c>
      <c r="B11419" s="250" t="s">
        <v>369</v>
      </c>
      <c r="C11419" s="126" t="s">
        <v>1887</v>
      </c>
      <c r="D11419" s="126" t="s">
        <v>1887</v>
      </c>
      <c r="E11419" s="124"/>
      <c r="F11419" s="119"/>
    </row>
    <row r="11420" spans="1:6">
      <c r="A11420" s="126" t="s">
        <v>265</v>
      </c>
      <c r="B11420" s="251" t="s">
        <v>223</v>
      </c>
      <c r="C11420" s="126" t="s">
        <v>1887</v>
      </c>
      <c r="D11420" s="126" t="s">
        <v>1887</v>
      </c>
      <c r="E11420" s="124"/>
      <c r="F11420" s="119"/>
    </row>
    <row r="11421" spans="1:6" ht="31.5">
      <c r="A11421" s="126" t="s">
        <v>276</v>
      </c>
      <c r="B11421" s="251" t="s">
        <v>480</v>
      </c>
      <c r="C11421" s="126" t="s">
        <v>1887</v>
      </c>
      <c r="D11421" s="126" t="s">
        <v>1887</v>
      </c>
      <c r="E11421" s="124"/>
      <c r="F11421" s="119"/>
    </row>
    <row r="11422" spans="1:6" ht="63">
      <c r="A11422" s="127" t="s">
        <v>291</v>
      </c>
      <c r="B11422" s="128" t="s">
        <v>481</v>
      </c>
      <c r="C11422" s="126" t="s">
        <v>1887</v>
      </c>
      <c r="D11422" s="126" t="s">
        <v>1887</v>
      </c>
      <c r="E11422" s="124"/>
      <c r="F11422" s="119"/>
    </row>
    <row r="11423" spans="1:6" ht="31.5">
      <c r="A11423" s="127" t="s">
        <v>482</v>
      </c>
      <c r="B11423" s="128" t="s">
        <v>483</v>
      </c>
      <c r="C11423" s="126" t="s">
        <v>1887</v>
      </c>
      <c r="D11423" s="126" t="s">
        <v>1887</v>
      </c>
      <c r="E11423" s="124"/>
      <c r="F11423" s="119"/>
    </row>
    <row r="11424" spans="1:6">
      <c r="A11424" s="127" t="s">
        <v>484</v>
      </c>
      <c r="B11424" s="128" t="s">
        <v>485</v>
      </c>
      <c r="C11424" s="126" t="s">
        <v>1887</v>
      </c>
      <c r="D11424" s="126" t="s">
        <v>1887</v>
      </c>
      <c r="E11424" s="124"/>
      <c r="F11424" s="119"/>
    </row>
    <row r="11425" spans="1:6">
      <c r="A11425" s="129">
        <v>2</v>
      </c>
      <c r="B11425" s="130" t="s">
        <v>298</v>
      </c>
      <c r="C11425" s="126"/>
      <c r="D11425" s="126"/>
      <c r="E11425" s="124"/>
      <c r="F11425" s="119"/>
    </row>
    <row r="11426" spans="1:6" ht="31.5">
      <c r="A11426" s="127" t="s">
        <v>267</v>
      </c>
      <c r="B11426" s="128" t="s">
        <v>486</v>
      </c>
      <c r="C11426" s="126" t="s">
        <v>1887</v>
      </c>
      <c r="D11426" s="126" t="s">
        <v>1887</v>
      </c>
      <c r="E11426" s="124"/>
      <c r="F11426" s="119"/>
    </row>
    <row r="11427" spans="1:6" ht="63">
      <c r="A11427" s="127" t="s">
        <v>268</v>
      </c>
      <c r="B11427" s="128" t="s">
        <v>411</v>
      </c>
      <c r="C11427" s="126" t="s">
        <v>1887</v>
      </c>
      <c r="D11427" s="126" t="s">
        <v>1887</v>
      </c>
      <c r="E11427" s="124"/>
      <c r="F11427" s="119"/>
    </row>
    <row r="11428" spans="1:6" ht="31.5">
      <c r="A11428" s="127" t="s">
        <v>269</v>
      </c>
      <c r="B11428" s="128" t="s">
        <v>412</v>
      </c>
      <c r="C11428" s="126" t="s">
        <v>1887</v>
      </c>
      <c r="D11428" s="126" t="s">
        <v>1887</v>
      </c>
      <c r="E11428" s="124"/>
      <c r="F11428" s="119"/>
    </row>
    <row r="11429" spans="1:6" ht="47.25">
      <c r="A11429" s="129">
        <v>3</v>
      </c>
      <c r="B11429" s="130" t="s">
        <v>210</v>
      </c>
      <c r="C11429" s="126" t="s">
        <v>1887</v>
      </c>
      <c r="D11429" s="126" t="s">
        <v>1887</v>
      </c>
      <c r="E11429" s="124"/>
      <c r="F11429" s="119"/>
    </row>
    <row r="11430" spans="1:6" ht="31.5">
      <c r="A11430" s="127" t="s">
        <v>299</v>
      </c>
      <c r="B11430" s="128" t="s">
        <v>211</v>
      </c>
      <c r="C11430" s="126" t="s">
        <v>1887</v>
      </c>
      <c r="D11430" s="126" t="s">
        <v>1887</v>
      </c>
      <c r="E11430" s="124"/>
      <c r="F11430" s="119"/>
    </row>
    <row r="11431" spans="1:6">
      <c r="A11431" s="127" t="s">
        <v>240</v>
      </c>
      <c r="B11431" s="128" t="s">
        <v>212</v>
      </c>
      <c r="C11431" s="126" t="s">
        <v>1887</v>
      </c>
      <c r="D11431" s="126" t="s">
        <v>1887</v>
      </c>
      <c r="E11431" s="124"/>
      <c r="F11431" s="119"/>
    </row>
    <row r="11432" spans="1:6">
      <c r="A11432" s="127" t="s">
        <v>242</v>
      </c>
      <c r="B11432" s="128" t="s">
        <v>213</v>
      </c>
      <c r="C11432" s="126" t="s">
        <v>1887</v>
      </c>
      <c r="D11432" s="126" t="s">
        <v>1887</v>
      </c>
      <c r="E11432" s="124"/>
      <c r="F11432" s="119"/>
    </row>
    <row r="11433" spans="1:6">
      <c r="A11433" s="127" t="s">
        <v>214</v>
      </c>
      <c r="B11433" s="128" t="s">
        <v>215</v>
      </c>
      <c r="C11433" s="126" t="s">
        <v>1887</v>
      </c>
      <c r="D11433" s="126" t="s">
        <v>1887</v>
      </c>
      <c r="E11433" s="124"/>
      <c r="F11433" s="119"/>
    </row>
    <row r="11434" spans="1:6">
      <c r="A11434" s="127" t="s">
        <v>216</v>
      </c>
      <c r="B11434" s="128" t="s">
        <v>217</v>
      </c>
      <c r="C11434" s="126" t="s">
        <v>1887</v>
      </c>
      <c r="D11434" s="126" t="s">
        <v>1887</v>
      </c>
      <c r="E11434" s="124"/>
      <c r="F11434" s="119"/>
    </row>
    <row r="11435" spans="1:6">
      <c r="A11435" s="129">
        <v>4</v>
      </c>
      <c r="B11435" s="130" t="s">
        <v>394</v>
      </c>
      <c r="C11435" s="126"/>
      <c r="D11435" s="126"/>
      <c r="E11435" s="124"/>
      <c r="F11435" s="119"/>
    </row>
    <row r="11436" spans="1:6" ht="31.5">
      <c r="A11436" s="126" t="s">
        <v>271</v>
      </c>
      <c r="B11436" s="251" t="s">
        <v>218</v>
      </c>
      <c r="C11436" s="126" t="s">
        <v>1887</v>
      </c>
      <c r="D11436" s="126" t="s">
        <v>1887</v>
      </c>
      <c r="E11436" s="124"/>
      <c r="F11436" s="119"/>
    </row>
    <row r="11437" spans="1:6" ht="63">
      <c r="A11437" s="126" t="s">
        <v>272</v>
      </c>
      <c r="B11437" s="251" t="s">
        <v>392</v>
      </c>
      <c r="C11437" s="126" t="s">
        <v>1887</v>
      </c>
      <c r="D11437" s="126" t="s">
        <v>1887</v>
      </c>
      <c r="E11437" s="124"/>
      <c r="F11437" s="119"/>
    </row>
    <row r="11438" spans="1:6" ht="31.5">
      <c r="A11438" s="126" t="s">
        <v>273</v>
      </c>
      <c r="B11438" s="251" t="s">
        <v>500</v>
      </c>
      <c r="C11438" s="126" t="s">
        <v>1887</v>
      </c>
      <c r="D11438" s="126" t="s">
        <v>1887</v>
      </c>
      <c r="E11438" s="124"/>
      <c r="F11438" s="119"/>
    </row>
    <row r="11439" spans="1:6" ht="31.5">
      <c r="A11439" s="126" t="s">
        <v>138</v>
      </c>
      <c r="B11439" s="251" t="s">
        <v>501</v>
      </c>
      <c r="C11439" s="126" t="s">
        <v>1887</v>
      </c>
      <c r="D11439" s="126" t="s">
        <v>1887</v>
      </c>
      <c r="E11439" s="124"/>
      <c r="F11439" s="119"/>
    </row>
    <row r="11440" spans="1:6">
      <c r="E11440" s="719"/>
      <c r="F11440" s="178" t="s">
        <v>251</v>
      </c>
    </row>
    <row r="11441" spans="1:6">
      <c r="B11441" s="53"/>
      <c r="F11441" s="178" t="s">
        <v>456</v>
      </c>
    </row>
    <row r="11442" spans="1:6">
      <c r="F11442" s="178" t="s">
        <v>182</v>
      </c>
    </row>
    <row r="11443" spans="1:6">
      <c r="F11443" s="178"/>
    </row>
    <row r="11444" spans="1:6">
      <c r="A11444" s="802" t="s">
        <v>399</v>
      </c>
      <c r="B11444" s="802"/>
      <c r="C11444" s="802"/>
      <c r="D11444" s="802"/>
      <c r="E11444" s="802"/>
      <c r="F11444" s="802"/>
    </row>
    <row r="11445" spans="1:6">
      <c r="A11445" s="802" t="s">
        <v>303</v>
      </c>
      <c r="B11445" s="802"/>
      <c r="C11445" s="802"/>
      <c r="D11445" s="802"/>
      <c r="E11445" s="802"/>
      <c r="F11445" s="802"/>
    </row>
    <row r="11446" spans="1:6">
      <c r="F11446" s="178" t="s">
        <v>219</v>
      </c>
    </row>
    <row r="11447" spans="1:6">
      <c r="F11447" s="178" t="s">
        <v>220</v>
      </c>
    </row>
    <row r="11448" spans="1:6">
      <c r="F11448" s="178" t="s">
        <v>221</v>
      </c>
    </row>
    <row r="11449" spans="1:6">
      <c r="F11449" s="246" t="s">
        <v>222</v>
      </c>
    </row>
    <row r="11450" spans="1:6">
      <c r="F11450" s="178" t="s">
        <v>1885</v>
      </c>
    </row>
    <row r="11451" spans="1:6">
      <c r="F11451" s="178" t="s">
        <v>177</v>
      </c>
    </row>
    <row r="11452" spans="1:6">
      <c r="A11452" s="123"/>
    </row>
    <row r="11453" spans="1:6">
      <c r="A11453" s="804" t="s">
        <v>1886</v>
      </c>
      <c r="B11453" s="804"/>
      <c r="C11453" s="804"/>
      <c r="D11453" s="804"/>
      <c r="E11453" s="804"/>
      <c r="F11453" s="804"/>
    </row>
    <row r="11454" spans="1:6">
      <c r="A11454" s="121" t="s">
        <v>696</v>
      </c>
      <c r="B11454" s="640" t="s">
        <v>1417</v>
      </c>
    </row>
    <row r="11455" spans="1:6">
      <c r="A11455" s="803" t="s">
        <v>262</v>
      </c>
      <c r="B11455" s="781" t="s">
        <v>418</v>
      </c>
      <c r="C11455" s="806" t="s">
        <v>470</v>
      </c>
      <c r="D11455" s="807"/>
      <c r="E11455" s="805" t="s">
        <v>400</v>
      </c>
      <c r="F11455" s="781" t="s">
        <v>401</v>
      </c>
    </row>
    <row r="11456" spans="1:6">
      <c r="A11456" s="803"/>
      <c r="B11456" s="781"/>
      <c r="C11456" s="808"/>
      <c r="D11456" s="809"/>
      <c r="E11456" s="805"/>
      <c r="F11456" s="781"/>
    </row>
    <row r="11457" spans="1:6">
      <c r="A11457" s="803"/>
      <c r="B11457" s="781"/>
      <c r="C11457" s="247" t="s">
        <v>402</v>
      </c>
      <c r="D11457" s="247" t="s">
        <v>403</v>
      </c>
      <c r="E11457" s="805"/>
      <c r="F11457" s="781"/>
    </row>
    <row r="11458" spans="1:6">
      <c r="A11458" s="712">
        <v>1</v>
      </c>
      <c r="B11458" s="709">
        <v>2</v>
      </c>
      <c r="C11458" s="247">
        <v>3</v>
      </c>
      <c r="D11458" s="247">
        <v>4</v>
      </c>
      <c r="E11458" s="711">
        <v>5</v>
      </c>
      <c r="F11458" s="709">
        <v>6</v>
      </c>
    </row>
    <row r="11459" spans="1:6">
      <c r="A11459" s="712">
        <v>1</v>
      </c>
      <c r="B11459" s="248" t="s">
        <v>368</v>
      </c>
      <c r="C11459" s="249"/>
      <c r="D11459" s="249"/>
      <c r="E11459" s="125"/>
      <c r="F11459" s="710"/>
    </row>
    <row r="11460" spans="1:6">
      <c r="A11460" s="126" t="s">
        <v>264</v>
      </c>
      <c r="B11460" s="250" t="s">
        <v>369</v>
      </c>
      <c r="C11460" s="126" t="s">
        <v>1887</v>
      </c>
      <c r="D11460" s="126" t="s">
        <v>1887</v>
      </c>
      <c r="E11460" s="124"/>
      <c r="F11460" s="119"/>
    </row>
    <row r="11461" spans="1:6">
      <c r="A11461" s="126" t="s">
        <v>265</v>
      </c>
      <c r="B11461" s="251" t="s">
        <v>223</v>
      </c>
      <c r="C11461" s="126" t="s">
        <v>1887</v>
      </c>
      <c r="D11461" s="126" t="s">
        <v>1887</v>
      </c>
      <c r="E11461" s="124"/>
      <c r="F11461" s="119"/>
    </row>
    <row r="11462" spans="1:6" ht="31.5">
      <c r="A11462" s="126" t="s">
        <v>276</v>
      </c>
      <c r="B11462" s="251" t="s">
        <v>480</v>
      </c>
      <c r="C11462" s="126" t="s">
        <v>1887</v>
      </c>
      <c r="D11462" s="126" t="s">
        <v>1887</v>
      </c>
      <c r="E11462" s="124"/>
      <c r="F11462" s="119"/>
    </row>
    <row r="11463" spans="1:6" ht="63">
      <c r="A11463" s="127" t="s">
        <v>291</v>
      </c>
      <c r="B11463" s="128" t="s">
        <v>481</v>
      </c>
      <c r="C11463" s="126" t="s">
        <v>1887</v>
      </c>
      <c r="D11463" s="126" t="s">
        <v>1887</v>
      </c>
      <c r="E11463" s="124"/>
      <c r="F11463" s="119"/>
    </row>
    <row r="11464" spans="1:6" ht="31.5">
      <c r="A11464" s="127" t="s">
        <v>482</v>
      </c>
      <c r="B11464" s="128" t="s">
        <v>483</v>
      </c>
      <c r="C11464" s="126" t="s">
        <v>1887</v>
      </c>
      <c r="D11464" s="126" t="s">
        <v>1887</v>
      </c>
      <c r="E11464" s="124"/>
      <c r="F11464" s="119"/>
    </row>
    <row r="11465" spans="1:6">
      <c r="A11465" s="127" t="s">
        <v>484</v>
      </c>
      <c r="B11465" s="128" t="s">
        <v>485</v>
      </c>
      <c r="C11465" s="126" t="s">
        <v>1887</v>
      </c>
      <c r="D11465" s="126" t="s">
        <v>1887</v>
      </c>
      <c r="E11465" s="124"/>
      <c r="F11465" s="119"/>
    </row>
    <row r="11466" spans="1:6">
      <c r="A11466" s="129">
        <v>2</v>
      </c>
      <c r="B11466" s="130" t="s">
        <v>298</v>
      </c>
      <c r="C11466" s="126"/>
      <c r="D11466" s="126"/>
      <c r="E11466" s="124"/>
      <c r="F11466" s="119"/>
    </row>
    <row r="11467" spans="1:6" ht="31.5">
      <c r="A11467" s="127" t="s">
        <v>267</v>
      </c>
      <c r="B11467" s="128" t="s">
        <v>486</v>
      </c>
      <c r="C11467" s="126" t="s">
        <v>1887</v>
      </c>
      <c r="D11467" s="126" t="s">
        <v>1887</v>
      </c>
      <c r="E11467" s="124"/>
      <c r="F11467" s="119"/>
    </row>
    <row r="11468" spans="1:6" ht="63">
      <c r="A11468" s="127" t="s">
        <v>268</v>
      </c>
      <c r="B11468" s="128" t="s">
        <v>411</v>
      </c>
      <c r="C11468" s="126" t="s">
        <v>1887</v>
      </c>
      <c r="D11468" s="126" t="s">
        <v>1887</v>
      </c>
      <c r="E11468" s="124"/>
      <c r="F11468" s="119"/>
    </row>
    <row r="11469" spans="1:6" ht="31.5">
      <c r="A11469" s="127" t="s">
        <v>269</v>
      </c>
      <c r="B11469" s="128" t="s">
        <v>412</v>
      </c>
      <c r="C11469" s="126" t="s">
        <v>1887</v>
      </c>
      <c r="D11469" s="126" t="s">
        <v>1887</v>
      </c>
      <c r="E11469" s="124"/>
      <c r="F11469" s="119"/>
    </row>
    <row r="11470" spans="1:6" ht="47.25">
      <c r="A11470" s="129">
        <v>3</v>
      </c>
      <c r="B11470" s="130" t="s">
        <v>210</v>
      </c>
      <c r="C11470" s="126" t="s">
        <v>1887</v>
      </c>
      <c r="D11470" s="126" t="s">
        <v>1887</v>
      </c>
      <c r="E11470" s="124"/>
      <c r="F11470" s="119"/>
    </row>
    <row r="11471" spans="1:6" ht="31.5">
      <c r="A11471" s="127" t="s">
        <v>299</v>
      </c>
      <c r="B11471" s="128" t="s">
        <v>211</v>
      </c>
      <c r="C11471" s="126" t="s">
        <v>1887</v>
      </c>
      <c r="D11471" s="126" t="s">
        <v>1887</v>
      </c>
      <c r="E11471" s="124"/>
      <c r="F11471" s="119"/>
    </row>
    <row r="11472" spans="1:6">
      <c r="A11472" s="127" t="s">
        <v>240</v>
      </c>
      <c r="B11472" s="128" t="s">
        <v>212</v>
      </c>
      <c r="C11472" s="126" t="s">
        <v>1887</v>
      </c>
      <c r="D11472" s="126" t="s">
        <v>1887</v>
      </c>
      <c r="E11472" s="124"/>
      <c r="F11472" s="119"/>
    </row>
    <row r="11473" spans="1:6">
      <c r="A11473" s="127" t="s">
        <v>242</v>
      </c>
      <c r="B11473" s="128" t="s">
        <v>213</v>
      </c>
      <c r="C11473" s="126" t="s">
        <v>1887</v>
      </c>
      <c r="D11473" s="126" t="s">
        <v>1887</v>
      </c>
      <c r="E11473" s="124"/>
      <c r="F11473" s="119"/>
    </row>
    <row r="11474" spans="1:6">
      <c r="A11474" s="127" t="s">
        <v>214</v>
      </c>
      <c r="B11474" s="128" t="s">
        <v>215</v>
      </c>
      <c r="C11474" s="126" t="s">
        <v>1887</v>
      </c>
      <c r="D11474" s="126" t="s">
        <v>1887</v>
      </c>
      <c r="E11474" s="124"/>
      <c r="F11474" s="119"/>
    </row>
    <row r="11475" spans="1:6">
      <c r="A11475" s="127" t="s">
        <v>216</v>
      </c>
      <c r="B11475" s="128" t="s">
        <v>217</v>
      </c>
      <c r="C11475" s="126" t="s">
        <v>1887</v>
      </c>
      <c r="D11475" s="126" t="s">
        <v>1887</v>
      </c>
      <c r="E11475" s="124"/>
      <c r="F11475" s="119"/>
    </row>
    <row r="11476" spans="1:6">
      <c r="A11476" s="129">
        <v>4</v>
      </c>
      <c r="B11476" s="130" t="s">
        <v>394</v>
      </c>
      <c r="C11476" s="126"/>
      <c r="D11476" s="126"/>
      <c r="E11476" s="124"/>
      <c r="F11476" s="119"/>
    </row>
    <row r="11477" spans="1:6" ht="31.5">
      <c r="A11477" s="126" t="s">
        <v>271</v>
      </c>
      <c r="B11477" s="251" t="s">
        <v>218</v>
      </c>
      <c r="C11477" s="126" t="s">
        <v>1887</v>
      </c>
      <c r="D11477" s="126" t="s">
        <v>1887</v>
      </c>
      <c r="E11477" s="124"/>
      <c r="F11477" s="119"/>
    </row>
    <row r="11478" spans="1:6" ht="63">
      <c r="A11478" s="126" t="s">
        <v>272</v>
      </c>
      <c r="B11478" s="251" t="s">
        <v>392</v>
      </c>
      <c r="C11478" s="126" t="s">
        <v>1887</v>
      </c>
      <c r="D11478" s="126" t="s">
        <v>1887</v>
      </c>
      <c r="E11478" s="124"/>
      <c r="F11478" s="119"/>
    </row>
    <row r="11479" spans="1:6" ht="31.5">
      <c r="A11479" s="126" t="s">
        <v>273</v>
      </c>
      <c r="B11479" s="251" t="s">
        <v>500</v>
      </c>
      <c r="C11479" s="126" t="s">
        <v>1887</v>
      </c>
      <c r="D11479" s="126" t="s">
        <v>1887</v>
      </c>
      <c r="E11479" s="124"/>
      <c r="F11479" s="119"/>
    </row>
    <row r="11480" spans="1:6" ht="31.5">
      <c r="A11480" s="126" t="s">
        <v>138</v>
      </c>
      <c r="B11480" s="251" t="s">
        <v>501</v>
      </c>
      <c r="C11480" s="126" t="s">
        <v>1887</v>
      </c>
      <c r="D11480" s="126" t="s">
        <v>1887</v>
      </c>
      <c r="E11480" s="124"/>
      <c r="F11480" s="119"/>
    </row>
    <row r="11481" spans="1:6">
      <c r="E11481" s="719"/>
      <c r="F11481" s="178" t="s">
        <v>251</v>
      </c>
    </row>
    <row r="11482" spans="1:6">
      <c r="B11482" s="53"/>
      <c r="F11482" s="178" t="s">
        <v>456</v>
      </c>
    </row>
    <row r="11483" spans="1:6">
      <c r="F11483" s="178" t="s">
        <v>182</v>
      </c>
    </row>
    <row r="11484" spans="1:6">
      <c r="F11484" s="178"/>
    </row>
    <row r="11485" spans="1:6">
      <c r="A11485" s="802" t="s">
        <v>399</v>
      </c>
      <c r="B11485" s="802"/>
      <c r="C11485" s="802"/>
      <c r="D11485" s="802"/>
      <c r="E11485" s="802"/>
      <c r="F11485" s="802"/>
    </row>
    <row r="11486" spans="1:6">
      <c r="A11486" s="802" t="s">
        <v>303</v>
      </c>
      <c r="B11486" s="802"/>
      <c r="C11486" s="802"/>
      <c r="D11486" s="802"/>
      <c r="E11486" s="802"/>
      <c r="F11486" s="802"/>
    </row>
    <row r="11487" spans="1:6">
      <c r="F11487" s="178" t="s">
        <v>219</v>
      </c>
    </row>
    <row r="11488" spans="1:6">
      <c r="F11488" s="178" t="s">
        <v>220</v>
      </c>
    </row>
    <row r="11489" spans="1:6">
      <c r="F11489" s="178" t="s">
        <v>221</v>
      </c>
    </row>
    <row r="11490" spans="1:6">
      <c r="F11490" s="246" t="s">
        <v>222</v>
      </c>
    </row>
    <row r="11491" spans="1:6">
      <c r="F11491" s="178" t="s">
        <v>1885</v>
      </c>
    </row>
    <row r="11492" spans="1:6">
      <c r="F11492" s="178" t="s">
        <v>177</v>
      </c>
    </row>
    <row r="11493" spans="1:6">
      <c r="A11493" s="123"/>
    </row>
    <row r="11494" spans="1:6">
      <c r="A11494" s="804" t="s">
        <v>1886</v>
      </c>
      <c r="B11494" s="804"/>
      <c r="C11494" s="804"/>
      <c r="D11494" s="804"/>
      <c r="E11494" s="804"/>
      <c r="F11494" s="804"/>
    </row>
    <row r="11495" spans="1:6">
      <c r="A11495" s="121" t="s">
        <v>697</v>
      </c>
      <c r="B11495" s="640" t="s">
        <v>1369</v>
      </c>
    </row>
    <row r="11496" spans="1:6">
      <c r="A11496" s="803" t="s">
        <v>262</v>
      </c>
      <c r="B11496" s="781" t="s">
        <v>418</v>
      </c>
      <c r="C11496" s="806" t="s">
        <v>470</v>
      </c>
      <c r="D11496" s="807"/>
      <c r="E11496" s="805" t="s">
        <v>400</v>
      </c>
      <c r="F11496" s="781" t="s">
        <v>401</v>
      </c>
    </row>
    <row r="11497" spans="1:6">
      <c r="A11497" s="803"/>
      <c r="B11497" s="781"/>
      <c r="C11497" s="808"/>
      <c r="D11497" s="809"/>
      <c r="E11497" s="805"/>
      <c r="F11497" s="781"/>
    </row>
    <row r="11498" spans="1:6">
      <c r="A11498" s="803"/>
      <c r="B11498" s="781"/>
      <c r="C11498" s="247" t="s">
        <v>402</v>
      </c>
      <c r="D11498" s="247" t="s">
        <v>403</v>
      </c>
      <c r="E11498" s="805"/>
      <c r="F11498" s="781"/>
    </row>
    <row r="11499" spans="1:6">
      <c r="A11499" s="712">
        <v>1</v>
      </c>
      <c r="B11499" s="709">
        <v>2</v>
      </c>
      <c r="C11499" s="247">
        <v>3</v>
      </c>
      <c r="D11499" s="247">
        <v>4</v>
      </c>
      <c r="E11499" s="711">
        <v>5</v>
      </c>
      <c r="F11499" s="709">
        <v>6</v>
      </c>
    </row>
    <row r="11500" spans="1:6">
      <c r="A11500" s="712">
        <v>1</v>
      </c>
      <c r="B11500" s="248" t="s">
        <v>368</v>
      </c>
      <c r="C11500" s="249"/>
      <c r="D11500" s="249"/>
      <c r="E11500" s="125"/>
      <c r="F11500" s="710"/>
    </row>
    <row r="11501" spans="1:6">
      <c r="A11501" s="126" t="s">
        <v>264</v>
      </c>
      <c r="B11501" s="250" t="s">
        <v>369</v>
      </c>
      <c r="C11501" s="126" t="s">
        <v>1876</v>
      </c>
      <c r="D11501" s="126" t="s">
        <v>1876</v>
      </c>
      <c r="E11501" s="124"/>
      <c r="F11501" s="119"/>
    </row>
    <row r="11502" spans="1:6">
      <c r="A11502" s="126" t="s">
        <v>265</v>
      </c>
      <c r="B11502" s="251" t="s">
        <v>223</v>
      </c>
      <c r="C11502" s="126" t="s">
        <v>1876</v>
      </c>
      <c r="D11502" s="126" t="s">
        <v>1876</v>
      </c>
      <c r="E11502" s="124"/>
      <c r="F11502" s="119"/>
    </row>
    <row r="11503" spans="1:6" ht="31.5">
      <c r="A11503" s="126" t="s">
        <v>276</v>
      </c>
      <c r="B11503" s="251" t="s">
        <v>480</v>
      </c>
      <c r="C11503" s="126" t="s">
        <v>1876</v>
      </c>
      <c r="D11503" s="126" t="s">
        <v>1876</v>
      </c>
      <c r="E11503" s="124"/>
      <c r="F11503" s="119"/>
    </row>
    <row r="11504" spans="1:6" ht="63">
      <c r="A11504" s="127" t="s">
        <v>291</v>
      </c>
      <c r="B11504" s="128" t="s">
        <v>481</v>
      </c>
      <c r="C11504" s="126" t="s">
        <v>1876</v>
      </c>
      <c r="D11504" s="126" t="s">
        <v>1876</v>
      </c>
      <c r="E11504" s="124"/>
      <c r="F11504" s="119"/>
    </row>
    <row r="11505" spans="1:6" ht="31.5">
      <c r="A11505" s="127" t="s">
        <v>482</v>
      </c>
      <c r="B11505" s="128" t="s">
        <v>483</v>
      </c>
      <c r="C11505" s="126" t="s">
        <v>1876</v>
      </c>
      <c r="D11505" s="126" t="s">
        <v>1876</v>
      </c>
      <c r="E11505" s="124"/>
      <c r="F11505" s="119"/>
    </row>
    <row r="11506" spans="1:6">
      <c r="A11506" s="127" t="s">
        <v>484</v>
      </c>
      <c r="B11506" s="128" t="s">
        <v>485</v>
      </c>
      <c r="C11506" s="126" t="s">
        <v>1876</v>
      </c>
      <c r="D11506" s="126" t="s">
        <v>1876</v>
      </c>
      <c r="E11506" s="124"/>
      <c r="F11506" s="119"/>
    </row>
    <row r="11507" spans="1:6">
      <c r="A11507" s="129">
        <v>2</v>
      </c>
      <c r="B11507" s="130" t="s">
        <v>298</v>
      </c>
      <c r="C11507" s="126"/>
      <c r="D11507" s="126"/>
      <c r="E11507" s="124"/>
      <c r="F11507" s="119"/>
    </row>
    <row r="11508" spans="1:6" ht="31.5">
      <c r="A11508" s="127" t="s">
        <v>267</v>
      </c>
      <c r="B11508" s="128" t="s">
        <v>486</v>
      </c>
      <c r="C11508" s="126" t="s">
        <v>1876</v>
      </c>
      <c r="D11508" s="126" t="s">
        <v>1876</v>
      </c>
      <c r="E11508" s="124"/>
      <c r="F11508" s="119"/>
    </row>
    <row r="11509" spans="1:6" ht="63">
      <c r="A11509" s="127" t="s">
        <v>268</v>
      </c>
      <c r="B11509" s="128" t="s">
        <v>411</v>
      </c>
      <c r="C11509" s="126" t="s">
        <v>1876</v>
      </c>
      <c r="D11509" s="126" t="s">
        <v>1876</v>
      </c>
      <c r="E11509" s="124"/>
      <c r="F11509" s="119"/>
    </row>
    <row r="11510" spans="1:6" ht="31.5">
      <c r="A11510" s="127" t="s">
        <v>269</v>
      </c>
      <c r="B11510" s="128" t="s">
        <v>412</v>
      </c>
      <c r="C11510" s="126" t="s">
        <v>1876</v>
      </c>
      <c r="D11510" s="126" t="s">
        <v>1876</v>
      </c>
      <c r="E11510" s="124"/>
      <c r="F11510" s="119"/>
    </row>
    <row r="11511" spans="1:6" ht="47.25">
      <c r="A11511" s="129">
        <v>3</v>
      </c>
      <c r="B11511" s="130" t="s">
        <v>210</v>
      </c>
      <c r="C11511" s="126" t="s">
        <v>1876</v>
      </c>
      <c r="D11511" s="126" t="s">
        <v>1876</v>
      </c>
      <c r="E11511" s="124"/>
      <c r="F11511" s="119"/>
    </row>
    <row r="11512" spans="1:6" ht="31.5">
      <c r="A11512" s="127" t="s">
        <v>299</v>
      </c>
      <c r="B11512" s="128" t="s">
        <v>211</v>
      </c>
      <c r="C11512" s="126" t="s">
        <v>1876</v>
      </c>
      <c r="D11512" s="126" t="s">
        <v>1876</v>
      </c>
      <c r="E11512" s="124"/>
      <c r="F11512" s="119"/>
    </row>
    <row r="11513" spans="1:6">
      <c r="A11513" s="127" t="s">
        <v>240</v>
      </c>
      <c r="B11513" s="128" t="s">
        <v>212</v>
      </c>
      <c r="C11513" s="126" t="s">
        <v>1876</v>
      </c>
      <c r="D11513" s="126" t="s">
        <v>1876</v>
      </c>
      <c r="E11513" s="124"/>
      <c r="F11513" s="119"/>
    </row>
    <row r="11514" spans="1:6">
      <c r="A11514" s="127" t="s">
        <v>242</v>
      </c>
      <c r="B11514" s="128" t="s">
        <v>213</v>
      </c>
      <c r="C11514" s="126" t="s">
        <v>1876</v>
      </c>
      <c r="D11514" s="126" t="s">
        <v>1876</v>
      </c>
      <c r="E11514" s="124"/>
      <c r="F11514" s="119"/>
    </row>
    <row r="11515" spans="1:6">
      <c r="A11515" s="127" t="s">
        <v>214</v>
      </c>
      <c r="B11515" s="128" t="s">
        <v>215</v>
      </c>
      <c r="C11515" s="126" t="s">
        <v>1876</v>
      </c>
      <c r="D11515" s="126" t="s">
        <v>1876</v>
      </c>
      <c r="E11515" s="124"/>
      <c r="F11515" s="119"/>
    </row>
    <row r="11516" spans="1:6">
      <c r="A11516" s="127" t="s">
        <v>216</v>
      </c>
      <c r="B11516" s="128" t="s">
        <v>217</v>
      </c>
      <c r="C11516" s="126" t="s">
        <v>1876</v>
      </c>
      <c r="D11516" s="126" t="s">
        <v>1876</v>
      </c>
      <c r="E11516" s="124"/>
      <c r="F11516" s="119"/>
    </row>
    <row r="11517" spans="1:6">
      <c r="A11517" s="129">
        <v>4</v>
      </c>
      <c r="B11517" s="130" t="s">
        <v>394</v>
      </c>
      <c r="C11517" s="126"/>
      <c r="D11517" s="126"/>
      <c r="E11517" s="124"/>
      <c r="F11517" s="119"/>
    </row>
    <row r="11518" spans="1:6" ht="31.5">
      <c r="A11518" s="126" t="s">
        <v>271</v>
      </c>
      <c r="B11518" s="251" t="s">
        <v>218</v>
      </c>
      <c r="C11518" s="126" t="s">
        <v>1876</v>
      </c>
      <c r="D11518" s="126" t="s">
        <v>1876</v>
      </c>
      <c r="E11518" s="124"/>
      <c r="F11518" s="119"/>
    </row>
    <row r="11519" spans="1:6" ht="63">
      <c r="A11519" s="126" t="s">
        <v>272</v>
      </c>
      <c r="B11519" s="251" t="s">
        <v>392</v>
      </c>
      <c r="C11519" s="126" t="s">
        <v>1876</v>
      </c>
      <c r="D11519" s="126" t="s">
        <v>1876</v>
      </c>
      <c r="E11519" s="124"/>
      <c r="F11519" s="119"/>
    </row>
    <row r="11520" spans="1:6" ht="31.5">
      <c r="A11520" s="126" t="s">
        <v>273</v>
      </c>
      <c r="B11520" s="251" t="s">
        <v>500</v>
      </c>
      <c r="C11520" s="126" t="s">
        <v>1876</v>
      </c>
      <c r="D11520" s="126" t="s">
        <v>1876</v>
      </c>
      <c r="E11520" s="124"/>
      <c r="F11520" s="119"/>
    </row>
    <row r="11521" spans="1:6" ht="31.5">
      <c r="A11521" s="126" t="s">
        <v>138</v>
      </c>
      <c r="B11521" s="251" t="s">
        <v>501</v>
      </c>
      <c r="C11521" s="126" t="s">
        <v>1876</v>
      </c>
      <c r="D11521" s="126" t="s">
        <v>1876</v>
      </c>
      <c r="E11521" s="124"/>
      <c r="F11521" s="119"/>
    </row>
    <row r="11522" spans="1:6">
      <c r="E11522" s="719"/>
      <c r="F11522" s="178" t="s">
        <v>251</v>
      </c>
    </row>
    <row r="11523" spans="1:6">
      <c r="B11523" s="53"/>
      <c r="F11523" s="178" t="s">
        <v>456</v>
      </c>
    </row>
    <row r="11524" spans="1:6">
      <c r="F11524" s="178" t="s">
        <v>182</v>
      </c>
    </row>
    <row r="11525" spans="1:6">
      <c r="F11525" s="178"/>
    </row>
    <row r="11526" spans="1:6">
      <c r="A11526" s="802" t="s">
        <v>399</v>
      </c>
      <c r="B11526" s="802"/>
      <c r="C11526" s="802"/>
      <c r="D11526" s="802"/>
      <c r="E11526" s="802"/>
      <c r="F11526" s="802"/>
    </row>
    <row r="11527" spans="1:6">
      <c r="A11527" s="802" t="s">
        <v>303</v>
      </c>
      <c r="B11527" s="802"/>
      <c r="C11527" s="802"/>
      <c r="D11527" s="802"/>
      <c r="E11527" s="802"/>
      <c r="F11527" s="802"/>
    </row>
    <row r="11528" spans="1:6">
      <c r="F11528" s="178" t="s">
        <v>219</v>
      </c>
    </row>
    <row r="11529" spans="1:6">
      <c r="F11529" s="178" t="s">
        <v>220</v>
      </c>
    </row>
    <row r="11530" spans="1:6">
      <c r="F11530" s="178" t="s">
        <v>221</v>
      </c>
    </row>
    <row r="11531" spans="1:6">
      <c r="F11531" s="246" t="s">
        <v>222</v>
      </c>
    </row>
    <row r="11532" spans="1:6">
      <c r="F11532" s="178" t="s">
        <v>1885</v>
      </c>
    </row>
    <row r="11533" spans="1:6">
      <c r="F11533" s="178" t="s">
        <v>177</v>
      </c>
    </row>
    <row r="11534" spans="1:6">
      <c r="A11534" s="123"/>
    </row>
    <row r="11535" spans="1:6">
      <c r="A11535" s="804" t="s">
        <v>1886</v>
      </c>
      <c r="B11535" s="804"/>
      <c r="C11535" s="804"/>
      <c r="D11535" s="804"/>
      <c r="E11535" s="804"/>
      <c r="F11535" s="804"/>
    </row>
    <row r="11536" spans="1:6">
      <c r="A11536" s="121" t="s">
        <v>698</v>
      </c>
      <c r="B11536" s="640" t="s">
        <v>1418</v>
      </c>
    </row>
    <row r="11537" spans="1:6">
      <c r="A11537" s="803" t="s">
        <v>262</v>
      </c>
      <c r="B11537" s="781" t="s">
        <v>418</v>
      </c>
      <c r="C11537" s="806" t="s">
        <v>470</v>
      </c>
      <c r="D11537" s="807"/>
      <c r="E11537" s="805" t="s">
        <v>400</v>
      </c>
      <c r="F11537" s="781" t="s">
        <v>401</v>
      </c>
    </row>
    <row r="11538" spans="1:6">
      <c r="A11538" s="803"/>
      <c r="B11538" s="781"/>
      <c r="C11538" s="808"/>
      <c r="D11538" s="809"/>
      <c r="E11538" s="805"/>
      <c r="F11538" s="781"/>
    </row>
    <row r="11539" spans="1:6">
      <c r="A11539" s="803"/>
      <c r="B11539" s="781"/>
      <c r="C11539" s="247" t="s">
        <v>402</v>
      </c>
      <c r="D11539" s="247" t="s">
        <v>403</v>
      </c>
      <c r="E11539" s="805"/>
      <c r="F11539" s="781"/>
    </row>
    <row r="11540" spans="1:6">
      <c r="A11540" s="712">
        <v>1</v>
      </c>
      <c r="B11540" s="709">
        <v>2</v>
      </c>
      <c r="C11540" s="247">
        <v>3</v>
      </c>
      <c r="D11540" s="247">
        <v>4</v>
      </c>
      <c r="E11540" s="711">
        <v>5</v>
      </c>
      <c r="F11540" s="709">
        <v>6</v>
      </c>
    </row>
    <row r="11541" spans="1:6">
      <c r="A11541" s="712">
        <v>1</v>
      </c>
      <c r="B11541" s="248" t="s">
        <v>368</v>
      </c>
      <c r="C11541" s="249"/>
      <c r="D11541" s="249"/>
      <c r="E11541" s="125"/>
      <c r="F11541" s="710"/>
    </row>
    <row r="11542" spans="1:6">
      <c r="A11542" s="126" t="s">
        <v>264</v>
      </c>
      <c r="B11542" s="250" t="s">
        <v>369</v>
      </c>
      <c r="C11542" s="126" t="s">
        <v>1876</v>
      </c>
      <c r="D11542" s="126" t="s">
        <v>1876</v>
      </c>
      <c r="E11542" s="124"/>
      <c r="F11542" s="119"/>
    </row>
    <row r="11543" spans="1:6">
      <c r="A11543" s="126" t="s">
        <v>265</v>
      </c>
      <c r="B11543" s="251" t="s">
        <v>223</v>
      </c>
      <c r="C11543" s="126" t="s">
        <v>1876</v>
      </c>
      <c r="D11543" s="126" t="s">
        <v>1876</v>
      </c>
      <c r="E11543" s="124"/>
      <c r="F11543" s="119"/>
    </row>
    <row r="11544" spans="1:6" ht="31.5">
      <c r="A11544" s="126" t="s">
        <v>276</v>
      </c>
      <c r="B11544" s="251" t="s">
        <v>480</v>
      </c>
      <c r="C11544" s="126" t="s">
        <v>1876</v>
      </c>
      <c r="D11544" s="126" t="s">
        <v>1876</v>
      </c>
      <c r="E11544" s="124"/>
      <c r="F11544" s="119"/>
    </row>
    <row r="11545" spans="1:6" ht="63">
      <c r="A11545" s="127" t="s">
        <v>291</v>
      </c>
      <c r="B11545" s="128" t="s">
        <v>481</v>
      </c>
      <c r="C11545" s="126" t="s">
        <v>1876</v>
      </c>
      <c r="D11545" s="126" t="s">
        <v>1876</v>
      </c>
      <c r="E11545" s="124"/>
      <c r="F11545" s="119"/>
    </row>
    <row r="11546" spans="1:6" ht="31.5">
      <c r="A11546" s="127" t="s">
        <v>482</v>
      </c>
      <c r="B11546" s="128" t="s">
        <v>483</v>
      </c>
      <c r="C11546" s="126" t="s">
        <v>1876</v>
      </c>
      <c r="D11546" s="126" t="s">
        <v>1876</v>
      </c>
      <c r="E11546" s="124"/>
      <c r="F11546" s="119"/>
    </row>
    <row r="11547" spans="1:6">
      <c r="A11547" s="127" t="s">
        <v>484</v>
      </c>
      <c r="B11547" s="128" t="s">
        <v>485</v>
      </c>
      <c r="C11547" s="126" t="s">
        <v>1876</v>
      </c>
      <c r="D11547" s="126" t="s">
        <v>1876</v>
      </c>
      <c r="E11547" s="124"/>
      <c r="F11547" s="119"/>
    </row>
    <row r="11548" spans="1:6">
      <c r="A11548" s="129">
        <v>2</v>
      </c>
      <c r="B11548" s="130" t="s">
        <v>298</v>
      </c>
      <c r="C11548" s="126"/>
      <c r="D11548" s="126"/>
      <c r="E11548" s="124"/>
      <c r="F11548" s="119"/>
    </row>
    <row r="11549" spans="1:6" ht="31.5">
      <c r="A11549" s="127" t="s">
        <v>267</v>
      </c>
      <c r="B11549" s="128" t="s">
        <v>486</v>
      </c>
      <c r="C11549" s="126" t="s">
        <v>1876</v>
      </c>
      <c r="D11549" s="126" t="s">
        <v>1876</v>
      </c>
      <c r="E11549" s="124"/>
      <c r="F11549" s="119"/>
    </row>
    <row r="11550" spans="1:6" ht="63">
      <c r="A11550" s="127" t="s">
        <v>268</v>
      </c>
      <c r="B11550" s="128" t="s">
        <v>411</v>
      </c>
      <c r="C11550" s="126" t="s">
        <v>1876</v>
      </c>
      <c r="D11550" s="126" t="s">
        <v>1876</v>
      </c>
      <c r="E11550" s="124"/>
      <c r="F11550" s="119"/>
    </row>
    <row r="11551" spans="1:6" ht="31.5">
      <c r="A11551" s="127" t="s">
        <v>269</v>
      </c>
      <c r="B11551" s="128" t="s">
        <v>412</v>
      </c>
      <c r="C11551" s="126" t="s">
        <v>1876</v>
      </c>
      <c r="D11551" s="126" t="s">
        <v>1876</v>
      </c>
      <c r="E11551" s="124"/>
      <c r="F11551" s="119"/>
    </row>
    <row r="11552" spans="1:6" ht="47.25">
      <c r="A11552" s="129">
        <v>3</v>
      </c>
      <c r="B11552" s="130" t="s">
        <v>210</v>
      </c>
      <c r="C11552" s="126" t="s">
        <v>1876</v>
      </c>
      <c r="D11552" s="126" t="s">
        <v>1876</v>
      </c>
      <c r="E11552" s="124"/>
      <c r="F11552" s="119"/>
    </row>
    <row r="11553" spans="1:6" ht="31.5">
      <c r="A11553" s="127" t="s">
        <v>299</v>
      </c>
      <c r="B11553" s="128" t="s">
        <v>211</v>
      </c>
      <c r="C11553" s="126" t="s">
        <v>1876</v>
      </c>
      <c r="D11553" s="126" t="s">
        <v>1876</v>
      </c>
      <c r="E11553" s="124"/>
      <c r="F11553" s="119"/>
    </row>
    <row r="11554" spans="1:6">
      <c r="A11554" s="127" t="s">
        <v>240</v>
      </c>
      <c r="B11554" s="128" t="s">
        <v>212</v>
      </c>
      <c r="C11554" s="126" t="s">
        <v>1876</v>
      </c>
      <c r="D11554" s="126" t="s">
        <v>1876</v>
      </c>
      <c r="E11554" s="124"/>
      <c r="F11554" s="119"/>
    </row>
    <row r="11555" spans="1:6">
      <c r="A11555" s="127" t="s">
        <v>242</v>
      </c>
      <c r="B11555" s="128" t="s">
        <v>213</v>
      </c>
      <c r="C11555" s="126" t="s">
        <v>1876</v>
      </c>
      <c r="D11555" s="126" t="s">
        <v>1876</v>
      </c>
      <c r="E11555" s="124"/>
      <c r="F11555" s="119"/>
    </row>
    <row r="11556" spans="1:6">
      <c r="A11556" s="127" t="s">
        <v>214</v>
      </c>
      <c r="B11556" s="128" t="s">
        <v>215</v>
      </c>
      <c r="C11556" s="126" t="s">
        <v>1876</v>
      </c>
      <c r="D11556" s="126" t="s">
        <v>1876</v>
      </c>
      <c r="E11556" s="124"/>
      <c r="F11556" s="119"/>
    </row>
    <row r="11557" spans="1:6">
      <c r="A11557" s="127" t="s">
        <v>216</v>
      </c>
      <c r="B11557" s="128" t="s">
        <v>217</v>
      </c>
      <c r="C11557" s="126" t="s">
        <v>1876</v>
      </c>
      <c r="D11557" s="126" t="s">
        <v>1876</v>
      </c>
      <c r="E11557" s="124"/>
      <c r="F11557" s="119"/>
    </row>
    <row r="11558" spans="1:6">
      <c r="A11558" s="129">
        <v>4</v>
      </c>
      <c r="B11558" s="130" t="s">
        <v>394</v>
      </c>
      <c r="C11558" s="126"/>
      <c r="D11558" s="126"/>
      <c r="E11558" s="124"/>
      <c r="F11558" s="119"/>
    </row>
    <row r="11559" spans="1:6" ht="31.5">
      <c r="A11559" s="126" t="s">
        <v>271</v>
      </c>
      <c r="B11559" s="251" t="s">
        <v>218</v>
      </c>
      <c r="C11559" s="126" t="s">
        <v>1876</v>
      </c>
      <c r="D11559" s="126" t="s">
        <v>1876</v>
      </c>
      <c r="E11559" s="124"/>
      <c r="F11559" s="119"/>
    </row>
    <row r="11560" spans="1:6" ht="63">
      <c r="A11560" s="126" t="s">
        <v>272</v>
      </c>
      <c r="B11560" s="251" t="s">
        <v>392</v>
      </c>
      <c r="C11560" s="126" t="s">
        <v>1876</v>
      </c>
      <c r="D11560" s="126" t="s">
        <v>1876</v>
      </c>
      <c r="E11560" s="124"/>
      <c r="F11560" s="119"/>
    </row>
    <row r="11561" spans="1:6" ht="31.5">
      <c r="A11561" s="126" t="s">
        <v>273</v>
      </c>
      <c r="B11561" s="251" t="s">
        <v>500</v>
      </c>
      <c r="C11561" s="126" t="s">
        <v>1876</v>
      </c>
      <c r="D11561" s="126" t="s">
        <v>1876</v>
      </c>
      <c r="E11561" s="124"/>
      <c r="F11561" s="119"/>
    </row>
    <row r="11562" spans="1:6" ht="31.5">
      <c r="A11562" s="126" t="s">
        <v>138</v>
      </c>
      <c r="B11562" s="251" t="s">
        <v>501</v>
      </c>
      <c r="C11562" s="126" t="s">
        <v>1876</v>
      </c>
      <c r="D11562" s="126" t="s">
        <v>1876</v>
      </c>
      <c r="E11562" s="124"/>
      <c r="F11562" s="119"/>
    </row>
    <row r="11563" spans="1:6">
      <c r="E11563" s="719"/>
      <c r="F11563" s="178" t="s">
        <v>251</v>
      </c>
    </row>
    <row r="11564" spans="1:6">
      <c r="B11564" s="53"/>
      <c r="F11564" s="178" t="s">
        <v>456</v>
      </c>
    </row>
    <row r="11565" spans="1:6">
      <c r="F11565" s="178" t="s">
        <v>182</v>
      </c>
    </row>
    <row r="11566" spans="1:6">
      <c r="F11566" s="178"/>
    </row>
    <row r="11567" spans="1:6">
      <c r="A11567" s="802" t="s">
        <v>399</v>
      </c>
      <c r="B11567" s="802"/>
      <c r="C11567" s="802"/>
      <c r="D11567" s="802"/>
      <c r="E11567" s="802"/>
      <c r="F11567" s="802"/>
    </row>
    <row r="11568" spans="1:6">
      <c r="A11568" s="802" t="s">
        <v>303</v>
      </c>
      <c r="B11568" s="802"/>
      <c r="C11568" s="802"/>
      <c r="D11568" s="802"/>
      <c r="E11568" s="802"/>
      <c r="F11568" s="802"/>
    </row>
    <row r="11569" spans="1:6">
      <c r="F11569" s="178" t="s">
        <v>219</v>
      </c>
    </row>
    <row r="11570" spans="1:6">
      <c r="F11570" s="178" t="s">
        <v>220</v>
      </c>
    </row>
    <row r="11571" spans="1:6">
      <c r="F11571" s="178" t="s">
        <v>221</v>
      </c>
    </row>
    <row r="11572" spans="1:6">
      <c r="F11572" s="246" t="s">
        <v>222</v>
      </c>
    </row>
    <row r="11573" spans="1:6">
      <c r="F11573" s="178" t="s">
        <v>1885</v>
      </c>
    </row>
    <row r="11574" spans="1:6">
      <c r="F11574" s="178" t="s">
        <v>177</v>
      </c>
    </row>
    <row r="11575" spans="1:6">
      <c r="A11575" s="123"/>
    </row>
    <row r="11576" spans="1:6">
      <c r="A11576" s="804" t="s">
        <v>1886</v>
      </c>
      <c r="B11576" s="804"/>
      <c r="C11576" s="804"/>
      <c r="D11576" s="804"/>
      <c r="E11576" s="804"/>
      <c r="F11576" s="804"/>
    </row>
    <row r="11577" spans="1:6">
      <c r="A11577" s="121" t="s">
        <v>699</v>
      </c>
      <c r="B11577" s="640" t="s">
        <v>1370</v>
      </c>
    </row>
    <row r="11578" spans="1:6">
      <c r="A11578" s="803" t="s">
        <v>262</v>
      </c>
      <c r="B11578" s="781" t="s">
        <v>418</v>
      </c>
      <c r="C11578" s="806" t="s">
        <v>470</v>
      </c>
      <c r="D11578" s="807"/>
      <c r="E11578" s="805" t="s">
        <v>400</v>
      </c>
      <c r="F11578" s="781" t="s">
        <v>401</v>
      </c>
    </row>
    <row r="11579" spans="1:6">
      <c r="A11579" s="803"/>
      <c r="B11579" s="781"/>
      <c r="C11579" s="808"/>
      <c r="D11579" s="809"/>
      <c r="E11579" s="805"/>
      <c r="F11579" s="781"/>
    </row>
    <row r="11580" spans="1:6">
      <c r="A11580" s="803"/>
      <c r="B11580" s="781"/>
      <c r="C11580" s="247" t="s">
        <v>402</v>
      </c>
      <c r="D11580" s="247" t="s">
        <v>403</v>
      </c>
      <c r="E11580" s="805"/>
      <c r="F11580" s="781"/>
    </row>
    <row r="11581" spans="1:6">
      <c r="A11581" s="712">
        <v>1</v>
      </c>
      <c r="B11581" s="709">
        <v>2</v>
      </c>
      <c r="C11581" s="247">
        <v>3</v>
      </c>
      <c r="D11581" s="247">
        <v>4</v>
      </c>
      <c r="E11581" s="711">
        <v>5</v>
      </c>
      <c r="F11581" s="709">
        <v>6</v>
      </c>
    </row>
    <row r="11582" spans="1:6">
      <c r="A11582" s="712">
        <v>1</v>
      </c>
      <c r="B11582" s="248" t="s">
        <v>368</v>
      </c>
      <c r="C11582" s="249"/>
      <c r="D11582" s="249"/>
      <c r="E11582" s="125"/>
      <c r="F11582" s="710"/>
    </row>
    <row r="11583" spans="1:6">
      <c r="A11583" s="126" t="s">
        <v>264</v>
      </c>
      <c r="B11583" s="250" t="s">
        <v>369</v>
      </c>
      <c r="C11583" s="126" t="s">
        <v>1877</v>
      </c>
      <c r="D11583" s="126" t="s">
        <v>1877</v>
      </c>
      <c r="E11583" s="124"/>
      <c r="F11583" s="119"/>
    </row>
    <row r="11584" spans="1:6">
      <c r="A11584" s="126" t="s">
        <v>265</v>
      </c>
      <c r="B11584" s="251" t="s">
        <v>223</v>
      </c>
      <c r="C11584" s="126" t="s">
        <v>1877</v>
      </c>
      <c r="D11584" s="126" t="s">
        <v>1877</v>
      </c>
      <c r="E11584" s="124"/>
      <c r="F11584" s="119"/>
    </row>
    <row r="11585" spans="1:6" ht="31.5">
      <c r="A11585" s="126" t="s">
        <v>276</v>
      </c>
      <c r="B11585" s="251" t="s">
        <v>480</v>
      </c>
      <c r="C11585" s="126" t="s">
        <v>1877</v>
      </c>
      <c r="D11585" s="126" t="s">
        <v>1877</v>
      </c>
      <c r="E11585" s="124"/>
      <c r="F11585" s="119"/>
    </row>
    <row r="11586" spans="1:6" ht="63">
      <c r="A11586" s="127" t="s">
        <v>291</v>
      </c>
      <c r="B11586" s="128" t="s">
        <v>481</v>
      </c>
      <c r="C11586" s="126" t="s">
        <v>1877</v>
      </c>
      <c r="D11586" s="126" t="s">
        <v>1877</v>
      </c>
      <c r="E11586" s="124"/>
      <c r="F11586" s="119"/>
    </row>
    <row r="11587" spans="1:6" ht="31.5">
      <c r="A11587" s="127" t="s">
        <v>482</v>
      </c>
      <c r="B11587" s="128" t="s">
        <v>483</v>
      </c>
      <c r="C11587" s="126" t="s">
        <v>1877</v>
      </c>
      <c r="D11587" s="126" t="s">
        <v>1877</v>
      </c>
      <c r="E11587" s="124"/>
      <c r="F11587" s="119"/>
    </row>
    <row r="11588" spans="1:6">
      <c r="A11588" s="127" t="s">
        <v>484</v>
      </c>
      <c r="B11588" s="128" t="s">
        <v>485</v>
      </c>
      <c r="C11588" s="126" t="s">
        <v>1877</v>
      </c>
      <c r="D11588" s="126" t="s">
        <v>1877</v>
      </c>
      <c r="E11588" s="124"/>
      <c r="F11588" s="119"/>
    </row>
    <row r="11589" spans="1:6">
      <c r="A11589" s="129">
        <v>2</v>
      </c>
      <c r="B11589" s="130" t="s">
        <v>298</v>
      </c>
      <c r="C11589" s="126"/>
      <c r="D11589" s="126"/>
      <c r="E11589" s="124"/>
      <c r="F11589" s="119"/>
    </row>
    <row r="11590" spans="1:6" ht="31.5">
      <c r="A11590" s="127" t="s">
        <v>267</v>
      </c>
      <c r="B11590" s="128" t="s">
        <v>486</v>
      </c>
      <c r="C11590" s="126" t="s">
        <v>1877</v>
      </c>
      <c r="D11590" s="126" t="s">
        <v>1877</v>
      </c>
      <c r="E11590" s="124"/>
      <c r="F11590" s="119"/>
    </row>
    <row r="11591" spans="1:6" ht="63">
      <c r="A11591" s="127" t="s">
        <v>268</v>
      </c>
      <c r="B11591" s="128" t="s">
        <v>411</v>
      </c>
      <c r="C11591" s="126" t="s">
        <v>1877</v>
      </c>
      <c r="D11591" s="126" t="s">
        <v>1877</v>
      </c>
      <c r="E11591" s="124"/>
      <c r="F11591" s="119"/>
    </row>
    <row r="11592" spans="1:6" ht="31.5">
      <c r="A11592" s="127" t="s">
        <v>269</v>
      </c>
      <c r="B11592" s="128" t="s">
        <v>412</v>
      </c>
      <c r="C11592" s="126" t="s">
        <v>1877</v>
      </c>
      <c r="D11592" s="126" t="s">
        <v>1877</v>
      </c>
      <c r="E11592" s="124"/>
      <c r="F11592" s="119"/>
    </row>
    <row r="11593" spans="1:6" ht="47.25">
      <c r="A11593" s="129">
        <v>3</v>
      </c>
      <c r="B11593" s="130" t="s">
        <v>210</v>
      </c>
      <c r="C11593" s="126" t="s">
        <v>1877</v>
      </c>
      <c r="D11593" s="126" t="s">
        <v>1877</v>
      </c>
      <c r="E11593" s="124"/>
      <c r="F11593" s="119"/>
    </row>
    <row r="11594" spans="1:6" ht="31.5">
      <c r="A11594" s="127" t="s">
        <v>299</v>
      </c>
      <c r="B11594" s="128" t="s">
        <v>211</v>
      </c>
      <c r="C11594" s="126" t="s">
        <v>1877</v>
      </c>
      <c r="D11594" s="126" t="s">
        <v>1877</v>
      </c>
      <c r="E11594" s="124"/>
      <c r="F11594" s="119"/>
    </row>
    <row r="11595" spans="1:6">
      <c r="A11595" s="127" t="s">
        <v>240</v>
      </c>
      <c r="B11595" s="128" t="s">
        <v>212</v>
      </c>
      <c r="C11595" s="126" t="s">
        <v>1877</v>
      </c>
      <c r="D11595" s="126" t="s">
        <v>1877</v>
      </c>
      <c r="E11595" s="124"/>
      <c r="F11595" s="119"/>
    </row>
    <row r="11596" spans="1:6">
      <c r="A11596" s="127" t="s">
        <v>242</v>
      </c>
      <c r="B11596" s="128" t="s">
        <v>213</v>
      </c>
      <c r="C11596" s="126" t="s">
        <v>1877</v>
      </c>
      <c r="D11596" s="126" t="s">
        <v>1877</v>
      </c>
      <c r="E11596" s="124"/>
      <c r="F11596" s="119"/>
    </row>
    <row r="11597" spans="1:6">
      <c r="A11597" s="127" t="s">
        <v>214</v>
      </c>
      <c r="B11597" s="128" t="s">
        <v>215</v>
      </c>
      <c r="C11597" s="126" t="s">
        <v>1877</v>
      </c>
      <c r="D11597" s="126" t="s">
        <v>1877</v>
      </c>
      <c r="E11597" s="124"/>
      <c r="F11597" s="119"/>
    </row>
    <row r="11598" spans="1:6">
      <c r="A11598" s="127" t="s">
        <v>216</v>
      </c>
      <c r="B11598" s="128" t="s">
        <v>217</v>
      </c>
      <c r="C11598" s="126" t="s">
        <v>1877</v>
      </c>
      <c r="D11598" s="126" t="s">
        <v>1877</v>
      </c>
      <c r="E11598" s="124"/>
      <c r="F11598" s="119"/>
    </row>
    <row r="11599" spans="1:6">
      <c r="A11599" s="129">
        <v>4</v>
      </c>
      <c r="B11599" s="130" t="s">
        <v>394</v>
      </c>
      <c r="C11599" s="126"/>
      <c r="D11599" s="126"/>
      <c r="E11599" s="124"/>
      <c r="F11599" s="119"/>
    </row>
    <row r="11600" spans="1:6" ht="31.5">
      <c r="A11600" s="126" t="s">
        <v>271</v>
      </c>
      <c r="B11600" s="251" t="s">
        <v>218</v>
      </c>
      <c r="C11600" s="126" t="s">
        <v>1877</v>
      </c>
      <c r="D11600" s="126" t="s">
        <v>1877</v>
      </c>
      <c r="E11600" s="124"/>
      <c r="F11600" s="119"/>
    </row>
    <row r="11601" spans="1:6" ht="63">
      <c r="A11601" s="126" t="s">
        <v>272</v>
      </c>
      <c r="B11601" s="251" t="s">
        <v>392</v>
      </c>
      <c r="C11601" s="126" t="s">
        <v>1877</v>
      </c>
      <c r="D11601" s="126" t="s">
        <v>1877</v>
      </c>
      <c r="E11601" s="124"/>
      <c r="F11601" s="119"/>
    </row>
    <row r="11602" spans="1:6" ht="31.5">
      <c r="A11602" s="126" t="s">
        <v>273</v>
      </c>
      <c r="B11602" s="251" t="s">
        <v>500</v>
      </c>
      <c r="C11602" s="126" t="s">
        <v>1877</v>
      </c>
      <c r="D11602" s="126" t="s">
        <v>1877</v>
      </c>
      <c r="E11602" s="124"/>
      <c r="F11602" s="119"/>
    </row>
    <row r="11603" spans="1:6" ht="31.5">
      <c r="A11603" s="126" t="s">
        <v>138</v>
      </c>
      <c r="B11603" s="251" t="s">
        <v>501</v>
      </c>
      <c r="C11603" s="126" t="s">
        <v>1877</v>
      </c>
      <c r="D11603" s="126" t="s">
        <v>1877</v>
      </c>
      <c r="E11603" s="124"/>
      <c r="F11603" s="119"/>
    </row>
    <row r="11604" spans="1:6">
      <c r="E11604" s="719"/>
      <c r="F11604" s="178" t="s">
        <v>251</v>
      </c>
    </row>
    <row r="11605" spans="1:6">
      <c r="B11605" s="53"/>
      <c r="F11605" s="178" t="s">
        <v>456</v>
      </c>
    </row>
    <row r="11606" spans="1:6">
      <c r="F11606" s="178" t="s">
        <v>182</v>
      </c>
    </row>
    <row r="11607" spans="1:6">
      <c r="F11607" s="178"/>
    </row>
    <row r="11608" spans="1:6">
      <c r="A11608" s="802" t="s">
        <v>399</v>
      </c>
      <c r="B11608" s="802"/>
      <c r="C11608" s="802"/>
      <c r="D11608" s="802"/>
      <c r="E11608" s="802"/>
      <c r="F11608" s="802"/>
    </row>
    <row r="11609" spans="1:6">
      <c r="A11609" s="802" t="s">
        <v>303</v>
      </c>
      <c r="B11609" s="802"/>
      <c r="C11609" s="802"/>
      <c r="D11609" s="802"/>
      <c r="E11609" s="802"/>
      <c r="F11609" s="802"/>
    </row>
    <row r="11610" spans="1:6">
      <c r="F11610" s="178" t="s">
        <v>219</v>
      </c>
    </row>
    <row r="11611" spans="1:6">
      <c r="F11611" s="178" t="s">
        <v>220</v>
      </c>
    </row>
    <row r="11612" spans="1:6">
      <c r="F11612" s="178" t="s">
        <v>221</v>
      </c>
    </row>
    <row r="11613" spans="1:6">
      <c r="F11613" s="246" t="s">
        <v>222</v>
      </c>
    </row>
    <row r="11614" spans="1:6">
      <c r="F11614" s="178" t="s">
        <v>1885</v>
      </c>
    </row>
    <row r="11615" spans="1:6">
      <c r="F11615" s="178" t="s">
        <v>177</v>
      </c>
    </row>
    <row r="11616" spans="1:6">
      <c r="A11616" s="123"/>
    </row>
    <row r="11617" spans="1:6">
      <c r="A11617" s="804" t="s">
        <v>1886</v>
      </c>
      <c r="B11617" s="804"/>
      <c r="C11617" s="804"/>
      <c r="D11617" s="804"/>
      <c r="E11617" s="804"/>
      <c r="F11617" s="804"/>
    </row>
    <row r="11618" spans="1:6">
      <c r="A11618" s="121" t="s">
        <v>700</v>
      </c>
      <c r="B11618" s="640" t="s">
        <v>1371</v>
      </c>
    </row>
    <row r="11619" spans="1:6">
      <c r="A11619" s="803" t="s">
        <v>262</v>
      </c>
      <c r="B11619" s="781" t="s">
        <v>418</v>
      </c>
      <c r="C11619" s="806" t="s">
        <v>470</v>
      </c>
      <c r="D11619" s="807"/>
      <c r="E11619" s="805" t="s">
        <v>400</v>
      </c>
      <c r="F11619" s="781" t="s">
        <v>401</v>
      </c>
    </row>
    <row r="11620" spans="1:6">
      <c r="A11620" s="803"/>
      <c r="B11620" s="781"/>
      <c r="C11620" s="808"/>
      <c r="D11620" s="809"/>
      <c r="E11620" s="805"/>
      <c r="F11620" s="781"/>
    </row>
    <row r="11621" spans="1:6">
      <c r="A11621" s="803"/>
      <c r="B11621" s="781"/>
      <c r="C11621" s="247" t="s">
        <v>402</v>
      </c>
      <c r="D11621" s="247" t="s">
        <v>403</v>
      </c>
      <c r="E11621" s="805"/>
      <c r="F11621" s="781"/>
    </row>
    <row r="11622" spans="1:6">
      <c r="A11622" s="712">
        <v>1</v>
      </c>
      <c r="B11622" s="709">
        <v>2</v>
      </c>
      <c r="C11622" s="247">
        <v>3</v>
      </c>
      <c r="D11622" s="247">
        <v>4</v>
      </c>
      <c r="E11622" s="711">
        <v>5</v>
      </c>
      <c r="F11622" s="709">
        <v>6</v>
      </c>
    </row>
    <row r="11623" spans="1:6">
      <c r="A11623" s="712">
        <v>1</v>
      </c>
      <c r="B11623" s="248" t="s">
        <v>368</v>
      </c>
      <c r="C11623" s="249"/>
      <c r="D11623" s="249"/>
      <c r="E11623" s="125"/>
      <c r="F11623" s="710"/>
    </row>
    <row r="11624" spans="1:6">
      <c r="A11624" s="126" t="s">
        <v>264</v>
      </c>
      <c r="B11624" s="250" t="s">
        <v>369</v>
      </c>
      <c r="C11624" s="126" t="s">
        <v>1879</v>
      </c>
      <c r="D11624" s="126" t="s">
        <v>1879</v>
      </c>
      <c r="E11624" s="124"/>
      <c r="F11624" s="119"/>
    </row>
    <row r="11625" spans="1:6">
      <c r="A11625" s="126" t="s">
        <v>265</v>
      </c>
      <c r="B11625" s="251" t="s">
        <v>223</v>
      </c>
      <c r="C11625" s="126" t="s">
        <v>1879</v>
      </c>
      <c r="D11625" s="126" t="s">
        <v>1879</v>
      </c>
      <c r="E11625" s="124"/>
      <c r="F11625" s="119"/>
    </row>
    <row r="11626" spans="1:6" ht="31.5">
      <c r="A11626" s="126" t="s">
        <v>276</v>
      </c>
      <c r="B11626" s="251" t="s">
        <v>480</v>
      </c>
      <c r="C11626" s="126" t="s">
        <v>1879</v>
      </c>
      <c r="D11626" s="126" t="s">
        <v>1879</v>
      </c>
      <c r="E11626" s="124"/>
      <c r="F11626" s="119"/>
    </row>
    <row r="11627" spans="1:6" ht="63">
      <c r="A11627" s="127" t="s">
        <v>291</v>
      </c>
      <c r="B11627" s="128" t="s">
        <v>481</v>
      </c>
      <c r="C11627" s="126" t="s">
        <v>1879</v>
      </c>
      <c r="D11627" s="126" t="s">
        <v>1879</v>
      </c>
      <c r="E11627" s="124"/>
      <c r="F11627" s="119"/>
    </row>
    <row r="11628" spans="1:6" ht="31.5">
      <c r="A11628" s="127" t="s">
        <v>482</v>
      </c>
      <c r="B11628" s="128" t="s">
        <v>483</v>
      </c>
      <c r="C11628" s="126" t="s">
        <v>1879</v>
      </c>
      <c r="D11628" s="126" t="s">
        <v>1879</v>
      </c>
      <c r="E11628" s="124"/>
      <c r="F11628" s="119"/>
    </row>
    <row r="11629" spans="1:6">
      <c r="A11629" s="127" t="s">
        <v>484</v>
      </c>
      <c r="B11629" s="128" t="s">
        <v>485</v>
      </c>
      <c r="C11629" s="126" t="s">
        <v>1879</v>
      </c>
      <c r="D11629" s="126" t="s">
        <v>1879</v>
      </c>
      <c r="E11629" s="124"/>
      <c r="F11629" s="119"/>
    </row>
    <row r="11630" spans="1:6">
      <c r="A11630" s="129">
        <v>2</v>
      </c>
      <c r="B11630" s="130" t="s">
        <v>298</v>
      </c>
      <c r="C11630" s="126"/>
      <c r="D11630" s="126"/>
      <c r="E11630" s="124"/>
      <c r="F11630" s="119"/>
    </row>
    <row r="11631" spans="1:6" ht="31.5">
      <c r="A11631" s="127" t="s">
        <v>267</v>
      </c>
      <c r="B11631" s="128" t="s">
        <v>486</v>
      </c>
      <c r="C11631" s="126" t="s">
        <v>1879</v>
      </c>
      <c r="D11631" s="126" t="s">
        <v>1879</v>
      </c>
      <c r="E11631" s="124"/>
      <c r="F11631" s="119"/>
    </row>
    <row r="11632" spans="1:6" ht="63">
      <c r="A11632" s="127" t="s">
        <v>268</v>
      </c>
      <c r="B11632" s="128" t="s">
        <v>411</v>
      </c>
      <c r="C11632" s="126" t="s">
        <v>1879</v>
      </c>
      <c r="D11632" s="126" t="s">
        <v>1879</v>
      </c>
      <c r="E11632" s="124"/>
      <c r="F11632" s="119"/>
    </row>
    <row r="11633" spans="1:6" ht="31.5">
      <c r="A11633" s="127" t="s">
        <v>269</v>
      </c>
      <c r="B11633" s="128" t="s">
        <v>412</v>
      </c>
      <c r="C11633" s="126" t="s">
        <v>1879</v>
      </c>
      <c r="D11633" s="126" t="s">
        <v>1879</v>
      </c>
      <c r="E11633" s="124"/>
      <c r="F11633" s="119"/>
    </row>
    <row r="11634" spans="1:6" ht="47.25">
      <c r="A11634" s="129">
        <v>3</v>
      </c>
      <c r="B11634" s="130" t="s">
        <v>210</v>
      </c>
      <c r="C11634" s="126" t="s">
        <v>1879</v>
      </c>
      <c r="D11634" s="126" t="s">
        <v>1879</v>
      </c>
      <c r="E11634" s="124"/>
      <c r="F11634" s="119"/>
    </row>
    <row r="11635" spans="1:6" ht="31.5">
      <c r="A11635" s="127" t="s">
        <v>299</v>
      </c>
      <c r="B11635" s="128" t="s">
        <v>211</v>
      </c>
      <c r="C11635" s="126" t="s">
        <v>1879</v>
      </c>
      <c r="D11635" s="126" t="s">
        <v>1879</v>
      </c>
      <c r="E11635" s="124"/>
      <c r="F11635" s="119"/>
    </row>
    <row r="11636" spans="1:6">
      <c r="A11636" s="127" t="s">
        <v>240</v>
      </c>
      <c r="B11636" s="128" t="s">
        <v>212</v>
      </c>
      <c r="C11636" s="126" t="s">
        <v>1879</v>
      </c>
      <c r="D11636" s="126" t="s">
        <v>1879</v>
      </c>
      <c r="E11636" s="124"/>
      <c r="F11636" s="119"/>
    </row>
    <row r="11637" spans="1:6">
      <c r="A11637" s="127" t="s">
        <v>242</v>
      </c>
      <c r="B11637" s="128" t="s">
        <v>213</v>
      </c>
      <c r="C11637" s="126" t="s">
        <v>1879</v>
      </c>
      <c r="D11637" s="126" t="s">
        <v>1879</v>
      </c>
      <c r="E11637" s="124"/>
      <c r="F11637" s="119"/>
    </row>
    <row r="11638" spans="1:6">
      <c r="A11638" s="127" t="s">
        <v>214</v>
      </c>
      <c r="B11638" s="128" t="s">
        <v>215</v>
      </c>
      <c r="C11638" s="126" t="s">
        <v>1879</v>
      </c>
      <c r="D11638" s="126" t="s">
        <v>1879</v>
      </c>
      <c r="E11638" s="124"/>
      <c r="F11638" s="119"/>
    </row>
    <row r="11639" spans="1:6">
      <c r="A11639" s="127" t="s">
        <v>216</v>
      </c>
      <c r="B11639" s="128" t="s">
        <v>217</v>
      </c>
      <c r="C11639" s="126" t="s">
        <v>1879</v>
      </c>
      <c r="D11639" s="126" t="s">
        <v>1879</v>
      </c>
      <c r="E11639" s="124"/>
      <c r="F11639" s="119"/>
    </row>
    <row r="11640" spans="1:6">
      <c r="A11640" s="129">
        <v>4</v>
      </c>
      <c r="B11640" s="130" t="s">
        <v>394</v>
      </c>
      <c r="C11640" s="126"/>
      <c r="D11640" s="126"/>
      <c r="E11640" s="124"/>
      <c r="F11640" s="119"/>
    </row>
    <row r="11641" spans="1:6" ht="31.5">
      <c r="A11641" s="126" t="s">
        <v>271</v>
      </c>
      <c r="B11641" s="251" t="s">
        <v>218</v>
      </c>
      <c r="C11641" s="126" t="s">
        <v>1879</v>
      </c>
      <c r="D11641" s="126" t="s">
        <v>1879</v>
      </c>
      <c r="E11641" s="124"/>
      <c r="F11641" s="119"/>
    </row>
    <row r="11642" spans="1:6" ht="63">
      <c r="A11642" s="126" t="s">
        <v>272</v>
      </c>
      <c r="B11642" s="251" t="s">
        <v>392</v>
      </c>
      <c r="C11642" s="126" t="s">
        <v>1879</v>
      </c>
      <c r="D11642" s="126" t="s">
        <v>1879</v>
      </c>
      <c r="E11642" s="124"/>
      <c r="F11642" s="119"/>
    </row>
    <row r="11643" spans="1:6" ht="31.5">
      <c r="A11643" s="126" t="s">
        <v>273</v>
      </c>
      <c r="B11643" s="251" t="s">
        <v>500</v>
      </c>
      <c r="C11643" s="126" t="s">
        <v>1879</v>
      </c>
      <c r="D11643" s="126" t="s">
        <v>1879</v>
      </c>
      <c r="E11643" s="124"/>
      <c r="F11643" s="119"/>
    </row>
    <row r="11644" spans="1:6" ht="31.5">
      <c r="A11644" s="126" t="s">
        <v>138</v>
      </c>
      <c r="B11644" s="251" t="s">
        <v>501</v>
      </c>
      <c r="C11644" s="126" t="s">
        <v>1879</v>
      </c>
      <c r="D11644" s="126" t="s">
        <v>1879</v>
      </c>
      <c r="E11644" s="124"/>
      <c r="F11644" s="119"/>
    </row>
    <row r="11645" spans="1:6">
      <c r="E11645" s="719"/>
      <c r="F11645" s="178" t="s">
        <v>251</v>
      </c>
    </row>
    <row r="11646" spans="1:6">
      <c r="B11646" s="53"/>
      <c r="F11646" s="178" t="s">
        <v>456</v>
      </c>
    </row>
    <row r="11647" spans="1:6">
      <c r="F11647" s="178" t="s">
        <v>182</v>
      </c>
    </row>
    <row r="11648" spans="1:6">
      <c r="F11648" s="178"/>
    </row>
    <row r="11649" spans="1:6">
      <c r="A11649" s="802" t="s">
        <v>399</v>
      </c>
      <c r="B11649" s="802"/>
      <c r="C11649" s="802"/>
      <c r="D11649" s="802"/>
      <c r="E11649" s="802"/>
      <c r="F11649" s="802"/>
    </row>
    <row r="11650" spans="1:6">
      <c r="A11650" s="802" t="s">
        <v>303</v>
      </c>
      <c r="B11650" s="802"/>
      <c r="C11650" s="802"/>
      <c r="D11650" s="802"/>
      <c r="E11650" s="802"/>
      <c r="F11650" s="802"/>
    </row>
    <row r="11651" spans="1:6">
      <c r="F11651" s="178" t="s">
        <v>219</v>
      </c>
    </row>
    <row r="11652" spans="1:6">
      <c r="F11652" s="178" t="s">
        <v>220</v>
      </c>
    </row>
    <row r="11653" spans="1:6">
      <c r="F11653" s="178" t="s">
        <v>221</v>
      </c>
    </row>
    <row r="11654" spans="1:6">
      <c r="F11654" s="246" t="s">
        <v>222</v>
      </c>
    </row>
    <row r="11655" spans="1:6">
      <c r="F11655" s="178" t="s">
        <v>1885</v>
      </c>
    </row>
    <row r="11656" spans="1:6">
      <c r="F11656" s="178" t="s">
        <v>177</v>
      </c>
    </row>
    <row r="11657" spans="1:6">
      <c r="A11657" s="123"/>
    </row>
    <row r="11658" spans="1:6">
      <c r="A11658" s="804" t="s">
        <v>1886</v>
      </c>
      <c r="B11658" s="804"/>
      <c r="C11658" s="804"/>
      <c r="D11658" s="804"/>
      <c r="E11658" s="804"/>
      <c r="F11658" s="804"/>
    </row>
    <row r="11659" spans="1:6">
      <c r="A11659" s="121" t="s">
        <v>701</v>
      </c>
      <c r="B11659" s="640" t="s">
        <v>1372</v>
      </c>
    </row>
    <row r="11660" spans="1:6">
      <c r="A11660" s="803" t="s">
        <v>262</v>
      </c>
      <c r="B11660" s="781" t="s">
        <v>418</v>
      </c>
      <c r="C11660" s="806" t="s">
        <v>470</v>
      </c>
      <c r="D11660" s="807"/>
      <c r="E11660" s="805" t="s">
        <v>400</v>
      </c>
      <c r="F11660" s="781" t="s">
        <v>401</v>
      </c>
    </row>
    <row r="11661" spans="1:6">
      <c r="A11661" s="803"/>
      <c r="B11661" s="781"/>
      <c r="C11661" s="808"/>
      <c r="D11661" s="809"/>
      <c r="E11661" s="805"/>
      <c r="F11661" s="781"/>
    </row>
    <row r="11662" spans="1:6">
      <c r="A11662" s="803"/>
      <c r="B11662" s="781"/>
      <c r="C11662" s="247" t="s">
        <v>402</v>
      </c>
      <c r="D11662" s="247" t="s">
        <v>403</v>
      </c>
      <c r="E11662" s="805"/>
      <c r="F11662" s="781"/>
    </row>
    <row r="11663" spans="1:6">
      <c r="A11663" s="712">
        <v>1</v>
      </c>
      <c r="B11663" s="709">
        <v>2</v>
      </c>
      <c r="C11663" s="247">
        <v>3</v>
      </c>
      <c r="D11663" s="247">
        <v>4</v>
      </c>
      <c r="E11663" s="711">
        <v>5</v>
      </c>
      <c r="F11663" s="709">
        <v>6</v>
      </c>
    </row>
    <row r="11664" spans="1:6">
      <c r="A11664" s="712">
        <v>1</v>
      </c>
      <c r="B11664" s="248" t="s">
        <v>368</v>
      </c>
      <c r="C11664" s="249"/>
      <c r="D11664" s="249"/>
      <c r="E11664" s="125"/>
      <c r="F11664" s="710"/>
    </row>
    <row r="11665" spans="1:6">
      <c r="A11665" s="126" t="s">
        <v>264</v>
      </c>
      <c r="B11665" s="250" t="s">
        <v>369</v>
      </c>
      <c r="C11665" s="126" t="s">
        <v>1879</v>
      </c>
      <c r="D11665" s="126" t="s">
        <v>1879</v>
      </c>
      <c r="E11665" s="124"/>
      <c r="F11665" s="119"/>
    </row>
    <row r="11666" spans="1:6">
      <c r="A11666" s="126" t="s">
        <v>265</v>
      </c>
      <c r="B11666" s="251" t="s">
        <v>223</v>
      </c>
      <c r="C11666" s="126" t="s">
        <v>1879</v>
      </c>
      <c r="D11666" s="126" t="s">
        <v>1879</v>
      </c>
      <c r="E11666" s="124"/>
      <c r="F11666" s="119"/>
    </row>
    <row r="11667" spans="1:6" ht="31.5">
      <c r="A11667" s="126" t="s">
        <v>276</v>
      </c>
      <c r="B11667" s="251" t="s">
        <v>480</v>
      </c>
      <c r="C11667" s="126" t="s">
        <v>1879</v>
      </c>
      <c r="D11667" s="126" t="s">
        <v>1879</v>
      </c>
      <c r="E11667" s="124"/>
      <c r="F11667" s="119"/>
    </row>
    <row r="11668" spans="1:6" ht="63">
      <c r="A11668" s="127" t="s">
        <v>291</v>
      </c>
      <c r="B11668" s="128" t="s">
        <v>481</v>
      </c>
      <c r="C11668" s="126" t="s">
        <v>1879</v>
      </c>
      <c r="D11668" s="126" t="s">
        <v>1879</v>
      </c>
      <c r="E11668" s="124"/>
      <c r="F11668" s="119"/>
    </row>
    <row r="11669" spans="1:6" ht="31.5">
      <c r="A11669" s="127" t="s">
        <v>482</v>
      </c>
      <c r="B11669" s="128" t="s">
        <v>483</v>
      </c>
      <c r="C11669" s="126" t="s">
        <v>1879</v>
      </c>
      <c r="D11669" s="126" t="s">
        <v>1879</v>
      </c>
      <c r="E11669" s="124"/>
      <c r="F11669" s="119"/>
    </row>
    <row r="11670" spans="1:6">
      <c r="A11670" s="127" t="s">
        <v>484</v>
      </c>
      <c r="B11670" s="128" t="s">
        <v>485</v>
      </c>
      <c r="C11670" s="126" t="s">
        <v>1879</v>
      </c>
      <c r="D11670" s="126" t="s">
        <v>1879</v>
      </c>
      <c r="E11670" s="124"/>
      <c r="F11670" s="119"/>
    </row>
    <row r="11671" spans="1:6">
      <c r="A11671" s="129">
        <v>2</v>
      </c>
      <c r="B11671" s="130" t="s">
        <v>298</v>
      </c>
      <c r="C11671" s="126"/>
      <c r="D11671" s="126"/>
      <c r="E11671" s="124"/>
      <c r="F11671" s="119"/>
    </row>
    <row r="11672" spans="1:6" ht="31.5">
      <c r="A11672" s="127" t="s">
        <v>267</v>
      </c>
      <c r="B11672" s="128" t="s">
        <v>486</v>
      </c>
      <c r="C11672" s="126" t="s">
        <v>1879</v>
      </c>
      <c r="D11672" s="126" t="s">
        <v>1879</v>
      </c>
      <c r="E11672" s="124"/>
      <c r="F11672" s="119"/>
    </row>
    <row r="11673" spans="1:6" ht="63">
      <c r="A11673" s="127" t="s">
        <v>268</v>
      </c>
      <c r="B11673" s="128" t="s">
        <v>411</v>
      </c>
      <c r="C11673" s="126" t="s">
        <v>1879</v>
      </c>
      <c r="D11673" s="126" t="s">
        <v>1879</v>
      </c>
      <c r="E11673" s="124"/>
      <c r="F11673" s="119"/>
    </row>
    <row r="11674" spans="1:6" ht="31.5">
      <c r="A11674" s="127" t="s">
        <v>269</v>
      </c>
      <c r="B11674" s="128" t="s">
        <v>412</v>
      </c>
      <c r="C11674" s="126" t="s">
        <v>1879</v>
      </c>
      <c r="D11674" s="126" t="s">
        <v>1879</v>
      </c>
      <c r="E11674" s="124"/>
      <c r="F11674" s="119"/>
    </row>
    <row r="11675" spans="1:6" ht="47.25">
      <c r="A11675" s="129">
        <v>3</v>
      </c>
      <c r="B11675" s="130" t="s">
        <v>210</v>
      </c>
      <c r="C11675" s="126" t="s">
        <v>1879</v>
      </c>
      <c r="D11675" s="126" t="s">
        <v>1879</v>
      </c>
      <c r="E11675" s="124"/>
      <c r="F11675" s="119"/>
    </row>
    <row r="11676" spans="1:6" ht="31.5">
      <c r="A11676" s="127" t="s">
        <v>299</v>
      </c>
      <c r="B11676" s="128" t="s">
        <v>211</v>
      </c>
      <c r="C11676" s="126" t="s">
        <v>1879</v>
      </c>
      <c r="D11676" s="126" t="s">
        <v>1879</v>
      </c>
      <c r="E11676" s="124"/>
      <c r="F11676" s="119"/>
    </row>
    <row r="11677" spans="1:6">
      <c r="A11677" s="127" t="s">
        <v>240</v>
      </c>
      <c r="B11677" s="128" t="s">
        <v>212</v>
      </c>
      <c r="C11677" s="126" t="s">
        <v>1879</v>
      </c>
      <c r="D11677" s="126" t="s">
        <v>1879</v>
      </c>
      <c r="E11677" s="124"/>
      <c r="F11677" s="119"/>
    </row>
    <row r="11678" spans="1:6">
      <c r="A11678" s="127" t="s">
        <v>242</v>
      </c>
      <c r="B11678" s="128" t="s">
        <v>213</v>
      </c>
      <c r="C11678" s="126" t="s">
        <v>1879</v>
      </c>
      <c r="D11678" s="126" t="s">
        <v>1879</v>
      </c>
      <c r="E11678" s="124"/>
      <c r="F11678" s="119"/>
    </row>
    <row r="11679" spans="1:6">
      <c r="A11679" s="127" t="s">
        <v>214</v>
      </c>
      <c r="B11679" s="128" t="s">
        <v>215</v>
      </c>
      <c r="C11679" s="126" t="s">
        <v>1879</v>
      </c>
      <c r="D11679" s="126" t="s">
        <v>1879</v>
      </c>
      <c r="E11679" s="124"/>
      <c r="F11679" s="119"/>
    </row>
    <row r="11680" spans="1:6">
      <c r="A11680" s="127" t="s">
        <v>216</v>
      </c>
      <c r="B11680" s="128" t="s">
        <v>217</v>
      </c>
      <c r="C11680" s="126" t="s">
        <v>1879</v>
      </c>
      <c r="D11680" s="126" t="s">
        <v>1879</v>
      </c>
      <c r="E11680" s="124"/>
      <c r="F11680" s="119"/>
    </row>
    <row r="11681" spans="1:6">
      <c r="A11681" s="129">
        <v>4</v>
      </c>
      <c r="B11681" s="130" t="s">
        <v>394</v>
      </c>
      <c r="C11681" s="126"/>
      <c r="D11681" s="126"/>
      <c r="E11681" s="124"/>
      <c r="F11681" s="119"/>
    </row>
    <row r="11682" spans="1:6" ht="31.5">
      <c r="A11682" s="126" t="s">
        <v>271</v>
      </c>
      <c r="B11682" s="251" t="s">
        <v>218</v>
      </c>
      <c r="C11682" s="126" t="s">
        <v>1879</v>
      </c>
      <c r="D11682" s="126" t="s">
        <v>1879</v>
      </c>
      <c r="E11682" s="124"/>
      <c r="F11682" s="119"/>
    </row>
    <row r="11683" spans="1:6" ht="63">
      <c r="A11683" s="126" t="s">
        <v>272</v>
      </c>
      <c r="B11683" s="251" t="s">
        <v>392</v>
      </c>
      <c r="C11683" s="126" t="s">
        <v>1879</v>
      </c>
      <c r="D11683" s="126" t="s">
        <v>1879</v>
      </c>
      <c r="E11683" s="124"/>
      <c r="F11683" s="119"/>
    </row>
    <row r="11684" spans="1:6" ht="31.5">
      <c r="A11684" s="126" t="s">
        <v>273</v>
      </c>
      <c r="B11684" s="251" t="s">
        <v>500</v>
      </c>
      <c r="C11684" s="126" t="s">
        <v>1879</v>
      </c>
      <c r="D11684" s="126" t="s">
        <v>1879</v>
      </c>
      <c r="E11684" s="124"/>
      <c r="F11684" s="119"/>
    </row>
    <row r="11685" spans="1:6" ht="31.5">
      <c r="A11685" s="126" t="s">
        <v>138</v>
      </c>
      <c r="B11685" s="251" t="s">
        <v>501</v>
      </c>
      <c r="C11685" s="126" t="s">
        <v>1879</v>
      </c>
      <c r="D11685" s="126" t="s">
        <v>1879</v>
      </c>
      <c r="E11685" s="124"/>
      <c r="F11685" s="119"/>
    </row>
    <row r="11686" spans="1:6">
      <c r="E11686" s="719"/>
      <c r="F11686" s="178" t="s">
        <v>251</v>
      </c>
    </row>
    <row r="11687" spans="1:6">
      <c r="B11687" s="53"/>
      <c r="F11687" s="178" t="s">
        <v>456</v>
      </c>
    </row>
    <row r="11688" spans="1:6">
      <c r="F11688" s="178" t="s">
        <v>182</v>
      </c>
    </row>
    <row r="11689" spans="1:6">
      <c r="F11689" s="178"/>
    </row>
    <row r="11690" spans="1:6">
      <c r="A11690" s="802" t="s">
        <v>399</v>
      </c>
      <c r="B11690" s="802"/>
      <c r="C11690" s="802"/>
      <c r="D11690" s="802"/>
      <c r="E11690" s="802"/>
      <c r="F11690" s="802"/>
    </row>
    <row r="11691" spans="1:6">
      <c r="A11691" s="802" t="s">
        <v>303</v>
      </c>
      <c r="B11691" s="802"/>
      <c r="C11691" s="802"/>
      <c r="D11691" s="802"/>
      <c r="E11691" s="802"/>
      <c r="F11691" s="802"/>
    </row>
    <row r="11692" spans="1:6">
      <c r="F11692" s="178" t="s">
        <v>219</v>
      </c>
    </row>
    <row r="11693" spans="1:6">
      <c r="F11693" s="178" t="s">
        <v>220</v>
      </c>
    </row>
    <row r="11694" spans="1:6">
      <c r="F11694" s="178" t="s">
        <v>221</v>
      </c>
    </row>
    <row r="11695" spans="1:6">
      <c r="F11695" s="246" t="s">
        <v>222</v>
      </c>
    </row>
    <row r="11696" spans="1:6">
      <c r="F11696" s="178" t="s">
        <v>1885</v>
      </c>
    </row>
    <row r="11697" spans="1:6">
      <c r="F11697" s="178" t="s">
        <v>177</v>
      </c>
    </row>
    <row r="11698" spans="1:6">
      <c r="A11698" s="123"/>
    </row>
    <row r="11699" spans="1:6">
      <c r="A11699" s="804" t="s">
        <v>1886</v>
      </c>
      <c r="B11699" s="804"/>
      <c r="C11699" s="804"/>
      <c r="D11699" s="804"/>
      <c r="E11699" s="804"/>
      <c r="F11699" s="804"/>
    </row>
    <row r="11700" spans="1:6">
      <c r="A11700" s="121" t="s">
        <v>702</v>
      </c>
      <c r="B11700" s="640" t="s">
        <v>1373</v>
      </c>
    </row>
    <row r="11701" spans="1:6">
      <c r="A11701" s="803" t="s">
        <v>262</v>
      </c>
      <c r="B11701" s="781" t="s">
        <v>418</v>
      </c>
      <c r="C11701" s="806" t="s">
        <v>470</v>
      </c>
      <c r="D11701" s="807"/>
      <c r="E11701" s="805" t="s">
        <v>400</v>
      </c>
      <c r="F11701" s="781" t="s">
        <v>401</v>
      </c>
    </row>
    <row r="11702" spans="1:6">
      <c r="A11702" s="803"/>
      <c r="B11702" s="781"/>
      <c r="C11702" s="808"/>
      <c r="D11702" s="809"/>
      <c r="E11702" s="805"/>
      <c r="F11702" s="781"/>
    </row>
    <row r="11703" spans="1:6">
      <c r="A11703" s="803"/>
      <c r="B11703" s="781"/>
      <c r="C11703" s="247" t="s">
        <v>402</v>
      </c>
      <c r="D11703" s="247" t="s">
        <v>403</v>
      </c>
      <c r="E11703" s="805"/>
      <c r="F11703" s="781"/>
    </row>
    <row r="11704" spans="1:6">
      <c r="A11704" s="712">
        <v>1</v>
      </c>
      <c r="B11704" s="709">
        <v>2</v>
      </c>
      <c r="C11704" s="247">
        <v>3</v>
      </c>
      <c r="D11704" s="247">
        <v>4</v>
      </c>
      <c r="E11704" s="711">
        <v>5</v>
      </c>
      <c r="F11704" s="709">
        <v>6</v>
      </c>
    </row>
    <row r="11705" spans="1:6">
      <c r="A11705" s="712">
        <v>1</v>
      </c>
      <c r="B11705" s="248" t="s">
        <v>368</v>
      </c>
      <c r="C11705" s="249"/>
      <c r="D11705" s="249"/>
      <c r="E11705" s="125"/>
      <c r="F11705" s="710"/>
    </row>
    <row r="11706" spans="1:6">
      <c r="A11706" s="126" t="s">
        <v>264</v>
      </c>
      <c r="B11706" s="250" t="s">
        <v>369</v>
      </c>
      <c r="C11706" s="126" t="s">
        <v>1879</v>
      </c>
      <c r="D11706" s="126" t="s">
        <v>1879</v>
      </c>
      <c r="E11706" s="124"/>
      <c r="F11706" s="119"/>
    </row>
    <row r="11707" spans="1:6">
      <c r="A11707" s="126" t="s">
        <v>265</v>
      </c>
      <c r="B11707" s="251" t="s">
        <v>223</v>
      </c>
      <c r="C11707" s="126" t="s">
        <v>1879</v>
      </c>
      <c r="D11707" s="126" t="s">
        <v>1879</v>
      </c>
      <c r="E11707" s="124"/>
      <c r="F11707" s="119"/>
    </row>
    <row r="11708" spans="1:6" ht="31.5">
      <c r="A11708" s="126" t="s">
        <v>276</v>
      </c>
      <c r="B11708" s="251" t="s">
        <v>480</v>
      </c>
      <c r="C11708" s="126" t="s">
        <v>1879</v>
      </c>
      <c r="D11708" s="126" t="s">
        <v>1879</v>
      </c>
      <c r="E11708" s="124"/>
      <c r="F11708" s="119"/>
    </row>
    <row r="11709" spans="1:6" ht="63">
      <c r="A11709" s="127" t="s">
        <v>291</v>
      </c>
      <c r="B11709" s="128" t="s">
        <v>481</v>
      </c>
      <c r="C11709" s="126" t="s">
        <v>1879</v>
      </c>
      <c r="D11709" s="126" t="s">
        <v>1879</v>
      </c>
      <c r="E11709" s="124"/>
      <c r="F11709" s="119"/>
    </row>
    <row r="11710" spans="1:6" ht="31.5">
      <c r="A11710" s="127" t="s">
        <v>482</v>
      </c>
      <c r="B11710" s="128" t="s">
        <v>483</v>
      </c>
      <c r="C11710" s="126" t="s">
        <v>1879</v>
      </c>
      <c r="D11710" s="126" t="s">
        <v>1879</v>
      </c>
      <c r="E11710" s="124"/>
      <c r="F11710" s="119"/>
    </row>
    <row r="11711" spans="1:6">
      <c r="A11711" s="127" t="s">
        <v>484</v>
      </c>
      <c r="B11711" s="128" t="s">
        <v>485</v>
      </c>
      <c r="C11711" s="126" t="s">
        <v>1879</v>
      </c>
      <c r="D11711" s="126" t="s">
        <v>1879</v>
      </c>
      <c r="E11711" s="124"/>
      <c r="F11711" s="119"/>
    </row>
    <row r="11712" spans="1:6">
      <c r="A11712" s="129">
        <v>2</v>
      </c>
      <c r="B11712" s="130" t="s">
        <v>298</v>
      </c>
      <c r="C11712" s="126"/>
      <c r="D11712" s="126"/>
      <c r="E11712" s="124"/>
      <c r="F11712" s="119"/>
    </row>
    <row r="11713" spans="1:6" ht="31.5">
      <c r="A11713" s="127" t="s">
        <v>267</v>
      </c>
      <c r="B11713" s="128" t="s">
        <v>486</v>
      </c>
      <c r="C11713" s="126" t="s">
        <v>1879</v>
      </c>
      <c r="D11713" s="126" t="s">
        <v>1879</v>
      </c>
      <c r="E11713" s="124"/>
      <c r="F11713" s="119"/>
    </row>
    <row r="11714" spans="1:6" ht="63">
      <c r="A11714" s="127" t="s">
        <v>268</v>
      </c>
      <c r="B11714" s="128" t="s">
        <v>411</v>
      </c>
      <c r="C11714" s="126" t="s">
        <v>1879</v>
      </c>
      <c r="D11714" s="126" t="s">
        <v>1879</v>
      </c>
      <c r="E11714" s="124"/>
      <c r="F11714" s="119"/>
    </row>
    <row r="11715" spans="1:6" ht="31.5">
      <c r="A11715" s="127" t="s">
        <v>269</v>
      </c>
      <c r="B11715" s="128" t="s">
        <v>412</v>
      </c>
      <c r="C11715" s="126" t="s">
        <v>1879</v>
      </c>
      <c r="D11715" s="126" t="s">
        <v>1879</v>
      </c>
      <c r="E11715" s="124"/>
      <c r="F11715" s="119"/>
    </row>
    <row r="11716" spans="1:6" ht="47.25">
      <c r="A11716" s="129">
        <v>3</v>
      </c>
      <c r="B11716" s="130" t="s">
        <v>210</v>
      </c>
      <c r="C11716" s="126" t="s">
        <v>1879</v>
      </c>
      <c r="D11716" s="126" t="s">
        <v>1879</v>
      </c>
      <c r="E11716" s="124"/>
      <c r="F11716" s="119"/>
    </row>
    <row r="11717" spans="1:6" ht="31.5">
      <c r="A11717" s="127" t="s">
        <v>299</v>
      </c>
      <c r="B11717" s="128" t="s">
        <v>211</v>
      </c>
      <c r="C11717" s="126" t="s">
        <v>1879</v>
      </c>
      <c r="D11717" s="126" t="s">
        <v>1879</v>
      </c>
      <c r="E11717" s="124"/>
      <c r="F11717" s="119"/>
    </row>
    <row r="11718" spans="1:6">
      <c r="A11718" s="127" t="s">
        <v>240</v>
      </c>
      <c r="B11718" s="128" t="s">
        <v>212</v>
      </c>
      <c r="C11718" s="126" t="s">
        <v>1879</v>
      </c>
      <c r="D11718" s="126" t="s">
        <v>1879</v>
      </c>
      <c r="E11718" s="124"/>
      <c r="F11718" s="119"/>
    </row>
    <row r="11719" spans="1:6">
      <c r="A11719" s="127" t="s">
        <v>242</v>
      </c>
      <c r="B11719" s="128" t="s">
        <v>213</v>
      </c>
      <c r="C11719" s="126" t="s">
        <v>1879</v>
      </c>
      <c r="D11719" s="126" t="s">
        <v>1879</v>
      </c>
      <c r="E11719" s="124"/>
      <c r="F11719" s="119"/>
    </row>
    <row r="11720" spans="1:6">
      <c r="A11720" s="127" t="s">
        <v>214</v>
      </c>
      <c r="B11720" s="128" t="s">
        <v>215</v>
      </c>
      <c r="C11720" s="126" t="s">
        <v>1879</v>
      </c>
      <c r="D11720" s="126" t="s">
        <v>1879</v>
      </c>
      <c r="E11720" s="124"/>
      <c r="F11720" s="119"/>
    </row>
    <row r="11721" spans="1:6">
      <c r="A11721" s="127" t="s">
        <v>216</v>
      </c>
      <c r="B11721" s="128" t="s">
        <v>217</v>
      </c>
      <c r="C11721" s="126" t="s">
        <v>1879</v>
      </c>
      <c r="D11721" s="126" t="s">
        <v>1879</v>
      </c>
      <c r="E11721" s="124"/>
      <c r="F11721" s="119"/>
    </row>
    <row r="11722" spans="1:6">
      <c r="A11722" s="129">
        <v>4</v>
      </c>
      <c r="B11722" s="130" t="s">
        <v>394</v>
      </c>
      <c r="C11722" s="126"/>
      <c r="D11722" s="126"/>
      <c r="E11722" s="124"/>
      <c r="F11722" s="119"/>
    </row>
    <row r="11723" spans="1:6" ht="31.5">
      <c r="A11723" s="126" t="s">
        <v>271</v>
      </c>
      <c r="B11723" s="251" t="s">
        <v>218</v>
      </c>
      <c r="C11723" s="126" t="s">
        <v>1879</v>
      </c>
      <c r="D11723" s="126" t="s">
        <v>1879</v>
      </c>
      <c r="E11723" s="124"/>
      <c r="F11723" s="119"/>
    </row>
    <row r="11724" spans="1:6" ht="63">
      <c r="A11724" s="126" t="s">
        <v>272</v>
      </c>
      <c r="B11724" s="251" t="s">
        <v>392</v>
      </c>
      <c r="C11724" s="126" t="s">
        <v>1879</v>
      </c>
      <c r="D11724" s="126" t="s">
        <v>1879</v>
      </c>
      <c r="E11724" s="124"/>
      <c r="F11724" s="119"/>
    </row>
    <row r="11725" spans="1:6" ht="31.5">
      <c r="A11725" s="126" t="s">
        <v>273</v>
      </c>
      <c r="B11725" s="251" t="s">
        <v>500</v>
      </c>
      <c r="C11725" s="126" t="s">
        <v>1879</v>
      </c>
      <c r="D11725" s="126" t="s">
        <v>1879</v>
      </c>
      <c r="E11725" s="124"/>
      <c r="F11725" s="119"/>
    </row>
    <row r="11726" spans="1:6" ht="31.5">
      <c r="A11726" s="126" t="s">
        <v>138</v>
      </c>
      <c r="B11726" s="251" t="s">
        <v>501</v>
      </c>
      <c r="C11726" s="126" t="s">
        <v>1879</v>
      </c>
      <c r="D11726" s="126" t="s">
        <v>1879</v>
      </c>
      <c r="E11726" s="124"/>
      <c r="F11726" s="119"/>
    </row>
    <row r="11727" spans="1:6">
      <c r="E11727" s="719"/>
      <c r="F11727" s="178" t="s">
        <v>251</v>
      </c>
    </row>
    <row r="11728" spans="1:6">
      <c r="B11728" s="53"/>
      <c r="F11728" s="178" t="s">
        <v>456</v>
      </c>
    </row>
    <row r="11729" spans="1:6">
      <c r="F11729" s="178" t="s">
        <v>182</v>
      </c>
    </row>
    <row r="11730" spans="1:6">
      <c r="F11730" s="178"/>
    </row>
    <row r="11731" spans="1:6">
      <c r="A11731" s="802" t="s">
        <v>399</v>
      </c>
      <c r="B11731" s="802"/>
      <c r="C11731" s="802"/>
      <c r="D11731" s="802"/>
      <c r="E11731" s="802"/>
      <c r="F11731" s="802"/>
    </row>
    <row r="11732" spans="1:6">
      <c r="A11732" s="802" t="s">
        <v>303</v>
      </c>
      <c r="B11732" s="802"/>
      <c r="C11732" s="802"/>
      <c r="D11732" s="802"/>
      <c r="E11732" s="802"/>
      <c r="F11732" s="802"/>
    </row>
    <row r="11733" spans="1:6">
      <c r="F11733" s="178" t="s">
        <v>219</v>
      </c>
    </row>
    <row r="11734" spans="1:6">
      <c r="F11734" s="178" t="s">
        <v>220</v>
      </c>
    </row>
    <row r="11735" spans="1:6">
      <c r="F11735" s="178" t="s">
        <v>221</v>
      </c>
    </row>
    <row r="11736" spans="1:6">
      <c r="F11736" s="246" t="s">
        <v>222</v>
      </c>
    </row>
    <row r="11737" spans="1:6">
      <c r="F11737" s="178" t="s">
        <v>1885</v>
      </c>
    </row>
    <row r="11738" spans="1:6">
      <c r="F11738" s="178" t="s">
        <v>177</v>
      </c>
    </row>
    <row r="11739" spans="1:6">
      <c r="A11739" s="123"/>
    </row>
    <row r="11740" spans="1:6">
      <c r="A11740" s="804" t="s">
        <v>1886</v>
      </c>
      <c r="B11740" s="804"/>
      <c r="C11740" s="804"/>
      <c r="D11740" s="804"/>
      <c r="E11740" s="804"/>
      <c r="F11740" s="804"/>
    </row>
    <row r="11741" spans="1:6">
      <c r="A11741" s="121" t="s">
        <v>703</v>
      </c>
      <c r="B11741" s="640" t="s">
        <v>1374</v>
      </c>
    </row>
    <row r="11742" spans="1:6">
      <c r="A11742" s="803" t="s">
        <v>262</v>
      </c>
      <c r="B11742" s="781" t="s">
        <v>418</v>
      </c>
      <c r="C11742" s="806" t="s">
        <v>470</v>
      </c>
      <c r="D11742" s="807"/>
      <c r="E11742" s="805" t="s">
        <v>400</v>
      </c>
      <c r="F11742" s="781" t="s">
        <v>401</v>
      </c>
    </row>
    <row r="11743" spans="1:6">
      <c r="A11743" s="803"/>
      <c r="B11743" s="781"/>
      <c r="C11743" s="808"/>
      <c r="D11743" s="809"/>
      <c r="E11743" s="805"/>
      <c r="F11743" s="781"/>
    </row>
    <row r="11744" spans="1:6">
      <c r="A11744" s="803"/>
      <c r="B11744" s="781"/>
      <c r="C11744" s="247" t="s">
        <v>402</v>
      </c>
      <c r="D11744" s="247" t="s">
        <v>403</v>
      </c>
      <c r="E11744" s="805"/>
      <c r="F11744" s="781"/>
    </row>
    <row r="11745" spans="1:6">
      <c r="A11745" s="712">
        <v>1</v>
      </c>
      <c r="B11745" s="709">
        <v>2</v>
      </c>
      <c r="C11745" s="247">
        <v>3</v>
      </c>
      <c r="D11745" s="247">
        <v>4</v>
      </c>
      <c r="E11745" s="711">
        <v>5</v>
      </c>
      <c r="F11745" s="709">
        <v>6</v>
      </c>
    </row>
    <row r="11746" spans="1:6">
      <c r="A11746" s="712">
        <v>1</v>
      </c>
      <c r="B11746" s="248" t="s">
        <v>368</v>
      </c>
      <c r="C11746" s="249"/>
      <c r="D11746" s="249"/>
      <c r="E11746" s="125"/>
      <c r="F11746" s="710"/>
    </row>
    <row r="11747" spans="1:6">
      <c r="A11747" s="126" t="s">
        <v>264</v>
      </c>
      <c r="B11747" s="250" t="s">
        <v>369</v>
      </c>
      <c r="C11747" s="126" t="s">
        <v>1879</v>
      </c>
      <c r="D11747" s="126" t="s">
        <v>1879</v>
      </c>
      <c r="E11747" s="124"/>
      <c r="F11747" s="119"/>
    </row>
    <row r="11748" spans="1:6">
      <c r="A11748" s="126" t="s">
        <v>265</v>
      </c>
      <c r="B11748" s="251" t="s">
        <v>223</v>
      </c>
      <c r="C11748" s="126" t="s">
        <v>1879</v>
      </c>
      <c r="D11748" s="126" t="s">
        <v>1879</v>
      </c>
      <c r="E11748" s="124"/>
      <c r="F11748" s="119"/>
    </row>
    <row r="11749" spans="1:6" ht="31.5">
      <c r="A11749" s="126" t="s">
        <v>276</v>
      </c>
      <c r="B11749" s="251" t="s">
        <v>480</v>
      </c>
      <c r="C11749" s="126" t="s">
        <v>1879</v>
      </c>
      <c r="D11749" s="126" t="s">
        <v>1879</v>
      </c>
      <c r="E11749" s="124"/>
      <c r="F11749" s="119"/>
    </row>
    <row r="11750" spans="1:6" ht="63">
      <c r="A11750" s="127" t="s">
        <v>291</v>
      </c>
      <c r="B11750" s="128" t="s">
        <v>481</v>
      </c>
      <c r="C11750" s="126" t="s">
        <v>1879</v>
      </c>
      <c r="D11750" s="126" t="s">
        <v>1879</v>
      </c>
      <c r="E11750" s="124"/>
      <c r="F11750" s="119"/>
    </row>
    <row r="11751" spans="1:6" ht="31.5">
      <c r="A11751" s="127" t="s">
        <v>482</v>
      </c>
      <c r="B11751" s="128" t="s">
        <v>483</v>
      </c>
      <c r="C11751" s="126" t="s">
        <v>1879</v>
      </c>
      <c r="D11751" s="126" t="s">
        <v>1879</v>
      </c>
      <c r="E11751" s="124"/>
      <c r="F11751" s="119"/>
    </row>
    <row r="11752" spans="1:6">
      <c r="A11752" s="127" t="s">
        <v>484</v>
      </c>
      <c r="B11752" s="128" t="s">
        <v>485</v>
      </c>
      <c r="C11752" s="126" t="s">
        <v>1879</v>
      </c>
      <c r="D11752" s="126" t="s">
        <v>1879</v>
      </c>
      <c r="E11752" s="124"/>
      <c r="F11752" s="119"/>
    </row>
    <row r="11753" spans="1:6">
      <c r="A11753" s="129">
        <v>2</v>
      </c>
      <c r="B11753" s="130" t="s">
        <v>298</v>
      </c>
      <c r="C11753" s="126"/>
      <c r="D11753" s="126"/>
      <c r="E11753" s="124"/>
      <c r="F11753" s="119"/>
    </row>
    <row r="11754" spans="1:6" ht="31.5">
      <c r="A11754" s="127" t="s">
        <v>267</v>
      </c>
      <c r="B11754" s="128" t="s">
        <v>486</v>
      </c>
      <c r="C11754" s="126" t="s">
        <v>1879</v>
      </c>
      <c r="D11754" s="126" t="s">
        <v>1879</v>
      </c>
      <c r="E11754" s="124"/>
      <c r="F11754" s="119"/>
    </row>
    <row r="11755" spans="1:6" ht="63">
      <c r="A11755" s="127" t="s">
        <v>268</v>
      </c>
      <c r="B11755" s="128" t="s">
        <v>411</v>
      </c>
      <c r="C11755" s="126" t="s">
        <v>1879</v>
      </c>
      <c r="D11755" s="126" t="s">
        <v>1879</v>
      </c>
      <c r="E11755" s="124"/>
      <c r="F11755" s="119"/>
    </row>
    <row r="11756" spans="1:6" ht="31.5">
      <c r="A11756" s="127" t="s">
        <v>269</v>
      </c>
      <c r="B11756" s="128" t="s">
        <v>412</v>
      </c>
      <c r="C11756" s="126" t="s">
        <v>1879</v>
      </c>
      <c r="D11756" s="126" t="s">
        <v>1879</v>
      </c>
      <c r="E11756" s="124"/>
      <c r="F11756" s="119"/>
    </row>
    <row r="11757" spans="1:6" ht="47.25">
      <c r="A11757" s="129">
        <v>3</v>
      </c>
      <c r="B11757" s="130" t="s">
        <v>210</v>
      </c>
      <c r="C11757" s="126" t="s">
        <v>1879</v>
      </c>
      <c r="D11757" s="126" t="s">
        <v>1879</v>
      </c>
      <c r="E11757" s="124"/>
      <c r="F11757" s="119"/>
    </row>
    <row r="11758" spans="1:6" ht="31.5">
      <c r="A11758" s="127" t="s">
        <v>299</v>
      </c>
      <c r="B11758" s="128" t="s">
        <v>211</v>
      </c>
      <c r="C11758" s="126" t="s">
        <v>1879</v>
      </c>
      <c r="D11758" s="126" t="s">
        <v>1879</v>
      </c>
      <c r="E11758" s="124"/>
      <c r="F11758" s="119"/>
    </row>
    <row r="11759" spans="1:6">
      <c r="A11759" s="127" t="s">
        <v>240</v>
      </c>
      <c r="B11759" s="128" t="s">
        <v>212</v>
      </c>
      <c r="C11759" s="126" t="s">
        <v>1879</v>
      </c>
      <c r="D11759" s="126" t="s">
        <v>1879</v>
      </c>
      <c r="E11759" s="124"/>
      <c r="F11759" s="119"/>
    </row>
    <row r="11760" spans="1:6">
      <c r="A11760" s="127" t="s">
        <v>242</v>
      </c>
      <c r="B11760" s="128" t="s">
        <v>213</v>
      </c>
      <c r="C11760" s="126" t="s">
        <v>1879</v>
      </c>
      <c r="D11760" s="126" t="s">
        <v>1879</v>
      </c>
      <c r="E11760" s="124"/>
      <c r="F11760" s="119"/>
    </row>
    <row r="11761" spans="1:6">
      <c r="A11761" s="127" t="s">
        <v>214</v>
      </c>
      <c r="B11761" s="128" t="s">
        <v>215</v>
      </c>
      <c r="C11761" s="126" t="s">
        <v>1879</v>
      </c>
      <c r="D11761" s="126" t="s">
        <v>1879</v>
      </c>
      <c r="E11761" s="124"/>
      <c r="F11761" s="119"/>
    </row>
    <row r="11762" spans="1:6">
      <c r="A11762" s="127" t="s">
        <v>216</v>
      </c>
      <c r="B11762" s="128" t="s">
        <v>217</v>
      </c>
      <c r="C11762" s="126" t="s">
        <v>1879</v>
      </c>
      <c r="D11762" s="126" t="s">
        <v>1879</v>
      </c>
      <c r="E11762" s="124"/>
      <c r="F11762" s="119"/>
    </row>
    <row r="11763" spans="1:6">
      <c r="A11763" s="129">
        <v>4</v>
      </c>
      <c r="B11763" s="130" t="s">
        <v>394</v>
      </c>
      <c r="C11763" s="126"/>
      <c r="D11763" s="126"/>
      <c r="E11763" s="124"/>
      <c r="F11763" s="119"/>
    </row>
    <row r="11764" spans="1:6" ht="31.5">
      <c r="A11764" s="126" t="s">
        <v>271</v>
      </c>
      <c r="B11764" s="251" t="s">
        <v>218</v>
      </c>
      <c r="C11764" s="126" t="s">
        <v>1879</v>
      </c>
      <c r="D11764" s="126" t="s">
        <v>1879</v>
      </c>
      <c r="E11764" s="124"/>
      <c r="F11764" s="119"/>
    </row>
    <row r="11765" spans="1:6" ht="63">
      <c r="A11765" s="126" t="s">
        <v>272</v>
      </c>
      <c r="B11765" s="251" t="s">
        <v>392</v>
      </c>
      <c r="C11765" s="126" t="s">
        <v>1879</v>
      </c>
      <c r="D11765" s="126" t="s">
        <v>1879</v>
      </c>
      <c r="E11765" s="124"/>
      <c r="F11765" s="119"/>
    </row>
    <row r="11766" spans="1:6" ht="31.5">
      <c r="A11766" s="126" t="s">
        <v>273</v>
      </c>
      <c r="B11766" s="251" t="s">
        <v>500</v>
      </c>
      <c r="C11766" s="126" t="s">
        <v>1879</v>
      </c>
      <c r="D11766" s="126" t="s">
        <v>1879</v>
      </c>
      <c r="E11766" s="124"/>
      <c r="F11766" s="119"/>
    </row>
    <row r="11767" spans="1:6" ht="31.5">
      <c r="A11767" s="126" t="s">
        <v>138</v>
      </c>
      <c r="B11767" s="251" t="s">
        <v>501</v>
      </c>
      <c r="C11767" s="126" t="s">
        <v>1879</v>
      </c>
      <c r="D11767" s="126" t="s">
        <v>1879</v>
      </c>
      <c r="E11767" s="124"/>
      <c r="F11767" s="119"/>
    </row>
    <row r="11768" spans="1:6">
      <c r="E11768" s="719"/>
      <c r="F11768" s="178" t="s">
        <v>251</v>
      </c>
    </row>
    <row r="11769" spans="1:6">
      <c r="B11769" s="53"/>
      <c r="F11769" s="178" t="s">
        <v>456</v>
      </c>
    </row>
    <row r="11770" spans="1:6">
      <c r="F11770" s="178" t="s">
        <v>182</v>
      </c>
    </row>
    <row r="11771" spans="1:6">
      <c r="F11771" s="178"/>
    </row>
    <row r="11772" spans="1:6">
      <c r="A11772" s="802" t="s">
        <v>399</v>
      </c>
      <c r="B11772" s="802"/>
      <c r="C11772" s="802"/>
      <c r="D11772" s="802"/>
      <c r="E11772" s="802"/>
      <c r="F11772" s="802"/>
    </row>
    <row r="11773" spans="1:6">
      <c r="A11773" s="802" t="s">
        <v>303</v>
      </c>
      <c r="B11773" s="802"/>
      <c r="C11773" s="802"/>
      <c r="D11773" s="802"/>
      <c r="E11773" s="802"/>
      <c r="F11773" s="802"/>
    </row>
    <row r="11774" spans="1:6">
      <c r="F11774" s="178" t="s">
        <v>219</v>
      </c>
    </row>
    <row r="11775" spans="1:6">
      <c r="F11775" s="178" t="s">
        <v>220</v>
      </c>
    </row>
    <row r="11776" spans="1:6">
      <c r="F11776" s="178" t="s">
        <v>221</v>
      </c>
    </row>
    <row r="11777" spans="1:6">
      <c r="F11777" s="246" t="s">
        <v>222</v>
      </c>
    </row>
    <row r="11778" spans="1:6">
      <c r="F11778" s="178" t="s">
        <v>1885</v>
      </c>
    </row>
    <row r="11779" spans="1:6">
      <c r="F11779" s="178" t="s">
        <v>177</v>
      </c>
    </row>
    <row r="11780" spans="1:6">
      <c r="A11780" s="123"/>
    </row>
    <row r="11781" spans="1:6">
      <c r="A11781" s="804" t="s">
        <v>1886</v>
      </c>
      <c r="B11781" s="804"/>
      <c r="C11781" s="804"/>
      <c r="D11781" s="804"/>
      <c r="E11781" s="804"/>
      <c r="F11781" s="804"/>
    </row>
    <row r="11782" spans="1:6">
      <c r="A11782" s="121" t="s">
        <v>704</v>
      </c>
      <c r="B11782" s="640" t="s">
        <v>1375</v>
      </c>
    </row>
    <row r="11783" spans="1:6">
      <c r="A11783" s="803" t="s">
        <v>262</v>
      </c>
      <c r="B11783" s="781" t="s">
        <v>418</v>
      </c>
      <c r="C11783" s="806" t="s">
        <v>470</v>
      </c>
      <c r="D11783" s="807"/>
      <c r="E11783" s="805" t="s">
        <v>400</v>
      </c>
      <c r="F11783" s="781" t="s">
        <v>401</v>
      </c>
    </row>
    <row r="11784" spans="1:6">
      <c r="A11784" s="803"/>
      <c r="B11784" s="781"/>
      <c r="C11784" s="808"/>
      <c r="D11784" s="809"/>
      <c r="E11784" s="805"/>
      <c r="F11784" s="781"/>
    </row>
    <row r="11785" spans="1:6">
      <c r="A11785" s="803"/>
      <c r="B11785" s="781"/>
      <c r="C11785" s="247" t="s">
        <v>402</v>
      </c>
      <c r="D11785" s="247" t="s">
        <v>403</v>
      </c>
      <c r="E11785" s="805"/>
      <c r="F11785" s="781"/>
    </row>
    <row r="11786" spans="1:6">
      <c r="A11786" s="712">
        <v>1</v>
      </c>
      <c r="B11786" s="709">
        <v>2</v>
      </c>
      <c r="C11786" s="247">
        <v>3</v>
      </c>
      <c r="D11786" s="247">
        <v>4</v>
      </c>
      <c r="E11786" s="711">
        <v>5</v>
      </c>
      <c r="F11786" s="709">
        <v>6</v>
      </c>
    </row>
    <row r="11787" spans="1:6">
      <c r="A11787" s="712">
        <v>1</v>
      </c>
      <c r="B11787" s="248" t="s">
        <v>368</v>
      </c>
      <c r="C11787" s="249"/>
      <c r="D11787" s="249"/>
      <c r="E11787" s="125"/>
      <c r="F11787" s="710"/>
    </row>
    <row r="11788" spans="1:6">
      <c r="A11788" s="126" t="s">
        <v>264</v>
      </c>
      <c r="B11788" s="250" t="s">
        <v>369</v>
      </c>
      <c r="C11788" s="126" t="s">
        <v>1879</v>
      </c>
      <c r="D11788" s="126" t="s">
        <v>1879</v>
      </c>
      <c r="E11788" s="124"/>
      <c r="F11788" s="119"/>
    </row>
    <row r="11789" spans="1:6">
      <c r="A11789" s="126" t="s">
        <v>265</v>
      </c>
      <c r="B11789" s="251" t="s">
        <v>223</v>
      </c>
      <c r="C11789" s="126" t="s">
        <v>1879</v>
      </c>
      <c r="D11789" s="126" t="s">
        <v>1879</v>
      </c>
      <c r="E11789" s="124"/>
      <c r="F11789" s="119"/>
    </row>
    <row r="11790" spans="1:6" ht="31.5">
      <c r="A11790" s="126" t="s">
        <v>276</v>
      </c>
      <c r="B11790" s="251" t="s">
        <v>480</v>
      </c>
      <c r="C11790" s="126" t="s">
        <v>1879</v>
      </c>
      <c r="D11790" s="126" t="s">
        <v>1879</v>
      </c>
      <c r="E11790" s="124"/>
      <c r="F11790" s="119"/>
    </row>
    <row r="11791" spans="1:6" ht="63">
      <c r="A11791" s="127" t="s">
        <v>291</v>
      </c>
      <c r="B11791" s="128" t="s">
        <v>481</v>
      </c>
      <c r="C11791" s="126" t="s">
        <v>1879</v>
      </c>
      <c r="D11791" s="126" t="s">
        <v>1879</v>
      </c>
      <c r="E11791" s="124"/>
      <c r="F11791" s="119"/>
    </row>
    <row r="11792" spans="1:6" ht="31.5">
      <c r="A11792" s="127" t="s">
        <v>482</v>
      </c>
      <c r="B11792" s="128" t="s">
        <v>483</v>
      </c>
      <c r="C11792" s="126" t="s">
        <v>1879</v>
      </c>
      <c r="D11792" s="126" t="s">
        <v>1879</v>
      </c>
      <c r="E11792" s="124"/>
      <c r="F11792" s="119"/>
    </row>
    <row r="11793" spans="1:6">
      <c r="A11793" s="127" t="s">
        <v>484</v>
      </c>
      <c r="B11793" s="128" t="s">
        <v>485</v>
      </c>
      <c r="C11793" s="126" t="s">
        <v>1879</v>
      </c>
      <c r="D11793" s="126" t="s">
        <v>1879</v>
      </c>
      <c r="E11793" s="124"/>
      <c r="F11793" s="119"/>
    </row>
    <row r="11794" spans="1:6">
      <c r="A11794" s="129">
        <v>2</v>
      </c>
      <c r="B11794" s="130" t="s">
        <v>298</v>
      </c>
      <c r="C11794" s="126"/>
      <c r="D11794" s="126"/>
      <c r="E11794" s="124"/>
      <c r="F11794" s="119"/>
    </row>
    <row r="11795" spans="1:6" ht="31.5">
      <c r="A11795" s="127" t="s">
        <v>267</v>
      </c>
      <c r="B11795" s="128" t="s">
        <v>486</v>
      </c>
      <c r="C11795" s="126" t="s">
        <v>1879</v>
      </c>
      <c r="D11795" s="126" t="s">
        <v>1879</v>
      </c>
      <c r="E11795" s="124"/>
      <c r="F11795" s="119"/>
    </row>
    <row r="11796" spans="1:6" ht="63">
      <c r="A11796" s="127" t="s">
        <v>268</v>
      </c>
      <c r="B11796" s="128" t="s">
        <v>411</v>
      </c>
      <c r="C11796" s="126" t="s">
        <v>1879</v>
      </c>
      <c r="D11796" s="126" t="s">
        <v>1879</v>
      </c>
      <c r="E11796" s="124"/>
      <c r="F11796" s="119"/>
    </row>
    <row r="11797" spans="1:6" ht="31.5">
      <c r="A11797" s="127" t="s">
        <v>269</v>
      </c>
      <c r="B11797" s="128" t="s">
        <v>412</v>
      </c>
      <c r="C11797" s="126" t="s">
        <v>1879</v>
      </c>
      <c r="D11797" s="126" t="s">
        <v>1879</v>
      </c>
      <c r="E11797" s="124"/>
      <c r="F11797" s="119"/>
    </row>
    <row r="11798" spans="1:6" ht="47.25">
      <c r="A11798" s="129">
        <v>3</v>
      </c>
      <c r="B11798" s="130" t="s">
        <v>210</v>
      </c>
      <c r="C11798" s="126" t="s">
        <v>1879</v>
      </c>
      <c r="D11798" s="126" t="s">
        <v>1879</v>
      </c>
      <c r="E11798" s="124"/>
      <c r="F11798" s="119"/>
    </row>
    <row r="11799" spans="1:6" ht="31.5">
      <c r="A11799" s="127" t="s">
        <v>299</v>
      </c>
      <c r="B11799" s="128" t="s">
        <v>211</v>
      </c>
      <c r="C11799" s="126" t="s">
        <v>1879</v>
      </c>
      <c r="D11799" s="126" t="s">
        <v>1879</v>
      </c>
      <c r="E11799" s="124"/>
      <c r="F11799" s="119"/>
    </row>
    <row r="11800" spans="1:6">
      <c r="A11800" s="127" t="s">
        <v>240</v>
      </c>
      <c r="B11800" s="128" t="s">
        <v>212</v>
      </c>
      <c r="C11800" s="126" t="s">
        <v>1879</v>
      </c>
      <c r="D11800" s="126" t="s">
        <v>1879</v>
      </c>
      <c r="E11800" s="124"/>
      <c r="F11800" s="119"/>
    </row>
    <row r="11801" spans="1:6">
      <c r="A11801" s="127" t="s">
        <v>242</v>
      </c>
      <c r="B11801" s="128" t="s">
        <v>213</v>
      </c>
      <c r="C11801" s="126" t="s">
        <v>1879</v>
      </c>
      <c r="D11801" s="126" t="s">
        <v>1879</v>
      </c>
      <c r="E11801" s="124"/>
      <c r="F11801" s="119"/>
    </row>
    <row r="11802" spans="1:6">
      <c r="A11802" s="127" t="s">
        <v>214</v>
      </c>
      <c r="B11802" s="128" t="s">
        <v>215</v>
      </c>
      <c r="C11802" s="126" t="s">
        <v>1879</v>
      </c>
      <c r="D11802" s="126" t="s">
        <v>1879</v>
      </c>
      <c r="E11802" s="124"/>
      <c r="F11802" s="119"/>
    </row>
    <row r="11803" spans="1:6">
      <c r="A11803" s="127" t="s">
        <v>216</v>
      </c>
      <c r="B11803" s="128" t="s">
        <v>217</v>
      </c>
      <c r="C11803" s="126" t="s">
        <v>1879</v>
      </c>
      <c r="D11803" s="126" t="s">
        <v>1879</v>
      </c>
      <c r="E11803" s="124"/>
      <c r="F11803" s="119"/>
    </row>
    <row r="11804" spans="1:6">
      <c r="A11804" s="129">
        <v>4</v>
      </c>
      <c r="B11804" s="130" t="s">
        <v>394</v>
      </c>
      <c r="C11804" s="126"/>
      <c r="D11804" s="126"/>
      <c r="E11804" s="124"/>
      <c r="F11804" s="119"/>
    </row>
    <row r="11805" spans="1:6" ht="31.5">
      <c r="A11805" s="126" t="s">
        <v>271</v>
      </c>
      <c r="B11805" s="251" t="s">
        <v>218</v>
      </c>
      <c r="C11805" s="126" t="s">
        <v>1879</v>
      </c>
      <c r="D11805" s="126" t="s">
        <v>1879</v>
      </c>
      <c r="E11805" s="124"/>
      <c r="F11805" s="119"/>
    </row>
    <row r="11806" spans="1:6" ht="63">
      <c r="A11806" s="126" t="s">
        <v>272</v>
      </c>
      <c r="B11806" s="251" t="s">
        <v>392</v>
      </c>
      <c r="C11806" s="126" t="s">
        <v>1879</v>
      </c>
      <c r="D11806" s="126" t="s">
        <v>1879</v>
      </c>
      <c r="E11806" s="124"/>
      <c r="F11806" s="119"/>
    </row>
    <row r="11807" spans="1:6" ht="31.5">
      <c r="A11807" s="126" t="s">
        <v>273</v>
      </c>
      <c r="B11807" s="251" t="s">
        <v>500</v>
      </c>
      <c r="C11807" s="126" t="s">
        <v>1879</v>
      </c>
      <c r="D11807" s="126" t="s">
        <v>1879</v>
      </c>
      <c r="E11807" s="124"/>
      <c r="F11807" s="119"/>
    </row>
    <row r="11808" spans="1:6" ht="31.5">
      <c r="A11808" s="126" t="s">
        <v>138</v>
      </c>
      <c r="B11808" s="251" t="s">
        <v>501</v>
      </c>
      <c r="C11808" s="126" t="s">
        <v>1879</v>
      </c>
      <c r="D11808" s="126" t="s">
        <v>1879</v>
      </c>
      <c r="E11808" s="124"/>
      <c r="F11808" s="119"/>
    </row>
    <row r="11809" spans="1:6">
      <c r="E11809" s="719"/>
      <c r="F11809" s="178" t="s">
        <v>251</v>
      </c>
    </row>
    <row r="11810" spans="1:6">
      <c r="B11810" s="53"/>
      <c r="F11810" s="178" t="s">
        <v>456</v>
      </c>
    </row>
    <row r="11811" spans="1:6">
      <c r="F11811" s="178" t="s">
        <v>182</v>
      </c>
    </row>
    <row r="11812" spans="1:6">
      <c r="F11812" s="178"/>
    </row>
    <row r="11813" spans="1:6">
      <c r="A11813" s="802" t="s">
        <v>399</v>
      </c>
      <c r="B11813" s="802"/>
      <c r="C11813" s="802"/>
      <c r="D11813" s="802"/>
      <c r="E11813" s="802"/>
      <c r="F11813" s="802"/>
    </row>
    <row r="11814" spans="1:6">
      <c r="A11814" s="802" t="s">
        <v>303</v>
      </c>
      <c r="B11814" s="802"/>
      <c r="C11814" s="802"/>
      <c r="D11814" s="802"/>
      <c r="E11814" s="802"/>
      <c r="F11814" s="802"/>
    </row>
    <row r="11815" spans="1:6">
      <c r="F11815" s="178" t="s">
        <v>219</v>
      </c>
    </row>
    <row r="11816" spans="1:6">
      <c r="F11816" s="178" t="s">
        <v>220</v>
      </c>
    </row>
    <row r="11817" spans="1:6">
      <c r="F11817" s="178" t="s">
        <v>221</v>
      </c>
    </row>
    <row r="11818" spans="1:6">
      <c r="F11818" s="246" t="s">
        <v>222</v>
      </c>
    </row>
    <row r="11819" spans="1:6">
      <c r="F11819" s="178" t="s">
        <v>1885</v>
      </c>
    </row>
    <row r="11820" spans="1:6">
      <c r="F11820" s="178" t="s">
        <v>177</v>
      </c>
    </row>
    <row r="11821" spans="1:6">
      <c r="A11821" s="123"/>
    </row>
    <row r="11822" spans="1:6">
      <c r="A11822" s="804" t="s">
        <v>1886</v>
      </c>
      <c r="B11822" s="804"/>
      <c r="C11822" s="804"/>
      <c r="D11822" s="804"/>
      <c r="E11822" s="804"/>
      <c r="F11822" s="804"/>
    </row>
    <row r="11823" spans="1:6">
      <c r="A11823" s="121" t="s">
        <v>705</v>
      </c>
      <c r="B11823" s="640" t="s">
        <v>1376</v>
      </c>
    </row>
    <row r="11824" spans="1:6">
      <c r="A11824" s="803" t="s">
        <v>262</v>
      </c>
      <c r="B11824" s="781" t="s">
        <v>418</v>
      </c>
      <c r="C11824" s="806" t="s">
        <v>470</v>
      </c>
      <c r="D11824" s="807"/>
      <c r="E11824" s="805" t="s">
        <v>400</v>
      </c>
      <c r="F11824" s="781" t="s">
        <v>401</v>
      </c>
    </row>
    <row r="11825" spans="1:6">
      <c r="A11825" s="803"/>
      <c r="B11825" s="781"/>
      <c r="C11825" s="808"/>
      <c r="D11825" s="809"/>
      <c r="E11825" s="805"/>
      <c r="F11825" s="781"/>
    </row>
    <row r="11826" spans="1:6">
      <c r="A11826" s="803"/>
      <c r="B11826" s="781"/>
      <c r="C11826" s="247" t="s">
        <v>402</v>
      </c>
      <c r="D11826" s="247" t="s">
        <v>403</v>
      </c>
      <c r="E11826" s="805"/>
      <c r="F11826" s="781"/>
    </row>
    <row r="11827" spans="1:6">
      <c r="A11827" s="712">
        <v>1</v>
      </c>
      <c r="B11827" s="709">
        <v>2</v>
      </c>
      <c r="C11827" s="247">
        <v>3</v>
      </c>
      <c r="D11827" s="247">
        <v>4</v>
      </c>
      <c r="E11827" s="711">
        <v>5</v>
      </c>
      <c r="F11827" s="709">
        <v>6</v>
      </c>
    </row>
    <row r="11828" spans="1:6">
      <c r="A11828" s="712">
        <v>1</v>
      </c>
      <c r="B11828" s="248" t="s">
        <v>368</v>
      </c>
      <c r="C11828" s="249"/>
      <c r="D11828" s="249"/>
      <c r="E11828" s="125"/>
      <c r="F11828" s="710"/>
    </row>
    <row r="11829" spans="1:6">
      <c r="A11829" s="126" t="s">
        <v>264</v>
      </c>
      <c r="B11829" s="250" t="s">
        <v>369</v>
      </c>
      <c r="C11829" s="126" t="s">
        <v>1879</v>
      </c>
      <c r="D11829" s="126" t="s">
        <v>1879</v>
      </c>
      <c r="E11829" s="124"/>
      <c r="F11829" s="119"/>
    </row>
    <row r="11830" spans="1:6">
      <c r="A11830" s="126" t="s">
        <v>265</v>
      </c>
      <c r="B11830" s="251" t="s">
        <v>223</v>
      </c>
      <c r="C11830" s="126" t="s">
        <v>1879</v>
      </c>
      <c r="D11830" s="126" t="s">
        <v>1879</v>
      </c>
      <c r="E11830" s="124"/>
      <c r="F11830" s="119"/>
    </row>
    <row r="11831" spans="1:6" ht="31.5">
      <c r="A11831" s="126" t="s">
        <v>276</v>
      </c>
      <c r="B11831" s="251" t="s">
        <v>480</v>
      </c>
      <c r="C11831" s="126" t="s">
        <v>1879</v>
      </c>
      <c r="D11831" s="126" t="s">
        <v>1879</v>
      </c>
      <c r="E11831" s="124"/>
      <c r="F11831" s="119"/>
    </row>
    <row r="11832" spans="1:6" ht="63">
      <c r="A11832" s="127" t="s">
        <v>291</v>
      </c>
      <c r="B11832" s="128" t="s">
        <v>481</v>
      </c>
      <c r="C11832" s="126" t="s">
        <v>1879</v>
      </c>
      <c r="D11832" s="126" t="s">
        <v>1879</v>
      </c>
      <c r="E11832" s="124"/>
      <c r="F11832" s="119"/>
    </row>
    <row r="11833" spans="1:6" ht="31.5">
      <c r="A11833" s="127" t="s">
        <v>482</v>
      </c>
      <c r="B11833" s="128" t="s">
        <v>483</v>
      </c>
      <c r="C11833" s="126" t="s">
        <v>1879</v>
      </c>
      <c r="D11833" s="126" t="s">
        <v>1879</v>
      </c>
      <c r="E11833" s="124"/>
      <c r="F11833" s="119"/>
    </row>
    <row r="11834" spans="1:6">
      <c r="A11834" s="127" t="s">
        <v>484</v>
      </c>
      <c r="B11834" s="128" t="s">
        <v>485</v>
      </c>
      <c r="C11834" s="126" t="s">
        <v>1879</v>
      </c>
      <c r="D11834" s="126" t="s">
        <v>1879</v>
      </c>
      <c r="E11834" s="124"/>
      <c r="F11834" s="119"/>
    </row>
    <row r="11835" spans="1:6">
      <c r="A11835" s="129">
        <v>2</v>
      </c>
      <c r="B11835" s="130" t="s">
        <v>298</v>
      </c>
      <c r="C11835" s="126"/>
      <c r="D11835" s="126"/>
      <c r="E11835" s="124"/>
      <c r="F11835" s="119"/>
    </row>
    <row r="11836" spans="1:6" ht="31.5">
      <c r="A11836" s="127" t="s">
        <v>267</v>
      </c>
      <c r="B11836" s="128" t="s">
        <v>486</v>
      </c>
      <c r="C11836" s="126" t="s">
        <v>1879</v>
      </c>
      <c r="D11836" s="126" t="s">
        <v>1879</v>
      </c>
      <c r="E11836" s="124"/>
      <c r="F11836" s="119"/>
    </row>
    <row r="11837" spans="1:6" ht="63">
      <c r="A11837" s="127" t="s">
        <v>268</v>
      </c>
      <c r="B11837" s="128" t="s">
        <v>411</v>
      </c>
      <c r="C11837" s="126" t="s">
        <v>1879</v>
      </c>
      <c r="D11837" s="126" t="s">
        <v>1879</v>
      </c>
      <c r="E11837" s="124"/>
      <c r="F11837" s="119"/>
    </row>
    <row r="11838" spans="1:6" ht="31.5">
      <c r="A11838" s="127" t="s">
        <v>269</v>
      </c>
      <c r="B11838" s="128" t="s">
        <v>412</v>
      </c>
      <c r="C11838" s="126" t="s">
        <v>1879</v>
      </c>
      <c r="D11838" s="126" t="s">
        <v>1879</v>
      </c>
      <c r="E11838" s="124"/>
      <c r="F11838" s="119"/>
    </row>
    <row r="11839" spans="1:6" ht="47.25">
      <c r="A11839" s="129">
        <v>3</v>
      </c>
      <c r="B11839" s="130" t="s">
        <v>210</v>
      </c>
      <c r="C11839" s="126" t="s">
        <v>1879</v>
      </c>
      <c r="D11839" s="126" t="s">
        <v>1879</v>
      </c>
      <c r="E11839" s="124"/>
      <c r="F11839" s="119"/>
    </row>
    <row r="11840" spans="1:6" ht="31.5">
      <c r="A11840" s="127" t="s">
        <v>299</v>
      </c>
      <c r="B11840" s="128" t="s">
        <v>211</v>
      </c>
      <c r="C11840" s="126" t="s">
        <v>1879</v>
      </c>
      <c r="D11840" s="126" t="s">
        <v>1879</v>
      </c>
      <c r="E11840" s="124"/>
      <c r="F11840" s="119"/>
    </row>
    <row r="11841" spans="1:6">
      <c r="A11841" s="127" t="s">
        <v>240</v>
      </c>
      <c r="B11841" s="128" t="s">
        <v>212</v>
      </c>
      <c r="C11841" s="126" t="s">
        <v>1879</v>
      </c>
      <c r="D11841" s="126" t="s">
        <v>1879</v>
      </c>
      <c r="E11841" s="124"/>
      <c r="F11841" s="119"/>
    </row>
    <row r="11842" spans="1:6">
      <c r="A11842" s="127" t="s">
        <v>242</v>
      </c>
      <c r="B11842" s="128" t="s">
        <v>213</v>
      </c>
      <c r="C11842" s="126" t="s">
        <v>1879</v>
      </c>
      <c r="D11842" s="126" t="s">
        <v>1879</v>
      </c>
      <c r="E11842" s="124"/>
      <c r="F11842" s="119"/>
    </row>
    <row r="11843" spans="1:6">
      <c r="A11843" s="127" t="s">
        <v>214</v>
      </c>
      <c r="B11843" s="128" t="s">
        <v>215</v>
      </c>
      <c r="C11843" s="126" t="s">
        <v>1879</v>
      </c>
      <c r="D11843" s="126" t="s">
        <v>1879</v>
      </c>
      <c r="E11843" s="124"/>
      <c r="F11843" s="119"/>
    </row>
    <row r="11844" spans="1:6">
      <c r="A11844" s="127" t="s">
        <v>216</v>
      </c>
      <c r="B11844" s="128" t="s">
        <v>217</v>
      </c>
      <c r="C11844" s="126" t="s">
        <v>1879</v>
      </c>
      <c r="D11844" s="126" t="s">
        <v>1879</v>
      </c>
      <c r="E11844" s="124"/>
      <c r="F11844" s="119"/>
    </row>
    <row r="11845" spans="1:6">
      <c r="A11845" s="129">
        <v>4</v>
      </c>
      <c r="B11845" s="130" t="s">
        <v>394</v>
      </c>
      <c r="C11845" s="126"/>
      <c r="D11845" s="126"/>
      <c r="E11845" s="124"/>
      <c r="F11845" s="119"/>
    </row>
    <row r="11846" spans="1:6" ht="31.5">
      <c r="A11846" s="126" t="s">
        <v>271</v>
      </c>
      <c r="B11846" s="251" t="s">
        <v>218</v>
      </c>
      <c r="C11846" s="126" t="s">
        <v>1879</v>
      </c>
      <c r="D11846" s="126" t="s">
        <v>1879</v>
      </c>
      <c r="E11846" s="124"/>
      <c r="F11846" s="119"/>
    </row>
    <row r="11847" spans="1:6" ht="63">
      <c r="A11847" s="126" t="s">
        <v>272</v>
      </c>
      <c r="B11847" s="251" t="s">
        <v>392</v>
      </c>
      <c r="C11847" s="126" t="s">
        <v>1879</v>
      </c>
      <c r="D11847" s="126" t="s">
        <v>1879</v>
      </c>
      <c r="E11847" s="124"/>
      <c r="F11847" s="119"/>
    </row>
    <row r="11848" spans="1:6" ht="31.5">
      <c r="A11848" s="126" t="s">
        <v>273</v>
      </c>
      <c r="B11848" s="251" t="s">
        <v>500</v>
      </c>
      <c r="C11848" s="126" t="s">
        <v>1879</v>
      </c>
      <c r="D11848" s="126" t="s">
        <v>1879</v>
      </c>
      <c r="E11848" s="124"/>
      <c r="F11848" s="119"/>
    </row>
    <row r="11849" spans="1:6" ht="31.5">
      <c r="A11849" s="126" t="s">
        <v>138</v>
      </c>
      <c r="B11849" s="251" t="s">
        <v>501</v>
      </c>
      <c r="C11849" s="126" t="s">
        <v>1879</v>
      </c>
      <c r="D11849" s="126" t="s">
        <v>1879</v>
      </c>
      <c r="E11849" s="124"/>
      <c r="F11849" s="119"/>
    </row>
    <row r="11850" spans="1:6">
      <c r="E11850" s="719"/>
      <c r="F11850" s="178" t="s">
        <v>251</v>
      </c>
    </row>
    <row r="11851" spans="1:6">
      <c r="B11851" s="53"/>
      <c r="F11851" s="178" t="s">
        <v>456</v>
      </c>
    </row>
    <row r="11852" spans="1:6">
      <c r="F11852" s="178" t="s">
        <v>182</v>
      </c>
    </row>
    <row r="11853" spans="1:6">
      <c r="F11853" s="178"/>
    </row>
    <row r="11854" spans="1:6">
      <c r="A11854" s="802" t="s">
        <v>399</v>
      </c>
      <c r="B11854" s="802"/>
      <c r="C11854" s="802"/>
      <c r="D11854" s="802"/>
      <c r="E11854" s="802"/>
      <c r="F11854" s="802"/>
    </row>
    <row r="11855" spans="1:6">
      <c r="A11855" s="802" t="s">
        <v>303</v>
      </c>
      <c r="B11855" s="802"/>
      <c r="C11855" s="802"/>
      <c r="D11855" s="802"/>
      <c r="E11855" s="802"/>
      <c r="F11855" s="802"/>
    </row>
    <row r="11856" spans="1:6">
      <c r="F11856" s="178" t="s">
        <v>219</v>
      </c>
    </row>
    <row r="11857" spans="1:6">
      <c r="F11857" s="178" t="s">
        <v>220</v>
      </c>
    </row>
    <row r="11858" spans="1:6">
      <c r="F11858" s="178" t="s">
        <v>221</v>
      </c>
    </row>
    <row r="11859" spans="1:6">
      <c r="F11859" s="246" t="s">
        <v>222</v>
      </c>
    </row>
    <row r="11860" spans="1:6">
      <c r="F11860" s="178" t="s">
        <v>1885</v>
      </c>
    </row>
    <row r="11861" spans="1:6">
      <c r="F11861" s="178" t="s">
        <v>177</v>
      </c>
    </row>
    <row r="11862" spans="1:6">
      <c r="A11862" s="123"/>
    </row>
    <row r="11863" spans="1:6">
      <c r="A11863" s="804" t="s">
        <v>1886</v>
      </c>
      <c r="B11863" s="804"/>
      <c r="C11863" s="804"/>
      <c r="D11863" s="804"/>
      <c r="E11863" s="804"/>
      <c r="F11863" s="804"/>
    </row>
    <row r="11864" spans="1:6">
      <c r="A11864" s="121" t="s">
        <v>706</v>
      </c>
      <c r="B11864" s="640" t="s">
        <v>1377</v>
      </c>
    </row>
    <row r="11865" spans="1:6">
      <c r="A11865" s="803" t="s">
        <v>262</v>
      </c>
      <c r="B11865" s="781" t="s">
        <v>418</v>
      </c>
      <c r="C11865" s="806" t="s">
        <v>470</v>
      </c>
      <c r="D11865" s="807"/>
      <c r="E11865" s="805" t="s">
        <v>400</v>
      </c>
      <c r="F11865" s="781" t="s">
        <v>401</v>
      </c>
    </row>
    <row r="11866" spans="1:6">
      <c r="A11866" s="803"/>
      <c r="B11866" s="781"/>
      <c r="C11866" s="808"/>
      <c r="D11866" s="809"/>
      <c r="E11866" s="805"/>
      <c r="F11866" s="781"/>
    </row>
    <row r="11867" spans="1:6">
      <c r="A11867" s="803"/>
      <c r="B11867" s="781"/>
      <c r="C11867" s="247" t="s">
        <v>402</v>
      </c>
      <c r="D11867" s="247" t="s">
        <v>403</v>
      </c>
      <c r="E11867" s="805"/>
      <c r="F11867" s="781"/>
    </row>
    <row r="11868" spans="1:6">
      <c r="A11868" s="712">
        <v>1</v>
      </c>
      <c r="B11868" s="709">
        <v>2</v>
      </c>
      <c r="C11868" s="247">
        <v>3</v>
      </c>
      <c r="D11868" s="247">
        <v>4</v>
      </c>
      <c r="E11868" s="711">
        <v>5</v>
      </c>
      <c r="F11868" s="709">
        <v>6</v>
      </c>
    </row>
    <row r="11869" spans="1:6">
      <c r="A11869" s="712">
        <v>1</v>
      </c>
      <c r="B11869" s="248" t="s">
        <v>368</v>
      </c>
      <c r="C11869" s="249"/>
      <c r="D11869" s="249"/>
      <c r="E11869" s="125"/>
      <c r="F11869" s="710"/>
    </row>
    <row r="11870" spans="1:6">
      <c r="A11870" s="126" t="s">
        <v>264</v>
      </c>
      <c r="B11870" s="250" t="s">
        <v>369</v>
      </c>
      <c r="C11870" s="126" t="s">
        <v>1879</v>
      </c>
      <c r="D11870" s="126" t="s">
        <v>1879</v>
      </c>
      <c r="E11870" s="124"/>
      <c r="F11870" s="119"/>
    </row>
    <row r="11871" spans="1:6">
      <c r="A11871" s="126" t="s">
        <v>265</v>
      </c>
      <c r="B11871" s="251" t="s">
        <v>223</v>
      </c>
      <c r="C11871" s="126" t="s">
        <v>1879</v>
      </c>
      <c r="D11871" s="126" t="s">
        <v>1879</v>
      </c>
      <c r="E11871" s="124"/>
      <c r="F11871" s="119"/>
    </row>
    <row r="11872" spans="1:6" ht="31.5">
      <c r="A11872" s="126" t="s">
        <v>276</v>
      </c>
      <c r="B11872" s="251" t="s">
        <v>480</v>
      </c>
      <c r="C11872" s="126" t="s">
        <v>1879</v>
      </c>
      <c r="D11872" s="126" t="s">
        <v>1879</v>
      </c>
      <c r="E11872" s="124"/>
      <c r="F11872" s="119"/>
    </row>
    <row r="11873" spans="1:6" ht="63">
      <c r="A11873" s="127" t="s">
        <v>291</v>
      </c>
      <c r="B11873" s="128" t="s">
        <v>481</v>
      </c>
      <c r="C11873" s="126" t="s">
        <v>1879</v>
      </c>
      <c r="D11873" s="126" t="s">
        <v>1879</v>
      </c>
      <c r="E11873" s="124"/>
      <c r="F11873" s="119"/>
    </row>
    <row r="11874" spans="1:6" ht="31.5">
      <c r="A11874" s="127" t="s">
        <v>482</v>
      </c>
      <c r="B11874" s="128" t="s">
        <v>483</v>
      </c>
      <c r="C11874" s="126" t="s">
        <v>1879</v>
      </c>
      <c r="D11874" s="126" t="s">
        <v>1879</v>
      </c>
      <c r="E11874" s="124"/>
      <c r="F11874" s="119"/>
    </row>
    <row r="11875" spans="1:6">
      <c r="A11875" s="127" t="s">
        <v>484</v>
      </c>
      <c r="B11875" s="128" t="s">
        <v>485</v>
      </c>
      <c r="C11875" s="126" t="s">
        <v>1879</v>
      </c>
      <c r="D11875" s="126" t="s">
        <v>1879</v>
      </c>
      <c r="E11875" s="124"/>
      <c r="F11875" s="119"/>
    </row>
    <row r="11876" spans="1:6">
      <c r="A11876" s="129">
        <v>2</v>
      </c>
      <c r="B11876" s="130" t="s">
        <v>298</v>
      </c>
      <c r="C11876" s="126"/>
      <c r="D11876" s="126"/>
      <c r="E11876" s="124"/>
      <c r="F11876" s="119"/>
    </row>
    <row r="11877" spans="1:6" ht="31.5">
      <c r="A11877" s="127" t="s">
        <v>267</v>
      </c>
      <c r="B11877" s="128" t="s">
        <v>486</v>
      </c>
      <c r="C11877" s="126" t="s">
        <v>1879</v>
      </c>
      <c r="D11877" s="126" t="s">
        <v>1879</v>
      </c>
      <c r="E11877" s="124"/>
      <c r="F11877" s="119"/>
    </row>
    <row r="11878" spans="1:6" ht="63">
      <c r="A11878" s="127" t="s">
        <v>268</v>
      </c>
      <c r="B11878" s="128" t="s">
        <v>411</v>
      </c>
      <c r="C11878" s="126" t="s">
        <v>1879</v>
      </c>
      <c r="D11878" s="126" t="s">
        <v>1879</v>
      </c>
      <c r="E11878" s="124"/>
      <c r="F11878" s="119"/>
    </row>
    <row r="11879" spans="1:6" ht="31.5">
      <c r="A11879" s="127" t="s">
        <v>269</v>
      </c>
      <c r="B11879" s="128" t="s">
        <v>412</v>
      </c>
      <c r="C11879" s="126" t="s">
        <v>1879</v>
      </c>
      <c r="D11879" s="126" t="s">
        <v>1879</v>
      </c>
      <c r="E11879" s="124"/>
      <c r="F11879" s="119"/>
    </row>
    <row r="11880" spans="1:6" ht="47.25">
      <c r="A11880" s="129">
        <v>3</v>
      </c>
      <c r="B11880" s="130" t="s">
        <v>210</v>
      </c>
      <c r="C11880" s="126" t="s">
        <v>1879</v>
      </c>
      <c r="D11880" s="126" t="s">
        <v>1879</v>
      </c>
      <c r="E11880" s="124"/>
      <c r="F11880" s="119"/>
    </row>
    <row r="11881" spans="1:6" ht="31.5">
      <c r="A11881" s="127" t="s">
        <v>299</v>
      </c>
      <c r="B11881" s="128" t="s">
        <v>211</v>
      </c>
      <c r="C11881" s="126" t="s">
        <v>1879</v>
      </c>
      <c r="D11881" s="126" t="s">
        <v>1879</v>
      </c>
      <c r="E11881" s="124"/>
      <c r="F11881" s="119"/>
    </row>
    <row r="11882" spans="1:6">
      <c r="A11882" s="127" t="s">
        <v>240</v>
      </c>
      <c r="B11882" s="128" t="s">
        <v>212</v>
      </c>
      <c r="C11882" s="126" t="s">
        <v>1879</v>
      </c>
      <c r="D11882" s="126" t="s">
        <v>1879</v>
      </c>
      <c r="E11882" s="124"/>
      <c r="F11882" s="119"/>
    </row>
    <row r="11883" spans="1:6">
      <c r="A11883" s="127" t="s">
        <v>242</v>
      </c>
      <c r="B11883" s="128" t="s">
        <v>213</v>
      </c>
      <c r="C11883" s="126" t="s">
        <v>1879</v>
      </c>
      <c r="D11883" s="126" t="s">
        <v>1879</v>
      </c>
      <c r="E11883" s="124"/>
      <c r="F11883" s="119"/>
    </row>
    <row r="11884" spans="1:6">
      <c r="A11884" s="127" t="s">
        <v>214</v>
      </c>
      <c r="B11884" s="128" t="s">
        <v>215</v>
      </c>
      <c r="C11884" s="126" t="s">
        <v>1879</v>
      </c>
      <c r="D11884" s="126" t="s">
        <v>1879</v>
      </c>
      <c r="E11884" s="124"/>
      <c r="F11884" s="119"/>
    </row>
    <row r="11885" spans="1:6">
      <c r="A11885" s="127" t="s">
        <v>216</v>
      </c>
      <c r="B11885" s="128" t="s">
        <v>217</v>
      </c>
      <c r="C11885" s="126" t="s">
        <v>1879</v>
      </c>
      <c r="D11885" s="126" t="s">
        <v>1879</v>
      </c>
      <c r="E11885" s="124"/>
      <c r="F11885" s="119"/>
    </row>
    <row r="11886" spans="1:6">
      <c r="A11886" s="129">
        <v>4</v>
      </c>
      <c r="B11886" s="130" t="s">
        <v>394</v>
      </c>
      <c r="C11886" s="126"/>
      <c r="D11886" s="126"/>
      <c r="E11886" s="124"/>
      <c r="F11886" s="119"/>
    </row>
    <row r="11887" spans="1:6" ht="31.5">
      <c r="A11887" s="126" t="s">
        <v>271</v>
      </c>
      <c r="B11887" s="251" t="s">
        <v>218</v>
      </c>
      <c r="C11887" s="126" t="s">
        <v>1879</v>
      </c>
      <c r="D11887" s="126" t="s">
        <v>1879</v>
      </c>
      <c r="E11887" s="124"/>
      <c r="F11887" s="119"/>
    </row>
    <row r="11888" spans="1:6" ht="63">
      <c r="A11888" s="126" t="s">
        <v>272</v>
      </c>
      <c r="B11888" s="251" t="s">
        <v>392</v>
      </c>
      <c r="C11888" s="126" t="s">
        <v>1879</v>
      </c>
      <c r="D11888" s="126" t="s">
        <v>1879</v>
      </c>
      <c r="E11888" s="124"/>
      <c r="F11888" s="119"/>
    </row>
    <row r="11889" spans="1:6" ht="31.5">
      <c r="A11889" s="126" t="s">
        <v>273</v>
      </c>
      <c r="B11889" s="251" t="s">
        <v>500</v>
      </c>
      <c r="C11889" s="126" t="s">
        <v>1879</v>
      </c>
      <c r="D11889" s="126" t="s">
        <v>1879</v>
      </c>
      <c r="E11889" s="124"/>
      <c r="F11889" s="119"/>
    </row>
    <row r="11890" spans="1:6" ht="31.5">
      <c r="A11890" s="126" t="s">
        <v>138</v>
      </c>
      <c r="B11890" s="251" t="s">
        <v>501</v>
      </c>
      <c r="C11890" s="126" t="s">
        <v>1879</v>
      </c>
      <c r="D11890" s="126" t="s">
        <v>1879</v>
      </c>
      <c r="E11890" s="124"/>
      <c r="F11890" s="119"/>
    </row>
    <row r="11891" spans="1:6">
      <c r="E11891" s="719"/>
      <c r="F11891" s="178" t="s">
        <v>251</v>
      </c>
    </row>
    <row r="11892" spans="1:6">
      <c r="B11892" s="53"/>
      <c r="F11892" s="178" t="s">
        <v>456</v>
      </c>
    </row>
    <row r="11893" spans="1:6">
      <c r="F11893" s="178" t="s">
        <v>182</v>
      </c>
    </row>
    <row r="11894" spans="1:6">
      <c r="F11894" s="178"/>
    </row>
    <row r="11895" spans="1:6">
      <c r="A11895" s="802" t="s">
        <v>399</v>
      </c>
      <c r="B11895" s="802"/>
      <c r="C11895" s="802"/>
      <c r="D11895" s="802"/>
      <c r="E11895" s="802"/>
      <c r="F11895" s="802"/>
    </row>
    <row r="11896" spans="1:6">
      <c r="A11896" s="802" t="s">
        <v>303</v>
      </c>
      <c r="B11896" s="802"/>
      <c r="C11896" s="802"/>
      <c r="D11896" s="802"/>
      <c r="E11896" s="802"/>
      <c r="F11896" s="802"/>
    </row>
    <row r="11897" spans="1:6">
      <c r="F11897" s="178" t="s">
        <v>219</v>
      </c>
    </row>
    <row r="11898" spans="1:6">
      <c r="F11898" s="178" t="s">
        <v>220</v>
      </c>
    </row>
    <row r="11899" spans="1:6">
      <c r="F11899" s="178" t="s">
        <v>221</v>
      </c>
    </row>
    <row r="11900" spans="1:6">
      <c r="F11900" s="246" t="s">
        <v>222</v>
      </c>
    </row>
    <row r="11901" spans="1:6">
      <c r="F11901" s="178" t="s">
        <v>1885</v>
      </c>
    </row>
    <row r="11902" spans="1:6">
      <c r="F11902" s="178" t="s">
        <v>177</v>
      </c>
    </row>
    <row r="11903" spans="1:6">
      <c r="A11903" s="123"/>
    </row>
    <row r="11904" spans="1:6">
      <c r="A11904" s="804" t="s">
        <v>1886</v>
      </c>
      <c r="B11904" s="804"/>
      <c r="C11904" s="804"/>
      <c r="D11904" s="804"/>
      <c r="E11904" s="804"/>
      <c r="F11904" s="804"/>
    </row>
    <row r="11905" spans="1:6">
      <c r="A11905" s="121" t="s">
        <v>707</v>
      </c>
      <c r="B11905" s="640" t="s">
        <v>1378</v>
      </c>
    </row>
    <row r="11906" spans="1:6">
      <c r="A11906" s="803" t="s">
        <v>262</v>
      </c>
      <c r="B11906" s="781" t="s">
        <v>418</v>
      </c>
      <c r="C11906" s="806" t="s">
        <v>470</v>
      </c>
      <c r="D11906" s="807"/>
      <c r="E11906" s="805" t="s">
        <v>400</v>
      </c>
      <c r="F11906" s="781" t="s">
        <v>401</v>
      </c>
    </row>
    <row r="11907" spans="1:6">
      <c r="A11907" s="803"/>
      <c r="B11907" s="781"/>
      <c r="C11907" s="808"/>
      <c r="D11907" s="809"/>
      <c r="E11907" s="805"/>
      <c r="F11907" s="781"/>
    </row>
    <row r="11908" spans="1:6">
      <c r="A11908" s="803"/>
      <c r="B11908" s="781"/>
      <c r="C11908" s="247" t="s">
        <v>402</v>
      </c>
      <c r="D11908" s="247" t="s">
        <v>403</v>
      </c>
      <c r="E11908" s="805"/>
      <c r="F11908" s="781"/>
    </row>
    <row r="11909" spans="1:6">
      <c r="A11909" s="712">
        <v>1</v>
      </c>
      <c r="B11909" s="709">
        <v>2</v>
      </c>
      <c r="C11909" s="247">
        <v>3</v>
      </c>
      <c r="D11909" s="247">
        <v>4</v>
      </c>
      <c r="E11909" s="711">
        <v>5</v>
      </c>
      <c r="F11909" s="709">
        <v>6</v>
      </c>
    </row>
    <row r="11910" spans="1:6">
      <c r="A11910" s="712">
        <v>1</v>
      </c>
      <c r="B11910" s="248" t="s">
        <v>368</v>
      </c>
      <c r="C11910" s="249"/>
      <c r="D11910" s="249"/>
      <c r="E11910" s="125"/>
      <c r="F11910" s="710"/>
    </row>
    <row r="11911" spans="1:6">
      <c r="A11911" s="126" t="s">
        <v>264</v>
      </c>
      <c r="B11911" s="250" t="s">
        <v>369</v>
      </c>
      <c r="C11911" s="126" t="s">
        <v>1879</v>
      </c>
      <c r="D11911" s="126" t="s">
        <v>1879</v>
      </c>
      <c r="E11911" s="124"/>
      <c r="F11911" s="119"/>
    </row>
    <row r="11912" spans="1:6">
      <c r="A11912" s="126" t="s">
        <v>265</v>
      </c>
      <c r="B11912" s="251" t="s">
        <v>223</v>
      </c>
      <c r="C11912" s="126" t="s">
        <v>1879</v>
      </c>
      <c r="D11912" s="126" t="s">
        <v>1879</v>
      </c>
      <c r="E11912" s="124"/>
      <c r="F11912" s="119"/>
    </row>
    <row r="11913" spans="1:6" ht="31.5">
      <c r="A11913" s="126" t="s">
        <v>276</v>
      </c>
      <c r="B11913" s="251" t="s">
        <v>480</v>
      </c>
      <c r="C11913" s="126" t="s">
        <v>1879</v>
      </c>
      <c r="D11913" s="126" t="s">
        <v>1879</v>
      </c>
      <c r="E11913" s="124"/>
      <c r="F11913" s="119"/>
    </row>
    <row r="11914" spans="1:6" ht="63">
      <c r="A11914" s="127" t="s">
        <v>291</v>
      </c>
      <c r="B11914" s="128" t="s">
        <v>481</v>
      </c>
      <c r="C11914" s="126" t="s">
        <v>1879</v>
      </c>
      <c r="D11914" s="126" t="s">
        <v>1879</v>
      </c>
      <c r="E11914" s="124"/>
      <c r="F11914" s="119"/>
    </row>
    <row r="11915" spans="1:6" ht="31.5">
      <c r="A11915" s="127" t="s">
        <v>482</v>
      </c>
      <c r="B11915" s="128" t="s">
        <v>483</v>
      </c>
      <c r="C11915" s="126" t="s">
        <v>1879</v>
      </c>
      <c r="D11915" s="126" t="s">
        <v>1879</v>
      </c>
      <c r="E11915" s="124"/>
      <c r="F11915" s="119"/>
    </row>
    <row r="11916" spans="1:6">
      <c r="A11916" s="127" t="s">
        <v>484</v>
      </c>
      <c r="B11916" s="128" t="s">
        <v>485</v>
      </c>
      <c r="C11916" s="126" t="s">
        <v>1879</v>
      </c>
      <c r="D11916" s="126" t="s">
        <v>1879</v>
      </c>
      <c r="E11916" s="124"/>
      <c r="F11916" s="119"/>
    </row>
    <row r="11917" spans="1:6">
      <c r="A11917" s="129">
        <v>2</v>
      </c>
      <c r="B11917" s="130" t="s">
        <v>298</v>
      </c>
      <c r="C11917" s="126"/>
      <c r="D11917" s="126"/>
      <c r="E11917" s="124"/>
      <c r="F11917" s="119"/>
    </row>
    <row r="11918" spans="1:6" ht="31.5">
      <c r="A11918" s="127" t="s">
        <v>267</v>
      </c>
      <c r="B11918" s="128" t="s">
        <v>486</v>
      </c>
      <c r="C11918" s="126" t="s">
        <v>1879</v>
      </c>
      <c r="D11918" s="126" t="s">
        <v>1879</v>
      </c>
      <c r="E11918" s="124"/>
      <c r="F11918" s="119"/>
    </row>
    <row r="11919" spans="1:6" ht="63">
      <c r="A11919" s="127" t="s">
        <v>268</v>
      </c>
      <c r="B11919" s="128" t="s">
        <v>411</v>
      </c>
      <c r="C11919" s="126" t="s">
        <v>1879</v>
      </c>
      <c r="D11919" s="126" t="s">
        <v>1879</v>
      </c>
      <c r="E11919" s="124"/>
      <c r="F11919" s="119"/>
    </row>
    <row r="11920" spans="1:6" ht="31.5">
      <c r="A11920" s="127" t="s">
        <v>269</v>
      </c>
      <c r="B11920" s="128" t="s">
        <v>412</v>
      </c>
      <c r="C11920" s="126" t="s">
        <v>1879</v>
      </c>
      <c r="D11920" s="126" t="s">
        <v>1879</v>
      </c>
      <c r="E11920" s="124"/>
      <c r="F11920" s="119"/>
    </row>
    <row r="11921" spans="1:6" ht="47.25">
      <c r="A11921" s="129">
        <v>3</v>
      </c>
      <c r="B11921" s="130" t="s">
        <v>210</v>
      </c>
      <c r="C11921" s="126" t="s">
        <v>1879</v>
      </c>
      <c r="D11921" s="126" t="s">
        <v>1879</v>
      </c>
      <c r="E11921" s="124"/>
      <c r="F11921" s="119"/>
    </row>
    <row r="11922" spans="1:6" ht="31.5">
      <c r="A11922" s="127" t="s">
        <v>299</v>
      </c>
      <c r="B11922" s="128" t="s">
        <v>211</v>
      </c>
      <c r="C11922" s="126" t="s">
        <v>1879</v>
      </c>
      <c r="D11922" s="126" t="s">
        <v>1879</v>
      </c>
      <c r="E11922" s="124"/>
      <c r="F11922" s="119"/>
    </row>
    <row r="11923" spans="1:6">
      <c r="A11923" s="127" t="s">
        <v>240</v>
      </c>
      <c r="B11923" s="128" t="s">
        <v>212</v>
      </c>
      <c r="C11923" s="126" t="s">
        <v>1879</v>
      </c>
      <c r="D11923" s="126" t="s">
        <v>1879</v>
      </c>
      <c r="E11923" s="124"/>
      <c r="F11923" s="119"/>
    </row>
    <row r="11924" spans="1:6">
      <c r="A11924" s="127" t="s">
        <v>242</v>
      </c>
      <c r="B11924" s="128" t="s">
        <v>213</v>
      </c>
      <c r="C11924" s="126" t="s">
        <v>1879</v>
      </c>
      <c r="D11924" s="126" t="s">
        <v>1879</v>
      </c>
      <c r="E11924" s="124"/>
      <c r="F11924" s="119"/>
    </row>
    <row r="11925" spans="1:6">
      <c r="A11925" s="127" t="s">
        <v>214</v>
      </c>
      <c r="B11925" s="128" t="s">
        <v>215</v>
      </c>
      <c r="C11925" s="126" t="s">
        <v>1879</v>
      </c>
      <c r="D11925" s="126" t="s">
        <v>1879</v>
      </c>
      <c r="E11925" s="124"/>
      <c r="F11925" s="119"/>
    </row>
    <row r="11926" spans="1:6">
      <c r="A11926" s="127" t="s">
        <v>216</v>
      </c>
      <c r="B11926" s="128" t="s">
        <v>217</v>
      </c>
      <c r="C11926" s="126" t="s">
        <v>1879</v>
      </c>
      <c r="D11926" s="126" t="s">
        <v>1879</v>
      </c>
      <c r="E11926" s="124"/>
      <c r="F11926" s="119"/>
    </row>
    <row r="11927" spans="1:6">
      <c r="A11927" s="129">
        <v>4</v>
      </c>
      <c r="B11927" s="130" t="s">
        <v>394</v>
      </c>
      <c r="C11927" s="126"/>
      <c r="D11927" s="126"/>
      <c r="E11927" s="124"/>
      <c r="F11927" s="119"/>
    </row>
    <row r="11928" spans="1:6" ht="31.5">
      <c r="A11928" s="126" t="s">
        <v>271</v>
      </c>
      <c r="B11928" s="251" t="s">
        <v>218</v>
      </c>
      <c r="C11928" s="126" t="s">
        <v>1879</v>
      </c>
      <c r="D11928" s="126" t="s">
        <v>1879</v>
      </c>
      <c r="E11928" s="124"/>
      <c r="F11928" s="119"/>
    </row>
    <row r="11929" spans="1:6" ht="63">
      <c r="A11929" s="126" t="s">
        <v>272</v>
      </c>
      <c r="B11929" s="251" t="s">
        <v>392</v>
      </c>
      <c r="C11929" s="126" t="s">
        <v>1879</v>
      </c>
      <c r="D11929" s="126" t="s">
        <v>1879</v>
      </c>
      <c r="E11929" s="124"/>
      <c r="F11929" s="119"/>
    </row>
    <row r="11930" spans="1:6" ht="31.5">
      <c r="A11930" s="126" t="s">
        <v>273</v>
      </c>
      <c r="B11930" s="251" t="s">
        <v>500</v>
      </c>
      <c r="C11930" s="126" t="s">
        <v>1879</v>
      </c>
      <c r="D11930" s="126" t="s">
        <v>1879</v>
      </c>
      <c r="E11930" s="124"/>
      <c r="F11930" s="119"/>
    </row>
    <row r="11931" spans="1:6" ht="31.5">
      <c r="A11931" s="126" t="s">
        <v>138</v>
      </c>
      <c r="B11931" s="251" t="s">
        <v>501</v>
      </c>
      <c r="C11931" s="126" t="s">
        <v>1879</v>
      </c>
      <c r="D11931" s="126" t="s">
        <v>1879</v>
      </c>
      <c r="E11931" s="124"/>
      <c r="F11931" s="119"/>
    </row>
    <row r="11932" spans="1:6">
      <c r="E11932" s="719"/>
      <c r="F11932" s="178" t="s">
        <v>251</v>
      </c>
    </row>
    <row r="11933" spans="1:6">
      <c r="B11933" s="53"/>
      <c r="F11933" s="178" t="s">
        <v>456</v>
      </c>
    </row>
    <row r="11934" spans="1:6">
      <c r="F11934" s="178" t="s">
        <v>182</v>
      </c>
    </row>
    <row r="11935" spans="1:6">
      <c r="F11935" s="178"/>
    </row>
    <row r="11936" spans="1:6">
      <c r="A11936" s="802" t="s">
        <v>399</v>
      </c>
      <c r="B11936" s="802"/>
      <c r="C11936" s="802"/>
      <c r="D11936" s="802"/>
      <c r="E11936" s="802"/>
      <c r="F11936" s="802"/>
    </row>
    <row r="11937" spans="1:6">
      <c r="A11937" s="802" t="s">
        <v>303</v>
      </c>
      <c r="B11937" s="802"/>
      <c r="C11937" s="802"/>
      <c r="D11937" s="802"/>
      <c r="E11937" s="802"/>
      <c r="F11937" s="802"/>
    </row>
    <row r="11938" spans="1:6">
      <c r="F11938" s="178" t="s">
        <v>219</v>
      </c>
    </row>
    <row r="11939" spans="1:6">
      <c r="F11939" s="178" t="s">
        <v>220</v>
      </c>
    </row>
    <row r="11940" spans="1:6">
      <c r="F11940" s="178" t="s">
        <v>221</v>
      </c>
    </row>
    <row r="11941" spans="1:6">
      <c r="F11941" s="246" t="s">
        <v>222</v>
      </c>
    </row>
    <row r="11942" spans="1:6">
      <c r="F11942" s="178" t="s">
        <v>1885</v>
      </c>
    </row>
    <row r="11943" spans="1:6">
      <c r="F11943" s="178" t="s">
        <v>177</v>
      </c>
    </row>
    <row r="11944" spans="1:6">
      <c r="A11944" s="123"/>
    </row>
    <row r="11945" spans="1:6">
      <c r="A11945" s="804" t="s">
        <v>1886</v>
      </c>
      <c r="B11945" s="804"/>
      <c r="C11945" s="804"/>
      <c r="D11945" s="804"/>
      <c r="E11945" s="804"/>
      <c r="F11945" s="804"/>
    </row>
    <row r="11946" spans="1:6">
      <c r="A11946" s="121" t="s">
        <v>708</v>
      </c>
      <c r="B11946" s="640" t="s">
        <v>1379</v>
      </c>
    </row>
    <row r="11947" spans="1:6">
      <c r="A11947" s="803" t="s">
        <v>262</v>
      </c>
      <c r="B11947" s="781" t="s">
        <v>418</v>
      </c>
      <c r="C11947" s="806" t="s">
        <v>470</v>
      </c>
      <c r="D11947" s="807"/>
      <c r="E11947" s="805" t="s">
        <v>400</v>
      </c>
      <c r="F11947" s="781" t="s">
        <v>401</v>
      </c>
    </row>
    <row r="11948" spans="1:6">
      <c r="A11948" s="803"/>
      <c r="B11948" s="781"/>
      <c r="C11948" s="808"/>
      <c r="D11948" s="809"/>
      <c r="E11948" s="805"/>
      <c r="F11948" s="781"/>
    </row>
    <row r="11949" spans="1:6">
      <c r="A11949" s="803"/>
      <c r="B11949" s="781"/>
      <c r="C11949" s="247" t="s">
        <v>402</v>
      </c>
      <c r="D11949" s="247" t="s">
        <v>403</v>
      </c>
      <c r="E11949" s="805"/>
      <c r="F11949" s="781"/>
    </row>
    <row r="11950" spans="1:6">
      <c r="A11950" s="712">
        <v>1</v>
      </c>
      <c r="B11950" s="709">
        <v>2</v>
      </c>
      <c r="C11950" s="247">
        <v>3</v>
      </c>
      <c r="D11950" s="247">
        <v>4</v>
      </c>
      <c r="E11950" s="711">
        <v>5</v>
      </c>
      <c r="F11950" s="709">
        <v>6</v>
      </c>
    </row>
    <row r="11951" spans="1:6">
      <c r="A11951" s="712">
        <v>1</v>
      </c>
      <c r="B11951" s="248" t="s">
        <v>368</v>
      </c>
      <c r="C11951" s="249"/>
      <c r="D11951" s="249"/>
      <c r="E11951" s="125"/>
      <c r="F11951" s="710"/>
    </row>
    <row r="11952" spans="1:6">
      <c r="A11952" s="126" t="s">
        <v>264</v>
      </c>
      <c r="B11952" s="250" t="s">
        <v>369</v>
      </c>
      <c r="C11952" s="126" t="s">
        <v>1878</v>
      </c>
      <c r="D11952" s="126" t="s">
        <v>1878</v>
      </c>
      <c r="E11952" s="124"/>
      <c r="F11952" s="119"/>
    </row>
    <row r="11953" spans="1:6">
      <c r="A11953" s="126" t="s">
        <v>265</v>
      </c>
      <c r="B11953" s="251" t="s">
        <v>223</v>
      </c>
      <c r="C11953" s="126" t="s">
        <v>1878</v>
      </c>
      <c r="D11953" s="126" t="s">
        <v>1878</v>
      </c>
      <c r="E11953" s="124"/>
      <c r="F11953" s="119"/>
    </row>
    <row r="11954" spans="1:6" ht="31.5">
      <c r="A11954" s="126" t="s">
        <v>276</v>
      </c>
      <c r="B11954" s="251" t="s">
        <v>480</v>
      </c>
      <c r="C11954" s="126" t="s">
        <v>1878</v>
      </c>
      <c r="D11954" s="126" t="s">
        <v>1878</v>
      </c>
      <c r="E11954" s="124"/>
      <c r="F11954" s="119"/>
    </row>
    <row r="11955" spans="1:6" ht="63">
      <c r="A11955" s="127" t="s">
        <v>291</v>
      </c>
      <c r="B11955" s="128" t="s">
        <v>481</v>
      </c>
      <c r="C11955" s="126" t="s">
        <v>1878</v>
      </c>
      <c r="D11955" s="126" t="s">
        <v>1878</v>
      </c>
      <c r="E11955" s="124"/>
      <c r="F11955" s="119"/>
    </row>
    <row r="11956" spans="1:6" ht="31.5">
      <c r="A11956" s="127" t="s">
        <v>482</v>
      </c>
      <c r="B11956" s="128" t="s">
        <v>483</v>
      </c>
      <c r="C11956" s="126" t="s">
        <v>1878</v>
      </c>
      <c r="D11956" s="126" t="s">
        <v>1878</v>
      </c>
      <c r="E11956" s="124"/>
      <c r="F11956" s="119"/>
    </row>
    <row r="11957" spans="1:6">
      <c r="A11957" s="127" t="s">
        <v>484</v>
      </c>
      <c r="B11957" s="128" t="s">
        <v>485</v>
      </c>
      <c r="C11957" s="126" t="s">
        <v>1878</v>
      </c>
      <c r="D11957" s="126" t="s">
        <v>1878</v>
      </c>
      <c r="E11957" s="124"/>
      <c r="F11957" s="119"/>
    </row>
    <row r="11958" spans="1:6">
      <c r="A11958" s="129">
        <v>2</v>
      </c>
      <c r="B11958" s="130" t="s">
        <v>298</v>
      </c>
      <c r="C11958" s="126"/>
      <c r="D11958" s="126"/>
      <c r="E11958" s="124"/>
      <c r="F11958" s="119"/>
    </row>
    <row r="11959" spans="1:6" ht="31.5">
      <c r="A11959" s="127" t="s">
        <v>267</v>
      </c>
      <c r="B11959" s="128" t="s">
        <v>486</v>
      </c>
      <c r="C11959" s="126" t="s">
        <v>1878</v>
      </c>
      <c r="D11959" s="126" t="s">
        <v>1878</v>
      </c>
      <c r="E11959" s="124"/>
      <c r="F11959" s="119"/>
    </row>
    <row r="11960" spans="1:6" ht="63">
      <c r="A11960" s="127" t="s">
        <v>268</v>
      </c>
      <c r="B11960" s="128" t="s">
        <v>411</v>
      </c>
      <c r="C11960" s="126" t="s">
        <v>1878</v>
      </c>
      <c r="D11960" s="126" t="s">
        <v>1878</v>
      </c>
      <c r="E11960" s="124"/>
      <c r="F11960" s="119"/>
    </row>
    <row r="11961" spans="1:6" ht="31.5">
      <c r="A11961" s="127" t="s">
        <v>269</v>
      </c>
      <c r="B11961" s="128" t="s">
        <v>412</v>
      </c>
      <c r="C11961" s="126" t="s">
        <v>1878</v>
      </c>
      <c r="D11961" s="126" t="s">
        <v>1878</v>
      </c>
      <c r="E11961" s="124"/>
      <c r="F11961" s="119"/>
    </row>
    <row r="11962" spans="1:6" ht="47.25">
      <c r="A11962" s="129">
        <v>3</v>
      </c>
      <c r="B11962" s="130" t="s">
        <v>210</v>
      </c>
      <c r="C11962" s="126" t="s">
        <v>1878</v>
      </c>
      <c r="D11962" s="126" t="s">
        <v>1878</v>
      </c>
      <c r="E11962" s="124"/>
      <c r="F11962" s="119"/>
    </row>
    <row r="11963" spans="1:6" ht="31.5">
      <c r="A11963" s="127" t="s">
        <v>299</v>
      </c>
      <c r="B11963" s="128" t="s">
        <v>211</v>
      </c>
      <c r="C11963" s="126" t="s">
        <v>1878</v>
      </c>
      <c r="D11963" s="126" t="s">
        <v>1878</v>
      </c>
      <c r="E11963" s="124"/>
      <c r="F11963" s="119"/>
    </row>
    <row r="11964" spans="1:6">
      <c r="A11964" s="127" t="s">
        <v>240</v>
      </c>
      <c r="B11964" s="128" t="s">
        <v>212</v>
      </c>
      <c r="C11964" s="126" t="s">
        <v>1878</v>
      </c>
      <c r="D11964" s="126" t="s">
        <v>1878</v>
      </c>
      <c r="E11964" s="124"/>
      <c r="F11964" s="119"/>
    </row>
    <row r="11965" spans="1:6">
      <c r="A11965" s="127" t="s">
        <v>242</v>
      </c>
      <c r="B11965" s="128" t="s">
        <v>213</v>
      </c>
      <c r="C11965" s="126" t="s">
        <v>1878</v>
      </c>
      <c r="D11965" s="126" t="s">
        <v>1878</v>
      </c>
      <c r="E11965" s="124"/>
      <c r="F11965" s="119"/>
    </row>
    <row r="11966" spans="1:6">
      <c r="A11966" s="127" t="s">
        <v>214</v>
      </c>
      <c r="B11966" s="128" t="s">
        <v>215</v>
      </c>
      <c r="C11966" s="126" t="s">
        <v>1878</v>
      </c>
      <c r="D11966" s="126" t="s">
        <v>1878</v>
      </c>
      <c r="E11966" s="124"/>
      <c r="F11966" s="119"/>
    </row>
    <row r="11967" spans="1:6">
      <c r="A11967" s="127" t="s">
        <v>216</v>
      </c>
      <c r="B11967" s="128" t="s">
        <v>217</v>
      </c>
      <c r="C11967" s="126" t="s">
        <v>1878</v>
      </c>
      <c r="D11967" s="126" t="s">
        <v>1878</v>
      </c>
      <c r="E11967" s="124"/>
      <c r="F11967" s="119"/>
    </row>
    <row r="11968" spans="1:6">
      <c r="A11968" s="129">
        <v>4</v>
      </c>
      <c r="B11968" s="130" t="s">
        <v>394</v>
      </c>
      <c r="C11968" s="126"/>
      <c r="D11968" s="126"/>
      <c r="E11968" s="124"/>
      <c r="F11968" s="119"/>
    </row>
    <row r="11969" spans="1:6" ht="31.5">
      <c r="A11969" s="126" t="s">
        <v>271</v>
      </c>
      <c r="B11969" s="251" t="s">
        <v>218</v>
      </c>
      <c r="C11969" s="126" t="s">
        <v>1878</v>
      </c>
      <c r="D11969" s="126" t="s">
        <v>1878</v>
      </c>
      <c r="E11969" s="124"/>
      <c r="F11969" s="119"/>
    </row>
    <row r="11970" spans="1:6" ht="63">
      <c r="A11970" s="126" t="s">
        <v>272</v>
      </c>
      <c r="B11970" s="251" t="s">
        <v>392</v>
      </c>
      <c r="C11970" s="126" t="s">
        <v>1878</v>
      </c>
      <c r="D11970" s="126" t="s">
        <v>1878</v>
      </c>
      <c r="E11970" s="124"/>
      <c r="F11970" s="119"/>
    </row>
    <row r="11971" spans="1:6" ht="31.5">
      <c r="A11971" s="126" t="s">
        <v>273</v>
      </c>
      <c r="B11971" s="251" t="s">
        <v>500</v>
      </c>
      <c r="C11971" s="126" t="s">
        <v>1878</v>
      </c>
      <c r="D11971" s="126" t="s">
        <v>1878</v>
      </c>
      <c r="E11971" s="124"/>
      <c r="F11971" s="119"/>
    </row>
    <row r="11972" spans="1:6" ht="31.5">
      <c r="A11972" s="126" t="s">
        <v>138</v>
      </c>
      <c r="B11972" s="251" t="s">
        <v>501</v>
      </c>
      <c r="C11972" s="126" t="s">
        <v>1878</v>
      </c>
      <c r="D11972" s="126" t="s">
        <v>1878</v>
      </c>
      <c r="E11972" s="124"/>
      <c r="F11972" s="119"/>
    </row>
    <row r="11973" spans="1:6">
      <c r="E11973" s="719"/>
      <c r="F11973" s="178" t="s">
        <v>251</v>
      </c>
    </row>
    <row r="11974" spans="1:6">
      <c r="B11974" s="53"/>
      <c r="F11974" s="178" t="s">
        <v>456</v>
      </c>
    </row>
    <row r="11975" spans="1:6">
      <c r="F11975" s="178" t="s">
        <v>182</v>
      </c>
    </row>
    <row r="11976" spans="1:6">
      <c r="F11976" s="178"/>
    </row>
    <row r="11977" spans="1:6">
      <c r="A11977" s="802" t="s">
        <v>399</v>
      </c>
      <c r="B11977" s="802"/>
      <c r="C11977" s="802"/>
      <c r="D11977" s="802"/>
      <c r="E11977" s="802"/>
      <c r="F11977" s="802"/>
    </row>
    <row r="11978" spans="1:6">
      <c r="A11978" s="802" t="s">
        <v>303</v>
      </c>
      <c r="B11978" s="802"/>
      <c r="C11978" s="802"/>
      <c r="D11978" s="802"/>
      <c r="E11978" s="802"/>
      <c r="F11978" s="802"/>
    </row>
    <row r="11979" spans="1:6">
      <c r="F11979" s="178" t="s">
        <v>219</v>
      </c>
    </row>
    <row r="11980" spans="1:6">
      <c r="F11980" s="178" t="s">
        <v>220</v>
      </c>
    </row>
    <row r="11981" spans="1:6">
      <c r="F11981" s="178" t="s">
        <v>221</v>
      </c>
    </row>
    <row r="11982" spans="1:6">
      <c r="F11982" s="246" t="s">
        <v>222</v>
      </c>
    </row>
    <row r="11983" spans="1:6">
      <c r="F11983" s="178" t="s">
        <v>1885</v>
      </c>
    </row>
    <row r="11984" spans="1:6">
      <c r="F11984" s="178" t="s">
        <v>177</v>
      </c>
    </row>
    <row r="11985" spans="1:6">
      <c r="A11985" s="123"/>
    </row>
    <row r="11986" spans="1:6">
      <c r="A11986" s="804" t="s">
        <v>1886</v>
      </c>
      <c r="B11986" s="804"/>
      <c r="C11986" s="804"/>
      <c r="D11986" s="804"/>
      <c r="E11986" s="804"/>
      <c r="F11986" s="804"/>
    </row>
    <row r="11987" spans="1:6">
      <c r="A11987" s="121" t="s">
        <v>709</v>
      </c>
      <c r="B11987" s="640" t="s">
        <v>1426</v>
      </c>
    </row>
    <row r="11988" spans="1:6">
      <c r="A11988" s="803" t="s">
        <v>262</v>
      </c>
      <c r="B11988" s="781" t="s">
        <v>418</v>
      </c>
      <c r="C11988" s="806" t="s">
        <v>470</v>
      </c>
      <c r="D11988" s="807"/>
      <c r="E11988" s="805" t="s">
        <v>400</v>
      </c>
      <c r="F11988" s="781" t="s">
        <v>401</v>
      </c>
    </row>
    <row r="11989" spans="1:6">
      <c r="A11989" s="803"/>
      <c r="B11989" s="781"/>
      <c r="C11989" s="808"/>
      <c r="D11989" s="809"/>
      <c r="E11989" s="805"/>
      <c r="F11989" s="781"/>
    </row>
    <row r="11990" spans="1:6">
      <c r="A11990" s="803"/>
      <c r="B11990" s="781"/>
      <c r="C11990" s="247" t="s">
        <v>402</v>
      </c>
      <c r="D11990" s="247" t="s">
        <v>403</v>
      </c>
      <c r="E11990" s="805"/>
      <c r="F11990" s="781"/>
    </row>
    <row r="11991" spans="1:6">
      <c r="A11991" s="712">
        <v>1</v>
      </c>
      <c r="B11991" s="709">
        <v>2</v>
      </c>
      <c r="C11991" s="247">
        <v>3</v>
      </c>
      <c r="D11991" s="247">
        <v>4</v>
      </c>
      <c r="E11991" s="711">
        <v>5</v>
      </c>
      <c r="F11991" s="709">
        <v>6</v>
      </c>
    </row>
    <row r="11992" spans="1:6">
      <c r="A11992" s="712">
        <v>1</v>
      </c>
      <c r="B11992" s="248" t="s">
        <v>368</v>
      </c>
      <c r="C11992" s="249"/>
      <c r="D11992" s="249"/>
      <c r="E11992" s="125"/>
      <c r="F11992" s="710"/>
    </row>
    <row r="11993" spans="1:6">
      <c r="A11993" s="126" t="s">
        <v>264</v>
      </c>
      <c r="B11993" s="250" t="s">
        <v>369</v>
      </c>
      <c r="C11993" s="126" t="s">
        <v>1887</v>
      </c>
      <c r="D11993" s="126" t="s">
        <v>1887</v>
      </c>
      <c r="E11993" s="124"/>
      <c r="F11993" s="119"/>
    </row>
    <row r="11994" spans="1:6">
      <c r="A11994" s="126" t="s">
        <v>265</v>
      </c>
      <c r="B11994" s="251" t="s">
        <v>223</v>
      </c>
      <c r="C11994" s="126" t="s">
        <v>1887</v>
      </c>
      <c r="D11994" s="126" t="s">
        <v>1887</v>
      </c>
      <c r="E11994" s="124"/>
      <c r="F11994" s="119"/>
    </row>
    <row r="11995" spans="1:6" ht="31.5">
      <c r="A11995" s="126" t="s">
        <v>276</v>
      </c>
      <c r="B11995" s="251" t="s">
        <v>480</v>
      </c>
      <c r="C11995" s="126" t="s">
        <v>1887</v>
      </c>
      <c r="D11995" s="126" t="s">
        <v>1887</v>
      </c>
      <c r="E11995" s="124"/>
      <c r="F11995" s="119"/>
    </row>
    <row r="11996" spans="1:6" ht="63">
      <c r="A11996" s="127" t="s">
        <v>291</v>
      </c>
      <c r="B11996" s="128" t="s">
        <v>481</v>
      </c>
      <c r="C11996" s="126" t="s">
        <v>1887</v>
      </c>
      <c r="D11996" s="126" t="s">
        <v>1887</v>
      </c>
      <c r="E11996" s="124"/>
      <c r="F11996" s="119"/>
    </row>
    <row r="11997" spans="1:6" ht="31.5">
      <c r="A11997" s="127" t="s">
        <v>482</v>
      </c>
      <c r="B11997" s="128" t="s">
        <v>483</v>
      </c>
      <c r="C11997" s="126" t="s">
        <v>1887</v>
      </c>
      <c r="D11997" s="126" t="s">
        <v>1887</v>
      </c>
      <c r="E11997" s="124"/>
      <c r="F11997" s="119"/>
    </row>
    <row r="11998" spans="1:6">
      <c r="A11998" s="127" t="s">
        <v>484</v>
      </c>
      <c r="B11998" s="128" t="s">
        <v>485</v>
      </c>
      <c r="C11998" s="126" t="s">
        <v>1887</v>
      </c>
      <c r="D11998" s="126" t="s">
        <v>1887</v>
      </c>
      <c r="E11998" s="124"/>
      <c r="F11998" s="119"/>
    </row>
    <row r="11999" spans="1:6">
      <c r="A11999" s="129">
        <v>2</v>
      </c>
      <c r="B11999" s="130" t="s">
        <v>298</v>
      </c>
      <c r="C11999" s="126"/>
      <c r="D11999" s="126"/>
      <c r="E11999" s="124"/>
      <c r="F11999" s="119"/>
    </row>
    <row r="12000" spans="1:6" ht="31.5">
      <c r="A12000" s="127" t="s">
        <v>267</v>
      </c>
      <c r="B12000" s="128" t="s">
        <v>486</v>
      </c>
      <c r="C12000" s="126" t="s">
        <v>1887</v>
      </c>
      <c r="D12000" s="126" t="s">
        <v>1887</v>
      </c>
      <c r="E12000" s="124"/>
      <c r="F12000" s="119"/>
    </row>
    <row r="12001" spans="1:6" ht="63">
      <c r="A12001" s="127" t="s">
        <v>268</v>
      </c>
      <c r="B12001" s="128" t="s">
        <v>411</v>
      </c>
      <c r="C12001" s="126" t="s">
        <v>1887</v>
      </c>
      <c r="D12001" s="126" t="s">
        <v>1887</v>
      </c>
      <c r="E12001" s="124"/>
      <c r="F12001" s="119"/>
    </row>
    <row r="12002" spans="1:6" ht="31.5">
      <c r="A12002" s="127" t="s">
        <v>269</v>
      </c>
      <c r="B12002" s="128" t="s">
        <v>412</v>
      </c>
      <c r="C12002" s="126" t="s">
        <v>1887</v>
      </c>
      <c r="D12002" s="126" t="s">
        <v>1887</v>
      </c>
      <c r="E12002" s="124"/>
      <c r="F12002" s="119"/>
    </row>
    <row r="12003" spans="1:6" ht="47.25">
      <c r="A12003" s="129">
        <v>3</v>
      </c>
      <c r="B12003" s="130" t="s">
        <v>210</v>
      </c>
      <c r="C12003" s="126" t="s">
        <v>1887</v>
      </c>
      <c r="D12003" s="126" t="s">
        <v>1887</v>
      </c>
      <c r="E12003" s="124"/>
      <c r="F12003" s="119"/>
    </row>
    <row r="12004" spans="1:6" ht="31.5">
      <c r="A12004" s="127" t="s">
        <v>299</v>
      </c>
      <c r="B12004" s="128" t="s">
        <v>211</v>
      </c>
      <c r="C12004" s="126" t="s">
        <v>1887</v>
      </c>
      <c r="D12004" s="126" t="s">
        <v>1887</v>
      </c>
      <c r="E12004" s="124"/>
      <c r="F12004" s="119"/>
    </row>
    <row r="12005" spans="1:6">
      <c r="A12005" s="127" t="s">
        <v>240</v>
      </c>
      <c r="B12005" s="128" t="s">
        <v>212</v>
      </c>
      <c r="C12005" s="126" t="s">
        <v>1887</v>
      </c>
      <c r="D12005" s="126" t="s">
        <v>1887</v>
      </c>
      <c r="E12005" s="124"/>
      <c r="F12005" s="119"/>
    </row>
    <row r="12006" spans="1:6">
      <c r="A12006" s="127" t="s">
        <v>242</v>
      </c>
      <c r="B12006" s="128" t="s">
        <v>213</v>
      </c>
      <c r="C12006" s="126" t="s">
        <v>1887</v>
      </c>
      <c r="D12006" s="126" t="s">
        <v>1887</v>
      </c>
      <c r="E12006" s="124"/>
      <c r="F12006" s="119"/>
    </row>
    <row r="12007" spans="1:6">
      <c r="A12007" s="127" t="s">
        <v>214</v>
      </c>
      <c r="B12007" s="128" t="s">
        <v>215</v>
      </c>
      <c r="C12007" s="126" t="s">
        <v>1887</v>
      </c>
      <c r="D12007" s="126" t="s">
        <v>1887</v>
      </c>
      <c r="E12007" s="124"/>
      <c r="F12007" s="119"/>
    </row>
    <row r="12008" spans="1:6">
      <c r="A12008" s="127" t="s">
        <v>216</v>
      </c>
      <c r="B12008" s="128" t="s">
        <v>217</v>
      </c>
      <c r="C12008" s="126" t="s">
        <v>1887</v>
      </c>
      <c r="D12008" s="126" t="s">
        <v>1887</v>
      </c>
      <c r="E12008" s="124"/>
      <c r="F12008" s="119"/>
    </row>
    <row r="12009" spans="1:6">
      <c r="A12009" s="129">
        <v>4</v>
      </c>
      <c r="B12009" s="130" t="s">
        <v>394</v>
      </c>
      <c r="C12009" s="126"/>
      <c r="D12009" s="126"/>
      <c r="E12009" s="124"/>
      <c r="F12009" s="119"/>
    </row>
    <row r="12010" spans="1:6" ht="31.5">
      <c r="A12010" s="126" t="s">
        <v>271</v>
      </c>
      <c r="B12010" s="251" t="s">
        <v>218</v>
      </c>
      <c r="C12010" s="126" t="s">
        <v>1887</v>
      </c>
      <c r="D12010" s="126" t="s">
        <v>1887</v>
      </c>
      <c r="E12010" s="124"/>
      <c r="F12010" s="119"/>
    </row>
    <row r="12011" spans="1:6" ht="63">
      <c r="A12011" s="126" t="s">
        <v>272</v>
      </c>
      <c r="B12011" s="251" t="s">
        <v>392</v>
      </c>
      <c r="C12011" s="126" t="s">
        <v>1887</v>
      </c>
      <c r="D12011" s="126" t="s">
        <v>1887</v>
      </c>
      <c r="E12011" s="124"/>
      <c r="F12011" s="119"/>
    </row>
    <row r="12012" spans="1:6" ht="31.5">
      <c r="A12012" s="126" t="s">
        <v>273</v>
      </c>
      <c r="B12012" s="251" t="s">
        <v>500</v>
      </c>
      <c r="C12012" s="126" t="s">
        <v>1887</v>
      </c>
      <c r="D12012" s="126" t="s">
        <v>1887</v>
      </c>
      <c r="E12012" s="124"/>
      <c r="F12012" s="119"/>
    </row>
    <row r="12013" spans="1:6" ht="31.5">
      <c r="A12013" s="126" t="s">
        <v>138</v>
      </c>
      <c r="B12013" s="251" t="s">
        <v>501</v>
      </c>
      <c r="C12013" s="126" t="s">
        <v>1887</v>
      </c>
      <c r="D12013" s="126" t="s">
        <v>1887</v>
      </c>
      <c r="E12013" s="124"/>
      <c r="F12013" s="119"/>
    </row>
    <row r="12014" spans="1:6">
      <c r="E12014" s="719"/>
      <c r="F12014" s="178" t="s">
        <v>251</v>
      </c>
    </row>
    <row r="12015" spans="1:6">
      <c r="B12015" s="53"/>
      <c r="F12015" s="178" t="s">
        <v>456</v>
      </c>
    </row>
    <row r="12016" spans="1:6">
      <c r="F12016" s="178" t="s">
        <v>182</v>
      </c>
    </row>
    <row r="12017" spans="1:6">
      <c r="F12017" s="178"/>
    </row>
    <row r="12018" spans="1:6">
      <c r="A12018" s="802" t="s">
        <v>399</v>
      </c>
      <c r="B12018" s="802"/>
      <c r="C12018" s="802"/>
      <c r="D12018" s="802"/>
      <c r="E12018" s="802"/>
      <c r="F12018" s="802"/>
    </row>
    <row r="12019" spans="1:6">
      <c r="A12019" s="802" t="s">
        <v>303</v>
      </c>
      <c r="B12019" s="802"/>
      <c r="C12019" s="802"/>
      <c r="D12019" s="802"/>
      <c r="E12019" s="802"/>
      <c r="F12019" s="802"/>
    </row>
    <row r="12020" spans="1:6">
      <c r="F12020" s="178" t="s">
        <v>219</v>
      </c>
    </row>
    <row r="12021" spans="1:6">
      <c r="F12021" s="178" t="s">
        <v>220</v>
      </c>
    </row>
    <row r="12022" spans="1:6">
      <c r="F12022" s="178" t="s">
        <v>221</v>
      </c>
    </row>
    <row r="12023" spans="1:6">
      <c r="F12023" s="246" t="s">
        <v>222</v>
      </c>
    </row>
    <row r="12024" spans="1:6">
      <c r="F12024" s="178" t="s">
        <v>1885</v>
      </c>
    </row>
    <row r="12025" spans="1:6">
      <c r="F12025" s="178" t="s">
        <v>177</v>
      </c>
    </row>
    <row r="12026" spans="1:6">
      <c r="A12026" s="123"/>
    </row>
    <row r="12027" spans="1:6">
      <c r="A12027" s="804" t="s">
        <v>1886</v>
      </c>
      <c r="B12027" s="804"/>
      <c r="C12027" s="804"/>
      <c r="D12027" s="804"/>
      <c r="E12027" s="804"/>
      <c r="F12027" s="804"/>
    </row>
    <row r="12028" spans="1:6">
      <c r="A12028" s="121" t="s">
        <v>710</v>
      </c>
      <c r="B12028" s="640" t="s">
        <v>1421</v>
      </c>
    </row>
    <row r="12029" spans="1:6">
      <c r="A12029" s="803" t="s">
        <v>262</v>
      </c>
      <c r="B12029" s="781" t="s">
        <v>418</v>
      </c>
      <c r="C12029" s="806" t="s">
        <v>470</v>
      </c>
      <c r="D12029" s="807"/>
      <c r="E12029" s="805" t="s">
        <v>400</v>
      </c>
      <c r="F12029" s="781" t="s">
        <v>401</v>
      </c>
    </row>
    <row r="12030" spans="1:6">
      <c r="A12030" s="803"/>
      <c r="B12030" s="781"/>
      <c r="C12030" s="808"/>
      <c r="D12030" s="809"/>
      <c r="E12030" s="805"/>
      <c r="F12030" s="781"/>
    </row>
    <row r="12031" spans="1:6">
      <c r="A12031" s="803"/>
      <c r="B12031" s="781"/>
      <c r="C12031" s="247" t="s">
        <v>402</v>
      </c>
      <c r="D12031" s="247" t="s">
        <v>403</v>
      </c>
      <c r="E12031" s="805"/>
      <c r="F12031" s="781"/>
    </row>
    <row r="12032" spans="1:6">
      <c r="A12032" s="712">
        <v>1</v>
      </c>
      <c r="B12032" s="709">
        <v>2</v>
      </c>
      <c r="C12032" s="247">
        <v>3</v>
      </c>
      <c r="D12032" s="247">
        <v>4</v>
      </c>
      <c r="E12032" s="711">
        <v>5</v>
      </c>
      <c r="F12032" s="709">
        <v>6</v>
      </c>
    </row>
    <row r="12033" spans="1:6">
      <c r="A12033" s="712">
        <v>1</v>
      </c>
      <c r="B12033" s="248" t="s">
        <v>368</v>
      </c>
      <c r="C12033" s="249"/>
      <c r="D12033" s="249"/>
      <c r="E12033" s="125"/>
      <c r="F12033" s="710"/>
    </row>
    <row r="12034" spans="1:6">
      <c r="A12034" s="126" t="s">
        <v>264</v>
      </c>
      <c r="B12034" s="250" t="s">
        <v>369</v>
      </c>
      <c r="C12034" s="126" t="s">
        <v>1887</v>
      </c>
      <c r="D12034" s="126" t="s">
        <v>1887</v>
      </c>
      <c r="E12034" s="124"/>
      <c r="F12034" s="119"/>
    </row>
    <row r="12035" spans="1:6">
      <c r="A12035" s="126" t="s">
        <v>265</v>
      </c>
      <c r="B12035" s="251" t="s">
        <v>223</v>
      </c>
      <c r="C12035" s="126" t="s">
        <v>1887</v>
      </c>
      <c r="D12035" s="126" t="s">
        <v>1887</v>
      </c>
      <c r="E12035" s="124"/>
      <c r="F12035" s="119"/>
    </row>
    <row r="12036" spans="1:6" ht="31.5">
      <c r="A12036" s="126" t="s">
        <v>276</v>
      </c>
      <c r="B12036" s="251" t="s">
        <v>480</v>
      </c>
      <c r="C12036" s="126" t="s">
        <v>1887</v>
      </c>
      <c r="D12036" s="126" t="s">
        <v>1887</v>
      </c>
      <c r="E12036" s="124"/>
      <c r="F12036" s="119"/>
    </row>
    <row r="12037" spans="1:6" ht="63">
      <c r="A12037" s="127" t="s">
        <v>291</v>
      </c>
      <c r="B12037" s="128" t="s">
        <v>481</v>
      </c>
      <c r="C12037" s="126" t="s">
        <v>1887</v>
      </c>
      <c r="D12037" s="126" t="s">
        <v>1887</v>
      </c>
      <c r="E12037" s="124"/>
      <c r="F12037" s="119"/>
    </row>
    <row r="12038" spans="1:6" ht="31.5">
      <c r="A12038" s="127" t="s">
        <v>482</v>
      </c>
      <c r="B12038" s="128" t="s">
        <v>483</v>
      </c>
      <c r="C12038" s="126" t="s">
        <v>1887</v>
      </c>
      <c r="D12038" s="126" t="s">
        <v>1887</v>
      </c>
      <c r="E12038" s="124"/>
      <c r="F12038" s="119"/>
    </row>
    <row r="12039" spans="1:6">
      <c r="A12039" s="127" t="s">
        <v>484</v>
      </c>
      <c r="B12039" s="128" t="s">
        <v>485</v>
      </c>
      <c r="C12039" s="126" t="s">
        <v>1887</v>
      </c>
      <c r="D12039" s="126" t="s">
        <v>1887</v>
      </c>
      <c r="E12039" s="124"/>
      <c r="F12039" s="119"/>
    </row>
    <row r="12040" spans="1:6">
      <c r="A12040" s="129">
        <v>2</v>
      </c>
      <c r="B12040" s="130" t="s">
        <v>298</v>
      </c>
      <c r="C12040" s="126"/>
      <c r="D12040" s="126"/>
      <c r="E12040" s="124"/>
      <c r="F12040" s="119"/>
    </row>
    <row r="12041" spans="1:6" ht="31.5">
      <c r="A12041" s="127" t="s">
        <v>267</v>
      </c>
      <c r="B12041" s="128" t="s">
        <v>486</v>
      </c>
      <c r="C12041" s="126" t="s">
        <v>1887</v>
      </c>
      <c r="D12041" s="126" t="s">
        <v>1887</v>
      </c>
      <c r="E12041" s="124"/>
      <c r="F12041" s="119"/>
    </row>
    <row r="12042" spans="1:6" ht="63">
      <c r="A12042" s="127" t="s">
        <v>268</v>
      </c>
      <c r="B12042" s="128" t="s">
        <v>411</v>
      </c>
      <c r="C12042" s="126" t="s">
        <v>1887</v>
      </c>
      <c r="D12042" s="126" t="s">
        <v>1887</v>
      </c>
      <c r="E12042" s="124"/>
      <c r="F12042" s="119"/>
    </row>
    <row r="12043" spans="1:6" ht="31.5">
      <c r="A12043" s="127" t="s">
        <v>269</v>
      </c>
      <c r="B12043" s="128" t="s">
        <v>412</v>
      </c>
      <c r="C12043" s="126" t="s">
        <v>1887</v>
      </c>
      <c r="D12043" s="126" t="s">
        <v>1887</v>
      </c>
      <c r="E12043" s="124"/>
      <c r="F12043" s="119"/>
    </row>
    <row r="12044" spans="1:6" ht="47.25">
      <c r="A12044" s="129">
        <v>3</v>
      </c>
      <c r="B12044" s="130" t="s">
        <v>210</v>
      </c>
      <c r="C12044" s="126" t="s">
        <v>1887</v>
      </c>
      <c r="D12044" s="126" t="s">
        <v>1887</v>
      </c>
      <c r="E12044" s="124"/>
      <c r="F12044" s="119"/>
    </row>
    <row r="12045" spans="1:6" ht="31.5">
      <c r="A12045" s="127" t="s">
        <v>299</v>
      </c>
      <c r="B12045" s="128" t="s">
        <v>211</v>
      </c>
      <c r="C12045" s="126" t="s">
        <v>1887</v>
      </c>
      <c r="D12045" s="126" t="s">
        <v>1887</v>
      </c>
      <c r="E12045" s="124"/>
      <c r="F12045" s="119"/>
    </row>
    <row r="12046" spans="1:6">
      <c r="A12046" s="127" t="s">
        <v>240</v>
      </c>
      <c r="B12046" s="128" t="s">
        <v>212</v>
      </c>
      <c r="C12046" s="126" t="s">
        <v>1887</v>
      </c>
      <c r="D12046" s="126" t="s">
        <v>1887</v>
      </c>
      <c r="E12046" s="124"/>
      <c r="F12046" s="119"/>
    </row>
    <row r="12047" spans="1:6">
      <c r="A12047" s="127" t="s">
        <v>242</v>
      </c>
      <c r="B12047" s="128" t="s">
        <v>213</v>
      </c>
      <c r="C12047" s="126" t="s">
        <v>1887</v>
      </c>
      <c r="D12047" s="126" t="s">
        <v>1887</v>
      </c>
      <c r="E12047" s="124"/>
      <c r="F12047" s="119"/>
    </row>
    <row r="12048" spans="1:6">
      <c r="A12048" s="127" t="s">
        <v>214</v>
      </c>
      <c r="B12048" s="128" t="s">
        <v>215</v>
      </c>
      <c r="C12048" s="126" t="s">
        <v>1887</v>
      </c>
      <c r="D12048" s="126" t="s">
        <v>1887</v>
      </c>
      <c r="E12048" s="124"/>
      <c r="F12048" s="119"/>
    </row>
    <row r="12049" spans="1:6">
      <c r="A12049" s="127" t="s">
        <v>216</v>
      </c>
      <c r="B12049" s="128" t="s">
        <v>217</v>
      </c>
      <c r="C12049" s="126" t="s">
        <v>1887</v>
      </c>
      <c r="D12049" s="126" t="s">
        <v>1887</v>
      </c>
      <c r="E12049" s="124"/>
      <c r="F12049" s="119"/>
    </row>
    <row r="12050" spans="1:6">
      <c r="A12050" s="129">
        <v>4</v>
      </c>
      <c r="B12050" s="130" t="s">
        <v>394</v>
      </c>
      <c r="C12050" s="126"/>
      <c r="D12050" s="126"/>
      <c r="E12050" s="124"/>
      <c r="F12050" s="119"/>
    </row>
    <row r="12051" spans="1:6" ht="31.5">
      <c r="A12051" s="126" t="s">
        <v>271</v>
      </c>
      <c r="B12051" s="251" t="s">
        <v>218</v>
      </c>
      <c r="C12051" s="126" t="s">
        <v>1887</v>
      </c>
      <c r="D12051" s="126" t="s">
        <v>1887</v>
      </c>
      <c r="E12051" s="124"/>
      <c r="F12051" s="119"/>
    </row>
    <row r="12052" spans="1:6" ht="63">
      <c r="A12052" s="126" t="s">
        <v>272</v>
      </c>
      <c r="B12052" s="251" t="s">
        <v>392</v>
      </c>
      <c r="C12052" s="126" t="s">
        <v>1887</v>
      </c>
      <c r="D12052" s="126" t="s">
        <v>1887</v>
      </c>
      <c r="E12052" s="124"/>
      <c r="F12052" s="119"/>
    </row>
    <row r="12053" spans="1:6" ht="31.5">
      <c r="A12053" s="126" t="s">
        <v>273</v>
      </c>
      <c r="B12053" s="251" t="s">
        <v>500</v>
      </c>
      <c r="C12053" s="126" t="s">
        <v>1887</v>
      </c>
      <c r="D12053" s="126" t="s">
        <v>1887</v>
      </c>
      <c r="E12053" s="124"/>
      <c r="F12053" s="119"/>
    </row>
    <row r="12054" spans="1:6" ht="31.5">
      <c r="A12054" s="126" t="s">
        <v>138</v>
      </c>
      <c r="B12054" s="251" t="s">
        <v>501</v>
      </c>
      <c r="C12054" s="126" t="s">
        <v>1887</v>
      </c>
      <c r="D12054" s="126" t="s">
        <v>1887</v>
      </c>
      <c r="E12054" s="124"/>
      <c r="F12054" s="119"/>
    </row>
    <row r="12055" spans="1:6">
      <c r="E12055" s="719"/>
      <c r="F12055" s="178" t="s">
        <v>251</v>
      </c>
    </row>
    <row r="12056" spans="1:6">
      <c r="B12056" s="53"/>
      <c r="F12056" s="178" t="s">
        <v>456</v>
      </c>
    </row>
    <row r="12057" spans="1:6">
      <c r="F12057" s="178" t="s">
        <v>182</v>
      </c>
    </row>
    <row r="12058" spans="1:6">
      <c r="F12058" s="178"/>
    </row>
    <row r="12059" spans="1:6">
      <c r="A12059" s="802" t="s">
        <v>399</v>
      </c>
      <c r="B12059" s="802"/>
      <c r="C12059" s="802"/>
      <c r="D12059" s="802"/>
      <c r="E12059" s="802"/>
      <c r="F12059" s="802"/>
    </row>
    <row r="12060" spans="1:6">
      <c r="A12060" s="802" t="s">
        <v>303</v>
      </c>
      <c r="B12060" s="802"/>
      <c r="C12060" s="802"/>
      <c r="D12060" s="802"/>
      <c r="E12060" s="802"/>
      <c r="F12060" s="802"/>
    </row>
    <row r="12061" spans="1:6">
      <c r="F12061" s="178" t="s">
        <v>219</v>
      </c>
    </row>
    <row r="12062" spans="1:6">
      <c r="F12062" s="178" t="s">
        <v>220</v>
      </c>
    </row>
    <row r="12063" spans="1:6">
      <c r="F12063" s="178" t="s">
        <v>221</v>
      </c>
    </row>
    <row r="12064" spans="1:6">
      <c r="F12064" s="246" t="s">
        <v>222</v>
      </c>
    </row>
    <row r="12065" spans="1:6">
      <c r="F12065" s="178" t="s">
        <v>1885</v>
      </c>
    </row>
    <row r="12066" spans="1:6">
      <c r="F12066" s="178" t="s">
        <v>177</v>
      </c>
    </row>
    <row r="12067" spans="1:6">
      <c r="A12067" s="123"/>
    </row>
    <row r="12068" spans="1:6">
      <c r="A12068" s="804" t="s">
        <v>1886</v>
      </c>
      <c r="B12068" s="804"/>
      <c r="C12068" s="804"/>
      <c r="D12068" s="804"/>
      <c r="E12068" s="804"/>
      <c r="F12068" s="804"/>
    </row>
    <row r="12069" spans="1:6">
      <c r="A12069" s="121" t="s">
        <v>711</v>
      </c>
      <c r="B12069" s="640" t="s">
        <v>1422</v>
      </c>
    </row>
    <row r="12070" spans="1:6">
      <c r="A12070" s="803" t="s">
        <v>262</v>
      </c>
      <c r="B12070" s="781" t="s">
        <v>418</v>
      </c>
      <c r="C12070" s="806" t="s">
        <v>470</v>
      </c>
      <c r="D12070" s="807"/>
      <c r="E12070" s="805" t="s">
        <v>400</v>
      </c>
      <c r="F12070" s="781" t="s">
        <v>401</v>
      </c>
    </row>
    <row r="12071" spans="1:6">
      <c r="A12071" s="803"/>
      <c r="B12071" s="781"/>
      <c r="C12071" s="808"/>
      <c r="D12071" s="809"/>
      <c r="E12071" s="805"/>
      <c r="F12071" s="781"/>
    </row>
    <row r="12072" spans="1:6">
      <c r="A12072" s="803"/>
      <c r="B12072" s="781"/>
      <c r="C12072" s="247" t="s">
        <v>402</v>
      </c>
      <c r="D12072" s="247" t="s">
        <v>403</v>
      </c>
      <c r="E12072" s="805"/>
      <c r="F12072" s="781"/>
    </row>
    <row r="12073" spans="1:6">
      <c r="A12073" s="712">
        <v>1</v>
      </c>
      <c r="B12073" s="709">
        <v>2</v>
      </c>
      <c r="C12073" s="247">
        <v>3</v>
      </c>
      <c r="D12073" s="247">
        <v>4</v>
      </c>
      <c r="E12073" s="711">
        <v>5</v>
      </c>
      <c r="F12073" s="709">
        <v>6</v>
      </c>
    </row>
    <row r="12074" spans="1:6">
      <c r="A12074" s="712">
        <v>1</v>
      </c>
      <c r="B12074" s="248" t="s">
        <v>368</v>
      </c>
      <c r="C12074" s="249"/>
      <c r="D12074" s="249"/>
      <c r="E12074" s="125"/>
      <c r="F12074" s="710"/>
    </row>
    <row r="12075" spans="1:6">
      <c r="A12075" s="126" t="s">
        <v>264</v>
      </c>
      <c r="B12075" s="250" t="s">
        <v>369</v>
      </c>
      <c r="C12075" s="126" t="s">
        <v>1887</v>
      </c>
      <c r="D12075" s="126" t="s">
        <v>1887</v>
      </c>
      <c r="E12075" s="124"/>
      <c r="F12075" s="119"/>
    </row>
    <row r="12076" spans="1:6">
      <c r="A12076" s="126" t="s">
        <v>265</v>
      </c>
      <c r="B12076" s="251" t="s">
        <v>223</v>
      </c>
      <c r="C12076" s="126" t="s">
        <v>1887</v>
      </c>
      <c r="D12076" s="126" t="s">
        <v>1887</v>
      </c>
      <c r="E12076" s="124"/>
      <c r="F12076" s="119"/>
    </row>
    <row r="12077" spans="1:6" ht="31.5">
      <c r="A12077" s="126" t="s">
        <v>276</v>
      </c>
      <c r="B12077" s="251" t="s">
        <v>480</v>
      </c>
      <c r="C12077" s="126" t="s">
        <v>1887</v>
      </c>
      <c r="D12077" s="126" t="s">
        <v>1887</v>
      </c>
      <c r="E12077" s="124"/>
      <c r="F12077" s="119"/>
    </row>
    <row r="12078" spans="1:6" ht="63">
      <c r="A12078" s="127" t="s">
        <v>291</v>
      </c>
      <c r="B12078" s="128" t="s">
        <v>481</v>
      </c>
      <c r="C12078" s="126" t="s">
        <v>1887</v>
      </c>
      <c r="D12078" s="126" t="s">
        <v>1887</v>
      </c>
      <c r="E12078" s="124"/>
      <c r="F12078" s="119"/>
    </row>
    <row r="12079" spans="1:6" ht="31.5">
      <c r="A12079" s="127" t="s">
        <v>482</v>
      </c>
      <c r="B12079" s="128" t="s">
        <v>483</v>
      </c>
      <c r="C12079" s="126" t="s">
        <v>1887</v>
      </c>
      <c r="D12079" s="126" t="s">
        <v>1887</v>
      </c>
      <c r="E12079" s="124"/>
      <c r="F12079" s="119"/>
    </row>
    <row r="12080" spans="1:6">
      <c r="A12080" s="127" t="s">
        <v>484</v>
      </c>
      <c r="B12080" s="128" t="s">
        <v>485</v>
      </c>
      <c r="C12080" s="126" t="s">
        <v>1887</v>
      </c>
      <c r="D12080" s="126" t="s">
        <v>1887</v>
      </c>
      <c r="E12080" s="124"/>
      <c r="F12080" s="119"/>
    </row>
    <row r="12081" spans="1:6">
      <c r="A12081" s="129">
        <v>2</v>
      </c>
      <c r="B12081" s="130" t="s">
        <v>298</v>
      </c>
      <c r="C12081" s="126"/>
      <c r="D12081" s="126"/>
      <c r="E12081" s="124"/>
      <c r="F12081" s="119"/>
    </row>
    <row r="12082" spans="1:6" ht="31.5">
      <c r="A12082" s="127" t="s">
        <v>267</v>
      </c>
      <c r="B12082" s="128" t="s">
        <v>486</v>
      </c>
      <c r="C12082" s="126" t="s">
        <v>1887</v>
      </c>
      <c r="D12082" s="126" t="s">
        <v>1887</v>
      </c>
      <c r="E12082" s="124"/>
      <c r="F12082" s="119"/>
    </row>
    <row r="12083" spans="1:6" ht="63">
      <c r="A12083" s="127" t="s">
        <v>268</v>
      </c>
      <c r="B12083" s="128" t="s">
        <v>411</v>
      </c>
      <c r="C12083" s="126" t="s">
        <v>1887</v>
      </c>
      <c r="D12083" s="126" t="s">
        <v>1887</v>
      </c>
      <c r="E12083" s="124"/>
      <c r="F12083" s="119"/>
    </row>
    <row r="12084" spans="1:6" ht="31.5">
      <c r="A12084" s="127" t="s">
        <v>269</v>
      </c>
      <c r="B12084" s="128" t="s">
        <v>412</v>
      </c>
      <c r="C12084" s="126" t="s">
        <v>1887</v>
      </c>
      <c r="D12084" s="126" t="s">
        <v>1887</v>
      </c>
      <c r="E12084" s="124"/>
      <c r="F12084" s="119"/>
    </row>
    <row r="12085" spans="1:6" ht="47.25">
      <c r="A12085" s="129">
        <v>3</v>
      </c>
      <c r="B12085" s="130" t="s">
        <v>210</v>
      </c>
      <c r="C12085" s="126" t="s">
        <v>1887</v>
      </c>
      <c r="D12085" s="126" t="s">
        <v>1887</v>
      </c>
      <c r="E12085" s="124"/>
      <c r="F12085" s="119"/>
    </row>
    <row r="12086" spans="1:6" ht="31.5">
      <c r="A12086" s="127" t="s">
        <v>299</v>
      </c>
      <c r="B12086" s="128" t="s">
        <v>211</v>
      </c>
      <c r="C12086" s="126" t="s">
        <v>1887</v>
      </c>
      <c r="D12086" s="126" t="s">
        <v>1887</v>
      </c>
      <c r="E12086" s="124"/>
      <c r="F12086" s="119"/>
    </row>
    <row r="12087" spans="1:6">
      <c r="A12087" s="127" t="s">
        <v>240</v>
      </c>
      <c r="B12087" s="128" t="s">
        <v>212</v>
      </c>
      <c r="C12087" s="126" t="s">
        <v>1887</v>
      </c>
      <c r="D12087" s="126" t="s">
        <v>1887</v>
      </c>
      <c r="E12087" s="124"/>
      <c r="F12087" s="119"/>
    </row>
    <row r="12088" spans="1:6">
      <c r="A12088" s="127" t="s">
        <v>242</v>
      </c>
      <c r="B12088" s="128" t="s">
        <v>213</v>
      </c>
      <c r="C12088" s="126" t="s">
        <v>1887</v>
      </c>
      <c r="D12088" s="126" t="s">
        <v>1887</v>
      </c>
      <c r="E12088" s="124"/>
      <c r="F12088" s="119"/>
    </row>
    <row r="12089" spans="1:6">
      <c r="A12089" s="127" t="s">
        <v>214</v>
      </c>
      <c r="B12089" s="128" t="s">
        <v>215</v>
      </c>
      <c r="C12089" s="126" t="s">
        <v>1887</v>
      </c>
      <c r="D12089" s="126" t="s">
        <v>1887</v>
      </c>
      <c r="E12089" s="124"/>
      <c r="F12089" s="119"/>
    </row>
    <row r="12090" spans="1:6">
      <c r="A12090" s="127" t="s">
        <v>216</v>
      </c>
      <c r="B12090" s="128" t="s">
        <v>217</v>
      </c>
      <c r="C12090" s="126" t="s">
        <v>1887</v>
      </c>
      <c r="D12090" s="126" t="s">
        <v>1887</v>
      </c>
      <c r="E12090" s="124"/>
      <c r="F12090" s="119"/>
    </row>
    <row r="12091" spans="1:6">
      <c r="A12091" s="129">
        <v>4</v>
      </c>
      <c r="B12091" s="130" t="s">
        <v>394</v>
      </c>
      <c r="C12091" s="126"/>
      <c r="D12091" s="126"/>
      <c r="E12091" s="124"/>
      <c r="F12091" s="119"/>
    </row>
    <row r="12092" spans="1:6" ht="31.5">
      <c r="A12092" s="126" t="s">
        <v>271</v>
      </c>
      <c r="B12092" s="251" t="s">
        <v>218</v>
      </c>
      <c r="C12092" s="126" t="s">
        <v>1887</v>
      </c>
      <c r="D12092" s="126" t="s">
        <v>1887</v>
      </c>
      <c r="E12092" s="124"/>
      <c r="F12092" s="119"/>
    </row>
    <row r="12093" spans="1:6" ht="63">
      <c r="A12093" s="126" t="s">
        <v>272</v>
      </c>
      <c r="B12093" s="251" t="s">
        <v>392</v>
      </c>
      <c r="C12093" s="126" t="s">
        <v>1887</v>
      </c>
      <c r="D12093" s="126" t="s">
        <v>1887</v>
      </c>
      <c r="E12093" s="124"/>
      <c r="F12093" s="119"/>
    </row>
    <row r="12094" spans="1:6" ht="31.5">
      <c r="A12094" s="126" t="s">
        <v>273</v>
      </c>
      <c r="B12094" s="251" t="s">
        <v>500</v>
      </c>
      <c r="C12094" s="126" t="s">
        <v>1887</v>
      </c>
      <c r="D12094" s="126" t="s">
        <v>1887</v>
      </c>
      <c r="E12094" s="124"/>
      <c r="F12094" s="119"/>
    </row>
    <row r="12095" spans="1:6" ht="31.5">
      <c r="A12095" s="126" t="s">
        <v>138</v>
      </c>
      <c r="B12095" s="251" t="s">
        <v>501</v>
      </c>
      <c r="C12095" s="126" t="s">
        <v>1887</v>
      </c>
      <c r="D12095" s="126" t="s">
        <v>1887</v>
      </c>
      <c r="E12095" s="124"/>
      <c r="F12095" s="119"/>
    </row>
    <row r="12096" spans="1:6">
      <c r="E12096" s="719"/>
      <c r="F12096" s="178" t="s">
        <v>251</v>
      </c>
    </row>
    <row r="12097" spans="1:6">
      <c r="B12097" s="53"/>
      <c r="F12097" s="178" t="s">
        <v>456</v>
      </c>
    </row>
    <row r="12098" spans="1:6">
      <c r="F12098" s="178" t="s">
        <v>182</v>
      </c>
    </row>
    <row r="12099" spans="1:6">
      <c r="F12099" s="178"/>
    </row>
    <row r="12100" spans="1:6">
      <c r="A12100" s="802" t="s">
        <v>399</v>
      </c>
      <c r="B12100" s="802"/>
      <c r="C12100" s="802"/>
      <c r="D12100" s="802"/>
      <c r="E12100" s="802"/>
      <c r="F12100" s="802"/>
    </row>
    <row r="12101" spans="1:6">
      <c r="A12101" s="802" t="s">
        <v>303</v>
      </c>
      <c r="B12101" s="802"/>
      <c r="C12101" s="802"/>
      <c r="D12101" s="802"/>
      <c r="E12101" s="802"/>
      <c r="F12101" s="802"/>
    </row>
    <row r="12102" spans="1:6">
      <c r="F12102" s="178" t="s">
        <v>219</v>
      </c>
    </row>
    <row r="12103" spans="1:6">
      <c r="F12103" s="178" t="s">
        <v>220</v>
      </c>
    </row>
    <row r="12104" spans="1:6">
      <c r="F12104" s="178" t="s">
        <v>221</v>
      </c>
    </row>
    <row r="12105" spans="1:6">
      <c r="F12105" s="246" t="s">
        <v>222</v>
      </c>
    </row>
    <row r="12106" spans="1:6">
      <c r="F12106" s="178" t="s">
        <v>1885</v>
      </c>
    </row>
    <row r="12107" spans="1:6">
      <c r="F12107" s="178" t="s">
        <v>177</v>
      </c>
    </row>
    <row r="12108" spans="1:6">
      <c r="A12108" s="123"/>
    </row>
    <row r="12109" spans="1:6">
      <c r="A12109" s="804" t="s">
        <v>1886</v>
      </c>
      <c r="B12109" s="804"/>
      <c r="C12109" s="804"/>
      <c r="D12109" s="804"/>
      <c r="E12109" s="804"/>
      <c r="F12109" s="804"/>
    </row>
    <row r="12110" spans="1:6">
      <c r="A12110" s="121" t="s">
        <v>712</v>
      </c>
      <c r="B12110" s="640" t="s">
        <v>1423</v>
      </c>
    </row>
    <row r="12111" spans="1:6">
      <c r="A12111" s="803" t="s">
        <v>262</v>
      </c>
      <c r="B12111" s="781" t="s">
        <v>418</v>
      </c>
      <c r="C12111" s="806" t="s">
        <v>470</v>
      </c>
      <c r="D12111" s="807"/>
      <c r="E12111" s="805" t="s">
        <v>400</v>
      </c>
      <c r="F12111" s="781" t="s">
        <v>401</v>
      </c>
    </row>
    <row r="12112" spans="1:6">
      <c r="A12112" s="803"/>
      <c r="B12112" s="781"/>
      <c r="C12112" s="808"/>
      <c r="D12112" s="809"/>
      <c r="E12112" s="805"/>
      <c r="F12112" s="781"/>
    </row>
    <row r="12113" spans="1:6">
      <c r="A12113" s="803"/>
      <c r="B12113" s="781"/>
      <c r="C12113" s="247" t="s">
        <v>402</v>
      </c>
      <c r="D12113" s="247" t="s">
        <v>403</v>
      </c>
      <c r="E12113" s="805"/>
      <c r="F12113" s="781"/>
    </row>
    <row r="12114" spans="1:6">
      <c r="A12114" s="712">
        <v>1</v>
      </c>
      <c r="B12114" s="709">
        <v>2</v>
      </c>
      <c r="C12114" s="247">
        <v>3</v>
      </c>
      <c r="D12114" s="247">
        <v>4</v>
      </c>
      <c r="E12114" s="711">
        <v>5</v>
      </c>
      <c r="F12114" s="709">
        <v>6</v>
      </c>
    </row>
    <row r="12115" spans="1:6">
      <c r="A12115" s="712">
        <v>1</v>
      </c>
      <c r="B12115" s="248" t="s">
        <v>368</v>
      </c>
      <c r="C12115" s="249"/>
      <c r="D12115" s="249"/>
      <c r="E12115" s="125"/>
      <c r="F12115" s="710"/>
    </row>
    <row r="12116" spans="1:6">
      <c r="A12116" s="126" t="s">
        <v>264</v>
      </c>
      <c r="B12116" s="250" t="s">
        <v>369</v>
      </c>
      <c r="C12116" s="126" t="s">
        <v>1877</v>
      </c>
      <c r="D12116" s="126" t="s">
        <v>1877</v>
      </c>
      <c r="E12116" s="124"/>
      <c r="F12116" s="119"/>
    </row>
    <row r="12117" spans="1:6">
      <c r="A12117" s="126" t="s">
        <v>265</v>
      </c>
      <c r="B12117" s="251" t="s">
        <v>223</v>
      </c>
      <c r="C12117" s="126" t="s">
        <v>1877</v>
      </c>
      <c r="D12117" s="126" t="s">
        <v>1877</v>
      </c>
      <c r="E12117" s="124"/>
      <c r="F12117" s="119"/>
    </row>
    <row r="12118" spans="1:6" ht="31.5">
      <c r="A12118" s="126" t="s">
        <v>276</v>
      </c>
      <c r="B12118" s="251" t="s">
        <v>480</v>
      </c>
      <c r="C12118" s="126" t="s">
        <v>1877</v>
      </c>
      <c r="D12118" s="126" t="s">
        <v>1877</v>
      </c>
      <c r="E12118" s="124"/>
      <c r="F12118" s="119"/>
    </row>
    <row r="12119" spans="1:6" ht="63">
      <c r="A12119" s="127" t="s">
        <v>291</v>
      </c>
      <c r="B12119" s="128" t="s">
        <v>481</v>
      </c>
      <c r="C12119" s="126" t="s">
        <v>1877</v>
      </c>
      <c r="D12119" s="126" t="s">
        <v>1877</v>
      </c>
      <c r="E12119" s="124"/>
      <c r="F12119" s="119"/>
    </row>
    <row r="12120" spans="1:6" ht="31.5">
      <c r="A12120" s="127" t="s">
        <v>482</v>
      </c>
      <c r="B12120" s="128" t="s">
        <v>483</v>
      </c>
      <c r="C12120" s="126" t="s">
        <v>1877</v>
      </c>
      <c r="D12120" s="126" t="s">
        <v>1877</v>
      </c>
      <c r="E12120" s="124"/>
      <c r="F12120" s="119"/>
    </row>
    <row r="12121" spans="1:6">
      <c r="A12121" s="127" t="s">
        <v>484</v>
      </c>
      <c r="B12121" s="128" t="s">
        <v>485</v>
      </c>
      <c r="C12121" s="126" t="s">
        <v>1877</v>
      </c>
      <c r="D12121" s="126" t="s">
        <v>1877</v>
      </c>
      <c r="E12121" s="124"/>
      <c r="F12121" s="119"/>
    </row>
    <row r="12122" spans="1:6">
      <c r="A12122" s="129">
        <v>2</v>
      </c>
      <c r="B12122" s="130" t="s">
        <v>298</v>
      </c>
      <c r="C12122" s="126"/>
      <c r="D12122" s="126"/>
      <c r="E12122" s="124"/>
      <c r="F12122" s="119"/>
    </row>
    <row r="12123" spans="1:6" ht="31.5">
      <c r="A12123" s="127" t="s">
        <v>267</v>
      </c>
      <c r="B12123" s="128" t="s">
        <v>486</v>
      </c>
      <c r="C12123" s="126" t="s">
        <v>1877</v>
      </c>
      <c r="D12123" s="126" t="s">
        <v>1877</v>
      </c>
      <c r="E12123" s="124"/>
      <c r="F12123" s="119"/>
    </row>
    <row r="12124" spans="1:6" ht="63">
      <c r="A12124" s="127" t="s">
        <v>268</v>
      </c>
      <c r="B12124" s="128" t="s">
        <v>411</v>
      </c>
      <c r="C12124" s="126" t="s">
        <v>1877</v>
      </c>
      <c r="D12124" s="126" t="s">
        <v>1877</v>
      </c>
      <c r="E12124" s="124"/>
      <c r="F12124" s="119"/>
    </row>
    <row r="12125" spans="1:6" ht="31.5">
      <c r="A12125" s="127" t="s">
        <v>269</v>
      </c>
      <c r="B12125" s="128" t="s">
        <v>412</v>
      </c>
      <c r="C12125" s="126" t="s">
        <v>1877</v>
      </c>
      <c r="D12125" s="126" t="s">
        <v>1877</v>
      </c>
      <c r="E12125" s="124"/>
      <c r="F12125" s="119"/>
    </row>
    <row r="12126" spans="1:6" ht="47.25">
      <c r="A12126" s="129">
        <v>3</v>
      </c>
      <c r="B12126" s="130" t="s">
        <v>210</v>
      </c>
      <c r="C12126" s="126" t="s">
        <v>1877</v>
      </c>
      <c r="D12126" s="126" t="s">
        <v>1877</v>
      </c>
      <c r="E12126" s="124"/>
      <c r="F12126" s="119"/>
    </row>
    <row r="12127" spans="1:6" ht="31.5">
      <c r="A12127" s="127" t="s">
        <v>299</v>
      </c>
      <c r="B12127" s="128" t="s">
        <v>211</v>
      </c>
      <c r="C12127" s="126" t="s">
        <v>1877</v>
      </c>
      <c r="D12127" s="126" t="s">
        <v>1877</v>
      </c>
      <c r="E12127" s="124"/>
      <c r="F12127" s="119"/>
    </row>
    <row r="12128" spans="1:6">
      <c r="A12128" s="127" t="s">
        <v>240</v>
      </c>
      <c r="B12128" s="128" t="s">
        <v>212</v>
      </c>
      <c r="C12128" s="126" t="s">
        <v>1877</v>
      </c>
      <c r="D12128" s="126" t="s">
        <v>1877</v>
      </c>
      <c r="E12128" s="124"/>
      <c r="F12128" s="119"/>
    </row>
    <row r="12129" spans="1:6">
      <c r="A12129" s="127" t="s">
        <v>242</v>
      </c>
      <c r="B12129" s="128" t="s">
        <v>213</v>
      </c>
      <c r="C12129" s="126" t="s">
        <v>1877</v>
      </c>
      <c r="D12129" s="126" t="s">
        <v>1877</v>
      </c>
      <c r="E12129" s="124"/>
      <c r="F12129" s="119"/>
    </row>
    <row r="12130" spans="1:6">
      <c r="A12130" s="127" t="s">
        <v>214</v>
      </c>
      <c r="B12130" s="128" t="s">
        <v>215</v>
      </c>
      <c r="C12130" s="126" t="s">
        <v>1877</v>
      </c>
      <c r="D12130" s="126" t="s">
        <v>1877</v>
      </c>
      <c r="E12130" s="124"/>
      <c r="F12130" s="119"/>
    </row>
    <row r="12131" spans="1:6">
      <c r="A12131" s="127" t="s">
        <v>216</v>
      </c>
      <c r="B12131" s="128" t="s">
        <v>217</v>
      </c>
      <c r="C12131" s="126" t="s">
        <v>1877</v>
      </c>
      <c r="D12131" s="126" t="s">
        <v>1877</v>
      </c>
      <c r="E12131" s="124"/>
      <c r="F12131" s="119"/>
    </row>
    <row r="12132" spans="1:6">
      <c r="A12132" s="129">
        <v>4</v>
      </c>
      <c r="B12132" s="130" t="s">
        <v>394</v>
      </c>
      <c r="C12132" s="126"/>
      <c r="D12132" s="126"/>
      <c r="E12132" s="124"/>
      <c r="F12132" s="119"/>
    </row>
    <row r="12133" spans="1:6" ht="31.5">
      <c r="A12133" s="126" t="s">
        <v>271</v>
      </c>
      <c r="B12133" s="251" t="s">
        <v>218</v>
      </c>
      <c r="C12133" s="126" t="s">
        <v>1877</v>
      </c>
      <c r="D12133" s="126" t="s">
        <v>1877</v>
      </c>
      <c r="E12133" s="124"/>
      <c r="F12133" s="119"/>
    </row>
    <row r="12134" spans="1:6" ht="63">
      <c r="A12134" s="126" t="s">
        <v>272</v>
      </c>
      <c r="B12134" s="251" t="s">
        <v>392</v>
      </c>
      <c r="C12134" s="126" t="s">
        <v>1877</v>
      </c>
      <c r="D12134" s="126" t="s">
        <v>1877</v>
      </c>
      <c r="E12134" s="124"/>
      <c r="F12134" s="119"/>
    </row>
    <row r="12135" spans="1:6" ht="31.5">
      <c r="A12135" s="126" t="s">
        <v>273</v>
      </c>
      <c r="B12135" s="251" t="s">
        <v>500</v>
      </c>
      <c r="C12135" s="126" t="s">
        <v>1877</v>
      </c>
      <c r="D12135" s="126" t="s">
        <v>1877</v>
      </c>
      <c r="E12135" s="124"/>
      <c r="F12135" s="119"/>
    </row>
    <row r="12136" spans="1:6" ht="31.5">
      <c r="A12136" s="126" t="s">
        <v>138</v>
      </c>
      <c r="B12136" s="251" t="s">
        <v>501</v>
      </c>
      <c r="C12136" s="126" t="s">
        <v>1877</v>
      </c>
      <c r="D12136" s="126" t="s">
        <v>1877</v>
      </c>
      <c r="E12136" s="124"/>
      <c r="F12136" s="119"/>
    </row>
    <row r="12137" spans="1:6">
      <c r="E12137" s="719"/>
      <c r="F12137" s="178" t="s">
        <v>251</v>
      </c>
    </row>
    <row r="12138" spans="1:6">
      <c r="B12138" s="53"/>
      <c r="F12138" s="178" t="s">
        <v>456</v>
      </c>
    </row>
    <row r="12139" spans="1:6">
      <c r="F12139" s="178" t="s">
        <v>182</v>
      </c>
    </row>
    <row r="12140" spans="1:6">
      <c r="F12140" s="178"/>
    </row>
    <row r="12141" spans="1:6">
      <c r="A12141" s="802" t="s">
        <v>399</v>
      </c>
      <c r="B12141" s="802"/>
      <c r="C12141" s="802"/>
      <c r="D12141" s="802"/>
      <c r="E12141" s="802"/>
      <c r="F12141" s="802"/>
    </row>
    <row r="12142" spans="1:6">
      <c r="A12142" s="802" t="s">
        <v>303</v>
      </c>
      <c r="B12142" s="802"/>
      <c r="C12142" s="802"/>
      <c r="D12142" s="802"/>
      <c r="E12142" s="802"/>
      <c r="F12142" s="802"/>
    </row>
    <row r="12143" spans="1:6">
      <c r="F12143" s="178" t="s">
        <v>219</v>
      </c>
    </row>
    <row r="12144" spans="1:6">
      <c r="F12144" s="178" t="s">
        <v>220</v>
      </c>
    </row>
    <row r="12145" spans="1:6">
      <c r="F12145" s="178" t="s">
        <v>221</v>
      </c>
    </row>
    <row r="12146" spans="1:6">
      <c r="F12146" s="246" t="s">
        <v>222</v>
      </c>
    </row>
    <row r="12147" spans="1:6">
      <c r="F12147" s="178" t="s">
        <v>1885</v>
      </c>
    </row>
    <row r="12148" spans="1:6">
      <c r="F12148" s="178" t="s">
        <v>177</v>
      </c>
    </row>
    <row r="12149" spans="1:6">
      <c r="A12149" s="123"/>
    </row>
    <row r="12150" spans="1:6">
      <c r="A12150" s="804" t="s">
        <v>1886</v>
      </c>
      <c r="B12150" s="804"/>
      <c r="C12150" s="804"/>
      <c r="D12150" s="804"/>
      <c r="E12150" s="804"/>
      <c r="F12150" s="804"/>
    </row>
    <row r="12151" spans="1:6">
      <c r="A12151" s="121" t="s">
        <v>728</v>
      </c>
      <c r="B12151" s="640" t="s">
        <v>1424</v>
      </c>
    </row>
    <row r="12152" spans="1:6">
      <c r="A12152" s="803" t="s">
        <v>262</v>
      </c>
      <c r="B12152" s="781" t="s">
        <v>418</v>
      </c>
      <c r="C12152" s="806" t="s">
        <v>470</v>
      </c>
      <c r="D12152" s="807"/>
      <c r="E12152" s="805" t="s">
        <v>400</v>
      </c>
      <c r="F12152" s="781" t="s">
        <v>401</v>
      </c>
    </row>
    <row r="12153" spans="1:6">
      <c r="A12153" s="803"/>
      <c r="B12153" s="781"/>
      <c r="C12153" s="808"/>
      <c r="D12153" s="809"/>
      <c r="E12153" s="805"/>
      <c r="F12153" s="781"/>
    </row>
    <row r="12154" spans="1:6">
      <c r="A12154" s="803"/>
      <c r="B12154" s="781"/>
      <c r="C12154" s="247" t="s">
        <v>402</v>
      </c>
      <c r="D12154" s="247" t="s">
        <v>403</v>
      </c>
      <c r="E12154" s="805"/>
      <c r="F12154" s="781"/>
    </row>
    <row r="12155" spans="1:6">
      <c r="A12155" s="712">
        <v>1</v>
      </c>
      <c r="B12155" s="709">
        <v>2</v>
      </c>
      <c r="C12155" s="247">
        <v>3</v>
      </c>
      <c r="D12155" s="247">
        <v>4</v>
      </c>
      <c r="E12155" s="711">
        <v>5</v>
      </c>
      <c r="F12155" s="709">
        <v>6</v>
      </c>
    </row>
    <row r="12156" spans="1:6">
      <c r="A12156" s="712">
        <v>1</v>
      </c>
      <c r="B12156" s="248" t="s">
        <v>368</v>
      </c>
      <c r="C12156" s="249"/>
      <c r="D12156" s="249"/>
      <c r="E12156" s="125"/>
      <c r="F12156" s="710"/>
    </row>
    <row r="12157" spans="1:6">
      <c r="A12157" s="126" t="s">
        <v>264</v>
      </c>
      <c r="B12157" s="250" t="s">
        <v>369</v>
      </c>
      <c r="C12157" s="126" t="s">
        <v>1877</v>
      </c>
      <c r="D12157" s="126" t="s">
        <v>1877</v>
      </c>
      <c r="E12157" s="124"/>
      <c r="F12157" s="119"/>
    </row>
    <row r="12158" spans="1:6">
      <c r="A12158" s="126" t="s">
        <v>265</v>
      </c>
      <c r="B12158" s="251" t="s">
        <v>223</v>
      </c>
      <c r="C12158" s="126" t="s">
        <v>1877</v>
      </c>
      <c r="D12158" s="126" t="s">
        <v>1877</v>
      </c>
      <c r="E12158" s="124"/>
      <c r="F12158" s="119"/>
    </row>
    <row r="12159" spans="1:6" ht="31.5">
      <c r="A12159" s="126" t="s">
        <v>276</v>
      </c>
      <c r="B12159" s="251" t="s">
        <v>480</v>
      </c>
      <c r="C12159" s="126" t="s">
        <v>1877</v>
      </c>
      <c r="D12159" s="126" t="s">
        <v>1877</v>
      </c>
      <c r="E12159" s="124"/>
      <c r="F12159" s="119"/>
    </row>
    <row r="12160" spans="1:6" ht="63">
      <c r="A12160" s="127" t="s">
        <v>291</v>
      </c>
      <c r="B12160" s="128" t="s">
        <v>481</v>
      </c>
      <c r="C12160" s="126" t="s">
        <v>1877</v>
      </c>
      <c r="D12160" s="126" t="s">
        <v>1877</v>
      </c>
      <c r="E12160" s="124"/>
      <c r="F12160" s="119"/>
    </row>
    <row r="12161" spans="1:6" ht="31.5">
      <c r="A12161" s="127" t="s">
        <v>482</v>
      </c>
      <c r="B12161" s="128" t="s">
        <v>483</v>
      </c>
      <c r="C12161" s="126" t="s">
        <v>1877</v>
      </c>
      <c r="D12161" s="126" t="s">
        <v>1877</v>
      </c>
      <c r="E12161" s="124"/>
      <c r="F12161" s="119"/>
    </row>
    <row r="12162" spans="1:6">
      <c r="A12162" s="127" t="s">
        <v>484</v>
      </c>
      <c r="B12162" s="128" t="s">
        <v>485</v>
      </c>
      <c r="C12162" s="126" t="s">
        <v>1877</v>
      </c>
      <c r="D12162" s="126" t="s">
        <v>1877</v>
      </c>
      <c r="E12162" s="124"/>
      <c r="F12162" s="119"/>
    </row>
    <row r="12163" spans="1:6">
      <c r="A12163" s="129">
        <v>2</v>
      </c>
      <c r="B12163" s="130" t="s">
        <v>298</v>
      </c>
      <c r="C12163" s="126"/>
      <c r="D12163" s="126"/>
      <c r="E12163" s="124"/>
      <c r="F12163" s="119"/>
    </row>
    <row r="12164" spans="1:6" ht="31.5">
      <c r="A12164" s="127" t="s">
        <v>267</v>
      </c>
      <c r="B12164" s="128" t="s">
        <v>486</v>
      </c>
      <c r="C12164" s="126" t="s">
        <v>1877</v>
      </c>
      <c r="D12164" s="126" t="s">
        <v>1877</v>
      </c>
      <c r="E12164" s="124"/>
      <c r="F12164" s="119"/>
    </row>
    <row r="12165" spans="1:6" ht="63">
      <c r="A12165" s="127" t="s">
        <v>268</v>
      </c>
      <c r="B12165" s="128" t="s">
        <v>411</v>
      </c>
      <c r="C12165" s="126" t="s">
        <v>1877</v>
      </c>
      <c r="D12165" s="126" t="s">
        <v>1877</v>
      </c>
      <c r="E12165" s="124"/>
      <c r="F12165" s="119"/>
    </row>
    <row r="12166" spans="1:6" ht="31.5">
      <c r="A12166" s="127" t="s">
        <v>269</v>
      </c>
      <c r="B12166" s="128" t="s">
        <v>412</v>
      </c>
      <c r="C12166" s="126" t="s">
        <v>1877</v>
      </c>
      <c r="D12166" s="126" t="s">
        <v>1877</v>
      </c>
      <c r="E12166" s="124"/>
      <c r="F12166" s="119"/>
    </row>
    <row r="12167" spans="1:6" ht="47.25">
      <c r="A12167" s="129">
        <v>3</v>
      </c>
      <c r="B12167" s="130" t="s">
        <v>210</v>
      </c>
      <c r="C12167" s="126" t="s">
        <v>1877</v>
      </c>
      <c r="D12167" s="126" t="s">
        <v>1877</v>
      </c>
      <c r="E12167" s="124"/>
      <c r="F12167" s="119"/>
    </row>
    <row r="12168" spans="1:6" ht="31.5">
      <c r="A12168" s="127" t="s">
        <v>299</v>
      </c>
      <c r="B12168" s="128" t="s">
        <v>211</v>
      </c>
      <c r="C12168" s="126" t="s">
        <v>1877</v>
      </c>
      <c r="D12168" s="126" t="s">
        <v>1877</v>
      </c>
      <c r="E12168" s="124"/>
      <c r="F12168" s="119"/>
    </row>
    <row r="12169" spans="1:6">
      <c r="A12169" s="127" t="s">
        <v>240</v>
      </c>
      <c r="B12169" s="128" t="s">
        <v>212</v>
      </c>
      <c r="C12169" s="126" t="s">
        <v>1877</v>
      </c>
      <c r="D12169" s="126" t="s">
        <v>1877</v>
      </c>
      <c r="E12169" s="124"/>
      <c r="F12169" s="119"/>
    </row>
    <row r="12170" spans="1:6">
      <c r="A12170" s="127" t="s">
        <v>242</v>
      </c>
      <c r="B12170" s="128" t="s">
        <v>213</v>
      </c>
      <c r="C12170" s="126" t="s">
        <v>1877</v>
      </c>
      <c r="D12170" s="126" t="s">
        <v>1877</v>
      </c>
      <c r="E12170" s="124"/>
      <c r="F12170" s="119"/>
    </row>
    <row r="12171" spans="1:6">
      <c r="A12171" s="127" t="s">
        <v>214</v>
      </c>
      <c r="B12171" s="128" t="s">
        <v>215</v>
      </c>
      <c r="C12171" s="126" t="s">
        <v>1877</v>
      </c>
      <c r="D12171" s="126" t="s">
        <v>1877</v>
      </c>
      <c r="E12171" s="124"/>
      <c r="F12171" s="119"/>
    </row>
    <row r="12172" spans="1:6">
      <c r="A12172" s="127" t="s">
        <v>216</v>
      </c>
      <c r="B12172" s="128" t="s">
        <v>217</v>
      </c>
      <c r="C12172" s="126" t="s">
        <v>1877</v>
      </c>
      <c r="D12172" s="126" t="s">
        <v>1877</v>
      </c>
      <c r="E12172" s="124"/>
      <c r="F12172" s="119"/>
    </row>
    <row r="12173" spans="1:6">
      <c r="A12173" s="129">
        <v>4</v>
      </c>
      <c r="B12173" s="130" t="s">
        <v>394</v>
      </c>
      <c r="C12173" s="126"/>
      <c r="D12173" s="126"/>
      <c r="E12173" s="124"/>
      <c r="F12173" s="119"/>
    </row>
    <row r="12174" spans="1:6" ht="31.5">
      <c r="A12174" s="126" t="s">
        <v>271</v>
      </c>
      <c r="B12174" s="251" t="s">
        <v>218</v>
      </c>
      <c r="C12174" s="126" t="s">
        <v>1877</v>
      </c>
      <c r="D12174" s="126" t="s">
        <v>1877</v>
      </c>
      <c r="E12174" s="124"/>
      <c r="F12174" s="119"/>
    </row>
    <row r="12175" spans="1:6" ht="63">
      <c r="A12175" s="126" t="s">
        <v>272</v>
      </c>
      <c r="B12175" s="251" t="s">
        <v>392</v>
      </c>
      <c r="C12175" s="126" t="s">
        <v>1877</v>
      </c>
      <c r="D12175" s="126" t="s">
        <v>1877</v>
      </c>
      <c r="E12175" s="124"/>
      <c r="F12175" s="119"/>
    </row>
    <row r="12176" spans="1:6" ht="31.5">
      <c r="A12176" s="126" t="s">
        <v>273</v>
      </c>
      <c r="B12176" s="251" t="s">
        <v>500</v>
      </c>
      <c r="C12176" s="126" t="s">
        <v>1877</v>
      </c>
      <c r="D12176" s="126" t="s">
        <v>1877</v>
      </c>
      <c r="E12176" s="124"/>
      <c r="F12176" s="119"/>
    </row>
    <row r="12177" spans="1:6" ht="31.5">
      <c r="A12177" s="126" t="s">
        <v>138</v>
      </c>
      <c r="B12177" s="251" t="s">
        <v>501</v>
      </c>
      <c r="C12177" s="126" t="s">
        <v>1877</v>
      </c>
      <c r="D12177" s="126" t="s">
        <v>1877</v>
      </c>
      <c r="E12177" s="124"/>
      <c r="F12177" s="119"/>
    </row>
    <row r="12178" spans="1:6">
      <c r="E12178" s="719"/>
      <c r="F12178" s="178" t="s">
        <v>251</v>
      </c>
    </row>
    <row r="12179" spans="1:6">
      <c r="B12179" s="53"/>
      <c r="F12179" s="178" t="s">
        <v>456</v>
      </c>
    </row>
    <row r="12180" spans="1:6">
      <c r="F12180" s="178" t="s">
        <v>182</v>
      </c>
    </row>
    <row r="12181" spans="1:6">
      <c r="F12181" s="178"/>
    </row>
    <row r="12182" spans="1:6">
      <c r="A12182" s="802" t="s">
        <v>399</v>
      </c>
      <c r="B12182" s="802"/>
      <c r="C12182" s="802"/>
      <c r="D12182" s="802"/>
      <c r="E12182" s="802"/>
      <c r="F12182" s="802"/>
    </row>
    <row r="12183" spans="1:6">
      <c r="A12183" s="802" t="s">
        <v>303</v>
      </c>
      <c r="B12183" s="802"/>
      <c r="C12183" s="802"/>
      <c r="D12183" s="802"/>
      <c r="E12183" s="802"/>
      <c r="F12183" s="802"/>
    </row>
    <row r="12184" spans="1:6">
      <c r="F12184" s="178" t="s">
        <v>219</v>
      </c>
    </row>
    <row r="12185" spans="1:6">
      <c r="F12185" s="178" t="s">
        <v>220</v>
      </c>
    </row>
    <row r="12186" spans="1:6">
      <c r="F12186" s="178" t="s">
        <v>221</v>
      </c>
    </row>
    <row r="12187" spans="1:6">
      <c r="F12187" s="246" t="s">
        <v>222</v>
      </c>
    </row>
    <row r="12188" spans="1:6">
      <c r="F12188" s="178" t="s">
        <v>1885</v>
      </c>
    </row>
    <row r="12189" spans="1:6">
      <c r="F12189" s="178" t="s">
        <v>177</v>
      </c>
    </row>
    <row r="12190" spans="1:6">
      <c r="A12190" s="123"/>
    </row>
    <row r="12191" spans="1:6">
      <c r="A12191" s="804" t="s">
        <v>1886</v>
      </c>
      <c r="B12191" s="804"/>
      <c r="C12191" s="804"/>
      <c r="D12191" s="804"/>
      <c r="E12191" s="804"/>
      <c r="F12191" s="804"/>
    </row>
    <row r="12192" spans="1:6">
      <c r="A12192" s="121" t="s">
        <v>730</v>
      </c>
      <c r="B12192" s="640" t="s">
        <v>1425</v>
      </c>
    </row>
    <row r="12193" spans="1:6">
      <c r="A12193" s="803" t="s">
        <v>262</v>
      </c>
      <c r="B12193" s="781" t="s">
        <v>418</v>
      </c>
      <c r="C12193" s="806" t="s">
        <v>470</v>
      </c>
      <c r="D12193" s="807"/>
      <c r="E12193" s="805" t="s">
        <v>400</v>
      </c>
      <c r="F12193" s="781" t="s">
        <v>401</v>
      </c>
    </row>
    <row r="12194" spans="1:6">
      <c r="A12194" s="803"/>
      <c r="B12194" s="781"/>
      <c r="C12194" s="808"/>
      <c r="D12194" s="809"/>
      <c r="E12194" s="805"/>
      <c r="F12194" s="781"/>
    </row>
    <row r="12195" spans="1:6">
      <c r="A12195" s="803"/>
      <c r="B12195" s="781"/>
      <c r="C12195" s="247" t="s">
        <v>402</v>
      </c>
      <c r="D12195" s="247" t="s">
        <v>403</v>
      </c>
      <c r="E12195" s="805"/>
      <c r="F12195" s="781"/>
    </row>
    <row r="12196" spans="1:6">
      <c r="A12196" s="712">
        <v>1</v>
      </c>
      <c r="B12196" s="709">
        <v>2</v>
      </c>
      <c r="C12196" s="247">
        <v>3</v>
      </c>
      <c r="D12196" s="247">
        <v>4</v>
      </c>
      <c r="E12196" s="711">
        <v>5</v>
      </c>
      <c r="F12196" s="709">
        <v>6</v>
      </c>
    </row>
    <row r="12197" spans="1:6">
      <c r="A12197" s="712">
        <v>1</v>
      </c>
      <c r="B12197" s="248" t="s">
        <v>368</v>
      </c>
      <c r="C12197" s="249"/>
      <c r="D12197" s="249"/>
      <c r="E12197" s="125"/>
      <c r="F12197" s="710"/>
    </row>
    <row r="12198" spans="1:6">
      <c r="A12198" s="126" t="s">
        <v>264</v>
      </c>
      <c r="B12198" s="250" t="s">
        <v>369</v>
      </c>
      <c r="C12198" s="126" t="s">
        <v>1877</v>
      </c>
      <c r="D12198" s="126" t="s">
        <v>1877</v>
      </c>
      <c r="E12198" s="124"/>
      <c r="F12198" s="119"/>
    </row>
    <row r="12199" spans="1:6">
      <c r="A12199" s="126" t="s">
        <v>265</v>
      </c>
      <c r="B12199" s="251" t="s">
        <v>223</v>
      </c>
      <c r="C12199" s="126" t="s">
        <v>1877</v>
      </c>
      <c r="D12199" s="126" t="s">
        <v>1877</v>
      </c>
      <c r="E12199" s="124"/>
      <c r="F12199" s="119"/>
    </row>
    <row r="12200" spans="1:6" ht="31.5">
      <c r="A12200" s="126" t="s">
        <v>276</v>
      </c>
      <c r="B12200" s="251" t="s">
        <v>480</v>
      </c>
      <c r="C12200" s="126" t="s">
        <v>1877</v>
      </c>
      <c r="D12200" s="126" t="s">
        <v>1877</v>
      </c>
      <c r="E12200" s="124"/>
      <c r="F12200" s="119"/>
    </row>
    <row r="12201" spans="1:6" ht="63">
      <c r="A12201" s="127" t="s">
        <v>291</v>
      </c>
      <c r="B12201" s="128" t="s">
        <v>481</v>
      </c>
      <c r="C12201" s="126" t="s">
        <v>1877</v>
      </c>
      <c r="D12201" s="126" t="s">
        <v>1877</v>
      </c>
      <c r="E12201" s="124"/>
      <c r="F12201" s="119"/>
    </row>
    <row r="12202" spans="1:6" ht="31.5">
      <c r="A12202" s="127" t="s">
        <v>482</v>
      </c>
      <c r="B12202" s="128" t="s">
        <v>483</v>
      </c>
      <c r="C12202" s="126" t="s">
        <v>1877</v>
      </c>
      <c r="D12202" s="126" t="s">
        <v>1877</v>
      </c>
      <c r="E12202" s="124"/>
      <c r="F12202" s="119"/>
    </row>
    <row r="12203" spans="1:6">
      <c r="A12203" s="127" t="s">
        <v>484</v>
      </c>
      <c r="B12203" s="128" t="s">
        <v>485</v>
      </c>
      <c r="C12203" s="126" t="s">
        <v>1877</v>
      </c>
      <c r="D12203" s="126" t="s">
        <v>1877</v>
      </c>
      <c r="E12203" s="124"/>
      <c r="F12203" s="119"/>
    </row>
    <row r="12204" spans="1:6">
      <c r="A12204" s="129">
        <v>2</v>
      </c>
      <c r="B12204" s="130" t="s">
        <v>298</v>
      </c>
      <c r="C12204" s="126"/>
      <c r="D12204" s="126"/>
      <c r="E12204" s="124"/>
      <c r="F12204" s="119"/>
    </row>
    <row r="12205" spans="1:6" ht="31.5">
      <c r="A12205" s="127" t="s">
        <v>267</v>
      </c>
      <c r="B12205" s="128" t="s">
        <v>486</v>
      </c>
      <c r="C12205" s="126" t="s">
        <v>1877</v>
      </c>
      <c r="D12205" s="126" t="s">
        <v>1877</v>
      </c>
      <c r="E12205" s="124"/>
      <c r="F12205" s="119"/>
    </row>
    <row r="12206" spans="1:6" ht="63">
      <c r="A12206" s="127" t="s">
        <v>268</v>
      </c>
      <c r="B12206" s="128" t="s">
        <v>411</v>
      </c>
      <c r="C12206" s="126" t="s">
        <v>1877</v>
      </c>
      <c r="D12206" s="126" t="s">
        <v>1877</v>
      </c>
      <c r="E12206" s="124"/>
      <c r="F12206" s="119"/>
    </row>
    <row r="12207" spans="1:6" ht="31.5">
      <c r="A12207" s="127" t="s">
        <v>269</v>
      </c>
      <c r="B12207" s="128" t="s">
        <v>412</v>
      </c>
      <c r="C12207" s="126" t="s">
        <v>1877</v>
      </c>
      <c r="D12207" s="126" t="s">
        <v>1877</v>
      </c>
      <c r="E12207" s="124"/>
      <c r="F12207" s="119"/>
    </row>
    <row r="12208" spans="1:6" ht="47.25">
      <c r="A12208" s="129">
        <v>3</v>
      </c>
      <c r="B12208" s="130" t="s">
        <v>210</v>
      </c>
      <c r="C12208" s="126" t="s">
        <v>1877</v>
      </c>
      <c r="D12208" s="126" t="s">
        <v>1877</v>
      </c>
      <c r="E12208" s="124"/>
      <c r="F12208" s="119"/>
    </row>
    <row r="12209" spans="1:6" ht="31.5">
      <c r="A12209" s="127" t="s">
        <v>299</v>
      </c>
      <c r="B12209" s="128" t="s">
        <v>211</v>
      </c>
      <c r="C12209" s="126" t="s">
        <v>1877</v>
      </c>
      <c r="D12209" s="126" t="s">
        <v>1877</v>
      </c>
      <c r="E12209" s="124"/>
      <c r="F12209" s="119"/>
    </row>
    <row r="12210" spans="1:6">
      <c r="A12210" s="127" t="s">
        <v>240</v>
      </c>
      <c r="B12210" s="128" t="s">
        <v>212</v>
      </c>
      <c r="C12210" s="126" t="s">
        <v>1877</v>
      </c>
      <c r="D12210" s="126" t="s">
        <v>1877</v>
      </c>
      <c r="E12210" s="124"/>
      <c r="F12210" s="119"/>
    </row>
    <row r="12211" spans="1:6">
      <c r="A12211" s="127" t="s">
        <v>242</v>
      </c>
      <c r="B12211" s="128" t="s">
        <v>213</v>
      </c>
      <c r="C12211" s="126" t="s">
        <v>1877</v>
      </c>
      <c r="D12211" s="126" t="s">
        <v>1877</v>
      </c>
      <c r="E12211" s="124"/>
      <c r="F12211" s="119"/>
    </row>
    <row r="12212" spans="1:6">
      <c r="A12212" s="127" t="s">
        <v>214</v>
      </c>
      <c r="B12212" s="128" t="s">
        <v>215</v>
      </c>
      <c r="C12212" s="126" t="s">
        <v>1877</v>
      </c>
      <c r="D12212" s="126" t="s">
        <v>1877</v>
      </c>
      <c r="E12212" s="124"/>
      <c r="F12212" s="119"/>
    </row>
    <row r="12213" spans="1:6">
      <c r="A12213" s="127" t="s">
        <v>216</v>
      </c>
      <c r="B12213" s="128" t="s">
        <v>217</v>
      </c>
      <c r="C12213" s="126" t="s">
        <v>1877</v>
      </c>
      <c r="D12213" s="126" t="s">
        <v>1877</v>
      </c>
      <c r="E12213" s="124"/>
      <c r="F12213" s="119"/>
    </row>
    <row r="12214" spans="1:6">
      <c r="A12214" s="129">
        <v>4</v>
      </c>
      <c r="B12214" s="130" t="s">
        <v>394</v>
      </c>
      <c r="C12214" s="126"/>
      <c r="D12214" s="126"/>
      <c r="E12214" s="124"/>
      <c r="F12214" s="119"/>
    </row>
    <row r="12215" spans="1:6" ht="31.5">
      <c r="A12215" s="126" t="s">
        <v>271</v>
      </c>
      <c r="B12215" s="251" t="s">
        <v>218</v>
      </c>
      <c r="C12215" s="126" t="s">
        <v>1877</v>
      </c>
      <c r="D12215" s="126" t="s">
        <v>1877</v>
      </c>
      <c r="E12215" s="124"/>
      <c r="F12215" s="119"/>
    </row>
    <row r="12216" spans="1:6" ht="63">
      <c r="A12216" s="126" t="s">
        <v>272</v>
      </c>
      <c r="B12216" s="251" t="s">
        <v>392</v>
      </c>
      <c r="C12216" s="126" t="s">
        <v>1877</v>
      </c>
      <c r="D12216" s="126" t="s">
        <v>1877</v>
      </c>
      <c r="E12216" s="124"/>
      <c r="F12216" s="119"/>
    </row>
    <row r="12217" spans="1:6" ht="31.5">
      <c r="A12217" s="126" t="s">
        <v>273</v>
      </c>
      <c r="B12217" s="251" t="s">
        <v>500</v>
      </c>
      <c r="C12217" s="126" t="s">
        <v>1877</v>
      </c>
      <c r="D12217" s="126" t="s">
        <v>1877</v>
      </c>
      <c r="E12217" s="124"/>
      <c r="F12217" s="119"/>
    </row>
    <row r="12218" spans="1:6" ht="31.5">
      <c r="A12218" s="126" t="s">
        <v>138</v>
      </c>
      <c r="B12218" s="251" t="s">
        <v>501</v>
      </c>
      <c r="C12218" s="126" t="s">
        <v>1877</v>
      </c>
      <c r="D12218" s="126" t="s">
        <v>1877</v>
      </c>
      <c r="E12218" s="124"/>
      <c r="F12218" s="119"/>
    </row>
    <row r="12219" spans="1:6">
      <c r="E12219" s="719"/>
      <c r="F12219" s="178" t="s">
        <v>251</v>
      </c>
    </row>
    <row r="12220" spans="1:6">
      <c r="B12220" s="53"/>
      <c r="F12220" s="178" t="s">
        <v>456</v>
      </c>
    </row>
    <row r="12221" spans="1:6">
      <c r="F12221" s="178" t="s">
        <v>182</v>
      </c>
    </row>
    <row r="12222" spans="1:6">
      <c r="F12222" s="178"/>
    </row>
    <row r="12223" spans="1:6">
      <c r="A12223" s="802" t="s">
        <v>399</v>
      </c>
      <c r="B12223" s="802"/>
      <c r="C12223" s="802"/>
      <c r="D12223" s="802"/>
      <c r="E12223" s="802"/>
      <c r="F12223" s="802"/>
    </row>
    <row r="12224" spans="1:6">
      <c r="A12224" s="802" t="s">
        <v>303</v>
      </c>
      <c r="B12224" s="802"/>
      <c r="C12224" s="802"/>
      <c r="D12224" s="802"/>
      <c r="E12224" s="802"/>
      <c r="F12224" s="802"/>
    </row>
    <row r="12225" spans="1:6">
      <c r="F12225" s="178" t="s">
        <v>219</v>
      </c>
    </row>
    <row r="12226" spans="1:6">
      <c r="F12226" s="178" t="s">
        <v>220</v>
      </c>
    </row>
    <row r="12227" spans="1:6">
      <c r="F12227" s="178" t="s">
        <v>221</v>
      </c>
    </row>
    <row r="12228" spans="1:6">
      <c r="F12228" s="246" t="s">
        <v>222</v>
      </c>
    </row>
    <row r="12229" spans="1:6">
      <c r="F12229" s="178" t="s">
        <v>1885</v>
      </c>
    </row>
    <row r="12230" spans="1:6">
      <c r="F12230" s="178" t="s">
        <v>177</v>
      </c>
    </row>
    <row r="12231" spans="1:6">
      <c r="A12231" s="123"/>
    </row>
    <row r="12232" spans="1:6">
      <c r="A12232" s="804" t="s">
        <v>1886</v>
      </c>
      <c r="B12232" s="804"/>
      <c r="C12232" s="804"/>
      <c r="D12232" s="804"/>
      <c r="E12232" s="804"/>
      <c r="F12232" s="804"/>
    </row>
    <row r="12233" spans="1:6">
      <c r="A12233" s="121" t="s">
        <v>733</v>
      </c>
      <c r="B12233" s="640" t="s">
        <v>1399</v>
      </c>
    </row>
    <row r="12234" spans="1:6">
      <c r="A12234" s="803" t="s">
        <v>262</v>
      </c>
      <c r="B12234" s="781" t="s">
        <v>418</v>
      </c>
      <c r="C12234" s="806" t="s">
        <v>470</v>
      </c>
      <c r="D12234" s="807"/>
      <c r="E12234" s="805" t="s">
        <v>400</v>
      </c>
      <c r="F12234" s="781" t="s">
        <v>401</v>
      </c>
    </row>
    <row r="12235" spans="1:6">
      <c r="A12235" s="803"/>
      <c r="B12235" s="781"/>
      <c r="C12235" s="808"/>
      <c r="D12235" s="809"/>
      <c r="E12235" s="805"/>
      <c r="F12235" s="781"/>
    </row>
    <row r="12236" spans="1:6">
      <c r="A12236" s="803"/>
      <c r="B12236" s="781"/>
      <c r="C12236" s="247" t="s">
        <v>402</v>
      </c>
      <c r="D12236" s="247" t="s">
        <v>403</v>
      </c>
      <c r="E12236" s="805"/>
      <c r="F12236" s="781"/>
    </row>
    <row r="12237" spans="1:6">
      <c r="A12237" s="712">
        <v>1</v>
      </c>
      <c r="B12237" s="709">
        <v>2</v>
      </c>
      <c r="C12237" s="247">
        <v>3</v>
      </c>
      <c r="D12237" s="247">
        <v>4</v>
      </c>
      <c r="E12237" s="711">
        <v>5</v>
      </c>
      <c r="F12237" s="709">
        <v>6</v>
      </c>
    </row>
    <row r="12238" spans="1:6">
      <c r="A12238" s="712">
        <v>1</v>
      </c>
      <c r="B12238" s="248" t="s">
        <v>368</v>
      </c>
      <c r="C12238" s="249"/>
      <c r="D12238" s="249"/>
      <c r="E12238" s="125"/>
      <c r="F12238" s="710"/>
    </row>
    <row r="12239" spans="1:6">
      <c r="A12239" s="126" t="s">
        <v>264</v>
      </c>
      <c r="B12239" s="250" t="s">
        <v>369</v>
      </c>
      <c r="C12239" s="126" t="s">
        <v>1876</v>
      </c>
      <c r="D12239" s="126" t="s">
        <v>1876</v>
      </c>
      <c r="E12239" s="124"/>
      <c r="F12239" s="119"/>
    </row>
    <row r="12240" spans="1:6">
      <c r="A12240" s="126" t="s">
        <v>265</v>
      </c>
      <c r="B12240" s="251" t="s">
        <v>223</v>
      </c>
      <c r="C12240" s="126" t="s">
        <v>1876</v>
      </c>
      <c r="D12240" s="126" t="s">
        <v>1876</v>
      </c>
      <c r="E12240" s="124"/>
      <c r="F12240" s="119"/>
    </row>
    <row r="12241" spans="1:6" ht="31.5">
      <c r="A12241" s="126" t="s">
        <v>276</v>
      </c>
      <c r="B12241" s="251" t="s">
        <v>480</v>
      </c>
      <c r="C12241" s="126" t="s">
        <v>1876</v>
      </c>
      <c r="D12241" s="126" t="s">
        <v>1876</v>
      </c>
      <c r="E12241" s="124"/>
      <c r="F12241" s="119"/>
    </row>
    <row r="12242" spans="1:6" ht="63">
      <c r="A12242" s="127" t="s">
        <v>291</v>
      </c>
      <c r="B12242" s="128" t="s">
        <v>481</v>
      </c>
      <c r="C12242" s="126" t="s">
        <v>1876</v>
      </c>
      <c r="D12242" s="126" t="s">
        <v>1876</v>
      </c>
      <c r="E12242" s="124"/>
      <c r="F12242" s="119"/>
    </row>
    <row r="12243" spans="1:6" ht="31.5">
      <c r="A12243" s="127" t="s">
        <v>482</v>
      </c>
      <c r="B12243" s="128" t="s">
        <v>483</v>
      </c>
      <c r="C12243" s="126" t="s">
        <v>1876</v>
      </c>
      <c r="D12243" s="126" t="s">
        <v>1876</v>
      </c>
      <c r="E12243" s="124"/>
      <c r="F12243" s="119"/>
    </row>
    <row r="12244" spans="1:6">
      <c r="A12244" s="127" t="s">
        <v>484</v>
      </c>
      <c r="B12244" s="128" t="s">
        <v>485</v>
      </c>
      <c r="C12244" s="126" t="s">
        <v>1876</v>
      </c>
      <c r="D12244" s="126" t="s">
        <v>1876</v>
      </c>
      <c r="E12244" s="124"/>
      <c r="F12244" s="119"/>
    </row>
    <row r="12245" spans="1:6">
      <c r="A12245" s="129">
        <v>2</v>
      </c>
      <c r="B12245" s="130" t="s">
        <v>298</v>
      </c>
      <c r="C12245" s="126"/>
      <c r="D12245" s="126"/>
      <c r="E12245" s="124"/>
      <c r="F12245" s="119"/>
    </row>
    <row r="12246" spans="1:6" ht="31.5">
      <c r="A12246" s="127" t="s">
        <v>267</v>
      </c>
      <c r="B12246" s="128" t="s">
        <v>486</v>
      </c>
      <c r="C12246" s="126" t="s">
        <v>1876</v>
      </c>
      <c r="D12246" s="126" t="s">
        <v>1876</v>
      </c>
      <c r="E12246" s="124"/>
      <c r="F12246" s="119"/>
    </row>
    <row r="12247" spans="1:6" ht="63">
      <c r="A12247" s="127" t="s">
        <v>268</v>
      </c>
      <c r="B12247" s="128" t="s">
        <v>411</v>
      </c>
      <c r="C12247" s="126" t="s">
        <v>1876</v>
      </c>
      <c r="D12247" s="126" t="s">
        <v>1876</v>
      </c>
      <c r="E12247" s="124"/>
      <c r="F12247" s="119"/>
    </row>
    <row r="12248" spans="1:6" ht="31.5">
      <c r="A12248" s="127" t="s">
        <v>269</v>
      </c>
      <c r="B12248" s="128" t="s">
        <v>412</v>
      </c>
      <c r="C12248" s="126" t="s">
        <v>1876</v>
      </c>
      <c r="D12248" s="126" t="s">
        <v>1876</v>
      </c>
      <c r="E12248" s="124"/>
      <c r="F12248" s="119"/>
    </row>
    <row r="12249" spans="1:6" ht="47.25">
      <c r="A12249" s="129">
        <v>3</v>
      </c>
      <c r="B12249" s="130" t="s">
        <v>210</v>
      </c>
      <c r="C12249" s="126" t="s">
        <v>1876</v>
      </c>
      <c r="D12249" s="126" t="s">
        <v>1876</v>
      </c>
      <c r="E12249" s="124"/>
      <c r="F12249" s="119"/>
    </row>
    <row r="12250" spans="1:6" ht="31.5">
      <c r="A12250" s="127" t="s">
        <v>299</v>
      </c>
      <c r="B12250" s="128" t="s">
        <v>211</v>
      </c>
      <c r="C12250" s="126" t="s">
        <v>1876</v>
      </c>
      <c r="D12250" s="126" t="s">
        <v>1876</v>
      </c>
      <c r="E12250" s="124"/>
      <c r="F12250" s="119"/>
    </row>
    <row r="12251" spans="1:6">
      <c r="A12251" s="127" t="s">
        <v>240</v>
      </c>
      <c r="B12251" s="128" t="s">
        <v>212</v>
      </c>
      <c r="C12251" s="126" t="s">
        <v>1876</v>
      </c>
      <c r="D12251" s="126" t="s">
        <v>1876</v>
      </c>
      <c r="E12251" s="124"/>
      <c r="F12251" s="119"/>
    </row>
    <row r="12252" spans="1:6">
      <c r="A12252" s="127" t="s">
        <v>242</v>
      </c>
      <c r="B12252" s="128" t="s">
        <v>213</v>
      </c>
      <c r="C12252" s="126" t="s">
        <v>1876</v>
      </c>
      <c r="D12252" s="126" t="s">
        <v>1876</v>
      </c>
      <c r="E12252" s="124"/>
      <c r="F12252" s="119"/>
    </row>
    <row r="12253" spans="1:6">
      <c r="A12253" s="127" t="s">
        <v>214</v>
      </c>
      <c r="B12253" s="128" t="s">
        <v>215</v>
      </c>
      <c r="C12253" s="126" t="s">
        <v>1876</v>
      </c>
      <c r="D12253" s="126" t="s">
        <v>1876</v>
      </c>
      <c r="E12253" s="124"/>
      <c r="F12253" s="119"/>
    </row>
    <row r="12254" spans="1:6">
      <c r="A12254" s="127" t="s">
        <v>216</v>
      </c>
      <c r="B12254" s="128" t="s">
        <v>217</v>
      </c>
      <c r="C12254" s="126" t="s">
        <v>1876</v>
      </c>
      <c r="D12254" s="126" t="s">
        <v>1876</v>
      </c>
      <c r="E12254" s="124"/>
      <c r="F12254" s="119"/>
    </row>
    <row r="12255" spans="1:6">
      <c r="A12255" s="129">
        <v>4</v>
      </c>
      <c r="B12255" s="130" t="s">
        <v>394</v>
      </c>
      <c r="C12255" s="126"/>
      <c r="D12255" s="126"/>
      <c r="E12255" s="124"/>
      <c r="F12255" s="119"/>
    </row>
    <row r="12256" spans="1:6" ht="31.5">
      <c r="A12256" s="126" t="s">
        <v>271</v>
      </c>
      <c r="B12256" s="251" t="s">
        <v>218</v>
      </c>
      <c r="C12256" s="126" t="s">
        <v>1876</v>
      </c>
      <c r="D12256" s="126" t="s">
        <v>1876</v>
      </c>
      <c r="E12256" s="124"/>
      <c r="F12256" s="119"/>
    </row>
    <row r="12257" spans="1:6" ht="63">
      <c r="A12257" s="126" t="s">
        <v>272</v>
      </c>
      <c r="B12257" s="251" t="s">
        <v>392</v>
      </c>
      <c r="C12257" s="126" t="s">
        <v>1876</v>
      </c>
      <c r="D12257" s="126" t="s">
        <v>1876</v>
      </c>
      <c r="E12257" s="124"/>
      <c r="F12257" s="119"/>
    </row>
    <row r="12258" spans="1:6" ht="31.5">
      <c r="A12258" s="126" t="s">
        <v>273</v>
      </c>
      <c r="B12258" s="251" t="s">
        <v>500</v>
      </c>
      <c r="C12258" s="126" t="s">
        <v>1876</v>
      </c>
      <c r="D12258" s="126" t="s">
        <v>1876</v>
      </c>
      <c r="E12258" s="124"/>
      <c r="F12258" s="119"/>
    </row>
    <row r="12259" spans="1:6" ht="31.5">
      <c r="A12259" s="126" t="s">
        <v>138</v>
      </c>
      <c r="B12259" s="251" t="s">
        <v>501</v>
      </c>
      <c r="C12259" s="126" t="s">
        <v>1876</v>
      </c>
      <c r="D12259" s="126" t="s">
        <v>1876</v>
      </c>
      <c r="E12259" s="124"/>
      <c r="F12259" s="119"/>
    </row>
    <row r="12260" spans="1:6">
      <c r="E12260" s="719"/>
      <c r="F12260" s="178" t="s">
        <v>251</v>
      </c>
    </row>
    <row r="12261" spans="1:6">
      <c r="B12261" s="53"/>
      <c r="F12261" s="178" t="s">
        <v>456</v>
      </c>
    </row>
    <row r="12262" spans="1:6">
      <c r="F12262" s="178" t="s">
        <v>182</v>
      </c>
    </row>
    <row r="12263" spans="1:6">
      <c r="F12263" s="178"/>
    </row>
    <row r="12264" spans="1:6">
      <c r="A12264" s="802" t="s">
        <v>399</v>
      </c>
      <c r="B12264" s="802"/>
      <c r="C12264" s="802"/>
      <c r="D12264" s="802"/>
      <c r="E12264" s="802"/>
      <c r="F12264" s="802"/>
    </row>
    <row r="12265" spans="1:6">
      <c r="A12265" s="802" t="s">
        <v>303</v>
      </c>
      <c r="B12265" s="802"/>
      <c r="C12265" s="802"/>
      <c r="D12265" s="802"/>
      <c r="E12265" s="802"/>
      <c r="F12265" s="802"/>
    </row>
    <row r="12266" spans="1:6">
      <c r="F12266" s="178" t="s">
        <v>219</v>
      </c>
    </row>
    <row r="12267" spans="1:6">
      <c r="F12267" s="178" t="s">
        <v>220</v>
      </c>
    </row>
    <row r="12268" spans="1:6">
      <c r="F12268" s="178" t="s">
        <v>221</v>
      </c>
    </row>
    <row r="12269" spans="1:6">
      <c r="F12269" s="246" t="s">
        <v>222</v>
      </c>
    </row>
    <row r="12270" spans="1:6">
      <c r="F12270" s="178" t="s">
        <v>1885</v>
      </c>
    </row>
    <row r="12271" spans="1:6">
      <c r="F12271" s="178" t="s">
        <v>177</v>
      </c>
    </row>
    <row r="12272" spans="1:6">
      <c r="A12272" s="123"/>
    </row>
    <row r="12273" spans="1:6">
      <c r="A12273" s="804" t="s">
        <v>1886</v>
      </c>
      <c r="B12273" s="804"/>
      <c r="C12273" s="804"/>
      <c r="D12273" s="804"/>
      <c r="E12273" s="804"/>
      <c r="F12273" s="804"/>
    </row>
    <row r="12274" spans="1:6">
      <c r="A12274" s="121" t="s">
        <v>767</v>
      </c>
      <c r="B12274" s="640" t="s">
        <v>1400</v>
      </c>
    </row>
    <row r="12275" spans="1:6">
      <c r="A12275" s="803" t="s">
        <v>262</v>
      </c>
      <c r="B12275" s="781" t="s">
        <v>418</v>
      </c>
      <c r="C12275" s="806" t="s">
        <v>470</v>
      </c>
      <c r="D12275" s="807"/>
      <c r="E12275" s="805" t="s">
        <v>400</v>
      </c>
      <c r="F12275" s="781" t="s">
        <v>401</v>
      </c>
    </row>
    <row r="12276" spans="1:6">
      <c r="A12276" s="803"/>
      <c r="B12276" s="781"/>
      <c r="C12276" s="808"/>
      <c r="D12276" s="809"/>
      <c r="E12276" s="805"/>
      <c r="F12276" s="781"/>
    </row>
    <row r="12277" spans="1:6">
      <c r="A12277" s="803"/>
      <c r="B12277" s="781"/>
      <c r="C12277" s="247" t="s">
        <v>402</v>
      </c>
      <c r="D12277" s="247" t="s">
        <v>403</v>
      </c>
      <c r="E12277" s="805"/>
      <c r="F12277" s="781"/>
    </row>
    <row r="12278" spans="1:6">
      <c r="A12278" s="712">
        <v>1</v>
      </c>
      <c r="B12278" s="709">
        <v>2</v>
      </c>
      <c r="C12278" s="247">
        <v>3</v>
      </c>
      <c r="D12278" s="247">
        <v>4</v>
      </c>
      <c r="E12278" s="711">
        <v>5</v>
      </c>
      <c r="F12278" s="709">
        <v>6</v>
      </c>
    </row>
    <row r="12279" spans="1:6">
      <c r="A12279" s="712">
        <v>1</v>
      </c>
      <c r="B12279" s="248" t="s">
        <v>368</v>
      </c>
      <c r="C12279" s="249"/>
      <c r="D12279" s="249"/>
      <c r="E12279" s="125"/>
      <c r="F12279" s="710"/>
    </row>
    <row r="12280" spans="1:6">
      <c r="A12280" s="126" t="s">
        <v>264</v>
      </c>
      <c r="B12280" s="250" t="s">
        <v>369</v>
      </c>
      <c r="C12280" s="126" t="s">
        <v>1877</v>
      </c>
      <c r="D12280" s="126" t="s">
        <v>1877</v>
      </c>
      <c r="E12280" s="124"/>
      <c r="F12280" s="119"/>
    </row>
    <row r="12281" spans="1:6">
      <c r="A12281" s="126" t="s">
        <v>265</v>
      </c>
      <c r="B12281" s="251" t="s">
        <v>223</v>
      </c>
      <c r="C12281" s="126" t="s">
        <v>1877</v>
      </c>
      <c r="D12281" s="126" t="s">
        <v>1877</v>
      </c>
      <c r="E12281" s="124"/>
      <c r="F12281" s="119"/>
    </row>
    <row r="12282" spans="1:6" ht="31.5">
      <c r="A12282" s="126" t="s">
        <v>276</v>
      </c>
      <c r="B12282" s="251" t="s">
        <v>480</v>
      </c>
      <c r="C12282" s="126" t="s">
        <v>1877</v>
      </c>
      <c r="D12282" s="126" t="s">
        <v>1877</v>
      </c>
      <c r="E12282" s="124"/>
      <c r="F12282" s="119"/>
    </row>
    <row r="12283" spans="1:6" ht="63">
      <c r="A12283" s="127" t="s">
        <v>291</v>
      </c>
      <c r="B12283" s="128" t="s">
        <v>481</v>
      </c>
      <c r="C12283" s="126" t="s">
        <v>1877</v>
      </c>
      <c r="D12283" s="126" t="s">
        <v>1877</v>
      </c>
      <c r="E12283" s="124"/>
      <c r="F12283" s="119"/>
    </row>
    <row r="12284" spans="1:6" ht="31.5">
      <c r="A12284" s="127" t="s">
        <v>482</v>
      </c>
      <c r="B12284" s="128" t="s">
        <v>483</v>
      </c>
      <c r="C12284" s="126" t="s">
        <v>1877</v>
      </c>
      <c r="D12284" s="126" t="s">
        <v>1877</v>
      </c>
      <c r="E12284" s="124"/>
      <c r="F12284" s="119"/>
    </row>
    <row r="12285" spans="1:6">
      <c r="A12285" s="127" t="s">
        <v>484</v>
      </c>
      <c r="B12285" s="128" t="s">
        <v>485</v>
      </c>
      <c r="C12285" s="126" t="s">
        <v>1877</v>
      </c>
      <c r="D12285" s="126" t="s">
        <v>1877</v>
      </c>
      <c r="E12285" s="124"/>
      <c r="F12285" s="119"/>
    </row>
    <row r="12286" spans="1:6">
      <c r="A12286" s="129">
        <v>2</v>
      </c>
      <c r="B12286" s="130" t="s">
        <v>298</v>
      </c>
      <c r="C12286" s="126"/>
      <c r="D12286" s="126"/>
      <c r="E12286" s="124"/>
      <c r="F12286" s="119"/>
    </row>
    <row r="12287" spans="1:6" ht="31.5">
      <c r="A12287" s="127" t="s">
        <v>267</v>
      </c>
      <c r="B12287" s="128" t="s">
        <v>486</v>
      </c>
      <c r="C12287" s="126" t="s">
        <v>1877</v>
      </c>
      <c r="D12287" s="126" t="s">
        <v>1877</v>
      </c>
      <c r="E12287" s="124"/>
      <c r="F12287" s="119"/>
    </row>
    <row r="12288" spans="1:6" ht="63">
      <c r="A12288" s="127" t="s">
        <v>268</v>
      </c>
      <c r="B12288" s="128" t="s">
        <v>411</v>
      </c>
      <c r="C12288" s="126" t="s">
        <v>1877</v>
      </c>
      <c r="D12288" s="126" t="s">
        <v>1877</v>
      </c>
      <c r="E12288" s="124"/>
      <c r="F12288" s="119"/>
    </row>
    <row r="12289" spans="1:6" ht="31.5">
      <c r="A12289" s="127" t="s">
        <v>269</v>
      </c>
      <c r="B12289" s="128" t="s">
        <v>412</v>
      </c>
      <c r="C12289" s="126" t="s">
        <v>1877</v>
      </c>
      <c r="D12289" s="126" t="s">
        <v>1877</v>
      </c>
      <c r="E12289" s="124"/>
      <c r="F12289" s="119"/>
    </row>
    <row r="12290" spans="1:6" ht="47.25">
      <c r="A12290" s="129">
        <v>3</v>
      </c>
      <c r="B12290" s="130" t="s">
        <v>210</v>
      </c>
      <c r="C12290" s="126" t="s">
        <v>1877</v>
      </c>
      <c r="D12290" s="126" t="s">
        <v>1877</v>
      </c>
      <c r="E12290" s="124"/>
      <c r="F12290" s="119"/>
    </row>
    <row r="12291" spans="1:6" ht="31.5">
      <c r="A12291" s="127" t="s">
        <v>299</v>
      </c>
      <c r="B12291" s="128" t="s">
        <v>211</v>
      </c>
      <c r="C12291" s="126" t="s">
        <v>1877</v>
      </c>
      <c r="D12291" s="126" t="s">
        <v>1877</v>
      </c>
      <c r="E12291" s="124"/>
      <c r="F12291" s="119"/>
    </row>
    <row r="12292" spans="1:6">
      <c r="A12292" s="127" t="s">
        <v>240</v>
      </c>
      <c r="B12292" s="128" t="s">
        <v>212</v>
      </c>
      <c r="C12292" s="126" t="s">
        <v>1877</v>
      </c>
      <c r="D12292" s="126" t="s">
        <v>1877</v>
      </c>
      <c r="E12292" s="124"/>
      <c r="F12292" s="119"/>
    </row>
    <row r="12293" spans="1:6">
      <c r="A12293" s="127" t="s">
        <v>242</v>
      </c>
      <c r="B12293" s="128" t="s">
        <v>213</v>
      </c>
      <c r="C12293" s="126" t="s">
        <v>1877</v>
      </c>
      <c r="D12293" s="126" t="s">
        <v>1877</v>
      </c>
      <c r="E12293" s="124"/>
      <c r="F12293" s="119"/>
    </row>
    <row r="12294" spans="1:6">
      <c r="A12294" s="127" t="s">
        <v>214</v>
      </c>
      <c r="B12294" s="128" t="s">
        <v>215</v>
      </c>
      <c r="C12294" s="126" t="s">
        <v>1877</v>
      </c>
      <c r="D12294" s="126" t="s">
        <v>1877</v>
      </c>
      <c r="E12294" s="124"/>
      <c r="F12294" s="119"/>
    </row>
    <row r="12295" spans="1:6">
      <c r="A12295" s="127" t="s">
        <v>216</v>
      </c>
      <c r="B12295" s="128" t="s">
        <v>217</v>
      </c>
      <c r="C12295" s="126" t="s">
        <v>1877</v>
      </c>
      <c r="D12295" s="126" t="s">
        <v>1877</v>
      </c>
      <c r="E12295" s="124"/>
      <c r="F12295" s="119"/>
    </row>
    <row r="12296" spans="1:6">
      <c r="A12296" s="129">
        <v>4</v>
      </c>
      <c r="B12296" s="130" t="s">
        <v>394</v>
      </c>
      <c r="C12296" s="126"/>
      <c r="D12296" s="126"/>
      <c r="E12296" s="124"/>
      <c r="F12296" s="119"/>
    </row>
    <row r="12297" spans="1:6" ht="31.5">
      <c r="A12297" s="126" t="s">
        <v>271</v>
      </c>
      <c r="B12297" s="251" t="s">
        <v>218</v>
      </c>
      <c r="C12297" s="126" t="s">
        <v>1877</v>
      </c>
      <c r="D12297" s="126" t="s">
        <v>1877</v>
      </c>
      <c r="E12297" s="124"/>
      <c r="F12297" s="119"/>
    </row>
    <row r="12298" spans="1:6" ht="63">
      <c r="A12298" s="126" t="s">
        <v>272</v>
      </c>
      <c r="B12298" s="251" t="s">
        <v>392</v>
      </c>
      <c r="C12298" s="126" t="s">
        <v>1877</v>
      </c>
      <c r="D12298" s="126" t="s">
        <v>1877</v>
      </c>
      <c r="E12298" s="124"/>
      <c r="F12298" s="119"/>
    </row>
    <row r="12299" spans="1:6" ht="31.5">
      <c r="A12299" s="126" t="s">
        <v>273</v>
      </c>
      <c r="B12299" s="251" t="s">
        <v>500</v>
      </c>
      <c r="C12299" s="126" t="s">
        <v>1877</v>
      </c>
      <c r="D12299" s="126" t="s">
        <v>1877</v>
      </c>
      <c r="E12299" s="124"/>
      <c r="F12299" s="119"/>
    </row>
    <row r="12300" spans="1:6" ht="31.5">
      <c r="A12300" s="126" t="s">
        <v>138</v>
      </c>
      <c r="B12300" s="251" t="s">
        <v>501</v>
      </c>
      <c r="C12300" s="126" t="s">
        <v>1877</v>
      </c>
      <c r="D12300" s="126" t="s">
        <v>1877</v>
      </c>
      <c r="E12300" s="124"/>
      <c r="F12300" s="119"/>
    </row>
    <row r="12301" spans="1:6">
      <c r="E12301" s="719"/>
      <c r="F12301" s="178" t="s">
        <v>251</v>
      </c>
    </row>
    <row r="12302" spans="1:6">
      <c r="B12302" s="53"/>
      <c r="F12302" s="178" t="s">
        <v>456</v>
      </c>
    </row>
    <row r="12303" spans="1:6">
      <c r="F12303" s="178" t="s">
        <v>182</v>
      </c>
    </row>
    <row r="12304" spans="1:6">
      <c r="F12304" s="178"/>
    </row>
    <row r="12305" spans="1:6">
      <c r="A12305" s="802" t="s">
        <v>399</v>
      </c>
      <c r="B12305" s="802"/>
      <c r="C12305" s="802"/>
      <c r="D12305" s="802"/>
      <c r="E12305" s="802"/>
      <c r="F12305" s="802"/>
    </row>
    <row r="12306" spans="1:6">
      <c r="A12306" s="802" t="s">
        <v>303</v>
      </c>
      <c r="B12306" s="802"/>
      <c r="C12306" s="802"/>
      <c r="D12306" s="802"/>
      <c r="E12306" s="802"/>
      <c r="F12306" s="802"/>
    </row>
    <row r="12307" spans="1:6">
      <c r="F12307" s="178" t="s">
        <v>219</v>
      </c>
    </row>
    <row r="12308" spans="1:6">
      <c r="F12308" s="178" t="s">
        <v>220</v>
      </c>
    </row>
    <row r="12309" spans="1:6">
      <c r="F12309" s="178" t="s">
        <v>221</v>
      </c>
    </row>
    <row r="12310" spans="1:6">
      <c r="F12310" s="246" t="s">
        <v>222</v>
      </c>
    </row>
    <row r="12311" spans="1:6">
      <c r="F12311" s="178" t="s">
        <v>1885</v>
      </c>
    </row>
    <row r="12312" spans="1:6">
      <c r="F12312" s="178" t="s">
        <v>177</v>
      </c>
    </row>
    <row r="12313" spans="1:6">
      <c r="A12313" s="123"/>
    </row>
    <row r="12314" spans="1:6">
      <c r="A12314" s="804" t="s">
        <v>1886</v>
      </c>
      <c r="B12314" s="804"/>
      <c r="C12314" s="804"/>
      <c r="D12314" s="804"/>
      <c r="E12314" s="804"/>
      <c r="F12314" s="804"/>
    </row>
    <row r="12315" spans="1:6">
      <c r="A12315" s="121" t="s">
        <v>768</v>
      </c>
      <c r="B12315" s="640" t="s">
        <v>1401</v>
      </c>
    </row>
    <row r="12316" spans="1:6">
      <c r="A12316" s="803" t="s">
        <v>262</v>
      </c>
      <c r="B12316" s="781" t="s">
        <v>418</v>
      </c>
      <c r="C12316" s="806" t="s">
        <v>470</v>
      </c>
      <c r="D12316" s="807"/>
      <c r="E12316" s="805" t="s">
        <v>400</v>
      </c>
      <c r="F12316" s="781" t="s">
        <v>401</v>
      </c>
    </row>
    <row r="12317" spans="1:6">
      <c r="A12317" s="803"/>
      <c r="B12317" s="781"/>
      <c r="C12317" s="808"/>
      <c r="D12317" s="809"/>
      <c r="E12317" s="805"/>
      <c r="F12317" s="781"/>
    </row>
    <row r="12318" spans="1:6">
      <c r="A12318" s="803"/>
      <c r="B12318" s="781"/>
      <c r="C12318" s="247" t="s">
        <v>402</v>
      </c>
      <c r="D12318" s="247" t="s">
        <v>403</v>
      </c>
      <c r="E12318" s="805"/>
      <c r="F12318" s="781"/>
    </row>
    <row r="12319" spans="1:6">
      <c r="A12319" s="712">
        <v>1</v>
      </c>
      <c r="B12319" s="709">
        <v>2</v>
      </c>
      <c r="C12319" s="247">
        <v>3</v>
      </c>
      <c r="D12319" s="247">
        <v>4</v>
      </c>
      <c r="E12319" s="711">
        <v>5</v>
      </c>
      <c r="F12319" s="709">
        <v>6</v>
      </c>
    </row>
    <row r="12320" spans="1:6">
      <c r="A12320" s="712">
        <v>1</v>
      </c>
      <c r="B12320" s="248" t="s">
        <v>368</v>
      </c>
      <c r="C12320" s="249"/>
      <c r="D12320" s="249"/>
      <c r="E12320" s="125"/>
      <c r="F12320" s="710"/>
    </row>
    <row r="12321" spans="1:6">
      <c r="A12321" s="126" t="s">
        <v>264</v>
      </c>
      <c r="B12321" s="250" t="s">
        <v>369</v>
      </c>
      <c r="C12321" s="126" t="s">
        <v>1877</v>
      </c>
      <c r="D12321" s="126" t="s">
        <v>1877</v>
      </c>
      <c r="E12321" s="124"/>
      <c r="F12321" s="119"/>
    </row>
    <row r="12322" spans="1:6">
      <c r="A12322" s="126" t="s">
        <v>265</v>
      </c>
      <c r="B12322" s="251" t="s">
        <v>223</v>
      </c>
      <c r="C12322" s="126" t="s">
        <v>1877</v>
      </c>
      <c r="D12322" s="126" t="s">
        <v>1877</v>
      </c>
      <c r="E12322" s="124"/>
      <c r="F12322" s="119"/>
    </row>
    <row r="12323" spans="1:6" ht="31.5">
      <c r="A12323" s="126" t="s">
        <v>276</v>
      </c>
      <c r="B12323" s="251" t="s">
        <v>480</v>
      </c>
      <c r="C12323" s="126" t="s">
        <v>1877</v>
      </c>
      <c r="D12323" s="126" t="s">
        <v>1877</v>
      </c>
      <c r="E12323" s="124"/>
      <c r="F12323" s="119"/>
    </row>
    <row r="12324" spans="1:6" ht="63">
      <c r="A12324" s="127" t="s">
        <v>291</v>
      </c>
      <c r="B12324" s="128" t="s">
        <v>481</v>
      </c>
      <c r="C12324" s="126" t="s">
        <v>1877</v>
      </c>
      <c r="D12324" s="126" t="s">
        <v>1877</v>
      </c>
      <c r="E12324" s="124"/>
      <c r="F12324" s="119"/>
    </row>
    <row r="12325" spans="1:6" ht="31.5">
      <c r="A12325" s="127" t="s">
        <v>482</v>
      </c>
      <c r="B12325" s="128" t="s">
        <v>483</v>
      </c>
      <c r="C12325" s="126" t="s">
        <v>1877</v>
      </c>
      <c r="D12325" s="126" t="s">
        <v>1877</v>
      </c>
      <c r="E12325" s="124"/>
      <c r="F12325" s="119"/>
    </row>
    <row r="12326" spans="1:6">
      <c r="A12326" s="127" t="s">
        <v>484</v>
      </c>
      <c r="B12326" s="128" t="s">
        <v>485</v>
      </c>
      <c r="C12326" s="126" t="s">
        <v>1877</v>
      </c>
      <c r="D12326" s="126" t="s">
        <v>1877</v>
      </c>
      <c r="E12326" s="124"/>
      <c r="F12326" s="119"/>
    </row>
    <row r="12327" spans="1:6">
      <c r="A12327" s="129">
        <v>2</v>
      </c>
      <c r="B12327" s="130" t="s">
        <v>298</v>
      </c>
      <c r="C12327" s="126"/>
      <c r="D12327" s="126"/>
      <c r="E12327" s="124"/>
      <c r="F12327" s="119"/>
    </row>
    <row r="12328" spans="1:6" ht="31.5">
      <c r="A12328" s="127" t="s">
        <v>267</v>
      </c>
      <c r="B12328" s="128" t="s">
        <v>486</v>
      </c>
      <c r="C12328" s="126" t="s">
        <v>1877</v>
      </c>
      <c r="D12328" s="126" t="s">
        <v>1877</v>
      </c>
      <c r="E12328" s="124"/>
      <c r="F12328" s="119"/>
    </row>
    <row r="12329" spans="1:6" ht="63">
      <c r="A12329" s="127" t="s">
        <v>268</v>
      </c>
      <c r="B12329" s="128" t="s">
        <v>411</v>
      </c>
      <c r="C12329" s="126" t="s">
        <v>1877</v>
      </c>
      <c r="D12329" s="126" t="s">
        <v>1877</v>
      </c>
      <c r="E12329" s="124"/>
      <c r="F12329" s="119"/>
    </row>
    <row r="12330" spans="1:6" ht="31.5">
      <c r="A12330" s="127" t="s">
        <v>269</v>
      </c>
      <c r="B12330" s="128" t="s">
        <v>412</v>
      </c>
      <c r="C12330" s="126" t="s">
        <v>1877</v>
      </c>
      <c r="D12330" s="126" t="s">
        <v>1877</v>
      </c>
      <c r="E12330" s="124"/>
      <c r="F12330" s="119"/>
    </row>
    <row r="12331" spans="1:6" ht="47.25">
      <c r="A12331" s="129">
        <v>3</v>
      </c>
      <c r="B12331" s="130" t="s">
        <v>210</v>
      </c>
      <c r="C12331" s="126" t="s">
        <v>1877</v>
      </c>
      <c r="D12331" s="126" t="s">
        <v>1877</v>
      </c>
      <c r="E12331" s="124"/>
      <c r="F12331" s="119"/>
    </row>
    <row r="12332" spans="1:6" ht="31.5">
      <c r="A12332" s="127" t="s">
        <v>299</v>
      </c>
      <c r="B12332" s="128" t="s">
        <v>211</v>
      </c>
      <c r="C12332" s="126" t="s">
        <v>1877</v>
      </c>
      <c r="D12332" s="126" t="s">
        <v>1877</v>
      </c>
      <c r="E12332" s="124"/>
      <c r="F12332" s="119"/>
    </row>
    <row r="12333" spans="1:6">
      <c r="A12333" s="127" t="s">
        <v>240</v>
      </c>
      <c r="B12333" s="128" t="s">
        <v>212</v>
      </c>
      <c r="C12333" s="126" t="s">
        <v>1877</v>
      </c>
      <c r="D12333" s="126" t="s">
        <v>1877</v>
      </c>
      <c r="E12333" s="124"/>
      <c r="F12333" s="119"/>
    </row>
    <row r="12334" spans="1:6">
      <c r="A12334" s="127" t="s">
        <v>242</v>
      </c>
      <c r="B12334" s="128" t="s">
        <v>213</v>
      </c>
      <c r="C12334" s="126" t="s">
        <v>1877</v>
      </c>
      <c r="D12334" s="126" t="s">
        <v>1877</v>
      </c>
      <c r="E12334" s="124"/>
      <c r="F12334" s="119"/>
    </row>
    <row r="12335" spans="1:6">
      <c r="A12335" s="127" t="s">
        <v>214</v>
      </c>
      <c r="B12335" s="128" t="s">
        <v>215</v>
      </c>
      <c r="C12335" s="126" t="s">
        <v>1877</v>
      </c>
      <c r="D12335" s="126" t="s">
        <v>1877</v>
      </c>
      <c r="E12335" s="124"/>
      <c r="F12335" s="119"/>
    </row>
    <row r="12336" spans="1:6">
      <c r="A12336" s="127" t="s">
        <v>216</v>
      </c>
      <c r="B12336" s="128" t="s">
        <v>217</v>
      </c>
      <c r="C12336" s="126" t="s">
        <v>1877</v>
      </c>
      <c r="D12336" s="126" t="s">
        <v>1877</v>
      </c>
      <c r="E12336" s="124"/>
      <c r="F12336" s="119"/>
    </row>
    <row r="12337" spans="1:6">
      <c r="A12337" s="129">
        <v>4</v>
      </c>
      <c r="B12337" s="130" t="s">
        <v>394</v>
      </c>
      <c r="C12337" s="126"/>
      <c r="D12337" s="126"/>
      <c r="E12337" s="124"/>
      <c r="F12337" s="119"/>
    </row>
    <row r="12338" spans="1:6" ht="31.5">
      <c r="A12338" s="126" t="s">
        <v>271</v>
      </c>
      <c r="B12338" s="251" t="s">
        <v>218</v>
      </c>
      <c r="C12338" s="126" t="s">
        <v>1877</v>
      </c>
      <c r="D12338" s="126" t="s">
        <v>1877</v>
      </c>
      <c r="E12338" s="124"/>
      <c r="F12338" s="119"/>
    </row>
    <row r="12339" spans="1:6" ht="63">
      <c r="A12339" s="126" t="s">
        <v>272</v>
      </c>
      <c r="B12339" s="251" t="s">
        <v>392</v>
      </c>
      <c r="C12339" s="126" t="s">
        <v>1877</v>
      </c>
      <c r="D12339" s="126" t="s">
        <v>1877</v>
      </c>
      <c r="E12339" s="124"/>
      <c r="F12339" s="119"/>
    </row>
    <row r="12340" spans="1:6" ht="31.5">
      <c r="A12340" s="126" t="s">
        <v>273</v>
      </c>
      <c r="B12340" s="251" t="s">
        <v>500</v>
      </c>
      <c r="C12340" s="126" t="s">
        <v>1877</v>
      </c>
      <c r="D12340" s="126" t="s">
        <v>1877</v>
      </c>
      <c r="E12340" s="124"/>
      <c r="F12340" s="119"/>
    </row>
    <row r="12341" spans="1:6" ht="31.5">
      <c r="A12341" s="126" t="s">
        <v>138</v>
      </c>
      <c r="B12341" s="251" t="s">
        <v>501</v>
      </c>
      <c r="C12341" s="126" t="s">
        <v>1877</v>
      </c>
      <c r="D12341" s="126" t="s">
        <v>1877</v>
      </c>
      <c r="E12341" s="124"/>
      <c r="F12341" s="119"/>
    </row>
    <row r="12342" spans="1:6">
      <c r="E12342" s="719"/>
      <c r="F12342" s="178" t="s">
        <v>251</v>
      </c>
    </row>
    <row r="12343" spans="1:6">
      <c r="B12343" s="53"/>
      <c r="F12343" s="178" t="s">
        <v>456</v>
      </c>
    </row>
    <row r="12344" spans="1:6">
      <c r="F12344" s="178" t="s">
        <v>182</v>
      </c>
    </row>
    <row r="12345" spans="1:6">
      <c r="F12345" s="178"/>
    </row>
    <row r="12346" spans="1:6">
      <c r="A12346" s="802" t="s">
        <v>399</v>
      </c>
      <c r="B12346" s="802"/>
      <c r="C12346" s="802"/>
      <c r="D12346" s="802"/>
      <c r="E12346" s="802"/>
      <c r="F12346" s="802"/>
    </row>
    <row r="12347" spans="1:6">
      <c r="A12347" s="802" t="s">
        <v>303</v>
      </c>
      <c r="B12347" s="802"/>
      <c r="C12347" s="802"/>
      <c r="D12347" s="802"/>
      <c r="E12347" s="802"/>
      <c r="F12347" s="802"/>
    </row>
    <row r="12348" spans="1:6">
      <c r="F12348" s="178" t="s">
        <v>219</v>
      </c>
    </row>
    <row r="12349" spans="1:6">
      <c r="F12349" s="178" t="s">
        <v>220</v>
      </c>
    </row>
    <row r="12350" spans="1:6">
      <c r="F12350" s="178" t="s">
        <v>221</v>
      </c>
    </row>
    <row r="12351" spans="1:6">
      <c r="F12351" s="246" t="s">
        <v>222</v>
      </c>
    </row>
    <row r="12352" spans="1:6">
      <c r="F12352" s="178" t="s">
        <v>1885</v>
      </c>
    </row>
    <row r="12353" spans="1:6">
      <c r="F12353" s="178" t="s">
        <v>177</v>
      </c>
    </row>
    <row r="12354" spans="1:6">
      <c r="A12354" s="123"/>
    </row>
    <row r="12355" spans="1:6">
      <c r="A12355" s="804" t="s">
        <v>1886</v>
      </c>
      <c r="B12355" s="804"/>
      <c r="C12355" s="804"/>
      <c r="D12355" s="804"/>
      <c r="E12355" s="804"/>
      <c r="F12355" s="804"/>
    </row>
    <row r="12356" spans="1:6">
      <c r="A12356" s="121" t="s">
        <v>769</v>
      </c>
      <c r="B12356" s="640" t="s">
        <v>1402</v>
      </c>
    </row>
    <row r="12357" spans="1:6">
      <c r="A12357" s="803" t="s">
        <v>262</v>
      </c>
      <c r="B12357" s="781" t="s">
        <v>418</v>
      </c>
      <c r="C12357" s="806" t="s">
        <v>470</v>
      </c>
      <c r="D12357" s="807"/>
      <c r="E12357" s="805" t="s">
        <v>400</v>
      </c>
      <c r="F12357" s="781" t="s">
        <v>401</v>
      </c>
    </row>
    <row r="12358" spans="1:6">
      <c r="A12358" s="803"/>
      <c r="B12358" s="781"/>
      <c r="C12358" s="808"/>
      <c r="D12358" s="809"/>
      <c r="E12358" s="805"/>
      <c r="F12358" s="781"/>
    </row>
    <row r="12359" spans="1:6">
      <c r="A12359" s="803"/>
      <c r="B12359" s="781"/>
      <c r="C12359" s="247" t="s">
        <v>402</v>
      </c>
      <c r="D12359" s="247" t="s">
        <v>403</v>
      </c>
      <c r="E12359" s="805"/>
      <c r="F12359" s="781"/>
    </row>
    <row r="12360" spans="1:6">
      <c r="A12360" s="712">
        <v>1</v>
      </c>
      <c r="B12360" s="709">
        <v>2</v>
      </c>
      <c r="C12360" s="247">
        <v>3</v>
      </c>
      <c r="D12360" s="247">
        <v>4</v>
      </c>
      <c r="E12360" s="711">
        <v>5</v>
      </c>
      <c r="F12360" s="709">
        <v>6</v>
      </c>
    </row>
    <row r="12361" spans="1:6">
      <c r="A12361" s="712">
        <v>1</v>
      </c>
      <c r="B12361" s="248" t="s">
        <v>368</v>
      </c>
      <c r="C12361" s="249"/>
      <c r="D12361" s="249"/>
      <c r="E12361" s="125"/>
      <c r="F12361" s="710"/>
    </row>
    <row r="12362" spans="1:6">
      <c r="A12362" s="126" t="s">
        <v>264</v>
      </c>
      <c r="B12362" s="250" t="s">
        <v>369</v>
      </c>
      <c r="C12362" s="126" t="s">
        <v>1877</v>
      </c>
      <c r="D12362" s="126" t="s">
        <v>1877</v>
      </c>
      <c r="E12362" s="124"/>
      <c r="F12362" s="119"/>
    </row>
    <row r="12363" spans="1:6">
      <c r="A12363" s="126" t="s">
        <v>265</v>
      </c>
      <c r="B12363" s="251" t="s">
        <v>223</v>
      </c>
      <c r="C12363" s="126" t="s">
        <v>1877</v>
      </c>
      <c r="D12363" s="126" t="s">
        <v>1877</v>
      </c>
      <c r="E12363" s="124"/>
      <c r="F12363" s="119"/>
    </row>
    <row r="12364" spans="1:6" ht="31.5">
      <c r="A12364" s="126" t="s">
        <v>276</v>
      </c>
      <c r="B12364" s="251" t="s">
        <v>480</v>
      </c>
      <c r="C12364" s="126" t="s">
        <v>1877</v>
      </c>
      <c r="D12364" s="126" t="s">
        <v>1877</v>
      </c>
      <c r="E12364" s="124"/>
      <c r="F12364" s="119"/>
    </row>
    <row r="12365" spans="1:6" ht="63">
      <c r="A12365" s="127" t="s">
        <v>291</v>
      </c>
      <c r="B12365" s="128" t="s">
        <v>481</v>
      </c>
      <c r="C12365" s="126" t="s">
        <v>1877</v>
      </c>
      <c r="D12365" s="126" t="s">
        <v>1877</v>
      </c>
      <c r="E12365" s="124"/>
      <c r="F12365" s="119"/>
    </row>
    <row r="12366" spans="1:6" ht="31.5">
      <c r="A12366" s="127" t="s">
        <v>482</v>
      </c>
      <c r="B12366" s="128" t="s">
        <v>483</v>
      </c>
      <c r="C12366" s="126" t="s">
        <v>1877</v>
      </c>
      <c r="D12366" s="126" t="s">
        <v>1877</v>
      </c>
      <c r="E12366" s="124"/>
      <c r="F12366" s="119"/>
    </row>
    <row r="12367" spans="1:6">
      <c r="A12367" s="127" t="s">
        <v>484</v>
      </c>
      <c r="B12367" s="128" t="s">
        <v>485</v>
      </c>
      <c r="C12367" s="126" t="s">
        <v>1877</v>
      </c>
      <c r="D12367" s="126" t="s">
        <v>1877</v>
      </c>
      <c r="E12367" s="124"/>
      <c r="F12367" s="119"/>
    </row>
    <row r="12368" spans="1:6">
      <c r="A12368" s="129">
        <v>2</v>
      </c>
      <c r="B12368" s="130" t="s">
        <v>298</v>
      </c>
      <c r="C12368" s="126"/>
      <c r="D12368" s="126"/>
      <c r="E12368" s="124"/>
      <c r="F12368" s="119"/>
    </row>
    <row r="12369" spans="1:6" ht="31.5">
      <c r="A12369" s="127" t="s">
        <v>267</v>
      </c>
      <c r="B12369" s="128" t="s">
        <v>486</v>
      </c>
      <c r="C12369" s="126" t="s">
        <v>1877</v>
      </c>
      <c r="D12369" s="126" t="s">
        <v>1877</v>
      </c>
      <c r="E12369" s="124"/>
      <c r="F12369" s="119"/>
    </row>
    <row r="12370" spans="1:6" ht="63">
      <c r="A12370" s="127" t="s">
        <v>268</v>
      </c>
      <c r="B12370" s="128" t="s">
        <v>411</v>
      </c>
      <c r="C12370" s="126" t="s">
        <v>1877</v>
      </c>
      <c r="D12370" s="126" t="s">
        <v>1877</v>
      </c>
      <c r="E12370" s="124"/>
      <c r="F12370" s="119"/>
    </row>
    <row r="12371" spans="1:6" ht="31.5">
      <c r="A12371" s="127" t="s">
        <v>269</v>
      </c>
      <c r="B12371" s="128" t="s">
        <v>412</v>
      </c>
      <c r="C12371" s="126" t="s">
        <v>1877</v>
      </c>
      <c r="D12371" s="126" t="s">
        <v>1877</v>
      </c>
      <c r="E12371" s="124"/>
      <c r="F12371" s="119"/>
    </row>
    <row r="12372" spans="1:6" ht="47.25">
      <c r="A12372" s="129">
        <v>3</v>
      </c>
      <c r="B12372" s="130" t="s">
        <v>210</v>
      </c>
      <c r="C12372" s="126" t="s">
        <v>1877</v>
      </c>
      <c r="D12372" s="126" t="s">
        <v>1877</v>
      </c>
      <c r="E12372" s="124"/>
      <c r="F12372" s="119"/>
    </row>
    <row r="12373" spans="1:6" ht="31.5">
      <c r="A12373" s="127" t="s">
        <v>299</v>
      </c>
      <c r="B12373" s="128" t="s">
        <v>211</v>
      </c>
      <c r="C12373" s="126" t="s">
        <v>1877</v>
      </c>
      <c r="D12373" s="126" t="s">
        <v>1877</v>
      </c>
      <c r="E12373" s="124"/>
      <c r="F12373" s="119"/>
    </row>
    <row r="12374" spans="1:6">
      <c r="A12374" s="127" t="s">
        <v>240</v>
      </c>
      <c r="B12374" s="128" t="s">
        <v>212</v>
      </c>
      <c r="C12374" s="126" t="s">
        <v>1877</v>
      </c>
      <c r="D12374" s="126" t="s">
        <v>1877</v>
      </c>
      <c r="E12374" s="124"/>
      <c r="F12374" s="119"/>
    </row>
    <row r="12375" spans="1:6">
      <c r="A12375" s="127" t="s">
        <v>242</v>
      </c>
      <c r="B12375" s="128" t="s">
        <v>213</v>
      </c>
      <c r="C12375" s="126" t="s">
        <v>1877</v>
      </c>
      <c r="D12375" s="126" t="s">
        <v>1877</v>
      </c>
      <c r="E12375" s="124"/>
      <c r="F12375" s="119"/>
    </row>
    <row r="12376" spans="1:6">
      <c r="A12376" s="127" t="s">
        <v>214</v>
      </c>
      <c r="B12376" s="128" t="s">
        <v>215</v>
      </c>
      <c r="C12376" s="126" t="s">
        <v>1877</v>
      </c>
      <c r="D12376" s="126" t="s">
        <v>1877</v>
      </c>
      <c r="E12376" s="124"/>
      <c r="F12376" s="119"/>
    </row>
    <row r="12377" spans="1:6">
      <c r="A12377" s="127" t="s">
        <v>216</v>
      </c>
      <c r="B12377" s="128" t="s">
        <v>217</v>
      </c>
      <c r="C12377" s="126" t="s">
        <v>1877</v>
      </c>
      <c r="D12377" s="126" t="s">
        <v>1877</v>
      </c>
      <c r="E12377" s="124"/>
      <c r="F12377" s="119"/>
    </row>
    <row r="12378" spans="1:6">
      <c r="A12378" s="129">
        <v>4</v>
      </c>
      <c r="B12378" s="130" t="s">
        <v>394</v>
      </c>
      <c r="C12378" s="126"/>
      <c r="D12378" s="126"/>
      <c r="E12378" s="124"/>
      <c r="F12378" s="119"/>
    </row>
    <row r="12379" spans="1:6" ht="31.5">
      <c r="A12379" s="126" t="s">
        <v>271</v>
      </c>
      <c r="B12379" s="251" t="s">
        <v>218</v>
      </c>
      <c r="C12379" s="126" t="s">
        <v>1877</v>
      </c>
      <c r="D12379" s="126" t="s">
        <v>1877</v>
      </c>
      <c r="E12379" s="124"/>
      <c r="F12379" s="119"/>
    </row>
    <row r="12380" spans="1:6" ht="63">
      <c r="A12380" s="126" t="s">
        <v>272</v>
      </c>
      <c r="B12380" s="251" t="s">
        <v>392</v>
      </c>
      <c r="C12380" s="126" t="s">
        <v>1877</v>
      </c>
      <c r="D12380" s="126" t="s">
        <v>1877</v>
      </c>
      <c r="E12380" s="124"/>
      <c r="F12380" s="119"/>
    </row>
    <row r="12381" spans="1:6" ht="31.5">
      <c r="A12381" s="126" t="s">
        <v>273</v>
      </c>
      <c r="B12381" s="251" t="s">
        <v>500</v>
      </c>
      <c r="C12381" s="126" t="s">
        <v>1877</v>
      </c>
      <c r="D12381" s="126" t="s">
        <v>1877</v>
      </c>
      <c r="E12381" s="124"/>
      <c r="F12381" s="119"/>
    </row>
    <row r="12382" spans="1:6" ht="31.5">
      <c r="A12382" s="126" t="s">
        <v>138</v>
      </c>
      <c r="B12382" s="251" t="s">
        <v>501</v>
      </c>
      <c r="C12382" s="126" t="s">
        <v>1877</v>
      </c>
      <c r="D12382" s="126" t="s">
        <v>1877</v>
      </c>
      <c r="E12382" s="124"/>
      <c r="F12382" s="119"/>
    </row>
    <row r="12383" spans="1:6">
      <c r="E12383" s="719"/>
      <c r="F12383" s="178" t="s">
        <v>251</v>
      </c>
    </row>
    <row r="12384" spans="1:6">
      <c r="B12384" s="53"/>
      <c r="F12384" s="178" t="s">
        <v>456</v>
      </c>
    </row>
    <row r="12385" spans="1:6">
      <c r="F12385" s="178" t="s">
        <v>182</v>
      </c>
    </row>
    <row r="12386" spans="1:6">
      <c r="F12386" s="178"/>
    </row>
    <row r="12387" spans="1:6">
      <c r="A12387" s="802" t="s">
        <v>399</v>
      </c>
      <c r="B12387" s="802"/>
      <c r="C12387" s="802"/>
      <c r="D12387" s="802"/>
      <c r="E12387" s="802"/>
      <c r="F12387" s="802"/>
    </row>
    <row r="12388" spans="1:6">
      <c r="A12388" s="802" t="s">
        <v>303</v>
      </c>
      <c r="B12388" s="802"/>
      <c r="C12388" s="802"/>
      <c r="D12388" s="802"/>
      <c r="E12388" s="802"/>
      <c r="F12388" s="802"/>
    </row>
    <row r="12389" spans="1:6">
      <c r="F12389" s="178" t="s">
        <v>219</v>
      </c>
    </row>
    <row r="12390" spans="1:6">
      <c r="F12390" s="178" t="s">
        <v>220</v>
      </c>
    </row>
    <row r="12391" spans="1:6">
      <c r="F12391" s="178" t="s">
        <v>221</v>
      </c>
    </row>
    <row r="12392" spans="1:6">
      <c r="F12392" s="246" t="s">
        <v>222</v>
      </c>
    </row>
    <row r="12393" spans="1:6">
      <c r="F12393" s="178" t="s">
        <v>1885</v>
      </c>
    </row>
    <row r="12394" spans="1:6">
      <c r="F12394" s="178" t="s">
        <v>177</v>
      </c>
    </row>
    <row r="12395" spans="1:6">
      <c r="A12395" s="123"/>
    </row>
    <row r="12396" spans="1:6">
      <c r="A12396" s="804" t="s">
        <v>1886</v>
      </c>
      <c r="B12396" s="804"/>
      <c r="C12396" s="804"/>
      <c r="D12396" s="804"/>
      <c r="E12396" s="804"/>
      <c r="F12396" s="804"/>
    </row>
    <row r="12397" spans="1:6">
      <c r="A12397" s="121" t="s">
        <v>770</v>
      </c>
      <c r="B12397" s="640" t="s">
        <v>1403</v>
      </c>
    </row>
    <row r="12398" spans="1:6">
      <c r="A12398" s="803" t="s">
        <v>262</v>
      </c>
      <c r="B12398" s="781" t="s">
        <v>418</v>
      </c>
      <c r="C12398" s="806" t="s">
        <v>470</v>
      </c>
      <c r="D12398" s="807"/>
      <c r="E12398" s="805" t="s">
        <v>400</v>
      </c>
      <c r="F12398" s="781" t="s">
        <v>401</v>
      </c>
    </row>
    <row r="12399" spans="1:6">
      <c r="A12399" s="803"/>
      <c r="B12399" s="781"/>
      <c r="C12399" s="808"/>
      <c r="D12399" s="809"/>
      <c r="E12399" s="805"/>
      <c r="F12399" s="781"/>
    </row>
    <row r="12400" spans="1:6">
      <c r="A12400" s="803"/>
      <c r="B12400" s="781"/>
      <c r="C12400" s="247" t="s">
        <v>402</v>
      </c>
      <c r="D12400" s="247" t="s">
        <v>403</v>
      </c>
      <c r="E12400" s="805"/>
      <c r="F12400" s="781"/>
    </row>
    <row r="12401" spans="1:6">
      <c r="A12401" s="712">
        <v>1</v>
      </c>
      <c r="B12401" s="709">
        <v>2</v>
      </c>
      <c r="C12401" s="247">
        <v>3</v>
      </c>
      <c r="D12401" s="247">
        <v>4</v>
      </c>
      <c r="E12401" s="711">
        <v>5</v>
      </c>
      <c r="F12401" s="709">
        <v>6</v>
      </c>
    </row>
    <row r="12402" spans="1:6">
      <c r="A12402" s="712">
        <v>1</v>
      </c>
      <c r="B12402" s="248" t="s">
        <v>368</v>
      </c>
      <c r="C12402" s="249"/>
      <c r="D12402" s="249"/>
      <c r="E12402" s="125"/>
      <c r="F12402" s="710"/>
    </row>
    <row r="12403" spans="1:6">
      <c r="A12403" s="126" t="s">
        <v>264</v>
      </c>
      <c r="B12403" s="250" t="s">
        <v>369</v>
      </c>
      <c r="C12403" s="126" t="s">
        <v>1877</v>
      </c>
      <c r="D12403" s="126" t="s">
        <v>1877</v>
      </c>
      <c r="E12403" s="124"/>
      <c r="F12403" s="119"/>
    </row>
    <row r="12404" spans="1:6">
      <c r="A12404" s="126" t="s">
        <v>265</v>
      </c>
      <c r="B12404" s="251" t="s">
        <v>223</v>
      </c>
      <c r="C12404" s="126" t="s">
        <v>1877</v>
      </c>
      <c r="D12404" s="126" t="s">
        <v>1877</v>
      </c>
      <c r="E12404" s="124"/>
      <c r="F12404" s="119"/>
    </row>
    <row r="12405" spans="1:6" ht="31.5">
      <c r="A12405" s="126" t="s">
        <v>276</v>
      </c>
      <c r="B12405" s="251" t="s">
        <v>480</v>
      </c>
      <c r="C12405" s="126" t="s">
        <v>1877</v>
      </c>
      <c r="D12405" s="126" t="s">
        <v>1877</v>
      </c>
      <c r="E12405" s="124"/>
      <c r="F12405" s="119"/>
    </row>
    <row r="12406" spans="1:6" ht="63">
      <c r="A12406" s="127" t="s">
        <v>291</v>
      </c>
      <c r="B12406" s="128" t="s">
        <v>481</v>
      </c>
      <c r="C12406" s="126" t="s">
        <v>1877</v>
      </c>
      <c r="D12406" s="126" t="s">
        <v>1877</v>
      </c>
      <c r="E12406" s="124"/>
      <c r="F12406" s="119"/>
    </row>
    <row r="12407" spans="1:6" ht="31.5">
      <c r="A12407" s="127" t="s">
        <v>482</v>
      </c>
      <c r="B12407" s="128" t="s">
        <v>483</v>
      </c>
      <c r="C12407" s="126" t="s">
        <v>1877</v>
      </c>
      <c r="D12407" s="126" t="s">
        <v>1877</v>
      </c>
      <c r="E12407" s="124"/>
      <c r="F12407" s="119"/>
    </row>
    <row r="12408" spans="1:6">
      <c r="A12408" s="127" t="s">
        <v>484</v>
      </c>
      <c r="B12408" s="128" t="s">
        <v>485</v>
      </c>
      <c r="C12408" s="126" t="s">
        <v>1877</v>
      </c>
      <c r="D12408" s="126" t="s">
        <v>1877</v>
      </c>
      <c r="E12408" s="124"/>
      <c r="F12408" s="119"/>
    </row>
    <row r="12409" spans="1:6">
      <c r="A12409" s="129">
        <v>2</v>
      </c>
      <c r="B12409" s="130" t="s">
        <v>298</v>
      </c>
      <c r="C12409" s="126"/>
      <c r="D12409" s="126"/>
      <c r="E12409" s="124"/>
      <c r="F12409" s="119"/>
    </row>
    <row r="12410" spans="1:6" ht="31.5">
      <c r="A12410" s="127" t="s">
        <v>267</v>
      </c>
      <c r="B12410" s="128" t="s">
        <v>486</v>
      </c>
      <c r="C12410" s="126" t="s">
        <v>1877</v>
      </c>
      <c r="D12410" s="126" t="s">
        <v>1877</v>
      </c>
      <c r="E12410" s="124"/>
      <c r="F12410" s="119"/>
    </row>
    <row r="12411" spans="1:6" ht="63">
      <c r="A12411" s="127" t="s">
        <v>268</v>
      </c>
      <c r="B12411" s="128" t="s">
        <v>411</v>
      </c>
      <c r="C12411" s="126" t="s">
        <v>1877</v>
      </c>
      <c r="D12411" s="126" t="s">
        <v>1877</v>
      </c>
      <c r="E12411" s="124"/>
      <c r="F12411" s="119"/>
    </row>
    <row r="12412" spans="1:6" ht="31.5">
      <c r="A12412" s="127" t="s">
        <v>269</v>
      </c>
      <c r="B12412" s="128" t="s">
        <v>412</v>
      </c>
      <c r="C12412" s="126" t="s">
        <v>1877</v>
      </c>
      <c r="D12412" s="126" t="s">
        <v>1877</v>
      </c>
      <c r="E12412" s="124"/>
      <c r="F12412" s="119"/>
    </row>
    <row r="12413" spans="1:6" ht="47.25">
      <c r="A12413" s="129">
        <v>3</v>
      </c>
      <c r="B12413" s="130" t="s">
        <v>210</v>
      </c>
      <c r="C12413" s="126" t="s">
        <v>1877</v>
      </c>
      <c r="D12413" s="126" t="s">
        <v>1877</v>
      </c>
      <c r="E12413" s="124"/>
      <c r="F12413" s="119"/>
    </row>
    <row r="12414" spans="1:6" ht="31.5">
      <c r="A12414" s="127" t="s">
        <v>299</v>
      </c>
      <c r="B12414" s="128" t="s">
        <v>211</v>
      </c>
      <c r="C12414" s="126" t="s">
        <v>1877</v>
      </c>
      <c r="D12414" s="126" t="s">
        <v>1877</v>
      </c>
      <c r="E12414" s="124"/>
      <c r="F12414" s="119"/>
    </row>
    <row r="12415" spans="1:6">
      <c r="A12415" s="127" t="s">
        <v>240</v>
      </c>
      <c r="B12415" s="128" t="s">
        <v>212</v>
      </c>
      <c r="C12415" s="126" t="s">
        <v>1877</v>
      </c>
      <c r="D12415" s="126" t="s">
        <v>1877</v>
      </c>
      <c r="E12415" s="124"/>
      <c r="F12415" s="119"/>
    </row>
    <row r="12416" spans="1:6">
      <c r="A12416" s="127" t="s">
        <v>242</v>
      </c>
      <c r="B12416" s="128" t="s">
        <v>213</v>
      </c>
      <c r="C12416" s="126" t="s">
        <v>1877</v>
      </c>
      <c r="D12416" s="126" t="s">
        <v>1877</v>
      </c>
      <c r="E12416" s="124"/>
      <c r="F12416" s="119"/>
    </row>
    <row r="12417" spans="1:6">
      <c r="A12417" s="127" t="s">
        <v>214</v>
      </c>
      <c r="B12417" s="128" t="s">
        <v>215</v>
      </c>
      <c r="C12417" s="126" t="s">
        <v>1877</v>
      </c>
      <c r="D12417" s="126" t="s">
        <v>1877</v>
      </c>
      <c r="E12417" s="124"/>
      <c r="F12417" s="119"/>
    </row>
    <row r="12418" spans="1:6">
      <c r="A12418" s="127" t="s">
        <v>216</v>
      </c>
      <c r="B12418" s="128" t="s">
        <v>217</v>
      </c>
      <c r="C12418" s="126" t="s">
        <v>1877</v>
      </c>
      <c r="D12418" s="126" t="s">
        <v>1877</v>
      </c>
      <c r="E12418" s="124"/>
      <c r="F12418" s="119"/>
    </row>
    <row r="12419" spans="1:6">
      <c r="A12419" s="129">
        <v>4</v>
      </c>
      <c r="B12419" s="130" t="s">
        <v>394</v>
      </c>
      <c r="C12419" s="126"/>
      <c r="D12419" s="126"/>
      <c r="E12419" s="124"/>
      <c r="F12419" s="119"/>
    </row>
    <row r="12420" spans="1:6" ht="31.5">
      <c r="A12420" s="126" t="s">
        <v>271</v>
      </c>
      <c r="B12420" s="251" t="s">
        <v>218</v>
      </c>
      <c r="C12420" s="126" t="s">
        <v>1877</v>
      </c>
      <c r="D12420" s="126" t="s">
        <v>1877</v>
      </c>
      <c r="E12420" s="124"/>
      <c r="F12420" s="119"/>
    </row>
    <row r="12421" spans="1:6" ht="63">
      <c r="A12421" s="126" t="s">
        <v>272</v>
      </c>
      <c r="B12421" s="251" t="s">
        <v>392</v>
      </c>
      <c r="C12421" s="126" t="s">
        <v>1877</v>
      </c>
      <c r="D12421" s="126" t="s">
        <v>1877</v>
      </c>
      <c r="E12421" s="124"/>
      <c r="F12421" s="119"/>
    </row>
    <row r="12422" spans="1:6" ht="31.5">
      <c r="A12422" s="126" t="s">
        <v>273</v>
      </c>
      <c r="B12422" s="251" t="s">
        <v>500</v>
      </c>
      <c r="C12422" s="126" t="s">
        <v>1877</v>
      </c>
      <c r="D12422" s="126" t="s">
        <v>1877</v>
      </c>
      <c r="E12422" s="124"/>
      <c r="F12422" s="119"/>
    </row>
    <row r="12423" spans="1:6" ht="31.5">
      <c r="A12423" s="126" t="s">
        <v>138</v>
      </c>
      <c r="B12423" s="251" t="s">
        <v>501</v>
      </c>
      <c r="C12423" s="126" t="s">
        <v>1877</v>
      </c>
      <c r="D12423" s="126" t="s">
        <v>1877</v>
      </c>
      <c r="E12423" s="124"/>
      <c r="F12423" s="119"/>
    </row>
    <row r="12424" spans="1:6">
      <c r="E12424" s="719"/>
      <c r="F12424" s="178" t="s">
        <v>251</v>
      </c>
    </row>
    <row r="12425" spans="1:6">
      <c r="B12425" s="53"/>
      <c r="F12425" s="178" t="s">
        <v>456</v>
      </c>
    </row>
    <row r="12426" spans="1:6">
      <c r="F12426" s="178" t="s">
        <v>182</v>
      </c>
    </row>
    <row r="12427" spans="1:6">
      <c r="F12427" s="178"/>
    </row>
    <row r="12428" spans="1:6">
      <c r="A12428" s="802" t="s">
        <v>399</v>
      </c>
      <c r="B12428" s="802"/>
      <c r="C12428" s="802"/>
      <c r="D12428" s="802"/>
      <c r="E12428" s="802"/>
      <c r="F12428" s="802"/>
    </row>
    <row r="12429" spans="1:6">
      <c r="A12429" s="802" t="s">
        <v>303</v>
      </c>
      <c r="B12429" s="802"/>
      <c r="C12429" s="802"/>
      <c r="D12429" s="802"/>
      <c r="E12429" s="802"/>
      <c r="F12429" s="802"/>
    </row>
    <row r="12430" spans="1:6">
      <c r="F12430" s="178" t="s">
        <v>219</v>
      </c>
    </row>
    <row r="12431" spans="1:6">
      <c r="F12431" s="178" t="s">
        <v>220</v>
      </c>
    </row>
    <row r="12432" spans="1:6">
      <c r="F12432" s="178" t="s">
        <v>221</v>
      </c>
    </row>
    <row r="12433" spans="1:6">
      <c r="F12433" s="246" t="s">
        <v>222</v>
      </c>
    </row>
    <row r="12434" spans="1:6">
      <c r="F12434" s="178" t="s">
        <v>1885</v>
      </c>
    </row>
    <row r="12435" spans="1:6">
      <c r="F12435" s="178" t="s">
        <v>177</v>
      </c>
    </row>
    <row r="12436" spans="1:6">
      <c r="A12436" s="123"/>
    </row>
    <row r="12437" spans="1:6">
      <c r="A12437" s="804" t="s">
        <v>1886</v>
      </c>
      <c r="B12437" s="804"/>
      <c r="C12437" s="804"/>
      <c r="D12437" s="804"/>
      <c r="E12437" s="804"/>
      <c r="F12437" s="804"/>
    </row>
    <row r="12438" spans="1:6">
      <c r="A12438" s="121" t="s">
        <v>771</v>
      </c>
      <c r="B12438" s="640" t="s">
        <v>1404</v>
      </c>
    </row>
    <row r="12439" spans="1:6">
      <c r="A12439" s="803" t="s">
        <v>262</v>
      </c>
      <c r="B12439" s="781" t="s">
        <v>418</v>
      </c>
      <c r="C12439" s="806" t="s">
        <v>470</v>
      </c>
      <c r="D12439" s="807"/>
      <c r="E12439" s="805" t="s">
        <v>400</v>
      </c>
      <c r="F12439" s="781" t="s">
        <v>401</v>
      </c>
    </row>
    <row r="12440" spans="1:6">
      <c r="A12440" s="803"/>
      <c r="B12440" s="781"/>
      <c r="C12440" s="808"/>
      <c r="D12440" s="809"/>
      <c r="E12440" s="805"/>
      <c r="F12440" s="781"/>
    </row>
    <row r="12441" spans="1:6">
      <c r="A12441" s="803"/>
      <c r="B12441" s="781"/>
      <c r="C12441" s="247" t="s">
        <v>402</v>
      </c>
      <c r="D12441" s="247" t="s">
        <v>403</v>
      </c>
      <c r="E12441" s="805"/>
      <c r="F12441" s="781"/>
    </row>
    <row r="12442" spans="1:6">
      <c r="A12442" s="712">
        <v>1</v>
      </c>
      <c r="B12442" s="709">
        <v>2</v>
      </c>
      <c r="C12442" s="247">
        <v>3</v>
      </c>
      <c r="D12442" s="247">
        <v>4</v>
      </c>
      <c r="E12442" s="711">
        <v>5</v>
      </c>
      <c r="F12442" s="709">
        <v>6</v>
      </c>
    </row>
    <row r="12443" spans="1:6">
      <c r="A12443" s="712">
        <v>1</v>
      </c>
      <c r="B12443" s="248" t="s">
        <v>368</v>
      </c>
      <c r="C12443" s="249"/>
      <c r="D12443" s="249"/>
      <c r="E12443" s="125"/>
      <c r="F12443" s="710"/>
    </row>
    <row r="12444" spans="1:6">
      <c r="A12444" s="126" t="s">
        <v>264</v>
      </c>
      <c r="B12444" s="250" t="s">
        <v>369</v>
      </c>
      <c r="C12444" s="126" t="s">
        <v>1877</v>
      </c>
      <c r="D12444" s="126" t="s">
        <v>1877</v>
      </c>
      <c r="E12444" s="124"/>
      <c r="F12444" s="119"/>
    </row>
    <row r="12445" spans="1:6">
      <c r="A12445" s="126" t="s">
        <v>265</v>
      </c>
      <c r="B12445" s="251" t="s">
        <v>223</v>
      </c>
      <c r="C12445" s="126" t="s">
        <v>1877</v>
      </c>
      <c r="D12445" s="126" t="s">
        <v>1877</v>
      </c>
      <c r="E12445" s="124"/>
      <c r="F12445" s="119"/>
    </row>
    <row r="12446" spans="1:6" ht="31.5">
      <c r="A12446" s="126" t="s">
        <v>276</v>
      </c>
      <c r="B12446" s="251" t="s">
        <v>480</v>
      </c>
      <c r="C12446" s="126" t="s">
        <v>1877</v>
      </c>
      <c r="D12446" s="126" t="s">
        <v>1877</v>
      </c>
      <c r="E12446" s="124"/>
      <c r="F12446" s="119"/>
    </row>
    <row r="12447" spans="1:6" ht="63">
      <c r="A12447" s="127" t="s">
        <v>291</v>
      </c>
      <c r="B12447" s="128" t="s">
        <v>481</v>
      </c>
      <c r="C12447" s="126" t="s">
        <v>1877</v>
      </c>
      <c r="D12447" s="126" t="s">
        <v>1877</v>
      </c>
      <c r="E12447" s="124"/>
      <c r="F12447" s="119"/>
    </row>
    <row r="12448" spans="1:6" ht="31.5">
      <c r="A12448" s="127" t="s">
        <v>482</v>
      </c>
      <c r="B12448" s="128" t="s">
        <v>483</v>
      </c>
      <c r="C12448" s="126" t="s">
        <v>1877</v>
      </c>
      <c r="D12448" s="126" t="s">
        <v>1877</v>
      </c>
      <c r="E12448" s="124"/>
      <c r="F12448" s="119"/>
    </row>
    <row r="12449" spans="1:6">
      <c r="A12449" s="127" t="s">
        <v>484</v>
      </c>
      <c r="B12449" s="128" t="s">
        <v>485</v>
      </c>
      <c r="C12449" s="126" t="s">
        <v>1877</v>
      </c>
      <c r="D12449" s="126" t="s">
        <v>1877</v>
      </c>
      <c r="E12449" s="124"/>
      <c r="F12449" s="119"/>
    </row>
    <row r="12450" spans="1:6">
      <c r="A12450" s="129">
        <v>2</v>
      </c>
      <c r="B12450" s="130" t="s">
        <v>298</v>
      </c>
      <c r="C12450" s="126"/>
      <c r="D12450" s="126"/>
      <c r="E12450" s="124"/>
      <c r="F12450" s="119"/>
    </row>
    <row r="12451" spans="1:6" ht="31.5">
      <c r="A12451" s="127" t="s">
        <v>267</v>
      </c>
      <c r="B12451" s="128" t="s">
        <v>486</v>
      </c>
      <c r="C12451" s="126" t="s">
        <v>1877</v>
      </c>
      <c r="D12451" s="126" t="s">
        <v>1877</v>
      </c>
      <c r="E12451" s="124"/>
      <c r="F12451" s="119"/>
    </row>
    <row r="12452" spans="1:6" ht="63">
      <c r="A12452" s="127" t="s">
        <v>268</v>
      </c>
      <c r="B12452" s="128" t="s">
        <v>411</v>
      </c>
      <c r="C12452" s="126" t="s">
        <v>1877</v>
      </c>
      <c r="D12452" s="126" t="s">
        <v>1877</v>
      </c>
      <c r="E12452" s="124"/>
      <c r="F12452" s="119"/>
    </row>
    <row r="12453" spans="1:6" ht="31.5">
      <c r="A12453" s="127" t="s">
        <v>269</v>
      </c>
      <c r="B12453" s="128" t="s">
        <v>412</v>
      </c>
      <c r="C12453" s="126" t="s">
        <v>1877</v>
      </c>
      <c r="D12453" s="126" t="s">
        <v>1877</v>
      </c>
      <c r="E12453" s="124"/>
      <c r="F12453" s="119"/>
    </row>
    <row r="12454" spans="1:6" ht="47.25">
      <c r="A12454" s="129">
        <v>3</v>
      </c>
      <c r="B12454" s="130" t="s">
        <v>210</v>
      </c>
      <c r="C12454" s="126" t="s">
        <v>1877</v>
      </c>
      <c r="D12454" s="126" t="s">
        <v>1877</v>
      </c>
      <c r="E12454" s="124"/>
      <c r="F12454" s="119"/>
    </row>
    <row r="12455" spans="1:6" ht="31.5">
      <c r="A12455" s="127" t="s">
        <v>299</v>
      </c>
      <c r="B12455" s="128" t="s">
        <v>211</v>
      </c>
      <c r="C12455" s="126" t="s">
        <v>1877</v>
      </c>
      <c r="D12455" s="126" t="s">
        <v>1877</v>
      </c>
      <c r="E12455" s="124"/>
      <c r="F12455" s="119"/>
    </row>
    <row r="12456" spans="1:6">
      <c r="A12456" s="127" t="s">
        <v>240</v>
      </c>
      <c r="B12456" s="128" t="s">
        <v>212</v>
      </c>
      <c r="C12456" s="126" t="s">
        <v>1877</v>
      </c>
      <c r="D12456" s="126" t="s">
        <v>1877</v>
      </c>
      <c r="E12456" s="124"/>
      <c r="F12456" s="119"/>
    </row>
    <row r="12457" spans="1:6">
      <c r="A12457" s="127" t="s">
        <v>242</v>
      </c>
      <c r="B12457" s="128" t="s">
        <v>213</v>
      </c>
      <c r="C12457" s="126" t="s">
        <v>1877</v>
      </c>
      <c r="D12457" s="126" t="s">
        <v>1877</v>
      </c>
      <c r="E12457" s="124"/>
      <c r="F12457" s="119"/>
    </row>
    <row r="12458" spans="1:6">
      <c r="A12458" s="127" t="s">
        <v>214</v>
      </c>
      <c r="B12458" s="128" t="s">
        <v>215</v>
      </c>
      <c r="C12458" s="126" t="s">
        <v>1877</v>
      </c>
      <c r="D12458" s="126" t="s">
        <v>1877</v>
      </c>
      <c r="E12458" s="124"/>
      <c r="F12458" s="119"/>
    </row>
    <row r="12459" spans="1:6">
      <c r="A12459" s="127" t="s">
        <v>216</v>
      </c>
      <c r="B12459" s="128" t="s">
        <v>217</v>
      </c>
      <c r="C12459" s="126" t="s">
        <v>1877</v>
      </c>
      <c r="D12459" s="126" t="s">
        <v>1877</v>
      </c>
      <c r="E12459" s="124"/>
      <c r="F12459" s="119"/>
    </row>
    <row r="12460" spans="1:6">
      <c r="A12460" s="129">
        <v>4</v>
      </c>
      <c r="B12460" s="130" t="s">
        <v>394</v>
      </c>
      <c r="C12460" s="126"/>
      <c r="D12460" s="126"/>
      <c r="E12460" s="124"/>
      <c r="F12460" s="119"/>
    </row>
    <row r="12461" spans="1:6" ht="31.5">
      <c r="A12461" s="126" t="s">
        <v>271</v>
      </c>
      <c r="B12461" s="251" t="s">
        <v>218</v>
      </c>
      <c r="C12461" s="126" t="s">
        <v>1877</v>
      </c>
      <c r="D12461" s="126" t="s">
        <v>1877</v>
      </c>
      <c r="E12461" s="124"/>
      <c r="F12461" s="119"/>
    </row>
    <row r="12462" spans="1:6" ht="63">
      <c r="A12462" s="126" t="s">
        <v>272</v>
      </c>
      <c r="B12462" s="251" t="s">
        <v>392</v>
      </c>
      <c r="C12462" s="126" t="s">
        <v>1877</v>
      </c>
      <c r="D12462" s="126" t="s">
        <v>1877</v>
      </c>
      <c r="E12462" s="124"/>
      <c r="F12462" s="119"/>
    </row>
    <row r="12463" spans="1:6" ht="31.5">
      <c r="A12463" s="126" t="s">
        <v>273</v>
      </c>
      <c r="B12463" s="251" t="s">
        <v>500</v>
      </c>
      <c r="C12463" s="126" t="s">
        <v>1877</v>
      </c>
      <c r="D12463" s="126" t="s">
        <v>1877</v>
      </c>
      <c r="E12463" s="124"/>
      <c r="F12463" s="119"/>
    </row>
    <row r="12464" spans="1:6" ht="31.5">
      <c r="A12464" s="126" t="s">
        <v>138</v>
      </c>
      <c r="B12464" s="251" t="s">
        <v>501</v>
      </c>
      <c r="C12464" s="126" t="s">
        <v>1877</v>
      </c>
      <c r="D12464" s="126" t="s">
        <v>1877</v>
      </c>
      <c r="E12464" s="124"/>
      <c r="F12464" s="119"/>
    </row>
    <row r="12465" spans="1:6">
      <c r="E12465" s="719"/>
      <c r="F12465" s="178" t="s">
        <v>251</v>
      </c>
    </row>
    <row r="12466" spans="1:6">
      <c r="B12466" s="53"/>
      <c r="F12466" s="178" t="s">
        <v>456</v>
      </c>
    </row>
    <row r="12467" spans="1:6">
      <c r="F12467" s="178" t="s">
        <v>182</v>
      </c>
    </row>
    <row r="12468" spans="1:6">
      <c r="F12468" s="178"/>
    </row>
    <row r="12469" spans="1:6">
      <c r="A12469" s="802" t="s">
        <v>399</v>
      </c>
      <c r="B12469" s="802"/>
      <c r="C12469" s="802"/>
      <c r="D12469" s="802"/>
      <c r="E12469" s="802"/>
      <c r="F12469" s="802"/>
    </row>
    <row r="12470" spans="1:6">
      <c r="A12470" s="802" t="s">
        <v>303</v>
      </c>
      <c r="B12470" s="802"/>
      <c r="C12470" s="802"/>
      <c r="D12470" s="802"/>
      <c r="E12470" s="802"/>
      <c r="F12470" s="802"/>
    </row>
    <row r="12471" spans="1:6">
      <c r="F12471" s="178" t="s">
        <v>219</v>
      </c>
    </row>
    <row r="12472" spans="1:6">
      <c r="F12472" s="178" t="s">
        <v>220</v>
      </c>
    </row>
    <row r="12473" spans="1:6">
      <c r="F12473" s="178" t="s">
        <v>221</v>
      </c>
    </row>
    <row r="12474" spans="1:6">
      <c r="F12474" s="246" t="s">
        <v>222</v>
      </c>
    </row>
    <row r="12475" spans="1:6">
      <c r="F12475" s="178" t="s">
        <v>1885</v>
      </c>
    </row>
    <row r="12476" spans="1:6">
      <c r="F12476" s="178" t="s">
        <v>177</v>
      </c>
    </row>
    <row r="12477" spans="1:6">
      <c r="A12477" s="123"/>
    </row>
    <row r="12478" spans="1:6">
      <c r="A12478" s="804" t="s">
        <v>1886</v>
      </c>
      <c r="B12478" s="804"/>
      <c r="C12478" s="804"/>
      <c r="D12478" s="804"/>
      <c r="E12478" s="804"/>
      <c r="F12478" s="804"/>
    </row>
    <row r="12479" spans="1:6">
      <c r="A12479" s="121" t="s">
        <v>772</v>
      </c>
      <c r="B12479" s="640" t="s">
        <v>1405</v>
      </c>
    </row>
    <row r="12480" spans="1:6">
      <c r="A12480" s="803" t="s">
        <v>262</v>
      </c>
      <c r="B12480" s="781" t="s">
        <v>418</v>
      </c>
      <c r="C12480" s="806" t="s">
        <v>470</v>
      </c>
      <c r="D12480" s="807"/>
      <c r="E12480" s="805" t="s">
        <v>400</v>
      </c>
      <c r="F12480" s="781" t="s">
        <v>401</v>
      </c>
    </row>
    <row r="12481" spans="1:6">
      <c r="A12481" s="803"/>
      <c r="B12481" s="781"/>
      <c r="C12481" s="808"/>
      <c r="D12481" s="809"/>
      <c r="E12481" s="805"/>
      <c r="F12481" s="781"/>
    </row>
    <row r="12482" spans="1:6">
      <c r="A12482" s="803"/>
      <c r="B12482" s="781"/>
      <c r="C12482" s="247" t="s">
        <v>402</v>
      </c>
      <c r="D12482" s="247" t="s">
        <v>403</v>
      </c>
      <c r="E12482" s="805"/>
      <c r="F12482" s="781"/>
    </row>
    <row r="12483" spans="1:6">
      <c r="A12483" s="712">
        <v>1</v>
      </c>
      <c r="B12483" s="709">
        <v>2</v>
      </c>
      <c r="C12483" s="247">
        <v>3</v>
      </c>
      <c r="D12483" s="247">
        <v>4</v>
      </c>
      <c r="E12483" s="711">
        <v>5</v>
      </c>
      <c r="F12483" s="709">
        <v>6</v>
      </c>
    </row>
    <row r="12484" spans="1:6">
      <c r="A12484" s="712">
        <v>1</v>
      </c>
      <c r="B12484" s="248" t="s">
        <v>368</v>
      </c>
      <c r="C12484" s="249"/>
      <c r="D12484" s="249"/>
      <c r="E12484" s="125"/>
      <c r="F12484" s="710"/>
    </row>
    <row r="12485" spans="1:6">
      <c r="A12485" s="126" t="s">
        <v>264</v>
      </c>
      <c r="B12485" s="250" t="s">
        <v>369</v>
      </c>
      <c r="C12485" s="126" t="s">
        <v>1877</v>
      </c>
      <c r="D12485" s="126" t="s">
        <v>1877</v>
      </c>
      <c r="E12485" s="124"/>
      <c r="F12485" s="119"/>
    </row>
    <row r="12486" spans="1:6">
      <c r="A12486" s="126" t="s">
        <v>265</v>
      </c>
      <c r="B12486" s="251" t="s">
        <v>223</v>
      </c>
      <c r="C12486" s="126" t="s">
        <v>1877</v>
      </c>
      <c r="D12486" s="126" t="s">
        <v>1877</v>
      </c>
      <c r="E12486" s="124"/>
      <c r="F12486" s="119"/>
    </row>
    <row r="12487" spans="1:6" ht="31.5">
      <c r="A12487" s="126" t="s">
        <v>276</v>
      </c>
      <c r="B12487" s="251" t="s">
        <v>480</v>
      </c>
      <c r="C12487" s="126" t="s">
        <v>1877</v>
      </c>
      <c r="D12487" s="126" t="s">
        <v>1877</v>
      </c>
      <c r="E12487" s="124"/>
      <c r="F12487" s="119"/>
    </row>
    <row r="12488" spans="1:6" ht="63">
      <c r="A12488" s="127" t="s">
        <v>291</v>
      </c>
      <c r="B12488" s="128" t="s">
        <v>481</v>
      </c>
      <c r="C12488" s="126" t="s">
        <v>1877</v>
      </c>
      <c r="D12488" s="126" t="s">
        <v>1877</v>
      </c>
      <c r="E12488" s="124"/>
      <c r="F12488" s="119"/>
    </row>
    <row r="12489" spans="1:6" ht="31.5">
      <c r="A12489" s="127" t="s">
        <v>482</v>
      </c>
      <c r="B12489" s="128" t="s">
        <v>483</v>
      </c>
      <c r="C12489" s="126" t="s">
        <v>1877</v>
      </c>
      <c r="D12489" s="126" t="s">
        <v>1877</v>
      </c>
      <c r="E12489" s="124"/>
      <c r="F12489" s="119"/>
    </row>
    <row r="12490" spans="1:6">
      <c r="A12490" s="127" t="s">
        <v>484</v>
      </c>
      <c r="B12490" s="128" t="s">
        <v>485</v>
      </c>
      <c r="C12490" s="126" t="s">
        <v>1877</v>
      </c>
      <c r="D12490" s="126" t="s">
        <v>1877</v>
      </c>
      <c r="E12490" s="124"/>
      <c r="F12490" s="119"/>
    </row>
    <row r="12491" spans="1:6">
      <c r="A12491" s="129">
        <v>2</v>
      </c>
      <c r="B12491" s="130" t="s">
        <v>298</v>
      </c>
      <c r="C12491" s="126"/>
      <c r="D12491" s="126"/>
      <c r="E12491" s="124"/>
      <c r="F12491" s="119"/>
    </row>
    <row r="12492" spans="1:6" ht="31.5">
      <c r="A12492" s="127" t="s">
        <v>267</v>
      </c>
      <c r="B12492" s="128" t="s">
        <v>486</v>
      </c>
      <c r="C12492" s="126" t="s">
        <v>1877</v>
      </c>
      <c r="D12492" s="126" t="s">
        <v>1877</v>
      </c>
      <c r="E12492" s="124"/>
      <c r="F12492" s="119"/>
    </row>
    <row r="12493" spans="1:6" ht="63">
      <c r="A12493" s="127" t="s">
        <v>268</v>
      </c>
      <c r="B12493" s="128" t="s">
        <v>411</v>
      </c>
      <c r="C12493" s="126" t="s">
        <v>1877</v>
      </c>
      <c r="D12493" s="126" t="s">
        <v>1877</v>
      </c>
      <c r="E12493" s="124"/>
      <c r="F12493" s="119"/>
    </row>
    <row r="12494" spans="1:6" ht="31.5">
      <c r="A12494" s="127" t="s">
        <v>269</v>
      </c>
      <c r="B12494" s="128" t="s">
        <v>412</v>
      </c>
      <c r="C12494" s="126" t="s">
        <v>1877</v>
      </c>
      <c r="D12494" s="126" t="s">
        <v>1877</v>
      </c>
      <c r="E12494" s="124"/>
      <c r="F12494" s="119"/>
    </row>
    <row r="12495" spans="1:6" ht="47.25">
      <c r="A12495" s="129">
        <v>3</v>
      </c>
      <c r="B12495" s="130" t="s">
        <v>210</v>
      </c>
      <c r="C12495" s="126" t="s">
        <v>1877</v>
      </c>
      <c r="D12495" s="126" t="s">
        <v>1877</v>
      </c>
      <c r="E12495" s="124"/>
      <c r="F12495" s="119"/>
    </row>
    <row r="12496" spans="1:6" ht="31.5">
      <c r="A12496" s="127" t="s">
        <v>299</v>
      </c>
      <c r="B12496" s="128" t="s">
        <v>211</v>
      </c>
      <c r="C12496" s="126" t="s">
        <v>1877</v>
      </c>
      <c r="D12496" s="126" t="s">
        <v>1877</v>
      </c>
      <c r="E12496" s="124"/>
      <c r="F12496" s="119"/>
    </row>
    <row r="12497" spans="1:6">
      <c r="A12497" s="127" t="s">
        <v>240</v>
      </c>
      <c r="B12497" s="128" t="s">
        <v>212</v>
      </c>
      <c r="C12497" s="126" t="s">
        <v>1877</v>
      </c>
      <c r="D12497" s="126" t="s">
        <v>1877</v>
      </c>
      <c r="E12497" s="124"/>
      <c r="F12497" s="119"/>
    </row>
    <row r="12498" spans="1:6">
      <c r="A12498" s="127" t="s">
        <v>242</v>
      </c>
      <c r="B12498" s="128" t="s">
        <v>213</v>
      </c>
      <c r="C12498" s="126" t="s">
        <v>1877</v>
      </c>
      <c r="D12498" s="126" t="s">
        <v>1877</v>
      </c>
      <c r="E12498" s="124"/>
      <c r="F12498" s="119"/>
    </row>
    <row r="12499" spans="1:6">
      <c r="A12499" s="127" t="s">
        <v>214</v>
      </c>
      <c r="B12499" s="128" t="s">
        <v>215</v>
      </c>
      <c r="C12499" s="126" t="s">
        <v>1877</v>
      </c>
      <c r="D12499" s="126" t="s">
        <v>1877</v>
      </c>
      <c r="E12499" s="124"/>
      <c r="F12499" s="119"/>
    </row>
    <row r="12500" spans="1:6">
      <c r="A12500" s="127" t="s">
        <v>216</v>
      </c>
      <c r="B12500" s="128" t="s">
        <v>217</v>
      </c>
      <c r="C12500" s="126" t="s">
        <v>1877</v>
      </c>
      <c r="D12500" s="126" t="s">
        <v>1877</v>
      </c>
      <c r="E12500" s="124"/>
      <c r="F12500" s="119"/>
    </row>
    <row r="12501" spans="1:6">
      <c r="A12501" s="129">
        <v>4</v>
      </c>
      <c r="B12501" s="130" t="s">
        <v>394</v>
      </c>
      <c r="C12501" s="126"/>
      <c r="D12501" s="126"/>
      <c r="E12501" s="124"/>
      <c r="F12501" s="119"/>
    </row>
    <row r="12502" spans="1:6" ht="31.5">
      <c r="A12502" s="126" t="s">
        <v>271</v>
      </c>
      <c r="B12502" s="251" t="s">
        <v>218</v>
      </c>
      <c r="C12502" s="126" t="s">
        <v>1877</v>
      </c>
      <c r="D12502" s="126" t="s">
        <v>1877</v>
      </c>
      <c r="E12502" s="124"/>
      <c r="F12502" s="119"/>
    </row>
    <row r="12503" spans="1:6" ht="63">
      <c r="A12503" s="126" t="s">
        <v>272</v>
      </c>
      <c r="B12503" s="251" t="s">
        <v>392</v>
      </c>
      <c r="C12503" s="126" t="s">
        <v>1877</v>
      </c>
      <c r="D12503" s="126" t="s">
        <v>1877</v>
      </c>
      <c r="E12503" s="124"/>
      <c r="F12503" s="119"/>
    </row>
    <row r="12504" spans="1:6" ht="31.5">
      <c r="A12504" s="126" t="s">
        <v>273</v>
      </c>
      <c r="B12504" s="251" t="s">
        <v>500</v>
      </c>
      <c r="C12504" s="126" t="s">
        <v>1877</v>
      </c>
      <c r="D12504" s="126" t="s">
        <v>1877</v>
      </c>
      <c r="E12504" s="124"/>
      <c r="F12504" s="119"/>
    </row>
    <row r="12505" spans="1:6" ht="31.5">
      <c r="A12505" s="126" t="s">
        <v>138</v>
      </c>
      <c r="B12505" s="251" t="s">
        <v>501</v>
      </c>
      <c r="C12505" s="126" t="s">
        <v>1877</v>
      </c>
      <c r="D12505" s="126" t="s">
        <v>1877</v>
      </c>
      <c r="E12505" s="124"/>
      <c r="F12505" s="119"/>
    </row>
    <row r="12506" spans="1:6">
      <c r="E12506" s="719"/>
      <c r="F12506" s="178" t="s">
        <v>251</v>
      </c>
    </row>
    <row r="12507" spans="1:6">
      <c r="B12507" s="53"/>
      <c r="F12507" s="178" t="s">
        <v>456</v>
      </c>
    </row>
    <row r="12508" spans="1:6">
      <c r="F12508" s="178" t="s">
        <v>182</v>
      </c>
    </row>
    <row r="12509" spans="1:6">
      <c r="F12509" s="178"/>
    </row>
    <row r="12510" spans="1:6">
      <c r="A12510" s="802" t="s">
        <v>399</v>
      </c>
      <c r="B12510" s="802"/>
      <c r="C12510" s="802"/>
      <c r="D12510" s="802"/>
      <c r="E12510" s="802"/>
      <c r="F12510" s="802"/>
    </row>
    <row r="12511" spans="1:6">
      <c r="A12511" s="802" t="s">
        <v>303</v>
      </c>
      <c r="B12511" s="802"/>
      <c r="C12511" s="802"/>
      <c r="D12511" s="802"/>
      <c r="E12511" s="802"/>
      <c r="F12511" s="802"/>
    </row>
    <row r="12512" spans="1:6">
      <c r="F12512" s="178" t="s">
        <v>219</v>
      </c>
    </row>
    <row r="12513" spans="1:6">
      <c r="F12513" s="178" t="s">
        <v>220</v>
      </c>
    </row>
    <row r="12514" spans="1:6">
      <c r="F12514" s="178" t="s">
        <v>221</v>
      </c>
    </row>
    <row r="12515" spans="1:6">
      <c r="F12515" s="246" t="s">
        <v>222</v>
      </c>
    </row>
    <row r="12516" spans="1:6">
      <c r="F12516" s="178" t="s">
        <v>1885</v>
      </c>
    </row>
    <row r="12517" spans="1:6">
      <c r="F12517" s="178" t="s">
        <v>177</v>
      </c>
    </row>
    <row r="12518" spans="1:6">
      <c r="A12518" s="123"/>
    </row>
    <row r="12519" spans="1:6">
      <c r="A12519" s="804" t="s">
        <v>1886</v>
      </c>
      <c r="B12519" s="804"/>
      <c r="C12519" s="804"/>
      <c r="D12519" s="804"/>
      <c r="E12519" s="804"/>
      <c r="F12519" s="804"/>
    </row>
    <row r="12520" spans="1:6">
      <c r="A12520" s="121" t="s">
        <v>773</v>
      </c>
      <c r="B12520" s="640" t="s">
        <v>1460</v>
      </c>
    </row>
    <row r="12521" spans="1:6">
      <c r="A12521" s="803" t="s">
        <v>262</v>
      </c>
      <c r="B12521" s="781" t="s">
        <v>418</v>
      </c>
      <c r="C12521" s="806" t="s">
        <v>470</v>
      </c>
      <c r="D12521" s="807"/>
      <c r="E12521" s="805" t="s">
        <v>400</v>
      </c>
      <c r="F12521" s="781" t="s">
        <v>401</v>
      </c>
    </row>
    <row r="12522" spans="1:6">
      <c r="A12522" s="803"/>
      <c r="B12522" s="781"/>
      <c r="C12522" s="808"/>
      <c r="D12522" s="809"/>
      <c r="E12522" s="805"/>
      <c r="F12522" s="781"/>
    </row>
    <row r="12523" spans="1:6">
      <c r="A12523" s="803"/>
      <c r="B12523" s="781"/>
      <c r="C12523" s="247" t="s">
        <v>402</v>
      </c>
      <c r="D12523" s="247" t="s">
        <v>403</v>
      </c>
      <c r="E12523" s="805"/>
      <c r="F12523" s="781"/>
    </row>
    <row r="12524" spans="1:6">
      <c r="A12524" s="712">
        <v>1</v>
      </c>
      <c r="B12524" s="709">
        <v>2</v>
      </c>
      <c r="C12524" s="247">
        <v>3</v>
      </c>
      <c r="D12524" s="247">
        <v>4</v>
      </c>
      <c r="E12524" s="711">
        <v>5</v>
      </c>
      <c r="F12524" s="709">
        <v>6</v>
      </c>
    </row>
    <row r="12525" spans="1:6">
      <c r="A12525" s="712">
        <v>1</v>
      </c>
      <c r="B12525" s="248" t="s">
        <v>368</v>
      </c>
      <c r="C12525" s="249"/>
      <c r="D12525" s="249"/>
      <c r="E12525" s="125"/>
      <c r="F12525" s="710"/>
    </row>
    <row r="12526" spans="1:6">
      <c r="A12526" s="126" t="s">
        <v>264</v>
      </c>
      <c r="B12526" s="250" t="s">
        <v>369</v>
      </c>
      <c r="C12526" s="126" t="s">
        <v>1877</v>
      </c>
      <c r="D12526" s="126" t="s">
        <v>1877</v>
      </c>
      <c r="E12526" s="124"/>
      <c r="F12526" s="119"/>
    </row>
    <row r="12527" spans="1:6">
      <c r="A12527" s="126" t="s">
        <v>265</v>
      </c>
      <c r="B12527" s="251" t="s">
        <v>223</v>
      </c>
      <c r="C12527" s="126" t="s">
        <v>1877</v>
      </c>
      <c r="D12527" s="126" t="s">
        <v>1877</v>
      </c>
      <c r="E12527" s="124"/>
      <c r="F12527" s="119"/>
    </row>
    <row r="12528" spans="1:6" ht="31.5">
      <c r="A12528" s="126" t="s">
        <v>276</v>
      </c>
      <c r="B12528" s="251" t="s">
        <v>480</v>
      </c>
      <c r="C12528" s="126" t="s">
        <v>1877</v>
      </c>
      <c r="D12528" s="126" t="s">
        <v>1877</v>
      </c>
      <c r="E12528" s="124"/>
      <c r="F12528" s="119"/>
    </row>
    <row r="12529" spans="1:6" ht="63">
      <c r="A12529" s="127" t="s">
        <v>291</v>
      </c>
      <c r="B12529" s="128" t="s">
        <v>481</v>
      </c>
      <c r="C12529" s="126" t="s">
        <v>1877</v>
      </c>
      <c r="D12529" s="126" t="s">
        <v>1877</v>
      </c>
      <c r="E12529" s="124"/>
      <c r="F12529" s="119"/>
    </row>
    <row r="12530" spans="1:6" ht="31.5">
      <c r="A12530" s="127" t="s">
        <v>482</v>
      </c>
      <c r="B12530" s="128" t="s">
        <v>483</v>
      </c>
      <c r="C12530" s="126" t="s">
        <v>1877</v>
      </c>
      <c r="D12530" s="126" t="s">
        <v>1877</v>
      </c>
      <c r="E12530" s="124"/>
      <c r="F12530" s="119"/>
    </row>
    <row r="12531" spans="1:6">
      <c r="A12531" s="127" t="s">
        <v>484</v>
      </c>
      <c r="B12531" s="128" t="s">
        <v>485</v>
      </c>
      <c r="C12531" s="126" t="s">
        <v>1877</v>
      </c>
      <c r="D12531" s="126" t="s">
        <v>1877</v>
      </c>
      <c r="E12531" s="124"/>
      <c r="F12531" s="119"/>
    </row>
    <row r="12532" spans="1:6">
      <c r="A12532" s="129">
        <v>2</v>
      </c>
      <c r="B12532" s="130" t="s">
        <v>298</v>
      </c>
      <c r="C12532" s="126"/>
      <c r="D12532" s="126"/>
      <c r="E12532" s="124"/>
      <c r="F12532" s="119"/>
    </row>
    <row r="12533" spans="1:6" ht="31.5">
      <c r="A12533" s="127" t="s">
        <v>267</v>
      </c>
      <c r="B12533" s="128" t="s">
        <v>486</v>
      </c>
      <c r="C12533" s="126" t="s">
        <v>1877</v>
      </c>
      <c r="D12533" s="126" t="s">
        <v>1877</v>
      </c>
      <c r="E12533" s="124"/>
      <c r="F12533" s="119"/>
    </row>
    <row r="12534" spans="1:6" ht="63">
      <c r="A12534" s="127" t="s">
        <v>268</v>
      </c>
      <c r="B12534" s="128" t="s">
        <v>411</v>
      </c>
      <c r="C12534" s="126" t="s">
        <v>1877</v>
      </c>
      <c r="D12534" s="126" t="s">
        <v>1877</v>
      </c>
      <c r="E12534" s="124"/>
      <c r="F12534" s="119"/>
    </row>
    <row r="12535" spans="1:6" ht="31.5">
      <c r="A12535" s="127" t="s">
        <v>269</v>
      </c>
      <c r="B12535" s="128" t="s">
        <v>412</v>
      </c>
      <c r="C12535" s="126" t="s">
        <v>1877</v>
      </c>
      <c r="D12535" s="126" t="s">
        <v>1877</v>
      </c>
      <c r="E12535" s="124"/>
      <c r="F12535" s="119"/>
    </row>
    <row r="12536" spans="1:6" ht="47.25">
      <c r="A12536" s="129">
        <v>3</v>
      </c>
      <c r="B12536" s="130" t="s">
        <v>210</v>
      </c>
      <c r="C12536" s="126" t="s">
        <v>1877</v>
      </c>
      <c r="D12536" s="126" t="s">
        <v>1877</v>
      </c>
      <c r="E12536" s="124"/>
      <c r="F12536" s="119"/>
    </row>
    <row r="12537" spans="1:6" ht="31.5">
      <c r="A12537" s="127" t="s">
        <v>299</v>
      </c>
      <c r="B12537" s="128" t="s">
        <v>211</v>
      </c>
      <c r="C12537" s="126" t="s">
        <v>1877</v>
      </c>
      <c r="D12537" s="126" t="s">
        <v>1877</v>
      </c>
      <c r="E12537" s="124"/>
      <c r="F12537" s="119"/>
    </row>
    <row r="12538" spans="1:6">
      <c r="A12538" s="127" t="s">
        <v>240</v>
      </c>
      <c r="B12538" s="128" t="s">
        <v>212</v>
      </c>
      <c r="C12538" s="126" t="s">
        <v>1877</v>
      </c>
      <c r="D12538" s="126" t="s">
        <v>1877</v>
      </c>
      <c r="E12538" s="124"/>
      <c r="F12538" s="119"/>
    </row>
    <row r="12539" spans="1:6">
      <c r="A12539" s="127" t="s">
        <v>242</v>
      </c>
      <c r="B12539" s="128" t="s">
        <v>213</v>
      </c>
      <c r="C12539" s="126" t="s">
        <v>1877</v>
      </c>
      <c r="D12539" s="126" t="s">
        <v>1877</v>
      </c>
      <c r="E12539" s="124"/>
      <c r="F12539" s="119"/>
    </row>
    <row r="12540" spans="1:6">
      <c r="A12540" s="127" t="s">
        <v>214</v>
      </c>
      <c r="B12540" s="128" t="s">
        <v>215</v>
      </c>
      <c r="C12540" s="126" t="s">
        <v>1877</v>
      </c>
      <c r="D12540" s="126" t="s">
        <v>1877</v>
      </c>
      <c r="E12540" s="124"/>
      <c r="F12540" s="119"/>
    </row>
    <row r="12541" spans="1:6">
      <c r="A12541" s="127" t="s">
        <v>216</v>
      </c>
      <c r="B12541" s="128" t="s">
        <v>217</v>
      </c>
      <c r="C12541" s="126" t="s">
        <v>1877</v>
      </c>
      <c r="D12541" s="126" t="s">
        <v>1877</v>
      </c>
      <c r="E12541" s="124"/>
      <c r="F12541" s="119"/>
    </row>
    <row r="12542" spans="1:6">
      <c r="A12542" s="129">
        <v>4</v>
      </c>
      <c r="B12542" s="130" t="s">
        <v>394</v>
      </c>
      <c r="C12542" s="126"/>
      <c r="D12542" s="126"/>
      <c r="E12542" s="124"/>
      <c r="F12542" s="119"/>
    </row>
    <row r="12543" spans="1:6" ht="31.5">
      <c r="A12543" s="126" t="s">
        <v>271</v>
      </c>
      <c r="B12543" s="251" t="s">
        <v>218</v>
      </c>
      <c r="C12543" s="126" t="s">
        <v>1877</v>
      </c>
      <c r="D12543" s="126" t="s">
        <v>1877</v>
      </c>
      <c r="E12543" s="124"/>
      <c r="F12543" s="119"/>
    </row>
    <row r="12544" spans="1:6" ht="63">
      <c r="A12544" s="126" t="s">
        <v>272</v>
      </c>
      <c r="B12544" s="251" t="s">
        <v>392</v>
      </c>
      <c r="C12544" s="126" t="s">
        <v>1877</v>
      </c>
      <c r="D12544" s="126" t="s">
        <v>1877</v>
      </c>
      <c r="E12544" s="124"/>
      <c r="F12544" s="119"/>
    </row>
    <row r="12545" spans="1:6" ht="31.5">
      <c r="A12545" s="126" t="s">
        <v>273</v>
      </c>
      <c r="B12545" s="251" t="s">
        <v>500</v>
      </c>
      <c r="C12545" s="126" t="s">
        <v>1877</v>
      </c>
      <c r="D12545" s="126" t="s">
        <v>1877</v>
      </c>
      <c r="E12545" s="124"/>
      <c r="F12545" s="119"/>
    </row>
    <row r="12546" spans="1:6" ht="31.5">
      <c r="A12546" s="126" t="s">
        <v>138</v>
      </c>
      <c r="B12546" s="251" t="s">
        <v>501</v>
      </c>
      <c r="C12546" s="126" t="s">
        <v>1877</v>
      </c>
      <c r="D12546" s="126" t="s">
        <v>1877</v>
      </c>
      <c r="E12546" s="124"/>
      <c r="F12546" s="119"/>
    </row>
    <row r="12547" spans="1:6">
      <c r="E12547" s="719"/>
      <c r="F12547" s="178" t="s">
        <v>251</v>
      </c>
    </row>
    <row r="12548" spans="1:6">
      <c r="B12548" s="53"/>
      <c r="F12548" s="178" t="s">
        <v>456</v>
      </c>
    </row>
    <row r="12549" spans="1:6">
      <c r="F12549" s="178" t="s">
        <v>182</v>
      </c>
    </row>
    <row r="12550" spans="1:6">
      <c r="F12550" s="178"/>
    </row>
    <row r="12551" spans="1:6">
      <c r="A12551" s="802" t="s">
        <v>399</v>
      </c>
      <c r="B12551" s="802"/>
      <c r="C12551" s="802"/>
      <c r="D12551" s="802"/>
      <c r="E12551" s="802"/>
      <c r="F12551" s="802"/>
    </row>
    <row r="12552" spans="1:6">
      <c r="A12552" s="802" t="s">
        <v>303</v>
      </c>
      <c r="B12552" s="802"/>
      <c r="C12552" s="802"/>
      <c r="D12552" s="802"/>
      <c r="E12552" s="802"/>
      <c r="F12552" s="802"/>
    </row>
    <row r="12553" spans="1:6">
      <c r="F12553" s="178" t="s">
        <v>219</v>
      </c>
    </row>
    <row r="12554" spans="1:6">
      <c r="F12554" s="178" t="s">
        <v>220</v>
      </c>
    </row>
    <row r="12555" spans="1:6">
      <c r="F12555" s="178" t="s">
        <v>221</v>
      </c>
    </row>
    <row r="12556" spans="1:6">
      <c r="F12556" s="246" t="s">
        <v>222</v>
      </c>
    </row>
    <row r="12557" spans="1:6">
      <c r="F12557" s="178" t="s">
        <v>1885</v>
      </c>
    </row>
    <row r="12558" spans="1:6">
      <c r="F12558" s="178" t="s">
        <v>177</v>
      </c>
    </row>
    <row r="12559" spans="1:6">
      <c r="A12559" s="123"/>
    </row>
    <row r="12560" spans="1:6">
      <c r="A12560" s="804" t="s">
        <v>1886</v>
      </c>
      <c r="B12560" s="804"/>
      <c r="C12560" s="804"/>
      <c r="D12560" s="804"/>
      <c r="E12560" s="804"/>
      <c r="F12560" s="804"/>
    </row>
    <row r="12561" spans="1:6">
      <c r="A12561" s="121" t="s">
        <v>774</v>
      </c>
      <c r="B12561" s="640" t="s">
        <v>1461</v>
      </c>
    </row>
    <row r="12562" spans="1:6">
      <c r="A12562" s="803" t="s">
        <v>262</v>
      </c>
      <c r="B12562" s="781" t="s">
        <v>418</v>
      </c>
      <c r="C12562" s="806" t="s">
        <v>470</v>
      </c>
      <c r="D12562" s="807"/>
      <c r="E12562" s="805" t="s">
        <v>400</v>
      </c>
      <c r="F12562" s="781" t="s">
        <v>401</v>
      </c>
    </row>
    <row r="12563" spans="1:6">
      <c r="A12563" s="803"/>
      <c r="B12563" s="781"/>
      <c r="C12563" s="808"/>
      <c r="D12563" s="809"/>
      <c r="E12563" s="805"/>
      <c r="F12563" s="781"/>
    </row>
    <row r="12564" spans="1:6">
      <c r="A12564" s="803"/>
      <c r="B12564" s="781"/>
      <c r="C12564" s="247" t="s">
        <v>402</v>
      </c>
      <c r="D12564" s="247" t="s">
        <v>403</v>
      </c>
      <c r="E12564" s="805"/>
      <c r="F12564" s="781"/>
    </row>
    <row r="12565" spans="1:6">
      <c r="A12565" s="712">
        <v>1</v>
      </c>
      <c r="B12565" s="709">
        <v>2</v>
      </c>
      <c r="C12565" s="247">
        <v>3</v>
      </c>
      <c r="D12565" s="247">
        <v>4</v>
      </c>
      <c r="E12565" s="711">
        <v>5</v>
      </c>
      <c r="F12565" s="709">
        <v>6</v>
      </c>
    </row>
    <row r="12566" spans="1:6">
      <c r="A12566" s="712">
        <v>1</v>
      </c>
      <c r="B12566" s="248" t="s">
        <v>368</v>
      </c>
      <c r="C12566" s="249"/>
      <c r="D12566" s="249"/>
      <c r="E12566" s="125"/>
      <c r="F12566" s="710"/>
    </row>
    <row r="12567" spans="1:6">
      <c r="A12567" s="126" t="s">
        <v>264</v>
      </c>
      <c r="B12567" s="250" t="s">
        <v>369</v>
      </c>
      <c r="C12567" s="126" t="s">
        <v>1876</v>
      </c>
      <c r="D12567" s="126" t="s">
        <v>1876</v>
      </c>
      <c r="E12567" s="124"/>
      <c r="F12567" s="119"/>
    </row>
    <row r="12568" spans="1:6">
      <c r="A12568" s="126" t="s">
        <v>265</v>
      </c>
      <c r="B12568" s="251" t="s">
        <v>223</v>
      </c>
      <c r="C12568" s="126" t="s">
        <v>1876</v>
      </c>
      <c r="D12568" s="126" t="s">
        <v>1876</v>
      </c>
      <c r="E12568" s="124"/>
      <c r="F12568" s="119"/>
    </row>
    <row r="12569" spans="1:6" ht="31.5">
      <c r="A12569" s="126" t="s">
        <v>276</v>
      </c>
      <c r="B12569" s="251" t="s">
        <v>480</v>
      </c>
      <c r="C12569" s="126" t="s">
        <v>1876</v>
      </c>
      <c r="D12569" s="126" t="s">
        <v>1876</v>
      </c>
      <c r="E12569" s="124"/>
      <c r="F12569" s="119"/>
    </row>
    <row r="12570" spans="1:6" ht="63">
      <c r="A12570" s="127" t="s">
        <v>291</v>
      </c>
      <c r="B12570" s="128" t="s">
        <v>481</v>
      </c>
      <c r="C12570" s="126" t="s">
        <v>1876</v>
      </c>
      <c r="D12570" s="126" t="s">
        <v>1876</v>
      </c>
      <c r="E12570" s="124"/>
      <c r="F12570" s="119"/>
    </row>
    <row r="12571" spans="1:6" ht="31.5">
      <c r="A12571" s="127" t="s">
        <v>482</v>
      </c>
      <c r="B12571" s="128" t="s">
        <v>483</v>
      </c>
      <c r="C12571" s="126" t="s">
        <v>1876</v>
      </c>
      <c r="D12571" s="126" t="s">
        <v>1876</v>
      </c>
      <c r="E12571" s="124"/>
      <c r="F12571" s="119"/>
    </row>
    <row r="12572" spans="1:6">
      <c r="A12572" s="127" t="s">
        <v>484</v>
      </c>
      <c r="B12572" s="128" t="s">
        <v>485</v>
      </c>
      <c r="C12572" s="126" t="s">
        <v>1876</v>
      </c>
      <c r="D12572" s="126" t="s">
        <v>1876</v>
      </c>
      <c r="E12572" s="124"/>
      <c r="F12572" s="119"/>
    </row>
    <row r="12573" spans="1:6">
      <c r="A12573" s="129">
        <v>2</v>
      </c>
      <c r="B12573" s="130" t="s">
        <v>298</v>
      </c>
      <c r="C12573" s="126"/>
      <c r="D12573" s="126"/>
      <c r="E12573" s="124"/>
      <c r="F12573" s="119"/>
    </row>
    <row r="12574" spans="1:6" ht="31.5">
      <c r="A12574" s="127" t="s">
        <v>267</v>
      </c>
      <c r="B12574" s="128" t="s">
        <v>486</v>
      </c>
      <c r="C12574" s="126" t="s">
        <v>1876</v>
      </c>
      <c r="D12574" s="126" t="s">
        <v>1876</v>
      </c>
      <c r="E12574" s="124"/>
      <c r="F12574" s="119"/>
    </row>
    <row r="12575" spans="1:6" ht="63">
      <c r="A12575" s="127" t="s">
        <v>268</v>
      </c>
      <c r="B12575" s="128" t="s">
        <v>411</v>
      </c>
      <c r="C12575" s="126" t="s">
        <v>1876</v>
      </c>
      <c r="D12575" s="126" t="s">
        <v>1876</v>
      </c>
      <c r="E12575" s="124"/>
      <c r="F12575" s="119"/>
    </row>
    <row r="12576" spans="1:6" ht="31.5">
      <c r="A12576" s="127" t="s">
        <v>269</v>
      </c>
      <c r="B12576" s="128" t="s">
        <v>412</v>
      </c>
      <c r="C12576" s="126" t="s">
        <v>1876</v>
      </c>
      <c r="D12576" s="126" t="s">
        <v>1876</v>
      </c>
      <c r="E12576" s="124"/>
      <c r="F12576" s="119"/>
    </row>
    <row r="12577" spans="1:6" ht="47.25">
      <c r="A12577" s="129">
        <v>3</v>
      </c>
      <c r="B12577" s="130" t="s">
        <v>210</v>
      </c>
      <c r="C12577" s="126" t="s">
        <v>1876</v>
      </c>
      <c r="D12577" s="126" t="s">
        <v>1876</v>
      </c>
      <c r="E12577" s="124"/>
      <c r="F12577" s="119"/>
    </row>
    <row r="12578" spans="1:6" ht="31.5">
      <c r="A12578" s="127" t="s">
        <v>299</v>
      </c>
      <c r="B12578" s="128" t="s">
        <v>211</v>
      </c>
      <c r="C12578" s="126" t="s">
        <v>1876</v>
      </c>
      <c r="D12578" s="126" t="s">
        <v>1876</v>
      </c>
      <c r="E12578" s="124"/>
      <c r="F12578" s="119"/>
    </row>
    <row r="12579" spans="1:6">
      <c r="A12579" s="127" t="s">
        <v>240</v>
      </c>
      <c r="B12579" s="128" t="s">
        <v>212</v>
      </c>
      <c r="C12579" s="126" t="s">
        <v>1876</v>
      </c>
      <c r="D12579" s="126" t="s">
        <v>1876</v>
      </c>
      <c r="E12579" s="124"/>
      <c r="F12579" s="119"/>
    </row>
    <row r="12580" spans="1:6">
      <c r="A12580" s="127" t="s">
        <v>242</v>
      </c>
      <c r="B12580" s="128" t="s">
        <v>213</v>
      </c>
      <c r="C12580" s="126" t="s">
        <v>1876</v>
      </c>
      <c r="D12580" s="126" t="s">
        <v>1876</v>
      </c>
      <c r="E12580" s="124"/>
      <c r="F12580" s="119"/>
    </row>
    <row r="12581" spans="1:6">
      <c r="A12581" s="127" t="s">
        <v>214</v>
      </c>
      <c r="B12581" s="128" t="s">
        <v>215</v>
      </c>
      <c r="C12581" s="126" t="s">
        <v>1876</v>
      </c>
      <c r="D12581" s="126" t="s">
        <v>1876</v>
      </c>
      <c r="E12581" s="124"/>
      <c r="F12581" s="119"/>
    </row>
    <row r="12582" spans="1:6">
      <c r="A12582" s="127" t="s">
        <v>216</v>
      </c>
      <c r="B12582" s="128" t="s">
        <v>217</v>
      </c>
      <c r="C12582" s="126" t="s">
        <v>1876</v>
      </c>
      <c r="D12582" s="126" t="s">
        <v>1876</v>
      </c>
      <c r="E12582" s="124"/>
      <c r="F12582" s="119"/>
    </row>
    <row r="12583" spans="1:6">
      <c r="A12583" s="129">
        <v>4</v>
      </c>
      <c r="B12583" s="130" t="s">
        <v>394</v>
      </c>
      <c r="C12583" s="126"/>
      <c r="D12583" s="126"/>
      <c r="E12583" s="124"/>
      <c r="F12583" s="119"/>
    </row>
    <row r="12584" spans="1:6" ht="31.5">
      <c r="A12584" s="126" t="s">
        <v>271</v>
      </c>
      <c r="B12584" s="251" t="s">
        <v>218</v>
      </c>
      <c r="C12584" s="126" t="s">
        <v>1876</v>
      </c>
      <c r="D12584" s="126" t="s">
        <v>1876</v>
      </c>
      <c r="E12584" s="124"/>
      <c r="F12584" s="119"/>
    </row>
    <row r="12585" spans="1:6" ht="63">
      <c r="A12585" s="126" t="s">
        <v>272</v>
      </c>
      <c r="B12585" s="251" t="s">
        <v>392</v>
      </c>
      <c r="C12585" s="126" t="s">
        <v>1876</v>
      </c>
      <c r="D12585" s="126" t="s">
        <v>1876</v>
      </c>
      <c r="E12585" s="124"/>
      <c r="F12585" s="119"/>
    </row>
    <row r="12586" spans="1:6" ht="31.5">
      <c r="A12586" s="126" t="s">
        <v>273</v>
      </c>
      <c r="B12586" s="251" t="s">
        <v>500</v>
      </c>
      <c r="C12586" s="126" t="s">
        <v>1876</v>
      </c>
      <c r="D12586" s="126" t="s">
        <v>1876</v>
      </c>
      <c r="E12586" s="124"/>
      <c r="F12586" s="119"/>
    </row>
    <row r="12587" spans="1:6" ht="31.5">
      <c r="A12587" s="126" t="s">
        <v>138</v>
      </c>
      <c r="B12587" s="251" t="s">
        <v>501</v>
      </c>
      <c r="C12587" s="126" t="s">
        <v>1876</v>
      </c>
      <c r="D12587" s="126" t="s">
        <v>1876</v>
      </c>
      <c r="E12587" s="124"/>
      <c r="F12587" s="119"/>
    </row>
    <row r="12588" spans="1:6">
      <c r="E12588" s="719"/>
      <c r="F12588" s="178" t="s">
        <v>251</v>
      </c>
    </row>
    <row r="12589" spans="1:6">
      <c r="B12589" s="53"/>
      <c r="F12589" s="178" t="s">
        <v>456</v>
      </c>
    </row>
    <row r="12590" spans="1:6">
      <c r="F12590" s="178" t="s">
        <v>182</v>
      </c>
    </row>
    <row r="12591" spans="1:6">
      <c r="F12591" s="178"/>
    </row>
    <row r="12592" spans="1:6">
      <c r="A12592" s="802" t="s">
        <v>399</v>
      </c>
      <c r="B12592" s="802"/>
      <c r="C12592" s="802"/>
      <c r="D12592" s="802"/>
      <c r="E12592" s="802"/>
      <c r="F12592" s="802"/>
    </row>
    <row r="12593" spans="1:6">
      <c r="A12593" s="802" t="s">
        <v>303</v>
      </c>
      <c r="B12593" s="802"/>
      <c r="C12593" s="802"/>
      <c r="D12593" s="802"/>
      <c r="E12593" s="802"/>
      <c r="F12593" s="802"/>
    </row>
    <row r="12594" spans="1:6">
      <c r="F12594" s="178" t="s">
        <v>219</v>
      </c>
    </row>
    <row r="12595" spans="1:6">
      <c r="F12595" s="178" t="s">
        <v>220</v>
      </c>
    </row>
    <row r="12596" spans="1:6">
      <c r="F12596" s="178" t="s">
        <v>221</v>
      </c>
    </row>
    <row r="12597" spans="1:6">
      <c r="F12597" s="246" t="s">
        <v>222</v>
      </c>
    </row>
    <row r="12598" spans="1:6">
      <c r="F12598" s="178" t="s">
        <v>1885</v>
      </c>
    </row>
    <row r="12599" spans="1:6">
      <c r="F12599" s="178" t="s">
        <v>177</v>
      </c>
    </row>
    <row r="12600" spans="1:6">
      <c r="A12600" s="123"/>
    </row>
    <row r="12601" spans="1:6">
      <c r="A12601" s="804" t="s">
        <v>1886</v>
      </c>
      <c r="B12601" s="804"/>
      <c r="C12601" s="804"/>
      <c r="D12601" s="804"/>
      <c r="E12601" s="804"/>
      <c r="F12601" s="804"/>
    </row>
    <row r="12602" spans="1:6">
      <c r="A12602" s="121" t="s">
        <v>775</v>
      </c>
      <c r="B12602" s="640" t="s">
        <v>1703</v>
      </c>
    </row>
    <row r="12603" spans="1:6">
      <c r="A12603" s="803" t="s">
        <v>262</v>
      </c>
      <c r="B12603" s="781" t="s">
        <v>418</v>
      </c>
      <c r="C12603" s="806" t="s">
        <v>470</v>
      </c>
      <c r="D12603" s="807"/>
      <c r="E12603" s="805" t="s">
        <v>400</v>
      </c>
      <c r="F12603" s="781" t="s">
        <v>401</v>
      </c>
    </row>
    <row r="12604" spans="1:6">
      <c r="A12604" s="803"/>
      <c r="B12604" s="781"/>
      <c r="C12604" s="808"/>
      <c r="D12604" s="809"/>
      <c r="E12604" s="805"/>
      <c r="F12604" s="781"/>
    </row>
    <row r="12605" spans="1:6">
      <c r="A12605" s="803"/>
      <c r="B12605" s="781"/>
      <c r="C12605" s="247" t="s">
        <v>402</v>
      </c>
      <c r="D12605" s="247" t="s">
        <v>403</v>
      </c>
      <c r="E12605" s="805"/>
      <c r="F12605" s="781"/>
    </row>
    <row r="12606" spans="1:6">
      <c r="A12606" s="712">
        <v>1</v>
      </c>
      <c r="B12606" s="709">
        <v>2</v>
      </c>
      <c r="C12606" s="247">
        <v>3</v>
      </c>
      <c r="D12606" s="247">
        <v>4</v>
      </c>
      <c r="E12606" s="711">
        <v>5</v>
      </c>
      <c r="F12606" s="709">
        <v>6</v>
      </c>
    </row>
    <row r="12607" spans="1:6">
      <c r="A12607" s="712">
        <v>1</v>
      </c>
      <c r="B12607" s="248" t="s">
        <v>368</v>
      </c>
      <c r="C12607" s="249"/>
      <c r="D12607" s="249"/>
      <c r="E12607" s="125"/>
      <c r="F12607" s="710"/>
    </row>
    <row r="12608" spans="1:6">
      <c r="A12608" s="126" t="s">
        <v>264</v>
      </c>
      <c r="B12608" s="250" t="s">
        <v>369</v>
      </c>
      <c r="C12608" s="126" t="s">
        <v>1887</v>
      </c>
      <c r="D12608" s="126" t="s">
        <v>1887</v>
      </c>
      <c r="E12608" s="124"/>
      <c r="F12608" s="119"/>
    </row>
    <row r="12609" spans="1:6">
      <c r="A12609" s="126" t="s">
        <v>265</v>
      </c>
      <c r="B12609" s="251" t="s">
        <v>223</v>
      </c>
      <c r="C12609" s="126" t="s">
        <v>1887</v>
      </c>
      <c r="D12609" s="126" t="s">
        <v>1887</v>
      </c>
      <c r="E12609" s="124"/>
      <c r="F12609" s="119"/>
    </row>
    <row r="12610" spans="1:6" ht="31.5">
      <c r="A12610" s="126" t="s">
        <v>276</v>
      </c>
      <c r="B12610" s="251" t="s">
        <v>480</v>
      </c>
      <c r="C12610" s="126" t="s">
        <v>1887</v>
      </c>
      <c r="D12610" s="126" t="s">
        <v>1887</v>
      </c>
      <c r="E12610" s="124"/>
      <c r="F12610" s="119"/>
    </row>
    <row r="12611" spans="1:6" ht="63">
      <c r="A12611" s="127" t="s">
        <v>291</v>
      </c>
      <c r="B12611" s="128" t="s">
        <v>481</v>
      </c>
      <c r="C12611" s="126" t="s">
        <v>1887</v>
      </c>
      <c r="D12611" s="126" t="s">
        <v>1887</v>
      </c>
      <c r="E12611" s="124"/>
      <c r="F12611" s="119"/>
    </row>
    <row r="12612" spans="1:6" ht="31.5">
      <c r="A12612" s="127" t="s">
        <v>482</v>
      </c>
      <c r="B12612" s="128" t="s">
        <v>483</v>
      </c>
      <c r="C12612" s="126" t="s">
        <v>1887</v>
      </c>
      <c r="D12612" s="126" t="s">
        <v>1887</v>
      </c>
      <c r="E12612" s="124"/>
      <c r="F12612" s="119"/>
    </row>
    <row r="12613" spans="1:6">
      <c r="A12613" s="127" t="s">
        <v>484</v>
      </c>
      <c r="B12613" s="128" t="s">
        <v>485</v>
      </c>
      <c r="C12613" s="126" t="s">
        <v>1887</v>
      </c>
      <c r="D12613" s="126" t="s">
        <v>1887</v>
      </c>
      <c r="E12613" s="124"/>
      <c r="F12613" s="119"/>
    </row>
    <row r="12614" spans="1:6">
      <c r="A12614" s="129">
        <v>2</v>
      </c>
      <c r="B12614" s="130" t="s">
        <v>298</v>
      </c>
      <c r="C12614" s="126"/>
      <c r="D12614" s="126"/>
      <c r="E12614" s="124"/>
      <c r="F12614" s="119"/>
    </row>
    <row r="12615" spans="1:6" ht="31.5">
      <c r="A12615" s="127" t="s">
        <v>267</v>
      </c>
      <c r="B12615" s="128" t="s">
        <v>486</v>
      </c>
      <c r="C12615" s="126" t="s">
        <v>1887</v>
      </c>
      <c r="D12615" s="126" t="s">
        <v>1887</v>
      </c>
      <c r="E12615" s="124"/>
      <c r="F12615" s="119"/>
    </row>
    <row r="12616" spans="1:6" ht="63">
      <c r="A12616" s="127" t="s">
        <v>268</v>
      </c>
      <c r="B12616" s="128" t="s">
        <v>411</v>
      </c>
      <c r="C12616" s="126" t="s">
        <v>1887</v>
      </c>
      <c r="D12616" s="126" t="s">
        <v>1887</v>
      </c>
      <c r="E12616" s="124"/>
      <c r="F12616" s="119"/>
    </row>
    <row r="12617" spans="1:6" ht="31.5">
      <c r="A12617" s="127" t="s">
        <v>269</v>
      </c>
      <c r="B12617" s="128" t="s">
        <v>412</v>
      </c>
      <c r="C12617" s="126" t="s">
        <v>1887</v>
      </c>
      <c r="D12617" s="126" t="s">
        <v>1887</v>
      </c>
      <c r="E12617" s="124"/>
      <c r="F12617" s="119"/>
    </row>
    <row r="12618" spans="1:6" ht="47.25">
      <c r="A12618" s="129">
        <v>3</v>
      </c>
      <c r="B12618" s="130" t="s">
        <v>210</v>
      </c>
      <c r="C12618" s="126" t="s">
        <v>1887</v>
      </c>
      <c r="D12618" s="126" t="s">
        <v>1887</v>
      </c>
      <c r="E12618" s="124"/>
      <c r="F12618" s="119"/>
    </row>
    <row r="12619" spans="1:6" ht="31.5">
      <c r="A12619" s="127" t="s">
        <v>299</v>
      </c>
      <c r="B12619" s="128" t="s">
        <v>211</v>
      </c>
      <c r="C12619" s="126" t="s">
        <v>1887</v>
      </c>
      <c r="D12619" s="126" t="s">
        <v>1887</v>
      </c>
      <c r="E12619" s="124"/>
      <c r="F12619" s="119"/>
    </row>
    <row r="12620" spans="1:6">
      <c r="A12620" s="127" t="s">
        <v>240</v>
      </c>
      <c r="B12620" s="128" t="s">
        <v>212</v>
      </c>
      <c r="C12620" s="126" t="s">
        <v>1887</v>
      </c>
      <c r="D12620" s="126" t="s">
        <v>1887</v>
      </c>
      <c r="E12620" s="124"/>
      <c r="F12620" s="119"/>
    </row>
    <row r="12621" spans="1:6">
      <c r="A12621" s="127" t="s">
        <v>242</v>
      </c>
      <c r="B12621" s="128" t="s">
        <v>213</v>
      </c>
      <c r="C12621" s="126" t="s">
        <v>1887</v>
      </c>
      <c r="D12621" s="126" t="s">
        <v>1887</v>
      </c>
      <c r="E12621" s="124"/>
      <c r="F12621" s="119"/>
    </row>
    <row r="12622" spans="1:6">
      <c r="A12622" s="127" t="s">
        <v>214</v>
      </c>
      <c r="B12622" s="128" t="s">
        <v>215</v>
      </c>
      <c r="C12622" s="126" t="s">
        <v>1887</v>
      </c>
      <c r="D12622" s="126" t="s">
        <v>1887</v>
      </c>
      <c r="E12622" s="124"/>
      <c r="F12622" s="119"/>
    </row>
    <row r="12623" spans="1:6">
      <c r="A12623" s="127" t="s">
        <v>216</v>
      </c>
      <c r="B12623" s="128" t="s">
        <v>217</v>
      </c>
      <c r="C12623" s="126" t="s">
        <v>1887</v>
      </c>
      <c r="D12623" s="126" t="s">
        <v>1887</v>
      </c>
      <c r="E12623" s="124"/>
      <c r="F12623" s="119"/>
    </row>
    <row r="12624" spans="1:6">
      <c r="A12624" s="129">
        <v>4</v>
      </c>
      <c r="B12624" s="130" t="s">
        <v>394</v>
      </c>
      <c r="C12624" s="126"/>
      <c r="D12624" s="126"/>
      <c r="E12624" s="124"/>
      <c r="F12624" s="119"/>
    </row>
    <row r="12625" spans="1:6" ht="31.5">
      <c r="A12625" s="126" t="s">
        <v>271</v>
      </c>
      <c r="B12625" s="251" t="s">
        <v>218</v>
      </c>
      <c r="C12625" s="126" t="s">
        <v>1887</v>
      </c>
      <c r="D12625" s="126" t="s">
        <v>1887</v>
      </c>
      <c r="E12625" s="124"/>
      <c r="F12625" s="119"/>
    </row>
    <row r="12626" spans="1:6" ht="63">
      <c r="A12626" s="126" t="s">
        <v>272</v>
      </c>
      <c r="B12626" s="251" t="s">
        <v>392</v>
      </c>
      <c r="C12626" s="126" t="s">
        <v>1887</v>
      </c>
      <c r="D12626" s="126" t="s">
        <v>1887</v>
      </c>
      <c r="E12626" s="124"/>
      <c r="F12626" s="119"/>
    </row>
    <row r="12627" spans="1:6" ht="31.5">
      <c r="A12627" s="126" t="s">
        <v>273</v>
      </c>
      <c r="B12627" s="251" t="s">
        <v>500</v>
      </c>
      <c r="C12627" s="126" t="s">
        <v>1887</v>
      </c>
      <c r="D12627" s="126" t="s">
        <v>1887</v>
      </c>
      <c r="E12627" s="124"/>
      <c r="F12627" s="119"/>
    </row>
    <row r="12628" spans="1:6" ht="31.5">
      <c r="A12628" s="126" t="s">
        <v>138</v>
      </c>
      <c r="B12628" s="251" t="s">
        <v>501</v>
      </c>
      <c r="C12628" s="126" t="s">
        <v>1887</v>
      </c>
      <c r="D12628" s="126" t="s">
        <v>1887</v>
      </c>
      <c r="E12628" s="124"/>
      <c r="F12628" s="119"/>
    </row>
    <row r="12629" spans="1:6">
      <c r="E12629" s="719"/>
      <c r="F12629" s="178" t="s">
        <v>251</v>
      </c>
    </row>
    <row r="12630" spans="1:6">
      <c r="B12630" s="53"/>
      <c r="F12630" s="178" t="s">
        <v>456</v>
      </c>
    </row>
    <row r="12631" spans="1:6">
      <c r="F12631" s="178" t="s">
        <v>182</v>
      </c>
    </row>
    <row r="12632" spans="1:6">
      <c r="F12632" s="178"/>
    </row>
    <row r="12633" spans="1:6">
      <c r="A12633" s="802" t="s">
        <v>399</v>
      </c>
      <c r="B12633" s="802"/>
      <c r="C12633" s="802"/>
      <c r="D12633" s="802"/>
      <c r="E12633" s="802"/>
      <c r="F12633" s="802"/>
    </row>
    <row r="12634" spans="1:6">
      <c r="A12634" s="802" t="s">
        <v>303</v>
      </c>
      <c r="B12634" s="802"/>
      <c r="C12634" s="802"/>
      <c r="D12634" s="802"/>
      <c r="E12634" s="802"/>
      <c r="F12634" s="802"/>
    </row>
    <row r="12635" spans="1:6">
      <c r="F12635" s="178" t="s">
        <v>219</v>
      </c>
    </row>
    <row r="12636" spans="1:6">
      <c r="F12636" s="178" t="s">
        <v>220</v>
      </c>
    </row>
    <row r="12637" spans="1:6">
      <c r="F12637" s="178" t="s">
        <v>221</v>
      </c>
    </row>
    <row r="12638" spans="1:6">
      <c r="F12638" s="246" t="s">
        <v>222</v>
      </c>
    </row>
    <row r="12639" spans="1:6">
      <c r="F12639" s="178" t="s">
        <v>1885</v>
      </c>
    </row>
    <row r="12640" spans="1:6">
      <c r="F12640" s="178" t="s">
        <v>177</v>
      </c>
    </row>
    <row r="12641" spans="1:6">
      <c r="A12641" s="123"/>
    </row>
    <row r="12642" spans="1:6">
      <c r="A12642" s="804" t="s">
        <v>1886</v>
      </c>
      <c r="B12642" s="804"/>
      <c r="C12642" s="804"/>
      <c r="D12642" s="804"/>
      <c r="E12642" s="804"/>
      <c r="F12642" s="804"/>
    </row>
    <row r="12643" spans="1:6">
      <c r="A12643" s="121" t="s">
        <v>776</v>
      </c>
      <c r="B12643" s="640" t="s">
        <v>1704</v>
      </c>
    </row>
    <row r="12644" spans="1:6">
      <c r="A12644" s="803" t="s">
        <v>262</v>
      </c>
      <c r="B12644" s="781" t="s">
        <v>418</v>
      </c>
      <c r="C12644" s="806" t="s">
        <v>470</v>
      </c>
      <c r="D12644" s="807"/>
      <c r="E12644" s="805" t="s">
        <v>400</v>
      </c>
      <c r="F12644" s="781" t="s">
        <v>401</v>
      </c>
    </row>
    <row r="12645" spans="1:6">
      <c r="A12645" s="803"/>
      <c r="B12645" s="781"/>
      <c r="C12645" s="808"/>
      <c r="D12645" s="809"/>
      <c r="E12645" s="805"/>
      <c r="F12645" s="781"/>
    </row>
    <row r="12646" spans="1:6">
      <c r="A12646" s="803"/>
      <c r="B12646" s="781"/>
      <c r="C12646" s="247" t="s">
        <v>402</v>
      </c>
      <c r="D12646" s="247" t="s">
        <v>403</v>
      </c>
      <c r="E12646" s="805"/>
      <c r="F12646" s="781"/>
    </row>
    <row r="12647" spans="1:6">
      <c r="A12647" s="712">
        <v>1</v>
      </c>
      <c r="B12647" s="709">
        <v>2</v>
      </c>
      <c r="C12647" s="247">
        <v>3</v>
      </c>
      <c r="D12647" s="247">
        <v>4</v>
      </c>
      <c r="E12647" s="711">
        <v>5</v>
      </c>
      <c r="F12647" s="709">
        <v>6</v>
      </c>
    </row>
    <row r="12648" spans="1:6">
      <c r="A12648" s="712">
        <v>1</v>
      </c>
      <c r="B12648" s="248" t="s">
        <v>368</v>
      </c>
      <c r="C12648" s="249"/>
      <c r="D12648" s="249"/>
      <c r="E12648" s="125"/>
      <c r="F12648" s="710"/>
    </row>
    <row r="12649" spans="1:6">
      <c r="A12649" s="126" t="s">
        <v>264</v>
      </c>
      <c r="B12649" s="250" t="s">
        <v>369</v>
      </c>
      <c r="C12649" s="126" t="s">
        <v>1887</v>
      </c>
      <c r="D12649" s="126" t="s">
        <v>1887</v>
      </c>
      <c r="E12649" s="124"/>
      <c r="F12649" s="119"/>
    </row>
    <row r="12650" spans="1:6">
      <c r="A12650" s="126" t="s">
        <v>265</v>
      </c>
      <c r="B12650" s="251" t="s">
        <v>223</v>
      </c>
      <c r="C12650" s="126" t="s">
        <v>1887</v>
      </c>
      <c r="D12650" s="126" t="s">
        <v>1887</v>
      </c>
      <c r="E12650" s="124"/>
      <c r="F12650" s="119"/>
    </row>
    <row r="12651" spans="1:6" ht="31.5">
      <c r="A12651" s="126" t="s">
        <v>276</v>
      </c>
      <c r="B12651" s="251" t="s">
        <v>480</v>
      </c>
      <c r="C12651" s="126" t="s">
        <v>1887</v>
      </c>
      <c r="D12651" s="126" t="s">
        <v>1887</v>
      </c>
      <c r="E12651" s="124"/>
      <c r="F12651" s="119"/>
    </row>
    <row r="12652" spans="1:6" ht="63">
      <c r="A12652" s="127" t="s">
        <v>291</v>
      </c>
      <c r="B12652" s="128" t="s">
        <v>481</v>
      </c>
      <c r="C12652" s="126" t="s">
        <v>1887</v>
      </c>
      <c r="D12652" s="126" t="s">
        <v>1887</v>
      </c>
      <c r="E12652" s="124"/>
      <c r="F12652" s="119"/>
    </row>
    <row r="12653" spans="1:6" ht="31.5">
      <c r="A12653" s="127" t="s">
        <v>482</v>
      </c>
      <c r="B12653" s="128" t="s">
        <v>483</v>
      </c>
      <c r="C12653" s="126" t="s">
        <v>1887</v>
      </c>
      <c r="D12653" s="126" t="s">
        <v>1887</v>
      </c>
      <c r="E12653" s="124"/>
      <c r="F12653" s="119"/>
    </row>
    <row r="12654" spans="1:6">
      <c r="A12654" s="127" t="s">
        <v>484</v>
      </c>
      <c r="B12654" s="128" t="s">
        <v>485</v>
      </c>
      <c r="C12654" s="126" t="s">
        <v>1887</v>
      </c>
      <c r="D12654" s="126" t="s">
        <v>1887</v>
      </c>
      <c r="E12654" s="124"/>
      <c r="F12654" s="119"/>
    </row>
    <row r="12655" spans="1:6">
      <c r="A12655" s="129">
        <v>2</v>
      </c>
      <c r="B12655" s="130" t="s">
        <v>298</v>
      </c>
      <c r="C12655" s="126"/>
      <c r="D12655" s="126"/>
      <c r="E12655" s="124"/>
      <c r="F12655" s="119"/>
    </row>
    <row r="12656" spans="1:6" ht="31.5">
      <c r="A12656" s="127" t="s">
        <v>267</v>
      </c>
      <c r="B12656" s="128" t="s">
        <v>486</v>
      </c>
      <c r="C12656" s="126" t="s">
        <v>1887</v>
      </c>
      <c r="D12656" s="126" t="s">
        <v>1887</v>
      </c>
      <c r="E12656" s="124"/>
      <c r="F12656" s="119"/>
    </row>
    <row r="12657" spans="1:6" ht="63">
      <c r="A12657" s="127" t="s">
        <v>268</v>
      </c>
      <c r="B12657" s="128" t="s">
        <v>411</v>
      </c>
      <c r="C12657" s="126" t="s">
        <v>1887</v>
      </c>
      <c r="D12657" s="126" t="s">
        <v>1887</v>
      </c>
      <c r="E12657" s="124"/>
      <c r="F12657" s="119"/>
    </row>
    <row r="12658" spans="1:6" ht="31.5">
      <c r="A12658" s="127" t="s">
        <v>269</v>
      </c>
      <c r="B12658" s="128" t="s">
        <v>412</v>
      </c>
      <c r="C12658" s="126" t="s">
        <v>1887</v>
      </c>
      <c r="D12658" s="126" t="s">
        <v>1887</v>
      </c>
      <c r="E12658" s="124"/>
      <c r="F12658" s="119"/>
    </row>
    <row r="12659" spans="1:6" ht="47.25">
      <c r="A12659" s="129">
        <v>3</v>
      </c>
      <c r="B12659" s="130" t="s">
        <v>210</v>
      </c>
      <c r="C12659" s="126" t="s">
        <v>1887</v>
      </c>
      <c r="D12659" s="126" t="s">
        <v>1887</v>
      </c>
      <c r="E12659" s="124"/>
      <c r="F12659" s="119"/>
    </row>
    <row r="12660" spans="1:6" ht="31.5">
      <c r="A12660" s="127" t="s">
        <v>299</v>
      </c>
      <c r="B12660" s="128" t="s">
        <v>211</v>
      </c>
      <c r="C12660" s="126" t="s">
        <v>1887</v>
      </c>
      <c r="D12660" s="126" t="s">
        <v>1887</v>
      </c>
      <c r="E12660" s="124"/>
      <c r="F12660" s="119"/>
    </row>
    <row r="12661" spans="1:6">
      <c r="A12661" s="127" t="s">
        <v>240</v>
      </c>
      <c r="B12661" s="128" t="s">
        <v>212</v>
      </c>
      <c r="C12661" s="126" t="s">
        <v>1887</v>
      </c>
      <c r="D12661" s="126" t="s">
        <v>1887</v>
      </c>
      <c r="E12661" s="124"/>
      <c r="F12661" s="119"/>
    </row>
    <row r="12662" spans="1:6">
      <c r="A12662" s="127" t="s">
        <v>242</v>
      </c>
      <c r="B12662" s="128" t="s">
        <v>213</v>
      </c>
      <c r="C12662" s="126" t="s">
        <v>1887</v>
      </c>
      <c r="D12662" s="126" t="s">
        <v>1887</v>
      </c>
      <c r="E12662" s="124"/>
      <c r="F12662" s="119"/>
    </row>
    <row r="12663" spans="1:6">
      <c r="A12663" s="127" t="s">
        <v>214</v>
      </c>
      <c r="B12663" s="128" t="s">
        <v>215</v>
      </c>
      <c r="C12663" s="126" t="s">
        <v>1887</v>
      </c>
      <c r="D12663" s="126" t="s">
        <v>1887</v>
      </c>
      <c r="E12663" s="124"/>
      <c r="F12663" s="119"/>
    </row>
    <row r="12664" spans="1:6">
      <c r="A12664" s="127" t="s">
        <v>216</v>
      </c>
      <c r="B12664" s="128" t="s">
        <v>217</v>
      </c>
      <c r="C12664" s="126" t="s">
        <v>1887</v>
      </c>
      <c r="D12664" s="126" t="s">
        <v>1887</v>
      </c>
      <c r="E12664" s="124"/>
      <c r="F12664" s="119"/>
    </row>
    <row r="12665" spans="1:6">
      <c r="A12665" s="129">
        <v>4</v>
      </c>
      <c r="B12665" s="130" t="s">
        <v>394</v>
      </c>
      <c r="C12665" s="126"/>
      <c r="D12665" s="126"/>
      <c r="E12665" s="124"/>
      <c r="F12665" s="119"/>
    </row>
    <row r="12666" spans="1:6" ht="31.5">
      <c r="A12666" s="126" t="s">
        <v>271</v>
      </c>
      <c r="B12666" s="251" t="s">
        <v>218</v>
      </c>
      <c r="C12666" s="126" t="s">
        <v>1887</v>
      </c>
      <c r="D12666" s="126" t="s">
        <v>1887</v>
      </c>
      <c r="E12666" s="124"/>
      <c r="F12666" s="119"/>
    </row>
    <row r="12667" spans="1:6" ht="63">
      <c r="A12667" s="126" t="s">
        <v>272</v>
      </c>
      <c r="B12667" s="251" t="s">
        <v>392</v>
      </c>
      <c r="C12667" s="126" t="s">
        <v>1887</v>
      </c>
      <c r="D12667" s="126" t="s">
        <v>1887</v>
      </c>
      <c r="E12667" s="124"/>
      <c r="F12667" s="119"/>
    </row>
    <row r="12668" spans="1:6" ht="31.5">
      <c r="A12668" s="126" t="s">
        <v>273</v>
      </c>
      <c r="B12668" s="251" t="s">
        <v>500</v>
      </c>
      <c r="C12668" s="126" t="s">
        <v>1887</v>
      </c>
      <c r="D12668" s="126" t="s">
        <v>1887</v>
      </c>
      <c r="E12668" s="124"/>
      <c r="F12668" s="119"/>
    </row>
    <row r="12669" spans="1:6" ht="31.5">
      <c r="A12669" s="126" t="s">
        <v>138</v>
      </c>
      <c r="B12669" s="251" t="s">
        <v>501</v>
      </c>
      <c r="C12669" s="126" t="s">
        <v>1887</v>
      </c>
      <c r="D12669" s="126" t="s">
        <v>1887</v>
      </c>
      <c r="E12669" s="124"/>
      <c r="F12669" s="119"/>
    </row>
    <row r="12670" spans="1:6">
      <c r="E12670" s="719"/>
      <c r="F12670" s="178" t="s">
        <v>251</v>
      </c>
    </row>
    <row r="12671" spans="1:6">
      <c r="B12671" s="53"/>
      <c r="F12671" s="178" t="s">
        <v>456</v>
      </c>
    </row>
    <row r="12672" spans="1:6">
      <c r="F12672" s="178" t="s">
        <v>182</v>
      </c>
    </row>
    <row r="12673" spans="1:6">
      <c r="F12673" s="178"/>
    </row>
    <row r="12674" spans="1:6">
      <c r="A12674" s="802" t="s">
        <v>399</v>
      </c>
      <c r="B12674" s="802"/>
      <c r="C12674" s="802"/>
      <c r="D12674" s="802"/>
      <c r="E12674" s="802"/>
      <c r="F12674" s="802"/>
    </row>
    <row r="12675" spans="1:6">
      <c r="A12675" s="802" t="s">
        <v>303</v>
      </c>
      <c r="B12675" s="802"/>
      <c r="C12675" s="802"/>
      <c r="D12675" s="802"/>
      <c r="E12675" s="802"/>
      <c r="F12675" s="802"/>
    </row>
    <row r="12676" spans="1:6">
      <c r="F12676" s="178" t="s">
        <v>219</v>
      </c>
    </row>
    <row r="12677" spans="1:6">
      <c r="F12677" s="178" t="s">
        <v>220</v>
      </c>
    </row>
    <row r="12678" spans="1:6">
      <c r="F12678" s="178" t="s">
        <v>221</v>
      </c>
    </row>
    <row r="12679" spans="1:6">
      <c r="F12679" s="246" t="s">
        <v>222</v>
      </c>
    </row>
    <row r="12680" spans="1:6">
      <c r="F12680" s="178" t="s">
        <v>1885</v>
      </c>
    </row>
    <row r="12681" spans="1:6">
      <c r="F12681" s="178" t="s">
        <v>177</v>
      </c>
    </row>
    <row r="12682" spans="1:6">
      <c r="A12682" s="123"/>
    </row>
    <row r="12683" spans="1:6">
      <c r="A12683" s="804" t="s">
        <v>1886</v>
      </c>
      <c r="B12683" s="804"/>
      <c r="C12683" s="804"/>
      <c r="D12683" s="804"/>
      <c r="E12683" s="804"/>
      <c r="F12683" s="804"/>
    </row>
    <row r="12684" spans="1:6">
      <c r="A12684" s="121" t="s">
        <v>777</v>
      </c>
      <c r="B12684" s="640" t="s">
        <v>1705</v>
      </c>
    </row>
    <row r="12685" spans="1:6">
      <c r="A12685" s="803" t="s">
        <v>262</v>
      </c>
      <c r="B12685" s="781" t="s">
        <v>418</v>
      </c>
      <c r="C12685" s="806" t="s">
        <v>470</v>
      </c>
      <c r="D12685" s="807"/>
      <c r="E12685" s="805" t="s">
        <v>400</v>
      </c>
      <c r="F12685" s="781" t="s">
        <v>401</v>
      </c>
    </row>
    <row r="12686" spans="1:6">
      <c r="A12686" s="803"/>
      <c r="B12686" s="781"/>
      <c r="C12686" s="808"/>
      <c r="D12686" s="809"/>
      <c r="E12686" s="805"/>
      <c r="F12686" s="781"/>
    </row>
    <row r="12687" spans="1:6">
      <c r="A12687" s="803"/>
      <c r="B12687" s="781"/>
      <c r="C12687" s="247" t="s">
        <v>402</v>
      </c>
      <c r="D12687" s="247" t="s">
        <v>403</v>
      </c>
      <c r="E12687" s="805"/>
      <c r="F12687" s="781"/>
    </row>
    <row r="12688" spans="1:6">
      <c r="A12688" s="712">
        <v>1</v>
      </c>
      <c r="B12688" s="709">
        <v>2</v>
      </c>
      <c r="C12688" s="247">
        <v>3</v>
      </c>
      <c r="D12688" s="247">
        <v>4</v>
      </c>
      <c r="E12688" s="711">
        <v>5</v>
      </c>
      <c r="F12688" s="709">
        <v>6</v>
      </c>
    </row>
    <row r="12689" spans="1:6">
      <c r="A12689" s="712">
        <v>1</v>
      </c>
      <c r="B12689" s="248" t="s">
        <v>368</v>
      </c>
      <c r="C12689" s="249"/>
      <c r="D12689" s="249"/>
      <c r="E12689" s="125"/>
      <c r="F12689" s="710"/>
    </row>
    <row r="12690" spans="1:6">
      <c r="A12690" s="126" t="s">
        <v>264</v>
      </c>
      <c r="B12690" s="250" t="s">
        <v>369</v>
      </c>
      <c r="C12690" s="126" t="s">
        <v>1887</v>
      </c>
      <c r="D12690" s="126" t="s">
        <v>1887</v>
      </c>
      <c r="E12690" s="124"/>
      <c r="F12690" s="119"/>
    </row>
    <row r="12691" spans="1:6">
      <c r="A12691" s="126" t="s">
        <v>265</v>
      </c>
      <c r="B12691" s="251" t="s">
        <v>223</v>
      </c>
      <c r="C12691" s="126" t="s">
        <v>1887</v>
      </c>
      <c r="D12691" s="126" t="s">
        <v>1887</v>
      </c>
      <c r="E12691" s="124"/>
      <c r="F12691" s="119"/>
    </row>
    <row r="12692" spans="1:6" ht="31.5">
      <c r="A12692" s="126" t="s">
        <v>276</v>
      </c>
      <c r="B12692" s="251" t="s">
        <v>480</v>
      </c>
      <c r="C12692" s="126" t="s">
        <v>1887</v>
      </c>
      <c r="D12692" s="126" t="s">
        <v>1887</v>
      </c>
      <c r="E12692" s="124"/>
      <c r="F12692" s="119"/>
    </row>
    <row r="12693" spans="1:6" ht="63">
      <c r="A12693" s="127" t="s">
        <v>291</v>
      </c>
      <c r="B12693" s="128" t="s">
        <v>481</v>
      </c>
      <c r="C12693" s="126" t="s">
        <v>1887</v>
      </c>
      <c r="D12693" s="126" t="s">
        <v>1887</v>
      </c>
      <c r="E12693" s="124"/>
      <c r="F12693" s="119"/>
    </row>
    <row r="12694" spans="1:6" ht="31.5">
      <c r="A12694" s="127" t="s">
        <v>482</v>
      </c>
      <c r="B12694" s="128" t="s">
        <v>483</v>
      </c>
      <c r="C12694" s="126" t="s">
        <v>1887</v>
      </c>
      <c r="D12694" s="126" t="s">
        <v>1887</v>
      </c>
      <c r="E12694" s="124"/>
      <c r="F12694" s="119"/>
    </row>
    <row r="12695" spans="1:6">
      <c r="A12695" s="127" t="s">
        <v>484</v>
      </c>
      <c r="B12695" s="128" t="s">
        <v>485</v>
      </c>
      <c r="C12695" s="126" t="s">
        <v>1887</v>
      </c>
      <c r="D12695" s="126" t="s">
        <v>1887</v>
      </c>
      <c r="E12695" s="124"/>
      <c r="F12695" s="119"/>
    </row>
    <row r="12696" spans="1:6">
      <c r="A12696" s="129">
        <v>2</v>
      </c>
      <c r="B12696" s="130" t="s">
        <v>298</v>
      </c>
      <c r="C12696" s="126"/>
      <c r="D12696" s="126"/>
      <c r="E12696" s="124"/>
      <c r="F12696" s="119"/>
    </row>
    <row r="12697" spans="1:6" ht="31.5">
      <c r="A12697" s="127" t="s">
        <v>267</v>
      </c>
      <c r="B12697" s="128" t="s">
        <v>486</v>
      </c>
      <c r="C12697" s="126" t="s">
        <v>1887</v>
      </c>
      <c r="D12697" s="126" t="s">
        <v>1887</v>
      </c>
      <c r="E12697" s="124"/>
      <c r="F12697" s="119"/>
    </row>
    <row r="12698" spans="1:6" ht="63">
      <c r="A12698" s="127" t="s">
        <v>268</v>
      </c>
      <c r="B12698" s="128" t="s">
        <v>411</v>
      </c>
      <c r="C12698" s="126" t="s">
        <v>1887</v>
      </c>
      <c r="D12698" s="126" t="s">
        <v>1887</v>
      </c>
      <c r="E12698" s="124"/>
      <c r="F12698" s="119"/>
    </row>
    <row r="12699" spans="1:6" ht="31.5">
      <c r="A12699" s="127" t="s">
        <v>269</v>
      </c>
      <c r="B12699" s="128" t="s">
        <v>412</v>
      </c>
      <c r="C12699" s="126" t="s">
        <v>1887</v>
      </c>
      <c r="D12699" s="126" t="s">
        <v>1887</v>
      </c>
      <c r="E12699" s="124"/>
      <c r="F12699" s="119"/>
    </row>
    <row r="12700" spans="1:6" ht="47.25">
      <c r="A12700" s="129">
        <v>3</v>
      </c>
      <c r="B12700" s="130" t="s">
        <v>210</v>
      </c>
      <c r="C12700" s="126" t="s">
        <v>1887</v>
      </c>
      <c r="D12700" s="126" t="s">
        <v>1887</v>
      </c>
      <c r="E12700" s="124"/>
      <c r="F12700" s="119"/>
    </row>
    <row r="12701" spans="1:6" ht="31.5">
      <c r="A12701" s="127" t="s">
        <v>299</v>
      </c>
      <c r="B12701" s="128" t="s">
        <v>211</v>
      </c>
      <c r="C12701" s="126" t="s">
        <v>1887</v>
      </c>
      <c r="D12701" s="126" t="s">
        <v>1887</v>
      </c>
      <c r="E12701" s="124"/>
      <c r="F12701" s="119"/>
    </row>
    <row r="12702" spans="1:6">
      <c r="A12702" s="127" t="s">
        <v>240</v>
      </c>
      <c r="B12702" s="128" t="s">
        <v>212</v>
      </c>
      <c r="C12702" s="126" t="s">
        <v>1887</v>
      </c>
      <c r="D12702" s="126" t="s">
        <v>1887</v>
      </c>
      <c r="E12702" s="124"/>
      <c r="F12702" s="119"/>
    </row>
    <row r="12703" spans="1:6">
      <c r="A12703" s="127" t="s">
        <v>242</v>
      </c>
      <c r="B12703" s="128" t="s">
        <v>213</v>
      </c>
      <c r="C12703" s="126" t="s">
        <v>1887</v>
      </c>
      <c r="D12703" s="126" t="s">
        <v>1887</v>
      </c>
      <c r="E12703" s="124"/>
      <c r="F12703" s="119"/>
    </row>
    <row r="12704" spans="1:6">
      <c r="A12704" s="127" t="s">
        <v>214</v>
      </c>
      <c r="B12704" s="128" t="s">
        <v>215</v>
      </c>
      <c r="C12704" s="126" t="s">
        <v>1887</v>
      </c>
      <c r="D12704" s="126" t="s">
        <v>1887</v>
      </c>
      <c r="E12704" s="124"/>
      <c r="F12704" s="119"/>
    </row>
    <row r="12705" spans="1:6">
      <c r="A12705" s="127" t="s">
        <v>216</v>
      </c>
      <c r="B12705" s="128" t="s">
        <v>217</v>
      </c>
      <c r="C12705" s="126" t="s">
        <v>1887</v>
      </c>
      <c r="D12705" s="126" t="s">
        <v>1887</v>
      </c>
      <c r="E12705" s="124"/>
      <c r="F12705" s="119"/>
    </row>
    <row r="12706" spans="1:6">
      <c r="A12706" s="129">
        <v>4</v>
      </c>
      <c r="B12706" s="130" t="s">
        <v>394</v>
      </c>
      <c r="C12706" s="126"/>
      <c r="D12706" s="126"/>
      <c r="E12706" s="124"/>
      <c r="F12706" s="119"/>
    </row>
    <row r="12707" spans="1:6" ht="31.5">
      <c r="A12707" s="126" t="s">
        <v>271</v>
      </c>
      <c r="B12707" s="251" t="s">
        <v>218</v>
      </c>
      <c r="C12707" s="126" t="s">
        <v>1887</v>
      </c>
      <c r="D12707" s="126" t="s">
        <v>1887</v>
      </c>
      <c r="E12707" s="124"/>
      <c r="F12707" s="119"/>
    </row>
    <row r="12708" spans="1:6" ht="63">
      <c r="A12708" s="126" t="s">
        <v>272</v>
      </c>
      <c r="B12708" s="251" t="s">
        <v>392</v>
      </c>
      <c r="C12708" s="126" t="s">
        <v>1887</v>
      </c>
      <c r="D12708" s="126" t="s">
        <v>1887</v>
      </c>
      <c r="E12708" s="124"/>
      <c r="F12708" s="119"/>
    </row>
    <row r="12709" spans="1:6" ht="31.5">
      <c r="A12709" s="126" t="s">
        <v>273</v>
      </c>
      <c r="B12709" s="251" t="s">
        <v>500</v>
      </c>
      <c r="C12709" s="126" t="s">
        <v>1887</v>
      </c>
      <c r="D12709" s="126" t="s">
        <v>1887</v>
      </c>
      <c r="E12709" s="124"/>
      <c r="F12709" s="119"/>
    </row>
    <row r="12710" spans="1:6" ht="31.5">
      <c r="A12710" s="126" t="s">
        <v>138</v>
      </c>
      <c r="B12710" s="251" t="s">
        <v>501</v>
      </c>
      <c r="C12710" s="126" t="s">
        <v>1887</v>
      </c>
      <c r="D12710" s="126" t="s">
        <v>1887</v>
      </c>
      <c r="E12710" s="124"/>
      <c r="F12710" s="119"/>
    </row>
    <row r="12711" spans="1:6">
      <c r="E12711" s="719"/>
      <c r="F12711" s="178" t="s">
        <v>251</v>
      </c>
    </row>
    <row r="12712" spans="1:6">
      <c r="B12712" s="53"/>
      <c r="F12712" s="178" t="s">
        <v>456</v>
      </c>
    </row>
    <row r="12713" spans="1:6">
      <c r="F12713" s="178" t="s">
        <v>182</v>
      </c>
    </row>
    <row r="12714" spans="1:6">
      <c r="F12714" s="178"/>
    </row>
    <row r="12715" spans="1:6">
      <c r="A12715" s="802" t="s">
        <v>399</v>
      </c>
      <c r="B12715" s="802"/>
      <c r="C12715" s="802"/>
      <c r="D12715" s="802"/>
      <c r="E12715" s="802"/>
      <c r="F12715" s="802"/>
    </row>
    <row r="12716" spans="1:6">
      <c r="A12716" s="802" t="s">
        <v>303</v>
      </c>
      <c r="B12716" s="802"/>
      <c r="C12716" s="802"/>
      <c r="D12716" s="802"/>
      <c r="E12716" s="802"/>
      <c r="F12716" s="802"/>
    </row>
    <row r="12717" spans="1:6">
      <c r="F12717" s="178" t="s">
        <v>219</v>
      </c>
    </row>
    <row r="12718" spans="1:6">
      <c r="F12718" s="178" t="s">
        <v>220</v>
      </c>
    </row>
    <row r="12719" spans="1:6">
      <c r="F12719" s="178" t="s">
        <v>221</v>
      </c>
    </row>
    <row r="12720" spans="1:6">
      <c r="F12720" s="246" t="s">
        <v>222</v>
      </c>
    </row>
    <row r="12721" spans="1:6">
      <c r="F12721" s="178" t="s">
        <v>1885</v>
      </c>
    </row>
    <row r="12722" spans="1:6">
      <c r="F12722" s="178" t="s">
        <v>177</v>
      </c>
    </row>
    <row r="12723" spans="1:6">
      <c r="A12723" s="123"/>
    </row>
    <row r="12724" spans="1:6">
      <c r="A12724" s="804" t="s">
        <v>1886</v>
      </c>
      <c r="B12724" s="804"/>
      <c r="C12724" s="804"/>
      <c r="D12724" s="804"/>
      <c r="E12724" s="804"/>
      <c r="F12724" s="804"/>
    </row>
    <row r="12725" spans="1:6">
      <c r="A12725" s="121" t="s">
        <v>778</v>
      </c>
      <c r="B12725" s="640" t="s">
        <v>1790</v>
      </c>
    </row>
    <row r="12726" spans="1:6">
      <c r="A12726" s="803" t="s">
        <v>262</v>
      </c>
      <c r="B12726" s="781" t="s">
        <v>418</v>
      </c>
      <c r="C12726" s="806" t="s">
        <v>470</v>
      </c>
      <c r="D12726" s="807"/>
      <c r="E12726" s="805" t="s">
        <v>400</v>
      </c>
      <c r="F12726" s="781" t="s">
        <v>401</v>
      </c>
    </row>
    <row r="12727" spans="1:6">
      <c r="A12727" s="803"/>
      <c r="B12727" s="781"/>
      <c r="C12727" s="808"/>
      <c r="D12727" s="809"/>
      <c r="E12727" s="805"/>
      <c r="F12727" s="781"/>
    </row>
    <row r="12728" spans="1:6">
      <c r="A12728" s="803"/>
      <c r="B12728" s="781"/>
      <c r="C12728" s="247" t="s">
        <v>402</v>
      </c>
      <c r="D12728" s="247" t="s">
        <v>403</v>
      </c>
      <c r="E12728" s="805"/>
      <c r="F12728" s="781"/>
    </row>
    <row r="12729" spans="1:6">
      <c r="A12729" s="712">
        <v>1</v>
      </c>
      <c r="B12729" s="709">
        <v>2</v>
      </c>
      <c r="C12729" s="247">
        <v>3</v>
      </c>
      <c r="D12729" s="247">
        <v>4</v>
      </c>
      <c r="E12729" s="711">
        <v>5</v>
      </c>
      <c r="F12729" s="709">
        <v>6</v>
      </c>
    </row>
    <row r="12730" spans="1:6">
      <c r="A12730" s="712">
        <v>1</v>
      </c>
      <c r="B12730" s="248" t="s">
        <v>368</v>
      </c>
      <c r="C12730" s="249"/>
      <c r="D12730" s="249"/>
      <c r="E12730" s="125"/>
      <c r="F12730" s="710"/>
    </row>
    <row r="12731" spans="1:6">
      <c r="A12731" s="126" t="s">
        <v>264</v>
      </c>
      <c r="B12731" s="250" t="s">
        <v>369</v>
      </c>
      <c r="C12731" s="126" t="s">
        <v>1877</v>
      </c>
      <c r="D12731" s="126" t="s">
        <v>1877</v>
      </c>
      <c r="E12731" s="124"/>
      <c r="F12731" s="119"/>
    </row>
    <row r="12732" spans="1:6">
      <c r="A12732" s="126" t="s">
        <v>265</v>
      </c>
      <c r="B12732" s="251" t="s">
        <v>223</v>
      </c>
      <c r="C12732" s="126" t="s">
        <v>1877</v>
      </c>
      <c r="D12732" s="126" t="s">
        <v>1877</v>
      </c>
      <c r="E12732" s="124"/>
      <c r="F12732" s="119"/>
    </row>
    <row r="12733" spans="1:6" ht="31.5">
      <c r="A12733" s="126" t="s">
        <v>276</v>
      </c>
      <c r="B12733" s="251" t="s">
        <v>480</v>
      </c>
      <c r="C12733" s="126" t="s">
        <v>1877</v>
      </c>
      <c r="D12733" s="126" t="s">
        <v>1877</v>
      </c>
      <c r="E12733" s="124"/>
      <c r="F12733" s="119"/>
    </row>
    <row r="12734" spans="1:6" ht="63">
      <c r="A12734" s="127" t="s">
        <v>291</v>
      </c>
      <c r="B12734" s="128" t="s">
        <v>481</v>
      </c>
      <c r="C12734" s="126" t="s">
        <v>1877</v>
      </c>
      <c r="D12734" s="126" t="s">
        <v>1877</v>
      </c>
      <c r="E12734" s="124"/>
      <c r="F12734" s="119"/>
    </row>
    <row r="12735" spans="1:6" ht="31.5">
      <c r="A12735" s="127" t="s">
        <v>482</v>
      </c>
      <c r="B12735" s="128" t="s">
        <v>483</v>
      </c>
      <c r="C12735" s="126" t="s">
        <v>1877</v>
      </c>
      <c r="D12735" s="126" t="s">
        <v>1877</v>
      </c>
      <c r="E12735" s="124"/>
      <c r="F12735" s="119"/>
    </row>
    <row r="12736" spans="1:6">
      <c r="A12736" s="127" t="s">
        <v>484</v>
      </c>
      <c r="B12736" s="128" t="s">
        <v>485</v>
      </c>
      <c r="C12736" s="126" t="s">
        <v>1877</v>
      </c>
      <c r="D12736" s="126" t="s">
        <v>1877</v>
      </c>
      <c r="E12736" s="124"/>
      <c r="F12736" s="119"/>
    </row>
    <row r="12737" spans="1:6">
      <c r="A12737" s="129">
        <v>2</v>
      </c>
      <c r="B12737" s="130" t="s">
        <v>298</v>
      </c>
      <c r="C12737" s="126"/>
      <c r="D12737" s="126"/>
      <c r="E12737" s="124"/>
      <c r="F12737" s="119"/>
    </row>
    <row r="12738" spans="1:6" ht="31.5">
      <c r="A12738" s="127" t="s">
        <v>267</v>
      </c>
      <c r="B12738" s="128" t="s">
        <v>486</v>
      </c>
      <c r="C12738" s="126" t="s">
        <v>1877</v>
      </c>
      <c r="D12738" s="126" t="s">
        <v>1877</v>
      </c>
      <c r="E12738" s="124"/>
      <c r="F12738" s="119"/>
    </row>
    <row r="12739" spans="1:6" ht="63">
      <c r="A12739" s="127" t="s">
        <v>268</v>
      </c>
      <c r="B12739" s="128" t="s">
        <v>411</v>
      </c>
      <c r="C12739" s="126" t="s">
        <v>1877</v>
      </c>
      <c r="D12739" s="126" t="s">
        <v>1877</v>
      </c>
      <c r="E12739" s="124"/>
      <c r="F12739" s="119"/>
    </row>
    <row r="12740" spans="1:6" ht="31.5">
      <c r="A12740" s="127" t="s">
        <v>269</v>
      </c>
      <c r="B12740" s="128" t="s">
        <v>412</v>
      </c>
      <c r="C12740" s="126" t="s">
        <v>1877</v>
      </c>
      <c r="D12740" s="126" t="s">
        <v>1877</v>
      </c>
      <c r="E12740" s="124"/>
      <c r="F12740" s="119"/>
    </row>
    <row r="12741" spans="1:6" ht="47.25">
      <c r="A12741" s="129">
        <v>3</v>
      </c>
      <c r="B12741" s="130" t="s">
        <v>210</v>
      </c>
      <c r="C12741" s="126" t="s">
        <v>1877</v>
      </c>
      <c r="D12741" s="126" t="s">
        <v>1877</v>
      </c>
      <c r="E12741" s="124"/>
      <c r="F12741" s="119"/>
    </row>
    <row r="12742" spans="1:6" ht="31.5">
      <c r="A12742" s="127" t="s">
        <v>299</v>
      </c>
      <c r="B12742" s="128" t="s">
        <v>211</v>
      </c>
      <c r="C12742" s="126" t="s">
        <v>1877</v>
      </c>
      <c r="D12742" s="126" t="s">
        <v>1877</v>
      </c>
      <c r="E12742" s="124"/>
      <c r="F12742" s="119"/>
    </row>
    <row r="12743" spans="1:6">
      <c r="A12743" s="127" t="s">
        <v>240</v>
      </c>
      <c r="B12743" s="128" t="s">
        <v>212</v>
      </c>
      <c r="C12743" s="126" t="s">
        <v>1877</v>
      </c>
      <c r="D12743" s="126" t="s">
        <v>1877</v>
      </c>
      <c r="E12743" s="124"/>
      <c r="F12743" s="119"/>
    </row>
    <row r="12744" spans="1:6">
      <c r="A12744" s="127" t="s">
        <v>242</v>
      </c>
      <c r="B12744" s="128" t="s">
        <v>213</v>
      </c>
      <c r="C12744" s="126" t="s">
        <v>1877</v>
      </c>
      <c r="D12744" s="126" t="s">
        <v>1877</v>
      </c>
      <c r="E12744" s="124"/>
      <c r="F12744" s="119"/>
    </row>
    <row r="12745" spans="1:6">
      <c r="A12745" s="127" t="s">
        <v>214</v>
      </c>
      <c r="B12745" s="128" t="s">
        <v>215</v>
      </c>
      <c r="C12745" s="126" t="s">
        <v>1877</v>
      </c>
      <c r="D12745" s="126" t="s">
        <v>1877</v>
      </c>
      <c r="E12745" s="124"/>
      <c r="F12745" s="119"/>
    </row>
    <row r="12746" spans="1:6">
      <c r="A12746" s="127" t="s">
        <v>216</v>
      </c>
      <c r="B12746" s="128" t="s">
        <v>217</v>
      </c>
      <c r="C12746" s="126" t="s">
        <v>1877</v>
      </c>
      <c r="D12746" s="126" t="s">
        <v>1877</v>
      </c>
      <c r="E12746" s="124"/>
      <c r="F12746" s="119"/>
    </row>
    <row r="12747" spans="1:6">
      <c r="A12747" s="129">
        <v>4</v>
      </c>
      <c r="B12747" s="130" t="s">
        <v>394</v>
      </c>
      <c r="C12747" s="126"/>
      <c r="D12747" s="126"/>
      <c r="E12747" s="124"/>
      <c r="F12747" s="119"/>
    </row>
    <row r="12748" spans="1:6" ht="31.5">
      <c r="A12748" s="126" t="s">
        <v>271</v>
      </c>
      <c r="B12748" s="251" t="s">
        <v>218</v>
      </c>
      <c r="C12748" s="126" t="s">
        <v>1877</v>
      </c>
      <c r="D12748" s="126" t="s">
        <v>1877</v>
      </c>
      <c r="E12748" s="124"/>
      <c r="F12748" s="119"/>
    </row>
    <row r="12749" spans="1:6" ht="63">
      <c r="A12749" s="126" t="s">
        <v>272</v>
      </c>
      <c r="B12749" s="251" t="s">
        <v>392</v>
      </c>
      <c r="C12749" s="126" t="s">
        <v>1877</v>
      </c>
      <c r="D12749" s="126" t="s">
        <v>1877</v>
      </c>
      <c r="E12749" s="124"/>
      <c r="F12749" s="119"/>
    </row>
    <row r="12750" spans="1:6" ht="31.5">
      <c r="A12750" s="126" t="s">
        <v>273</v>
      </c>
      <c r="B12750" s="251" t="s">
        <v>500</v>
      </c>
      <c r="C12750" s="126" t="s">
        <v>1877</v>
      </c>
      <c r="D12750" s="126" t="s">
        <v>1877</v>
      </c>
      <c r="E12750" s="124"/>
      <c r="F12750" s="119"/>
    </row>
    <row r="12751" spans="1:6" ht="31.5">
      <c r="A12751" s="126" t="s">
        <v>138</v>
      </c>
      <c r="B12751" s="251" t="s">
        <v>501</v>
      </c>
      <c r="C12751" s="126" t="s">
        <v>1877</v>
      </c>
      <c r="D12751" s="126" t="s">
        <v>1877</v>
      </c>
      <c r="E12751" s="124"/>
      <c r="F12751" s="119"/>
    </row>
    <row r="12752" spans="1:6">
      <c r="E12752" s="719"/>
      <c r="F12752" s="178" t="s">
        <v>251</v>
      </c>
    </row>
    <row r="12753" spans="1:6">
      <c r="B12753" s="53"/>
      <c r="F12753" s="178" t="s">
        <v>456</v>
      </c>
    </row>
    <row r="12754" spans="1:6">
      <c r="F12754" s="178" t="s">
        <v>182</v>
      </c>
    </row>
    <row r="12755" spans="1:6">
      <c r="F12755" s="178"/>
    </row>
    <row r="12756" spans="1:6">
      <c r="A12756" s="802" t="s">
        <v>399</v>
      </c>
      <c r="B12756" s="802"/>
      <c r="C12756" s="802"/>
      <c r="D12756" s="802"/>
      <c r="E12756" s="802"/>
      <c r="F12756" s="802"/>
    </row>
    <row r="12757" spans="1:6">
      <c r="A12757" s="802" t="s">
        <v>303</v>
      </c>
      <c r="B12757" s="802"/>
      <c r="C12757" s="802"/>
      <c r="D12757" s="802"/>
      <c r="E12757" s="802"/>
      <c r="F12757" s="802"/>
    </row>
    <row r="12758" spans="1:6">
      <c r="F12758" s="178" t="s">
        <v>219</v>
      </c>
    </row>
    <row r="12759" spans="1:6">
      <c r="F12759" s="178" t="s">
        <v>220</v>
      </c>
    </row>
    <row r="12760" spans="1:6">
      <c r="F12760" s="178" t="s">
        <v>221</v>
      </c>
    </row>
    <row r="12761" spans="1:6">
      <c r="F12761" s="246" t="s">
        <v>222</v>
      </c>
    </row>
    <row r="12762" spans="1:6">
      <c r="F12762" s="178" t="s">
        <v>1885</v>
      </c>
    </row>
    <row r="12763" spans="1:6">
      <c r="F12763" s="178" t="s">
        <v>177</v>
      </c>
    </row>
    <row r="12764" spans="1:6">
      <c r="A12764" s="123"/>
    </row>
    <row r="12765" spans="1:6">
      <c r="A12765" s="804" t="s">
        <v>1886</v>
      </c>
      <c r="B12765" s="804"/>
      <c r="C12765" s="804"/>
      <c r="D12765" s="804"/>
      <c r="E12765" s="804"/>
      <c r="F12765" s="804"/>
    </row>
    <row r="12766" spans="1:6">
      <c r="A12766" s="121" t="s">
        <v>779</v>
      </c>
      <c r="B12766" s="640" t="s">
        <v>1791</v>
      </c>
    </row>
    <row r="12767" spans="1:6">
      <c r="A12767" s="803" t="s">
        <v>262</v>
      </c>
      <c r="B12767" s="781" t="s">
        <v>418</v>
      </c>
      <c r="C12767" s="806" t="s">
        <v>470</v>
      </c>
      <c r="D12767" s="807"/>
      <c r="E12767" s="805" t="s">
        <v>400</v>
      </c>
      <c r="F12767" s="781" t="s">
        <v>401</v>
      </c>
    </row>
    <row r="12768" spans="1:6">
      <c r="A12768" s="803"/>
      <c r="B12768" s="781"/>
      <c r="C12768" s="808"/>
      <c r="D12768" s="809"/>
      <c r="E12768" s="805"/>
      <c r="F12768" s="781"/>
    </row>
    <row r="12769" spans="1:6">
      <c r="A12769" s="803"/>
      <c r="B12769" s="781"/>
      <c r="C12769" s="247" t="s">
        <v>402</v>
      </c>
      <c r="D12769" s="247" t="s">
        <v>403</v>
      </c>
      <c r="E12769" s="805"/>
      <c r="F12769" s="781"/>
    </row>
    <row r="12770" spans="1:6">
      <c r="A12770" s="712">
        <v>1</v>
      </c>
      <c r="B12770" s="709">
        <v>2</v>
      </c>
      <c r="C12770" s="247">
        <v>3</v>
      </c>
      <c r="D12770" s="247">
        <v>4</v>
      </c>
      <c r="E12770" s="711">
        <v>5</v>
      </c>
      <c r="F12770" s="709">
        <v>6</v>
      </c>
    </row>
    <row r="12771" spans="1:6">
      <c r="A12771" s="712">
        <v>1</v>
      </c>
      <c r="B12771" s="248" t="s">
        <v>368</v>
      </c>
      <c r="C12771" s="249"/>
      <c r="D12771" s="249"/>
      <c r="E12771" s="125"/>
      <c r="F12771" s="710"/>
    </row>
    <row r="12772" spans="1:6">
      <c r="A12772" s="126" t="s">
        <v>264</v>
      </c>
      <c r="B12772" s="250" t="s">
        <v>369</v>
      </c>
      <c r="C12772" s="126" t="s">
        <v>1877</v>
      </c>
      <c r="D12772" s="126" t="s">
        <v>1877</v>
      </c>
      <c r="E12772" s="124"/>
      <c r="F12772" s="119"/>
    </row>
    <row r="12773" spans="1:6">
      <c r="A12773" s="126" t="s">
        <v>265</v>
      </c>
      <c r="B12773" s="251" t="s">
        <v>223</v>
      </c>
      <c r="C12773" s="126" t="s">
        <v>1877</v>
      </c>
      <c r="D12773" s="126" t="s">
        <v>1877</v>
      </c>
      <c r="E12773" s="124"/>
      <c r="F12773" s="119"/>
    </row>
    <row r="12774" spans="1:6" ht="31.5">
      <c r="A12774" s="126" t="s">
        <v>276</v>
      </c>
      <c r="B12774" s="251" t="s">
        <v>480</v>
      </c>
      <c r="C12774" s="126" t="s">
        <v>1877</v>
      </c>
      <c r="D12774" s="126" t="s">
        <v>1877</v>
      </c>
      <c r="E12774" s="124"/>
      <c r="F12774" s="119"/>
    </row>
    <row r="12775" spans="1:6" ht="63">
      <c r="A12775" s="127" t="s">
        <v>291</v>
      </c>
      <c r="B12775" s="128" t="s">
        <v>481</v>
      </c>
      <c r="C12775" s="126" t="s">
        <v>1877</v>
      </c>
      <c r="D12775" s="126" t="s">
        <v>1877</v>
      </c>
      <c r="E12775" s="124"/>
      <c r="F12775" s="119"/>
    </row>
    <row r="12776" spans="1:6" ht="31.5">
      <c r="A12776" s="127" t="s">
        <v>482</v>
      </c>
      <c r="B12776" s="128" t="s">
        <v>483</v>
      </c>
      <c r="C12776" s="126" t="s">
        <v>1877</v>
      </c>
      <c r="D12776" s="126" t="s">
        <v>1877</v>
      </c>
      <c r="E12776" s="124"/>
      <c r="F12776" s="119"/>
    </row>
    <row r="12777" spans="1:6">
      <c r="A12777" s="127" t="s">
        <v>484</v>
      </c>
      <c r="B12777" s="128" t="s">
        <v>485</v>
      </c>
      <c r="C12777" s="126" t="s">
        <v>1877</v>
      </c>
      <c r="D12777" s="126" t="s">
        <v>1877</v>
      </c>
      <c r="E12777" s="124"/>
      <c r="F12777" s="119"/>
    </row>
    <row r="12778" spans="1:6">
      <c r="A12778" s="129">
        <v>2</v>
      </c>
      <c r="B12778" s="130" t="s">
        <v>298</v>
      </c>
      <c r="C12778" s="126"/>
      <c r="D12778" s="126"/>
      <c r="E12778" s="124"/>
      <c r="F12778" s="119"/>
    </row>
    <row r="12779" spans="1:6" ht="31.5">
      <c r="A12779" s="127" t="s">
        <v>267</v>
      </c>
      <c r="B12779" s="128" t="s">
        <v>486</v>
      </c>
      <c r="C12779" s="126" t="s">
        <v>1877</v>
      </c>
      <c r="D12779" s="126" t="s">
        <v>1877</v>
      </c>
      <c r="E12779" s="124"/>
      <c r="F12779" s="119"/>
    </row>
    <row r="12780" spans="1:6" ht="63">
      <c r="A12780" s="127" t="s">
        <v>268</v>
      </c>
      <c r="B12780" s="128" t="s">
        <v>411</v>
      </c>
      <c r="C12780" s="126" t="s">
        <v>1877</v>
      </c>
      <c r="D12780" s="126" t="s">
        <v>1877</v>
      </c>
      <c r="E12780" s="124"/>
      <c r="F12780" s="119"/>
    </row>
    <row r="12781" spans="1:6" ht="31.5">
      <c r="A12781" s="127" t="s">
        <v>269</v>
      </c>
      <c r="B12781" s="128" t="s">
        <v>412</v>
      </c>
      <c r="C12781" s="126" t="s">
        <v>1877</v>
      </c>
      <c r="D12781" s="126" t="s">
        <v>1877</v>
      </c>
      <c r="E12781" s="124"/>
      <c r="F12781" s="119"/>
    </row>
    <row r="12782" spans="1:6" ht="47.25">
      <c r="A12782" s="129">
        <v>3</v>
      </c>
      <c r="B12782" s="130" t="s">
        <v>210</v>
      </c>
      <c r="C12782" s="126" t="s">
        <v>1877</v>
      </c>
      <c r="D12782" s="126" t="s">
        <v>1877</v>
      </c>
      <c r="E12782" s="124"/>
      <c r="F12782" s="119"/>
    </row>
    <row r="12783" spans="1:6" ht="31.5">
      <c r="A12783" s="127" t="s">
        <v>299</v>
      </c>
      <c r="B12783" s="128" t="s">
        <v>211</v>
      </c>
      <c r="C12783" s="126" t="s">
        <v>1877</v>
      </c>
      <c r="D12783" s="126" t="s">
        <v>1877</v>
      </c>
      <c r="E12783" s="124"/>
      <c r="F12783" s="119"/>
    </row>
    <row r="12784" spans="1:6">
      <c r="A12784" s="127" t="s">
        <v>240</v>
      </c>
      <c r="B12784" s="128" t="s">
        <v>212</v>
      </c>
      <c r="C12784" s="126" t="s">
        <v>1877</v>
      </c>
      <c r="D12784" s="126" t="s">
        <v>1877</v>
      </c>
      <c r="E12784" s="124"/>
      <c r="F12784" s="119"/>
    </row>
    <row r="12785" spans="1:6">
      <c r="A12785" s="127" t="s">
        <v>242</v>
      </c>
      <c r="B12785" s="128" t="s">
        <v>213</v>
      </c>
      <c r="C12785" s="126" t="s">
        <v>1877</v>
      </c>
      <c r="D12785" s="126" t="s">
        <v>1877</v>
      </c>
      <c r="E12785" s="124"/>
      <c r="F12785" s="119"/>
    </row>
    <row r="12786" spans="1:6">
      <c r="A12786" s="127" t="s">
        <v>214</v>
      </c>
      <c r="B12786" s="128" t="s">
        <v>215</v>
      </c>
      <c r="C12786" s="126" t="s">
        <v>1877</v>
      </c>
      <c r="D12786" s="126" t="s">
        <v>1877</v>
      </c>
      <c r="E12786" s="124"/>
      <c r="F12786" s="119"/>
    </row>
    <row r="12787" spans="1:6">
      <c r="A12787" s="127" t="s">
        <v>216</v>
      </c>
      <c r="B12787" s="128" t="s">
        <v>217</v>
      </c>
      <c r="C12787" s="126" t="s">
        <v>1877</v>
      </c>
      <c r="D12787" s="126" t="s">
        <v>1877</v>
      </c>
      <c r="E12787" s="124"/>
      <c r="F12787" s="119"/>
    </row>
    <row r="12788" spans="1:6">
      <c r="A12788" s="129">
        <v>4</v>
      </c>
      <c r="B12788" s="130" t="s">
        <v>394</v>
      </c>
      <c r="C12788" s="126"/>
      <c r="D12788" s="126"/>
      <c r="E12788" s="124"/>
      <c r="F12788" s="119"/>
    </row>
    <row r="12789" spans="1:6" ht="31.5">
      <c r="A12789" s="126" t="s">
        <v>271</v>
      </c>
      <c r="B12789" s="251" t="s">
        <v>218</v>
      </c>
      <c r="C12789" s="126" t="s">
        <v>1877</v>
      </c>
      <c r="D12789" s="126" t="s">
        <v>1877</v>
      </c>
      <c r="E12789" s="124"/>
      <c r="F12789" s="119"/>
    </row>
    <row r="12790" spans="1:6" ht="63">
      <c r="A12790" s="126" t="s">
        <v>272</v>
      </c>
      <c r="B12790" s="251" t="s">
        <v>392</v>
      </c>
      <c r="C12790" s="126" t="s">
        <v>1877</v>
      </c>
      <c r="D12790" s="126" t="s">
        <v>1877</v>
      </c>
      <c r="E12790" s="124"/>
      <c r="F12790" s="119"/>
    </row>
    <row r="12791" spans="1:6" ht="31.5">
      <c r="A12791" s="126" t="s">
        <v>273</v>
      </c>
      <c r="B12791" s="251" t="s">
        <v>500</v>
      </c>
      <c r="C12791" s="126" t="s">
        <v>1877</v>
      </c>
      <c r="D12791" s="126" t="s">
        <v>1877</v>
      </c>
      <c r="E12791" s="124"/>
      <c r="F12791" s="119"/>
    </row>
    <row r="12792" spans="1:6" ht="31.5">
      <c r="A12792" s="126" t="s">
        <v>138</v>
      </c>
      <c r="B12792" s="251" t="s">
        <v>501</v>
      </c>
      <c r="C12792" s="126" t="s">
        <v>1877</v>
      </c>
      <c r="D12792" s="126" t="s">
        <v>1877</v>
      </c>
      <c r="E12792" s="124"/>
      <c r="F12792" s="119"/>
    </row>
    <row r="12793" spans="1:6">
      <c r="E12793" s="719"/>
      <c r="F12793" s="178" t="s">
        <v>251</v>
      </c>
    </row>
    <row r="12794" spans="1:6">
      <c r="B12794" s="53"/>
      <c r="F12794" s="178" t="s">
        <v>456</v>
      </c>
    </row>
    <row r="12795" spans="1:6">
      <c r="F12795" s="178" t="s">
        <v>182</v>
      </c>
    </row>
    <row r="12796" spans="1:6">
      <c r="F12796" s="178"/>
    </row>
    <row r="12797" spans="1:6">
      <c r="A12797" s="802" t="s">
        <v>399</v>
      </c>
      <c r="B12797" s="802"/>
      <c r="C12797" s="802"/>
      <c r="D12797" s="802"/>
      <c r="E12797" s="802"/>
      <c r="F12797" s="802"/>
    </row>
    <row r="12798" spans="1:6">
      <c r="A12798" s="802" t="s">
        <v>303</v>
      </c>
      <c r="B12798" s="802"/>
      <c r="C12798" s="802"/>
      <c r="D12798" s="802"/>
      <c r="E12798" s="802"/>
      <c r="F12798" s="802"/>
    </row>
    <row r="12799" spans="1:6">
      <c r="F12799" s="178" t="s">
        <v>219</v>
      </c>
    </row>
    <row r="12800" spans="1:6">
      <c r="F12800" s="178" t="s">
        <v>220</v>
      </c>
    </row>
    <row r="12801" spans="1:6">
      <c r="F12801" s="178" t="s">
        <v>221</v>
      </c>
    </row>
    <row r="12802" spans="1:6">
      <c r="F12802" s="246" t="s">
        <v>222</v>
      </c>
    </row>
    <row r="12803" spans="1:6">
      <c r="F12803" s="178" t="s">
        <v>1885</v>
      </c>
    </row>
    <row r="12804" spans="1:6">
      <c r="F12804" s="178" t="s">
        <v>177</v>
      </c>
    </row>
    <row r="12805" spans="1:6">
      <c r="A12805" s="123"/>
    </row>
    <row r="12806" spans="1:6">
      <c r="A12806" s="804" t="s">
        <v>1886</v>
      </c>
      <c r="B12806" s="804"/>
      <c r="C12806" s="804"/>
      <c r="D12806" s="804"/>
      <c r="E12806" s="804"/>
      <c r="F12806" s="804"/>
    </row>
    <row r="12807" spans="1:6">
      <c r="A12807" s="121" t="s">
        <v>780</v>
      </c>
      <c r="B12807" s="640" t="s">
        <v>1793</v>
      </c>
    </row>
    <row r="12808" spans="1:6">
      <c r="A12808" s="803" t="s">
        <v>262</v>
      </c>
      <c r="B12808" s="781" t="s">
        <v>418</v>
      </c>
      <c r="C12808" s="806" t="s">
        <v>470</v>
      </c>
      <c r="D12808" s="807"/>
      <c r="E12808" s="805" t="s">
        <v>400</v>
      </c>
      <c r="F12808" s="781" t="s">
        <v>401</v>
      </c>
    </row>
    <row r="12809" spans="1:6">
      <c r="A12809" s="803"/>
      <c r="B12809" s="781"/>
      <c r="C12809" s="808"/>
      <c r="D12809" s="809"/>
      <c r="E12809" s="805"/>
      <c r="F12809" s="781"/>
    </row>
    <row r="12810" spans="1:6">
      <c r="A12810" s="803"/>
      <c r="B12810" s="781"/>
      <c r="C12810" s="247" t="s">
        <v>402</v>
      </c>
      <c r="D12810" s="247" t="s">
        <v>403</v>
      </c>
      <c r="E12810" s="805"/>
      <c r="F12810" s="781"/>
    </row>
    <row r="12811" spans="1:6">
      <c r="A12811" s="712">
        <v>1</v>
      </c>
      <c r="B12811" s="709">
        <v>2</v>
      </c>
      <c r="C12811" s="247">
        <v>3</v>
      </c>
      <c r="D12811" s="247">
        <v>4</v>
      </c>
      <c r="E12811" s="711">
        <v>5</v>
      </c>
      <c r="F12811" s="709">
        <v>6</v>
      </c>
    </row>
    <row r="12812" spans="1:6">
      <c r="A12812" s="712">
        <v>1</v>
      </c>
      <c r="B12812" s="248" t="s">
        <v>368</v>
      </c>
      <c r="C12812" s="249"/>
      <c r="D12812" s="249"/>
      <c r="E12812" s="125"/>
      <c r="F12812" s="710"/>
    </row>
    <row r="12813" spans="1:6">
      <c r="A12813" s="126" t="s">
        <v>264</v>
      </c>
      <c r="B12813" s="250" t="s">
        <v>369</v>
      </c>
      <c r="C12813" s="126" t="s">
        <v>1877</v>
      </c>
      <c r="D12813" s="126" t="s">
        <v>1877</v>
      </c>
      <c r="E12813" s="124"/>
      <c r="F12813" s="119"/>
    </row>
    <row r="12814" spans="1:6">
      <c r="A12814" s="126" t="s">
        <v>265</v>
      </c>
      <c r="B12814" s="251" t="s">
        <v>223</v>
      </c>
      <c r="C12814" s="126" t="s">
        <v>1877</v>
      </c>
      <c r="D12814" s="126" t="s">
        <v>1877</v>
      </c>
      <c r="E12814" s="124"/>
      <c r="F12814" s="119"/>
    </row>
    <row r="12815" spans="1:6" ht="31.5">
      <c r="A12815" s="126" t="s">
        <v>276</v>
      </c>
      <c r="B12815" s="251" t="s">
        <v>480</v>
      </c>
      <c r="C12815" s="126" t="s">
        <v>1877</v>
      </c>
      <c r="D12815" s="126" t="s">
        <v>1877</v>
      </c>
      <c r="E12815" s="124"/>
      <c r="F12815" s="119"/>
    </row>
    <row r="12816" spans="1:6" ht="63">
      <c r="A12816" s="127" t="s">
        <v>291</v>
      </c>
      <c r="B12816" s="128" t="s">
        <v>481</v>
      </c>
      <c r="C12816" s="126" t="s">
        <v>1877</v>
      </c>
      <c r="D12816" s="126" t="s">
        <v>1877</v>
      </c>
      <c r="E12816" s="124"/>
      <c r="F12816" s="119"/>
    </row>
    <row r="12817" spans="1:6" ht="31.5">
      <c r="A12817" s="127" t="s">
        <v>482</v>
      </c>
      <c r="B12817" s="128" t="s">
        <v>483</v>
      </c>
      <c r="C12817" s="126" t="s">
        <v>1877</v>
      </c>
      <c r="D12817" s="126" t="s">
        <v>1877</v>
      </c>
      <c r="E12817" s="124"/>
      <c r="F12817" s="119"/>
    </row>
    <row r="12818" spans="1:6">
      <c r="A12818" s="127" t="s">
        <v>484</v>
      </c>
      <c r="B12818" s="128" t="s">
        <v>485</v>
      </c>
      <c r="C12818" s="126" t="s">
        <v>1877</v>
      </c>
      <c r="D12818" s="126" t="s">
        <v>1877</v>
      </c>
      <c r="E12818" s="124"/>
      <c r="F12818" s="119"/>
    </row>
    <row r="12819" spans="1:6">
      <c r="A12819" s="129">
        <v>2</v>
      </c>
      <c r="B12819" s="130" t="s">
        <v>298</v>
      </c>
      <c r="C12819" s="126"/>
      <c r="D12819" s="126"/>
      <c r="E12819" s="124"/>
      <c r="F12819" s="119"/>
    </row>
    <row r="12820" spans="1:6" ht="31.5">
      <c r="A12820" s="127" t="s">
        <v>267</v>
      </c>
      <c r="B12820" s="128" t="s">
        <v>486</v>
      </c>
      <c r="C12820" s="126" t="s">
        <v>1877</v>
      </c>
      <c r="D12820" s="126" t="s">
        <v>1877</v>
      </c>
      <c r="E12820" s="124"/>
      <c r="F12820" s="119"/>
    </row>
    <row r="12821" spans="1:6" ht="63">
      <c r="A12821" s="127" t="s">
        <v>268</v>
      </c>
      <c r="B12821" s="128" t="s">
        <v>411</v>
      </c>
      <c r="C12821" s="126" t="s">
        <v>1877</v>
      </c>
      <c r="D12821" s="126" t="s">
        <v>1877</v>
      </c>
      <c r="E12821" s="124"/>
      <c r="F12821" s="119"/>
    </row>
    <row r="12822" spans="1:6" ht="31.5">
      <c r="A12822" s="127" t="s">
        <v>269</v>
      </c>
      <c r="B12822" s="128" t="s">
        <v>412</v>
      </c>
      <c r="C12822" s="126" t="s">
        <v>1877</v>
      </c>
      <c r="D12822" s="126" t="s">
        <v>1877</v>
      </c>
      <c r="E12822" s="124"/>
      <c r="F12822" s="119"/>
    </row>
    <row r="12823" spans="1:6" ht="47.25">
      <c r="A12823" s="129">
        <v>3</v>
      </c>
      <c r="B12823" s="130" t="s">
        <v>210</v>
      </c>
      <c r="C12823" s="126" t="s">
        <v>1877</v>
      </c>
      <c r="D12823" s="126" t="s">
        <v>1877</v>
      </c>
      <c r="E12823" s="124"/>
      <c r="F12823" s="119"/>
    </row>
    <row r="12824" spans="1:6" ht="31.5">
      <c r="A12824" s="127" t="s">
        <v>299</v>
      </c>
      <c r="B12824" s="128" t="s">
        <v>211</v>
      </c>
      <c r="C12824" s="126" t="s">
        <v>1877</v>
      </c>
      <c r="D12824" s="126" t="s">
        <v>1877</v>
      </c>
      <c r="E12824" s="124"/>
      <c r="F12824" s="119"/>
    </row>
    <row r="12825" spans="1:6">
      <c r="A12825" s="127" t="s">
        <v>240</v>
      </c>
      <c r="B12825" s="128" t="s">
        <v>212</v>
      </c>
      <c r="C12825" s="126" t="s">
        <v>1877</v>
      </c>
      <c r="D12825" s="126" t="s">
        <v>1877</v>
      </c>
      <c r="E12825" s="124"/>
      <c r="F12825" s="119"/>
    </row>
    <row r="12826" spans="1:6">
      <c r="A12826" s="127" t="s">
        <v>242</v>
      </c>
      <c r="B12826" s="128" t="s">
        <v>213</v>
      </c>
      <c r="C12826" s="126" t="s">
        <v>1877</v>
      </c>
      <c r="D12826" s="126" t="s">
        <v>1877</v>
      </c>
      <c r="E12826" s="124"/>
      <c r="F12826" s="119"/>
    </row>
    <row r="12827" spans="1:6">
      <c r="A12827" s="127" t="s">
        <v>214</v>
      </c>
      <c r="B12827" s="128" t="s">
        <v>215</v>
      </c>
      <c r="C12827" s="126" t="s">
        <v>1877</v>
      </c>
      <c r="D12827" s="126" t="s">
        <v>1877</v>
      </c>
      <c r="E12827" s="124"/>
      <c r="F12827" s="119"/>
    </row>
    <row r="12828" spans="1:6">
      <c r="A12828" s="127" t="s">
        <v>216</v>
      </c>
      <c r="B12828" s="128" t="s">
        <v>217</v>
      </c>
      <c r="C12828" s="126" t="s">
        <v>1877</v>
      </c>
      <c r="D12828" s="126" t="s">
        <v>1877</v>
      </c>
      <c r="E12828" s="124"/>
      <c r="F12828" s="119"/>
    </row>
    <row r="12829" spans="1:6">
      <c r="A12829" s="129">
        <v>4</v>
      </c>
      <c r="B12829" s="130" t="s">
        <v>394</v>
      </c>
      <c r="C12829" s="126"/>
      <c r="D12829" s="126"/>
      <c r="E12829" s="124"/>
      <c r="F12829" s="119"/>
    </row>
    <row r="12830" spans="1:6" ht="31.5">
      <c r="A12830" s="126" t="s">
        <v>271</v>
      </c>
      <c r="B12830" s="251" t="s">
        <v>218</v>
      </c>
      <c r="C12830" s="126" t="s">
        <v>1877</v>
      </c>
      <c r="D12830" s="126" t="s">
        <v>1877</v>
      </c>
      <c r="E12830" s="124"/>
      <c r="F12830" s="119"/>
    </row>
    <row r="12831" spans="1:6" ht="63">
      <c r="A12831" s="126" t="s">
        <v>272</v>
      </c>
      <c r="B12831" s="251" t="s">
        <v>392</v>
      </c>
      <c r="C12831" s="126" t="s">
        <v>1877</v>
      </c>
      <c r="D12831" s="126" t="s">
        <v>1877</v>
      </c>
      <c r="E12831" s="124"/>
      <c r="F12831" s="119"/>
    </row>
    <row r="12832" spans="1:6" ht="31.5">
      <c r="A12832" s="126" t="s">
        <v>273</v>
      </c>
      <c r="B12832" s="251" t="s">
        <v>500</v>
      </c>
      <c r="C12832" s="126" t="s">
        <v>1877</v>
      </c>
      <c r="D12832" s="126" t="s">
        <v>1877</v>
      </c>
      <c r="E12832" s="124"/>
      <c r="F12832" s="119"/>
    </row>
    <row r="12833" spans="1:6" ht="31.5">
      <c r="A12833" s="126" t="s">
        <v>138</v>
      </c>
      <c r="B12833" s="251" t="s">
        <v>501</v>
      </c>
      <c r="C12833" s="126" t="s">
        <v>1877</v>
      </c>
      <c r="D12833" s="126" t="s">
        <v>1877</v>
      </c>
      <c r="E12833" s="124"/>
      <c r="F12833" s="119"/>
    </row>
    <row r="12834" spans="1:6">
      <c r="E12834" s="719"/>
      <c r="F12834" s="178" t="s">
        <v>251</v>
      </c>
    </row>
    <row r="12835" spans="1:6">
      <c r="B12835" s="53"/>
      <c r="F12835" s="178" t="s">
        <v>456</v>
      </c>
    </row>
    <row r="12836" spans="1:6">
      <c r="F12836" s="178" t="s">
        <v>182</v>
      </c>
    </row>
    <row r="12837" spans="1:6">
      <c r="F12837" s="178"/>
    </row>
    <row r="12838" spans="1:6">
      <c r="A12838" s="802" t="s">
        <v>399</v>
      </c>
      <c r="B12838" s="802"/>
      <c r="C12838" s="802"/>
      <c r="D12838" s="802"/>
      <c r="E12838" s="802"/>
      <c r="F12838" s="802"/>
    </row>
    <row r="12839" spans="1:6">
      <c r="A12839" s="802" t="s">
        <v>303</v>
      </c>
      <c r="B12839" s="802"/>
      <c r="C12839" s="802"/>
      <c r="D12839" s="802"/>
      <c r="E12839" s="802"/>
      <c r="F12839" s="802"/>
    </row>
    <row r="12840" spans="1:6">
      <c r="F12840" s="178" t="s">
        <v>219</v>
      </c>
    </row>
    <row r="12841" spans="1:6">
      <c r="F12841" s="178" t="s">
        <v>220</v>
      </c>
    </row>
    <row r="12842" spans="1:6">
      <c r="F12842" s="178" t="s">
        <v>221</v>
      </c>
    </row>
    <row r="12843" spans="1:6">
      <c r="F12843" s="246" t="s">
        <v>222</v>
      </c>
    </row>
    <row r="12844" spans="1:6">
      <c r="F12844" s="178" t="s">
        <v>1885</v>
      </c>
    </row>
    <row r="12845" spans="1:6">
      <c r="F12845" s="178" t="s">
        <v>177</v>
      </c>
    </row>
    <row r="12846" spans="1:6">
      <c r="A12846" s="123"/>
    </row>
    <row r="12847" spans="1:6">
      <c r="A12847" s="804" t="s">
        <v>1886</v>
      </c>
      <c r="B12847" s="804"/>
      <c r="C12847" s="804"/>
      <c r="D12847" s="804"/>
      <c r="E12847" s="804"/>
      <c r="F12847" s="804"/>
    </row>
    <row r="12848" spans="1:6">
      <c r="A12848" s="121" t="s">
        <v>781</v>
      </c>
      <c r="B12848" s="640" t="s">
        <v>1414</v>
      </c>
    </row>
    <row r="12849" spans="1:6">
      <c r="A12849" s="803" t="s">
        <v>262</v>
      </c>
      <c r="B12849" s="781" t="s">
        <v>418</v>
      </c>
      <c r="C12849" s="806" t="s">
        <v>470</v>
      </c>
      <c r="D12849" s="807"/>
      <c r="E12849" s="805" t="s">
        <v>400</v>
      </c>
      <c r="F12849" s="781" t="s">
        <v>401</v>
      </c>
    </row>
    <row r="12850" spans="1:6">
      <c r="A12850" s="803"/>
      <c r="B12850" s="781"/>
      <c r="C12850" s="808"/>
      <c r="D12850" s="809"/>
      <c r="E12850" s="805"/>
      <c r="F12850" s="781"/>
    </row>
    <row r="12851" spans="1:6">
      <c r="A12851" s="803"/>
      <c r="B12851" s="781"/>
      <c r="C12851" s="247" t="s">
        <v>402</v>
      </c>
      <c r="D12851" s="247" t="s">
        <v>403</v>
      </c>
      <c r="E12851" s="805"/>
      <c r="F12851" s="781"/>
    </row>
    <row r="12852" spans="1:6">
      <c r="A12852" s="712">
        <v>1</v>
      </c>
      <c r="B12852" s="709">
        <v>2</v>
      </c>
      <c r="C12852" s="247">
        <v>3</v>
      </c>
      <c r="D12852" s="247">
        <v>4</v>
      </c>
      <c r="E12852" s="711">
        <v>5</v>
      </c>
      <c r="F12852" s="709">
        <v>6</v>
      </c>
    </row>
    <row r="12853" spans="1:6">
      <c r="A12853" s="712">
        <v>1</v>
      </c>
      <c r="B12853" s="248" t="s">
        <v>368</v>
      </c>
      <c r="C12853" s="249"/>
      <c r="D12853" s="249"/>
      <c r="E12853" s="125"/>
      <c r="F12853" s="710"/>
    </row>
    <row r="12854" spans="1:6">
      <c r="A12854" s="126" t="s">
        <v>264</v>
      </c>
      <c r="B12854" s="250" t="s">
        <v>369</v>
      </c>
      <c r="C12854" s="126" t="s">
        <v>1876</v>
      </c>
      <c r="D12854" s="126" t="s">
        <v>1876</v>
      </c>
      <c r="E12854" s="124"/>
      <c r="F12854" s="119"/>
    </row>
    <row r="12855" spans="1:6">
      <c r="A12855" s="126" t="s">
        <v>265</v>
      </c>
      <c r="B12855" s="251" t="s">
        <v>223</v>
      </c>
      <c r="C12855" s="126" t="s">
        <v>1876</v>
      </c>
      <c r="D12855" s="126" t="s">
        <v>1876</v>
      </c>
      <c r="E12855" s="124"/>
      <c r="F12855" s="119"/>
    </row>
    <row r="12856" spans="1:6" ht="31.5">
      <c r="A12856" s="126" t="s">
        <v>276</v>
      </c>
      <c r="B12856" s="251" t="s">
        <v>480</v>
      </c>
      <c r="C12856" s="126" t="s">
        <v>1876</v>
      </c>
      <c r="D12856" s="126" t="s">
        <v>1876</v>
      </c>
      <c r="E12856" s="124"/>
      <c r="F12856" s="119"/>
    </row>
    <row r="12857" spans="1:6" ht="63">
      <c r="A12857" s="127" t="s">
        <v>291</v>
      </c>
      <c r="B12857" s="128" t="s">
        <v>481</v>
      </c>
      <c r="C12857" s="126" t="s">
        <v>1876</v>
      </c>
      <c r="D12857" s="126" t="s">
        <v>1876</v>
      </c>
      <c r="E12857" s="124"/>
      <c r="F12857" s="119"/>
    </row>
    <row r="12858" spans="1:6" ht="31.5">
      <c r="A12858" s="127" t="s">
        <v>482</v>
      </c>
      <c r="B12858" s="128" t="s">
        <v>483</v>
      </c>
      <c r="C12858" s="126" t="s">
        <v>1876</v>
      </c>
      <c r="D12858" s="126" t="s">
        <v>1876</v>
      </c>
      <c r="E12858" s="124"/>
      <c r="F12858" s="119"/>
    </row>
    <row r="12859" spans="1:6">
      <c r="A12859" s="127" t="s">
        <v>484</v>
      </c>
      <c r="B12859" s="128" t="s">
        <v>485</v>
      </c>
      <c r="C12859" s="126" t="s">
        <v>1876</v>
      </c>
      <c r="D12859" s="126" t="s">
        <v>1876</v>
      </c>
      <c r="E12859" s="124"/>
      <c r="F12859" s="119"/>
    </row>
    <row r="12860" spans="1:6">
      <c r="A12860" s="129">
        <v>2</v>
      </c>
      <c r="B12860" s="130" t="s">
        <v>298</v>
      </c>
      <c r="C12860" s="126"/>
      <c r="D12860" s="126"/>
      <c r="E12860" s="124"/>
      <c r="F12860" s="119"/>
    </row>
    <row r="12861" spans="1:6" ht="31.5">
      <c r="A12861" s="127" t="s">
        <v>267</v>
      </c>
      <c r="B12861" s="128" t="s">
        <v>486</v>
      </c>
      <c r="C12861" s="126" t="s">
        <v>1876</v>
      </c>
      <c r="D12861" s="126" t="s">
        <v>1876</v>
      </c>
      <c r="E12861" s="124"/>
      <c r="F12861" s="119"/>
    </row>
    <row r="12862" spans="1:6" ht="63">
      <c r="A12862" s="127" t="s">
        <v>268</v>
      </c>
      <c r="B12862" s="128" t="s">
        <v>411</v>
      </c>
      <c r="C12862" s="126" t="s">
        <v>1876</v>
      </c>
      <c r="D12862" s="126" t="s">
        <v>1876</v>
      </c>
      <c r="E12862" s="124"/>
      <c r="F12862" s="119"/>
    </row>
    <row r="12863" spans="1:6" ht="31.5">
      <c r="A12863" s="127" t="s">
        <v>269</v>
      </c>
      <c r="B12863" s="128" t="s">
        <v>412</v>
      </c>
      <c r="C12863" s="126" t="s">
        <v>1876</v>
      </c>
      <c r="D12863" s="126" t="s">
        <v>1876</v>
      </c>
      <c r="E12863" s="124"/>
      <c r="F12863" s="119"/>
    </row>
    <row r="12864" spans="1:6" ht="47.25">
      <c r="A12864" s="129">
        <v>3</v>
      </c>
      <c r="B12864" s="130" t="s">
        <v>210</v>
      </c>
      <c r="C12864" s="126" t="s">
        <v>1876</v>
      </c>
      <c r="D12864" s="126" t="s">
        <v>1876</v>
      </c>
      <c r="E12864" s="124"/>
      <c r="F12864" s="119"/>
    </row>
    <row r="12865" spans="1:6" ht="31.5">
      <c r="A12865" s="127" t="s">
        <v>299</v>
      </c>
      <c r="B12865" s="128" t="s">
        <v>211</v>
      </c>
      <c r="C12865" s="126" t="s">
        <v>1876</v>
      </c>
      <c r="D12865" s="126" t="s">
        <v>1876</v>
      </c>
      <c r="E12865" s="124"/>
      <c r="F12865" s="119"/>
    </row>
    <row r="12866" spans="1:6">
      <c r="A12866" s="127" t="s">
        <v>240</v>
      </c>
      <c r="B12866" s="128" t="s">
        <v>212</v>
      </c>
      <c r="C12866" s="126" t="s">
        <v>1876</v>
      </c>
      <c r="D12866" s="126" t="s">
        <v>1876</v>
      </c>
      <c r="E12866" s="124"/>
      <c r="F12866" s="119"/>
    </row>
    <row r="12867" spans="1:6">
      <c r="A12867" s="127" t="s">
        <v>242</v>
      </c>
      <c r="B12867" s="128" t="s">
        <v>213</v>
      </c>
      <c r="C12867" s="126" t="s">
        <v>1876</v>
      </c>
      <c r="D12867" s="126" t="s">
        <v>1876</v>
      </c>
      <c r="E12867" s="124"/>
      <c r="F12867" s="119"/>
    </row>
    <row r="12868" spans="1:6">
      <c r="A12868" s="127" t="s">
        <v>214</v>
      </c>
      <c r="B12868" s="128" t="s">
        <v>215</v>
      </c>
      <c r="C12868" s="126" t="s">
        <v>1876</v>
      </c>
      <c r="D12868" s="126" t="s">
        <v>1876</v>
      </c>
      <c r="E12868" s="124"/>
      <c r="F12868" s="119"/>
    </row>
    <row r="12869" spans="1:6">
      <c r="A12869" s="127" t="s">
        <v>216</v>
      </c>
      <c r="B12869" s="128" t="s">
        <v>217</v>
      </c>
      <c r="C12869" s="126" t="s">
        <v>1876</v>
      </c>
      <c r="D12869" s="126" t="s">
        <v>1876</v>
      </c>
      <c r="E12869" s="124"/>
      <c r="F12869" s="119"/>
    </row>
    <row r="12870" spans="1:6">
      <c r="A12870" s="129">
        <v>4</v>
      </c>
      <c r="B12870" s="130" t="s">
        <v>394</v>
      </c>
      <c r="C12870" s="126"/>
      <c r="D12870" s="126"/>
      <c r="E12870" s="124"/>
      <c r="F12870" s="119"/>
    </row>
    <row r="12871" spans="1:6" ht="31.5">
      <c r="A12871" s="126" t="s">
        <v>271</v>
      </c>
      <c r="B12871" s="251" t="s">
        <v>218</v>
      </c>
      <c r="C12871" s="126" t="s">
        <v>1876</v>
      </c>
      <c r="D12871" s="126" t="s">
        <v>1876</v>
      </c>
      <c r="E12871" s="124"/>
      <c r="F12871" s="119"/>
    </row>
    <row r="12872" spans="1:6" ht="63">
      <c r="A12872" s="126" t="s">
        <v>272</v>
      </c>
      <c r="B12872" s="251" t="s">
        <v>392</v>
      </c>
      <c r="C12872" s="126" t="s">
        <v>1876</v>
      </c>
      <c r="D12872" s="126" t="s">
        <v>1876</v>
      </c>
      <c r="E12872" s="124"/>
      <c r="F12872" s="119"/>
    </row>
    <row r="12873" spans="1:6" ht="31.5">
      <c r="A12873" s="126" t="s">
        <v>273</v>
      </c>
      <c r="B12873" s="251" t="s">
        <v>500</v>
      </c>
      <c r="C12873" s="126" t="s">
        <v>1876</v>
      </c>
      <c r="D12873" s="126" t="s">
        <v>1876</v>
      </c>
      <c r="E12873" s="124"/>
      <c r="F12873" s="119"/>
    </row>
    <row r="12874" spans="1:6" ht="31.5">
      <c r="A12874" s="126" t="s">
        <v>138</v>
      </c>
      <c r="B12874" s="251" t="s">
        <v>501</v>
      </c>
      <c r="C12874" s="126" t="s">
        <v>1876</v>
      </c>
      <c r="D12874" s="126" t="s">
        <v>1876</v>
      </c>
      <c r="E12874" s="124"/>
      <c r="F12874" s="119"/>
    </row>
    <row r="12875" spans="1:6">
      <c r="E12875" s="719"/>
      <c r="F12875" s="178" t="s">
        <v>251</v>
      </c>
    </row>
    <row r="12876" spans="1:6">
      <c r="B12876" s="53"/>
      <c r="F12876" s="178" t="s">
        <v>456</v>
      </c>
    </row>
    <row r="12877" spans="1:6">
      <c r="F12877" s="178" t="s">
        <v>182</v>
      </c>
    </row>
    <row r="12878" spans="1:6">
      <c r="F12878" s="178"/>
    </row>
    <row r="12879" spans="1:6">
      <c r="A12879" s="802" t="s">
        <v>399</v>
      </c>
      <c r="B12879" s="802"/>
      <c r="C12879" s="802"/>
      <c r="D12879" s="802"/>
      <c r="E12879" s="802"/>
      <c r="F12879" s="802"/>
    </row>
    <row r="12880" spans="1:6">
      <c r="A12880" s="802" t="s">
        <v>303</v>
      </c>
      <c r="B12880" s="802"/>
      <c r="C12880" s="802"/>
      <c r="D12880" s="802"/>
      <c r="E12880" s="802"/>
      <c r="F12880" s="802"/>
    </row>
    <row r="12881" spans="1:6">
      <c r="F12881" s="178" t="s">
        <v>219</v>
      </c>
    </row>
    <row r="12882" spans="1:6">
      <c r="F12882" s="178" t="s">
        <v>220</v>
      </c>
    </row>
    <row r="12883" spans="1:6">
      <c r="F12883" s="178" t="s">
        <v>221</v>
      </c>
    </row>
    <row r="12884" spans="1:6">
      <c r="F12884" s="246" t="s">
        <v>222</v>
      </c>
    </row>
    <row r="12885" spans="1:6">
      <c r="F12885" s="178" t="s">
        <v>1885</v>
      </c>
    </row>
    <row r="12886" spans="1:6">
      <c r="F12886" s="178" t="s">
        <v>177</v>
      </c>
    </row>
    <row r="12887" spans="1:6">
      <c r="A12887" s="123"/>
    </row>
    <row r="12888" spans="1:6">
      <c r="A12888" s="804" t="s">
        <v>1886</v>
      </c>
      <c r="B12888" s="804"/>
      <c r="C12888" s="804"/>
      <c r="D12888" s="804"/>
      <c r="E12888" s="804"/>
      <c r="F12888" s="804"/>
    </row>
    <row r="12889" spans="1:6">
      <c r="A12889" s="121" t="s">
        <v>782</v>
      </c>
      <c r="B12889" s="640" t="s">
        <v>1809</v>
      </c>
    </row>
    <row r="12890" spans="1:6">
      <c r="A12890" s="803" t="s">
        <v>262</v>
      </c>
      <c r="B12890" s="781" t="s">
        <v>418</v>
      </c>
      <c r="C12890" s="806" t="s">
        <v>470</v>
      </c>
      <c r="D12890" s="807"/>
      <c r="E12890" s="805" t="s">
        <v>400</v>
      </c>
      <c r="F12890" s="781" t="s">
        <v>401</v>
      </c>
    </row>
    <row r="12891" spans="1:6">
      <c r="A12891" s="803"/>
      <c r="B12891" s="781"/>
      <c r="C12891" s="808"/>
      <c r="D12891" s="809"/>
      <c r="E12891" s="805"/>
      <c r="F12891" s="781"/>
    </row>
    <row r="12892" spans="1:6">
      <c r="A12892" s="803"/>
      <c r="B12892" s="781"/>
      <c r="C12892" s="247" t="s">
        <v>402</v>
      </c>
      <c r="D12892" s="247" t="s">
        <v>403</v>
      </c>
      <c r="E12892" s="805"/>
      <c r="F12892" s="781"/>
    </row>
    <row r="12893" spans="1:6">
      <c r="A12893" s="712">
        <v>1</v>
      </c>
      <c r="B12893" s="709">
        <v>2</v>
      </c>
      <c r="C12893" s="247">
        <v>3</v>
      </c>
      <c r="D12893" s="247">
        <v>4</v>
      </c>
      <c r="E12893" s="711">
        <v>5</v>
      </c>
      <c r="F12893" s="709">
        <v>6</v>
      </c>
    </row>
    <row r="12894" spans="1:6">
      <c r="A12894" s="712">
        <v>1</v>
      </c>
      <c r="B12894" s="248" t="s">
        <v>368</v>
      </c>
      <c r="C12894" s="249"/>
      <c r="D12894" s="249"/>
      <c r="E12894" s="125"/>
      <c r="F12894" s="710"/>
    </row>
    <row r="12895" spans="1:6">
      <c r="A12895" s="126" t="s">
        <v>264</v>
      </c>
      <c r="B12895" s="250" t="s">
        <v>369</v>
      </c>
      <c r="C12895" s="126" t="s">
        <v>1876</v>
      </c>
      <c r="D12895" s="126" t="s">
        <v>1876</v>
      </c>
      <c r="E12895" s="124"/>
      <c r="F12895" s="119"/>
    </row>
    <row r="12896" spans="1:6">
      <c r="A12896" s="126" t="s">
        <v>265</v>
      </c>
      <c r="B12896" s="251" t="s">
        <v>223</v>
      </c>
      <c r="C12896" s="126" t="s">
        <v>1876</v>
      </c>
      <c r="D12896" s="126" t="s">
        <v>1876</v>
      </c>
      <c r="E12896" s="124"/>
      <c r="F12896" s="119"/>
    </row>
    <row r="12897" spans="1:6" ht="31.5">
      <c r="A12897" s="126" t="s">
        <v>276</v>
      </c>
      <c r="B12897" s="251" t="s">
        <v>480</v>
      </c>
      <c r="C12897" s="126" t="s">
        <v>1876</v>
      </c>
      <c r="D12897" s="126" t="s">
        <v>1876</v>
      </c>
      <c r="E12897" s="124"/>
      <c r="F12897" s="119"/>
    </row>
    <row r="12898" spans="1:6" ht="63">
      <c r="A12898" s="127" t="s">
        <v>291</v>
      </c>
      <c r="B12898" s="128" t="s">
        <v>481</v>
      </c>
      <c r="C12898" s="126" t="s">
        <v>1876</v>
      </c>
      <c r="D12898" s="126" t="s">
        <v>1876</v>
      </c>
      <c r="E12898" s="124"/>
      <c r="F12898" s="119"/>
    </row>
    <row r="12899" spans="1:6" ht="31.5">
      <c r="A12899" s="127" t="s">
        <v>482</v>
      </c>
      <c r="B12899" s="128" t="s">
        <v>483</v>
      </c>
      <c r="C12899" s="126" t="s">
        <v>1876</v>
      </c>
      <c r="D12899" s="126" t="s">
        <v>1876</v>
      </c>
      <c r="E12899" s="124"/>
      <c r="F12899" s="119"/>
    </row>
    <row r="12900" spans="1:6">
      <c r="A12900" s="127" t="s">
        <v>484</v>
      </c>
      <c r="B12900" s="128" t="s">
        <v>485</v>
      </c>
      <c r="C12900" s="126" t="s">
        <v>1876</v>
      </c>
      <c r="D12900" s="126" t="s">
        <v>1876</v>
      </c>
      <c r="E12900" s="124"/>
      <c r="F12900" s="119"/>
    </row>
    <row r="12901" spans="1:6">
      <c r="A12901" s="129">
        <v>2</v>
      </c>
      <c r="B12901" s="130" t="s">
        <v>298</v>
      </c>
      <c r="C12901" s="126"/>
      <c r="D12901" s="126"/>
      <c r="E12901" s="124"/>
      <c r="F12901" s="119"/>
    </row>
    <row r="12902" spans="1:6" ht="31.5">
      <c r="A12902" s="127" t="s">
        <v>267</v>
      </c>
      <c r="B12902" s="128" t="s">
        <v>486</v>
      </c>
      <c r="C12902" s="126" t="s">
        <v>1876</v>
      </c>
      <c r="D12902" s="126" t="s">
        <v>1876</v>
      </c>
      <c r="E12902" s="124"/>
      <c r="F12902" s="119"/>
    </row>
    <row r="12903" spans="1:6" ht="63">
      <c r="A12903" s="127" t="s">
        <v>268</v>
      </c>
      <c r="B12903" s="128" t="s">
        <v>411</v>
      </c>
      <c r="C12903" s="126" t="s">
        <v>1876</v>
      </c>
      <c r="D12903" s="126" t="s">
        <v>1876</v>
      </c>
      <c r="E12903" s="124"/>
      <c r="F12903" s="119"/>
    </row>
    <row r="12904" spans="1:6" ht="31.5">
      <c r="A12904" s="127" t="s">
        <v>269</v>
      </c>
      <c r="B12904" s="128" t="s">
        <v>412</v>
      </c>
      <c r="C12904" s="126" t="s">
        <v>1876</v>
      </c>
      <c r="D12904" s="126" t="s">
        <v>1876</v>
      </c>
      <c r="E12904" s="124"/>
      <c r="F12904" s="119"/>
    </row>
    <row r="12905" spans="1:6" ht="47.25">
      <c r="A12905" s="129">
        <v>3</v>
      </c>
      <c r="B12905" s="130" t="s">
        <v>210</v>
      </c>
      <c r="C12905" s="126" t="s">
        <v>1876</v>
      </c>
      <c r="D12905" s="126" t="s">
        <v>1876</v>
      </c>
      <c r="E12905" s="124"/>
      <c r="F12905" s="119"/>
    </row>
    <row r="12906" spans="1:6" ht="31.5">
      <c r="A12906" s="127" t="s">
        <v>299</v>
      </c>
      <c r="B12906" s="128" t="s">
        <v>211</v>
      </c>
      <c r="C12906" s="126" t="s">
        <v>1876</v>
      </c>
      <c r="D12906" s="126" t="s">
        <v>1876</v>
      </c>
      <c r="E12906" s="124"/>
      <c r="F12906" s="119"/>
    </row>
    <row r="12907" spans="1:6">
      <c r="A12907" s="127" t="s">
        <v>240</v>
      </c>
      <c r="B12907" s="128" t="s">
        <v>212</v>
      </c>
      <c r="C12907" s="126" t="s">
        <v>1876</v>
      </c>
      <c r="D12907" s="126" t="s">
        <v>1876</v>
      </c>
      <c r="E12907" s="124"/>
      <c r="F12907" s="119"/>
    </row>
    <row r="12908" spans="1:6">
      <c r="A12908" s="127" t="s">
        <v>242</v>
      </c>
      <c r="B12908" s="128" t="s">
        <v>213</v>
      </c>
      <c r="C12908" s="126" t="s">
        <v>1876</v>
      </c>
      <c r="D12908" s="126" t="s">
        <v>1876</v>
      </c>
      <c r="E12908" s="124"/>
      <c r="F12908" s="119"/>
    </row>
    <row r="12909" spans="1:6">
      <c r="A12909" s="127" t="s">
        <v>214</v>
      </c>
      <c r="B12909" s="128" t="s">
        <v>215</v>
      </c>
      <c r="C12909" s="126" t="s">
        <v>1876</v>
      </c>
      <c r="D12909" s="126" t="s">
        <v>1876</v>
      </c>
      <c r="E12909" s="124"/>
      <c r="F12909" s="119"/>
    </row>
    <row r="12910" spans="1:6">
      <c r="A12910" s="127" t="s">
        <v>216</v>
      </c>
      <c r="B12910" s="128" t="s">
        <v>217</v>
      </c>
      <c r="C12910" s="126" t="s">
        <v>1876</v>
      </c>
      <c r="D12910" s="126" t="s">
        <v>1876</v>
      </c>
      <c r="E12910" s="124"/>
      <c r="F12910" s="119"/>
    </row>
    <row r="12911" spans="1:6">
      <c r="A12911" s="129">
        <v>4</v>
      </c>
      <c r="B12911" s="130" t="s">
        <v>394</v>
      </c>
      <c r="C12911" s="126"/>
      <c r="D12911" s="126"/>
      <c r="E12911" s="124"/>
      <c r="F12911" s="119"/>
    </row>
    <row r="12912" spans="1:6" ht="31.5">
      <c r="A12912" s="126" t="s">
        <v>271</v>
      </c>
      <c r="B12912" s="251" t="s">
        <v>218</v>
      </c>
      <c r="C12912" s="126" t="s">
        <v>1876</v>
      </c>
      <c r="D12912" s="126" t="s">
        <v>1876</v>
      </c>
      <c r="E12912" s="124"/>
      <c r="F12912" s="119"/>
    </row>
    <row r="12913" spans="1:6" ht="63">
      <c r="A12913" s="126" t="s">
        <v>272</v>
      </c>
      <c r="B12913" s="251" t="s">
        <v>392</v>
      </c>
      <c r="C12913" s="126" t="s">
        <v>1876</v>
      </c>
      <c r="D12913" s="126" t="s">
        <v>1876</v>
      </c>
      <c r="E12913" s="124"/>
      <c r="F12913" s="119"/>
    </row>
    <row r="12914" spans="1:6" ht="31.5">
      <c r="A12914" s="126" t="s">
        <v>273</v>
      </c>
      <c r="B12914" s="251" t="s">
        <v>500</v>
      </c>
      <c r="C12914" s="126" t="s">
        <v>1876</v>
      </c>
      <c r="D12914" s="126" t="s">
        <v>1876</v>
      </c>
      <c r="E12914" s="124"/>
      <c r="F12914" s="119"/>
    </row>
    <row r="12915" spans="1:6" ht="31.5">
      <c r="A12915" s="126" t="s">
        <v>138</v>
      </c>
      <c r="B12915" s="251" t="s">
        <v>501</v>
      </c>
      <c r="C12915" s="126" t="s">
        <v>1876</v>
      </c>
      <c r="D12915" s="126" t="s">
        <v>1876</v>
      </c>
      <c r="E12915" s="124"/>
      <c r="F12915" s="119"/>
    </row>
    <row r="12916" spans="1:6">
      <c r="E12916" s="719"/>
      <c r="F12916" s="178" t="s">
        <v>251</v>
      </c>
    </row>
    <row r="12917" spans="1:6">
      <c r="B12917" s="53"/>
      <c r="F12917" s="178" t="s">
        <v>456</v>
      </c>
    </row>
    <row r="12918" spans="1:6">
      <c r="F12918" s="178" t="s">
        <v>182</v>
      </c>
    </row>
    <row r="12919" spans="1:6">
      <c r="F12919" s="178"/>
    </row>
    <row r="12920" spans="1:6">
      <c r="A12920" s="802" t="s">
        <v>399</v>
      </c>
      <c r="B12920" s="802"/>
      <c r="C12920" s="802"/>
      <c r="D12920" s="802"/>
      <c r="E12920" s="802"/>
      <c r="F12920" s="802"/>
    </row>
    <row r="12921" spans="1:6">
      <c r="A12921" s="802" t="s">
        <v>303</v>
      </c>
      <c r="B12921" s="802"/>
      <c r="C12921" s="802"/>
      <c r="D12921" s="802"/>
      <c r="E12921" s="802"/>
      <c r="F12921" s="802"/>
    </row>
    <row r="12922" spans="1:6">
      <c r="F12922" s="178" t="s">
        <v>219</v>
      </c>
    </row>
    <row r="12923" spans="1:6">
      <c r="F12923" s="178" t="s">
        <v>220</v>
      </c>
    </row>
    <row r="12924" spans="1:6">
      <c r="F12924" s="178" t="s">
        <v>221</v>
      </c>
    </row>
    <row r="12925" spans="1:6">
      <c r="F12925" s="246" t="s">
        <v>222</v>
      </c>
    </row>
    <row r="12926" spans="1:6">
      <c r="F12926" s="178" t="s">
        <v>1885</v>
      </c>
    </row>
    <row r="12927" spans="1:6">
      <c r="F12927" s="178" t="s">
        <v>177</v>
      </c>
    </row>
    <row r="12928" spans="1:6">
      <c r="A12928" s="123"/>
    </row>
    <row r="12929" spans="1:6">
      <c r="A12929" s="804" t="s">
        <v>1886</v>
      </c>
      <c r="B12929" s="804"/>
      <c r="C12929" s="804"/>
      <c r="D12929" s="804"/>
      <c r="E12929" s="804"/>
      <c r="F12929" s="804"/>
    </row>
    <row r="12930" spans="1:6">
      <c r="A12930" s="121" t="s">
        <v>783</v>
      </c>
      <c r="B12930" s="640" t="s">
        <v>1810</v>
      </c>
    </row>
    <row r="12931" spans="1:6">
      <c r="A12931" s="803" t="s">
        <v>262</v>
      </c>
      <c r="B12931" s="781" t="s">
        <v>418</v>
      </c>
      <c r="C12931" s="806" t="s">
        <v>470</v>
      </c>
      <c r="D12931" s="807"/>
      <c r="E12931" s="805" t="s">
        <v>400</v>
      </c>
      <c r="F12931" s="781" t="s">
        <v>401</v>
      </c>
    </row>
    <row r="12932" spans="1:6">
      <c r="A12932" s="803"/>
      <c r="B12932" s="781"/>
      <c r="C12932" s="808"/>
      <c r="D12932" s="809"/>
      <c r="E12932" s="805"/>
      <c r="F12932" s="781"/>
    </row>
    <row r="12933" spans="1:6">
      <c r="A12933" s="803"/>
      <c r="B12933" s="781"/>
      <c r="C12933" s="247" t="s">
        <v>402</v>
      </c>
      <c r="D12933" s="247" t="s">
        <v>403</v>
      </c>
      <c r="E12933" s="805"/>
      <c r="F12933" s="781"/>
    </row>
    <row r="12934" spans="1:6">
      <c r="A12934" s="712">
        <v>1</v>
      </c>
      <c r="B12934" s="709">
        <v>2</v>
      </c>
      <c r="C12934" s="247">
        <v>3</v>
      </c>
      <c r="D12934" s="247">
        <v>4</v>
      </c>
      <c r="E12934" s="711">
        <v>5</v>
      </c>
      <c r="F12934" s="709">
        <v>6</v>
      </c>
    </row>
    <row r="12935" spans="1:6">
      <c r="A12935" s="712">
        <v>1</v>
      </c>
      <c r="B12935" s="248" t="s">
        <v>368</v>
      </c>
      <c r="C12935" s="249"/>
      <c r="D12935" s="249"/>
      <c r="E12935" s="125"/>
      <c r="F12935" s="710"/>
    </row>
    <row r="12936" spans="1:6">
      <c r="A12936" s="126" t="s">
        <v>264</v>
      </c>
      <c r="B12936" s="250" t="s">
        <v>369</v>
      </c>
      <c r="C12936" s="126" t="s">
        <v>1876</v>
      </c>
      <c r="D12936" s="126" t="s">
        <v>1876</v>
      </c>
      <c r="E12936" s="124"/>
      <c r="F12936" s="119"/>
    </row>
    <row r="12937" spans="1:6">
      <c r="A12937" s="126" t="s">
        <v>265</v>
      </c>
      <c r="B12937" s="251" t="s">
        <v>223</v>
      </c>
      <c r="C12937" s="126" t="s">
        <v>1876</v>
      </c>
      <c r="D12937" s="126" t="s">
        <v>1876</v>
      </c>
      <c r="E12937" s="124"/>
      <c r="F12937" s="119"/>
    </row>
    <row r="12938" spans="1:6" ht="31.5">
      <c r="A12938" s="126" t="s">
        <v>276</v>
      </c>
      <c r="B12938" s="251" t="s">
        <v>480</v>
      </c>
      <c r="C12938" s="126" t="s">
        <v>1876</v>
      </c>
      <c r="D12938" s="126" t="s">
        <v>1876</v>
      </c>
      <c r="E12938" s="124"/>
      <c r="F12938" s="119"/>
    </row>
    <row r="12939" spans="1:6" ht="63">
      <c r="A12939" s="127" t="s">
        <v>291</v>
      </c>
      <c r="B12939" s="128" t="s">
        <v>481</v>
      </c>
      <c r="C12939" s="126" t="s">
        <v>1876</v>
      </c>
      <c r="D12939" s="126" t="s">
        <v>1876</v>
      </c>
      <c r="E12939" s="124"/>
      <c r="F12939" s="119"/>
    </row>
    <row r="12940" spans="1:6" ht="31.5">
      <c r="A12940" s="127" t="s">
        <v>482</v>
      </c>
      <c r="B12940" s="128" t="s">
        <v>483</v>
      </c>
      <c r="C12940" s="126" t="s">
        <v>1876</v>
      </c>
      <c r="D12940" s="126" t="s">
        <v>1876</v>
      </c>
      <c r="E12940" s="124"/>
      <c r="F12940" s="119"/>
    </row>
    <row r="12941" spans="1:6">
      <c r="A12941" s="127" t="s">
        <v>484</v>
      </c>
      <c r="B12941" s="128" t="s">
        <v>485</v>
      </c>
      <c r="C12941" s="126" t="s">
        <v>1876</v>
      </c>
      <c r="D12941" s="126" t="s">
        <v>1876</v>
      </c>
      <c r="E12941" s="124"/>
      <c r="F12941" s="119"/>
    </row>
    <row r="12942" spans="1:6">
      <c r="A12942" s="129">
        <v>2</v>
      </c>
      <c r="B12942" s="130" t="s">
        <v>298</v>
      </c>
      <c r="C12942" s="126"/>
      <c r="D12942" s="126"/>
      <c r="E12942" s="124"/>
      <c r="F12942" s="119"/>
    </row>
    <row r="12943" spans="1:6" ht="31.5">
      <c r="A12943" s="127" t="s">
        <v>267</v>
      </c>
      <c r="B12943" s="128" t="s">
        <v>486</v>
      </c>
      <c r="C12943" s="126" t="s">
        <v>1876</v>
      </c>
      <c r="D12943" s="126" t="s">
        <v>1876</v>
      </c>
      <c r="E12943" s="124"/>
      <c r="F12943" s="119"/>
    </row>
    <row r="12944" spans="1:6" ht="63">
      <c r="A12944" s="127" t="s">
        <v>268</v>
      </c>
      <c r="B12944" s="128" t="s">
        <v>411</v>
      </c>
      <c r="C12944" s="126" t="s">
        <v>1876</v>
      </c>
      <c r="D12944" s="126" t="s">
        <v>1876</v>
      </c>
      <c r="E12944" s="124"/>
      <c r="F12944" s="119"/>
    </row>
    <row r="12945" spans="1:6" ht="31.5">
      <c r="A12945" s="127" t="s">
        <v>269</v>
      </c>
      <c r="B12945" s="128" t="s">
        <v>412</v>
      </c>
      <c r="C12945" s="126" t="s">
        <v>1876</v>
      </c>
      <c r="D12945" s="126" t="s">
        <v>1876</v>
      </c>
      <c r="E12945" s="124"/>
      <c r="F12945" s="119"/>
    </row>
    <row r="12946" spans="1:6" ht="47.25">
      <c r="A12946" s="129">
        <v>3</v>
      </c>
      <c r="B12946" s="130" t="s">
        <v>210</v>
      </c>
      <c r="C12946" s="126" t="s">
        <v>1876</v>
      </c>
      <c r="D12946" s="126" t="s">
        <v>1876</v>
      </c>
      <c r="E12946" s="124"/>
      <c r="F12946" s="119"/>
    </row>
    <row r="12947" spans="1:6" ht="31.5">
      <c r="A12947" s="127" t="s">
        <v>299</v>
      </c>
      <c r="B12947" s="128" t="s">
        <v>211</v>
      </c>
      <c r="C12947" s="126" t="s">
        <v>1876</v>
      </c>
      <c r="D12947" s="126" t="s">
        <v>1876</v>
      </c>
      <c r="E12947" s="124"/>
      <c r="F12947" s="119"/>
    </row>
    <row r="12948" spans="1:6">
      <c r="A12948" s="127" t="s">
        <v>240</v>
      </c>
      <c r="B12948" s="128" t="s">
        <v>212</v>
      </c>
      <c r="C12948" s="126" t="s">
        <v>1876</v>
      </c>
      <c r="D12948" s="126" t="s">
        <v>1876</v>
      </c>
      <c r="E12948" s="124"/>
      <c r="F12948" s="119"/>
    </row>
    <row r="12949" spans="1:6">
      <c r="A12949" s="127" t="s">
        <v>242</v>
      </c>
      <c r="B12949" s="128" t="s">
        <v>213</v>
      </c>
      <c r="C12949" s="126" t="s">
        <v>1876</v>
      </c>
      <c r="D12949" s="126" t="s">
        <v>1876</v>
      </c>
      <c r="E12949" s="124"/>
      <c r="F12949" s="119"/>
    </row>
    <row r="12950" spans="1:6">
      <c r="A12950" s="127" t="s">
        <v>214</v>
      </c>
      <c r="B12950" s="128" t="s">
        <v>215</v>
      </c>
      <c r="C12950" s="126" t="s">
        <v>1876</v>
      </c>
      <c r="D12950" s="126" t="s">
        <v>1876</v>
      </c>
      <c r="E12950" s="124"/>
      <c r="F12950" s="119"/>
    </row>
    <row r="12951" spans="1:6">
      <c r="A12951" s="127" t="s">
        <v>216</v>
      </c>
      <c r="B12951" s="128" t="s">
        <v>217</v>
      </c>
      <c r="C12951" s="126" t="s">
        <v>1876</v>
      </c>
      <c r="D12951" s="126" t="s">
        <v>1876</v>
      </c>
      <c r="E12951" s="124"/>
      <c r="F12951" s="119"/>
    </row>
    <row r="12952" spans="1:6">
      <c r="A12952" s="129">
        <v>4</v>
      </c>
      <c r="B12952" s="130" t="s">
        <v>394</v>
      </c>
      <c r="C12952" s="126"/>
      <c r="D12952" s="126"/>
      <c r="E12952" s="124"/>
      <c r="F12952" s="119"/>
    </row>
    <row r="12953" spans="1:6" ht="31.5">
      <c r="A12953" s="126" t="s">
        <v>271</v>
      </c>
      <c r="B12953" s="251" t="s">
        <v>218</v>
      </c>
      <c r="C12953" s="126" t="s">
        <v>1876</v>
      </c>
      <c r="D12953" s="126" t="s">
        <v>1876</v>
      </c>
      <c r="E12953" s="124"/>
      <c r="F12953" s="119"/>
    </row>
    <row r="12954" spans="1:6" ht="63">
      <c r="A12954" s="126" t="s">
        <v>272</v>
      </c>
      <c r="B12954" s="251" t="s">
        <v>392</v>
      </c>
      <c r="C12954" s="126" t="s">
        <v>1876</v>
      </c>
      <c r="D12954" s="126" t="s">
        <v>1876</v>
      </c>
      <c r="E12954" s="124"/>
      <c r="F12954" s="119"/>
    </row>
    <row r="12955" spans="1:6" ht="31.5">
      <c r="A12955" s="126" t="s">
        <v>273</v>
      </c>
      <c r="B12955" s="251" t="s">
        <v>500</v>
      </c>
      <c r="C12955" s="126" t="s">
        <v>1876</v>
      </c>
      <c r="D12955" s="126" t="s">
        <v>1876</v>
      </c>
      <c r="E12955" s="124"/>
      <c r="F12955" s="119"/>
    </row>
    <row r="12956" spans="1:6" ht="31.5">
      <c r="A12956" s="126" t="s">
        <v>138</v>
      </c>
      <c r="B12956" s="251" t="s">
        <v>501</v>
      </c>
      <c r="C12956" s="126" t="s">
        <v>1876</v>
      </c>
      <c r="D12956" s="126" t="s">
        <v>1876</v>
      </c>
      <c r="E12956" s="124"/>
      <c r="F12956" s="119"/>
    </row>
    <row r="12957" spans="1:6">
      <c r="E12957" s="719"/>
      <c r="F12957" s="178" t="s">
        <v>251</v>
      </c>
    </row>
    <row r="12958" spans="1:6">
      <c r="B12958" s="53"/>
      <c r="F12958" s="178" t="s">
        <v>456</v>
      </c>
    </row>
    <row r="12959" spans="1:6">
      <c r="F12959" s="178" t="s">
        <v>182</v>
      </c>
    </row>
    <row r="12960" spans="1:6">
      <c r="F12960" s="178"/>
    </row>
    <row r="12961" spans="1:6">
      <c r="A12961" s="802" t="s">
        <v>399</v>
      </c>
      <c r="B12961" s="802"/>
      <c r="C12961" s="802"/>
      <c r="D12961" s="802"/>
      <c r="E12961" s="802"/>
      <c r="F12961" s="802"/>
    </row>
    <row r="12962" spans="1:6">
      <c r="A12962" s="802" t="s">
        <v>303</v>
      </c>
      <c r="B12962" s="802"/>
      <c r="C12962" s="802"/>
      <c r="D12962" s="802"/>
      <c r="E12962" s="802"/>
      <c r="F12962" s="802"/>
    </row>
    <row r="12963" spans="1:6">
      <c r="F12963" s="178" t="s">
        <v>219</v>
      </c>
    </row>
    <row r="12964" spans="1:6">
      <c r="F12964" s="178" t="s">
        <v>220</v>
      </c>
    </row>
    <row r="12965" spans="1:6">
      <c r="F12965" s="178" t="s">
        <v>221</v>
      </c>
    </row>
    <row r="12966" spans="1:6">
      <c r="F12966" s="246" t="s">
        <v>222</v>
      </c>
    </row>
    <row r="12967" spans="1:6">
      <c r="F12967" s="178" t="s">
        <v>1885</v>
      </c>
    </row>
    <row r="12968" spans="1:6">
      <c r="F12968" s="178" t="s">
        <v>177</v>
      </c>
    </row>
    <row r="12969" spans="1:6">
      <c r="A12969" s="123"/>
    </row>
    <row r="12970" spans="1:6">
      <c r="A12970" s="804" t="s">
        <v>1886</v>
      </c>
      <c r="B12970" s="804"/>
      <c r="C12970" s="804"/>
      <c r="D12970" s="804"/>
      <c r="E12970" s="804"/>
      <c r="F12970" s="804"/>
    </row>
    <row r="12971" spans="1:6">
      <c r="A12971" s="121" t="s">
        <v>784</v>
      </c>
      <c r="B12971" s="640" t="s">
        <v>1811</v>
      </c>
    </row>
    <row r="12972" spans="1:6">
      <c r="A12972" s="803" t="s">
        <v>262</v>
      </c>
      <c r="B12972" s="781" t="s">
        <v>418</v>
      </c>
      <c r="C12972" s="806" t="s">
        <v>470</v>
      </c>
      <c r="D12972" s="807"/>
      <c r="E12972" s="805" t="s">
        <v>400</v>
      </c>
      <c r="F12972" s="781" t="s">
        <v>401</v>
      </c>
    </row>
    <row r="12973" spans="1:6">
      <c r="A12973" s="803"/>
      <c r="B12973" s="781"/>
      <c r="C12973" s="808"/>
      <c r="D12973" s="809"/>
      <c r="E12973" s="805"/>
      <c r="F12973" s="781"/>
    </row>
    <row r="12974" spans="1:6">
      <c r="A12974" s="803"/>
      <c r="B12974" s="781"/>
      <c r="C12974" s="247" t="s">
        <v>402</v>
      </c>
      <c r="D12974" s="247" t="s">
        <v>403</v>
      </c>
      <c r="E12974" s="805"/>
      <c r="F12974" s="781"/>
    </row>
    <row r="12975" spans="1:6">
      <c r="A12975" s="712">
        <v>1</v>
      </c>
      <c r="B12975" s="709">
        <v>2</v>
      </c>
      <c r="C12975" s="247">
        <v>3</v>
      </c>
      <c r="D12975" s="247">
        <v>4</v>
      </c>
      <c r="E12975" s="711">
        <v>5</v>
      </c>
      <c r="F12975" s="709">
        <v>6</v>
      </c>
    </row>
    <row r="12976" spans="1:6">
      <c r="A12976" s="712">
        <v>1</v>
      </c>
      <c r="B12976" s="248" t="s">
        <v>368</v>
      </c>
      <c r="C12976" s="249"/>
      <c r="D12976" s="249"/>
      <c r="E12976" s="125"/>
      <c r="F12976" s="710"/>
    </row>
    <row r="12977" spans="1:6">
      <c r="A12977" s="126" t="s">
        <v>264</v>
      </c>
      <c r="B12977" s="250" t="s">
        <v>369</v>
      </c>
      <c r="C12977" s="126" t="s">
        <v>1876</v>
      </c>
      <c r="D12977" s="126" t="s">
        <v>1876</v>
      </c>
      <c r="E12977" s="124"/>
      <c r="F12977" s="119"/>
    </row>
    <row r="12978" spans="1:6">
      <c r="A12978" s="126" t="s">
        <v>265</v>
      </c>
      <c r="B12978" s="251" t="s">
        <v>223</v>
      </c>
      <c r="C12978" s="126" t="s">
        <v>1876</v>
      </c>
      <c r="D12978" s="126" t="s">
        <v>1876</v>
      </c>
      <c r="E12978" s="124"/>
      <c r="F12978" s="119"/>
    </row>
    <row r="12979" spans="1:6" ht="31.5">
      <c r="A12979" s="126" t="s">
        <v>276</v>
      </c>
      <c r="B12979" s="251" t="s">
        <v>480</v>
      </c>
      <c r="C12979" s="126" t="s">
        <v>1876</v>
      </c>
      <c r="D12979" s="126" t="s">
        <v>1876</v>
      </c>
      <c r="E12979" s="124"/>
      <c r="F12979" s="119"/>
    </row>
    <row r="12980" spans="1:6" ht="63">
      <c r="A12980" s="127" t="s">
        <v>291</v>
      </c>
      <c r="B12980" s="128" t="s">
        <v>481</v>
      </c>
      <c r="C12980" s="126" t="s">
        <v>1876</v>
      </c>
      <c r="D12980" s="126" t="s">
        <v>1876</v>
      </c>
      <c r="E12980" s="124"/>
      <c r="F12980" s="119"/>
    </row>
    <row r="12981" spans="1:6" ht="31.5">
      <c r="A12981" s="127" t="s">
        <v>482</v>
      </c>
      <c r="B12981" s="128" t="s">
        <v>483</v>
      </c>
      <c r="C12981" s="126" t="s">
        <v>1876</v>
      </c>
      <c r="D12981" s="126" t="s">
        <v>1876</v>
      </c>
      <c r="E12981" s="124"/>
      <c r="F12981" s="119"/>
    </row>
    <row r="12982" spans="1:6">
      <c r="A12982" s="127" t="s">
        <v>484</v>
      </c>
      <c r="B12982" s="128" t="s">
        <v>485</v>
      </c>
      <c r="C12982" s="126" t="s">
        <v>1876</v>
      </c>
      <c r="D12982" s="126" t="s">
        <v>1876</v>
      </c>
      <c r="E12982" s="124"/>
      <c r="F12982" s="119"/>
    </row>
    <row r="12983" spans="1:6">
      <c r="A12983" s="129">
        <v>2</v>
      </c>
      <c r="B12983" s="130" t="s">
        <v>298</v>
      </c>
      <c r="C12983" s="126"/>
      <c r="D12983" s="126"/>
      <c r="E12983" s="124"/>
      <c r="F12983" s="119"/>
    </row>
    <row r="12984" spans="1:6" ht="31.5">
      <c r="A12984" s="127" t="s">
        <v>267</v>
      </c>
      <c r="B12984" s="128" t="s">
        <v>486</v>
      </c>
      <c r="C12984" s="126" t="s">
        <v>1876</v>
      </c>
      <c r="D12984" s="126" t="s">
        <v>1876</v>
      </c>
      <c r="E12984" s="124"/>
      <c r="F12984" s="119"/>
    </row>
    <row r="12985" spans="1:6" ht="63">
      <c r="A12985" s="127" t="s">
        <v>268</v>
      </c>
      <c r="B12985" s="128" t="s">
        <v>411</v>
      </c>
      <c r="C12985" s="126" t="s">
        <v>1876</v>
      </c>
      <c r="D12985" s="126" t="s">
        <v>1876</v>
      </c>
      <c r="E12985" s="124"/>
      <c r="F12985" s="119"/>
    </row>
    <row r="12986" spans="1:6" ht="31.5">
      <c r="A12986" s="127" t="s">
        <v>269</v>
      </c>
      <c r="B12986" s="128" t="s">
        <v>412</v>
      </c>
      <c r="C12986" s="126" t="s">
        <v>1876</v>
      </c>
      <c r="D12986" s="126" t="s">
        <v>1876</v>
      </c>
      <c r="E12986" s="124"/>
      <c r="F12986" s="119"/>
    </row>
    <row r="12987" spans="1:6" ht="47.25">
      <c r="A12987" s="129">
        <v>3</v>
      </c>
      <c r="B12987" s="130" t="s">
        <v>210</v>
      </c>
      <c r="C12987" s="126" t="s">
        <v>1876</v>
      </c>
      <c r="D12987" s="126" t="s">
        <v>1876</v>
      </c>
      <c r="E12987" s="124"/>
      <c r="F12987" s="119"/>
    </row>
    <row r="12988" spans="1:6" ht="31.5">
      <c r="A12988" s="127" t="s">
        <v>299</v>
      </c>
      <c r="B12988" s="128" t="s">
        <v>211</v>
      </c>
      <c r="C12988" s="126" t="s">
        <v>1876</v>
      </c>
      <c r="D12988" s="126" t="s">
        <v>1876</v>
      </c>
      <c r="E12988" s="124"/>
      <c r="F12988" s="119"/>
    </row>
    <row r="12989" spans="1:6">
      <c r="A12989" s="127" t="s">
        <v>240</v>
      </c>
      <c r="B12989" s="128" t="s">
        <v>212</v>
      </c>
      <c r="C12989" s="126" t="s">
        <v>1876</v>
      </c>
      <c r="D12989" s="126" t="s">
        <v>1876</v>
      </c>
      <c r="E12989" s="124"/>
      <c r="F12989" s="119"/>
    </row>
    <row r="12990" spans="1:6">
      <c r="A12990" s="127" t="s">
        <v>242</v>
      </c>
      <c r="B12990" s="128" t="s">
        <v>213</v>
      </c>
      <c r="C12990" s="126" t="s">
        <v>1876</v>
      </c>
      <c r="D12990" s="126" t="s">
        <v>1876</v>
      </c>
      <c r="E12990" s="124"/>
      <c r="F12990" s="119"/>
    </row>
    <row r="12991" spans="1:6">
      <c r="A12991" s="127" t="s">
        <v>214</v>
      </c>
      <c r="B12991" s="128" t="s">
        <v>215</v>
      </c>
      <c r="C12991" s="126" t="s">
        <v>1876</v>
      </c>
      <c r="D12991" s="126" t="s">
        <v>1876</v>
      </c>
      <c r="E12991" s="124"/>
      <c r="F12991" s="119"/>
    </row>
    <row r="12992" spans="1:6">
      <c r="A12992" s="127" t="s">
        <v>216</v>
      </c>
      <c r="B12992" s="128" t="s">
        <v>217</v>
      </c>
      <c r="C12992" s="126" t="s">
        <v>1876</v>
      </c>
      <c r="D12992" s="126" t="s">
        <v>1876</v>
      </c>
      <c r="E12992" s="124"/>
      <c r="F12992" s="119"/>
    </row>
    <row r="12993" spans="1:6">
      <c r="A12993" s="129">
        <v>4</v>
      </c>
      <c r="B12993" s="130" t="s">
        <v>394</v>
      </c>
      <c r="C12993" s="126"/>
      <c r="D12993" s="126"/>
      <c r="E12993" s="124"/>
      <c r="F12993" s="119"/>
    </row>
    <row r="12994" spans="1:6" ht="31.5">
      <c r="A12994" s="126" t="s">
        <v>271</v>
      </c>
      <c r="B12994" s="251" t="s">
        <v>218</v>
      </c>
      <c r="C12994" s="126" t="s">
        <v>1876</v>
      </c>
      <c r="D12994" s="126" t="s">
        <v>1876</v>
      </c>
      <c r="E12994" s="124"/>
      <c r="F12994" s="119"/>
    </row>
    <row r="12995" spans="1:6" ht="63">
      <c r="A12995" s="126" t="s">
        <v>272</v>
      </c>
      <c r="B12995" s="251" t="s">
        <v>392</v>
      </c>
      <c r="C12995" s="126" t="s">
        <v>1876</v>
      </c>
      <c r="D12995" s="126" t="s">
        <v>1876</v>
      </c>
      <c r="E12995" s="124"/>
      <c r="F12995" s="119"/>
    </row>
    <row r="12996" spans="1:6" ht="31.5">
      <c r="A12996" s="126" t="s">
        <v>273</v>
      </c>
      <c r="B12996" s="251" t="s">
        <v>500</v>
      </c>
      <c r="C12996" s="126" t="s">
        <v>1876</v>
      </c>
      <c r="D12996" s="126" t="s">
        <v>1876</v>
      </c>
      <c r="E12996" s="124"/>
      <c r="F12996" s="119"/>
    </row>
    <row r="12997" spans="1:6" ht="31.5">
      <c r="A12997" s="126" t="s">
        <v>138</v>
      </c>
      <c r="B12997" s="251" t="s">
        <v>501</v>
      </c>
      <c r="C12997" s="126" t="s">
        <v>1876</v>
      </c>
      <c r="D12997" s="126" t="s">
        <v>1876</v>
      </c>
      <c r="E12997" s="124"/>
      <c r="F12997" s="119"/>
    </row>
    <row r="12998" spans="1:6">
      <c r="E12998" s="719"/>
      <c r="F12998" s="178" t="s">
        <v>251</v>
      </c>
    </row>
    <row r="12999" spans="1:6">
      <c r="B12999" s="53"/>
      <c r="F12999" s="178" t="s">
        <v>456</v>
      </c>
    </row>
    <row r="13000" spans="1:6">
      <c r="F13000" s="178" t="s">
        <v>182</v>
      </c>
    </row>
    <row r="13001" spans="1:6">
      <c r="F13001" s="178"/>
    </row>
    <row r="13002" spans="1:6">
      <c r="A13002" s="802" t="s">
        <v>399</v>
      </c>
      <c r="B13002" s="802"/>
      <c r="C13002" s="802"/>
      <c r="D13002" s="802"/>
      <c r="E13002" s="802"/>
      <c r="F13002" s="802"/>
    </row>
    <row r="13003" spans="1:6">
      <c r="A13003" s="802" t="s">
        <v>303</v>
      </c>
      <c r="B13003" s="802"/>
      <c r="C13003" s="802"/>
      <c r="D13003" s="802"/>
      <c r="E13003" s="802"/>
      <c r="F13003" s="802"/>
    </row>
    <row r="13004" spans="1:6">
      <c r="F13004" s="178" t="s">
        <v>219</v>
      </c>
    </row>
    <row r="13005" spans="1:6">
      <c r="F13005" s="178" t="s">
        <v>220</v>
      </c>
    </row>
    <row r="13006" spans="1:6">
      <c r="F13006" s="178" t="s">
        <v>221</v>
      </c>
    </row>
    <row r="13007" spans="1:6">
      <c r="F13007" s="246" t="s">
        <v>222</v>
      </c>
    </row>
    <row r="13008" spans="1:6">
      <c r="F13008" s="178" t="s">
        <v>1885</v>
      </c>
    </row>
    <row r="13009" spans="1:6">
      <c r="F13009" s="178" t="s">
        <v>177</v>
      </c>
    </row>
    <row r="13010" spans="1:6">
      <c r="A13010" s="123"/>
    </row>
    <row r="13011" spans="1:6">
      <c r="A13011" s="804" t="s">
        <v>1886</v>
      </c>
      <c r="B13011" s="804"/>
      <c r="C13011" s="804"/>
      <c r="D13011" s="804"/>
      <c r="E13011" s="804"/>
      <c r="F13011" s="804"/>
    </row>
    <row r="13012" spans="1:6">
      <c r="A13012" s="121" t="s">
        <v>785</v>
      </c>
      <c r="B13012" s="640" t="s">
        <v>1812</v>
      </c>
    </row>
    <row r="13013" spans="1:6">
      <c r="A13013" s="803" t="s">
        <v>262</v>
      </c>
      <c r="B13013" s="781" t="s">
        <v>418</v>
      </c>
      <c r="C13013" s="806" t="s">
        <v>470</v>
      </c>
      <c r="D13013" s="807"/>
      <c r="E13013" s="805" t="s">
        <v>400</v>
      </c>
      <c r="F13013" s="781" t="s">
        <v>401</v>
      </c>
    </row>
    <row r="13014" spans="1:6">
      <c r="A13014" s="803"/>
      <c r="B13014" s="781"/>
      <c r="C13014" s="808"/>
      <c r="D13014" s="809"/>
      <c r="E13014" s="805"/>
      <c r="F13014" s="781"/>
    </row>
    <row r="13015" spans="1:6">
      <c r="A13015" s="803"/>
      <c r="B13015" s="781"/>
      <c r="C13015" s="247" t="s">
        <v>402</v>
      </c>
      <c r="D13015" s="247" t="s">
        <v>403</v>
      </c>
      <c r="E13015" s="805"/>
      <c r="F13015" s="781"/>
    </row>
    <row r="13016" spans="1:6">
      <c r="A13016" s="712">
        <v>1</v>
      </c>
      <c r="B13016" s="709">
        <v>2</v>
      </c>
      <c r="C13016" s="247">
        <v>3</v>
      </c>
      <c r="D13016" s="247">
        <v>4</v>
      </c>
      <c r="E13016" s="711">
        <v>5</v>
      </c>
      <c r="F13016" s="709">
        <v>6</v>
      </c>
    </row>
    <row r="13017" spans="1:6">
      <c r="A13017" s="712">
        <v>1</v>
      </c>
      <c r="B13017" s="248" t="s">
        <v>368</v>
      </c>
      <c r="C13017" s="249"/>
      <c r="D13017" s="249"/>
      <c r="E13017" s="125"/>
      <c r="F13017" s="710"/>
    </row>
    <row r="13018" spans="1:6">
      <c r="A13018" s="126" t="s">
        <v>264</v>
      </c>
      <c r="B13018" s="250" t="s">
        <v>369</v>
      </c>
      <c r="C13018" s="126" t="s">
        <v>1876</v>
      </c>
      <c r="D13018" s="126" t="s">
        <v>1876</v>
      </c>
      <c r="E13018" s="124"/>
      <c r="F13018" s="119"/>
    </row>
    <row r="13019" spans="1:6">
      <c r="A13019" s="126" t="s">
        <v>265</v>
      </c>
      <c r="B13019" s="251" t="s">
        <v>223</v>
      </c>
      <c r="C13019" s="126" t="s">
        <v>1876</v>
      </c>
      <c r="D13019" s="126" t="s">
        <v>1876</v>
      </c>
      <c r="E13019" s="124"/>
      <c r="F13019" s="119"/>
    </row>
    <row r="13020" spans="1:6" ht="31.5">
      <c r="A13020" s="126" t="s">
        <v>276</v>
      </c>
      <c r="B13020" s="251" t="s">
        <v>480</v>
      </c>
      <c r="C13020" s="126" t="s">
        <v>1876</v>
      </c>
      <c r="D13020" s="126" t="s">
        <v>1876</v>
      </c>
      <c r="E13020" s="124"/>
      <c r="F13020" s="119"/>
    </row>
    <row r="13021" spans="1:6" ht="63">
      <c r="A13021" s="127" t="s">
        <v>291</v>
      </c>
      <c r="B13021" s="128" t="s">
        <v>481</v>
      </c>
      <c r="C13021" s="126" t="s">
        <v>1876</v>
      </c>
      <c r="D13021" s="126" t="s">
        <v>1876</v>
      </c>
      <c r="E13021" s="124"/>
      <c r="F13021" s="119"/>
    </row>
    <row r="13022" spans="1:6" ht="31.5">
      <c r="A13022" s="127" t="s">
        <v>482</v>
      </c>
      <c r="B13022" s="128" t="s">
        <v>483</v>
      </c>
      <c r="C13022" s="126" t="s">
        <v>1876</v>
      </c>
      <c r="D13022" s="126" t="s">
        <v>1876</v>
      </c>
      <c r="E13022" s="124"/>
      <c r="F13022" s="119"/>
    </row>
    <row r="13023" spans="1:6">
      <c r="A13023" s="127" t="s">
        <v>484</v>
      </c>
      <c r="B13023" s="128" t="s">
        <v>485</v>
      </c>
      <c r="C13023" s="126" t="s">
        <v>1876</v>
      </c>
      <c r="D13023" s="126" t="s">
        <v>1876</v>
      </c>
      <c r="E13023" s="124"/>
      <c r="F13023" s="119"/>
    </row>
    <row r="13024" spans="1:6">
      <c r="A13024" s="129">
        <v>2</v>
      </c>
      <c r="B13024" s="130" t="s">
        <v>298</v>
      </c>
      <c r="C13024" s="126"/>
      <c r="D13024" s="126"/>
      <c r="E13024" s="124"/>
      <c r="F13024" s="119"/>
    </row>
    <row r="13025" spans="1:6" ht="31.5">
      <c r="A13025" s="127" t="s">
        <v>267</v>
      </c>
      <c r="B13025" s="128" t="s">
        <v>486</v>
      </c>
      <c r="C13025" s="126" t="s">
        <v>1876</v>
      </c>
      <c r="D13025" s="126" t="s">
        <v>1876</v>
      </c>
      <c r="E13025" s="124"/>
      <c r="F13025" s="119"/>
    </row>
    <row r="13026" spans="1:6" ht="63">
      <c r="A13026" s="127" t="s">
        <v>268</v>
      </c>
      <c r="B13026" s="128" t="s">
        <v>411</v>
      </c>
      <c r="C13026" s="126" t="s">
        <v>1876</v>
      </c>
      <c r="D13026" s="126" t="s">
        <v>1876</v>
      </c>
      <c r="E13026" s="124"/>
      <c r="F13026" s="119"/>
    </row>
    <row r="13027" spans="1:6" ht="31.5">
      <c r="A13027" s="127" t="s">
        <v>269</v>
      </c>
      <c r="B13027" s="128" t="s">
        <v>412</v>
      </c>
      <c r="C13027" s="126" t="s">
        <v>1876</v>
      </c>
      <c r="D13027" s="126" t="s">
        <v>1876</v>
      </c>
      <c r="E13027" s="124"/>
      <c r="F13027" s="119"/>
    </row>
    <row r="13028" spans="1:6" ht="47.25">
      <c r="A13028" s="129">
        <v>3</v>
      </c>
      <c r="B13028" s="130" t="s">
        <v>210</v>
      </c>
      <c r="C13028" s="126" t="s">
        <v>1876</v>
      </c>
      <c r="D13028" s="126" t="s">
        <v>1876</v>
      </c>
      <c r="E13028" s="124"/>
      <c r="F13028" s="119"/>
    </row>
    <row r="13029" spans="1:6" ht="31.5">
      <c r="A13029" s="127" t="s">
        <v>299</v>
      </c>
      <c r="B13029" s="128" t="s">
        <v>211</v>
      </c>
      <c r="C13029" s="126" t="s">
        <v>1876</v>
      </c>
      <c r="D13029" s="126" t="s">
        <v>1876</v>
      </c>
      <c r="E13029" s="124"/>
      <c r="F13029" s="119"/>
    </row>
    <row r="13030" spans="1:6">
      <c r="A13030" s="127" t="s">
        <v>240</v>
      </c>
      <c r="B13030" s="128" t="s">
        <v>212</v>
      </c>
      <c r="C13030" s="126" t="s">
        <v>1876</v>
      </c>
      <c r="D13030" s="126" t="s">
        <v>1876</v>
      </c>
      <c r="E13030" s="124"/>
      <c r="F13030" s="119"/>
    </row>
    <row r="13031" spans="1:6">
      <c r="A13031" s="127" t="s">
        <v>242</v>
      </c>
      <c r="B13031" s="128" t="s">
        <v>213</v>
      </c>
      <c r="C13031" s="126" t="s">
        <v>1876</v>
      </c>
      <c r="D13031" s="126" t="s">
        <v>1876</v>
      </c>
      <c r="E13031" s="124"/>
      <c r="F13031" s="119"/>
    </row>
    <row r="13032" spans="1:6">
      <c r="A13032" s="127" t="s">
        <v>214</v>
      </c>
      <c r="B13032" s="128" t="s">
        <v>215</v>
      </c>
      <c r="C13032" s="126" t="s">
        <v>1876</v>
      </c>
      <c r="D13032" s="126" t="s">
        <v>1876</v>
      </c>
      <c r="E13032" s="124"/>
      <c r="F13032" s="119"/>
    </row>
    <row r="13033" spans="1:6">
      <c r="A13033" s="127" t="s">
        <v>216</v>
      </c>
      <c r="B13033" s="128" t="s">
        <v>217</v>
      </c>
      <c r="C13033" s="126" t="s">
        <v>1876</v>
      </c>
      <c r="D13033" s="126" t="s">
        <v>1876</v>
      </c>
      <c r="E13033" s="124"/>
      <c r="F13033" s="119"/>
    </row>
    <row r="13034" spans="1:6">
      <c r="A13034" s="129">
        <v>4</v>
      </c>
      <c r="B13034" s="130" t="s">
        <v>394</v>
      </c>
      <c r="C13034" s="126"/>
      <c r="D13034" s="126"/>
      <c r="E13034" s="124"/>
      <c r="F13034" s="119"/>
    </row>
    <row r="13035" spans="1:6" ht="31.5">
      <c r="A13035" s="126" t="s">
        <v>271</v>
      </c>
      <c r="B13035" s="251" t="s">
        <v>218</v>
      </c>
      <c r="C13035" s="126" t="s">
        <v>1876</v>
      </c>
      <c r="D13035" s="126" t="s">
        <v>1876</v>
      </c>
      <c r="E13035" s="124"/>
      <c r="F13035" s="119"/>
    </row>
    <row r="13036" spans="1:6" ht="63">
      <c r="A13036" s="126" t="s">
        <v>272</v>
      </c>
      <c r="B13036" s="251" t="s">
        <v>392</v>
      </c>
      <c r="C13036" s="126" t="s">
        <v>1876</v>
      </c>
      <c r="D13036" s="126" t="s">
        <v>1876</v>
      </c>
      <c r="E13036" s="124"/>
      <c r="F13036" s="119"/>
    </row>
    <row r="13037" spans="1:6" ht="31.5">
      <c r="A13037" s="126" t="s">
        <v>273</v>
      </c>
      <c r="B13037" s="251" t="s">
        <v>500</v>
      </c>
      <c r="C13037" s="126" t="s">
        <v>1876</v>
      </c>
      <c r="D13037" s="126" t="s">
        <v>1876</v>
      </c>
      <c r="E13037" s="124"/>
      <c r="F13037" s="119"/>
    </row>
    <row r="13038" spans="1:6" ht="31.5">
      <c r="A13038" s="126" t="s">
        <v>138</v>
      </c>
      <c r="B13038" s="251" t="s">
        <v>501</v>
      </c>
      <c r="C13038" s="126" t="s">
        <v>1876</v>
      </c>
      <c r="D13038" s="126" t="s">
        <v>1876</v>
      </c>
      <c r="E13038" s="124"/>
      <c r="F13038" s="119"/>
    </row>
    <row r="13039" spans="1:6">
      <c r="E13039" s="719"/>
      <c r="F13039" s="178" t="s">
        <v>251</v>
      </c>
    </row>
    <row r="13040" spans="1:6">
      <c r="B13040" s="53"/>
      <c r="F13040" s="178" t="s">
        <v>456</v>
      </c>
    </row>
    <row r="13041" spans="1:6">
      <c r="F13041" s="178" t="s">
        <v>182</v>
      </c>
    </row>
    <row r="13042" spans="1:6">
      <c r="F13042" s="178"/>
    </row>
    <row r="13043" spans="1:6">
      <c r="A13043" s="802" t="s">
        <v>399</v>
      </c>
      <c r="B13043" s="802"/>
      <c r="C13043" s="802"/>
      <c r="D13043" s="802"/>
      <c r="E13043" s="802"/>
      <c r="F13043" s="802"/>
    </row>
    <row r="13044" spans="1:6">
      <c r="A13044" s="802" t="s">
        <v>303</v>
      </c>
      <c r="B13044" s="802"/>
      <c r="C13044" s="802"/>
      <c r="D13044" s="802"/>
      <c r="E13044" s="802"/>
      <c r="F13044" s="802"/>
    </row>
    <row r="13045" spans="1:6">
      <c r="F13045" s="178" t="s">
        <v>219</v>
      </c>
    </row>
    <row r="13046" spans="1:6">
      <c r="F13046" s="178" t="s">
        <v>220</v>
      </c>
    </row>
    <row r="13047" spans="1:6">
      <c r="F13047" s="178" t="s">
        <v>221</v>
      </c>
    </row>
    <row r="13048" spans="1:6">
      <c r="F13048" s="246" t="s">
        <v>222</v>
      </c>
    </row>
    <row r="13049" spans="1:6">
      <c r="F13049" s="178" t="s">
        <v>1885</v>
      </c>
    </row>
    <row r="13050" spans="1:6">
      <c r="F13050" s="178" t="s">
        <v>177</v>
      </c>
    </row>
    <row r="13051" spans="1:6">
      <c r="A13051" s="123"/>
    </row>
    <row r="13052" spans="1:6">
      <c r="A13052" s="804" t="s">
        <v>1886</v>
      </c>
      <c r="B13052" s="804"/>
      <c r="C13052" s="804"/>
      <c r="D13052" s="804"/>
      <c r="E13052" s="804"/>
      <c r="F13052" s="804"/>
    </row>
    <row r="13053" spans="1:6">
      <c r="A13053" s="121" t="s">
        <v>786</v>
      </c>
      <c r="B13053" s="640" t="s">
        <v>1813</v>
      </c>
    </row>
    <row r="13054" spans="1:6">
      <c r="A13054" s="803" t="s">
        <v>262</v>
      </c>
      <c r="B13054" s="781" t="s">
        <v>418</v>
      </c>
      <c r="C13054" s="806" t="s">
        <v>470</v>
      </c>
      <c r="D13054" s="807"/>
      <c r="E13054" s="805" t="s">
        <v>400</v>
      </c>
      <c r="F13054" s="781" t="s">
        <v>401</v>
      </c>
    </row>
    <row r="13055" spans="1:6">
      <c r="A13055" s="803"/>
      <c r="B13055" s="781"/>
      <c r="C13055" s="808"/>
      <c r="D13055" s="809"/>
      <c r="E13055" s="805"/>
      <c r="F13055" s="781"/>
    </row>
    <row r="13056" spans="1:6">
      <c r="A13056" s="803"/>
      <c r="B13056" s="781"/>
      <c r="C13056" s="247" t="s">
        <v>402</v>
      </c>
      <c r="D13056" s="247" t="s">
        <v>403</v>
      </c>
      <c r="E13056" s="805"/>
      <c r="F13056" s="781"/>
    </row>
    <row r="13057" spans="1:6">
      <c r="A13057" s="712">
        <v>1</v>
      </c>
      <c r="B13057" s="709">
        <v>2</v>
      </c>
      <c r="C13057" s="247">
        <v>3</v>
      </c>
      <c r="D13057" s="247">
        <v>4</v>
      </c>
      <c r="E13057" s="711">
        <v>5</v>
      </c>
      <c r="F13057" s="709">
        <v>6</v>
      </c>
    </row>
    <row r="13058" spans="1:6">
      <c r="A13058" s="712">
        <v>1</v>
      </c>
      <c r="B13058" s="248" t="s">
        <v>368</v>
      </c>
      <c r="C13058" s="249"/>
      <c r="D13058" s="249"/>
      <c r="E13058" s="125"/>
      <c r="F13058" s="710"/>
    </row>
    <row r="13059" spans="1:6">
      <c r="A13059" s="126" t="s">
        <v>264</v>
      </c>
      <c r="B13059" s="250" t="s">
        <v>369</v>
      </c>
      <c r="C13059" s="126" t="s">
        <v>1877</v>
      </c>
      <c r="D13059" s="126" t="s">
        <v>1877</v>
      </c>
      <c r="E13059" s="124"/>
      <c r="F13059" s="119"/>
    </row>
    <row r="13060" spans="1:6">
      <c r="A13060" s="126" t="s">
        <v>265</v>
      </c>
      <c r="B13060" s="251" t="s">
        <v>223</v>
      </c>
      <c r="C13060" s="126" t="s">
        <v>1877</v>
      </c>
      <c r="D13060" s="126" t="s">
        <v>1877</v>
      </c>
      <c r="E13060" s="124"/>
      <c r="F13060" s="119"/>
    </row>
    <row r="13061" spans="1:6" ht="31.5">
      <c r="A13061" s="126" t="s">
        <v>276</v>
      </c>
      <c r="B13061" s="251" t="s">
        <v>480</v>
      </c>
      <c r="C13061" s="126" t="s">
        <v>1877</v>
      </c>
      <c r="D13061" s="126" t="s">
        <v>1877</v>
      </c>
      <c r="E13061" s="124"/>
      <c r="F13061" s="119"/>
    </row>
    <row r="13062" spans="1:6" ht="63">
      <c r="A13062" s="127" t="s">
        <v>291</v>
      </c>
      <c r="B13062" s="128" t="s">
        <v>481</v>
      </c>
      <c r="C13062" s="126" t="s">
        <v>1877</v>
      </c>
      <c r="D13062" s="126" t="s">
        <v>1877</v>
      </c>
      <c r="E13062" s="124"/>
      <c r="F13062" s="119"/>
    </row>
    <row r="13063" spans="1:6" ht="31.5">
      <c r="A13063" s="127" t="s">
        <v>482</v>
      </c>
      <c r="B13063" s="128" t="s">
        <v>483</v>
      </c>
      <c r="C13063" s="126" t="s">
        <v>1877</v>
      </c>
      <c r="D13063" s="126" t="s">
        <v>1877</v>
      </c>
      <c r="E13063" s="124"/>
      <c r="F13063" s="119"/>
    </row>
    <row r="13064" spans="1:6">
      <c r="A13064" s="127" t="s">
        <v>484</v>
      </c>
      <c r="B13064" s="128" t="s">
        <v>485</v>
      </c>
      <c r="C13064" s="126" t="s">
        <v>1877</v>
      </c>
      <c r="D13064" s="126" t="s">
        <v>1877</v>
      </c>
      <c r="E13064" s="124"/>
      <c r="F13064" s="119"/>
    </row>
    <row r="13065" spans="1:6">
      <c r="A13065" s="129">
        <v>2</v>
      </c>
      <c r="B13065" s="130" t="s">
        <v>298</v>
      </c>
      <c r="C13065" s="126"/>
      <c r="D13065" s="126"/>
      <c r="E13065" s="124"/>
      <c r="F13065" s="119"/>
    </row>
    <row r="13066" spans="1:6" ht="31.5">
      <c r="A13066" s="127" t="s">
        <v>267</v>
      </c>
      <c r="B13066" s="128" t="s">
        <v>486</v>
      </c>
      <c r="C13066" s="126" t="s">
        <v>1877</v>
      </c>
      <c r="D13066" s="126" t="s">
        <v>1877</v>
      </c>
      <c r="E13066" s="124"/>
      <c r="F13066" s="119"/>
    </row>
    <row r="13067" spans="1:6" ht="63">
      <c r="A13067" s="127" t="s">
        <v>268</v>
      </c>
      <c r="B13067" s="128" t="s">
        <v>411</v>
      </c>
      <c r="C13067" s="126" t="s">
        <v>1877</v>
      </c>
      <c r="D13067" s="126" t="s">
        <v>1877</v>
      </c>
      <c r="E13067" s="124"/>
      <c r="F13067" s="119"/>
    </row>
    <row r="13068" spans="1:6" ht="31.5">
      <c r="A13068" s="127" t="s">
        <v>269</v>
      </c>
      <c r="B13068" s="128" t="s">
        <v>412</v>
      </c>
      <c r="C13068" s="126" t="s">
        <v>1877</v>
      </c>
      <c r="D13068" s="126" t="s">
        <v>1877</v>
      </c>
      <c r="E13068" s="124"/>
      <c r="F13068" s="119"/>
    </row>
    <row r="13069" spans="1:6" ht="47.25">
      <c r="A13069" s="129">
        <v>3</v>
      </c>
      <c r="B13069" s="130" t="s">
        <v>210</v>
      </c>
      <c r="C13069" s="126" t="s">
        <v>1877</v>
      </c>
      <c r="D13069" s="126" t="s">
        <v>1877</v>
      </c>
      <c r="E13069" s="124"/>
      <c r="F13069" s="119"/>
    </row>
    <row r="13070" spans="1:6" ht="31.5">
      <c r="A13070" s="127" t="s">
        <v>299</v>
      </c>
      <c r="B13070" s="128" t="s">
        <v>211</v>
      </c>
      <c r="C13070" s="126" t="s">
        <v>1877</v>
      </c>
      <c r="D13070" s="126" t="s">
        <v>1877</v>
      </c>
      <c r="E13070" s="124"/>
      <c r="F13070" s="119"/>
    </row>
    <row r="13071" spans="1:6">
      <c r="A13071" s="127" t="s">
        <v>240</v>
      </c>
      <c r="B13071" s="128" t="s">
        <v>212</v>
      </c>
      <c r="C13071" s="126" t="s">
        <v>1877</v>
      </c>
      <c r="D13071" s="126" t="s">
        <v>1877</v>
      </c>
      <c r="E13071" s="124"/>
      <c r="F13071" s="119"/>
    </row>
    <row r="13072" spans="1:6">
      <c r="A13072" s="127" t="s">
        <v>242</v>
      </c>
      <c r="B13072" s="128" t="s">
        <v>213</v>
      </c>
      <c r="C13072" s="126" t="s">
        <v>1877</v>
      </c>
      <c r="D13072" s="126" t="s">
        <v>1877</v>
      </c>
      <c r="E13072" s="124"/>
      <c r="F13072" s="119"/>
    </row>
    <row r="13073" spans="1:6">
      <c r="A13073" s="127" t="s">
        <v>214</v>
      </c>
      <c r="B13073" s="128" t="s">
        <v>215</v>
      </c>
      <c r="C13073" s="126" t="s">
        <v>1877</v>
      </c>
      <c r="D13073" s="126" t="s">
        <v>1877</v>
      </c>
      <c r="E13073" s="124"/>
      <c r="F13073" s="119"/>
    </row>
    <row r="13074" spans="1:6">
      <c r="A13074" s="127" t="s">
        <v>216</v>
      </c>
      <c r="B13074" s="128" t="s">
        <v>217</v>
      </c>
      <c r="C13074" s="126" t="s">
        <v>1877</v>
      </c>
      <c r="D13074" s="126" t="s">
        <v>1877</v>
      </c>
      <c r="E13074" s="124"/>
      <c r="F13074" s="119"/>
    </row>
    <row r="13075" spans="1:6">
      <c r="A13075" s="129">
        <v>4</v>
      </c>
      <c r="B13075" s="130" t="s">
        <v>394</v>
      </c>
      <c r="C13075" s="126"/>
      <c r="D13075" s="126"/>
      <c r="E13075" s="124"/>
      <c r="F13075" s="119"/>
    </row>
    <row r="13076" spans="1:6" ht="31.5">
      <c r="A13076" s="126" t="s">
        <v>271</v>
      </c>
      <c r="B13076" s="251" t="s">
        <v>218</v>
      </c>
      <c r="C13076" s="126" t="s">
        <v>1877</v>
      </c>
      <c r="D13076" s="126" t="s">
        <v>1877</v>
      </c>
      <c r="E13076" s="124"/>
      <c r="F13076" s="119"/>
    </row>
    <row r="13077" spans="1:6" ht="63">
      <c r="A13077" s="126" t="s">
        <v>272</v>
      </c>
      <c r="B13077" s="251" t="s">
        <v>392</v>
      </c>
      <c r="C13077" s="126" t="s">
        <v>1877</v>
      </c>
      <c r="D13077" s="126" t="s">
        <v>1877</v>
      </c>
      <c r="E13077" s="124"/>
      <c r="F13077" s="119"/>
    </row>
    <row r="13078" spans="1:6" ht="31.5">
      <c r="A13078" s="126" t="s">
        <v>273</v>
      </c>
      <c r="B13078" s="251" t="s">
        <v>500</v>
      </c>
      <c r="C13078" s="126" t="s">
        <v>1877</v>
      </c>
      <c r="D13078" s="126" t="s">
        <v>1877</v>
      </c>
      <c r="E13078" s="124"/>
      <c r="F13078" s="119"/>
    </row>
    <row r="13079" spans="1:6" ht="31.5">
      <c r="A13079" s="126" t="s">
        <v>138</v>
      </c>
      <c r="B13079" s="251" t="s">
        <v>501</v>
      </c>
      <c r="C13079" s="126" t="s">
        <v>1877</v>
      </c>
      <c r="D13079" s="126" t="s">
        <v>1877</v>
      </c>
      <c r="E13079" s="124"/>
      <c r="F13079" s="119"/>
    </row>
    <row r="13080" spans="1:6">
      <c r="E13080" s="719"/>
      <c r="F13080" s="178" t="s">
        <v>251</v>
      </c>
    </row>
    <row r="13081" spans="1:6">
      <c r="B13081" s="53"/>
      <c r="F13081" s="178" t="s">
        <v>456</v>
      </c>
    </row>
    <row r="13082" spans="1:6">
      <c r="F13082" s="178" t="s">
        <v>182</v>
      </c>
    </row>
    <row r="13083" spans="1:6">
      <c r="F13083" s="178"/>
    </row>
    <row r="13084" spans="1:6">
      <c r="A13084" s="802" t="s">
        <v>399</v>
      </c>
      <c r="B13084" s="802"/>
      <c r="C13084" s="802"/>
      <c r="D13084" s="802"/>
      <c r="E13084" s="802"/>
      <c r="F13084" s="802"/>
    </row>
    <row r="13085" spans="1:6">
      <c r="A13085" s="802" t="s">
        <v>303</v>
      </c>
      <c r="B13085" s="802"/>
      <c r="C13085" s="802"/>
      <c r="D13085" s="802"/>
      <c r="E13085" s="802"/>
      <c r="F13085" s="802"/>
    </row>
    <row r="13086" spans="1:6">
      <c r="F13086" s="178" t="s">
        <v>219</v>
      </c>
    </row>
    <row r="13087" spans="1:6">
      <c r="F13087" s="178" t="s">
        <v>220</v>
      </c>
    </row>
    <row r="13088" spans="1:6">
      <c r="F13088" s="178" t="s">
        <v>221</v>
      </c>
    </row>
    <row r="13089" spans="1:6">
      <c r="F13089" s="246" t="s">
        <v>222</v>
      </c>
    </row>
    <row r="13090" spans="1:6">
      <c r="F13090" s="178" t="s">
        <v>1885</v>
      </c>
    </row>
    <row r="13091" spans="1:6">
      <c r="F13091" s="178" t="s">
        <v>177</v>
      </c>
    </row>
    <row r="13092" spans="1:6">
      <c r="A13092" s="123"/>
    </row>
    <row r="13093" spans="1:6">
      <c r="A13093" s="804" t="s">
        <v>1886</v>
      </c>
      <c r="B13093" s="804"/>
      <c r="C13093" s="804"/>
      <c r="D13093" s="804"/>
      <c r="E13093" s="804"/>
      <c r="F13093" s="804"/>
    </row>
    <row r="13094" spans="1:6">
      <c r="A13094" s="121" t="s">
        <v>787</v>
      </c>
      <c r="B13094" s="640" t="s">
        <v>1814</v>
      </c>
    </row>
    <row r="13095" spans="1:6">
      <c r="A13095" s="803" t="s">
        <v>262</v>
      </c>
      <c r="B13095" s="781" t="s">
        <v>418</v>
      </c>
      <c r="C13095" s="806" t="s">
        <v>470</v>
      </c>
      <c r="D13095" s="807"/>
      <c r="E13095" s="805" t="s">
        <v>400</v>
      </c>
      <c r="F13095" s="781" t="s">
        <v>401</v>
      </c>
    </row>
    <row r="13096" spans="1:6">
      <c r="A13096" s="803"/>
      <c r="B13096" s="781"/>
      <c r="C13096" s="808"/>
      <c r="D13096" s="809"/>
      <c r="E13096" s="805"/>
      <c r="F13096" s="781"/>
    </row>
    <row r="13097" spans="1:6">
      <c r="A13097" s="803"/>
      <c r="B13097" s="781"/>
      <c r="C13097" s="247" t="s">
        <v>402</v>
      </c>
      <c r="D13097" s="247" t="s">
        <v>403</v>
      </c>
      <c r="E13097" s="805"/>
      <c r="F13097" s="781"/>
    </row>
    <row r="13098" spans="1:6">
      <c r="A13098" s="712">
        <v>1</v>
      </c>
      <c r="B13098" s="709">
        <v>2</v>
      </c>
      <c r="C13098" s="247">
        <v>3</v>
      </c>
      <c r="D13098" s="247">
        <v>4</v>
      </c>
      <c r="E13098" s="711">
        <v>5</v>
      </c>
      <c r="F13098" s="709">
        <v>6</v>
      </c>
    </row>
    <row r="13099" spans="1:6">
      <c r="A13099" s="712">
        <v>1</v>
      </c>
      <c r="B13099" s="248" t="s">
        <v>368</v>
      </c>
      <c r="C13099" s="249"/>
      <c r="D13099" s="249"/>
      <c r="E13099" s="125"/>
      <c r="F13099" s="710"/>
    </row>
    <row r="13100" spans="1:6">
      <c r="A13100" s="126" t="s">
        <v>264</v>
      </c>
      <c r="B13100" s="250" t="s">
        <v>369</v>
      </c>
      <c r="C13100" s="126" t="s">
        <v>1877</v>
      </c>
      <c r="D13100" s="126" t="s">
        <v>1877</v>
      </c>
      <c r="E13100" s="124"/>
      <c r="F13100" s="119"/>
    </row>
    <row r="13101" spans="1:6">
      <c r="A13101" s="126" t="s">
        <v>265</v>
      </c>
      <c r="B13101" s="251" t="s">
        <v>223</v>
      </c>
      <c r="C13101" s="126" t="s">
        <v>1877</v>
      </c>
      <c r="D13101" s="126" t="s">
        <v>1877</v>
      </c>
      <c r="E13101" s="124"/>
      <c r="F13101" s="119"/>
    </row>
    <row r="13102" spans="1:6" ht="31.5">
      <c r="A13102" s="126" t="s">
        <v>276</v>
      </c>
      <c r="B13102" s="251" t="s">
        <v>480</v>
      </c>
      <c r="C13102" s="126" t="s">
        <v>1877</v>
      </c>
      <c r="D13102" s="126" t="s">
        <v>1877</v>
      </c>
      <c r="E13102" s="124"/>
      <c r="F13102" s="119"/>
    </row>
    <row r="13103" spans="1:6" ht="63">
      <c r="A13103" s="127" t="s">
        <v>291</v>
      </c>
      <c r="B13103" s="128" t="s">
        <v>481</v>
      </c>
      <c r="C13103" s="126" t="s">
        <v>1877</v>
      </c>
      <c r="D13103" s="126" t="s">
        <v>1877</v>
      </c>
      <c r="E13103" s="124"/>
      <c r="F13103" s="119"/>
    </row>
    <row r="13104" spans="1:6" ht="31.5">
      <c r="A13104" s="127" t="s">
        <v>482</v>
      </c>
      <c r="B13104" s="128" t="s">
        <v>483</v>
      </c>
      <c r="C13104" s="126" t="s">
        <v>1877</v>
      </c>
      <c r="D13104" s="126" t="s">
        <v>1877</v>
      </c>
      <c r="E13104" s="124"/>
      <c r="F13104" s="119"/>
    </row>
    <row r="13105" spans="1:6">
      <c r="A13105" s="127" t="s">
        <v>484</v>
      </c>
      <c r="B13105" s="128" t="s">
        <v>485</v>
      </c>
      <c r="C13105" s="126" t="s">
        <v>1877</v>
      </c>
      <c r="D13105" s="126" t="s">
        <v>1877</v>
      </c>
      <c r="E13105" s="124"/>
      <c r="F13105" s="119"/>
    </row>
    <row r="13106" spans="1:6">
      <c r="A13106" s="129">
        <v>2</v>
      </c>
      <c r="B13106" s="130" t="s">
        <v>298</v>
      </c>
      <c r="C13106" s="126"/>
      <c r="D13106" s="126"/>
      <c r="E13106" s="124"/>
      <c r="F13106" s="119"/>
    </row>
    <row r="13107" spans="1:6" ht="31.5">
      <c r="A13107" s="127" t="s">
        <v>267</v>
      </c>
      <c r="B13107" s="128" t="s">
        <v>486</v>
      </c>
      <c r="C13107" s="126" t="s">
        <v>1877</v>
      </c>
      <c r="D13107" s="126" t="s">
        <v>1877</v>
      </c>
      <c r="E13107" s="124"/>
      <c r="F13107" s="119"/>
    </row>
    <row r="13108" spans="1:6" ht="63">
      <c r="A13108" s="127" t="s">
        <v>268</v>
      </c>
      <c r="B13108" s="128" t="s">
        <v>411</v>
      </c>
      <c r="C13108" s="126" t="s">
        <v>1877</v>
      </c>
      <c r="D13108" s="126" t="s">
        <v>1877</v>
      </c>
      <c r="E13108" s="124"/>
      <c r="F13108" s="119"/>
    </row>
    <row r="13109" spans="1:6" ht="31.5">
      <c r="A13109" s="127" t="s">
        <v>269</v>
      </c>
      <c r="B13109" s="128" t="s">
        <v>412</v>
      </c>
      <c r="C13109" s="126" t="s">
        <v>1877</v>
      </c>
      <c r="D13109" s="126" t="s">
        <v>1877</v>
      </c>
      <c r="E13109" s="124"/>
      <c r="F13109" s="119"/>
    </row>
    <row r="13110" spans="1:6" ht="47.25">
      <c r="A13110" s="129">
        <v>3</v>
      </c>
      <c r="B13110" s="130" t="s">
        <v>210</v>
      </c>
      <c r="C13110" s="126" t="s">
        <v>1877</v>
      </c>
      <c r="D13110" s="126" t="s">
        <v>1877</v>
      </c>
      <c r="E13110" s="124"/>
      <c r="F13110" s="119"/>
    </row>
    <row r="13111" spans="1:6" ht="31.5">
      <c r="A13111" s="127" t="s">
        <v>299</v>
      </c>
      <c r="B13111" s="128" t="s">
        <v>211</v>
      </c>
      <c r="C13111" s="126" t="s">
        <v>1877</v>
      </c>
      <c r="D13111" s="126" t="s">
        <v>1877</v>
      </c>
      <c r="E13111" s="124"/>
      <c r="F13111" s="119"/>
    </row>
    <row r="13112" spans="1:6">
      <c r="A13112" s="127" t="s">
        <v>240</v>
      </c>
      <c r="B13112" s="128" t="s">
        <v>212</v>
      </c>
      <c r="C13112" s="126" t="s">
        <v>1877</v>
      </c>
      <c r="D13112" s="126" t="s">
        <v>1877</v>
      </c>
      <c r="E13112" s="124"/>
      <c r="F13112" s="119"/>
    </row>
    <row r="13113" spans="1:6">
      <c r="A13113" s="127" t="s">
        <v>242</v>
      </c>
      <c r="B13113" s="128" t="s">
        <v>213</v>
      </c>
      <c r="C13113" s="126" t="s">
        <v>1877</v>
      </c>
      <c r="D13113" s="126" t="s">
        <v>1877</v>
      </c>
      <c r="E13113" s="124"/>
      <c r="F13113" s="119"/>
    </row>
    <row r="13114" spans="1:6">
      <c r="A13114" s="127" t="s">
        <v>214</v>
      </c>
      <c r="B13114" s="128" t="s">
        <v>215</v>
      </c>
      <c r="C13114" s="126" t="s">
        <v>1877</v>
      </c>
      <c r="D13114" s="126" t="s">
        <v>1877</v>
      </c>
      <c r="E13114" s="124"/>
      <c r="F13114" s="119"/>
    </row>
    <row r="13115" spans="1:6">
      <c r="A13115" s="127" t="s">
        <v>216</v>
      </c>
      <c r="B13115" s="128" t="s">
        <v>217</v>
      </c>
      <c r="C13115" s="126" t="s">
        <v>1877</v>
      </c>
      <c r="D13115" s="126" t="s">
        <v>1877</v>
      </c>
      <c r="E13115" s="124"/>
      <c r="F13115" s="119"/>
    </row>
    <row r="13116" spans="1:6">
      <c r="A13116" s="129">
        <v>4</v>
      </c>
      <c r="B13116" s="130" t="s">
        <v>394</v>
      </c>
      <c r="C13116" s="126"/>
      <c r="D13116" s="126"/>
      <c r="E13116" s="124"/>
      <c r="F13116" s="119"/>
    </row>
    <row r="13117" spans="1:6" ht="31.5">
      <c r="A13117" s="126" t="s">
        <v>271</v>
      </c>
      <c r="B13117" s="251" t="s">
        <v>218</v>
      </c>
      <c r="C13117" s="126" t="s">
        <v>1877</v>
      </c>
      <c r="D13117" s="126" t="s">
        <v>1877</v>
      </c>
      <c r="E13117" s="124"/>
      <c r="F13117" s="119"/>
    </row>
    <row r="13118" spans="1:6" ht="63">
      <c r="A13118" s="126" t="s">
        <v>272</v>
      </c>
      <c r="B13118" s="251" t="s">
        <v>392</v>
      </c>
      <c r="C13118" s="126" t="s">
        <v>1877</v>
      </c>
      <c r="D13118" s="126" t="s">
        <v>1877</v>
      </c>
      <c r="E13118" s="124"/>
      <c r="F13118" s="119"/>
    </row>
    <row r="13119" spans="1:6" ht="31.5">
      <c r="A13119" s="126" t="s">
        <v>273</v>
      </c>
      <c r="B13119" s="251" t="s">
        <v>500</v>
      </c>
      <c r="C13119" s="126" t="s">
        <v>1877</v>
      </c>
      <c r="D13119" s="126" t="s">
        <v>1877</v>
      </c>
      <c r="E13119" s="124"/>
      <c r="F13119" s="119"/>
    </row>
    <row r="13120" spans="1:6" ht="31.5">
      <c r="A13120" s="126" t="s">
        <v>138</v>
      </c>
      <c r="B13120" s="251" t="s">
        <v>501</v>
      </c>
      <c r="C13120" s="126" t="s">
        <v>1877</v>
      </c>
      <c r="D13120" s="126" t="s">
        <v>1877</v>
      </c>
      <c r="E13120" s="124"/>
      <c r="F13120" s="119"/>
    </row>
    <row r="13121" spans="1:6">
      <c r="E13121" s="719"/>
      <c r="F13121" s="178" t="s">
        <v>251</v>
      </c>
    </row>
    <row r="13122" spans="1:6">
      <c r="B13122" s="53"/>
      <c r="F13122" s="178" t="s">
        <v>456</v>
      </c>
    </row>
    <row r="13123" spans="1:6">
      <c r="F13123" s="178" t="s">
        <v>182</v>
      </c>
    </row>
    <row r="13124" spans="1:6">
      <c r="F13124" s="178"/>
    </row>
    <row r="13125" spans="1:6">
      <c r="A13125" s="802" t="s">
        <v>399</v>
      </c>
      <c r="B13125" s="802"/>
      <c r="C13125" s="802"/>
      <c r="D13125" s="802"/>
      <c r="E13125" s="802"/>
      <c r="F13125" s="802"/>
    </row>
    <row r="13126" spans="1:6">
      <c r="A13126" s="802" t="s">
        <v>303</v>
      </c>
      <c r="B13126" s="802"/>
      <c r="C13126" s="802"/>
      <c r="D13126" s="802"/>
      <c r="E13126" s="802"/>
      <c r="F13126" s="802"/>
    </row>
    <row r="13127" spans="1:6">
      <c r="F13127" s="178" t="s">
        <v>219</v>
      </c>
    </row>
    <row r="13128" spans="1:6">
      <c r="F13128" s="178" t="s">
        <v>220</v>
      </c>
    </row>
    <row r="13129" spans="1:6">
      <c r="F13129" s="178" t="s">
        <v>221</v>
      </c>
    </row>
    <row r="13130" spans="1:6">
      <c r="F13130" s="246" t="s">
        <v>222</v>
      </c>
    </row>
    <row r="13131" spans="1:6">
      <c r="F13131" s="178" t="s">
        <v>1885</v>
      </c>
    </row>
    <row r="13132" spans="1:6">
      <c r="F13132" s="178" t="s">
        <v>177</v>
      </c>
    </row>
    <row r="13133" spans="1:6">
      <c r="A13133" s="123"/>
    </row>
    <row r="13134" spans="1:6">
      <c r="A13134" s="804" t="s">
        <v>1886</v>
      </c>
      <c r="B13134" s="804"/>
      <c r="C13134" s="804"/>
      <c r="D13134" s="804"/>
      <c r="E13134" s="804"/>
      <c r="F13134" s="804"/>
    </row>
    <row r="13135" spans="1:6">
      <c r="A13135" s="121" t="s">
        <v>788</v>
      </c>
      <c r="B13135" s="640" t="s">
        <v>1815</v>
      </c>
    </row>
    <row r="13136" spans="1:6">
      <c r="A13136" s="803" t="s">
        <v>262</v>
      </c>
      <c r="B13136" s="781" t="s">
        <v>418</v>
      </c>
      <c r="C13136" s="806" t="s">
        <v>470</v>
      </c>
      <c r="D13136" s="807"/>
      <c r="E13136" s="805" t="s">
        <v>400</v>
      </c>
      <c r="F13136" s="781" t="s">
        <v>401</v>
      </c>
    </row>
    <row r="13137" spans="1:6">
      <c r="A13137" s="803"/>
      <c r="B13137" s="781"/>
      <c r="C13137" s="808"/>
      <c r="D13137" s="809"/>
      <c r="E13137" s="805"/>
      <c r="F13137" s="781"/>
    </row>
    <row r="13138" spans="1:6">
      <c r="A13138" s="803"/>
      <c r="B13138" s="781"/>
      <c r="C13138" s="247" t="s">
        <v>402</v>
      </c>
      <c r="D13138" s="247" t="s">
        <v>403</v>
      </c>
      <c r="E13138" s="805"/>
      <c r="F13138" s="781"/>
    </row>
    <row r="13139" spans="1:6">
      <c r="A13139" s="712">
        <v>1</v>
      </c>
      <c r="B13139" s="709">
        <v>2</v>
      </c>
      <c r="C13139" s="247">
        <v>3</v>
      </c>
      <c r="D13139" s="247">
        <v>4</v>
      </c>
      <c r="E13139" s="711">
        <v>5</v>
      </c>
      <c r="F13139" s="709">
        <v>6</v>
      </c>
    </row>
    <row r="13140" spans="1:6">
      <c r="A13140" s="712">
        <v>1</v>
      </c>
      <c r="B13140" s="248" t="s">
        <v>368</v>
      </c>
      <c r="C13140" s="249"/>
      <c r="D13140" s="249"/>
      <c r="E13140" s="125"/>
      <c r="F13140" s="710"/>
    </row>
    <row r="13141" spans="1:6">
      <c r="A13141" s="126" t="s">
        <v>264</v>
      </c>
      <c r="B13141" s="250" t="s">
        <v>369</v>
      </c>
      <c r="C13141" s="126" t="s">
        <v>1877</v>
      </c>
      <c r="D13141" s="126" t="s">
        <v>1877</v>
      </c>
      <c r="E13141" s="124"/>
      <c r="F13141" s="119"/>
    </row>
    <row r="13142" spans="1:6">
      <c r="A13142" s="126" t="s">
        <v>265</v>
      </c>
      <c r="B13142" s="251" t="s">
        <v>223</v>
      </c>
      <c r="C13142" s="126" t="s">
        <v>1877</v>
      </c>
      <c r="D13142" s="126" t="s">
        <v>1877</v>
      </c>
      <c r="E13142" s="124"/>
      <c r="F13142" s="119"/>
    </row>
    <row r="13143" spans="1:6" ht="31.5">
      <c r="A13143" s="126" t="s">
        <v>276</v>
      </c>
      <c r="B13143" s="251" t="s">
        <v>480</v>
      </c>
      <c r="C13143" s="126" t="s">
        <v>1877</v>
      </c>
      <c r="D13143" s="126" t="s">
        <v>1877</v>
      </c>
      <c r="E13143" s="124"/>
      <c r="F13143" s="119"/>
    </row>
    <row r="13144" spans="1:6" ht="63">
      <c r="A13144" s="127" t="s">
        <v>291</v>
      </c>
      <c r="B13144" s="128" t="s">
        <v>481</v>
      </c>
      <c r="C13144" s="126" t="s">
        <v>1877</v>
      </c>
      <c r="D13144" s="126" t="s">
        <v>1877</v>
      </c>
      <c r="E13144" s="124"/>
      <c r="F13144" s="119"/>
    </row>
    <row r="13145" spans="1:6" ht="31.5">
      <c r="A13145" s="127" t="s">
        <v>482</v>
      </c>
      <c r="B13145" s="128" t="s">
        <v>483</v>
      </c>
      <c r="C13145" s="126" t="s">
        <v>1877</v>
      </c>
      <c r="D13145" s="126" t="s">
        <v>1877</v>
      </c>
      <c r="E13145" s="124"/>
      <c r="F13145" s="119"/>
    </row>
    <row r="13146" spans="1:6">
      <c r="A13146" s="127" t="s">
        <v>484</v>
      </c>
      <c r="B13146" s="128" t="s">
        <v>485</v>
      </c>
      <c r="C13146" s="126" t="s">
        <v>1877</v>
      </c>
      <c r="D13146" s="126" t="s">
        <v>1877</v>
      </c>
      <c r="E13146" s="124"/>
      <c r="F13146" s="119"/>
    </row>
    <row r="13147" spans="1:6">
      <c r="A13147" s="129">
        <v>2</v>
      </c>
      <c r="B13147" s="130" t="s">
        <v>298</v>
      </c>
      <c r="C13147" s="126"/>
      <c r="D13147" s="126"/>
      <c r="E13147" s="124"/>
      <c r="F13147" s="119"/>
    </row>
    <row r="13148" spans="1:6" ht="31.5">
      <c r="A13148" s="127" t="s">
        <v>267</v>
      </c>
      <c r="B13148" s="128" t="s">
        <v>486</v>
      </c>
      <c r="C13148" s="126" t="s">
        <v>1877</v>
      </c>
      <c r="D13148" s="126" t="s">
        <v>1877</v>
      </c>
      <c r="E13148" s="124"/>
      <c r="F13148" s="119"/>
    </row>
    <row r="13149" spans="1:6" ht="63">
      <c r="A13149" s="127" t="s">
        <v>268</v>
      </c>
      <c r="B13149" s="128" t="s">
        <v>411</v>
      </c>
      <c r="C13149" s="126" t="s">
        <v>1877</v>
      </c>
      <c r="D13149" s="126" t="s">
        <v>1877</v>
      </c>
      <c r="E13149" s="124"/>
      <c r="F13149" s="119"/>
    </row>
    <row r="13150" spans="1:6" ht="31.5">
      <c r="A13150" s="127" t="s">
        <v>269</v>
      </c>
      <c r="B13150" s="128" t="s">
        <v>412</v>
      </c>
      <c r="C13150" s="126" t="s">
        <v>1877</v>
      </c>
      <c r="D13150" s="126" t="s">
        <v>1877</v>
      </c>
      <c r="E13150" s="124"/>
      <c r="F13150" s="119"/>
    </row>
    <row r="13151" spans="1:6" ht="47.25">
      <c r="A13151" s="129">
        <v>3</v>
      </c>
      <c r="B13151" s="130" t="s">
        <v>210</v>
      </c>
      <c r="C13151" s="126" t="s">
        <v>1877</v>
      </c>
      <c r="D13151" s="126" t="s">
        <v>1877</v>
      </c>
      <c r="E13151" s="124"/>
      <c r="F13151" s="119"/>
    </row>
    <row r="13152" spans="1:6" ht="31.5">
      <c r="A13152" s="127" t="s">
        <v>299</v>
      </c>
      <c r="B13152" s="128" t="s">
        <v>211</v>
      </c>
      <c r="C13152" s="126" t="s">
        <v>1877</v>
      </c>
      <c r="D13152" s="126" t="s">
        <v>1877</v>
      </c>
      <c r="E13152" s="124"/>
      <c r="F13152" s="119"/>
    </row>
    <row r="13153" spans="1:6">
      <c r="A13153" s="127" t="s">
        <v>240</v>
      </c>
      <c r="B13153" s="128" t="s">
        <v>212</v>
      </c>
      <c r="C13153" s="126" t="s">
        <v>1877</v>
      </c>
      <c r="D13153" s="126" t="s">
        <v>1877</v>
      </c>
      <c r="E13153" s="124"/>
      <c r="F13153" s="119"/>
    </row>
    <row r="13154" spans="1:6">
      <c r="A13154" s="127" t="s">
        <v>242</v>
      </c>
      <c r="B13154" s="128" t="s">
        <v>213</v>
      </c>
      <c r="C13154" s="126" t="s">
        <v>1877</v>
      </c>
      <c r="D13154" s="126" t="s">
        <v>1877</v>
      </c>
      <c r="E13154" s="124"/>
      <c r="F13154" s="119"/>
    </row>
    <row r="13155" spans="1:6">
      <c r="A13155" s="127" t="s">
        <v>214</v>
      </c>
      <c r="B13155" s="128" t="s">
        <v>215</v>
      </c>
      <c r="C13155" s="126" t="s">
        <v>1877</v>
      </c>
      <c r="D13155" s="126" t="s">
        <v>1877</v>
      </c>
      <c r="E13155" s="124"/>
      <c r="F13155" s="119"/>
    </row>
    <row r="13156" spans="1:6">
      <c r="A13156" s="127" t="s">
        <v>216</v>
      </c>
      <c r="B13156" s="128" t="s">
        <v>217</v>
      </c>
      <c r="C13156" s="126" t="s">
        <v>1877</v>
      </c>
      <c r="D13156" s="126" t="s">
        <v>1877</v>
      </c>
      <c r="E13156" s="124"/>
      <c r="F13156" s="119"/>
    </row>
    <row r="13157" spans="1:6">
      <c r="A13157" s="129">
        <v>4</v>
      </c>
      <c r="B13157" s="130" t="s">
        <v>394</v>
      </c>
      <c r="C13157" s="126"/>
      <c r="D13157" s="126"/>
      <c r="E13157" s="124"/>
      <c r="F13157" s="119"/>
    </row>
    <row r="13158" spans="1:6" ht="31.5">
      <c r="A13158" s="126" t="s">
        <v>271</v>
      </c>
      <c r="B13158" s="251" t="s">
        <v>218</v>
      </c>
      <c r="C13158" s="126" t="s">
        <v>1877</v>
      </c>
      <c r="D13158" s="126" t="s">
        <v>1877</v>
      </c>
      <c r="E13158" s="124"/>
      <c r="F13158" s="119"/>
    </row>
    <row r="13159" spans="1:6" ht="63">
      <c r="A13159" s="126" t="s">
        <v>272</v>
      </c>
      <c r="B13159" s="251" t="s">
        <v>392</v>
      </c>
      <c r="C13159" s="126" t="s">
        <v>1877</v>
      </c>
      <c r="D13159" s="126" t="s">
        <v>1877</v>
      </c>
      <c r="E13159" s="124"/>
      <c r="F13159" s="119"/>
    </row>
    <row r="13160" spans="1:6" ht="31.5">
      <c r="A13160" s="126" t="s">
        <v>273</v>
      </c>
      <c r="B13160" s="251" t="s">
        <v>500</v>
      </c>
      <c r="C13160" s="126" t="s">
        <v>1877</v>
      </c>
      <c r="D13160" s="126" t="s">
        <v>1877</v>
      </c>
      <c r="E13160" s="124"/>
      <c r="F13160" s="119"/>
    </row>
    <row r="13161" spans="1:6" ht="31.5">
      <c r="A13161" s="126" t="s">
        <v>138</v>
      </c>
      <c r="B13161" s="251" t="s">
        <v>501</v>
      </c>
      <c r="C13161" s="126" t="s">
        <v>1877</v>
      </c>
      <c r="D13161" s="126" t="s">
        <v>1877</v>
      </c>
      <c r="E13161" s="124"/>
      <c r="F13161" s="119"/>
    </row>
    <row r="13162" spans="1:6">
      <c r="E13162" s="719"/>
      <c r="F13162" s="178" t="s">
        <v>251</v>
      </c>
    </row>
    <row r="13163" spans="1:6">
      <c r="B13163" s="53"/>
      <c r="F13163" s="178" t="s">
        <v>456</v>
      </c>
    </row>
    <row r="13164" spans="1:6">
      <c r="F13164" s="178" t="s">
        <v>182</v>
      </c>
    </row>
    <row r="13165" spans="1:6">
      <c r="F13165" s="178"/>
    </row>
    <row r="13166" spans="1:6">
      <c r="A13166" s="802" t="s">
        <v>399</v>
      </c>
      <c r="B13166" s="802"/>
      <c r="C13166" s="802"/>
      <c r="D13166" s="802"/>
      <c r="E13166" s="802"/>
      <c r="F13166" s="802"/>
    </row>
    <row r="13167" spans="1:6">
      <c r="A13167" s="802" t="s">
        <v>303</v>
      </c>
      <c r="B13167" s="802"/>
      <c r="C13167" s="802"/>
      <c r="D13167" s="802"/>
      <c r="E13167" s="802"/>
      <c r="F13167" s="802"/>
    </row>
    <row r="13168" spans="1:6">
      <c r="F13168" s="178" t="s">
        <v>219</v>
      </c>
    </row>
    <row r="13169" spans="1:6">
      <c r="F13169" s="178" t="s">
        <v>220</v>
      </c>
    </row>
    <row r="13170" spans="1:6">
      <c r="F13170" s="178" t="s">
        <v>221</v>
      </c>
    </row>
    <row r="13171" spans="1:6">
      <c r="F13171" s="246" t="s">
        <v>222</v>
      </c>
    </row>
    <row r="13172" spans="1:6">
      <c r="F13172" s="178" t="s">
        <v>1885</v>
      </c>
    </row>
    <row r="13173" spans="1:6">
      <c r="F13173" s="178" t="s">
        <v>177</v>
      </c>
    </row>
    <row r="13174" spans="1:6">
      <c r="A13174" s="123"/>
    </row>
    <row r="13175" spans="1:6">
      <c r="A13175" s="804" t="s">
        <v>1886</v>
      </c>
      <c r="B13175" s="804"/>
      <c r="C13175" s="804"/>
      <c r="D13175" s="804"/>
      <c r="E13175" s="804"/>
      <c r="F13175" s="804"/>
    </row>
    <row r="13176" spans="1:6">
      <c r="A13176" s="121" t="s">
        <v>714</v>
      </c>
      <c r="B13176" s="640" t="s">
        <v>1386</v>
      </c>
    </row>
    <row r="13177" spans="1:6">
      <c r="A13177" s="803" t="s">
        <v>262</v>
      </c>
      <c r="B13177" s="781" t="s">
        <v>418</v>
      </c>
      <c r="C13177" s="806" t="s">
        <v>470</v>
      </c>
      <c r="D13177" s="807"/>
      <c r="E13177" s="805" t="s">
        <v>400</v>
      </c>
      <c r="F13177" s="781" t="s">
        <v>401</v>
      </c>
    </row>
    <row r="13178" spans="1:6">
      <c r="A13178" s="803"/>
      <c r="B13178" s="781"/>
      <c r="C13178" s="808"/>
      <c r="D13178" s="809"/>
      <c r="E13178" s="805"/>
      <c r="F13178" s="781"/>
    </row>
    <row r="13179" spans="1:6">
      <c r="A13179" s="803"/>
      <c r="B13179" s="781"/>
      <c r="C13179" s="247" t="s">
        <v>402</v>
      </c>
      <c r="D13179" s="247" t="s">
        <v>403</v>
      </c>
      <c r="E13179" s="805"/>
      <c r="F13179" s="781"/>
    </row>
    <row r="13180" spans="1:6">
      <c r="A13180" s="712">
        <v>1</v>
      </c>
      <c r="B13180" s="709">
        <v>2</v>
      </c>
      <c r="C13180" s="247">
        <v>3</v>
      </c>
      <c r="D13180" s="247">
        <v>4</v>
      </c>
      <c r="E13180" s="711">
        <v>5</v>
      </c>
      <c r="F13180" s="709">
        <v>6</v>
      </c>
    </row>
    <row r="13181" spans="1:6">
      <c r="A13181" s="712">
        <v>1</v>
      </c>
      <c r="B13181" s="248" t="s">
        <v>368</v>
      </c>
      <c r="C13181" s="249"/>
      <c r="D13181" s="249"/>
      <c r="E13181" s="125"/>
      <c r="F13181" s="710"/>
    </row>
    <row r="13182" spans="1:6">
      <c r="A13182" s="126" t="s">
        <v>264</v>
      </c>
      <c r="B13182" s="250" t="s">
        <v>369</v>
      </c>
      <c r="C13182" s="126" t="s">
        <v>1887</v>
      </c>
      <c r="D13182" s="126" t="s">
        <v>1887</v>
      </c>
      <c r="E13182" s="124"/>
      <c r="F13182" s="119"/>
    </row>
    <row r="13183" spans="1:6">
      <c r="A13183" s="126" t="s">
        <v>265</v>
      </c>
      <c r="B13183" s="251" t="s">
        <v>223</v>
      </c>
      <c r="C13183" s="126" t="s">
        <v>1887</v>
      </c>
      <c r="D13183" s="126" t="s">
        <v>1887</v>
      </c>
      <c r="E13183" s="124"/>
      <c r="F13183" s="119"/>
    </row>
    <row r="13184" spans="1:6" ht="31.5">
      <c r="A13184" s="126" t="s">
        <v>276</v>
      </c>
      <c r="B13184" s="251" t="s">
        <v>480</v>
      </c>
      <c r="C13184" s="126" t="s">
        <v>1887</v>
      </c>
      <c r="D13184" s="126" t="s">
        <v>1887</v>
      </c>
      <c r="E13184" s="124"/>
      <c r="F13184" s="119"/>
    </row>
    <row r="13185" spans="1:6" ht="63">
      <c r="A13185" s="127" t="s">
        <v>291</v>
      </c>
      <c r="B13185" s="128" t="s">
        <v>481</v>
      </c>
      <c r="C13185" s="126" t="s">
        <v>1887</v>
      </c>
      <c r="D13185" s="126" t="s">
        <v>1887</v>
      </c>
      <c r="E13185" s="124"/>
      <c r="F13185" s="119"/>
    </row>
    <row r="13186" spans="1:6" ht="31.5">
      <c r="A13186" s="127" t="s">
        <v>482</v>
      </c>
      <c r="B13186" s="128" t="s">
        <v>483</v>
      </c>
      <c r="C13186" s="126" t="s">
        <v>1887</v>
      </c>
      <c r="D13186" s="126" t="s">
        <v>1887</v>
      </c>
      <c r="E13186" s="124"/>
      <c r="F13186" s="119"/>
    </row>
    <row r="13187" spans="1:6">
      <c r="A13187" s="127" t="s">
        <v>484</v>
      </c>
      <c r="B13187" s="128" t="s">
        <v>485</v>
      </c>
      <c r="C13187" s="126" t="s">
        <v>1887</v>
      </c>
      <c r="D13187" s="126" t="s">
        <v>1887</v>
      </c>
      <c r="E13187" s="124"/>
      <c r="F13187" s="119"/>
    </row>
    <row r="13188" spans="1:6">
      <c r="A13188" s="129">
        <v>2</v>
      </c>
      <c r="B13188" s="130" t="s">
        <v>298</v>
      </c>
      <c r="C13188" s="126"/>
      <c r="D13188" s="126"/>
      <c r="E13188" s="124"/>
      <c r="F13188" s="119"/>
    </row>
    <row r="13189" spans="1:6" ht="31.5">
      <c r="A13189" s="127" t="s">
        <v>267</v>
      </c>
      <c r="B13189" s="128" t="s">
        <v>486</v>
      </c>
      <c r="C13189" s="126" t="s">
        <v>1887</v>
      </c>
      <c r="D13189" s="126" t="s">
        <v>1887</v>
      </c>
      <c r="E13189" s="124"/>
      <c r="F13189" s="119"/>
    </row>
    <row r="13190" spans="1:6" ht="63">
      <c r="A13190" s="127" t="s">
        <v>268</v>
      </c>
      <c r="B13190" s="128" t="s">
        <v>411</v>
      </c>
      <c r="C13190" s="126" t="s">
        <v>1887</v>
      </c>
      <c r="D13190" s="126" t="s">
        <v>1887</v>
      </c>
      <c r="E13190" s="124"/>
      <c r="F13190" s="119"/>
    </row>
    <row r="13191" spans="1:6" ht="31.5">
      <c r="A13191" s="127" t="s">
        <v>269</v>
      </c>
      <c r="B13191" s="128" t="s">
        <v>412</v>
      </c>
      <c r="C13191" s="126" t="s">
        <v>1887</v>
      </c>
      <c r="D13191" s="126" t="s">
        <v>1887</v>
      </c>
      <c r="E13191" s="124"/>
      <c r="F13191" s="119"/>
    </row>
    <row r="13192" spans="1:6" ht="47.25">
      <c r="A13192" s="129">
        <v>3</v>
      </c>
      <c r="B13192" s="130" t="s">
        <v>210</v>
      </c>
      <c r="C13192" s="126" t="s">
        <v>1887</v>
      </c>
      <c r="D13192" s="126" t="s">
        <v>1887</v>
      </c>
      <c r="E13192" s="124"/>
      <c r="F13192" s="119"/>
    </row>
    <row r="13193" spans="1:6" ht="31.5">
      <c r="A13193" s="127" t="s">
        <v>299</v>
      </c>
      <c r="B13193" s="128" t="s">
        <v>211</v>
      </c>
      <c r="C13193" s="126" t="s">
        <v>1887</v>
      </c>
      <c r="D13193" s="126" t="s">
        <v>1887</v>
      </c>
      <c r="E13193" s="124"/>
      <c r="F13193" s="119"/>
    </row>
    <row r="13194" spans="1:6">
      <c r="A13194" s="127" t="s">
        <v>240</v>
      </c>
      <c r="B13194" s="128" t="s">
        <v>212</v>
      </c>
      <c r="C13194" s="126" t="s">
        <v>1887</v>
      </c>
      <c r="D13194" s="126" t="s">
        <v>1887</v>
      </c>
      <c r="E13194" s="124"/>
      <c r="F13194" s="119"/>
    </row>
    <row r="13195" spans="1:6">
      <c r="A13195" s="127" t="s">
        <v>242</v>
      </c>
      <c r="B13195" s="128" t="s">
        <v>213</v>
      </c>
      <c r="C13195" s="126" t="s">
        <v>1887</v>
      </c>
      <c r="D13195" s="126" t="s">
        <v>1887</v>
      </c>
      <c r="E13195" s="124"/>
      <c r="F13195" s="119"/>
    </row>
    <row r="13196" spans="1:6">
      <c r="A13196" s="127" t="s">
        <v>214</v>
      </c>
      <c r="B13196" s="128" t="s">
        <v>215</v>
      </c>
      <c r="C13196" s="126" t="s">
        <v>1887</v>
      </c>
      <c r="D13196" s="126" t="s">
        <v>1887</v>
      </c>
      <c r="E13196" s="124"/>
      <c r="F13196" s="119"/>
    </row>
    <row r="13197" spans="1:6">
      <c r="A13197" s="127" t="s">
        <v>216</v>
      </c>
      <c r="B13197" s="128" t="s">
        <v>217</v>
      </c>
      <c r="C13197" s="126" t="s">
        <v>1887</v>
      </c>
      <c r="D13197" s="126" t="s">
        <v>1887</v>
      </c>
      <c r="E13197" s="124"/>
      <c r="F13197" s="119"/>
    </row>
    <row r="13198" spans="1:6">
      <c r="A13198" s="129">
        <v>4</v>
      </c>
      <c r="B13198" s="130" t="s">
        <v>394</v>
      </c>
      <c r="C13198" s="126"/>
      <c r="D13198" s="126"/>
      <c r="E13198" s="124"/>
      <c r="F13198" s="119"/>
    </row>
    <row r="13199" spans="1:6" ht="31.5">
      <c r="A13199" s="126" t="s">
        <v>271</v>
      </c>
      <c r="B13199" s="251" t="s">
        <v>218</v>
      </c>
      <c r="C13199" s="126" t="s">
        <v>1887</v>
      </c>
      <c r="D13199" s="126" t="s">
        <v>1887</v>
      </c>
      <c r="E13199" s="124"/>
      <c r="F13199" s="119"/>
    </row>
    <row r="13200" spans="1:6" ht="63">
      <c r="A13200" s="126" t="s">
        <v>272</v>
      </c>
      <c r="B13200" s="251" t="s">
        <v>392</v>
      </c>
      <c r="C13200" s="126" t="s">
        <v>1887</v>
      </c>
      <c r="D13200" s="126" t="s">
        <v>1887</v>
      </c>
      <c r="E13200" s="124"/>
      <c r="F13200" s="119"/>
    </row>
    <row r="13201" spans="1:6" ht="31.5">
      <c r="A13201" s="126" t="s">
        <v>273</v>
      </c>
      <c r="B13201" s="251" t="s">
        <v>500</v>
      </c>
      <c r="C13201" s="126" t="s">
        <v>1887</v>
      </c>
      <c r="D13201" s="126" t="s">
        <v>1887</v>
      </c>
      <c r="E13201" s="124"/>
      <c r="F13201" s="119"/>
    </row>
    <row r="13202" spans="1:6" ht="31.5">
      <c r="A13202" s="126" t="s">
        <v>138</v>
      </c>
      <c r="B13202" s="251" t="s">
        <v>501</v>
      </c>
      <c r="C13202" s="126" t="s">
        <v>1887</v>
      </c>
      <c r="D13202" s="126" t="s">
        <v>1887</v>
      </c>
      <c r="E13202" s="124"/>
      <c r="F13202" s="119"/>
    </row>
    <row r="13203" spans="1:6">
      <c r="E13203" s="719"/>
      <c r="F13203" s="178" t="s">
        <v>251</v>
      </c>
    </row>
    <row r="13204" spans="1:6">
      <c r="B13204" s="53"/>
      <c r="F13204" s="178" t="s">
        <v>456</v>
      </c>
    </row>
    <row r="13205" spans="1:6">
      <c r="F13205" s="178" t="s">
        <v>182</v>
      </c>
    </row>
    <row r="13206" spans="1:6">
      <c r="F13206" s="178"/>
    </row>
    <row r="13207" spans="1:6">
      <c r="A13207" s="802" t="s">
        <v>399</v>
      </c>
      <c r="B13207" s="802"/>
      <c r="C13207" s="802"/>
      <c r="D13207" s="802"/>
      <c r="E13207" s="802"/>
      <c r="F13207" s="802"/>
    </row>
    <row r="13208" spans="1:6">
      <c r="A13208" s="802" t="s">
        <v>303</v>
      </c>
      <c r="B13208" s="802"/>
      <c r="C13208" s="802"/>
      <c r="D13208" s="802"/>
      <c r="E13208" s="802"/>
      <c r="F13208" s="802"/>
    </row>
    <row r="13209" spans="1:6">
      <c r="F13209" s="178" t="s">
        <v>219</v>
      </c>
    </row>
    <row r="13210" spans="1:6">
      <c r="F13210" s="178" t="s">
        <v>220</v>
      </c>
    </row>
    <row r="13211" spans="1:6">
      <c r="F13211" s="178" t="s">
        <v>221</v>
      </c>
    </row>
    <row r="13212" spans="1:6">
      <c r="F13212" s="246" t="s">
        <v>222</v>
      </c>
    </row>
    <row r="13213" spans="1:6">
      <c r="F13213" s="178" t="s">
        <v>1885</v>
      </c>
    </row>
    <row r="13214" spans="1:6">
      <c r="F13214" s="178" t="s">
        <v>177</v>
      </c>
    </row>
    <row r="13215" spans="1:6">
      <c r="A13215" s="123"/>
    </row>
    <row r="13216" spans="1:6">
      <c r="A13216" s="804" t="s">
        <v>1886</v>
      </c>
      <c r="B13216" s="804"/>
      <c r="C13216" s="804"/>
      <c r="D13216" s="804"/>
      <c r="E13216" s="804"/>
      <c r="F13216" s="804"/>
    </row>
    <row r="13217" spans="1:6">
      <c r="A13217" s="121" t="s">
        <v>715</v>
      </c>
      <c r="B13217" s="640" t="s">
        <v>1387</v>
      </c>
    </row>
    <row r="13218" spans="1:6">
      <c r="A13218" s="803" t="s">
        <v>262</v>
      </c>
      <c r="B13218" s="781" t="s">
        <v>418</v>
      </c>
      <c r="C13218" s="806" t="s">
        <v>470</v>
      </c>
      <c r="D13218" s="807"/>
      <c r="E13218" s="805" t="s">
        <v>400</v>
      </c>
      <c r="F13218" s="781" t="s">
        <v>401</v>
      </c>
    </row>
    <row r="13219" spans="1:6">
      <c r="A13219" s="803"/>
      <c r="B13219" s="781"/>
      <c r="C13219" s="808"/>
      <c r="D13219" s="809"/>
      <c r="E13219" s="805"/>
      <c r="F13219" s="781"/>
    </row>
    <row r="13220" spans="1:6">
      <c r="A13220" s="803"/>
      <c r="B13220" s="781"/>
      <c r="C13220" s="247" t="s">
        <v>402</v>
      </c>
      <c r="D13220" s="247" t="s">
        <v>403</v>
      </c>
      <c r="E13220" s="805"/>
      <c r="F13220" s="781"/>
    </row>
    <row r="13221" spans="1:6">
      <c r="A13221" s="712">
        <v>1</v>
      </c>
      <c r="B13221" s="709">
        <v>2</v>
      </c>
      <c r="C13221" s="247">
        <v>3</v>
      </c>
      <c r="D13221" s="247">
        <v>4</v>
      </c>
      <c r="E13221" s="711">
        <v>5</v>
      </c>
      <c r="F13221" s="709">
        <v>6</v>
      </c>
    </row>
    <row r="13222" spans="1:6">
      <c r="A13222" s="712">
        <v>1</v>
      </c>
      <c r="B13222" s="248" t="s">
        <v>368</v>
      </c>
      <c r="C13222" s="249"/>
      <c r="D13222" s="249"/>
      <c r="E13222" s="125"/>
      <c r="F13222" s="710"/>
    </row>
    <row r="13223" spans="1:6">
      <c r="A13223" s="126" t="s">
        <v>264</v>
      </c>
      <c r="B13223" s="250" t="s">
        <v>369</v>
      </c>
      <c r="C13223" s="126" t="s">
        <v>1887</v>
      </c>
      <c r="D13223" s="126" t="s">
        <v>1887</v>
      </c>
      <c r="E13223" s="124"/>
      <c r="F13223" s="119"/>
    </row>
    <row r="13224" spans="1:6">
      <c r="A13224" s="126" t="s">
        <v>265</v>
      </c>
      <c r="B13224" s="251" t="s">
        <v>223</v>
      </c>
      <c r="C13224" s="126" t="s">
        <v>1887</v>
      </c>
      <c r="D13224" s="126" t="s">
        <v>1887</v>
      </c>
      <c r="E13224" s="124"/>
      <c r="F13224" s="119"/>
    </row>
    <row r="13225" spans="1:6" ht="31.5">
      <c r="A13225" s="126" t="s">
        <v>276</v>
      </c>
      <c r="B13225" s="251" t="s">
        <v>480</v>
      </c>
      <c r="C13225" s="126" t="s">
        <v>1887</v>
      </c>
      <c r="D13225" s="126" t="s">
        <v>1887</v>
      </c>
      <c r="E13225" s="124"/>
      <c r="F13225" s="119"/>
    </row>
    <row r="13226" spans="1:6" ht="63">
      <c r="A13226" s="127" t="s">
        <v>291</v>
      </c>
      <c r="B13226" s="128" t="s">
        <v>481</v>
      </c>
      <c r="C13226" s="126" t="s">
        <v>1887</v>
      </c>
      <c r="D13226" s="126" t="s">
        <v>1887</v>
      </c>
      <c r="E13226" s="124"/>
      <c r="F13226" s="119"/>
    </row>
    <row r="13227" spans="1:6" ht="31.5">
      <c r="A13227" s="127" t="s">
        <v>482</v>
      </c>
      <c r="B13227" s="128" t="s">
        <v>483</v>
      </c>
      <c r="C13227" s="126" t="s">
        <v>1887</v>
      </c>
      <c r="D13227" s="126" t="s">
        <v>1887</v>
      </c>
      <c r="E13227" s="124"/>
      <c r="F13227" s="119"/>
    </row>
    <row r="13228" spans="1:6">
      <c r="A13228" s="127" t="s">
        <v>484</v>
      </c>
      <c r="B13228" s="128" t="s">
        <v>485</v>
      </c>
      <c r="C13228" s="126" t="s">
        <v>1887</v>
      </c>
      <c r="D13228" s="126" t="s">
        <v>1887</v>
      </c>
      <c r="E13228" s="124"/>
      <c r="F13228" s="119"/>
    </row>
    <row r="13229" spans="1:6">
      <c r="A13229" s="129">
        <v>2</v>
      </c>
      <c r="B13229" s="130" t="s">
        <v>298</v>
      </c>
      <c r="C13229" s="126"/>
      <c r="D13229" s="126"/>
      <c r="E13229" s="124"/>
      <c r="F13229" s="119"/>
    </row>
    <row r="13230" spans="1:6" ht="31.5">
      <c r="A13230" s="127" t="s">
        <v>267</v>
      </c>
      <c r="B13230" s="128" t="s">
        <v>486</v>
      </c>
      <c r="C13230" s="126" t="s">
        <v>1887</v>
      </c>
      <c r="D13230" s="126" t="s">
        <v>1887</v>
      </c>
      <c r="E13230" s="124"/>
      <c r="F13230" s="119"/>
    </row>
    <row r="13231" spans="1:6" ht="63">
      <c r="A13231" s="127" t="s">
        <v>268</v>
      </c>
      <c r="B13231" s="128" t="s">
        <v>411</v>
      </c>
      <c r="C13231" s="126" t="s">
        <v>1887</v>
      </c>
      <c r="D13231" s="126" t="s">
        <v>1887</v>
      </c>
      <c r="E13231" s="124"/>
      <c r="F13231" s="119"/>
    </row>
    <row r="13232" spans="1:6" ht="31.5">
      <c r="A13232" s="127" t="s">
        <v>269</v>
      </c>
      <c r="B13232" s="128" t="s">
        <v>412</v>
      </c>
      <c r="C13232" s="126" t="s">
        <v>1887</v>
      </c>
      <c r="D13232" s="126" t="s">
        <v>1887</v>
      </c>
      <c r="E13232" s="124"/>
      <c r="F13232" s="119"/>
    </row>
    <row r="13233" spans="1:6" ht="47.25">
      <c r="A13233" s="129">
        <v>3</v>
      </c>
      <c r="B13233" s="130" t="s">
        <v>210</v>
      </c>
      <c r="C13233" s="126" t="s">
        <v>1887</v>
      </c>
      <c r="D13233" s="126" t="s">
        <v>1887</v>
      </c>
      <c r="E13233" s="124"/>
      <c r="F13233" s="119"/>
    </row>
    <row r="13234" spans="1:6" ht="31.5">
      <c r="A13234" s="127" t="s">
        <v>299</v>
      </c>
      <c r="B13234" s="128" t="s">
        <v>211</v>
      </c>
      <c r="C13234" s="126" t="s">
        <v>1887</v>
      </c>
      <c r="D13234" s="126" t="s">
        <v>1887</v>
      </c>
      <c r="E13234" s="124"/>
      <c r="F13234" s="119"/>
    </row>
    <row r="13235" spans="1:6">
      <c r="A13235" s="127" t="s">
        <v>240</v>
      </c>
      <c r="B13235" s="128" t="s">
        <v>212</v>
      </c>
      <c r="C13235" s="126" t="s">
        <v>1887</v>
      </c>
      <c r="D13235" s="126" t="s">
        <v>1887</v>
      </c>
      <c r="E13235" s="124"/>
      <c r="F13235" s="119"/>
    </row>
    <row r="13236" spans="1:6">
      <c r="A13236" s="127" t="s">
        <v>242</v>
      </c>
      <c r="B13236" s="128" t="s">
        <v>213</v>
      </c>
      <c r="C13236" s="126" t="s">
        <v>1887</v>
      </c>
      <c r="D13236" s="126" t="s">
        <v>1887</v>
      </c>
      <c r="E13236" s="124"/>
      <c r="F13236" s="119"/>
    </row>
    <row r="13237" spans="1:6">
      <c r="A13237" s="127" t="s">
        <v>214</v>
      </c>
      <c r="B13237" s="128" t="s">
        <v>215</v>
      </c>
      <c r="C13237" s="126" t="s">
        <v>1887</v>
      </c>
      <c r="D13237" s="126" t="s">
        <v>1887</v>
      </c>
      <c r="E13237" s="124"/>
      <c r="F13237" s="119"/>
    </row>
    <row r="13238" spans="1:6">
      <c r="A13238" s="127" t="s">
        <v>216</v>
      </c>
      <c r="B13238" s="128" t="s">
        <v>217</v>
      </c>
      <c r="C13238" s="126" t="s">
        <v>1887</v>
      </c>
      <c r="D13238" s="126" t="s">
        <v>1887</v>
      </c>
      <c r="E13238" s="124"/>
      <c r="F13238" s="119"/>
    </row>
    <row r="13239" spans="1:6">
      <c r="A13239" s="129">
        <v>4</v>
      </c>
      <c r="B13239" s="130" t="s">
        <v>394</v>
      </c>
      <c r="C13239" s="126"/>
      <c r="D13239" s="126"/>
      <c r="E13239" s="124"/>
      <c r="F13239" s="119"/>
    </row>
    <row r="13240" spans="1:6" ht="31.5">
      <c r="A13240" s="126" t="s">
        <v>271</v>
      </c>
      <c r="B13240" s="251" t="s">
        <v>218</v>
      </c>
      <c r="C13240" s="126" t="s">
        <v>1887</v>
      </c>
      <c r="D13240" s="126" t="s">
        <v>1887</v>
      </c>
      <c r="E13240" s="124"/>
      <c r="F13240" s="119"/>
    </row>
    <row r="13241" spans="1:6" ht="63">
      <c r="A13241" s="126" t="s">
        <v>272</v>
      </c>
      <c r="B13241" s="251" t="s">
        <v>392</v>
      </c>
      <c r="C13241" s="126" t="s">
        <v>1887</v>
      </c>
      <c r="D13241" s="126" t="s">
        <v>1887</v>
      </c>
      <c r="E13241" s="124"/>
      <c r="F13241" s="119"/>
    </row>
    <row r="13242" spans="1:6" ht="31.5">
      <c r="A13242" s="126" t="s">
        <v>273</v>
      </c>
      <c r="B13242" s="251" t="s">
        <v>500</v>
      </c>
      <c r="C13242" s="126" t="s">
        <v>1887</v>
      </c>
      <c r="D13242" s="126" t="s">
        <v>1887</v>
      </c>
      <c r="E13242" s="124"/>
      <c r="F13242" s="119"/>
    </row>
    <row r="13243" spans="1:6" ht="31.5">
      <c r="A13243" s="126" t="s">
        <v>138</v>
      </c>
      <c r="B13243" s="251" t="s">
        <v>501</v>
      </c>
      <c r="C13243" s="126" t="s">
        <v>1887</v>
      </c>
      <c r="D13243" s="126" t="s">
        <v>1887</v>
      </c>
      <c r="E13243" s="124"/>
      <c r="F13243" s="119"/>
    </row>
    <row r="13244" spans="1:6">
      <c r="E13244" s="719"/>
      <c r="F13244" s="178" t="s">
        <v>251</v>
      </c>
    </row>
    <row r="13245" spans="1:6">
      <c r="B13245" s="53"/>
      <c r="F13245" s="178" t="s">
        <v>456</v>
      </c>
    </row>
    <row r="13246" spans="1:6">
      <c r="F13246" s="178" t="s">
        <v>182</v>
      </c>
    </row>
    <row r="13247" spans="1:6">
      <c r="F13247" s="178"/>
    </row>
    <row r="13248" spans="1:6">
      <c r="A13248" s="802" t="s">
        <v>399</v>
      </c>
      <c r="B13248" s="802"/>
      <c r="C13248" s="802"/>
      <c r="D13248" s="802"/>
      <c r="E13248" s="802"/>
      <c r="F13248" s="802"/>
    </row>
    <row r="13249" spans="1:6">
      <c r="A13249" s="802" t="s">
        <v>303</v>
      </c>
      <c r="B13249" s="802"/>
      <c r="C13249" s="802"/>
      <c r="D13249" s="802"/>
      <c r="E13249" s="802"/>
      <c r="F13249" s="802"/>
    </row>
    <row r="13250" spans="1:6">
      <c r="F13250" s="178" t="s">
        <v>219</v>
      </c>
    </row>
    <row r="13251" spans="1:6">
      <c r="F13251" s="178" t="s">
        <v>220</v>
      </c>
    </row>
    <row r="13252" spans="1:6">
      <c r="F13252" s="178" t="s">
        <v>221</v>
      </c>
    </row>
    <row r="13253" spans="1:6">
      <c r="F13253" s="246" t="s">
        <v>222</v>
      </c>
    </row>
    <row r="13254" spans="1:6">
      <c r="F13254" s="178" t="s">
        <v>1885</v>
      </c>
    </row>
    <row r="13255" spans="1:6">
      <c r="F13255" s="178" t="s">
        <v>177</v>
      </c>
    </row>
    <row r="13256" spans="1:6">
      <c r="A13256" s="123"/>
    </row>
    <row r="13257" spans="1:6">
      <c r="A13257" s="804" t="s">
        <v>1886</v>
      </c>
      <c r="B13257" s="804"/>
      <c r="C13257" s="804"/>
      <c r="D13257" s="804"/>
      <c r="E13257" s="804"/>
      <c r="F13257" s="804"/>
    </row>
    <row r="13258" spans="1:6">
      <c r="A13258" s="121" t="s">
        <v>716</v>
      </c>
      <c r="B13258" s="640" t="s">
        <v>1389</v>
      </c>
    </row>
    <row r="13259" spans="1:6">
      <c r="A13259" s="803" t="s">
        <v>262</v>
      </c>
      <c r="B13259" s="781" t="s">
        <v>418</v>
      </c>
      <c r="C13259" s="806" t="s">
        <v>470</v>
      </c>
      <c r="D13259" s="807"/>
      <c r="E13259" s="805" t="s">
        <v>400</v>
      </c>
      <c r="F13259" s="781" t="s">
        <v>401</v>
      </c>
    </row>
    <row r="13260" spans="1:6">
      <c r="A13260" s="803"/>
      <c r="B13260" s="781"/>
      <c r="C13260" s="808"/>
      <c r="D13260" s="809"/>
      <c r="E13260" s="805"/>
      <c r="F13260" s="781"/>
    </row>
    <row r="13261" spans="1:6">
      <c r="A13261" s="803"/>
      <c r="B13261" s="781"/>
      <c r="C13261" s="247" t="s">
        <v>402</v>
      </c>
      <c r="D13261" s="247" t="s">
        <v>403</v>
      </c>
      <c r="E13261" s="805"/>
      <c r="F13261" s="781"/>
    </row>
    <row r="13262" spans="1:6">
      <c r="A13262" s="712">
        <v>1</v>
      </c>
      <c r="B13262" s="709">
        <v>2</v>
      </c>
      <c r="C13262" s="247">
        <v>3</v>
      </c>
      <c r="D13262" s="247">
        <v>4</v>
      </c>
      <c r="E13262" s="711">
        <v>5</v>
      </c>
      <c r="F13262" s="709">
        <v>6</v>
      </c>
    </row>
    <row r="13263" spans="1:6">
      <c r="A13263" s="712">
        <v>1</v>
      </c>
      <c r="B13263" s="248" t="s">
        <v>368</v>
      </c>
      <c r="C13263" s="249"/>
      <c r="D13263" s="249"/>
      <c r="E13263" s="125"/>
      <c r="F13263" s="710"/>
    </row>
    <row r="13264" spans="1:6">
      <c r="A13264" s="126" t="s">
        <v>264</v>
      </c>
      <c r="B13264" s="250" t="s">
        <v>369</v>
      </c>
      <c r="C13264" s="126" t="s">
        <v>1887</v>
      </c>
      <c r="D13264" s="126" t="s">
        <v>1887</v>
      </c>
      <c r="E13264" s="124"/>
      <c r="F13264" s="119"/>
    </row>
    <row r="13265" spans="1:6">
      <c r="A13265" s="126" t="s">
        <v>265</v>
      </c>
      <c r="B13265" s="251" t="s">
        <v>223</v>
      </c>
      <c r="C13265" s="126" t="s">
        <v>1887</v>
      </c>
      <c r="D13265" s="126" t="s">
        <v>1887</v>
      </c>
      <c r="E13265" s="124"/>
      <c r="F13265" s="119"/>
    </row>
    <row r="13266" spans="1:6" ht="31.5">
      <c r="A13266" s="126" t="s">
        <v>276</v>
      </c>
      <c r="B13266" s="251" t="s">
        <v>480</v>
      </c>
      <c r="C13266" s="126" t="s">
        <v>1887</v>
      </c>
      <c r="D13266" s="126" t="s">
        <v>1887</v>
      </c>
      <c r="E13266" s="124"/>
      <c r="F13266" s="119"/>
    </row>
    <row r="13267" spans="1:6" ht="63">
      <c r="A13267" s="127" t="s">
        <v>291</v>
      </c>
      <c r="B13267" s="128" t="s">
        <v>481</v>
      </c>
      <c r="C13267" s="126" t="s">
        <v>1887</v>
      </c>
      <c r="D13267" s="126" t="s">
        <v>1887</v>
      </c>
      <c r="E13267" s="124"/>
      <c r="F13267" s="119"/>
    </row>
    <row r="13268" spans="1:6" ht="31.5">
      <c r="A13268" s="127" t="s">
        <v>482</v>
      </c>
      <c r="B13268" s="128" t="s">
        <v>483</v>
      </c>
      <c r="C13268" s="126" t="s">
        <v>1887</v>
      </c>
      <c r="D13268" s="126" t="s">
        <v>1887</v>
      </c>
      <c r="E13268" s="124"/>
      <c r="F13268" s="119"/>
    </row>
    <row r="13269" spans="1:6">
      <c r="A13269" s="127" t="s">
        <v>484</v>
      </c>
      <c r="B13269" s="128" t="s">
        <v>485</v>
      </c>
      <c r="C13269" s="126" t="s">
        <v>1887</v>
      </c>
      <c r="D13269" s="126" t="s">
        <v>1887</v>
      </c>
      <c r="E13269" s="124"/>
      <c r="F13269" s="119"/>
    </row>
    <row r="13270" spans="1:6">
      <c r="A13270" s="129">
        <v>2</v>
      </c>
      <c r="B13270" s="130" t="s">
        <v>298</v>
      </c>
      <c r="C13270" s="126"/>
      <c r="D13270" s="126"/>
      <c r="E13270" s="124"/>
      <c r="F13270" s="119"/>
    </row>
    <row r="13271" spans="1:6" ht="31.5">
      <c r="A13271" s="127" t="s">
        <v>267</v>
      </c>
      <c r="B13271" s="128" t="s">
        <v>486</v>
      </c>
      <c r="C13271" s="126" t="s">
        <v>1887</v>
      </c>
      <c r="D13271" s="126" t="s">
        <v>1887</v>
      </c>
      <c r="E13271" s="124"/>
      <c r="F13271" s="119"/>
    </row>
    <row r="13272" spans="1:6" ht="63">
      <c r="A13272" s="127" t="s">
        <v>268</v>
      </c>
      <c r="B13272" s="128" t="s">
        <v>411</v>
      </c>
      <c r="C13272" s="126" t="s">
        <v>1887</v>
      </c>
      <c r="D13272" s="126" t="s">
        <v>1887</v>
      </c>
      <c r="E13272" s="124"/>
      <c r="F13272" s="119"/>
    </row>
    <row r="13273" spans="1:6" ht="31.5">
      <c r="A13273" s="127" t="s">
        <v>269</v>
      </c>
      <c r="B13273" s="128" t="s">
        <v>412</v>
      </c>
      <c r="C13273" s="126" t="s">
        <v>1887</v>
      </c>
      <c r="D13273" s="126" t="s">
        <v>1887</v>
      </c>
      <c r="E13273" s="124"/>
      <c r="F13273" s="119"/>
    </row>
    <row r="13274" spans="1:6" ht="47.25">
      <c r="A13274" s="129">
        <v>3</v>
      </c>
      <c r="B13274" s="130" t="s">
        <v>210</v>
      </c>
      <c r="C13274" s="126" t="s">
        <v>1887</v>
      </c>
      <c r="D13274" s="126" t="s">
        <v>1887</v>
      </c>
      <c r="E13274" s="124"/>
      <c r="F13274" s="119"/>
    </row>
    <row r="13275" spans="1:6" ht="31.5">
      <c r="A13275" s="127" t="s">
        <v>299</v>
      </c>
      <c r="B13275" s="128" t="s">
        <v>211</v>
      </c>
      <c r="C13275" s="126" t="s">
        <v>1887</v>
      </c>
      <c r="D13275" s="126" t="s">
        <v>1887</v>
      </c>
      <c r="E13275" s="124"/>
      <c r="F13275" s="119"/>
    </row>
    <row r="13276" spans="1:6">
      <c r="A13276" s="127" t="s">
        <v>240</v>
      </c>
      <c r="B13276" s="128" t="s">
        <v>212</v>
      </c>
      <c r="C13276" s="126" t="s">
        <v>1887</v>
      </c>
      <c r="D13276" s="126" t="s">
        <v>1887</v>
      </c>
      <c r="E13276" s="124"/>
      <c r="F13276" s="119"/>
    </row>
    <row r="13277" spans="1:6">
      <c r="A13277" s="127" t="s">
        <v>242</v>
      </c>
      <c r="B13277" s="128" t="s">
        <v>213</v>
      </c>
      <c r="C13277" s="126" t="s">
        <v>1887</v>
      </c>
      <c r="D13277" s="126" t="s">
        <v>1887</v>
      </c>
      <c r="E13277" s="124"/>
      <c r="F13277" s="119"/>
    </row>
    <row r="13278" spans="1:6">
      <c r="A13278" s="127" t="s">
        <v>214</v>
      </c>
      <c r="B13278" s="128" t="s">
        <v>215</v>
      </c>
      <c r="C13278" s="126" t="s">
        <v>1887</v>
      </c>
      <c r="D13278" s="126" t="s">
        <v>1887</v>
      </c>
      <c r="E13278" s="124"/>
      <c r="F13278" s="119"/>
    </row>
    <row r="13279" spans="1:6">
      <c r="A13279" s="127" t="s">
        <v>216</v>
      </c>
      <c r="B13279" s="128" t="s">
        <v>217</v>
      </c>
      <c r="C13279" s="126" t="s">
        <v>1887</v>
      </c>
      <c r="D13279" s="126" t="s">
        <v>1887</v>
      </c>
      <c r="E13279" s="124"/>
      <c r="F13279" s="119"/>
    </row>
    <row r="13280" spans="1:6">
      <c r="A13280" s="129">
        <v>4</v>
      </c>
      <c r="B13280" s="130" t="s">
        <v>394</v>
      </c>
      <c r="C13280" s="126"/>
      <c r="D13280" s="126"/>
      <c r="E13280" s="124"/>
      <c r="F13280" s="119"/>
    </row>
    <row r="13281" spans="1:6" ht="31.5">
      <c r="A13281" s="126" t="s">
        <v>271</v>
      </c>
      <c r="B13281" s="251" t="s">
        <v>218</v>
      </c>
      <c r="C13281" s="126" t="s">
        <v>1887</v>
      </c>
      <c r="D13281" s="126" t="s">
        <v>1887</v>
      </c>
      <c r="E13281" s="124"/>
      <c r="F13281" s="119"/>
    </row>
    <row r="13282" spans="1:6" ht="63">
      <c r="A13282" s="126" t="s">
        <v>272</v>
      </c>
      <c r="B13282" s="251" t="s">
        <v>392</v>
      </c>
      <c r="C13282" s="126" t="s">
        <v>1887</v>
      </c>
      <c r="D13282" s="126" t="s">
        <v>1887</v>
      </c>
      <c r="E13282" s="124"/>
      <c r="F13282" s="119"/>
    </row>
    <row r="13283" spans="1:6" ht="31.5">
      <c r="A13283" s="126" t="s">
        <v>273</v>
      </c>
      <c r="B13283" s="251" t="s">
        <v>500</v>
      </c>
      <c r="C13283" s="126" t="s">
        <v>1887</v>
      </c>
      <c r="D13283" s="126" t="s">
        <v>1887</v>
      </c>
      <c r="E13283" s="124"/>
      <c r="F13283" s="119"/>
    </row>
    <row r="13284" spans="1:6" ht="31.5">
      <c r="A13284" s="126" t="s">
        <v>138</v>
      </c>
      <c r="B13284" s="251" t="s">
        <v>501</v>
      </c>
      <c r="C13284" s="126" t="s">
        <v>1887</v>
      </c>
      <c r="D13284" s="126" t="s">
        <v>1887</v>
      </c>
      <c r="E13284" s="124"/>
      <c r="F13284" s="119"/>
    </row>
    <row r="13285" spans="1:6">
      <c r="E13285" s="719"/>
      <c r="F13285" s="178" t="s">
        <v>251</v>
      </c>
    </row>
    <row r="13286" spans="1:6">
      <c r="B13286" s="53"/>
      <c r="F13286" s="178" t="s">
        <v>456</v>
      </c>
    </row>
    <row r="13287" spans="1:6">
      <c r="F13287" s="178" t="s">
        <v>182</v>
      </c>
    </row>
    <row r="13288" spans="1:6">
      <c r="F13288" s="178"/>
    </row>
    <row r="13289" spans="1:6">
      <c r="A13289" s="802" t="s">
        <v>399</v>
      </c>
      <c r="B13289" s="802"/>
      <c r="C13289" s="802"/>
      <c r="D13289" s="802"/>
      <c r="E13289" s="802"/>
      <c r="F13289" s="802"/>
    </row>
    <row r="13290" spans="1:6">
      <c r="A13290" s="802" t="s">
        <v>303</v>
      </c>
      <c r="B13290" s="802"/>
      <c r="C13290" s="802"/>
      <c r="D13290" s="802"/>
      <c r="E13290" s="802"/>
      <c r="F13290" s="802"/>
    </row>
    <row r="13291" spans="1:6">
      <c r="F13291" s="178" t="s">
        <v>219</v>
      </c>
    </row>
    <row r="13292" spans="1:6">
      <c r="F13292" s="178" t="s">
        <v>220</v>
      </c>
    </row>
    <row r="13293" spans="1:6">
      <c r="F13293" s="178" t="s">
        <v>221</v>
      </c>
    </row>
    <row r="13294" spans="1:6">
      <c r="F13294" s="246" t="s">
        <v>222</v>
      </c>
    </row>
    <row r="13295" spans="1:6">
      <c r="F13295" s="178" t="s">
        <v>1885</v>
      </c>
    </row>
    <row r="13296" spans="1:6">
      <c r="F13296" s="178" t="s">
        <v>177</v>
      </c>
    </row>
    <row r="13297" spans="1:6">
      <c r="A13297" s="123"/>
    </row>
    <row r="13298" spans="1:6">
      <c r="A13298" s="804" t="s">
        <v>1886</v>
      </c>
      <c r="B13298" s="804"/>
      <c r="C13298" s="804"/>
      <c r="D13298" s="804"/>
      <c r="E13298" s="804"/>
      <c r="F13298" s="804"/>
    </row>
    <row r="13299" spans="1:6">
      <c r="A13299" s="121" t="s">
        <v>717</v>
      </c>
      <c r="B13299" s="640" t="s">
        <v>1626</v>
      </c>
    </row>
    <row r="13300" spans="1:6">
      <c r="A13300" s="803" t="s">
        <v>262</v>
      </c>
      <c r="B13300" s="781" t="s">
        <v>418</v>
      </c>
      <c r="C13300" s="806" t="s">
        <v>470</v>
      </c>
      <c r="D13300" s="807"/>
      <c r="E13300" s="805" t="s">
        <v>400</v>
      </c>
      <c r="F13300" s="781" t="s">
        <v>401</v>
      </c>
    </row>
    <row r="13301" spans="1:6">
      <c r="A13301" s="803"/>
      <c r="B13301" s="781"/>
      <c r="C13301" s="808"/>
      <c r="D13301" s="809"/>
      <c r="E13301" s="805"/>
      <c r="F13301" s="781"/>
    </row>
    <row r="13302" spans="1:6">
      <c r="A13302" s="803"/>
      <c r="B13302" s="781"/>
      <c r="C13302" s="247" t="s">
        <v>402</v>
      </c>
      <c r="D13302" s="247" t="s">
        <v>403</v>
      </c>
      <c r="E13302" s="805"/>
      <c r="F13302" s="781"/>
    </row>
    <row r="13303" spans="1:6">
      <c r="A13303" s="712">
        <v>1</v>
      </c>
      <c r="B13303" s="709">
        <v>2</v>
      </c>
      <c r="C13303" s="247">
        <v>3</v>
      </c>
      <c r="D13303" s="247">
        <v>4</v>
      </c>
      <c r="E13303" s="711">
        <v>5</v>
      </c>
      <c r="F13303" s="709">
        <v>6</v>
      </c>
    </row>
    <row r="13304" spans="1:6">
      <c r="A13304" s="712">
        <v>1</v>
      </c>
      <c r="B13304" s="248" t="s">
        <v>368</v>
      </c>
      <c r="C13304" s="249"/>
      <c r="D13304" s="249"/>
      <c r="E13304" s="125"/>
      <c r="F13304" s="710"/>
    </row>
    <row r="13305" spans="1:6">
      <c r="A13305" s="126" t="s">
        <v>264</v>
      </c>
      <c r="B13305" s="250" t="s">
        <v>369</v>
      </c>
      <c r="C13305" s="126" t="s">
        <v>1877</v>
      </c>
      <c r="D13305" s="126" t="s">
        <v>1877</v>
      </c>
      <c r="E13305" s="124"/>
      <c r="F13305" s="119"/>
    </row>
    <row r="13306" spans="1:6">
      <c r="A13306" s="126" t="s">
        <v>265</v>
      </c>
      <c r="B13306" s="251" t="s">
        <v>223</v>
      </c>
      <c r="C13306" s="126" t="s">
        <v>1877</v>
      </c>
      <c r="D13306" s="126" t="s">
        <v>1877</v>
      </c>
      <c r="E13306" s="124"/>
      <c r="F13306" s="119"/>
    </row>
    <row r="13307" spans="1:6" ht="31.5">
      <c r="A13307" s="126" t="s">
        <v>276</v>
      </c>
      <c r="B13307" s="251" t="s">
        <v>480</v>
      </c>
      <c r="C13307" s="126" t="s">
        <v>1877</v>
      </c>
      <c r="D13307" s="126" t="s">
        <v>1877</v>
      </c>
      <c r="E13307" s="124"/>
      <c r="F13307" s="119"/>
    </row>
    <row r="13308" spans="1:6" ht="63">
      <c r="A13308" s="127" t="s">
        <v>291</v>
      </c>
      <c r="B13308" s="128" t="s">
        <v>481</v>
      </c>
      <c r="C13308" s="126" t="s">
        <v>1877</v>
      </c>
      <c r="D13308" s="126" t="s">
        <v>1877</v>
      </c>
      <c r="E13308" s="124"/>
      <c r="F13308" s="119"/>
    </row>
    <row r="13309" spans="1:6" ht="31.5">
      <c r="A13309" s="127" t="s">
        <v>482</v>
      </c>
      <c r="B13309" s="128" t="s">
        <v>483</v>
      </c>
      <c r="C13309" s="126" t="s">
        <v>1877</v>
      </c>
      <c r="D13309" s="126" t="s">
        <v>1877</v>
      </c>
      <c r="E13309" s="124"/>
      <c r="F13309" s="119"/>
    </row>
    <row r="13310" spans="1:6">
      <c r="A13310" s="127" t="s">
        <v>484</v>
      </c>
      <c r="B13310" s="128" t="s">
        <v>485</v>
      </c>
      <c r="C13310" s="126" t="s">
        <v>1877</v>
      </c>
      <c r="D13310" s="126" t="s">
        <v>1877</v>
      </c>
      <c r="E13310" s="124"/>
      <c r="F13310" s="119"/>
    </row>
    <row r="13311" spans="1:6">
      <c r="A13311" s="129">
        <v>2</v>
      </c>
      <c r="B13311" s="130" t="s">
        <v>298</v>
      </c>
      <c r="C13311" s="126"/>
      <c r="D13311" s="126"/>
      <c r="E13311" s="124"/>
      <c r="F13311" s="119"/>
    </row>
    <row r="13312" spans="1:6" ht="31.5">
      <c r="A13312" s="127" t="s">
        <v>267</v>
      </c>
      <c r="B13312" s="128" t="s">
        <v>486</v>
      </c>
      <c r="C13312" s="126" t="s">
        <v>1877</v>
      </c>
      <c r="D13312" s="126" t="s">
        <v>1877</v>
      </c>
      <c r="E13312" s="124"/>
      <c r="F13312" s="119"/>
    </row>
    <row r="13313" spans="1:6" ht="63">
      <c r="A13313" s="127" t="s">
        <v>268</v>
      </c>
      <c r="B13313" s="128" t="s">
        <v>411</v>
      </c>
      <c r="C13313" s="126" t="s">
        <v>1877</v>
      </c>
      <c r="D13313" s="126" t="s">
        <v>1877</v>
      </c>
      <c r="E13313" s="124"/>
      <c r="F13313" s="119"/>
    </row>
    <row r="13314" spans="1:6" ht="31.5">
      <c r="A13314" s="127" t="s">
        <v>269</v>
      </c>
      <c r="B13314" s="128" t="s">
        <v>412</v>
      </c>
      <c r="C13314" s="126" t="s">
        <v>1877</v>
      </c>
      <c r="D13314" s="126" t="s">
        <v>1877</v>
      </c>
      <c r="E13314" s="124"/>
      <c r="F13314" s="119"/>
    </row>
    <row r="13315" spans="1:6" ht="47.25">
      <c r="A13315" s="129">
        <v>3</v>
      </c>
      <c r="B13315" s="130" t="s">
        <v>210</v>
      </c>
      <c r="C13315" s="126" t="s">
        <v>1877</v>
      </c>
      <c r="D13315" s="126" t="s">
        <v>1877</v>
      </c>
      <c r="E13315" s="124"/>
      <c r="F13315" s="119"/>
    </row>
    <row r="13316" spans="1:6" ht="31.5">
      <c r="A13316" s="127" t="s">
        <v>299</v>
      </c>
      <c r="B13316" s="128" t="s">
        <v>211</v>
      </c>
      <c r="C13316" s="126" t="s">
        <v>1877</v>
      </c>
      <c r="D13316" s="126" t="s">
        <v>1877</v>
      </c>
      <c r="E13316" s="124"/>
      <c r="F13316" s="119"/>
    </row>
    <row r="13317" spans="1:6">
      <c r="A13317" s="127" t="s">
        <v>240</v>
      </c>
      <c r="B13317" s="128" t="s">
        <v>212</v>
      </c>
      <c r="C13317" s="126" t="s">
        <v>1877</v>
      </c>
      <c r="D13317" s="126" t="s">
        <v>1877</v>
      </c>
      <c r="E13317" s="124"/>
      <c r="F13317" s="119"/>
    </row>
    <row r="13318" spans="1:6">
      <c r="A13318" s="127" t="s">
        <v>242</v>
      </c>
      <c r="B13318" s="128" t="s">
        <v>213</v>
      </c>
      <c r="C13318" s="126" t="s">
        <v>1877</v>
      </c>
      <c r="D13318" s="126" t="s">
        <v>1877</v>
      </c>
      <c r="E13318" s="124"/>
      <c r="F13318" s="119"/>
    </row>
    <row r="13319" spans="1:6">
      <c r="A13319" s="127" t="s">
        <v>214</v>
      </c>
      <c r="B13319" s="128" t="s">
        <v>215</v>
      </c>
      <c r="C13319" s="126" t="s">
        <v>1877</v>
      </c>
      <c r="D13319" s="126" t="s">
        <v>1877</v>
      </c>
      <c r="E13319" s="124"/>
      <c r="F13319" s="119"/>
    </row>
    <row r="13320" spans="1:6">
      <c r="A13320" s="127" t="s">
        <v>216</v>
      </c>
      <c r="B13320" s="128" t="s">
        <v>217</v>
      </c>
      <c r="C13320" s="126" t="s">
        <v>1877</v>
      </c>
      <c r="D13320" s="126" t="s">
        <v>1877</v>
      </c>
      <c r="E13320" s="124"/>
      <c r="F13320" s="119"/>
    </row>
    <row r="13321" spans="1:6">
      <c r="A13321" s="129">
        <v>4</v>
      </c>
      <c r="B13321" s="130" t="s">
        <v>394</v>
      </c>
      <c r="C13321" s="126"/>
      <c r="D13321" s="126"/>
      <c r="E13321" s="124"/>
      <c r="F13321" s="119"/>
    </row>
    <row r="13322" spans="1:6" ht="31.5">
      <c r="A13322" s="126" t="s">
        <v>271</v>
      </c>
      <c r="B13322" s="251" t="s">
        <v>218</v>
      </c>
      <c r="C13322" s="126" t="s">
        <v>1877</v>
      </c>
      <c r="D13322" s="126" t="s">
        <v>1877</v>
      </c>
      <c r="E13322" s="124"/>
      <c r="F13322" s="119"/>
    </row>
    <row r="13323" spans="1:6" ht="63">
      <c r="A13323" s="126" t="s">
        <v>272</v>
      </c>
      <c r="B13323" s="251" t="s">
        <v>392</v>
      </c>
      <c r="C13323" s="126" t="s">
        <v>1877</v>
      </c>
      <c r="D13323" s="126" t="s">
        <v>1877</v>
      </c>
      <c r="E13323" s="124"/>
      <c r="F13323" s="119"/>
    </row>
    <row r="13324" spans="1:6" ht="31.5">
      <c r="A13324" s="126" t="s">
        <v>273</v>
      </c>
      <c r="B13324" s="251" t="s">
        <v>500</v>
      </c>
      <c r="C13324" s="126" t="s">
        <v>1877</v>
      </c>
      <c r="D13324" s="126" t="s">
        <v>1877</v>
      </c>
      <c r="E13324" s="124"/>
      <c r="F13324" s="119"/>
    </row>
    <row r="13325" spans="1:6" ht="31.5">
      <c r="A13325" s="126" t="s">
        <v>138</v>
      </c>
      <c r="B13325" s="251" t="s">
        <v>501</v>
      </c>
      <c r="C13325" s="126" t="s">
        <v>1877</v>
      </c>
      <c r="D13325" s="126" t="s">
        <v>1877</v>
      </c>
      <c r="E13325" s="124"/>
      <c r="F13325" s="119"/>
    </row>
    <row r="13326" spans="1:6">
      <c r="E13326" s="719"/>
      <c r="F13326" s="178" t="s">
        <v>251</v>
      </c>
    </row>
    <row r="13327" spans="1:6">
      <c r="B13327" s="53"/>
      <c r="F13327" s="178" t="s">
        <v>456</v>
      </c>
    </row>
    <row r="13328" spans="1:6">
      <c r="F13328" s="178" t="s">
        <v>182</v>
      </c>
    </row>
    <row r="13329" spans="1:6">
      <c r="F13329" s="178"/>
    </row>
    <row r="13330" spans="1:6">
      <c r="A13330" s="802" t="s">
        <v>399</v>
      </c>
      <c r="B13330" s="802"/>
      <c r="C13330" s="802"/>
      <c r="D13330" s="802"/>
      <c r="E13330" s="802"/>
      <c r="F13330" s="802"/>
    </row>
    <row r="13331" spans="1:6">
      <c r="A13331" s="802" t="s">
        <v>303</v>
      </c>
      <c r="B13331" s="802"/>
      <c r="C13331" s="802"/>
      <c r="D13331" s="802"/>
      <c r="E13331" s="802"/>
      <c r="F13331" s="802"/>
    </row>
    <row r="13332" spans="1:6">
      <c r="F13332" s="178" t="s">
        <v>219</v>
      </c>
    </row>
    <row r="13333" spans="1:6">
      <c r="F13333" s="178" t="s">
        <v>220</v>
      </c>
    </row>
    <row r="13334" spans="1:6">
      <c r="F13334" s="178" t="s">
        <v>221</v>
      </c>
    </row>
    <row r="13335" spans="1:6">
      <c r="F13335" s="246" t="s">
        <v>222</v>
      </c>
    </row>
    <row r="13336" spans="1:6">
      <c r="F13336" s="178" t="s">
        <v>1885</v>
      </c>
    </row>
    <row r="13337" spans="1:6">
      <c r="F13337" s="178" t="s">
        <v>177</v>
      </c>
    </row>
    <row r="13338" spans="1:6">
      <c r="A13338" s="123"/>
    </row>
    <row r="13339" spans="1:6">
      <c r="A13339" s="804" t="s">
        <v>1886</v>
      </c>
      <c r="B13339" s="804"/>
      <c r="C13339" s="804"/>
      <c r="D13339" s="804"/>
      <c r="E13339" s="804"/>
      <c r="F13339" s="804"/>
    </row>
    <row r="13340" spans="1:6">
      <c r="A13340" s="121" t="s">
        <v>718</v>
      </c>
      <c r="B13340" s="640" t="s">
        <v>1627</v>
      </c>
    </row>
    <row r="13341" spans="1:6">
      <c r="A13341" s="803" t="s">
        <v>262</v>
      </c>
      <c r="B13341" s="781" t="s">
        <v>418</v>
      </c>
      <c r="C13341" s="806" t="s">
        <v>470</v>
      </c>
      <c r="D13341" s="807"/>
      <c r="E13341" s="805" t="s">
        <v>400</v>
      </c>
      <c r="F13341" s="781" t="s">
        <v>401</v>
      </c>
    </row>
    <row r="13342" spans="1:6">
      <c r="A13342" s="803"/>
      <c r="B13342" s="781"/>
      <c r="C13342" s="808"/>
      <c r="D13342" s="809"/>
      <c r="E13342" s="805"/>
      <c r="F13342" s="781"/>
    </row>
    <row r="13343" spans="1:6">
      <c r="A13343" s="803"/>
      <c r="B13343" s="781"/>
      <c r="C13343" s="247" t="s">
        <v>402</v>
      </c>
      <c r="D13343" s="247" t="s">
        <v>403</v>
      </c>
      <c r="E13343" s="805"/>
      <c r="F13343" s="781"/>
    </row>
    <row r="13344" spans="1:6">
      <c r="A13344" s="712">
        <v>1</v>
      </c>
      <c r="B13344" s="709">
        <v>2</v>
      </c>
      <c r="C13344" s="247">
        <v>3</v>
      </c>
      <c r="D13344" s="247">
        <v>4</v>
      </c>
      <c r="E13344" s="711">
        <v>5</v>
      </c>
      <c r="F13344" s="709">
        <v>6</v>
      </c>
    </row>
    <row r="13345" spans="1:6">
      <c r="A13345" s="712">
        <v>1</v>
      </c>
      <c r="B13345" s="248" t="s">
        <v>368</v>
      </c>
      <c r="C13345" s="249"/>
      <c r="D13345" s="249"/>
      <c r="E13345" s="125"/>
      <c r="F13345" s="710"/>
    </row>
    <row r="13346" spans="1:6">
      <c r="A13346" s="126" t="s">
        <v>264</v>
      </c>
      <c r="B13346" s="250" t="s">
        <v>369</v>
      </c>
      <c r="C13346" s="126" t="s">
        <v>1877</v>
      </c>
      <c r="D13346" s="126" t="s">
        <v>1877</v>
      </c>
      <c r="E13346" s="124"/>
      <c r="F13346" s="119"/>
    </row>
    <row r="13347" spans="1:6">
      <c r="A13347" s="126" t="s">
        <v>265</v>
      </c>
      <c r="B13347" s="251" t="s">
        <v>223</v>
      </c>
      <c r="C13347" s="126" t="s">
        <v>1877</v>
      </c>
      <c r="D13347" s="126" t="s">
        <v>1877</v>
      </c>
      <c r="E13347" s="124"/>
      <c r="F13347" s="119"/>
    </row>
    <row r="13348" spans="1:6" ht="31.5">
      <c r="A13348" s="126" t="s">
        <v>276</v>
      </c>
      <c r="B13348" s="251" t="s">
        <v>480</v>
      </c>
      <c r="C13348" s="126" t="s">
        <v>1877</v>
      </c>
      <c r="D13348" s="126" t="s">
        <v>1877</v>
      </c>
      <c r="E13348" s="124"/>
      <c r="F13348" s="119"/>
    </row>
    <row r="13349" spans="1:6" ht="63">
      <c r="A13349" s="127" t="s">
        <v>291</v>
      </c>
      <c r="B13349" s="128" t="s">
        <v>481</v>
      </c>
      <c r="C13349" s="126" t="s">
        <v>1877</v>
      </c>
      <c r="D13349" s="126" t="s">
        <v>1877</v>
      </c>
      <c r="E13349" s="124"/>
      <c r="F13349" s="119"/>
    </row>
    <row r="13350" spans="1:6" ht="31.5">
      <c r="A13350" s="127" t="s">
        <v>482</v>
      </c>
      <c r="B13350" s="128" t="s">
        <v>483</v>
      </c>
      <c r="C13350" s="126" t="s">
        <v>1877</v>
      </c>
      <c r="D13350" s="126" t="s">
        <v>1877</v>
      </c>
      <c r="E13350" s="124"/>
      <c r="F13350" s="119"/>
    </row>
    <row r="13351" spans="1:6">
      <c r="A13351" s="127" t="s">
        <v>484</v>
      </c>
      <c r="B13351" s="128" t="s">
        <v>485</v>
      </c>
      <c r="C13351" s="126" t="s">
        <v>1877</v>
      </c>
      <c r="D13351" s="126" t="s">
        <v>1877</v>
      </c>
      <c r="E13351" s="124"/>
      <c r="F13351" s="119"/>
    </row>
    <row r="13352" spans="1:6">
      <c r="A13352" s="129">
        <v>2</v>
      </c>
      <c r="B13352" s="130" t="s">
        <v>298</v>
      </c>
      <c r="C13352" s="126"/>
      <c r="D13352" s="126"/>
      <c r="E13352" s="124"/>
      <c r="F13352" s="119"/>
    </row>
    <row r="13353" spans="1:6" ht="31.5">
      <c r="A13353" s="127" t="s">
        <v>267</v>
      </c>
      <c r="B13353" s="128" t="s">
        <v>486</v>
      </c>
      <c r="C13353" s="126" t="s">
        <v>1877</v>
      </c>
      <c r="D13353" s="126" t="s">
        <v>1877</v>
      </c>
      <c r="E13353" s="124"/>
      <c r="F13353" s="119"/>
    </row>
    <row r="13354" spans="1:6" ht="63">
      <c r="A13354" s="127" t="s">
        <v>268</v>
      </c>
      <c r="B13354" s="128" t="s">
        <v>411</v>
      </c>
      <c r="C13354" s="126" t="s">
        <v>1877</v>
      </c>
      <c r="D13354" s="126" t="s">
        <v>1877</v>
      </c>
      <c r="E13354" s="124"/>
      <c r="F13354" s="119"/>
    </row>
    <row r="13355" spans="1:6" ht="31.5">
      <c r="A13355" s="127" t="s">
        <v>269</v>
      </c>
      <c r="B13355" s="128" t="s">
        <v>412</v>
      </c>
      <c r="C13355" s="126" t="s">
        <v>1877</v>
      </c>
      <c r="D13355" s="126" t="s">
        <v>1877</v>
      </c>
      <c r="E13355" s="124"/>
      <c r="F13355" s="119"/>
    </row>
    <row r="13356" spans="1:6" ht="47.25">
      <c r="A13356" s="129">
        <v>3</v>
      </c>
      <c r="B13356" s="130" t="s">
        <v>210</v>
      </c>
      <c r="C13356" s="126" t="s">
        <v>1877</v>
      </c>
      <c r="D13356" s="126" t="s">
        <v>1877</v>
      </c>
      <c r="E13356" s="124"/>
      <c r="F13356" s="119"/>
    </row>
    <row r="13357" spans="1:6" ht="31.5">
      <c r="A13357" s="127" t="s">
        <v>299</v>
      </c>
      <c r="B13357" s="128" t="s">
        <v>211</v>
      </c>
      <c r="C13357" s="126" t="s">
        <v>1877</v>
      </c>
      <c r="D13357" s="126" t="s">
        <v>1877</v>
      </c>
      <c r="E13357" s="124"/>
      <c r="F13357" s="119"/>
    </row>
    <row r="13358" spans="1:6">
      <c r="A13358" s="127" t="s">
        <v>240</v>
      </c>
      <c r="B13358" s="128" t="s">
        <v>212</v>
      </c>
      <c r="C13358" s="126" t="s">
        <v>1877</v>
      </c>
      <c r="D13358" s="126" t="s">
        <v>1877</v>
      </c>
      <c r="E13358" s="124"/>
      <c r="F13358" s="119"/>
    </row>
    <row r="13359" spans="1:6">
      <c r="A13359" s="127" t="s">
        <v>242</v>
      </c>
      <c r="B13359" s="128" t="s">
        <v>213</v>
      </c>
      <c r="C13359" s="126" t="s">
        <v>1877</v>
      </c>
      <c r="D13359" s="126" t="s">
        <v>1877</v>
      </c>
      <c r="E13359" s="124"/>
      <c r="F13359" s="119"/>
    </row>
    <row r="13360" spans="1:6">
      <c r="A13360" s="127" t="s">
        <v>214</v>
      </c>
      <c r="B13360" s="128" t="s">
        <v>215</v>
      </c>
      <c r="C13360" s="126" t="s">
        <v>1877</v>
      </c>
      <c r="D13360" s="126" t="s">
        <v>1877</v>
      </c>
      <c r="E13360" s="124"/>
      <c r="F13360" s="119"/>
    </row>
    <row r="13361" spans="1:6">
      <c r="A13361" s="127" t="s">
        <v>216</v>
      </c>
      <c r="B13361" s="128" t="s">
        <v>217</v>
      </c>
      <c r="C13361" s="126" t="s">
        <v>1877</v>
      </c>
      <c r="D13361" s="126" t="s">
        <v>1877</v>
      </c>
      <c r="E13361" s="124"/>
      <c r="F13361" s="119"/>
    </row>
    <row r="13362" spans="1:6">
      <c r="A13362" s="129">
        <v>4</v>
      </c>
      <c r="B13362" s="130" t="s">
        <v>394</v>
      </c>
      <c r="C13362" s="126"/>
      <c r="D13362" s="126"/>
      <c r="E13362" s="124"/>
      <c r="F13362" s="119"/>
    </row>
    <row r="13363" spans="1:6" ht="31.5">
      <c r="A13363" s="126" t="s">
        <v>271</v>
      </c>
      <c r="B13363" s="251" t="s">
        <v>218</v>
      </c>
      <c r="C13363" s="126" t="s">
        <v>1877</v>
      </c>
      <c r="D13363" s="126" t="s">
        <v>1877</v>
      </c>
      <c r="E13363" s="124"/>
      <c r="F13363" s="119"/>
    </row>
    <row r="13364" spans="1:6" ht="63">
      <c r="A13364" s="126" t="s">
        <v>272</v>
      </c>
      <c r="B13364" s="251" t="s">
        <v>392</v>
      </c>
      <c r="C13364" s="126" t="s">
        <v>1877</v>
      </c>
      <c r="D13364" s="126" t="s">
        <v>1877</v>
      </c>
      <c r="E13364" s="124"/>
      <c r="F13364" s="119"/>
    </row>
    <row r="13365" spans="1:6" ht="31.5">
      <c r="A13365" s="126" t="s">
        <v>273</v>
      </c>
      <c r="B13365" s="251" t="s">
        <v>500</v>
      </c>
      <c r="C13365" s="126" t="s">
        <v>1877</v>
      </c>
      <c r="D13365" s="126" t="s">
        <v>1877</v>
      </c>
      <c r="E13365" s="124"/>
      <c r="F13365" s="119"/>
    </row>
    <row r="13366" spans="1:6" ht="31.5">
      <c r="A13366" s="126" t="s">
        <v>138</v>
      </c>
      <c r="B13366" s="251" t="s">
        <v>501</v>
      </c>
      <c r="C13366" s="126" t="s">
        <v>1877</v>
      </c>
      <c r="D13366" s="126" t="s">
        <v>1877</v>
      </c>
      <c r="E13366" s="124"/>
      <c r="F13366" s="119"/>
    </row>
    <row r="13367" spans="1:6">
      <c r="E13367" s="719"/>
      <c r="F13367" s="178" t="s">
        <v>251</v>
      </c>
    </row>
    <row r="13368" spans="1:6">
      <c r="B13368" s="53"/>
      <c r="F13368" s="178" t="s">
        <v>456</v>
      </c>
    </row>
    <row r="13369" spans="1:6">
      <c r="F13369" s="178" t="s">
        <v>182</v>
      </c>
    </row>
    <row r="13370" spans="1:6">
      <c r="F13370" s="178"/>
    </row>
    <row r="13371" spans="1:6">
      <c r="A13371" s="802" t="s">
        <v>399</v>
      </c>
      <c r="B13371" s="802"/>
      <c r="C13371" s="802"/>
      <c r="D13371" s="802"/>
      <c r="E13371" s="802"/>
      <c r="F13371" s="802"/>
    </row>
    <row r="13372" spans="1:6">
      <c r="A13372" s="802" t="s">
        <v>303</v>
      </c>
      <c r="B13372" s="802"/>
      <c r="C13372" s="802"/>
      <c r="D13372" s="802"/>
      <c r="E13372" s="802"/>
      <c r="F13372" s="802"/>
    </row>
    <row r="13373" spans="1:6">
      <c r="F13373" s="178" t="s">
        <v>219</v>
      </c>
    </row>
    <row r="13374" spans="1:6">
      <c r="F13374" s="178" t="s">
        <v>220</v>
      </c>
    </row>
    <row r="13375" spans="1:6">
      <c r="F13375" s="178" t="s">
        <v>221</v>
      </c>
    </row>
    <row r="13376" spans="1:6">
      <c r="F13376" s="246" t="s">
        <v>222</v>
      </c>
    </row>
    <row r="13377" spans="1:6">
      <c r="F13377" s="178" t="s">
        <v>1885</v>
      </c>
    </row>
    <row r="13378" spans="1:6">
      <c r="F13378" s="178" t="s">
        <v>177</v>
      </c>
    </row>
    <row r="13379" spans="1:6">
      <c r="A13379" s="123"/>
    </row>
    <row r="13380" spans="1:6">
      <c r="A13380" s="804" t="s">
        <v>1886</v>
      </c>
      <c r="B13380" s="804"/>
      <c r="C13380" s="804"/>
      <c r="D13380" s="804"/>
      <c r="E13380" s="804"/>
      <c r="F13380" s="804"/>
    </row>
    <row r="13381" spans="1:6">
      <c r="A13381" s="121" t="s">
        <v>719</v>
      </c>
      <c r="B13381" s="640" t="s">
        <v>1628</v>
      </c>
    </row>
    <row r="13382" spans="1:6">
      <c r="A13382" s="803" t="s">
        <v>262</v>
      </c>
      <c r="B13382" s="781" t="s">
        <v>418</v>
      </c>
      <c r="C13382" s="806" t="s">
        <v>470</v>
      </c>
      <c r="D13382" s="807"/>
      <c r="E13382" s="805" t="s">
        <v>400</v>
      </c>
      <c r="F13382" s="781" t="s">
        <v>401</v>
      </c>
    </row>
    <row r="13383" spans="1:6">
      <c r="A13383" s="803"/>
      <c r="B13383" s="781"/>
      <c r="C13383" s="808"/>
      <c r="D13383" s="809"/>
      <c r="E13383" s="805"/>
      <c r="F13383" s="781"/>
    </row>
    <row r="13384" spans="1:6">
      <c r="A13384" s="803"/>
      <c r="B13384" s="781"/>
      <c r="C13384" s="247" t="s">
        <v>402</v>
      </c>
      <c r="D13384" s="247" t="s">
        <v>403</v>
      </c>
      <c r="E13384" s="805"/>
      <c r="F13384" s="781"/>
    </row>
    <row r="13385" spans="1:6">
      <c r="A13385" s="712">
        <v>1</v>
      </c>
      <c r="B13385" s="709">
        <v>2</v>
      </c>
      <c r="C13385" s="247">
        <v>3</v>
      </c>
      <c r="D13385" s="247">
        <v>4</v>
      </c>
      <c r="E13385" s="711">
        <v>5</v>
      </c>
      <c r="F13385" s="709">
        <v>6</v>
      </c>
    </row>
    <row r="13386" spans="1:6">
      <c r="A13386" s="712">
        <v>1</v>
      </c>
      <c r="B13386" s="248" t="s">
        <v>368</v>
      </c>
      <c r="C13386" s="249"/>
      <c r="D13386" s="249"/>
      <c r="E13386" s="125"/>
      <c r="F13386" s="710"/>
    </row>
    <row r="13387" spans="1:6">
      <c r="A13387" s="126" t="s">
        <v>264</v>
      </c>
      <c r="B13387" s="250" t="s">
        <v>369</v>
      </c>
      <c r="C13387" s="126" t="s">
        <v>1877</v>
      </c>
      <c r="D13387" s="126" t="s">
        <v>1877</v>
      </c>
      <c r="E13387" s="124"/>
      <c r="F13387" s="119"/>
    </row>
    <row r="13388" spans="1:6">
      <c r="A13388" s="126" t="s">
        <v>265</v>
      </c>
      <c r="B13388" s="251" t="s">
        <v>223</v>
      </c>
      <c r="C13388" s="126" t="s">
        <v>1877</v>
      </c>
      <c r="D13388" s="126" t="s">
        <v>1877</v>
      </c>
      <c r="E13388" s="124"/>
      <c r="F13388" s="119"/>
    </row>
    <row r="13389" spans="1:6" ht="31.5">
      <c r="A13389" s="126" t="s">
        <v>276</v>
      </c>
      <c r="B13389" s="251" t="s">
        <v>480</v>
      </c>
      <c r="C13389" s="126" t="s">
        <v>1877</v>
      </c>
      <c r="D13389" s="126" t="s">
        <v>1877</v>
      </c>
      <c r="E13389" s="124"/>
      <c r="F13389" s="119"/>
    </row>
    <row r="13390" spans="1:6" ht="63">
      <c r="A13390" s="127" t="s">
        <v>291</v>
      </c>
      <c r="B13390" s="128" t="s">
        <v>481</v>
      </c>
      <c r="C13390" s="126" t="s">
        <v>1877</v>
      </c>
      <c r="D13390" s="126" t="s">
        <v>1877</v>
      </c>
      <c r="E13390" s="124"/>
      <c r="F13390" s="119"/>
    </row>
    <row r="13391" spans="1:6" ht="31.5">
      <c r="A13391" s="127" t="s">
        <v>482</v>
      </c>
      <c r="B13391" s="128" t="s">
        <v>483</v>
      </c>
      <c r="C13391" s="126" t="s">
        <v>1877</v>
      </c>
      <c r="D13391" s="126" t="s">
        <v>1877</v>
      </c>
      <c r="E13391" s="124"/>
      <c r="F13391" s="119"/>
    </row>
    <row r="13392" spans="1:6">
      <c r="A13392" s="127" t="s">
        <v>484</v>
      </c>
      <c r="B13392" s="128" t="s">
        <v>485</v>
      </c>
      <c r="C13392" s="126" t="s">
        <v>1877</v>
      </c>
      <c r="D13392" s="126" t="s">
        <v>1877</v>
      </c>
      <c r="E13392" s="124"/>
      <c r="F13392" s="119"/>
    </row>
    <row r="13393" spans="1:6">
      <c r="A13393" s="129">
        <v>2</v>
      </c>
      <c r="B13393" s="130" t="s">
        <v>298</v>
      </c>
      <c r="C13393" s="126"/>
      <c r="D13393" s="126"/>
      <c r="E13393" s="124"/>
      <c r="F13393" s="119"/>
    </row>
    <row r="13394" spans="1:6" ht="31.5">
      <c r="A13394" s="127" t="s">
        <v>267</v>
      </c>
      <c r="B13394" s="128" t="s">
        <v>486</v>
      </c>
      <c r="C13394" s="126" t="s">
        <v>1877</v>
      </c>
      <c r="D13394" s="126" t="s">
        <v>1877</v>
      </c>
      <c r="E13394" s="124"/>
      <c r="F13394" s="119"/>
    </row>
    <row r="13395" spans="1:6" ht="63">
      <c r="A13395" s="127" t="s">
        <v>268</v>
      </c>
      <c r="B13395" s="128" t="s">
        <v>411</v>
      </c>
      <c r="C13395" s="126" t="s">
        <v>1877</v>
      </c>
      <c r="D13395" s="126" t="s">
        <v>1877</v>
      </c>
      <c r="E13395" s="124"/>
      <c r="F13395" s="119"/>
    </row>
    <row r="13396" spans="1:6" ht="31.5">
      <c r="A13396" s="127" t="s">
        <v>269</v>
      </c>
      <c r="B13396" s="128" t="s">
        <v>412</v>
      </c>
      <c r="C13396" s="126" t="s">
        <v>1877</v>
      </c>
      <c r="D13396" s="126" t="s">
        <v>1877</v>
      </c>
      <c r="E13396" s="124"/>
      <c r="F13396" s="119"/>
    </row>
    <row r="13397" spans="1:6" ht="47.25">
      <c r="A13397" s="129">
        <v>3</v>
      </c>
      <c r="B13397" s="130" t="s">
        <v>210</v>
      </c>
      <c r="C13397" s="126" t="s">
        <v>1877</v>
      </c>
      <c r="D13397" s="126" t="s">
        <v>1877</v>
      </c>
      <c r="E13397" s="124"/>
      <c r="F13397" s="119"/>
    </row>
    <row r="13398" spans="1:6" ht="31.5">
      <c r="A13398" s="127" t="s">
        <v>299</v>
      </c>
      <c r="B13398" s="128" t="s">
        <v>211</v>
      </c>
      <c r="C13398" s="126" t="s">
        <v>1877</v>
      </c>
      <c r="D13398" s="126" t="s">
        <v>1877</v>
      </c>
      <c r="E13398" s="124"/>
      <c r="F13398" s="119"/>
    </row>
    <row r="13399" spans="1:6">
      <c r="A13399" s="127" t="s">
        <v>240</v>
      </c>
      <c r="B13399" s="128" t="s">
        <v>212</v>
      </c>
      <c r="C13399" s="126" t="s">
        <v>1877</v>
      </c>
      <c r="D13399" s="126" t="s">
        <v>1877</v>
      </c>
      <c r="E13399" s="124"/>
      <c r="F13399" s="119"/>
    </row>
    <row r="13400" spans="1:6">
      <c r="A13400" s="127" t="s">
        <v>242</v>
      </c>
      <c r="B13400" s="128" t="s">
        <v>213</v>
      </c>
      <c r="C13400" s="126" t="s">
        <v>1877</v>
      </c>
      <c r="D13400" s="126" t="s">
        <v>1877</v>
      </c>
      <c r="E13400" s="124"/>
      <c r="F13400" s="119"/>
    </row>
    <row r="13401" spans="1:6">
      <c r="A13401" s="127" t="s">
        <v>214</v>
      </c>
      <c r="B13401" s="128" t="s">
        <v>215</v>
      </c>
      <c r="C13401" s="126" t="s">
        <v>1877</v>
      </c>
      <c r="D13401" s="126" t="s">
        <v>1877</v>
      </c>
      <c r="E13401" s="124"/>
      <c r="F13401" s="119"/>
    </row>
    <row r="13402" spans="1:6">
      <c r="A13402" s="127" t="s">
        <v>216</v>
      </c>
      <c r="B13402" s="128" t="s">
        <v>217</v>
      </c>
      <c r="C13402" s="126" t="s">
        <v>1877</v>
      </c>
      <c r="D13402" s="126" t="s">
        <v>1877</v>
      </c>
      <c r="E13402" s="124"/>
      <c r="F13402" s="119"/>
    </row>
    <row r="13403" spans="1:6">
      <c r="A13403" s="129">
        <v>4</v>
      </c>
      <c r="B13403" s="130" t="s">
        <v>394</v>
      </c>
      <c r="C13403" s="126"/>
      <c r="D13403" s="126"/>
      <c r="E13403" s="124"/>
      <c r="F13403" s="119"/>
    </row>
    <row r="13404" spans="1:6" ht="31.5">
      <c r="A13404" s="126" t="s">
        <v>271</v>
      </c>
      <c r="B13404" s="251" t="s">
        <v>218</v>
      </c>
      <c r="C13404" s="126" t="s">
        <v>1877</v>
      </c>
      <c r="D13404" s="126" t="s">
        <v>1877</v>
      </c>
      <c r="E13404" s="124"/>
      <c r="F13404" s="119"/>
    </row>
    <row r="13405" spans="1:6" ht="63">
      <c r="A13405" s="126" t="s">
        <v>272</v>
      </c>
      <c r="B13405" s="251" t="s">
        <v>392</v>
      </c>
      <c r="C13405" s="126" t="s">
        <v>1877</v>
      </c>
      <c r="D13405" s="126" t="s">
        <v>1877</v>
      </c>
      <c r="E13405" s="124"/>
      <c r="F13405" s="119"/>
    </row>
    <row r="13406" spans="1:6" ht="31.5">
      <c r="A13406" s="126" t="s">
        <v>273</v>
      </c>
      <c r="B13406" s="251" t="s">
        <v>500</v>
      </c>
      <c r="C13406" s="126" t="s">
        <v>1877</v>
      </c>
      <c r="D13406" s="126" t="s">
        <v>1877</v>
      </c>
      <c r="E13406" s="124"/>
      <c r="F13406" s="119"/>
    </row>
    <row r="13407" spans="1:6" ht="31.5">
      <c r="A13407" s="126" t="s">
        <v>138</v>
      </c>
      <c r="B13407" s="251" t="s">
        <v>501</v>
      </c>
      <c r="C13407" s="126" t="s">
        <v>1877</v>
      </c>
      <c r="D13407" s="126" t="s">
        <v>1877</v>
      </c>
      <c r="E13407" s="124"/>
      <c r="F13407" s="119"/>
    </row>
    <row r="13408" spans="1:6">
      <c r="E13408" s="719"/>
      <c r="F13408" s="178" t="s">
        <v>251</v>
      </c>
    </row>
    <row r="13409" spans="1:6">
      <c r="B13409" s="53"/>
      <c r="F13409" s="178" t="s">
        <v>456</v>
      </c>
    </row>
    <row r="13410" spans="1:6">
      <c r="F13410" s="178" t="s">
        <v>182</v>
      </c>
    </row>
    <row r="13411" spans="1:6">
      <c r="F13411" s="178"/>
    </row>
    <row r="13412" spans="1:6">
      <c r="A13412" s="802" t="s">
        <v>399</v>
      </c>
      <c r="B13412" s="802"/>
      <c r="C13412" s="802"/>
      <c r="D13412" s="802"/>
      <c r="E13412" s="802"/>
      <c r="F13412" s="802"/>
    </row>
    <row r="13413" spans="1:6">
      <c r="A13413" s="802" t="s">
        <v>303</v>
      </c>
      <c r="B13413" s="802"/>
      <c r="C13413" s="802"/>
      <c r="D13413" s="802"/>
      <c r="E13413" s="802"/>
      <c r="F13413" s="802"/>
    </row>
    <row r="13414" spans="1:6">
      <c r="F13414" s="178" t="s">
        <v>219</v>
      </c>
    </row>
    <row r="13415" spans="1:6">
      <c r="F13415" s="178" t="s">
        <v>220</v>
      </c>
    </row>
    <row r="13416" spans="1:6">
      <c r="F13416" s="178" t="s">
        <v>221</v>
      </c>
    </row>
    <row r="13417" spans="1:6">
      <c r="F13417" s="246" t="s">
        <v>222</v>
      </c>
    </row>
    <row r="13418" spans="1:6">
      <c r="F13418" s="178" t="s">
        <v>1885</v>
      </c>
    </row>
    <row r="13419" spans="1:6">
      <c r="F13419" s="178" t="s">
        <v>177</v>
      </c>
    </row>
    <row r="13420" spans="1:6">
      <c r="A13420" s="123"/>
    </row>
    <row r="13421" spans="1:6">
      <c r="A13421" s="804" t="s">
        <v>1886</v>
      </c>
      <c r="B13421" s="804"/>
      <c r="C13421" s="804"/>
      <c r="D13421" s="804"/>
      <c r="E13421" s="804"/>
      <c r="F13421" s="804"/>
    </row>
    <row r="13422" spans="1:6">
      <c r="A13422" s="121" t="s">
        <v>720</v>
      </c>
      <c r="B13422" s="640" t="s">
        <v>1629</v>
      </c>
    </row>
    <row r="13423" spans="1:6">
      <c r="A13423" s="803" t="s">
        <v>262</v>
      </c>
      <c r="B13423" s="781" t="s">
        <v>418</v>
      </c>
      <c r="C13423" s="806" t="s">
        <v>470</v>
      </c>
      <c r="D13423" s="807"/>
      <c r="E13423" s="805" t="s">
        <v>400</v>
      </c>
      <c r="F13423" s="781" t="s">
        <v>401</v>
      </c>
    </row>
    <row r="13424" spans="1:6">
      <c r="A13424" s="803"/>
      <c r="B13424" s="781"/>
      <c r="C13424" s="808"/>
      <c r="D13424" s="809"/>
      <c r="E13424" s="805"/>
      <c r="F13424" s="781"/>
    </row>
    <row r="13425" spans="1:6">
      <c r="A13425" s="803"/>
      <c r="B13425" s="781"/>
      <c r="C13425" s="247" t="s">
        <v>402</v>
      </c>
      <c r="D13425" s="247" t="s">
        <v>403</v>
      </c>
      <c r="E13425" s="805"/>
      <c r="F13425" s="781"/>
    </row>
    <row r="13426" spans="1:6">
      <c r="A13426" s="712">
        <v>1</v>
      </c>
      <c r="B13426" s="709">
        <v>2</v>
      </c>
      <c r="C13426" s="247">
        <v>3</v>
      </c>
      <c r="D13426" s="247">
        <v>4</v>
      </c>
      <c r="E13426" s="711">
        <v>5</v>
      </c>
      <c r="F13426" s="709">
        <v>6</v>
      </c>
    </row>
    <row r="13427" spans="1:6">
      <c r="A13427" s="712">
        <v>1</v>
      </c>
      <c r="B13427" s="248" t="s">
        <v>368</v>
      </c>
      <c r="C13427" s="249"/>
      <c r="D13427" s="249"/>
      <c r="E13427" s="125"/>
      <c r="F13427" s="710"/>
    </row>
    <row r="13428" spans="1:6">
      <c r="A13428" s="126" t="s">
        <v>264</v>
      </c>
      <c r="B13428" s="250" t="s">
        <v>369</v>
      </c>
      <c r="C13428" s="126" t="s">
        <v>1877</v>
      </c>
      <c r="D13428" s="126" t="s">
        <v>1877</v>
      </c>
      <c r="E13428" s="124"/>
      <c r="F13428" s="119"/>
    </row>
    <row r="13429" spans="1:6">
      <c r="A13429" s="126" t="s">
        <v>265</v>
      </c>
      <c r="B13429" s="251" t="s">
        <v>223</v>
      </c>
      <c r="C13429" s="126" t="s">
        <v>1877</v>
      </c>
      <c r="D13429" s="126" t="s">
        <v>1877</v>
      </c>
      <c r="E13429" s="124"/>
      <c r="F13429" s="119"/>
    </row>
    <row r="13430" spans="1:6" ht="31.5">
      <c r="A13430" s="126" t="s">
        <v>276</v>
      </c>
      <c r="B13430" s="251" t="s">
        <v>480</v>
      </c>
      <c r="C13430" s="126" t="s">
        <v>1877</v>
      </c>
      <c r="D13430" s="126" t="s">
        <v>1877</v>
      </c>
      <c r="E13430" s="124"/>
      <c r="F13430" s="119"/>
    </row>
    <row r="13431" spans="1:6" ht="63">
      <c r="A13431" s="127" t="s">
        <v>291</v>
      </c>
      <c r="B13431" s="128" t="s">
        <v>481</v>
      </c>
      <c r="C13431" s="126" t="s">
        <v>1877</v>
      </c>
      <c r="D13431" s="126" t="s">
        <v>1877</v>
      </c>
      <c r="E13431" s="124"/>
      <c r="F13431" s="119"/>
    </row>
    <row r="13432" spans="1:6" ht="31.5">
      <c r="A13432" s="127" t="s">
        <v>482</v>
      </c>
      <c r="B13432" s="128" t="s">
        <v>483</v>
      </c>
      <c r="C13432" s="126" t="s">
        <v>1877</v>
      </c>
      <c r="D13432" s="126" t="s">
        <v>1877</v>
      </c>
      <c r="E13432" s="124"/>
      <c r="F13432" s="119"/>
    </row>
    <row r="13433" spans="1:6">
      <c r="A13433" s="127" t="s">
        <v>484</v>
      </c>
      <c r="B13433" s="128" t="s">
        <v>485</v>
      </c>
      <c r="C13433" s="126" t="s">
        <v>1877</v>
      </c>
      <c r="D13433" s="126" t="s">
        <v>1877</v>
      </c>
      <c r="E13433" s="124"/>
      <c r="F13433" s="119"/>
    </row>
    <row r="13434" spans="1:6">
      <c r="A13434" s="129">
        <v>2</v>
      </c>
      <c r="B13434" s="130" t="s">
        <v>298</v>
      </c>
      <c r="C13434" s="126"/>
      <c r="D13434" s="126"/>
      <c r="E13434" s="124"/>
      <c r="F13434" s="119"/>
    </row>
    <row r="13435" spans="1:6" ht="31.5">
      <c r="A13435" s="127" t="s">
        <v>267</v>
      </c>
      <c r="B13435" s="128" t="s">
        <v>486</v>
      </c>
      <c r="C13435" s="126" t="s">
        <v>1877</v>
      </c>
      <c r="D13435" s="126" t="s">
        <v>1877</v>
      </c>
      <c r="E13435" s="124"/>
      <c r="F13435" s="119"/>
    </row>
    <row r="13436" spans="1:6" ht="63">
      <c r="A13436" s="127" t="s">
        <v>268</v>
      </c>
      <c r="B13436" s="128" t="s">
        <v>411</v>
      </c>
      <c r="C13436" s="126" t="s">
        <v>1877</v>
      </c>
      <c r="D13436" s="126" t="s">
        <v>1877</v>
      </c>
      <c r="E13436" s="124"/>
      <c r="F13436" s="119"/>
    </row>
    <row r="13437" spans="1:6" ht="31.5">
      <c r="A13437" s="127" t="s">
        <v>269</v>
      </c>
      <c r="B13437" s="128" t="s">
        <v>412</v>
      </c>
      <c r="C13437" s="126" t="s">
        <v>1877</v>
      </c>
      <c r="D13437" s="126" t="s">
        <v>1877</v>
      </c>
      <c r="E13437" s="124"/>
      <c r="F13437" s="119"/>
    </row>
    <row r="13438" spans="1:6" ht="47.25">
      <c r="A13438" s="129">
        <v>3</v>
      </c>
      <c r="B13438" s="130" t="s">
        <v>210</v>
      </c>
      <c r="C13438" s="126" t="s">
        <v>1877</v>
      </c>
      <c r="D13438" s="126" t="s">
        <v>1877</v>
      </c>
      <c r="E13438" s="124"/>
      <c r="F13438" s="119"/>
    </row>
    <row r="13439" spans="1:6" ht="31.5">
      <c r="A13439" s="127" t="s">
        <v>299</v>
      </c>
      <c r="B13439" s="128" t="s">
        <v>211</v>
      </c>
      <c r="C13439" s="126" t="s">
        <v>1877</v>
      </c>
      <c r="D13439" s="126" t="s">
        <v>1877</v>
      </c>
      <c r="E13439" s="124"/>
      <c r="F13439" s="119"/>
    </row>
    <row r="13440" spans="1:6">
      <c r="A13440" s="127" t="s">
        <v>240</v>
      </c>
      <c r="B13440" s="128" t="s">
        <v>212</v>
      </c>
      <c r="C13440" s="126" t="s">
        <v>1877</v>
      </c>
      <c r="D13440" s="126" t="s">
        <v>1877</v>
      </c>
      <c r="E13440" s="124"/>
      <c r="F13440" s="119"/>
    </row>
    <row r="13441" spans="1:6">
      <c r="A13441" s="127" t="s">
        <v>242</v>
      </c>
      <c r="B13441" s="128" t="s">
        <v>213</v>
      </c>
      <c r="C13441" s="126" t="s">
        <v>1877</v>
      </c>
      <c r="D13441" s="126" t="s">
        <v>1877</v>
      </c>
      <c r="E13441" s="124"/>
      <c r="F13441" s="119"/>
    </row>
    <row r="13442" spans="1:6">
      <c r="A13442" s="127" t="s">
        <v>214</v>
      </c>
      <c r="B13442" s="128" t="s">
        <v>215</v>
      </c>
      <c r="C13442" s="126" t="s">
        <v>1877</v>
      </c>
      <c r="D13442" s="126" t="s">
        <v>1877</v>
      </c>
      <c r="E13442" s="124"/>
      <c r="F13442" s="119"/>
    </row>
    <row r="13443" spans="1:6">
      <c r="A13443" s="127" t="s">
        <v>216</v>
      </c>
      <c r="B13443" s="128" t="s">
        <v>217</v>
      </c>
      <c r="C13443" s="126" t="s">
        <v>1877</v>
      </c>
      <c r="D13443" s="126" t="s">
        <v>1877</v>
      </c>
      <c r="E13443" s="124"/>
      <c r="F13443" s="119"/>
    </row>
    <row r="13444" spans="1:6">
      <c r="A13444" s="129">
        <v>4</v>
      </c>
      <c r="B13444" s="130" t="s">
        <v>394</v>
      </c>
      <c r="C13444" s="126"/>
      <c r="D13444" s="126"/>
      <c r="E13444" s="124"/>
      <c r="F13444" s="119"/>
    </row>
    <row r="13445" spans="1:6" ht="31.5">
      <c r="A13445" s="126" t="s">
        <v>271</v>
      </c>
      <c r="B13445" s="251" t="s">
        <v>218</v>
      </c>
      <c r="C13445" s="126" t="s">
        <v>1877</v>
      </c>
      <c r="D13445" s="126" t="s">
        <v>1877</v>
      </c>
      <c r="E13445" s="124"/>
      <c r="F13445" s="119"/>
    </row>
    <row r="13446" spans="1:6" ht="63">
      <c r="A13446" s="126" t="s">
        <v>272</v>
      </c>
      <c r="B13446" s="251" t="s">
        <v>392</v>
      </c>
      <c r="C13446" s="126" t="s">
        <v>1877</v>
      </c>
      <c r="D13446" s="126" t="s">
        <v>1877</v>
      </c>
      <c r="E13446" s="124"/>
      <c r="F13446" s="119"/>
    </row>
    <row r="13447" spans="1:6" ht="31.5">
      <c r="A13447" s="126" t="s">
        <v>273</v>
      </c>
      <c r="B13447" s="251" t="s">
        <v>500</v>
      </c>
      <c r="C13447" s="126" t="s">
        <v>1877</v>
      </c>
      <c r="D13447" s="126" t="s">
        <v>1877</v>
      </c>
      <c r="E13447" s="124"/>
      <c r="F13447" s="119"/>
    </row>
    <row r="13448" spans="1:6" ht="31.5">
      <c r="A13448" s="126" t="s">
        <v>138</v>
      </c>
      <c r="B13448" s="251" t="s">
        <v>501</v>
      </c>
      <c r="C13448" s="126" t="s">
        <v>1877</v>
      </c>
      <c r="D13448" s="126" t="s">
        <v>1877</v>
      </c>
      <c r="E13448" s="124"/>
      <c r="F13448" s="119"/>
    </row>
    <row r="13449" spans="1:6">
      <c r="E13449" s="719"/>
      <c r="F13449" s="178" t="s">
        <v>251</v>
      </c>
    </row>
    <row r="13450" spans="1:6">
      <c r="B13450" s="53"/>
      <c r="F13450" s="178" t="s">
        <v>456</v>
      </c>
    </row>
    <row r="13451" spans="1:6">
      <c r="F13451" s="178" t="s">
        <v>182</v>
      </c>
    </row>
    <row r="13452" spans="1:6">
      <c r="F13452" s="178"/>
    </row>
    <row r="13453" spans="1:6">
      <c r="A13453" s="802" t="s">
        <v>399</v>
      </c>
      <c r="B13453" s="802"/>
      <c r="C13453" s="802"/>
      <c r="D13453" s="802"/>
      <c r="E13453" s="802"/>
      <c r="F13453" s="802"/>
    </row>
    <row r="13454" spans="1:6">
      <c r="A13454" s="802" t="s">
        <v>303</v>
      </c>
      <c r="B13454" s="802"/>
      <c r="C13454" s="802"/>
      <c r="D13454" s="802"/>
      <c r="E13454" s="802"/>
      <c r="F13454" s="802"/>
    </row>
    <row r="13455" spans="1:6">
      <c r="F13455" s="178" t="s">
        <v>219</v>
      </c>
    </row>
    <row r="13456" spans="1:6">
      <c r="F13456" s="178" t="s">
        <v>220</v>
      </c>
    </row>
    <row r="13457" spans="1:6">
      <c r="F13457" s="178" t="s">
        <v>221</v>
      </c>
    </row>
    <row r="13458" spans="1:6">
      <c r="F13458" s="246" t="s">
        <v>222</v>
      </c>
    </row>
    <row r="13459" spans="1:6">
      <c r="F13459" s="178" t="s">
        <v>1885</v>
      </c>
    </row>
    <row r="13460" spans="1:6">
      <c r="F13460" s="178" t="s">
        <v>177</v>
      </c>
    </row>
    <row r="13461" spans="1:6">
      <c r="A13461" s="123"/>
    </row>
    <row r="13462" spans="1:6">
      <c r="A13462" s="804" t="s">
        <v>1886</v>
      </c>
      <c r="B13462" s="804"/>
      <c r="C13462" s="804"/>
      <c r="D13462" s="804"/>
      <c r="E13462" s="804"/>
      <c r="F13462" s="804"/>
    </row>
    <row r="13463" spans="1:6">
      <c r="A13463" s="121" t="s">
        <v>721</v>
      </c>
      <c r="B13463" s="640" t="s">
        <v>1630</v>
      </c>
    </row>
    <row r="13464" spans="1:6">
      <c r="A13464" s="803" t="s">
        <v>262</v>
      </c>
      <c r="B13464" s="781" t="s">
        <v>418</v>
      </c>
      <c r="C13464" s="806" t="s">
        <v>470</v>
      </c>
      <c r="D13464" s="807"/>
      <c r="E13464" s="805" t="s">
        <v>400</v>
      </c>
      <c r="F13464" s="781" t="s">
        <v>401</v>
      </c>
    </row>
    <row r="13465" spans="1:6">
      <c r="A13465" s="803"/>
      <c r="B13465" s="781"/>
      <c r="C13465" s="808"/>
      <c r="D13465" s="809"/>
      <c r="E13465" s="805"/>
      <c r="F13465" s="781"/>
    </row>
    <row r="13466" spans="1:6">
      <c r="A13466" s="803"/>
      <c r="B13466" s="781"/>
      <c r="C13466" s="247" t="s">
        <v>402</v>
      </c>
      <c r="D13466" s="247" t="s">
        <v>403</v>
      </c>
      <c r="E13466" s="805"/>
      <c r="F13466" s="781"/>
    </row>
    <row r="13467" spans="1:6">
      <c r="A13467" s="712">
        <v>1</v>
      </c>
      <c r="B13467" s="709">
        <v>2</v>
      </c>
      <c r="C13467" s="247">
        <v>3</v>
      </c>
      <c r="D13467" s="247">
        <v>4</v>
      </c>
      <c r="E13467" s="711">
        <v>5</v>
      </c>
      <c r="F13467" s="709">
        <v>6</v>
      </c>
    </row>
    <row r="13468" spans="1:6">
      <c r="A13468" s="712">
        <v>1</v>
      </c>
      <c r="B13468" s="248" t="s">
        <v>368</v>
      </c>
      <c r="C13468" s="249"/>
      <c r="D13468" s="249"/>
      <c r="E13468" s="125"/>
      <c r="F13468" s="710"/>
    </row>
    <row r="13469" spans="1:6">
      <c r="A13469" s="126" t="s">
        <v>264</v>
      </c>
      <c r="B13469" s="250" t="s">
        <v>369</v>
      </c>
      <c r="C13469" s="126" t="s">
        <v>1877</v>
      </c>
      <c r="D13469" s="126" t="s">
        <v>1877</v>
      </c>
      <c r="E13469" s="124"/>
      <c r="F13469" s="119"/>
    </row>
    <row r="13470" spans="1:6">
      <c r="A13470" s="126" t="s">
        <v>265</v>
      </c>
      <c r="B13470" s="251" t="s">
        <v>223</v>
      </c>
      <c r="C13470" s="126" t="s">
        <v>1877</v>
      </c>
      <c r="D13470" s="126" t="s">
        <v>1877</v>
      </c>
      <c r="E13470" s="124"/>
      <c r="F13470" s="119"/>
    </row>
    <row r="13471" spans="1:6" ht="31.5">
      <c r="A13471" s="126" t="s">
        <v>276</v>
      </c>
      <c r="B13471" s="251" t="s">
        <v>480</v>
      </c>
      <c r="C13471" s="126" t="s">
        <v>1877</v>
      </c>
      <c r="D13471" s="126" t="s">
        <v>1877</v>
      </c>
      <c r="E13471" s="124"/>
      <c r="F13471" s="119"/>
    </row>
    <row r="13472" spans="1:6" ht="63">
      <c r="A13472" s="127" t="s">
        <v>291</v>
      </c>
      <c r="B13472" s="128" t="s">
        <v>481</v>
      </c>
      <c r="C13472" s="126" t="s">
        <v>1877</v>
      </c>
      <c r="D13472" s="126" t="s">
        <v>1877</v>
      </c>
      <c r="E13472" s="124"/>
      <c r="F13472" s="119"/>
    </row>
    <row r="13473" spans="1:6" ht="31.5">
      <c r="A13473" s="127" t="s">
        <v>482</v>
      </c>
      <c r="B13473" s="128" t="s">
        <v>483</v>
      </c>
      <c r="C13473" s="126" t="s">
        <v>1877</v>
      </c>
      <c r="D13473" s="126" t="s">
        <v>1877</v>
      </c>
      <c r="E13473" s="124"/>
      <c r="F13473" s="119"/>
    </row>
    <row r="13474" spans="1:6">
      <c r="A13474" s="127" t="s">
        <v>484</v>
      </c>
      <c r="B13474" s="128" t="s">
        <v>485</v>
      </c>
      <c r="C13474" s="126" t="s">
        <v>1877</v>
      </c>
      <c r="D13474" s="126" t="s">
        <v>1877</v>
      </c>
      <c r="E13474" s="124"/>
      <c r="F13474" s="119"/>
    </row>
    <row r="13475" spans="1:6">
      <c r="A13475" s="129">
        <v>2</v>
      </c>
      <c r="B13475" s="130" t="s">
        <v>298</v>
      </c>
      <c r="C13475" s="126"/>
      <c r="D13475" s="126"/>
      <c r="E13475" s="124"/>
      <c r="F13475" s="119"/>
    </row>
    <row r="13476" spans="1:6" ht="31.5">
      <c r="A13476" s="127" t="s">
        <v>267</v>
      </c>
      <c r="B13476" s="128" t="s">
        <v>486</v>
      </c>
      <c r="C13476" s="126" t="s">
        <v>1877</v>
      </c>
      <c r="D13476" s="126" t="s">
        <v>1877</v>
      </c>
      <c r="E13476" s="124"/>
      <c r="F13476" s="119"/>
    </row>
    <row r="13477" spans="1:6" ht="63">
      <c r="A13477" s="127" t="s">
        <v>268</v>
      </c>
      <c r="B13477" s="128" t="s">
        <v>411</v>
      </c>
      <c r="C13477" s="126" t="s">
        <v>1877</v>
      </c>
      <c r="D13477" s="126" t="s">
        <v>1877</v>
      </c>
      <c r="E13477" s="124"/>
      <c r="F13477" s="119"/>
    </row>
    <row r="13478" spans="1:6" ht="31.5">
      <c r="A13478" s="127" t="s">
        <v>269</v>
      </c>
      <c r="B13478" s="128" t="s">
        <v>412</v>
      </c>
      <c r="C13478" s="126" t="s">
        <v>1877</v>
      </c>
      <c r="D13478" s="126" t="s">
        <v>1877</v>
      </c>
      <c r="E13478" s="124"/>
      <c r="F13478" s="119"/>
    </row>
    <row r="13479" spans="1:6" ht="47.25">
      <c r="A13479" s="129">
        <v>3</v>
      </c>
      <c r="B13479" s="130" t="s">
        <v>210</v>
      </c>
      <c r="C13479" s="126" t="s">
        <v>1877</v>
      </c>
      <c r="D13479" s="126" t="s">
        <v>1877</v>
      </c>
      <c r="E13479" s="124"/>
      <c r="F13479" s="119"/>
    </row>
    <row r="13480" spans="1:6" ht="31.5">
      <c r="A13480" s="127" t="s">
        <v>299</v>
      </c>
      <c r="B13480" s="128" t="s">
        <v>211</v>
      </c>
      <c r="C13480" s="126" t="s">
        <v>1877</v>
      </c>
      <c r="D13480" s="126" t="s">
        <v>1877</v>
      </c>
      <c r="E13480" s="124"/>
      <c r="F13480" s="119"/>
    </row>
    <row r="13481" spans="1:6">
      <c r="A13481" s="127" t="s">
        <v>240</v>
      </c>
      <c r="B13481" s="128" t="s">
        <v>212</v>
      </c>
      <c r="C13481" s="126" t="s">
        <v>1877</v>
      </c>
      <c r="D13481" s="126" t="s">
        <v>1877</v>
      </c>
      <c r="E13481" s="124"/>
      <c r="F13481" s="119"/>
    </row>
    <row r="13482" spans="1:6">
      <c r="A13482" s="127" t="s">
        <v>242</v>
      </c>
      <c r="B13482" s="128" t="s">
        <v>213</v>
      </c>
      <c r="C13482" s="126" t="s">
        <v>1877</v>
      </c>
      <c r="D13482" s="126" t="s">
        <v>1877</v>
      </c>
      <c r="E13482" s="124"/>
      <c r="F13482" s="119"/>
    </row>
    <row r="13483" spans="1:6">
      <c r="A13483" s="127" t="s">
        <v>214</v>
      </c>
      <c r="B13483" s="128" t="s">
        <v>215</v>
      </c>
      <c r="C13483" s="126" t="s">
        <v>1877</v>
      </c>
      <c r="D13483" s="126" t="s">
        <v>1877</v>
      </c>
      <c r="E13483" s="124"/>
      <c r="F13483" s="119"/>
    </row>
    <row r="13484" spans="1:6">
      <c r="A13484" s="127" t="s">
        <v>216</v>
      </c>
      <c r="B13484" s="128" t="s">
        <v>217</v>
      </c>
      <c r="C13484" s="126" t="s">
        <v>1877</v>
      </c>
      <c r="D13484" s="126" t="s">
        <v>1877</v>
      </c>
      <c r="E13484" s="124"/>
      <c r="F13484" s="119"/>
    </row>
    <row r="13485" spans="1:6">
      <c r="A13485" s="129">
        <v>4</v>
      </c>
      <c r="B13485" s="130" t="s">
        <v>394</v>
      </c>
      <c r="C13485" s="126"/>
      <c r="D13485" s="126"/>
      <c r="E13485" s="124"/>
      <c r="F13485" s="119"/>
    </row>
    <row r="13486" spans="1:6" ht="31.5">
      <c r="A13486" s="126" t="s">
        <v>271</v>
      </c>
      <c r="B13486" s="251" t="s">
        <v>218</v>
      </c>
      <c r="C13486" s="126" t="s">
        <v>1877</v>
      </c>
      <c r="D13486" s="126" t="s">
        <v>1877</v>
      </c>
      <c r="E13486" s="124"/>
      <c r="F13486" s="119"/>
    </row>
    <row r="13487" spans="1:6" ht="63">
      <c r="A13487" s="126" t="s">
        <v>272</v>
      </c>
      <c r="B13487" s="251" t="s">
        <v>392</v>
      </c>
      <c r="C13487" s="126" t="s">
        <v>1877</v>
      </c>
      <c r="D13487" s="126" t="s">
        <v>1877</v>
      </c>
      <c r="E13487" s="124"/>
      <c r="F13487" s="119"/>
    </row>
    <row r="13488" spans="1:6" ht="31.5">
      <c r="A13488" s="126" t="s">
        <v>273</v>
      </c>
      <c r="B13488" s="251" t="s">
        <v>500</v>
      </c>
      <c r="C13488" s="126" t="s">
        <v>1877</v>
      </c>
      <c r="D13488" s="126" t="s">
        <v>1877</v>
      </c>
      <c r="E13488" s="124"/>
      <c r="F13488" s="119"/>
    </row>
    <row r="13489" spans="1:6" ht="31.5">
      <c r="A13489" s="126" t="s">
        <v>138</v>
      </c>
      <c r="B13489" s="251" t="s">
        <v>501</v>
      </c>
      <c r="C13489" s="126" t="s">
        <v>1877</v>
      </c>
      <c r="D13489" s="126" t="s">
        <v>1877</v>
      </c>
      <c r="E13489" s="124"/>
      <c r="F13489" s="119"/>
    </row>
    <row r="13490" spans="1:6">
      <c r="E13490" s="719"/>
      <c r="F13490" s="178" t="s">
        <v>251</v>
      </c>
    </row>
    <row r="13491" spans="1:6">
      <c r="B13491" s="53"/>
      <c r="F13491" s="178" t="s">
        <v>456</v>
      </c>
    </row>
    <row r="13492" spans="1:6">
      <c r="F13492" s="178" t="s">
        <v>182</v>
      </c>
    </row>
    <row r="13493" spans="1:6">
      <c r="F13493" s="178"/>
    </row>
    <row r="13494" spans="1:6">
      <c r="A13494" s="802" t="s">
        <v>399</v>
      </c>
      <c r="B13494" s="802"/>
      <c r="C13494" s="802"/>
      <c r="D13494" s="802"/>
      <c r="E13494" s="802"/>
      <c r="F13494" s="802"/>
    </row>
    <row r="13495" spans="1:6">
      <c r="A13495" s="802" t="s">
        <v>303</v>
      </c>
      <c r="B13495" s="802"/>
      <c r="C13495" s="802"/>
      <c r="D13495" s="802"/>
      <c r="E13495" s="802"/>
      <c r="F13495" s="802"/>
    </row>
    <row r="13496" spans="1:6">
      <c r="F13496" s="178" t="s">
        <v>219</v>
      </c>
    </row>
    <row r="13497" spans="1:6">
      <c r="F13497" s="178" t="s">
        <v>220</v>
      </c>
    </row>
    <row r="13498" spans="1:6">
      <c r="F13498" s="178" t="s">
        <v>221</v>
      </c>
    </row>
    <row r="13499" spans="1:6">
      <c r="F13499" s="246" t="s">
        <v>222</v>
      </c>
    </row>
    <row r="13500" spans="1:6">
      <c r="F13500" s="178" t="s">
        <v>1885</v>
      </c>
    </row>
    <row r="13501" spans="1:6">
      <c r="F13501" s="178" t="s">
        <v>177</v>
      </c>
    </row>
    <row r="13502" spans="1:6">
      <c r="A13502" s="123"/>
    </row>
    <row r="13503" spans="1:6">
      <c r="A13503" s="804" t="s">
        <v>1886</v>
      </c>
      <c r="B13503" s="804"/>
      <c r="C13503" s="804"/>
      <c r="D13503" s="804"/>
      <c r="E13503" s="804"/>
      <c r="F13503" s="804"/>
    </row>
    <row r="13504" spans="1:6">
      <c r="A13504" s="121" t="s">
        <v>722</v>
      </c>
      <c r="B13504" s="640" t="s">
        <v>1631</v>
      </c>
    </row>
    <row r="13505" spans="1:6">
      <c r="A13505" s="803" t="s">
        <v>262</v>
      </c>
      <c r="B13505" s="781" t="s">
        <v>418</v>
      </c>
      <c r="C13505" s="806" t="s">
        <v>470</v>
      </c>
      <c r="D13505" s="807"/>
      <c r="E13505" s="805" t="s">
        <v>400</v>
      </c>
      <c r="F13505" s="781" t="s">
        <v>401</v>
      </c>
    </row>
    <row r="13506" spans="1:6">
      <c r="A13506" s="803"/>
      <c r="B13506" s="781"/>
      <c r="C13506" s="808"/>
      <c r="D13506" s="809"/>
      <c r="E13506" s="805"/>
      <c r="F13506" s="781"/>
    </row>
    <row r="13507" spans="1:6">
      <c r="A13507" s="803"/>
      <c r="B13507" s="781"/>
      <c r="C13507" s="247" t="s">
        <v>402</v>
      </c>
      <c r="D13507" s="247" t="s">
        <v>403</v>
      </c>
      <c r="E13507" s="805"/>
      <c r="F13507" s="781"/>
    </row>
    <row r="13508" spans="1:6">
      <c r="A13508" s="712">
        <v>1</v>
      </c>
      <c r="B13508" s="709">
        <v>2</v>
      </c>
      <c r="C13508" s="247">
        <v>3</v>
      </c>
      <c r="D13508" s="247">
        <v>4</v>
      </c>
      <c r="E13508" s="711">
        <v>5</v>
      </c>
      <c r="F13508" s="709">
        <v>6</v>
      </c>
    </row>
    <row r="13509" spans="1:6">
      <c r="A13509" s="712">
        <v>1</v>
      </c>
      <c r="B13509" s="248" t="s">
        <v>368</v>
      </c>
      <c r="C13509" s="249"/>
      <c r="D13509" s="249"/>
      <c r="E13509" s="125"/>
      <c r="F13509" s="710"/>
    </row>
    <row r="13510" spans="1:6">
      <c r="A13510" s="126" t="s">
        <v>264</v>
      </c>
      <c r="B13510" s="250" t="s">
        <v>369</v>
      </c>
      <c r="C13510" s="126" t="s">
        <v>1879</v>
      </c>
      <c r="D13510" s="126" t="s">
        <v>1879</v>
      </c>
      <c r="E13510" s="124"/>
      <c r="F13510" s="119"/>
    </row>
    <row r="13511" spans="1:6">
      <c r="A13511" s="126" t="s">
        <v>265</v>
      </c>
      <c r="B13511" s="251" t="s">
        <v>223</v>
      </c>
      <c r="C13511" s="126" t="s">
        <v>1879</v>
      </c>
      <c r="D13511" s="126" t="s">
        <v>1879</v>
      </c>
      <c r="E13511" s="124"/>
      <c r="F13511" s="119"/>
    </row>
    <row r="13512" spans="1:6" ht="31.5">
      <c r="A13512" s="126" t="s">
        <v>276</v>
      </c>
      <c r="B13512" s="251" t="s">
        <v>480</v>
      </c>
      <c r="C13512" s="126" t="s">
        <v>1879</v>
      </c>
      <c r="D13512" s="126" t="s">
        <v>1879</v>
      </c>
      <c r="E13512" s="124"/>
      <c r="F13512" s="119"/>
    </row>
    <row r="13513" spans="1:6" ht="63">
      <c r="A13513" s="127" t="s">
        <v>291</v>
      </c>
      <c r="B13513" s="128" t="s">
        <v>481</v>
      </c>
      <c r="C13513" s="126" t="s">
        <v>1879</v>
      </c>
      <c r="D13513" s="126" t="s">
        <v>1879</v>
      </c>
      <c r="E13513" s="124"/>
      <c r="F13513" s="119"/>
    </row>
    <row r="13514" spans="1:6" ht="31.5">
      <c r="A13514" s="127" t="s">
        <v>482</v>
      </c>
      <c r="B13514" s="128" t="s">
        <v>483</v>
      </c>
      <c r="C13514" s="126" t="s">
        <v>1879</v>
      </c>
      <c r="D13514" s="126" t="s">
        <v>1879</v>
      </c>
      <c r="E13514" s="124"/>
      <c r="F13514" s="119"/>
    </row>
    <row r="13515" spans="1:6">
      <c r="A13515" s="127" t="s">
        <v>484</v>
      </c>
      <c r="B13515" s="128" t="s">
        <v>485</v>
      </c>
      <c r="C13515" s="126" t="s">
        <v>1879</v>
      </c>
      <c r="D13515" s="126" t="s">
        <v>1879</v>
      </c>
      <c r="E13515" s="124"/>
      <c r="F13515" s="119"/>
    </row>
    <row r="13516" spans="1:6">
      <c r="A13516" s="129">
        <v>2</v>
      </c>
      <c r="B13516" s="130" t="s">
        <v>298</v>
      </c>
      <c r="C13516" s="126"/>
      <c r="D13516" s="126"/>
      <c r="E13516" s="124"/>
      <c r="F13516" s="119"/>
    </row>
    <row r="13517" spans="1:6" ht="31.5">
      <c r="A13517" s="127" t="s">
        <v>267</v>
      </c>
      <c r="B13517" s="128" t="s">
        <v>486</v>
      </c>
      <c r="C13517" s="126" t="s">
        <v>1879</v>
      </c>
      <c r="D13517" s="126" t="s">
        <v>1879</v>
      </c>
      <c r="E13517" s="124"/>
      <c r="F13517" s="119"/>
    </row>
    <row r="13518" spans="1:6" ht="63">
      <c r="A13518" s="127" t="s">
        <v>268</v>
      </c>
      <c r="B13518" s="128" t="s">
        <v>411</v>
      </c>
      <c r="C13518" s="126" t="s">
        <v>1879</v>
      </c>
      <c r="D13518" s="126" t="s">
        <v>1879</v>
      </c>
      <c r="E13518" s="124"/>
      <c r="F13518" s="119"/>
    </row>
    <row r="13519" spans="1:6" ht="31.5">
      <c r="A13519" s="127" t="s">
        <v>269</v>
      </c>
      <c r="B13519" s="128" t="s">
        <v>412</v>
      </c>
      <c r="C13519" s="126" t="s">
        <v>1879</v>
      </c>
      <c r="D13519" s="126" t="s">
        <v>1879</v>
      </c>
      <c r="E13519" s="124"/>
      <c r="F13519" s="119"/>
    </row>
    <row r="13520" spans="1:6" ht="47.25">
      <c r="A13520" s="129">
        <v>3</v>
      </c>
      <c r="B13520" s="130" t="s">
        <v>210</v>
      </c>
      <c r="C13520" s="126" t="s">
        <v>1879</v>
      </c>
      <c r="D13520" s="126" t="s">
        <v>1879</v>
      </c>
      <c r="E13520" s="124"/>
      <c r="F13520" s="119"/>
    </row>
    <row r="13521" spans="1:6" ht="31.5">
      <c r="A13521" s="127" t="s">
        <v>299</v>
      </c>
      <c r="B13521" s="128" t="s">
        <v>211</v>
      </c>
      <c r="C13521" s="126" t="s">
        <v>1879</v>
      </c>
      <c r="D13521" s="126" t="s">
        <v>1879</v>
      </c>
      <c r="E13521" s="124"/>
      <c r="F13521" s="119"/>
    </row>
    <row r="13522" spans="1:6">
      <c r="A13522" s="127" t="s">
        <v>240</v>
      </c>
      <c r="B13522" s="128" t="s">
        <v>212</v>
      </c>
      <c r="C13522" s="126" t="s">
        <v>1879</v>
      </c>
      <c r="D13522" s="126" t="s">
        <v>1879</v>
      </c>
      <c r="E13522" s="124"/>
      <c r="F13522" s="119"/>
    </row>
    <row r="13523" spans="1:6">
      <c r="A13523" s="127" t="s">
        <v>242</v>
      </c>
      <c r="B13523" s="128" t="s">
        <v>213</v>
      </c>
      <c r="C13523" s="126" t="s">
        <v>1879</v>
      </c>
      <c r="D13523" s="126" t="s">
        <v>1879</v>
      </c>
      <c r="E13523" s="124"/>
      <c r="F13523" s="119"/>
    </row>
    <row r="13524" spans="1:6">
      <c r="A13524" s="127" t="s">
        <v>214</v>
      </c>
      <c r="B13524" s="128" t="s">
        <v>215</v>
      </c>
      <c r="C13524" s="126" t="s">
        <v>1879</v>
      </c>
      <c r="D13524" s="126" t="s">
        <v>1879</v>
      </c>
      <c r="E13524" s="124"/>
      <c r="F13524" s="119"/>
    </row>
    <row r="13525" spans="1:6">
      <c r="A13525" s="127" t="s">
        <v>216</v>
      </c>
      <c r="B13525" s="128" t="s">
        <v>217</v>
      </c>
      <c r="C13525" s="126" t="s">
        <v>1879</v>
      </c>
      <c r="D13525" s="126" t="s">
        <v>1879</v>
      </c>
      <c r="E13525" s="124"/>
      <c r="F13525" s="119"/>
    </row>
    <row r="13526" spans="1:6">
      <c r="A13526" s="129">
        <v>4</v>
      </c>
      <c r="B13526" s="130" t="s">
        <v>394</v>
      </c>
      <c r="C13526" s="126"/>
      <c r="D13526" s="126"/>
      <c r="E13526" s="124"/>
      <c r="F13526" s="119"/>
    </row>
    <row r="13527" spans="1:6" ht="31.5">
      <c r="A13527" s="126" t="s">
        <v>271</v>
      </c>
      <c r="B13527" s="251" t="s">
        <v>218</v>
      </c>
      <c r="C13527" s="126" t="s">
        <v>1879</v>
      </c>
      <c r="D13527" s="126" t="s">
        <v>1879</v>
      </c>
      <c r="E13527" s="124"/>
      <c r="F13527" s="119"/>
    </row>
    <row r="13528" spans="1:6" ht="63">
      <c r="A13528" s="126" t="s">
        <v>272</v>
      </c>
      <c r="B13528" s="251" t="s">
        <v>392</v>
      </c>
      <c r="C13528" s="126" t="s">
        <v>1879</v>
      </c>
      <c r="D13528" s="126" t="s">
        <v>1879</v>
      </c>
      <c r="E13528" s="124"/>
      <c r="F13528" s="119"/>
    </row>
    <row r="13529" spans="1:6" ht="31.5">
      <c r="A13529" s="126" t="s">
        <v>273</v>
      </c>
      <c r="B13529" s="251" t="s">
        <v>500</v>
      </c>
      <c r="C13529" s="126" t="s">
        <v>1879</v>
      </c>
      <c r="D13529" s="126" t="s">
        <v>1879</v>
      </c>
      <c r="E13529" s="124"/>
      <c r="F13529" s="119"/>
    </row>
    <row r="13530" spans="1:6" ht="31.5">
      <c r="A13530" s="126" t="s">
        <v>138</v>
      </c>
      <c r="B13530" s="251" t="s">
        <v>501</v>
      </c>
      <c r="C13530" s="126" t="s">
        <v>1879</v>
      </c>
      <c r="D13530" s="126" t="s">
        <v>1879</v>
      </c>
      <c r="E13530" s="124"/>
      <c r="F13530" s="119"/>
    </row>
    <row r="13531" spans="1:6">
      <c r="E13531" s="719"/>
      <c r="F13531" s="178" t="s">
        <v>251</v>
      </c>
    </row>
    <row r="13532" spans="1:6">
      <c r="B13532" s="53"/>
      <c r="F13532" s="178" t="s">
        <v>456</v>
      </c>
    </row>
    <row r="13533" spans="1:6">
      <c r="F13533" s="178" t="s">
        <v>182</v>
      </c>
    </row>
    <row r="13534" spans="1:6">
      <c r="F13534" s="178"/>
    </row>
    <row r="13535" spans="1:6">
      <c r="A13535" s="802" t="s">
        <v>399</v>
      </c>
      <c r="B13535" s="802"/>
      <c r="C13535" s="802"/>
      <c r="D13535" s="802"/>
      <c r="E13535" s="802"/>
      <c r="F13535" s="802"/>
    </row>
    <row r="13536" spans="1:6">
      <c r="A13536" s="802" t="s">
        <v>303</v>
      </c>
      <c r="B13536" s="802"/>
      <c r="C13536" s="802"/>
      <c r="D13536" s="802"/>
      <c r="E13536" s="802"/>
      <c r="F13536" s="802"/>
    </row>
    <row r="13537" spans="1:6">
      <c r="F13537" s="178" t="s">
        <v>219</v>
      </c>
    </row>
    <row r="13538" spans="1:6">
      <c r="F13538" s="178" t="s">
        <v>220</v>
      </c>
    </row>
    <row r="13539" spans="1:6">
      <c r="F13539" s="178" t="s">
        <v>221</v>
      </c>
    </row>
    <row r="13540" spans="1:6">
      <c r="F13540" s="246" t="s">
        <v>222</v>
      </c>
    </row>
    <row r="13541" spans="1:6">
      <c r="F13541" s="178" t="s">
        <v>1885</v>
      </c>
    </row>
    <row r="13542" spans="1:6">
      <c r="F13542" s="178" t="s">
        <v>177</v>
      </c>
    </row>
    <row r="13543" spans="1:6">
      <c r="A13543" s="123"/>
    </row>
    <row r="13544" spans="1:6">
      <c r="A13544" s="804" t="s">
        <v>1886</v>
      </c>
      <c r="B13544" s="804"/>
      <c r="C13544" s="804"/>
      <c r="D13544" s="804"/>
      <c r="E13544" s="804"/>
      <c r="F13544" s="804"/>
    </row>
    <row r="13545" spans="1:6">
      <c r="A13545" s="121" t="s">
        <v>723</v>
      </c>
      <c r="B13545" s="640" t="s">
        <v>1632</v>
      </c>
    </row>
    <row r="13546" spans="1:6">
      <c r="A13546" s="803" t="s">
        <v>262</v>
      </c>
      <c r="B13546" s="781" t="s">
        <v>418</v>
      </c>
      <c r="C13546" s="806" t="s">
        <v>470</v>
      </c>
      <c r="D13546" s="807"/>
      <c r="E13546" s="805" t="s">
        <v>400</v>
      </c>
      <c r="F13546" s="781" t="s">
        <v>401</v>
      </c>
    </row>
    <row r="13547" spans="1:6">
      <c r="A13547" s="803"/>
      <c r="B13547" s="781"/>
      <c r="C13547" s="808"/>
      <c r="D13547" s="809"/>
      <c r="E13547" s="805"/>
      <c r="F13547" s="781"/>
    </row>
    <row r="13548" spans="1:6">
      <c r="A13548" s="803"/>
      <c r="B13548" s="781"/>
      <c r="C13548" s="247" t="s">
        <v>402</v>
      </c>
      <c r="D13548" s="247" t="s">
        <v>403</v>
      </c>
      <c r="E13548" s="805"/>
      <c r="F13548" s="781"/>
    </row>
    <row r="13549" spans="1:6">
      <c r="A13549" s="712">
        <v>1</v>
      </c>
      <c r="B13549" s="709">
        <v>2</v>
      </c>
      <c r="C13549" s="247">
        <v>3</v>
      </c>
      <c r="D13549" s="247">
        <v>4</v>
      </c>
      <c r="E13549" s="711">
        <v>5</v>
      </c>
      <c r="F13549" s="709">
        <v>6</v>
      </c>
    </row>
    <row r="13550" spans="1:6">
      <c r="A13550" s="712">
        <v>1</v>
      </c>
      <c r="B13550" s="248" t="s">
        <v>368</v>
      </c>
      <c r="C13550" s="249"/>
      <c r="D13550" s="249"/>
      <c r="E13550" s="125"/>
      <c r="F13550" s="710"/>
    </row>
    <row r="13551" spans="1:6">
      <c r="A13551" s="126" t="s">
        <v>264</v>
      </c>
      <c r="B13551" s="250" t="s">
        <v>369</v>
      </c>
      <c r="C13551" s="126" t="s">
        <v>1879</v>
      </c>
      <c r="D13551" s="126" t="s">
        <v>1879</v>
      </c>
      <c r="E13551" s="124"/>
      <c r="F13551" s="119"/>
    </row>
    <row r="13552" spans="1:6">
      <c r="A13552" s="126" t="s">
        <v>265</v>
      </c>
      <c r="B13552" s="251" t="s">
        <v>223</v>
      </c>
      <c r="C13552" s="126" t="s">
        <v>1879</v>
      </c>
      <c r="D13552" s="126" t="s">
        <v>1879</v>
      </c>
      <c r="E13552" s="124"/>
      <c r="F13552" s="119"/>
    </row>
    <row r="13553" spans="1:6" ht="31.5">
      <c r="A13553" s="126" t="s">
        <v>276</v>
      </c>
      <c r="B13553" s="251" t="s">
        <v>480</v>
      </c>
      <c r="C13553" s="126" t="s">
        <v>1879</v>
      </c>
      <c r="D13553" s="126" t="s">
        <v>1879</v>
      </c>
      <c r="E13553" s="124"/>
      <c r="F13553" s="119"/>
    </row>
    <row r="13554" spans="1:6" ht="63">
      <c r="A13554" s="127" t="s">
        <v>291</v>
      </c>
      <c r="B13554" s="128" t="s">
        <v>481</v>
      </c>
      <c r="C13554" s="126" t="s">
        <v>1879</v>
      </c>
      <c r="D13554" s="126" t="s">
        <v>1879</v>
      </c>
      <c r="E13554" s="124"/>
      <c r="F13554" s="119"/>
    </row>
    <row r="13555" spans="1:6" ht="31.5">
      <c r="A13555" s="127" t="s">
        <v>482</v>
      </c>
      <c r="B13555" s="128" t="s">
        <v>483</v>
      </c>
      <c r="C13555" s="126" t="s">
        <v>1879</v>
      </c>
      <c r="D13555" s="126" t="s">
        <v>1879</v>
      </c>
      <c r="E13555" s="124"/>
      <c r="F13555" s="119"/>
    </row>
    <row r="13556" spans="1:6">
      <c r="A13556" s="127" t="s">
        <v>484</v>
      </c>
      <c r="B13556" s="128" t="s">
        <v>485</v>
      </c>
      <c r="C13556" s="126" t="s">
        <v>1879</v>
      </c>
      <c r="D13556" s="126" t="s">
        <v>1879</v>
      </c>
      <c r="E13556" s="124"/>
      <c r="F13556" s="119"/>
    </row>
    <row r="13557" spans="1:6">
      <c r="A13557" s="129">
        <v>2</v>
      </c>
      <c r="B13557" s="130" t="s">
        <v>298</v>
      </c>
      <c r="C13557" s="126"/>
      <c r="D13557" s="126"/>
      <c r="E13557" s="124"/>
      <c r="F13557" s="119"/>
    </row>
    <row r="13558" spans="1:6" ht="31.5">
      <c r="A13558" s="127" t="s">
        <v>267</v>
      </c>
      <c r="B13558" s="128" t="s">
        <v>486</v>
      </c>
      <c r="C13558" s="126" t="s">
        <v>1879</v>
      </c>
      <c r="D13558" s="126" t="s">
        <v>1879</v>
      </c>
      <c r="E13558" s="124"/>
      <c r="F13558" s="119"/>
    </row>
    <row r="13559" spans="1:6" ht="63">
      <c r="A13559" s="127" t="s">
        <v>268</v>
      </c>
      <c r="B13559" s="128" t="s">
        <v>411</v>
      </c>
      <c r="C13559" s="126" t="s">
        <v>1879</v>
      </c>
      <c r="D13559" s="126" t="s">
        <v>1879</v>
      </c>
      <c r="E13559" s="124"/>
      <c r="F13559" s="119"/>
    </row>
    <row r="13560" spans="1:6" ht="31.5">
      <c r="A13560" s="127" t="s">
        <v>269</v>
      </c>
      <c r="B13560" s="128" t="s">
        <v>412</v>
      </c>
      <c r="C13560" s="126" t="s">
        <v>1879</v>
      </c>
      <c r="D13560" s="126" t="s">
        <v>1879</v>
      </c>
      <c r="E13560" s="124"/>
      <c r="F13560" s="119"/>
    </row>
    <row r="13561" spans="1:6" ht="47.25">
      <c r="A13561" s="129">
        <v>3</v>
      </c>
      <c r="B13561" s="130" t="s">
        <v>210</v>
      </c>
      <c r="C13561" s="126" t="s">
        <v>1879</v>
      </c>
      <c r="D13561" s="126" t="s">
        <v>1879</v>
      </c>
      <c r="E13561" s="124"/>
      <c r="F13561" s="119"/>
    </row>
    <row r="13562" spans="1:6" ht="31.5">
      <c r="A13562" s="127" t="s">
        <v>299</v>
      </c>
      <c r="B13562" s="128" t="s">
        <v>211</v>
      </c>
      <c r="C13562" s="126" t="s">
        <v>1879</v>
      </c>
      <c r="D13562" s="126" t="s">
        <v>1879</v>
      </c>
      <c r="E13562" s="124"/>
      <c r="F13562" s="119"/>
    </row>
    <row r="13563" spans="1:6">
      <c r="A13563" s="127" t="s">
        <v>240</v>
      </c>
      <c r="B13563" s="128" t="s">
        <v>212</v>
      </c>
      <c r="C13563" s="126" t="s">
        <v>1879</v>
      </c>
      <c r="D13563" s="126" t="s">
        <v>1879</v>
      </c>
      <c r="E13563" s="124"/>
      <c r="F13563" s="119"/>
    </row>
    <row r="13564" spans="1:6">
      <c r="A13564" s="127" t="s">
        <v>242</v>
      </c>
      <c r="B13564" s="128" t="s">
        <v>213</v>
      </c>
      <c r="C13564" s="126" t="s">
        <v>1879</v>
      </c>
      <c r="D13564" s="126" t="s">
        <v>1879</v>
      </c>
      <c r="E13564" s="124"/>
      <c r="F13564" s="119"/>
    </row>
    <row r="13565" spans="1:6">
      <c r="A13565" s="127" t="s">
        <v>214</v>
      </c>
      <c r="B13565" s="128" t="s">
        <v>215</v>
      </c>
      <c r="C13565" s="126" t="s">
        <v>1879</v>
      </c>
      <c r="D13565" s="126" t="s">
        <v>1879</v>
      </c>
      <c r="E13565" s="124"/>
      <c r="F13565" s="119"/>
    </row>
    <row r="13566" spans="1:6">
      <c r="A13566" s="127" t="s">
        <v>216</v>
      </c>
      <c r="B13566" s="128" t="s">
        <v>217</v>
      </c>
      <c r="C13566" s="126" t="s">
        <v>1879</v>
      </c>
      <c r="D13566" s="126" t="s">
        <v>1879</v>
      </c>
      <c r="E13566" s="124"/>
      <c r="F13566" s="119"/>
    </row>
    <row r="13567" spans="1:6">
      <c r="A13567" s="129">
        <v>4</v>
      </c>
      <c r="B13567" s="130" t="s">
        <v>394</v>
      </c>
      <c r="C13567" s="126"/>
      <c r="D13567" s="126"/>
      <c r="E13567" s="124"/>
      <c r="F13567" s="119"/>
    </row>
    <row r="13568" spans="1:6" ht="31.5">
      <c r="A13568" s="126" t="s">
        <v>271</v>
      </c>
      <c r="B13568" s="251" t="s">
        <v>218</v>
      </c>
      <c r="C13568" s="126" t="s">
        <v>1879</v>
      </c>
      <c r="D13568" s="126" t="s">
        <v>1879</v>
      </c>
      <c r="E13568" s="124"/>
      <c r="F13568" s="119"/>
    </row>
    <row r="13569" spans="1:6" ht="63">
      <c r="A13569" s="126" t="s">
        <v>272</v>
      </c>
      <c r="B13569" s="251" t="s">
        <v>392</v>
      </c>
      <c r="C13569" s="126" t="s">
        <v>1879</v>
      </c>
      <c r="D13569" s="126" t="s">
        <v>1879</v>
      </c>
      <c r="E13569" s="124"/>
      <c r="F13569" s="119"/>
    </row>
    <row r="13570" spans="1:6" ht="31.5">
      <c r="A13570" s="126" t="s">
        <v>273</v>
      </c>
      <c r="B13570" s="251" t="s">
        <v>500</v>
      </c>
      <c r="C13570" s="126" t="s">
        <v>1879</v>
      </c>
      <c r="D13570" s="126" t="s">
        <v>1879</v>
      </c>
      <c r="E13570" s="124"/>
      <c r="F13570" s="119"/>
    </row>
    <row r="13571" spans="1:6" ht="31.5">
      <c r="A13571" s="126" t="s">
        <v>138</v>
      </c>
      <c r="B13571" s="251" t="s">
        <v>501</v>
      </c>
      <c r="C13571" s="126" t="s">
        <v>1879</v>
      </c>
      <c r="D13571" s="126" t="s">
        <v>1879</v>
      </c>
      <c r="E13571" s="124"/>
      <c r="F13571" s="119"/>
    </row>
    <row r="13572" spans="1:6">
      <c r="E13572" s="719"/>
      <c r="F13572" s="178" t="s">
        <v>251</v>
      </c>
    </row>
    <row r="13573" spans="1:6">
      <c r="B13573" s="53"/>
      <c r="F13573" s="178" t="s">
        <v>456</v>
      </c>
    </row>
    <row r="13574" spans="1:6">
      <c r="F13574" s="178" t="s">
        <v>182</v>
      </c>
    </row>
    <row r="13575" spans="1:6">
      <c r="F13575" s="178"/>
    </row>
    <row r="13576" spans="1:6">
      <c r="A13576" s="802" t="s">
        <v>399</v>
      </c>
      <c r="B13576" s="802"/>
      <c r="C13576" s="802"/>
      <c r="D13576" s="802"/>
      <c r="E13576" s="802"/>
      <c r="F13576" s="802"/>
    </row>
    <row r="13577" spans="1:6">
      <c r="A13577" s="802" t="s">
        <v>303</v>
      </c>
      <c r="B13577" s="802"/>
      <c r="C13577" s="802"/>
      <c r="D13577" s="802"/>
      <c r="E13577" s="802"/>
      <c r="F13577" s="802"/>
    </row>
    <row r="13578" spans="1:6">
      <c r="F13578" s="178" t="s">
        <v>219</v>
      </c>
    </row>
    <row r="13579" spans="1:6">
      <c r="F13579" s="178" t="s">
        <v>220</v>
      </c>
    </row>
    <row r="13580" spans="1:6">
      <c r="F13580" s="178" t="s">
        <v>221</v>
      </c>
    </row>
    <row r="13581" spans="1:6">
      <c r="F13581" s="246" t="s">
        <v>222</v>
      </c>
    </row>
    <row r="13582" spans="1:6">
      <c r="F13582" s="178" t="s">
        <v>1885</v>
      </c>
    </row>
    <row r="13583" spans="1:6">
      <c r="F13583" s="178" t="s">
        <v>177</v>
      </c>
    </row>
    <row r="13584" spans="1:6">
      <c r="A13584" s="123"/>
    </row>
    <row r="13585" spans="1:6">
      <c r="A13585" s="804" t="s">
        <v>1886</v>
      </c>
      <c r="B13585" s="804"/>
      <c r="C13585" s="804"/>
      <c r="D13585" s="804"/>
      <c r="E13585" s="804"/>
      <c r="F13585" s="804"/>
    </row>
    <row r="13586" spans="1:6">
      <c r="A13586" s="121" t="s">
        <v>724</v>
      </c>
      <c r="B13586" s="640" t="s">
        <v>1633</v>
      </c>
    </row>
    <row r="13587" spans="1:6">
      <c r="A13587" s="803" t="s">
        <v>262</v>
      </c>
      <c r="B13587" s="781" t="s">
        <v>418</v>
      </c>
      <c r="C13587" s="806" t="s">
        <v>470</v>
      </c>
      <c r="D13587" s="807"/>
      <c r="E13587" s="805" t="s">
        <v>400</v>
      </c>
      <c r="F13587" s="781" t="s">
        <v>401</v>
      </c>
    </row>
    <row r="13588" spans="1:6">
      <c r="A13588" s="803"/>
      <c r="B13588" s="781"/>
      <c r="C13588" s="808"/>
      <c r="D13588" s="809"/>
      <c r="E13588" s="805"/>
      <c r="F13588" s="781"/>
    </row>
    <row r="13589" spans="1:6">
      <c r="A13589" s="803"/>
      <c r="B13589" s="781"/>
      <c r="C13589" s="247" t="s">
        <v>402</v>
      </c>
      <c r="D13589" s="247" t="s">
        <v>403</v>
      </c>
      <c r="E13589" s="805"/>
      <c r="F13589" s="781"/>
    </row>
    <row r="13590" spans="1:6">
      <c r="A13590" s="712">
        <v>1</v>
      </c>
      <c r="B13590" s="709">
        <v>2</v>
      </c>
      <c r="C13590" s="247">
        <v>3</v>
      </c>
      <c r="D13590" s="247">
        <v>4</v>
      </c>
      <c r="E13590" s="711">
        <v>5</v>
      </c>
      <c r="F13590" s="709">
        <v>6</v>
      </c>
    </row>
    <row r="13591" spans="1:6">
      <c r="A13591" s="712">
        <v>1</v>
      </c>
      <c r="B13591" s="248" t="s">
        <v>368</v>
      </c>
      <c r="C13591" s="249"/>
      <c r="D13591" s="249"/>
      <c r="E13591" s="125"/>
      <c r="F13591" s="710"/>
    </row>
    <row r="13592" spans="1:6">
      <c r="A13592" s="126" t="s">
        <v>264</v>
      </c>
      <c r="B13592" s="250" t="s">
        <v>369</v>
      </c>
      <c r="C13592" s="126" t="s">
        <v>1879</v>
      </c>
      <c r="D13592" s="126" t="s">
        <v>1879</v>
      </c>
      <c r="E13592" s="124"/>
      <c r="F13592" s="119"/>
    </row>
    <row r="13593" spans="1:6">
      <c r="A13593" s="126" t="s">
        <v>265</v>
      </c>
      <c r="B13593" s="251" t="s">
        <v>223</v>
      </c>
      <c r="C13593" s="126" t="s">
        <v>1879</v>
      </c>
      <c r="D13593" s="126" t="s">
        <v>1879</v>
      </c>
      <c r="E13593" s="124"/>
      <c r="F13593" s="119"/>
    </row>
    <row r="13594" spans="1:6" ht="31.5">
      <c r="A13594" s="126" t="s">
        <v>276</v>
      </c>
      <c r="B13594" s="251" t="s">
        <v>480</v>
      </c>
      <c r="C13594" s="126" t="s">
        <v>1879</v>
      </c>
      <c r="D13594" s="126" t="s">
        <v>1879</v>
      </c>
      <c r="E13594" s="124"/>
      <c r="F13594" s="119"/>
    </row>
    <row r="13595" spans="1:6" ht="63">
      <c r="A13595" s="127" t="s">
        <v>291</v>
      </c>
      <c r="B13595" s="128" t="s">
        <v>481</v>
      </c>
      <c r="C13595" s="126" t="s">
        <v>1879</v>
      </c>
      <c r="D13595" s="126" t="s">
        <v>1879</v>
      </c>
      <c r="E13595" s="124"/>
      <c r="F13595" s="119"/>
    </row>
    <row r="13596" spans="1:6" ht="31.5">
      <c r="A13596" s="127" t="s">
        <v>482</v>
      </c>
      <c r="B13596" s="128" t="s">
        <v>483</v>
      </c>
      <c r="C13596" s="126" t="s">
        <v>1879</v>
      </c>
      <c r="D13596" s="126" t="s">
        <v>1879</v>
      </c>
      <c r="E13596" s="124"/>
      <c r="F13596" s="119"/>
    </row>
    <row r="13597" spans="1:6">
      <c r="A13597" s="127" t="s">
        <v>484</v>
      </c>
      <c r="B13597" s="128" t="s">
        <v>485</v>
      </c>
      <c r="C13597" s="126" t="s">
        <v>1879</v>
      </c>
      <c r="D13597" s="126" t="s">
        <v>1879</v>
      </c>
      <c r="E13597" s="124"/>
      <c r="F13597" s="119"/>
    </row>
    <row r="13598" spans="1:6">
      <c r="A13598" s="129">
        <v>2</v>
      </c>
      <c r="B13598" s="130" t="s">
        <v>298</v>
      </c>
      <c r="C13598" s="126"/>
      <c r="D13598" s="126"/>
      <c r="E13598" s="124"/>
      <c r="F13598" s="119"/>
    </row>
    <row r="13599" spans="1:6" ht="31.5">
      <c r="A13599" s="127" t="s">
        <v>267</v>
      </c>
      <c r="B13599" s="128" t="s">
        <v>486</v>
      </c>
      <c r="C13599" s="126" t="s">
        <v>1879</v>
      </c>
      <c r="D13599" s="126" t="s">
        <v>1879</v>
      </c>
      <c r="E13599" s="124"/>
      <c r="F13599" s="119"/>
    </row>
    <row r="13600" spans="1:6" ht="63">
      <c r="A13600" s="127" t="s">
        <v>268</v>
      </c>
      <c r="B13600" s="128" t="s">
        <v>411</v>
      </c>
      <c r="C13600" s="126" t="s">
        <v>1879</v>
      </c>
      <c r="D13600" s="126" t="s">
        <v>1879</v>
      </c>
      <c r="E13600" s="124"/>
      <c r="F13600" s="119"/>
    </row>
    <row r="13601" spans="1:6" ht="31.5">
      <c r="A13601" s="127" t="s">
        <v>269</v>
      </c>
      <c r="B13601" s="128" t="s">
        <v>412</v>
      </c>
      <c r="C13601" s="126" t="s">
        <v>1879</v>
      </c>
      <c r="D13601" s="126" t="s">
        <v>1879</v>
      </c>
      <c r="E13601" s="124"/>
      <c r="F13601" s="119"/>
    </row>
    <row r="13602" spans="1:6" ht="47.25">
      <c r="A13602" s="129">
        <v>3</v>
      </c>
      <c r="B13602" s="130" t="s">
        <v>210</v>
      </c>
      <c r="C13602" s="126" t="s">
        <v>1879</v>
      </c>
      <c r="D13602" s="126" t="s">
        <v>1879</v>
      </c>
      <c r="E13602" s="124"/>
      <c r="F13602" s="119"/>
    </row>
    <row r="13603" spans="1:6" ht="31.5">
      <c r="A13603" s="127" t="s">
        <v>299</v>
      </c>
      <c r="B13603" s="128" t="s">
        <v>211</v>
      </c>
      <c r="C13603" s="126" t="s">
        <v>1879</v>
      </c>
      <c r="D13603" s="126" t="s">
        <v>1879</v>
      </c>
      <c r="E13603" s="124"/>
      <c r="F13603" s="119"/>
    </row>
    <row r="13604" spans="1:6">
      <c r="A13604" s="127" t="s">
        <v>240</v>
      </c>
      <c r="B13604" s="128" t="s">
        <v>212</v>
      </c>
      <c r="C13604" s="126" t="s">
        <v>1879</v>
      </c>
      <c r="D13604" s="126" t="s">
        <v>1879</v>
      </c>
      <c r="E13604" s="124"/>
      <c r="F13604" s="119"/>
    </row>
    <row r="13605" spans="1:6">
      <c r="A13605" s="127" t="s">
        <v>242</v>
      </c>
      <c r="B13605" s="128" t="s">
        <v>213</v>
      </c>
      <c r="C13605" s="126" t="s">
        <v>1879</v>
      </c>
      <c r="D13605" s="126" t="s">
        <v>1879</v>
      </c>
      <c r="E13605" s="124"/>
      <c r="F13605" s="119"/>
    </row>
    <row r="13606" spans="1:6">
      <c r="A13606" s="127" t="s">
        <v>214</v>
      </c>
      <c r="B13606" s="128" t="s">
        <v>215</v>
      </c>
      <c r="C13606" s="126" t="s">
        <v>1879</v>
      </c>
      <c r="D13606" s="126" t="s">
        <v>1879</v>
      </c>
      <c r="E13606" s="124"/>
      <c r="F13606" s="119"/>
    </row>
    <row r="13607" spans="1:6">
      <c r="A13607" s="127" t="s">
        <v>216</v>
      </c>
      <c r="B13607" s="128" t="s">
        <v>217</v>
      </c>
      <c r="C13607" s="126" t="s">
        <v>1879</v>
      </c>
      <c r="D13607" s="126" t="s">
        <v>1879</v>
      </c>
      <c r="E13607" s="124"/>
      <c r="F13607" s="119"/>
    </row>
    <row r="13608" spans="1:6">
      <c r="A13608" s="129">
        <v>4</v>
      </c>
      <c r="B13608" s="130" t="s">
        <v>394</v>
      </c>
      <c r="C13608" s="126"/>
      <c r="D13608" s="126"/>
      <c r="E13608" s="124"/>
      <c r="F13608" s="119"/>
    </row>
    <row r="13609" spans="1:6" ht="31.5">
      <c r="A13609" s="126" t="s">
        <v>271</v>
      </c>
      <c r="B13609" s="251" t="s">
        <v>218</v>
      </c>
      <c r="C13609" s="126" t="s">
        <v>1879</v>
      </c>
      <c r="D13609" s="126" t="s">
        <v>1879</v>
      </c>
      <c r="E13609" s="124"/>
      <c r="F13609" s="119"/>
    </row>
    <row r="13610" spans="1:6" ht="63">
      <c r="A13610" s="126" t="s">
        <v>272</v>
      </c>
      <c r="B13610" s="251" t="s">
        <v>392</v>
      </c>
      <c r="C13610" s="126" t="s">
        <v>1879</v>
      </c>
      <c r="D13610" s="126" t="s">
        <v>1879</v>
      </c>
      <c r="E13610" s="124"/>
      <c r="F13610" s="119"/>
    </row>
    <row r="13611" spans="1:6" ht="31.5">
      <c r="A13611" s="126" t="s">
        <v>273</v>
      </c>
      <c r="B13611" s="251" t="s">
        <v>500</v>
      </c>
      <c r="C13611" s="126" t="s">
        <v>1879</v>
      </c>
      <c r="D13611" s="126" t="s">
        <v>1879</v>
      </c>
      <c r="E13611" s="124"/>
      <c r="F13611" s="119"/>
    </row>
    <row r="13612" spans="1:6" ht="31.5">
      <c r="A13612" s="126" t="s">
        <v>138</v>
      </c>
      <c r="B13612" s="251" t="s">
        <v>501</v>
      </c>
      <c r="C13612" s="126" t="s">
        <v>1879</v>
      </c>
      <c r="D13612" s="126" t="s">
        <v>1879</v>
      </c>
      <c r="E13612" s="124"/>
      <c r="F13612" s="119"/>
    </row>
    <row r="13613" spans="1:6">
      <c r="E13613" s="719"/>
      <c r="F13613" s="178" t="s">
        <v>251</v>
      </c>
    </row>
    <row r="13614" spans="1:6">
      <c r="B13614" s="53"/>
      <c r="F13614" s="178" t="s">
        <v>456</v>
      </c>
    </row>
    <row r="13615" spans="1:6">
      <c r="F13615" s="178" t="s">
        <v>182</v>
      </c>
    </row>
    <row r="13616" spans="1:6">
      <c r="F13616" s="178"/>
    </row>
    <row r="13617" spans="1:6">
      <c r="A13617" s="802" t="s">
        <v>399</v>
      </c>
      <c r="B13617" s="802"/>
      <c r="C13617" s="802"/>
      <c r="D13617" s="802"/>
      <c r="E13617" s="802"/>
      <c r="F13617" s="802"/>
    </row>
    <row r="13618" spans="1:6">
      <c r="A13618" s="802" t="s">
        <v>303</v>
      </c>
      <c r="B13618" s="802"/>
      <c r="C13618" s="802"/>
      <c r="D13618" s="802"/>
      <c r="E13618" s="802"/>
      <c r="F13618" s="802"/>
    </row>
    <row r="13619" spans="1:6">
      <c r="F13619" s="178" t="s">
        <v>219</v>
      </c>
    </row>
    <row r="13620" spans="1:6">
      <c r="F13620" s="178" t="s">
        <v>220</v>
      </c>
    </row>
    <row r="13621" spans="1:6">
      <c r="F13621" s="178" t="s">
        <v>221</v>
      </c>
    </row>
    <row r="13622" spans="1:6">
      <c r="F13622" s="246" t="s">
        <v>222</v>
      </c>
    </row>
    <row r="13623" spans="1:6">
      <c r="F13623" s="178" t="s">
        <v>1885</v>
      </c>
    </row>
    <row r="13624" spans="1:6">
      <c r="F13624" s="178" t="s">
        <v>177</v>
      </c>
    </row>
    <row r="13625" spans="1:6">
      <c r="A13625" s="123"/>
    </row>
    <row r="13626" spans="1:6">
      <c r="A13626" s="804" t="s">
        <v>1886</v>
      </c>
      <c r="B13626" s="804"/>
      <c r="C13626" s="804"/>
      <c r="D13626" s="804"/>
      <c r="E13626" s="804"/>
      <c r="F13626" s="804"/>
    </row>
    <row r="13627" spans="1:6">
      <c r="A13627" s="121" t="s">
        <v>725</v>
      </c>
      <c r="B13627" s="640" t="s">
        <v>1634</v>
      </c>
    </row>
    <row r="13628" spans="1:6">
      <c r="A13628" s="803" t="s">
        <v>262</v>
      </c>
      <c r="B13628" s="781" t="s">
        <v>418</v>
      </c>
      <c r="C13628" s="806" t="s">
        <v>470</v>
      </c>
      <c r="D13628" s="807"/>
      <c r="E13628" s="805" t="s">
        <v>400</v>
      </c>
      <c r="F13628" s="781" t="s">
        <v>401</v>
      </c>
    </row>
    <row r="13629" spans="1:6">
      <c r="A13629" s="803"/>
      <c r="B13629" s="781"/>
      <c r="C13629" s="808"/>
      <c r="D13629" s="809"/>
      <c r="E13629" s="805"/>
      <c r="F13629" s="781"/>
    </row>
    <row r="13630" spans="1:6">
      <c r="A13630" s="803"/>
      <c r="B13630" s="781"/>
      <c r="C13630" s="247" t="s">
        <v>402</v>
      </c>
      <c r="D13630" s="247" t="s">
        <v>403</v>
      </c>
      <c r="E13630" s="805"/>
      <c r="F13630" s="781"/>
    </row>
    <row r="13631" spans="1:6">
      <c r="A13631" s="712">
        <v>1</v>
      </c>
      <c r="B13631" s="709">
        <v>2</v>
      </c>
      <c r="C13631" s="247">
        <v>3</v>
      </c>
      <c r="D13631" s="247">
        <v>4</v>
      </c>
      <c r="E13631" s="711">
        <v>5</v>
      </c>
      <c r="F13631" s="709">
        <v>6</v>
      </c>
    </row>
    <row r="13632" spans="1:6">
      <c r="A13632" s="712">
        <v>1</v>
      </c>
      <c r="B13632" s="248" t="s">
        <v>368</v>
      </c>
      <c r="C13632" s="249"/>
      <c r="D13632" s="249"/>
      <c r="E13632" s="125"/>
      <c r="F13632" s="710"/>
    </row>
    <row r="13633" spans="1:6">
      <c r="A13633" s="126" t="s">
        <v>264</v>
      </c>
      <c r="B13633" s="250" t="s">
        <v>369</v>
      </c>
      <c r="C13633" s="126" t="s">
        <v>1879</v>
      </c>
      <c r="D13633" s="126" t="s">
        <v>1879</v>
      </c>
      <c r="E13633" s="124"/>
      <c r="F13633" s="119"/>
    </row>
    <row r="13634" spans="1:6">
      <c r="A13634" s="126" t="s">
        <v>265</v>
      </c>
      <c r="B13634" s="251" t="s">
        <v>223</v>
      </c>
      <c r="C13634" s="126" t="s">
        <v>1879</v>
      </c>
      <c r="D13634" s="126" t="s">
        <v>1879</v>
      </c>
      <c r="E13634" s="124"/>
      <c r="F13634" s="119"/>
    </row>
    <row r="13635" spans="1:6" ht="31.5">
      <c r="A13635" s="126" t="s">
        <v>276</v>
      </c>
      <c r="B13635" s="251" t="s">
        <v>480</v>
      </c>
      <c r="C13635" s="126" t="s">
        <v>1879</v>
      </c>
      <c r="D13635" s="126" t="s">
        <v>1879</v>
      </c>
      <c r="E13635" s="124"/>
      <c r="F13635" s="119"/>
    </row>
    <row r="13636" spans="1:6" ht="63">
      <c r="A13636" s="127" t="s">
        <v>291</v>
      </c>
      <c r="B13636" s="128" t="s">
        <v>481</v>
      </c>
      <c r="C13636" s="126" t="s">
        <v>1879</v>
      </c>
      <c r="D13636" s="126" t="s">
        <v>1879</v>
      </c>
      <c r="E13636" s="124"/>
      <c r="F13636" s="119"/>
    </row>
    <row r="13637" spans="1:6" ht="31.5">
      <c r="A13637" s="127" t="s">
        <v>482</v>
      </c>
      <c r="B13637" s="128" t="s">
        <v>483</v>
      </c>
      <c r="C13637" s="126" t="s">
        <v>1879</v>
      </c>
      <c r="D13637" s="126" t="s">
        <v>1879</v>
      </c>
      <c r="E13637" s="124"/>
      <c r="F13637" s="119"/>
    </row>
    <row r="13638" spans="1:6">
      <c r="A13638" s="127" t="s">
        <v>484</v>
      </c>
      <c r="B13638" s="128" t="s">
        <v>485</v>
      </c>
      <c r="C13638" s="126" t="s">
        <v>1879</v>
      </c>
      <c r="D13638" s="126" t="s">
        <v>1879</v>
      </c>
      <c r="E13638" s="124"/>
      <c r="F13638" s="119"/>
    </row>
    <row r="13639" spans="1:6">
      <c r="A13639" s="129">
        <v>2</v>
      </c>
      <c r="B13639" s="130" t="s">
        <v>298</v>
      </c>
      <c r="C13639" s="126"/>
      <c r="D13639" s="126"/>
      <c r="E13639" s="124"/>
      <c r="F13639" s="119"/>
    </row>
    <row r="13640" spans="1:6" ht="31.5">
      <c r="A13640" s="127" t="s">
        <v>267</v>
      </c>
      <c r="B13640" s="128" t="s">
        <v>486</v>
      </c>
      <c r="C13640" s="126" t="s">
        <v>1879</v>
      </c>
      <c r="D13640" s="126" t="s">
        <v>1879</v>
      </c>
      <c r="E13640" s="124"/>
      <c r="F13640" s="119"/>
    </row>
    <row r="13641" spans="1:6" ht="63">
      <c r="A13641" s="127" t="s">
        <v>268</v>
      </c>
      <c r="B13641" s="128" t="s">
        <v>411</v>
      </c>
      <c r="C13641" s="126" t="s">
        <v>1879</v>
      </c>
      <c r="D13641" s="126" t="s">
        <v>1879</v>
      </c>
      <c r="E13641" s="124"/>
      <c r="F13641" s="119"/>
    </row>
    <row r="13642" spans="1:6" ht="31.5">
      <c r="A13642" s="127" t="s">
        <v>269</v>
      </c>
      <c r="B13642" s="128" t="s">
        <v>412</v>
      </c>
      <c r="C13642" s="126" t="s">
        <v>1879</v>
      </c>
      <c r="D13642" s="126" t="s">
        <v>1879</v>
      </c>
      <c r="E13642" s="124"/>
      <c r="F13642" s="119"/>
    </row>
    <row r="13643" spans="1:6" ht="47.25">
      <c r="A13643" s="129">
        <v>3</v>
      </c>
      <c r="B13643" s="130" t="s">
        <v>210</v>
      </c>
      <c r="C13643" s="126" t="s">
        <v>1879</v>
      </c>
      <c r="D13643" s="126" t="s">
        <v>1879</v>
      </c>
      <c r="E13643" s="124"/>
      <c r="F13643" s="119"/>
    </row>
    <row r="13644" spans="1:6" ht="31.5">
      <c r="A13644" s="127" t="s">
        <v>299</v>
      </c>
      <c r="B13644" s="128" t="s">
        <v>211</v>
      </c>
      <c r="C13644" s="126" t="s">
        <v>1879</v>
      </c>
      <c r="D13644" s="126" t="s">
        <v>1879</v>
      </c>
      <c r="E13644" s="124"/>
      <c r="F13644" s="119"/>
    </row>
    <row r="13645" spans="1:6">
      <c r="A13645" s="127" t="s">
        <v>240</v>
      </c>
      <c r="B13645" s="128" t="s">
        <v>212</v>
      </c>
      <c r="C13645" s="126" t="s">
        <v>1879</v>
      </c>
      <c r="D13645" s="126" t="s">
        <v>1879</v>
      </c>
      <c r="E13645" s="124"/>
      <c r="F13645" s="119"/>
    </row>
    <row r="13646" spans="1:6">
      <c r="A13646" s="127" t="s">
        <v>242</v>
      </c>
      <c r="B13646" s="128" t="s">
        <v>213</v>
      </c>
      <c r="C13646" s="126" t="s">
        <v>1879</v>
      </c>
      <c r="D13646" s="126" t="s">
        <v>1879</v>
      </c>
      <c r="E13646" s="124"/>
      <c r="F13646" s="119"/>
    </row>
    <row r="13647" spans="1:6">
      <c r="A13647" s="127" t="s">
        <v>214</v>
      </c>
      <c r="B13647" s="128" t="s">
        <v>215</v>
      </c>
      <c r="C13647" s="126" t="s">
        <v>1879</v>
      </c>
      <c r="D13647" s="126" t="s">
        <v>1879</v>
      </c>
      <c r="E13647" s="124"/>
      <c r="F13647" s="119"/>
    </row>
    <row r="13648" spans="1:6">
      <c r="A13648" s="127" t="s">
        <v>216</v>
      </c>
      <c r="B13648" s="128" t="s">
        <v>217</v>
      </c>
      <c r="C13648" s="126" t="s">
        <v>1879</v>
      </c>
      <c r="D13648" s="126" t="s">
        <v>1879</v>
      </c>
      <c r="E13648" s="124"/>
      <c r="F13648" s="119"/>
    </row>
    <row r="13649" spans="1:6">
      <c r="A13649" s="129">
        <v>4</v>
      </c>
      <c r="B13649" s="130" t="s">
        <v>394</v>
      </c>
      <c r="C13649" s="126"/>
      <c r="D13649" s="126"/>
      <c r="E13649" s="124"/>
      <c r="F13649" s="119"/>
    </row>
    <row r="13650" spans="1:6" ht="31.5">
      <c r="A13650" s="126" t="s">
        <v>271</v>
      </c>
      <c r="B13650" s="251" t="s">
        <v>218</v>
      </c>
      <c r="C13650" s="126" t="s">
        <v>1879</v>
      </c>
      <c r="D13650" s="126" t="s">
        <v>1879</v>
      </c>
      <c r="E13650" s="124"/>
      <c r="F13650" s="119"/>
    </row>
    <row r="13651" spans="1:6" ht="63">
      <c r="A13651" s="126" t="s">
        <v>272</v>
      </c>
      <c r="B13651" s="251" t="s">
        <v>392</v>
      </c>
      <c r="C13651" s="126" t="s">
        <v>1879</v>
      </c>
      <c r="D13651" s="126" t="s">
        <v>1879</v>
      </c>
      <c r="E13651" s="124"/>
      <c r="F13651" s="119"/>
    </row>
    <row r="13652" spans="1:6" ht="31.5">
      <c r="A13652" s="126" t="s">
        <v>273</v>
      </c>
      <c r="B13652" s="251" t="s">
        <v>500</v>
      </c>
      <c r="C13652" s="126" t="s">
        <v>1879</v>
      </c>
      <c r="D13652" s="126" t="s">
        <v>1879</v>
      </c>
      <c r="E13652" s="124"/>
      <c r="F13652" s="119"/>
    </row>
    <row r="13653" spans="1:6" ht="31.5">
      <c r="A13653" s="126" t="s">
        <v>138</v>
      </c>
      <c r="B13653" s="251" t="s">
        <v>501</v>
      </c>
      <c r="C13653" s="126" t="s">
        <v>1879</v>
      </c>
      <c r="D13653" s="126" t="s">
        <v>1879</v>
      </c>
      <c r="E13653" s="124"/>
      <c r="F13653" s="119"/>
    </row>
    <row r="13654" spans="1:6">
      <c r="E13654" s="719"/>
      <c r="F13654" s="178" t="s">
        <v>251</v>
      </c>
    </row>
    <row r="13655" spans="1:6">
      <c r="B13655" s="53"/>
      <c r="F13655" s="178" t="s">
        <v>456</v>
      </c>
    </row>
    <row r="13656" spans="1:6">
      <c r="F13656" s="178" t="s">
        <v>182</v>
      </c>
    </row>
    <row r="13657" spans="1:6">
      <c r="F13657" s="178"/>
    </row>
    <row r="13658" spans="1:6">
      <c r="A13658" s="802" t="s">
        <v>399</v>
      </c>
      <c r="B13658" s="802"/>
      <c r="C13658" s="802"/>
      <c r="D13658" s="802"/>
      <c r="E13658" s="802"/>
      <c r="F13658" s="802"/>
    </row>
    <row r="13659" spans="1:6">
      <c r="A13659" s="802" t="s">
        <v>303</v>
      </c>
      <c r="B13659" s="802"/>
      <c r="C13659" s="802"/>
      <c r="D13659" s="802"/>
      <c r="E13659" s="802"/>
      <c r="F13659" s="802"/>
    </row>
    <row r="13660" spans="1:6">
      <c r="F13660" s="178" t="s">
        <v>219</v>
      </c>
    </row>
    <row r="13661" spans="1:6">
      <c r="F13661" s="178" t="s">
        <v>220</v>
      </c>
    </row>
    <row r="13662" spans="1:6">
      <c r="F13662" s="178" t="s">
        <v>221</v>
      </c>
    </row>
    <row r="13663" spans="1:6">
      <c r="F13663" s="246" t="s">
        <v>222</v>
      </c>
    </row>
    <row r="13664" spans="1:6">
      <c r="F13664" s="178" t="s">
        <v>1885</v>
      </c>
    </row>
    <row r="13665" spans="1:6">
      <c r="F13665" s="178" t="s">
        <v>177</v>
      </c>
    </row>
    <row r="13666" spans="1:6">
      <c r="A13666" s="123"/>
    </row>
    <row r="13667" spans="1:6">
      <c r="A13667" s="804" t="s">
        <v>1886</v>
      </c>
      <c r="B13667" s="804"/>
      <c r="C13667" s="804"/>
      <c r="D13667" s="804"/>
      <c r="E13667" s="804"/>
      <c r="F13667" s="804"/>
    </row>
    <row r="13668" spans="1:6">
      <c r="A13668" s="121" t="s">
        <v>852</v>
      </c>
      <c r="B13668" s="640" t="s">
        <v>1635</v>
      </c>
    </row>
    <row r="13669" spans="1:6">
      <c r="A13669" s="803" t="s">
        <v>262</v>
      </c>
      <c r="B13669" s="781" t="s">
        <v>418</v>
      </c>
      <c r="C13669" s="806" t="s">
        <v>470</v>
      </c>
      <c r="D13669" s="807"/>
      <c r="E13669" s="805" t="s">
        <v>400</v>
      </c>
      <c r="F13669" s="781" t="s">
        <v>401</v>
      </c>
    </row>
    <row r="13670" spans="1:6">
      <c r="A13670" s="803"/>
      <c r="B13670" s="781"/>
      <c r="C13670" s="808"/>
      <c r="D13670" s="809"/>
      <c r="E13670" s="805"/>
      <c r="F13670" s="781"/>
    </row>
    <row r="13671" spans="1:6">
      <c r="A13671" s="803"/>
      <c r="B13671" s="781"/>
      <c r="C13671" s="247" t="s">
        <v>402</v>
      </c>
      <c r="D13671" s="247" t="s">
        <v>403</v>
      </c>
      <c r="E13671" s="805"/>
      <c r="F13671" s="781"/>
    </row>
    <row r="13672" spans="1:6">
      <c r="A13672" s="712">
        <v>1</v>
      </c>
      <c r="B13672" s="709">
        <v>2</v>
      </c>
      <c r="C13672" s="247">
        <v>3</v>
      </c>
      <c r="D13672" s="247">
        <v>4</v>
      </c>
      <c r="E13672" s="711">
        <v>5</v>
      </c>
      <c r="F13672" s="709">
        <v>6</v>
      </c>
    </row>
    <row r="13673" spans="1:6">
      <c r="A13673" s="712">
        <v>1</v>
      </c>
      <c r="B13673" s="248" t="s">
        <v>368</v>
      </c>
      <c r="C13673" s="249"/>
      <c r="D13673" s="249"/>
      <c r="E13673" s="125"/>
      <c r="F13673" s="710"/>
    </row>
    <row r="13674" spans="1:6">
      <c r="A13674" s="126" t="s">
        <v>264</v>
      </c>
      <c r="B13674" s="250" t="s">
        <v>369</v>
      </c>
      <c r="C13674" s="126" t="s">
        <v>1879</v>
      </c>
      <c r="D13674" s="126" t="s">
        <v>1879</v>
      </c>
      <c r="E13674" s="124"/>
      <c r="F13674" s="119"/>
    </row>
    <row r="13675" spans="1:6">
      <c r="A13675" s="126" t="s">
        <v>265</v>
      </c>
      <c r="B13675" s="251" t="s">
        <v>223</v>
      </c>
      <c r="C13675" s="126" t="s">
        <v>1879</v>
      </c>
      <c r="D13675" s="126" t="s">
        <v>1879</v>
      </c>
      <c r="E13675" s="124"/>
      <c r="F13675" s="119"/>
    </row>
    <row r="13676" spans="1:6" ht="31.5">
      <c r="A13676" s="126" t="s">
        <v>276</v>
      </c>
      <c r="B13676" s="251" t="s">
        <v>480</v>
      </c>
      <c r="C13676" s="126" t="s">
        <v>1879</v>
      </c>
      <c r="D13676" s="126" t="s">
        <v>1879</v>
      </c>
      <c r="E13676" s="124"/>
      <c r="F13676" s="119"/>
    </row>
    <row r="13677" spans="1:6" ht="63">
      <c r="A13677" s="127" t="s">
        <v>291</v>
      </c>
      <c r="B13677" s="128" t="s">
        <v>481</v>
      </c>
      <c r="C13677" s="126" t="s">
        <v>1879</v>
      </c>
      <c r="D13677" s="126" t="s">
        <v>1879</v>
      </c>
      <c r="E13677" s="124"/>
      <c r="F13677" s="119"/>
    </row>
    <row r="13678" spans="1:6" ht="31.5">
      <c r="A13678" s="127" t="s">
        <v>482</v>
      </c>
      <c r="B13678" s="128" t="s">
        <v>483</v>
      </c>
      <c r="C13678" s="126" t="s">
        <v>1879</v>
      </c>
      <c r="D13678" s="126" t="s">
        <v>1879</v>
      </c>
      <c r="E13678" s="124"/>
      <c r="F13678" s="119"/>
    </row>
    <row r="13679" spans="1:6">
      <c r="A13679" s="127" t="s">
        <v>484</v>
      </c>
      <c r="B13679" s="128" t="s">
        <v>485</v>
      </c>
      <c r="C13679" s="126" t="s">
        <v>1879</v>
      </c>
      <c r="D13679" s="126" t="s">
        <v>1879</v>
      </c>
      <c r="E13679" s="124"/>
      <c r="F13679" s="119"/>
    </row>
    <row r="13680" spans="1:6">
      <c r="A13680" s="129">
        <v>2</v>
      </c>
      <c r="B13680" s="130" t="s">
        <v>298</v>
      </c>
      <c r="C13680" s="126"/>
      <c r="D13680" s="126"/>
      <c r="E13680" s="124"/>
      <c r="F13680" s="119"/>
    </row>
    <row r="13681" spans="1:6" ht="31.5">
      <c r="A13681" s="127" t="s">
        <v>267</v>
      </c>
      <c r="B13681" s="128" t="s">
        <v>486</v>
      </c>
      <c r="C13681" s="126" t="s">
        <v>1879</v>
      </c>
      <c r="D13681" s="126" t="s">
        <v>1879</v>
      </c>
      <c r="E13681" s="124"/>
      <c r="F13681" s="119"/>
    </row>
    <row r="13682" spans="1:6" ht="63">
      <c r="A13682" s="127" t="s">
        <v>268</v>
      </c>
      <c r="B13682" s="128" t="s">
        <v>411</v>
      </c>
      <c r="C13682" s="126" t="s">
        <v>1879</v>
      </c>
      <c r="D13682" s="126" t="s">
        <v>1879</v>
      </c>
      <c r="E13682" s="124"/>
      <c r="F13682" s="119"/>
    </row>
    <row r="13683" spans="1:6" ht="31.5">
      <c r="A13683" s="127" t="s">
        <v>269</v>
      </c>
      <c r="B13683" s="128" t="s">
        <v>412</v>
      </c>
      <c r="C13683" s="126" t="s">
        <v>1879</v>
      </c>
      <c r="D13683" s="126" t="s">
        <v>1879</v>
      </c>
      <c r="E13683" s="124"/>
      <c r="F13683" s="119"/>
    </row>
    <row r="13684" spans="1:6" ht="47.25">
      <c r="A13684" s="129">
        <v>3</v>
      </c>
      <c r="B13684" s="130" t="s">
        <v>210</v>
      </c>
      <c r="C13684" s="126" t="s">
        <v>1879</v>
      </c>
      <c r="D13684" s="126" t="s">
        <v>1879</v>
      </c>
      <c r="E13684" s="124"/>
      <c r="F13684" s="119"/>
    </row>
    <row r="13685" spans="1:6" ht="31.5">
      <c r="A13685" s="127" t="s">
        <v>299</v>
      </c>
      <c r="B13685" s="128" t="s">
        <v>211</v>
      </c>
      <c r="C13685" s="126" t="s">
        <v>1879</v>
      </c>
      <c r="D13685" s="126" t="s">
        <v>1879</v>
      </c>
      <c r="E13685" s="124"/>
      <c r="F13685" s="119"/>
    </row>
    <row r="13686" spans="1:6">
      <c r="A13686" s="127" t="s">
        <v>240</v>
      </c>
      <c r="B13686" s="128" t="s">
        <v>212</v>
      </c>
      <c r="C13686" s="126" t="s">
        <v>1879</v>
      </c>
      <c r="D13686" s="126" t="s">
        <v>1879</v>
      </c>
      <c r="E13686" s="124"/>
      <c r="F13686" s="119"/>
    </row>
    <row r="13687" spans="1:6">
      <c r="A13687" s="127" t="s">
        <v>242</v>
      </c>
      <c r="B13687" s="128" t="s">
        <v>213</v>
      </c>
      <c r="C13687" s="126" t="s">
        <v>1879</v>
      </c>
      <c r="D13687" s="126" t="s">
        <v>1879</v>
      </c>
      <c r="E13687" s="124"/>
      <c r="F13687" s="119"/>
    </row>
    <row r="13688" spans="1:6">
      <c r="A13688" s="127" t="s">
        <v>214</v>
      </c>
      <c r="B13688" s="128" t="s">
        <v>215</v>
      </c>
      <c r="C13688" s="126" t="s">
        <v>1879</v>
      </c>
      <c r="D13688" s="126" t="s">
        <v>1879</v>
      </c>
      <c r="E13688" s="124"/>
      <c r="F13688" s="119"/>
    </row>
    <row r="13689" spans="1:6">
      <c r="A13689" s="127" t="s">
        <v>216</v>
      </c>
      <c r="B13689" s="128" t="s">
        <v>217</v>
      </c>
      <c r="C13689" s="126" t="s">
        <v>1879</v>
      </c>
      <c r="D13689" s="126" t="s">
        <v>1879</v>
      </c>
      <c r="E13689" s="124"/>
      <c r="F13689" s="119"/>
    </row>
    <row r="13690" spans="1:6">
      <c r="A13690" s="129">
        <v>4</v>
      </c>
      <c r="B13690" s="130" t="s">
        <v>394</v>
      </c>
      <c r="C13690" s="126"/>
      <c r="D13690" s="126"/>
      <c r="E13690" s="124"/>
      <c r="F13690" s="119"/>
    </row>
    <row r="13691" spans="1:6" ht="31.5">
      <c r="A13691" s="126" t="s">
        <v>271</v>
      </c>
      <c r="B13691" s="251" t="s">
        <v>218</v>
      </c>
      <c r="C13691" s="126" t="s">
        <v>1879</v>
      </c>
      <c r="D13691" s="126" t="s">
        <v>1879</v>
      </c>
      <c r="E13691" s="124"/>
      <c r="F13691" s="119"/>
    </row>
    <row r="13692" spans="1:6" ht="63">
      <c r="A13692" s="126" t="s">
        <v>272</v>
      </c>
      <c r="B13692" s="251" t="s">
        <v>392</v>
      </c>
      <c r="C13692" s="126" t="s">
        <v>1879</v>
      </c>
      <c r="D13692" s="126" t="s">
        <v>1879</v>
      </c>
      <c r="E13692" s="124"/>
      <c r="F13692" s="119"/>
    </row>
    <row r="13693" spans="1:6" ht="31.5">
      <c r="A13693" s="126" t="s">
        <v>273</v>
      </c>
      <c r="B13693" s="251" t="s">
        <v>500</v>
      </c>
      <c r="C13693" s="126" t="s">
        <v>1879</v>
      </c>
      <c r="D13693" s="126" t="s">
        <v>1879</v>
      </c>
      <c r="E13693" s="124"/>
      <c r="F13693" s="119"/>
    </row>
    <row r="13694" spans="1:6" ht="31.5">
      <c r="A13694" s="126" t="s">
        <v>138</v>
      </c>
      <c r="B13694" s="251" t="s">
        <v>501</v>
      </c>
      <c r="C13694" s="126" t="s">
        <v>1879</v>
      </c>
      <c r="D13694" s="126" t="s">
        <v>1879</v>
      </c>
      <c r="E13694" s="124"/>
      <c r="F13694" s="119"/>
    </row>
    <row r="13695" spans="1:6">
      <c r="E13695" s="719"/>
      <c r="F13695" s="178" t="s">
        <v>251</v>
      </c>
    </row>
    <row r="13696" spans="1:6">
      <c r="B13696" s="53"/>
      <c r="F13696" s="178" t="s">
        <v>456</v>
      </c>
    </row>
    <row r="13697" spans="1:6">
      <c r="F13697" s="178" t="s">
        <v>182</v>
      </c>
    </row>
    <row r="13698" spans="1:6">
      <c r="F13698" s="178"/>
    </row>
    <row r="13699" spans="1:6">
      <c r="A13699" s="802" t="s">
        <v>399</v>
      </c>
      <c r="B13699" s="802"/>
      <c r="C13699" s="802"/>
      <c r="D13699" s="802"/>
      <c r="E13699" s="802"/>
      <c r="F13699" s="802"/>
    </row>
    <row r="13700" spans="1:6">
      <c r="A13700" s="802" t="s">
        <v>303</v>
      </c>
      <c r="B13700" s="802"/>
      <c r="C13700" s="802"/>
      <c r="D13700" s="802"/>
      <c r="E13700" s="802"/>
      <c r="F13700" s="802"/>
    </row>
    <row r="13701" spans="1:6">
      <c r="F13701" s="178" t="s">
        <v>219</v>
      </c>
    </row>
    <row r="13702" spans="1:6">
      <c r="F13702" s="178" t="s">
        <v>220</v>
      </c>
    </row>
    <row r="13703" spans="1:6">
      <c r="F13703" s="178" t="s">
        <v>221</v>
      </c>
    </row>
    <row r="13704" spans="1:6">
      <c r="F13704" s="246" t="s">
        <v>222</v>
      </c>
    </row>
    <row r="13705" spans="1:6">
      <c r="F13705" s="178" t="s">
        <v>1885</v>
      </c>
    </row>
    <row r="13706" spans="1:6">
      <c r="F13706" s="178" t="s">
        <v>177</v>
      </c>
    </row>
    <row r="13707" spans="1:6">
      <c r="A13707" s="123"/>
    </row>
    <row r="13708" spans="1:6">
      <c r="A13708" s="804" t="s">
        <v>1886</v>
      </c>
      <c r="B13708" s="804"/>
      <c r="C13708" s="804"/>
      <c r="D13708" s="804"/>
      <c r="E13708" s="804"/>
      <c r="F13708" s="804"/>
    </row>
    <row r="13709" spans="1:6">
      <c r="A13709" s="121" t="s">
        <v>861</v>
      </c>
      <c r="B13709" s="640" t="s">
        <v>1636</v>
      </c>
    </row>
    <row r="13710" spans="1:6">
      <c r="A13710" s="803" t="s">
        <v>262</v>
      </c>
      <c r="B13710" s="781" t="s">
        <v>418</v>
      </c>
      <c r="C13710" s="806" t="s">
        <v>470</v>
      </c>
      <c r="D13710" s="807"/>
      <c r="E13710" s="805" t="s">
        <v>400</v>
      </c>
      <c r="F13710" s="781" t="s">
        <v>401</v>
      </c>
    </row>
    <row r="13711" spans="1:6">
      <c r="A13711" s="803"/>
      <c r="B13711" s="781"/>
      <c r="C13711" s="808"/>
      <c r="D13711" s="809"/>
      <c r="E13711" s="805"/>
      <c r="F13711" s="781"/>
    </row>
    <row r="13712" spans="1:6">
      <c r="A13712" s="803"/>
      <c r="B13712" s="781"/>
      <c r="C13712" s="247" t="s">
        <v>402</v>
      </c>
      <c r="D13712" s="247" t="s">
        <v>403</v>
      </c>
      <c r="E13712" s="805"/>
      <c r="F13712" s="781"/>
    </row>
    <row r="13713" spans="1:6">
      <c r="A13713" s="712">
        <v>1</v>
      </c>
      <c r="B13713" s="709">
        <v>2</v>
      </c>
      <c r="C13713" s="247">
        <v>3</v>
      </c>
      <c r="D13713" s="247">
        <v>4</v>
      </c>
      <c r="E13713" s="711">
        <v>5</v>
      </c>
      <c r="F13713" s="709">
        <v>6</v>
      </c>
    </row>
    <row r="13714" spans="1:6">
      <c r="A13714" s="712">
        <v>1</v>
      </c>
      <c r="B13714" s="248" t="s">
        <v>368</v>
      </c>
      <c r="C13714" s="249"/>
      <c r="D13714" s="249"/>
      <c r="E13714" s="125"/>
      <c r="F13714" s="710"/>
    </row>
    <row r="13715" spans="1:6">
      <c r="A13715" s="126" t="s">
        <v>264</v>
      </c>
      <c r="B13715" s="250" t="s">
        <v>369</v>
      </c>
      <c r="C13715" s="126" t="s">
        <v>1879</v>
      </c>
      <c r="D13715" s="126" t="s">
        <v>1879</v>
      </c>
      <c r="E13715" s="124"/>
      <c r="F13715" s="119"/>
    </row>
    <row r="13716" spans="1:6">
      <c r="A13716" s="126" t="s">
        <v>265</v>
      </c>
      <c r="B13716" s="251" t="s">
        <v>223</v>
      </c>
      <c r="C13716" s="126" t="s">
        <v>1879</v>
      </c>
      <c r="D13716" s="126" t="s">
        <v>1879</v>
      </c>
      <c r="E13716" s="124"/>
      <c r="F13716" s="119"/>
    </row>
    <row r="13717" spans="1:6" ht="31.5">
      <c r="A13717" s="126" t="s">
        <v>276</v>
      </c>
      <c r="B13717" s="251" t="s">
        <v>480</v>
      </c>
      <c r="C13717" s="126" t="s">
        <v>1879</v>
      </c>
      <c r="D13717" s="126" t="s">
        <v>1879</v>
      </c>
      <c r="E13717" s="124"/>
      <c r="F13717" s="119"/>
    </row>
    <row r="13718" spans="1:6" ht="63">
      <c r="A13718" s="127" t="s">
        <v>291</v>
      </c>
      <c r="B13718" s="128" t="s">
        <v>481</v>
      </c>
      <c r="C13718" s="126" t="s">
        <v>1879</v>
      </c>
      <c r="D13718" s="126" t="s">
        <v>1879</v>
      </c>
      <c r="E13718" s="124"/>
      <c r="F13718" s="119"/>
    </row>
    <row r="13719" spans="1:6" ht="31.5">
      <c r="A13719" s="127" t="s">
        <v>482</v>
      </c>
      <c r="B13719" s="128" t="s">
        <v>483</v>
      </c>
      <c r="C13719" s="126" t="s">
        <v>1879</v>
      </c>
      <c r="D13719" s="126" t="s">
        <v>1879</v>
      </c>
      <c r="E13719" s="124"/>
      <c r="F13719" s="119"/>
    </row>
    <row r="13720" spans="1:6">
      <c r="A13720" s="127" t="s">
        <v>484</v>
      </c>
      <c r="B13720" s="128" t="s">
        <v>485</v>
      </c>
      <c r="C13720" s="126" t="s">
        <v>1879</v>
      </c>
      <c r="D13720" s="126" t="s">
        <v>1879</v>
      </c>
      <c r="E13720" s="124"/>
      <c r="F13720" s="119"/>
    </row>
    <row r="13721" spans="1:6">
      <c r="A13721" s="129">
        <v>2</v>
      </c>
      <c r="B13721" s="130" t="s">
        <v>298</v>
      </c>
      <c r="C13721" s="126"/>
      <c r="D13721" s="126"/>
      <c r="E13721" s="124"/>
      <c r="F13721" s="119"/>
    </row>
    <row r="13722" spans="1:6" ht="31.5">
      <c r="A13722" s="127" t="s">
        <v>267</v>
      </c>
      <c r="B13722" s="128" t="s">
        <v>486</v>
      </c>
      <c r="C13722" s="126" t="s">
        <v>1879</v>
      </c>
      <c r="D13722" s="126" t="s">
        <v>1879</v>
      </c>
      <c r="E13722" s="124"/>
      <c r="F13722" s="119"/>
    </row>
    <row r="13723" spans="1:6" ht="63">
      <c r="A13723" s="127" t="s">
        <v>268</v>
      </c>
      <c r="B13723" s="128" t="s">
        <v>411</v>
      </c>
      <c r="C13723" s="126" t="s">
        <v>1879</v>
      </c>
      <c r="D13723" s="126" t="s">
        <v>1879</v>
      </c>
      <c r="E13723" s="124"/>
      <c r="F13723" s="119"/>
    </row>
    <row r="13724" spans="1:6" ht="31.5">
      <c r="A13724" s="127" t="s">
        <v>269</v>
      </c>
      <c r="B13724" s="128" t="s">
        <v>412</v>
      </c>
      <c r="C13724" s="126" t="s">
        <v>1879</v>
      </c>
      <c r="D13724" s="126" t="s">
        <v>1879</v>
      </c>
      <c r="E13724" s="124"/>
      <c r="F13724" s="119"/>
    </row>
    <row r="13725" spans="1:6" ht="47.25">
      <c r="A13725" s="129">
        <v>3</v>
      </c>
      <c r="B13725" s="130" t="s">
        <v>210</v>
      </c>
      <c r="C13725" s="126" t="s">
        <v>1879</v>
      </c>
      <c r="D13725" s="126" t="s">
        <v>1879</v>
      </c>
      <c r="E13725" s="124"/>
      <c r="F13725" s="119"/>
    </row>
    <row r="13726" spans="1:6" ht="31.5">
      <c r="A13726" s="127" t="s">
        <v>299</v>
      </c>
      <c r="B13726" s="128" t="s">
        <v>211</v>
      </c>
      <c r="C13726" s="126" t="s">
        <v>1879</v>
      </c>
      <c r="D13726" s="126" t="s">
        <v>1879</v>
      </c>
      <c r="E13726" s="124"/>
      <c r="F13726" s="119"/>
    </row>
    <row r="13727" spans="1:6">
      <c r="A13727" s="127" t="s">
        <v>240</v>
      </c>
      <c r="B13727" s="128" t="s">
        <v>212</v>
      </c>
      <c r="C13727" s="126" t="s">
        <v>1879</v>
      </c>
      <c r="D13727" s="126" t="s">
        <v>1879</v>
      </c>
      <c r="E13727" s="124"/>
      <c r="F13727" s="119"/>
    </row>
    <row r="13728" spans="1:6">
      <c r="A13728" s="127" t="s">
        <v>242</v>
      </c>
      <c r="B13728" s="128" t="s">
        <v>213</v>
      </c>
      <c r="C13728" s="126" t="s">
        <v>1879</v>
      </c>
      <c r="D13728" s="126" t="s">
        <v>1879</v>
      </c>
      <c r="E13728" s="124"/>
      <c r="F13728" s="119"/>
    </row>
    <row r="13729" spans="1:6">
      <c r="A13729" s="127" t="s">
        <v>214</v>
      </c>
      <c r="B13729" s="128" t="s">
        <v>215</v>
      </c>
      <c r="C13729" s="126" t="s">
        <v>1879</v>
      </c>
      <c r="D13729" s="126" t="s">
        <v>1879</v>
      </c>
      <c r="E13729" s="124"/>
      <c r="F13729" s="119"/>
    </row>
    <row r="13730" spans="1:6">
      <c r="A13730" s="127" t="s">
        <v>216</v>
      </c>
      <c r="B13730" s="128" t="s">
        <v>217</v>
      </c>
      <c r="C13730" s="126" t="s">
        <v>1879</v>
      </c>
      <c r="D13730" s="126" t="s">
        <v>1879</v>
      </c>
      <c r="E13730" s="124"/>
      <c r="F13730" s="119"/>
    </row>
    <row r="13731" spans="1:6">
      <c r="A13731" s="129">
        <v>4</v>
      </c>
      <c r="B13731" s="130" t="s">
        <v>394</v>
      </c>
      <c r="C13731" s="126"/>
      <c r="D13731" s="126"/>
      <c r="E13731" s="124"/>
      <c r="F13731" s="119"/>
    </row>
    <row r="13732" spans="1:6" ht="31.5">
      <c r="A13732" s="126" t="s">
        <v>271</v>
      </c>
      <c r="B13732" s="251" t="s">
        <v>218</v>
      </c>
      <c r="C13732" s="126" t="s">
        <v>1879</v>
      </c>
      <c r="D13732" s="126" t="s">
        <v>1879</v>
      </c>
      <c r="E13732" s="124"/>
      <c r="F13732" s="119"/>
    </row>
    <row r="13733" spans="1:6" ht="63">
      <c r="A13733" s="126" t="s">
        <v>272</v>
      </c>
      <c r="B13733" s="251" t="s">
        <v>392</v>
      </c>
      <c r="C13733" s="126" t="s">
        <v>1879</v>
      </c>
      <c r="D13733" s="126" t="s">
        <v>1879</v>
      </c>
      <c r="E13733" s="124"/>
      <c r="F13733" s="119"/>
    </row>
    <row r="13734" spans="1:6" ht="31.5">
      <c r="A13734" s="126" t="s">
        <v>273</v>
      </c>
      <c r="B13734" s="251" t="s">
        <v>500</v>
      </c>
      <c r="C13734" s="126" t="s">
        <v>1879</v>
      </c>
      <c r="D13734" s="126" t="s">
        <v>1879</v>
      </c>
      <c r="E13734" s="124"/>
      <c r="F13734" s="119"/>
    </row>
    <row r="13735" spans="1:6" ht="31.5">
      <c r="A13735" s="126" t="s">
        <v>138</v>
      </c>
      <c r="B13735" s="251" t="s">
        <v>501</v>
      </c>
      <c r="C13735" s="126" t="s">
        <v>1879</v>
      </c>
      <c r="D13735" s="126" t="s">
        <v>1879</v>
      </c>
      <c r="E13735" s="124"/>
      <c r="F13735" s="119"/>
    </row>
    <row r="13736" spans="1:6">
      <c r="E13736" s="719"/>
      <c r="F13736" s="178" t="s">
        <v>251</v>
      </c>
    </row>
    <row r="13737" spans="1:6">
      <c r="B13737" s="53"/>
      <c r="F13737" s="178" t="s">
        <v>456</v>
      </c>
    </row>
    <row r="13738" spans="1:6">
      <c r="F13738" s="178" t="s">
        <v>182</v>
      </c>
    </row>
    <row r="13739" spans="1:6">
      <c r="F13739" s="178"/>
    </row>
    <row r="13740" spans="1:6">
      <c r="A13740" s="802" t="s">
        <v>399</v>
      </c>
      <c r="B13740" s="802"/>
      <c r="C13740" s="802"/>
      <c r="D13740" s="802"/>
      <c r="E13740" s="802"/>
      <c r="F13740" s="802"/>
    </row>
    <row r="13741" spans="1:6">
      <c r="A13741" s="802" t="s">
        <v>303</v>
      </c>
      <c r="B13741" s="802"/>
      <c r="C13741" s="802"/>
      <c r="D13741" s="802"/>
      <c r="E13741" s="802"/>
      <c r="F13741" s="802"/>
    </row>
    <row r="13742" spans="1:6">
      <c r="F13742" s="178" t="s">
        <v>219</v>
      </c>
    </row>
    <row r="13743" spans="1:6">
      <c r="F13743" s="178" t="s">
        <v>220</v>
      </c>
    </row>
    <row r="13744" spans="1:6">
      <c r="F13744" s="178" t="s">
        <v>221</v>
      </c>
    </row>
    <row r="13745" spans="1:6">
      <c r="F13745" s="246" t="s">
        <v>222</v>
      </c>
    </row>
    <row r="13746" spans="1:6">
      <c r="F13746" s="178" t="s">
        <v>1885</v>
      </c>
    </row>
    <row r="13747" spans="1:6">
      <c r="F13747" s="178" t="s">
        <v>177</v>
      </c>
    </row>
    <row r="13748" spans="1:6">
      <c r="A13748" s="123"/>
    </row>
    <row r="13749" spans="1:6">
      <c r="A13749" s="804" t="s">
        <v>1886</v>
      </c>
      <c r="B13749" s="804"/>
      <c r="C13749" s="804"/>
      <c r="D13749" s="804"/>
      <c r="E13749" s="804"/>
      <c r="F13749" s="804"/>
    </row>
    <row r="13750" spans="1:6">
      <c r="A13750" s="121" t="s">
        <v>862</v>
      </c>
      <c r="B13750" s="640" t="s">
        <v>1637</v>
      </c>
    </row>
    <row r="13751" spans="1:6">
      <c r="A13751" s="803" t="s">
        <v>262</v>
      </c>
      <c r="B13751" s="781" t="s">
        <v>418</v>
      </c>
      <c r="C13751" s="806" t="s">
        <v>470</v>
      </c>
      <c r="D13751" s="807"/>
      <c r="E13751" s="805" t="s">
        <v>400</v>
      </c>
      <c r="F13751" s="781" t="s">
        <v>401</v>
      </c>
    </row>
    <row r="13752" spans="1:6">
      <c r="A13752" s="803"/>
      <c r="B13752" s="781"/>
      <c r="C13752" s="808"/>
      <c r="D13752" s="809"/>
      <c r="E13752" s="805"/>
      <c r="F13752" s="781"/>
    </row>
    <row r="13753" spans="1:6">
      <c r="A13753" s="803"/>
      <c r="B13753" s="781"/>
      <c r="C13753" s="247" t="s">
        <v>402</v>
      </c>
      <c r="D13753" s="247" t="s">
        <v>403</v>
      </c>
      <c r="E13753" s="805"/>
      <c r="F13753" s="781"/>
    </row>
    <row r="13754" spans="1:6">
      <c r="A13754" s="712">
        <v>1</v>
      </c>
      <c r="B13754" s="709">
        <v>2</v>
      </c>
      <c r="C13754" s="247">
        <v>3</v>
      </c>
      <c r="D13754" s="247">
        <v>4</v>
      </c>
      <c r="E13754" s="711">
        <v>5</v>
      </c>
      <c r="F13754" s="709">
        <v>6</v>
      </c>
    </row>
    <row r="13755" spans="1:6">
      <c r="A13755" s="712">
        <v>1</v>
      </c>
      <c r="B13755" s="248" t="s">
        <v>368</v>
      </c>
      <c r="C13755" s="249"/>
      <c r="D13755" s="249"/>
      <c r="E13755" s="125"/>
      <c r="F13755" s="710"/>
    </row>
    <row r="13756" spans="1:6">
      <c r="A13756" s="126" t="s">
        <v>264</v>
      </c>
      <c r="B13756" s="250" t="s">
        <v>369</v>
      </c>
      <c r="C13756" s="126" t="s">
        <v>1879</v>
      </c>
      <c r="D13756" s="126" t="s">
        <v>1879</v>
      </c>
      <c r="E13756" s="124"/>
      <c r="F13756" s="119"/>
    </row>
    <row r="13757" spans="1:6">
      <c r="A13757" s="126" t="s">
        <v>265</v>
      </c>
      <c r="B13757" s="251" t="s">
        <v>223</v>
      </c>
      <c r="C13757" s="126" t="s">
        <v>1879</v>
      </c>
      <c r="D13757" s="126" t="s">
        <v>1879</v>
      </c>
      <c r="E13757" s="124"/>
      <c r="F13757" s="119"/>
    </row>
    <row r="13758" spans="1:6" ht="31.5">
      <c r="A13758" s="126" t="s">
        <v>276</v>
      </c>
      <c r="B13758" s="251" t="s">
        <v>480</v>
      </c>
      <c r="C13758" s="126" t="s">
        <v>1879</v>
      </c>
      <c r="D13758" s="126" t="s">
        <v>1879</v>
      </c>
      <c r="E13758" s="124"/>
      <c r="F13758" s="119"/>
    </row>
    <row r="13759" spans="1:6" ht="63">
      <c r="A13759" s="127" t="s">
        <v>291</v>
      </c>
      <c r="B13759" s="128" t="s">
        <v>481</v>
      </c>
      <c r="C13759" s="126" t="s">
        <v>1879</v>
      </c>
      <c r="D13759" s="126" t="s">
        <v>1879</v>
      </c>
      <c r="E13759" s="124"/>
      <c r="F13759" s="119"/>
    </row>
    <row r="13760" spans="1:6" ht="31.5">
      <c r="A13760" s="127" t="s">
        <v>482</v>
      </c>
      <c r="B13760" s="128" t="s">
        <v>483</v>
      </c>
      <c r="C13760" s="126" t="s">
        <v>1879</v>
      </c>
      <c r="D13760" s="126" t="s">
        <v>1879</v>
      </c>
      <c r="E13760" s="124"/>
      <c r="F13760" s="119"/>
    </row>
    <row r="13761" spans="1:6">
      <c r="A13761" s="127" t="s">
        <v>484</v>
      </c>
      <c r="B13761" s="128" t="s">
        <v>485</v>
      </c>
      <c r="C13761" s="126" t="s">
        <v>1879</v>
      </c>
      <c r="D13761" s="126" t="s">
        <v>1879</v>
      </c>
      <c r="E13761" s="124"/>
      <c r="F13761" s="119"/>
    </row>
    <row r="13762" spans="1:6">
      <c r="A13762" s="129">
        <v>2</v>
      </c>
      <c r="B13762" s="130" t="s">
        <v>298</v>
      </c>
      <c r="C13762" s="126"/>
      <c r="D13762" s="126"/>
      <c r="E13762" s="124"/>
      <c r="F13762" s="119"/>
    </row>
    <row r="13763" spans="1:6" ht="31.5">
      <c r="A13763" s="127" t="s">
        <v>267</v>
      </c>
      <c r="B13763" s="128" t="s">
        <v>486</v>
      </c>
      <c r="C13763" s="126" t="s">
        <v>1879</v>
      </c>
      <c r="D13763" s="126" t="s">
        <v>1879</v>
      </c>
      <c r="E13763" s="124"/>
      <c r="F13763" s="119"/>
    </row>
    <row r="13764" spans="1:6" ht="63">
      <c r="A13764" s="127" t="s">
        <v>268</v>
      </c>
      <c r="B13764" s="128" t="s">
        <v>411</v>
      </c>
      <c r="C13764" s="126" t="s">
        <v>1879</v>
      </c>
      <c r="D13764" s="126" t="s">
        <v>1879</v>
      </c>
      <c r="E13764" s="124"/>
      <c r="F13764" s="119"/>
    </row>
    <row r="13765" spans="1:6" ht="31.5">
      <c r="A13765" s="127" t="s">
        <v>269</v>
      </c>
      <c r="B13765" s="128" t="s">
        <v>412</v>
      </c>
      <c r="C13765" s="126" t="s">
        <v>1879</v>
      </c>
      <c r="D13765" s="126" t="s">
        <v>1879</v>
      </c>
      <c r="E13765" s="124"/>
      <c r="F13765" s="119"/>
    </row>
    <row r="13766" spans="1:6" ht="47.25">
      <c r="A13766" s="129">
        <v>3</v>
      </c>
      <c r="B13766" s="130" t="s">
        <v>210</v>
      </c>
      <c r="C13766" s="126" t="s">
        <v>1879</v>
      </c>
      <c r="D13766" s="126" t="s">
        <v>1879</v>
      </c>
      <c r="E13766" s="124"/>
      <c r="F13766" s="119"/>
    </row>
    <row r="13767" spans="1:6" ht="31.5">
      <c r="A13767" s="127" t="s">
        <v>299</v>
      </c>
      <c r="B13767" s="128" t="s">
        <v>211</v>
      </c>
      <c r="C13767" s="126" t="s">
        <v>1879</v>
      </c>
      <c r="D13767" s="126" t="s">
        <v>1879</v>
      </c>
      <c r="E13767" s="124"/>
      <c r="F13767" s="119"/>
    </row>
    <row r="13768" spans="1:6">
      <c r="A13768" s="127" t="s">
        <v>240</v>
      </c>
      <c r="B13768" s="128" t="s">
        <v>212</v>
      </c>
      <c r="C13768" s="126" t="s">
        <v>1879</v>
      </c>
      <c r="D13768" s="126" t="s">
        <v>1879</v>
      </c>
      <c r="E13768" s="124"/>
      <c r="F13768" s="119"/>
    </row>
    <row r="13769" spans="1:6">
      <c r="A13769" s="127" t="s">
        <v>242</v>
      </c>
      <c r="B13769" s="128" t="s">
        <v>213</v>
      </c>
      <c r="C13769" s="126" t="s">
        <v>1879</v>
      </c>
      <c r="D13769" s="126" t="s">
        <v>1879</v>
      </c>
      <c r="E13769" s="124"/>
      <c r="F13769" s="119"/>
    </row>
    <row r="13770" spans="1:6">
      <c r="A13770" s="127" t="s">
        <v>214</v>
      </c>
      <c r="B13770" s="128" t="s">
        <v>215</v>
      </c>
      <c r="C13770" s="126" t="s">
        <v>1879</v>
      </c>
      <c r="D13770" s="126" t="s">
        <v>1879</v>
      </c>
      <c r="E13770" s="124"/>
      <c r="F13770" s="119"/>
    </row>
    <row r="13771" spans="1:6">
      <c r="A13771" s="127" t="s">
        <v>216</v>
      </c>
      <c r="B13771" s="128" t="s">
        <v>217</v>
      </c>
      <c r="C13771" s="126" t="s">
        <v>1879</v>
      </c>
      <c r="D13771" s="126" t="s">
        <v>1879</v>
      </c>
      <c r="E13771" s="124"/>
      <c r="F13771" s="119"/>
    </row>
    <row r="13772" spans="1:6">
      <c r="A13772" s="129">
        <v>4</v>
      </c>
      <c r="B13772" s="130" t="s">
        <v>394</v>
      </c>
      <c r="C13772" s="126"/>
      <c r="D13772" s="126"/>
      <c r="E13772" s="124"/>
      <c r="F13772" s="119"/>
    </row>
    <row r="13773" spans="1:6" ht="31.5">
      <c r="A13773" s="126" t="s">
        <v>271</v>
      </c>
      <c r="B13773" s="251" t="s">
        <v>218</v>
      </c>
      <c r="C13773" s="126" t="s">
        <v>1879</v>
      </c>
      <c r="D13773" s="126" t="s">
        <v>1879</v>
      </c>
      <c r="E13773" s="124"/>
      <c r="F13773" s="119"/>
    </row>
    <row r="13774" spans="1:6" ht="63">
      <c r="A13774" s="126" t="s">
        <v>272</v>
      </c>
      <c r="B13774" s="251" t="s">
        <v>392</v>
      </c>
      <c r="C13774" s="126" t="s">
        <v>1879</v>
      </c>
      <c r="D13774" s="126" t="s">
        <v>1879</v>
      </c>
      <c r="E13774" s="124"/>
      <c r="F13774" s="119"/>
    </row>
    <row r="13775" spans="1:6" ht="31.5">
      <c r="A13775" s="126" t="s">
        <v>273</v>
      </c>
      <c r="B13775" s="251" t="s">
        <v>500</v>
      </c>
      <c r="C13775" s="126" t="s">
        <v>1879</v>
      </c>
      <c r="D13775" s="126" t="s">
        <v>1879</v>
      </c>
      <c r="E13775" s="124"/>
      <c r="F13775" s="119"/>
    </row>
    <row r="13776" spans="1:6" ht="31.5">
      <c r="A13776" s="126" t="s">
        <v>138</v>
      </c>
      <c r="B13776" s="251" t="s">
        <v>501</v>
      </c>
      <c r="C13776" s="126" t="s">
        <v>1879</v>
      </c>
      <c r="D13776" s="126" t="s">
        <v>1879</v>
      </c>
      <c r="E13776" s="124"/>
      <c r="F13776" s="119"/>
    </row>
    <row r="13777" spans="1:6">
      <c r="E13777" s="719"/>
      <c r="F13777" s="178" t="s">
        <v>251</v>
      </c>
    </row>
    <row r="13778" spans="1:6">
      <c r="B13778" s="53"/>
      <c r="F13778" s="178" t="s">
        <v>456</v>
      </c>
    </row>
    <row r="13779" spans="1:6">
      <c r="F13779" s="178" t="s">
        <v>182</v>
      </c>
    </row>
    <row r="13780" spans="1:6">
      <c r="F13780" s="178"/>
    </row>
    <row r="13781" spans="1:6">
      <c r="A13781" s="802" t="s">
        <v>399</v>
      </c>
      <c r="B13781" s="802"/>
      <c r="C13781" s="802"/>
      <c r="D13781" s="802"/>
      <c r="E13781" s="802"/>
      <c r="F13781" s="802"/>
    </row>
    <row r="13782" spans="1:6">
      <c r="A13782" s="802" t="s">
        <v>303</v>
      </c>
      <c r="B13782" s="802"/>
      <c r="C13782" s="802"/>
      <c r="D13782" s="802"/>
      <c r="E13782" s="802"/>
      <c r="F13782" s="802"/>
    </row>
    <row r="13783" spans="1:6">
      <c r="F13783" s="178" t="s">
        <v>219</v>
      </c>
    </row>
    <row r="13784" spans="1:6">
      <c r="F13784" s="178" t="s">
        <v>220</v>
      </c>
    </row>
    <row r="13785" spans="1:6">
      <c r="F13785" s="178" t="s">
        <v>221</v>
      </c>
    </row>
    <row r="13786" spans="1:6">
      <c r="F13786" s="246" t="s">
        <v>222</v>
      </c>
    </row>
    <row r="13787" spans="1:6">
      <c r="F13787" s="178" t="s">
        <v>1885</v>
      </c>
    </row>
    <row r="13788" spans="1:6">
      <c r="F13788" s="178" t="s">
        <v>177</v>
      </c>
    </row>
    <row r="13789" spans="1:6">
      <c r="A13789" s="123"/>
    </row>
    <row r="13790" spans="1:6">
      <c r="A13790" s="804" t="s">
        <v>1886</v>
      </c>
      <c r="B13790" s="804"/>
      <c r="C13790" s="804"/>
      <c r="D13790" s="804"/>
      <c r="E13790" s="804"/>
      <c r="F13790" s="804"/>
    </row>
    <row r="13791" spans="1:6">
      <c r="A13791" s="121" t="s">
        <v>863</v>
      </c>
      <c r="B13791" s="640" t="s">
        <v>1638</v>
      </c>
    </row>
    <row r="13792" spans="1:6">
      <c r="A13792" s="803" t="s">
        <v>262</v>
      </c>
      <c r="B13792" s="781" t="s">
        <v>418</v>
      </c>
      <c r="C13792" s="806" t="s">
        <v>470</v>
      </c>
      <c r="D13792" s="807"/>
      <c r="E13792" s="805" t="s">
        <v>400</v>
      </c>
      <c r="F13792" s="781" t="s">
        <v>401</v>
      </c>
    </row>
    <row r="13793" spans="1:6">
      <c r="A13793" s="803"/>
      <c r="B13793" s="781"/>
      <c r="C13793" s="808"/>
      <c r="D13793" s="809"/>
      <c r="E13793" s="805"/>
      <c r="F13793" s="781"/>
    </row>
    <row r="13794" spans="1:6">
      <c r="A13794" s="803"/>
      <c r="B13794" s="781"/>
      <c r="C13794" s="247" t="s">
        <v>402</v>
      </c>
      <c r="D13794" s="247" t="s">
        <v>403</v>
      </c>
      <c r="E13794" s="805"/>
      <c r="F13794" s="781"/>
    </row>
    <row r="13795" spans="1:6">
      <c r="A13795" s="712">
        <v>1</v>
      </c>
      <c r="B13795" s="709">
        <v>2</v>
      </c>
      <c r="C13795" s="247">
        <v>3</v>
      </c>
      <c r="D13795" s="247">
        <v>4</v>
      </c>
      <c r="E13795" s="711">
        <v>5</v>
      </c>
      <c r="F13795" s="709">
        <v>6</v>
      </c>
    </row>
    <row r="13796" spans="1:6">
      <c r="A13796" s="712">
        <v>1</v>
      </c>
      <c r="B13796" s="248" t="s">
        <v>368</v>
      </c>
      <c r="C13796" s="249"/>
      <c r="D13796" s="249"/>
      <c r="E13796" s="125"/>
      <c r="F13796" s="710"/>
    </row>
    <row r="13797" spans="1:6">
      <c r="A13797" s="126" t="s">
        <v>264</v>
      </c>
      <c r="B13797" s="250" t="s">
        <v>369</v>
      </c>
      <c r="C13797" s="126" t="s">
        <v>1876</v>
      </c>
      <c r="D13797" s="126" t="s">
        <v>1876</v>
      </c>
      <c r="E13797" s="124"/>
      <c r="F13797" s="119"/>
    </row>
    <row r="13798" spans="1:6">
      <c r="A13798" s="126" t="s">
        <v>265</v>
      </c>
      <c r="B13798" s="251" t="s">
        <v>223</v>
      </c>
      <c r="C13798" s="126" t="s">
        <v>1876</v>
      </c>
      <c r="D13798" s="126" t="s">
        <v>1876</v>
      </c>
      <c r="E13798" s="124"/>
      <c r="F13798" s="119"/>
    </row>
    <row r="13799" spans="1:6" ht="31.5">
      <c r="A13799" s="126" t="s">
        <v>276</v>
      </c>
      <c r="B13799" s="251" t="s">
        <v>480</v>
      </c>
      <c r="C13799" s="126" t="s">
        <v>1876</v>
      </c>
      <c r="D13799" s="126" t="s">
        <v>1876</v>
      </c>
      <c r="E13799" s="124"/>
      <c r="F13799" s="119"/>
    </row>
    <row r="13800" spans="1:6" ht="63">
      <c r="A13800" s="127" t="s">
        <v>291</v>
      </c>
      <c r="B13800" s="128" t="s">
        <v>481</v>
      </c>
      <c r="C13800" s="126" t="s">
        <v>1876</v>
      </c>
      <c r="D13800" s="126" t="s">
        <v>1876</v>
      </c>
      <c r="E13800" s="124"/>
      <c r="F13800" s="119"/>
    </row>
    <row r="13801" spans="1:6" ht="31.5">
      <c r="A13801" s="127" t="s">
        <v>482</v>
      </c>
      <c r="B13801" s="128" t="s">
        <v>483</v>
      </c>
      <c r="C13801" s="126" t="s">
        <v>1876</v>
      </c>
      <c r="D13801" s="126" t="s">
        <v>1876</v>
      </c>
      <c r="E13801" s="124"/>
      <c r="F13801" s="119"/>
    </row>
    <row r="13802" spans="1:6">
      <c r="A13802" s="127" t="s">
        <v>484</v>
      </c>
      <c r="B13802" s="128" t="s">
        <v>485</v>
      </c>
      <c r="C13802" s="126" t="s">
        <v>1876</v>
      </c>
      <c r="D13802" s="126" t="s">
        <v>1876</v>
      </c>
      <c r="E13802" s="124"/>
      <c r="F13802" s="119"/>
    </row>
    <row r="13803" spans="1:6">
      <c r="A13803" s="129">
        <v>2</v>
      </c>
      <c r="B13803" s="130" t="s">
        <v>298</v>
      </c>
      <c r="C13803" s="126"/>
      <c r="D13803" s="126"/>
      <c r="E13803" s="124"/>
      <c r="F13803" s="119"/>
    </row>
    <row r="13804" spans="1:6" ht="31.5">
      <c r="A13804" s="127" t="s">
        <v>267</v>
      </c>
      <c r="B13804" s="128" t="s">
        <v>486</v>
      </c>
      <c r="C13804" s="126" t="s">
        <v>1876</v>
      </c>
      <c r="D13804" s="126" t="s">
        <v>1876</v>
      </c>
      <c r="E13804" s="124"/>
      <c r="F13804" s="119"/>
    </row>
    <row r="13805" spans="1:6" ht="63">
      <c r="A13805" s="127" t="s">
        <v>268</v>
      </c>
      <c r="B13805" s="128" t="s">
        <v>411</v>
      </c>
      <c r="C13805" s="126" t="s">
        <v>1876</v>
      </c>
      <c r="D13805" s="126" t="s">
        <v>1876</v>
      </c>
      <c r="E13805" s="124"/>
      <c r="F13805" s="119"/>
    </row>
    <row r="13806" spans="1:6" ht="31.5">
      <c r="A13806" s="127" t="s">
        <v>269</v>
      </c>
      <c r="B13806" s="128" t="s">
        <v>412</v>
      </c>
      <c r="C13806" s="126" t="s">
        <v>1876</v>
      </c>
      <c r="D13806" s="126" t="s">
        <v>1876</v>
      </c>
      <c r="E13806" s="124"/>
      <c r="F13806" s="119"/>
    </row>
    <row r="13807" spans="1:6" ht="47.25">
      <c r="A13807" s="129">
        <v>3</v>
      </c>
      <c r="B13807" s="130" t="s">
        <v>210</v>
      </c>
      <c r="C13807" s="126" t="s">
        <v>1876</v>
      </c>
      <c r="D13807" s="126" t="s">
        <v>1876</v>
      </c>
      <c r="E13807" s="124"/>
      <c r="F13807" s="119"/>
    </row>
    <row r="13808" spans="1:6" ht="31.5">
      <c r="A13808" s="127" t="s">
        <v>299</v>
      </c>
      <c r="B13808" s="128" t="s">
        <v>211</v>
      </c>
      <c r="C13808" s="126" t="s">
        <v>1876</v>
      </c>
      <c r="D13808" s="126" t="s">
        <v>1876</v>
      </c>
      <c r="E13808" s="124"/>
      <c r="F13808" s="119"/>
    </row>
    <row r="13809" spans="1:6">
      <c r="A13809" s="127" t="s">
        <v>240</v>
      </c>
      <c r="B13809" s="128" t="s">
        <v>212</v>
      </c>
      <c r="C13809" s="126" t="s">
        <v>1876</v>
      </c>
      <c r="D13809" s="126" t="s">
        <v>1876</v>
      </c>
      <c r="E13809" s="124"/>
      <c r="F13809" s="119"/>
    </row>
    <row r="13810" spans="1:6">
      <c r="A13810" s="127" t="s">
        <v>242</v>
      </c>
      <c r="B13810" s="128" t="s">
        <v>213</v>
      </c>
      <c r="C13810" s="126" t="s">
        <v>1876</v>
      </c>
      <c r="D13810" s="126" t="s">
        <v>1876</v>
      </c>
      <c r="E13810" s="124"/>
      <c r="F13810" s="119"/>
    </row>
    <row r="13811" spans="1:6">
      <c r="A13811" s="127" t="s">
        <v>214</v>
      </c>
      <c r="B13811" s="128" t="s">
        <v>215</v>
      </c>
      <c r="C13811" s="126" t="s">
        <v>1876</v>
      </c>
      <c r="D13811" s="126" t="s">
        <v>1876</v>
      </c>
      <c r="E13811" s="124"/>
      <c r="F13811" s="119"/>
    </row>
    <row r="13812" spans="1:6">
      <c r="A13812" s="127" t="s">
        <v>216</v>
      </c>
      <c r="B13812" s="128" t="s">
        <v>217</v>
      </c>
      <c r="C13812" s="126" t="s">
        <v>1876</v>
      </c>
      <c r="D13812" s="126" t="s">
        <v>1876</v>
      </c>
      <c r="E13812" s="124"/>
      <c r="F13812" s="119"/>
    </row>
    <row r="13813" spans="1:6">
      <c r="A13813" s="129">
        <v>4</v>
      </c>
      <c r="B13813" s="130" t="s">
        <v>394</v>
      </c>
      <c r="C13813" s="126"/>
      <c r="D13813" s="126"/>
      <c r="E13813" s="124"/>
      <c r="F13813" s="119"/>
    </row>
    <row r="13814" spans="1:6" ht="31.5">
      <c r="A13814" s="126" t="s">
        <v>271</v>
      </c>
      <c r="B13814" s="251" t="s">
        <v>218</v>
      </c>
      <c r="C13814" s="126" t="s">
        <v>1876</v>
      </c>
      <c r="D13814" s="126" t="s">
        <v>1876</v>
      </c>
      <c r="E13814" s="124"/>
      <c r="F13814" s="119"/>
    </row>
    <row r="13815" spans="1:6" ht="63">
      <c r="A13815" s="126" t="s">
        <v>272</v>
      </c>
      <c r="B13815" s="251" t="s">
        <v>392</v>
      </c>
      <c r="C13815" s="126" t="s">
        <v>1876</v>
      </c>
      <c r="D13815" s="126" t="s">
        <v>1876</v>
      </c>
      <c r="E13815" s="124"/>
      <c r="F13815" s="119"/>
    </row>
    <row r="13816" spans="1:6" ht="31.5">
      <c r="A13816" s="126" t="s">
        <v>273</v>
      </c>
      <c r="B13816" s="251" t="s">
        <v>500</v>
      </c>
      <c r="C13816" s="126" t="s">
        <v>1876</v>
      </c>
      <c r="D13816" s="126" t="s">
        <v>1876</v>
      </c>
      <c r="E13816" s="124"/>
      <c r="F13816" s="119"/>
    </row>
    <row r="13817" spans="1:6" ht="31.5">
      <c r="A13817" s="126" t="s">
        <v>138</v>
      </c>
      <c r="B13817" s="251" t="s">
        <v>501</v>
      </c>
      <c r="C13817" s="126" t="s">
        <v>1876</v>
      </c>
      <c r="D13817" s="126" t="s">
        <v>1876</v>
      </c>
      <c r="E13817" s="124"/>
      <c r="F13817" s="119"/>
    </row>
    <row r="13818" spans="1:6">
      <c r="E13818" s="719"/>
      <c r="F13818" s="178" t="s">
        <v>251</v>
      </c>
    </row>
    <row r="13819" spans="1:6">
      <c r="B13819" s="53"/>
      <c r="F13819" s="178" t="s">
        <v>456</v>
      </c>
    </row>
    <row r="13820" spans="1:6">
      <c r="F13820" s="178" t="s">
        <v>182</v>
      </c>
    </row>
    <row r="13821" spans="1:6">
      <c r="F13821" s="178"/>
    </row>
    <row r="13822" spans="1:6">
      <c r="A13822" s="802" t="s">
        <v>399</v>
      </c>
      <c r="B13822" s="802"/>
      <c r="C13822" s="802"/>
      <c r="D13822" s="802"/>
      <c r="E13822" s="802"/>
      <c r="F13822" s="802"/>
    </row>
    <row r="13823" spans="1:6">
      <c r="A13823" s="802" t="s">
        <v>303</v>
      </c>
      <c r="B13823" s="802"/>
      <c r="C13823" s="802"/>
      <c r="D13823" s="802"/>
      <c r="E13823" s="802"/>
      <c r="F13823" s="802"/>
    </row>
    <row r="13824" spans="1:6">
      <c r="F13824" s="178" t="s">
        <v>219</v>
      </c>
    </row>
    <row r="13825" spans="1:6">
      <c r="F13825" s="178" t="s">
        <v>220</v>
      </c>
    </row>
    <row r="13826" spans="1:6">
      <c r="F13826" s="178" t="s">
        <v>221</v>
      </c>
    </row>
    <row r="13827" spans="1:6">
      <c r="F13827" s="246" t="s">
        <v>222</v>
      </c>
    </row>
    <row r="13828" spans="1:6">
      <c r="F13828" s="178" t="s">
        <v>1885</v>
      </c>
    </row>
    <row r="13829" spans="1:6">
      <c r="F13829" s="178" t="s">
        <v>177</v>
      </c>
    </row>
    <row r="13830" spans="1:6">
      <c r="A13830" s="123"/>
    </row>
    <row r="13831" spans="1:6">
      <c r="A13831" s="804" t="s">
        <v>1886</v>
      </c>
      <c r="B13831" s="804"/>
      <c r="C13831" s="804"/>
      <c r="D13831" s="804"/>
      <c r="E13831" s="804"/>
      <c r="F13831" s="804"/>
    </row>
    <row r="13832" spans="1:6">
      <c r="A13832" s="121" t="s">
        <v>864</v>
      </c>
      <c r="B13832" s="640" t="s">
        <v>1639</v>
      </c>
    </row>
    <row r="13833" spans="1:6">
      <c r="A13833" s="803" t="s">
        <v>262</v>
      </c>
      <c r="B13833" s="781" t="s">
        <v>418</v>
      </c>
      <c r="C13833" s="806" t="s">
        <v>470</v>
      </c>
      <c r="D13833" s="807"/>
      <c r="E13833" s="805" t="s">
        <v>400</v>
      </c>
      <c r="F13833" s="781" t="s">
        <v>401</v>
      </c>
    </row>
    <row r="13834" spans="1:6">
      <c r="A13834" s="803"/>
      <c r="B13834" s="781"/>
      <c r="C13834" s="808"/>
      <c r="D13834" s="809"/>
      <c r="E13834" s="805"/>
      <c r="F13834" s="781"/>
    </row>
    <row r="13835" spans="1:6">
      <c r="A13835" s="803"/>
      <c r="B13835" s="781"/>
      <c r="C13835" s="247" t="s">
        <v>402</v>
      </c>
      <c r="D13835" s="247" t="s">
        <v>403</v>
      </c>
      <c r="E13835" s="805"/>
      <c r="F13835" s="781"/>
    </row>
    <row r="13836" spans="1:6">
      <c r="A13836" s="712">
        <v>1</v>
      </c>
      <c r="B13836" s="709">
        <v>2</v>
      </c>
      <c r="C13836" s="247">
        <v>3</v>
      </c>
      <c r="D13836" s="247">
        <v>4</v>
      </c>
      <c r="E13836" s="711">
        <v>5</v>
      </c>
      <c r="F13836" s="709">
        <v>6</v>
      </c>
    </row>
    <row r="13837" spans="1:6">
      <c r="A13837" s="712">
        <v>1</v>
      </c>
      <c r="B13837" s="248" t="s">
        <v>368</v>
      </c>
      <c r="C13837" s="249"/>
      <c r="D13837" s="249"/>
      <c r="E13837" s="125"/>
      <c r="F13837" s="710"/>
    </row>
    <row r="13838" spans="1:6">
      <c r="A13838" s="126" t="s">
        <v>264</v>
      </c>
      <c r="B13838" s="250" t="s">
        <v>369</v>
      </c>
      <c r="C13838" s="126" t="s">
        <v>1876</v>
      </c>
      <c r="D13838" s="126" t="s">
        <v>1876</v>
      </c>
      <c r="E13838" s="124"/>
      <c r="F13838" s="119"/>
    </row>
    <row r="13839" spans="1:6">
      <c r="A13839" s="126" t="s">
        <v>265</v>
      </c>
      <c r="B13839" s="251" t="s">
        <v>223</v>
      </c>
      <c r="C13839" s="126" t="s">
        <v>1876</v>
      </c>
      <c r="D13839" s="126" t="s">
        <v>1876</v>
      </c>
      <c r="E13839" s="124"/>
      <c r="F13839" s="119"/>
    </row>
    <row r="13840" spans="1:6" ht="31.5">
      <c r="A13840" s="126" t="s">
        <v>276</v>
      </c>
      <c r="B13840" s="251" t="s">
        <v>480</v>
      </c>
      <c r="C13840" s="126" t="s">
        <v>1876</v>
      </c>
      <c r="D13840" s="126" t="s">
        <v>1876</v>
      </c>
      <c r="E13840" s="124"/>
      <c r="F13840" s="119"/>
    </row>
    <row r="13841" spans="1:6" ht="63">
      <c r="A13841" s="127" t="s">
        <v>291</v>
      </c>
      <c r="B13841" s="128" t="s">
        <v>481</v>
      </c>
      <c r="C13841" s="126" t="s">
        <v>1876</v>
      </c>
      <c r="D13841" s="126" t="s">
        <v>1876</v>
      </c>
      <c r="E13841" s="124"/>
      <c r="F13841" s="119"/>
    </row>
    <row r="13842" spans="1:6" ht="31.5">
      <c r="A13842" s="127" t="s">
        <v>482</v>
      </c>
      <c r="B13842" s="128" t="s">
        <v>483</v>
      </c>
      <c r="C13842" s="126" t="s">
        <v>1876</v>
      </c>
      <c r="D13842" s="126" t="s">
        <v>1876</v>
      </c>
      <c r="E13842" s="124"/>
      <c r="F13842" s="119"/>
    </row>
    <row r="13843" spans="1:6">
      <c r="A13843" s="127" t="s">
        <v>484</v>
      </c>
      <c r="B13843" s="128" t="s">
        <v>485</v>
      </c>
      <c r="C13843" s="126" t="s">
        <v>1876</v>
      </c>
      <c r="D13843" s="126" t="s">
        <v>1876</v>
      </c>
      <c r="E13843" s="124"/>
      <c r="F13843" s="119"/>
    </row>
    <row r="13844" spans="1:6">
      <c r="A13844" s="129">
        <v>2</v>
      </c>
      <c r="B13844" s="130" t="s">
        <v>298</v>
      </c>
      <c r="C13844" s="126"/>
      <c r="D13844" s="126"/>
      <c r="E13844" s="124"/>
      <c r="F13844" s="119"/>
    </row>
    <row r="13845" spans="1:6" ht="31.5">
      <c r="A13845" s="127" t="s">
        <v>267</v>
      </c>
      <c r="B13845" s="128" t="s">
        <v>486</v>
      </c>
      <c r="C13845" s="126" t="s">
        <v>1876</v>
      </c>
      <c r="D13845" s="126" t="s">
        <v>1876</v>
      </c>
      <c r="E13845" s="124"/>
      <c r="F13845" s="119"/>
    </row>
    <row r="13846" spans="1:6" ht="63">
      <c r="A13846" s="127" t="s">
        <v>268</v>
      </c>
      <c r="B13846" s="128" t="s">
        <v>411</v>
      </c>
      <c r="C13846" s="126" t="s">
        <v>1876</v>
      </c>
      <c r="D13846" s="126" t="s">
        <v>1876</v>
      </c>
      <c r="E13846" s="124"/>
      <c r="F13846" s="119"/>
    </row>
    <row r="13847" spans="1:6" ht="31.5">
      <c r="A13847" s="127" t="s">
        <v>269</v>
      </c>
      <c r="B13847" s="128" t="s">
        <v>412</v>
      </c>
      <c r="C13847" s="126" t="s">
        <v>1876</v>
      </c>
      <c r="D13847" s="126" t="s">
        <v>1876</v>
      </c>
      <c r="E13847" s="124"/>
      <c r="F13847" s="119"/>
    </row>
    <row r="13848" spans="1:6" ht="47.25">
      <c r="A13848" s="129">
        <v>3</v>
      </c>
      <c r="B13848" s="130" t="s">
        <v>210</v>
      </c>
      <c r="C13848" s="126" t="s">
        <v>1876</v>
      </c>
      <c r="D13848" s="126" t="s">
        <v>1876</v>
      </c>
      <c r="E13848" s="124"/>
      <c r="F13848" s="119"/>
    </row>
    <row r="13849" spans="1:6" ht="31.5">
      <c r="A13849" s="127" t="s">
        <v>299</v>
      </c>
      <c r="B13849" s="128" t="s">
        <v>211</v>
      </c>
      <c r="C13849" s="126" t="s">
        <v>1876</v>
      </c>
      <c r="D13849" s="126" t="s">
        <v>1876</v>
      </c>
      <c r="E13849" s="124"/>
      <c r="F13849" s="119"/>
    </row>
    <row r="13850" spans="1:6">
      <c r="A13850" s="127" t="s">
        <v>240</v>
      </c>
      <c r="B13850" s="128" t="s">
        <v>212</v>
      </c>
      <c r="C13850" s="126" t="s">
        <v>1876</v>
      </c>
      <c r="D13850" s="126" t="s">
        <v>1876</v>
      </c>
      <c r="E13850" s="124"/>
      <c r="F13850" s="119"/>
    </row>
    <row r="13851" spans="1:6">
      <c r="A13851" s="127" t="s">
        <v>242</v>
      </c>
      <c r="B13851" s="128" t="s">
        <v>213</v>
      </c>
      <c r="C13851" s="126" t="s">
        <v>1876</v>
      </c>
      <c r="D13851" s="126" t="s">
        <v>1876</v>
      </c>
      <c r="E13851" s="124"/>
      <c r="F13851" s="119"/>
    </row>
    <row r="13852" spans="1:6">
      <c r="A13852" s="127" t="s">
        <v>214</v>
      </c>
      <c r="B13852" s="128" t="s">
        <v>215</v>
      </c>
      <c r="C13852" s="126" t="s">
        <v>1876</v>
      </c>
      <c r="D13852" s="126" t="s">
        <v>1876</v>
      </c>
      <c r="E13852" s="124"/>
      <c r="F13852" s="119"/>
    </row>
    <row r="13853" spans="1:6">
      <c r="A13853" s="127" t="s">
        <v>216</v>
      </c>
      <c r="B13853" s="128" t="s">
        <v>217</v>
      </c>
      <c r="C13853" s="126" t="s">
        <v>1876</v>
      </c>
      <c r="D13853" s="126" t="s">
        <v>1876</v>
      </c>
      <c r="E13853" s="124"/>
      <c r="F13853" s="119"/>
    </row>
    <row r="13854" spans="1:6">
      <c r="A13854" s="129">
        <v>4</v>
      </c>
      <c r="B13854" s="130" t="s">
        <v>394</v>
      </c>
      <c r="C13854" s="126"/>
      <c r="D13854" s="126"/>
      <c r="E13854" s="124"/>
      <c r="F13854" s="119"/>
    </row>
    <row r="13855" spans="1:6" ht="31.5">
      <c r="A13855" s="126" t="s">
        <v>271</v>
      </c>
      <c r="B13855" s="251" t="s">
        <v>218</v>
      </c>
      <c r="C13855" s="126" t="s">
        <v>1876</v>
      </c>
      <c r="D13855" s="126" t="s">
        <v>1876</v>
      </c>
      <c r="E13855" s="124"/>
      <c r="F13855" s="119"/>
    </row>
    <row r="13856" spans="1:6" ht="63">
      <c r="A13856" s="126" t="s">
        <v>272</v>
      </c>
      <c r="B13856" s="251" t="s">
        <v>392</v>
      </c>
      <c r="C13856" s="126" t="s">
        <v>1876</v>
      </c>
      <c r="D13856" s="126" t="s">
        <v>1876</v>
      </c>
      <c r="E13856" s="124"/>
      <c r="F13856" s="119"/>
    </row>
    <row r="13857" spans="1:6" ht="31.5">
      <c r="A13857" s="126" t="s">
        <v>273</v>
      </c>
      <c r="B13857" s="251" t="s">
        <v>500</v>
      </c>
      <c r="C13857" s="126" t="s">
        <v>1876</v>
      </c>
      <c r="D13857" s="126" t="s">
        <v>1876</v>
      </c>
      <c r="E13857" s="124"/>
      <c r="F13857" s="119"/>
    </row>
    <row r="13858" spans="1:6" ht="31.5">
      <c r="A13858" s="126" t="s">
        <v>138</v>
      </c>
      <c r="B13858" s="251" t="s">
        <v>501</v>
      </c>
      <c r="C13858" s="126" t="s">
        <v>1876</v>
      </c>
      <c r="D13858" s="126" t="s">
        <v>1876</v>
      </c>
      <c r="E13858" s="124"/>
      <c r="F13858" s="119"/>
    </row>
    <row r="13859" spans="1:6">
      <c r="E13859" s="719"/>
      <c r="F13859" s="178" t="s">
        <v>251</v>
      </c>
    </row>
    <row r="13860" spans="1:6">
      <c r="B13860" s="53"/>
      <c r="F13860" s="178" t="s">
        <v>456</v>
      </c>
    </row>
    <row r="13861" spans="1:6">
      <c r="F13861" s="178" t="s">
        <v>182</v>
      </c>
    </row>
    <row r="13862" spans="1:6">
      <c r="F13862" s="178"/>
    </row>
    <row r="13863" spans="1:6">
      <c r="A13863" s="802" t="s">
        <v>399</v>
      </c>
      <c r="B13863" s="802"/>
      <c r="C13863" s="802"/>
      <c r="D13863" s="802"/>
      <c r="E13863" s="802"/>
      <c r="F13863" s="802"/>
    </row>
    <row r="13864" spans="1:6">
      <c r="A13864" s="802" t="s">
        <v>303</v>
      </c>
      <c r="B13864" s="802"/>
      <c r="C13864" s="802"/>
      <c r="D13864" s="802"/>
      <c r="E13864" s="802"/>
      <c r="F13864" s="802"/>
    </row>
    <row r="13865" spans="1:6">
      <c r="F13865" s="178" t="s">
        <v>219</v>
      </c>
    </row>
    <row r="13866" spans="1:6">
      <c r="F13866" s="178" t="s">
        <v>220</v>
      </c>
    </row>
    <row r="13867" spans="1:6">
      <c r="F13867" s="178" t="s">
        <v>221</v>
      </c>
    </row>
    <row r="13868" spans="1:6">
      <c r="F13868" s="246" t="s">
        <v>222</v>
      </c>
    </row>
    <row r="13869" spans="1:6">
      <c r="F13869" s="178" t="s">
        <v>1885</v>
      </c>
    </row>
    <row r="13870" spans="1:6">
      <c r="F13870" s="178" t="s">
        <v>177</v>
      </c>
    </row>
    <row r="13871" spans="1:6">
      <c r="A13871" s="123"/>
    </row>
    <row r="13872" spans="1:6">
      <c r="A13872" s="804" t="s">
        <v>1886</v>
      </c>
      <c r="B13872" s="804"/>
      <c r="C13872" s="804"/>
      <c r="D13872" s="804"/>
      <c r="E13872" s="804"/>
      <c r="F13872" s="804"/>
    </row>
    <row r="13873" spans="1:6">
      <c r="A13873" s="121" t="s">
        <v>865</v>
      </c>
      <c r="B13873" s="640" t="s">
        <v>1640</v>
      </c>
    </row>
    <row r="13874" spans="1:6">
      <c r="A13874" s="803" t="s">
        <v>262</v>
      </c>
      <c r="B13874" s="781" t="s">
        <v>418</v>
      </c>
      <c r="C13874" s="806" t="s">
        <v>470</v>
      </c>
      <c r="D13874" s="807"/>
      <c r="E13874" s="805" t="s">
        <v>400</v>
      </c>
      <c r="F13874" s="781" t="s">
        <v>401</v>
      </c>
    </row>
    <row r="13875" spans="1:6">
      <c r="A13875" s="803"/>
      <c r="B13875" s="781"/>
      <c r="C13875" s="808"/>
      <c r="D13875" s="809"/>
      <c r="E13875" s="805"/>
      <c r="F13875" s="781"/>
    </row>
    <row r="13876" spans="1:6">
      <c r="A13876" s="803"/>
      <c r="B13876" s="781"/>
      <c r="C13876" s="247" t="s">
        <v>402</v>
      </c>
      <c r="D13876" s="247" t="s">
        <v>403</v>
      </c>
      <c r="E13876" s="805"/>
      <c r="F13876" s="781"/>
    </row>
    <row r="13877" spans="1:6">
      <c r="A13877" s="712">
        <v>1</v>
      </c>
      <c r="B13877" s="709">
        <v>2</v>
      </c>
      <c r="C13877" s="247">
        <v>3</v>
      </c>
      <c r="D13877" s="247">
        <v>4</v>
      </c>
      <c r="E13877" s="711">
        <v>5</v>
      </c>
      <c r="F13877" s="709">
        <v>6</v>
      </c>
    </row>
    <row r="13878" spans="1:6">
      <c r="A13878" s="712">
        <v>1</v>
      </c>
      <c r="B13878" s="248" t="s">
        <v>368</v>
      </c>
      <c r="C13878" s="249"/>
      <c r="D13878" s="249"/>
      <c r="E13878" s="125"/>
      <c r="F13878" s="710"/>
    </row>
    <row r="13879" spans="1:6">
      <c r="A13879" s="126" t="s">
        <v>264</v>
      </c>
      <c r="B13879" s="250" t="s">
        <v>369</v>
      </c>
      <c r="C13879" s="126" t="s">
        <v>1876</v>
      </c>
      <c r="D13879" s="126" t="s">
        <v>1876</v>
      </c>
      <c r="E13879" s="124"/>
      <c r="F13879" s="119"/>
    </row>
    <row r="13880" spans="1:6">
      <c r="A13880" s="126" t="s">
        <v>265</v>
      </c>
      <c r="B13880" s="251" t="s">
        <v>223</v>
      </c>
      <c r="C13880" s="126" t="s">
        <v>1876</v>
      </c>
      <c r="D13880" s="126" t="s">
        <v>1876</v>
      </c>
      <c r="E13880" s="124"/>
      <c r="F13880" s="119"/>
    </row>
    <row r="13881" spans="1:6" ht="31.5">
      <c r="A13881" s="126" t="s">
        <v>276</v>
      </c>
      <c r="B13881" s="251" t="s">
        <v>480</v>
      </c>
      <c r="C13881" s="126" t="s">
        <v>1876</v>
      </c>
      <c r="D13881" s="126" t="s">
        <v>1876</v>
      </c>
      <c r="E13881" s="124"/>
      <c r="F13881" s="119"/>
    </row>
    <row r="13882" spans="1:6" ht="63">
      <c r="A13882" s="127" t="s">
        <v>291</v>
      </c>
      <c r="B13882" s="128" t="s">
        <v>481</v>
      </c>
      <c r="C13882" s="126" t="s">
        <v>1876</v>
      </c>
      <c r="D13882" s="126" t="s">
        <v>1876</v>
      </c>
      <c r="E13882" s="124"/>
      <c r="F13882" s="119"/>
    </row>
    <row r="13883" spans="1:6" ht="31.5">
      <c r="A13883" s="127" t="s">
        <v>482</v>
      </c>
      <c r="B13883" s="128" t="s">
        <v>483</v>
      </c>
      <c r="C13883" s="126" t="s">
        <v>1876</v>
      </c>
      <c r="D13883" s="126" t="s">
        <v>1876</v>
      </c>
      <c r="E13883" s="124"/>
      <c r="F13883" s="119"/>
    </row>
    <row r="13884" spans="1:6">
      <c r="A13884" s="127" t="s">
        <v>484</v>
      </c>
      <c r="B13884" s="128" t="s">
        <v>485</v>
      </c>
      <c r="C13884" s="126" t="s">
        <v>1876</v>
      </c>
      <c r="D13884" s="126" t="s">
        <v>1876</v>
      </c>
      <c r="E13884" s="124"/>
      <c r="F13884" s="119"/>
    </row>
    <row r="13885" spans="1:6">
      <c r="A13885" s="129">
        <v>2</v>
      </c>
      <c r="B13885" s="130" t="s">
        <v>298</v>
      </c>
      <c r="C13885" s="126"/>
      <c r="D13885" s="126"/>
      <c r="E13885" s="124"/>
      <c r="F13885" s="119"/>
    </row>
    <row r="13886" spans="1:6" ht="31.5">
      <c r="A13886" s="127" t="s">
        <v>267</v>
      </c>
      <c r="B13886" s="128" t="s">
        <v>486</v>
      </c>
      <c r="C13886" s="126" t="s">
        <v>1876</v>
      </c>
      <c r="D13886" s="126" t="s">
        <v>1876</v>
      </c>
      <c r="E13886" s="124"/>
      <c r="F13886" s="119"/>
    </row>
    <row r="13887" spans="1:6" ht="63">
      <c r="A13887" s="127" t="s">
        <v>268</v>
      </c>
      <c r="B13887" s="128" t="s">
        <v>411</v>
      </c>
      <c r="C13887" s="126" t="s">
        <v>1876</v>
      </c>
      <c r="D13887" s="126" t="s">
        <v>1876</v>
      </c>
      <c r="E13887" s="124"/>
      <c r="F13887" s="119"/>
    </row>
    <row r="13888" spans="1:6" ht="31.5">
      <c r="A13888" s="127" t="s">
        <v>269</v>
      </c>
      <c r="B13888" s="128" t="s">
        <v>412</v>
      </c>
      <c r="C13888" s="126" t="s">
        <v>1876</v>
      </c>
      <c r="D13888" s="126" t="s">
        <v>1876</v>
      </c>
      <c r="E13888" s="124"/>
      <c r="F13888" s="119"/>
    </row>
    <row r="13889" spans="1:6" ht="47.25">
      <c r="A13889" s="129">
        <v>3</v>
      </c>
      <c r="B13889" s="130" t="s">
        <v>210</v>
      </c>
      <c r="C13889" s="126" t="s">
        <v>1876</v>
      </c>
      <c r="D13889" s="126" t="s">
        <v>1876</v>
      </c>
      <c r="E13889" s="124"/>
      <c r="F13889" s="119"/>
    </row>
    <row r="13890" spans="1:6" ht="31.5">
      <c r="A13890" s="127" t="s">
        <v>299</v>
      </c>
      <c r="B13890" s="128" t="s">
        <v>211</v>
      </c>
      <c r="C13890" s="126" t="s">
        <v>1876</v>
      </c>
      <c r="D13890" s="126" t="s">
        <v>1876</v>
      </c>
      <c r="E13890" s="124"/>
      <c r="F13890" s="119"/>
    </row>
    <row r="13891" spans="1:6">
      <c r="A13891" s="127" t="s">
        <v>240</v>
      </c>
      <c r="B13891" s="128" t="s">
        <v>212</v>
      </c>
      <c r="C13891" s="126" t="s">
        <v>1876</v>
      </c>
      <c r="D13891" s="126" t="s">
        <v>1876</v>
      </c>
      <c r="E13891" s="124"/>
      <c r="F13891" s="119"/>
    </row>
    <row r="13892" spans="1:6">
      <c r="A13892" s="127" t="s">
        <v>242</v>
      </c>
      <c r="B13892" s="128" t="s">
        <v>213</v>
      </c>
      <c r="C13892" s="126" t="s">
        <v>1876</v>
      </c>
      <c r="D13892" s="126" t="s">
        <v>1876</v>
      </c>
      <c r="E13892" s="124"/>
      <c r="F13892" s="119"/>
    </row>
    <row r="13893" spans="1:6">
      <c r="A13893" s="127" t="s">
        <v>214</v>
      </c>
      <c r="B13893" s="128" t="s">
        <v>215</v>
      </c>
      <c r="C13893" s="126" t="s">
        <v>1876</v>
      </c>
      <c r="D13893" s="126" t="s">
        <v>1876</v>
      </c>
      <c r="E13893" s="124"/>
      <c r="F13893" s="119"/>
    </row>
    <row r="13894" spans="1:6">
      <c r="A13894" s="127" t="s">
        <v>216</v>
      </c>
      <c r="B13894" s="128" t="s">
        <v>217</v>
      </c>
      <c r="C13894" s="126" t="s">
        <v>1876</v>
      </c>
      <c r="D13894" s="126" t="s">
        <v>1876</v>
      </c>
      <c r="E13894" s="124"/>
      <c r="F13894" s="119"/>
    </row>
    <row r="13895" spans="1:6">
      <c r="A13895" s="129">
        <v>4</v>
      </c>
      <c r="B13895" s="130" t="s">
        <v>394</v>
      </c>
      <c r="C13895" s="126"/>
      <c r="D13895" s="126"/>
      <c r="E13895" s="124"/>
      <c r="F13895" s="119"/>
    </row>
    <row r="13896" spans="1:6" ht="31.5">
      <c r="A13896" s="126" t="s">
        <v>271</v>
      </c>
      <c r="B13896" s="251" t="s">
        <v>218</v>
      </c>
      <c r="C13896" s="126" t="s">
        <v>1876</v>
      </c>
      <c r="D13896" s="126" t="s">
        <v>1876</v>
      </c>
      <c r="E13896" s="124"/>
      <c r="F13896" s="119"/>
    </row>
    <row r="13897" spans="1:6" ht="63">
      <c r="A13897" s="126" t="s">
        <v>272</v>
      </c>
      <c r="B13897" s="251" t="s">
        <v>392</v>
      </c>
      <c r="C13897" s="126" t="s">
        <v>1876</v>
      </c>
      <c r="D13897" s="126" t="s">
        <v>1876</v>
      </c>
      <c r="E13897" s="124"/>
      <c r="F13897" s="119"/>
    </row>
    <row r="13898" spans="1:6" ht="31.5">
      <c r="A13898" s="126" t="s">
        <v>273</v>
      </c>
      <c r="B13898" s="251" t="s">
        <v>500</v>
      </c>
      <c r="C13898" s="126" t="s">
        <v>1876</v>
      </c>
      <c r="D13898" s="126" t="s">
        <v>1876</v>
      </c>
      <c r="E13898" s="124"/>
      <c r="F13898" s="119"/>
    </row>
    <row r="13899" spans="1:6" ht="31.5">
      <c r="A13899" s="126" t="s">
        <v>138</v>
      </c>
      <c r="B13899" s="251" t="s">
        <v>501</v>
      </c>
      <c r="C13899" s="126" t="s">
        <v>1876</v>
      </c>
      <c r="D13899" s="126" t="s">
        <v>1876</v>
      </c>
      <c r="E13899" s="124"/>
      <c r="F13899" s="119"/>
    </row>
    <row r="13900" spans="1:6">
      <c r="E13900" s="719"/>
      <c r="F13900" s="178" t="s">
        <v>251</v>
      </c>
    </row>
    <row r="13901" spans="1:6">
      <c r="B13901" s="53"/>
      <c r="F13901" s="178" t="s">
        <v>456</v>
      </c>
    </row>
    <row r="13902" spans="1:6">
      <c r="F13902" s="178" t="s">
        <v>182</v>
      </c>
    </row>
    <row r="13903" spans="1:6">
      <c r="F13903" s="178"/>
    </row>
    <row r="13904" spans="1:6">
      <c r="A13904" s="802" t="s">
        <v>399</v>
      </c>
      <c r="B13904" s="802"/>
      <c r="C13904" s="802"/>
      <c r="D13904" s="802"/>
      <c r="E13904" s="802"/>
      <c r="F13904" s="802"/>
    </row>
    <row r="13905" spans="1:6">
      <c r="A13905" s="802" t="s">
        <v>303</v>
      </c>
      <c r="B13905" s="802"/>
      <c r="C13905" s="802"/>
      <c r="D13905" s="802"/>
      <c r="E13905" s="802"/>
      <c r="F13905" s="802"/>
    </row>
    <row r="13906" spans="1:6">
      <c r="F13906" s="178" t="s">
        <v>219</v>
      </c>
    </row>
    <row r="13907" spans="1:6">
      <c r="F13907" s="178" t="s">
        <v>220</v>
      </c>
    </row>
    <row r="13908" spans="1:6">
      <c r="F13908" s="178" t="s">
        <v>221</v>
      </c>
    </row>
    <row r="13909" spans="1:6">
      <c r="F13909" s="246" t="s">
        <v>222</v>
      </c>
    </row>
    <row r="13910" spans="1:6">
      <c r="F13910" s="178" t="s">
        <v>1885</v>
      </c>
    </row>
    <row r="13911" spans="1:6">
      <c r="F13911" s="178" t="s">
        <v>177</v>
      </c>
    </row>
    <row r="13912" spans="1:6">
      <c r="A13912" s="123"/>
    </row>
    <row r="13913" spans="1:6">
      <c r="A13913" s="804" t="s">
        <v>1886</v>
      </c>
      <c r="B13913" s="804"/>
      <c r="C13913" s="804"/>
      <c r="D13913" s="804"/>
      <c r="E13913" s="804"/>
      <c r="F13913" s="804"/>
    </row>
    <row r="13914" spans="1:6">
      <c r="A13914" s="121" t="s">
        <v>866</v>
      </c>
      <c r="B13914" s="640" t="s">
        <v>1641</v>
      </c>
    </row>
    <row r="13915" spans="1:6">
      <c r="A13915" s="803" t="s">
        <v>262</v>
      </c>
      <c r="B13915" s="781" t="s">
        <v>418</v>
      </c>
      <c r="C13915" s="806" t="s">
        <v>470</v>
      </c>
      <c r="D13915" s="807"/>
      <c r="E13915" s="805" t="s">
        <v>400</v>
      </c>
      <c r="F13915" s="781" t="s">
        <v>401</v>
      </c>
    </row>
    <row r="13916" spans="1:6">
      <c r="A13916" s="803"/>
      <c r="B13916" s="781"/>
      <c r="C13916" s="808"/>
      <c r="D13916" s="809"/>
      <c r="E13916" s="805"/>
      <c r="F13916" s="781"/>
    </row>
    <row r="13917" spans="1:6">
      <c r="A13917" s="803"/>
      <c r="B13917" s="781"/>
      <c r="C13917" s="247" t="s">
        <v>402</v>
      </c>
      <c r="D13917" s="247" t="s">
        <v>403</v>
      </c>
      <c r="E13917" s="805"/>
      <c r="F13917" s="781"/>
    </row>
    <row r="13918" spans="1:6">
      <c r="A13918" s="712">
        <v>1</v>
      </c>
      <c r="B13918" s="709">
        <v>2</v>
      </c>
      <c r="C13918" s="247">
        <v>3</v>
      </c>
      <c r="D13918" s="247">
        <v>4</v>
      </c>
      <c r="E13918" s="711">
        <v>5</v>
      </c>
      <c r="F13918" s="709">
        <v>6</v>
      </c>
    </row>
    <row r="13919" spans="1:6">
      <c r="A13919" s="712">
        <v>1</v>
      </c>
      <c r="B13919" s="248" t="s">
        <v>368</v>
      </c>
      <c r="C13919" s="249"/>
      <c r="D13919" s="249"/>
      <c r="E13919" s="125"/>
      <c r="F13919" s="710"/>
    </row>
    <row r="13920" spans="1:6">
      <c r="A13920" s="126" t="s">
        <v>264</v>
      </c>
      <c r="B13920" s="250" t="s">
        <v>369</v>
      </c>
      <c r="C13920" s="126" t="s">
        <v>1876</v>
      </c>
      <c r="D13920" s="126" t="s">
        <v>1876</v>
      </c>
      <c r="E13920" s="124"/>
      <c r="F13920" s="119"/>
    </row>
    <row r="13921" spans="1:6">
      <c r="A13921" s="126" t="s">
        <v>265</v>
      </c>
      <c r="B13921" s="251" t="s">
        <v>223</v>
      </c>
      <c r="C13921" s="126" t="s">
        <v>1876</v>
      </c>
      <c r="D13921" s="126" t="s">
        <v>1876</v>
      </c>
      <c r="E13921" s="124"/>
      <c r="F13921" s="119"/>
    </row>
    <row r="13922" spans="1:6" ht="31.5">
      <c r="A13922" s="126" t="s">
        <v>276</v>
      </c>
      <c r="B13922" s="251" t="s">
        <v>480</v>
      </c>
      <c r="C13922" s="126" t="s">
        <v>1876</v>
      </c>
      <c r="D13922" s="126" t="s">
        <v>1876</v>
      </c>
      <c r="E13922" s="124"/>
      <c r="F13922" s="119"/>
    </row>
    <row r="13923" spans="1:6" ht="63">
      <c r="A13923" s="127" t="s">
        <v>291</v>
      </c>
      <c r="B13923" s="128" t="s">
        <v>481</v>
      </c>
      <c r="C13923" s="126" t="s">
        <v>1876</v>
      </c>
      <c r="D13923" s="126" t="s">
        <v>1876</v>
      </c>
      <c r="E13923" s="124"/>
      <c r="F13923" s="119"/>
    </row>
    <row r="13924" spans="1:6" ht="31.5">
      <c r="A13924" s="127" t="s">
        <v>482</v>
      </c>
      <c r="B13924" s="128" t="s">
        <v>483</v>
      </c>
      <c r="C13924" s="126" t="s">
        <v>1876</v>
      </c>
      <c r="D13924" s="126" t="s">
        <v>1876</v>
      </c>
      <c r="E13924" s="124"/>
      <c r="F13924" s="119"/>
    </row>
    <row r="13925" spans="1:6">
      <c r="A13925" s="127" t="s">
        <v>484</v>
      </c>
      <c r="B13925" s="128" t="s">
        <v>485</v>
      </c>
      <c r="C13925" s="126" t="s">
        <v>1876</v>
      </c>
      <c r="D13925" s="126" t="s">
        <v>1876</v>
      </c>
      <c r="E13925" s="124"/>
      <c r="F13925" s="119"/>
    </row>
    <row r="13926" spans="1:6">
      <c r="A13926" s="129">
        <v>2</v>
      </c>
      <c r="B13926" s="130" t="s">
        <v>298</v>
      </c>
      <c r="C13926" s="126"/>
      <c r="D13926" s="126"/>
      <c r="E13926" s="124"/>
      <c r="F13926" s="119"/>
    </row>
    <row r="13927" spans="1:6" ht="31.5">
      <c r="A13927" s="127" t="s">
        <v>267</v>
      </c>
      <c r="B13927" s="128" t="s">
        <v>486</v>
      </c>
      <c r="C13927" s="126" t="s">
        <v>1876</v>
      </c>
      <c r="D13927" s="126" t="s">
        <v>1876</v>
      </c>
      <c r="E13927" s="124"/>
      <c r="F13927" s="119"/>
    </row>
    <row r="13928" spans="1:6" ht="63">
      <c r="A13928" s="127" t="s">
        <v>268</v>
      </c>
      <c r="B13928" s="128" t="s">
        <v>411</v>
      </c>
      <c r="C13928" s="126" t="s">
        <v>1876</v>
      </c>
      <c r="D13928" s="126" t="s">
        <v>1876</v>
      </c>
      <c r="E13928" s="124"/>
      <c r="F13928" s="119"/>
    </row>
    <row r="13929" spans="1:6" ht="31.5">
      <c r="A13929" s="127" t="s">
        <v>269</v>
      </c>
      <c r="B13929" s="128" t="s">
        <v>412</v>
      </c>
      <c r="C13929" s="126" t="s">
        <v>1876</v>
      </c>
      <c r="D13929" s="126" t="s">
        <v>1876</v>
      </c>
      <c r="E13929" s="124"/>
      <c r="F13929" s="119"/>
    </row>
    <row r="13930" spans="1:6" ht="47.25">
      <c r="A13930" s="129">
        <v>3</v>
      </c>
      <c r="B13930" s="130" t="s">
        <v>210</v>
      </c>
      <c r="C13930" s="126" t="s">
        <v>1876</v>
      </c>
      <c r="D13930" s="126" t="s">
        <v>1876</v>
      </c>
      <c r="E13930" s="124"/>
      <c r="F13930" s="119"/>
    </row>
    <row r="13931" spans="1:6" ht="31.5">
      <c r="A13931" s="127" t="s">
        <v>299</v>
      </c>
      <c r="B13931" s="128" t="s">
        <v>211</v>
      </c>
      <c r="C13931" s="126" t="s">
        <v>1876</v>
      </c>
      <c r="D13931" s="126" t="s">
        <v>1876</v>
      </c>
      <c r="E13931" s="124"/>
      <c r="F13931" s="119"/>
    </row>
    <row r="13932" spans="1:6">
      <c r="A13932" s="127" t="s">
        <v>240</v>
      </c>
      <c r="B13932" s="128" t="s">
        <v>212</v>
      </c>
      <c r="C13932" s="126" t="s">
        <v>1876</v>
      </c>
      <c r="D13932" s="126" t="s">
        <v>1876</v>
      </c>
      <c r="E13932" s="124"/>
      <c r="F13932" s="119"/>
    </row>
    <row r="13933" spans="1:6">
      <c r="A13933" s="127" t="s">
        <v>242</v>
      </c>
      <c r="B13933" s="128" t="s">
        <v>213</v>
      </c>
      <c r="C13933" s="126" t="s">
        <v>1876</v>
      </c>
      <c r="D13933" s="126" t="s">
        <v>1876</v>
      </c>
      <c r="E13933" s="124"/>
      <c r="F13933" s="119"/>
    </row>
    <row r="13934" spans="1:6">
      <c r="A13934" s="127" t="s">
        <v>214</v>
      </c>
      <c r="B13934" s="128" t="s">
        <v>215</v>
      </c>
      <c r="C13934" s="126" t="s">
        <v>1876</v>
      </c>
      <c r="D13934" s="126" t="s">
        <v>1876</v>
      </c>
      <c r="E13934" s="124"/>
      <c r="F13934" s="119"/>
    </row>
    <row r="13935" spans="1:6">
      <c r="A13935" s="127" t="s">
        <v>216</v>
      </c>
      <c r="B13935" s="128" t="s">
        <v>217</v>
      </c>
      <c r="C13935" s="126" t="s">
        <v>1876</v>
      </c>
      <c r="D13935" s="126" t="s">
        <v>1876</v>
      </c>
      <c r="E13935" s="124"/>
      <c r="F13935" s="119"/>
    </row>
    <row r="13936" spans="1:6">
      <c r="A13936" s="129">
        <v>4</v>
      </c>
      <c r="B13936" s="130" t="s">
        <v>394</v>
      </c>
      <c r="C13936" s="126"/>
      <c r="D13936" s="126"/>
      <c r="E13936" s="124"/>
      <c r="F13936" s="119"/>
    </row>
    <row r="13937" spans="1:6" ht="31.5">
      <c r="A13937" s="126" t="s">
        <v>271</v>
      </c>
      <c r="B13937" s="251" t="s">
        <v>218</v>
      </c>
      <c r="C13937" s="126" t="s">
        <v>1876</v>
      </c>
      <c r="D13937" s="126" t="s">
        <v>1876</v>
      </c>
      <c r="E13937" s="124"/>
      <c r="F13937" s="119"/>
    </row>
    <row r="13938" spans="1:6" ht="63">
      <c r="A13938" s="126" t="s">
        <v>272</v>
      </c>
      <c r="B13938" s="251" t="s">
        <v>392</v>
      </c>
      <c r="C13938" s="126" t="s">
        <v>1876</v>
      </c>
      <c r="D13938" s="126" t="s">
        <v>1876</v>
      </c>
      <c r="E13938" s="124"/>
      <c r="F13938" s="119"/>
    </row>
    <row r="13939" spans="1:6" ht="31.5">
      <c r="A13939" s="126" t="s">
        <v>273</v>
      </c>
      <c r="B13939" s="251" t="s">
        <v>500</v>
      </c>
      <c r="C13939" s="126" t="s">
        <v>1876</v>
      </c>
      <c r="D13939" s="126" t="s">
        <v>1876</v>
      </c>
      <c r="E13939" s="124"/>
      <c r="F13939" s="119"/>
    </row>
    <row r="13940" spans="1:6" ht="31.5">
      <c r="A13940" s="126" t="s">
        <v>138</v>
      </c>
      <c r="B13940" s="251" t="s">
        <v>501</v>
      </c>
      <c r="C13940" s="126" t="s">
        <v>1876</v>
      </c>
      <c r="D13940" s="126" t="s">
        <v>1876</v>
      </c>
      <c r="E13940" s="124"/>
      <c r="F13940" s="119"/>
    </row>
    <row r="13941" spans="1:6">
      <c r="E13941" s="719"/>
      <c r="F13941" s="178" t="s">
        <v>251</v>
      </c>
    </row>
    <row r="13942" spans="1:6">
      <c r="B13942" s="53"/>
      <c r="F13942" s="178" t="s">
        <v>456</v>
      </c>
    </row>
    <row r="13943" spans="1:6">
      <c r="F13943" s="178" t="s">
        <v>182</v>
      </c>
    </row>
    <row r="13944" spans="1:6">
      <c r="F13944" s="178"/>
    </row>
    <row r="13945" spans="1:6">
      <c r="A13945" s="802" t="s">
        <v>399</v>
      </c>
      <c r="B13945" s="802"/>
      <c r="C13945" s="802"/>
      <c r="D13945" s="802"/>
      <c r="E13945" s="802"/>
      <c r="F13945" s="802"/>
    </row>
    <row r="13946" spans="1:6">
      <c r="A13946" s="802" t="s">
        <v>303</v>
      </c>
      <c r="B13946" s="802"/>
      <c r="C13946" s="802"/>
      <c r="D13946" s="802"/>
      <c r="E13946" s="802"/>
      <c r="F13946" s="802"/>
    </row>
    <row r="13947" spans="1:6">
      <c r="F13947" s="178" t="s">
        <v>219</v>
      </c>
    </row>
    <row r="13948" spans="1:6">
      <c r="F13948" s="178" t="s">
        <v>220</v>
      </c>
    </row>
    <row r="13949" spans="1:6">
      <c r="F13949" s="178" t="s">
        <v>221</v>
      </c>
    </row>
    <row r="13950" spans="1:6">
      <c r="F13950" s="246" t="s">
        <v>222</v>
      </c>
    </row>
    <row r="13951" spans="1:6">
      <c r="F13951" s="178" t="s">
        <v>1885</v>
      </c>
    </row>
    <row r="13952" spans="1:6">
      <c r="F13952" s="178" t="s">
        <v>177</v>
      </c>
    </row>
    <row r="13953" spans="1:6">
      <c r="A13953" s="123"/>
    </row>
    <row r="13954" spans="1:6">
      <c r="A13954" s="804" t="s">
        <v>1886</v>
      </c>
      <c r="B13954" s="804"/>
      <c r="C13954" s="804"/>
      <c r="D13954" s="804"/>
      <c r="E13954" s="804"/>
      <c r="F13954" s="804"/>
    </row>
    <row r="13955" spans="1:6">
      <c r="A13955" s="121" t="s">
        <v>867</v>
      </c>
      <c r="B13955" s="640" t="s">
        <v>1642</v>
      </c>
    </row>
    <row r="13956" spans="1:6">
      <c r="A13956" s="803" t="s">
        <v>262</v>
      </c>
      <c r="B13956" s="781" t="s">
        <v>418</v>
      </c>
      <c r="C13956" s="806" t="s">
        <v>470</v>
      </c>
      <c r="D13956" s="807"/>
      <c r="E13956" s="805" t="s">
        <v>400</v>
      </c>
      <c r="F13956" s="781" t="s">
        <v>401</v>
      </c>
    </row>
    <row r="13957" spans="1:6">
      <c r="A13957" s="803"/>
      <c r="B13957" s="781"/>
      <c r="C13957" s="808"/>
      <c r="D13957" s="809"/>
      <c r="E13957" s="805"/>
      <c r="F13957" s="781"/>
    </row>
    <row r="13958" spans="1:6">
      <c r="A13958" s="803"/>
      <c r="B13958" s="781"/>
      <c r="C13958" s="247" t="s">
        <v>402</v>
      </c>
      <c r="D13958" s="247" t="s">
        <v>403</v>
      </c>
      <c r="E13958" s="805"/>
      <c r="F13958" s="781"/>
    </row>
    <row r="13959" spans="1:6">
      <c r="A13959" s="712">
        <v>1</v>
      </c>
      <c r="B13959" s="709">
        <v>2</v>
      </c>
      <c r="C13959" s="247">
        <v>3</v>
      </c>
      <c r="D13959" s="247">
        <v>4</v>
      </c>
      <c r="E13959" s="711">
        <v>5</v>
      </c>
      <c r="F13959" s="709">
        <v>6</v>
      </c>
    </row>
    <row r="13960" spans="1:6">
      <c r="A13960" s="712">
        <v>1</v>
      </c>
      <c r="B13960" s="248" t="s">
        <v>368</v>
      </c>
      <c r="C13960" s="249"/>
      <c r="D13960" s="249"/>
      <c r="E13960" s="125"/>
      <c r="F13960" s="710"/>
    </row>
    <row r="13961" spans="1:6">
      <c r="A13961" s="126" t="s">
        <v>264</v>
      </c>
      <c r="B13961" s="250" t="s">
        <v>369</v>
      </c>
      <c r="C13961" s="126" t="s">
        <v>1876</v>
      </c>
      <c r="D13961" s="126" t="s">
        <v>1876</v>
      </c>
      <c r="E13961" s="124"/>
      <c r="F13961" s="119"/>
    </row>
    <row r="13962" spans="1:6">
      <c r="A13962" s="126" t="s">
        <v>265</v>
      </c>
      <c r="B13962" s="251" t="s">
        <v>223</v>
      </c>
      <c r="C13962" s="126" t="s">
        <v>1876</v>
      </c>
      <c r="D13962" s="126" t="s">
        <v>1876</v>
      </c>
      <c r="E13962" s="124"/>
      <c r="F13962" s="119"/>
    </row>
    <row r="13963" spans="1:6" ht="31.5">
      <c r="A13963" s="126" t="s">
        <v>276</v>
      </c>
      <c r="B13963" s="251" t="s">
        <v>480</v>
      </c>
      <c r="C13963" s="126" t="s">
        <v>1876</v>
      </c>
      <c r="D13963" s="126" t="s">
        <v>1876</v>
      </c>
      <c r="E13963" s="124"/>
      <c r="F13963" s="119"/>
    </row>
    <row r="13964" spans="1:6" ht="63">
      <c r="A13964" s="127" t="s">
        <v>291</v>
      </c>
      <c r="B13964" s="128" t="s">
        <v>481</v>
      </c>
      <c r="C13964" s="126" t="s">
        <v>1876</v>
      </c>
      <c r="D13964" s="126" t="s">
        <v>1876</v>
      </c>
      <c r="E13964" s="124"/>
      <c r="F13964" s="119"/>
    </row>
    <row r="13965" spans="1:6" ht="31.5">
      <c r="A13965" s="127" t="s">
        <v>482</v>
      </c>
      <c r="B13965" s="128" t="s">
        <v>483</v>
      </c>
      <c r="C13965" s="126" t="s">
        <v>1876</v>
      </c>
      <c r="D13965" s="126" t="s">
        <v>1876</v>
      </c>
      <c r="E13965" s="124"/>
      <c r="F13965" s="119"/>
    </row>
    <row r="13966" spans="1:6">
      <c r="A13966" s="127" t="s">
        <v>484</v>
      </c>
      <c r="B13966" s="128" t="s">
        <v>485</v>
      </c>
      <c r="C13966" s="126" t="s">
        <v>1876</v>
      </c>
      <c r="D13966" s="126" t="s">
        <v>1876</v>
      </c>
      <c r="E13966" s="124"/>
      <c r="F13966" s="119"/>
    </row>
    <row r="13967" spans="1:6">
      <c r="A13967" s="129">
        <v>2</v>
      </c>
      <c r="B13967" s="130" t="s">
        <v>298</v>
      </c>
      <c r="C13967" s="126"/>
      <c r="D13967" s="126"/>
      <c r="E13967" s="124"/>
      <c r="F13967" s="119"/>
    </row>
    <row r="13968" spans="1:6" ht="31.5">
      <c r="A13968" s="127" t="s">
        <v>267</v>
      </c>
      <c r="B13968" s="128" t="s">
        <v>486</v>
      </c>
      <c r="C13968" s="126" t="s">
        <v>1876</v>
      </c>
      <c r="D13968" s="126" t="s">
        <v>1876</v>
      </c>
      <c r="E13968" s="124"/>
      <c r="F13968" s="119"/>
    </row>
    <row r="13969" spans="1:6" ht="63">
      <c r="A13969" s="127" t="s">
        <v>268</v>
      </c>
      <c r="B13969" s="128" t="s">
        <v>411</v>
      </c>
      <c r="C13969" s="126" t="s">
        <v>1876</v>
      </c>
      <c r="D13969" s="126" t="s">
        <v>1876</v>
      </c>
      <c r="E13969" s="124"/>
      <c r="F13969" s="119"/>
    </row>
    <row r="13970" spans="1:6" ht="31.5">
      <c r="A13970" s="127" t="s">
        <v>269</v>
      </c>
      <c r="B13970" s="128" t="s">
        <v>412</v>
      </c>
      <c r="C13970" s="126" t="s">
        <v>1876</v>
      </c>
      <c r="D13970" s="126" t="s">
        <v>1876</v>
      </c>
      <c r="E13970" s="124"/>
      <c r="F13970" s="119"/>
    </row>
    <row r="13971" spans="1:6" ht="47.25">
      <c r="A13971" s="129">
        <v>3</v>
      </c>
      <c r="B13971" s="130" t="s">
        <v>210</v>
      </c>
      <c r="C13971" s="126" t="s">
        <v>1876</v>
      </c>
      <c r="D13971" s="126" t="s">
        <v>1876</v>
      </c>
      <c r="E13971" s="124"/>
      <c r="F13971" s="119"/>
    </row>
    <row r="13972" spans="1:6" ht="31.5">
      <c r="A13972" s="127" t="s">
        <v>299</v>
      </c>
      <c r="B13972" s="128" t="s">
        <v>211</v>
      </c>
      <c r="C13972" s="126" t="s">
        <v>1876</v>
      </c>
      <c r="D13972" s="126" t="s">
        <v>1876</v>
      </c>
      <c r="E13972" s="124"/>
      <c r="F13972" s="119"/>
    </row>
    <row r="13973" spans="1:6">
      <c r="A13973" s="127" t="s">
        <v>240</v>
      </c>
      <c r="B13973" s="128" t="s">
        <v>212</v>
      </c>
      <c r="C13973" s="126" t="s">
        <v>1876</v>
      </c>
      <c r="D13973" s="126" t="s">
        <v>1876</v>
      </c>
      <c r="E13973" s="124"/>
      <c r="F13973" s="119"/>
    </row>
    <row r="13974" spans="1:6">
      <c r="A13974" s="127" t="s">
        <v>242</v>
      </c>
      <c r="B13974" s="128" t="s">
        <v>213</v>
      </c>
      <c r="C13974" s="126" t="s">
        <v>1876</v>
      </c>
      <c r="D13974" s="126" t="s">
        <v>1876</v>
      </c>
      <c r="E13974" s="124"/>
      <c r="F13974" s="119"/>
    </row>
    <row r="13975" spans="1:6">
      <c r="A13975" s="127" t="s">
        <v>214</v>
      </c>
      <c r="B13975" s="128" t="s">
        <v>215</v>
      </c>
      <c r="C13975" s="126" t="s">
        <v>1876</v>
      </c>
      <c r="D13975" s="126" t="s">
        <v>1876</v>
      </c>
      <c r="E13975" s="124"/>
      <c r="F13975" s="119"/>
    </row>
    <row r="13976" spans="1:6">
      <c r="A13976" s="127" t="s">
        <v>216</v>
      </c>
      <c r="B13976" s="128" t="s">
        <v>217</v>
      </c>
      <c r="C13976" s="126" t="s">
        <v>1876</v>
      </c>
      <c r="D13976" s="126" t="s">
        <v>1876</v>
      </c>
      <c r="E13976" s="124"/>
      <c r="F13976" s="119"/>
    </row>
    <row r="13977" spans="1:6">
      <c r="A13977" s="129">
        <v>4</v>
      </c>
      <c r="B13977" s="130" t="s">
        <v>394</v>
      </c>
      <c r="C13977" s="126"/>
      <c r="D13977" s="126"/>
      <c r="E13977" s="124"/>
      <c r="F13977" s="119"/>
    </row>
    <row r="13978" spans="1:6" ht="31.5">
      <c r="A13978" s="126" t="s">
        <v>271</v>
      </c>
      <c r="B13978" s="251" t="s">
        <v>218</v>
      </c>
      <c r="C13978" s="126" t="s">
        <v>1876</v>
      </c>
      <c r="D13978" s="126" t="s">
        <v>1876</v>
      </c>
      <c r="E13978" s="124"/>
      <c r="F13978" s="119"/>
    </row>
    <row r="13979" spans="1:6" ht="63">
      <c r="A13979" s="126" t="s">
        <v>272</v>
      </c>
      <c r="B13979" s="251" t="s">
        <v>392</v>
      </c>
      <c r="C13979" s="126" t="s">
        <v>1876</v>
      </c>
      <c r="D13979" s="126" t="s">
        <v>1876</v>
      </c>
      <c r="E13979" s="124"/>
      <c r="F13979" s="119"/>
    </row>
    <row r="13980" spans="1:6" ht="31.5">
      <c r="A13980" s="126" t="s">
        <v>273</v>
      </c>
      <c r="B13980" s="251" t="s">
        <v>500</v>
      </c>
      <c r="C13980" s="126" t="s">
        <v>1876</v>
      </c>
      <c r="D13980" s="126" t="s">
        <v>1876</v>
      </c>
      <c r="E13980" s="124"/>
      <c r="F13980" s="119"/>
    </row>
    <row r="13981" spans="1:6" ht="31.5">
      <c r="A13981" s="126" t="s">
        <v>138</v>
      </c>
      <c r="B13981" s="251" t="s">
        <v>501</v>
      </c>
      <c r="C13981" s="126" t="s">
        <v>1876</v>
      </c>
      <c r="D13981" s="126" t="s">
        <v>1876</v>
      </c>
      <c r="E13981" s="124"/>
      <c r="F13981" s="119"/>
    </row>
    <row r="13982" spans="1:6">
      <c r="E13982" s="719"/>
      <c r="F13982" s="178" t="s">
        <v>251</v>
      </c>
    </row>
    <row r="13983" spans="1:6">
      <c r="B13983" s="53"/>
      <c r="F13983" s="178" t="s">
        <v>456</v>
      </c>
    </row>
    <row r="13984" spans="1:6">
      <c r="F13984" s="178" t="s">
        <v>182</v>
      </c>
    </row>
    <row r="13985" spans="1:6">
      <c r="F13985" s="178"/>
    </row>
    <row r="13986" spans="1:6">
      <c r="A13986" s="802" t="s">
        <v>399</v>
      </c>
      <c r="B13986" s="802"/>
      <c r="C13986" s="802"/>
      <c r="D13986" s="802"/>
      <c r="E13986" s="802"/>
      <c r="F13986" s="802"/>
    </row>
    <row r="13987" spans="1:6">
      <c r="A13987" s="802" t="s">
        <v>303</v>
      </c>
      <c r="B13987" s="802"/>
      <c r="C13987" s="802"/>
      <c r="D13987" s="802"/>
      <c r="E13987" s="802"/>
      <c r="F13987" s="802"/>
    </row>
    <row r="13988" spans="1:6">
      <c r="F13988" s="178" t="s">
        <v>219</v>
      </c>
    </row>
    <row r="13989" spans="1:6">
      <c r="F13989" s="178" t="s">
        <v>220</v>
      </c>
    </row>
    <row r="13990" spans="1:6">
      <c r="F13990" s="178" t="s">
        <v>221</v>
      </c>
    </row>
    <row r="13991" spans="1:6">
      <c r="F13991" s="246" t="s">
        <v>222</v>
      </c>
    </row>
    <row r="13992" spans="1:6">
      <c r="F13992" s="178" t="s">
        <v>1885</v>
      </c>
    </row>
    <row r="13993" spans="1:6">
      <c r="F13993" s="178" t="s">
        <v>177</v>
      </c>
    </row>
    <row r="13994" spans="1:6">
      <c r="A13994" s="123"/>
    </row>
    <row r="13995" spans="1:6">
      <c r="A13995" s="804" t="s">
        <v>1886</v>
      </c>
      <c r="B13995" s="804"/>
      <c r="C13995" s="804"/>
      <c r="D13995" s="804"/>
      <c r="E13995" s="804"/>
      <c r="F13995" s="804"/>
    </row>
    <row r="13996" spans="1:6">
      <c r="A13996" s="121" t="s">
        <v>868</v>
      </c>
      <c r="B13996" s="640" t="s">
        <v>1643</v>
      </c>
    </row>
    <row r="13997" spans="1:6">
      <c r="A13997" s="803" t="s">
        <v>262</v>
      </c>
      <c r="B13997" s="781" t="s">
        <v>418</v>
      </c>
      <c r="C13997" s="806" t="s">
        <v>470</v>
      </c>
      <c r="D13997" s="807"/>
      <c r="E13997" s="805" t="s">
        <v>400</v>
      </c>
      <c r="F13997" s="781" t="s">
        <v>401</v>
      </c>
    </row>
    <row r="13998" spans="1:6">
      <c r="A13998" s="803"/>
      <c r="B13998" s="781"/>
      <c r="C13998" s="808"/>
      <c r="D13998" s="809"/>
      <c r="E13998" s="805"/>
      <c r="F13998" s="781"/>
    </row>
    <row r="13999" spans="1:6">
      <c r="A13999" s="803"/>
      <c r="B13999" s="781"/>
      <c r="C13999" s="247" t="s">
        <v>402</v>
      </c>
      <c r="D13999" s="247" t="s">
        <v>403</v>
      </c>
      <c r="E13999" s="805"/>
      <c r="F13999" s="781"/>
    </row>
    <row r="14000" spans="1:6">
      <c r="A14000" s="712">
        <v>1</v>
      </c>
      <c r="B14000" s="709">
        <v>2</v>
      </c>
      <c r="C14000" s="247">
        <v>3</v>
      </c>
      <c r="D14000" s="247">
        <v>4</v>
      </c>
      <c r="E14000" s="711">
        <v>5</v>
      </c>
      <c r="F14000" s="709">
        <v>6</v>
      </c>
    </row>
    <row r="14001" spans="1:6">
      <c r="A14001" s="712">
        <v>1</v>
      </c>
      <c r="B14001" s="248" t="s">
        <v>368</v>
      </c>
      <c r="C14001" s="249"/>
      <c r="D14001" s="249"/>
      <c r="E14001" s="125"/>
      <c r="F14001" s="710"/>
    </row>
    <row r="14002" spans="1:6">
      <c r="A14002" s="126" t="s">
        <v>264</v>
      </c>
      <c r="B14002" s="250" t="s">
        <v>369</v>
      </c>
      <c r="C14002" s="126" t="s">
        <v>1876</v>
      </c>
      <c r="D14002" s="126" t="s">
        <v>1876</v>
      </c>
      <c r="E14002" s="124"/>
      <c r="F14002" s="119"/>
    </row>
    <row r="14003" spans="1:6">
      <c r="A14003" s="126" t="s">
        <v>265</v>
      </c>
      <c r="B14003" s="251" t="s">
        <v>223</v>
      </c>
      <c r="C14003" s="126" t="s">
        <v>1876</v>
      </c>
      <c r="D14003" s="126" t="s">
        <v>1876</v>
      </c>
      <c r="E14003" s="124"/>
      <c r="F14003" s="119"/>
    </row>
    <row r="14004" spans="1:6" ht="31.5">
      <c r="A14004" s="126" t="s">
        <v>276</v>
      </c>
      <c r="B14004" s="251" t="s">
        <v>480</v>
      </c>
      <c r="C14004" s="126" t="s">
        <v>1876</v>
      </c>
      <c r="D14004" s="126" t="s">
        <v>1876</v>
      </c>
      <c r="E14004" s="124"/>
      <c r="F14004" s="119"/>
    </row>
    <row r="14005" spans="1:6" ht="63">
      <c r="A14005" s="127" t="s">
        <v>291</v>
      </c>
      <c r="B14005" s="128" t="s">
        <v>481</v>
      </c>
      <c r="C14005" s="126" t="s">
        <v>1876</v>
      </c>
      <c r="D14005" s="126" t="s">
        <v>1876</v>
      </c>
      <c r="E14005" s="124"/>
      <c r="F14005" s="119"/>
    </row>
    <row r="14006" spans="1:6" ht="31.5">
      <c r="A14006" s="127" t="s">
        <v>482</v>
      </c>
      <c r="B14006" s="128" t="s">
        <v>483</v>
      </c>
      <c r="C14006" s="126" t="s">
        <v>1876</v>
      </c>
      <c r="D14006" s="126" t="s">
        <v>1876</v>
      </c>
      <c r="E14006" s="124"/>
      <c r="F14006" s="119"/>
    </row>
    <row r="14007" spans="1:6">
      <c r="A14007" s="127" t="s">
        <v>484</v>
      </c>
      <c r="B14007" s="128" t="s">
        <v>485</v>
      </c>
      <c r="C14007" s="126" t="s">
        <v>1876</v>
      </c>
      <c r="D14007" s="126" t="s">
        <v>1876</v>
      </c>
      <c r="E14007" s="124"/>
      <c r="F14007" s="119"/>
    </row>
    <row r="14008" spans="1:6">
      <c r="A14008" s="129">
        <v>2</v>
      </c>
      <c r="B14008" s="130" t="s">
        <v>298</v>
      </c>
      <c r="C14008" s="126"/>
      <c r="D14008" s="126"/>
      <c r="E14008" s="124"/>
      <c r="F14008" s="119"/>
    </row>
    <row r="14009" spans="1:6" ht="31.5">
      <c r="A14009" s="127" t="s">
        <v>267</v>
      </c>
      <c r="B14009" s="128" t="s">
        <v>486</v>
      </c>
      <c r="C14009" s="126" t="s">
        <v>1876</v>
      </c>
      <c r="D14009" s="126" t="s">
        <v>1876</v>
      </c>
      <c r="E14009" s="124"/>
      <c r="F14009" s="119"/>
    </row>
    <row r="14010" spans="1:6" ht="63">
      <c r="A14010" s="127" t="s">
        <v>268</v>
      </c>
      <c r="B14010" s="128" t="s">
        <v>411</v>
      </c>
      <c r="C14010" s="126" t="s">
        <v>1876</v>
      </c>
      <c r="D14010" s="126" t="s">
        <v>1876</v>
      </c>
      <c r="E14010" s="124"/>
      <c r="F14010" s="119"/>
    </row>
    <row r="14011" spans="1:6" ht="31.5">
      <c r="A14011" s="127" t="s">
        <v>269</v>
      </c>
      <c r="B14011" s="128" t="s">
        <v>412</v>
      </c>
      <c r="C14011" s="126" t="s">
        <v>1876</v>
      </c>
      <c r="D14011" s="126" t="s">
        <v>1876</v>
      </c>
      <c r="E14011" s="124"/>
      <c r="F14011" s="119"/>
    </row>
    <row r="14012" spans="1:6" ht="47.25">
      <c r="A14012" s="129">
        <v>3</v>
      </c>
      <c r="B14012" s="130" t="s">
        <v>210</v>
      </c>
      <c r="C14012" s="126" t="s">
        <v>1876</v>
      </c>
      <c r="D14012" s="126" t="s">
        <v>1876</v>
      </c>
      <c r="E14012" s="124"/>
      <c r="F14012" s="119"/>
    </row>
    <row r="14013" spans="1:6" ht="31.5">
      <c r="A14013" s="127" t="s">
        <v>299</v>
      </c>
      <c r="B14013" s="128" t="s">
        <v>211</v>
      </c>
      <c r="C14013" s="126" t="s">
        <v>1876</v>
      </c>
      <c r="D14013" s="126" t="s">
        <v>1876</v>
      </c>
      <c r="E14013" s="124"/>
      <c r="F14013" s="119"/>
    </row>
    <row r="14014" spans="1:6">
      <c r="A14014" s="127" t="s">
        <v>240</v>
      </c>
      <c r="B14014" s="128" t="s">
        <v>212</v>
      </c>
      <c r="C14014" s="126" t="s">
        <v>1876</v>
      </c>
      <c r="D14014" s="126" t="s">
        <v>1876</v>
      </c>
      <c r="E14014" s="124"/>
      <c r="F14014" s="119"/>
    </row>
    <row r="14015" spans="1:6">
      <c r="A14015" s="127" t="s">
        <v>242</v>
      </c>
      <c r="B14015" s="128" t="s">
        <v>213</v>
      </c>
      <c r="C14015" s="126" t="s">
        <v>1876</v>
      </c>
      <c r="D14015" s="126" t="s">
        <v>1876</v>
      </c>
      <c r="E14015" s="124"/>
      <c r="F14015" s="119"/>
    </row>
    <row r="14016" spans="1:6">
      <c r="A14016" s="127" t="s">
        <v>214</v>
      </c>
      <c r="B14016" s="128" t="s">
        <v>215</v>
      </c>
      <c r="C14016" s="126" t="s">
        <v>1876</v>
      </c>
      <c r="D14016" s="126" t="s">
        <v>1876</v>
      </c>
      <c r="E14016" s="124"/>
      <c r="F14016" s="119"/>
    </row>
    <row r="14017" spans="1:6">
      <c r="A14017" s="127" t="s">
        <v>216</v>
      </c>
      <c r="B14017" s="128" t="s">
        <v>217</v>
      </c>
      <c r="C14017" s="126" t="s">
        <v>1876</v>
      </c>
      <c r="D14017" s="126" t="s">
        <v>1876</v>
      </c>
      <c r="E14017" s="124"/>
      <c r="F14017" s="119"/>
    </row>
    <row r="14018" spans="1:6">
      <c r="A14018" s="129">
        <v>4</v>
      </c>
      <c r="B14018" s="130" t="s">
        <v>394</v>
      </c>
      <c r="C14018" s="126"/>
      <c r="D14018" s="126"/>
      <c r="E14018" s="124"/>
      <c r="F14018" s="119"/>
    </row>
    <row r="14019" spans="1:6" ht="31.5">
      <c r="A14019" s="126" t="s">
        <v>271</v>
      </c>
      <c r="B14019" s="251" t="s">
        <v>218</v>
      </c>
      <c r="C14019" s="126" t="s">
        <v>1876</v>
      </c>
      <c r="D14019" s="126" t="s">
        <v>1876</v>
      </c>
      <c r="E14019" s="124"/>
      <c r="F14019" s="119"/>
    </row>
    <row r="14020" spans="1:6" ht="63">
      <c r="A14020" s="126" t="s">
        <v>272</v>
      </c>
      <c r="B14020" s="251" t="s">
        <v>392</v>
      </c>
      <c r="C14020" s="126" t="s">
        <v>1876</v>
      </c>
      <c r="D14020" s="126" t="s">
        <v>1876</v>
      </c>
      <c r="E14020" s="124"/>
      <c r="F14020" s="119"/>
    </row>
    <row r="14021" spans="1:6" ht="31.5">
      <c r="A14021" s="126" t="s">
        <v>273</v>
      </c>
      <c r="B14021" s="251" t="s">
        <v>500</v>
      </c>
      <c r="C14021" s="126" t="s">
        <v>1876</v>
      </c>
      <c r="D14021" s="126" t="s">
        <v>1876</v>
      </c>
      <c r="E14021" s="124"/>
      <c r="F14021" s="119"/>
    </row>
    <row r="14022" spans="1:6" ht="31.5">
      <c r="A14022" s="126" t="s">
        <v>138</v>
      </c>
      <c r="B14022" s="251" t="s">
        <v>501</v>
      </c>
      <c r="C14022" s="126" t="s">
        <v>1876</v>
      </c>
      <c r="D14022" s="126" t="s">
        <v>1876</v>
      </c>
      <c r="E14022" s="124"/>
      <c r="F14022" s="119"/>
    </row>
    <row r="14023" spans="1:6">
      <c r="E14023" s="719"/>
      <c r="F14023" s="178" t="s">
        <v>251</v>
      </c>
    </row>
    <row r="14024" spans="1:6">
      <c r="B14024" s="53"/>
      <c r="F14024" s="178" t="s">
        <v>456</v>
      </c>
    </row>
    <row r="14025" spans="1:6">
      <c r="F14025" s="178" t="s">
        <v>182</v>
      </c>
    </row>
    <row r="14026" spans="1:6">
      <c r="F14026" s="178"/>
    </row>
    <row r="14027" spans="1:6">
      <c r="A14027" s="802" t="s">
        <v>399</v>
      </c>
      <c r="B14027" s="802"/>
      <c r="C14027" s="802"/>
      <c r="D14027" s="802"/>
      <c r="E14027" s="802"/>
      <c r="F14027" s="802"/>
    </row>
    <row r="14028" spans="1:6">
      <c r="A14028" s="802" t="s">
        <v>303</v>
      </c>
      <c r="B14028" s="802"/>
      <c r="C14028" s="802"/>
      <c r="D14028" s="802"/>
      <c r="E14028" s="802"/>
      <c r="F14028" s="802"/>
    </row>
    <row r="14029" spans="1:6">
      <c r="F14029" s="178" t="s">
        <v>219</v>
      </c>
    </row>
    <row r="14030" spans="1:6">
      <c r="F14030" s="178" t="s">
        <v>220</v>
      </c>
    </row>
    <row r="14031" spans="1:6">
      <c r="F14031" s="178" t="s">
        <v>221</v>
      </c>
    </row>
    <row r="14032" spans="1:6">
      <c r="F14032" s="246" t="s">
        <v>222</v>
      </c>
    </row>
    <row r="14033" spans="1:6">
      <c r="F14033" s="178" t="s">
        <v>1885</v>
      </c>
    </row>
    <row r="14034" spans="1:6">
      <c r="F14034" s="178" t="s">
        <v>177</v>
      </c>
    </row>
    <row r="14035" spans="1:6">
      <c r="A14035" s="123"/>
    </row>
    <row r="14036" spans="1:6">
      <c r="A14036" s="804" t="s">
        <v>1886</v>
      </c>
      <c r="B14036" s="804"/>
      <c r="C14036" s="804"/>
      <c r="D14036" s="804"/>
      <c r="E14036" s="804"/>
      <c r="F14036" s="804"/>
    </row>
    <row r="14037" spans="1:6">
      <c r="A14037" s="121" t="s">
        <v>869</v>
      </c>
      <c r="B14037" s="640" t="s">
        <v>1644</v>
      </c>
    </row>
    <row r="14038" spans="1:6">
      <c r="A14038" s="803" t="s">
        <v>262</v>
      </c>
      <c r="B14038" s="781" t="s">
        <v>418</v>
      </c>
      <c r="C14038" s="806" t="s">
        <v>470</v>
      </c>
      <c r="D14038" s="807"/>
      <c r="E14038" s="805" t="s">
        <v>400</v>
      </c>
      <c r="F14038" s="781" t="s">
        <v>401</v>
      </c>
    </row>
    <row r="14039" spans="1:6">
      <c r="A14039" s="803"/>
      <c r="B14039" s="781"/>
      <c r="C14039" s="808"/>
      <c r="D14039" s="809"/>
      <c r="E14039" s="805"/>
      <c r="F14039" s="781"/>
    </row>
    <row r="14040" spans="1:6">
      <c r="A14040" s="803"/>
      <c r="B14040" s="781"/>
      <c r="C14040" s="247" t="s">
        <v>402</v>
      </c>
      <c r="D14040" s="247" t="s">
        <v>403</v>
      </c>
      <c r="E14040" s="805"/>
      <c r="F14040" s="781"/>
    </row>
    <row r="14041" spans="1:6">
      <c r="A14041" s="712">
        <v>1</v>
      </c>
      <c r="B14041" s="709">
        <v>2</v>
      </c>
      <c r="C14041" s="247">
        <v>3</v>
      </c>
      <c r="D14041" s="247">
        <v>4</v>
      </c>
      <c r="E14041" s="711">
        <v>5</v>
      </c>
      <c r="F14041" s="709">
        <v>6</v>
      </c>
    </row>
    <row r="14042" spans="1:6">
      <c r="A14042" s="712">
        <v>1</v>
      </c>
      <c r="B14042" s="248" t="s">
        <v>368</v>
      </c>
      <c r="C14042" s="249"/>
      <c r="D14042" s="249"/>
      <c r="E14042" s="125"/>
      <c r="F14042" s="710"/>
    </row>
    <row r="14043" spans="1:6">
      <c r="A14043" s="126" t="s">
        <v>264</v>
      </c>
      <c r="B14043" s="250" t="s">
        <v>369</v>
      </c>
      <c r="C14043" s="126" t="s">
        <v>1876</v>
      </c>
      <c r="D14043" s="126" t="s">
        <v>1876</v>
      </c>
      <c r="E14043" s="124"/>
      <c r="F14043" s="119"/>
    </row>
    <row r="14044" spans="1:6">
      <c r="A14044" s="126" t="s">
        <v>265</v>
      </c>
      <c r="B14044" s="251" t="s">
        <v>223</v>
      </c>
      <c r="C14044" s="126" t="s">
        <v>1876</v>
      </c>
      <c r="D14044" s="126" t="s">
        <v>1876</v>
      </c>
      <c r="E14044" s="124"/>
      <c r="F14044" s="119"/>
    </row>
    <row r="14045" spans="1:6" ht="31.5">
      <c r="A14045" s="126" t="s">
        <v>276</v>
      </c>
      <c r="B14045" s="251" t="s">
        <v>480</v>
      </c>
      <c r="C14045" s="126" t="s">
        <v>1876</v>
      </c>
      <c r="D14045" s="126" t="s">
        <v>1876</v>
      </c>
      <c r="E14045" s="124"/>
      <c r="F14045" s="119"/>
    </row>
    <row r="14046" spans="1:6" ht="63">
      <c r="A14046" s="127" t="s">
        <v>291</v>
      </c>
      <c r="B14046" s="128" t="s">
        <v>481</v>
      </c>
      <c r="C14046" s="126" t="s">
        <v>1876</v>
      </c>
      <c r="D14046" s="126" t="s">
        <v>1876</v>
      </c>
      <c r="E14046" s="124"/>
      <c r="F14046" s="119"/>
    </row>
    <row r="14047" spans="1:6" ht="31.5">
      <c r="A14047" s="127" t="s">
        <v>482</v>
      </c>
      <c r="B14047" s="128" t="s">
        <v>483</v>
      </c>
      <c r="C14047" s="126" t="s">
        <v>1876</v>
      </c>
      <c r="D14047" s="126" t="s">
        <v>1876</v>
      </c>
      <c r="E14047" s="124"/>
      <c r="F14047" s="119"/>
    </row>
    <row r="14048" spans="1:6">
      <c r="A14048" s="127" t="s">
        <v>484</v>
      </c>
      <c r="B14048" s="128" t="s">
        <v>485</v>
      </c>
      <c r="C14048" s="126" t="s">
        <v>1876</v>
      </c>
      <c r="D14048" s="126" t="s">
        <v>1876</v>
      </c>
      <c r="E14048" s="124"/>
      <c r="F14048" s="119"/>
    </row>
    <row r="14049" spans="1:6">
      <c r="A14049" s="129">
        <v>2</v>
      </c>
      <c r="B14049" s="130" t="s">
        <v>298</v>
      </c>
      <c r="C14049" s="126"/>
      <c r="D14049" s="126"/>
      <c r="E14049" s="124"/>
      <c r="F14049" s="119"/>
    </row>
    <row r="14050" spans="1:6" ht="31.5">
      <c r="A14050" s="127" t="s">
        <v>267</v>
      </c>
      <c r="B14050" s="128" t="s">
        <v>486</v>
      </c>
      <c r="C14050" s="126" t="s">
        <v>1876</v>
      </c>
      <c r="D14050" s="126" t="s">
        <v>1876</v>
      </c>
      <c r="E14050" s="124"/>
      <c r="F14050" s="119"/>
    </row>
    <row r="14051" spans="1:6" ht="63">
      <c r="A14051" s="127" t="s">
        <v>268</v>
      </c>
      <c r="B14051" s="128" t="s">
        <v>411</v>
      </c>
      <c r="C14051" s="126" t="s">
        <v>1876</v>
      </c>
      <c r="D14051" s="126" t="s">
        <v>1876</v>
      </c>
      <c r="E14051" s="124"/>
      <c r="F14051" s="119"/>
    </row>
    <row r="14052" spans="1:6" ht="31.5">
      <c r="A14052" s="127" t="s">
        <v>269</v>
      </c>
      <c r="B14052" s="128" t="s">
        <v>412</v>
      </c>
      <c r="C14052" s="126" t="s">
        <v>1876</v>
      </c>
      <c r="D14052" s="126" t="s">
        <v>1876</v>
      </c>
      <c r="E14052" s="124"/>
      <c r="F14052" s="119"/>
    </row>
    <row r="14053" spans="1:6" ht="47.25">
      <c r="A14053" s="129">
        <v>3</v>
      </c>
      <c r="B14053" s="130" t="s">
        <v>210</v>
      </c>
      <c r="C14053" s="126" t="s">
        <v>1876</v>
      </c>
      <c r="D14053" s="126" t="s">
        <v>1876</v>
      </c>
      <c r="E14053" s="124"/>
      <c r="F14053" s="119"/>
    </row>
    <row r="14054" spans="1:6" ht="31.5">
      <c r="A14054" s="127" t="s">
        <v>299</v>
      </c>
      <c r="B14054" s="128" t="s">
        <v>211</v>
      </c>
      <c r="C14054" s="126" t="s">
        <v>1876</v>
      </c>
      <c r="D14054" s="126" t="s">
        <v>1876</v>
      </c>
      <c r="E14054" s="124"/>
      <c r="F14054" s="119"/>
    </row>
    <row r="14055" spans="1:6">
      <c r="A14055" s="127" t="s">
        <v>240</v>
      </c>
      <c r="B14055" s="128" t="s">
        <v>212</v>
      </c>
      <c r="C14055" s="126" t="s">
        <v>1876</v>
      </c>
      <c r="D14055" s="126" t="s">
        <v>1876</v>
      </c>
      <c r="E14055" s="124"/>
      <c r="F14055" s="119"/>
    </row>
    <row r="14056" spans="1:6">
      <c r="A14056" s="127" t="s">
        <v>242</v>
      </c>
      <c r="B14056" s="128" t="s">
        <v>213</v>
      </c>
      <c r="C14056" s="126" t="s">
        <v>1876</v>
      </c>
      <c r="D14056" s="126" t="s">
        <v>1876</v>
      </c>
      <c r="E14056" s="124"/>
      <c r="F14056" s="119"/>
    </row>
    <row r="14057" spans="1:6">
      <c r="A14057" s="127" t="s">
        <v>214</v>
      </c>
      <c r="B14057" s="128" t="s">
        <v>215</v>
      </c>
      <c r="C14057" s="126" t="s">
        <v>1876</v>
      </c>
      <c r="D14057" s="126" t="s">
        <v>1876</v>
      </c>
      <c r="E14057" s="124"/>
      <c r="F14057" s="119"/>
    </row>
    <row r="14058" spans="1:6">
      <c r="A14058" s="127" t="s">
        <v>216</v>
      </c>
      <c r="B14058" s="128" t="s">
        <v>217</v>
      </c>
      <c r="C14058" s="126" t="s">
        <v>1876</v>
      </c>
      <c r="D14058" s="126" t="s">
        <v>1876</v>
      </c>
      <c r="E14058" s="124"/>
      <c r="F14058" s="119"/>
    </row>
    <row r="14059" spans="1:6">
      <c r="A14059" s="129">
        <v>4</v>
      </c>
      <c r="B14059" s="130" t="s">
        <v>394</v>
      </c>
      <c r="C14059" s="126"/>
      <c r="D14059" s="126"/>
      <c r="E14059" s="124"/>
      <c r="F14059" s="119"/>
    </row>
    <row r="14060" spans="1:6" ht="31.5">
      <c r="A14060" s="126" t="s">
        <v>271</v>
      </c>
      <c r="B14060" s="251" t="s">
        <v>218</v>
      </c>
      <c r="C14060" s="126" t="s">
        <v>1876</v>
      </c>
      <c r="D14060" s="126" t="s">
        <v>1876</v>
      </c>
      <c r="E14060" s="124"/>
      <c r="F14060" s="119"/>
    </row>
    <row r="14061" spans="1:6" ht="63">
      <c r="A14061" s="126" t="s">
        <v>272</v>
      </c>
      <c r="B14061" s="251" t="s">
        <v>392</v>
      </c>
      <c r="C14061" s="126" t="s">
        <v>1876</v>
      </c>
      <c r="D14061" s="126" t="s">
        <v>1876</v>
      </c>
      <c r="E14061" s="124"/>
      <c r="F14061" s="119"/>
    </row>
    <row r="14062" spans="1:6" ht="31.5">
      <c r="A14062" s="126" t="s">
        <v>273</v>
      </c>
      <c r="B14062" s="251" t="s">
        <v>500</v>
      </c>
      <c r="C14062" s="126" t="s">
        <v>1876</v>
      </c>
      <c r="D14062" s="126" t="s">
        <v>1876</v>
      </c>
      <c r="E14062" s="124"/>
      <c r="F14062" s="119"/>
    </row>
    <row r="14063" spans="1:6" ht="31.5">
      <c r="A14063" s="126" t="s">
        <v>138</v>
      </c>
      <c r="B14063" s="251" t="s">
        <v>501</v>
      </c>
      <c r="C14063" s="126" t="s">
        <v>1876</v>
      </c>
      <c r="D14063" s="126" t="s">
        <v>1876</v>
      </c>
      <c r="E14063" s="124"/>
      <c r="F14063" s="119"/>
    </row>
    <row r="14064" spans="1:6">
      <c r="E14064" s="719"/>
      <c r="F14064" s="178" t="s">
        <v>251</v>
      </c>
    </row>
    <row r="14065" spans="1:6">
      <c r="B14065" s="53"/>
      <c r="F14065" s="178" t="s">
        <v>456</v>
      </c>
    </row>
    <row r="14066" spans="1:6">
      <c r="F14066" s="178" t="s">
        <v>182</v>
      </c>
    </row>
    <row r="14067" spans="1:6">
      <c r="F14067" s="178"/>
    </row>
    <row r="14068" spans="1:6">
      <c r="A14068" s="802" t="s">
        <v>399</v>
      </c>
      <c r="B14068" s="802"/>
      <c r="C14068" s="802"/>
      <c r="D14068" s="802"/>
      <c r="E14068" s="802"/>
      <c r="F14068" s="802"/>
    </row>
    <row r="14069" spans="1:6">
      <c r="A14069" s="802" t="s">
        <v>303</v>
      </c>
      <c r="B14069" s="802"/>
      <c r="C14069" s="802"/>
      <c r="D14069" s="802"/>
      <c r="E14069" s="802"/>
      <c r="F14069" s="802"/>
    </row>
    <row r="14070" spans="1:6">
      <c r="F14070" s="178" t="s">
        <v>219</v>
      </c>
    </row>
    <row r="14071" spans="1:6">
      <c r="F14071" s="178" t="s">
        <v>220</v>
      </c>
    </row>
    <row r="14072" spans="1:6">
      <c r="F14072" s="178" t="s">
        <v>221</v>
      </c>
    </row>
    <row r="14073" spans="1:6">
      <c r="F14073" s="246" t="s">
        <v>222</v>
      </c>
    </row>
    <row r="14074" spans="1:6">
      <c r="F14074" s="178" t="s">
        <v>1885</v>
      </c>
    </row>
    <row r="14075" spans="1:6">
      <c r="F14075" s="178" t="s">
        <v>177</v>
      </c>
    </row>
    <row r="14076" spans="1:6">
      <c r="A14076" s="123"/>
    </row>
    <row r="14077" spans="1:6">
      <c r="A14077" s="804" t="s">
        <v>1886</v>
      </c>
      <c r="B14077" s="804"/>
      <c r="C14077" s="804"/>
      <c r="D14077" s="804"/>
      <c r="E14077" s="804"/>
      <c r="F14077" s="804"/>
    </row>
    <row r="14078" spans="1:6">
      <c r="A14078" s="121" t="s">
        <v>870</v>
      </c>
      <c r="B14078" s="640" t="s">
        <v>1645</v>
      </c>
    </row>
    <row r="14079" spans="1:6">
      <c r="A14079" s="803" t="s">
        <v>262</v>
      </c>
      <c r="B14079" s="781" t="s">
        <v>418</v>
      </c>
      <c r="C14079" s="806" t="s">
        <v>470</v>
      </c>
      <c r="D14079" s="807"/>
      <c r="E14079" s="805" t="s">
        <v>400</v>
      </c>
      <c r="F14079" s="781" t="s">
        <v>401</v>
      </c>
    </row>
    <row r="14080" spans="1:6">
      <c r="A14080" s="803"/>
      <c r="B14080" s="781"/>
      <c r="C14080" s="808"/>
      <c r="D14080" s="809"/>
      <c r="E14080" s="805"/>
      <c r="F14080" s="781"/>
    </row>
    <row r="14081" spans="1:6">
      <c r="A14081" s="803"/>
      <c r="B14081" s="781"/>
      <c r="C14081" s="247" t="s">
        <v>402</v>
      </c>
      <c r="D14081" s="247" t="s">
        <v>403</v>
      </c>
      <c r="E14081" s="805"/>
      <c r="F14081" s="781"/>
    </row>
    <row r="14082" spans="1:6">
      <c r="A14082" s="712">
        <v>1</v>
      </c>
      <c r="B14082" s="709">
        <v>2</v>
      </c>
      <c r="C14082" s="247">
        <v>3</v>
      </c>
      <c r="D14082" s="247">
        <v>4</v>
      </c>
      <c r="E14082" s="711">
        <v>5</v>
      </c>
      <c r="F14082" s="709">
        <v>6</v>
      </c>
    </row>
    <row r="14083" spans="1:6">
      <c r="A14083" s="712">
        <v>1</v>
      </c>
      <c r="B14083" s="248" t="s">
        <v>368</v>
      </c>
      <c r="C14083" s="249"/>
      <c r="D14083" s="249"/>
      <c r="E14083" s="125"/>
      <c r="F14083" s="710"/>
    </row>
    <row r="14084" spans="1:6">
      <c r="A14084" s="126" t="s">
        <v>264</v>
      </c>
      <c r="B14084" s="250" t="s">
        <v>369</v>
      </c>
      <c r="C14084" s="126" t="s">
        <v>1876</v>
      </c>
      <c r="D14084" s="126" t="s">
        <v>1876</v>
      </c>
      <c r="E14084" s="124"/>
      <c r="F14084" s="119"/>
    </row>
    <row r="14085" spans="1:6">
      <c r="A14085" s="126" t="s">
        <v>265</v>
      </c>
      <c r="B14085" s="251" t="s">
        <v>223</v>
      </c>
      <c r="C14085" s="126" t="s">
        <v>1876</v>
      </c>
      <c r="D14085" s="126" t="s">
        <v>1876</v>
      </c>
      <c r="E14085" s="124"/>
      <c r="F14085" s="119"/>
    </row>
    <row r="14086" spans="1:6" ht="31.5">
      <c r="A14086" s="126" t="s">
        <v>276</v>
      </c>
      <c r="B14086" s="251" t="s">
        <v>480</v>
      </c>
      <c r="C14086" s="126" t="s">
        <v>1876</v>
      </c>
      <c r="D14086" s="126" t="s">
        <v>1876</v>
      </c>
      <c r="E14086" s="124"/>
      <c r="F14086" s="119"/>
    </row>
    <row r="14087" spans="1:6" ht="63">
      <c r="A14087" s="127" t="s">
        <v>291</v>
      </c>
      <c r="B14087" s="128" t="s">
        <v>481</v>
      </c>
      <c r="C14087" s="126" t="s">
        <v>1876</v>
      </c>
      <c r="D14087" s="126" t="s">
        <v>1876</v>
      </c>
      <c r="E14087" s="124"/>
      <c r="F14087" s="119"/>
    </row>
    <row r="14088" spans="1:6" ht="31.5">
      <c r="A14088" s="127" t="s">
        <v>482</v>
      </c>
      <c r="B14088" s="128" t="s">
        <v>483</v>
      </c>
      <c r="C14088" s="126" t="s">
        <v>1876</v>
      </c>
      <c r="D14088" s="126" t="s">
        <v>1876</v>
      </c>
      <c r="E14088" s="124"/>
      <c r="F14088" s="119"/>
    </row>
    <row r="14089" spans="1:6">
      <c r="A14089" s="127" t="s">
        <v>484</v>
      </c>
      <c r="B14089" s="128" t="s">
        <v>485</v>
      </c>
      <c r="C14089" s="126" t="s">
        <v>1876</v>
      </c>
      <c r="D14089" s="126" t="s">
        <v>1876</v>
      </c>
      <c r="E14089" s="124"/>
      <c r="F14089" s="119"/>
    </row>
    <row r="14090" spans="1:6">
      <c r="A14090" s="129">
        <v>2</v>
      </c>
      <c r="B14090" s="130" t="s">
        <v>298</v>
      </c>
      <c r="C14090" s="126"/>
      <c r="D14090" s="126"/>
      <c r="E14090" s="124"/>
      <c r="F14090" s="119"/>
    </row>
    <row r="14091" spans="1:6" ht="31.5">
      <c r="A14091" s="127" t="s">
        <v>267</v>
      </c>
      <c r="B14091" s="128" t="s">
        <v>486</v>
      </c>
      <c r="C14091" s="126" t="s">
        <v>1876</v>
      </c>
      <c r="D14091" s="126" t="s">
        <v>1876</v>
      </c>
      <c r="E14091" s="124"/>
      <c r="F14091" s="119"/>
    </row>
    <row r="14092" spans="1:6" ht="63">
      <c r="A14092" s="127" t="s">
        <v>268</v>
      </c>
      <c r="B14092" s="128" t="s">
        <v>411</v>
      </c>
      <c r="C14092" s="126" t="s">
        <v>1876</v>
      </c>
      <c r="D14092" s="126" t="s">
        <v>1876</v>
      </c>
      <c r="E14092" s="124"/>
      <c r="F14092" s="119"/>
    </row>
    <row r="14093" spans="1:6" ht="31.5">
      <c r="A14093" s="127" t="s">
        <v>269</v>
      </c>
      <c r="B14093" s="128" t="s">
        <v>412</v>
      </c>
      <c r="C14093" s="126" t="s">
        <v>1876</v>
      </c>
      <c r="D14093" s="126" t="s">
        <v>1876</v>
      </c>
      <c r="E14093" s="124"/>
      <c r="F14093" s="119"/>
    </row>
    <row r="14094" spans="1:6" ht="47.25">
      <c r="A14094" s="129">
        <v>3</v>
      </c>
      <c r="B14094" s="130" t="s">
        <v>210</v>
      </c>
      <c r="C14094" s="126" t="s">
        <v>1876</v>
      </c>
      <c r="D14094" s="126" t="s">
        <v>1876</v>
      </c>
      <c r="E14094" s="124"/>
      <c r="F14094" s="119"/>
    </row>
    <row r="14095" spans="1:6" ht="31.5">
      <c r="A14095" s="127" t="s">
        <v>299</v>
      </c>
      <c r="B14095" s="128" t="s">
        <v>211</v>
      </c>
      <c r="C14095" s="126" t="s">
        <v>1876</v>
      </c>
      <c r="D14095" s="126" t="s">
        <v>1876</v>
      </c>
      <c r="E14095" s="124"/>
      <c r="F14095" s="119"/>
    </row>
    <row r="14096" spans="1:6">
      <c r="A14096" s="127" t="s">
        <v>240</v>
      </c>
      <c r="B14096" s="128" t="s">
        <v>212</v>
      </c>
      <c r="C14096" s="126" t="s">
        <v>1876</v>
      </c>
      <c r="D14096" s="126" t="s">
        <v>1876</v>
      </c>
      <c r="E14096" s="124"/>
      <c r="F14096" s="119"/>
    </row>
    <row r="14097" spans="1:6">
      <c r="A14097" s="127" t="s">
        <v>242</v>
      </c>
      <c r="B14097" s="128" t="s">
        <v>213</v>
      </c>
      <c r="C14097" s="126" t="s">
        <v>1876</v>
      </c>
      <c r="D14097" s="126" t="s">
        <v>1876</v>
      </c>
      <c r="E14097" s="124"/>
      <c r="F14097" s="119"/>
    </row>
    <row r="14098" spans="1:6">
      <c r="A14098" s="127" t="s">
        <v>214</v>
      </c>
      <c r="B14098" s="128" t="s">
        <v>215</v>
      </c>
      <c r="C14098" s="126" t="s">
        <v>1876</v>
      </c>
      <c r="D14098" s="126" t="s">
        <v>1876</v>
      </c>
      <c r="E14098" s="124"/>
      <c r="F14098" s="119"/>
    </row>
    <row r="14099" spans="1:6">
      <c r="A14099" s="127" t="s">
        <v>216</v>
      </c>
      <c r="B14099" s="128" t="s">
        <v>217</v>
      </c>
      <c r="C14099" s="126" t="s">
        <v>1876</v>
      </c>
      <c r="D14099" s="126" t="s">
        <v>1876</v>
      </c>
      <c r="E14099" s="124"/>
      <c r="F14099" s="119"/>
    </row>
    <row r="14100" spans="1:6">
      <c r="A14100" s="129">
        <v>4</v>
      </c>
      <c r="B14100" s="130" t="s">
        <v>394</v>
      </c>
      <c r="C14100" s="126"/>
      <c r="D14100" s="126"/>
      <c r="E14100" s="124"/>
      <c r="F14100" s="119"/>
    </row>
    <row r="14101" spans="1:6" ht="31.5">
      <c r="A14101" s="126" t="s">
        <v>271</v>
      </c>
      <c r="B14101" s="251" t="s">
        <v>218</v>
      </c>
      <c r="C14101" s="126" t="s">
        <v>1876</v>
      </c>
      <c r="D14101" s="126" t="s">
        <v>1876</v>
      </c>
      <c r="E14101" s="124"/>
      <c r="F14101" s="119"/>
    </row>
    <row r="14102" spans="1:6" ht="63">
      <c r="A14102" s="126" t="s">
        <v>272</v>
      </c>
      <c r="B14102" s="251" t="s">
        <v>392</v>
      </c>
      <c r="C14102" s="126" t="s">
        <v>1876</v>
      </c>
      <c r="D14102" s="126" t="s">
        <v>1876</v>
      </c>
      <c r="E14102" s="124"/>
      <c r="F14102" s="119"/>
    </row>
    <row r="14103" spans="1:6" ht="31.5">
      <c r="A14103" s="126" t="s">
        <v>273</v>
      </c>
      <c r="B14103" s="251" t="s">
        <v>500</v>
      </c>
      <c r="C14103" s="126" t="s">
        <v>1876</v>
      </c>
      <c r="D14103" s="126" t="s">
        <v>1876</v>
      </c>
      <c r="E14103" s="124"/>
      <c r="F14103" s="119"/>
    </row>
    <row r="14104" spans="1:6" ht="31.5">
      <c r="A14104" s="126" t="s">
        <v>138</v>
      </c>
      <c r="B14104" s="251" t="s">
        <v>501</v>
      </c>
      <c r="C14104" s="126" t="s">
        <v>1876</v>
      </c>
      <c r="D14104" s="126" t="s">
        <v>1876</v>
      </c>
      <c r="E14104" s="124"/>
      <c r="F14104" s="119"/>
    </row>
    <row r="14105" spans="1:6">
      <c r="E14105" s="719"/>
      <c r="F14105" s="178" t="s">
        <v>251</v>
      </c>
    </row>
    <row r="14106" spans="1:6">
      <c r="B14106" s="53"/>
      <c r="F14106" s="178" t="s">
        <v>456</v>
      </c>
    </row>
    <row r="14107" spans="1:6">
      <c r="F14107" s="178" t="s">
        <v>182</v>
      </c>
    </row>
    <row r="14108" spans="1:6">
      <c r="F14108" s="178"/>
    </row>
    <row r="14109" spans="1:6">
      <c r="A14109" s="802" t="s">
        <v>399</v>
      </c>
      <c r="B14109" s="802"/>
      <c r="C14109" s="802"/>
      <c r="D14109" s="802"/>
      <c r="E14109" s="802"/>
      <c r="F14109" s="802"/>
    </row>
    <row r="14110" spans="1:6">
      <c r="A14110" s="802" t="s">
        <v>303</v>
      </c>
      <c r="B14110" s="802"/>
      <c r="C14110" s="802"/>
      <c r="D14110" s="802"/>
      <c r="E14110" s="802"/>
      <c r="F14110" s="802"/>
    </row>
    <row r="14111" spans="1:6">
      <c r="F14111" s="178" t="s">
        <v>219</v>
      </c>
    </row>
    <row r="14112" spans="1:6">
      <c r="F14112" s="178" t="s">
        <v>220</v>
      </c>
    </row>
    <row r="14113" spans="1:6">
      <c r="F14113" s="178" t="s">
        <v>221</v>
      </c>
    </row>
    <row r="14114" spans="1:6">
      <c r="F14114" s="246" t="s">
        <v>222</v>
      </c>
    </row>
    <row r="14115" spans="1:6">
      <c r="F14115" s="178" t="s">
        <v>1885</v>
      </c>
    </row>
    <row r="14116" spans="1:6">
      <c r="F14116" s="178" t="s">
        <v>177</v>
      </c>
    </row>
    <row r="14117" spans="1:6">
      <c r="A14117" s="123"/>
    </row>
    <row r="14118" spans="1:6">
      <c r="A14118" s="804" t="s">
        <v>1886</v>
      </c>
      <c r="B14118" s="804"/>
      <c r="C14118" s="804"/>
      <c r="D14118" s="804"/>
      <c r="E14118" s="804"/>
      <c r="F14118" s="804"/>
    </row>
    <row r="14119" spans="1:6">
      <c r="A14119" s="121" t="s">
        <v>875</v>
      </c>
      <c r="B14119" s="640" t="s">
        <v>1646</v>
      </c>
    </row>
    <row r="14120" spans="1:6">
      <c r="A14120" s="803" t="s">
        <v>262</v>
      </c>
      <c r="B14120" s="781" t="s">
        <v>418</v>
      </c>
      <c r="C14120" s="806" t="s">
        <v>470</v>
      </c>
      <c r="D14120" s="807"/>
      <c r="E14120" s="805" t="s">
        <v>400</v>
      </c>
      <c r="F14120" s="781" t="s">
        <v>401</v>
      </c>
    </row>
    <row r="14121" spans="1:6">
      <c r="A14121" s="803"/>
      <c r="B14121" s="781"/>
      <c r="C14121" s="808"/>
      <c r="D14121" s="809"/>
      <c r="E14121" s="805"/>
      <c r="F14121" s="781"/>
    </row>
    <row r="14122" spans="1:6">
      <c r="A14122" s="803"/>
      <c r="B14122" s="781"/>
      <c r="C14122" s="247" t="s">
        <v>402</v>
      </c>
      <c r="D14122" s="247" t="s">
        <v>403</v>
      </c>
      <c r="E14122" s="805"/>
      <c r="F14122" s="781"/>
    </row>
    <row r="14123" spans="1:6">
      <c r="A14123" s="712">
        <v>1</v>
      </c>
      <c r="B14123" s="709">
        <v>2</v>
      </c>
      <c r="C14123" s="247">
        <v>3</v>
      </c>
      <c r="D14123" s="247">
        <v>4</v>
      </c>
      <c r="E14123" s="711">
        <v>5</v>
      </c>
      <c r="F14123" s="709">
        <v>6</v>
      </c>
    </row>
    <row r="14124" spans="1:6">
      <c r="A14124" s="712">
        <v>1</v>
      </c>
      <c r="B14124" s="248" t="s">
        <v>368</v>
      </c>
      <c r="C14124" s="249"/>
      <c r="D14124" s="249"/>
      <c r="E14124" s="125"/>
      <c r="F14124" s="710"/>
    </row>
    <row r="14125" spans="1:6">
      <c r="A14125" s="126" t="s">
        <v>264</v>
      </c>
      <c r="B14125" s="250" t="s">
        <v>369</v>
      </c>
      <c r="C14125" s="126" t="s">
        <v>1876</v>
      </c>
      <c r="D14125" s="126" t="s">
        <v>1876</v>
      </c>
      <c r="E14125" s="124"/>
      <c r="F14125" s="119"/>
    </row>
    <row r="14126" spans="1:6">
      <c r="A14126" s="126" t="s">
        <v>265</v>
      </c>
      <c r="B14126" s="251" t="s">
        <v>223</v>
      </c>
      <c r="C14126" s="126" t="s">
        <v>1876</v>
      </c>
      <c r="D14126" s="126" t="s">
        <v>1876</v>
      </c>
      <c r="E14126" s="124"/>
      <c r="F14126" s="119"/>
    </row>
    <row r="14127" spans="1:6" ht="31.5">
      <c r="A14127" s="126" t="s">
        <v>276</v>
      </c>
      <c r="B14127" s="251" t="s">
        <v>480</v>
      </c>
      <c r="C14127" s="126" t="s">
        <v>1876</v>
      </c>
      <c r="D14127" s="126" t="s">
        <v>1876</v>
      </c>
      <c r="E14127" s="124"/>
      <c r="F14127" s="119"/>
    </row>
    <row r="14128" spans="1:6" ht="63">
      <c r="A14128" s="127" t="s">
        <v>291</v>
      </c>
      <c r="B14128" s="128" t="s">
        <v>481</v>
      </c>
      <c r="C14128" s="126" t="s">
        <v>1876</v>
      </c>
      <c r="D14128" s="126" t="s">
        <v>1876</v>
      </c>
      <c r="E14128" s="124"/>
      <c r="F14128" s="119"/>
    </row>
    <row r="14129" spans="1:6" ht="31.5">
      <c r="A14129" s="127" t="s">
        <v>482</v>
      </c>
      <c r="B14129" s="128" t="s">
        <v>483</v>
      </c>
      <c r="C14129" s="126" t="s">
        <v>1876</v>
      </c>
      <c r="D14129" s="126" t="s">
        <v>1876</v>
      </c>
      <c r="E14129" s="124"/>
      <c r="F14129" s="119"/>
    </row>
    <row r="14130" spans="1:6">
      <c r="A14130" s="127" t="s">
        <v>484</v>
      </c>
      <c r="B14130" s="128" t="s">
        <v>485</v>
      </c>
      <c r="C14130" s="126" t="s">
        <v>1876</v>
      </c>
      <c r="D14130" s="126" t="s">
        <v>1876</v>
      </c>
      <c r="E14130" s="124"/>
      <c r="F14130" s="119"/>
    </row>
    <row r="14131" spans="1:6">
      <c r="A14131" s="129">
        <v>2</v>
      </c>
      <c r="B14131" s="130" t="s">
        <v>298</v>
      </c>
      <c r="C14131" s="126"/>
      <c r="D14131" s="126"/>
      <c r="E14131" s="124"/>
      <c r="F14131" s="119"/>
    </row>
    <row r="14132" spans="1:6" ht="31.5">
      <c r="A14132" s="127" t="s">
        <v>267</v>
      </c>
      <c r="B14132" s="128" t="s">
        <v>486</v>
      </c>
      <c r="C14132" s="126" t="s">
        <v>1876</v>
      </c>
      <c r="D14132" s="126" t="s">
        <v>1876</v>
      </c>
      <c r="E14132" s="124"/>
      <c r="F14132" s="119"/>
    </row>
    <row r="14133" spans="1:6" ht="63">
      <c r="A14133" s="127" t="s">
        <v>268</v>
      </c>
      <c r="B14133" s="128" t="s">
        <v>411</v>
      </c>
      <c r="C14133" s="126" t="s">
        <v>1876</v>
      </c>
      <c r="D14133" s="126" t="s">
        <v>1876</v>
      </c>
      <c r="E14133" s="124"/>
      <c r="F14133" s="119"/>
    </row>
    <row r="14134" spans="1:6" ht="31.5">
      <c r="A14134" s="127" t="s">
        <v>269</v>
      </c>
      <c r="B14134" s="128" t="s">
        <v>412</v>
      </c>
      <c r="C14134" s="126" t="s">
        <v>1876</v>
      </c>
      <c r="D14134" s="126" t="s">
        <v>1876</v>
      </c>
      <c r="E14134" s="124"/>
      <c r="F14134" s="119"/>
    </row>
    <row r="14135" spans="1:6" ht="47.25">
      <c r="A14135" s="129">
        <v>3</v>
      </c>
      <c r="B14135" s="130" t="s">
        <v>210</v>
      </c>
      <c r="C14135" s="126" t="s">
        <v>1876</v>
      </c>
      <c r="D14135" s="126" t="s">
        <v>1876</v>
      </c>
      <c r="E14135" s="124"/>
      <c r="F14135" s="119"/>
    </row>
    <row r="14136" spans="1:6" ht="31.5">
      <c r="A14136" s="127" t="s">
        <v>299</v>
      </c>
      <c r="B14136" s="128" t="s">
        <v>211</v>
      </c>
      <c r="C14136" s="126" t="s">
        <v>1876</v>
      </c>
      <c r="D14136" s="126" t="s">
        <v>1876</v>
      </c>
      <c r="E14136" s="124"/>
      <c r="F14136" s="119"/>
    </row>
    <row r="14137" spans="1:6">
      <c r="A14137" s="127" t="s">
        <v>240</v>
      </c>
      <c r="B14137" s="128" t="s">
        <v>212</v>
      </c>
      <c r="C14137" s="126" t="s">
        <v>1876</v>
      </c>
      <c r="D14137" s="126" t="s">
        <v>1876</v>
      </c>
      <c r="E14137" s="124"/>
      <c r="F14137" s="119"/>
    </row>
    <row r="14138" spans="1:6">
      <c r="A14138" s="127" t="s">
        <v>242</v>
      </c>
      <c r="B14138" s="128" t="s">
        <v>213</v>
      </c>
      <c r="C14138" s="126" t="s">
        <v>1876</v>
      </c>
      <c r="D14138" s="126" t="s">
        <v>1876</v>
      </c>
      <c r="E14138" s="124"/>
      <c r="F14138" s="119"/>
    </row>
    <row r="14139" spans="1:6">
      <c r="A14139" s="127" t="s">
        <v>214</v>
      </c>
      <c r="B14139" s="128" t="s">
        <v>215</v>
      </c>
      <c r="C14139" s="126" t="s">
        <v>1876</v>
      </c>
      <c r="D14139" s="126" t="s">
        <v>1876</v>
      </c>
      <c r="E14139" s="124"/>
      <c r="F14139" s="119"/>
    </row>
    <row r="14140" spans="1:6">
      <c r="A14140" s="127" t="s">
        <v>216</v>
      </c>
      <c r="B14140" s="128" t="s">
        <v>217</v>
      </c>
      <c r="C14140" s="126" t="s">
        <v>1876</v>
      </c>
      <c r="D14140" s="126" t="s">
        <v>1876</v>
      </c>
      <c r="E14140" s="124"/>
      <c r="F14140" s="119"/>
    </row>
    <row r="14141" spans="1:6">
      <c r="A14141" s="129">
        <v>4</v>
      </c>
      <c r="B14141" s="130" t="s">
        <v>394</v>
      </c>
      <c r="C14141" s="126"/>
      <c r="D14141" s="126"/>
      <c r="E14141" s="124"/>
      <c r="F14141" s="119"/>
    </row>
    <row r="14142" spans="1:6" ht="31.5">
      <c r="A14142" s="126" t="s">
        <v>271</v>
      </c>
      <c r="B14142" s="251" t="s">
        <v>218</v>
      </c>
      <c r="C14142" s="126" t="s">
        <v>1876</v>
      </c>
      <c r="D14142" s="126" t="s">
        <v>1876</v>
      </c>
      <c r="E14142" s="124"/>
      <c r="F14142" s="119"/>
    </row>
    <row r="14143" spans="1:6" ht="63">
      <c r="A14143" s="126" t="s">
        <v>272</v>
      </c>
      <c r="B14143" s="251" t="s">
        <v>392</v>
      </c>
      <c r="C14143" s="126" t="s">
        <v>1876</v>
      </c>
      <c r="D14143" s="126" t="s">
        <v>1876</v>
      </c>
      <c r="E14143" s="124"/>
      <c r="F14143" s="119"/>
    </row>
    <row r="14144" spans="1:6" ht="31.5">
      <c r="A14144" s="126" t="s">
        <v>273</v>
      </c>
      <c r="B14144" s="251" t="s">
        <v>500</v>
      </c>
      <c r="C14144" s="126" t="s">
        <v>1876</v>
      </c>
      <c r="D14144" s="126" t="s">
        <v>1876</v>
      </c>
      <c r="E14144" s="124"/>
      <c r="F14144" s="119"/>
    </row>
    <row r="14145" spans="1:6" ht="31.5">
      <c r="A14145" s="126" t="s">
        <v>138</v>
      </c>
      <c r="B14145" s="251" t="s">
        <v>501</v>
      </c>
      <c r="C14145" s="126" t="s">
        <v>1876</v>
      </c>
      <c r="D14145" s="126" t="s">
        <v>1876</v>
      </c>
      <c r="E14145" s="124"/>
      <c r="F14145" s="119"/>
    </row>
    <row r="14146" spans="1:6">
      <c r="E14146" s="719"/>
      <c r="F14146" s="178" t="s">
        <v>251</v>
      </c>
    </row>
    <row r="14147" spans="1:6">
      <c r="B14147" s="53"/>
      <c r="F14147" s="178" t="s">
        <v>456</v>
      </c>
    </row>
    <row r="14148" spans="1:6">
      <c r="F14148" s="178" t="s">
        <v>182</v>
      </c>
    </row>
    <row r="14149" spans="1:6">
      <c r="F14149" s="178"/>
    </row>
    <row r="14150" spans="1:6">
      <c r="A14150" s="802" t="s">
        <v>399</v>
      </c>
      <c r="B14150" s="802"/>
      <c r="C14150" s="802"/>
      <c r="D14150" s="802"/>
      <c r="E14150" s="802"/>
      <c r="F14150" s="802"/>
    </row>
    <row r="14151" spans="1:6">
      <c r="A14151" s="802" t="s">
        <v>303</v>
      </c>
      <c r="B14151" s="802"/>
      <c r="C14151" s="802"/>
      <c r="D14151" s="802"/>
      <c r="E14151" s="802"/>
      <c r="F14151" s="802"/>
    </row>
    <row r="14152" spans="1:6">
      <c r="F14152" s="178" t="s">
        <v>219</v>
      </c>
    </row>
    <row r="14153" spans="1:6">
      <c r="F14153" s="178" t="s">
        <v>220</v>
      </c>
    </row>
    <row r="14154" spans="1:6">
      <c r="F14154" s="178" t="s">
        <v>221</v>
      </c>
    </row>
    <row r="14155" spans="1:6">
      <c r="F14155" s="246" t="s">
        <v>222</v>
      </c>
    </row>
    <row r="14156" spans="1:6">
      <c r="F14156" s="178" t="s">
        <v>1885</v>
      </c>
    </row>
    <row r="14157" spans="1:6">
      <c r="F14157" s="178" t="s">
        <v>177</v>
      </c>
    </row>
    <row r="14158" spans="1:6">
      <c r="A14158" s="123"/>
    </row>
    <row r="14159" spans="1:6">
      <c r="A14159" s="804" t="s">
        <v>1886</v>
      </c>
      <c r="B14159" s="804"/>
      <c r="C14159" s="804"/>
      <c r="D14159" s="804"/>
      <c r="E14159" s="804"/>
      <c r="F14159" s="804"/>
    </row>
    <row r="14160" spans="1:6">
      <c r="A14160" s="121" t="s">
        <v>1585</v>
      </c>
      <c r="B14160" s="640" t="s">
        <v>1647</v>
      </c>
    </row>
    <row r="14161" spans="1:6">
      <c r="A14161" s="803" t="s">
        <v>262</v>
      </c>
      <c r="B14161" s="781" t="s">
        <v>418</v>
      </c>
      <c r="C14161" s="806" t="s">
        <v>470</v>
      </c>
      <c r="D14161" s="807"/>
      <c r="E14161" s="805" t="s">
        <v>400</v>
      </c>
      <c r="F14161" s="781" t="s">
        <v>401</v>
      </c>
    </row>
    <row r="14162" spans="1:6">
      <c r="A14162" s="803"/>
      <c r="B14162" s="781"/>
      <c r="C14162" s="808"/>
      <c r="D14162" s="809"/>
      <c r="E14162" s="805"/>
      <c r="F14162" s="781"/>
    </row>
    <row r="14163" spans="1:6">
      <c r="A14163" s="803"/>
      <c r="B14163" s="781"/>
      <c r="C14163" s="247" t="s">
        <v>402</v>
      </c>
      <c r="D14163" s="247" t="s">
        <v>403</v>
      </c>
      <c r="E14163" s="805"/>
      <c r="F14163" s="781"/>
    </row>
    <row r="14164" spans="1:6">
      <c r="A14164" s="712">
        <v>1</v>
      </c>
      <c r="B14164" s="709">
        <v>2</v>
      </c>
      <c r="C14164" s="247">
        <v>3</v>
      </c>
      <c r="D14164" s="247">
        <v>4</v>
      </c>
      <c r="E14164" s="711">
        <v>5</v>
      </c>
      <c r="F14164" s="709">
        <v>6</v>
      </c>
    </row>
    <row r="14165" spans="1:6">
      <c r="A14165" s="712">
        <v>1</v>
      </c>
      <c r="B14165" s="248" t="s">
        <v>368</v>
      </c>
      <c r="C14165" s="249"/>
      <c r="D14165" s="249"/>
      <c r="E14165" s="125"/>
      <c r="F14165" s="710"/>
    </row>
    <row r="14166" spans="1:6">
      <c r="A14166" s="126" t="s">
        <v>264</v>
      </c>
      <c r="B14166" s="250" t="s">
        <v>369</v>
      </c>
      <c r="C14166" s="126" t="s">
        <v>1877</v>
      </c>
      <c r="D14166" s="126" t="s">
        <v>1877</v>
      </c>
      <c r="E14166" s="124"/>
      <c r="F14166" s="119"/>
    </row>
    <row r="14167" spans="1:6">
      <c r="A14167" s="126" t="s">
        <v>265</v>
      </c>
      <c r="B14167" s="251" t="s">
        <v>223</v>
      </c>
      <c r="C14167" s="126" t="s">
        <v>1877</v>
      </c>
      <c r="D14167" s="126" t="s">
        <v>1877</v>
      </c>
      <c r="E14167" s="124"/>
      <c r="F14167" s="119"/>
    </row>
    <row r="14168" spans="1:6" ht="31.5">
      <c r="A14168" s="126" t="s">
        <v>276</v>
      </c>
      <c r="B14168" s="251" t="s">
        <v>480</v>
      </c>
      <c r="C14168" s="126" t="s">
        <v>1877</v>
      </c>
      <c r="D14168" s="126" t="s">
        <v>1877</v>
      </c>
      <c r="E14168" s="124"/>
      <c r="F14168" s="119"/>
    </row>
    <row r="14169" spans="1:6" ht="63">
      <c r="A14169" s="127" t="s">
        <v>291</v>
      </c>
      <c r="B14169" s="128" t="s">
        <v>481</v>
      </c>
      <c r="C14169" s="126" t="s">
        <v>1877</v>
      </c>
      <c r="D14169" s="126" t="s">
        <v>1877</v>
      </c>
      <c r="E14169" s="124"/>
      <c r="F14169" s="119"/>
    </row>
    <row r="14170" spans="1:6" ht="31.5">
      <c r="A14170" s="127" t="s">
        <v>482</v>
      </c>
      <c r="B14170" s="128" t="s">
        <v>483</v>
      </c>
      <c r="C14170" s="126" t="s">
        <v>1877</v>
      </c>
      <c r="D14170" s="126" t="s">
        <v>1877</v>
      </c>
      <c r="E14170" s="124"/>
      <c r="F14170" s="119"/>
    </row>
    <row r="14171" spans="1:6">
      <c r="A14171" s="127" t="s">
        <v>484</v>
      </c>
      <c r="B14171" s="128" t="s">
        <v>485</v>
      </c>
      <c r="C14171" s="126" t="s">
        <v>1877</v>
      </c>
      <c r="D14171" s="126" t="s">
        <v>1877</v>
      </c>
      <c r="E14171" s="124"/>
      <c r="F14171" s="119"/>
    </row>
    <row r="14172" spans="1:6">
      <c r="A14172" s="129">
        <v>2</v>
      </c>
      <c r="B14172" s="130" t="s">
        <v>298</v>
      </c>
      <c r="C14172" s="126"/>
      <c r="D14172" s="126"/>
      <c r="E14172" s="124"/>
      <c r="F14172" s="119"/>
    </row>
    <row r="14173" spans="1:6" ht="31.5">
      <c r="A14173" s="127" t="s">
        <v>267</v>
      </c>
      <c r="B14173" s="128" t="s">
        <v>486</v>
      </c>
      <c r="C14173" s="126" t="s">
        <v>1877</v>
      </c>
      <c r="D14173" s="126" t="s">
        <v>1877</v>
      </c>
      <c r="E14173" s="124"/>
      <c r="F14173" s="119"/>
    </row>
    <row r="14174" spans="1:6" ht="63">
      <c r="A14174" s="127" t="s">
        <v>268</v>
      </c>
      <c r="B14174" s="128" t="s">
        <v>411</v>
      </c>
      <c r="C14174" s="126" t="s">
        <v>1877</v>
      </c>
      <c r="D14174" s="126" t="s">
        <v>1877</v>
      </c>
      <c r="E14174" s="124"/>
      <c r="F14174" s="119"/>
    </row>
    <row r="14175" spans="1:6" ht="31.5">
      <c r="A14175" s="127" t="s">
        <v>269</v>
      </c>
      <c r="B14175" s="128" t="s">
        <v>412</v>
      </c>
      <c r="C14175" s="126" t="s">
        <v>1877</v>
      </c>
      <c r="D14175" s="126" t="s">
        <v>1877</v>
      </c>
      <c r="E14175" s="124"/>
      <c r="F14175" s="119"/>
    </row>
    <row r="14176" spans="1:6" ht="47.25">
      <c r="A14176" s="129">
        <v>3</v>
      </c>
      <c r="B14176" s="130" t="s">
        <v>210</v>
      </c>
      <c r="C14176" s="126" t="s">
        <v>1877</v>
      </c>
      <c r="D14176" s="126" t="s">
        <v>1877</v>
      </c>
      <c r="E14176" s="124"/>
      <c r="F14176" s="119"/>
    </row>
    <row r="14177" spans="1:6" ht="31.5">
      <c r="A14177" s="127" t="s">
        <v>299</v>
      </c>
      <c r="B14177" s="128" t="s">
        <v>211</v>
      </c>
      <c r="C14177" s="126" t="s">
        <v>1877</v>
      </c>
      <c r="D14177" s="126" t="s">
        <v>1877</v>
      </c>
      <c r="E14177" s="124"/>
      <c r="F14177" s="119"/>
    </row>
    <row r="14178" spans="1:6">
      <c r="A14178" s="127" t="s">
        <v>240</v>
      </c>
      <c r="B14178" s="128" t="s">
        <v>212</v>
      </c>
      <c r="C14178" s="126" t="s">
        <v>1877</v>
      </c>
      <c r="D14178" s="126" t="s">
        <v>1877</v>
      </c>
      <c r="E14178" s="124"/>
      <c r="F14178" s="119"/>
    </row>
    <row r="14179" spans="1:6">
      <c r="A14179" s="127" t="s">
        <v>242</v>
      </c>
      <c r="B14179" s="128" t="s">
        <v>213</v>
      </c>
      <c r="C14179" s="126" t="s">
        <v>1877</v>
      </c>
      <c r="D14179" s="126" t="s">
        <v>1877</v>
      </c>
      <c r="E14179" s="124"/>
      <c r="F14179" s="119"/>
    </row>
    <row r="14180" spans="1:6">
      <c r="A14180" s="127" t="s">
        <v>214</v>
      </c>
      <c r="B14180" s="128" t="s">
        <v>215</v>
      </c>
      <c r="C14180" s="126" t="s">
        <v>1877</v>
      </c>
      <c r="D14180" s="126" t="s">
        <v>1877</v>
      </c>
      <c r="E14180" s="124"/>
      <c r="F14180" s="119"/>
    </row>
    <row r="14181" spans="1:6">
      <c r="A14181" s="127" t="s">
        <v>216</v>
      </c>
      <c r="B14181" s="128" t="s">
        <v>217</v>
      </c>
      <c r="C14181" s="126" t="s">
        <v>1877</v>
      </c>
      <c r="D14181" s="126" t="s">
        <v>1877</v>
      </c>
      <c r="E14181" s="124"/>
      <c r="F14181" s="119"/>
    </row>
    <row r="14182" spans="1:6">
      <c r="A14182" s="129">
        <v>4</v>
      </c>
      <c r="B14182" s="130" t="s">
        <v>394</v>
      </c>
      <c r="C14182" s="126"/>
      <c r="D14182" s="126"/>
      <c r="E14182" s="124"/>
      <c r="F14182" s="119"/>
    </row>
    <row r="14183" spans="1:6" ht="31.5">
      <c r="A14183" s="126" t="s">
        <v>271</v>
      </c>
      <c r="B14183" s="251" t="s">
        <v>218</v>
      </c>
      <c r="C14183" s="126" t="s">
        <v>1877</v>
      </c>
      <c r="D14183" s="126" t="s">
        <v>1877</v>
      </c>
      <c r="E14183" s="124"/>
      <c r="F14183" s="119"/>
    </row>
    <row r="14184" spans="1:6" ht="63">
      <c r="A14184" s="126" t="s">
        <v>272</v>
      </c>
      <c r="B14184" s="251" t="s">
        <v>392</v>
      </c>
      <c r="C14184" s="126" t="s">
        <v>1877</v>
      </c>
      <c r="D14184" s="126" t="s">
        <v>1877</v>
      </c>
      <c r="E14184" s="124"/>
      <c r="F14184" s="119"/>
    </row>
    <row r="14185" spans="1:6" ht="31.5">
      <c r="A14185" s="126" t="s">
        <v>273</v>
      </c>
      <c r="B14185" s="251" t="s">
        <v>500</v>
      </c>
      <c r="C14185" s="126" t="s">
        <v>1877</v>
      </c>
      <c r="D14185" s="126" t="s">
        <v>1877</v>
      </c>
      <c r="E14185" s="124"/>
      <c r="F14185" s="119"/>
    </row>
    <row r="14186" spans="1:6" ht="31.5">
      <c r="A14186" s="126" t="s">
        <v>138</v>
      </c>
      <c r="B14186" s="251" t="s">
        <v>501</v>
      </c>
      <c r="C14186" s="126" t="s">
        <v>1877</v>
      </c>
      <c r="D14186" s="126" t="s">
        <v>1877</v>
      </c>
      <c r="E14186" s="124"/>
      <c r="F14186" s="119"/>
    </row>
    <row r="14187" spans="1:6">
      <c r="E14187" s="719"/>
      <c r="F14187" s="178" t="s">
        <v>251</v>
      </c>
    </row>
    <row r="14188" spans="1:6">
      <c r="B14188" s="53"/>
      <c r="F14188" s="178" t="s">
        <v>456</v>
      </c>
    </row>
    <row r="14189" spans="1:6">
      <c r="F14189" s="178" t="s">
        <v>182</v>
      </c>
    </row>
    <row r="14190" spans="1:6">
      <c r="F14190" s="178"/>
    </row>
    <row r="14191" spans="1:6">
      <c r="A14191" s="802" t="s">
        <v>399</v>
      </c>
      <c r="B14191" s="802"/>
      <c r="C14191" s="802"/>
      <c r="D14191" s="802"/>
      <c r="E14191" s="802"/>
      <c r="F14191" s="802"/>
    </row>
    <row r="14192" spans="1:6">
      <c r="A14192" s="802" t="s">
        <v>303</v>
      </c>
      <c r="B14192" s="802"/>
      <c r="C14192" s="802"/>
      <c r="D14192" s="802"/>
      <c r="E14192" s="802"/>
      <c r="F14192" s="802"/>
    </row>
    <row r="14193" spans="1:6">
      <c r="F14193" s="178" t="s">
        <v>219</v>
      </c>
    </row>
    <row r="14194" spans="1:6">
      <c r="F14194" s="178" t="s">
        <v>220</v>
      </c>
    </row>
    <row r="14195" spans="1:6">
      <c r="F14195" s="178" t="s">
        <v>221</v>
      </c>
    </row>
    <row r="14196" spans="1:6">
      <c r="F14196" s="246" t="s">
        <v>222</v>
      </c>
    </row>
    <row r="14197" spans="1:6">
      <c r="F14197" s="178" t="s">
        <v>1885</v>
      </c>
    </row>
    <row r="14198" spans="1:6">
      <c r="F14198" s="178" t="s">
        <v>177</v>
      </c>
    </row>
    <row r="14199" spans="1:6">
      <c r="A14199" s="123"/>
    </row>
    <row r="14200" spans="1:6">
      <c r="A14200" s="804" t="s">
        <v>1886</v>
      </c>
      <c r="B14200" s="804"/>
      <c r="C14200" s="804"/>
      <c r="D14200" s="804"/>
      <c r="E14200" s="804"/>
      <c r="F14200" s="804"/>
    </row>
    <row r="14201" spans="1:6">
      <c r="A14201" s="121" t="s">
        <v>1586</v>
      </c>
      <c r="B14201" s="640" t="s">
        <v>1648</v>
      </c>
    </row>
    <row r="14202" spans="1:6">
      <c r="A14202" s="803" t="s">
        <v>262</v>
      </c>
      <c r="B14202" s="781" t="s">
        <v>418</v>
      </c>
      <c r="C14202" s="806" t="s">
        <v>470</v>
      </c>
      <c r="D14202" s="807"/>
      <c r="E14202" s="805" t="s">
        <v>400</v>
      </c>
      <c r="F14202" s="781" t="s">
        <v>401</v>
      </c>
    </row>
    <row r="14203" spans="1:6">
      <c r="A14203" s="803"/>
      <c r="B14203" s="781"/>
      <c r="C14203" s="808"/>
      <c r="D14203" s="809"/>
      <c r="E14203" s="805"/>
      <c r="F14203" s="781"/>
    </row>
    <row r="14204" spans="1:6">
      <c r="A14204" s="803"/>
      <c r="B14204" s="781"/>
      <c r="C14204" s="247" t="s">
        <v>402</v>
      </c>
      <c r="D14204" s="247" t="s">
        <v>403</v>
      </c>
      <c r="E14204" s="805"/>
      <c r="F14204" s="781"/>
    </row>
    <row r="14205" spans="1:6">
      <c r="A14205" s="712">
        <v>1</v>
      </c>
      <c r="B14205" s="709">
        <v>2</v>
      </c>
      <c r="C14205" s="247">
        <v>3</v>
      </c>
      <c r="D14205" s="247">
        <v>4</v>
      </c>
      <c r="E14205" s="711">
        <v>5</v>
      </c>
      <c r="F14205" s="709">
        <v>6</v>
      </c>
    </row>
    <row r="14206" spans="1:6">
      <c r="A14206" s="712">
        <v>1</v>
      </c>
      <c r="B14206" s="248" t="s">
        <v>368</v>
      </c>
      <c r="C14206" s="249"/>
      <c r="D14206" s="249"/>
      <c r="E14206" s="125"/>
      <c r="F14206" s="710"/>
    </row>
    <row r="14207" spans="1:6">
      <c r="A14207" s="126" t="s">
        <v>264</v>
      </c>
      <c r="B14207" s="250" t="s">
        <v>369</v>
      </c>
      <c r="C14207" s="126" t="s">
        <v>1877</v>
      </c>
      <c r="D14207" s="126" t="s">
        <v>1877</v>
      </c>
      <c r="E14207" s="124"/>
      <c r="F14207" s="119"/>
    </row>
    <row r="14208" spans="1:6">
      <c r="A14208" s="126" t="s">
        <v>265</v>
      </c>
      <c r="B14208" s="251" t="s">
        <v>223</v>
      </c>
      <c r="C14208" s="126" t="s">
        <v>1877</v>
      </c>
      <c r="D14208" s="126" t="s">
        <v>1877</v>
      </c>
      <c r="E14208" s="124"/>
      <c r="F14208" s="119"/>
    </row>
    <row r="14209" spans="1:6" ht="31.5">
      <c r="A14209" s="126" t="s">
        <v>276</v>
      </c>
      <c r="B14209" s="251" t="s">
        <v>480</v>
      </c>
      <c r="C14209" s="126" t="s">
        <v>1877</v>
      </c>
      <c r="D14209" s="126" t="s">
        <v>1877</v>
      </c>
      <c r="E14209" s="124"/>
      <c r="F14209" s="119"/>
    </row>
    <row r="14210" spans="1:6" ht="63">
      <c r="A14210" s="127" t="s">
        <v>291</v>
      </c>
      <c r="B14210" s="128" t="s">
        <v>481</v>
      </c>
      <c r="C14210" s="126" t="s">
        <v>1877</v>
      </c>
      <c r="D14210" s="126" t="s">
        <v>1877</v>
      </c>
      <c r="E14210" s="124"/>
      <c r="F14210" s="119"/>
    </row>
    <row r="14211" spans="1:6" ht="31.5">
      <c r="A14211" s="127" t="s">
        <v>482</v>
      </c>
      <c r="B14211" s="128" t="s">
        <v>483</v>
      </c>
      <c r="C14211" s="126" t="s">
        <v>1877</v>
      </c>
      <c r="D14211" s="126" t="s">
        <v>1877</v>
      </c>
      <c r="E14211" s="124"/>
      <c r="F14211" s="119"/>
    </row>
    <row r="14212" spans="1:6">
      <c r="A14212" s="127" t="s">
        <v>484</v>
      </c>
      <c r="B14212" s="128" t="s">
        <v>485</v>
      </c>
      <c r="C14212" s="126" t="s">
        <v>1877</v>
      </c>
      <c r="D14212" s="126" t="s">
        <v>1877</v>
      </c>
      <c r="E14212" s="124"/>
      <c r="F14212" s="119"/>
    </row>
    <row r="14213" spans="1:6">
      <c r="A14213" s="129">
        <v>2</v>
      </c>
      <c r="B14213" s="130" t="s">
        <v>298</v>
      </c>
      <c r="C14213" s="126"/>
      <c r="D14213" s="126"/>
      <c r="E14213" s="124"/>
      <c r="F14213" s="119"/>
    </row>
    <row r="14214" spans="1:6" ht="31.5">
      <c r="A14214" s="127" t="s">
        <v>267</v>
      </c>
      <c r="B14214" s="128" t="s">
        <v>486</v>
      </c>
      <c r="C14214" s="126" t="s">
        <v>1877</v>
      </c>
      <c r="D14214" s="126" t="s">
        <v>1877</v>
      </c>
      <c r="E14214" s="124"/>
      <c r="F14214" s="119"/>
    </row>
    <row r="14215" spans="1:6" ht="63">
      <c r="A14215" s="127" t="s">
        <v>268</v>
      </c>
      <c r="B14215" s="128" t="s">
        <v>411</v>
      </c>
      <c r="C14215" s="126" t="s">
        <v>1877</v>
      </c>
      <c r="D14215" s="126" t="s">
        <v>1877</v>
      </c>
      <c r="E14215" s="124"/>
      <c r="F14215" s="119"/>
    </row>
    <row r="14216" spans="1:6" ht="31.5">
      <c r="A14216" s="127" t="s">
        <v>269</v>
      </c>
      <c r="B14216" s="128" t="s">
        <v>412</v>
      </c>
      <c r="C14216" s="126" t="s">
        <v>1877</v>
      </c>
      <c r="D14216" s="126" t="s">
        <v>1877</v>
      </c>
      <c r="E14216" s="124"/>
      <c r="F14216" s="119"/>
    </row>
    <row r="14217" spans="1:6" ht="47.25">
      <c r="A14217" s="129">
        <v>3</v>
      </c>
      <c r="B14217" s="130" t="s">
        <v>210</v>
      </c>
      <c r="C14217" s="126" t="s">
        <v>1877</v>
      </c>
      <c r="D14217" s="126" t="s">
        <v>1877</v>
      </c>
      <c r="E14217" s="124"/>
      <c r="F14217" s="119"/>
    </row>
    <row r="14218" spans="1:6" ht="31.5">
      <c r="A14218" s="127" t="s">
        <v>299</v>
      </c>
      <c r="B14218" s="128" t="s">
        <v>211</v>
      </c>
      <c r="C14218" s="126" t="s">
        <v>1877</v>
      </c>
      <c r="D14218" s="126" t="s">
        <v>1877</v>
      </c>
      <c r="E14218" s="124"/>
      <c r="F14218" s="119"/>
    </row>
    <row r="14219" spans="1:6">
      <c r="A14219" s="127" t="s">
        <v>240</v>
      </c>
      <c r="B14219" s="128" t="s">
        <v>212</v>
      </c>
      <c r="C14219" s="126" t="s">
        <v>1877</v>
      </c>
      <c r="D14219" s="126" t="s">
        <v>1877</v>
      </c>
      <c r="E14219" s="124"/>
      <c r="F14219" s="119"/>
    </row>
    <row r="14220" spans="1:6">
      <c r="A14220" s="127" t="s">
        <v>242</v>
      </c>
      <c r="B14220" s="128" t="s">
        <v>213</v>
      </c>
      <c r="C14220" s="126" t="s">
        <v>1877</v>
      </c>
      <c r="D14220" s="126" t="s">
        <v>1877</v>
      </c>
      <c r="E14220" s="124"/>
      <c r="F14220" s="119"/>
    </row>
    <row r="14221" spans="1:6">
      <c r="A14221" s="127" t="s">
        <v>214</v>
      </c>
      <c r="B14221" s="128" t="s">
        <v>215</v>
      </c>
      <c r="C14221" s="126" t="s">
        <v>1877</v>
      </c>
      <c r="D14221" s="126" t="s">
        <v>1877</v>
      </c>
      <c r="E14221" s="124"/>
      <c r="F14221" s="119"/>
    </row>
    <row r="14222" spans="1:6">
      <c r="A14222" s="127" t="s">
        <v>216</v>
      </c>
      <c r="B14222" s="128" t="s">
        <v>217</v>
      </c>
      <c r="C14222" s="126" t="s">
        <v>1877</v>
      </c>
      <c r="D14222" s="126" t="s">
        <v>1877</v>
      </c>
      <c r="E14222" s="124"/>
      <c r="F14222" s="119"/>
    </row>
    <row r="14223" spans="1:6">
      <c r="A14223" s="129">
        <v>4</v>
      </c>
      <c r="B14223" s="130" t="s">
        <v>394</v>
      </c>
      <c r="C14223" s="126"/>
      <c r="D14223" s="126"/>
      <c r="E14223" s="124"/>
      <c r="F14223" s="119"/>
    </row>
    <row r="14224" spans="1:6" ht="31.5">
      <c r="A14224" s="126" t="s">
        <v>271</v>
      </c>
      <c r="B14224" s="251" t="s">
        <v>218</v>
      </c>
      <c r="C14224" s="126" t="s">
        <v>1877</v>
      </c>
      <c r="D14224" s="126" t="s">
        <v>1877</v>
      </c>
      <c r="E14224" s="124"/>
      <c r="F14224" s="119"/>
    </row>
    <row r="14225" spans="1:6" ht="63">
      <c r="A14225" s="126" t="s">
        <v>272</v>
      </c>
      <c r="B14225" s="251" t="s">
        <v>392</v>
      </c>
      <c r="C14225" s="126" t="s">
        <v>1877</v>
      </c>
      <c r="D14225" s="126" t="s">
        <v>1877</v>
      </c>
      <c r="E14225" s="124"/>
      <c r="F14225" s="119"/>
    </row>
    <row r="14226" spans="1:6" ht="31.5">
      <c r="A14226" s="126" t="s">
        <v>273</v>
      </c>
      <c r="B14226" s="251" t="s">
        <v>500</v>
      </c>
      <c r="C14226" s="126" t="s">
        <v>1877</v>
      </c>
      <c r="D14226" s="126" t="s">
        <v>1877</v>
      </c>
      <c r="E14226" s="124"/>
      <c r="F14226" s="119"/>
    </row>
    <row r="14227" spans="1:6" ht="31.5">
      <c r="A14227" s="126" t="s">
        <v>138</v>
      </c>
      <c r="B14227" s="251" t="s">
        <v>501</v>
      </c>
      <c r="C14227" s="126" t="s">
        <v>1877</v>
      </c>
      <c r="D14227" s="126" t="s">
        <v>1877</v>
      </c>
      <c r="E14227" s="124"/>
      <c r="F14227" s="119"/>
    </row>
    <row r="14228" spans="1:6">
      <c r="E14228" s="719"/>
      <c r="F14228" s="178" t="s">
        <v>251</v>
      </c>
    </row>
    <row r="14229" spans="1:6">
      <c r="B14229" s="53"/>
      <c r="F14229" s="178" t="s">
        <v>456</v>
      </c>
    </row>
    <row r="14230" spans="1:6">
      <c r="F14230" s="178" t="s">
        <v>182</v>
      </c>
    </row>
    <row r="14231" spans="1:6">
      <c r="F14231" s="178"/>
    </row>
    <row r="14232" spans="1:6">
      <c r="A14232" s="802" t="s">
        <v>399</v>
      </c>
      <c r="B14232" s="802"/>
      <c r="C14232" s="802"/>
      <c r="D14232" s="802"/>
      <c r="E14232" s="802"/>
      <c r="F14232" s="802"/>
    </row>
    <row r="14233" spans="1:6">
      <c r="A14233" s="802" t="s">
        <v>303</v>
      </c>
      <c r="B14233" s="802"/>
      <c r="C14233" s="802"/>
      <c r="D14233" s="802"/>
      <c r="E14233" s="802"/>
      <c r="F14233" s="802"/>
    </row>
    <row r="14234" spans="1:6">
      <c r="F14234" s="178" t="s">
        <v>219</v>
      </c>
    </row>
    <row r="14235" spans="1:6">
      <c r="F14235" s="178" t="s">
        <v>220</v>
      </c>
    </row>
    <row r="14236" spans="1:6">
      <c r="F14236" s="178" t="s">
        <v>221</v>
      </c>
    </row>
    <row r="14237" spans="1:6">
      <c r="F14237" s="246" t="s">
        <v>222</v>
      </c>
    </row>
    <row r="14238" spans="1:6">
      <c r="F14238" s="178" t="s">
        <v>1885</v>
      </c>
    </row>
    <row r="14239" spans="1:6">
      <c r="F14239" s="178" t="s">
        <v>177</v>
      </c>
    </row>
    <row r="14240" spans="1:6">
      <c r="A14240" s="123"/>
    </row>
    <row r="14241" spans="1:6">
      <c r="A14241" s="804" t="s">
        <v>1886</v>
      </c>
      <c r="B14241" s="804"/>
      <c r="C14241" s="804"/>
      <c r="D14241" s="804"/>
      <c r="E14241" s="804"/>
      <c r="F14241" s="804"/>
    </row>
    <row r="14242" spans="1:6">
      <c r="A14242" s="121" t="s">
        <v>1587</v>
      </c>
      <c r="B14242" s="640" t="s">
        <v>1649</v>
      </c>
    </row>
    <row r="14243" spans="1:6">
      <c r="A14243" s="803" t="s">
        <v>262</v>
      </c>
      <c r="B14243" s="781" t="s">
        <v>418</v>
      </c>
      <c r="C14243" s="806" t="s">
        <v>470</v>
      </c>
      <c r="D14243" s="807"/>
      <c r="E14243" s="805" t="s">
        <v>400</v>
      </c>
      <c r="F14243" s="781" t="s">
        <v>401</v>
      </c>
    </row>
    <row r="14244" spans="1:6">
      <c r="A14244" s="803"/>
      <c r="B14244" s="781"/>
      <c r="C14244" s="808"/>
      <c r="D14244" s="809"/>
      <c r="E14244" s="805"/>
      <c r="F14244" s="781"/>
    </row>
    <row r="14245" spans="1:6">
      <c r="A14245" s="803"/>
      <c r="B14245" s="781"/>
      <c r="C14245" s="247" t="s">
        <v>402</v>
      </c>
      <c r="D14245" s="247" t="s">
        <v>403</v>
      </c>
      <c r="E14245" s="805"/>
      <c r="F14245" s="781"/>
    </row>
    <row r="14246" spans="1:6">
      <c r="A14246" s="712">
        <v>1</v>
      </c>
      <c r="B14246" s="709">
        <v>2</v>
      </c>
      <c r="C14246" s="247">
        <v>3</v>
      </c>
      <c r="D14246" s="247">
        <v>4</v>
      </c>
      <c r="E14246" s="711">
        <v>5</v>
      </c>
      <c r="F14246" s="709">
        <v>6</v>
      </c>
    </row>
    <row r="14247" spans="1:6">
      <c r="A14247" s="712">
        <v>1</v>
      </c>
      <c r="B14247" s="248" t="s">
        <v>368</v>
      </c>
      <c r="C14247" s="249"/>
      <c r="D14247" s="249"/>
      <c r="E14247" s="125"/>
      <c r="F14247" s="710"/>
    </row>
    <row r="14248" spans="1:6">
      <c r="A14248" s="126" t="s">
        <v>264</v>
      </c>
      <c r="B14248" s="250" t="s">
        <v>369</v>
      </c>
      <c r="C14248" s="126" t="s">
        <v>1877</v>
      </c>
      <c r="D14248" s="126" t="s">
        <v>1877</v>
      </c>
      <c r="E14248" s="124"/>
      <c r="F14248" s="119"/>
    </row>
    <row r="14249" spans="1:6">
      <c r="A14249" s="126" t="s">
        <v>265</v>
      </c>
      <c r="B14249" s="251" t="s">
        <v>223</v>
      </c>
      <c r="C14249" s="126" t="s">
        <v>1877</v>
      </c>
      <c r="D14249" s="126" t="s">
        <v>1877</v>
      </c>
      <c r="E14249" s="124"/>
      <c r="F14249" s="119"/>
    </row>
    <row r="14250" spans="1:6" ht="31.5">
      <c r="A14250" s="126" t="s">
        <v>276</v>
      </c>
      <c r="B14250" s="251" t="s">
        <v>480</v>
      </c>
      <c r="C14250" s="126" t="s">
        <v>1877</v>
      </c>
      <c r="D14250" s="126" t="s">
        <v>1877</v>
      </c>
      <c r="E14250" s="124"/>
      <c r="F14250" s="119"/>
    </row>
    <row r="14251" spans="1:6" ht="63">
      <c r="A14251" s="127" t="s">
        <v>291</v>
      </c>
      <c r="B14251" s="128" t="s">
        <v>481</v>
      </c>
      <c r="C14251" s="126" t="s">
        <v>1877</v>
      </c>
      <c r="D14251" s="126" t="s">
        <v>1877</v>
      </c>
      <c r="E14251" s="124"/>
      <c r="F14251" s="119"/>
    </row>
    <row r="14252" spans="1:6" ht="31.5">
      <c r="A14252" s="127" t="s">
        <v>482</v>
      </c>
      <c r="B14252" s="128" t="s">
        <v>483</v>
      </c>
      <c r="C14252" s="126" t="s">
        <v>1877</v>
      </c>
      <c r="D14252" s="126" t="s">
        <v>1877</v>
      </c>
      <c r="E14252" s="124"/>
      <c r="F14252" s="119"/>
    </row>
    <row r="14253" spans="1:6">
      <c r="A14253" s="127" t="s">
        <v>484</v>
      </c>
      <c r="B14253" s="128" t="s">
        <v>485</v>
      </c>
      <c r="C14253" s="126" t="s">
        <v>1877</v>
      </c>
      <c r="D14253" s="126" t="s">
        <v>1877</v>
      </c>
      <c r="E14253" s="124"/>
      <c r="F14253" s="119"/>
    </row>
    <row r="14254" spans="1:6">
      <c r="A14254" s="129">
        <v>2</v>
      </c>
      <c r="B14254" s="130" t="s">
        <v>298</v>
      </c>
      <c r="C14254" s="126"/>
      <c r="D14254" s="126"/>
      <c r="E14254" s="124"/>
      <c r="F14254" s="119"/>
    </row>
    <row r="14255" spans="1:6" ht="31.5">
      <c r="A14255" s="127" t="s">
        <v>267</v>
      </c>
      <c r="B14255" s="128" t="s">
        <v>486</v>
      </c>
      <c r="C14255" s="126" t="s">
        <v>1877</v>
      </c>
      <c r="D14255" s="126" t="s">
        <v>1877</v>
      </c>
      <c r="E14255" s="124"/>
      <c r="F14255" s="119"/>
    </row>
    <row r="14256" spans="1:6" ht="63">
      <c r="A14256" s="127" t="s">
        <v>268</v>
      </c>
      <c r="B14256" s="128" t="s">
        <v>411</v>
      </c>
      <c r="C14256" s="126" t="s">
        <v>1877</v>
      </c>
      <c r="D14256" s="126" t="s">
        <v>1877</v>
      </c>
      <c r="E14256" s="124"/>
      <c r="F14256" s="119"/>
    </row>
    <row r="14257" spans="1:6" ht="31.5">
      <c r="A14257" s="127" t="s">
        <v>269</v>
      </c>
      <c r="B14257" s="128" t="s">
        <v>412</v>
      </c>
      <c r="C14257" s="126" t="s">
        <v>1877</v>
      </c>
      <c r="D14257" s="126" t="s">
        <v>1877</v>
      </c>
      <c r="E14257" s="124"/>
      <c r="F14257" s="119"/>
    </row>
    <row r="14258" spans="1:6" ht="47.25">
      <c r="A14258" s="129">
        <v>3</v>
      </c>
      <c r="B14258" s="130" t="s">
        <v>210</v>
      </c>
      <c r="C14258" s="126" t="s">
        <v>1877</v>
      </c>
      <c r="D14258" s="126" t="s">
        <v>1877</v>
      </c>
      <c r="E14258" s="124"/>
      <c r="F14258" s="119"/>
    </row>
    <row r="14259" spans="1:6" ht="31.5">
      <c r="A14259" s="127" t="s">
        <v>299</v>
      </c>
      <c r="B14259" s="128" t="s">
        <v>211</v>
      </c>
      <c r="C14259" s="126" t="s">
        <v>1877</v>
      </c>
      <c r="D14259" s="126" t="s">
        <v>1877</v>
      </c>
      <c r="E14259" s="124"/>
      <c r="F14259" s="119"/>
    </row>
    <row r="14260" spans="1:6">
      <c r="A14260" s="127" t="s">
        <v>240</v>
      </c>
      <c r="B14260" s="128" t="s">
        <v>212</v>
      </c>
      <c r="C14260" s="126" t="s">
        <v>1877</v>
      </c>
      <c r="D14260" s="126" t="s">
        <v>1877</v>
      </c>
      <c r="E14260" s="124"/>
      <c r="F14260" s="119"/>
    </row>
    <row r="14261" spans="1:6">
      <c r="A14261" s="127" t="s">
        <v>242</v>
      </c>
      <c r="B14261" s="128" t="s">
        <v>213</v>
      </c>
      <c r="C14261" s="126" t="s">
        <v>1877</v>
      </c>
      <c r="D14261" s="126" t="s">
        <v>1877</v>
      </c>
      <c r="E14261" s="124"/>
      <c r="F14261" s="119"/>
    </row>
    <row r="14262" spans="1:6">
      <c r="A14262" s="127" t="s">
        <v>214</v>
      </c>
      <c r="B14262" s="128" t="s">
        <v>215</v>
      </c>
      <c r="C14262" s="126" t="s">
        <v>1877</v>
      </c>
      <c r="D14262" s="126" t="s">
        <v>1877</v>
      </c>
      <c r="E14262" s="124"/>
      <c r="F14262" s="119"/>
    </row>
    <row r="14263" spans="1:6">
      <c r="A14263" s="127" t="s">
        <v>216</v>
      </c>
      <c r="B14263" s="128" t="s">
        <v>217</v>
      </c>
      <c r="C14263" s="126" t="s">
        <v>1877</v>
      </c>
      <c r="D14263" s="126" t="s">
        <v>1877</v>
      </c>
      <c r="E14263" s="124"/>
      <c r="F14263" s="119"/>
    </row>
    <row r="14264" spans="1:6">
      <c r="A14264" s="129">
        <v>4</v>
      </c>
      <c r="B14264" s="130" t="s">
        <v>394</v>
      </c>
      <c r="C14264" s="126"/>
      <c r="D14264" s="126"/>
      <c r="E14264" s="124"/>
      <c r="F14264" s="119"/>
    </row>
    <row r="14265" spans="1:6" ht="31.5">
      <c r="A14265" s="126" t="s">
        <v>271</v>
      </c>
      <c r="B14265" s="251" t="s">
        <v>218</v>
      </c>
      <c r="C14265" s="126" t="s">
        <v>1877</v>
      </c>
      <c r="D14265" s="126" t="s">
        <v>1877</v>
      </c>
      <c r="E14265" s="124"/>
      <c r="F14265" s="119"/>
    </row>
    <row r="14266" spans="1:6" ht="63">
      <c r="A14266" s="126" t="s">
        <v>272</v>
      </c>
      <c r="B14266" s="251" t="s">
        <v>392</v>
      </c>
      <c r="C14266" s="126" t="s">
        <v>1877</v>
      </c>
      <c r="D14266" s="126" t="s">
        <v>1877</v>
      </c>
      <c r="E14266" s="124"/>
      <c r="F14266" s="119"/>
    </row>
    <row r="14267" spans="1:6" ht="31.5">
      <c r="A14267" s="126" t="s">
        <v>273</v>
      </c>
      <c r="B14267" s="251" t="s">
        <v>500</v>
      </c>
      <c r="C14267" s="126" t="s">
        <v>1877</v>
      </c>
      <c r="D14267" s="126" t="s">
        <v>1877</v>
      </c>
      <c r="E14267" s="124"/>
      <c r="F14267" s="119"/>
    </row>
    <row r="14268" spans="1:6" ht="31.5">
      <c r="A14268" s="126" t="s">
        <v>138</v>
      </c>
      <c r="B14268" s="251" t="s">
        <v>501</v>
      </c>
      <c r="C14268" s="126" t="s">
        <v>1877</v>
      </c>
      <c r="D14268" s="126" t="s">
        <v>1877</v>
      </c>
      <c r="E14268" s="124"/>
      <c r="F14268" s="119"/>
    </row>
    <row r="14269" spans="1:6">
      <c r="E14269" s="719"/>
      <c r="F14269" s="178" t="s">
        <v>251</v>
      </c>
    </row>
    <row r="14270" spans="1:6">
      <c r="B14270" s="53"/>
      <c r="F14270" s="178" t="s">
        <v>456</v>
      </c>
    </row>
    <row r="14271" spans="1:6">
      <c r="F14271" s="178" t="s">
        <v>182</v>
      </c>
    </row>
    <row r="14272" spans="1:6">
      <c r="F14272" s="178"/>
    </row>
    <row r="14273" spans="1:6">
      <c r="A14273" s="802" t="s">
        <v>399</v>
      </c>
      <c r="B14273" s="802"/>
      <c r="C14273" s="802"/>
      <c r="D14273" s="802"/>
      <c r="E14273" s="802"/>
      <c r="F14273" s="802"/>
    </row>
    <row r="14274" spans="1:6">
      <c r="A14274" s="802" t="s">
        <v>303</v>
      </c>
      <c r="B14274" s="802"/>
      <c r="C14274" s="802"/>
      <c r="D14274" s="802"/>
      <c r="E14274" s="802"/>
      <c r="F14274" s="802"/>
    </row>
    <row r="14275" spans="1:6">
      <c r="F14275" s="178" t="s">
        <v>219</v>
      </c>
    </row>
    <row r="14276" spans="1:6">
      <c r="F14276" s="178" t="s">
        <v>220</v>
      </c>
    </row>
    <row r="14277" spans="1:6">
      <c r="F14277" s="178" t="s">
        <v>221</v>
      </c>
    </row>
    <row r="14278" spans="1:6">
      <c r="F14278" s="246" t="s">
        <v>222</v>
      </c>
    </row>
    <row r="14279" spans="1:6">
      <c r="F14279" s="178" t="s">
        <v>1885</v>
      </c>
    </row>
    <row r="14280" spans="1:6">
      <c r="F14280" s="178" t="s">
        <v>177</v>
      </c>
    </row>
    <row r="14281" spans="1:6">
      <c r="A14281" s="123"/>
    </row>
    <row r="14282" spans="1:6">
      <c r="A14282" s="804" t="s">
        <v>1886</v>
      </c>
      <c r="B14282" s="804"/>
      <c r="C14282" s="804"/>
      <c r="D14282" s="804"/>
      <c r="E14282" s="804"/>
      <c r="F14282" s="804"/>
    </row>
    <row r="14283" spans="1:6">
      <c r="A14283" s="121" t="s">
        <v>1588</v>
      </c>
      <c r="B14283" s="640" t="s">
        <v>1650</v>
      </c>
    </row>
    <row r="14284" spans="1:6">
      <c r="A14284" s="803" t="s">
        <v>262</v>
      </c>
      <c r="B14284" s="781" t="s">
        <v>418</v>
      </c>
      <c r="C14284" s="806" t="s">
        <v>470</v>
      </c>
      <c r="D14284" s="807"/>
      <c r="E14284" s="805" t="s">
        <v>400</v>
      </c>
      <c r="F14284" s="781" t="s">
        <v>401</v>
      </c>
    </row>
    <row r="14285" spans="1:6">
      <c r="A14285" s="803"/>
      <c r="B14285" s="781"/>
      <c r="C14285" s="808"/>
      <c r="D14285" s="809"/>
      <c r="E14285" s="805"/>
      <c r="F14285" s="781"/>
    </row>
    <row r="14286" spans="1:6">
      <c r="A14286" s="803"/>
      <c r="B14286" s="781"/>
      <c r="C14286" s="247" t="s">
        <v>402</v>
      </c>
      <c r="D14286" s="247" t="s">
        <v>403</v>
      </c>
      <c r="E14286" s="805"/>
      <c r="F14286" s="781"/>
    </row>
    <row r="14287" spans="1:6">
      <c r="A14287" s="712">
        <v>1</v>
      </c>
      <c r="B14287" s="709">
        <v>2</v>
      </c>
      <c r="C14287" s="247">
        <v>3</v>
      </c>
      <c r="D14287" s="247">
        <v>4</v>
      </c>
      <c r="E14287" s="711">
        <v>5</v>
      </c>
      <c r="F14287" s="709">
        <v>6</v>
      </c>
    </row>
    <row r="14288" spans="1:6">
      <c r="A14288" s="712">
        <v>1</v>
      </c>
      <c r="B14288" s="248" t="s">
        <v>368</v>
      </c>
      <c r="C14288" s="249"/>
      <c r="D14288" s="249"/>
      <c r="E14288" s="125"/>
      <c r="F14288" s="710"/>
    </row>
    <row r="14289" spans="1:6">
      <c r="A14289" s="126" t="s">
        <v>264</v>
      </c>
      <c r="B14289" s="250" t="s">
        <v>369</v>
      </c>
      <c r="C14289" s="126" t="s">
        <v>1877</v>
      </c>
      <c r="D14289" s="126" t="s">
        <v>1877</v>
      </c>
      <c r="E14289" s="124"/>
      <c r="F14289" s="119"/>
    </row>
    <row r="14290" spans="1:6">
      <c r="A14290" s="126" t="s">
        <v>265</v>
      </c>
      <c r="B14290" s="251" t="s">
        <v>223</v>
      </c>
      <c r="C14290" s="126" t="s">
        <v>1877</v>
      </c>
      <c r="D14290" s="126" t="s">
        <v>1877</v>
      </c>
      <c r="E14290" s="124"/>
      <c r="F14290" s="119"/>
    </row>
    <row r="14291" spans="1:6" ht="31.5">
      <c r="A14291" s="126" t="s">
        <v>276</v>
      </c>
      <c r="B14291" s="251" t="s">
        <v>480</v>
      </c>
      <c r="C14291" s="126" t="s">
        <v>1877</v>
      </c>
      <c r="D14291" s="126" t="s">
        <v>1877</v>
      </c>
      <c r="E14291" s="124"/>
      <c r="F14291" s="119"/>
    </row>
    <row r="14292" spans="1:6" ht="63">
      <c r="A14292" s="127" t="s">
        <v>291</v>
      </c>
      <c r="B14292" s="128" t="s">
        <v>481</v>
      </c>
      <c r="C14292" s="126" t="s">
        <v>1877</v>
      </c>
      <c r="D14292" s="126" t="s">
        <v>1877</v>
      </c>
      <c r="E14292" s="124"/>
      <c r="F14292" s="119"/>
    </row>
    <row r="14293" spans="1:6" ht="31.5">
      <c r="A14293" s="127" t="s">
        <v>482</v>
      </c>
      <c r="B14293" s="128" t="s">
        <v>483</v>
      </c>
      <c r="C14293" s="126" t="s">
        <v>1877</v>
      </c>
      <c r="D14293" s="126" t="s">
        <v>1877</v>
      </c>
      <c r="E14293" s="124"/>
      <c r="F14293" s="119"/>
    </row>
    <row r="14294" spans="1:6">
      <c r="A14294" s="127" t="s">
        <v>484</v>
      </c>
      <c r="B14294" s="128" t="s">
        <v>485</v>
      </c>
      <c r="C14294" s="126" t="s">
        <v>1877</v>
      </c>
      <c r="D14294" s="126" t="s">
        <v>1877</v>
      </c>
      <c r="E14294" s="124"/>
      <c r="F14294" s="119"/>
    </row>
    <row r="14295" spans="1:6">
      <c r="A14295" s="129">
        <v>2</v>
      </c>
      <c r="B14295" s="130" t="s">
        <v>298</v>
      </c>
      <c r="C14295" s="126"/>
      <c r="D14295" s="126"/>
      <c r="E14295" s="124"/>
      <c r="F14295" s="119"/>
    </row>
    <row r="14296" spans="1:6" ht="31.5">
      <c r="A14296" s="127" t="s">
        <v>267</v>
      </c>
      <c r="B14296" s="128" t="s">
        <v>486</v>
      </c>
      <c r="C14296" s="126" t="s">
        <v>1877</v>
      </c>
      <c r="D14296" s="126" t="s">
        <v>1877</v>
      </c>
      <c r="E14296" s="124"/>
      <c r="F14296" s="119"/>
    </row>
    <row r="14297" spans="1:6" ht="63">
      <c r="A14297" s="127" t="s">
        <v>268</v>
      </c>
      <c r="B14297" s="128" t="s">
        <v>411</v>
      </c>
      <c r="C14297" s="126" t="s">
        <v>1877</v>
      </c>
      <c r="D14297" s="126" t="s">
        <v>1877</v>
      </c>
      <c r="E14297" s="124"/>
      <c r="F14297" s="119"/>
    </row>
    <row r="14298" spans="1:6" ht="31.5">
      <c r="A14298" s="127" t="s">
        <v>269</v>
      </c>
      <c r="B14298" s="128" t="s">
        <v>412</v>
      </c>
      <c r="C14298" s="126" t="s">
        <v>1877</v>
      </c>
      <c r="D14298" s="126" t="s">
        <v>1877</v>
      </c>
      <c r="E14298" s="124"/>
      <c r="F14298" s="119"/>
    </row>
    <row r="14299" spans="1:6" ht="47.25">
      <c r="A14299" s="129">
        <v>3</v>
      </c>
      <c r="B14299" s="130" t="s">
        <v>210</v>
      </c>
      <c r="C14299" s="126" t="s">
        <v>1877</v>
      </c>
      <c r="D14299" s="126" t="s">
        <v>1877</v>
      </c>
      <c r="E14299" s="124"/>
      <c r="F14299" s="119"/>
    </row>
    <row r="14300" spans="1:6" ht="31.5">
      <c r="A14300" s="127" t="s">
        <v>299</v>
      </c>
      <c r="B14300" s="128" t="s">
        <v>211</v>
      </c>
      <c r="C14300" s="126" t="s">
        <v>1877</v>
      </c>
      <c r="D14300" s="126" t="s">
        <v>1877</v>
      </c>
      <c r="E14300" s="124"/>
      <c r="F14300" s="119"/>
    </row>
    <row r="14301" spans="1:6">
      <c r="A14301" s="127" t="s">
        <v>240</v>
      </c>
      <c r="B14301" s="128" t="s">
        <v>212</v>
      </c>
      <c r="C14301" s="126" t="s">
        <v>1877</v>
      </c>
      <c r="D14301" s="126" t="s">
        <v>1877</v>
      </c>
      <c r="E14301" s="124"/>
      <c r="F14301" s="119"/>
    </row>
    <row r="14302" spans="1:6">
      <c r="A14302" s="127" t="s">
        <v>242</v>
      </c>
      <c r="B14302" s="128" t="s">
        <v>213</v>
      </c>
      <c r="C14302" s="126" t="s">
        <v>1877</v>
      </c>
      <c r="D14302" s="126" t="s">
        <v>1877</v>
      </c>
      <c r="E14302" s="124"/>
      <c r="F14302" s="119"/>
    </row>
    <row r="14303" spans="1:6">
      <c r="A14303" s="127" t="s">
        <v>214</v>
      </c>
      <c r="B14303" s="128" t="s">
        <v>215</v>
      </c>
      <c r="C14303" s="126" t="s">
        <v>1877</v>
      </c>
      <c r="D14303" s="126" t="s">
        <v>1877</v>
      </c>
      <c r="E14303" s="124"/>
      <c r="F14303" s="119"/>
    </row>
    <row r="14304" spans="1:6">
      <c r="A14304" s="127" t="s">
        <v>216</v>
      </c>
      <c r="B14304" s="128" t="s">
        <v>217</v>
      </c>
      <c r="C14304" s="126" t="s">
        <v>1877</v>
      </c>
      <c r="D14304" s="126" t="s">
        <v>1877</v>
      </c>
      <c r="E14304" s="124"/>
      <c r="F14304" s="119"/>
    </row>
    <row r="14305" spans="1:6">
      <c r="A14305" s="129">
        <v>4</v>
      </c>
      <c r="B14305" s="130" t="s">
        <v>394</v>
      </c>
      <c r="C14305" s="126"/>
      <c r="D14305" s="126"/>
      <c r="E14305" s="124"/>
      <c r="F14305" s="119"/>
    </row>
    <row r="14306" spans="1:6" ht="31.5">
      <c r="A14306" s="126" t="s">
        <v>271</v>
      </c>
      <c r="B14306" s="251" t="s">
        <v>218</v>
      </c>
      <c r="C14306" s="126" t="s">
        <v>1877</v>
      </c>
      <c r="D14306" s="126" t="s">
        <v>1877</v>
      </c>
      <c r="E14306" s="124"/>
      <c r="F14306" s="119"/>
    </row>
    <row r="14307" spans="1:6" ht="63">
      <c r="A14307" s="126" t="s">
        <v>272</v>
      </c>
      <c r="B14307" s="251" t="s">
        <v>392</v>
      </c>
      <c r="C14307" s="126" t="s">
        <v>1877</v>
      </c>
      <c r="D14307" s="126" t="s">
        <v>1877</v>
      </c>
      <c r="E14307" s="124"/>
      <c r="F14307" s="119"/>
    </row>
    <row r="14308" spans="1:6" ht="31.5">
      <c r="A14308" s="126" t="s">
        <v>273</v>
      </c>
      <c r="B14308" s="251" t="s">
        <v>500</v>
      </c>
      <c r="C14308" s="126" t="s">
        <v>1877</v>
      </c>
      <c r="D14308" s="126" t="s">
        <v>1877</v>
      </c>
      <c r="E14308" s="124"/>
      <c r="F14308" s="119"/>
    </row>
    <row r="14309" spans="1:6" ht="31.5">
      <c r="A14309" s="126" t="s">
        <v>138</v>
      </c>
      <c r="B14309" s="251" t="s">
        <v>501</v>
      </c>
      <c r="C14309" s="126" t="s">
        <v>1877</v>
      </c>
      <c r="D14309" s="126" t="s">
        <v>1877</v>
      </c>
      <c r="E14309" s="124"/>
      <c r="F14309" s="119"/>
    </row>
    <row r="14310" spans="1:6">
      <c r="E14310" s="719"/>
      <c r="F14310" s="178" t="s">
        <v>251</v>
      </c>
    </row>
    <row r="14311" spans="1:6">
      <c r="B14311" s="53"/>
      <c r="F14311" s="178" t="s">
        <v>456</v>
      </c>
    </row>
    <row r="14312" spans="1:6">
      <c r="F14312" s="178" t="s">
        <v>182</v>
      </c>
    </row>
    <row r="14313" spans="1:6">
      <c r="F14313" s="178"/>
    </row>
    <row r="14314" spans="1:6">
      <c r="A14314" s="802" t="s">
        <v>399</v>
      </c>
      <c r="B14314" s="802"/>
      <c r="C14314" s="802"/>
      <c r="D14314" s="802"/>
      <c r="E14314" s="802"/>
      <c r="F14314" s="802"/>
    </row>
    <row r="14315" spans="1:6">
      <c r="A14315" s="802" t="s">
        <v>303</v>
      </c>
      <c r="B14315" s="802"/>
      <c r="C14315" s="802"/>
      <c r="D14315" s="802"/>
      <c r="E14315" s="802"/>
      <c r="F14315" s="802"/>
    </row>
    <row r="14316" spans="1:6">
      <c r="F14316" s="178" t="s">
        <v>219</v>
      </c>
    </row>
    <row r="14317" spans="1:6">
      <c r="F14317" s="178" t="s">
        <v>220</v>
      </c>
    </row>
    <row r="14318" spans="1:6">
      <c r="F14318" s="178" t="s">
        <v>221</v>
      </c>
    </row>
    <row r="14319" spans="1:6">
      <c r="F14319" s="246" t="s">
        <v>222</v>
      </c>
    </row>
    <row r="14320" spans="1:6">
      <c r="F14320" s="178" t="s">
        <v>1885</v>
      </c>
    </row>
    <row r="14321" spans="1:6">
      <c r="F14321" s="178" t="s">
        <v>177</v>
      </c>
    </row>
    <row r="14322" spans="1:6">
      <c r="A14322" s="123"/>
    </row>
    <row r="14323" spans="1:6">
      <c r="A14323" s="804" t="s">
        <v>1886</v>
      </c>
      <c r="B14323" s="804"/>
      <c r="C14323" s="804"/>
      <c r="D14323" s="804"/>
      <c r="E14323" s="804"/>
      <c r="F14323" s="804"/>
    </row>
    <row r="14324" spans="1:6">
      <c r="A14324" s="121" t="s">
        <v>1589</v>
      </c>
      <c r="B14324" s="640" t="s">
        <v>1651</v>
      </c>
    </row>
    <row r="14325" spans="1:6">
      <c r="A14325" s="803" t="s">
        <v>262</v>
      </c>
      <c r="B14325" s="781" t="s">
        <v>418</v>
      </c>
      <c r="C14325" s="806" t="s">
        <v>470</v>
      </c>
      <c r="D14325" s="807"/>
      <c r="E14325" s="805" t="s">
        <v>400</v>
      </c>
      <c r="F14325" s="781" t="s">
        <v>401</v>
      </c>
    </row>
    <row r="14326" spans="1:6">
      <c r="A14326" s="803"/>
      <c r="B14326" s="781"/>
      <c r="C14326" s="808"/>
      <c r="D14326" s="809"/>
      <c r="E14326" s="805"/>
      <c r="F14326" s="781"/>
    </row>
    <row r="14327" spans="1:6">
      <c r="A14327" s="803"/>
      <c r="B14327" s="781"/>
      <c r="C14327" s="247" t="s">
        <v>402</v>
      </c>
      <c r="D14327" s="247" t="s">
        <v>403</v>
      </c>
      <c r="E14327" s="805"/>
      <c r="F14327" s="781"/>
    </row>
    <row r="14328" spans="1:6">
      <c r="A14328" s="712">
        <v>1</v>
      </c>
      <c r="B14328" s="709">
        <v>2</v>
      </c>
      <c r="C14328" s="247">
        <v>3</v>
      </c>
      <c r="D14328" s="247">
        <v>4</v>
      </c>
      <c r="E14328" s="711">
        <v>5</v>
      </c>
      <c r="F14328" s="709">
        <v>6</v>
      </c>
    </row>
    <row r="14329" spans="1:6">
      <c r="A14329" s="712">
        <v>1</v>
      </c>
      <c r="B14329" s="248" t="s">
        <v>368</v>
      </c>
      <c r="C14329" s="249"/>
      <c r="D14329" s="249"/>
      <c r="E14329" s="125"/>
      <c r="F14329" s="710"/>
    </row>
    <row r="14330" spans="1:6">
      <c r="A14330" s="126" t="s">
        <v>264</v>
      </c>
      <c r="B14330" s="250" t="s">
        <v>369</v>
      </c>
      <c r="C14330" s="126" t="s">
        <v>1876</v>
      </c>
      <c r="D14330" s="126" t="s">
        <v>1876</v>
      </c>
      <c r="E14330" s="124"/>
      <c r="F14330" s="119"/>
    </row>
    <row r="14331" spans="1:6">
      <c r="A14331" s="126" t="s">
        <v>265</v>
      </c>
      <c r="B14331" s="251" t="s">
        <v>223</v>
      </c>
      <c r="C14331" s="126" t="s">
        <v>1876</v>
      </c>
      <c r="D14331" s="126" t="s">
        <v>1876</v>
      </c>
      <c r="E14331" s="124"/>
      <c r="F14331" s="119"/>
    </row>
    <row r="14332" spans="1:6" ht="31.5">
      <c r="A14332" s="126" t="s">
        <v>276</v>
      </c>
      <c r="B14332" s="251" t="s">
        <v>480</v>
      </c>
      <c r="C14332" s="126" t="s">
        <v>1876</v>
      </c>
      <c r="D14332" s="126" t="s">
        <v>1876</v>
      </c>
      <c r="E14332" s="124"/>
      <c r="F14332" s="119"/>
    </row>
    <row r="14333" spans="1:6" ht="63">
      <c r="A14333" s="127" t="s">
        <v>291</v>
      </c>
      <c r="B14333" s="128" t="s">
        <v>481</v>
      </c>
      <c r="C14333" s="126" t="s">
        <v>1876</v>
      </c>
      <c r="D14333" s="126" t="s">
        <v>1876</v>
      </c>
      <c r="E14333" s="124"/>
      <c r="F14333" s="119"/>
    </row>
    <row r="14334" spans="1:6" ht="31.5">
      <c r="A14334" s="127" t="s">
        <v>482</v>
      </c>
      <c r="B14334" s="128" t="s">
        <v>483</v>
      </c>
      <c r="C14334" s="126" t="s">
        <v>1876</v>
      </c>
      <c r="D14334" s="126" t="s">
        <v>1876</v>
      </c>
      <c r="E14334" s="124"/>
      <c r="F14334" s="119"/>
    </row>
    <row r="14335" spans="1:6">
      <c r="A14335" s="127" t="s">
        <v>484</v>
      </c>
      <c r="B14335" s="128" t="s">
        <v>485</v>
      </c>
      <c r="C14335" s="126" t="s">
        <v>1876</v>
      </c>
      <c r="D14335" s="126" t="s">
        <v>1876</v>
      </c>
      <c r="E14335" s="124"/>
      <c r="F14335" s="119"/>
    </row>
    <row r="14336" spans="1:6">
      <c r="A14336" s="129">
        <v>2</v>
      </c>
      <c r="B14336" s="130" t="s">
        <v>298</v>
      </c>
      <c r="C14336" s="126"/>
      <c r="D14336" s="126"/>
      <c r="E14336" s="124"/>
      <c r="F14336" s="119"/>
    </row>
    <row r="14337" spans="1:6" ht="31.5">
      <c r="A14337" s="127" t="s">
        <v>267</v>
      </c>
      <c r="B14337" s="128" t="s">
        <v>486</v>
      </c>
      <c r="C14337" s="126" t="s">
        <v>1876</v>
      </c>
      <c r="D14337" s="126" t="s">
        <v>1876</v>
      </c>
      <c r="E14337" s="124"/>
      <c r="F14337" s="119"/>
    </row>
    <row r="14338" spans="1:6" ht="63">
      <c r="A14338" s="127" t="s">
        <v>268</v>
      </c>
      <c r="B14338" s="128" t="s">
        <v>411</v>
      </c>
      <c r="C14338" s="126" t="s">
        <v>1876</v>
      </c>
      <c r="D14338" s="126" t="s">
        <v>1876</v>
      </c>
      <c r="E14338" s="124"/>
      <c r="F14338" s="119"/>
    </row>
    <row r="14339" spans="1:6" ht="31.5">
      <c r="A14339" s="127" t="s">
        <v>269</v>
      </c>
      <c r="B14339" s="128" t="s">
        <v>412</v>
      </c>
      <c r="C14339" s="126" t="s">
        <v>1876</v>
      </c>
      <c r="D14339" s="126" t="s">
        <v>1876</v>
      </c>
      <c r="E14339" s="124"/>
      <c r="F14339" s="119"/>
    </row>
    <row r="14340" spans="1:6" ht="47.25">
      <c r="A14340" s="129">
        <v>3</v>
      </c>
      <c r="B14340" s="130" t="s">
        <v>210</v>
      </c>
      <c r="C14340" s="126" t="s">
        <v>1876</v>
      </c>
      <c r="D14340" s="126" t="s">
        <v>1876</v>
      </c>
      <c r="E14340" s="124"/>
      <c r="F14340" s="119"/>
    </row>
    <row r="14341" spans="1:6" ht="31.5">
      <c r="A14341" s="127" t="s">
        <v>299</v>
      </c>
      <c r="B14341" s="128" t="s">
        <v>211</v>
      </c>
      <c r="C14341" s="126" t="s">
        <v>1876</v>
      </c>
      <c r="D14341" s="126" t="s">
        <v>1876</v>
      </c>
      <c r="E14341" s="124"/>
      <c r="F14341" s="119"/>
    </row>
    <row r="14342" spans="1:6">
      <c r="A14342" s="127" t="s">
        <v>240</v>
      </c>
      <c r="B14342" s="128" t="s">
        <v>212</v>
      </c>
      <c r="C14342" s="126" t="s">
        <v>1876</v>
      </c>
      <c r="D14342" s="126" t="s">
        <v>1876</v>
      </c>
      <c r="E14342" s="124"/>
      <c r="F14342" s="119"/>
    </row>
    <row r="14343" spans="1:6">
      <c r="A14343" s="127" t="s">
        <v>242</v>
      </c>
      <c r="B14343" s="128" t="s">
        <v>213</v>
      </c>
      <c r="C14343" s="126" t="s">
        <v>1876</v>
      </c>
      <c r="D14343" s="126" t="s">
        <v>1876</v>
      </c>
      <c r="E14343" s="124"/>
      <c r="F14343" s="119"/>
    </row>
    <row r="14344" spans="1:6">
      <c r="A14344" s="127" t="s">
        <v>214</v>
      </c>
      <c r="B14344" s="128" t="s">
        <v>215</v>
      </c>
      <c r="C14344" s="126" t="s">
        <v>1876</v>
      </c>
      <c r="D14344" s="126" t="s">
        <v>1876</v>
      </c>
      <c r="E14344" s="124"/>
      <c r="F14344" s="119"/>
    </row>
    <row r="14345" spans="1:6">
      <c r="A14345" s="127" t="s">
        <v>216</v>
      </c>
      <c r="B14345" s="128" t="s">
        <v>217</v>
      </c>
      <c r="C14345" s="126" t="s">
        <v>1876</v>
      </c>
      <c r="D14345" s="126" t="s">
        <v>1876</v>
      </c>
      <c r="E14345" s="124"/>
      <c r="F14345" s="119"/>
    </row>
    <row r="14346" spans="1:6">
      <c r="A14346" s="129">
        <v>4</v>
      </c>
      <c r="B14346" s="130" t="s">
        <v>394</v>
      </c>
      <c r="C14346" s="126"/>
      <c r="D14346" s="126"/>
      <c r="E14346" s="124"/>
      <c r="F14346" s="119"/>
    </row>
    <row r="14347" spans="1:6" ht="31.5">
      <c r="A14347" s="126" t="s">
        <v>271</v>
      </c>
      <c r="B14347" s="251" t="s">
        <v>218</v>
      </c>
      <c r="C14347" s="126" t="s">
        <v>1876</v>
      </c>
      <c r="D14347" s="126" t="s">
        <v>1876</v>
      </c>
      <c r="E14347" s="124"/>
      <c r="F14347" s="119"/>
    </row>
    <row r="14348" spans="1:6" ht="63">
      <c r="A14348" s="126" t="s">
        <v>272</v>
      </c>
      <c r="B14348" s="251" t="s">
        <v>392</v>
      </c>
      <c r="C14348" s="126" t="s">
        <v>1876</v>
      </c>
      <c r="D14348" s="126" t="s">
        <v>1876</v>
      </c>
      <c r="E14348" s="124"/>
      <c r="F14348" s="119"/>
    </row>
    <row r="14349" spans="1:6" ht="31.5">
      <c r="A14349" s="126" t="s">
        <v>273</v>
      </c>
      <c r="B14349" s="251" t="s">
        <v>500</v>
      </c>
      <c r="C14349" s="126" t="s">
        <v>1876</v>
      </c>
      <c r="D14349" s="126" t="s">
        <v>1876</v>
      </c>
      <c r="E14349" s="124"/>
      <c r="F14349" s="119"/>
    </row>
    <row r="14350" spans="1:6" ht="31.5">
      <c r="A14350" s="126" t="s">
        <v>138</v>
      </c>
      <c r="B14350" s="251" t="s">
        <v>501</v>
      </c>
      <c r="C14350" s="126" t="s">
        <v>1876</v>
      </c>
      <c r="D14350" s="126" t="s">
        <v>1876</v>
      </c>
      <c r="E14350" s="124"/>
      <c r="F14350" s="119"/>
    </row>
    <row r="14351" spans="1:6">
      <c r="E14351" s="719"/>
      <c r="F14351" s="178" t="s">
        <v>251</v>
      </c>
    </row>
    <row r="14352" spans="1:6">
      <c r="B14352" s="53"/>
      <c r="F14352" s="178" t="s">
        <v>456</v>
      </c>
    </row>
    <row r="14353" spans="1:6">
      <c r="F14353" s="178" t="s">
        <v>182</v>
      </c>
    </row>
    <row r="14354" spans="1:6">
      <c r="F14354" s="178"/>
    </row>
    <row r="14355" spans="1:6">
      <c r="A14355" s="802" t="s">
        <v>399</v>
      </c>
      <c r="B14355" s="802"/>
      <c r="C14355" s="802"/>
      <c r="D14355" s="802"/>
      <c r="E14355" s="802"/>
      <c r="F14355" s="802"/>
    </row>
    <row r="14356" spans="1:6">
      <c r="A14356" s="802" t="s">
        <v>303</v>
      </c>
      <c r="B14356" s="802"/>
      <c r="C14356" s="802"/>
      <c r="D14356" s="802"/>
      <c r="E14356" s="802"/>
      <c r="F14356" s="802"/>
    </row>
    <row r="14357" spans="1:6">
      <c r="F14357" s="178" t="s">
        <v>219</v>
      </c>
    </row>
    <row r="14358" spans="1:6">
      <c r="F14358" s="178" t="s">
        <v>220</v>
      </c>
    </row>
    <row r="14359" spans="1:6">
      <c r="F14359" s="178" t="s">
        <v>221</v>
      </c>
    </row>
    <row r="14360" spans="1:6">
      <c r="F14360" s="246" t="s">
        <v>222</v>
      </c>
    </row>
    <row r="14361" spans="1:6">
      <c r="F14361" s="178" t="s">
        <v>1885</v>
      </c>
    </row>
    <row r="14362" spans="1:6">
      <c r="F14362" s="178" t="s">
        <v>177</v>
      </c>
    </row>
    <row r="14363" spans="1:6">
      <c r="A14363" s="123"/>
    </row>
    <row r="14364" spans="1:6">
      <c r="A14364" s="804" t="s">
        <v>1886</v>
      </c>
      <c r="B14364" s="804"/>
      <c r="C14364" s="804"/>
      <c r="D14364" s="804"/>
      <c r="E14364" s="804"/>
      <c r="F14364" s="804"/>
    </row>
    <row r="14365" spans="1:6">
      <c r="A14365" s="121" t="s">
        <v>1590</v>
      </c>
      <c r="B14365" s="640" t="s">
        <v>1652</v>
      </c>
    </row>
    <row r="14366" spans="1:6">
      <c r="A14366" s="803" t="s">
        <v>262</v>
      </c>
      <c r="B14366" s="781" t="s">
        <v>418</v>
      </c>
      <c r="C14366" s="806" t="s">
        <v>470</v>
      </c>
      <c r="D14366" s="807"/>
      <c r="E14366" s="805" t="s">
        <v>400</v>
      </c>
      <c r="F14366" s="781" t="s">
        <v>401</v>
      </c>
    </row>
    <row r="14367" spans="1:6">
      <c r="A14367" s="803"/>
      <c r="B14367" s="781"/>
      <c r="C14367" s="808"/>
      <c r="D14367" s="809"/>
      <c r="E14367" s="805"/>
      <c r="F14367" s="781"/>
    </row>
    <row r="14368" spans="1:6">
      <c r="A14368" s="803"/>
      <c r="B14368" s="781"/>
      <c r="C14368" s="247" t="s">
        <v>402</v>
      </c>
      <c r="D14368" s="247" t="s">
        <v>403</v>
      </c>
      <c r="E14368" s="805"/>
      <c r="F14368" s="781"/>
    </row>
    <row r="14369" spans="1:6">
      <c r="A14369" s="712">
        <v>1</v>
      </c>
      <c r="B14369" s="709">
        <v>2</v>
      </c>
      <c r="C14369" s="247">
        <v>3</v>
      </c>
      <c r="D14369" s="247">
        <v>4</v>
      </c>
      <c r="E14369" s="711">
        <v>5</v>
      </c>
      <c r="F14369" s="709">
        <v>6</v>
      </c>
    </row>
    <row r="14370" spans="1:6">
      <c r="A14370" s="712">
        <v>1</v>
      </c>
      <c r="B14370" s="248" t="s">
        <v>368</v>
      </c>
      <c r="C14370" s="249"/>
      <c r="D14370" s="249"/>
      <c r="E14370" s="125"/>
      <c r="F14370" s="710"/>
    </row>
    <row r="14371" spans="1:6">
      <c r="A14371" s="126" t="s">
        <v>264</v>
      </c>
      <c r="B14371" s="250" t="s">
        <v>369</v>
      </c>
      <c r="C14371" s="126" t="s">
        <v>1876</v>
      </c>
      <c r="D14371" s="126" t="s">
        <v>1876</v>
      </c>
      <c r="E14371" s="124"/>
      <c r="F14371" s="119"/>
    </row>
    <row r="14372" spans="1:6">
      <c r="A14372" s="126" t="s">
        <v>265</v>
      </c>
      <c r="B14372" s="251" t="s">
        <v>223</v>
      </c>
      <c r="C14372" s="126" t="s">
        <v>1876</v>
      </c>
      <c r="D14372" s="126" t="s">
        <v>1876</v>
      </c>
      <c r="E14372" s="124"/>
      <c r="F14372" s="119"/>
    </row>
    <row r="14373" spans="1:6" ht="31.5">
      <c r="A14373" s="126" t="s">
        <v>276</v>
      </c>
      <c r="B14373" s="251" t="s">
        <v>480</v>
      </c>
      <c r="C14373" s="126" t="s">
        <v>1876</v>
      </c>
      <c r="D14373" s="126" t="s">
        <v>1876</v>
      </c>
      <c r="E14373" s="124"/>
      <c r="F14373" s="119"/>
    </row>
    <row r="14374" spans="1:6" ht="63">
      <c r="A14374" s="127" t="s">
        <v>291</v>
      </c>
      <c r="B14374" s="128" t="s">
        <v>481</v>
      </c>
      <c r="C14374" s="126" t="s">
        <v>1876</v>
      </c>
      <c r="D14374" s="126" t="s">
        <v>1876</v>
      </c>
      <c r="E14374" s="124"/>
      <c r="F14374" s="119"/>
    </row>
    <row r="14375" spans="1:6" ht="31.5">
      <c r="A14375" s="127" t="s">
        <v>482</v>
      </c>
      <c r="B14375" s="128" t="s">
        <v>483</v>
      </c>
      <c r="C14375" s="126" t="s">
        <v>1876</v>
      </c>
      <c r="D14375" s="126" t="s">
        <v>1876</v>
      </c>
      <c r="E14375" s="124"/>
      <c r="F14375" s="119"/>
    </row>
    <row r="14376" spans="1:6">
      <c r="A14376" s="127" t="s">
        <v>484</v>
      </c>
      <c r="B14376" s="128" t="s">
        <v>485</v>
      </c>
      <c r="C14376" s="126" t="s">
        <v>1876</v>
      </c>
      <c r="D14376" s="126" t="s">
        <v>1876</v>
      </c>
      <c r="E14376" s="124"/>
      <c r="F14376" s="119"/>
    </row>
    <row r="14377" spans="1:6">
      <c r="A14377" s="129">
        <v>2</v>
      </c>
      <c r="B14377" s="130" t="s">
        <v>298</v>
      </c>
      <c r="C14377" s="126"/>
      <c r="D14377" s="126"/>
      <c r="E14377" s="124"/>
      <c r="F14377" s="119"/>
    </row>
    <row r="14378" spans="1:6" ht="31.5">
      <c r="A14378" s="127" t="s">
        <v>267</v>
      </c>
      <c r="B14378" s="128" t="s">
        <v>486</v>
      </c>
      <c r="C14378" s="126" t="s">
        <v>1876</v>
      </c>
      <c r="D14378" s="126" t="s">
        <v>1876</v>
      </c>
      <c r="E14378" s="124"/>
      <c r="F14378" s="119"/>
    </row>
    <row r="14379" spans="1:6" ht="63">
      <c r="A14379" s="127" t="s">
        <v>268</v>
      </c>
      <c r="B14379" s="128" t="s">
        <v>411</v>
      </c>
      <c r="C14379" s="126" t="s">
        <v>1876</v>
      </c>
      <c r="D14379" s="126" t="s">
        <v>1876</v>
      </c>
      <c r="E14379" s="124"/>
      <c r="F14379" s="119"/>
    </row>
    <row r="14380" spans="1:6" ht="31.5">
      <c r="A14380" s="127" t="s">
        <v>269</v>
      </c>
      <c r="B14380" s="128" t="s">
        <v>412</v>
      </c>
      <c r="C14380" s="126" t="s">
        <v>1876</v>
      </c>
      <c r="D14380" s="126" t="s">
        <v>1876</v>
      </c>
      <c r="E14380" s="124"/>
      <c r="F14380" s="119"/>
    </row>
    <row r="14381" spans="1:6" ht="47.25">
      <c r="A14381" s="129">
        <v>3</v>
      </c>
      <c r="B14381" s="130" t="s">
        <v>210</v>
      </c>
      <c r="C14381" s="126" t="s">
        <v>1876</v>
      </c>
      <c r="D14381" s="126" t="s">
        <v>1876</v>
      </c>
      <c r="E14381" s="124"/>
      <c r="F14381" s="119"/>
    </row>
    <row r="14382" spans="1:6" ht="31.5">
      <c r="A14382" s="127" t="s">
        <v>299</v>
      </c>
      <c r="B14382" s="128" t="s">
        <v>211</v>
      </c>
      <c r="C14382" s="126" t="s">
        <v>1876</v>
      </c>
      <c r="D14382" s="126" t="s">
        <v>1876</v>
      </c>
      <c r="E14382" s="124"/>
      <c r="F14382" s="119"/>
    </row>
    <row r="14383" spans="1:6">
      <c r="A14383" s="127" t="s">
        <v>240</v>
      </c>
      <c r="B14383" s="128" t="s">
        <v>212</v>
      </c>
      <c r="C14383" s="126" t="s">
        <v>1876</v>
      </c>
      <c r="D14383" s="126" t="s">
        <v>1876</v>
      </c>
      <c r="E14383" s="124"/>
      <c r="F14383" s="119"/>
    </row>
    <row r="14384" spans="1:6">
      <c r="A14384" s="127" t="s">
        <v>242</v>
      </c>
      <c r="B14384" s="128" t="s">
        <v>213</v>
      </c>
      <c r="C14384" s="126" t="s">
        <v>1876</v>
      </c>
      <c r="D14384" s="126" t="s">
        <v>1876</v>
      </c>
      <c r="E14384" s="124"/>
      <c r="F14384" s="119"/>
    </row>
    <row r="14385" spans="1:6">
      <c r="A14385" s="127" t="s">
        <v>214</v>
      </c>
      <c r="B14385" s="128" t="s">
        <v>215</v>
      </c>
      <c r="C14385" s="126" t="s">
        <v>1876</v>
      </c>
      <c r="D14385" s="126" t="s">
        <v>1876</v>
      </c>
      <c r="E14385" s="124"/>
      <c r="F14385" s="119"/>
    </row>
    <row r="14386" spans="1:6">
      <c r="A14386" s="127" t="s">
        <v>216</v>
      </c>
      <c r="B14386" s="128" t="s">
        <v>217</v>
      </c>
      <c r="C14386" s="126" t="s">
        <v>1876</v>
      </c>
      <c r="D14386" s="126" t="s">
        <v>1876</v>
      </c>
      <c r="E14386" s="124"/>
      <c r="F14386" s="119"/>
    </row>
    <row r="14387" spans="1:6">
      <c r="A14387" s="129">
        <v>4</v>
      </c>
      <c r="B14387" s="130" t="s">
        <v>394</v>
      </c>
      <c r="C14387" s="126"/>
      <c r="D14387" s="126"/>
      <c r="E14387" s="124"/>
      <c r="F14387" s="119"/>
    </row>
    <row r="14388" spans="1:6" ht="31.5">
      <c r="A14388" s="126" t="s">
        <v>271</v>
      </c>
      <c r="B14388" s="251" t="s">
        <v>218</v>
      </c>
      <c r="C14388" s="126" t="s">
        <v>1876</v>
      </c>
      <c r="D14388" s="126" t="s">
        <v>1876</v>
      </c>
      <c r="E14388" s="124"/>
      <c r="F14388" s="119"/>
    </row>
    <row r="14389" spans="1:6" ht="63">
      <c r="A14389" s="126" t="s">
        <v>272</v>
      </c>
      <c r="B14389" s="251" t="s">
        <v>392</v>
      </c>
      <c r="C14389" s="126" t="s">
        <v>1876</v>
      </c>
      <c r="D14389" s="126" t="s">
        <v>1876</v>
      </c>
      <c r="E14389" s="124"/>
      <c r="F14389" s="119"/>
    </row>
    <row r="14390" spans="1:6" ht="31.5">
      <c r="A14390" s="126" t="s">
        <v>273</v>
      </c>
      <c r="B14390" s="251" t="s">
        <v>500</v>
      </c>
      <c r="C14390" s="126" t="s">
        <v>1876</v>
      </c>
      <c r="D14390" s="126" t="s">
        <v>1876</v>
      </c>
      <c r="E14390" s="124"/>
      <c r="F14390" s="119"/>
    </row>
    <row r="14391" spans="1:6" ht="31.5">
      <c r="A14391" s="126" t="s">
        <v>138</v>
      </c>
      <c r="B14391" s="251" t="s">
        <v>501</v>
      </c>
      <c r="C14391" s="126" t="s">
        <v>1876</v>
      </c>
      <c r="D14391" s="126" t="s">
        <v>1876</v>
      </c>
      <c r="E14391" s="124"/>
      <c r="F14391" s="119"/>
    </row>
    <row r="14392" spans="1:6">
      <c r="E14392" s="719"/>
      <c r="F14392" s="178" t="s">
        <v>251</v>
      </c>
    </row>
    <row r="14393" spans="1:6">
      <c r="B14393" s="53"/>
      <c r="F14393" s="178" t="s">
        <v>456</v>
      </c>
    </row>
    <row r="14394" spans="1:6">
      <c r="F14394" s="178" t="s">
        <v>182</v>
      </c>
    </row>
    <row r="14395" spans="1:6">
      <c r="F14395" s="178"/>
    </row>
    <row r="14396" spans="1:6">
      <c r="A14396" s="802" t="s">
        <v>399</v>
      </c>
      <c r="B14396" s="802"/>
      <c r="C14396" s="802"/>
      <c r="D14396" s="802"/>
      <c r="E14396" s="802"/>
      <c r="F14396" s="802"/>
    </row>
    <row r="14397" spans="1:6">
      <c r="A14397" s="802" t="s">
        <v>303</v>
      </c>
      <c r="B14397" s="802"/>
      <c r="C14397" s="802"/>
      <c r="D14397" s="802"/>
      <c r="E14397" s="802"/>
      <c r="F14397" s="802"/>
    </row>
    <row r="14398" spans="1:6">
      <c r="F14398" s="178" t="s">
        <v>219</v>
      </c>
    </row>
    <row r="14399" spans="1:6">
      <c r="F14399" s="178" t="s">
        <v>220</v>
      </c>
    </row>
    <row r="14400" spans="1:6">
      <c r="F14400" s="178" t="s">
        <v>221</v>
      </c>
    </row>
    <row r="14401" spans="1:6">
      <c r="F14401" s="246" t="s">
        <v>222</v>
      </c>
    </row>
    <row r="14402" spans="1:6">
      <c r="F14402" s="178" t="s">
        <v>1885</v>
      </c>
    </row>
    <row r="14403" spans="1:6">
      <c r="F14403" s="178" t="s">
        <v>177</v>
      </c>
    </row>
    <row r="14404" spans="1:6">
      <c r="A14404" s="123"/>
    </row>
    <row r="14405" spans="1:6">
      <c r="A14405" s="804" t="s">
        <v>1886</v>
      </c>
      <c r="B14405" s="804"/>
      <c r="C14405" s="804"/>
      <c r="D14405" s="804"/>
      <c r="E14405" s="804"/>
      <c r="F14405" s="804"/>
    </row>
    <row r="14406" spans="1:6">
      <c r="A14406" s="121" t="s">
        <v>1591</v>
      </c>
      <c r="B14406" s="640" t="s">
        <v>1653</v>
      </c>
    </row>
    <row r="14407" spans="1:6">
      <c r="A14407" s="803" t="s">
        <v>262</v>
      </c>
      <c r="B14407" s="781" t="s">
        <v>418</v>
      </c>
      <c r="C14407" s="806" t="s">
        <v>470</v>
      </c>
      <c r="D14407" s="807"/>
      <c r="E14407" s="805" t="s">
        <v>400</v>
      </c>
      <c r="F14407" s="781" t="s">
        <v>401</v>
      </c>
    </row>
    <row r="14408" spans="1:6">
      <c r="A14408" s="803"/>
      <c r="B14408" s="781"/>
      <c r="C14408" s="808"/>
      <c r="D14408" s="809"/>
      <c r="E14408" s="805"/>
      <c r="F14408" s="781"/>
    </row>
    <row r="14409" spans="1:6">
      <c r="A14409" s="803"/>
      <c r="B14409" s="781"/>
      <c r="C14409" s="247" t="s">
        <v>402</v>
      </c>
      <c r="D14409" s="247" t="s">
        <v>403</v>
      </c>
      <c r="E14409" s="805"/>
      <c r="F14409" s="781"/>
    </row>
    <row r="14410" spans="1:6">
      <c r="A14410" s="712">
        <v>1</v>
      </c>
      <c r="B14410" s="709">
        <v>2</v>
      </c>
      <c r="C14410" s="247">
        <v>3</v>
      </c>
      <c r="D14410" s="247">
        <v>4</v>
      </c>
      <c r="E14410" s="711">
        <v>5</v>
      </c>
      <c r="F14410" s="709">
        <v>6</v>
      </c>
    </row>
    <row r="14411" spans="1:6">
      <c r="A14411" s="712">
        <v>1</v>
      </c>
      <c r="B14411" s="248" t="s">
        <v>368</v>
      </c>
      <c r="C14411" s="249"/>
      <c r="D14411" s="249"/>
      <c r="E14411" s="125"/>
      <c r="F14411" s="710"/>
    </row>
    <row r="14412" spans="1:6">
      <c r="A14412" s="126" t="s">
        <v>264</v>
      </c>
      <c r="B14412" s="250" t="s">
        <v>369</v>
      </c>
      <c r="C14412" s="126" t="s">
        <v>1876</v>
      </c>
      <c r="D14412" s="126" t="s">
        <v>1876</v>
      </c>
      <c r="E14412" s="124"/>
      <c r="F14412" s="119"/>
    </row>
    <row r="14413" spans="1:6">
      <c r="A14413" s="126" t="s">
        <v>265</v>
      </c>
      <c r="B14413" s="251" t="s">
        <v>223</v>
      </c>
      <c r="C14413" s="126" t="s">
        <v>1876</v>
      </c>
      <c r="D14413" s="126" t="s">
        <v>1876</v>
      </c>
      <c r="E14413" s="124"/>
      <c r="F14413" s="119"/>
    </row>
    <row r="14414" spans="1:6" ht="31.5">
      <c r="A14414" s="126" t="s">
        <v>276</v>
      </c>
      <c r="B14414" s="251" t="s">
        <v>480</v>
      </c>
      <c r="C14414" s="126" t="s">
        <v>1876</v>
      </c>
      <c r="D14414" s="126" t="s">
        <v>1876</v>
      </c>
      <c r="E14414" s="124"/>
      <c r="F14414" s="119"/>
    </row>
    <row r="14415" spans="1:6" ht="63">
      <c r="A14415" s="127" t="s">
        <v>291</v>
      </c>
      <c r="B14415" s="128" t="s">
        <v>481</v>
      </c>
      <c r="C14415" s="126" t="s">
        <v>1876</v>
      </c>
      <c r="D14415" s="126" t="s">
        <v>1876</v>
      </c>
      <c r="E14415" s="124"/>
      <c r="F14415" s="119"/>
    </row>
    <row r="14416" spans="1:6" ht="31.5">
      <c r="A14416" s="127" t="s">
        <v>482</v>
      </c>
      <c r="B14416" s="128" t="s">
        <v>483</v>
      </c>
      <c r="C14416" s="126" t="s">
        <v>1876</v>
      </c>
      <c r="D14416" s="126" t="s">
        <v>1876</v>
      </c>
      <c r="E14416" s="124"/>
      <c r="F14416" s="119"/>
    </row>
    <row r="14417" spans="1:6">
      <c r="A14417" s="127" t="s">
        <v>484</v>
      </c>
      <c r="B14417" s="128" t="s">
        <v>485</v>
      </c>
      <c r="C14417" s="126" t="s">
        <v>1876</v>
      </c>
      <c r="D14417" s="126" t="s">
        <v>1876</v>
      </c>
      <c r="E14417" s="124"/>
      <c r="F14417" s="119"/>
    </row>
    <row r="14418" spans="1:6">
      <c r="A14418" s="129">
        <v>2</v>
      </c>
      <c r="B14418" s="130" t="s">
        <v>298</v>
      </c>
      <c r="C14418" s="126"/>
      <c r="D14418" s="126"/>
      <c r="E14418" s="124"/>
      <c r="F14418" s="119"/>
    </row>
    <row r="14419" spans="1:6" ht="31.5">
      <c r="A14419" s="127" t="s">
        <v>267</v>
      </c>
      <c r="B14419" s="128" t="s">
        <v>486</v>
      </c>
      <c r="C14419" s="126" t="s">
        <v>1876</v>
      </c>
      <c r="D14419" s="126" t="s">
        <v>1876</v>
      </c>
      <c r="E14419" s="124"/>
      <c r="F14419" s="119"/>
    </row>
    <row r="14420" spans="1:6" ht="63">
      <c r="A14420" s="127" t="s">
        <v>268</v>
      </c>
      <c r="B14420" s="128" t="s">
        <v>411</v>
      </c>
      <c r="C14420" s="126" t="s">
        <v>1876</v>
      </c>
      <c r="D14420" s="126" t="s">
        <v>1876</v>
      </c>
      <c r="E14420" s="124"/>
      <c r="F14420" s="119"/>
    </row>
    <row r="14421" spans="1:6" ht="31.5">
      <c r="A14421" s="127" t="s">
        <v>269</v>
      </c>
      <c r="B14421" s="128" t="s">
        <v>412</v>
      </c>
      <c r="C14421" s="126" t="s">
        <v>1876</v>
      </c>
      <c r="D14421" s="126" t="s">
        <v>1876</v>
      </c>
      <c r="E14421" s="124"/>
      <c r="F14421" s="119"/>
    </row>
    <row r="14422" spans="1:6" ht="47.25">
      <c r="A14422" s="129">
        <v>3</v>
      </c>
      <c r="B14422" s="130" t="s">
        <v>210</v>
      </c>
      <c r="C14422" s="126" t="s">
        <v>1876</v>
      </c>
      <c r="D14422" s="126" t="s">
        <v>1876</v>
      </c>
      <c r="E14422" s="124"/>
      <c r="F14422" s="119"/>
    </row>
    <row r="14423" spans="1:6" ht="31.5">
      <c r="A14423" s="127" t="s">
        <v>299</v>
      </c>
      <c r="B14423" s="128" t="s">
        <v>211</v>
      </c>
      <c r="C14423" s="126" t="s">
        <v>1876</v>
      </c>
      <c r="D14423" s="126" t="s">
        <v>1876</v>
      </c>
      <c r="E14423" s="124"/>
      <c r="F14423" s="119"/>
    </row>
    <row r="14424" spans="1:6">
      <c r="A14424" s="127" t="s">
        <v>240</v>
      </c>
      <c r="B14424" s="128" t="s">
        <v>212</v>
      </c>
      <c r="C14424" s="126" t="s">
        <v>1876</v>
      </c>
      <c r="D14424" s="126" t="s">
        <v>1876</v>
      </c>
      <c r="E14424" s="124"/>
      <c r="F14424" s="119"/>
    </row>
    <row r="14425" spans="1:6">
      <c r="A14425" s="127" t="s">
        <v>242</v>
      </c>
      <c r="B14425" s="128" t="s">
        <v>213</v>
      </c>
      <c r="C14425" s="126" t="s">
        <v>1876</v>
      </c>
      <c r="D14425" s="126" t="s">
        <v>1876</v>
      </c>
      <c r="E14425" s="124"/>
      <c r="F14425" s="119"/>
    </row>
    <row r="14426" spans="1:6">
      <c r="A14426" s="127" t="s">
        <v>214</v>
      </c>
      <c r="B14426" s="128" t="s">
        <v>215</v>
      </c>
      <c r="C14426" s="126" t="s">
        <v>1876</v>
      </c>
      <c r="D14426" s="126" t="s">
        <v>1876</v>
      </c>
      <c r="E14426" s="124"/>
      <c r="F14426" s="119"/>
    </row>
    <row r="14427" spans="1:6">
      <c r="A14427" s="127" t="s">
        <v>216</v>
      </c>
      <c r="B14427" s="128" t="s">
        <v>217</v>
      </c>
      <c r="C14427" s="126" t="s">
        <v>1876</v>
      </c>
      <c r="D14427" s="126" t="s">
        <v>1876</v>
      </c>
      <c r="E14427" s="124"/>
      <c r="F14427" s="119"/>
    </row>
    <row r="14428" spans="1:6">
      <c r="A14428" s="129">
        <v>4</v>
      </c>
      <c r="B14428" s="130" t="s">
        <v>394</v>
      </c>
      <c r="C14428" s="126"/>
      <c r="D14428" s="126"/>
      <c r="E14428" s="124"/>
      <c r="F14428" s="119"/>
    </row>
    <row r="14429" spans="1:6" ht="31.5">
      <c r="A14429" s="126" t="s">
        <v>271</v>
      </c>
      <c r="B14429" s="251" t="s">
        <v>218</v>
      </c>
      <c r="C14429" s="126" t="s">
        <v>1876</v>
      </c>
      <c r="D14429" s="126" t="s">
        <v>1876</v>
      </c>
      <c r="E14429" s="124"/>
      <c r="F14429" s="119"/>
    </row>
    <row r="14430" spans="1:6" ht="63">
      <c r="A14430" s="126" t="s">
        <v>272</v>
      </c>
      <c r="B14430" s="251" t="s">
        <v>392</v>
      </c>
      <c r="C14430" s="126" t="s">
        <v>1876</v>
      </c>
      <c r="D14430" s="126" t="s">
        <v>1876</v>
      </c>
      <c r="E14430" s="124"/>
      <c r="F14430" s="119"/>
    </row>
    <row r="14431" spans="1:6" ht="31.5">
      <c r="A14431" s="126" t="s">
        <v>273</v>
      </c>
      <c r="B14431" s="251" t="s">
        <v>500</v>
      </c>
      <c r="C14431" s="126" t="s">
        <v>1876</v>
      </c>
      <c r="D14431" s="126" t="s">
        <v>1876</v>
      </c>
      <c r="E14431" s="124"/>
      <c r="F14431" s="119"/>
    </row>
    <row r="14432" spans="1:6" ht="31.5">
      <c r="A14432" s="126" t="s">
        <v>138</v>
      </c>
      <c r="B14432" s="251" t="s">
        <v>501</v>
      </c>
      <c r="C14432" s="126" t="s">
        <v>1876</v>
      </c>
      <c r="D14432" s="126" t="s">
        <v>1876</v>
      </c>
      <c r="E14432" s="124"/>
      <c r="F14432" s="119"/>
    </row>
    <row r="14433" spans="1:6">
      <c r="E14433" s="719"/>
      <c r="F14433" s="178" t="s">
        <v>251</v>
      </c>
    </row>
    <row r="14434" spans="1:6">
      <c r="B14434" s="53"/>
      <c r="F14434" s="178" t="s">
        <v>456</v>
      </c>
    </row>
    <row r="14435" spans="1:6">
      <c r="F14435" s="178" t="s">
        <v>182</v>
      </c>
    </row>
    <row r="14436" spans="1:6">
      <c r="F14436" s="178"/>
    </row>
    <row r="14437" spans="1:6">
      <c r="A14437" s="802" t="s">
        <v>399</v>
      </c>
      <c r="B14437" s="802"/>
      <c r="C14437" s="802"/>
      <c r="D14437" s="802"/>
      <c r="E14437" s="802"/>
      <c r="F14437" s="802"/>
    </row>
    <row r="14438" spans="1:6">
      <c r="A14438" s="802" t="s">
        <v>303</v>
      </c>
      <c r="B14438" s="802"/>
      <c r="C14438" s="802"/>
      <c r="D14438" s="802"/>
      <c r="E14438" s="802"/>
      <c r="F14438" s="802"/>
    </row>
    <row r="14439" spans="1:6">
      <c r="F14439" s="178" t="s">
        <v>219</v>
      </c>
    </row>
    <row r="14440" spans="1:6">
      <c r="F14440" s="178" t="s">
        <v>220</v>
      </c>
    </row>
    <row r="14441" spans="1:6">
      <c r="F14441" s="178" t="s">
        <v>221</v>
      </c>
    </row>
    <row r="14442" spans="1:6">
      <c r="F14442" s="246" t="s">
        <v>222</v>
      </c>
    </row>
    <row r="14443" spans="1:6">
      <c r="F14443" s="178" t="s">
        <v>1885</v>
      </c>
    </row>
    <row r="14444" spans="1:6">
      <c r="F14444" s="178" t="s">
        <v>177</v>
      </c>
    </row>
    <row r="14445" spans="1:6">
      <c r="A14445" s="123"/>
    </row>
    <row r="14446" spans="1:6">
      <c r="A14446" s="804" t="s">
        <v>1886</v>
      </c>
      <c r="B14446" s="804"/>
      <c r="C14446" s="804"/>
      <c r="D14446" s="804"/>
      <c r="E14446" s="804"/>
      <c r="F14446" s="804"/>
    </row>
    <row r="14447" spans="1:6">
      <c r="A14447" s="121" t="s">
        <v>1592</v>
      </c>
      <c r="B14447" s="640" t="s">
        <v>1654</v>
      </c>
    </row>
    <row r="14448" spans="1:6">
      <c r="A14448" s="803" t="s">
        <v>262</v>
      </c>
      <c r="B14448" s="781" t="s">
        <v>418</v>
      </c>
      <c r="C14448" s="806" t="s">
        <v>470</v>
      </c>
      <c r="D14448" s="807"/>
      <c r="E14448" s="805" t="s">
        <v>400</v>
      </c>
      <c r="F14448" s="781" t="s">
        <v>401</v>
      </c>
    </row>
    <row r="14449" spans="1:6">
      <c r="A14449" s="803"/>
      <c r="B14449" s="781"/>
      <c r="C14449" s="808"/>
      <c r="D14449" s="809"/>
      <c r="E14449" s="805"/>
      <c r="F14449" s="781"/>
    </row>
    <row r="14450" spans="1:6">
      <c r="A14450" s="803"/>
      <c r="B14450" s="781"/>
      <c r="C14450" s="247" t="s">
        <v>402</v>
      </c>
      <c r="D14450" s="247" t="s">
        <v>403</v>
      </c>
      <c r="E14450" s="805"/>
      <c r="F14450" s="781"/>
    </row>
    <row r="14451" spans="1:6">
      <c r="A14451" s="712">
        <v>1</v>
      </c>
      <c r="B14451" s="709">
        <v>2</v>
      </c>
      <c r="C14451" s="247">
        <v>3</v>
      </c>
      <c r="D14451" s="247">
        <v>4</v>
      </c>
      <c r="E14451" s="711">
        <v>5</v>
      </c>
      <c r="F14451" s="709">
        <v>6</v>
      </c>
    </row>
    <row r="14452" spans="1:6">
      <c r="A14452" s="712">
        <v>1</v>
      </c>
      <c r="B14452" s="248" t="s">
        <v>368</v>
      </c>
      <c r="C14452" s="249"/>
      <c r="D14452" s="249"/>
      <c r="E14452" s="125"/>
      <c r="F14452" s="710"/>
    </row>
    <row r="14453" spans="1:6">
      <c r="A14453" s="126" t="s">
        <v>264</v>
      </c>
      <c r="B14453" s="250" t="s">
        <v>369</v>
      </c>
      <c r="C14453" s="126" t="s">
        <v>1876</v>
      </c>
      <c r="D14453" s="126" t="s">
        <v>1876</v>
      </c>
      <c r="E14453" s="124"/>
      <c r="F14453" s="119"/>
    </row>
    <row r="14454" spans="1:6">
      <c r="A14454" s="126" t="s">
        <v>265</v>
      </c>
      <c r="B14454" s="251" t="s">
        <v>223</v>
      </c>
      <c r="C14454" s="126" t="s">
        <v>1876</v>
      </c>
      <c r="D14454" s="126" t="s">
        <v>1876</v>
      </c>
      <c r="E14454" s="124"/>
      <c r="F14454" s="119"/>
    </row>
    <row r="14455" spans="1:6" ht="31.5">
      <c r="A14455" s="126" t="s">
        <v>276</v>
      </c>
      <c r="B14455" s="251" t="s">
        <v>480</v>
      </c>
      <c r="C14455" s="126" t="s">
        <v>1876</v>
      </c>
      <c r="D14455" s="126" t="s">
        <v>1876</v>
      </c>
      <c r="E14455" s="124"/>
      <c r="F14455" s="119"/>
    </row>
    <row r="14456" spans="1:6" ht="63">
      <c r="A14456" s="127" t="s">
        <v>291</v>
      </c>
      <c r="B14456" s="128" t="s">
        <v>481</v>
      </c>
      <c r="C14456" s="126" t="s">
        <v>1876</v>
      </c>
      <c r="D14456" s="126" t="s">
        <v>1876</v>
      </c>
      <c r="E14456" s="124"/>
      <c r="F14456" s="119"/>
    </row>
    <row r="14457" spans="1:6" ht="31.5">
      <c r="A14457" s="127" t="s">
        <v>482</v>
      </c>
      <c r="B14457" s="128" t="s">
        <v>483</v>
      </c>
      <c r="C14457" s="126" t="s">
        <v>1876</v>
      </c>
      <c r="D14457" s="126" t="s">
        <v>1876</v>
      </c>
      <c r="E14457" s="124"/>
      <c r="F14457" s="119"/>
    </row>
    <row r="14458" spans="1:6">
      <c r="A14458" s="127" t="s">
        <v>484</v>
      </c>
      <c r="B14458" s="128" t="s">
        <v>485</v>
      </c>
      <c r="C14458" s="126" t="s">
        <v>1876</v>
      </c>
      <c r="D14458" s="126" t="s">
        <v>1876</v>
      </c>
      <c r="E14458" s="124"/>
      <c r="F14458" s="119"/>
    </row>
    <row r="14459" spans="1:6">
      <c r="A14459" s="129">
        <v>2</v>
      </c>
      <c r="B14459" s="130" t="s">
        <v>298</v>
      </c>
      <c r="C14459" s="126"/>
      <c r="D14459" s="126"/>
      <c r="E14459" s="124"/>
      <c r="F14459" s="119"/>
    </row>
    <row r="14460" spans="1:6" ht="31.5">
      <c r="A14460" s="127" t="s">
        <v>267</v>
      </c>
      <c r="B14460" s="128" t="s">
        <v>486</v>
      </c>
      <c r="C14460" s="126" t="s">
        <v>1876</v>
      </c>
      <c r="D14460" s="126" t="s">
        <v>1876</v>
      </c>
      <c r="E14460" s="124"/>
      <c r="F14460" s="119"/>
    </row>
    <row r="14461" spans="1:6" ht="63">
      <c r="A14461" s="127" t="s">
        <v>268</v>
      </c>
      <c r="B14461" s="128" t="s">
        <v>411</v>
      </c>
      <c r="C14461" s="126" t="s">
        <v>1876</v>
      </c>
      <c r="D14461" s="126" t="s">
        <v>1876</v>
      </c>
      <c r="E14461" s="124"/>
      <c r="F14461" s="119"/>
    </row>
    <row r="14462" spans="1:6" ht="31.5">
      <c r="A14462" s="127" t="s">
        <v>269</v>
      </c>
      <c r="B14462" s="128" t="s">
        <v>412</v>
      </c>
      <c r="C14462" s="126" t="s">
        <v>1876</v>
      </c>
      <c r="D14462" s="126" t="s">
        <v>1876</v>
      </c>
      <c r="E14462" s="124"/>
      <c r="F14462" s="119"/>
    </row>
    <row r="14463" spans="1:6" ht="47.25">
      <c r="A14463" s="129">
        <v>3</v>
      </c>
      <c r="B14463" s="130" t="s">
        <v>210</v>
      </c>
      <c r="C14463" s="126" t="s">
        <v>1876</v>
      </c>
      <c r="D14463" s="126" t="s">
        <v>1876</v>
      </c>
      <c r="E14463" s="124"/>
      <c r="F14463" s="119"/>
    </row>
    <row r="14464" spans="1:6" ht="31.5">
      <c r="A14464" s="127" t="s">
        <v>299</v>
      </c>
      <c r="B14464" s="128" t="s">
        <v>211</v>
      </c>
      <c r="C14464" s="126" t="s">
        <v>1876</v>
      </c>
      <c r="D14464" s="126" t="s">
        <v>1876</v>
      </c>
      <c r="E14464" s="124"/>
      <c r="F14464" s="119"/>
    </row>
    <row r="14465" spans="1:6">
      <c r="A14465" s="127" t="s">
        <v>240</v>
      </c>
      <c r="B14465" s="128" t="s">
        <v>212</v>
      </c>
      <c r="C14465" s="126" t="s">
        <v>1876</v>
      </c>
      <c r="D14465" s="126" t="s">
        <v>1876</v>
      </c>
      <c r="E14465" s="124"/>
      <c r="F14465" s="119"/>
    </row>
    <row r="14466" spans="1:6">
      <c r="A14466" s="127" t="s">
        <v>242</v>
      </c>
      <c r="B14466" s="128" t="s">
        <v>213</v>
      </c>
      <c r="C14466" s="126" t="s">
        <v>1876</v>
      </c>
      <c r="D14466" s="126" t="s">
        <v>1876</v>
      </c>
      <c r="E14466" s="124"/>
      <c r="F14466" s="119"/>
    </row>
    <row r="14467" spans="1:6">
      <c r="A14467" s="127" t="s">
        <v>214</v>
      </c>
      <c r="B14467" s="128" t="s">
        <v>215</v>
      </c>
      <c r="C14467" s="126" t="s">
        <v>1876</v>
      </c>
      <c r="D14467" s="126" t="s">
        <v>1876</v>
      </c>
      <c r="E14467" s="124"/>
      <c r="F14467" s="119"/>
    </row>
    <row r="14468" spans="1:6">
      <c r="A14468" s="127" t="s">
        <v>216</v>
      </c>
      <c r="B14468" s="128" t="s">
        <v>217</v>
      </c>
      <c r="C14468" s="126" t="s">
        <v>1876</v>
      </c>
      <c r="D14468" s="126" t="s">
        <v>1876</v>
      </c>
      <c r="E14468" s="124"/>
      <c r="F14468" s="119"/>
    </row>
    <row r="14469" spans="1:6">
      <c r="A14469" s="129">
        <v>4</v>
      </c>
      <c r="B14469" s="130" t="s">
        <v>394</v>
      </c>
      <c r="C14469" s="126"/>
      <c r="D14469" s="126"/>
      <c r="E14469" s="124"/>
      <c r="F14469" s="119"/>
    </row>
    <row r="14470" spans="1:6" ht="31.5">
      <c r="A14470" s="126" t="s">
        <v>271</v>
      </c>
      <c r="B14470" s="251" t="s">
        <v>218</v>
      </c>
      <c r="C14470" s="126" t="s">
        <v>1876</v>
      </c>
      <c r="D14470" s="126" t="s">
        <v>1876</v>
      </c>
      <c r="E14470" s="124"/>
      <c r="F14470" s="119"/>
    </row>
    <row r="14471" spans="1:6" ht="63">
      <c r="A14471" s="126" t="s">
        <v>272</v>
      </c>
      <c r="B14471" s="251" t="s">
        <v>392</v>
      </c>
      <c r="C14471" s="126" t="s">
        <v>1876</v>
      </c>
      <c r="D14471" s="126" t="s">
        <v>1876</v>
      </c>
      <c r="E14471" s="124"/>
      <c r="F14471" s="119"/>
    </row>
    <row r="14472" spans="1:6" ht="31.5">
      <c r="A14472" s="126" t="s">
        <v>273</v>
      </c>
      <c r="B14472" s="251" t="s">
        <v>500</v>
      </c>
      <c r="C14472" s="126" t="s">
        <v>1876</v>
      </c>
      <c r="D14472" s="126" t="s">
        <v>1876</v>
      </c>
      <c r="E14472" s="124"/>
      <c r="F14472" s="119"/>
    </row>
    <row r="14473" spans="1:6" ht="31.5">
      <c r="A14473" s="126" t="s">
        <v>138</v>
      </c>
      <c r="B14473" s="251" t="s">
        <v>501</v>
      </c>
      <c r="C14473" s="126" t="s">
        <v>1876</v>
      </c>
      <c r="D14473" s="126" t="s">
        <v>1876</v>
      </c>
      <c r="E14473" s="124"/>
      <c r="F14473" s="119"/>
    </row>
    <row r="14474" spans="1:6">
      <c r="E14474" s="719"/>
      <c r="F14474" s="178" t="s">
        <v>251</v>
      </c>
    </row>
    <row r="14475" spans="1:6">
      <c r="B14475" s="53"/>
      <c r="F14475" s="178" t="s">
        <v>456</v>
      </c>
    </row>
    <row r="14476" spans="1:6">
      <c r="F14476" s="178" t="s">
        <v>182</v>
      </c>
    </row>
    <row r="14477" spans="1:6">
      <c r="F14477" s="178"/>
    </row>
    <row r="14478" spans="1:6">
      <c r="A14478" s="802" t="s">
        <v>399</v>
      </c>
      <c r="B14478" s="802"/>
      <c r="C14478" s="802"/>
      <c r="D14478" s="802"/>
      <c r="E14478" s="802"/>
      <c r="F14478" s="802"/>
    </row>
    <row r="14479" spans="1:6">
      <c r="A14479" s="802" t="s">
        <v>303</v>
      </c>
      <c r="B14479" s="802"/>
      <c r="C14479" s="802"/>
      <c r="D14479" s="802"/>
      <c r="E14479" s="802"/>
      <c r="F14479" s="802"/>
    </row>
    <row r="14480" spans="1:6">
      <c r="F14480" s="178" t="s">
        <v>219</v>
      </c>
    </row>
    <row r="14481" spans="1:6">
      <c r="F14481" s="178" t="s">
        <v>220</v>
      </c>
    </row>
    <row r="14482" spans="1:6">
      <c r="F14482" s="178" t="s">
        <v>221</v>
      </c>
    </row>
    <row r="14483" spans="1:6">
      <c r="F14483" s="246" t="s">
        <v>222</v>
      </c>
    </row>
    <row r="14484" spans="1:6">
      <c r="F14484" s="178" t="s">
        <v>1885</v>
      </c>
    </row>
    <row r="14485" spans="1:6">
      <c r="F14485" s="178" t="s">
        <v>177</v>
      </c>
    </row>
    <row r="14486" spans="1:6">
      <c r="A14486" s="123"/>
    </row>
    <row r="14487" spans="1:6">
      <c r="A14487" s="804" t="s">
        <v>1886</v>
      </c>
      <c r="B14487" s="804"/>
      <c r="C14487" s="804"/>
      <c r="D14487" s="804"/>
      <c r="E14487" s="804"/>
      <c r="F14487" s="804"/>
    </row>
    <row r="14488" spans="1:6">
      <c r="A14488" s="121" t="s">
        <v>1593</v>
      </c>
      <c r="B14488" s="640" t="s">
        <v>1655</v>
      </c>
    </row>
    <row r="14489" spans="1:6">
      <c r="A14489" s="803" t="s">
        <v>262</v>
      </c>
      <c r="B14489" s="781" t="s">
        <v>418</v>
      </c>
      <c r="C14489" s="806" t="s">
        <v>470</v>
      </c>
      <c r="D14489" s="807"/>
      <c r="E14489" s="805" t="s">
        <v>400</v>
      </c>
      <c r="F14489" s="781" t="s">
        <v>401</v>
      </c>
    </row>
    <row r="14490" spans="1:6">
      <c r="A14490" s="803"/>
      <c r="B14490" s="781"/>
      <c r="C14490" s="808"/>
      <c r="D14490" s="809"/>
      <c r="E14490" s="805"/>
      <c r="F14490" s="781"/>
    </row>
    <row r="14491" spans="1:6">
      <c r="A14491" s="803"/>
      <c r="B14491" s="781"/>
      <c r="C14491" s="247" t="s">
        <v>402</v>
      </c>
      <c r="D14491" s="247" t="s">
        <v>403</v>
      </c>
      <c r="E14491" s="805"/>
      <c r="F14491" s="781"/>
    </row>
    <row r="14492" spans="1:6">
      <c r="A14492" s="712">
        <v>1</v>
      </c>
      <c r="B14492" s="709">
        <v>2</v>
      </c>
      <c r="C14492" s="247">
        <v>3</v>
      </c>
      <c r="D14492" s="247">
        <v>4</v>
      </c>
      <c r="E14492" s="711">
        <v>5</v>
      </c>
      <c r="F14492" s="709">
        <v>6</v>
      </c>
    </row>
    <row r="14493" spans="1:6">
      <c r="A14493" s="712">
        <v>1</v>
      </c>
      <c r="B14493" s="248" t="s">
        <v>368</v>
      </c>
      <c r="C14493" s="249"/>
      <c r="D14493" s="249"/>
      <c r="E14493" s="125"/>
      <c r="F14493" s="710"/>
    </row>
    <row r="14494" spans="1:6">
      <c r="A14494" s="126" t="s">
        <v>264</v>
      </c>
      <c r="B14494" s="250" t="s">
        <v>369</v>
      </c>
      <c r="C14494" s="126" t="s">
        <v>1876</v>
      </c>
      <c r="D14494" s="126" t="s">
        <v>1876</v>
      </c>
      <c r="E14494" s="124"/>
      <c r="F14494" s="119"/>
    </row>
    <row r="14495" spans="1:6">
      <c r="A14495" s="126" t="s">
        <v>265</v>
      </c>
      <c r="B14495" s="251" t="s">
        <v>223</v>
      </c>
      <c r="C14495" s="126" t="s">
        <v>1876</v>
      </c>
      <c r="D14495" s="126" t="s">
        <v>1876</v>
      </c>
      <c r="E14495" s="124"/>
      <c r="F14495" s="119"/>
    </row>
    <row r="14496" spans="1:6" ht="31.5">
      <c r="A14496" s="126" t="s">
        <v>276</v>
      </c>
      <c r="B14496" s="251" t="s">
        <v>480</v>
      </c>
      <c r="C14496" s="126" t="s">
        <v>1876</v>
      </c>
      <c r="D14496" s="126" t="s">
        <v>1876</v>
      </c>
      <c r="E14496" s="124"/>
      <c r="F14496" s="119"/>
    </row>
    <row r="14497" spans="1:6" ht="63">
      <c r="A14497" s="127" t="s">
        <v>291</v>
      </c>
      <c r="B14497" s="128" t="s">
        <v>481</v>
      </c>
      <c r="C14497" s="126" t="s">
        <v>1876</v>
      </c>
      <c r="D14497" s="126" t="s">
        <v>1876</v>
      </c>
      <c r="E14497" s="124"/>
      <c r="F14497" s="119"/>
    </row>
    <row r="14498" spans="1:6" ht="31.5">
      <c r="A14498" s="127" t="s">
        <v>482</v>
      </c>
      <c r="B14498" s="128" t="s">
        <v>483</v>
      </c>
      <c r="C14498" s="126" t="s">
        <v>1876</v>
      </c>
      <c r="D14498" s="126" t="s">
        <v>1876</v>
      </c>
      <c r="E14498" s="124"/>
      <c r="F14498" s="119"/>
    </row>
    <row r="14499" spans="1:6">
      <c r="A14499" s="127" t="s">
        <v>484</v>
      </c>
      <c r="B14499" s="128" t="s">
        <v>485</v>
      </c>
      <c r="C14499" s="126" t="s">
        <v>1876</v>
      </c>
      <c r="D14499" s="126" t="s">
        <v>1876</v>
      </c>
      <c r="E14499" s="124"/>
      <c r="F14499" s="119"/>
    </row>
    <row r="14500" spans="1:6">
      <c r="A14500" s="129">
        <v>2</v>
      </c>
      <c r="B14500" s="130" t="s">
        <v>298</v>
      </c>
      <c r="C14500" s="126"/>
      <c r="D14500" s="126"/>
      <c r="E14500" s="124"/>
      <c r="F14500" s="119"/>
    </row>
    <row r="14501" spans="1:6" ht="31.5">
      <c r="A14501" s="127" t="s">
        <v>267</v>
      </c>
      <c r="B14501" s="128" t="s">
        <v>486</v>
      </c>
      <c r="C14501" s="126" t="s">
        <v>1876</v>
      </c>
      <c r="D14501" s="126" t="s">
        <v>1876</v>
      </c>
      <c r="E14501" s="124"/>
      <c r="F14501" s="119"/>
    </row>
    <row r="14502" spans="1:6" ht="63">
      <c r="A14502" s="127" t="s">
        <v>268</v>
      </c>
      <c r="B14502" s="128" t="s">
        <v>411</v>
      </c>
      <c r="C14502" s="126" t="s">
        <v>1876</v>
      </c>
      <c r="D14502" s="126" t="s">
        <v>1876</v>
      </c>
      <c r="E14502" s="124"/>
      <c r="F14502" s="119"/>
    </row>
    <row r="14503" spans="1:6" ht="31.5">
      <c r="A14503" s="127" t="s">
        <v>269</v>
      </c>
      <c r="B14503" s="128" t="s">
        <v>412</v>
      </c>
      <c r="C14503" s="126" t="s">
        <v>1876</v>
      </c>
      <c r="D14503" s="126" t="s">
        <v>1876</v>
      </c>
      <c r="E14503" s="124"/>
      <c r="F14503" s="119"/>
    </row>
    <row r="14504" spans="1:6" ht="47.25">
      <c r="A14504" s="129">
        <v>3</v>
      </c>
      <c r="B14504" s="130" t="s">
        <v>210</v>
      </c>
      <c r="C14504" s="126" t="s">
        <v>1876</v>
      </c>
      <c r="D14504" s="126" t="s">
        <v>1876</v>
      </c>
      <c r="E14504" s="124"/>
      <c r="F14504" s="119"/>
    </row>
    <row r="14505" spans="1:6" ht="31.5">
      <c r="A14505" s="127" t="s">
        <v>299</v>
      </c>
      <c r="B14505" s="128" t="s">
        <v>211</v>
      </c>
      <c r="C14505" s="126" t="s">
        <v>1876</v>
      </c>
      <c r="D14505" s="126" t="s">
        <v>1876</v>
      </c>
      <c r="E14505" s="124"/>
      <c r="F14505" s="119"/>
    </row>
    <row r="14506" spans="1:6">
      <c r="A14506" s="127" t="s">
        <v>240</v>
      </c>
      <c r="B14506" s="128" t="s">
        <v>212</v>
      </c>
      <c r="C14506" s="126" t="s">
        <v>1876</v>
      </c>
      <c r="D14506" s="126" t="s">
        <v>1876</v>
      </c>
      <c r="E14506" s="124"/>
      <c r="F14506" s="119"/>
    </row>
    <row r="14507" spans="1:6">
      <c r="A14507" s="127" t="s">
        <v>242</v>
      </c>
      <c r="B14507" s="128" t="s">
        <v>213</v>
      </c>
      <c r="C14507" s="126" t="s">
        <v>1876</v>
      </c>
      <c r="D14507" s="126" t="s">
        <v>1876</v>
      </c>
      <c r="E14507" s="124"/>
      <c r="F14507" s="119"/>
    </row>
    <row r="14508" spans="1:6">
      <c r="A14508" s="127" t="s">
        <v>214</v>
      </c>
      <c r="B14508" s="128" t="s">
        <v>215</v>
      </c>
      <c r="C14508" s="126" t="s">
        <v>1876</v>
      </c>
      <c r="D14508" s="126" t="s">
        <v>1876</v>
      </c>
      <c r="E14508" s="124"/>
      <c r="F14508" s="119"/>
    </row>
    <row r="14509" spans="1:6">
      <c r="A14509" s="127" t="s">
        <v>216</v>
      </c>
      <c r="B14509" s="128" t="s">
        <v>217</v>
      </c>
      <c r="C14509" s="126" t="s">
        <v>1876</v>
      </c>
      <c r="D14509" s="126" t="s">
        <v>1876</v>
      </c>
      <c r="E14509" s="124"/>
      <c r="F14509" s="119"/>
    </row>
    <row r="14510" spans="1:6">
      <c r="A14510" s="129">
        <v>4</v>
      </c>
      <c r="B14510" s="130" t="s">
        <v>394</v>
      </c>
      <c r="C14510" s="126"/>
      <c r="D14510" s="126"/>
      <c r="E14510" s="124"/>
      <c r="F14510" s="119"/>
    </row>
    <row r="14511" spans="1:6" ht="31.5">
      <c r="A14511" s="126" t="s">
        <v>271</v>
      </c>
      <c r="B14511" s="251" t="s">
        <v>218</v>
      </c>
      <c r="C14511" s="126" t="s">
        <v>1876</v>
      </c>
      <c r="D14511" s="126" t="s">
        <v>1876</v>
      </c>
      <c r="E14511" s="124"/>
      <c r="F14511" s="119"/>
    </row>
    <row r="14512" spans="1:6" ht="63">
      <c r="A14512" s="126" t="s">
        <v>272</v>
      </c>
      <c r="B14512" s="251" t="s">
        <v>392</v>
      </c>
      <c r="C14512" s="126" t="s">
        <v>1876</v>
      </c>
      <c r="D14512" s="126" t="s">
        <v>1876</v>
      </c>
      <c r="E14512" s="124"/>
      <c r="F14512" s="119"/>
    </row>
    <row r="14513" spans="1:6" ht="31.5">
      <c r="A14513" s="126" t="s">
        <v>273</v>
      </c>
      <c r="B14513" s="251" t="s">
        <v>500</v>
      </c>
      <c r="C14513" s="126" t="s">
        <v>1876</v>
      </c>
      <c r="D14513" s="126" t="s">
        <v>1876</v>
      </c>
      <c r="E14513" s="124"/>
      <c r="F14513" s="119"/>
    </row>
    <row r="14514" spans="1:6" ht="31.5">
      <c r="A14514" s="126" t="s">
        <v>138</v>
      </c>
      <c r="B14514" s="251" t="s">
        <v>501</v>
      </c>
      <c r="C14514" s="126" t="s">
        <v>1876</v>
      </c>
      <c r="D14514" s="126" t="s">
        <v>1876</v>
      </c>
      <c r="E14514" s="124"/>
      <c r="F14514" s="119"/>
    </row>
    <row r="14515" spans="1:6">
      <c r="E14515" s="719"/>
      <c r="F14515" s="178" t="s">
        <v>251</v>
      </c>
    </row>
    <row r="14516" spans="1:6">
      <c r="B14516" s="53"/>
      <c r="F14516" s="178" t="s">
        <v>456</v>
      </c>
    </row>
    <row r="14517" spans="1:6">
      <c r="F14517" s="178" t="s">
        <v>182</v>
      </c>
    </row>
    <row r="14518" spans="1:6">
      <c r="F14518" s="178"/>
    </row>
    <row r="14519" spans="1:6">
      <c r="A14519" s="802" t="s">
        <v>399</v>
      </c>
      <c r="B14519" s="802"/>
      <c r="C14519" s="802"/>
      <c r="D14519" s="802"/>
      <c r="E14519" s="802"/>
      <c r="F14519" s="802"/>
    </row>
    <row r="14520" spans="1:6">
      <c r="A14520" s="802" t="s">
        <v>303</v>
      </c>
      <c r="B14520" s="802"/>
      <c r="C14520" s="802"/>
      <c r="D14520" s="802"/>
      <c r="E14520" s="802"/>
      <c r="F14520" s="802"/>
    </row>
    <row r="14521" spans="1:6">
      <c r="F14521" s="178" t="s">
        <v>219</v>
      </c>
    </row>
    <row r="14522" spans="1:6">
      <c r="F14522" s="178" t="s">
        <v>220</v>
      </c>
    </row>
    <row r="14523" spans="1:6">
      <c r="F14523" s="178" t="s">
        <v>221</v>
      </c>
    </row>
    <row r="14524" spans="1:6">
      <c r="F14524" s="246" t="s">
        <v>222</v>
      </c>
    </row>
    <row r="14525" spans="1:6">
      <c r="F14525" s="178" t="s">
        <v>1885</v>
      </c>
    </row>
    <row r="14526" spans="1:6">
      <c r="F14526" s="178" t="s">
        <v>177</v>
      </c>
    </row>
    <row r="14527" spans="1:6">
      <c r="A14527" s="123"/>
    </row>
    <row r="14528" spans="1:6">
      <c r="A14528" s="804" t="s">
        <v>1886</v>
      </c>
      <c r="B14528" s="804"/>
      <c r="C14528" s="804"/>
      <c r="D14528" s="804"/>
      <c r="E14528" s="804"/>
      <c r="F14528" s="804"/>
    </row>
    <row r="14529" spans="1:6">
      <c r="A14529" s="121" t="s">
        <v>1594</v>
      </c>
      <c r="B14529" s="640" t="s">
        <v>1656</v>
      </c>
    </row>
    <row r="14530" spans="1:6">
      <c r="A14530" s="803" t="s">
        <v>262</v>
      </c>
      <c r="B14530" s="781" t="s">
        <v>418</v>
      </c>
      <c r="C14530" s="806" t="s">
        <v>470</v>
      </c>
      <c r="D14530" s="807"/>
      <c r="E14530" s="805" t="s">
        <v>400</v>
      </c>
      <c r="F14530" s="781" t="s">
        <v>401</v>
      </c>
    </row>
    <row r="14531" spans="1:6">
      <c r="A14531" s="803"/>
      <c r="B14531" s="781"/>
      <c r="C14531" s="808"/>
      <c r="D14531" s="809"/>
      <c r="E14531" s="805"/>
      <c r="F14531" s="781"/>
    </row>
    <row r="14532" spans="1:6">
      <c r="A14532" s="803"/>
      <c r="B14532" s="781"/>
      <c r="C14532" s="247" t="s">
        <v>402</v>
      </c>
      <c r="D14532" s="247" t="s">
        <v>403</v>
      </c>
      <c r="E14532" s="805"/>
      <c r="F14532" s="781"/>
    </row>
    <row r="14533" spans="1:6">
      <c r="A14533" s="712">
        <v>1</v>
      </c>
      <c r="B14533" s="709">
        <v>2</v>
      </c>
      <c r="C14533" s="247">
        <v>3</v>
      </c>
      <c r="D14533" s="247">
        <v>4</v>
      </c>
      <c r="E14533" s="711">
        <v>5</v>
      </c>
      <c r="F14533" s="709">
        <v>6</v>
      </c>
    </row>
    <row r="14534" spans="1:6">
      <c r="A14534" s="712">
        <v>1</v>
      </c>
      <c r="B14534" s="248" t="s">
        <v>368</v>
      </c>
      <c r="C14534" s="249"/>
      <c r="D14534" s="249"/>
      <c r="E14534" s="125"/>
      <c r="F14534" s="710"/>
    </row>
    <row r="14535" spans="1:6">
      <c r="A14535" s="126" t="s">
        <v>264</v>
      </c>
      <c r="B14535" s="250" t="s">
        <v>369</v>
      </c>
      <c r="C14535" s="126" t="s">
        <v>1876</v>
      </c>
      <c r="D14535" s="126" t="s">
        <v>1876</v>
      </c>
      <c r="E14535" s="124"/>
      <c r="F14535" s="119"/>
    </row>
    <row r="14536" spans="1:6">
      <c r="A14536" s="126" t="s">
        <v>265</v>
      </c>
      <c r="B14536" s="251" t="s">
        <v>223</v>
      </c>
      <c r="C14536" s="126" t="s">
        <v>1876</v>
      </c>
      <c r="D14536" s="126" t="s">
        <v>1876</v>
      </c>
      <c r="E14536" s="124"/>
      <c r="F14536" s="119"/>
    </row>
    <row r="14537" spans="1:6" ht="31.5">
      <c r="A14537" s="126" t="s">
        <v>276</v>
      </c>
      <c r="B14537" s="251" t="s">
        <v>480</v>
      </c>
      <c r="C14537" s="126" t="s">
        <v>1876</v>
      </c>
      <c r="D14537" s="126" t="s">
        <v>1876</v>
      </c>
      <c r="E14537" s="124"/>
      <c r="F14537" s="119"/>
    </row>
    <row r="14538" spans="1:6" ht="63">
      <c r="A14538" s="127" t="s">
        <v>291</v>
      </c>
      <c r="B14538" s="128" t="s">
        <v>481</v>
      </c>
      <c r="C14538" s="126" t="s">
        <v>1876</v>
      </c>
      <c r="D14538" s="126" t="s">
        <v>1876</v>
      </c>
      <c r="E14538" s="124"/>
      <c r="F14538" s="119"/>
    </row>
    <row r="14539" spans="1:6" ht="31.5">
      <c r="A14539" s="127" t="s">
        <v>482</v>
      </c>
      <c r="B14539" s="128" t="s">
        <v>483</v>
      </c>
      <c r="C14539" s="126" t="s">
        <v>1876</v>
      </c>
      <c r="D14539" s="126" t="s">
        <v>1876</v>
      </c>
      <c r="E14539" s="124"/>
      <c r="F14539" s="119"/>
    </row>
    <row r="14540" spans="1:6">
      <c r="A14540" s="127" t="s">
        <v>484</v>
      </c>
      <c r="B14540" s="128" t="s">
        <v>485</v>
      </c>
      <c r="C14540" s="126" t="s">
        <v>1876</v>
      </c>
      <c r="D14540" s="126" t="s">
        <v>1876</v>
      </c>
      <c r="E14540" s="124"/>
      <c r="F14540" s="119"/>
    </row>
    <row r="14541" spans="1:6">
      <c r="A14541" s="129">
        <v>2</v>
      </c>
      <c r="B14541" s="130" t="s">
        <v>298</v>
      </c>
      <c r="C14541" s="126"/>
      <c r="D14541" s="126"/>
      <c r="E14541" s="124"/>
      <c r="F14541" s="119"/>
    </row>
    <row r="14542" spans="1:6" ht="31.5">
      <c r="A14542" s="127" t="s">
        <v>267</v>
      </c>
      <c r="B14542" s="128" t="s">
        <v>486</v>
      </c>
      <c r="C14542" s="126" t="s">
        <v>1876</v>
      </c>
      <c r="D14542" s="126" t="s">
        <v>1876</v>
      </c>
      <c r="E14542" s="124"/>
      <c r="F14542" s="119"/>
    </row>
    <row r="14543" spans="1:6" ht="63">
      <c r="A14543" s="127" t="s">
        <v>268</v>
      </c>
      <c r="B14543" s="128" t="s">
        <v>411</v>
      </c>
      <c r="C14543" s="126" t="s">
        <v>1876</v>
      </c>
      <c r="D14543" s="126" t="s">
        <v>1876</v>
      </c>
      <c r="E14543" s="124"/>
      <c r="F14543" s="119"/>
    </row>
    <row r="14544" spans="1:6" ht="31.5">
      <c r="A14544" s="127" t="s">
        <v>269</v>
      </c>
      <c r="B14544" s="128" t="s">
        <v>412</v>
      </c>
      <c r="C14544" s="126" t="s">
        <v>1876</v>
      </c>
      <c r="D14544" s="126" t="s">
        <v>1876</v>
      </c>
      <c r="E14544" s="124"/>
      <c r="F14544" s="119"/>
    </row>
    <row r="14545" spans="1:6" ht="47.25">
      <c r="A14545" s="129">
        <v>3</v>
      </c>
      <c r="B14545" s="130" t="s">
        <v>210</v>
      </c>
      <c r="C14545" s="126" t="s">
        <v>1876</v>
      </c>
      <c r="D14545" s="126" t="s">
        <v>1876</v>
      </c>
      <c r="E14545" s="124"/>
      <c r="F14545" s="119"/>
    </row>
    <row r="14546" spans="1:6" ht="31.5">
      <c r="A14546" s="127" t="s">
        <v>299</v>
      </c>
      <c r="B14546" s="128" t="s">
        <v>211</v>
      </c>
      <c r="C14546" s="126" t="s">
        <v>1876</v>
      </c>
      <c r="D14546" s="126" t="s">
        <v>1876</v>
      </c>
      <c r="E14546" s="124"/>
      <c r="F14546" s="119"/>
    </row>
    <row r="14547" spans="1:6">
      <c r="A14547" s="127" t="s">
        <v>240</v>
      </c>
      <c r="B14547" s="128" t="s">
        <v>212</v>
      </c>
      <c r="C14547" s="126" t="s">
        <v>1876</v>
      </c>
      <c r="D14547" s="126" t="s">
        <v>1876</v>
      </c>
      <c r="E14547" s="124"/>
      <c r="F14547" s="119"/>
    </row>
    <row r="14548" spans="1:6">
      <c r="A14548" s="127" t="s">
        <v>242</v>
      </c>
      <c r="B14548" s="128" t="s">
        <v>213</v>
      </c>
      <c r="C14548" s="126" t="s">
        <v>1876</v>
      </c>
      <c r="D14548" s="126" t="s">
        <v>1876</v>
      </c>
      <c r="E14548" s="124"/>
      <c r="F14548" s="119"/>
    </row>
    <row r="14549" spans="1:6">
      <c r="A14549" s="127" t="s">
        <v>214</v>
      </c>
      <c r="B14549" s="128" t="s">
        <v>215</v>
      </c>
      <c r="C14549" s="126" t="s">
        <v>1876</v>
      </c>
      <c r="D14549" s="126" t="s">
        <v>1876</v>
      </c>
      <c r="E14549" s="124"/>
      <c r="F14549" s="119"/>
    </row>
    <row r="14550" spans="1:6">
      <c r="A14550" s="127" t="s">
        <v>216</v>
      </c>
      <c r="B14550" s="128" t="s">
        <v>217</v>
      </c>
      <c r="C14550" s="126" t="s">
        <v>1876</v>
      </c>
      <c r="D14550" s="126" t="s">
        <v>1876</v>
      </c>
      <c r="E14550" s="124"/>
      <c r="F14550" s="119"/>
    </row>
    <row r="14551" spans="1:6">
      <c r="A14551" s="129">
        <v>4</v>
      </c>
      <c r="B14551" s="130" t="s">
        <v>394</v>
      </c>
      <c r="C14551" s="126"/>
      <c r="D14551" s="126"/>
      <c r="E14551" s="124"/>
      <c r="F14551" s="119"/>
    </row>
    <row r="14552" spans="1:6" ht="31.5">
      <c r="A14552" s="126" t="s">
        <v>271</v>
      </c>
      <c r="B14552" s="251" t="s">
        <v>218</v>
      </c>
      <c r="C14552" s="126" t="s">
        <v>1876</v>
      </c>
      <c r="D14552" s="126" t="s">
        <v>1876</v>
      </c>
      <c r="E14552" s="124"/>
      <c r="F14552" s="119"/>
    </row>
    <row r="14553" spans="1:6" ht="63">
      <c r="A14553" s="126" t="s">
        <v>272</v>
      </c>
      <c r="B14553" s="251" t="s">
        <v>392</v>
      </c>
      <c r="C14553" s="126" t="s">
        <v>1876</v>
      </c>
      <c r="D14553" s="126" t="s">
        <v>1876</v>
      </c>
      <c r="E14553" s="124"/>
      <c r="F14553" s="119"/>
    </row>
    <row r="14554" spans="1:6" ht="31.5">
      <c r="A14554" s="126" t="s">
        <v>273</v>
      </c>
      <c r="B14554" s="251" t="s">
        <v>500</v>
      </c>
      <c r="C14554" s="126" t="s">
        <v>1876</v>
      </c>
      <c r="D14554" s="126" t="s">
        <v>1876</v>
      </c>
      <c r="E14554" s="124"/>
      <c r="F14554" s="119"/>
    </row>
    <row r="14555" spans="1:6" ht="31.5">
      <c r="A14555" s="126" t="s">
        <v>138</v>
      </c>
      <c r="B14555" s="251" t="s">
        <v>501</v>
      </c>
      <c r="C14555" s="126" t="s">
        <v>1876</v>
      </c>
      <c r="D14555" s="126" t="s">
        <v>1876</v>
      </c>
      <c r="E14555" s="124"/>
      <c r="F14555" s="119"/>
    </row>
    <row r="14556" spans="1:6">
      <c r="E14556" s="719"/>
      <c r="F14556" s="178" t="s">
        <v>251</v>
      </c>
    </row>
    <row r="14557" spans="1:6">
      <c r="B14557" s="53"/>
      <c r="F14557" s="178" t="s">
        <v>456</v>
      </c>
    </row>
    <row r="14558" spans="1:6">
      <c r="F14558" s="178" t="s">
        <v>182</v>
      </c>
    </row>
    <row r="14559" spans="1:6">
      <c r="F14559" s="178"/>
    </row>
    <row r="14560" spans="1:6">
      <c r="A14560" s="802" t="s">
        <v>399</v>
      </c>
      <c r="B14560" s="802"/>
      <c r="C14560" s="802"/>
      <c r="D14560" s="802"/>
      <c r="E14560" s="802"/>
      <c r="F14560" s="802"/>
    </row>
    <row r="14561" spans="1:6">
      <c r="A14561" s="802" t="s">
        <v>303</v>
      </c>
      <c r="B14561" s="802"/>
      <c r="C14561" s="802"/>
      <c r="D14561" s="802"/>
      <c r="E14561" s="802"/>
      <c r="F14561" s="802"/>
    </row>
    <row r="14562" spans="1:6">
      <c r="F14562" s="178" t="s">
        <v>219</v>
      </c>
    </row>
    <row r="14563" spans="1:6">
      <c r="F14563" s="178" t="s">
        <v>220</v>
      </c>
    </row>
    <row r="14564" spans="1:6">
      <c r="F14564" s="178" t="s">
        <v>221</v>
      </c>
    </row>
    <row r="14565" spans="1:6">
      <c r="F14565" s="246" t="s">
        <v>222</v>
      </c>
    </row>
    <row r="14566" spans="1:6">
      <c r="F14566" s="178" t="s">
        <v>1885</v>
      </c>
    </row>
    <row r="14567" spans="1:6">
      <c r="F14567" s="178" t="s">
        <v>177</v>
      </c>
    </row>
    <row r="14568" spans="1:6">
      <c r="A14568" s="123"/>
    </row>
    <row r="14569" spans="1:6">
      <c r="A14569" s="804" t="s">
        <v>1886</v>
      </c>
      <c r="B14569" s="804"/>
      <c r="C14569" s="804"/>
      <c r="D14569" s="804"/>
      <c r="E14569" s="804"/>
      <c r="F14569" s="804"/>
    </row>
    <row r="14570" spans="1:6">
      <c r="A14570" s="121" t="s">
        <v>1595</v>
      </c>
      <c r="B14570" s="640" t="s">
        <v>1657</v>
      </c>
    </row>
    <row r="14571" spans="1:6">
      <c r="A14571" s="803" t="s">
        <v>262</v>
      </c>
      <c r="B14571" s="781" t="s">
        <v>418</v>
      </c>
      <c r="C14571" s="806" t="s">
        <v>470</v>
      </c>
      <c r="D14571" s="807"/>
      <c r="E14571" s="805" t="s">
        <v>400</v>
      </c>
      <c r="F14571" s="781" t="s">
        <v>401</v>
      </c>
    </row>
    <row r="14572" spans="1:6">
      <c r="A14572" s="803"/>
      <c r="B14572" s="781"/>
      <c r="C14572" s="808"/>
      <c r="D14572" s="809"/>
      <c r="E14572" s="805"/>
      <c r="F14572" s="781"/>
    </row>
    <row r="14573" spans="1:6">
      <c r="A14573" s="803"/>
      <c r="B14573" s="781"/>
      <c r="C14573" s="247" t="s">
        <v>402</v>
      </c>
      <c r="D14573" s="247" t="s">
        <v>403</v>
      </c>
      <c r="E14573" s="805"/>
      <c r="F14573" s="781"/>
    </row>
    <row r="14574" spans="1:6">
      <c r="A14574" s="712">
        <v>1</v>
      </c>
      <c r="B14574" s="709">
        <v>2</v>
      </c>
      <c r="C14574" s="247">
        <v>3</v>
      </c>
      <c r="D14574" s="247">
        <v>4</v>
      </c>
      <c r="E14574" s="711">
        <v>5</v>
      </c>
      <c r="F14574" s="709">
        <v>6</v>
      </c>
    </row>
    <row r="14575" spans="1:6">
      <c r="A14575" s="712">
        <v>1</v>
      </c>
      <c r="B14575" s="248" t="s">
        <v>368</v>
      </c>
      <c r="C14575" s="249"/>
      <c r="D14575" s="249"/>
      <c r="E14575" s="125"/>
      <c r="F14575" s="710"/>
    </row>
    <row r="14576" spans="1:6">
      <c r="A14576" s="126" t="s">
        <v>264</v>
      </c>
      <c r="B14576" s="250" t="s">
        <v>369</v>
      </c>
      <c r="C14576" s="126" t="s">
        <v>1876</v>
      </c>
      <c r="D14576" s="126" t="s">
        <v>1876</v>
      </c>
      <c r="E14576" s="124"/>
      <c r="F14576" s="119"/>
    </row>
    <row r="14577" spans="1:6">
      <c r="A14577" s="126" t="s">
        <v>265</v>
      </c>
      <c r="B14577" s="251" t="s">
        <v>223</v>
      </c>
      <c r="C14577" s="126" t="s">
        <v>1876</v>
      </c>
      <c r="D14577" s="126" t="s">
        <v>1876</v>
      </c>
      <c r="E14577" s="124"/>
      <c r="F14577" s="119"/>
    </row>
    <row r="14578" spans="1:6" ht="31.5">
      <c r="A14578" s="126" t="s">
        <v>276</v>
      </c>
      <c r="B14578" s="251" t="s">
        <v>480</v>
      </c>
      <c r="C14578" s="126" t="s">
        <v>1876</v>
      </c>
      <c r="D14578" s="126" t="s">
        <v>1876</v>
      </c>
      <c r="E14578" s="124"/>
      <c r="F14578" s="119"/>
    </row>
    <row r="14579" spans="1:6" ht="63">
      <c r="A14579" s="127" t="s">
        <v>291</v>
      </c>
      <c r="B14579" s="128" t="s">
        <v>481</v>
      </c>
      <c r="C14579" s="126" t="s">
        <v>1876</v>
      </c>
      <c r="D14579" s="126" t="s">
        <v>1876</v>
      </c>
      <c r="E14579" s="124"/>
      <c r="F14579" s="119"/>
    </row>
    <row r="14580" spans="1:6" ht="31.5">
      <c r="A14580" s="127" t="s">
        <v>482</v>
      </c>
      <c r="B14580" s="128" t="s">
        <v>483</v>
      </c>
      <c r="C14580" s="126" t="s">
        <v>1876</v>
      </c>
      <c r="D14580" s="126" t="s">
        <v>1876</v>
      </c>
      <c r="E14580" s="124"/>
      <c r="F14580" s="119"/>
    </row>
    <row r="14581" spans="1:6">
      <c r="A14581" s="127" t="s">
        <v>484</v>
      </c>
      <c r="B14581" s="128" t="s">
        <v>485</v>
      </c>
      <c r="C14581" s="126" t="s">
        <v>1876</v>
      </c>
      <c r="D14581" s="126" t="s">
        <v>1876</v>
      </c>
      <c r="E14581" s="124"/>
      <c r="F14581" s="119"/>
    </row>
    <row r="14582" spans="1:6">
      <c r="A14582" s="129">
        <v>2</v>
      </c>
      <c r="B14582" s="130" t="s">
        <v>298</v>
      </c>
      <c r="C14582" s="126"/>
      <c r="D14582" s="126"/>
      <c r="E14582" s="124"/>
      <c r="F14582" s="119"/>
    </row>
    <row r="14583" spans="1:6" ht="31.5">
      <c r="A14583" s="127" t="s">
        <v>267</v>
      </c>
      <c r="B14583" s="128" t="s">
        <v>486</v>
      </c>
      <c r="C14583" s="126" t="s">
        <v>1876</v>
      </c>
      <c r="D14583" s="126" t="s">
        <v>1876</v>
      </c>
      <c r="E14583" s="124"/>
      <c r="F14583" s="119"/>
    </row>
    <row r="14584" spans="1:6" ht="63">
      <c r="A14584" s="127" t="s">
        <v>268</v>
      </c>
      <c r="B14584" s="128" t="s">
        <v>411</v>
      </c>
      <c r="C14584" s="126" t="s">
        <v>1876</v>
      </c>
      <c r="D14584" s="126" t="s">
        <v>1876</v>
      </c>
      <c r="E14584" s="124"/>
      <c r="F14584" s="119"/>
    </row>
    <row r="14585" spans="1:6" ht="31.5">
      <c r="A14585" s="127" t="s">
        <v>269</v>
      </c>
      <c r="B14585" s="128" t="s">
        <v>412</v>
      </c>
      <c r="C14585" s="126" t="s">
        <v>1876</v>
      </c>
      <c r="D14585" s="126" t="s">
        <v>1876</v>
      </c>
      <c r="E14585" s="124"/>
      <c r="F14585" s="119"/>
    </row>
    <row r="14586" spans="1:6" ht="47.25">
      <c r="A14586" s="129">
        <v>3</v>
      </c>
      <c r="B14586" s="130" t="s">
        <v>210</v>
      </c>
      <c r="C14586" s="126" t="s">
        <v>1876</v>
      </c>
      <c r="D14586" s="126" t="s">
        <v>1876</v>
      </c>
      <c r="E14586" s="124"/>
      <c r="F14586" s="119"/>
    </row>
    <row r="14587" spans="1:6" ht="31.5">
      <c r="A14587" s="127" t="s">
        <v>299</v>
      </c>
      <c r="B14587" s="128" t="s">
        <v>211</v>
      </c>
      <c r="C14587" s="126" t="s">
        <v>1876</v>
      </c>
      <c r="D14587" s="126" t="s">
        <v>1876</v>
      </c>
      <c r="E14587" s="124"/>
      <c r="F14587" s="119"/>
    </row>
    <row r="14588" spans="1:6">
      <c r="A14588" s="127" t="s">
        <v>240</v>
      </c>
      <c r="B14588" s="128" t="s">
        <v>212</v>
      </c>
      <c r="C14588" s="126" t="s">
        <v>1876</v>
      </c>
      <c r="D14588" s="126" t="s">
        <v>1876</v>
      </c>
      <c r="E14588" s="124"/>
      <c r="F14588" s="119"/>
    </row>
    <row r="14589" spans="1:6">
      <c r="A14589" s="127" t="s">
        <v>242</v>
      </c>
      <c r="B14589" s="128" t="s">
        <v>213</v>
      </c>
      <c r="C14589" s="126" t="s">
        <v>1876</v>
      </c>
      <c r="D14589" s="126" t="s">
        <v>1876</v>
      </c>
      <c r="E14589" s="124"/>
      <c r="F14589" s="119"/>
    </row>
    <row r="14590" spans="1:6">
      <c r="A14590" s="127" t="s">
        <v>214</v>
      </c>
      <c r="B14590" s="128" t="s">
        <v>215</v>
      </c>
      <c r="C14590" s="126" t="s">
        <v>1876</v>
      </c>
      <c r="D14590" s="126" t="s">
        <v>1876</v>
      </c>
      <c r="E14590" s="124"/>
      <c r="F14590" s="119"/>
    </row>
    <row r="14591" spans="1:6">
      <c r="A14591" s="127" t="s">
        <v>216</v>
      </c>
      <c r="B14591" s="128" t="s">
        <v>217</v>
      </c>
      <c r="C14591" s="126" t="s">
        <v>1876</v>
      </c>
      <c r="D14591" s="126" t="s">
        <v>1876</v>
      </c>
      <c r="E14591" s="124"/>
      <c r="F14591" s="119"/>
    </row>
    <row r="14592" spans="1:6">
      <c r="A14592" s="129">
        <v>4</v>
      </c>
      <c r="B14592" s="130" t="s">
        <v>394</v>
      </c>
      <c r="C14592" s="126"/>
      <c r="D14592" s="126"/>
      <c r="E14592" s="124"/>
      <c r="F14592" s="119"/>
    </row>
    <row r="14593" spans="1:6" ht="31.5">
      <c r="A14593" s="126" t="s">
        <v>271</v>
      </c>
      <c r="B14593" s="251" t="s">
        <v>218</v>
      </c>
      <c r="C14593" s="126" t="s">
        <v>1876</v>
      </c>
      <c r="D14593" s="126" t="s">
        <v>1876</v>
      </c>
      <c r="E14593" s="124"/>
      <c r="F14593" s="119"/>
    </row>
    <row r="14594" spans="1:6" ht="63">
      <c r="A14594" s="126" t="s">
        <v>272</v>
      </c>
      <c r="B14594" s="251" t="s">
        <v>392</v>
      </c>
      <c r="C14594" s="126" t="s">
        <v>1876</v>
      </c>
      <c r="D14594" s="126" t="s">
        <v>1876</v>
      </c>
      <c r="E14594" s="124"/>
      <c r="F14594" s="119"/>
    </row>
    <row r="14595" spans="1:6" ht="31.5">
      <c r="A14595" s="126" t="s">
        <v>273</v>
      </c>
      <c r="B14595" s="251" t="s">
        <v>500</v>
      </c>
      <c r="C14595" s="126" t="s">
        <v>1876</v>
      </c>
      <c r="D14595" s="126" t="s">
        <v>1876</v>
      </c>
      <c r="E14595" s="124"/>
      <c r="F14595" s="119"/>
    </row>
    <row r="14596" spans="1:6" ht="31.5">
      <c r="A14596" s="126" t="s">
        <v>138</v>
      </c>
      <c r="B14596" s="251" t="s">
        <v>501</v>
      </c>
      <c r="C14596" s="126" t="s">
        <v>1876</v>
      </c>
      <c r="D14596" s="126" t="s">
        <v>1876</v>
      </c>
      <c r="E14596" s="124"/>
      <c r="F14596" s="119"/>
    </row>
    <row r="14597" spans="1:6">
      <c r="E14597" s="719"/>
      <c r="F14597" s="178" t="s">
        <v>251</v>
      </c>
    </row>
    <row r="14598" spans="1:6">
      <c r="B14598" s="53"/>
      <c r="F14598" s="178" t="s">
        <v>456</v>
      </c>
    </row>
    <row r="14599" spans="1:6">
      <c r="F14599" s="178" t="s">
        <v>182</v>
      </c>
    </row>
    <row r="14600" spans="1:6">
      <c r="F14600" s="178"/>
    </row>
    <row r="14601" spans="1:6">
      <c r="A14601" s="802" t="s">
        <v>399</v>
      </c>
      <c r="B14601" s="802"/>
      <c r="C14601" s="802"/>
      <c r="D14601" s="802"/>
      <c r="E14601" s="802"/>
      <c r="F14601" s="802"/>
    </row>
    <row r="14602" spans="1:6">
      <c r="A14602" s="802" t="s">
        <v>303</v>
      </c>
      <c r="B14602" s="802"/>
      <c r="C14602" s="802"/>
      <c r="D14602" s="802"/>
      <c r="E14602" s="802"/>
      <c r="F14602" s="802"/>
    </row>
    <row r="14603" spans="1:6">
      <c r="F14603" s="178" t="s">
        <v>219</v>
      </c>
    </row>
    <row r="14604" spans="1:6">
      <c r="F14604" s="178" t="s">
        <v>220</v>
      </c>
    </row>
    <row r="14605" spans="1:6">
      <c r="F14605" s="178" t="s">
        <v>221</v>
      </c>
    </row>
    <row r="14606" spans="1:6">
      <c r="F14606" s="246" t="s">
        <v>222</v>
      </c>
    </row>
    <row r="14607" spans="1:6">
      <c r="F14607" s="178" t="s">
        <v>1885</v>
      </c>
    </row>
    <row r="14608" spans="1:6">
      <c r="F14608" s="178" t="s">
        <v>177</v>
      </c>
    </row>
    <row r="14609" spans="1:6">
      <c r="A14609" s="123"/>
    </row>
    <row r="14610" spans="1:6">
      <c r="A14610" s="804" t="s">
        <v>1886</v>
      </c>
      <c r="B14610" s="804"/>
      <c r="C14610" s="804"/>
      <c r="D14610" s="804"/>
      <c r="E14610" s="804"/>
      <c r="F14610" s="804"/>
    </row>
    <row r="14611" spans="1:6">
      <c r="A14611" s="121" t="s">
        <v>1596</v>
      </c>
      <c r="B14611" s="640" t="s">
        <v>1658</v>
      </c>
    </row>
    <row r="14612" spans="1:6">
      <c r="A14612" s="803" t="s">
        <v>262</v>
      </c>
      <c r="B14612" s="781" t="s">
        <v>418</v>
      </c>
      <c r="C14612" s="806" t="s">
        <v>470</v>
      </c>
      <c r="D14612" s="807"/>
      <c r="E14612" s="805" t="s">
        <v>400</v>
      </c>
      <c r="F14612" s="781" t="s">
        <v>401</v>
      </c>
    </row>
    <row r="14613" spans="1:6">
      <c r="A14613" s="803"/>
      <c r="B14613" s="781"/>
      <c r="C14613" s="808"/>
      <c r="D14613" s="809"/>
      <c r="E14613" s="805"/>
      <c r="F14613" s="781"/>
    </row>
    <row r="14614" spans="1:6">
      <c r="A14614" s="803"/>
      <c r="B14614" s="781"/>
      <c r="C14614" s="247" t="s">
        <v>402</v>
      </c>
      <c r="D14614" s="247" t="s">
        <v>403</v>
      </c>
      <c r="E14614" s="805"/>
      <c r="F14614" s="781"/>
    </row>
    <row r="14615" spans="1:6">
      <c r="A14615" s="712">
        <v>1</v>
      </c>
      <c r="B14615" s="709">
        <v>2</v>
      </c>
      <c r="C14615" s="247">
        <v>3</v>
      </c>
      <c r="D14615" s="247">
        <v>4</v>
      </c>
      <c r="E14615" s="711">
        <v>5</v>
      </c>
      <c r="F14615" s="709">
        <v>6</v>
      </c>
    </row>
    <row r="14616" spans="1:6">
      <c r="A14616" s="712">
        <v>1</v>
      </c>
      <c r="B14616" s="248" t="s">
        <v>368</v>
      </c>
      <c r="C14616" s="249"/>
      <c r="D14616" s="249"/>
      <c r="E14616" s="125"/>
      <c r="F14616" s="710"/>
    </row>
    <row r="14617" spans="1:6">
      <c r="A14617" s="126" t="s">
        <v>264</v>
      </c>
      <c r="B14617" s="250" t="s">
        <v>369</v>
      </c>
      <c r="C14617" s="126" t="s">
        <v>1879</v>
      </c>
      <c r="D14617" s="126" t="s">
        <v>1879</v>
      </c>
      <c r="E14617" s="124"/>
      <c r="F14617" s="119"/>
    </row>
    <row r="14618" spans="1:6">
      <c r="A14618" s="126" t="s">
        <v>265</v>
      </c>
      <c r="B14618" s="251" t="s">
        <v>223</v>
      </c>
      <c r="C14618" s="126" t="s">
        <v>1879</v>
      </c>
      <c r="D14618" s="126" t="s">
        <v>1879</v>
      </c>
      <c r="E14618" s="124"/>
      <c r="F14618" s="119"/>
    </row>
    <row r="14619" spans="1:6" ht="31.5">
      <c r="A14619" s="126" t="s">
        <v>276</v>
      </c>
      <c r="B14619" s="251" t="s">
        <v>480</v>
      </c>
      <c r="C14619" s="126" t="s">
        <v>1879</v>
      </c>
      <c r="D14619" s="126" t="s">
        <v>1879</v>
      </c>
      <c r="E14619" s="124"/>
      <c r="F14619" s="119"/>
    </row>
    <row r="14620" spans="1:6" ht="63">
      <c r="A14620" s="127" t="s">
        <v>291</v>
      </c>
      <c r="B14620" s="128" t="s">
        <v>481</v>
      </c>
      <c r="C14620" s="126" t="s">
        <v>1879</v>
      </c>
      <c r="D14620" s="126" t="s">
        <v>1879</v>
      </c>
      <c r="E14620" s="124"/>
      <c r="F14620" s="119"/>
    </row>
    <row r="14621" spans="1:6" ht="31.5">
      <c r="A14621" s="127" t="s">
        <v>482</v>
      </c>
      <c r="B14621" s="128" t="s">
        <v>483</v>
      </c>
      <c r="C14621" s="126" t="s">
        <v>1879</v>
      </c>
      <c r="D14621" s="126" t="s">
        <v>1879</v>
      </c>
      <c r="E14621" s="124"/>
      <c r="F14621" s="119"/>
    </row>
    <row r="14622" spans="1:6">
      <c r="A14622" s="127" t="s">
        <v>484</v>
      </c>
      <c r="B14622" s="128" t="s">
        <v>485</v>
      </c>
      <c r="C14622" s="126" t="s">
        <v>1879</v>
      </c>
      <c r="D14622" s="126" t="s">
        <v>1879</v>
      </c>
      <c r="E14622" s="124"/>
      <c r="F14622" s="119"/>
    </row>
    <row r="14623" spans="1:6">
      <c r="A14623" s="129">
        <v>2</v>
      </c>
      <c r="B14623" s="130" t="s">
        <v>298</v>
      </c>
      <c r="C14623" s="126"/>
      <c r="D14623" s="126"/>
      <c r="E14623" s="124"/>
      <c r="F14623" s="119"/>
    </row>
    <row r="14624" spans="1:6" ht="31.5">
      <c r="A14624" s="127" t="s">
        <v>267</v>
      </c>
      <c r="B14624" s="128" t="s">
        <v>486</v>
      </c>
      <c r="C14624" s="126" t="s">
        <v>1879</v>
      </c>
      <c r="D14624" s="126" t="s">
        <v>1879</v>
      </c>
      <c r="E14624" s="124"/>
      <c r="F14624" s="119"/>
    </row>
    <row r="14625" spans="1:6" ht="63">
      <c r="A14625" s="127" t="s">
        <v>268</v>
      </c>
      <c r="B14625" s="128" t="s">
        <v>411</v>
      </c>
      <c r="C14625" s="126" t="s">
        <v>1879</v>
      </c>
      <c r="D14625" s="126" t="s">
        <v>1879</v>
      </c>
      <c r="E14625" s="124"/>
      <c r="F14625" s="119"/>
    </row>
    <row r="14626" spans="1:6" ht="31.5">
      <c r="A14626" s="127" t="s">
        <v>269</v>
      </c>
      <c r="B14626" s="128" t="s">
        <v>412</v>
      </c>
      <c r="C14626" s="126" t="s">
        <v>1879</v>
      </c>
      <c r="D14626" s="126" t="s">
        <v>1879</v>
      </c>
      <c r="E14626" s="124"/>
      <c r="F14626" s="119"/>
    </row>
    <row r="14627" spans="1:6" ht="47.25">
      <c r="A14627" s="129">
        <v>3</v>
      </c>
      <c r="B14627" s="130" t="s">
        <v>210</v>
      </c>
      <c r="C14627" s="126" t="s">
        <v>1879</v>
      </c>
      <c r="D14627" s="126" t="s">
        <v>1879</v>
      </c>
      <c r="E14627" s="124"/>
      <c r="F14627" s="119"/>
    </row>
    <row r="14628" spans="1:6" ht="31.5">
      <c r="A14628" s="127" t="s">
        <v>299</v>
      </c>
      <c r="B14628" s="128" t="s">
        <v>211</v>
      </c>
      <c r="C14628" s="126" t="s">
        <v>1879</v>
      </c>
      <c r="D14628" s="126" t="s">
        <v>1879</v>
      </c>
      <c r="E14628" s="124"/>
      <c r="F14628" s="119"/>
    </row>
    <row r="14629" spans="1:6">
      <c r="A14629" s="127" t="s">
        <v>240</v>
      </c>
      <c r="B14629" s="128" t="s">
        <v>212</v>
      </c>
      <c r="C14629" s="126" t="s">
        <v>1879</v>
      </c>
      <c r="D14629" s="126" t="s">
        <v>1879</v>
      </c>
      <c r="E14629" s="124"/>
      <c r="F14629" s="119"/>
    </row>
    <row r="14630" spans="1:6">
      <c r="A14630" s="127" t="s">
        <v>242</v>
      </c>
      <c r="B14630" s="128" t="s">
        <v>213</v>
      </c>
      <c r="C14630" s="126" t="s">
        <v>1879</v>
      </c>
      <c r="D14630" s="126" t="s">
        <v>1879</v>
      </c>
      <c r="E14630" s="124"/>
      <c r="F14630" s="119"/>
    </row>
    <row r="14631" spans="1:6">
      <c r="A14631" s="127" t="s">
        <v>214</v>
      </c>
      <c r="B14631" s="128" t="s">
        <v>215</v>
      </c>
      <c r="C14631" s="126" t="s">
        <v>1879</v>
      </c>
      <c r="D14631" s="126" t="s">
        <v>1879</v>
      </c>
      <c r="E14631" s="124"/>
      <c r="F14631" s="119"/>
    </row>
    <row r="14632" spans="1:6">
      <c r="A14632" s="127" t="s">
        <v>216</v>
      </c>
      <c r="B14632" s="128" t="s">
        <v>217</v>
      </c>
      <c r="C14632" s="126" t="s">
        <v>1879</v>
      </c>
      <c r="D14632" s="126" t="s">
        <v>1879</v>
      </c>
      <c r="E14632" s="124"/>
      <c r="F14632" s="119"/>
    </row>
    <row r="14633" spans="1:6">
      <c r="A14633" s="129">
        <v>4</v>
      </c>
      <c r="B14633" s="130" t="s">
        <v>394</v>
      </c>
      <c r="C14633" s="126"/>
      <c r="D14633" s="126"/>
      <c r="E14633" s="124"/>
      <c r="F14633" s="119"/>
    </row>
    <row r="14634" spans="1:6" ht="31.5">
      <c r="A14634" s="126" t="s">
        <v>271</v>
      </c>
      <c r="B14634" s="251" t="s">
        <v>218</v>
      </c>
      <c r="C14634" s="126" t="s">
        <v>1879</v>
      </c>
      <c r="D14634" s="126" t="s">
        <v>1879</v>
      </c>
      <c r="E14634" s="124"/>
      <c r="F14634" s="119"/>
    </row>
    <row r="14635" spans="1:6" ht="63">
      <c r="A14635" s="126" t="s">
        <v>272</v>
      </c>
      <c r="B14635" s="251" t="s">
        <v>392</v>
      </c>
      <c r="C14635" s="126" t="s">
        <v>1879</v>
      </c>
      <c r="D14635" s="126" t="s">
        <v>1879</v>
      </c>
      <c r="E14635" s="124"/>
      <c r="F14635" s="119"/>
    </row>
    <row r="14636" spans="1:6" ht="31.5">
      <c r="A14636" s="126" t="s">
        <v>273</v>
      </c>
      <c r="B14636" s="251" t="s">
        <v>500</v>
      </c>
      <c r="C14636" s="126" t="s">
        <v>1879</v>
      </c>
      <c r="D14636" s="126" t="s">
        <v>1879</v>
      </c>
      <c r="E14636" s="124"/>
      <c r="F14636" s="119"/>
    </row>
    <row r="14637" spans="1:6" ht="31.5">
      <c r="A14637" s="126" t="s">
        <v>138</v>
      </c>
      <c r="B14637" s="251" t="s">
        <v>501</v>
      </c>
      <c r="C14637" s="126" t="s">
        <v>1879</v>
      </c>
      <c r="D14637" s="126" t="s">
        <v>1879</v>
      </c>
      <c r="E14637" s="124"/>
      <c r="F14637" s="119"/>
    </row>
    <row r="14638" spans="1:6">
      <c r="E14638" s="719"/>
      <c r="F14638" s="178" t="s">
        <v>251</v>
      </c>
    </row>
    <row r="14639" spans="1:6">
      <c r="B14639" s="53"/>
      <c r="F14639" s="178" t="s">
        <v>456</v>
      </c>
    </row>
    <row r="14640" spans="1:6">
      <c r="F14640" s="178" t="s">
        <v>182</v>
      </c>
    </row>
    <row r="14641" spans="1:6">
      <c r="F14641" s="178"/>
    </row>
    <row r="14642" spans="1:6">
      <c r="A14642" s="802" t="s">
        <v>399</v>
      </c>
      <c r="B14642" s="802"/>
      <c r="C14642" s="802"/>
      <c r="D14642" s="802"/>
      <c r="E14642" s="802"/>
      <c r="F14642" s="802"/>
    </row>
    <row r="14643" spans="1:6">
      <c r="A14643" s="802" t="s">
        <v>303</v>
      </c>
      <c r="B14643" s="802"/>
      <c r="C14643" s="802"/>
      <c r="D14643" s="802"/>
      <c r="E14643" s="802"/>
      <c r="F14643" s="802"/>
    </row>
    <row r="14644" spans="1:6">
      <c r="F14644" s="178" t="s">
        <v>219</v>
      </c>
    </row>
    <row r="14645" spans="1:6">
      <c r="F14645" s="178" t="s">
        <v>220</v>
      </c>
    </row>
    <row r="14646" spans="1:6">
      <c r="F14646" s="178" t="s">
        <v>221</v>
      </c>
    </row>
    <row r="14647" spans="1:6">
      <c r="F14647" s="246" t="s">
        <v>222</v>
      </c>
    </row>
    <row r="14648" spans="1:6">
      <c r="F14648" s="178" t="s">
        <v>1885</v>
      </c>
    </row>
    <row r="14649" spans="1:6">
      <c r="F14649" s="178" t="s">
        <v>177</v>
      </c>
    </row>
    <row r="14650" spans="1:6">
      <c r="A14650" s="123"/>
    </row>
    <row r="14651" spans="1:6">
      <c r="A14651" s="804" t="s">
        <v>1886</v>
      </c>
      <c r="B14651" s="804"/>
      <c r="C14651" s="804"/>
      <c r="D14651" s="804"/>
      <c r="E14651" s="804"/>
      <c r="F14651" s="804"/>
    </row>
    <row r="14652" spans="1:6">
      <c r="A14652" s="121" t="s">
        <v>1597</v>
      </c>
      <c r="B14652" s="640" t="s">
        <v>1659</v>
      </c>
    </row>
    <row r="14653" spans="1:6">
      <c r="A14653" s="803" t="s">
        <v>262</v>
      </c>
      <c r="B14653" s="781" t="s">
        <v>418</v>
      </c>
      <c r="C14653" s="806" t="s">
        <v>470</v>
      </c>
      <c r="D14653" s="807"/>
      <c r="E14653" s="805" t="s">
        <v>400</v>
      </c>
      <c r="F14653" s="781" t="s">
        <v>401</v>
      </c>
    </row>
    <row r="14654" spans="1:6">
      <c r="A14654" s="803"/>
      <c r="B14654" s="781"/>
      <c r="C14654" s="808"/>
      <c r="D14654" s="809"/>
      <c r="E14654" s="805"/>
      <c r="F14654" s="781"/>
    </row>
    <row r="14655" spans="1:6">
      <c r="A14655" s="803"/>
      <c r="B14655" s="781"/>
      <c r="C14655" s="247" t="s">
        <v>402</v>
      </c>
      <c r="D14655" s="247" t="s">
        <v>403</v>
      </c>
      <c r="E14655" s="805"/>
      <c r="F14655" s="781"/>
    </row>
    <row r="14656" spans="1:6">
      <c r="A14656" s="712">
        <v>1</v>
      </c>
      <c r="B14656" s="709">
        <v>2</v>
      </c>
      <c r="C14656" s="247">
        <v>3</v>
      </c>
      <c r="D14656" s="247">
        <v>4</v>
      </c>
      <c r="E14656" s="711">
        <v>5</v>
      </c>
      <c r="F14656" s="709">
        <v>6</v>
      </c>
    </row>
    <row r="14657" spans="1:6">
      <c r="A14657" s="712">
        <v>1</v>
      </c>
      <c r="B14657" s="248" t="s">
        <v>368</v>
      </c>
      <c r="C14657" s="249"/>
      <c r="D14657" s="249"/>
      <c r="E14657" s="125"/>
      <c r="F14657" s="710"/>
    </row>
    <row r="14658" spans="1:6">
      <c r="A14658" s="126" t="s">
        <v>264</v>
      </c>
      <c r="B14658" s="250" t="s">
        <v>369</v>
      </c>
      <c r="C14658" s="126" t="s">
        <v>1879</v>
      </c>
      <c r="D14658" s="126" t="s">
        <v>1879</v>
      </c>
      <c r="E14658" s="124"/>
      <c r="F14658" s="119"/>
    </row>
    <row r="14659" spans="1:6">
      <c r="A14659" s="126" t="s">
        <v>265</v>
      </c>
      <c r="B14659" s="251" t="s">
        <v>223</v>
      </c>
      <c r="C14659" s="126" t="s">
        <v>1879</v>
      </c>
      <c r="D14659" s="126" t="s">
        <v>1879</v>
      </c>
      <c r="E14659" s="124"/>
      <c r="F14659" s="119"/>
    </row>
    <row r="14660" spans="1:6" ht="31.5">
      <c r="A14660" s="126" t="s">
        <v>276</v>
      </c>
      <c r="B14660" s="251" t="s">
        <v>480</v>
      </c>
      <c r="C14660" s="126" t="s">
        <v>1879</v>
      </c>
      <c r="D14660" s="126" t="s">
        <v>1879</v>
      </c>
      <c r="E14660" s="124"/>
      <c r="F14660" s="119"/>
    </row>
    <row r="14661" spans="1:6" ht="63">
      <c r="A14661" s="127" t="s">
        <v>291</v>
      </c>
      <c r="B14661" s="128" t="s">
        <v>481</v>
      </c>
      <c r="C14661" s="126" t="s">
        <v>1879</v>
      </c>
      <c r="D14661" s="126" t="s">
        <v>1879</v>
      </c>
      <c r="E14661" s="124"/>
      <c r="F14661" s="119"/>
    </row>
    <row r="14662" spans="1:6" ht="31.5">
      <c r="A14662" s="127" t="s">
        <v>482</v>
      </c>
      <c r="B14662" s="128" t="s">
        <v>483</v>
      </c>
      <c r="C14662" s="126" t="s">
        <v>1879</v>
      </c>
      <c r="D14662" s="126" t="s">
        <v>1879</v>
      </c>
      <c r="E14662" s="124"/>
      <c r="F14662" s="119"/>
    </row>
    <row r="14663" spans="1:6">
      <c r="A14663" s="127" t="s">
        <v>484</v>
      </c>
      <c r="B14663" s="128" t="s">
        <v>485</v>
      </c>
      <c r="C14663" s="126" t="s">
        <v>1879</v>
      </c>
      <c r="D14663" s="126" t="s">
        <v>1879</v>
      </c>
      <c r="E14663" s="124"/>
      <c r="F14663" s="119"/>
    </row>
    <row r="14664" spans="1:6">
      <c r="A14664" s="129">
        <v>2</v>
      </c>
      <c r="B14664" s="130" t="s">
        <v>298</v>
      </c>
      <c r="C14664" s="126"/>
      <c r="D14664" s="126"/>
      <c r="E14664" s="124"/>
      <c r="F14664" s="119"/>
    </row>
    <row r="14665" spans="1:6" ht="31.5">
      <c r="A14665" s="127" t="s">
        <v>267</v>
      </c>
      <c r="B14665" s="128" t="s">
        <v>486</v>
      </c>
      <c r="C14665" s="126" t="s">
        <v>1879</v>
      </c>
      <c r="D14665" s="126" t="s">
        <v>1879</v>
      </c>
      <c r="E14665" s="124"/>
      <c r="F14665" s="119"/>
    </row>
    <row r="14666" spans="1:6" ht="63">
      <c r="A14666" s="127" t="s">
        <v>268</v>
      </c>
      <c r="B14666" s="128" t="s">
        <v>411</v>
      </c>
      <c r="C14666" s="126" t="s">
        <v>1879</v>
      </c>
      <c r="D14666" s="126" t="s">
        <v>1879</v>
      </c>
      <c r="E14666" s="124"/>
      <c r="F14666" s="119"/>
    </row>
    <row r="14667" spans="1:6" ht="31.5">
      <c r="A14667" s="127" t="s">
        <v>269</v>
      </c>
      <c r="B14667" s="128" t="s">
        <v>412</v>
      </c>
      <c r="C14667" s="126" t="s">
        <v>1879</v>
      </c>
      <c r="D14667" s="126" t="s">
        <v>1879</v>
      </c>
      <c r="E14667" s="124"/>
      <c r="F14667" s="119"/>
    </row>
    <row r="14668" spans="1:6" ht="47.25">
      <c r="A14668" s="129">
        <v>3</v>
      </c>
      <c r="B14668" s="130" t="s">
        <v>210</v>
      </c>
      <c r="C14668" s="126" t="s">
        <v>1879</v>
      </c>
      <c r="D14668" s="126" t="s">
        <v>1879</v>
      </c>
      <c r="E14668" s="124"/>
      <c r="F14668" s="119"/>
    </row>
    <row r="14669" spans="1:6" ht="31.5">
      <c r="A14669" s="127" t="s">
        <v>299</v>
      </c>
      <c r="B14669" s="128" t="s">
        <v>211</v>
      </c>
      <c r="C14669" s="126" t="s">
        <v>1879</v>
      </c>
      <c r="D14669" s="126" t="s">
        <v>1879</v>
      </c>
      <c r="E14669" s="124"/>
      <c r="F14669" s="119"/>
    </row>
    <row r="14670" spans="1:6">
      <c r="A14670" s="127" t="s">
        <v>240</v>
      </c>
      <c r="B14670" s="128" t="s">
        <v>212</v>
      </c>
      <c r="C14670" s="126" t="s">
        <v>1879</v>
      </c>
      <c r="D14670" s="126" t="s">
        <v>1879</v>
      </c>
      <c r="E14670" s="124"/>
      <c r="F14670" s="119"/>
    </row>
    <row r="14671" spans="1:6">
      <c r="A14671" s="127" t="s">
        <v>242</v>
      </c>
      <c r="B14671" s="128" t="s">
        <v>213</v>
      </c>
      <c r="C14671" s="126" t="s">
        <v>1879</v>
      </c>
      <c r="D14671" s="126" t="s">
        <v>1879</v>
      </c>
      <c r="E14671" s="124"/>
      <c r="F14671" s="119"/>
    </row>
    <row r="14672" spans="1:6">
      <c r="A14672" s="127" t="s">
        <v>214</v>
      </c>
      <c r="B14672" s="128" t="s">
        <v>215</v>
      </c>
      <c r="C14672" s="126" t="s">
        <v>1879</v>
      </c>
      <c r="D14672" s="126" t="s">
        <v>1879</v>
      </c>
      <c r="E14672" s="124"/>
      <c r="F14672" s="119"/>
    </row>
    <row r="14673" spans="1:6">
      <c r="A14673" s="127" t="s">
        <v>216</v>
      </c>
      <c r="B14673" s="128" t="s">
        <v>217</v>
      </c>
      <c r="C14673" s="126" t="s">
        <v>1879</v>
      </c>
      <c r="D14673" s="126" t="s">
        <v>1879</v>
      </c>
      <c r="E14673" s="124"/>
      <c r="F14673" s="119"/>
    </row>
    <row r="14674" spans="1:6">
      <c r="A14674" s="129">
        <v>4</v>
      </c>
      <c r="B14674" s="130" t="s">
        <v>394</v>
      </c>
      <c r="C14674" s="126"/>
      <c r="D14674" s="126"/>
      <c r="E14674" s="124"/>
      <c r="F14674" s="119"/>
    </row>
    <row r="14675" spans="1:6" ht="31.5">
      <c r="A14675" s="126" t="s">
        <v>271</v>
      </c>
      <c r="B14675" s="251" t="s">
        <v>218</v>
      </c>
      <c r="C14675" s="126" t="s">
        <v>1879</v>
      </c>
      <c r="D14675" s="126" t="s">
        <v>1879</v>
      </c>
      <c r="E14675" s="124"/>
      <c r="F14675" s="119"/>
    </row>
    <row r="14676" spans="1:6" ht="63">
      <c r="A14676" s="126" t="s">
        <v>272</v>
      </c>
      <c r="B14676" s="251" t="s">
        <v>392</v>
      </c>
      <c r="C14676" s="126" t="s">
        <v>1879</v>
      </c>
      <c r="D14676" s="126" t="s">
        <v>1879</v>
      </c>
      <c r="E14676" s="124"/>
      <c r="F14676" s="119"/>
    </row>
    <row r="14677" spans="1:6" ht="31.5">
      <c r="A14677" s="126" t="s">
        <v>273</v>
      </c>
      <c r="B14677" s="251" t="s">
        <v>500</v>
      </c>
      <c r="C14677" s="126" t="s">
        <v>1879</v>
      </c>
      <c r="D14677" s="126" t="s">
        <v>1879</v>
      </c>
      <c r="E14677" s="124"/>
      <c r="F14677" s="119"/>
    </row>
    <row r="14678" spans="1:6" ht="31.5">
      <c r="A14678" s="126" t="s">
        <v>138</v>
      </c>
      <c r="B14678" s="251" t="s">
        <v>501</v>
      </c>
      <c r="C14678" s="126" t="s">
        <v>1879</v>
      </c>
      <c r="D14678" s="126" t="s">
        <v>1879</v>
      </c>
      <c r="E14678" s="124"/>
      <c r="F14678" s="119"/>
    </row>
    <row r="14679" spans="1:6">
      <c r="E14679" s="719"/>
      <c r="F14679" s="178" t="s">
        <v>251</v>
      </c>
    </row>
    <row r="14680" spans="1:6">
      <c r="B14680" s="53"/>
      <c r="F14680" s="178" t="s">
        <v>456</v>
      </c>
    </row>
    <row r="14681" spans="1:6">
      <c r="F14681" s="178" t="s">
        <v>182</v>
      </c>
    </row>
    <row r="14682" spans="1:6">
      <c r="F14682" s="178"/>
    </row>
    <row r="14683" spans="1:6">
      <c r="A14683" s="802" t="s">
        <v>399</v>
      </c>
      <c r="B14683" s="802"/>
      <c r="C14683" s="802"/>
      <c r="D14683" s="802"/>
      <c r="E14683" s="802"/>
      <c r="F14683" s="802"/>
    </row>
    <row r="14684" spans="1:6">
      <c r="A14684" s="802" t="s">
        <v>303</v>
      </c>
      <c r="B14684" s="802"/>
      <c r="C14684" s="802"/>
      <c r="D14684" s="802"/>
      <c r="E14684" s="802"/>
      <c r="F14684" s="802"/>
    </row>
    <row r="14685" spans="1:6">
      <c r="F14685" s="178" t="s">
        <v>219</v>
      </c>
    </row>
    <row r="14686" spans="1:6">
      <c r="F14686" s="178" t="s">
        <v>220</v>
      </c>
    </row>
    <row r="14687" spans="1:6">
      <c r="F14687" s="178" t="s">
        <v>221</v>
      </c>
    </row>
    <row r="14688" spans="1:6">
      <c r="F14688" s="246" t="s">
        <v>222</v>
      </c>
    </row>
    <row r="14689" spans="1:6">
      <c r="F14689" s="178" t="s">
        <v>1885</v>
      </c>
    </row>
    <row r="14690" spans="1:6">
      <c r="F14690" s="178" t="s">
        <v>177</v>
      </c>
    </row>
    <row r="14691" spans="1:6">
      <c r="A14691" s="123"/>
    </row>
    <row r="14692" spans="1:6">
      <c r="A14692" s="804" t="s">
        <v>1886</v>
      </c>
      <c r="B14692" s="804"/>
      <c r="C14692" s="804"/>
      <c r="D14692" s="804"/>
      <c r="E14692" s="804"/>
      <c r="F14692" s="804"/>
    </row>
    <row r="14693" spans="1:6">
      <c r="A14693" s="121" t="s">
        <v>1598</v>
      </c>
      <c r="B14693" s="640" t="s">
        <v>1660</v>
      </c>
    </row>
    <row r="14694" spans="1:6">
      <c r="A14694" s="803" t="s">
        <v>262</v>
      </c>
      <c r="B14694" s="781" t="s">
        <v>418</v>
      </c>
      <c r="C14694" s="806" t="s">
        <v>470</v>
      </c>
      <c r="D14694" s="807"/>
      <c r="E14694" s="805" t="s">
        <v>400</v>
      </c>
      <c r="F14694" s="781" t="s">
        <v>401</v>
      </c>
    </row>
    <row r="14695" spans="1:6">
      <c r="A14695" s="803"/>
      <c r="B14695" s="781"/>
      <c r="C14695" s="808"/>
      <c r="D14695" s="809"/>
      <c r="E14695" s="805"/>
      <c r="F14695" s="781"/>
    </row>
    <row r="14696" spans="1:6">
      <c r="A14696" s="803"/>
      <c r="B14696" s="781"/>
      <c r="C14696" s="247" t="s">
        <v>402</v>
      </c>
      <c r="D14696" s="247" t="s">
        <v>403</v>
      </c>
      <c r="E14696" s="805"/>
      <c r="F14696" s="781"/>
    </row>
    <row r="14697" spans="1:6">
      <c r="A14697" s="712">
        <v>1</v>
      </c>
      <c r="B14697" s="709">
        <v>2</v>
      </c>
      <c r="C14697" s="247">
        <v>3</v>
      </c>
      <c r="D14697" s="247">
        <v>4</v>
      </c>
      <c r="E14697" s="711">
        <v>5</v>
      </c>
      <c r="F14697" s="709">
        <v>6</v>
      </c>
    </row>
    <row r="14698" spans="1:6">
      <c r="A14698" s="712">
        <v>1</v>
      </c>
      <c r="B14698" s="248" t="s">
        <v>368</v>
      </c>
      <c r="C14698" s="249"/>
      <c r="D14698" s="249"/>
      <c r="E14698" s="125"/>
      <c r="F14698" s="710"/>
    </row>
    <row r="14699" spans="1:6">
      <c r="A14699" s="126" t="s">
        <v>264</v>
      </c>
      <c r="B14699" s="250" t="s">
        <v>369</v>
      </c>
      <c r="C14699" s="126" t="s">
        <v>1878</v>
      </c>
      <c r="D14699" s="126" t="s">
        <v>1878</v>
      </c>
      <c r="E14699" s="124"/>
      <c r="F14699" s="119"/>
    </row>
    <row r="14700" spans="1:6">
      <c r="A14700" s="126" t="s">
        <v>265</v>
      </c>
      <c r="B14700" s="251" t="s">
        <v>223</v>
      </c>
      <c r="C14700" s="126" t="s">
        <v>1878</v>
      </c>
      <c r="D14700" s="126" t="s">
        <v>1878</v>
      </c>
      <c r="E14700" s="124"/>
      <c r="F14700" s="119"/>
    </row>
    <row r="14701" spans="1:6" ht="31.5">
      <c r="A14701" s="126" t="s">
        <v>276</v>
      </c>
      <c r="B14701" s="251" t="s">
        <v>480</v>
      </c>
      <c r="C14701" s="126" t="s">
        <v>1878</v>
      </c>
      <c r="D14701" s="126" t="s">
        <v>1878</v>
      </c>
      <c r="E14701" s="124"/>
      <c r="F14701" s="119"/>
    </row>
    <row r="14702" spans="1:6" ht="63">
      <c r="A14702" s="127" t="s">
        <v>291</v>
      </c>
      <c r="B14702" s="128" t="s">
        <v>481</v>
      </c>
      <c r="C14702" s="126" t="s">
        <v>1878</v>
      </c>
      <c r="D14702" s="126" t="s">
        <v>1878</v>
      </c>
      <c r="E14702" s="124"/>
      <c r="F14702" s="119"/>
    </row>
    <row r="14703" spans="1:6" ht="31.5">
      <c r="A14703" s="127" t="s">
        <v>482</v>
      </c>
      <c r="B14703" s="128" t="s">
        <v>483</v>
      </c>
      <c r="C14703" s="126" t="s">
        <v>1878</v>
      </c>
      <c r="D14703" s="126" t="s">
        <v>1878</v>
      </c>
      <c r="E14703" s="124"/>
      <c r="F14703" s="119"/>
    </row>
    <row r="14704" spans="1:6">
      <c r="A14704" s="127" t="s">
        <v>484</v>
      </c>
      <c r="B14704" s="128" t="s">
        <v>485</v>
      </c>
      <c r="C14704" s="126" t="s">
        <v>1878</v>
      </c>
      <c r="D14704" s="126" t="s">
        <v>1878</v>
      </c>
      <c r="E14704" s="124"/>
      <c r="F14704" s="119"/>
    </row>
    <row r="14705" spans="1:6">
      <c r="A14705" s="129">
        <v>2</v>
      </c>
      <c r="B14705" s="130" t="s">
        <v>298</v>
      </c>
      <c r="C14705" s="126"/>
      <c r="D14705" s="126"/>
      <c r="E14705" s="124"/>
      <c r="F14705" s="119"/>
    </row>
    <row r="14706" spans="1:6" ht="31.5">
      <c r="A14706" s="127" t="s">
        <v>267</v>
      </c>
      <c r="B14706" s="128" t="s">
        <v>486</v>
      </c>
      <c r="C14706" s="126" t="s">
        <v>1878</v>
      </c>
      <c r="D14706" s="126" t="s">
        <v>1878</v>
      </c>
      <c r="E14706" s="124"/>
      <c r="F14706" s="119"/>
    </row>
    <row r="14707" spans="1:6" ht="63">
      <c r="A14707" s="127" t="s">
        <v>268</v>
      </c>
      <c r="B14707" s="128" t="s">
        <v>411</v>
      </c>
      <c r="C14707" s="126" t="s">
        <v>1878</v>
      </c>
      <c r="D14707" s="126" t="s">
        <v>1878</v>
      </c>
      <c r="E14707" s="124"/>
      <c r="F14707" s="119"/>
    </row>
    <row r="14708" spans="1:6" ht="31.5">
      <c r="A14708" s="127" t="s">
        <v>269</v>
      </c>
      <c r="B14708" s="128" t="s">
        <v>412</v>
      </c>
      <c r="C14708" s="126" t="s">
        <v>1878</v>
      </c>
      <c r="D14708" s="126" t="s">
        <v>1878</v>
      </c>
      <c r="E14708" s="124"/>
      <c r="F14708" s="119"/>
    </row>
    <row r="14709" spans="1:6" ht="47.25">
      <c r="A14709" s="129">
        <v>3</v>
      </c>
      <c r="B14709" s="130" t="s">
        <v>210</v>
      </c>
      <c r="C14709" s="126" t="s">
        <v>1878</v>
      </c>
      <c r="D14709" s="126" t="s">
        <v>1878</v>
      </c>
      <c r="E14709" s="124"/>
      <c r="F14709" s="119"/>
    </row>
    <row r="14710" spans="1:6" ht="31.5">
      <c r="A14710" s="127" t="s">
        <v>299</v>
      </c>
      <c r="B14710" s="128" t="s">
        <v>211</v>
      </c>
      <c r="C14710" s="126" t="s">
        <v>1878</v>
      </c>
      <c r="D14710" s="126" t="s">
        <v>1878</v>
      </c>
      <c r="E14710" s="124"/>
      <c r="F14710" s="119"/>
    </row>
    <row r="14711" spans="1:6">
      <c r="A14711" s="127" t="s">
        <v>240</v>
      </c>
      <c r="B14711" s="128" t="s">
        <v>212</v>
      </c>
      <c r="C14711" s="126" t="s">
        <v>1878</v>
      </c>
      <c r="D14711" s="126" t="s">
        <v>1878</v>
      </c>
      <c r="E14711" s="124"/>
      <c r="F14711" s="119"/>
    </row>
    <row r="14712" spans="1:6">
      <c r="A14712" s="127" t="s">
        <v>242</v>
      </c>
      <c r="B14712" s="128" t="s">
        <v>213</v>
      </c>
      <c r="C14712" s="126" t="s">
        <v>1878</v>
      </c>
      <c r="D14712" s="126" t="s">
        <v>1878</v>
      </c>
      <c r="E14712" s="124"/>
      <c r="F14712" s="119"/>
    </row>
    <row r="14713" spans="1:6">
      <c r="A14713" s="127" t="s">
        <v>214</v>
      </c>
      <c r="B14713" s="128" t="s">
        <v>215</v>
      </c>
      <c r="C14713" s="126" t="s">
        <v>1878</v>
      </c>
      <c r="D14713" s="126" t="s">
        <v>1878</v>
      </c>
      <c r="E14713" s="124"/>
      <c r="F14713" s="119"/>
    </row>
    <row r="14714" spans="1:6">
      <c r="A14714" s="127" t="s">
        <v>216</v>
      </c>
      <c r="B14714" s="128" t="s">
        <v>217</v>
      </c>
      <c r="C14714" s="126" t="s">
        <v>1878</v>
      </c>
      <c r="D14714" s="126" t="s">
        <v>1878</v>
      </c>
      <c r="E14714" s="124"/>
      <c r="F14714" s="119"/>
    </row>
    <row r="14715" spans="1:6">
      <c r="A14715" s="129">
        <v>4</v>
      </c>
      <c r="B14715" s="130" t="s">
        <v>394</v>
      </c>
      <c r="C14715" s="126"/>
      <c r="D14715" s="126"/>
      <c r="E14715" s="124"/>
      <c r="F14715" s="119"/>
    </row>
    <row r="14716" spans="1:6" ht="31.5">
      <c r="A14716" s="126" t="s">
        <v>271</v>
      </c>
      <c r="B14716" s="251" t="s">
        <v>218</v>
      </c>
      <c r="C14716" s="126" t="s">
        <v>1878</v>
      </c>
      <c r="D14716" s="126" t="s">
        <v>1878</v>
      </c>
      <c r="E14716" s="124"/>
      <c r="F14716" s="119"/>
    </row>
    <row r="14717" spans="1:6" ht="63">
      <c r="A14717" s="126" t="s">
        <v>272</v>
      </c>
      <c r="B14717" s="251" t="s">
        <v>392</v>
      </c>
      <c r="C14717" s="126" t="s">
        <v>1878</v>
      </c>
      <c r="D14717" s="126" t="s">
        <v>1878</v>
      </c>
      <c r="E14717" s="124"/>
      <c r="F14717" s="119"/>
    </row>
    <row r="14718" spans="1:6" ht="31.5">
      <c r="A14718" s="126" t="s">
        <v>273</v>
      </c>
      <c r="B14718" s="251" t="s">
        <v>500</v>
      </c>
      <c r="C14718" s="126" t="s">
        <v>1878</v>
      </c>
      <c r="D14718" s="126" t="s">
        <v>1878</v>
      </c>
      <c r="E14718" s="124"/>
      <c r="F14718" s="119"/>
    </row>
    <row r="14719" spans="1:6" ht="31.5">
      <c r="A14719" s="126" t="s">
        <v>138</v>
      </c>
      <c r="B14719" s="251" t="s">
        <v>501</v>
      </c>
      <c r="C14719" s="126" t="s">
        <v>1878</v>
      </c>
      <c r="D14719" s="126" t="s">
        <v>1878</v>
      </c>
      <c r="E14719" s="124"/>
      <c r="F14719" s="119"/>
    </row>
    <row r="14720" spans="1:6">
      <c r="E14720" s="719"/>
      <c r="F14720" s="178" t="s">
        <v>251</v>
      </c>
    </row>
    <row r="14721" spans="1:6">
      <c r="B14721" s="53"/>
      <c r="F14721" s="178" t="s">
        <v>456</v>
      </c>
    </row>
    <row r="14722" spans="1:6">
      <c r="F14722" s="178" t="s">
        <v>182</v>
      </c>
    </row>
    <row r="14723" spans="1:6">
      <c r="F14723" s="178"/>
    </row>
    <row r="14724" spans="1:6">
      <c r="A14724" s="802" t="s">
        <v>399</v>
      </c>
      <c r="B14724" s="802"/>
      <c r="C14724" s="802"/>
      <c r="D14724" s="802"/>
      <c r="E14724" s="802"/>
      <c r="F14724" s="802"/>
    </row>
    <row r="14725" spans="1:6">
      <c r="A14725" s="802" t="s">
        <v>303</v>
      </c>
      <c r="B14725" s="802"/>
      <c r="C14725" s="802"/>
      <c r="D14725" s="802"/>
      <c r="E14725" s="802"/>
      <c r="F14725" s="802"/>
    </row>
    <row r="14726" spans="1:6">
      <c r="F14726" s="178" t="s">
        <v>219</v>
      </c>
    </row>
    <row r="14727" spans="1:6">
      <c r="F14727" s="178" t="s">
        <v>220</v>
      </c>
    </row>
    <row r="14728" spans="1:6">
      <c r="F14728" s="178" t="s">
        <v>221</v>
      </c>
    </row>
    <row r="14729" spans="1:6">
      <c r="F14729" s="246" t="s">
        <v>222</v>
      </c>
    </row>
    <row r="14730" spans="1:6">
      <c r="F14730" s="178" t="s">
        <v>1885</v>
      </c>
    </row>
    <row r="14731" spans="1:6">
      <c r="F14731" s="178" t="s">
        <v>177</v>
      </c>
    </row>
    <row r="14732" spans="1:6">
      <c r="A14732" s="123"/>
    </row>
    <row r="14733" spans="1:6">
      <c r="A14733" s="804" t="s">
        <v>1886</v>
      </c>
      <c r="B14733" s="804"/>
      <c r="C14733" s="804"/>
      <c r="D14733" s="804"/>
      <c r="E14733" s="804"/>
      <c r="F14733" s="804"/>
    </row>
    <row r="14734" spans="1:6">
      <c r="A14734" s="121" t="s">
        <v>1599</v>
      </c>
      <c r="B14734" s="640" t="s">
        <v>1661</v>
      </c>
    </row>
    <row r="14735" spans="1:6">
      <c r="A14735" s="803" t="s">
        <v>262</v>
      </c>
      <c r="B14735" s="781" t="s">
        <v>418</v>
      </c>
      <c r="C14735" s="806" t="s">
        <v>470</v>
      </c>
      <c r="D14735" s="807"/>
      <c r="E14735" s="805" t="s">
        <v>400</v>
      </c>
      <c r="F14735" s="781" t="s">
        <v>401</v>
      </c>
    </row>
    <row r="14736" spans="1:6">
      <c r="A14736" s="803"/>
      <c r="B14736" s="781"/>
      <c r="C14736" s="808"/>
      <c r="D14736" s="809"/>
      <c r="E14736" s="805"/>
      <c r="F14736" s="781"/>
    </row>
    <row r="14737" spans="1:6">
      <c r="A14737" s="803"/>
      <c r="B14737" s="781"/>
      <c r="C14737" s="247" t="s">
        <v>402</v>
      </c>
      <c r="D14737" s="247" t="s">
        <v>403</v>
      </c>
      <c r="E14737" s="805"/>
      <c r="F14737" s="781"/>
    </row>
    <row r="14738" spans="1:6">
      <c r="A14738" s="712">
        <v>1</v>
      </c>
      <c r="B14738" s="709">
        <v>2</v>
      </c>
      <c r="C14738" s="247">
        <v>3</v>
      </c>
      <c r="D14738" s="247">
        <v>4</v>
      </c>
      <c r="E14738" s="711">
        <v>5</v>
      </c>
      <c r="F14738" s="709">
        <v>6</v>
      </c>
    </row>
    <row r="14739" spans="1:6">
      <c r="A14739" s="712">
        <v>1</v>
      </c>
      <c r="B14739" s="248" t="s">
        <v>368</v>
      </c>
      <c r="C14739" s="249"/>
      <c r="D14739" s="249"/>
      <c r="E14739" s="125"/>
      <c r="F14739" s="710"/>
    </row>
    <row r="14740" spans="1:6">
      <c r="A14740" s="126" t="s">
        <v>264</v>
      </c>
      <c r="B14740" s="250" t="s">
        <v>369</v>
      </c>
      <c r="C14740" s="126" t="s">
        <v>1878</v>
      </c>
      <c r="D14740" s="126" t="s">
        <v>1878</v>
      </c>
      <c r="E14740" s="124"/>
      <c r="F14740" s="119"/>
    </row>
    <row r="14741" spans="1:6">
      <c r="A14741" s="126" t="s">
        <v>265</v>
      </c>
      <c r="B14741" s="251" t="s">
        <v>223</v>
      </c>
      <c r="C14741" s="126" t="s">
        <v>1878</v>
      </c>
      <c r="D14741" s="126" t="s">
        <v>1878</v>
      </c>
      <c r="E14741" s="124"/>
      <c r="F14741" s="119"/>
    </row>
    <row r="14742" spans="1:6" ht="31.5">
      <c r="A14742" s="126" t="s">
        <v>276</v>
      </c>
      <c r="B14742" s="251" t="s">
        <v>480</v>
      </c>
      <c r="C14742" s="126" t="s">
        <v>1878</v>
      </c>
      <c r="D14742" s="126" t="s">
        <v>1878</v>
      </c>
      <c r="E14742" s="124"/>
      <c r="F14742" s="119"/>
    </row>
    <row r="14743" spans="1:6" ht="63">
      <c r="A14743" s="127" t="s">
        <v>291</v>
      </c>
      <c r="B14743" s="128" t="s">
        <v>481</v>
      </c>
      <c r="C14743" s="126" t="s">
        <v>1878</v>
      </c>
      <c r="D14743" s="126" t="s">
        <v>1878</v>
      </c>
      <c r="E14743" s="124"/>
      <c r="F14743" s="119"/>
    </row>
    <row r="14744" spans="1:6" ht="31.5">
      <c r="A14744" s="127" t="s">
        <v>482</v>
      </c>
      <c r="B14744" s="128" t="s">
        <v>483</v>
      </c>
      <c r="C14744" s="126" t="s">
        <v>1878</v>
      </c>
      <c r="D14744" s="126" t="s">
        <v>1878</v>
      </c>
      <c r="E14744" s="124"/>
      <c r="F14744" s="119"/>
    </row>
    <row r="14745" spans="1:6">
      <c r="A14745" s="127" t="s">
        <v>484</v>
      </c>
      <c r="B14745" s="128" t="s">
        <v>485</v>
      </c>
      <c r="C14745" s="126" t="s">
        <v>1878</v>
      </c>
      <c r="D14745" s="126" t="s">
        <v>1878</v>
      </c>
      <c r="E14745" s="124"/>
      <c r="F14745" s="119"/>
    </row>
    <row r="14746" spans="1:6">
      <c r="A14746" s="129">
        <v>2</v>
      </c>
      <c r="B14746" s="130" t="s">
        <v>298</v>
      </c>
      <c r="C14746" s="126"/>
      <c r="D14746" s="126"/>
      <c r="E14746" s="124"/>
      <c r="F14746" s="119"/>
    </row>
    <row r="14747" spans="1:6" ht="31.5">
      <c r="A14747" s="127" t="s">
        <v>267</v>
      </c>
      <c r="B14747" s="128" t="s">
        <v>486</v>
      </c>
      <c r="C14747" s="126" t="s">
        <v>1878</v>
      </c>
      <c r="D14747" s="126" t="s">
        <v>1878</v>
      </c>
      <c r="E14747" s="124"/>
      <c r="F14747" s="119"/>
    </row>
    <row r="14748" spans="1:6" ht="63">
      <c r="A14748" s="127" t="s">
        <v>268</v>
      </c>
      <c r="B14748" s="128" t="s">
        <v>411</v>
      </c>
      <c r="C14748" s="126" t="s">
        <v>1878</v>
      </c>
      <c r="D14748" s="126" t="s">
        <v>1878</v>
      </c>
      <c r="E14748" s="124"/>
      <c r="F14748" s="119"/>
    </row>
    <row r="14749" spans="1:6" ht="31.5">
      <c r="A14749" s="127" t="s">
        <v>269</v>
      </c>
      <c r="B14749" s="128" t="s">
        <v>412</v>
      </c>
      <c r="C14749" s="126" t="s">
        <v>1878</v>
      </c>
      <c r="D14749" s="126" t="s">
        <v>1878</v>
      </c>
      <c r="E14749" s="124"/>
      <c r="F14749" s="119"/>
    </row>
    <row r="14750" spans="1:6" ht="47.25">
      <c r="A14750" s="129">
        <v>3</v>
      </c>
      <c r="B14750" s="130" t="s">
        <v>210</v>
      </c>
      <c r="C14750" s="126" t="s">
        <v>1878</v>
      </c>
      <c r="D14750" s="126" t="s">
        <v>1878</v>
      </c>
      <c r="E14750" s="124"/>
      <c r="F14750" s="119"/>
    </row>
    <row r="14751" spans="1:6" ht="31.5">
      <c r="A14751" s="127" t="s">
        <v>299</v>
      </c>
      <c r="B14751" s="128" t="s">
        <v>211</v>
      </c>
      <c r="C14751" s="126" t="s">
        <v>1878</v>
      </c>
      <c r="D14751" s="126" t="s">
        <v>1878</v>
      </c>
      <c r="E14751" s="124"/>
      <c r="F14751" s="119"/>
    </row>
    <row r="14752" spans="1:6">
      <c r="A14752" s="127" t="s">
        <v>240</v>
      </c>
      <c r="B14752" s="128" t="s">
        <v>212</v>
      </c>
      <c r="C14752" s="126" t="s">
        <v>1878</v>
      </c>
      <c r="D14752" s="126" t="s">
        <v>1878</v>
      </c>
      <c r="E14752" s="124"/>
      <c r="F14752" s="119"/>
    </row>
    <row r="14753" spans="1:6">
      <c r="A14753" s="127" t="s">
        <v>242</v>
      </c>
      <c r="B14753" s="128" t="s">
        <v>213</v>
      </c>
      <c r="C14753" s="126" t="s">
        <v>1878</v>
      </c>
      <c r="D14753" s="126" t="s">
        <v>1878</v>
      </c>
      <c r="E14753" s="124"/>
      <c r="F14753" s="119"/>
    </row>
    <row r="14754" spans="1:6">
      <c r="A14754" s="127" t="s">
        <v>214</v>
      </c>
      <c r="B14754" s="128" t="s">
        <v>215</v>
      </c>
      <c r="C14754" s="126" t="s">
        <v>1878</v>
      </c>
      <c r="D14754" s="126" t="s">
        <v>1878</v>
      </c>
      <c r="E14754" s="124"/>
      <c r="F14754" s="119"/>
    </row>
    <row r="14755" spans="1:6">
      <c r="A14755" s="127" t="s">
        <v>216</v>
      </c>
      <c r="B14755" s="128" t="s">
        <v>217</v>
      </c>
      <c r="C14755" s="126" t="s">
        <v>1878</v>
      </c>
      <c r="D14755" s="126" t="s">
        <v>1878</v>
      </c>
      <c r="E14755" s="124"/>
      <c r="F14755" s="119"/>
    </row>
    <row r="14756" spans="1:6">
      <c r="A14756" s="129">
        <v>4</v>
      </c>
      <c r="B14756" s="130" t="s">
        <v>394</v>
      </c>
      <c r="C14756" s="126"/>
      <c r="D14756" s="126"/>
      <c r="E14756" s="124"/>
      <c r="F14756" s="119"/>
    </row>
    <row r="14757" spans="1:6" ht="31.5">
      <c r="A14757" s="126" t="s">
        <v>271</v>
      </c>
      <c r="B14757" s="251" t="s">
        <v>218</v>
      </c>
      <c r="C14757" s="126" t="s">
        <v>1878</v>
      </c>
      <c r="D14757" s="126" t="s">
        <v>1878</v>
      </c>
      <c r="E14757" s="124"/>
      <c r="F14757" s="119"/>
    </row>
    <row r="14758" spans="1:6" ht="63">
      <c r="A14758" s="126" t="s">
        <v>272</v>
      </c>
      <c r="B14758" s="251" t="s">
        <v>392</v>
      </c>
      <c r="C14758" s="126" t="s">
        <v>1878</v>
      </c>
      <c r="D14758" s="126" t="s">
        <v>1878</v>
      </c>
      <c r="E14758" s="124"/>
      <c r="F14758" s="119"/>
    </row>
    <row r="14759" spans="1:6" ht="31.5">
      <c r="A14759" s="126" t="s">
        <v>273</v>
      </c>
      <c r="B14759" s="251" t="s">
        <v>500</v>
      </c>
      <c r="C14759" s="126" t="s">
        <v>1878</v>
      </c>
      <c r="D14759" s="126" t="s">
        <v>1878</v>
      </c>
      <c r="E14759" s="124"/>
      <c r="F14759" s="119"/>
    </row>
    <row r="14760" spans="1:6" ht="31.5">
      <c r="A14760" s="126" t="s">
        <v>138</v>
      </c>
      <c r="B14760" s="251" t="s">
        <v>501</v>
      </c>
      <c r="C14760" s="126" t="s">
        <v>1878</v>
      </c>
      <c r="D14760" s="126" t="s">
        <v>1878</v>
      </c>
      <c r="E14760" s="124"/>
      <c r="F14760" s="119"/>
    </row>
    <row r="14761" spans="1:6">
      <c r="E14761" s="719"/>
      <c r="F14761" s="178" t="s">
        <v>251</v>
      </c>
    </row>
    <row r="14762" spans="1:6">
      <c r="B14762" s="53"/>
      <c r="F14762" s="178" t="s">
        <v>456</v>
      </c>
    </row>
    <row r="14763" spans="1:6">
      <c r="F14763" s="178" t="s">
        <v>182</v>
      </c>
    </row>
    <row r="14764" spans="1:6">
      <c r="F14764" s="178"/>
    </row>
    <row r="14765" spans="1:6">
      <c r="A14765" s="802" t="s">
        <v>399</v>
      </c>
      <c r="B14765" s="802"/>
      <c r="C14765" s="802"/>
      <c r="D14765" s="802"/>
      <c r="E14765" s="802"/>
      <c r="F14765" s="802"/>
    </row>
    <row r="14766" spans="1:6">
      <c r="A14766" s="802" t="s">
        <v>303</v>
      </c>
      <c r="B14766" s="802"/>
      <c r="C14766" s="802"/>
      <c r="D14766" s="802"/>
      <c r="E14766" s="802"/>
      <c r="F14766" s="802"/>
    </row>
    <row r="14767" spans="1:6">
      <c r="F14767" s="178" t="s">
        <v>219</v>
      </c>
    </row>
    <row r="14768" spans="1:6">
      <c r="F14768" s="178" t="s">
        <v>220</v>
      </c>
    </row>
    <row r="14769" spans="1:6">
      <c r="F14769" s="178" t="s">
        <v>221</v>
      </c>
    </row>
    <row r="14770" spans="1:6">
      <c r="F14770" s="246" t="s">
        <v>222</v>
      </c>
    </row>
    <row r="14771" spans="1:6">
      <c r="F14771" s="178" t="s">
        <v>1885</v>
      </c>
    </row>
    <row r="14772" spans="1:6">
      <c r="F14772" s="178" t="s">
        <v>177</v>
      </c>
    </row>
    <row r="14773" spans="1:6">
      <c r="A14773" s="123"/>
    </row>
    <row r="14774" spans="1:6">
      <c r="A14774" s="804" t="s">
        <v>1886</v>
      </c>
      <c r="B14774" s="804"/>
      <c r="C14774" s="804"/>
      <c r="D14774" s="804"/>
      <c r="E14774" s="804"/>
      <c r="F14774" s="804"/>
    </row>
    <row r="14775" spans="1:6">
      <c r="A14775" s="121" t="s">
        <v>1600</v>
      </c>
      <c r="B14775" s="640" t="s">
        <v>1662</v>
      </c>
    </row>
    <row r="14776" spans="1:6">
      <c r="A14776" s="803" t="s">
        <v>262</v>
      </c>
      <c r="B14776" s="781" t="s">
        <v>418</v>
      </c>
      <c r="C14776" s="806" t="s">
        <v>470</v>
      </c>
      <c r="D14776" s="807"/>
      <c r="E14776" s="805" t="s">
        <v>400</v>
      </c>
      <c r="F14776" s="781" t="s">
        <v>401</v>
      </c>
    </row>
    <row r="14777" spans="1:6">
      <c r="A14777" s="803"/>
      <c r="B14777" s="781"/>
      <c r="C14777" s="808"/>
      <c r="D14777" s="809"/>
      <c r="E14777" s="805"/>
      <c r="F14777" s="781"/>
    </row>
    <row r="14778" spans="1:6">
      <c r="A14778" s="803"/>
      <c r="B14778" s="781"/>
      <c r="C14778" s="247" t="s">
        <v>402</v>
      </c>
      <c r="D14778" s="247" t="s">
        <v>403</v>
      </c>
      <c r="E14778" s="805"/>
      <c r="F14778" s="781"/>
    </row>
    <row r="14779" spans="1:6">
      <c r="A14779" s="712">
        <v>1</v>
      </c>
      <c r="B14779" s="709">
        <v>2</v>
      </c>
      <c r="C14779" s="247">
        <v>3</v>
      </c>
      <c r="D14779" s="247">
        <v>4</v>
      </c>
      <c r="E14779" s="711">
        <v>5</v>
      </c>
      <c r="F14779" s="709">
        <v>6</v>
      </c>
    </row>
    <row r="14780" spans="1:6">
      <c r="A14780" s="712">
        <v>1</v>
      </c>
      <c r="B14780" s="248" t="s">
        <v>368</v>
      </c>
      <c r="C14780" s="249"/>
      <c r="D14780" s="249"/>
      <c r="E14780" s="125"/>
      <c r="F14780" s="710"/>
    </row>
    <row r="14781" spans="1:6">
      <c r="A14781" s="126" t="s">
        <v>264</v>
      </c>
      <c r="B14781" s="250" t="s">
        <v>369</v>
      </c>
      <c r="C14781" s="126" t="s">
        <v>1878</v>
      </c>
      <c r="D14781" s="126" t="s">
        <v>1878</v>
      </c>
      <c r="E14781" s="124"/>
      <c r="F14781" s="119"/>
    </row>
    <row r="14782" spans="1:6">
      <c r="A14782" s="126" t="s">
        <v>265</v>
      </c>
      <c r="B14782" s="251" t="s">
        <v>223</v>
      </c>
      <c r="C14782" s="126" t="s">
        <v>1878</v>
      </c>
      <c r="D14782" s="126" t="s">
        <v>1878</v>
      </c>
      <c r="E14782" s="124"/>
      <c r="F14782" s="119"/>
    </row>
    <row r="14783" spans="1:6" ht="31.5">
      <c r="A14783" s="126" t="s">
        <v>276</v>
      </c>
      <c r="B14783" s="251" t="s">
        <v>480</v>
      </c>
      <c r="C14783" s="126" t="s">
        <v>1878</v>
      </c>
      <c r="D14783" s="126" t="s">
        <v>1878</v>
      </c>
      <c r="E14783" s="124"/>
      <c r="F14783" s="119"/>
    </row>
    <row r="14784" spans="1:6" ht="63">
      <c r="A14784" s="127" t="s">
        <v>291</v>
      </c>
      <c r="B14784" s="128" t="s">
        <v>481</v>
      </c>
      <c r="C14784" s="126" t="s">
        <v>1878</v>
      </c>
      <c r="D14784" s="126" t="s">
        <v>1878</v>
      </c>
      <c r="E14784" s="124"/>
      <c r="F14784" s="119"/>
    </row>
    <row r="14785" spans="1:6" ht="31.5">
      <c r="A14785" s="127" t="s">
        <v>482</v>
      </c>
      <c r="B14785" s="128" t="s">
        <v>483</v>
      </c>
      <c r="C14785" s="126" t="s">
        <v>1878</v>
      </c>
      <c r="D14785" s="126" t="s">
        <v>1878</v>
      </c>
      <c r="E14785" s="124"/>
      <c r="F14785" s="119"/>
    </row>
    <row r="14786" spans="1:6">
      <c r="A14786" s="127" t="s">
        <v>484</v>
      </c>
      <c r="B14786" s="128" t="s">
        <v>485</v>
      </c>
      <c r="C14786" s="126" t="s">
        <v>1878</v>
      </c>
      <c r="D14786" s="126" t="s">
        <v>1878</v>
      </c>
      <c r="E14786" s="124"/>
      <c r="F14786" s="119"/>
    </row>
    <row r="14787" spans="1:6">
      <c r="A14787" s="129">
        <v>2</v>
      </c>
      <c r="B14787" s="130" t="s">
        <v>298</v>
      </c>
      <c r="C14787" s="126"/>
      <c r="D14787" s="126"/>
      <c r="E14787" s="124"/>
      <c r="F14787" s="119"/>
    </row>
    <row r="14788" spans="1:6" ht="31.5">
      <c r="A14788" s="127" t="s">
        <v>267</v>
      </c>
      <c r="B14788" s="128" t="s">
        <v>486</v>
      </c>
      <c r="C14788" s="126" t="s">
        <v>1878</v>
      </c>
      <c r="D14788" s="126" t="s">
        <v>1878</v>
      </c>
      <c r="E14788" s="124"/>
      <c r="F14788" s="119"/>
    </row>
    <row r="14789" spans="1:6" ht="63">
      <c r="A14789" s="127" t="s">
        <v>268</v>
      </c>
      <c r="B14789" s="128" t="s">
        <v>411</v>
      </c>
      <c r="C14789" s="126" t="s">
        <v>1878</v>
      </c>
      <c r="D14789" s="126" t="s">
        <v>1878</v>
      </c>
      <c r="E14789" s="124"/>
      <c r="F14789" s="119"/>
    </row>
    <row r="14790" spans="1:6" ht="31.5">
      <c r="A14790" s="127" t="s">
        <v>269</v>
      </c>
      <c r="B14790" s="128" t="s">
        <v>412</v>
      </c>
      <c r="C14790" s="126" t="s">
        <v>1878</v>
      </c>
      <c r="D14790" s="126" t="s">
        <v>1878</v>
      </c>
      <c r="E14790" s="124"/>
      <c r="F14790" s="119"/>
    </row>
    <row r="14791" spans="1:6" ht="47.25">
      <c r="A14791" s="129">
        <v>3</v>
      </c>
      <c r="B14791" s="130" t="s">
        <v>210</v>
      </c>
      <c r="C14791" s="126" t="s">
        <v>1878</v>
      </c>
      <c r="D14791" s="126" t="s">
        <v>1878</v>
      </c>
      <c r="E14791" s="124"/>
      <c r="F14791" s="119"/>
    </row>
    <row r="14792" spans="1:6" ht="31.5">
      <c r="A14792" s="127" t="s">
        <v>299</v>
      </c>
      <c r="B14792" s="128" t="s">
        <v>211</v>
      </c>
      <c r="C14792" s="126" t="s">
        <v>1878</v>
      </c>
      <c r="D14792" s="126" t="s">
        <v>1878</v>
      </c>
      <c r="E14792" s="124"/>
      <c r="F14792" s="119"/>
    </row>
    <row r="14793" spans="1:6">
      <c r="A14793" s="127" t="s">
        <v>240</v>
      </c>
      <c r="B14793" s="128" t="s">
        <v>212</v>
      </c>
      <c r="C14793" s="126" t="s">
        <v>1878</v>
      </c>
      <c r="D14793" s="126" t="s">
        <v>1878</v>
      </c>
      <c r="E14793" s="124"/>
      <c r="F14793" s="119"/>
    </row>
    <row r="14794" spans="1:6">
      <c r="A14794" s="127" t="s">
        <v>242</v>
      </c>
      <c r="B14794" s="128" t="s">
        <v>213</v>
      </c>
      <c r="C14794" s="126" t="s">
        <v>1878</v>
      </c>
      <c r="D14794" s="126" t="s">
        <v>1878</v>
      </c>
      <c r="E14794" s="124"/>
      <c r="F14794" s="119"/>
    </row>
    <row r="14795" spans="1:6">
      <c r="A14795" s="127" t="s">
        <v>214</v>
      </c>
      <c r="B14795" s="128" t="s">
        <v>215</v>
      </c>
      <c r="C14795" s="126" t="s">
        <v>1878</v>
      </c>
      <c r="D14795" s="126" t="s">
        <v>1878</v>
      </c>
      <c r="E14795" s="124"/>
      <c r="F14795" s="119"/>
    </row>
    <row r="14796" spans="1:6">
      <c r="A14796" s="127" t="s">
        <v>216</v>
      </c>
      <c r="B14796" s="128" t="s">
        <v>217</v>
      </c>
      <c r="C14796" s="126" t="s">
        <v>1878</v>
      </c>
      <c r="D14796" s="126" t="s">
        <v>1878</v>
      </c>
      <c r="E14796" s="124"/>
      <c r="F14796" s="119"/>
    </row>
    <row r="14797" spans="1:6">
      <c r="A14797" s="129">
        <v>4</v>
      </c>
      <c r="B14797" s="130" t="s">
        <v>394</v>
      </c>
      <c r="C14797" s="126"/>
      <c r="D14797" s="126"/>
      <c r="E14797" s="124"/>
      <c r="F14797" s="119"/>
    </row>
    <row r="14798" spans="1:6" ht="31.5">
      <c r="A14798" s="126" t="s">
        <v>271</v>
      </c>
      <c r="B14798" s="251" t="s">
        <v>218</v>
      </c>
      <c r="C14798" s="126" t="s">
        <v>1878</v>
      </c>
      <c r="D14798" s="126" t="s">
        <v>1878</v>
      </c>
      <c r="E14798" s="124"/>
      <c r="F14798" s="119"/>
    </row>
    <row r="14799" spans="1:6" ht="63">
      <c r="A14799" s="126" t="s">
        <v>272</v>
      </c>
      <c r="B14799" s="251" t="s">
        <v>392</v>
      </c>
      <c r="C14799" s="126" t="s">
        <v>1878</v>
      </c>
      <c r="D14799" s="126" t="s">
        <v>1878</v>
      </c>
      <c r="E14799" s="124"/>
      <c r="F14799" s="119"/>
    </row>
    <row r="14800" spans="1:6" ht="31.5">
      <c r="A14800" s="126" t="s">
        <v>273</v>
      </c>
      <c r="B14800" s="251" t="s">
        <v>500</v>
      </c>
      <c r="C14800" s="126" t="s">
        <v>1878</v>
      </c>
      <c r="D14800" s="126" t="s">
        <v>1878</v>
      </c>
      <c r="E14800" s="124"/>
      <c r="F14800" s="119"/>
    </row>
    <row r="14801" spans="1:6" ht="31.5">
      <c r="A14801" s="126" t="s">
        <v>138</v>
      </c>
      <c r="B14801" s="251" t="s">
        <v>501</v>
      </c>
      <c r="C14801" s="126" t="s">
        <v>1878</v>
      </c>
      <c r="D14801" s="126" t="s">
        <v>1878</v>
      </c>
      <c r="E14801" s="124"/>
      <c r="F14801" s="119"/>
    </row>
    <row r="14802" spans="1:6">
      <c r="E14802" s="719"/>
      <c r="F14802" s="178" t="s">
        <v>251</v>
      </c>
    </row>
    <row r="14803" spans="1:6">
      <c r="B14803" s="53"/>
      <c r="F14803" s="178" t="s">
        <v>456</v>
      </c>
    </row>
    <row r="14804" spans="1:6">
      <c r="F14804" s="178" t="s">
        <v>182</v>
      </c>
    </row>
    <row r="14805" spans="1:6">
      <c r="F14805" s="178"/>
    </row>
    <row r="14806" spans="1:6">
      <c r="A14806" s="802" t="s">
        <v>399</v>
      </c>
      <c r="B14806" s="802"/>
      <c r="C14806" s="802"/>
      <c r="D14806" s="802"/>
      <c r="E14806" s="802"/>
      <c r="F14806" s="802"/>
    </row>
    <row r="14807" spans="1:6">
      <c r="A14807" s="802" t="s">
        <v>303</v>
      </c>
      <c r="B14807" s="802"/>
      <c r="C14807" s="802"/>
      <c r="D14807" s="802"/>
      <c r="E14807" s="802"/>
      <c r="F14807" s="802"/>
    </row>
    <row r="14808" spans="1:6">
      <c r="F14808" s="178" t="s">
        <v>219</v>
      </c>
    </row>
    <row r="14809" spans="1:6">
      <c r="F14809" s="178" t="s">
        <v>220</v>
      </c>
    </row>
    <row r="14810" spans="1:6">
      <c r="F14810" s="178" t="s">
        <v>221</v>
      </c>
    </row>
    <row r="14811" spans="1:6">
      <c r="F14811" s="246" t="s">
        <v>222</v>
      </c>
    </row>
    <row r="14812" spans="1:6">
      <c r="F14812" s="178" t="s">
        <v>1885</v>
      </c>
    </row>
    <row r="14813" spans="1:6">
      <c r="F14813" s="178" t="s">
        <v>177</v>
      </c>
    </row>
    <row r="14814" spans="1:6">
      <c r="A14814" s="123"/>
    </row>
    <row r="14815" spans="1:6">
      <c r="A14815" s="804" t="s">
        <v>1886</v>
      </c>
      <c r="B14815" s="804"/>
      <c r="C14815" s="804"/>
      <c r="D14815" s="804"/>
      <c r="E14815" s="804"/>
      <c r="F14815" s="804"/>
    </row>
    <row r="14816" spans="1:6">
      <c r="A14816" s="121" t="s">
        <v>1601</v>
      </c>
      <c r="B14816" s="640" t="s">
        <v>1663</v>
      </c>
    </row>
    <row r="14817" spans="1:6">
      <c r="A14817" s="803" t="s">
        <v>262</v>
      </c>
      <c r="B14817" s="781" t="s">
        <v>418</v>
      </c>
      <c r="C14817" s="806" t="s">
        <v>470</v>
      </c>
      <c r="D14817" s="807"/>
      <c r="E14817" s="805" t="s">
        <v>400</v>
      </c>
      <c r="F14817" s="781" t="s">
        <v>401</v>
      </c>
    </row>
    <row r="14818" spans="1:6">
      <c r="A14818" s="803"/>
      <c r="B14818" s="781"/>
      <c r="C14818" s="808"/>
      <c r="D14818" s="809"/>
      <c r="E14818" s="805"/>
      <c r="F14818" s="781"/>
    </row>
    <row r="14819" spans="1:6">
      <c r="A14819" s="803"/>
      <c r="B14819" s="781"/>
      <c r="C14819" s="247" t="s">
        <v>402</v>
      </c>
      <c r="D14819" s="247" t="s">
        <v>403</v>
      </c>
      <c r="E14819" s="805"/>
      <c r="F14819" s="781"/>
    </row>
    <row r="14820" spans="1:6">
      <c r="A14820" s="712">
        <v>1</v>
      </c>
      <c r="B14820" s="709">
        <v>2</v>
      </c>
      <c r="C14820" s="247">
        <v>3</v>
      </c>
      <c r="D14820" s="247">
        <v>4</v>
      </c>
      <c r="E14820" s="711">
        <v>5</v>
      </c>
      <c r="F14820" s="709">
        <v>6</v>
      </c>
    </row>
    <row r="14821" spans="1:6">
      <c r="A14821" s="712">
        <v>1</v>
      </c>
      <c r="B14821" s="248" t="s">
        <v>368</v>
      </c>
      <c r="C14821" s="249"/>
      <c r="D14821" s="249"/>
      <c r="E14821" s="125"/>
      <c r="F14821" s="710"/>
    </row>
    <row r="14822" spans="1:6">
      <c r="A14822" s="126" t="s">
        <v>264</v>
      </c>
      <c r="B14822" s="250" t="s">
        <v>369</v>
      </c>
      <c r="C14822" s="126" t="s">
        <v>1878</v>
      </c>
      <c r="D14822" s="126" t="s">
        <v>1878</v>
      </c>
      <c r="E14822" s="124"/>
      <c r="F14822" s="119"/>
    </row>
    <row r="14823" spans="1:6">
      <c r="A14823" s="126" t="s">
        <v>265</v>
      </c>
      <c r="B14823" s="251" t="s">
        <v>223</v>
      </c>
      <c r="C14823" s="126" t="s">
        <v>1878</v>
      </c>
      <c r="D14823" s="126" t="s">
        <v>1878</v>
      </c>
      <c r="E14823" s="124"/>
      <c r="F14823" s="119"/>
    </row>
    <row r="14824" spans="1:6" ht="31.5">
      <c r="A14824" s="126" t="s">
        <v>276</v>
      </c>
      <c r="B14824" s="251" t="s">
        <v>480</v>
      </c>
      <c r="C14824" s="126" t="s">
        <v>1878</v>
      </c>
      <c r="D14824" s="126" t="s">
        <v>1878</v>
      </c>
      <c r="E14824" s="124"/>
      <c r="F14824" s="119"/>
    </row>
    <row r="14825" spans="1:6" ht="63">
      <c r="A14825" s="127" t="s">
        <v>291</v>
      </c>
      <c r="B14825" s="128" t="s">
        <v>481</v>
      </c>
      <c r="C14825" s="126" t="s">
        <v>1878</v>
      </c>
      <c r="D14825" s="126" t="s">
        <v>1878</v>
      </c>
      <c r="E14825" s="124"/>
      <c r="F14825" s="119"/>
    </row>
    <row r="14826" spans="1:6" ht="31.5">
      <c r="A14826" s="127" t="s">
        <v>482</v>
      </c>
      <c r="B14826" s="128" t="s">
        <v>483</v>
      </c>
      <c r="C14826" s="126" t="s">
        <v>1878</v>
      </c>
      <c r="D14826" s="126" t="s">
        <v>1878</v>
      </c>
      <c r="E14826" s="124"/>
      <c r="F14826" s="119"/>
    </row>
    <row r="14827" spans="1:6">
      <c r="A14827" s="127" t="s">
        <v>484</v>
      </c>
      <c r="B14827" s="128" t="s">
        <v>485</v>
      </c>
      <c r="C14827" s="126" t="s">
        <v>1878</v>
      </c>
      <c r="D14827" s="126" t="s">
        <v>1878</v>
      </c>
      <c r="E14827" s="124"/>
      <c r="F14827" s="119"/>
    </row>
    <row r="14828" spans="1:6">
      <c r="A14828" s="129">
        <v>2</v>
      </c>
      <c r="B14828" s="130" t="s">
        <v>298</v>
      </c>
      <c r="C14828" s="126"/>
      <c r="D14828" s="126"/>
      <c r="E14828" s="124"/>
      <c r="F14828" s="119"/>
    </row>
    <row r="14829" spans="1:6" ht="31.5">
      <c r="A14829" s="127" t="s">
        <v>267</v>
      </c>
      <c r="B14829" s="128" t="s">
        <v>486</v>
      </c>
      <c r="C14829" s="126" t="s">
        <v>1878</v>
      </c>
      <c r="D14829" s="126" t="s">
        <v>1878</v>
      </c>
      <c r="E14829" s="124"/>
      <c r="F14829" s="119"/>
    </row>
    <row r="14830" spans="1:6" ht="63">
      <c r="A14830" s="127" t="s">
        <v>268</v>
      </c>
      <c r="B14830" s="128" t="s">
        <v>411</v>
      </c>
      <c r="C14830" s="126" t="s">
        <v>1878</v>
      </c>
      <c r="D14830" s="126" t="s">
        <v>1878</v>
      </c>
      <c r="E14830" s="124"/>
      <c r="F14830" s="119"/>
    </row>
    <row r="14831" spans="1:6" ht="31.5">
      <c r="A14831" s="127" t="s">
        <v>269</v>
      </c>
      <c r="B14831" s="128" t="s">
        <v>412</v>
      </c>
      <c r="C14831" s="126" t="s">
        <v>1878</v>
      </c>
      <c r="D14831" s="126" t="s">
        <v>1878</v>
      </c>
      <c r="E14831" s="124"/>
      <c r="F14831" s="119"/>
    </row>
    <row r="14832" spans="1:6" ht="47.25">
      <c r="A14832" s="129">
        <v>3</v>
      </c>
      <c r="B14832" s="130" t="s">
        <v>210</v>
      </c>
      <c r="C14832" s="126" t="s">
        <v>1878</v>
      </c>
      <c r="D14832" s="126" t="s">
        <v>1878</v>
      </c>
      <c r="E14832" s="124"/>
      <c r="F14832" s="119"/>
    </row>
    <row r="14833" spans="1:6" ht="31.5">
      <c r="A14833" s="127" t="s">
        <v>299</v>
      </c>
      <c r="B14833" s="128" t="s">
        <v>211</v>
      </c>
      <c r="C14833" s="126" t="s">
        <v>1878</v>
      </c>
      <c r="D14833" s="126" t="s">
        <v>1878</v>
      </c>
      <c r="E14833" s="124"/>
      <c r="F14833" s="119"/>
    </row>
    <row r="14834" spans="1:6">
      <c r="A14834" s="127" t="s">
        <v>240</v>
      </c>
      <c r="B14834" s="128" t="s">
        <v>212</v>
      </c>
      <c r="C14834" s="126" t="s">
        <v>1878</v>
      </c>
      <c r="D14834" s="126" t="s">
        <v>1878</v>
      </c>
      <c r="E14834" s="124"/>
      <c r="F14834" s="119"/>
    </row>
    <row r="14835" spans="1:6">
      <c r="A14835" s="127" t="s">
        <v>242</v>
      </c>
      <c r="B14835" s="128" t="s">
        <v>213</v>
      </c>
      <c r="C14835" s="126" t="s">
        <v>1878</v>
      </c>
      <c r="D14835" s="126" t="s">
        <v>1878</v>
      </c>
      <c r="E14835" s="124"/>
      <c r="F14835" s="119"/>
    </row>
    <row r="14836" spans="1:6">
      <c r="A14836" s="127" t="s">
        <v>214</v>
      </c>
      <c r="B14836" s="128" t="s">
        <v>215</v>
      </c>
      <c r="C14836" s="126" t="s">
        <v>1878</v>
      </c>
      <c r="D14836" s="126" t="s">
        <v>1878</v>
      </c>
      <c r="E14836" s="124"/>
      <c r="F14836" s="119"/>
    </row>
    <row r="14837" spans="1:6">
      <c r="A14837" s="127" t="s">
        <v>216</v>
      </c>
      <c r="B14837" s="128" t="s">
        <v>217</v>
      </c>
      <c r="C14837" s="126" t="s">
        <v>1878</v>
      </c>
      <c r="D14837" s="126" t="s">
        <v>1878</v>
      </c>
      <c r="E14837" s="124"/>
      <c r="F14837" s="119"/>
    </row>
    <row r="14838" spans="1:6">
      <c r="A14838" s="129">
        <v>4</v>
      </c>
      <c r="B14838" s="130" t="s">
        <v>394</v>
      </c>
      <c r="C14838" s="126"/>
      <c r="D14838" s="126"/>
      <c r="E14838" s="124"/>
      <c r="F14838" s="119"/>
    </row>
    <row r="14839" spans="1:6" ht="31.5">
      <c r="A14839" s="126" t="s">
        <v>271</v>
      </c>
      <c r="B14839" s="251" t="s">
        <v>218</v>
      </c>
      <c r="C14839" s="126" t="s">
        <v>1878</v>
      </c>
      <c r="D14839" s="126" t="s">
        <v>1878</v>
      </c>
      <c r="E14839" s="124"/>
      <c r="F14839" s="119"/>
    </row>
    <row r="14840" spans="1:6" ht="63">
      <c r="A14840" s="126" t="s">
        <v>272</v>
      </c>
      <c r="B14840" s="251" t="s">
        <v>392</v>
      </c>
      <c r="C14840" s="126" t="s">
        <v>1878</v>
      </c>
      <c r="D14840" s="126" t="s">
        <v>1878</v>
      </c>
      <c r="E14840" s="124"/>
      <c r="F14840" s="119"/>
    </row>
    <row r="14841" spans="1:6" ht="31.5">
      <c r="A14841" s="126" t="s">
        <v>273</v>
      </c>
      <c r="B14841" s="251" t="s">
        <v>500</v>
      </c>
      <c r="C14841" s="126" t="s">
        <v>1878</v>
      </c>
      <c r="D14841" s="126" t="s">
        <v>1878</v>
      </c>
      <c r="E14841" s="124"/>
      <c r="F14841" s="119"/>
    </row>
    <row r="14842" spans="1:6" ht="31.5">
      <c r="A14842" s="126" t="s">
        <v>138</v>
      </c>
      <c r="B14842" s="251" t="s">
        <v>501</v>
      </c>
      <c r="C14842" s="126" t="s">
        <v>1878</v>
      </c>
      <c r="D14842" s="126" t="s">
        <v>1878</v>
      </c>
      <c r="E14842" s="124"/>
      <c r="F14842" s="119"/>
    </row>
    <row r="14843" spans="1:6">
      <c r="E14843" s="719"/>
      <c r="F14843" s="178" t="s">
        <v>251</v>
      </c>
    </row>
    <row r="14844" spans="1:6">
      <c r="B14844" s="53"/>
      <c r="F14844" s="178" t="s">
        <v>456</v>
      </c>
    </row>
    <row r="14845" spans="1:6">
      <c r="F14845" s="178" t="s">
        <v>182</v>
      </c>
    </row>
    <row r="14846" spans="1:6">
      <c r="F14846" s="178"/>
    </row>
    <row r="14847" spans="1:6">
      <c r="A14847" s="802" t="s">
        <v>399</v>
      </c>
      <c r="B14847" s="802"/>
      <c r="C14847" s="802"/>
      <c r="D14847" s="802"/>
      <c r="E14847" s="802"/>
      <c r="F14847" s="802"/>
    </row>
    <row r="14848" spans="1:6">
      <c r="A14848" s="802" t="s">
        <v>303</v>
      </c>
      <c r="B14848" s="802"/>
      <c r="C14848" s="802"/>
      <c r="D14848" s="802"/>
      <c r="E14848" s="802"/>
      <c r="F14848" s="802"/>
    </row>
    <row r="14849" spans="1:6">
      <c r="F14849" s="178" t="s">
        <v>219</v>
      </c>
    </row>
    <row r="14850" spans="1:6">
      <c r="F14850" s="178" t="s">
        <v>220</v>
      </c>
    </row>
    <row r="14851" spans="1:6">
      <c r="F14851" s="178" t="s">
        <v>221</v>
      </c>
    </row>
    <row r="14852" spans="1:6">
      <c r="F14852" s="246" t="s">
        <v>222</v>
      </c>
    </row>
    <row r="14853" spans="1:6">
      <c r="F14853" s="178" t="s">
        <v>1885</v>
      </c>
    </row>
    <row r="14854" spans="1:6">
      <c r="F14854" s="178" t="s">
        <v>177</v>
      </c>
    </row>
    <row r="14855" spans="1:6">
      <c r="A14855" s="123"/>
    </row>
    <row r="14856" spans="1:6">
      <c r="A14856" s="804" t="s">
        <v>1886</v>
      </c>
      <c r="B14856" s="804"/>
      <c r="C14856" s="804"/>
      <c r="D14856" s="804"/>
      <c r="E14856" s="804"/>
      <c r="F14856" s="804"/>
    </row>
    <row r="14857" spans="1:6">
      <c r="A14857" s="121" t="s">
        <v>1602</v>
      </c>
      <c r="B14857" s="640" t="s">
        <v>1664</v>
      </c>
    </row>
    <row r="14858" spans="1:6">
      <c r="A14858" s="803" t="s">
        <v>262</v>
      </c>
      <c r="B14858" s="781" t="s">
        <v>418</v>
      </c>
      <c r="C14858" s="806" t="s">
        <v>470</v>
      </c>
      <c r="D14858" s="807"/>
      <c r="E14858" s="805" t="s">
        <v>400</v>
      </c>
      <c r="F14858" s="781" t="s">
        <v>401</v>
      </c>
    </row>
    <row r="14859" spans="1:6">
      <c r="A14859" s="803"/>
      <c r="B14859" s="781"/>
      <c r="C14859" s="808"/>
      <c r="D14859" s="809"/>
      <c r="E14859" s="805"/>
      <c r="F14859" s="781"/>
    </row>
    <row r="14860" spans="1:6">
      <c r="A14860" s="803"/>
      <c r="B14860" s="781"/>
      <c r="C14860" s="247" t="s">
        <v>402</v>
      </c>
      <c r="D14860" s="247" t="s">
        <v>403</v>
      </c>
      <c r="E14860" s="805"/>
      <c r="F14860" s="781"/>
    </row>
    <row r="14861" spans="1:6">
      <c r="A14861" s="712">
        <v>1</v>
      </c>
      <c r="B14861" s="709">
        <v>2</v>
      </c>
      <c r="C14861" s="247">
        <v>3</v>
      </c>
      <c r="D14861" s="247">
        <v>4</v>
      </c>
      <c r="E14861" s="711">
        <v>5</v>
      </c>
      <c r="F14861" s="709">
        <v>6</v>
      </c>
    </row>
    <row r="14862" spans="1:6">
      <c r="A14862" s="712">
        <v>1</v>
      </c>
      <c r="B14862" s="248" t="s">
        <v>368</v>
      </c>
      <c r="C14862" s="249"/>
      <c r="D14862" s="249"/>
      <c r="E14862" s="125"/>
      <c r="F14862" s="710"/>
    </row>
    <row r="14863" spans="1:6">
      <c r="A14863" s="126" t="s">
        <v>264</v>
      </c>
      <c r="B14863" s="250" t="s">
        <v>369</v>
      </c>
      <c r="C14863" s="126" t="s">
        <v>1878</v>
      </c>
      <c r="D14863" s="126" t="s">
        <v>1878</v>
      </c>
      <c r="E14863" s="124"/>
      <c r="F14863" s="119"/>
    </row>
    <row r="14864" spans="1:6">
      <c r="A14864" s="126" t="s">
        <v>265</v>
      </c>
      <c r="B14864" s="251" t="s">
        <v>223</v>
      </c>
      <c r="C14864" s="126" t="s">
        <v>1878</v>
      </c>
      <c r="D14864" s="126" t="s">
        <v>1878</v>
      </c>
      <c r="E14864" s="124"/>
      <c r="F14864" s="119"/>
    </row>
    <row r="14865" spans="1:6" ht="31.5">
      <c r="A14865" s="126" t="s">
        <v>276</v>
      </c>
      <c r="B14865" s="251" t="s">
        <v>480</v>
      </c>
      <c r="C14865" s="126" t="s">
        <v>1878</v>
      </c>
      <c r="D14865" s="126" t="s">
        <v>1878</v>
      </c>
      <c r="E14865" s="124"/>
      <c r="F14865" s="119"/>
    </row>
    <row r="14866" spans="1:6" ht="63">
      <c r="A14866" s="127" t="s">
        <v>291</v>
      </c>
      <c r="B14866" s="128" t="s">
        <v>481</v>
      </c>
      <c r="C14866" s="126" t="s">
        <v>1878</v>
      </c>
      <c r="D14866" s="126" t="s">
        <v>1878</v>
      </c>
      <c r="E14866" s="124"/>
      <c r="F14866" s="119"/>
    </row>
    <row r="14867" spans="1:6" ht="31.5">
      <c r="A14867" s="127" t="s">
        <v>482</v>
      </c>
      <c r="B14867" s="128" t="s">
        <v>483</v>
      </c>
      <c r="C14867" s="126" t="s">
        <v>1878</v>
      </c>
      <c r="D14867" s="126" t="s">
        <v>1878</v>
      </c>
      <c r="E14867" s="124"/>
      <c r="F14867" s="119"/>
    </row>
    <row r="14868" spans="1:6">
      <c r="A14868" s="127" t="s">
        <v>484</v>
      </c>
      <c r="B14868" s="128" t="s">
        <v>485</v>
      </c>
      <c r="C14868" s="126" t="s">
        <v>1878</v>
      </c>
      <c r="D14868" s="126" t="s">
        <v>1878</v>
      </c>
      <c r="E14868" s="124"/>
      <c r="F14868" s="119"/>
    </row>
    <row r="14869" spans="1:6">
      <c r="A14869" s="129">
        <v>2</v>
      </c>
      <c r="B14869" s="130" t="s">
        <v>298</v>
      </c>
      <c r="C14869" s="126"/>
      <c r="D14869" s="126"/>
      <c r="E14869" s="124"/>
      <c r="F14869" s="119"/>
    </row>
    <row r="14870" spans="1:6" ht="31.5">
      <c r="A14870" s="127" t="s">
        <v>267</v>
      </c>
      <c r="B14870" s="128" t="s">
        <v>486</v>
      </c>
      <c r="C14870" s="126" t="s">
        <v>1878</v>
      </c>
      <c r="D14870" s="126" t="s">
        <v>1878</v>
      </c>
      <c r="E14870" s="124"/>
      <c r="F14870" s="119"/>
    </row>
    <row r="14871" spans="1:6" ht="63">
      <c r="A14871" s="127" t="s">
        <v>268</v>
      </c>
      <c r="B14871" s="128" t="s">
        <v>411</v>
      </c>
      <c r="C14871" s="126" t="s">
        <v>1878</v>
      </c>
      <c r="D14871" s="126" t="s">
        <v>1878</v>
      </c>
      <c r="E14871" s="124"/>
      <c r="F14871" s="119"/>
    </row>
    <row r="14872" spans="1:6" ht="31.5">
      <c r="A14872" s="127" t="s">
        <v>269</v>
      </c>
      <c r="B14872" s="128" t="s">
        <v>412</v>
      </c>
      <c r="C14872" s="126" t="s">
        <v>1878</v>
      </c>
      <c r="D14872" s="126" t="s">
        <v>1878</v>
      </c>
      <c r="E14872" s="124"/>
      <c r="F14872" s="119"/>
    </row>
    <row r="14873" spans="1:6" ht="47.25">
      <c r="A14873" s="129">
        <v>3</v>
      </c>
      <c r="B14873" s="130" t="s">
        <v>210</v>
      </c>
      <c r="C14873" s="126" t="s">
        <v>1878</v>
      </c>
      <c r="D14873" s="126" t="s">
        <v>1878</v>
      </c>
      <c r="E14873" s="124"/>
      <c r="F14873" s="119"/>
    </row>
    <row r="14874" spans="1:6" ht="31.5">
      <c r="A14874" s="127" t="s">
        <v>299</v>
      </c>
      <c r="B14874" s="128" t="s">
        <v>211</v>
      </c>
      <c r="C14874" s="126" t="s">
        <v>1878</v>
      </c>
      <c r="D14874" s="126" t="s">
        <v>1878</v>
      </c>
      <c r="E14874" s="124"/>
      <c r="F14874" s="119"/>
    </row>
    <row r="14875" spans="1:6">
      <c r="A14875" s="127" t="s">
        <v>240</v>
      </c>
      <c r="B14875" s="128" t="s">
        <v>212</v>
      </c>
      <c r="C14875" s="126" t="s">
        <v>1878</v>
      </c>
      <c r="D14875" s="126" t="s">
        <v>1878</v>
      </c>
      <c r="E14875" s="124"/>
      <c r="F14875" s="119"/>
    </row>
    <row r="14876" spans="1:6">
      <c r="A14876" s="127" t="s">
        <v>242</v>
      </c>
      <c r="B14876" s="128" t="s">
        <v>213</v>
      </c>
      <c r="C14876" s="126" t="s">
        <v>1878</v>
      </c>
      <c r="D14876" s="126" t="s">
        <v>1878</v>
      </c>
      <c r="E14876" s="124"/>
      <c r="F14876" s="119"/>
    </row>
    <row r="14877" spans="1:6">
      <c r="A14877" s="127" t="s">
        <v>214</v>
      </c>
      <c r="B14877" s="128" t="s">
        <v>215</v>
      </c>
      <c r="C14877" s="126" t="s">
        <v>1878</v>
      </c>
      <c r="D14877" s="126" t="s">
        <v>1878</v>
      </c>
      <c r="E14877" s="124"/>
      <c r="F14877" s="119"/>
    </row>
    <row r="14878" spans="1:6">
      <c r="A14878" s="127" t="s">
        <v>216</v>
      </c>
      <c r="B14878" s="128" t="s">
        <v>217</v>
      </c>
      <c r="C14878" s="126" t="s">
        <v>1878</v>
      </c>
      <c r="D14878" s="126" t="s">
        <v>1878</v>
      </c>
      <c r="E14878" s="124"/>
      <c r="F14878" s="119"/>
    </row>
    <row r="14879" spans="1:6">
      <c r="A14879" s="129">
        <v>4</v>
      </c>
      <c r="B14879" s="130" t="s">
        <v>394</v>
      </c>
      <c r="C14879" s="126"/>
      <c r="D14879" s="126"/>
      <c r="E14879" s="124"/>
      <c r="F14879" s="119"/>
    </row>
    <row r="14880" spans="1:6" ht="31.5">
      <c r="A14880" s="126" t="s">
        <v>271</v>
      </c>
      <c r="B14880" s="251" t="s">
        <v>218</v>
      </c>
      <c r="C14880" s="126" t="s">
        <v>1878</v>
      </c>
      <c r="D14880" s="126" t="s">
        <v>1878</v>
      </c>
      <c r="E14880" s="124"/>
      <c r="F14880" s="119"/>
    </row>
    <row r="14881" spans="1:6" ht="63">
      <c r="A14881" s="126" t="s">
        <v>272</v>
      </c>
      <c r="B14881" s="251" t="s">
        <v>392</v>
      </c>
      <c r="C14881" s="126" t="s">
        <v>1878</v>
      </c>
      <c r="D14881" s="126" t="s">
        <v>1878</v>
      </c>
      <c r="E14881" s="124"/>
      <c r="F14881" s="119"/>
    </row>
    <row r="14882" spans="1:6" ht="31.5">
      <c r="A14882" s="126" t="s">
        <v>273</v>
      </c>
      <c r="B14882" s="251" t="s">
        <v>500</v>
      </c>
      <c r="C14882" s="126" t="s">
        <v>1878</v>
      </c>
      <c r="D14882" s="126" t="s">
        <v>1878</v>
      </c>
      <c r="E14882" s="124"/>
      <c r="F14882" s="119"/>
    </row>
    <row r="14883" spans="1:6" ht="31.5">
      <c r="A14883" s="126" t="s">
        <v>138</v>
      </c>
      <c r="B14883" s="251" t="s">
        <v>501</v>
      </c>
      <c r="C14883" s="126" t="s">
        <v>1878</v>
      </c>
      <c r="D14883" s="126" t="s">
        <v>1878</v>
      </c>
      <c r="E14883" s="124"/>
      <c r="F14883" s="119"/>
    </row>
    <row r="14884" spans="1:6">
      <c r="E14884" s="719"/>
      <c r="F14884" s="178" t="s">
        <v>251</v>
      </c>
    </row>
    <row r="14885" spans="1:6">
      <c r="B14885" s="53"/>
      <c r="F14885" s="178" t="s">
        <v>456</v>
      </c>
    </row>
    <row r="14886" spans="1:6">
      <c r="F14886" s="178" t="s">
        <v>182</v>
      </c>
    </row>
    <row r="14887" spans="1:6">
      <c r="F14887" s="178"/>
    </row>
    <row r="14888" spans="1:6">
      <c r="A14888" s="802" t="s">
        <v>399</v>
      </c>
      <c r="B14888" s="802"/>
      <c r="C14888" s="802"/>
      <c r="D14888" s="802"/>
      <c r="E14888" s="802"/>
      <c r="F14888" s="802"/>
    </row>
    <row r="14889" spans="1:6">
      <c r="A14889" s="802" t="s">
        <v>303</v>
      </c>
      <c r="B14889" s="802"/>
      <c r="C14889" s="802"/>
      <c r="D14889" s="802"/>
      <c r="E14889" s="802"/>
      <c r="F14889" s="802"/>
    </row>
    <row r="14890" spans="1:6">
      <c r="F14890" s="178" t="s">
        <v>219</v>
      </c>
    </row>
    <row r="14891" spans="1:6">
      <c r="F14891" s="178" t="s">
        <v>220</v>
      </c>
    </row>
    <row r="14892" spans="1:6">
      <c r="F14892" s="178" t="s">
        <v>221</v>
      </c>
    </row>
    <row r="14893" spans="1:6">
      <c r="F14893" s="246" t="s">
        <v>222</v>
      </c>
    </row>
    <row r="14894" spans="1:6">
      <c r="F14894" s="178" t="s">
        <v>1885</v>
      </c>
    </row>
    <row r="14895" spans="1:6">
      <c r="F14895" s="178" t="s">
        <v>177</v>
      </c>
    </row>
    <row r="14896" spans="1:6">
      <c r="A14896" s="123"/>
    </row>
    <row r="14897" spans="1:6">
      <c r="A14897" s="804" t="s">
        <v>1886</v>
      </c>
      <c r="B14897" s="804"/>
      <c r="C14897" s="804"/>
      <c r="D14897" s="804"/>
      <c r="E14897" s="804"/>
      <c r="F14897" s="804"/>
    </row>
    <row r="14898" spans="1:6">
      <c r="A14898" s="121" t="s">
        <v>1603</v>
      </c>
      <c r="B14898" s="640" t="s">
        <v>1665</v>
      </c>
    </row>
    <row r="14899" spans="1:6">
      <c r="A14899" s="803" t="s">
        <v>262</v>
      </c>
      <c r="B14899" s="781" t="s">
        <v>418</v>
      </c>
      <c r="C14899" s="806" t="s">
        <v>470</v>
      </c>
      <c r="D14899" s="807"/>
      <c r="E14899" s="805" t="s">
        <v>400</v>
      </c>
      <c r="F14899" s="781" t="s">
        <v>401</v>
      </c>
    </row>
    <row r="14900" spans="1:6">
      <c r="A14900" s="803"/>
      <c r="B14900" s="781"/>
      <c r="C14900" s="808"/>
      <c r="D14900" s="809"/>
      <c r="E14900" s="805"/>
      <c r="F14900" s="781"/>
    </row>
    <row r="14901" spans="1:6">
      <c r="A14901" s="803"/>
      <c r="B14901" s="781"/>
      <c r="C14901" s="247" t="s">
        <v>402</v>
      </c>
      <c r="D14901" s="247" t="s">
        <v>403</v>
      </c>
      <c r="E14901" s="805"/>
      <c r="F14901" s="781"/>
    </row>
    <row r="14902" spans="1:6">
      <c r="A14902" s="712">
        <v>1</v>
      </c>
      <c r="B14902" s="709">
        <v>2</v>
      </c>
      <c r="C14902" s="247">
        <v>3</v>
      </c>
      <c r="D14902" s="247">
        <v>4</v>
      </c>
      <c r="E14902" s="711">
        <v>5</v>
      </c>
      <c r="F14902" s="709">
        <v>6</v>
      </c>
    </row>
    <row r="14903" spans="1:6">
      <c r="A14903" s="712">
        <v>1</v>
      </c>
      <c r="B14903" s="248" t="s">
        <v>368</v>
      </c>
      <c r="C14903" s="249"/>
      <c r="D14903" s="249"/>
      <c r="E14903" s="125"/>
      <c r="F14903" s="710"/>
    </row>
    <row r="14904" spans="1:6">
      <c r="A14904" s="126" t="s">
        <v>264</v>
      </c>
      <c r="B14904" s="250" t="s">
        <v>369</v>
      </c>
      <c r="C14904" s="126" t="s">
        <v>1878</v>
      </c>
      <c r="D14904" s="126" t="s">
        <v>1878</v>
      </c>
      <c r="E14904" s="124"/>
      <c r="F14904" s="119"/>
    </row>
    <row r="14905" spans="1:6">
      <c r="A14905" s="126" t="s">
        <v>265</v>
      </c>
      <c r="B14905" s="251" t="s">
        <v>223</v>
      </c>
      <c r="C14905" s="126" t="s">
        <v>1878</v>
      </c>
      <c r="D14905" s="126" t="s">
        <v>1878</v>
      </c>
      <c r="E14905" s="124"/>
      <c r="F14905" s="119"/>
    </row>
    <row r="14906" spans="1:6" ht="31.5">
      <c r="A14906" s="126" t="s">
        <v>276</v>
      </c>
      <c r="B14906" s="251" t="s">
        <v>480</v>
      </c>
      <c r="C14906" s="126" t="s">
        <v>1878</v>
      </c>
      <c r="D14906" s="126" t="s">
        <v>1878</v>
      </c>
      <c r="E14906" s="124"/>
      <c r="F14906" s="119"/>
    </row>
    <row r="14907" spans="1:6" ht="63">
      <c r="A14907" s="127" t="s">
        <v>291</v>
      </c>
      <c r="B14907" s="128" t="s">
        <v>481</v>
      </c>
      <c r="C14907" s="126" t="s">
        <v>1878</v>
      </c>
      <c r="D14907" s="126" t="s">
        <v>1878</v>
      </c>
      <c r="E14907" s="124"/>
      <c r="F14907" s="119"/>
    </row>
    <row r="14908" spans="1:6" ht="31.5">
      <c r="A14908" s="127" t="s">
        <v>482</v>
      </c>
      <c r="B14908" s="128" t="s">
        <v>483</v>
      </c>
      <c r="C14908" s="126" t="s">
        <v>1878</v>
      </c>
      <c r="D14908" s="126" t="s">
        <v>1878</v>
      </c>
      <c r="E14908" s="124"/>
      <c r="F14908" s="119"/>
    </row>
    <row r="14909" spans="1:6">
      <c r="A14909" s="127" t="s">
        <v>484</v>
      </c>
      <c r="B14909" s="128" t="s">
        <v>485</v>
      </c>
      <c r="C14909" s="126" t="s">
        <v>1878</v>
      </c>
      <c r="D14909" s="126" t="s">
        <v>1878</v>
      </c>
      <c r="E14909" s="124"/>
      <c r="F14909" s="119"/>
    </row>
    <row r="14910" spans="1:6">
      <c r="A14910" s="129">
        <v>2</v>
      </c>
      <c r="B14910" s="130" t="s">
        <v>298</v>
      </c>
      <c r="C14910" s="126"/>
      <c r="D14910" s="126"/>
      <c r="E14910" s="124"/>
      <c r="F14910" s="119"/>
    </row>
    <row r="14911" spans="1:6" ht="31.5">
      <c r="A14911" s="127" t="s">
        <v>267</v>
      </c>
      <c r="B14911" s="128" t="s">
        <v>486</v>
      </c>
      <c r="C14911" s="126" t="s">
        <v>1878</v>
      </c>
      <c r="D14911" s="126" t="s">
        <v>1878</v>
      </c>
      <c r="E14911" s="124"/>
      <c r="F14911" s="119"/>
    </row>
    <row r="14912" spans="1:6" ht="63">
      <c r="A14912" s="127" t="s">
        <v>268</v>
      </c>
      <c r="B14912" s="128" t="s">
        <v>411</v>
      </c>
      <c r="C14912" s="126" t="s">
        <v>1878</v>
      </c>
      <c r="D14912" s="126" t="s">
        <v>1878</v>
      </c>
      <c r="E14912" s="124"/>
      <c r="F14912" s="119"/>
    </row>
    <row r="14913" spans="1:6" ht="31.5">
      <c r="A14913" s="127" t="s">
        <v>269</v>
      </c>
      <c r="B14913" s="128" t="s">
        <v>412</v>
      </c>
      <c r="C14913" s="126" t="s">
        <v>1878</v>
      </c>
      <c r="D14913" s="126" t="s">
        <v>1878</v>
      </c>
      <c r="E14913" s="124"/>
      <c r="F14913" s="119"/>
    </row>
    <row r="14914" spans="1:6" ht="47.25">
      <c r="A14914" s="129">
        <v>3</v>
      </c>
      <c r="B14914" s="130" t="s">
        <v>210</v>
      </c>
      <c r="C14914" s="126" t="s">
        <v>1878</v>
      </c>
      <c r="D14914" s="126" t="s">
        <v>1878</v>
      </c>
      <c r="E14914" s="124"/>
      <c r="F14914" s="119"/>
    </row>
    <row r="14915" spans="1:6" ht="31.5">
      <c r="A14915" s="127" t="s">
        <v>299</v>
      </c>
      <c r="B14915" s="128" t="s">
        <v>211</v>
      </c>
      <c r="C14915" s="126" t="s">
        <v>1878</v>
      </c>
      <c r="D14915" s="126" t="s">
        <v>1878</v>
      </c>
      <c r="E14915" s="124"/>
      <c r="F14915" s="119"/>
    </row>
    <row r="14916" spans="1:6">
      <c r="A14916" s="127" t="s">
        <v>240</v>
      </c>
      <c r="B14916" s="128" t="s">
        <v>212</v>
      </c>
      <c r="C14916" s="126" t="s">
        <v>1878</v>
      </c>
      <c r="D14916" s="126" t="s">
        <v>1878</v>
      </c>
      <c r="E14916" s="124"/>
      <c r="F14916" s="119"/>
    </row>
    <row r="14917" spans="1:6">
      <c r="A14917" s="127" t="s">
        <v>242</v>
      </c>
      <c r="B14917" s="128" t="s">
        <v>213</v>
      </c>
      <c r="C14917" s="126" t="s">
        <v>1878</v>
      </c>
      <c r="D14917" s="126" t="s">
        <v>1878</v>
      </c>
      <c r="E14917" s="124"/>
      <c r="F14917" s="119"/>
    </row>
    <row r="14918" spans="1:6">
      <c r="A14918" s="127" t="s">
        <v>214</v>
      </c>
      <c r="B14918" s="128" t="s">
        <v>215</v>
      </c>
      <c r="C14918" s="126" t="s">
        <v>1878</v>
      </c>
      <c r="D14918" s="126" t="s">
        <v>1878</v>
      </c>
      <c r="E14918" s="124"/>
      <c r="F14918" s="119"/>
    </row>
    <row r="14919" spans="1:6">
      <c r="A14919" s="127" t="s">
        <v>216</v>
      </c>
      <c r="B14919" s="128" t="s">
        <v>217</v>
      </c>
      <c r="C14919" s="126" t="s">
        <v>1878</v>
      </c>
      <c r="D14919" s="126" t="s">
        <v>1878</v>
      </c>
      <c r="E14919" s="124"/>
      <c r="F14919" s="119"/>
    </row>
    <row r="14920" spans="1:6">
      <c r="A14920" s="129">
        <v>4</v>
      </c>
      <c r="B14920" s="130" t="s">
        <v>394</v>
      </c>
      <c r="C14920" s="126"/>
      <c r="D14920" s="126"/>
      <c r="E14920" s="124"/>
      <c r="F14920" s="119"/>
    </row>
    <row r="14921" spans="1:6" ht="31.5">
      <c r="A14921" s="126" t="s">
        <v>271</v>
      </c>
      <c r="B14921" s="251" t="s">
        <v>218</v>
      </c>
      <c r="C14921" s="126" t="s">
        <v>1878</v>
      </c>
      <c r="D14921" s="126" t="s">
        <v>1878</v>
      </c>
      <c r="E14921" s="124"/>
      <c r="F14921" s="119"/>
    </row>
    <row r="14922" spans="1:6" ht="63">
      <c r="A14922" s="126" t="s">
        <v>272</v>
      </c>
      <c r="B14922" s="251" t="s">
        <v>392</v>
      </c>
      <c r="C14922" s="126" t="s">
        <v>1878</v>
      </c>
      <c r="D14922" s="126" t="s">
        <v>1878</v>
      </c>
      <c r="E14922" s="124"/>
      <c r="F14922" s="119"/>
    </row>
    <row r="14923" spans="1:6" ht="31.5">
      <c r="A14923" s="126" t="s">
        <v>273</v>
      </c>
      <c r="B14923" s="251" t="s">
        <v>500</v>
      </c>
      <c r="C14923" s="126" t="s">
        <v>1878</v>
      </c>
      <c r="D14923" s="126" t="s">
        <v>1878</v>
      </c>
      <c r="E14923" s="124"/>
      <c r="F14923" s="119"/>
    </row>
    <row r="14924" spans="1:6" ht="31.5">
      <c r="A14924" s="126" t="s">
        <v>138</v>
      </c>
      <c r="B14924" s="251" t="s">
        <v>501</v>
      </c>
      <c r="C14924" s="126" t="s">
        <v>1878</v>
      </c>
      <c r="D14924" s="126" t="s">
        <v>1878</v>
      </c>
      <c r="E14924" s="124"/>
      <c r="F14924" s="119"/>
    </row>
    <row r="14925" spans="1:6">
      <c r="E14925" s="719"/>
      <c r="F14925" s="178" t="s">
        <v>251</v>
      </c>
    </row>
    <row r="14926" spans="1:6">
      <c r="B14926" s="53"/>
      <c r="F14926" s="178" t="s">
        <v>456</v>
      </c>
    </row>
    <row r="14927" spans="1:6">
      <c r="F14927" s="178" t="s">
        <v>182</v>
      </c>
    </row>
    <row r="14928" spans="1:6">
      <c r="F14928" s="178"/>
    </row>
    <row r="14929" spans="1:6">
      <c r="A14929" s="802" t="s">
        <v>399</v>
      </c>
      <c r="B14929" s="802"/>
      <c r="C14929" s="802"/>
      <c r="D14929" s="802"/>
      <c r="E14929" s="802"/>
      <c r="F14929" s="802"/>
    </row>
    <row r="14930" spans="1:6">
      <c r="A14930" s="802" t="s">
        <v>303</v>
      </c>
      <c r="B14930" s="802"/>
      <c r="C14930" s="802"/>
      <c r="D14930" s="802"/>
      <c r="E14930" s="802"/>
      <c r="F14930" s="802"/>
    </row>
    <row r="14931" spans="1:6">
      <c r="F14931" s="178" t="s">
        <v>219</v>
      </c>
    </row>
    <row r="14932" spans="1:6">
      <c r="F14932" s="178" t="s">
        <v>220</v>
      </c>
    </row>
    <row r="14933" spans="1:6">
      <c r="F14933" s="178" t="s">
        <v>221</v>
      </c>
    </row>
    <row r="14934" spans="1:6">
      <c r="F14934" s="246" t="s">
        <v>222</v>
      </c>
    </row>
    <row r="14935" spans="1:6">
      <c r="F14935" s="178" t="s">
        <v>1885</v>
      </c>
    </row>
    <row r="14936" spans="1:6">
      <c r="F14936" s="178" t="s">
        <v>177</v>
      </c>
    </row>
    <row r="14937" spans="1:6">
      <c r="A14937" s="123"/>
    </row>
    <row r="14938" spans="1:6">
      <c r="A14938" s="804" t="s">
        <v>1886</v>
      </c>
      <c r="B14938" s="804"/>
      <c r="C14938" s="804"/>
      <c r="D14938" s="804"/>
      <c r="E14938" s="804"/>
      <c r="F14938" s="804"/>
    </row>
    <row r="14939" spans="1:6">
      <c r="A14939" s="121" t="s">
        <v>1604</v>
      </c>
      <c r="B14939" s="640" t="s">
        <v>1666</v>
      </c>
    </row>
    <row r="14940" spans="1:6">
      <c r="A14940" s="803" t="s">
        <v>262</v>
      </c>
      <c r="B14940" s="781" t="s">
        <v>418</v>
      </c>
      <c r="C14940" s="806" t="s">
        <v>470</v>
      </c>
      <c r="D14940" s="807"/>
      <c r="E14940" s="805" t="s">
        <v>400</v>
      </c>
      <c r="F14940" s="781" t="s">
        <v>401</v>
      </c>
    </row>
    <row r="14941" spans="1:6">
      <c r="A14941" s="803"/>
      <c r="B14941" s="781"/>
      <c r="C14941" s="808"/>
      <c r="D14941" s="809"/>
      <c r="E14941" s="805"/>
      <c r="F14941" s="781"/>
    </row>
    <row r="14942" spans="1:6">
      <c r="A14942" s="803"/>
      <c r="B14942" s="781"/>
      <c r="C14942" s="247" t="s">
        <v>402</v>
      </c>
      <c r="D14942" s="247" t="s">
        <v>403</v>
      </c>
      <c r="E14942" s="805"/>
      <c r="F14942" s="781"/>
    </row>
    <row r="14943" spans="1:6">
      <c r="A14943" s="712">
        <v>1</v>
      </c>
      <c r="B14943" s="709">
        <v>2</v>
      </c>
      <c r="C14943" s="247">
        <v>3</v>
      </c>
      <c r="D14943" s="247">
        <v>4</v>
      </c>
      <c r="E14943" s="711">
        <v>5</v>
      </c>
      <c r="F14943" s="709">
        <v>6</v>
      </c>
    </row>
    <row r="14944" spans="1:6">
      <c r="A14944" s="712">
        <v>1</v>
      </c>
      <c r="B14944" s="248" t="s">
        <v>368</v>
      </c>
      <c r="C14944" s="249"/>
      <c r="D14944" s="249"/>
      <c r="E14944" s="125"/>
      <c r="F14944" s="710"/>
    </row>
    <row r="14945" spans="1:6">
      <c r="A14945" s="126" t="s">
        <v>264</v>
      </c>
      <c r="B14945" s="250" t="s">
        <v>369</v>
      </c>
      <c r="C14945" s="126" t="s">
        <v>1878</v>
      </c>
      <c r="D14945" s="126" t="s">
        <v>1878</v>
      </c>
      <c r="E14945" s="124"/>
      <c r="F14945" s="119"/>
    </row>
    <row r="14946" spans="1:6">
      <c r="A14946" s="126" t="s">
        <v>265</v>
      </c>
      <c r="B14946" s="251" t="s">
        <v>223</v>
      </c>
      <c r="C14946" s="126" t="s">
        <v>1878</v>
      </c>
      <c r="D14946" s="126" t="s">
        <v>1878</v>
      </c>
      <c r="E14946" s="124"/>
      <c r="F14946" s="119"/>
    </row>
    <row r="14947" spans="1:6" ht="31.5">
      <c r="A14947" s="126" t="s">
        <v>276</v>
      </c>
      <c r="B14947" s="251" t="s">
        <v>480</v>
      </c>
      <c r="C14947" s="126" t="s">
        <v>1878</v>
      </c>
      <c r="D14947" s="126" t="s">
        <v>1878</v>
      </c>
      <c r="E14947" s="124"/>
      <c r="F14947" s="119"/>
    </row>
    <row r="14948" spans="1:6" ht="63">
      <c r="A14948" s="127" t="s">
        <v>291</v>
      </c>
      <c r="B14948" s="128" t="s">
        <v>481</v>
      </c>
      <c r="C14948" s="126" t="s">
        <v>1878</v>
      </c>
      <c r="D14948" s="126" t="s">
        <v>1878</v>
      </c>
      <c r="E14948" s="124"/>
      <c r="F14948" s="119"/>
    </row>
    <row r="14949" spans="1:6" ht="31.5">
      <c r="A14949" s="127" t="s">
        <v>482</v>
      </c>
      <c r="B14949" s="128" t="s">
        <v>483</v>
      </c>
      <c r="C14949" s="126" t="s">
        <v>1878</v>
      </c>
      <c r="D14949" s="126" t="s">
        <v>1878</v>
      </c>
      <c r="E14949" s="124"/>
      <c r="F14949" s="119"/>
    </row>
    <row r="14950" spans="1:6">
      <c r="A14950" s="127" t="s">
        <v>484</v>
      </c>
      <c r="B14950" s="128" t="s">
        <v>485</v>
      </c>
      <c r="C14950" s="126" t="s">
        <v>1878</v>
      </c>
      <c r="D14950" s="126" t="s">
        <v>1878</v>
      </c>
      <c r="E14950" s="124"/>
      <c r="F14950" s="119"/>
    </row>
    <row r="14951" spans="1:6">
      <c r="A14951" s="129">
        <v>2</v>
      </c>
      <c r="B14951" s="130" t="s">
        <v>298</v>
      </c>
      <c r="C14951" s="126"/>
      <c r="D14951" s="126"/>
      <c r="E14951" s="124"/>
      <c r="F14951" s="119"/>
    </row>
    <row r="14952" spans="1:6" ht="31.5">
      <c r="A14952" s="127" t="s">
        <v>267</v>
      </c>
      <c r="B14952" s="128" t="s">
        <v>486</v>
      </c>
      <c r="C14952" s="126" t="s">
        <v>1878</v>
      </c>
      <c r="D14952" s="126" t="s">
        <v>1878</v>
      </c>
      <c r="E14952" s="124"/>
      <c r="F14952" s="119"/>
    </row>
    <row r="14953" spans="1:6" ht="63">
      <c r="A14953" s="127" t="s">
        <v>268</v>
      </c>
      <c r="B14953" s="128" t="s">
        <v>411</v>
      </c>
      <c r="C14953" s="126" t="s">
        <v>1878</v>
      </c>
      <c r="D14953" s="126" t="s">
        <v>1878</v>
      </c>
      <c r="E14953" s="124"/>
      <c r="F14953" s="119"/>
    </row>
    <row r="14954" spans="1:6" ht="31.5">
      <c r="A14954" s="127" t="s">
        <v>269</v>
      </c>
      <c r="B14954" s="128" t="s">
        <v>412</v>
      </c>
      <c r="C14954" s="126" t="s">
        <v>1878</v>
      </c>
      <c r="D14954" s="126" t="s">
        <v>1878</v>
      </c>
      <c r="E14954" s="124"/>
      <c r="F14954" s="119"/>
    </row>
    <row r="14955" spans="1:6" ht="47.25">
      <c r="A14955" s="129">
        <v>3</v>
      </c>
      <c r="B14955" s="130" t="s">
        <v>210</v>
      </c>
      <c r="C14955" s="126" t="s">
        <v>1878</v>
      </c>
      <c r="D14955" s="126" t="s">
        <v>1878</v>
      </c>
      <c r="E14955" s="124"/>
      <c r="F14955" s="119"/>
    </row>
    <row r="14956" spans="1:6" ht="31.5">
      <c r="A14956" s="127" t="s">
        <v>299</v>
      </c>
      <c r="B14956" s="128" t="s">
        <v>211</v>
      </c>
      <c r="C14956" s="126" t="s">
        <v>1878</v>
      </c>
      <c r="D14956" s="126" t="s">
        <v>1878</v>
      </c>
      <c r="E14956" s="124"/>
      <c r="F14956" s="119"/>
    </row>
    <row r="14957" spans="1:6">
      <c r="A14957" s="127" t="s">
        <v>240</v>
      </c>
      <c r="B14957" s="128" t="s">
        <v>212</v>
      </c>
      <c r="C14957" s="126" t="s">
        <v>1878</v>
      </c>
      <c r="D14957" s="126" t="s">
        <v>1878</v>
      </c>
      <c r="E14957" s="124"/>
      <c r="F14957" s="119"/>
    </row>
    <row r="14958" spans="1:6">
      <c r="A14958" s="127" t="s">
        <v>242</v>
      </c>
      <c r="B14958" s="128" t="s">
        <v>213</v>
      </c>
      <c r="C14958" s="126" t="s">
        <v>1878</v>
      </c>
      <c r="D14958" s="126" t="s">
        <v>1878</v>
      </c>
      <c r="E14958" s="124"/>
      <c r="F14958" s="119"/>
    </row>
    <row r="14959" spans="1:6">
      <c r="A14959" s="127" t="s">
        <v>214</v>
      </c>
      <c r="B14959" s="128" t="s">
        <v>215</v>
      </c>
      <c r="C14959" s="126" t="s">
        <v>1878</v>
      </c>
      <c r="D14959" s="126" t="s">
        <v>1878</v>
      </c>
      <c r="E14959" s="124"/>
      <c r="F14959" s="119"/>
    </row>
    <row r="14960" spans="1:6">
      <c r="A14960" s="127" t="s">
        <v>216</v>
      </c>
      <c r="B14960" s="128" t="s">
        <v>217</v>
      </c>
      <c r="C14960" s="126" t="s">
        <v>1878</v>
      </c>
      <c r="D14960" s="126" t="s">
        <v>1878</v>
      </c>
      <c r="E14960" s="124"/>
      <c r="F14960" s="119"/>
    </row>
    <row r="14961" spans="1:6">
      <c r="A14961" s="129">
        <v>4</v>
      </c>
      <c r="B14961" s="130" t="s">
        <v>394</v>
      </c>
      <c r="C14961" s="126"/>
      <c r="D14961" s="126"/>
      <c r="E14961" s="124"/>
      <c r="F14961" s="119"/>
    </row>
    <row r="14962" spans="1:6" ht="31.5">
      <c r="A14962" s="126" t="s">
        <v>271</v>
      </c>
      <c r="B14962" s="251" t="s">
        <v>218</v>
      </c>
      <c r="C14962" s="126" t="s">
        <v>1878</v>
      </c>
      <c r="D14962" s="126" t="s">
        <v>1878</v>
      </c>
      <c r="E14962" s="124"/>
      <c r="F14962" s="119"/>
    </row>
    <row r="14963" spans="1:6" ht="63">
      <c r="A14963" s="126" t="s">
        <v>272</v>
      </c>
      <c r="B14963" s="251" t="s">
        <v>392</v>
      </c>
      <c r="C14963" s="126" t="s">
        <v>1878</v>
      </c>
      <c r="D14963" s="126" t="s">
        <v>1878</v>
      </c>
      <c r="E14963" s="124"/>
      <c r="F14963" s="119"/>
    </row>
    <row r="14964" spans="1:6" ht="31.5">
      <c r="A14964" s="126" t="s">
        <v>273</v>
      </c>
      <c r="B14964" s="251" t="s">
        <v>500</v>
      </c>
      <c r="C14964" s="126" t="s">
        <v>1878</v>
      </c>
      <c r="D14964" s="126" t="s">
        <v>1878</v>
      </c>
      <c r="E14964" s="124"/>
      <c r="F14964" s="119"/>
    </row>
    <row r="14965" spans="1:6" ht="31.5">
      <c r="A14965" s="126" t="s">
        <v>138</v>
      </c>
      <c r="B14965" s="251" t="s">
        <v>501</v>
      </c>
      <c r="C14965" s="126" t="s">
        <v>1878</v>
      </c>
      <c r="D14965" s="126" t="s">
        <v>1878</v>
      </c>
      <c r="E14965" s="124"/>
      <c r="F14965" s="119"/>
    </row>
    <row r="14966" spans="1:6">
      <c r="E14966" s="719"/>
      <c r="F14966" s="178" t="s">
        <v>251</v>
      </c>
    </row>
    <row r="14967" spans="1:6">
      <c r="B14967" s="53"/>
      <c r="F14967" s="178" t="s">
        <v>456</v>
      </c>
    </row>
    <row r="14968" spans="1:6">
      <c r="F14968" s="178" t="s">
        <v>182</v>
      </c>
    </row>
    <row r="14969" spans="1:6">
      <c r="F14969" s="178"/>
    </row>
    <row r="14970" spans="1:6">
      <c r="A14970" s="802" t="s">
        <v>399</v>
      </c>
      <c r="B14970" s="802"/>
      <c r="C14970" s="802"/>
      <c r="D14970" s="802"/>
      <c r="E14970" s="802"/>
      <c r="F14970" s="802"/>
    </row>
    <row r="14971" spans="1:6">
      <c r="A14971" s="802" t="s">
        <v>303</v>
      </c>
      <c r="B14971" s="802"/>
      <c r="C14971" s="802"/>
      <c r="D14971" s="802"/>
      <c r="E14971" s="802"/>
      <c r="F14971" s="802"/>
    </row>
    <row r="14972" spans="1:6">
      <c r="F14972" s="178" t="s">
        <v>219</v>
      </c>
    </row>
    <row r="14973" spans="1:6">
      <c r="F14973" s="178" t="s">
        <v>220</v>
      </c>
    </row>
    <row r="14974" spans="1:6">
      <c r="F14974" s="178" t="s">
        <v>221</v>
      </c>
    </row>
    <row r="14975" spans="1:6">
      <c r="F14975" s="246" t="s">
        <v>222</v>
      </c>
    </row>
    <row r="14976" spans="1:6">
      <c r="F14976" s="178" t="s">
        <v>1885</v>
      </c>
    </row>
    <row r="14977" spans="1:6">
      <c r="F14977" s="178" t="s">
        <v>177</v>
      </c>
    </row>
    <row r="14978" spans="1:6">
      <c r="A14978" s="123"/>
    </row>
    <row r="14979" spans="1:6">
      <c r="A14979" s="804" t="s">
        <v>1886</v>
      </c>
      <c r="B14979" s="804"/>
      <c r="C14979" s="804"/>
      <c r="D14979" s="804"/>
      <c r="E14979" s="804"/>
      <c r="F14979" s="804"/>
    </row>
    <row r="14980" spans="1:6">
      <c r="A14980" s="121" t="s">
        <v>1605</v>
      </c>
      <c r="B14980" s="640" t="s">
        <v>1667</v>
      </c>
    </row>
    <row r="14981" spans="1:6">
      <c r="A14981" s="803" t="s">
        <v>262</v>
      </c>
      <c r="B14981" s="781" t="s">
        <v>418</v>
      </c>
      <c r="C14981" s="806" t="s">
        <v>470</v>
      </c>
      <c r="D14981" s="807"/>
      <c r="E14981" s="805" t="s">
        <v>400</v>
      </c>
      <c r="F14981" s="781" t="s">
        <v>401</v>
      </c>
    </row>
    <row r="14982" spans="1:6">
      <c r="A14982" s="803"/>
      <c r="B14982" s="781"/>
      <c r="C14982" s="808"/>
      <c r="D14982" s="809"/>
      <c r="E14982" s="805"/>
      <c r="F14982" s="781"/>
    </row>
    <row r="14983" spans="1:6">
      <c r="A14983" s="803"/>
      <c r="B14983" s="781"/>
      <c r="C14983" s="247" t="s">
        <v>402</v>
      </c>
      <c r="D14983" s="247" t="s">
        <v>403</v>
      </c>
      <c r="E14983" s="805"/>
      <c r="F14983" s="781"/>
    </row>
    <row r="14984" spans="1:6">
      <c r="A14984" s="712">
        <v>1</v>
      </c>
      <c r="B14984" s="709">
        <v>2</v>
      </c>
      <c r="C14984" s="247">
        <v>3</v>
      </c>
      <c r="D14984" s="247">
        <v>4</v>
      </c>
      <c r="E14984" s="711">
        <v>5</v>
      </c>
      <c r="F14984" s="709">
        <v>6</v>
      </c>
    </row>
    <row r="14985" spans="1:6">
      <c r="A14985" s="712">
        <v>1</v>
      </c>
      <c r="B14985" s="248" t="s">
        <v>368</v>
      </c>
      <c r="C14985" s="249"/>
      <c r="D14985" s="249"/>
      <c r="E14985" s="125"/>
      <c r="F14985" s="710"/>
    </row>
    <row r="14986" spans="1:6">
      <c r="A14986" s="126" t="s">
        <v>264</v>
      </c>
      <c r="B14986" s="250" t="s">
        <v>369</v>
      </c>
      <c r="C14986" s="126" t="s">
        <v>1887</v>
      </c>
      <c r="D14986" s="126" t="s">
        <v>1887</v>
      </c>
      <c r="E14986" s="124"/>
      <c r="F14986" s="119"/>
    </row>
    <row r="14987" spans="1:6">
      <c r="A14987" s="126" t="s">
        <v>265</v>
      </c>
      <c r="B14987" s="251" t="s">
        <v>223</v>
      </c>
      <c r="C14987" s="126" t="s">
        <v>1887</v>
      </c>
      <c r="D14987" s="126" t="s">
        <v>1887</v>
      </c>
      <c r="E14987" s="124"/>
      <c r="F14987" s="119"/>
    </row>
    <row r="14988" spans="1:6" ht="31.5">
      <c r="A14988" s="126" t="s">
        <v>276</v>
      </c>
      <c r="B14988" s="251" t="s">
        <v>480</v>
      </c>
      <c r="C14988" s="126" t="s">
        <v>1887</v>
      </c>
      <c r="D14988" s="126" t="s">
        <v>1887</v>
      </c>
      <c r="E14988" s="124"/>
      <c r="F14988" s="119"/>
    </row>
    <row r="14989" spans="1:6" ht="63">
      <c r="A14989" s="127" t="s">
        <v>291</v>
      </c>
      <c r="B14989" s="128" t="s">
        <v>481</v>
      </c>
      <c r="C14989" s="126" t="s">
        <v>1887</v>
      </c>
      <c r="D14989" s="126" t="s">
        <v>1887</v>
      </c>
      <c r="E14989" s="124"/>
      <c r="F14989" s="119"/>
    </row>
    <row r="14990" spans="1:6" ht="31.5">
      <c r="A14990" s="127" t="s">
        <v>482</v>
      </c>
      <c r="B14990" s="128" t="s">
        <v>483</v>
      </c>
      <c r="C14990" s="126" t="s">
        <v>1887</v>
      </c>
      <c r="D14990" s="126" t="s">
        <v>1887</v>
      </c>
      <c r="E14990" s="124"/>
      <c r="F14990" s="119"/>
    </row>
    <row r="14991" spans="1:6">
      <c r="A14991" s="127" t="s">
        <v>484</v>
      </c>
      <c r="B14991" s="128" t="s">
        <v>485</v>
      </c>
      <c r="C14991" s="126" t="s">
        <v>1887</v>
      </c>
      <c r="D14991" s="126" t="s">
        <v>1887</v>
      </c>
      <c r="E14991" s="124"/>
      <c r="F14991" s="119"/>
    </row>
    <row r="14992" spans="1:6">
      <c r="A14992" s="129">
        <v>2</v>
      </c>
      <c r="B14992" s="130" t="s">
        <v>298</v>
      </c>
      <c r="C14992" s="126"/>
      <c r="D14992" s="126"/>
      <c r="E14992" s="124"/>
      <c r="F14992" s="119"/>
    </row>
    <row r="14993" spans="1:6" ht="31.5">
      <c r="A14993" s="127" t="s">
        <v>267</v>
      </c>
      <c r="B14993" s="128" t="s">
        <v>486</v>
      </c>
      <c r="C14993" s="126" t="s">
        <v>1887</v>
      </c>
      <c r="D14993" s="126" t="s">
        <v>1887</v>
      </c>
      <c r="E14993" s="124"/>
      <c r="F14993" s="119"/>
    </row>
    <row r="14994" spans="1:6" ht="63">
      <c r="A14994" s="127" t="s">
        <v>268</v>
      </c>
      <c r="B14994" s="128" t="s">
        <v>411</v>
      </c>
      <c r="C14994" s="126" t="s">
        <v>1887</v>
      </c>
      <c r="D14994" s="126" t="s">
        <v>1887</v>
      </c>
      <c r="E14994" s="124"/>
      <c r="F14994" s="119"/>
    </row>
    <row r="14995" spans="1:6" ht="31.5">
      <c r="A14995" s="127" t="s">
        <v>269</v>
      </c>
      <c r="B14995" s="128" t="s">
        <v>412</v>
      </c>
      <c r="C14995" s="126" t="s">
        <v>1887</v>
      </c>
      <c r="D14995" s="126" t="s">
        <v>1887</v>
      </c>
      <c r="E14995" s="124"/>
      <c r="F14995" s="119"/>
    </row>
    <row r="14996" spans="1:6" ht="47.25">
      <c r="A14996" s="129">
        <v>3</v>
      </c>
      <c r="B14996" s="130" t="s">
        <v>210</v>
      </c>
      <c r="C14996" s="126" t="s">
        <v>1887</v>
      </c>
      <c r="D14996" s="126" t="s">
        <v>1887</v>
      </c>
      <c r="E14996" s="124"/>
      <c r="F14996" s="119"/>
    </row>
    <row r="14997" spans="1:6" ht="31.5">
      <c r="A14997" s="127" t="s">
        <v>299</v>
      </c>
      <c r="B14997" s="128" t="s">
        <v>211</v>
      </c>
      <c r="C14997" s="126" t="s">
        <v>1887</v>
      </c>
      <c r="D14997" s="126" t="s">
        <v>1887</v>
      </c>
      <c r="E14997" s="124"/>
      <c r="F14997" s="119"/>
    </row>
    <row r="14998" spans="1:6">
      <c r="A14998" s="127" t="s">
        <v>240</v>
      </c>
      <c r="B14998" s="128" t="s">
        <v>212</v>
      </c>
      <c r="C14998" s="126" t="s">
        <v>1887</v>
      </c>
      <c r="D14998" s="126" t="s">
        <v>1887</v>
      </c>
      <c r="E14998" s="124"/>
      <c r="F14998" s="119"/>
    </row>
    <row r="14999" spans="1:6">
      <c r="A14999" s="127" t="s">
        <v>242</v>
      </c>
      <c r="B14999" s="128" t="s">
        <v>213</v>
      </c>
      <c r="C14999" s="126" t="s">
        <v>1887</v>
      </c>
      <c r="D14999" s="126" t="s">
        <v>1887</v>
      </c>
      <c r="E14999" s="124"/>
      <c r="F14999" s="119"/>
    </row>
    <row r="15000" spans="1:6">
      <c r="A15000" s="127" t="s">
        <v>214</v>
      </c>
      <c r="B15000" s="128" t="s">
        <v>215</v>
      </c>
      <c r="C15000" s="126" t="s">
        <v>1887</v>
      </c>
      <c r="D15000" s="126" t="s">
        <v>1887</v>
      </c>
      <c r="E15000" s="124"/>
      <c r="F15000" s="119"/>
    </row>
    <row r="15001" spans="1:6">
      <c r="A15001" s="127" t="s">
        <v>216</v>
      </c>
      <c r="B15001" s="128" t="s">
        <v>217</v>
      </c>
      <c r="C15001" s="126" t="s">
        <v>1887</v>
      </c>
      <c r="D15001" s="126" t="s">
        <v>1887</v>
      </c>
      <c r="E15001" s="124"/>
      <c r="F15001" s="119"/>
    </row>
    <row r="15002" spans="1:6">
      <c r="A15002" s="129">
        <v>4</v>
      </c>
      <c r="B15002" s="130" t="s">
        <v>394</v>
      </c>
      <c r="C15002" s="126"/>
      <c r="D15002" s="126"/>
      <c r="E15002" s="124"/>
      <c r="F15002" s="119"/>
    </row>
    <row r="15003" spans="1:6" ht="31.5">
      <c r="A15003" s="126" t="s">
        <v>271</v>
      </c>
      <c r="B15003" s="251" t="s">
        <v>218</v>
      </c>
      <c r="C15003" s="126" t="s">
        <v>1887</v>
      </c>
      <c r="D15003" s="126" t="s">
        <v>1887</v>
      </c>
      <c r="E15003" s="124"/>
      <c r="F15003" s="119"/>
    </row>
    <row r="15004" spans="1:6" ht="63">
      <c r="A15004" s="126" t="s">
        <v>272</v>
      </c>
      <c r="B15004" s="251" t="s">
        <v>392</v>
      </c>
      <c r="C15004" s="126" t="s">
        <v>1887</v>
      </c>
      <c r="D15004" s="126" t="s">
        <v>1887</v>
      </c>
      <c r="E15004" s="124"/>
      <c r="F15004" s="119"/>
    </row>
    <row r="15005" spans="1:6" ht="31.5">
      <c r="A15005" s="126" t="s">
        <v>273</v>
      </c>
      <c r="B15005" s="251" t="s">
        <v>500</v>
      </c>
      <c r="C15005" s="126" t="s">
        <v>1887</v>
      </c>
      <c r="D15005" s="126" t="s">
        <v>1887</v>
      </c>
      <c r="E15005" s="124"/>
      <c r="F15005" s="119"/>
    </row>
    <row r="15006" spans="1:6" ht="31.5">
      <c r="A15006" s="126" t="s">
        <v>138</v>
      </c>
      <c r="B15006" s="251" t="s">
        <v>501</v>
      </c>
      <c r="C15006" s="126" t="s">
        <v>1887</v>
      </c>
      <c r="D15006" s="126" t="s">
        <v>1887</v>
      </c>
      <c r="E15006" s="124"/>
      <c r="F15006" s="119"/>
    </row>
    <row r="15007" spans="1:6">
      <c r="E15007" s="719"/>
      <c r="F15007" s="178" t="s">
        <v>251</v>
      </c>
    </row>
    <row r="15008" spans="1:6">
      <c r="B15008" s="53"/>
      <c r="F15008" s="178" t="s">
        <v>456</v>
      </c>
    </row>
    <row r="15009" spans="1:6">
      <c r="F15009" s="178" t="s">
        <v>182</v>
      </c>
    </row>
    <row r="15010" spans="1:6">
      <c r="F15010" s="178"/>
    </row>
    <row r="15011" spans="1:6">
      <c r="A15011" s="802" t="s">
        <v>399</v>
      </c>
      <c r="B15011" s="802"/>
      <c r="C15011" s="802"/>
      <c r="D15011" s="802"/>
      <c r="E15011" s="802"/>
      <c r="F15011" s="802"/>
    </row>
    <row r="15012" spans="1:6">
      <c r="A15012" s="802" t="s">
        <v>303</v>
      </c>
      <c r="B15012" s="802"/>
      <c r="C15012" s="802"/>
      <c r="D15012" s="802"/>
      <c r="E15012" s="802"/>
      <c r="F15012" s="802"/>
    </row>
    <row r="15013" spans="1:6">
      <c r="F15013" s="178" t="s">
        <v>219</v>
      </c>
    </row>
    <row r="15014" spans="1:6">
      <c r="F15014" s="178" t="s">
        <v>220</v>
      </c>
    </row>
    <row r="15015" spans="1:6">
      <c r="F15015" s="178" t="s">
        <v>221</v>
      </c>
    </row>
    <row r="15016" spans="1:6">
      <c r="F15016" s="246" t="s">
        <v>222</v>
      </c>
    </row>
    <row r="15017" spans="1:6">
      <c r="F15017" s="178" t="s">
        <v>1885</v>
      </c>
    </row>
    <row r="15018" spans="1:6">
      <c r="F15018" s="178" t="s">
        <v>177</v>
      </c>
    </row>
    <row r="15019" spans="1:6">
      <c r="A15019" s="123"/>
    </row>
    <row r="15020" spans="1:6">
      <c r="A15020" s="804" t="s">
        <v>1886</v>
      </c>
      <c r="B15020" s="804"/>
      <c r="C15020" s="804"/>
      <c r="D15020" s="804"/>
      <c r="E15020" s="804"/>
      <c r="F15020" s="804"/>
    </row>
    <row r="15021" spans="1:6">
      <c r="A15021" s="121" t="s">
        <v>1606</v>
      </c>
      <c r="B15021" s="640" t="s">
        <v>1668</v>
      </c>
    </row>
    <row r="15022" spans="1:6">
      <c r="A15022" s="803" t="s">
        <v>262</v>
      </c>
      <c r="B15022" s="781" t="s">
        <v>418</v>
      </c>
      <c r="C15022" s="806" t="s">
        <v>470</v>
      </c>
      <c r="D15022" s="807"/>
      <c r="E15022" s="805" t="s">
        <v>400</v>
      </c>
      <c r="F15022" s="781" t="s">
        <v>401</v>
      </c>
    </row>
    <row r="15023" spans="1:6">
      <c r="A15023" s="803"/>
      <c r="B15023" s="781"/>
      <c r="C15023" s="808"/>
      <c r="D15023" s="809"/>
      <c r="E15023" s="805"/>
      <c r="F15023" s="781"/>
    </row>
    <row r="15024" spans="1:6">
      <c r="A15024" s="803"/>
      <c r="B15024" s="781"/>
      <c r="C15024" s="247" t="s">
        <v>402</v>
      </c>
      <c r="D15024" s="247" t="s">
        <v>403</v>
      </c>
      <c r="E15024" s="805"/>
      <c r="F15024" s="781"/>
    </row>
    <row r="15025" spans="1:6">
      <c r="A15025" s="712">
        <v>1</v>
      </c>
      <c r="B15025" s="709">
        <v>2</v>
      </c>
      <c r="C15025" s="247">
        <v>3</v>
      </c>
      <c r="D15025" s="247">
        <v>4</v>
      </c>
      <c r="E15025" s="711">
        <v>5</v>
      </c>
      <c r="F15025" s="709">
        <v>6</v>
      </c>
    </row>
    <row r="15026" spans="1:6">
      <c r="A15026" s="712">
        <v>1</v>
      </c>
      <c r="B15026" s="248" t="s">
        <v>368</v>
      </c>
      <c r="C15026" s="249"/>
      <c r="D15026" s="249"/>
      <c r="E15026" s="125"/>
      <c r="F15026" s="710"/>
    </row>
    <row r="15027" spans="1:6">
      <c r="A15027" s="126" t="s">
        <v>264</v>
      </c>
      <c r="B15027" s="250" t="s">
        <v>369</v>
      </c>
      <c r="C15027" s="126" t="s">
        <v>1887</v>
      </c>
      <c r="D15027" s="126" t="s">
        <v>1887</v>
      </c>
      <c r="E15027" s="124"/>
      <c r="F15027" s="119"/>
    </row>
    <row r="15028" spans="1:6">
      <c r="A15028" s="126" t="s">
        <v>265</v>
      </c>
      <c r="B15028" s="251" t="s">
        <v>223</v>
      </c>
      <c r="C15028" s="126" t="s">
        <v>1887</v>
      </c>
      <c r="D15028" s="126" t="s">
        <v>1887</v>
      </c>
      <c r="E15028" s="124"/>
      <c r="F15028" s="119"/>
    </row>
    <row r="15029" spans="1:6" ht="31.5">
      <c r="A15029" s="126" t="s">
        <v>276</v>
      </c>
      <c r="B15029" s="251" t="s">
        <v>480</v>
      </c>
      <c r="C15029" s="126" t="s">
        <v>1887</v>
      </c>
      <c r="D15029" s="126" t="s">
        <v>1887</v>
      </c>
      <c r="E15029" s="124"/>
      <c r="F15029" s="119"/>
    </row>
    <row r="15030" spans="1:6" ht="63">
      <c r="A15030" s="127" t="s">
        <v>291</v>
      </c>
      <c r="B15030" s="128" t="s">
        <v>481</v>
      </c>
      <c r="C15030" s="126" t="s">
        <v>1887</v>
      </c>
      <c r="D15030" s="126" t="s">
        <v>1887</v>
      </c>
      <c r="E15030" s="124"/>
      <c r="F15030" s="119"/>
    </row>
    <row r="15031" spans="1:6" ht="31.5">
      <c r="A15031" s="127" t="s">
        <v>482</v>
      </c>
      <c r="B15031" s="128" t="s">
        <v>483</v>
      </c>
      <c r="C15031" s="126" t="s">
        <v>1887</v>
      </c>
      <c r="D15031" s="126" t="s">
        <v>1887</v>
      </c>
      <c r="E15031" s="124"/>
      <c r="F15031" s="119"/>
    </row>
    <row r="15032" spans="1:6">
      <c r="A15032" s="127" t="s">
        <v>484</v>
      </c>
      <c r="B15032" s="128" t="s">
        <v>485</v>
      </c>
      <c r="C15032" s="126" t="s">
        <v>1887</v>
      </c>
      <c r="D15032" s="126" t="s">
        <v>1887</v>
      </c>
      <c r="E15032" s="124"/>
      <c r="F15032" s="119"/>
    </row>
    <row r="15033" spans="1:6">
      <c r="A15033" s="129">
        <v>2</v>
      </c>
      <c r="B15033" s="130" t="s">
        <v>298</v>
      </c>
      <c r="C15033" s="126"/>
      <c r="D15033" s="126"/>
      <c r="E15033" s="124"/>
      <c r="F15033" s="119"/>
    </row>
    <row r="15034" spans="1:6" ht="31.5">
      <c r="A15034" s="127" t="s">
        <v>267</v>
      </c>
      <c r="B15034" s="128" t="s">
        <v>486</v>
      </c>
      <c r="C15034" s="126" t="s">
        <v>1887</v>
      </c>
      <c r="D15034" s="126" t="s">
        <v>1887</v>
      </c>
      <c r="E15034" s="124"/>
      <c r="F15034" s="119"/>
    </row>
    <row r="15035" spans="1:6" ht="63">
      <c r="A15035" s="127" t="s">
        <v>268</v>
      </c>
      <c r="B15035" s="128" t="s">
        <v>411</v>
      </c>
      <c r="C15035" s="126" t="s">
        <v>1887</v>
      </c>
      <c r="D15035" s="126" t="s">
        <v>1887</v>
      </c>
      <c r="E15035" s="124"/>
      <c r="F15035" s="119"/>
    </row>
    <row r="15036" spans="1:6" ht="31.5">
      <c r="A15036" s="127" t="s">
        <v>269</v>
      </c>
      <c r="B15036" s="128" t="s">
        <v>412</v>
      </c>
      <c r="C15036" s="126" t="s">
        <v>1887</v>
      </c>
      <c r="D15036" s="126" t="s">
        <v>1887</v>
      </c>
      <c r="E15036" s="124"/>
      <c r="F15036" s="119"/>
    </row>
    <row r="15037" spans="1:6" ht="47.25">
      <c r="A15037" s="129">
        <v>3</v>
      </c>
      <c r="B15037" s="130" t="s">
        <v>210</v>
      </c>
      <c r="C15037" s="126" t="s">
        <v>1887</v>
      </c>
      <c r="D15037" s="126" t="s">
        <v>1887</v>
      </c>
      <c r="E15037" s="124"/>
      <c r="F15037" s="119"/>
    </row>
    <row r="15038" spans="1:6" ht="31.5">
      <c r="A15038" s="127" t="s">
        <v>299</v>
      </c>
      <c r="B15038" s="128" t="s">
        <v>211</v>
      </c>
      <c r="C15038" s="126" t="s">
        <v>1887</v>
      </c>
      <c r="D15038" s="126" t="s">
        <v>1887</v>
      </c>
      <c r="E15038" s="124"/>
      <c r="F15038" s="119"/>
    </row>
    <row r="15039" spans="1:6">
      <c r="A15039" s="127" t="s">
        <v>240</v>
      </c>
      <c r="B15039" s="128" t="s">
        <v>212</v>
      </c>
      <c r="C15039" s="126" t="s">
        <v>1887</v>
      </c>
      <c r="D15039" s="126" t="s">
        <v>1887</v>
      </c>
      <c r="E15039" s="124"/>
      <c r="F15039" s="119"/>
    </row>
    <row r="15040" spans="1:6">
      <c r="A15040" s="127" t="s">
        <v>242</v>
      </c>
      <c r="B15040" s="128" t="s">
        <v>213</v>
      </c>
      <c r="C15040" s="126" t="s">
        <v>1887</v>
      </c>
      <c r="D15040" s="126" t="s">
        <v>1887</v>
      </c>
      <c r="E15040" s="124"/>
      <c r="F15040" s="119"/>
    </row>
    <row r="15041" spans="1:6">
      <c r="A15041" s="127" t="s">
        <v>214</v>
      </c>
      <c r="B15041" s="128" t="s">
        <v>215</v>
      </c>
      <c r="C15041" s="126" t="s">
        <v>1887</v>
      </c>
      <c r="D15041" s="126" t="s">
        <v>1887</v>
      </c>
      <c r="E15041" s="124"/>
      <c r="F15041" s="119"/>
    </row>
    <row r="15042" spans="1:6">
      <c r="A15042" s="127" t="s">
        <v>216</v>
      </c>
      <c r="B15042" s="128" t="s">
        <v>217</v>
      </c>
      <c r="C15042" s="126" t="s">
        <v>1887</v>
      </c>
      <c r="D15042" s="126" t="s">
        <v>1887</v>
      </c>
      <c r="E15042" s="124"/>
      <c r="F15042" s="119"/>
    </row>
    <row r="15043" spans="1:6">
      <c r="A15043" s="129">
        <v>4</v>
      </c>
      <c r="B15043" s="130" t="s">
        <v>394</v>
      </c>
      <c r="C15043" s="126"/>
      <c r="D15043" s="126"/>
      <c r="E15043" s="124"/>
      <c r="F15043" s="119"/>
    </row>
    <row r="15044" spans="1:6" ht="31.5">
      <c r="A15044" s="126" t="s">
        <v>271</v>
      </c>
      <c r="B15044" s="251" t="s">
        <v>218</v>
      </c>
      <c r="C15044" s="126" t="s">
        <v>1887</v>
      </c>
      <c r="D15044" s="126" t="s">
        <v>1887</v>
      </c>
      <c r="E15044" s="124"/>
      <c r="F15044" s="119"/>
    </row>
    <row r="15045" spans="1:6" ht="63">
      <c r="A15045" s="126" t="s">
        <v>272</v>
      </c>
      <c r="B15045" s="251" t="s">
        <v>392</v>
      </c>
      <c r="C15045" s="126" t="s">
        <v>1887</v>
      </c>
      <c r="D15045" s="126" t="s">
        <v>1887</v>
      </c>
      <c r="E15045" s="124"/>
      <c r="F15045" s="119"/>
    </row>
    <row r="15046" spans="1:6" ht="31.5">
      <c r="A15046" s="126" t="s">
        <v>273</v>
      </c>
      <c r="B15046" s="251" t="s">
        <v>500</v>
      </c>
      <c r="C15046" s="126" t="s">
        <v>1887</v>
      </c>
      <c r="D15046" s="126" t="s">
        <v>1887</v>
      </c>
      <c r="E15046" s="124"/>
      <c r="F15046" s="119"/>
    </row>
    <row r="15047" spans="1:6" ht="31.5">
      <c r="A15047" s="126" t="s">
        <v>138</v>
      </c>
      <c r="B15047" s="251" t="s">
        <v>501</v>
      </c>
      <c r="C15047" s="126" t="s">
        <v>1887</v>
      </c>
      <c r="D15047" s="126" t="s">
        <v>1887</v>
      </c>
      <c r="E15047" s="124"/>
      <c r="F15047" s="119"/>
    </row>
    <row r="15048" spans="1:6">
      <c r="E15048" s="719"/>
      <c r="F15048" s="178" t="s">
        <v>251</v>
      </c>
    </row>
    <row r="15049" spans="1:6">
      <c r="B15049" s="53"/>
      <c r="F15049" s="178" t="s">
        <v>456</v>
      </c>
    </row>
    <row r="15050" spans="1:6">
      <c r="F15050" s="178" t="s">
        <v>182</v>
      </c>
    </row>
    <row r="15051" spans="1:6">
      <c r="F15051" s="178"/>
    </row>
    <row r="15052" spans="1:6">
      <c r="A15052" s="802" t="s">
        <v>399</v>
      </c>
      <c r="B15052" s="802"/>
      <c r="C15052" s="802"/>
      <c r="D15052" s="802"/>
      <c r="E15052" s="802"/>
      <c r="F15052" s="802"/>
    </row>
    <row r="15053" spans="1:6">
      <c r="A15053" s="802" t="s">
        <v>303</v>
      </c>
      <c r="B15053" s="802"/>
      <c r="C15053" s="802"/>
      <c r="D15053" s="802"/>
      <c r="E15053" s="802"/>
      <c r="F15053" s="802"/>
    </row>
    <row r="15054" spans="1:6">
      <c r="F15054" s="178" t="s">
        <v>219</v>
      </c>
    </row>
    <row r="15055" spans="1:6">
      <c r="F15055" s="178" t="s">
        <v>220</v>
      </c>
    </row>
    <row r="15056" spans="1:6">
      <c r="F15056" s="178" t="s">
        <v>221</v>
      </c>
    </row>
    <row r="15057" spans="1:6">
      <c r="F15057" s="246" t="s">
        <v>222</v>
      </c>
    </row>
    <row r="15058" spans="1:6">
      <c r="F15058" s="178" t="s">
        <v>1885</v>
      </c>
    </row>
    <row r="15059" spans="1:6">
      <c r="F15059" s="178" t="s">
        <v>177</v>
      </c>
    </row>
    <row r="15060" spans="1:6">
      <c r="A15060" s="123"/>
    </row>
    <row r="15061" spans="1:6">
      <c r="A15061" s="804" t="s">
        <v>1886</v>
      </c>
      <c r="B15061" s="804"/>
      <c r="C15061" s="804"/>
      <c r="D15061" s="804"/>
      <c r="E15061" s="804"/>
      <c r="F15061" s="804"/>
    </row>
    <row r="15062" spans="1:6">
      <c r="A15062" s="121" t="s">
        <v>1607</v>
      </c>
      <c r="B15062" s="640" t="s">
        <v>1669</v>
      </c>
    </row>
    <row r="15063" spans="1:6">
      <c r="A15063" s="803" t="s">
        <v>262</v>
      </c>
      <c r="B15063" s="781" t="s">
        <v>418</v>
      </c>
      <c r="C15063" s="806" t="s">
        <v>470</v>
      </c>
      <c r="D15063" s="807"/>
      <c r="E15063" s="805" t="s">
        <v>400</v>
      </c>
      <c r="F15063" s="781" t="s">
        <v>401</v>
      </c>
    </row>
    <row r="15064" spans="1:6">
      <c r="A15064" s="803"/>
      <c r="B15064" s="781"/>
      <c r="C15064" s="808"/>
      <c r="D15064" s="809"/>
      <c r="E15064" s="805"/>
      <c r="F15064" s="781"/>
    </row>
    <row r="15065" spans="1:6">
      <c r="A15065" s="803"/>
      <c r="B15065" s="781"/>
      <c r="C15065" s="247" t="s">
        <v>402</v>
      </c>
      <c r="D15065" s="247" t="s">
        <v>403</v>
      </c>
      <c r="E15065" s="805"/>
      <c r="F15065" s="781"/>
    </row>
    <row r="15066" spans="1:6">
      <c r="A15066" s="712">
        <v>1</v>
      </c>
      <c r="B15066" s="709">
        <v>2</v>
      </c>
      <c r="C15066" s="247">
        <v>3</v>
      </c>
      <c r="D15066" s="247">
        <v>4</v>
      </c>
      <c r="E15066" s="711">
        <v>5</v>
      </c>
      <c r="F15066" s="709">
        <v>6</v>
      </c>
    </row>
    <row r="15067" spans="1:6">
      <c r="A15067" s="712">
        <v>1</v>
      </c>
      <c r="B15067" s="248" t="s">
        <v>368</v>
      </c>
      <c r="C15067" s="249"/>
      <c r="D15067" s="249"/>
      <c r="E15067" s="125"/>
      <c r="F15067" s="710"/>
    </row>
    <row r="15068" spans="1:6">
      <c r="A15068" s="126" t="s">
        <v>264</v>
      </c>
      <c r="B15068" s="250" t="s">
        <v>369</v>
      </c>
      <c r="C15068" s="126" t="s">
        <v>1887</v>
      </c>
      <c r="D15068" s="126" t="s">
        <v>1887</v>
      </c>
      <c r="E15068" s="124"/>
      <c r="F15068" s="119"/>
    </row>
    <row r="15069" spans="1:6">
      <c r="A15069" s="126" t="s">
        <v>265</v>
      </c>
      <c r="B15069" s="251" t="s">
        <v>223</v>
      </c>
      <c r="C15069" s="126" t="s">
        <v>1887</v>
      </c>
      <c r="D15069" s="126" t="s">
        <v>1887</v>
      </c>
      <c r="E15069" s="124"/>
      <c r="F15069" s="119"/>
    </row>
    <row r="15070" spans="1:6" ht="31.5">
      <c r="A15070" s="126" t="s">
        <v>276</v>
      </c>
      <c r="B15070" s="251" t="s">
        <v>480</v>
      </c>
      <c r="C15070" s="126" t="s">
        <v>1887</v>
      </c>
      <c r="D15070" s="126" t="s">
        <v>1887</v>
      </c>
      <c r="E15070" s="124"/>
      <c r="F15070" s="119"/>
    </row>
    <row r="15071" spans="1:6" ht="63">
      <c r="A15071" s="127" t="s">
        <v>291</v>
      </c>
      <c r="B15071" s="128" t="s">
        <v>481</v>
      </c>
      <c r="C15071" s="126" t="s">
        <v>1887</v>
      </c>
      <c r="D15071" s="126" t="s">
        <v>1887</v>
      </c>
      <c r="E15071" s="124"/>
      <c r="F15071" s="119"/>
    </row>
    <row r="15072" spans="1:6" ht="31.5">
      <c r="A15072" s="127" t="s">
        <v>482</v>
      </c>
      <c r="B15072" s="128" t="s">
        <v>483</v>
      </c>
      <c r="C15072" s="126" t="s">
        <v>1887</v>
      </c>
      <c r="D15072" s="126" t="s">
        <v>1887</v>
      </c>
      <c r="E15072" s="124"/>
      <c r="F15072" s="119"/>
    </row>
    <row r="15073" spans="1:6">
      <c r="A15073" s="127" t="s">
        <v>484</v>
      </c>
      <c r="B15073" s="128" t="s">
        <v>485</v>
      </c>
      <c r="C15073" s="126" t="s">
        <v>1887</v>
      </c>
      <c r="D15073" s="126" t="s">
        <v>1887</v>
      </c>
      <c r="E15073" s="124"/>
      <c r="F15073" s="119"/>
    </row>
    <row r="15074" spans="1:6">
      <c r="A15074" s="129">
        <v>2</v>
      </c>
      <c r="B15074" s="130" t="s">
        <v>298</v>
      </c>
      <c r="C15074" s="126"/>
      <c r="D15074" s="126"/>
      <c r="E15074" s="124"/>
      <c r="F15074" s="119"/>
    </row>
    <row r="15075" spans="1:6" ht="31.5">
      <c r="A15075" s="127" t="s">
        <v>267</v>
      </c>
      <c r="B15075" s="128" t="s">
        <v>486</v>
      </c>
      <c r="C15075" s="126" t="s">
        <v>1887</v>
      </c>
      <c r="D15075" s="126" t="s">
        <v>1887</v>
      </c>
      <c r="E15075" s="124"/>
      <c r="F15075" s="119"/>
    </row>
    <row r="15076" spans="1:6" ht="63">
      <c r="A15076" s="127" t="s">
        <v>268</v>
      </c>
      <c r="B15076" s="128" t="s">
        <v>411</v>
      </c>
      <c r="C15076" s="126" t="s">
        <v>1887</v>
      </c>
      <c r="D15076" s="126" t="s">
        <v>1887</v>
      </c>
      <c r="E15076" s="124"/>
      <c r="F15076" s="119"/>
    </row>
    <row r="15077" spans="1:6" ht="31.5">
      <c r="A15077" s="127" t="s">
        <v>269</v>
      </c>
      <c r="B15077" s="128" t="s">
        <v>412</v>
      </c>
      <c r="C15077" s="126" t="s">
        <v>1887</v>
      </c>
      <c r="D15077" s="126" t="s">
        <v>1887</v>
      </c>
      <c r="E15077" s="124"/>
      <c r="F15077" s="119"/>
    </row>
    <row r="15078" spans="1:6" ht="47.25">
      <c r="A15078" s="129">
        <v>3</v>
      </c>
      <c r="B15078" s="130" t="s">
        <v>210</v>
      </c>
      <c r="C15078" s="126" t="s">
        <v>1887</v>
      </c>
      <c r="D15078" s="126" t="s">
        <v>1887</v>
      </c>
      <c r="E15078" s="124"/>
      <c r="F15078" s="119"/>
    </row>
    <row r="15079" spans="1:6" ht="31.5">
      <c r="A15079" s="127" t="s">
        <v>299</v>
      </c>
      <c r="B15079" s="128" t="s">
        <v>211</v>
      </c>
      <c r="C15079" s="126" t="s">
        <v>1887</v>
      </c>
      <c r="D15079" s="126" t="s">
        <v>1887</v>
      </c>
      <c r="E15079" s="124"/>
      <c r="F15079" s="119"/>
    </row>
    <row r="15080" spans="1:6">
      <c r="A15080" s="127" t="s">
        <v>240</v>
      </c>
      <c r="B15080" s="128" t="s">
        <v>212</v>
      </c>
      <c r="C15080" s="126" t="s">
        <v>1887</v>
      </c>
      <c r="D15080" s="126" t="s">
        <v>1887</v>
      </c>
      <c r="E15080" s="124"/>
      <c r="F15080" s="119"/>
    </row>
    <row r="15081" spans="1:6">
      <c r="A15081" s="127" t="s">
        <v>242</v>
      </c>
      <c r="B15081" s="128" t="s">
        <v>213</v>
      </c>
      <c r="C15081" s="126" t="s">
        <v>1887</v>
      </c>
      <c r="D15081" s="126" t="s">
        <v>1887</v>
      </c>
      <c r="E15081" s="124"/>
      <c r="F15081" s="119"/>
    </row>
    <row r="15082" spans="1:6">
      <c r="A15082" s="127" t="s">
        <v>214</v>
      </c>
      <c r="B15082" s="128" t="s">
        <v>215</v>
      </c>
      <c r="C15082" s="126" t="s">
        <v>1887</v>
      </c>
      <c r="D15082" s="126" t="s">
        <v>1887</v>
      </c>
      <c r="E15082" s="124"/>
      <c r="F15082" s="119"/>
    </row>
    <row r="15083" spans="1:6">
      <c r="A15083" s="127" t="s">
        <v>216</v>
      </c>
      <c r="B15083" s="128" t="s">
        <v>217</v>
      </c>
      <c r="C15083" s="126" t="s">
        <v>1887</v>
      </c>
      <c r="D15083" s="126" t="s">
        <v>1887</v>
      </c>
      <c r="E15083" s="124"/>
      <c r="F15083" s="119"/>
    </row>
    <row r="15084" spans="1:6">
      <c r="A15084" s="129">
        <v>4</v>
      </c>
      <c r="B15084" s="130" t="s">
        <v>394</v>
      </c>
      <c r="C15084" s="126"/>
      <c r="D15084" s="126"/>
      <c r="E15084" s="124"/>
      <c r="F15084" s="119"/>
    </row>
    <row r="15085" spans="1:6" ht="31.5">
      <c r="A15085" s="126" t="s">
        <v>271</v>
      </c>
      <c r="B15085" s="251" t="s">
        <v>218</v>
      </c>
      <c r="C15085" s="126" t="s">
        <v>1887</v>
      </c>
      <c r="D15085" s="126" t="s">
        <v>1887</v>
      </c>
      <c r="E15085" s="124"/>
      <c r="F15085" s="119"/>
    </row>
    <row r="15086" spans="1:6" ht="63">
      <c r="A15086" s="126" t="s">
        <v>272</v>
      </c>
      <c r="B15086" s="251" t="s">
        <v>392</v>
      </c>
      <c r="C15086" s="126" t="s">
        <v>1887</v>
      </c>
      <c r="D15086" s="126" t="s">
        <v>1887</v>
      </c>
      <c r="E15086" s="124"/>
      <c r="F15086" s="119"/>
    </row>
    <row r="15087" spans="1:6" ht="31.5">
      <c r="A15087" s="126" t="s">
        <v>273</v>
      </c>
      <c r="B15087" s="251" t="s">
        <v>500</v>
      </c>
      <c r="C15087" s="126" t="s">
        <v>1887</v>
      </c>
      <c r="D15087" s="126" t="s">
        <v>1887</v>
      </c>
      <c r="E15087" s="124"/>
      <c r="F15087" s="119"/>
    </row>
    <row r="15088" spans="1:6" ht="31.5">
      <c r="A15088" s="126" t="s">
        <v>138</v>
      </c>
      <c r="B15088" s="251" t="s">
        <v>501</v>
      </c>
      <c r="C15088" s="126" t="s">
        <v>1887</v>
      </c>
      <c r="D15088" s="126" t="s">
        <v>1887</v>
      </c>
      <c r="E15088" s="124"/>
      <c r="F15088" s="119"/>
    </row>
    <row r="15089" spans="1:6">
      <c r="E15089" s="719"/>
      <c r="F15089" s="178" t="s">
        <v>251</v>
      </c>
    </row>
    <row r="15090" spans="1:6">
      <c r="B15090" s="53"/>
      <c r="F15090" s="178" t="s">
        <v>456</v>
      </c>
    </row>
    <row r="15091" spans="1:6">
      <c r="F15091" s="178" t="s">
        <v>182</v>
      </c>
    </row>
    <row r="15092" spans="1:6">
      <c r="F15092" s="178"/>
    </row>
    <row r="15093" spans="1:6">
      <c r="A15093" s="802" t="s">
        <v>399</v>
      </c>
      <c r="B15093" s="802"/>
      <c r="C15093" s="802"/>
      <c r="D15093" s="802"/>
      <c r="E15093" s="802"/>
      <c r="F15093" s="802"/>
    </row>
    <row r="15094" spans="1:6">
      <c r="A15094" s="802" t="s">
        <v>303</v>
      </c>
      <c r="B15094" s="802"/>
      <c r="C15094" s="802"/>
      <c r="D15094" s="802"/>
      <c r="E15094" s="802"/>
      <c r="F15094" s="802"/>
    </row>
    <row r="15095" spans="1:6">
      <c r="F15095" s="178" t="s">
        <v>219</v>
      </c>
    </row>
    <row r="15096" spans="1:6">
      <c r="F15096" s="178" t="s">
        <v>220</v>
      </c>
    </row>
    <row r="15097" spans="1:6">
      <c r="F15097" s="178" t="s">
        <v>221</v>
      </c>
    </row>
    <row r="15098" spans="1:6">
      <c r="F15098" s="246" t="s">
        <v>222</v>
      </c>
    </row>
    <row r="15099" spans="1:6">
      <c r="F15099" s="178" t="s">
        <v>1885</v>
      </c>
    </row>
    <row r="15100" spans="1:6">
      <c r="F15100" s="178" t="s">
        <v>177</v>
      </c>
    </row>
    <row r="15101" spans="1:6">
      <c r="A15101" s="123"/>
    </row>
    <row r="15102" spans="1:6">
      <c r="A15102" s="804" t="s">
        <v>1886</v>
      </c>
      <c r="B15102" s="804"/>
      <c r="C15102" s="804"/>
      <c r="D15102" s="804"/>
      <c r="E15102" s="804"/>
      <c r="F15102" s="804"/>
    </row>
    <row r="15103" spans="1:6">
      <c r="A15103" s="121" t="s">
        <v>1608</v>
      </c>
      <c r="B15103" s="640" t="s">
        <v>1670</v>
      </c>
    </row>
    <row r="15104" spans="1:6">
      <c r="A15104" s="803" t="s">
        <v>262</v>
      </c>
      <c r="B15104" s="781" t="s">
        <v>418</v>
      </c>
      <c r="C15104" s="806" t="s">
        <v>470</v>
      </c>
      <c r="D15104" s="807"/>
      <c r="E15104" s="805" t="s">
        <v>400</v>
      </c>
      <c r="F15104" s="781" t="s">
        <v>401</v>
      </c>
    </row>
    <row r="15105" spans="1:6">
      <c r="A15105" s="803"/>
      <c r="B15105" s="781"/>
      <c r="C15105" s="808"/>
      <c r="D15105" s="809"/>
      <c r="E15105" s="805"/>
      <c r="F15105" s="781"/>
    </row>
    <row r="15106" spans="1:6">
      <c r="A15106" s="803"/>
      <c r="B15106" s="781"/>
      <c r="C15106" s="247" t="s">
        <v>402</v>
      </c>
      <c r="D15106" s="247" t="s">
        <v>403</v>
      </c>
      <c r="E15106" s="805"/>
      <c r="F15106" s="781"/>
    </row>
    <row r="15107" spans="1:6">
      <c r="A15107" s="712">
        <v>1</v>
      </c>
      <c r="B15107" s="709">
        <v>2</v>
      </c>
      <c r="C15107" s="247">
        <v>3</v>
      </c>
      <c r="D15107" s="247">
        <v>4</v>
      </c>
      <c r="E15107" s="711">
        <v>5</v>
      </c>
      <c r="F15107" s="709">
        <v>6</v>
      </c>
    </row>
    <row r="15108" spans="1:6">
      <c r="A15108" s="712">
        <v>1</v>
      </c>
      <c r="B15108" s="248" t="s">
        <v>368</v>
      </c>
      <c r="C15108" s="249"/>
      <c r="D15108" s="249"/>
      <c r="E15108" s="125"/>
      <c r="F15108" s="710"/>
    </row>
    <row r="15109" spans="1:6">
      <c r="A15109" s="126" t="s">
        <v>264</v>
      </c>
      <c r="B15109" s="250" t="s">
        <v>369</v>
      </c>
      <c r="C15109" s="126" t="s">
        <v>1887</v>
      </c>
      <c r="D15109" s="126" t="s">
        <v>1887</v>
      </c>
      <c r="E15109" s="124"/>
      <c r="F15109" s="119"/>
    </row>
    <row r="15110" spans="1:6">
      <c r="A15110" s="126" t="s">
        <v>265</v>
      </c>
      <c r="B15110" s="251" t="s">
        <v>223</v>
      </c>
      <c r="C15110" s="126" t="s">
        <v>1887</v>
      </c>
      <c r="D15110" s="126" t="s">
        <v>1887</v>
      </c>
      <c r="E15110" s="124"/>
      <c r="F15110" s="119"/>
    </row>
    <row r="15111" spans="1:6" ht="31.5">
      <c r="A15111" s="126" t="s">
        <v>276</v>
      </c>
      <c r="B15111" s="251" t="s">
        <v>480</v>
      </c>
      <c r="C15111" s="126" t="s">
        <v>1887</v>
      </c>
      <c r="D15111" s="126" t="s">
        <v>1887</v>
      </c>
      <c r="E15111" s="124"/>
      <c r="F15111" s="119"/>
    </row>
    <row r="15112" spans="1:6" ht="63">
      <c r="A15112" s="127" t="s">
        <v>291</v>
      </c>
      <c r="B15112" s="128" t="s">
        <v>481</v>
      </c>
      <c r="C15112" s="126" t="s">
        <v>1887</v>
      </c>
      <c r="D15112" s="126" t="s">
        <v>1887</v>
      </c>
      <c r="E15112" s="124"/>
      <c r="F15112" s="119"/>
    </row>
    <row r="15113" spans="1:6" ht="31.5">
      <c r="A15113" s="127" t="s">
        <v>482</v>
      </c>
      <c r="B15113" s="128" t="s">
        <v>483</v>
      </c>
      <c r="C15113" s="126" t="s">
        <v>1887</v>
      </c>
      <c r="D15113" s="126" t="s">
        <v>1887</v>
      </c>
      <c r="E15113" s="124"/>
      <c r="F15113" s="119"/>
    </row>
    <row r="15114" spans="1:6">
      <c r="A15114" s="127" t="s">
        <v>484</v>
      </c>
      <c r="B15114" s="128" t="s">
        <v>485</v>
      </c>
      <c r="C15114" s="126" t="s">
        <v>1887</v>
      </c>
      <c r="D15114" s="126" t="s">
        <v>1887</v>
      </c>
      <c r="E15114" s="124"/>
      <c r="F15114" s="119"/>
    </row>
    <row r="15115" spans="1:6">
      <c r="A15115" s="129">
        <v>2</v>
      </c>
      <c r="B15115" s="130" t="s">
        <v>298</v>
      </c>
      <c r="C15115" s="126"/>
      <c r="D15115" s="126"/>
      <c r="E15115" s="124"/>
      <c r="F15115" s="119"/>
    </row>
    <row r="15116" spans="1:6" ht="31.5">
      <c r="A15116" s="127" t="s">
        <v>267</v>
      </c>
      <c r="B15116" s="128" t="s">
        <v>486</v>
      </c>
      <c r="C15116" s="126" t="s">
        <v>1887</v>
      </c>
      <c r="D15116" s="126" t="s">
        <v>1887</v>
      </c>
      <c r="E15116" s="124"/>
      <c r="F15116" s="119"/>
    </row>
    <row r="15117" spans="1:6" ht="63">
      <c r="A15117" s="127" t="s">
        <v>268</v>
      </c>
      <c r="B15117" s="128" t="s">
        <v>411</v>
      </c>
      <c r="C15117" s="126" t="s">
        <v>1887</v>
      </c>
      <c r="D15117" s="126" t="s">
        <v>1887</v>
      </c>
      <c r="E15117" s="124"/>
      <c r="F15117" s="119"/>
    </row>
    <row r="15118" spans="1:6" ht="31.5">
      <c r="A15118" s="127" t="s">
        <v>269</v>
      </c>
      <c r="B15118" s="128" t="s">
        <v>412</v>
      </c>
      <c r="C15118" s="126" t="s">
        <v>1887</v>
      </c>
      <c r="D15118" s="126" t="s">
        <v>1887</v>
      </c>
      <c r="E15118" s="124"/>
      <c r="F15118" s="119"/>
    </row>
    <row r="15119" spans="1:6" ht="47.25">
      <c r="A15119" s="129">
        <v>3</v>
      </c>
      <c r="B15119" s="130" t="s">
        <v>210</v>
      </c>
      <c r="C15119" s="126" t="s">
        <v>1887</v>
      </c>
      <c r="D15119" s="126" t="s">
        <v>1887</v>
      </c>
      <c r="E15119" s="124"/>
      <c r="F15119" s="119"/>
    </row>
    <row r="15120" spans="1:6" ht="31.5">
      <c r="A15120" s="127" t="s">
        <v>299</v>
      </c>
      <c r="B15120" s="128" t="s">
        <v>211</v>
      </c>
      <c r="C15120" s="126" t="s">
        <v>1887</v>
      </c>
      <c r="D15120" s="126" t="s">
        <v>1887</v>
      </c>
      <c r="E15120" s="124"/>
      <c r="F15120" s="119"/>
    </row>
    <row r="15121" spans="1:6">
      <c r="A15121" s="127" t="s">
        <v>240</v>
      </c>
      <c r="B15121" s="128" t="s">
        <v>212</v>
      </c>
      <c r="C15121" s="126" t="s">
        <v>1887</v>
      </c>
      <c r="D15121" s="126" t="s">
        <v>1887</v>
      </c>
      <c r="E15121" s="124"/>
      <c r="F15121" s="119"/>
    </row>
    <row r="15122" spans="1:6">
      <c r="A15122" s="127" t="s">
        <v>242</v>
      </c>
      <c r="B15122" s="128" t="s">
        <v>213</v>
      </c>
      <c r="C15122" s="126" t="s">
        <v>1887</v>
      </c>
      <c r="D15122" s="126" t="s">
        <v>1887</v>
      </c>
      <c r="E15122" s="124"/>
      <c r="F15122" s="119"/>
    </row>
    <row r="15123" spans="1:6">
      <c r="A15123" s="127" t="s">
        <v>214</v>
      </c>
      <c r="B15123" s="128" t="s">
        <v>215</v>
      </c>
      <c r="C15123" s="126" t="s">
        <v>1887</v>
      </c>
      <c r="D15123" s="126" t="s">
        <v>1887</v>
      </c>
      <c r="E15123" s="124"/>
      <c r="F15123" s="119"/>
    </row>
    <row r="15124" spans="1:6">
      <c r="A15124" s="127" t="s">
        <v>216</v>
      </c>
      <c r="B15124" s="128" t="s">
        <v>217</v>
      </c>
      <c r="C15124" s="126" t="s">
        <v>1887</v>
      </c>
      <c r="D15124" s="126" t="s">
        <v>1887</v>
      </c>
      <c r="E15124" s="124"/>
      <c r="F15124" s="119"/>
    </row>
    <row r="15125" spans="1:6">
      <c r="A15125" s="129">
        <v>4</v>
      </c>
      <c r="B15125" s="130" t="s">
        <v>394</v>
      </c>
      <c r="C15125" s="126"/>
      <c r="D15125" s="126"/>
      <c r="E15125" s="124"/>
      <c r="F15125" s="119"/>
    </row>
    <row r="15126" spans="1:6" ht="31.5">
      <c r="A15126" s="126" t="s">
        <v>271</v>
      </c>
      <c r="B15126" s="251" t="s">
        <v>218</v>
      </c>
      <c r="C15126" s="126" t="s">
        <v>1887</v>
      </c>
      <c r="D15126" s="126" t="s">
        <v>1887</v>
      </c>
      <c r="E15126" s="124"/>
      <c r="F15126" s="119"/>
    </row>
    <row r="15127" spans="1:6" ht="63">
      <c r="A15127" s="126" t="s">
        <v>272</v>
      </c>
      <c r="B15127" s="251" t="s">
        <v>392</v>
      </c>
      <c r="C15127" s="126" t="s">
        <v>1887</v>
      </c>
      <c r="D15127" s="126" t="s">
        <v>1887</v>
      </c>
      <c r="E15127" s="124"/>
      <c r="F15127" s="119"/>
    </row>
    <row r="15128" spans="1:6" ht="31.5">
      <c r="A15128" s="126" t="s">
        <v>273</v>
      </c>
      <c r="B15128" s="251" t="s">
        <v>500</v>
      </c>
      <c r="C15128" s="126" t="s">
        <v>1887</v>
      </c>
      <c r="D15128" s="126" t="s">
        <v>1887</v>
      </c>
      <c r="E15128" s="124"/>
      <c r="F15128" s="119"/>
    </row>
    <row r="15129" spans="1:6" ht="31.5">
      <c r="A15129" s="126" t="s">
        <v>138</v>
      </c>
      <c r="B15129" s="251" t="s">
        <v>501</v>
      </c>
      <c r="C15129" s="126" t="s">
        <v>1887</v>
      </c>
      <c r="D15129" s="126" t="s">
        <v>1887</v>
      </c>
      <c r="E15129" s="124"/>
      <c r="F15129" s="119"/>
    </row>
    <row r="15130" spans="1:6">
      <c r="E15130" s="719"/>
      <c r="F15130" s="178" t="s">
        <v>251</v>
      </c>
    </row>
    <row r="15131" spans="1:6">
      <c r="B15131" s="53"/>
      <c r="F15131" s="178" t="s">
        <v>456</v>
      </c>
    </row>
    <row r="15132" spans="1:6">
      <c r="F15132" s="178" t="s">
        <v>182</v>
      </c>
    </row>
    <row r="15133" spans="1:6">
      <c r="F15133" s="178"/>
    </row>
    <row r="15134" spans="1:6">
      <c r="A15134" s="802" t="s">
        <v>399</v>
      </c>
      <c r="B15134" s="802"/>
      <c r="C15134" s="802"/>
      <c r="D15134" s="802"/>
      <c r="E15134" s="802"/>
      <c r="F15134" s="802"/>
    </row>
    <row r="15135" spans="1:6">
      <c r="A15135" s="802" t="s">
        <v>303</v>
      </c>
      <c r="B15135" s="802"/>
      <c r="C15135" s="802"/>
      <c r="D15135" s="802"/>
      <c r="E15135" s="802"/>
      <c r="F15135" s="802"/>
    </row>
    <row r="15136" spans="1:6">
      <c r="F15136" s="178" t="s">
        <v>219</v>
      </c>
    </row>
    <row r="15137" spans="1:6">
      <c r="F15137" s="178" t="s">
        <v>220</v>
      </c>
    </row>
    <row r="15138" spans="1:6">
      <c r="F15138" s="178" t="s">
        <v>221</v>
      </c>
    </row>
    <row r="15139" spans="1:6">
      <c r="F15139" s="246" t="s">
        <v>222</v>
      </c>
    </row>
    <row r="15140" spans="1:6">
      <c r="F15140" s="178" t="s">
        <v>1885</v>
      </c>
    </row>
    <row r="15141" spans="1:6">
      <c r="F15141" s="178" t="s">
        <v>177</v>
      </c>
    </row>
    <row r="15142" spans="1:6">
      <c r="A15142" s="123"/>
    </row>
    <row r="15143" spans="1:6">
      <c r="A15143" s="804" t="s">
        <v>1886</v>
      </c>
      <c r="B15143" s="804"/>
      <c r="C15143" s="804"/>
      <c r="D15143" s="804"/>
      <c r="E15143" s="804"/>
      <c r="F15143" s="804"/>
    </row>
    <row r="15144" spans="1:6">
      <c r="A15144" s="121" t="s">
        <v>1609</v>
      </c>
      <c r="B15144" s="640" t="s">
        <v>1671</v>
      </c>
    </row>
    <row r="15145" spans="1:6">
      <c r="A15145" s="803" t="s">
        <v>262</v>
      </c>
      <c r="B15145" s="781" t="s">
        <v>418</v>
      </c>
      <c r="C15145" s="806" t="s">
        <v>470</v>
      </c>
      <c r="D15145" s="807"/>
      <c r="E15145" s="805" t="s">
        <v>400</v>
      </c>
      <c r="F15145" s="781" t="s">
        <v>401</v>
      </c>
    </row>
    <row r="15146" spans="1:6">
      <c r="A15146" s="803"/>
      <c r="B15146" s="781"/>
      <c r="C15146" s="808"/>
      <c r="D15146" s="809"/>
      <c r="E15146" s="805"/>
      <c r="F15146" s="781"/>
    </row>
    <row r="15147" spans="1:6">
      <c r="A15147" s="803"/>
      <c r="B15147" s="781"/>
      <c r="C15147" s="247" t="s">
        <v>402</v>
      </c>
      <c r="D15147" s="247" t="s">
        <v>403</v>
      </c>
      <c r="E15147" s="805"/>
      <c r="F15147" s="781"/>
    </row>
    <row r="15148" spans="1:6">
      <c r="A15148" s="712">
        <v>1</v>
      </c>
      <c r="B15148" s="709">
        <v>2</v>
      </c>
      <c r="C15148" s="247">
        <v>3</v>
      </c>
      <c r="D15148" s="247">
        <v>4</v>
      </c>
      <c r="E15148" s="711">
        <v>5</v>
      </c>
      <c r="F15148" s="709">
        <v>6</v>
      </c>
    </row>
    <row r="15149" spans="1:6">
      <c r="A15149" s="712">
        <v>1</v>
      </c>
      <c r="B15149" s="248" t="s">
        <v>368</v>
      </c>
      <c r="C15149" s="249"/>
      <c r="D15149" s="249"/>
      <c r="E15149" s="125"/>
      <c r="F15149" s="710"/>
    </row>
    <row r="15150" spans="1:6">
      <c r="A15150" s="126" t="s">
        <v>264</v>
      </c>
      <c r="B15150" s="250" t="s">
        <v>369</v>
      </c>
      <c r="C15150" s="126" t="s">
        <v>1887</v>
      </c>
      <c r="D15150" s="126" t="s">
        <v>1887</v>
      </c>
      <c r="E15150" s="124"/>
      <c r="F15150" s="119"/>
    </row>
    <row r="15151" spans="1:6">
      <c r="A15151" s="126" t="s">
        <v>265</v>
      </c>
      <c r="B15151" s="251" t="s">
        <v>223</v>
      </c>
      <c r="C15151" s="126" t="s">
        <v>1887</v>
      </c>
      <c r="D15151" s="126" t="s">
        <v>1887</v>
      </c>
      <c r="E15151" s="124"/>
      <c r="F15151" s="119"/>
    </row>
    <row r="15152" spans="1:6" ht="31.5">
      <c r="A15152" s="126" t="s">
        <v>276</v>
      </c>
      <c r="B15152" s="251" t="s">
        <v>480</v>
      </c>
      <c r="C15152" s="126" t="s">
        <v>1887</v>
      </c>
      <c r="D15152" s="126" t="s">
        <v>1887</v>
      </c>
      <c r="E15152" s="124"/>
      <c r="F15152" s="119"/>
    </row>
    <row r="15153" spans="1:6" ht="63">
      <c r="A15153" s="127" t="s">
        <v>291</v>
      </c>
      <c r="B15153" s="128" t="s">
        <v>481</v>
      </c>
      <c r="C15153" s="126" t="s">
        <v>1887</v>
      </c>
      <c r="D15153" s="126" t="s">
        <v>1887</v>
      </c>
      <c r="E15153" s="124"/>
      <c r="F15153" s="119"/>
    </row>
    <row r="15154" spans="1:6" ht="31.5">
      <c r="A15154" s="127" t="s">
        <v>482</v>
      </c>
      <c r="B15154" s="128" t="s">
        <v>483</v>
      </c>
      <c r="C15154" s="126" t="s">
        <v>1887</v>
      </c>
      <c r="D15154" s="126" t="s">
        <v>1887</v>
      </c>
      <c r="E15154" s="124"/>
      <c r="F15154" s="119"/>
    </row>
    <row r="15155" spans="1:6">
      <c r="A15155" s="127" t="s">
        <v>484</v>
      </c>
      <c r="B15155" s="128" t="s">
        <v>485</v>
      </c>
      <c r="C15155" s="126" t="s">
        <v>1887</v>
      </c>
      <c r="D15155" s="126" t="s">
        <v>1887</v>
      </c>
      <c r="E15155" s="124"/>
      <c r="F15155" s="119"/>
    </row>
    <row r="15156" spans="1:6">
      <c r="A15156" s="129">
        <v>2</v>
      </c>
      <c r="B15156" s="130" t="s">
        <v>298</v>
      </c>
      <c r="C15156" s="126"/>
      <c r="D15156" s="126"/>
      <c r="E15156" s="124"/>
      <c r="F15156" s="119"/>
    </row>
    <row r="15157" spans="1:6" ht="31.5">
      <c r="A15157" s="127" t="s">
        <v>267</v>
      </c>
      <c r="B15157" s="128" t="s">
        <v>486</v>
      </c>
      <c r="C15157" s="126" t="s">
        <v>1887</v>
      </c>
      <c r="D15157" s="126" t="s">
        <v>1887</v>
      </c>
      <c r="E15157" s="124"/>
      <c r="F15157" s="119"/>
    </row>
    <row r="15158" spans="1:6" ht="63">
      <c r="A15158" s="127" t="s">
        <v>268</v>
      </c>
      <c r="B15158" s="128" t="s">
        <v>411</v>
      </c>
      <c r="C15158" s="126" t="s">
        <v>1887</v>
      </c>
      <c r="D15158" s="126" t="s">
        <v>1887</v>
      </c>
      <c r="E15158" s="124"/>
      <c r="F15158" s="119"/>
    </row>
    <row r="15159" spans="1:6" ht="31.5">
      <c r="A15159" s="127" t="s">
        <v>269</v>
      </c>
      <c r="B15159" s="128" t="s">
        <v>412</v>
      </c>
      <c r="C15159" s="126" t="s">
        <v>1887</v>
      </c>
      <c r="D15159" s="126" t="s">
        <v>1887</v>
      </c>
      <c r="E15159" s="124"/>
      <c r="F15159" s="119"/>
    </row>
    <row r="15160" spans="1:6" ht="47.25">
      <c r="A15160" s="129">
        <v>3</v>
      </c>
      <c r="B15160" s="130" t="s">
        <v>210</v>
      </c>
      <c r="C15160" s="126" t="s">
        <v>1887</v>
      </c>
      <c r="D15160" s="126" t="s">
        <v>1887</v>
      </c>
      <c r="E15160" s="124"/>
      <c r="F15160" s="119"/>
    </row>
    <row r="15161" spans="1:6" ht="31.5">
      <c r="A15161" s="127" t="s">
        <v>299</v>
      </c>
      <c r="B15161" s="128" t="s">
        <v>211</v>
      </c>
      <c r="C15161" s="126" t="s">
        <v>1887</v>
      </c>
      <c r="D15161" s="126" t="s">
        <v>1887</v>
      </c>
      <c r="E15161" s="124"/>
      <c r="F15161" s="119"/>
    </row>
    <row r="15162" spans="1:6">
      <c r="A15162" s="127" t="s">
        <v>240</v>
      </c>
      <c r="B15162" s="128" t="s">
        <v>212</v>
      </c>
      <c r="C15162" s="126" t="s">
        <v>1887</v>
      </c>
      <c r="D15162" s="126" t="s">
        <v>1887</v>
      </c>
      <c r="E15162" s="124"/>
      <c r="F15162" s="119"/>
    </row>
    <row r="15163" spans="1:6">
      <c r="A15163" s="127" t="s">
        <v>242</v>
      </c>
      <c r="B15163" s="128" t="s">
        <v>213</v>
      </c>
      <c r="C15163" s="126" t="s">
        <v>1887</v>
      </c>
      <c r="D15163" s="126" t="s">
        <v>1887</v>
      </c>
      <c r="E15163" s="124"/>
      <c r="F15163" s="119"/>
    </row>
    <row r="15164" spans="1:6">
      <c r="A15164" s="127" t="s">
        <v>214</v>
      </c>
      <c r="B15164" s="128" t="s">
        <v>215</v>
      </c>
      <c r="C15164" s="126" t="s">
        <v>1887</v>
      </c>
      <c r="D15164" s="126" t="s">
        <v>1887</v>
      </c>
      <c r="E15164" s="124"/>
      <c r="F15164" s="119"/>
    </row>
    <row r="15165" spans="1:6">
      <c r="A15165" s="127" t="s">
        <v>216</v>
      </c>
      <c r="B15165" s="128" t="s">
        <v>217</v>
      </c>
      <c r="C15165" s="126" t="s">
        <v>1887</v>
      </c>
      <c r="D15165" s="126" t="s">
        <v>1887</v>
      </c>
      <c r="E15165" s="124"/>
      <c r="F15165" s="119"/>
    </row>
    <row r="15166" spans="1:6">
      <c r="A15166" s="129">
        <v>4</v>
      </c>
      <c r="B15166" s="130" t="s">
        <v>394</v>
      </c>
      <c r="C15166" s="126"/>
      <c r="D15166" s="126"/>
      <c r="E15166" s="124"/>
      <c r="F15166" s="119"/>
    </row>
    <row r="15167" spans="1:6" ht="31.5">
      <c r="A15167" s="126" t="s">
        <v>271</v>
      </c>
      <c r="B15167" s="251" t="s">
        <v>218</v>
      </c>
      <c r="C15167" s="126" t="s">
        <v>1887</v>
      </c>
      <c r="D15167" s="126" t="s">
        <v>1887</v>
      </c>
      <c r="E15167" s="124"/>
      <c r="F15167" s="119"/>
    </row>
    <row r="15168" spans="1:6" ht="63">
      <c r="A15168" s="126" t="s">
        <v>272</v>
      </c>
      <c r="B15168" s="251" t="s">
        <v>392</v>
      </c>
      <c r="C15168" s="126" t="s">
        <v>1887</v>
      </c>
      <c r="D15168" s="126" t="s">
        <v>1887</v>
      </c>
      <c r="E15168" s="124"/>
      <c r="F15168" s="119"/>
    </row>
    <row r="15169" spans="1:6" ht="31.5">
      <c r="A15169" s="126" t="s">
        <v>273</v>
      </c>
      <c r="B15169" s="251" t="s">
        <v>500</v>
      </c>
      <c r="C15169" s="126" t="s">
        <v>1887</v>
      </c>
      <c r="D15169" s="126" t="s">
        <v>1887</v>
      </c>
      <c r="E15169" s="124"/>
      <c r="F15169" s="119"/>
    </row>
    <row r="15170" spans="1:6" ht="31.5">
      <c r="A15170" s="126" t="s">
        <v>138</v>
      </c>
      <c r="B15170" s="251" t="s">
        <v>501</v>
      </c>
      <c r="C15170" s="126" t="s">
        <v>1887</v>
      </c>
      <c r="D15170" s="126" t="s">
        <v>1887</v>
      </c>
      <c r="E15170" s="124"/>
      <c r="F15170" s="119"/>
    </row>
    <row r="15171" spans="1:6">
      <c r="E15171" s="719"/>
      <c r="F15171" s="178" t="s">
        <v>251</v>
      </c>
    </row>
    <row r="15172" spans="1:6">
      <c r="B15172" s="53"/>
      <c r="F15172" s="178" t="s">
        <v>456</v>
      </c>
    </row>
    <row r="15173" spans="1:6">
      <c r="F15173" s="178" t="s">
        <v>182</v>
      </c>
    </row>
    <row r="15174" spans="1:6">
      <c r="F15174" s="178"/>
    </row>
    <row r="15175" spans="1:6">
      <c r="A15175" s="802" t="s">
        <v>399</v>
      </c>
      <c r="B15175" s="802"/>
      <c r="C15175" s="802"/>
      <c r="D15175" s="802"/>
      <c r="E15175" s="802"/>
      <c r="F15175" s="802"/>
    </row>
    <row r="15176" spans="1:6">
      <c r="A15176" s="802" t="s">
        <v>303</v>
      </c>
      <c r="B15176" s="802"/>
      <c r="C15176" s="802"/>
      <c r="D15176" s="802"/>
      <c r="E15176" s="802"/>
      <c r="F15176" s="802"/>
    </row>
    <row r="15177" spans="1:6">
      <c r="F15177" s="178" t="s">
        <v>219</v>
      </c>
    </row>
    <row r="15178" spans="1:6">
      <c r="F15178" s="178" t="s">
        <v>220</v>
      </c>
    </row>
    <row r="15179" spans="1:6">
      <c r="F15179" s="178" t="s">
        <v>221</v>
      </c>
    </row>
    <row r="15180" spans="1:6">
      <c r="F15180" s="246" t="s">
        <v>222</v>
      </c>
    </row>
    <row r="15181" spans="1:6">
      <c r="F15181" s="178" t="s">
        <v>1885</v>
      </c>
    </row>
    <row r="15182" spans="1:6">
      <c r="F15182" s="178" t="s">
        <v>177</v>
      </c>
    </row>
    <row r="15183" spans="1:6">
      <c r="A15183" s="123"/>
    </row>
    <row r="15184" spans="1:6">
      <c r="A15184" s="804" t="s">
        <v>1886</v>
      </c>
      <c r="B15184" s="804"/>
      <c r="C15184" s="804"/>
      <c r="D15184" s="804"/>
      <c r="E15184" s="804"/>
      <c r="F15184" s="804"/>
    </row>
    <row r="15185" spans="1:6">
      <c r="A15185" s="121" t="s">
        <v>1610</v>
      </c>
      <c r="B15185" s="640" t="s">
        <v>1672</v>
      </c>
    </row>
    <row r="15186" spans="1:6">
      <c r="A15186" s="803" t="s">
        <v>262</v>
      </c>
      <c r="B15186" s="781" t="s">
        <v>418</v>
      </c>
      <c r="C15186" s="806" t="s">
        <v>470</v>
      </c>
      <c r="D15186" s="807"/>
      <c r="E15186" s="805" t="s">
        <v>400</v>
      </c>
      <c r="F15186" s="781" t="s">
        <v>401</v>
      </c>
    </row>
    <row r="15187" spans="1:6">
      <c r="A15187" s="803"/>
      <c r="B15187" s="781"/>
      <c r="C15187" s="808"/>
      <c r="D15187" s="809"/>
      <c r="E15187" s="805"/>
      <c r="F15187" s="781"/>
    </row>
    <row r="15188" spans="1:6">
      <c r="A15188" s="803"/>
      <c r="B15188" s="781"/>
      <c r="C15188" s="247" t="s">
        <v>402</v>
      </c>
      <c r="D15188" s="247" t="s">
        <v>403</v>
      </c>
      <c r="E15188" s="805"/>
      <c r="F15188" s="781"/>
    </row>
    <row r="15189" spans="1:6">
      <c r="A15189" s="712">
        <v>1</v>
      </c>
      <c r="B15189" s="709">
        <v>2</v>
      </c>
      <c r="C15189" s="247">
        <v>3</v>
      </c>
      <c r="D15189" s="247">
        <v>4</v>
      </c>
      <c r="E15189" s="711">
        <v>5</v>
      </c>
      <c r="F15189" s="709">
        <v>6</v>
      </c>
    </row>
    <row r="15190" spans="1:6">
      <c r="A15190" s="712">
        <v>1</v>
      </c>
      <c r="B15190" s="248" t="s">
        <v>368</v>
      </c>
      <c r="C15190" s="249"/>
      <c r="D15190" s="249"/>
      <c r="E15190" s="125"/>
      <c r="F15190" s="710"/>
    </row>
    <row r="15191" spans="1:6">
      <c r="A15191" s="126" t="s">
        <v>264</v>
      </c>
      <c r="B15191" s="250" t="s">
        <v>369</v>
      </c>
      <c r="C15191" s="126" t="s">
        <v>1887</v>
      </c>
      <c r="D15191" s="126" t="s">
        <v>1887</v>
      </c>
      <c r="E15191" s="124"/>
      <c r="F15191" s="119"/>
    </row>
    <row r="15192" spans="1:6">
      <c r="A15192" s="126" t="s">
        <v>265</v>
      </c>
      <c r="B15192" s="251" t="s">
        <v>223</v>
      </c>
      <c r="C15192" s="126" t="s">
        <v>1887</v>
      </c>
      <c r="D15192" s="126" t="s">
        <v>1887</v>
      </c>
      <c r="E15192" s="124"/>
      <c r="F15192" s="119"/>
    </row>
    <row r="15193" spans="1:6" ht="31.5">
      <c r="A15193" s="126" t="s">
        <v>276</v>
      </c>
      <c r="B15193" s="251" t="s">
        <v>480</v>
      </c>
      <c r="C15193" s="126" t="s">
        <v>1887</v>
      </c>
      <c r="D15193" s="126" t="s">
        <v>1887</v>
      </c>
      <c r="E15193" s="124"/>
      <c r="F15193" s="119"/>
    </row>
    <row r="15194" spans="1:6" ht="63">
      <c r="A15194" s="127" t="s">
        <v>291</v>
      </c>
      <c r="B15194" s="128" t="s">
        <v>481</v>
      </c>
      <c r="C15194" s="126" t="s">
        <v>1887</v>
      </c>
      <c r="D15194" s="126" t="s">
        <v>1887</v>
      </c>
      <c r="E15194" s="124"/>
      <c r="F15194" s="119"/>
    </row>
    <row r="15195" spans="1:6" ht="31.5">
      <c r="A15195" s="127" t="s">
        <v>482</v>
      </c>
      <c r="B15195" s="128" t="s">
        <v>483</v>
      </c>
      <c r="C15195" s="126" t="s">
        <v>1887</v>
      </c>
      <c r="D15195" s="126" t="s">
        <v>1887</v>
      </c>
      <c r="E15195" s="124"/>
      <c r="F15195" s="119"/>
    </row>
    <row r="15196" spans="1:6">
      <c r="A15196" s="127" t="s">
        <v>484</v>
      </c>
      <c r="B15196" s="128" t="s">
        <v>485</v>
      </c>
      <c r="C15196" s="126" t="s">
        <v>1887</v>
      </c>
      <c r="D15196" s="126" t="s">
        <v>1887</v>
      </c>
      <c r="E15196" s="124"/>
      <c r="F15196" s="119"/>
    </row>
    <row r="15197" spans="1:6">
      <c r="A15197" s="129">
        <v>2</v>
      </c>
      <c r="B15197" s="130" t="s">
        <v>298</v>
      </c>
      <c r="C15197" s="126"/>
      <c r="D15197" s="126"/>
      <c r="E15197" s="124"/>
      <c r="F15197" s="119"/>
    </row>
    <row r="15198" spans="1:6" ht="31.5">
      <c r="A15198" s="127" t="s">
        <v>267</v>
      </c>
      <c r="B15198" s="128" t="s">
        <v>486</v>
      </c>
      <c r="C15198" s="126" t="s">
        <v>1887</v>
      </c>
      <c r="D15198" s="126" t="s">
        <v>1887</v>
      </c>
      <c r="E15198" s="124"/>
      <c r="F15198" s="119"/>
    </row>
    <row r="15199" spans="1:6" ht="63">
      <c r="A15199" s="127" t="s">
        <v>268</v>
      </c>
      <c r="B15199" s="128" t="s">
        <v>411</v>
      </c>
      <c r="C15199" s="126" t="s">
        <v>1887</v>
      </c>
      <c r="D15199" s="126" t="s">
        <v>1887</v>
      </c>
      <c r="E15199" s="124"/>
      <c r="F15199" s="119"/>
    </row>
    <row r="15200" spans="1:6" ht="31.5">
      <c r="A15200" s="127" t="s">
        <v>269</v>
      </c>
      <c r="B15200" s="128" t="s">
        <v>412</v>
      </c>
      <c r="C15200" s="126" t="s">
        <v>1887</v>
      </c>
      <c r="D15200" s="126" t="s">
        <v>1887</v>
      </c>
      <c r="E15200" s="124"/>
      <c r="F15200" s="119"/>
    </row>
    <row r="15201" spans="1:6" ht="47.25">
      <c r="A15201" s="129">
        <v>3</v>
      </c>
      <c r="B15201" s="130" t="s">
        <v>210</v>
      </c>
      <c r="C15201" s="126" t="s">
        <v>1887</v>
      </c>
      <c r="D15201" s="126" t="s">
        <v>1887</v>
      </c>
      <c r="E15201" s="124"/>
      <c r="F15201" s="119"/>
    </row>
    <row r="15202" spans="1:6" ht="31.5">
      <c r="A15202" s="127" t="s">
        <v>299</v>
      </c>
      <c r="B15202" s="128" t="s">
        <v>211</v>
      </c>
      <c r="C15202" s="126" t="s">
        <v>1887</v>
      </c>
      <c r="D15202" s="126" t="s">
        <v>1887</v>
      </c>
      <c r="E15202" s="124"/>
      <c r="F15202" s="119"/>
    </row>
    <row r="15203" spans="1:6">
      <c r="A15203" s="127" t="s">
        <v>240</v>
      </c>
      <c r="B15203" s="128" t="s">
        <v>212</v>
      </c>
      <c r="C15203" s="126" t="s">
        <v>1887</v>
      </c>
      <c r="D15203" s="126" t="s">
        <v>1887</v>
      </c>
      <c r="E15203" s="124"/>
      <c r="F15203" s="119"/>
    </row>
    <row r="15204" spans="1:6">
      <c r="A15204" s="127" t="s">
        <v>242</v>
      </c>
      <c r="B15204" s="128" t="s">
        <v>213</v>
      </c>
      <c r="C15204" s="126" t="s">
        <v>1887</v>
      </c>
      <c r="D15204" s="126" t="s">
        <v>1887</v>
      </c>
      <c r="E15204" s="124"/>
      <c r="F15204" s="119"/>
    </row>
    <row r="15205" spans="1:6">
      <c r="A15205" s="127" t="s">
        <v>214</v>
      </c>
      <c r="B15205" s="128" t="s">
        <v>215</v>
      </c>
      <c r="C15205" s="126" t="s">
        <v>1887</v>
      </c>
      <c r="D15205" s="126" t="s">
        <v>1887</v>
      </c>
      <c r="E15205" s="124"/>
      <c r="F15205" s="119"/>
    </row>
    <row r="15206" spans="1:6">
      <c r="A15206" s="127" t="s">
        <v>216</v>
      </c>
      <c r="B15206" s="128" t="s">
        <v>217</v>
      </c>
      <c r="C15206" s="126" t="s">
        <v>1887</v>
      </c>
      <c r="D15206" s="126" t="s">
        <v>1887</v>
      </c>
      <c r="E15206" s="124"/>
      <c r="F15206" s="119"/>
    </row>
    <row r="15207" spans="1:6">
      <c r="A15207" s="129">
        <v>4</v>
      </c>
      <c r="B15207" s="130" t="s">
        <v>394</v>
      </c>
      <c r="C15207" s="126"/>
      <c r="D15207" s="126"/>
      <c r="E15207" s="124"/>
      <c r="F15207" s="119"/>
    </row>
    <row r="15208" spans="1:6" ht="31.5">
      <c r="A15208" s="126" t="s">
        <v>271</v>
      </c>
      <c r="B15208" s="251" t="s">
        <v>218</v>
      </c>
      <c r="C15208" s="126" t="s">
        <v>1887</v>
      </c>
      <c r="D15208" s="126" t="s">
        <v>1887</v>
      </c>
      <c r="E15208" s="124"/>
      <c r="F15208" s="119"/>
    </row>
    <row r="15209" spans="1:6" ht="63">
      <c r="A15209" s="126" t="s">
        <v>272</v>
      </c>
      <c r="B15209" s="251" t="s">
        <v>392</v>
      </c>
      <c r="C15209" s="126" t="s">
        <v>1887</v>
      </c>
      <c r="D15209" s="126" t="s">
        <v>1887</v>
      </c>
      <c r="E15209" s="124"/>
      <c r="F15209" s="119"/>
    </row>
    <row r="15210" spans="1:6" ht="31.5">
      <c r="A15210" s="126" t="s">
        <v>273</v>
      </c>
      <c r="B15210" s="251" t="s">
        <v>500</v>
      </c>
      <c r="C15210" s="126" t="s">
        <v>1887</v>
      </c>
      <c r="D15210" s="126" t="s">
        <v>1887</v>
      </c>
      <c r="E15210" s="124"/>
      <c r="F15210" s="119"/>
    </row>
    <row r="15211" spans="1:6" ht="31.5">
      <c r="A15211" s="126" t="s">
        <v>138</v>
      </c>
      <c r="B15211" s="251" t="s">
        <v>501</v>
      </c>
      <c r="C15211" s="126" t="s">
        <v>1887</v>
      </c>
      <c r="D15211" s="126" t="s">
        <v>1887</v>
      </c>
      <c r="E15211" s="124"/>
      <c r="F15211" s="119"/>
    </row>
    <row r="15212" spans="1:6">
      <c r="E15212" s="719"/>
      <c r="F15212" s="178" t="s">
        <v>251</v>
      </c>
    </row>
    <row r="15213" spans="1:6">
      <c r="B15213" s="53"/>
      <c r="F15213" s="178" t="s">
        <v>456</v>
      </c>
    </row>
    <row r="15214" spans="1:6">
      <c r="F15214" s="178" t="s">
        <v>182</v>
      </c>
    </row>
    <row r="15215" spans="1:6">
      <c r="F15215" s="178"/>
    </row>
    <row r="15216" spans="1:6">
      <c r="A15216" s="802" t="s">
        <v>399</v>
      </c>
      <c r="B15216" s="802"/>
      <c r="C15216" s="802"/>
      <c r="D15216" s="802"/>
      <c r="E15216" s="802"/>
      <c r="F15216" s="802"/>
    </row>
    <row r="15217" spans="1:6">
      <c r="A15217" s="802" t="s">
        <v>303</v>
      </c>
      <c r="B15217" s="802"/>
      <c r="C15217" s="802"/>
      <c r="D15217" s="802"/>
      <c r="E15217" s="802"/>
      <c r="F15217" s="802"/>
    </row>
    <row r="15218" spans="1:6">
      <c r="F15218" s="178" t="s">
        <v>219</v>
      </c>
    </row>
    <row r="15219" spans="1:6">
      <c r="F15219" s="178" t="s">
        <v>220</v>
      </c>
    </row>
    <row r="15220" spans="1:6">
      <c r="F15220" s="178" t="s">
        <v>221</v>
      </c>
    </row>
    <row r="15221" spans="1:6">
      <c r="F15221" s="246" t="s">
        <v>222</v>
      </c>
    </row>
    <row r="15222" spans="1:6">
      <c r="F15222" s="178" t="s">
        <v>1885</v>
      </c>
    </row>
    <row r="15223" spans="1:6">
      <c r="F15223" s="178" t="s">
        <v>177</v>
      </c>
    </row>
    <row r="15224" spans="1:6">
      <c r="A15224" s="123"/>
    </row>
    <row r="15225" spans="1:6">
      <c r="A15225" s="804" t="s">
        <v>1886</v>
      </c>
      <c r="B15225" s="804"/>
      <c r="C15225" s="804"/>
      <c r="D15225" s="804"/>
      <c r="E15225" s="804"/>
      <c r="F15225" s="804"/>
    </row>
    <row r="15226" spans="1:6">
      <c r="A15226" s="121" t="s">
        <v>1611</v>
      </c>
      <c r="B15226" s="640" t="s">
        <v>1673</v>
      </c>
    </row>
    <row r="15227" spans="1:6">
      <c r="A15227" s="803" t="s">
        <v>262</v>
      </c>
      <c r="B15227" s="781" t="s">
        <v>418</v>
      </c>
      <c r="C15227" s="806" t="s">
        <v>470</v>
      </c>
      <c r="D15227" s="807"/>
      <c r="E15227" s="805" t="s">
        <v>400</v>
      </c>
      <c r="F15227" s="781" t="s">
        <v>401</v>
      </c>
    </row>
    <row r="15228" spans="1:6">
      <c r="A15228" s="803"/>
      <c r="B15228" s="781"/>
      <c r="C15228" s="808"/>
      <c r="D15228" s="809"/>
      <c r="E15228" s="805"/>
      <c r="F15228" s="781"/>
    </row>
    <row r="15229" spans="1:6">
      <c r="A15229" s="803"/>
      <c r="B15229" s="781"/>
      <c r="C15229" s="247" t="s">
        <v>402</v>
      </c>
      <c r="D15229" s="247" t="s">
        <v>403</v>
      </c>
      <c r="E15229" s="805"/>
      <c r="F15229" s="781"/>
    </row>
    <row r="15230" spans="1:6">
      <c r="A15230" s="712">
        <v>1</v>
      </c>
      <c r="B15230" s="709">
        <v>2</v>
      </c>
      <c r="C15230" s="247">
        <v>3</v>
      </c>
      <c r="D15230" s="247">
        <v>4</v>
      </c>
      <c r="E15230" s="711">
        <v>5</v>
      </c>
      <c r="F15230" s="709">
        <v>6</v>
      </c>
    </row>
    <row r="15231" spans="1:6">
      <c r="A15231" s="712">
        <v>1</v>
      </c>
      <c r="B15231" s="248" t="s">
        <v>368</v>
      </c>
      <c r="C15231" s="249"/>
      <c r="D15231" s="249"/>
      <c r="E15231" s="125"/>
      <c r="F15231" s="710"/>
    </row>
    <row r="15232" spans="1:6">
      <c r="A15232" s="126" t="s">
        <v>264</v>
      </c>
      <c r="B15232" s="250" t="s">
        <v>369</v>
      </c>
      <c r="C15232" s="126" t="s">
        <v>1887</v>
      </c>
      <c r="D15232" s="126" t="s">
        <v>1887</v>
      </c>
      <c r="E15232" s="124"/>
      <c r="F15232" s="119"/>
    </row>
    <row r="15233" spans="1:6">
      <c r="A15233" s="126" t="s">
        <v>265</v>
      </c>
      <c r="B15233" s="251" t="s">
        <v>223</v>
      </c>
      <c r="C15233" s="126" t="s">
        <v>1887</v>
      </c>
      <c r="D15233" s="126" t="s">
        <v>1887</v>
      </c>
      <c r="E15233" s="124"/>
      <c r="F15233" s="119"/>
    </row>
    <row r="15234" spans="1:6" ht="31.5">
      <c r="A15234" s="126" t="s">
        <v>276</v>
      </c>
      <c r="B15234" s="251" t="s">
        <v>480</v>
      </c>
      <c r="C15234" s="126" t="s">
        <v>1887</v>
      </c>
      <c r="D15234" s="126" t="s">
        <v>1887</v>
      </c>
      <c r="E15234" s="124"/>
      <c r="F15234" s="119"/>
    </row>
    <row r="15235" spans="1:6" ht="63">
      <c r="A15235" s="127" t="s">
        <v>291</v>
      </c>
      <c r="B15235" s="128" t="s">
        <v>481</v>
      </c>
      <c r="C15235" s="126" t="s">
        <v>1887</v>
      </c>
      <c r="D15235" s="126" t="s">
        <v>1887</v>
      </c>
      <c r="E15235" s="124"/>
      <c r="F15235" s="119"/>
    </row>
    <row r="15236" spans="1:6" ht="31.5">
      <c r="A15236" s="127" t="s">
        <v>482</v>
      </c>
      <c r="B15236" s="128" t="s">
        <v>483</v>
      </c>
      <c r="C15236" s="126" t="s">
        <v>1887</v>
      </c>
      <c r="D15236" s="126" t="s">
        <v>1887</v>
      </c>
      <c r="E15236" s="124"/>
      <c r="F15236" s="119"/>
    </row>
    <row r="15237" spans="1:6">
      <c r="A15237" s="127" t="s">
        <v>484</v>
      </c>
      <c r="B15237" s="128" t="s">
        <v>485</v>
      </c>
      <c r="C15237" s="126" t="s">
        <v>1887</v>
      </c>
      <c r="D15237" s="126" t="s">
        <v>1887</v>
      </c>
      <c r="E15237" s="124"/>
      <c r="F15237" s="119"/>
    </row>
    <row r="15238" spans="1:6">
      <c r="A15238" s="129">
        <v>2</v>
      </c>
      <c r="B15238" s="130" t="s">
        <v>298</v>
      </c>
      <c r="C15238" s="126"/>
      <c r="D15238" s="126"/>
      <c r="E15238" s="124"/>
      <c r="F15238" s="119"/>
    </row>
    <row r="15239" spans="1:6" ht="31.5">
      <c r="A15239" s="127" t="s">
        <v>267</v>
      </c>
      <c r="B15239" s="128" t="s">
        <v>486</v>
      </c>
      <c r="C15239" s="126" t="s">
        <v>1887</v>
      </c>
      <c r="D15239" s="126" t="s">
        <v>1887</v>
      </c>
      <c r="E15239" s="124"/>
      <c r="F15239" s="119"/>
    </row>
    <row r="15240" spans="1:6" ht="63">
      <c r="A15240" s="127" t="s">
        <v>268</v>
      </c>
      <c r="B15240" s="128" t="s">
        <v>411</v>
      </c>
      <c r="C15240" s="126" t="s">
        <v>1887</v>
      </c>
      <c r="D15240" s="126" t="s">
        <v>1887</v>
      </c>
      <c r="E15240" s="124"/>
      <c r="F15240" s="119"/>
    </row>
    <row r="15241" spans="1:6" ht="31.5">
      <c r="A15241" s="127" t="s">
        <v>269</v>
      </c>
      <c r="B15241" s="128" t="s">
        <v>412</v>
      </c>
      <c r="C15241" s="126" t="s">
        <v>1887</v>
      </c>
      <c r="D15241" s="126" t="s">
        <v>1887</v>
      </c>
      <c r="E15241" s="124"/>
      <c r="F15241" s="119"/>
    </row>
    <row r="15242" spans="1:6" ht="47.25">
      <c r="A15242" s="129">
        <v>3</v>
      </c>
      <c r="B15242" s="130" t="s">
        <v>210</v>
      </c>
      <c r="C15242" s="126" t="s">
        <v>1887</v>
      </c>
      <c r="D15242" s="126" t="s">
        <v>1887</v>
      </c>
      <c r="E15242" s="124"/>
      <c r="F15242" s="119"/>
    </row>
    <row r="15243" spans="1:6" ht="31.5">
      <c r="A15243" s="127" t="s">
        <v>299</v>
      </c>
      <c r="B15243" s="128" t="s">
        <v>211</v>
      </c>
      <c r="C15243" s="126" t="s">
        <v>1887</v>
      </c>
      <c r="D15243" s="126" t="s">
        <v>1887</v>
      </c>
      <c r="E15243" s="124"/>
      <c r="F15243" s="119"/>
    </row>
    <row r="15244" spans="1:6">
      <c r="A15244" s="127" t="s">
        <v>240</v>
      </c>
      <c r="B15244" s="128" t="s">
        <v>212</v>
      </c>
      <c r="C15244" s="126" t="s">
        <v>1887</v>
      </c>
      <c r="D15244" s="126" t="s">
        <v>1887</v>
      </c>
      <c r="E15244" s="124"/>
      <c r="F15244" s="119"/>
    </row>
    <row r="15245" spans="1:6">
      <c r="A15245" s="127" t="s">
        <v>242</v>
      </c>
      <c r="B15245" s="128" t="s">
        <v>213</v>
      </c>
      <c r="C15245" s="126" t="s">
        <v>1887</v>
      </c>
      <c r="D15245" s="126" t="s">
        <v>1887</v>
      </c>
      <c r="E15245" s="124"/>
      <c r="F15245" s="119"/>
    </row>
    <row r="15246" spans="1:6">
      <c r="A15246" s="127" t="s">
        <v>214</v>
      </c>
      <c r="B15246" s="128" t="s">
        <v>215</v>
      </c>
      <c r="C15246" s="126" t="s">
        <v>1887</v>
      </c>
      <c r="D15246" s="126" t="s">
        <v>1887</v>
      </c>
      <c r="E15246" s="124"/>
      <c r="F15246" s="119"/>
    </row>
    <row r="15247" spans="1:6">
      <c r="A15247" s="127" t="s">
        <v>216</v>
      </c>
      <c r="B15247" s="128" t="s">
        <v>217</v>
      </c>
      <c r="C15247" s="126" t="s">
        <v>1887</v>
      </c>
      <c r="D15247" s="126" t="s">
        <v>1887</v>
      </c>
      <c r="E15247" s="124"/>
      <c r="F15247" s="119"/>
    </row>
    <row r="15248" spans="1:6">
      <c r="A15248" s="129">
        <v>4</v>
      </c>
      <c r="B15248" s="130" t="s">
        <v>394</v>
      </c>
      <c r="C15248" s="126"/>
      <c r="D15248" s="126"/>
      <c r="E15248" s="124"/>
      <c r="F15248" s="119"/>
    </row>
    <row r="15249" spans="1:6" ht="31.5">
      <c r="A15249" s="126" t="s">
        <v>271</v>
      </c>
      <c r="B15249" s="251" t="s">
        <v>218</v>
      </c>
      <c r="C15249" s="126" t="s">
        <v>1887</v>
      </c>
      <c r="D15249" s="126" t="s">
        <v>1887</v>
      </c>
      <c r="E15249" s="124"/>
      <c r="F15249" s="119"/>
    </row>
    <row r="15250" spans="1:6" ht="63">
      <c r="A15250" s="126" t="s">
        <v>272</v>
      </c>
      <c r="B15250" s="251" t="s">
        <v>392</v>
      </c>
      <c r="C15250" s="126" t="s">
        <v>1887</v>
      </c>
      <c r="D15250" s="126" t="s">
        <v>1887</v>
      </c>
      <c r="E15250" s="124"/>
      <c r="F15250" s="119"/>
    </row>
    <row r="15251" spans="1:6" ht="31.5">
      <c r="A15251" s="126" t="s">
        <v>273</v>
      </c>
      <c r="B15251" s="251" t="s">
        <v>500</v>
      </c>
      <c r="C15251" s="126" t="s">
        <v>1887</v>
      </c>
      <c r="D15251" s="126" t="s">
        <v>1887</v>
      </c>
      <c r="E15251" s="124"/>
      <c r="F15251" s="119"/>
    </row>
    <row r="15252" spans="1:6" ht="31.5">
      <c r="A15252" s="126" t="s">
        <v>138</v>
      </c>
      <c r="B15252" s="251" t="s">
        <v>501</v>
      </c>
      <c r="C15252" s="126" t="s">
        <v>1887</v>
      </c>
      <c r="D15252" s="126" t="s">
        <v>1887</v>
      </c>
      <c r="E15252" s="124"/>
      <c r="F15252" s="119"/>
    </row>
    <row r="15253" spans="1:6">
      <c r="E15253" s="719"/>
      <c r="F15253" s="178" t="s">
        <v>251</v>
      </c>
    </row>
    <row r="15254" spans="1:6">
      <c r="B15254" s="53"/>
      <c r="F15254" s="178" t="s">
        <v>456</v>
      </c>
    </row>
    <row r="15255" spans="1:6">
      <c r="F15255" s="178" t="s">
        <v>182</v>
      </c>
    </row>
    <row r="15256" spans="1:6">
      <c r="F15256" s="178"/>
    </row>
    <row r="15257" spans="1:6">
      <c r="A15257" s="802" t="s">
        <v>399</v>
      </c>
      <c r="B15257" s="802"/>
      <c r="C15257" s="802"/>
      <c r="D15257" s="802"/>
      <c r="E15257" s="802"/>
      <c r="F15257" s="802"/>
    </row>
    <row r="15258" spans="1:6">
      <c r="A15258" s="802" t="s">
        <v>303</v>
      </c>
      <c r="B15258" s="802"/>
      <c r="C15258" s="802"/>
      <c r="D15258" s="802"/>
      <c r="E15258" s="802"/>
      <c r="F15258" s="802"/>
    </row>
    <row r="15259" spans="1:6">
      <c r="F15259" s="178" t="s">
        <v>219</v>
      </c>
    </row>
    <row r="15260" spans="1:6">
      <c r="F15260" s="178" t="s">
        <v>220</v>
      </c>
    </row>
    <row r="15261" spans="1:6">
      <c r="F15261" s="178" t="s">
        <v>221</v>
      </c>
    </row>
    <row r="15262" spans="1:6">
      <c r="F15262" s="246" t="s">
        <v>222</v>
      </c>
    </row>
    <row r="15263" spans="1:6">
      <c r="F15263" s="178" t="s">
        <v>1885</v>
      </c>
    </row>
    <row r="15264" spans="1:6">
      <c r="F15264" s="178" t="s">
        <v>177</v>
      </c>
    </row>
    <row r="15265" spans="1:6">
      <c r="A15265" s="123"/>
    </row>
    <row r="15266" spans="1:6">
      <c r="A15266" s="804" t="s">
        <v>1886</v>
      </c>
      <c r="B15266" s="804"/>
      <c r="C15266" s="804"/>
      <c r="D15266" s="804"/>
      <c r="E15266" s="804"/>
      <c r="F15266" s="804"/>
    </row>
    <row r="15267" spans="1:6">
      <c r="A15267" s="121" t="s">
        <v>1612</v>
      </c>
      <c r="B15267" s="640" t="s">
        <v>1674</v>
      </c>
    </row>
    <row r="15268" spans="1:6">
      <c r="A15268" s="803" t="s">
        <v>262</v>
      </c>
      <c r="B15268" s="781" t="s">
        <v>418</v>
      </c>
      <c r="C15268" s="806" t="s">
        <v>470</v>
      </c>
      <c r="D15268" s="807"/>
      <c r="E15268" s="805" t="s">
        <v>400</v>
      </c>
      <c r="F15268" s="781" t="s">
        <v>401</v>
      </c>
    </row>
    <row r="15269" spans="1:6">
      <c r="A15269" s="803"/>
      <c r="B15269" s="781"/>
      <c r="C15269" s="808"/>
      <c r="D15269" s="809"/>
      <c r="E15269" s="805"/>
      <c r="F15269" s="781"/>
    </row>
    <row r="15270" spans="1:6">
      <c r="A15270" s="803"/>
      <c r="B15270" s="781"/>
      <c r="C15270" s="247" t="s">
        <v>402</v>
      </c>
      <c r="D15270" s="247" t="s">
        <v>403</v>
      </c>
      <c r="E15270" s="805"/>
      <c r="F15270" s="781"/>
    </row>
    <row r="15271" spans="1:6">
      <c r="A15271" s="712">
        <v>1</v>
      </c>
      <c r="B15271" s="709">
        <v>2</v>
      </c>
      <c r="C15271" s="247">
        <v>3</v>
      </c>
      <c r="D15271" s="247">
        <v>4</v>
      </c>
      <c r="E15271" s="711">
        <v>5</v>
      </c>
      <c r="F15271" s="709">
        <v>6</v>
      </c>
    </row>
    <row r="15272" spans="1:6">
      <c r="A15272" s="712">
        <v>1</v>
      </c>
      <c r="B15272" s="248" t="s">
        <v>368</v>
      </c>
      <c r="C15272" s="249"/>
      <c r="D15272" s="249"/>
      <c r="E15272" s="125"/>
      <c r="F15272" s="710"/>
    </row>
    <row r="15273" spans="1:6">
      <c r="A15273" s="126" t="s">
        <v>264</v>
      </c>
      <c r="B15273" s="250" t="s">
        <v>369</v>
      </c>
      <c r="C15273" s="126" t="s">
        <v>1887</v>
      </c>
      <c r="D15273" s="126" t="s">
        <v>1887</v>
      </c>
      <c r="E15273" s="124"/>
      <c r="F15273" s="119"/>
    </row>
    <row r="15274" spans="1:6">
      <c r="A15274" s="126" t="s">
        <v>265</v>
      </c>
      <c r="B15274" s="251" t="s">
        <v>223</v>
      </c>
      <c r="C15274" s="126" t="s">
        <v>1887</v>
      </c>
      <c r="D15274" s="126" t="s">
        <v>1887</v>
      </c>
      <c r="E15274" s="124"/>
      <c r="F15274" s="119"/>
    </row>
    <row r="15275" spans="1:6" ht="31.5">
      <c r="A15275" s="126" t="s">
        <v>276</v>
      </c>
      <c r="B15275" s="251" t="s">
        <v>480</v>
      </c>
      <c r="C15275" s="126" t="s">
        <v>1887</v>
      </c>
      <c r="D15275" s="126" t="s">
        <v>1887</v>
      </c>
      <c r="E15275" s="124"/>
      <c r="F15275" s="119"/>
    </row>
    <row r="15276" spans="1:6" ht="63">
      <c r="A15276" s="127" t="s">
        <v>291</v>
      </c>
      <c r="B15276" s="128" t="s">
        <v>481</v>
      </c>
      <c r="C15276" s="126" t="s">
        <v>1887</v>
      </c>
      <c r="D15276" s="126" t="s">
        <v>1887</v>
      </c>
      <c r="E15276" s="124"/>
      <c r="F15276" s="119"/>
    </row>
    <row r="15277" spans="1:6" ht="31.5">
      <c r="A15277" s="127" t="s">
        <v>482</v>
      </c>
      <c r="B15277" s="128" t="s">
        <v>483</v>
      </c>
      <c r="C15277" s="126" t="s">
        <v>1887</v>
      </c>
      <c r="D15277" s="126" t="s">
        <v>1887</v>
      </c>
      <c r="E15277" s="124"/>
      <c r="F15277" s="119"/>
    </row>
    <row r="15278" spans="1:6">
      <c r="A15278" s="127" t="s">
        <v>484</v>
      </c>
      <c r="B15278" s="128" t="s">
        <v>485</v>
      </c>
      <c r="C15278" s="126" t="s">
        <v>1887</v>
      </c>
      <c r="D15278" s="126" t="s">
        <v>1887</v>
      </c>
      <c r="E15278" s="124"/>
      <c r="F15278" s="119"/>
    </row>
    <row r="15279" spans="1:6">
      <c r="A15279" s="129">
        <v>2</v>
      </c>
      <c r="B15279" s="130" t="s">
        <v>298</v>
      </c>
      <c r="C15279" s="126"/>
      <c r="D15279" s="126"/>
      <c r="E15279" s="124"/>
      <c r="F15279" s="119"/>
    </row>
    <row r="15280" spans="1:6" ht="31.5">
      <c r="A15280" s="127" t="s">
        <v>267</v>
      </c>
      <c r="B15280" s="128" t="s">
        <v>486</v>
      </c>
      <c r="C15280" s="126" t="s">
        <v>1887</v>
      </c>
      <c r="D15280" s="126" t="s">
        <v>1887</v>
      </c>
      <c r="E15280" s="124"/>
      <c r="F15280" s="119"/>
    </row>
    <row r="15281" spans="1:6" ht="63">
      <c r="A15281" s="127" t="s">
        <v>268</v>
      </c>
      <c r="B15281" s="128" t="s">
        <v>411</v>
      </c>
      <c r="C15281" s="126" t="s">
        <v>1887</v>
      </c>
      <c r="D15281" s="126" t="s">
        <v>1887</v>
      </c>
      <c r="E15281" s="124"/>
      <c r="F15281" s="119"/>
    </row>
    <row r="15282" spans="1:6" ht="31.5">
      <c r="A15282" s="127" t="s">
        <v>269</v>
      </c>
      <c r="B15282" s="128" t="s">
        <v>412</v>
      </c>
      <c r="C15282" s="126" t="s">
        <v>1887</v>
      </c>
      <c r="D15282" s="126" t="s">
        <v>1887</v>
      </c>
      <c r="E15282" s="124"/>
      <c r="F15282" s="119"/>
    </row>
    <row r="15283" spans="1:6" ht="47.25">
      <c r="A15283" s="129">
        <v>3</v>
      </c>
      <c r="B15283" s="130" t="s">
        <v>210</v>
      </c>
      <c r="C15283" s="126" t="s">
        <v>1887</v>
      </c>
      <c r="D15283" s="126" t="s">
        <v>1887</v>
      </c>
      <c r="E15283" s="124"/>
      <c r="F15283" s="119"/>
    </row>
    <row r="15284" spans="1:6" ht="31.5">
      <c r="A15284" s="127" t="s">
        <v>299</v>
      </c>
      <c r="B15284" s="128" t="s">
        <v>211</v>
      </c>
      <c r="C15284" s="126" t="s">
        <v>1887</v>
      </c>
      <c r="D15284" s="126" t="s">
        <v>1887</v>
      </c>
      <c r="E15284" s="124"/>
      <c r="F15284" s="119"/>
    </row>
    <row r="15285" spans="1:6">
      <c r="A15285" s="127" t="s">
        <v>240</v>
      </c>
      <c r="B15285" s="128" t="s">
        <v>212</v>
      </c>
      <c r="C15285" s="126" t="s">
        <v>1887</v>
      </c>
      <c r="D15285" s="126" t="s">
        <v>1887</v>
      </c>
      <c r="E15285" s="124"/>
      <c r="F15285" s="119"/>
    </row>
    <row r="15286" spans="1:6">
      <c r="A15286" s="127" t="s">
        <v>242</v>
      </c>
      <c r="B15286" s="128" t="s">
        <v>213</v>
      </c>
      <c r="C15286" s="126" t="s">
        <v>1887</v>
      </c>
      <c r="D15286" s="126" t="s">
        <v>1887</v>
      </c>
      <c r="E15286" s="124"/>
      <c r="F15286" s="119"/>
    </row>
    <row r="15287" spans="1:6">
      <c r="A15287" s="127" t="s">
        <v>214</v>
      </c>
      <c r="B15287" s="128" t="s">
        <v>215</v>
      </c>
      <c r="C15287" s="126" t="s">
        <v>1887</v>
      </c>
      <c r="D15287" s="126" t="s">
        <v>1887</v>
      </c>
      <c r="E15287" s="124"/>
      <c r="F15287" s="119"/>
    </row>
    <row r="15288" spans="1:6">
      <c r="A15288" s="127" t="s">
        <v>216</v>
      </c>
      <c r="B15288" s="128" t="s">
        <v>217</v>
      </c>
      <c r="C15288" s="126" t="s">
        <v>1887</v>
      </c>
      <c r="D15288" s="126" t="s">
        <v>1887</v>
      </c>
      <c r="E15288" s="124"/>
      <c r="F15288" s="119"/>
    </row>
    <row r="15289" spans="1:6">
      <c r="A15289" s="129">
        <v>4</v>
      </c>
      <c r="B15289" s="130" t="s">
        <v>394</v>
      </c>
      <c r="C15289" s="126"/>
      <c r="D15289" s="126"/>
      <c r="E15289" s="124"/>
      <c r="F15289" s="119"/>
    </row>
    <row r="15290" spans="1:6" ht="31.5">
      <c r="A15290" s="126" t="s">
        <v>271</v>
      </c>
      <c r="B15290" s="251" t="s">
        <v>218</v>
      </c>
      <c r="C15290" s="126" t="s">
        <v>1887</v>
      </c>
      <c r="D15290" s="126" t="s">
        <v>1887</v>
      </c>
      <c r="E15290" s="124"/>
      <c r="F15290" s="119"/>
    </row>
    <row r="15291" spans="1:6" ht="63">
      <c r="A15291" s="126" t="s">
        <v>272</v>
      </c>
      <c r="B15291" s="251" t="s">
        <v>392</v>
      </c>
      <c r="C15291" s="126" t="s">
        <v>1887</v>
      </c>
      <c r="D15291" s="126" t="s">
        <v>1887</v>
      </c>
      <c r="E15291" s="124"/>
      <c r="F15291" s="119"/>
    </row>
    <row r="15292" spans="1:6" ht="31.5">
      <c r="A15292" s="126" t="s">
        <v>273</v>
      </c>
      <c r="B15292" s="251" t="s">
        <v>500</v>
      </c>
      <c r="C15292" s="126" t="s">
        <v>1887</v>
      </c>
      <c r="D15292" s="126" t="s">
        <v>1887</v>
      </c>
      <c r="E15292" s="124"/>
      <c r="F15292" s="119"/>
    </row>
    <row r="15293" spans="1:6" ht="31.5">
      <c r="A15293" s="126" t="s">
        <v>138</v>
      </c>
      <c r="B15293" s="251" t="s">
        <v>501</v>
      </c>
      <c r="C15293" s="126" t="s">
        <v>1887</v>
      </c>
      <c r="D15293" s="126" t="s">
        <v>1887</v>
      </c>
      <c r="E15293" s="124"/>
      <c r="F15293" s="119"/>
    </row>
    <row r="15294" spans="1:6">
      <c r="E15294" s="719"/>
      <c r="F15294" s="178" t="s">
        <v>251</v>
      </c>
    </row>
    <row r="15295" spans="1:6">
      <c r="B15295" s="53"/>
      <c r="F15295" s="178" t="s">
        <v>456</v>
      </c>
    </row>
    <row r="15296" spans="1:6">
      <c r="F15296" s="178" t="s">
        <v>182</v>
      </c>
    </row>
    <row r="15297" spans="1:6">
      <c r="F15297" s="178"/>
    </row>
    <row r="15298" spans="1:6">
      <c r="A15298" s="802" t="s">
        <v>399</v>
      </c>
      <c r="B15298" s="802"/>
      <c r="C15298" s="802"/>
      <c r="D15298" s="802"/>
      <c r="E15298" s="802"/>
      <c r="F15298" s="802"/>
    </row>
    <row r="15299" spans="1:6">
      <c r="A15299" s="802" t="s">
        <v>303</v>
      </c>
      <c r="B15299" s="802"/>
      <c r="C15299" s="802"/>
      <c r="D15299" s="802"/>
      <c r="E15299" s="802"/>
      <c r="F15299" s="802"/>
    </row>
    <row r="15300" spans="1:6">
      <c r="F15300" s="178" t="s">
        <v>219</v>
      </c>
    </row>
    <row r="15301" spans="1:6">
      <c r="F15301" s="178" t="s">
        <v>220</v>
      </c>
    </row>
    <row r="15302" spans="1:6">
      <c r="F15302" s="178" t="s">
        <v>221</v>
      </c>
    </row>
    <row r="15303" spans="1:6">
      <c r="F15303" s="246" t="s">
        <v>222</v>
      </c>
    </row>
    <row r="15304" spans="1:6">
      <c r="F15304" s="178" t="s">
        <v>1885</v>
      </c>
    </row>
    <row r="15305" spans="1:6">
      <c r="F15305" s="178" t="s">
        <v>177</v>
      </c>
    </row>
    <row r="15306" spans="1:6">
      <c r="A15306" s="123"/>
    </row>
    <row r="15307" spans="1:6">
      <c r="A15307" s="804" t="s">
        <v>1886</v>
      </c>
      <c r="B15307" s="804"/>
      <c r="C15307" s="804"/>
      <c r="D15307" s="804"/>
      <c r="E15307" s="804"/>
      <c r="F15307" s="804"/>
    </row>
    <row r="15308" spans="1:6">
      <c r="A15308" s="121" t="s">
        <v>1613</v>
      </c>
      <c r="B15308" s="640" t="s">
        <v>1675</v>
      </c>
    </row>
    <row r="15309" spans="1:6">
      <c r="A15309" s="803" t="s">
        <v>262</v>
      </c>
      <c r="B15309" s="781" t="s">
        <v>418</v>
      </c>
      <c r="C15309" s="806" t="s">
        <v>470</v>
      </c>
      <c r="D15309" s="807"/>
      <c r="E15309" s="805" t="s">
        <v>400</v>
      </c>
      <c r="F15309" s="781" t="s">
        <v>401</v>
      </c>
    </row>
    <row r="15310" spans="1:6">
      <c r="A15310" s="803"/>
      <c r="B15310" s="781"/>
      <c r="C15310" s="808"/>
      <c r="D15310" s="809"/>
      <c r="E15310" s="805"/>
      <c r="F15310" s="781"/>
    </row>
    <row r="15311" spans="1:6">
      <c r="A15311" s="803"/>
      <c r="B15311" s="781"/>
      <c r="C15311" s="247" t="s">
        <v>402</v>
      </c>
      <c r="D15311" s="247" t="s">
        <v>403</v>
      </c>
      <c r="E15311" s="805"/>
      <c r="F15311" s="781"/>
    </row>
    <row r="15312" spans="1:6">
      <c r="A15312" s="712">
        <v>1</v>
      </c>
      <c r="B15312" s="709">
        <v>2</v>
      </c>
      <c r="C15312" s="247">
        <v>3</v>
      </c>
      <c r="D15312" s="247">
        <v>4</v>
      </c>
      <c r="E15312" s="711">
        <v>5</v>
      </c>
      <c r="F15312" s="709">
        <v>6</v>
      </c>
    </row>
    <row r="15313" spans="1:6">
      <c r="A15313" s="712">
        <v>1</v>
      </c>
      <c r="B15313" s="248" t="s">
        <v>368</v>
      </c>
      <c r="C15313" s="249"/>
      <c r="D15313" s="249"/>
      <c r="E15313" s="125"/>
      <c r="F15313" s="710"/>
    </row>
    <row r="15314" spans="1:6">
      <c r="A15314" s="126" t="s">
        <v>264</v>
      </c>
      <c r="B15314" s="250" t="s">
        <v>369</v>
      </c>
      <c r="C15314" s="126" t="s">
        <v>1887</v>
      </c>
      <c r="D15314" s="126" t="s">
        <v>1887</v>
      </c>
      <c r="E15314" s="124"/>
      <c r="F15314" s="119"/>
    </row>
    <row r="15315" spans="1:6">
      <c r="A15315" s="126" t="s">
        <v>265</v>
      </c>
      <c r="B15315" s="251" t="s">
        <v>223</v>
      </c>
      <c r="C15315" s="126" t="s">
        <v>1887</v>
      </c>
      <c r="D15315" s="126" t="s">
        <v>1887</v>
      </c>
      <c r="E15315" s="124"/>
      <c r="F15315" s="119"/>
    </row>
    <row r="15316" spans="1:6" ht="31.5">
      <c r="A15316" s="126" t="s">
        <v>276</v>
      </c>
      <c r="B15316" s="251" t="s">
        <v>480</v>
      </c>
      <c r="C15316" s="126" t="s">
        <v>1887</v>
      </c>
      <c r="D15316" s="126" t="s">
        <v>1887</v>
      </c>
      <c r="E15316" s="124"/>
      <c r="F15316" s="119"/>
    </row>
    <row r="15317" spans="1:6" ht="63">
      <c r="A15317" s="127" t="s">
        <v>291</v>
      </c>
      <c r="B15317" s="128" t="s">
        <v>481</v>
      </c>
      <c r="C15317" s="126" t="s">
        <v>1887</v>
      </c>
      <c r="D15317" s="126" t="s">
        <v>1887</v>
      </c>
      <c r="E15317" s="124"/>
      <c r="F15317" s="119"/>
    </row>
    <row r="15318" spans="1:6" ht="31.5">
      <c r="A15318" s="127" t="s">
        <v>482</v>
      </c>
      <c r="B15318" s="128" t="s">
        <v>483</v>
      </c>
      <c r="C15318" s="126" t="s">
        <v>1887</v>
      </c>
      <c r="D15318" s="126" t="s">
        <v>1887</v>
      </c>
      <c r="E15318" s="124"/>
      <c r="F15318" s="119"/>
    </row>
    <row r="15319" spans="1:6">
      <c r="A15319" s="127" t="s">
        <v>484</v>
      </c>
      <c r="B15319" s="128" t="s">
        <v>485</v>
      </c>
      <c r="C15319" s="126" t="s">
        <v>1887</v>
      </c>
      <c r="D15319" s="126" t="s">
        <v>1887</v>
      </c>
      <c r="E15319" s="124"/>
      <c r="F15319" s="119"/>
    </row>
    <row r="15320" spans="1:6">
      <c r="A15320" s="129">
        <v>2</v>
      </c>
      <c r="B15320" s="130" t="s">
        <v>298</v>
      </c>
      <c r="C15320" s="126"/>
      <c r="D15320" s="126"/>
      <c r="E15320" s="124"/>
      <c r="F15320" s="119"/>
    </row>
    <row r="15321" spans="1:6" ht="31.5">
      <c r="A15321" s="127" t="s">
        <v>267</v>
      </c>
      <c r="B15321" s="128" t="s">
        <v>486</v>
      </c>
      <c r="C15321" s="126" t="s">
        <v>1887</v>
      </c>
      <c r="D15321" s="126" t="s">
        <v>1887</v>
      </c>
      <c r="E15321" s="124"/>
      <c r="F15321" s="119"/>
    </row>
    <row r="15322" spans="1:6" ht="63">
      <c r="A15322" s="127" t="s">
        <v>268</v>
      </c>
      <c r="B15322" s="128" t="s">
        <v>411</v>
      </c>
      <c r="C15322" s="126" t="s">
        <v>1887</v>
      </c>
      <c r="D15322" s="126" t="s">
        <v>1887</v>
      </c>
      <c r="E15322" s="124"/>
      <c r="F15322" s="119"/>
    </row>
    <row r="15323" spans="1:6" ht="31.5">
      <c r="A15323" s="127" t="s">
        <v>269</v>
      </c>
      <c r="B15323" s="128" t="s">
        <v>412</v>
      </c>
      <c r="C15323" s="126" t="s">
        <v>1887</v>
      </c>
      <c r="D15323" s="126" t="s">
        <v>1887</v>
      </c>
      <c r="E15323" s="124"/>
      <c r="F15323" s="119"/>
    </row>
    <row r="15324" spans="1:6" ht="47.25">
      <c r="A15324" s="129">
        <v>3</v>
      </c>
      <c r="B15324" s="130" t="s">
        <v>210</v>
      </c>
      <c r="C15324" s="126" t="s">
        <v>1887</v>
      </c>
      <c r="D15324" s="126" t="s">
        <v>1887</v>
      </c>
      <c r="E15324" s="124"/>
      <c r="F15324" s="119"/>
    </row>
    <row r="15325" spans="1:6" ht="31.5">
      <c r="A15325" s="127" t="s">
        <v>299</v>
      </c>
      <c r="B15325" s="128" t="s">
        <v>211</v>
      </c>
      <c r="C15325" s="126" t="s">
        <v>1887</v>
      </c>
      <c r="D15325" s="126" t="s">
        <v>1887</v>
      </c>
      <c r="E15325" s="124"/>
      <c r="F15325" s="119"/>
    </row>
    <row r="15326" spans="1:6">
      <c r="A15326" s="127" t="s">
        <v>240</v>
      </c>
      <c r="B15326" s="128" t="s">
        <v>212</v>
      </c>
      <c r="C15326" s="126" t="s">
        <v>1887</v>
      </c>
      <c r="D15326" s="126" t="s">
        <v>1887</v>
      </c>
      <c r="E15326" s="124"/>
      <c r="F15326" s="119"/>
    </row>
    <row r="15327" spans="1:6">
      <c r="A15327" s="127" t="s">
        <v>242</v>
      </c>
      <c r="B15327" s="128" t="s">
        <v>213</v>
      </c>
      <c r="C15327" s="126" t="s">
        <v>1887</v>
      </c>
      <c r="D15327" s="126" t="s">
        <v>1887</v>
      </c>
      <c r="E15327" s="124"/>
      <c r="F15327" s="119"/>
    </row>
    <row r="15328" spans="1:6">
      <c r="A15328" s="127" t="s">
        <v>214</v>
      </c>
      <c r="B15328" s="128" t="s">
        <v>215</v>
      </c>
      <c r="C15328" s="126" t="s">
        <v>1887</v>
      </c>
      <c r="D15328" s="126" t="s">
        <v>1887</v>
      </c>
      <c r="E15328" s="124"/>
      <c r="F15328" s="119"/>
    </row>
    <row r="15329" spans="1:6">
      <c r="A15329" s="127" t="s">
        <v>216</v>
      </c>
      <c r="B15329" s="128" t="s">
        <v>217</v>
      </c>
      <c r="C15329" s="126" t="s">
        <v>1887</v>
      </c>
      <c r="D15329" s="126" t="s">
        <v>1887</v>
      </c>
      <c r="E15329" s="124"/>
      <c r="F15329" s="119"/>
    </row>
    <row r="15330" spans="1:6">
      <c r="A15330" s="129">
        <v>4</v>
      </c>
      <c r="B15330" s="130" t="s">
        <v>394</v>
      </c>
      <c r="C15330" s="126"/>
      <c r="D15330" s="126"/>
      <c r="E15330" s="124"/>
      <c r="F15330" s="119"/>
    </row>
    <row r="15331" spans="1:6" ht="31.5">
      <c r="A15331" s="126" t="s">
        <v>271</v>
      </c>
      <c r="B15331" s="251" t="s">
        <v>218</v>
      </c>
      <c r="C15331" s="126" t="s">
        <v>1887</v>
      </c>
      <c r="D15331" s="126" t="s">
        <v>1887</v>
      </c>
      <c r="E15331" s="124"/>
      <c r="F15331" s="119"/>
    </row>
    <row r="15332" spans="1:6" ht="63">
      <c r="A15332" s="126" t="s">
        <v>272</v>
      </c>
      <c r="B15332" s="251" t="s">
        <v>392</v>
      </c>
      <c r="C15332" s="126" t="s">
        <v>1887</v>
      </c>
      <c r="D15332" s="126" t="s">
        <v>1887</v>
      </c>
      <c r="E15332" s="124"/>
      <c r="F15332" s="119"/>
    </row>
    <row r="15333" spans="1:6" ht="31.5">
      <c r="A15333" s="126" t="s">
        <v>273</v>
      </c>
      <c r="B15333" s="251" t="s">
        <v>500</v>
      </c>
      <c r="C15333" s="126" t="s">
        <v>1887</v>
      </c>
      <c r="D15333" s="126" t="s">
        <v>1887</v>
      </c>
      <c r="E15333" s="124"/>
      <c r="F15333" s="119"/>
    </row>
    <row r="15334" spans="1:6" ht="31.5">
      <c r="A15334" s="126" t="s">
        <v>138</v>
      </c>
      <c r="B15334" s="251" t="s">
        <v>501</v>
      </c>
      <c r="C15334" s="126" t="s">
        <v>1887</v>
      </c>
      <c r="D15334" s="126" t="s">
        <v>1887</v>
      </c>
      <c r="E15334" s="124"/>
      <c r="F15334" s="119"/>
    </row>
    <row r="15335" spans="1:6">
      <c r="E15335" s="719"/>
      <c r="F15335" s="178" t="s">
        <v>251</v>
      </c>
    </row>
    <row r="15336" spans="1:6">
      <c r="B15336" s="53"/>
      <c r="F15336" s="178" t="s">
        <v>456</v>
      </c>
    </row>
    <row r="15337" spans="1:6">
      <c r="F15337" s="178" t="s">
        <v>182</v>
      </c>
    </row>
    <row r="15338" spans="1:6">
      <c r="F15338" s="178"/>
    </row>
    <row r="15339" spans="1:6">
      <c r="A15339" s="802" t="s">
        <v>399</v>
      </c>
      <c r="B15339" s="802"/>
      <c r="C15339" s="802"/>
      <c r="D15339" s="802"/>
      <c r="E15339" s="802"/>
      <c r="F15339" s="802"/>
    </row>
    <row r="15340" spans="1:6">
      <c r="A15340" s="802" t="s">
        <v>303</v>
      </c>
      <c r="B15340" s="802"/>
      <c r="C15340" s="802"/>
      <c r="D15340" s="802"/>
      <c r="E15340" s="802"/>
      <c r="F15340" s="802"/>
    </row>
    <row r="15341" spans="1:6">
      <c r="F15341" s="178" t="s">
        <v>219</v>
      </c>
    </row>
    <row r="15342" spans="1:6">
      <c r="F15342" s="178" t="s">
        <v>220</v>
      </c>
    </row>
    <row r="15343" spans="1:6">
      <c r="F15343" s="178" t="s">
        <v>221</v>
      </c>
    </row>
    <row r="15344" spans="1:6">
      <c r="F15344" s="246" t="s">
        <v>222</v>
      </c>
    </row>
    <row r="15345" spans="1:6">
      <c r="F15345" s="178" t="s">
        <v>1885</v>
      </c>
    </row>
    <row r="15346" spans="1:6">
      <c r="F15346" s="178" t="s">
        <v>177</v>
      </c>
    </row>
    <row r="15347" spans="1:6">
      <c r="A15347" s="123"/>
    </row>
    <row r="15348" spans="1:6">
      <c r="A15348" s="804" t="s">
        <v>1886</v>
      </c>
      <c r="B15348" s="804"/>
      <c r="C15348" s="804"/>
      <c r="D15348" s="804"/>
      <c r="E15348" s="804"/>
      <c r="F15348" s="804"/>
    </row>
    <row r="15349" spans="1:6">
      <c r="A15349" s="121" t="s">
        <v>1614</v>
      </c>
      <c r="B15349" s="640" t="s">
        <v>1676</v>
      </c>
    </row>
    <row r="15350" spans="1:6">
      <c r="A15350" s="803" t="s">
        <v>262</v>
      </c>
      <c r="B15350" s="781" t="s">
        <v>418</v>
      </c>
      <c r="C15350" s="806" t="s">
        <v>470</v>
      </c>
      <c r="D15350" s="807"/>
      <c r="E15350" s="805" t="s">
        <v>400</v>
      </c>
      <c r="F15350" s="781" t="s">
        <v>401</v>
      </c>
    </row>
    <row r="15351" spans="1:6">
      <c r="A15351" s="803"/>
      <c r="B15351" s="781"/>
      <c r="C15351" s="808"/>
      <c r="D15351" s="809"/>
      <c r="E15351" s="805"/>
      <c r="F15351" s="781"/>
    </row>
    <row r="15352" spans="1:6">
      <c r="A15352" s="803"/>
      <c r="B15352" s="781"/>
      <c r="C15352" s="247" t="s">
        <v>402</v>
      </c>
      <c r="D15352" s="247" t="s">
        <v>403</v>
      </c>
      <c r="E15352" s="805"/>
      <c r="F15352" s="781"/>
    </row>
    <row r="15353" spans="1:6">
      <c r="A15353" s="712">
        <v>1</v>
      </c>
      <c r="B15353" s="709">
        <v>2</v>
      </c>
      <c r="C15353" s="247">
        <v>3</v>
      </c>
      <c r="D15353" s="247">
        <v>4</v>
      </c>
      <c r="E15353" s="711">
        <v>5</v>
      </c>
      <c r="F15353" s="709">
        <v>6</v>
      </c>
    </row>
    <row r="15354" spans="1:6">
      <c r="A15354" s="712">
        <v>1</v>
      </c>
      <c r="B15354" s="248" t="s">
        <v>368</v>
      </c>
      <c r="C15354" s="249"/>
      <c r="D15354" s="249"/>
      <c r="E15354" s="125"/>
      <c r="F15354" s="710"/>
    </row>
    <row r="15355" spans="1:6">
      <c r="A15355" s="126" t="s">
        <v>264</v>
      </c>
      <c r="B15355" s="250" t="s">
        <v>369</v>
      </c>
      <c r="C15355" s="126" t="s">
        <v>1887</v>
      </c>
      <c r="D15355" s="126" t="s">
        <v>1887</v>
      </c>
      <c r="E15355" s="124"/>
      <c r="F15355" s="119"/>
    </row>
    <row r="15356" spans="1:6">
      <c r="A15356" s="126" t="s">
        <v>265</v>
      </c>
      <c r="B15356" s="251" t="s">
        <v>223</v>
      </c>
      <c r="C15356" s="126" t="s">
        <v>1887</v>
      </c>
      <c r="D15356" s="126" t="s">
        <v>1887</v>
      </c>
      <c r="E15356" s="124"/>
      <c r="F15356" s="119"/>
    </row>
    <row r="15357" spans="1:6" ht="31.5">
      <c r="A15357" s="126" t="s">
        <v>276</v>
      </c>
      <c r="B15357" s="251" t="s">
        <v>480</v>
      </c>
      <c r="C15357" s="126" t="s">
        <v>1887</v>
      </c>
      <c r="D15357" s="126" t="s">
        <v>1887</v>
      </c>
      <c r="E15357" s="124"/>
      <c r="F15357" s="119"/>
    </row>
    <row r="15358" spans="1:6" ht="63">
      <c r="A15358" s="127" t="s">
        <v>291</v>
      </c>
      <c r="B15358" s="128" t="s">
        <v>481</v>
      </c>
      <c r="C15358" s="126" t="s">
        <v>1887</v>
      </c>
      <c r="D15358" s="126" t="s">
        <v>1887</v>
      </c>
      <c r="E15358" s="124"/>
      <c r="F15358" s="119"/>
    </row>
    <row r="15359" spans="1:6" ht="31.5">
      <c r="A15359" s="127" t="s">
        <v>482</v>
      </c>
      <c r="B15359" s="128" t="s">
        <v>483</v>
      </c>
      <c r="C15359" s="126" t="s">
        <v>1887</v>
      </c>
      <c r="D15359" s="126" t="s">
        <v>1887</v>
      </c>
      <c r="E15359" s="124"/>
      <c r="F15359" s="119"/>
    </row>
    <row r="15360" spans="1:6">
      <c r="A15360" s="127" t="s">
        <v>484</v>
      </c>
      <c r="B15360" s="128" t="s">
        <v>485</v>
      </c>
      <c r="C15360" s="126" t="s">
        <v>1887</v>
      </c>
      <c r="D15360" s="126" t="s">
        <v>1887</v>
      </c>
      <c r="E15360" s="124"/>
      <c r="F15360" s="119"/>
    </row>
    <row r="15361" spans="1:6">
      <c r="A15361" s="129">
        <v>2</v>
      </c>
      <c r="B15361" s="130" t="s">
        <v>298</v>
      </c>
      <c r="C15361" s="126"/>
      <c r="D15361" s="126"/>
      <c r="E15361" s="124"/>
      <c r="F15361" s="119"/>
    </row>
    <row r="15362" spans="1:6" ht="31.5">
      <c r="A15362" s="127" t="s">
        <v>267</v>
      </c>
      <c r="B15362" s="128" t="s">
        <v>486</v>
      </c>
      <c r="C15362" s="126" t="s">
        <v>1887</v>
      </c>
      <c r="D15362" s="126" t="s">
        <v>1887</v>
      </c>
      <c r="E15362" s="124"/>
      <c r="F15362" s="119"/>
    </row>
    <row r="15363" spans="1:6" ht="63">
      <c r="A15363" s="127" t="s">
        <v>268</v>
      </c>
      <c r="B15363" s="128" t="s">
        <v>411</v>
      </c>
      <c r="C15363" s="126" t="s">
        <v>1887</v>
      </c>
      <c r="D15363" s="126" t="s">
        <v>1887</v>
      </c>
      <c r="E15363" s="124"/>
      <c r="F15363" s="119"/>
    </row>
    <row r="15364" spans="1:6" ht="31.5">
      <c r="A15364" s="127" t="s">
        <v>269</v>
      </c>
      <c r="B15364" s="128" t="s">
        <v>412</v>
      </c>
      <c r="C15364" s="126" t="s">
        <v>1887</v>
      </c>
      <c r="D15364" s="126" t="s">
        <v>1887</v>
      </c>
      <c r="E15364" s="124"/>
      <c r="F15364" s="119"/>
    </row>
    <row r="15365" spans="1:6" ht="47.25">
      <c r="A15365" s="129">
        <v>3</v>
      </c>
      <c r="B15365" s="130" t="s">
        <v>210</v>
      </c>
      <c r="C15365" s="126" t="s">
        <v>1887</v>
      </c>
      <c r="D15365" s="126" t="s">
        <v>1887</v>
      </c>
      <c r="E15365" s="124"/>
      <c r="F15365" s="119"/>
    </row>
    <row r="15366" spans="1:6" ht="31.5">
      <c r="A15366" s="127" t="s">
        <v>299</v>
      </c>
      <c r="B15366" s="128" t="s">
        <v>211</v>
      </c>
      <c r="C15366" s="126" t="s">
        <v>1887</v>
      </c>
      <c r="D15366" s="126" t="s">
        <v>1887</v>
      </c>
      <c r="E15366" s="124"/>
      <c r="F15366" s="119"/>
    </row>
    <row r="15367" spans="1:6">
      <c r="A15367" s="127" t="s">
        <v>240</v>
      </c>
      <c r="B15367" s="128" t="s">
        <v>212</v>
      </c>
      <c r="C15367" s="126" t="s">
        <v>1887</v>
      </c>
      <c r="D15367" s="126" t="s">
        <v>1887</v>
      </c>
      <c r="E15367" s="124"/>
      <c r="F15367" s="119"/>
    </row>
    <row r="15368" spans="1:6">
      <c r="A15368" s="127" t="s">
        <v>242</v>
      </c>
      <c r="B15368" s="128" t="s">
        <v>213</v>
      </c>
      <c r="C15368" s="126" t="s">
        <v>1887</v>
      </c>
      <c r="D15368" s="126" t="s">
        <v>1887</v>
      </c>
      <c r="E15368" s="124"/>
      <c r="F15368" s="119"/>
    </row>
    <row r="15369" spans="1:6">
      <c r="A15369" s="127" t="s">
        <v>214</v>
      </c>
      <c r="B15369" s="128" t="s">
        <v>215</v>
      </c>
      <c r="C15369" s="126" t="s">
        <v>1887</v>
      </c>
      <c r="D15369" s="126" t="s">
        <v>1887</v>
      </c>
      <c r="E15369" s="124"/>
      <c r="F15369" s="119"/>
    </row>
    <row r="15370" spans="1:6">
      <c r="A15370" s="127" t="s">
        <v>216</v>
      </c>
      <c r="B15370" s="128" t="s">
        <v>217</v>
      </c>
      <c r="C15370" s="126" t="s">
        <v>1887</v>
      </c>
      <c r="D15370" s="126" t="s">
        <v>1887</v>
      </c>
      <c r="E15370" s="124"/>
      <c r="F15370" s="119"/>
    </row>
    <row r="15371" spans="1:6">
      <c r="A15371" s="129">
        <v>4</v>
      </c>
      <c r="B15371" s="130" t="s">
        <v>394</v>
      </c>
      <c r="C15371" s="126"/>
      <c r="D15371" s="126"/>
      <c r="E15371" s="124"/>
      <c r="F15371" s="119"/>
    </row>
    <row r="15372" spans="1:6" ht="31.5">
      <c r="A15372" s="126" t="s">
        <v>271</v>
      </c>
      <c r="B15372" s="251" t="s">
        <v>218</v>
      </c>
      <c r="C15372" s="126" t="s">
        <v>1887</v>
      </c>
      <c r="D15372" s="126" t="s">
        <v>1887</v>
      </c>
      <c r="E15372" s="124"/>
      <c r="F15372" s="119"/>
    </row>
    <row r="15373" spans="1:6" ht="63">
      <c r="A15373" s="126" t="s">
        <v>272</v>
      </c>
      <c r="B15373" s="251" t="s">
        <v>392</v>
      </c>
      <c r="C15373" s="126" t="s">
        <v>1887</v>
      </c>
      <c r="D15373" s="126" t="s">
        <v>1887</v>
      </c>
      <c r="E15373" s="124"/>
      <c r="F15373" s="119"/>
    </row>
    <row r="15374" spans="1:6" ht="31.5">
      <c r="A15374" s="126" t="s">
        <v>273</v>
      </c>
      <c r="B15374" s="251" t="s">
        <v>500</v>
      </c>
      <c r="C15374" s="126" t="s">
        <v>1887</v>
      </c>
      <c r="D15374" s="126" t="s">
        <v>1887</v>
      </c>
      <c r="E15374" s="124"/>
      <c r="F15374" s="119"/>
    </row>
    <row r="15375" spans="1:6" ht="31.5">
      <c r="A15375" s="126" t="s">
        <v>138</v>
      </c>
      <c r="B15375" s="251" t="s">
        <v>501</v>
      </c>
      <c r="C15375" s="126" t="s">
        <v>1887</v>
      </c>
      <c r="D15375" s="126" t="s">
        <v>1887</v>
      </c>
      <c r="E15375" s="124"/>
      <c r="F15375" s="119"/>
    </row>
    <row r="15376" spans="1:6">
      <c r="E15376" s="719"/>
      <c r="F15376" s="178" t="s">
        <v>251</v>
      </c>
    </row>
    <row r="15377" spans="1:6">
      <c r="B15377" s="53"/>
      <c r="F15377" s="178" t="s">
        <v>456</v>
      </c>
    </row>
    <row r="15378" spans="1:6">
      <c r="F15378" s="178" t="s">
        <v>182</v>
      </c>
    </row>
    <row r="15379" spans="1:6">
      <c r="F15379" s="178"/>
    </row>
    <row r="15380" spans="1:6">
      <c r="A15380" s="802" t="s">
        <v>399</v>
      </c>
      <c r="B15380" s="802"/>
      <c r="C15380" s="802"/>
      <c r="D15380" s="802"/>
      <c r="E15380" s="802"/>
      <c r="F15380" s="802"/>
    </row>
    <row r="15381" spans="1:6">
      <c r="A15381" s="802" t="s">
        <v>303</v>
      </c>
      <c r="B15381" s="802"/>
      <c r="C15381" s="802"/>
      <c r="D15381" s="802"/>
      <c r="E15381" s="802"/>
      <c r="F15381" s="802"/>
    </row>
    <row r="15382" spans="1:6">
      <c r="F15382" s="178" t="s">
        <v>219</v>
      </c>
    </row>
    <row r="15383" spans="1:6">
      <c r="F15383" s="178" t="s">
        <v>220</v>
      </c>
    </row>
    <row r="15384" spans="1:6">
      <c r="F15384" s="178" t="s">
        <v>221</v>
      </c>
    </row>
    <row r="15385" spans="1:6">
      <c r="F15385" s="246" t="s">
        <v>222</v>
      </c>
    </row>
    <row r="15386" spans="1:6">
      <c r="F15386" s="178" t="s">
        <v>1885</v>
      </c>
    </row>
    <row r="15387" spans="1:6">
      <c r="F15387" s="178" t="s">
        <v>177</v>
      </c>
    </row>
    <row r="15388" spans="1:6">
      <c r="A15388" s="123"/>
    </row>
    <row r="15389" spans="1:6">
      <c r="A15389" s="804" t="s">
        <v>1886</v>
      </c>
      <c r="B15389" s="804"/>
      <c r="C15389" s="804"/>
      <c r="D15389" s="804"/>
      <c r="E15389" s="804"/>
      <c r="F15389" s="804"/>
    </row>
    <row r="15390" spans="1:6">
      <c r="A15390" s="121" t="s">
        <v>1615</v>
      </c>
      <c r="B15390" s="640" t="s">
        <v>1677</v>
      </c>
    </row>
    <row r="15391" spans="1:6">
      <c r="A15391" s="803" t="s">
        <v>262</v>
      </c>
      <c r="B15391" s="781" t="s">
        <v>418</v>
      </c>
      <c r="C15391" s="806" t="s">
        <v>470</v>
      </c>
      <c r="D15391" s="807"/>
      <c r="E15391" s="805" t="s">
        <v>400</v>
      </c>
      <c r="F15391" s="781" t="s">
        <v>401</v>
      </c>
    </row>
    <row r="15392" spans="1:6">
      <c r="A15392" s="803"/>
      <c r="B15392" s="781"/>
      <c r="C15392" s="808"/>
      <c r="D15392" s="809"/>
      <c r="E15392" s="805"/>
      <c r="F15392" s="781"/>
    </row>
    <row r="15393" spans="1:6">
      <c r="A15393" s="803"/>
      <c r="B15393" s="781"/>
      <c r="C15393" s="247" t="s">
        <v>402</v>
      </c>
      <c r="D15393" s="247" t="s">
        <v>403</v>
      </c>
      <c r="E15393" s="805"/>
      <c r="F15393" s="781"/>
    </row>
    <row r="15394" spans="1:6">
      <c r="A15394" s="712">
        <v>1</v>
      </c>
      <c r="B15394" s="709">
        <v>2</v>
      </c>
      <c r="C15394" s="247">
        <v>3</v>
      </c>
      <c r="D15394" s="247">
        <v>4</v>
      </c>
      <c r="E15394" s="711">
        <v>5</v>
      </c>
      <c r="F15394" s="709">
        <v>6</v>
      </c>
    </row>
    <row r="15395" spans="1:6">
      <c r="A15395" s="712">
        <v>1</v>
      </c>
      <c r="B15395" s="248" t="s">
        <v>368</v>
      </c>
      <c r="C15395" s="249"/>
      <c r="D15395" s="249"/>
      <c r="E15395" s="125"/>
      <c r="F15395" s="710"/>
    </row>
    <row r="15396" spans="1:6">
      <c r="A15396" s="126" t="s">
        <v>264</v>
      </c>
      <c r="B15396" s="250" t="s">
        <v>369</v>
      </c>
      <c r="C15396" s="126" t="s">
        <v>1887</v>
      </c>
      <c r="D15396" s="126" t="s">
        <v>1887</v>
      </c>
      <c r="E15396" s="124"/>
      <c r="F15396" s="119"/>
    </row>
    <row r="15397" spans="1:6">
      <c r="A15397" s="126" t="s">
        <v>265</v>
      </c>
      <c r="B15397" s="251" t="s">
        <v>223</v>
      </c>
      <c r="C15397" s="126" t="s">
        <v>1887</v>
      </c>
      <c r="D15397" s="126" t="s">
        <v>1887</v>
      </c>
      <c r="E15397" s="124"/>
      <c r="F15397" s="119"/>
    </row>
    <row r="15398" spans="1:6" ht="31.5">
      <c r="A15398" s="126" t="s">
        <v>276</v>
      </c>
      <c r="B15398" s="251" t="s">
        <v>480</v>
      </c>
      <c r="C15398" s="126" t="s">
        <v>1887</v>
      </c>
      <c r="D15398" s="126" t="s">
        <v>1887</v>
      </c>
      <c r="E15398" s="124"/>
      <c r="F15398" s="119"/>
    </row>
    <row r="15399" spans="1:6" ht="63">
      <c r="A15399" s="127" t="s">
        <v>291</v>
      </c>
      <c r="B15399" s="128" t="s">
        <v>481</v>
      </c>
      <c r="C15399" s="126" t="s">
        <v>1887</v>
      </c>
      <c r="D15399" s="126" t="s">
        <v>1887</v>
      </c>
      <c r="E15399" s="124"/>
      <c r="F15399" s="119"/>
    </row>
    <row r="15400" spans="1:6" ht="31.5">
      <c r="A15400" s="127" t="s">
        <v>482</v>
      </c>
      <c r="B15400" s="128" t="s">
        <v>483</v>
      </c>
      <c r="C15400" s="126" t="s">
        <v>1887</v>
      </c>
      <c r="D15400" s="126" t="s">
        <v>1887</v>
      </c>
      <c r="E15400" s="124"/>
      <c r="F15400" s="119"/>
    </row>
    <row r="15401" spans="1:6">
      <c r="A15401" s="127" t="s">
        <v>484</v>
      </c>
      <c r="B15401" s="128" t="s">
        <v>485</v>
      </c>
      <c r="C15401" s="126" t="s">
        <v>1887</v>
      </c>
      <c r="D15401" s="126" t="s">
        <v>1887</v>
      </c>
      <c r="E15401" s="124"/>
      <c r="F15401" s="119"/>
    </row>
    <row r="15402" spans="1:6">
      <c r="A15402" s="129">
        <v>2</v>
      </c>
      <c r="B15402" s="130" t="s">
        <v>298</v>
      </c>
      <c r="C15402" s="126"/>
      <c r="D15402" s="126"/>
      <c r="E15402" s="124"/>
      <c r="F15402" s="119"/>
    </row>
    <row r="15403" spans="1:6" ht="31.5">
      <c r="A15403" s="127" t="s">
        <v>267</v>
      </c>
      <c r="B15403" s="128" t="s">
        <v>486</v>
      </c>
      <c r="C15403" s="126" t="s">
        <v>1887</v>
      </c>
      <c r="D15403" s="126" t="s">
        <v>1887</v>
      </c>
      <c r="E15403" s="124"/>
      <c r="F15403" s="119"/>
    </row>
    <row r="15404" spans="1:6" ht="63">
      <c r="A15404" s="127" t="s">
        <v>268</v>
      </c>
      <c r="B15404" s="128" t="s">
        <v>411</v>
      </c>
      <c r="C15404" s="126" t="s">
        <v>1887</v>
      </c>
      <c r="D15404" s="126" t="s">
        <v>1887</v>
      </c>
      <c r="E15404" s="124"/>
      <c r="F15404" s="119"/>
    </row>
    <row r="15405" spans="1:6" ht="31.5">
      <c r="A15405" s="127" t="s">
        <v>269</v>
      </c>
      <c r="B15405" s="128" t="s">
        <v>412</v>
      </c>
      <c r="C15405" s="126" t="s">
        <v>1887</v>
      </c>
      <c r="D15405" s="126" t="s">
        <v>1887</v>
      </c>
      <c r="E15405" s="124"/>
      <c r="F15405" s="119"/>
    </row>
    <row r="15406" spans="1:6" ht="47.25">
      <c r="A15406" s="129">
        <v>3</v>
      </c>
      <c r="B15406" s="130" t="s">
        <v>210</v>
      </c>
      <c r="C15406" s="126" t="s">
        <v>1887</v>
      </c>
      <c r="D15406" s="126" t="s">
        <v>1887</v>
      </c>
      <c r="E15406" s="124"/>
      <c r="F15406" s="119"/>
    </row>
    <row r="15407" spans="1:6" ht="31.5">
      <c r="A15407" s="127" t="s">
        <v>299</v>
      </c>
      <c r="B15407" s="128" t="s">
        <v>211</v>
      </c>
      <c r="C15407" s="126" t="s">
        <v>1887</v>
      </c>
      <c r="D15407" s="126" t="s">
        <v>1887</v>
      </c>
      <c r="E15407" s="124"/>
      <c r="F15407" s="119"/>
    </row>
    <row r="15408" spans="1:6">
      <c r="A15408" s="127" t="s">
        <v>240</v>
      </c>
      <c r="B15408" s="128" t="s">
        <v>212</v>
      </c>
      <c r="C15408" s="126" t="s">
        <v>1887</v>
      </c>
      <c r="D15408" s="126" t="s">
        <v>1887</v>
      </c>
      <c r="E15408" s="124"/>
      <c r="F15408" s="119"/>
    </row>
    <row r="15409" spans="1:6">
      <c r="A15409" s="127" t="s">
        <v>242</v>
      </c>
      <c r="B15409" s="128" t="s">
        <v>213</v>
      </c>
      <c r="C15409" s="126" t="s">
        <v>1887</v>
      </c>
      <c r="D15409" s="126" t="s">
        <v>1887</v>
      </c>
      <c r="E15409" s="124"/>
      <c r="F15409" s="119"/>
    </row>
    <row r="15410" spans="1:6">
      <c r="A15410" s="127" t="s">
        <v>214</v>
      </c>
      <c r="B15410" s="128" t="s">
        <v>215</v>
      </c>
      <c r="C15410" s="126" t="s">
        <v>1887</v>
      </c>
      <c r="D15410" s="126" t="s">
        <v>1887</v>
      </c>
      <c r="E15410" s="124"/>
      <c r="F15410" s="119"/>
    </row>
    <row r="15411" spans="1:6">
      <c r="A15411" s="127" t="s">
        <v>216</v>
      </c>
      <c r="B15411" s="128" t="s">
        <v>217</v>
      </c>
      <c r="C15411" s="126" t="s">
        <v>1887</v>
      </c>
      <c r="D15411" s="126" t="s">
        <v>1887</v>
      </c>
      <c r="E15411" s="124"/>
      <c r="F15411" s="119"/>
    </row>
    <row r="15412" spans="1:6">
      <c r="A15412" s="129">
        <v>4</v>
      </c>
      <c r="B15412" s="130" t="s">
        <v>394</v>
      </c>
      <c r="C15412" s="126"/>
      <c r="D15412" s="126"/>
      <c r="E15412" s="124"/>
      <c r="F15412" s="119"/>
    </row>
    <row r="15413" spans="1:6" ht="31.5">
      <c r="A15413" s="126" t="s">
        <v>271</v>
      </c>
      <c r="B15413" s="251" t="s">
        <v>218</v>
      </c>
      <c r="C15413" s="126" t="s">
        <v>1887</v>
      </c>
      <c r="D15413" s="126" t="s">
        <v>1887</v>
      </c>
      <c r="E15413" s="124"/>
      <c r="F15413" s="119"/>
    </row>
    <row r="15414" spans="1:6" ht="63">
      <c r="A15414" s="126" t="s">
        <v>272</v>
      </c>
      <c r="B15414" s="251" t="s">
        <v>392</v>
      </c>
      <c r="C15414" s="126" t="s">
        <v>1887</v>
      </c>
      <c r="D15414" s="126" t="s">
        <v>1887</v>
      </c>
      <c r="E15414" s="124"/>
      <c r="F15414" s="119"/>
    </row>
    <row r="15415" spans="1:6" ht="31.5">
      <c r="A15415" s="126" t="s">
        <v>273</v>
      </c>
      <c r="B15415" s="251" t="s">
        <v>500</v>
      </c>
      <c r="C15415" s="126" t="s">
        <v>1887</v>
      </c>
      <c r="D15415" s="126" t="s">
        <v>1887</v>
      </c>
      <c r="E15415" s="124"/>
      <c r="F15415" s="119"/>
    </row>
    <row r="15416" spans="1:6" ht="31.5">
      <c r="A15416" s="126" t="s">
        <v>138</v>
      </c>
      <c r="B15416" s="251" t="s">
        <v>501</v>
      </c>
      <c r="C15416" s="126" t="s">
        <v>1887</v>
      </c>
      <c r="D15416" s="126" t="s">
        <v>1887</v>
      </c>
      <c r="E15416" s="124"/>
      <c r="F15416" s="119"/>
    </row>
    <row r="15417" spans="1:6">
      <c r="E15417" s="719"/>
      <c r="F15417" s="178" t="s">
        <v>251</v>
      </c>
    </row>
    <row r="15418" spans="1:6">
      <c r="B15418" s="53"/>
      <c r="F15418" s="178" t="s">
        <v>456</v>
      </c>
    </row>
    <row r="15419" spans="1:6">
      <c r="F15419" s="178" t="s">
        <v>182</v>
      </c>
    </row>
    <row r="15420" spans="1:6">
      <c r="F15420" s="178"/>
    </row>
    <row r="15421" spans="1:6">
      <c r="A15421" s="802" t="s">
        <v>399</v>
      </c>
      <c r="B15421" s="802"/>
      <c r="C15421" s="802"/>
      <c r="D15421" s="802"/>
      <c r="E15421" s="802"/>
      <c r="F15421" s="802"/>
    </row>
    <row r="15422" spans="1:6">
      <c r="A15422" s="802" t="s">
        <v>303</v>
      </c>
      <c r="B15422" s="802"/>
      <c r="C15422" s="802"/>
      <c r="D15422" s="802"/>
      <c r="E15422" s="802"/>
      <c r="F15422" s="802"/>
    </row>
    <row r="15423" spans="1:6">
      <c r="F15423" s="178" t="s">
        <v>219</v>
      </c>
    </row>
    <row r="15424" spans="1:6">
      <c r="F15424" s="178" t="s">
        <v>220</v>
      </c>
    </row>
    <row r="15425" spans="1:6">
      <c r="F15425" s="178" t="s">
        <v>221</v>
      </c>
    </row>
    <row r="15426" spans="1:6">
      <c r="F15426" s="246" t="s">
        <v>222</v>
      </c>
    </row>
    <row r="15427" spans="1:6">
      <c r="F15427" s="178" t="s">
        <v>1885</v>
      </c>
    </row>
    <row r="15428" spans="1:6">
      <c r="F15428" s="178" t="s">
        <v>177</v>
      </c>
    </row>
    <row r="15429" spans="1:6">
      <c r="A15429" s="123"/>
    </row>
    <row r="15430" spans="1:6">
      <c r="A15430" s="804" t="s">
        <v>1886</v>
      </c>
      <c r="B15430" s="804"/>
      <c r="C15430" s="804"/>
      <c r="D15430" s="804"/>
      <c r="E15430" s="804"/>
      <c r="F15430" s="804"/>
    </row>
    <row r="15431" spans="1:6">
      <c r="A15431" s="121" t="s">
        <v>1616</v>
      </c>
      <c r="B15431" s="640" t="s">
        <v>1678</v>
      </c>
    </row>
    <row r="15432" spans="1:6">
      <c r="A15432" s="803" t="s">
        <v>262</v>
      </c>
      <c r="B15432" s="781" t="s">
        <v>418</v>
      </c>
      <c r="C15432" s="806" t="s">
        <v>470</v>
      </c>
      <c r="D15432" s="807"/>
      <c r="E15432" s="805" t="s">
        <v>400</v>
      </c>
      <c r="F15432" s="781" t="s">
        <v>401</v>
      </c>
    </row>
    <row r="15433" spans="1:6">
      <c r="A15433" s="803"/>
      <c r="B15433" s="781"/>
      <c r="C15433" s="808"/>
      <c r="D15433" s="809"/>
      <c r="E15433" s="805"/>
      <c r="F15433" s="781"/>
    </row>
    <row r="15434" spans="1:6">
      <c r="A15434" s="803"/>
      <c r="B15434" s="781"/>
      <c r="C15434" s="247" t="s">
        <v>402</v>
      </c>
      <c r="D15434" s="247" t="s">
        <v>403</v>
      </c>
      <c r="E15434" s="805"/>
      <c r="F15434" s="781"/>
    </row>
    <row r="15435" spans="1:6">
      <c r="A15435" s="712">
        <v>1</v>
      </c>
      <c r="B15435" s="709">
        <v>2</v>
      </c>
      <c r="C15435" s="247">
        <v>3</v>
      </c>
      <c r="D15435" s="247">
        <v>4</v>
      </c>
      <c r="E15435" s="711">
        <v>5</v>
      </c>
      <c r="F15435" s="709">
        <v>6</v>
      </c>
    </row>
    <row r="15436" spans="1:6">
      <c r="A15436" s="712">
        <v>1</v>
      </c>
      <c r="B15436" s="248" t="s">
        <v>368</v>
      </c>
      <c r="C15436" s="249"/>
      <c r="D15436" s="249"/>
      <c r="E15436" s="125"/>
      <c r="F15436" s="710"/>
    </row>
    <row r="15437" spans="1:6">
      <c r="A15437" s="126" t="s">
        <v>264</v>
      </c>
      <c r="B15437" s="250" t="s">
        <v>369</v>
      </c>
      <c r="C15437" s="126" t="s">
        <v>1887</v>
      </c>
      <c r="D15437" s="126" t="s">
        <v>1887</v>
      </c>
      <c r="E15437" s="124"/>
      <c r="F15437" s="119"/>
    </row>
    <row r="15438" spans="1:6">
      <c r="A15438" s="126" t="s">
        <v>265</v>
      </c>
      <c r="B15438" s="251" t="s">
        <v>223</v>
      </c>
      <c r="C15438" s="126" t="s">
        <v>1887</v>
      </c>
      <c r="D15438" s="126" t="s">
        <v>1887</v>
      </c>
      <c r="E15438" s="124"/>
      <c r="F15438" s="119"/>
    </row>
    <row r="15439" spans="1:6" ht="31.5">
      <c r="A15439" s="126" t="s">
        <v>276</v>
      </c>
      <c r="B15439" s="251" t="s">
        <v>480</v>
      </c>
      <c r="C15439" s="126" t="s">
        <v>1887</v>
      </c>
      <c r="D15439" s="126" t="s">
        <v>1887</v>
      </c>
      <c r="E15439" s="124"/>
      <c r="F15439" s="119"/>
    </row>
    <row r="15440" spans="1:6" ht="63">
      <c r="A15440" s="127" t="s">
        <v>291</v>
      </c>
      <c r="B15440" s="128" t="s">
        <v>481</v>
      </c>
      <c r="C15440" s="126" t="s">
        <v>1887</v>
      </c>
      <c r="D15440" s="126" t="s">
        <v>1887</v>
      </c>
      <c r="E15440" s="124"/>
      <c r="F15440" s="119"/>
    </row>
    <row r="15441" spans="1:6" ht="31.5">
      <c r="A15441" s="127" t="s">
        <v>482</v>
      </c>
      <c r="B15441" s="128" t="s">
        <v>483</v>
      </c>
      <c r="C15441" s="126" t="s">
        <v>1887</v>
      </c>
      <c r="D15441" s="126" t="s">
        <v>1887</v>
      </c>
      <c r="E15441" s="124"/>
      <c r="F15441" s="119"/>
    </row>
    <row r="15442" spans="1:6">
      <c r="A15442" s="127" t="s">
        <v>484</v>
      </c>
      <c r="B15442" s="128" t="s">
        <v>485</v>
      </c>
      <c r="C15442" s="126" t="s">
        <v>1887</v>
      </c>
      <c r="D15442" s="126" t="s">
        <v>1887</v>
      </c>
      <c r="E15442" s="124"/>
      <c r="F15442" s="119"/>
    </row>
    <row r="15443" spans="1:6">
      <c r="A15443" s="129">
        <v>2</v>
      </c>
      <c r="B15443" s="130" t="s">
        <v>298</v>
      </c>
      <c r="C15443" s="126"/>
      <c r="D15443" s="126"/>
      <c r="E15443" s="124"/>
      <c r="F15443" s="119"/>
    </row>
    <row r="15444" spans="1:6" ht="31.5">
      <c r="A15444" s="127" t="s">
        <v>267</v>
      </c>
      <c r="B15444" s="128" t="s">
        <v>486</v>
      </c>
      <c r="C15444" s="126" t="s">
        <v>1887</v>
      </c>
      <c r="D15444" s="126" t="s">
        <v>1887</v>
      </c>
      <c r="E15444" s="124"/>
      <c r="F15444" s="119"/>
    </row>
    <row r="15445" spans="1:6" ht="63">
      <c r="A15445" s="127" t="s">
        <v>268</v>
      </c>
      <c r="B15445" s="128" t="s">
        <v>411</v>
      </c>
      <c r="C15445" s="126" t="s">
        <v>1887</v>
      </c>
      <c r="D15445" s="126" t="s">
        <v>1887</v>
      </c>
      <c r="E15445" s="124"/>
      <c r="F15445" s="119"/>
    </row>
    <row r="15446" spans="1:6" ht="31.5">
      <c r="A15446" s="127" t="s">
        <v>269</v>
      </c>
      <c r="B15446" s="128" t="s">
        <v>412</v>
      </c>
      <c r="C15446" s="126" t="s">
        <v>1887</v>
      </c>
      <c r="D15446" s="126" t="s">
        <v>1887</v>
      </c>
      <c r="E15446" s="124"/>
      <c r="F15446" s="119"/>
    </row>
    <row r="15447" spans="1:6" ht="47.25">
      <c r="A15447" s="129">
        <v>3</v>
      </c>
      <c r="B15447" s="130" t="s">
        <v>210</v>
      </c>
      <c r="C15447" s="126" t="s">
        <v>1887</v>
      </c>
      <c r="D15447" s="126" t="s">
        <v>1887</v>
      </c>
      <c r="E15447" s="124"/>
      <c r="F15447" s="119"/>
    </row>
    <row r="15448" spans="1:6" ht="31.5">
      <c r="A15448" s="127" t="s">
        <v>299</v>
      </c>
      <c r="B15448" s="128" t="s">
        <v>211</v>
      </c>
      <c r="C15448" s="126" t="s">
        <v>1887</v>
      </c>
      <c r="D15448" s="126" t="s">
        <v>1887</v>
      </c>
      <c r="E15448" s="124"/>
      <c r="F15448" s="119"/>
    </row>
    <row r="15449" spans="1:6">
      <c r="A15449" s="127" t="s">
        <v>240</v>
      </c>
      <c r="B15449" s="128" t="s">
        <v>212</v>
      </c>
      <c r="C15449" s="126" t="s">
        <v>1887</v>
      </c>
      <c r="D15449" s="126" t="s">
        <v>1887</v>
      </c>
      <c r="E15449" s="124"/>
      <c r="F15449" s="119"/>
    </row>
    <row r="15450" spans="1:6">
      <c r="A15450" s="127" t="s">
        <v>242</v>
      </c>
      <c r="B15450" s="128" t="s">
        <v>213</v>
      </c>
      <c r="C15450" s="126" t="s">
        <v>1887</v>
      </c>
      <c r="D15450" s="126" t="s">
        <v>1887</v>
      </c>
      <c r="E15450" s="124"/>
      <c r="F15450" s="119"/>
    </row>
    <row r="15451" spans="1:6">
      <c r="A15451" s="127" t="s">
        <v>214</v>
      </c>
      <c r="B15451" s="128" t="s">
        <v>215</v>
      </c>
      <c r="C15451" s="126" t="s">
        <v>1887</v>
      </c>
      <c r="D15451" s="126" t="s">
        <v>1887</v>
      </c>
      <c r="E15451" s="124"/>
      <c r="F15451" s="119"/>
    </row>
    <row r="15452" spans="1:6">
      <c r="A15452" s="127" t="s">
        <v>216</v>
      </c>
      <c r="B15452" s="128" t="s">
        <v>217</v>
      </c>
      <c r="C15452" s="126" t="s">
        <v>1887</v>
      </c>
      <c r="D15452" s="126" t="s">
        <v>1887</v>
      </c>
      <c r="E15452" s="124"/>
      <c r="F15452" s="119"/>
    </row>
    <row r="15453" spans="1:6">
      <c r="A15453" s="129">
        <v>4</v>
      </c>
      <c r="B15453" s="130" t="s">
        <v>394</v>
      </c>
      <c r="C15453" s="126"/>
      <c r="D15453" s="126"/>
      <c r="E15453" s="124"/>
      <c r="F15453" s="119"/>
    </row>
    <row r="15454" spans="1:6" ht="31.5">
      <c r="A15454" s="126" t="s">
        <v>271</v>
      </c>
      <c r="B15454" s="251" t="s">
        <v>218</v>
      </c>
      <c r="C15454" s="126" t="s">
        <v>1887</v>
      </c>
      <c r="D15454" s="126" t="s">
        <v>1887</v>
      </c>
      <c r="E15454" s="124"/>
      <c r="F15454" s="119"/>
    </row>
    <row r="15455" spans="1:6" ht="63">
      <c r="A15455" s="126" t="s">
        <v>272</v>
      </c>
      <c r="B15455" s="251" t="s">
        <v>392</v>
      </c>
      <c r="C15455" s="126" t="s">
        <v>1887</v>
      </c>
      <c r="D15455" s="126" t="s">
        <v>1887</v>
      </c>
      <c r="E15455" s="124"/>
      <c r="F15455" s="119"/>
    </row>
    <row r="15456" spans="1:6" ht="31.5">
      <c r="A15456" s="126" t="s">
        <v>273</v>
      </c>
      <c r="B15456" s="251" t="s">
        <v>500</v>
      </c>
      <c r="C15456" s="126" t="s">
        <v>1887</v>
      </c>
      <c r="D15456" s="126" t="s">
        <v>1887</v>
      </c>
      <c r="E15456" s="124"/>
      <c r="F15456" s="119"/>
    </row>
    <row r="15457" spans="1:6" ht="31.5">
      <c r="A15457" s="126" t="s">
        <v>138</v>
      </c>
      <c r="B15457" s="251" t="s">
        <v>501</v>
      </c>
      <c r="C15457" s="126" t="s">
        <v>1887</v>
      </c>
      <c r="D15457" s="126" t="s">
        <v>1887</v>
      </c>
      <c r="E15457" s="124"/>
      <c r="F15457" s="119"/>
    </row>
    <row r="15458" spans="1:6">
      <c r="E15458" s="719"/>
      <c r="F15458" s="178" t="s">
        <v>251</v>
      </c>
    </row>
    <row r="15459" spans="1:6">
      <c r="B15459" s="53"/>
      <c r="F15459" s="178" t="s">
        <v>456</v>
      </c>
    </row>
    <row r="15460" spans="1:6">
      <c r="F15460" s="178" t="s">
        <v>182</v>
      </c>
    </row>
    <row r="15461" spans="1:6">
      <c r="F15461" s="178"/>
    </row>
    <row r="15462" spans="1:6">
      <c r="A15462" s="802" t="s">
        <v>399</v>
      </c>
      <c r="B15462" s="802"/>
      <c r="C15462" s="802"/>
      <c r="D15462" s="802"/>
      <c r="E15462" s="802"/>
      <c r="F15462" s="802"/>
    </row>
    <row r="15463" spans="1:6">
      <c r="A15463" s="802" t="s">
        <v>303</v>
      </c>
      <c r="B15463" s="802"/>
      <c r="C15463" s="802"/>
      <c r="D15463" s="802"/>
      <c r="E15463" s="802"/>
      <c r="F15463" s="802"/>
    </row>
    <row r="15464" spans="1:6">
      <c r="F15464" s="178" t="s">
        <v>219</v>
      </c>
    </row>
    <row r="15465" spans="1:6">
      <c r="F15465" s="178" t="s">
        <v>220</v>
      </c>
    </row>
    <row r="15466" spans="1:6">
      <c r="F15466" s="178" t="s">
        <v>221</v>
      </c>
    </row>
    <row r="15467" spans="1:6">
      <c r="F15467" s="246" t="s">
        <v>222</v>
      </c>
    </row>
    <row r="15468" spans="1:6">
      <c r="F15468" s="178" t="s">
        <v>1885</v>
      </c>
    </row>
    <row r="15469" spans="1:6">
      <c r="F15469" s="178" t="s">
        <v>177</v>
      </c>
    </row>
    <row r="15470" spans="1:6">
      <c r="A15470" s="123"/>
    </row>
    <row r="15471" spans="1:6">
      <c r="A15471" s="804" t="s">
        <v>1886</v>
      </c>
      <c r="B15471" s="804"/>
      <c r="C15471" s="804"/>
      <c r="D15471" s="804"/>
      <c r="E15471" s="804"/>
      <c r="F15471" s="804"/>
    </row>
    <row r="15472" spans="1:6">
      <c r="A15472" s="121" t="s">
        <v>1617</v>
      </c>
      <c r="B15472" s="640" t="s">
        <v>1679</v>
      </c>
    </row>
    <row r="15473" spans="1:6">
      <c r="A15473" s="803" t="s">
        <v>262</v>
      </c>
      <c r="B15473" s="781" t="s">
        <v>418</v>
      </c>
      <c r="C15473" s="806" t="s">
        <v>470</v>
      </c>
      <c r="D15473" s="807"/>
      <c r="E15473" s="805" t="s">
        <v>400</v>
      </c>
      <c r="F15473" s="781" t="s">
        <v>401</v>
      </c>
    </row>
    <row r="15474" spans="1:6">
      <c r="A15474" s="803"/>
      <c r="B15474" s="781"/>
      <c r="C15474" s="808"/>
      <c r="D15474" s="809"/>
      <c r="E15474" s="805"/>
      <c r="F15474" s="781"/>
    </row>
    <row r="15475" spans="1:6">
      <c r="A15475" s="803"/>
      <c r="B15475" s="781"/>
      <c r="C15475" s="247" t="s">
        <v>402</v>
      </c>
      <c r="D15475" s="247" t="s">
        <v>403</v>
      </c>
      <c r="E15475" s="805"/>
      <c r="F15475" s="781"/>
    </row>
    <row r="15476" spans="1:6">
      <c r="A15476" s="712">
        <v>1</v>
      </c>
      <c r="B15476" s="709">
        <v>2</v>
      </c>
      <c r="C15476" s="247">
        <v>3</v>
      </c>
      <c r="D15476" s="247">
        <v>4</v>
      </c>
      <c r="E15476" s="711">
        <v>5</v>
      </c>
      <c r="F15476" s="709">
        <v>6</v>
      </c>
    </row>
    <row r="15477" spans="1:6">
      <c r="A15477" s="712">
        <v>1</v>
      </c>
      <c r="B15477" s="248" t="s">
        <v>368</v>
      </c>
      <c r="C15477" s="249"/>
      <c r="D15477" s="249"/>
      <c r="E15477" s="125"/>
      <c r="F15477" s="710"/>
    </row>
    <row r="15478" spans="1:6">
      <c r="A15478" s="126" t="s">
        <v>264</v>
      </c>
      <c r="B15478" s="250" t="s">
        <v>369</v>
      </c>
      <c r="C15478" s="126" t="s">
        <v>1887</v>
      </c>
      <c r="D15478" s="126" t="s">
        <v>1887</v>
      </c>
      <c r="E15478" s="124"/>
      <c r="F15478" s="119"/>
    </row>
    <row r="15479" spans="1:6">
      <c r="A15479" s="126" t="s">
        <v>265</v>
      </c>
      <c r="B15479" s="251" t="s">
        <v>223</v>
      </c>
      <c r="C15479" s="126" t="s">
        <v>1887</v>
      </c>
      <c r="D15479" s="126" t="s">
        <v>1887</v>
      </c>
      <c r="E15479" s="124"/>
      <c r="F15479" s="119"/>
    </row>
    <row r="15480" spans="1:6" ht="31.5">
      <c r="A15480" s="126" t="s">
        <v>276</v>
      </c>
      <c r="B15480" s="251" t="s">
        <v>480</v>
      </c>
      <c r="C15480" s="126" t="s">
        <v>1887</v>
      </c>
      <c r="D15480" s="126" t="s">
        <v>1887</v>
      </c>
      <c r="E15480" s="124"/>
      <c r="F15480" s="119"/>
    </row>
    <row r="15481" spans="1:6" ht="63">
      <c r="A15481" s="127" t="s">
        <v>291</v>
      </c>
      <c r="B15481" s="128" t="s">
        <v>481</v>
      </c>
      <c r="C15481" s="126" t="s">
        <v>1887</v>
      </c>
      <c r="D15481" s="126" t="s">
        <v>1887</v>
      </c>
      <c r="E15481" s="124"/>
      <c r="F15481" s="119"/>
    </row>
    <row r="15482" spans="1:6" ht="31.5">
      <c r="A15482" s="127" t="s">
        <v>482</v>
      </c>
      <c r="B15482" s="128" t="s">
        <v>483</v>
      </c>
      <c r="C15482" s="126" t="s">
        <v>1887</v>
      </c>
      <c r="D15482" s="126" t="s">
        <v>1887</v>
      </c>
      <c r="E15482" s="124"/>
      <c r="F15482" s="119"/>
    </row>
    <row r="15483" spans="1:6">
      <c r="A15483" s="127" t="s">
        <v>484</v>
      </c>
      <c r="B15483" s="128" t="s">
        <v>485</v>
      </c>
      <c r="C15483" s="126" t="s">
        <v>1887</v>
      </c>
      <c r="D15483" s="126" t="s">
        <v>1887</v>
      </c>
      <c r="E15483" s="124"/>
      <c r="F15483" s="119"/>
    </row>
    <row r="15484" spans="1:6">
      <c r="A15484" s="129">
        <v>2</v>
      </c>
      <c r="B15484" s="130" t="s">
        <v>298</v>
      </c>
      <c r="C15484" s="126"/>
      <c r="D15484" s="126"/>
      <c r="E15484" s="124"/>
      <c r="F15484" s="119"/>
    </row>
    <row r="15485" spans="1:6" ht="31.5">
      <c r="A15485" s="127" t="s">
        <v>267</v>
      </c>
      <c r="B15485" s="128" t="s">
        <v>486</v>
      </c>
      <c r="C15485" s="126" t="s">
        <v>1887</v>
      </c>
      <c r="D15485" s="126" t="s">
        <v>1887</v>
      </c>
      <c r="E15485" s="124"/>
      <c r="F15485" s="119"/>
    </row>
    <row r="15486" spans="1:6" ht="63">
      <c r="A15486" s="127" t="s">
        <v>268</v>
      </c>
      <c r="B15486" s="128" t="s">
        <v>411</v>
      </c>
      <c r="C15486" s="126" t="s">
        <v>1887</v>
      </c>
      <c r="D15486" s="126" t="s">
        <v>1887</v>
      </c>
      <c r="E15486" s="124"/>
      <c r="F15486" s="119"/>
    </row>
    <row r="15487" spans="1:6" ht="31.5">
      <c r="A15487" s="127" t="s">
        <v>269</v>
      </c>
      <c r="B15487" s="128" t="s">
        <v>412</v>
      </c>
      <c r="C15487" s="126" t="s">
        <v>1887</v>
      </c>
      <c r="D15487" s="126" t="s">
        <v>1887</v>
      </c>
      <c r="E15487" s="124"/>
      <c r="F15487" s="119"/>
    </row>
    <row r="15488" spans="1:6" ht="47.25">
      <c r="A15488" s="129">
        <v>3</v>
      </c>
      <c r="B15488" s="130" t="s">
        <v>210</v>
      </c>
      <c r="C15488" s="126" t="s">
        <v>1887</v>
      </c>
      <c r="D15488" s="126" t="s">
        <v>1887</v>
      </c>
      <c r="E15488" s="124"/>
      <c r="F15488" s="119"/>
    </row>
    <row r="15489" spans="1:6" ht="31.5">
      <c r="A15489" s="127" t="s">
        <v>299</v>
      </c>
      <c r="B15489" s="128" t="s">
        <v>211</v>
      </c>
      <c r="C15489" s="126" t="s">
        <v>1887</v>
      </c>
      <c r="D15489" s="126" t="s">
        <v>1887</v>
      </c>
      <c r="E15489" s="124"/>
      <c r="F15489" s="119"/>
    </row>
    <row r="15490" spans="1:6">
      <c r="A15490" s="127" t="s">
        <v>240</v>
      </c>
      <c r="B15490" s="128" t="s">
        <v>212</v>
      </c>
      <c r="C15490" s="126" t="s">
        <v>1887</v>
      </c>
      <c r="D15490" s="126" t="s">
        <v>1887</v>
      </c>
      <c r="E15490" s="124"/>
      <c r="F15490" s="119"/>
    </row>
    <row r="15491" spans="1:6">
      <c r="A15491" s="127" t="s">
        <v>242</v>
      </c>
      <c r="B15491" s="128" t="s">
        <v>213</v>
      </c>
      <c r="C15491" s="126" t="s">
        <v>1887</v>
      </c>
      <c r="D15491" s="126" t="s">
        <v>1887</v>
      </c>
      <c r="E15491" s="124"/>
      <c r="F15491" s="119"/>
    </row>
    <row r="15492" spans="1:6">
      <c r="A15492" s="127" t="s">
        <v>214</v>
      </c>
      <c r="B15492" s="128" t="s">
        <v>215</v>
      </c>
      <c r="C15492" s="126" t="s">
        <v>1887</v>
      </c>
      <c r="D15492" s="126" t="s">
        <v>1887</v>
      </c>
      <c r="E15492" s="124"/>
      <c r="F15492" s="119"/>
    </row>
    <row r="15493" spans="1:6">
      <c r="A15493" s="127" t="s">
        <v>216</v>
      </c>
      <c r="B15493" s="128" t="s">
        <v>217</v>
      </c>
      <c r="C15493" s="126" t="s">
        <v>1887</v>
      </c>
      <c r="D15493" s="126" t="s">
        <v>1887</v>
      </c>
      <c r="E15493" s="124"/>
      <c r="F15493" s="119"/>
    </row>
    <row r="15494" spans="1:6">
      <c r="A15494" s="129">
        <v>4</v>
      </c>
      <c r="B15494" s="130" t="s">
        <v>394</v>
      </c>
      <c r="C15494" s="126"/>
      <c r="D15494" s="126"/>
      <c r="E15494" s="124"/>
      <c r="F15494" s="119"/>
    </row>
    <row r="15495" spans="1:6" ht="31.5">
      <c r="A15495" s="126" t="s">
        <v>271</v>
      </c>
      <c r="B15495" s="251" t="s">
        <v>218</v>
      </c>
      <c r="C15495" s="126" t="s">
        <v>1887</v>
      </c>
      <c r="D15495" s="126" t="s">
        <v>1887</v>
      </c>
      <c r="E15495" s="124"/>
      <c r="F15495" s="119"/>
    </row>
    <row r="15496" spans="1:6" ht="63">
      <c r="A15496" s="126" t="s">
        <v>272</v>
      </c>
      <c r="B15496" s="251" t="s">
        <v>392</v>
      </c>
      <c r="C15496" s="126" t="s">
        <v>1887</v>
      </c>
      <c r="D15496" s="126" t="s">
        <v>1887</v>
      </c>
      <c r="E15496" s="124"/>
      <c r="F15496" s="119"/>
    </row>
    <row r="15497" spans="1:6" ht="31.5">
      <c r="A15497" s="126" t="s">
        <v>273</v>
      </c>
      <c r="B15497" s="251" t="s">
        <v>500</v>
      </c>
      <c r="C15497" s="126" t="s">
        <v>1887</v>
      </c>
      <c r="D15497" s="126" t="s">
        <v>1887</v>
      </c>
      <c r="E15497" s="124"/>
      <c r="F15497" s="119"/>
    </row>
    <row r="15498" spans="1:6" ht="31.5">
      <c r="A15498" s="126" t="s">
        <v>138</v>
      </c>
      <c r="B15498" s="251" t="s">
        <v>501</v>
      </c>
      <c r="C15498" s="126" t="s">
        <v>1887</v>
      </c>
      <c r="D15498" s="126" t="s">
        <v>1887</v>
      </c>
      <c r="E15498" s="124"/>
      <c r="F15498" s="119"/>
    </row>
    <row r="15499" spans="1:6">
      <c r="E15499" s="719"/>
      <c r="F15499" s="178" t="s">
        <v>251</v>
      </c>
    </row>
    <row r="15500" spans="1:6">
      <c r="B15500" s="53"/>
      <c r="F15500" s="178" t="s">
        <v>456</v>
      </c>
    </row>
    <row r="15501" spans="1:6">
      <c r="F15501" s="178" t="s">
        <v>182</v>
      </c>
    </row>
    <row r="15502" spans="1:6">
      <c r="F15502" s="178"/>
    </row>
    <row r="15503" spans="1:6">
      <c r="A15503" s="802" t="s">
        <v>399</v>
      </c>
      <c r="B15503" s="802"/>
      <c r="C15503" s="802"/>
      <c r="D15503" s="802"/>
      <c r="E15503" s="802"/>
      <c r="F15503" s="802"/>
    </row>
    <row r="15504" spans="1:6">
      <c r="A15504" s="802" t="s">
        <v>303</v>
      </c>
      <c r="B15504" s="802"/>
      <c r="C15504" s="802"/>
      <c r="D15504" s="802"/>
      <c r="E15504" s="802"/>
      <c r="F15504" s="802"/>
    </row>
    <row r="15505" spans="1:6">
      <c r="F15505" s="178" t="s">
        <v>219</v>
      </c>
    </row>
    <row r="15506" spans="1:6">
      <c r="F15506" s="178" t="s">
        <v>220</v>
      </c>
    </row>
    <row r="15507" spans="1:6">
      <c r="F15507" s="178" t="s">
        <v>221</v>
      </c>
    </row>
    <row r="15508" spans="1:6">
      <c r="F15508" s="246" t="s">
        <v>222</v>
      </c>
    </row>
    <row r="15509" spans="1:6">
      <c r="F15509" s="178" t="s">
        <v>1885</v>
      </c>
    </row>
    <row r="15510" spans="1:6">
      <c r="F15510" s="178" t="s">
        <v>177</v>
      </c>
    </row>
    <row r="15511" spans="1:6">
      <c r="A15511" s="123"/>
    </row>
    <row r="15512" spans="1:6">
      <c r="A15512" s="804" t="s">
        <v>1886</v>
      </c>
      <c r="B15512" s="804"/>
      <c r="C15512" s="804"/>
      <c r="D15512" s="804"/>
      <c r="E15512" s="804"/>
      <c r="F15512" s="804"/>
    </row>
    <row r="15513" spans="1:6">
      <c r="A15513" s="121" t="s">
        <v>1618</v>
      </c>
      <c r="B15513" s="640" t="s">
        <v>1680</v>
      </c>
    </row>
    <row r="15514" spans="1:6">
      <c r="A15514" s="803" t="s">
        <v>262</v>
      </c>
      <c r="B15514" s="781" t="s">
        <v>418</v>
      </c>
      <c r="C15514" s="806" t="s">
        <v>470</v>
      </c>
      <c r="D15514" s="807"/>
      <c r="E15514" s="805" t="s">
        <v>400</v>
      </c>
      <c r="F15514" s="781" t="s">
        <v>401</v>
      </c>
    </row>
    <row r="15515" spans="1:6">
      <c r="A15515" s="803"/>
      <c r="B15515" s="781"/>
      <c r="C15515" s="808"/>
      <c r="D15515" s="809"/>
      <c r="E15515" s="805"/>
      <c r="F15515" s="781"/>
    </row>
    <row r="15516" spans="1:6">
      <c r="A15516" s="803"/>
      <c r="B15516" s="781"/>
      <c r="C15516" s="247" t="s">
        <v>402</v>
      </c>
      <c r="D15516" s="247" t="s">
        <v>403</v>
      </c>
      <c r="E15516" s="805"/>
      <c r="F15516" s="781"/>
    </row>
    <row r="15517" spans="1:6">
      <c r="A15517" s="712">
        <v>1</v>
      </c>
      <c r="B15517" s="709">
        <v>2</v>
      </c>
      <c r="C15517" s="247">
        <v>3</v>
      </c>
      <c r="D15517" s="247">
        <v>4</v>
      </c>
      <c r="E15517" s="711">
        <v>5</v>
      </c>
      <c r="F15517" s="709">
        <v>6</v>
      </c>
    </row>
    <row r="15518" spans="1:6">
      <c r="A15518" s="712">
        <v>1</v>
      </c>
      <c r="B15518" s="248" t="s">
        <v>368</v>
      </c>
      <c r="C15518" s="249"/>
      <c r="D15518" s="249"/>
      <c r="E15518" s="125"/>
      <c r="F15518" s="710"/>
    </row>
    <row r="15519" spans="1:6">
      <c r="A15519" s="126" t="s">
        <v>264</v>
      </c>
      <c r="B15519" s="250" t="s">
        <v>369</v>
      </c>
      <c r="C15519" s="126" t="s">
        <v>1887</v>
      </c>
      <c r="D15519" s="126" t="s">
        <v>1887</v>
      </c>
      <c r="E15519" s="124"/>
      <c r="F15519" s="119"/>
    </row>
    <row r="15520" spans="1:6">
      <c r="A15520" s="126" t="s">
        <v>265</v>
      </c>
      <c r="B15520" s="251" t="s">
        <v>223</v>
      </c>
      <c r="C15520" s="126" t="s">
        <v>1887</v>
      </c>
      <c r="D15520" s="126" t="s">
        <v>1887</v>
      </c>
      <c r="E15520" s="124"/>
      <c r="F15520" s="119"/>
    </row>
    <row r="15521" spans="1:6" ht="31.5">
      <c r="A15521" s="126" t="s">
        <v>276</v>
      </c>
      <c r="B15521" s="251" t="s">
        <v>480</v>
      </c>
      <c r="C15521" s="126" t="s">
        <v>1887</v>
      </c>
      <c r="D15521" s="126" t="s">
        <v>1887</v>
      </c>
      <c r="E15521" s="124"/>
      <c r="F15521" s="119"/>
    </row>
    <row r="15522" spans="1:6" ht="63">
      <c r="A15522" s="127" t="s">
        <v>291</v>
      </c>
      <c r="B15522" s="128" t="s">
        <v>481</v>
      </c>
      <c r="C15522" s="126" t="s">
        <v>1887</v>
      </c>
      <c r="D15522" s="126" t="s">
        <v>1887</v>
      </c>
      <c r="E15522" s="124"/>
      <c r="F15522" s="119"/>
    </row>
    <row r="15523" spans="1:6" ht="31.5">
      <c r="A15523" s="127" t="s">
        <v>482</v>
      </c>
      <c r="B15523" s="128" t="s">
        <v>483</v>
      </c>
      <c r="C15523" s="126" t="s">
        <v>1887</v>
      </c>
      <c r="D15523" s="126" t="s">
        <v>1887</v>
      </c>
      <c r="E15523" s="124"/>
      <c r="F15523" s="119"/>
    </row>
    <row r="15524" spans="1:6">
      <c r="A15524" s="127" t="s">
        <v>484</v>
      </c>
      <c r="B15524" s="128" t="s">
        <v>485</v>
      </c>
      <c r="C15524" s="126" t="s">
        <v>1887</v>
      </c>
      <c r="D15524" s="126" t="s">
        <v>1887</v>
      </c>
      <c r="E15524" s="124"/>
      <c r="F15524" s="119"/>
    </row>
    <row r="15525" spans="1:6">
      <c r="A15525" s="129">
        <v>2</v>
      </c>
      <c r="B15525" s="130" t="s">
        <v>298</v>
      </c>
      <c r="C15525" s="126"/>
      <c r="D15525" s="126"/>
      <c r="E15525" s="124"/>
      <c r="F15525" s="119"/>
    </row>
    <row r="15526" spans="1:6" ht="31.5">
      <c r="A15526" s="127" t="s">
        <v>267</v>
      </c>
      <c r="B15526" s="128" t="s">
        <v>486</v>
      </c>
      <c r="C15526" s="126" t="s">
        <v>1887</v>
      </c>
      <c r="D15526" s="126" t="s">
        <v>1887</v>
      </c>
      <c r="E15526" s="124"/>
      <c r="F15526" s="119"/>
    </row>
    <row r="15527" spans="1:6" ht="63">
      <c r="A15527" s="127" t="s">
        <v>268</v>
      </c>
      <c r="B15527" s="128" t="s">
        <v>411</v>
      </c>
      <c r="C15527" s="126" t="s">
        <v>1887</v>
      </c>
      <c r="D15527" s="126" t="s">
        <v>1887</v>
      </c>
      <c r="E15527" s="124"/>
      <c r="F15527" s="119"/>
    </row>
    <row r="15528" spans="1:6" ht="31.5">
      <c r="A15528" s="127" t="s">
        <v>269</v>
      </c>
      <c r="B15528" s="128" t="s">
        <v>412</v>
      </c>
      <c r="C15528" s="126" t="s">
        <v>1887</v>
      </c>
      <c r="D15528" s="126" t="s">
        <v>1887</v>
      </c>
      <c r="E15528" s="124"/>
      <c r="F15528" s="119"/>
    </row>
    <row r="15529" spans="1:6" ht="47.25">
      <c r="A15529" s="129">
        <v>3</v>
      </c>
      <c r="B15529" s="130" t="s">
        <v>210</v>
      </c>
      <c r="C15529" s="126" t="s">
        <v>1887</v>
      </c>
      <c r="D15529" s="126" t="s">
        <v>1887</v>
      </c>
      <c r="E15529" s="124"/>
      <c r="F15529" s="119"/>
    </row>
    <row r="15530" spans="1:6" ht="31.5">
      <c r="A15530" s="127" t="s">
        <v>299</v>
      </c>
      <c r="B15530" s="128" t="s">
        <v>211</v>
      </c>
      <c r="C15530" s="126" t="s">
        <v>1887</v>
      </c>
      <c r="D15530" s="126" t="s">
        <v>1887</v>
      </c>
      <c r="E15530" s="124"/>
      <c r="F15530" s="119"/>
    </row>
    <row r="15531" spans="1:6">
      <c r="A15531" s="127" t="s">
        <v>240</v>
      </c>
      <c r="B15531" s="128" t="s">
        <v>212</v>
      </c>
      <c r="C15531" s="126" t="s">
        <v>1887</v>
      </c>
      <c r="D15531" s="126" t="s">
        <v>1887</v>
      </c>
      <c r="E15531" s="124"/>
      <c r="F15531" s="119"/>
    </row>
    <row r="15532" spans="1:6">
      <c r="A15532" s="127" t="s">
        <v>242</v>
      </c>
      <c r="B15532" s="128" t="s">
        <v>213</v>
      </c>
      <c r="C15532" s="126" t="s">
        <v>1887</v>
      </c>
      <c r="D15532" s="126" t="s">
        <v>1887</v>
      </c>
      <c r="E15532" s="124"/>
      <c r="F15532" s="119"/>
    </row>
    <row r="15533" spans="1:6">
      <c r="A15533" s="127" t="s">
        <v>214</v>
      </c>
      <c r="B15533" s="128" t="s">
        <v>215</v>
      </c>
      <c r="C15533" s="126" t="s">
        <v>1887</v>
      </c>
      <c r="D15533" s="126" t="s">
        <v>1887</v>
      </c>
      <c r="E15533" s="124"/>
      <c r="F15533" s="119"/>
    </row>
    <row r="15534" spans="1:6">
      <c r="A15534" s="127" t="s">
        <v>216</v>
      </c>
      <c r="B15534" s="128" t="s">
        <v>217</v>
      </c>
      <c r="C15534" s="126" t="s">
        <v>1887</v>
      </c>
      <c r="D15534" s="126" t="s">
        <v>1887</v>
      </c>
      <c r="E15534" s="124"/>
      <c r="F15534" s="119"/>
    </row>
    <row r="15535" spans="1:6">
      <c r="A15535" s="129">
        <v>4</v>
      </c>
      <c r="B15535" s="130" t="s">
        <v>394</v>
      </c>
      <c r="C15535" s="126"/>
      <c r="D15535" s="126"/>
      <c r="E15535" s="124"/>
      <c r="F15535" s="119"/>
    </row>
    <row r="15536" spans="1:6" ht="31.5">
      <c r="A15536" s="126" t="s">
        <v>271</v>
      </c>
      <c r="B15536" s="251" t="s">
        <v>218</v>
      </c>
      <c r="C15536" s="126" t="s">
        <v>1887</v>
      </c>
      <c r="D15536" s="126" t="s">
        <v>1887</v>
      </c>
      <c r="E15536" s="124"/>
      <c r="F15536" s="119"/>
    </row>
    <row r="15537" spans="1:6" ht="63">
      <c r="A15537" s="126" t="s">
        <v>272</v>
      </c>
      <c r="B15537" s="251" t="s">
        <v>392</v>
      </c>
      <c r="C15537" s="126" t="s">
        <v>1887</v>
      </c>
      <c r="D15537" s="126" t="s">
        <v>1887</v>
      </c>
      <c r="E15537" s="124"/>
      <c r="F15537" s="119"/>
    </row>
    <row r="15538" spans="1:6" ht="31.5">
      <c r="A15538" s="126" t="s">
        <v>273</v>
      </c>
      <c r="B15538" s="251" t="s">
        <v>500</v>
      </c>
      <c r="C15538" s="126" t="s">
        <v>1887</v>
      </c>
      <c r="D15538" s="126" t="s">
        <v>1887</v>
      </c>
      <c r="E15538" s="124"/>
      <c r="F15538" s="119"/>
    </row>
    <row r="15539" spans="1:6" ht="31.5">
      <c r="A15539" s="126" t="s">
        <v>138</v>
      </c>
      <c r="B15539" s="251" t="s">
        <v>501</v>
      </c>
      <c r="C15539" s="126" t="s">
        <v>1887</v>
      </c>
      <c r="D15539" s="126" t="s">
        <v>1887</v>
      </c>
      <c r="E15539" s="124"/>
      <c r="F15539" s="119"/>
    </row>
    <row r="15540" spans="1:6">
      <c r="E15540" s="719"/>
      <c r="F15540" s="178" t="s">
        <v>251</v>
      </c>
    </row>
    <row r="15541" spans="1:6">
      <c r="B15541" s="53"/>
      <c r="F15541" s="178" t="s">
        <v>456</v>
      </c>
    </row>
    <row r="15542" spans="1:6">
      <c r="F15542" s="178" t="s">
        <v>182</v>
      </c>
    </row>
    <row r="15543" spans="1:6">
      <c r="F15543" s="178"/>
    </row>
    <row r="15544" spans="1:6">
      <c r="A15544" s="802" t="s">
        <v>399</v>
      </c>
      <c r="B15544" s="802"/>
      <c r="C15544" s="802"/>
      <c r="D15544" s="802"/>
      <c r="E15544" s="802"/>
      <c r="F15544" s="802"/>
    </row>
    <row r="15545" spans="1:6">
      <c r="A15545" s="802" t="s">
        <v>303</v>
      </c>
      <c r="B15545" s="802"/>
      <c r="C15545" s="802"/>
      <c r="D15545" s="802"/>
      <c r="E15545" s="802"/>
      <c r="F15545" s="802"/>
    </row>
    <row r="15546" spans="1:6">
      <c r="F15546" s="178" t="s">
        <v>219</v>
      </c>
    </row>
    <row r="15547" spans="1:6">
      <c r="F15547" s="178" t="s">
        <v>220</v>
      </c>
    </row>
    <row r="15548" spans="1:6">
      <c r="F15548" s="178" t="s">
        <v>221</v>
      </c>
    </row>
    <row r="15549" spans="1:6">
      <c r="F15549" s="246" t="s">
        <v>222</v>
      </c>
    </row>
    <row r="15550" spans="1:6">
      <c r="F15550" s="178" t="s">
        <v>1885</v>
      </c>
    </row>
    <row r="15551" spans="1:6">
      <c r="F15551" s="178" t="s">
        <v>177</v>
      </c>
    </row>
    <row r="15552" spans="1:6">
      <c r="A15552" s="123"/>
    </row>
    <row r="15553" spans="1:6">
      <c r="A15553" s="804" t="s">
        <v>1886</v>
      </c>
      <c r="B15553" s="804"/>
      <c r="C15553" s="804"/>
      <c r="D15553" s="804"/>
      <c r="E15553" s="804"/>
      <c r="F15553" s="804"/>
    </row>
    <row r="15554" spans="1:6">
      <c r="A15554" s="121" t="s">
        <v>1619</v>
      </c>
      <c r="B15554" s="640" t="s">
        <v>1681</v>
      </c>
    </row>
    <row r="15555" spans="1:6">
      <c r="A15555" s="803" t="s">
        <v>262</v>
      </c>
      <c r="B15555" s="781" t="s">
        <v>418</v>
      </c>
      <c r="C15555" s="806" t="s">
        <v>470</v>
      </c>
      <c r="D15555" s="807"/>
      <c r="E15555" s="805" t="s">
        <v>400</v>
      </c>
      <c r="F15555" s="781" t="s">
        <v>401</v>
      </c>
    </row>
    <row r="15556" spans="1:6">
      <c r="A15556" s="803"/>
      <c r="B15556" s="781"/>
      <c r="C15556" s="808"/>
      <c r="D15556" s="809"/>
      <c r="E15556" s="805"/>
      <c r="F15556" s="781"/>
    </row>
    <row r="15557" spans="1:6">
      <c r="A15557" s="803"/>
      <c r="B15557" s="781"/>
      <c r="C15557" s="247" t="s">
        <v>402</v>
      </c>
      <c r="D15557" s="247" t="s">
        <v>403</v>
      </c>
      <c r="E15557" s="805"/>
      <c r="F15557" s="781"/>
    </row>
    <row r="15558" spans="1:6">
      <c r="A15558" s="712">
        <v>1</v>
      </c>
      <c r="B15558" s="709">
        <v>2</v>
      </c>
      <c r="C15558" s="247">
        <v>3</v>
      </c>
      <c r="D15558" s="247">
        <v>4</v>
      </c>
      <c r="E15558" s="711">
        <v>5</v>
      </c>
      <c r="F15558" s="709">
        <v>6</v>
      </c>
    </row>
    <row r="15559" spans="1:6">
      <c r="A15559" s="712">
        <v>1</v>
      </c>
      <c r="B15559" s="248" t="s">
        <v>368</v>
      </c>
      <c r="C15559" s="249"/>
      <c r="D15559" s="249"/>
      <c r="E15559" s="125"/>
      <c r="F15559" s="710"/>
    </row>
    <row r="15560" spans="1:6">
      <c r="A15560" s="126" t="s">
        <v>264</v>
      </c>
      <c r="B15560" s="250" t="s">
        <v>369</v>
      </c>
      <c r="C15560" s="126" t="s">
        <v>1887</v>
      </c>
      <c r="D15560" s="126" t="s">
        <v>1887</v>
      </c>
      <c r="E15560" s="124"/>
      <c r="F15560" s="119"/>
    </row>
    <row r="15561" spans="1:6">
      <c r="A15561" s="126" t="s">
        <v>265</v>
      </c>
      <c r="B15561" s="251" t="s">
        <v>223</v>
      </c>
      <c r="C15561" s="126" t="s">
        <v>1887</v>
      </c>
      <c r="D15561" s="126" t="s">
        <v>1887</v>
      </c>
      <c r="E15561" s="124"/>
      <c r="F15561" s="119"/>
    </row>
    <row r="15562" spans="1:6" ht="31.5">
      <c r="A15562" s="126" t="s">
        <v>276</v>
      </c>
      <c r="B15562" s="251" t="s">
        <v>480</v>
      </c>
      <c r="C15562" s="126" t="s">
        <v>1887</v>
      </c>
      <c r="D15562" s="126" t="s">
        <v>1887</v>
      </c>
      <c r="E15562" s="124"/>
      <c r="F15562" s="119"/>
    </row>
    <row r="15563" spans="1:6" ht="63">
      <c r="A15563" s="127" t="s">
        <v>291</v>
      </c>
      <c r="B15563" s="128" t="s">
        <v>481</v>
      </c>
      <c r="C15563" s="126" t="s">
        <v>1887</v>
      </c>
      <c r="D15563" s="126" t="s">
        <v>1887</v>
      </c>
      <c r="E15563" s="124"/>
      <c r="F15563" s="119"/>
    </row>
    <row r="15564" spans="1:6" ht="31.5">
      <c r="A15564" s="127" t="s">
        <v>482</v>
      </c>
      <c r="B15564" s="128" t="s">
        <v>483</v>
      </c>
      <c r="C15564" s="126" t="s">
        <v>1887</v>
      </c>
      <c r="D15564" s="126" t="s">
        <v>1887</v>
      </c>
      <c r="E15564" s="124"/>
      <c r="F15564" s="119"/>
    </row>
    <row r="15565" spans="1:6">
      <c r="A15565" s="127" t="s">
        <v>484</v>
      </c>
      <c r="B15565" s="128" t="s">
        <v>485</v>
      </c>
      <c r="C15565" s="126" t="s">
        <v>1887</v>
      </c>
      <c r="D15565" s="126" t="s">
        <v>1887</v>
      </c>
      <c r="E15565" s="124"/>
      <c r="F15565" s="119"/>
    </row>
    <row r="15566" spans="1:6">
      <c r="A15566" s="129">
        <v>2</v>
      </c>
      <c r="B15566" s="130" t="s">
        <v>298</v>
      </c>
      <c r="C15566" s="126"/>
      <c r="D15566" s="126"/>
      <c r="E15566" s="124"/>
      <c r="F15566" s="119"/>
    </row>
    <row r="15567" spans="1:6" ht="31.5">
      <c r="A15567" s="127" t="s">
        <v>267</v>
      </c>
      <c r="B15567" s="128" t="s">
        <v>486</v>
      </c>
      <c r="C15567" s="126" t="s">
        <v>1887</v>
      </c>
      <c r="D15567" s="126" t="s">
        <v>1887</v>
      </c>
      <c r="E15567" s="124"/>
      <c r="F15567" s="119"/>
    </row>
    <row r="15568" spans="1:6" ht="63">
      <c r="A15568" s="127" t="s">
        <v>268</v>
      </c>
      <c r="B15568" s="128" t="s">
        <v>411</v>
      </c>
      <c r="C15568" s="126" t="s">
        <v>1887</v>
      </c>
      <c r="D15568" s="126" t="s">
        <v>1887</v>
      </c>
      <c r="E15568" s="124"/>
      <c r="F15568" s="119"/>
    </row>
    <row r="15569" spans="1:6" ht="31.5">
      <c r="A15569" s="127" t="s">
        <v>269</v>
      </c>
      <c r="B15569" s="128" t="s">
        <v>412</v>
      </c>
      <c r="C15569" s="126" t="s">
        <v>1887</v>
      </c>
      <c r="D15569" s="126" t="s">
        <v>1887</v>
      </c>
      <c r="E15569" s="124"/>
      <c r="F15569" s="119"/>
    </row>
    <row r="15570" spans="1:6" ht="47.25">
      <c r="A15570" s="129">
        <v>3</v>
      </c>
      <c r="B15570" s="130" t="s">
        <v>210</v>
      </c>
      <c r="C15570" s="126" t="s">
        <v>1887</v>
      </c>
      <c r="D15570" s="126" t="s">
        <v>1887</v>
      </c>
      <c r="E15570" s="124"/>
      <c r="F15570" s="119"/>
    </row>
    <row r="15571" spans="1:6" ht="31.5">
      <c r="A15571" s="127" t="s">
        <v>299</v>
      </c>
      <c r="B15571" s="128" t="s">
        <v>211</v>
      </c>
      <c r="C15571" s="126" t="s">
        <v>1887</v>
      </c>
      <c r="D15571" s="126" t="s">
        <v>1887</v>
      </c>
      <c r="E15571" s="124"/>
      <c r="F15571" s="119"/>
    </row>
    <row r="15572" spans="1:6">
      <c r="A15572" s="127" t="s">
        <v>240</v>
      </c>
      <c r="B15572" s="128" t="s">
        <v>212</v>
      </c>
      <c r="C15572" s="126" t="s">
        <v>1887</v>
      </c>
      <c r="D15572" s="126" t="s">
        <v>1887</v>
      </c>
      <c r="E15572" s="124"/>
      <c r="F15572" s="119"/>
    </row>
    <row r="15573" spans="1:6">
      <c r="A15573" s="127" t="s">
        <v>242</v>
      </c>
      <c r="B15573" s="128" t="s">
        <v>213</v>
      </c>
      <c r="C15573" s="126" t="s">
        <v>1887</v>
      </c>
      <c r="D15573" s="126" t="s">
        <v>1887</v>
      </c>
      <c r="E15573" s="124"/>
      <c r="F15573" s="119"/>
    </row>
    <row r="15574" spans="1:6">
      <c r="A15574" s="127" t="s">
        <v>214</v>
      </c>
      <c r="B15574" s="128" t="s">
        <v>215</v>
      </c>
      <c r="C15574" s="126" t="s">
        <v>1887</v>
      </c>
      <c r="D15574" s="126" t="s">
        <v>1887</v>
      </c>
      <c r="E15574" s="124"/>
      <c r="F15574" s="119"/>
    </row>
    <row r="15575" spans="1:6">
      <c r="A15575" s="127" t="s">
        <v>216</v>
      </c>
      <c r="B15575" s="128" t="s">
        <v>217</v>
      </c>
      <c r="C15575" s="126" t="s">
        <v>1887</v>
      </c>
      <c r="D15575" s="126" t="s">
        <v>1887</v>
      </c>
      <c r="E15575" s="124"/>
      <c r="F15575" s="119"/>
    </row>
    <row r="15576" spans="1:6">
      <c r="A15576" s="129">
        <v>4</v>
      </c>
      <c r="B15576" s="130" t="s">
        <v>394</v>
      </c>
      <c r="C15576" s="126"/>
      <c r="D15576" s="126"/>
      <c r="E15576" s="124"/>
      <c r="F15576" s="119"/>
    </row>
    <row r="15577" spans="1:6" ht="31.5">
      <c r="A15577" s="126" t="s">
        <v>271</v>
      </c>
      <c r="B15577" s="251" t="s">
        <v>218</v>
      </c>
      <c r="C15577" s="126" t="s">
        <v>1887</v>
      </c>
      <c r="D15577" s="126" t="s">
        <v>1887</v>
      </c>
      <c r="E15577" s="124"/>
      <c r="F15577" s="119"/>
    </row>
    <row r="15578" spans="1:6" ht="63">
      <c r="A15578" s="126" t="s">
        <v>272</v>
      </c>
      <c r="B15578" s="251" t="s">
        <v>392</v>
      </c>
      <c r="C15578" s="126" t="s">
        <v>1887</v>
      </c>
      <c r="D15578" s="126" t="s">
        <v>1887</v>
      </c>
      <c r="E15578" s="124"/>
      <c r="F15578" s="119"/>
    </row>
    <row r="15579" spans="1:6" ht="31.5">
      <c r="A15579" s="126" t="s">
        <v>273</v>
      </c>
      <c r="B15579" s="251" t="s">
        <v>500</v>
      </c>
      <c r="C15579" s="126" t="s">
        <v>1887</v>
      </c>
      <c r="D15579" s="126" t="s">
        <v>1887</v>
      </c>
      <c r="E15579" s="124"/>
      <c r="F15579" s="119"/>
    </row>
    <row r="15580" spans="1:6" ht="31.5">
      <c r="A15580" s="126" t="s">
        <v>138</v>
      </c>
      <c r="B15580" s="251" t="s">
        <v>501</v>
      </c>
      <c r="C15580" s="126" t="s">
        <v>1887</v>
      </c>
      <c r="D15580" s="126" t="s">
        <v>1887</v>
      </c>
      <c r="E15580" s="124"/>
      <c r="F15580" s="119"/>
    </row>
    <row r="15581" spans="1:6">
      <c r="E15581" s="719"/>
      <c r="F15581" s="178" t="s">
        <v>251</v>
      </c>
    </row>
    <row r="15582" spans="1:6">
      <c r="B15582" s="53"/>
      <c r="F15582" s="178" t="s">
        <v>456</v>
      </c>
    </row>
    <row r="15583" spans="1:6">
      <c r="F15583" s="178" t="s">
        <v>182</v>
      </c>
    </row>
    <row r="15584" spans="1:6">
      <c r="F15584" s="178"/>
    </row>
    <row r="15585" spans="1:6">
      <c r="A15585" s="802" t="s">
        <v>399</v>
      </c>
      <c r="B15585" s="802"/>
      <c r="C15585" s="802"/>
      <c r="D15585" s="802"/>
      <c r="E15585" s="802"/>
      <c r="F15585" s="802"/>
    </row>
    <row r="15586" spans="1:6">
      <c r="A15586" s="802" t="s">
        <v>303</v>
      </c>
      <c r="B15586" s="802"/>
      <c r="C15586" s="802"/>
      <c r="D15586" s="802"/>
      <c r="E15586" s="802"/>
      <c r="F15586" s="802"/>
    </row>
    <row r="15587" spans="1:6">
      <c r="F15587" s="178" t="s">
        <v>219</v>
      </c>
    </row>
    <row r="15588" spans="1:6">
      <c r="F15588" s="178" t="s">
        <v>220</v>
      </c>
    </row>
    <row r="15589" spans="1:6">
      <c r="F15589" s="178" t="s">
        <v>221</v>
      </c>
    </row>
    <row r="15590" spans="1:6">
      <c r="F15590" s="246" t="s">
        <v>222</v>
      </c>
    </row>
    <row r="15591" spans="1:6">
      <c r="F15591" s="178" t="s">
        <v>1885</v>
      </c>
    </row>
    <row r="15592" spans="1:6">
      <c r="F15592" s="178" t="s">
        <v>177</v>
      </c>
    </row>
    <row r="15593" spans="1:6">
      <c r="A15593" s="123"/>
    </row>
    <row r="15594" spans="1:6">
      <c r="A15594" s="804" t="s">
        <v>1886</v>
      </c>
      <c r="B15594" s="804"/>
      <c r="C15594" s="804"/>
      <c r="D15594" s="804"/>
      <c r="E15594" s="804"/>
      <c r="F15594" s="804"/>
    </row>
    <row r="15595" spans="1:6">
      <c r="A15595" s="121" t="s">
        <v>1620</v>
      </c>
      <c r="B15595" s="640" t="s">
        <v>1682</v>
      </c>
    </row>
    <row r="15596" spans="1:6">
      <c r="A15596" s="803" t="s">
        <v>262</v>
      </c>
      <c r="B15596" s="781" t="s">
        <v>418</v>
      </c>
      <c r="C15596" s="806" t="s">
        <v>470</v>
      </c>
      <c r="D15596" s="807"/>
      <c r="E15596" s="805" t="s">
        <v>400</v>
      </c>
      <c r="F15596" s="781" t="s">
        <v>401</v>
      </c>
    </row>
    <row r="15597" spans="1:6">
      <c r="A15597" s="803"/>
      <c r="B15597" s="781"/>
      <c r="C15597" s="808"/>
      <c r="D15597" s="809"/>
      <c r="E15597" s="805"/>
      <c r="F15597" s="781"/>
    </row>
    <row r="15598" spans="1:6">
      <c r="A15598" s="803"/>
      <c r="B15598" s="781"/>
      <c r="C15598" s="247" t="s">
        <v>402</v>
      </c>
      <c r="D15598" s="247" t="s">
        <v>403</v>
      </c>
      <c r="E15598" s="805"/>
      <c r="F15598" s="781"/>
    </row>
    <row r="15599" spans="1:6">
      <c r="A15599" s="712">
        <v>1</v>
      </c>
      <c r="B15599" s="709">
        <v>2</v>
      </c>
      <c r="C15599" s="247">
        <v>3</v>
      </c>
      <c r="D15599" s="247">
        <v>4</v>
      </c>
      <c r="E15599" s="711">
        <v>5</v>
      </c>
      <c r="F15599" s="709">
        <v>6</v>
      </c>
    </row>
    <row r="15600" spans="1:6">
      <c r="A15600" s="712">
        <v>1</v>
      </c>
      <c r="B15600" s="248" t="s">
        <v>368</v>
      </c>
      <c r="C15600" s="249"/>
      <c r="D15600" s="249"/>
      <c r="E15600" s="125"/>
      <c r="F15600" s="710"/>
    </row>
    <row r="15601" spans="1:6">
      <c r="A15601" s="126" t="s">
        <v>264</v>
      </c>
      <c r="B15601" s="250" t="s">
        <v>369</v>
      </c>
      <c r="C15601" s="126" t="s">
        <v>1876</v>
      </c>
      <c r="D15601" s="126" t="s">
        <v>1876</v>
      </c>
      <c r="E15601" s="124"/>
      <c r="F15601" s="119"/>
    </row>
    <row r="15602" spans="1:6">
      <c r="A15602" s="126" t="s">
        <v>265</v>
      </c>
      <c r="B15602" s="251" t="s">
        <v>223</v>
      </c>
      <c r="C15602" s="126" t="s">
        <v>1876</v>
      </c>
      <c r="D15602" s="126" t="s">
        <v>1876</v>
      </c>
      <c r="E15602" s="124"/>
      <c r="F15602" s="119"/>
    </row>
    <row r="15603" spans="1:6" ht="31.5">
      <c r="A15603" s="126" t="s">
        <v>276</v>
      </c>
      <c r="B15603" s="251" t="s">
        <v>480</v>
      </c>
      <c r="C15603" s="126" t="s">
        <v>1876</v>
      </c>
      <c r="D15603" s="126" t="s">
        <v>1876</v>
      </c>
      <c r="E15603" s="124"/>
      <c r="F15603" s="119"/>
    </row>
    <row r="15604" spans="1:6" ht="63">
      <c r="A15604" s="127" t="s">
        <v>291</v>
      </c>
      <c r="B15604" s="128" t="s">
        <v>481</v>
      </c>
      <c r="C15604" s="126" t="s">
        <v>1876</v>
      </c>
      <c r="D15604" s="126" t="s">
        <v>1876</v>
      </c>
      <c r="E15604" s="124"/>
      <c r="F15604" s="119"/>
    </row>
    <row r="15605" spans="1:6" ht="31.5">
      <c r="A15605" s="127" t="s">
        <v>482</v>
      </c>
      <c r="B15605" s="128" t="s">
        <v>483</v>
      </c>
      <c r="C15605" s="126" t="s">
        <v>1876</v>
      </c>
      <c r="D15605" s="126" t="s">
        <v>1876</v>
      </c>
      <c r="E15605" s="124"/>
      <c r="F15605" s="119"/>
    </row>
    <row r="15606" spans="1:6">
      <c r="A15606" s="127" t="s">
        <v>484</v>
      </c>
      <c r="B15606" s="128" t="s">
        <v>485</v>
      </c>
      <c r="C15606" s="126" t="s">
        <v>1876</v>
      </c>
      <c r="D15606" s="126" t="s">
        <v>1876</v>
      </c>
      <c r="E15606" s="124"/>
      <c r="F15606" s="119"/>
    </row>
    <row r="15607" spans="1:6">
      <c r="A15607" s="129">
        <v>2</v>
      </c>
      <c r="B15607" s="130" t="s">
        <v>298</v>
      </c>
      <c r="C15607" s="126"/>
      <c r="D15607" s="126"/>
      <c r="E15607" s="124"/>
      <c r="F15607" s="119"/>
    </row>
    <row r="15608" spans="1:6" ht="31.5">
      <c r="A15608" s="127" t="s">
        <v>267</v>
      </c>
      <c r="B15608" s="128" t="s">
        <v>486</v>
      </c>
      <c r="C15608" s="126" t="s">
        <v>1876</v>
      </c>
      <c r="D15608" s="126" t="s">
        <v>1876</v>
      </c>
      <c r="E15608" s="124"/>
      <c r="F15608" s="119"/>
    </row>
    <row r="15609" spans="1:6" ht="63">
      <c r="A15609" s="127" t="s">
        <v>268</v>
      </c>
      <c r="B15609" s="128" t="s">
        <v>411</v>
      </c>
      <c r="C15609" s="126" t="s">
        <v>1876</v>
      </c>
      <c r="D15609" s="126" t="s">
        <v>1876</v>
      </c>
      <c r="E15609" s="124"/>
      <c r="F15609" s="119"/>
    </row>
    <row r="15610" spans="1:6" ht="31.5">
      <c r="A15610" s="127" t="s">
        <v>269</v>
      </c>
      <c r="B15610" s="128" t="s">
        <v>412</v>
      </c>
      <c r="C15610" s="126" t="s">
        <v>1876</v>
      </c>
      <c r="D15610" s="126" t="s">
        <v>1876</v>
      </c>
      <c r="E15610" s="124"/>
      <c r="F15610" s="119"/>
    </row>
    <row r="15611" spans="1:6" ht="47.25">
      <c r="A15611" s="129">
        <v>3</v>
      </c>
      <c r="B15611" s="130" t="s">
        <v>210</v>
      </c>
      <c r="C15611" s="126" t="s">
        <v>1876</v>
      </c>
      <c r="D15611" s="126" t="s">
        <v>1876</v>
      </c>
      <c r="E15611" s="124"/>
      <c r="F15611" s="119"/>
    </row>
    <row r="15612" spans="1:6" ht="31.5">
      <c r="A15612" s="127" t="s">
        <v>299</v>
      </c>
      <c r="B15612" s="128" t="s">
        <v>211</v>
      </c>
      <c r="C15612" s="126" t="s">
        <v>1876</v>
      </c>
      <c r="D15612" s="126" t="s">
        <v>1876</v>
      </c>
      <c r="E15612" s="124"/>
      <c r="F15612" s="119"/>
    </row>
    <row r="15613" spans="1:6">
      <c r="A15613" s="127" t="s">
        <v>240</v>
      </c>
      <c r="B15613" s="128" t="s">
        <v>212</v>
      </c>
      <c r="C15613" s="126" t="s">
        <v>1876</v>
      </c>
      <c r="D15613" s="126" t="s">
        <v>1876</v>
      </c>
      <c r="E15613" s="124"/>
      <c r="F15613" s="119"/>
    </row>
    <row r="15614" spans="1:6">
      <c r="A15614" s="127" t="s">
        <v>242</v>
      </c>
      <c r="B15614" s="128" t="s">
        <v>213</v>
      </c>
      <c r="C15614" s="126" t="s">
        <v>1876</v>
      </c>
      <c r="D15614" s="126" t="s">
        <v>1876</v>
      </c>
      <c r="E15614" s="124"/>
      <c r="F15614" s="119"/>
    </row>
    <row r="15615" spans="1:6">
      <c r="A15615" s="127" t="s">
        <v>214</v>
      </c>
      <c r="B15615" s="128" t="s">
        <v>215</v>
      </c>
      <c r="C15615" s="126" t="s">
        <v>1876</v>
      </c>
      <c r="D15615" s="126" t="s">
        <v>1876</v>
      </c>
      <c r="E15615" s="124"/>
      <c r="F15615" s="119"/>
    </row>
    <row r="15616" spans="1:6">
      <c r="A15616" s="127" t="s">
        <v>216</v>
      </c>
      <c r="B15616" s="128" t="s">
        <v>217</v>
      </c>
      <c r="C15616" s="126" t="s">
        <v>1876</v>
      </c>
      <c r="D15616" s="126" t="s">
        <v>1876</v>
      </c>
      <c r="E15616" s="124"/>
      <c r="F15616" s="119"/>
    </row>
    <row r="15617" spans="1:6">
      <c r="A15617" s="129">
        <v>4</v>
      </c>
      <c r="B15617" s="130" t="s">
        <v>394</v>
      </c>
      <c r="C15617" s="126"/>
      <c r="D15617" s="126"/>
      <c r="E15617" s="124"/>
      <c r="F15617" s="119"/>
    </row>
    <row r="15618" spans="1:6" ht="31.5">
      <c r="A15618" s="126" t="s">
        <v>271</v>
      </c>
      <c r="B15618" s="251" t="s">
        <v>218</v>
      </c>
      <c r="C15618" s="126" t="s">
        <v>1876</v>
      </c>
      <c r="D15618" s="126" t="s">
        <v>1876</v>
      </c>
      <c r="E15618" s="124"/>
      <c r="F15618" s="119"/>
    </row>
    <row r="15619" spans="1:6" ht="63">
      <c r="A15619" s="126" t="s">
        <v>272</v>
      </c>
      <c r="B15619" s="251" t="s">
        <v>392</v>
      </c>
      <c r="C15619" s="126" t="s">
        <v>1876</v>
      </c>
      <c r="D15619" s="126" t="s">
        <v>1876</v>
      </c>
      <c r="E15619" s="124"/>
      <c r="F15619" s="119"/>
    </row>
    <row r="15620" spans="1:6" ht="31.5">
      <c r="A15620" s="126" t="s">
        <v>273</v>
      </c>
      <c r="B15620" s="251" t="s">
        <v>500</v>
      </c>
      <c r="C15620" s="126" t="s">
        <v>1876</v>
      </c>
      <c r="D15620" s="126" t="s">
        <v>1876</v>
      </c>
      <c r="E15620" s="124"/>
      <c r="F15620" s="119"/>
    </row>
    <row r="15621" spans="1:6" ht="31.5">
      <c r="A15621" s="126" t="s">
        <v>138</v>
      </c>
      <c r="B15621" s="251" t="s">
        <v>501</v>
      </c>
      <c r="C15621" s="126" t="s">
        <v>1876</v>
      </c>
      <c r="D15621" s="126" t="s">
        <v>1876</v>
      </c>
      <c r="E15621" s="124"/>
      <c r="F15621" s="119"/>
    </row>
    <row r="15622" spans="1:6">
      <c r="E15622" s="719"/>
      <c r="F15622" s="178" t="s">
        <v>251</v>
      </c>
    </row>
    <row r="15623" spans="1:6">
      <c r="B15623" s="53"/>
      <c r="F15623" s="178" t="s">
        <v>456</v>
      </c>
    </row>
    <row r="15624" spans="1:6">
      <c r="F15624" s="178" t="s">
        <v>182</v>
      </c>
    </row>
    <row r="15625" spans="1:6">
      <c r="F15625" s="178"/>
    </row>
    <row r="15626" spans="1:6">
      <c r="A15626" s="802" t="s">
        <v>399</v>
      </c>
      <c r="B15626" s="802"/>
      <c r="C15626" s="802"/>
      <c r="D15626" s="802"/>
      <c r="E15626" s="802"/>
      <c r="F15626" s="802"/>
    </row>
    <row r="15627" spans="1:6">
      <c r="A15627" s="802" t="s">
        <v>303</v>
      </c>
      <c r="B15627" s="802"/>
      <c r="C15627" s="802"/>
      <c r="D15627" s="802"/>
      <c r="E15627" s="802"/>
      <c r="F15627" s="802"/>
    </row>
    <row r="15628" spans="1:6">
      <c r="F15628" s="178" t="s">
        <v>219</v>
      </c>
    </row>
    <row r="15629" spans="1:6">
      <c r="F15629" s="178" t="s">
        <v>220</v>
      </c>
    </row>
    <row r="15630" spans="1:6">
      <c r="F15630" s="178" t="s">
        <v>221</v>
      </c>
    </row>
    <row r="15631" spans="1:6">
      <c r="F15631" s="246" t="s">
        <v>222</v>
      </c>
    </row>
    <row r="15632" spans="1:6">
      <c r="F15632" s="178" t="s">
        <v>1885</v>
      </c>
    </row>
    <row r="15633" spans="1:6">
      <c r="F15633" s="178" t="s">
        <v>177</v>
      </c>
    </row>
    <row r="15634" spans="1:6">
      <c r="A15634" s="123"/>
    </row>
    <row r="15635" spans="1:6">
      <c r="A15635" s="804" t="s">
        <v>1886</v>
      </c>
      <c r="B15635" s="804"/>
      <c r="C15635" s="804"/>
      <c r="D15635" s="804"/>
      <c r="E15635" s="804"/>
      <c r="F15635" s="804"/>
    </row>
    <row r="15636" spans="1:6">
      <c r="A15636" s="121" t="s">
        <v>1621</v>
      </c>
      <c r="B15636" s="640" t="s">
        <v>1683</v>
      </c>
    </row>
    <row r="15637" spans="1:6">
      <c r="A15637" s="803" t="s">
        <v>262</v>
      </c>
      <c r="B15637" s="781" t="s">
        <v>418</v>
      </c>
      <c r="C15637" s="806" t="s">
        <v>470</v>
      </c>
      <c r="D15637" s="807"/>
      <c r="E15637" s="805" t="s">
        <v>400</v>
      </c>
      <c r="F15637" s="781" t="s">
        <v>401</v>
      </c>
    </row>
    <row r="15638" spans="1:6">
      <c r="A15638" s="803"/>
      <c r="B15638" s="781"/>
      <c r="C15638" s="808"/>
      <c r="D15638" s="809"/>
      <c r="E15638" s="805"/>
      <c r="F15638" s="781"/>
    </row>
    <row r="15639" spans="1:6">
      <c r="A15639" s="803"/>
      <c r="B15639" s="781"/>
      <c r="C15639" s="247" t="s">
        <v>402</v>
      </c>
      <c r="D15639" s="247" t="s">
        <v>403</v>
      </c>
      <c r="E15639" s="805"/>
      <c r="F15639" s="781"/>
    </row>
    <row r="15640" spans="1:6">
      <c r="A15640" s="712">
        <v>1</v>
      </c>
      <c r="B15640" s="709">
        <v>2</v>
      </c>
      <c r="C15640" s="247">
        <v>3</v>
      </c>
      <c r="D15640" s="247">
        <v>4</v>
      </c>
      <c r="E15640" s="711">
        <v>5</v>
      </c>
      <c r="F15640" s="709">
        <v>6</v>
      </c>
    </row>
    <row r="15641" spans="1:6">
      <c r="A15641" s="712">
        <v>1</v>
      </c>
      <c r="B15641" s="248" t="s">
        <v>368</v>
      </c>
      <c r="C15641" s="249"/>
      <c r="D15641" s="249"/>
      <c r="E15641" s="125"/>
      <c r="F15641" s="710"/>
    </row>
    <row r="15642" spans="1:6">
      <c r="A15642" s="126" t="s">
        <v>264</v>
      </c>
      <c r="B15642" s="250" t="s">
        <v>369</v>
      </c>
      <c r="C15642" s="126" t="s">
        <v>1876</v>
      </c>
      <c r="D15642" s="126" t="s">
        <v>1876</v>
      </c>
      <c r="E15642" s="124"/>
      <c r="F15642" s="119"/>
    </row>
    <row r="15643" spans="1:6">
      <c r="A15643" s="126" t="s">
        <v>265</v>
      </c>
      <c r="B15643" s="251" t="s">
        <v>223</v>
      </c>
      <c r="C15643" s="126" t="s">
        <v>1876</v>
      </c>
      <c r="D15643" s="126" t="s">
        <v>1876</v>
      </c>
      <c r="E15643" s="124"/>
      <c r="F15643" s="119"/>
    </row>
    <row r="15644" spans="1:6" ht="31.5">
      <c r="A15644" s="126" t="s">
        <v>276</v>
      </c>
      <c r="B15644" s="251" t="s">
        <v>480</v>
      </c>
      <c r="C15644" s="126" t="s">
        <v>1876</v>
      </c>
      <c r="D15644" s="126" t="s">
        <v>1876</v>
      </c>
      <c r="E15644" s="124"/>
      <c r="F15644" s="119"/>
    </row>
    <row r="15645" spans="1:6" ht="63">
      <c r="A15645" s="127" t="s">
        <v>291</v>
      </c>
      <c r="B15645" s="128" t="s">
        <v>481</v>
      </c>
      <c r="C15645" s="126" t="s">
        <v>1876</v>
      </c>
      <c r="D15645" s="126" t="s">
        <v>1876</v>
      </c>
      <c r="E15645" s="124"/>
      <c r="F15645" s="119"/>
    </row>
    <row r="15646" spans="1:6" ht="31.5">
      <c r="A15646" s="127" t="s">
        <v>482</v>
      </c>
      <c r="B15646" s="128" t="s">
        <v>483</v>
      </c>
      <c r="C15646" s="126" t="s">
        <v>1876</v>
      </c>
      <c r="D15646" s="126" t="s">
        <v>1876</v>
      </c>
      <c r="E15646" s="124"/>
      <c r="F15646" s="119"/>
    </row>
    <row r="15647" spans="1:6">
      <c r="A15647" s="127" t="s">
        <v>484</v>
      </c>
      <c r="B15647" s="128" t="s">
        <v>485</v>
      </c>
      <c r="C15647" s="126" t="s">
        <v>1876</v>
      </c>
      <c r="D15647" s="126" t="s">
        <v>1876</v>
      </c>
      <c r="E15647" s="124"/>
      <c r="F15647" s="119"/>
    </row>
    <row r="15648" spans="1:6">
      <c r="A15648" s="129">
        <v>2</v>
      </c>
      <c r="B15648" s="130" t="s">
        <v>298</v>
      </c>
      <c r="C15648" s="126"/>
      <c r="D15648" s="126"/>
      <c r="E15648" s="124"/>
      <c r="F15648" s="119"/>
    </row>
    <row r="15649" spans="1:6" ht="31.5">
      <c r="A15649" s="127" t="s">
        <v>267</v>
      </c>
      <c r="B15649" s="128" t="s">
        <v>486</v>
      </c>
      <c r="C15649" s="126" t="s">
        <v>1876</v>
      </c>
      <c r="D15649" s="126" t="s">
        <v>1876</v>
      </c>
      <c r="E15649" s="124"/>
      <c r="F15649" s="119"/>
    </row>
    <row r="15650" spans="1:6" ht="63">
      <c r="A15650" s="127" t="s">
        <v>268</v>
      </c>
      <c r="B15650" s="128" t="s">
        <v>411</v>
      </c>
      <c r="C15650" s="126" t="s">
        <v>1876</v>
      </c>
      <c r="D15650" s="126" t="s">
        <v>1876</v>
      </c>
      <c r="E15650" s="124"/>
      <c r="F15650" s="119"/>
    </row>
    <row r="15651" spans="1:6" ht="31.5">
      <c r="A15651" s="127" t="s">
        <v>269</v>
      </c>
      <c r="B15651" s="128" t="s">
        <v>412</v>
      </c>
      <c r="C15651" s="126" t="s">
        <v>1876</v>
      </c>
      <c r="D15651" s="126" t="s">
        <v>1876</v>
      </c>
      <c r="E15651" s="124"/>
      <c r="F15651" s="119"/>
    </row>
    <row r="15652" spans="1:6" ht="47.25">
      <c r="A15652" s="129">
        <v>3</v>
      </c>
      <c r="B15652" s="130" t="s">
        <v>210</v>
      </c>
      <c r="C15652" s="126" t="s">
        <v>1876</v>
      </c>
      <c r="D15652" s="126" t="s">
        <v>1876</v>
      </c>
      <c r="E15652" s="124"/>
      <c r="F15652" s="119"/>
    </row>
    <row r="15653" spans="1:6" ht="31.5">
      <c r="A15653" s="127" t="s">
        <v>299</v>
      </c>
      <c r="B15653" s="128" t="s">
        <v>211</v>
      </c>
      <c r="C15653" s="126" t="s">
        <v>1876</v>
      </c>
      <c r="D15653" s="126" t="s">
        <v>1876</v>
      </c>
      <c r="E15653" s="124"/>
      <c r="F15653" s="119"/>
    </row>
    <row r="15654" spans="1:6">
      <c r="A15654" s="127" t="s">
        <v>240</v>
      </c>
      <c r="B15654" s="128" t="s">
        <v>212</v>
      </c>
      <c r="C15654" s="126" t="s">
        <v>1876</v>
      </c>
      <c r="D15654" s="126" t="s">
        <v>1876</v>
      </c>
      <c r="E15654" s="124"/>
      <c r="F15654" s="119"/>
    </row>
    <row r="15655" spans="1:6">
      <c r="A15655" s="127" t="s">
        <v>242</v>
      </c>
      <c r="B15655" s="128" t="s">
        <v>213</v>
      </c>
      <c r="C15655" s="126" t="s">
        <v>1876</v>
      </c>
      <c r="D15655" s="126" t="s">
        <v>1876</v>
      </c>
      <c r="E15655" s="124"/>
      <c r="F15655" s="119"/>
    </row>
    <row r="15656" spans="1:6">
      <c r="A15656" s="127" t="s">
        <v>214</v>
      </c>
      <c r="B15656" s="128" t="s">
        <v>215</v>
      </c>
      <c r="C15656" s="126" t="s">
        <v>1876</v>
      </c>
      <c r="D15656" s="126" t="s">
        <v>1876</v>
      </c>
      <c r="E15656" s="124"/>
      <c r="F15656" s="119"/>
    </row>
    <row r="15657" spans="1:6">
      <c r="A15657" s="127" t="s">
        <v>216</v>
      </c>
      <c r="B15657" s="128" t="s">
        <v>217</v>
      </c>
      <c r="C15657" s="126" t="s">
        <v>1876</v>
      </c>
      <c r="D15657" s="126" t="s">
        <v>1876</v>
      </c>
      <c r="E15657" s="124"/>
      <c r="F15657" s="119"/>
    </row>
    <row r="15658" spans="1:6">
      <c r="A15658" s="129">
        <v>4</v>
      </c>
      <c r="B15658" s="130" t="s">
        <v>394</v>
      </c>
      <c r="C15658" s="126"/>
      <c r="D15658" s="126"/>
      <c r="E15658" s="124"/>
      <c r="F15658" s="119"/>
    </row>
    <row r="15659" spans="1:6" ht="31.5">
      <c r="A15659" s="126" t="s">
        <v>271</v>
      </c>
      <c r="B15659" s="251" t="s">
        <v>218</v>
      </c>
      <c r="C15659" s="126" t="s">
        <v>1876</v>
      </c>
      <c r="D15659" s="126" t="s">
        <v>1876</v>
      </c>
      <c r="E15659" s="124"/>
      <c r="F15659" s="119"/>
    </row>
    <row r="15660" spans="1:6" ht="63">
      <c r="A15660" s="126" t="s">
        <v>272</v>
      </c>
      <c r="B15660" s="251" t="s">
        <v>392</v>
      </c>
      <c r="C15660" s="126" t="s">
        <v>1876</v>
      </c>
      <c r="D15660" s="126" t="s">
        <v>1876</v>
      </c>
      <c r="E15660" s="124"/>
      <c r="F15660" s="119"/>
    </row>
    <row r="15661" spans="1:6" ht="31.5">
      <c r="A15661" s="126" t="s">
        <v>273</v>
      </c>
      <c r="B15661" s="251" t="s">
        <v>500</v>
      </c>
      <c r="C15661" s="126" t="s">
        <v>1876</v>
      </c>
      <c r="D15661" s="126" t="s">
        <v>1876</v>
      </c>
      <c r="E15661" s="124"/>
      <c r="F15661" s="119"/>
    </row>
    <row r="15662" spans="1:6" ht="31.5">
      <c r="A15662" s="126" t="s">
        <v>138</v>
      </c>
      <c r="B15662" s="251" t="s">
        <v>501</v>
      </c>
      <c r="C15662" s="126" t="s">
        <v>1876</v>
      </c>
      <c r="D15662" s="126" t="s">
        <v>1876</v>
      </c>
      <c r="E15662" s="124"/>
      <c r="F15662" s="119"/>
    </row>
    <row r="15663" spans="1:6">
      <c r="E15663" s="719"/>
      <c r="F15663" s="178" t="s">
        <v>251</v>
      </c>
    </row>
    <row r="15664" spans="1:6">
      <c r="B15664" s="53"/>
      <c r="F15664" s="178" t="s">
        <v>456</v>
      </c>
    </row>
    <row r="15665" spans="1:6">
      <c r="F15665" s="178" t="s">
        <v>182</v>
      </c>
    </row>
    <row r="15666" spans="1:6">
      <c r="F15666" s="178"/>
    </row>
    <row r="15667" spans="1:6">
      <c r="A15667" s="802" t="s">
        <v>399</v>
      </c>
      <c r="B15667" s="802"/>
      <c r="C15667" s="802"/>
      <c r="D15667" s="802"/>
      <c r="E15667" s="802"/>
      <c r="F15667" s="802"/>
    </row>
    <row r="15668" spans="1:6">
      <c r="A15668" s="802" t="s">
        <v>303</v>
      </c>
      <c r="B15668" s="802"/>
      <c r="C15668" s="802"/>
      <c r="D15668" s="802"/>
      <c r="E15668" s="802"/>
      <c r="F15668" s="802"/>
    </row>
    <row r="15669" spans="1:6">
      <c r="F15669" s="178" t="s">
        <v>219</v>
      </c>
    </row>
    <row r="15670" spans="1:6">
      <c r="F15670" s="178" t="s">
        <v>220</v>
      </c>
    </row>
    <row r="15671" spans="1:6">
      <c r="F15671" s="178" t="s">
        <v>221</v>
      </c>
    </row>
    <row r="15672" spans="1:6">
      <c r="F15672" s="246" t="s">
        <v>222</v>
      </c>
    </row>
    <row r="15673" spans="1:6">
      <c r="F15673" s="178" t="s">
        <v>1885</v>
      </c>
    </row>
    <row r="15674" spans="1:6">
      <c r="F15674" s="178" t="s">
        <v>177</v>
      </c>
    </row>
    <row r="15675" spans="1:6">
      <c r="A15675" s="123"/>
    </row>
    <row r="15676" spans="1:6">
      <c r="A15676" s="804" t="s">
        <v>1886</v>
      </c>
      <c r="B15676" s="804"/>
      <c r="C15676" s="804"/>
      <c r="D15676" s="804"/>
      <c r="E15676" s="804"/>
      <c r="F15676" s="804"/>
    </row>
    <row r="15677" spans="1:6">
      <c r="A15677" s="121" t="s">
        <v>1622</v>
      </c>
      <c r="B15677" s="640" t="s">
        <v>1684</v>
      </c>
    </row>
    <row r="15678" spans="1:6">
      <c r="A15678" s="803" t="s">
        <v>262</v>
      </c>
      <c r="B15678" s="781" t="s">
        <v>418</v>
      </c>
      <c r="C15678" s="806" t="s">
        <v>470</v>
      </c>
      <c r="D15678" s="807"/>
      <c r="E15678" s="805" t="s">
        <v>400</v>
      </c>
      <c r="F15678" s="781" t="s">
        <v>401</v>
      </c>
    </row>
    <row r="15679" spans="1:6">
      <c r="A15679" s="803"/>
      <c r="B15679" s="781"/>
      <c r="C15679" s="808"/>
      <c r="D15679" s="809"/>
      <c r="E15679" s="805"/>
      <c r="F15679" s="781"/>
    </row>
    <row r="15680" spans="1:6">
      <c r="A15680" s="803"/>
      <c r="B15680" s="781"/>
      <c r="C15680" s="247" t="s">
        <v>402</v>
      </c>
      <c r="D15680" s="247" t="s">
        <v>403</v>
      </c>
      <c r="E15680" s="805"/>
      <c r="F15680" s="781"/>
    </row>
    <row r="15681" spans="1:6">
      <c r="A15681" s="712">
        <v>1</v>
      </c>
      <c r="B15681" s="709">
        <v>2</v>
      </c>
      <c r="C15681" s="247">
        <v>3</v>
      </c>
      <c r="D15681" s="247">
        <v>4</v>
      </c>
      <c r="E15681" s="711">
        <v>5</v>
      </c>
      <c r="F15681" s="709">
        <v>6</v>
      </c>
    </row>
    <row r="15682" spans="1:6">
      <c r="A15682" s="712">
        <v>1</v>
      </c>
      <c r="B15682" s="248" t="s">
        <v>368</v>
      </c>
      <c r="C15682" s="249"/>
      <c r="D15682" s="249"/>
      <c r="E15682" s="125"/>
      <c r="F15682" s="710"/>
    </row>
    <row r="15683" spans="1:6">
      <c r="A15683" s="126" t="s">
        <v>264</v>
      </c>
      <c r="B15683" s="250" t="s">
        <v>369</v>
      </c>
      <c r="C15683" s="126" t="s">
        <v>1879</v>
      </c>
      <c r="D15683" s="126" t="s">
        <v>1879</v>
      </c>
      <c r="E15683" s="124"/>
      <c r="F15683" s="119"/>
    </row>
    <row r="15684" spans="1:6">
      <c r="A15684" s="126" t="s">
        <v>265</v>
      </c>
      <c r="B15684" s="251" t="s">
        <v>223</v>
      </c>
      <c r="C15684" s="126" t="s">
        <v>1879</v>
      </c>
      <c r="D15684" s="126" t="s">
        <v>1879</v>
      </c>
      <c r="E15684" s="124"/>
      <c r="F15684" s="119"/>
    </row>
    <row r="15685" spans="1:6" ht="31.5">
      <c r="A15685" s="126" t="s">
        <v>276</v>
      </c>
      <c r="B15685" s="251" t="s">
        <v>480</v>
      </c>
      <c r="C15685" s="126" t="s">
        <v>1879</v>
      </c>
      <c r="D15685" s="126" t="s">
        <v>1879</v>
      </c>
      <c r="E15685" s="124"/>
      <c r="F15685" s="119"/>
    </row>
    <row r="15686" spans="1:6" ht="63">
      <c r="A15686" s="127" t="s">
        <v>291</v>
      </c>
      <c r="B15686" s="128" t="s">
        <v>481</v>
      </c>
      <c r="C15686" s="126" t="s">
        <v>1879</v>
      </c>
      <c r="D15686" s="126" t="s">
        <v>1879</v>
      </c>
      <c r="E15686" s="124"/>
      <c r="F15686" s="119"/>
    </row>
    <row r="15687" spans="1:6" ht="31.5">
      <c r="A15687" s="127" t="s">
        <v>482</v>
      </c>
      <c r="B15687" s="128" t="s">
        <v>483</v>
      </c>
      <c r="C15687" s="126" t="s">
        <v>1879</v>
      </c>
      <c r="D15687" s="126" t="s">
        <v>1879</v>
      </c>
      <c r="E15687" s="124"/>
      <c r="F15687" s="119"/>
    </row>
    <row r="15688" spans="1:6">
      <c r="A15688" s="127" t="s">
        <v>484</v>
      </c>
      <c r="B15688" s="128" t="s">
        <v>485</v>
      </c>
      <c r="C15688" s="126" t="s">
        <v>1879</v>
      </c>
      <c r="D15688" s="126" t="s">
        <v>1879</v>
      </c>
      <c r="E15688" s="124"/>
      <c r="F15688" s="119"/>
    </row>
    <row r="15689" spans="1:6">
      <c r="A15689" s="129">
        <v>2</v>
      </c>
      <c r="B15689" s="130" t="s">
        <v>298</v>
      </c>
      <c r="C15689" s="126"/>
      <c r="D15689" s="126"/>
      <c r="E15689" s="124"/>
      <c r="F15689" s="119"/>
    </row>
    <row r="15690" spans="1:6" ht="31.5">
      <c r="A15690" s="127" t="s">
        <v>267</v>
      </c>
      <c r="B15690" s="128" t="s">
        <v>486</v>
      </c>
      <c r="C15690" s="126" t="s">
        <v>1879</v>
      </c>
      <c r="D15690" s="126" t="s">
        <v>1879</v>
      </c>
      <c r="E15690" s="124"/>
      <c r="F15690" s="119"/>
    </row>
    <row r="15691" spans="1:6" ht="63">
      <c r="A15691" s="127" t="s">
        <v>268</v>
      </c>
      <c r="B15691" s="128" t="s">
        <v>411</v>
      </c>
      <c r="C15691" s="126" t="s">
        <v>1879</v>
      </c>
      <c r="D15691" s="126" t="s">
        <v>1879</v>
      </c>
      <c r="E15691" s="124"/>
      <c r="F15691" s="119"/>
    </row>
    <row r="15692" spans="1:6" ht="31.5">
      <c r="A15692" s="127" t="s">
        <v>269</v>
      </c>
      <c r="B15692" s="128" t="s">
        <v>412</v>
      </c>
      <c r="C15692" s="126" t="s">
        <v>1879</v>
      </c>
      <c r="D15692" s="126" t="s">
        <v>1879</v>
      </c>
      <c r="E15692" s="124"/>
      <c r="F15692" s="119"/>
    </row>
    <row r="15693" spans="1:6" ht="47.25">
      <c r="A15693" s="129">
        <v>3</v>
      </c>
      <c r="B15693" s="130" t="s">
        <v>210</v>
      </c>
      <c r="C15693" s="126" t="s">
        <v>1879</v>
      </c>
      <c r="D15693" s="126" t="s">
        <v>1879</v>
      </c>
      <c r="E15693" s="124"/>
      <c r="F15693" s="119"/>
    </row>
    <row r="15694" spans="1:6" ht="31.5">
      <c r="A15694" s="127" t="s">
        <v>299</v>
      </c>
      <c r="B15694" s="128" t="s">
        <v>211</v>
      </c>
      <c r="C15694" s="126" t="s">
        <v>1879</v>
      </c>
      <c r="D15694" s="126" t="s">
        <v>1879</v>
      </c>
      <c r="E15694" s="124"/>
      <c r="F15694" s="119"/>
    </row>
    <row r="15695" spans="1:6">
      <c r="A15695" s="127" t="s">
        <v>240</v>
      </c>
      <c r="B15695" s="128" t="s">
        <v>212</v>
      </c>
      <c r="C15695" s="126" t="s">
        <v>1879</v>
      </c>
      <c r="D15695" s="126" t="s">
        <v>1879</v>
      </c>
      <c r="E15695" s="124"/>
      <c r="F15695" s="119"/>
    </row>
    <row r="15696" spans="1:6">
      <c r="A15696" s="127" t="s">
        <v>242</v>
      </c>
      <c r="B15696" s="128" t="s">
        <v>213</v>
      </c>
      <c r="C15696" s="126" t="s">
        <v>1879</v>
      </c>
      <c r="D15696" s="126" t="s">
        <v>1879</v>
      </c>
      <c r="E15696" s="124"/>
      <c r="F15696" s="119"/>
    </row>
    <row r="15697" spans="1:6">
      <c r="A15697" s="127" t="s">
        <v>214</v>
      </c>
      <c r="B15697" s="128" t="s">
        <v>215</v>
      </c>
      <c r="C15697" s="126" t="s">
        <v>1879</v>
      </c>
      <c r="D15697" s="126" t="s">
        <v>1879</v>
      </c>
      <c r="E15697" s="124"/>
      <c r="F15697" s="119"/>
    </row>
    <row r="15698" spans="1:6">
      <c r="A15698" s="127" t="s">
        <v>216</v>
      </c>
      <c r="B15698" s="128" t="s">
        <v>217</v>
      </c>
      <c r="C15698" s="126" t="s">
        <v>1879</v>
      </c>
      <c r="D15698" s="126" t="s">
        <v>1879</v>
      </c>
      <c r="E15698" s="124"/>
      <c r="F15698" s="119"/>
    </row>
    <row r="15699" spans="1:6">
      <c r="A15699" s="129">
        <v>4</v>
      </c>
      <c r="B15699" s="130" t="s">
        <v>394</v>
      </c>
      <c r="C15699" s="126"/>
      <c r="D15699" s="126"/>
      <c r="E15699" s="124"/>
      <c r="F15699" s="119"/>
    </row>
    <row r="15700" spans="1:6" ht="31.5">
      <c r="A15700" s="126" t="s">
        <v>271</v>
      </c>
      <c r="B15700" s="251" t="s">
        <v>218</v>
      </c>
      <c r="C15700" s="126" t="s">
        <v>1879</v>
      </c>
      <c r="D15700" s="126" t="s">
        <v>1879</v>
      </c>
      <c r="E15700" s="124"/>
      <c r="F15700" s="119"/>
    </row>
    <row r="15701" spans="1:6" ht="63">
      <c r="A15701" s="126" t="s">
        <v>272</v>
      </c>
      <c r="B15701" s="251" t="s">
        <v>392</v>
      </c>
      <c r="C15701" s="126" t="s">
        <v>1879</v>
      </c>
      <c r="D15701" s="126" t="s">
        <v>1879</v>
      </c>
      <c r="E15701" s="124"/>
      <c r="F15701" s="119"/>
    </row>
    <row r="15702" spans="1:6" ht="31.5">
      <c r="A15702" s="126" t="s">
        <v>273</v>
      </c>
      <c r="B15702" s="251" t="s">
        <v>500</v>
      </c>
      <c r="C15702" s="126" t="s">
        <v>1879</v>
      </c>
      <c r="D15702" s="126" t="s">
        <v>1879</v>
      </c>
      <c r="E15702" s="124"/>
      <c r="F15702" s="119"/>
    </row>
    <row r="15703" spans="1:6" ht="31.5">
      <c r="A15703" s="126" t="s">
        <v>138</v>
      </c>
      <c r="B15703" s="251" t="s">
        <v>501</v>
      </c>
      <c r="C15703" s="126" t="s">
        <v>1879</v>
      </c>
      <c r="D15703" s="126" t="s">
        <v>1879</v>
      </c>
      <c r="E15703" s="124"/>
      <c r="F15703" s="119"/>
    </row>
    <row r="15704" spans="1:6">
      <c r="E15704" s="719"/>
      <c r="F15704" s="178" t="s">
        <v>251</v>
      </c>
    </row>
    <row r="15705" spans="1:6">
      <c r="B15705" s="53"/>
      <c r="F15705" s="178" t="s">
        <v>456</v>
      </c>
    </row>
    <row r="15706" spans="1:6">
      <c r="F15706" s="178" t="s">
        <v>182</v>
      </c>
    </row>
    <row r="15707" spans="1:6">
      <c r="F15707" s="178"/>
    </row>
    <row r="15708" spans="1:6">
      <c r="A15708" s="802" t="s">
        <v>399</v>
      </c>
      <c r="B15708" s="802"/>
      <c r="C15708" s="802"/>
      <c r="D15708" s="802"/>
      <c r="E15708" s="802"/>
      <c r="F15708" s="802"/>
    </row>
    <row r="15709" spans="1:6">
      <c r="A15709" s="802" t="s">
        <v>303</v>
      </c>
      <c r="B15709" s="802"/>
      <c r="C15709" s="802"/>
      <c r="D15709" s="802"/>
      <c r="E15709" s="802"/>
      <c r="F15709" s="802"/>
    </row>
    <row r="15710" spans="1:6">
      <c r="F15710" s="178" t="s">
        <v>219</v>
      </c>
    </row>
    <row r="15711" spans="1:6">
      <c r="F15711" s="178" t="s">
        <v>220</v>
      </c>
    </row>
    <row r="15712" spans="1:6">
      <c r="F15712" s="178" t="s">
        <v>221</v>
      </c>
    </row>
    <row r="15713" spans="1:6">
      <c r="F15713" s="246" t="s">
        <v>222</v>
      </c>
    </row>
    <row r="15714" spans="1:6">
      <c r="F15714" s="178" t="s">
        <v>1885</v>
      </c>
    </row>
    <row r="15715" spans="1:6">
      <c r="F15715" s="178" t="s">
        <v>177</v>
      </c>
    </row>
    <row r="15716" spans="1:6">
      <c r="A15716" s="123"/>
    </row>
    <row r="15717" spans="1:6">
      <c r="A15717" s="804" t="s">
        <v>1886</v>
      </c>
      <c r="B15717" s="804"/>
      <c r="C15717" s="804"/>
      <c r="D15717" s="804"/>
      <c r="E15717" s="804"/>
      <c r="F15717" s="804"/>
    </row>
    <row r="15718" spans="1:6">
      <c r="A15718" s="121" t="s">
        <v>1623</v>
      </c>
      <c r="B15718" s="640" t="s">
        <v>1685</v>
      </c>
    </row>
    <row r="15719" spans="1:6">
      <c r="A15719" s="803" t="s">
        <v>262</v>
      </c>
      <c r="B15719" s="781" t="s">
        <v>418</v>
      </c>
      <c r="C15719" s="806" t="s">
        <v>470</v>
      </c>
      <c r="D15719" s="807"/>
      <c r="E15719" s="805" t="s">
        <v>400</v>
      </c>
      <c r="F15719" s="781" t="s">
        <v>401</v>
      </c>
    </row>
    <row r="15720" spans="1:6">
      <c r="A15720" s="803"/>
      <c r="B15720" s="781"/>
      <c r="C15720" s="808"/>
      <c r="D15720" s="809"/>
      <c r="E15720" s="805"/>
      <c r="F15720" s="781"/>
    </row>
    <row r="15721" spans="1:6">
      <c r="A15721" s="803"/>
      <c r="B15721" s="781"/>
      <c r="C15721" s="247" t="s">
        <v>402</v>
      </c>
      <c r="D15721" s="247" t="s">
        <v>403</v>
      </c>
      <c r="E15721" s="805"/>
      <c r="F15721" s="781"/>
    </row>
    <row r="15722" spans="1:6">
      <c r="A15722" s="712">
        <v>1</v>
      </c>
      <c r="B15722" s="709">
        <v>2</v>
      </c>
      <c r="C15722" s="247">
        <v>3</v>
      </c>
      <c r="D15722" s="247">
        <v>4</v>
      </c>
      <c r="E15722" s="711">
        <v>5</v>
      </c>
      <c r="F15722" s="709">
        <v>6</v>
      </c>
    </row>
    <row r="15723" spans="1:6">
      <c r="A15723" s="712">
        <v>1</v>
      </c>
      <c r="B15723" s="248" t="s">
        <v>368</v>
      </c>
      <c r="C15723" s="249"/>
      <c r="D15723" s="249"/>
      <c r="E15723" s="125"/>
      <c r="F15723" s="710"/>
    </row>
    <row r="15724" spans="1:6">
      <c r="A15724" s="126" t="s">
        <v>264</v>
      </c>
      <c r="B15724" s="250" t="s">
        <v>369</v>
      </c>
      <c r="C15724" s="126" t="s">
        <v>1879</v>
      </c>
      <c r="D15724" s="126" t="s">
        <v>1879</v>
      </c>
      <c r="E15724" s="124"/>
      <c r="F15724" s="119"/>
    </row>
    <row r="15725" spans="1:6">
      <c r="A15725" s="126" t="s">
        <v>265</v>
      </c>
      <c r="B15725" s="251" t="s">
        <v>223</v>
      </c>
      <c r="C15725" s="126" t="s">
        <v>1879</v>
      </c>
      <c r="D15725" s="126" t="s">
        <v>1879</v>
      </c>
      <c r="E15725" s="124"/>
      <c r="F15725" s="119"/>
    </row>
    <row r="15726" spans="1:6" ht="31.5">
      <c r="A15726" s="126" t="s">
        <v>276</v>
      </c>
      <c r="B15726" s="251" t="s">
        <v>480</v>
      </c>
      <c r="C15726" s="126" t="s">
        <v>1879</v>
      </c>
      <c r="D15726" s="126" t="s">
        <v>1879</v>
      </c>
      <c r="E15726" s="124"/>
      <c r="F15726" s="119"/>
    </row>
    <row r="15727" spans="1:6" ht="63">
      <c r="A15727" s="127" t="s">
        <v>291</v>
      </c>
      <c r="B15727" s="128" t="s">
        <v>481</v>
      </c>
      <c r="C15727" s="126" t="s">
        <v>1879</v>
      </c>
      <c r="D15727" s="126" t="s">
        <v>1879</v>
      </c>
      <c r="E15727" s="124"/>
      <c r="F15727" s="119"/>
    </row>
    <row r="15728" spans="1:6" ht="31.5">
      <c r="A15728" s="127" t="s">
        <v>482</v>
      </c>
      <c r="B15728" s="128" t="s">
        <v>483</v>
      </c>
      <c r="C15728" s="126" t="s">
        <v>1879</v>
      </c>
      <c r="D15728" s="126" t="s">
        <v>1879</v>
      </c>
      <c r="E15728" s="124"/>
      <c r="F15728" s="119"/>
    </row>
    <row r="15729" spans="1:6">
      <c r="A15729" s="127" t="s">
        <v>484</v>
      </c>
      <c r="B15729" s="128" t="s">
        <v>485</v>
      </c>
      <c r="C15729" s="126" t="s">
        <v>1879</v>
      </c>
      <c r="D15729" s="126" t="s">
        <v>1879</v>
      </c>
      <c r="E15729" s="124"/>
      <c r="F15729" s="119"/>
    </row>
    <row r="15730" spans="1:6">
      <c r="A15730" s="129">
        <v>2</v>
      </c>
      <c r="B15730" s="130" t="s">
        <v>298</v>
      </c>
      <c r="C15730" s="126"/>
      <c r="D15730" s="126"/>
      <c r="E15730" s="124"/>
      <c r="F15730" s="119"/>
    </row>
    <row r="15731" spans="1:6" ht="31.5">
      <c r="A15731" s="127" t="s">
        <v>267</v>
      </c>
      <c r="B15731" s="128" t="s">
        <v>486</v>
      </c>
      <c r="C15731" s="126" t="s">
        <v>1879</v>
      </c>
      <c r="D15731" s="126" t="s">
        <v>1879</v>
      </c>
      <c r="E15731" s="124"/>
      <c r="F15731" s="119"/>
    </row>
    <row r="15732" spans="1:6" ht="63">
      <c r="A15732" s="127" t="s">
        <v>268</v>
      </c>
      <c r="B15732" s="128" t="s">
        <v>411</v>
      </c>
      <c r="C15732" s="126" t="s">
        <v>1879</v>
      </c>
      <c r="D15732" s="126" t="s">
        <v>1879</v>
      </c>
      <c r="E15732" s="124"/>
      <c r="F15732" s="119"/>
    </row>
    <row r="15733" spans="1:6" ht="31.5">
      <c r="A15733" s="127" t="s">
        <v>269</v>
      </c>
      <c r="B15733" s="128" t="s">
        <v>412</v>
      </c>
      <c r="C15733" s="126" t="s">
        <v>1879</v>
      </c>
      <c r="D15733" s="126" t="s">
        <v>1879</v>
      </c>
      <c r="E15733" s="124"/>
      <c r="F15733" s="119"/>
    </row>
    <row r="15734" spans="1:6" ht="47.25">
      <c r="A15734" s="129">
        <v>3</v>
      </c>
      <c r="B15734" s="130" t="s">
        <v>210</v>
      </c>
      <c r="C15734" s="126" t="s">
        <v>1879</v>
      </c>
      <c r="D15734" s="126" t="s">
        <v>1879</v>
      </c>
      <c r="E15734" s="124"/>
      <c r="F15734" s="119"/>
    </row>
    <row r="15735" spans="1:6" ht="31.5">
      <c r="A15735" s="127" t="s">
        <v>299</v>
      </c>
      <c r="B15735" s="128" t="s">
        <v>211</v>
      </c>
      <c r="C15735" s="126" t="s">
        <v>1879</v>
      </c>
      <c r="D15735" s="126" t="s">
        <v>1879</v>
      </c>
      <c r="E15735" s="124"/>
      <c r="F15735" s="119"/>
    </row>
    <row r="15736" spans="1:6">
      <c r="A15736" s="127" t="s">
        <v>240</v>
      </c>
      <c r="B15736" s="128" t="s">
        <v>212</v>
      </c>
      <c r="C15736" s="126" t="s">
        <v>1879</v>
      </c>
      <c r="D15736" s="126" t="s">
        <v>1879</v>
      </c>
      <c r="E15736" s="124"/>
      <c r="F15736" s="119"/>
    </row>
    <row r="15737" spans="1:6">
      <c r="A15737" s="127" t="s">
        <v>242</v>
      </c>
      <c r="B15737" s="128" t="s">
        <v>213</v>
      </c>
      <c r="C15737" s="126" t="s">
        <v>1879</v>
      </c>
      <c r="D15737" s="126" t="s">
        <v>1879</v>
      </c>
      <c r="E15737" s="124"/>
      <c r="F15737" s="119"/>
    </row>
    <row r="15738" spans="1:6">
      <c r="A15738" s="127" t="s">
        <v>214</v>
      </c>
      <c r="B15738" s="128" t="s">
        <v>215</v>
      </c>
      <c r="C15738" s="126" t="s">
        <v>1879</v>
      </c>
      <c r="D15738" s="126" t="s">
        <v>1879</v>
      </c>
      <c r="E15738" s="124"/>
      <c r="F15738" s="119"/>
    </row>
    <row r="15739" spans="1:6">
      <c r="A15739" s="127" t="s">
        <v>216</v>
      </c>
      <c r="B15739" s="128" t="s">
        <v>217</v>
      </c>
      <c r="C15739" s="126" t="s">
        <v>1879</v>
      </c>
      <c r="D15739" s="126" t="s">
        <v>1879</v>
      </c>
      <c r="E15739" s="124"/>
      <c r="F15739" s="119"/>
    </row>
    <row r="15740" spans="1:6">
      <c r="A15740" s="129">
        <v>4</v>
      </c>
      <c r="B15740" s="130" t="s">
        <v>394</v>
      </c>
      <c r="C15740" s="126"/>
      <c r="D15740" s="126"/>
      <c r="E15740" s="124"/>
      <c r="F15740" s="119"/>
    </row>
    <row r="15741" spans="1:6" ht="31.5">
      <c r="A15741" s="126" t="s">
        <v>271</v>
      </c>
      <c r="B15741" s="251" t="s">
        <v>218</v>
      </c>
      <c r="C15741" s="126" t="s">
        <v>1879</v>
      </c>
      <c r="D15741" s="126" t="s">
        <v>1879</v>
      </c>
      <c r="E15741" s="124"/>
      <c r="F15741" s="119"/>
    </row>
    <row r="15742" spans="1:6" ht="63">
      <c r="A15742" s="126" t="s">
        <v>272</v>
      </c>
      <c r="B15742" s="251" t="s">
        <v>392</v>
      </c>
      <c r="C15742" s="126" t="s">
        <v>1879</v>
      </c>
      <c r="D15742" s="126" t="s">
        <v>1879</v>
      </c>
      <c r="E15742" s="124"/>
      <c r="F15742" s="119"/>
    </row>
    <row r="15743" spans="1:6" ht="31.5">
      <c r="A15743" s="126" t="s">
        <v>273</v>
      </c>
      <c r="B15743" s="251" t="s">
        <v>500</v>
      </c>
      <c r="C15743" s="126" t="s">
        <v>1879</v>
      </c>
      <c r="D15743" s="126" t="s">
        <v>1879</v>
      </c>
      <c r="E15743" s="124"/>
      <c r="F15743" s="119"/>
    </row>
    <row r="15744" spans="1:6" ht="31.5">
      <c r="A15744" s="126" t="s">
        <v>138</v>
      </c>
      <c r="B15744" s="251" t="s">
        <v>501</v>
      </c>
      <c r="C15744" s="126" t="s">
        <v>1879</v>
      </c>
      <c r="D15744" s="126" t="s">
        <v>1879</v>
      </c>
      <c r="E15744" s="124"/>
      <c r="F15744" s="119"/>
    </row>
    <row r="15745" spans="1:6">
      <c r="E15745" s="719"/>
      <c r="F15745" s="178" t="s">
        <v>251</v>
      </c>
    </row>
    <row r="15746" spans="1:6">
      <c r="B15746" s="53"/>
      <c r="F15746" s="178" t="s">
        <v>456</v>
      </c>
    </row>
    <row r="15747" spans="1:6">
      <c r="F15747" s="178" t="s">
        <v>182</v>
      </c>
    </row>
    <row r="15748" spans="1:6">
      <c r="F15748" s="178"/>
    </row>
    <row r="15749" spans="1:6">
      <c r="A15749" s="802" t="s">
        <v>399</v>
      </c>
      <c r="B15749" s="802"/>
      <c r="C15749" s="802"/>
      <c r="D15749" s="802"/>
      <c r="E15749" s="802"/>
      <c r="F15749" s="802"/>
    </row>
    <row r="15750" spans="1:6">
      <c r="A15750" s="802" t="s">
        <v>303</v>
      </c>
      <c r="B15750" s="802"/>
      <c r="C15750" s="802"/>
      <c r="D15750" s="802"/>
      <c r="E15750" s="802"/>
      <c r="F15750" s="802"/>
    </row>
    <row r="15751" spans="1:6">
      <c r="F15751" s="178" t="s">
        <v>219</v>
      </c>
    </row>
    <row r="15752" spans="1:6">
      <c r="F15752" s="178" t="s">
        <v>220</v>
      </c>
    </row>
    <row r="15753" spans="1:6">
      <c r="F15753" s="178" t="s">
        <v>221</v>
      </c>
    </row>
    <row r="15754" spans="1:6">
      <c r="F15754" s="246" t="s">
        <v>222</v>
      </c>
    </row>
    <row r="15755" spans="1:6">
      <c r="F15755" s="178" t="s">
        <v>1885</v>
      </c>
    </row>
    <row r="15756" spans="1:6">
      <c r="F15756" s="178" t="s">
        <v>177</v>
      </c>
    </row>
    <row r="15757" spans="1:6">
      <c r="A15757" s="123"/>
    </row>
    <row r="15758" spans="1:6">
      <c r="A15758" s="804" t="s">
        <v>1886</v>
      </c>
      <c r="B15758" s="804"/>
      <c r="C15758" s="804"/>
      <c r="D15758" s="804"/>
      <c r="E15758" s="804"/>
      <c r="F15758" s="804"/>
    </row>
    <row r="15759" spans="1:6">
      <c r="A15759" s="121" t="s">
        <v>1624</v>
      </c>
      <c r="B15759" s="640" t="s">
        <v>1686</v>
      </c>
    </row>
    <row r="15760" spans="1:6">
      <c r="A15760" s="803" t="s">
        <v>262</v>
      </c>
      <c r="B15760" s="781" t="s">
        <v>418</v>
      </c>
      <c r="C15760" s="806" t="s">
        <v>470</v>
      </c>
      <c r="D15760" s="807"/>
      <c r="E15760" s="805" t="s">
        <v>400</v>
      </c>
      <c r="F15760" s="781" t="s">
        <v>401</v>
      </c>
    </row>
    <row r="15761" spans="1:6">
      <c r="A15761" s="803"/>
      <c r="B15761" s="781"/>
      <c r="C15761" s="808"/>
      <c r="D15761" s="809"/>
      <c r="E15761" s="805"/>
      <c r="F15761" s="781"/>
    </row>
    <row r="15762" spans="1:6">
      <c r="A15762" s="803"/>
      <c r="B15762" s="781"/>
      <c r="C15762" s="247" t="s">
        <v>402</v>
      </c>
      <c r="D15762" s="247" t="s">
        <v>403</v>
      </c>
      <c r="E15762" s="805"/>
      <c r="F15762" s="781"/>
    </row>
    <row r="15763" spans="1:6">
      <c r="A15763" s="712">
        <v>1</v>
      </c>
      <c r="B15763" s="709">
        <v>2</v>
      </c>
      <c r="C15763" s="247">
        <v>3</v>
      </c>
      <c r="D15763" s="247">
        <v>4</v>
      </c>
      <c r="E15763" s="711">
        <v>5</v>
      </c>
      <c r="F15763" s="709">
        <v>6</v>
      </c>
    </row>
    <row r="15764" spans="1:6">
      <c r="A15764" s="712">
        <v>1</v>
      </c>
      <c r="B15764" s="248" t="s">
        <v>368</v>
      </c>
      <c r="C15764" s="249"/>
      <c r="D15764" s="249"/>
      <c r="E15764" s="125"/>
      <c r="F15764" s="710"/>
    </row>
    <row r="15765" spans="1:6">
      <c r="A15765" s="126" t="s">
        <v>264</v>
      </c>
      <c r="B15765" s="250" t="s">
        <v>369</v>
      </c>
      <c r="C15765" s="126" t="s">
        <v>1879</v>
      </c>
      <c r="D15765" s="126" t="s">
        <v>1879</v>
      </c>
      <c r="E15765" s="124"/>
      <c r="F15765" s="119"/>
    </row>
    <row r="15766" spans="1:6">
      <c r="A15766" s="126" t="s">
        <v>265</v>
      </c>
      <c r="B15766" s="251" t="s">
        <v>223</v>
      </c>
      <c r="C15766" s="126" t="s">
        <v>1879</v>
      </c>
      <c r="D15766" s="126" t="s">
        <v>1879</v>
      </c>
      <c r="E15766" s="124"/>
      <c r="F15766" s="119"/>
    </row>
    <row r="15767" spans="1:6" ht="31.5">
      <c r="A15767" s="126" t="s">
        <v>276</v>
      </c>
      <c r="B15767" s="251" t="s">
        <v>480</v>
      </c>
      <c r="C15767" s="126" t="s">
        <v>1879</v>
      </c>
      <c r="D15767" s="126" t="s">
        <v>1879</v>
      </c>
      <c r="E15767" s="124"/>
      <c r="F15767" s="119"/>
    </row>
    <row r="15768" spans="1:6" ht="63">
      <c r="A15768" s="127" t="s">
        <v>291</v>
      </c>
      <c r="B15768" s="128" t="s">
        <v>481</v>
      </c>
      <c r="C15768" s="126" t="s">
        <v>1879</v>
      </c>
      <c r="D15768" s="126" t="s">
        <v>1879</v>
      </c>
      <c r="E15768" s="124"/>
      <c r="F15768" s="119"/>
    </row>
    <row r="15769" spans="1:6" ht="31.5">
      <c r="A15769" s="127" t="s">
        <v>482</v>
      </c>
      <c r="B15769" s="128" t="s">
        <v>483</v>
      </c>
      <c r="C15769" s="126" t="s">
        <v>1879</v>
      </c>
      <c r="D15769" s="126" t="s">
        <v>1879</v>
      </c>
      <c r="E15769" s="124"/>
      <c r="F15769" s="119"/>
    </row>
    <row r="15770" spans="1:6">
      <c r="A15770" s="127" t="s">
        <v>484</v>
      </c>
      <c r="B15770" s="128" t="s">
        <v>485</v>
      </c>
      <c r="C15770" s="126" t="s">
        <v>1879</v>
      </c>
      <c r="D15770" s="126" t="s">
        <v>1879</v>
      </c>
      <c r="E15770" s="124"/>
      <c r="F15770" s="119"/>
    </row>
    <row r="15771" spans="1:6">
      <c r="A15771" s="129">
        <v>2</v>
      </c>
      <c r="B15771" s="130" t="s">
        <v>298</v>
      </c>
      <c r="C15771" s="126"/>
      <c r="D15771" s="126"/>
      <c r="E15771" s="124"/>
      <c r="F15771" s="119"/>
    </row>
    <row r="15772" spans="1:6" ht="31.5">
      <c r="A15772" s="127" t="s">
        <v>267</v>
      </c>
      <c r="B15772" s="128" t="s">
        <v>486</v>
      </c>
      <c r="C15772" s="126" t="s">
        <v>1879</v>
      </c>
      <c r="D15772" s="126" t="s">
        <v>1879</v>
      </c>
      <c r="E15772" s="124"/>
      <c r="F15772" s="119"/>
    </row>
    <row r="15773" spans="1:6" ht="63">
      <c r="A15773" s="127" t="s">
        <v>268</v>
      </c>
      <c r="B15773" s="128" t="s">
        <v>411</v>
      </c>
      <c r="C15773" s="126" t="s">
        <v>1879</v>
      </c>
      <c r="D15773" s="126" t="s">
        <v>1879</v>
      </c>
      <c r="E15773" s="124"/>
      <c r="F15773" s="119"/>
    </row>
    <row r="15774" spans="1:6" ht="31.5">
      <c r="A15774" s="127" t="s">
        <v>269</v>
      </c>
      <c r="B15774" s="128" t="s">
        <v>412</v>
      </c>
      <c r="C15774" s="126" t="s">
        <v>1879</v>
      </c>
      <c r="D15774" s="126" t="s">
        <v>1879</v>
      </c>
      <c r="E15774" s="124"/>
      <c r="F15774" s="119"/>
    </row>
    <row r="15775" spans="1:6" ht="47.25">
      <c r="A15775" s="129">
        <v>3</v>
      </c>
      <c r="B15775" s="130" t="s">
        <v>210</v>
      </c>
      <c r="C15775" s="126" t="s">
        <v>1879</v>
      </c>
      <c r="D15775" s="126" t="s">
        <v>1879</v>
      </c>
      <c r="E15775" s="124"/>
      <c r="F15775" s="119"/>
    </row>
    <row r="15776" spans="1:6" ht="31.5">
      <c r="A15776" s="127" t="s">
        <v>299</v>
      </c>
      <c r="B15776" s="128" t="s">
        <v>211</v>
      </c>
      <c r="C15776" s="126" t="s">
        <v>1879</v>
      </c>
      <c r="D15776" s="126" t="s">
        <v>1879</v>
      </c>
      <c r="E15776" s="124"/>
      <c r="F15776" s="119"/>
    </row>
    <row r="15777" spans="1:6">
      <c r="A15777" s="127" t="s">
        <v>240</v>
      </c>
      <c r="B15777" s="128" t="s">
        <v>212</v>
      </c>
      <c r="C15777" s="126" t="s">
        <v>1879</v>
      </c>
      <c r="D15777" s="126" t="s">
        <v>1879</v>
      </c>
      <c r="E15777" s="124"/>
      <c r="F15777" s="119"/>
    </row>
    <row r="15778" spans="1:6">
      <c r="A15778" s="127" t="s">
        <v>242</v>
      </c>
      <c r="B15778" s="128" t="s">
        <v>213</v>
      </c>
      <c r="C15778" s="126" t="s">
        <v>1879</v>
      </c>
      <c r="D15778" s="126" t="s">
        <v>1879</v>
      </c>
      <c r="E15778" s="124"/>
      <c r="F15778" s="119"/>
    </row>
    <row r="15779" spans="1:6">
      <c r="A15779" s="127" t="s">
        <v>214</v>
      </c>
      <c r="B15779" s="128" t="s">
        <v>215</v>
      </c>
      <c r="C15779" s="126" t="s">
        <v>1879</v>
      </c>
      <c r="D15779" s="126" t="s">
        <v>1879</v>
      </c>
      <c r="E15779" s="124"/>
      <c r="F15779" s="119"/>
    </row>
    <row r="15780" spans="1:6">
      <c r="A15780" s="127" t="s">
        <v>216</v>
      </c>
      <c r="B15780" s="128" t="s">
        <v>217</v>
      </c>
      <c r="C15780" s="126" t="s">
        <v>1879</v>
      </c>
      <c r="D15780" s="126" t="s">
        <v>1879</v>
      </c>
      <c r="E15780" s="124"/>
      <c r="F15780" s="119"/>
    </row>
    <row r="15781" spans="1:6">
      <c r="A15781" s="129">
        <v>4</v>
      </c>
      <c r="B15781" s="130" t="s">
        <v>394</v>
      </c>
      <c r="C15781" s="126"/>
      <c r="D15781" s="126"/>
      <c r="E15781" s="124"/>
      <c r="F15781" s="119"/>
    </row>
    <row r="15782" spans="1:6" ht="31.5">
      <c r="A15782" s="126" t="s">
        <v>271</v>
      </c>
      <c r="B15782" s="251" t="s">
        <v>218</v>
      </c>
      <c r="C15782" s="126" t="s">
        <v>1879</v>
      </c>
      <c r="D15782" s="126" t="s">
        <v>1879</v>
      </c>
      <c r="E15782" s="124"/>
      <c r="F15782" s="119"/>
    </row>
    <row r="15783" spans="1:6" ht="63">
      <c r="A15783" s="126" t="s">
        <v>272</v>
      </c>
      <c r="B15783" s="251" t="s">
        <v>392</v>
      </c>
      <c r="C15783" s="126" t="s">
        <v>1879</v>
      </c>
      <c r="D15783" s="126" t="s">
        <v>1879</v>
      </c>
      <c r="E15783" s="124"/>
      <c r="F15783" s="119"/>
    </row>
    <row r="15784" spans="1:6" ht="31.5">
      <c r="A15784" s="126" t="s">
        <v>273</v>
      </c>
      <c r="B15784" s="251" t="s">
        <v>500</v>
      </c>
      <c r="C15784" s="126" t="s">
        <v>1879</v>
      </c>
      <c r="D15784" s="126" t="s">
        <v>1879</v>
      </c>
      <c r="E15784" s="124"/>
      <c r="F15784" s="119"/>
    </row>
    <row r="15785" spans="1:6" ht="31.5">
      <c r="A15785" s="126" t="s">
        <v>138</v>
      </c>
      <c r="B15785" s="251" t="s">
        <v>501</v>
      </c>
      <c r="C15785" s="126" t="s">
        <v>1879</v>
      </c>
      <c r="D15785" s="126" t="s">
        <v>1879</v>
      </c>
      <c r="E15785" s="124"/>
      <c r="F15785" s="119"/>
    </row>
    <row r="15786" spans="1:6">
      <c r="E15786" s="719"/>
      <c r="F15786" s="178" t="s">
        <v>251</v>
      </c>
    </row>
    <row r="15787" spans="1:6">
      <c r="B15787" s="53"/>
      <c r="F15787" s="178" t="s">
        <v>456</v>
      </c>
    </row>
    <row r="15788" spans="1:6">
      <c r="F15788" s="178" t="s">
        <v>182</v>
      </c>
    </row>
    <row r="15789" spans="1:6">
      <c r="F15789" s="178"/>
    </row>
    <row r="15790" spans="1:6">
      <c r="A15790" s="802" t="s">
        <v>399</v>
      </c>
      <c r="B15790" s="802"/>
      <c r="C15790" s="802"/>
      <c r="D15790" s="802"/>
      <c r="E15790" s="802"/>
      <c r="F15790" s="802"/>
    </row>
    <row r="15791" spans="1:6">
      <c r="A15791" s="802" t="s">
        <v>303</v>
      </c>
      <c r="B15791" s="802"/>
      <c r="C15791" s="802"/>
      <c r="D15791" s="802"/>
      <c r="E15791" s="802"/>
      <c r="F15791" s="802"/>
    </row>
    <row r="15792" spans="1:6">
      <c r="F15792" s="178" t="s">
        <v>219</v>
      </c>
    </row>
    <row r="15793" spans="1:6">
      <c r="F15793" s="178" t="s">
        <v>220</v>
      </c>
    </row>
    <row r="15794" spans="1:6">
      <c r="F15794" s="178" t="s">
        <v>221</v>
      </c>
    </row>
    <row r="15795" spans="1:6">
      <c r="F15795" s="246" t="s">
        <v>222</v>
      </c>
    </row>
    <row r="15796" spans="1:6">
      <c r="F15796" s="178" t="s">
        <v>1885</v>
      </c>
    </row>
    <row r="15797" spans="1:6">
      <c r="F15797" s="178" t="s">
        <v>177</v>
      </c>
    </row>
    <row r="15798" spans="1:6">
      <c r="A15798" s="123"/>
    </row>
    <row r="15799" spans="1:6">
      <c r="A15799" s="804" t="s">
        <v>1886</v>
      </c>
      <c r="B15799" s="804"/>
      <c r="C15799" s="804"/>
      <c r="D15799" s="804"/>
      <c r="E15799" s="804"/>
      <c r="F15799" s="804"/>
    </row>
    <row r="15800" spans="1:6">
      <c r="A15800" s="121" t="s">
        <v>1625</v>
      </c>
      <c r="B15800" s="640" t="s">
        <v>1687</v>
      </c>
    </row>
    <row r="15801" spans="1:6">
      <c r="A15801" s="803" t="s">
        <v>262</v>
      </c>
      <c r="B15801" s="781" t="s">
        <v>418</v>
      </c>
      <c r="C15801" s="806" t="s">
        <v>470</v>
      </c>
      <c r="D15801" s="807"/>
      <c r="E15801" s="805" t="s">
        <v>400</v>
      </c>
      <c r="F15801" s="781" t="s">
        <v>401</v>
      </c>
    </row>
    <row r="15802" spans="1:6">
      <c r="A15802" s="803"/>
      <c r="B15802" s="781"/>
      <c r="C15802" s="808"/>
      <c r="D15802" s="809"/>
      <c r="E15802" s="805"/>
      <c r="F15802" s="781"/>
    </row>
    <row r="15803" spans="1:6">
      <c r="A15803" s="803"/>
      <c r="B15803" s="781"/>
      <c r="C15803" s="247" t="s">
        <v>402</v>
      </c>
      <c r="D15803" s="247" t="s">
        <v>403</v>
      </c>
      <c r="E15803" s="805"/>
      <c r="F15803" s="781"/>
    </row>
    <row r="15804" spans="1:6">
      <c r="A15804" s="712">
        <v>1</v>
      </c>
      <c r="B15804" s="709">
        <v>2</v>
      </c>
      <c r="C15804" s="247">
        <v>3</v>
      </c>
      <c r="D15804" s="247">
        <v>4</v>
      </c>
      <c r="E15804" s="711">
        <v>5</v>
      </c>
      <c r="F15804" s="709">
        <v>6</v>
      </c>
    </row>
    <row r="15805" spans="1:6">
      <c r="A15805" s="712">
        <v>1</v>
      </c>
      <c r="B15805" s="248" t="s">
        <v>368</v>
      </c>
      <c r="C15805" s="249"/>
      <c r="D15805" s="249"/>
      <c r="E15805" s="125"/>
      <c r="F15805" s="710"/>
    </row>
    <row r="15806" spans="1:6">
      <c r="A15806" s="126" t="s">
        <v>264</v>
      </c>
      <c r="B15806" s="250" t="s">
        <v>369</v>
      </c>
      <c r="C15806" s="126" t="s">
        <v>1879</v>
      </c>
      <c r="D15806" s="126" t="s">
        <v>1879</v>
      </c>
      <c r="E15806" s="124"/>
      <c r="F15806" s="119"/>
    </row>
    <row r="15807" spans="1:6">
      <c r="A15807" s="126" t="s">
        <v>265</v>
      </c>
      <c r="B15807" s="251" t="s">
        <v>223</v>
      </c>
      <c r="C15807" s="126" t="s">
        <v>1879</v>
      </c>
      <c r="D15807" s="126" t="s">
        <v>1879</v>
      </c>
      <c r="E15807" s="124"/>
      <c r="F15807" s="119"/>
    </row>
    <row r="15808" spans="1:6" ht="31.5">
      <c r="A15808" s="126" t="s">
        <v>276</v>
      </c>
      <c r="B15808" s="251" t="s">
        <v>480</v>
      </c>
      <c r="C15808" s="126" t="s">
        <v>1879</v>
      </c>
      <c r="D15808" s="126" t="s">
        <v>1879</v>
      </c>
      <c r="E15808" s="124"/>
      <c r="F15808" s="119"/>
    </row>
    <row r="15809" spans="1:6" ht="63">
      <c r="A15809" s="127" t="s">
        <v>291</v>
      </c>
      <c r="B15809" s="128" t="s">
        <v>481</v>
      </c>
      <c r="C15809" s="126" t="s">
        <v>1879</v>
      </c>
      <c r="D15809" s="126" t="s">
        <v>1879</v>
      </c>
      <c r="E15809" s="124"/>
      <c r="F15809" s="119"/>
    </row>
    <row r="15810" spans="1:6" ht="31.5">
      <c r="A15810" s="127" t="s">
        <v>482</v>
      </c>
      <c r="B15810" s="128" t="s">
        <v>483</v>
      </c>
      <c r="C15810" s="126" t="s">
        <v>1879</v>
      </c>
      <c r="D15810" s="126" t="s">
        <v>1879</v>
      </c>
      <c r="E15810" s="124"/>
      <c r="F15810" s="119"/>
    </row>
    <row r="15811" spans="1:6">
      <c r="A15811" s="127" t="s">
        <v>484</v>
      </c>
      <c r="B15811" s="128" t="s">
        <v>485</v>
      </c>
      <c r="C15811" s="126" t="s">
        <v>1879</v>
      </c>
      <c r="D15811" s="126" t="s">
        <v>1879</v>
      </c>
      <c r="E15811" s="124"/>
      <c r="F15811" s="119"/>
    </row>
    <row r="15812" spans="1:6">
      <c r="A15812" s="129">
        <v>2</v>
      </c>
      <c r="B15812" s="130" t="s">
        <v>298</v>
      </c>
      <c r="C15812" s="126"/>
      <c r="D15812" s="126"/>
      <c r="E15812" s="124"/>
      <c r="F15812" s="119"/>
    </row>
    <row r="15813" spans="1:6" ht="31.5">
      <c r="A15813" s="127" t="s">
        <v>267</v>
      </c>
      <c r="B15813" s="128" t="s">
        <v>486</v>
      </c>
      <c r="C15813" s="126" t="s">
        <v>1879</v>
      </c>
      <c r="D15813" s="126" t="s">
        <v>1879</v>
      </c>
      <c r="E15813" s="124"/>
      <c r="F15813" s="119"/>
    </row>
    <row r="15814" spans="1:6" ht="63">
      <c r="A15814" s="127" t="s">
        <v>268</v>
      </c>
      <c r="B15814" s="128" t="s">
        <v>411</v>
      </c>
      <c r="C15814" s="126" t="s">
        <v>1879</v>
      </c>
      <c r="D15814" s="126" t="s">
        <v>1879</v>
      </c>
      <c r="E15814" s="124"/>
      <c r="F15814" s="119"/>
    </row>
    <row r="15815" spans="1:6" ht="31.5">
      <c r="A15815" s="127" t="s">
        <v>269</v>
      </c>
      <c r="B15815" s="128" t="s">
        <v>412</v>
      </c>
      <c r="C15815" s="126" t="s">
        <v>1879</v>
      </c>
      <c r="D15815" s="126" t="s">
        <v>1879</v>
      </c>
      <c r="E15815" s="124"/>
      <c r="F15815" s="119"/>
    </row>
    <row r="15816" spans="1:6" ht="47.25">
      <c r="A15816" s="129">
        <v>3</v>
      </c>
      <c r="B15816" s="130" t="s">
        <v>210</v>
      </c>
      <c r="C15816" s="126" t="s">
        <v>1879</v>
      </c>
      <c r="D15816" s="126" t="s">
        <v>1879</v>
      </c>
      <c r="E15816" s="124"/>
      <c r="F15816" s="119"/>
    </row>
    <row r="15817" spans="1:6" ht="31.5">
      <c r="A15817" s="127" t="s">
        <v>299</v>
      </c>
      <c r="B15817" s="128" t="s">
        <v>211</v>
      </c>
      <c r="C15817" s="126" t="s">
        <v>1879</v>
      </c>
      <c r="D15817" s="126" t="s">
        <v>1879</v>
      </c>
      <c r="E15817" s="124"/>
      <c r="F15817" s="119"/>
    </row>
    <row r="15818" spans="1:6">
      <c r="A15818" s="127" t="s">
        <v>240</v>
      </c>
      <c r="B15818" s="128" t="s">
        <v>212</v>
      </c>
      <c r="C15818" s="126" t="s">
        <v>1879</v>
      </c>
      <c r="D15818" s="126" t="s">
        <v>1879</v>
      </c>
      <c r="E15818" s="124"/>
      <c r="F15818" s="119"/>
    </row>
    <row r="15819" spans="1:6">
      <c r="A15819" s="127" t="s">
        <v>242</v>
      </c>
      <c r="B15819" s="128" t="s">
        <v>213</v>
      </c>
      <c r="C15819" s="126" t="s">
        <v>1879</v>
      </c>
      <c r="D15819" s="126" t="s">
        <v>1879</v>
      </c>
      <c r="E15819" s="124"/>
      <c r="F15819" s="119"/>
    </row>
    <row r="15820" spans="1:6">
      <c r="A15820" s="127" t="s">
        <v>214</v>
      </c>
      <c r="B15820" s="128" t="s">
        <v>215</v>
      </c>
      <c r="C15820" s="126" t="s">
        <v>1879</v>
      </c>
      <c r="D15820" s="126" t="s">
        <v>1879</v>
      </c>
      <c r="E15820" s="124"/>
      <c r="F15820" s="119"/>
    </row>
    <row r="15821" spans="1:6">
      <c r="A15821" s="127" t="s">
        <v>216</v>
      </c>
      <c r="B15821" s="128" t="s">
        <v>217</v>
      </c>
      <c r="C15821" s="126" t="s">
        <v>1879</v>
      </c>
      <c r="D15821" s="126" t="s">
        <v>1879</v>
      </c>
      <c r="E15821" s="124"/>
      <c r="F15821" s="119"/>
    </row>
    <row r="15822" spans="1:6">
      <c r="A15822" s="129">
        <v>4</v>
      </c>
      <c r="B15822" s="130" t="s">
        <v>394</v>
      </c>
      <c r="C15822" s="126"/>
      <c r="D15822" s="126"/>
      <c r="E15822" s="124"/>
      <c r="F15822" s="119"/>
    </row>
    <row r="15823" spans="1:6" ht="31.5">
      <c r="A15823" s="126" t="s">
        <v>271</v>
      </c>
      <c r="B15823" s="251" t="s">
        <v>218</v>
      </c>
      <c r="C15823" s="126" t="s">
        <v>1879</v>
      </c>
      <c r="D15823" s="126" t="s">
        <v>1879</v>
      </c>
      <c r="E15823" s="124"/>
      <c r="F15823" s="119"/>
    </row>
    <row r="15824" spans="1:6" ht="63">
      <c r="A15824" s="126" t="s">
        <v>272</v>
      </c>
      <c r="B15824" s="251" t="s">
        <v>392</v>
      </c>
      <c r="C15824" s="126" t="s">
        <v>1879</v>
      </c>
      <c r="D15824" s="126" t="s">
        <v>1879</v>
      </c>
      <c r="E15824" s="124"/>
      <c r="F15824" s="119"/>
    </row>
    <row r="15825" spans="1:6" ht="31.5">
      <c r="A15825" s="126" t="s">
        <v>273</v>
      </c>
      <c r="B15825" s="251" t="s">
        <v>500</v>
      </c>
      <c r="C15825" s="126" t="s">
        <v>1879</v>
      </c>
      <c r="D15825" s="126" t="s">
        <v>1879</v>
      </c>
      <c r="E15825" s="124"/>
      <c r="F15825" s="119"/>
    </row>
    <row r="15826" spans="1:6" ht="31.5">
      <c r="A15826" s="126" t="s">
        <v>138</v>
      </c>
      <c r="B15826" s="251" t="s">
        <v>501</v>
      </c>
      <c r="C15826" s="126" t="s">
        <v>1879</v>
      </c>
      <c r="D15826" s="126" t="s">
        <v>1879</v>
      </c>
      <c r="E15826" s="124"/>
      <c r="F15826" s="119"/>
    </row>
  </sheetData>
  <mergeCells count="3088">
    <mergeCell ref="A15790:F15790"/>
    <mergeCell ref="A15791:F15791"/>
    <mergeCell ref="A15799:F15799"/>
    <mergeCell ref="A15801:A15803"/>
    <mergeCell ref="B15801:B15803"/>
    <mergeCell ref="C15801:D15802"/>
    <mergeCell ref="E15801:E15803"/>
    <mergeCell ref="F15801:F15803"/>
    <mergeCell ref="A15749:F15749"/>
    <mergeCell ref="A15750:F15750"/>
    <mergeCell ref="A15758:F15758"/>
    <mergeCell ref="A15760:A15762"/>
    <mergeCell ref="B15760:B15762"/>
    <mergeCell ref="C15760:D15761"/>
    <mergeCell ref="E15760:E15762"/>
    <mergeCell ref="F15760:F15762"/>
    <mergeCell ref="A15708:F15708"/>
    <mergeCell ref="A15709:F15709"/>
    <mergeCell ref="A15717:F15717"/>
    <mergeCell ref="A15719:A15721"/>
    <mergeCell ref="B15719:B15721"/>
    <mergeCell ref="C15719:D15720"/>
    <mergeCell ref="E15719:E15721"/>
    <mergeCell ref="F15719:F15721"/>
    <mergeCell ref="A15667:F15667"/>
    <mergeCell ref="A15668:F15668"/>
    <mergeCell ref="A15676:F15676"/>
    <mergeCell ref="A15678:A15680"/>
    <mergeCell ref="B15678:B15680"/>
    <mergeCell ref="C15678:D15679"/>
    <mergeCell ref="E15678:E15680"/>
    <mergeCell ref="F15678:F15680"/>
    <mergeCell ref="A15626:F15626"/>
    <mergeCell ref="A15627:F15627"/>
    <mergeCell ref="A15635:F15635"/>
    <mergeCell ref="A15637:A15639"/>
    <mergeCell ref="B15637:B15639"/>
    <mergeCell ref="C15637:D15638"/>
    <mergeCell ref="E15637:E15639"/>
    <mergeCell ref="F15637:F15639"/>
    <mergeCell ref="A15585:F15585"/>
    <mergeCell ref="A15586:F15586"/>
    <mergeCell ref="A15594:F15594"/>
    <mergeCell ref="A15596:A15598"/>
    <mergeCell ref="B15596:B15598"/>
    <mergeCell ref="C15596:D15597"/>
    <mergeCell ref="E15596:E15598"/>
    <mergeCell ref="F15596:F15598"/>
    <mergeCell ref="A15544:F15544"/>
    <mergeCell ref="A15545:F15545"/>
    <mergeCell ref="A15553:F15553"/>
    <mergeCell ref="A15555:A15557"/>
    <mergeCell ref="B15555:B15557"/>
    <mergeCell ref="C15555:D15556"/>
    <mergeCell ref="E15555:E15557"/>
    <mergeCell ref="F15555:F15557"/>
    <mergeCell ref="A15503:F15503"/>
    <mergeCell ref="A15504:F15504"/>
    <mergeCell ref="A15512:F15512"/>
    <mergeCell ref="A15514:A15516"/>
    <mergeCell ref="B15514:B15516"/>
    <mergeCell ref="C15514:D15515"/>
    <mergeCell ref="E15514:E15516"/>
    <mergeCell ref="F15514:F15516"/>
    <mergeCell ref="A15462:F15462"/>
    <mergeCell ref="A15463:F15463"/>
    <mergeCell ref="A15471:F15471"/>
    <mergeCell ref="A15473:A15475"/>
    <mergeCell ref="B15473:B15475"/>
    <mergeCell ref="C15473:D15474"/>
    <mergeCell ref="E15473:E15475"/>
    <mergeCell ref="F15473:F15475"/>
    <mergeCell ref="A15421:F15421"/>
    <mergeCell ref="A15422:F15422"/>
    <mergeCell ref="A15430:F15430"/>
    <mergeCell ref="A15432:A15434"/>
    <mergeCell ref="B15432:B15434"/>
    <mergeCell ref="C15432:D15433"/>
    <mergeCell ref="E15432:E15434"/>
    <mergeCell ref="F15432:F15434"/>
    <mergeCell ref="A15380:F15380"/>
    <mergeCell ref="A15381:F15381"/>
    <mergeCell ref="A15389:F15389"/>
    <mergeCell ref="A15391:A15393"/>
    <mergeCell ref="B15391:B15393"/>
    <mergeCell ref="C15391:D15392"/>
    <mergeCell ref="E15391:E15393"/>
    <mergeCell ref="F15391:F15393"/>
    <mergeCell ref="A15339:F15339"/>
    <mergeCell ref="A15340:F15340"/>
    <mergeCell ref="A15348:F15348"/>
    <mergeCell ref="A15350:A15352"/>
    <mergeCell ref="B15350:B15352"/>
    <mergeCell ref="C15350:D15351"/>
    <mergeCell ref="E15350:E15352"/>
    <mergeCell ref="F15350:F15352"/>
    <mergeCell ref="A15298:F15298"/>
    <mergeCell ref="A15299:F15299"/>
    <mergeCell ref="A15307:F15307"/>
    <mergeCell ref="A15309:A15311"/>
    <mergeCell ref="B15309:B15311"/>
    <mergeCell ref="C15309:D15310"/>
    <mergeCell ref="E15309:E15311"/>
    <mergeCell ref="F15309:F15311"/>
    <mergeCell ref="A15258:F15258"/>
    <mergeCell ref="A15266:F15266"/>
    <mergeCell ref="A15268:A15270"/>
    <mergeCell ref="C15268:D15269"/>
    <mergeCell ref="E15268:E15270"/>
    <mergeCell ref="F15268:F15270"/>
    <mergeCell ref="A15216:F15216"/>
    <mergeCell ref="A15217:F15217"/>
    <mergeCell ref="A15225:F15225"/>
    <mergeCell ref="A15227:A15229"/>
    <mergeCell ref="B15227:B15229"/>
    <mergeCell ref="C15227:D15228"/>
    <mergeCell ref="E15227:E15229"/>
    <mergeCell ref="F15227:F15229"/>
    <mergeCell ref="B15268:B15270"/>
    <mergeCell ref="A15257:F15257"/>
    <mergeCell ref="A15175:F15175"/>
    <mergeCell ref="A15176:F15176"/>
    <mergeCell ref="A15184:F15184"/>
    <mergeCell ref="A15186:A15188"/>
    <mergeCell ref="B15186:B15188"/>
    <mergeCell ref="C15186:D15187"/>
    <mergeCell ref="E15186:E15188"/>
    <mergeCell ref="F15186:F15188"/>
    <mergeCell ref="A15134:F15134"/>
    <mergeCell ref="A15135:F15135"/>
    <mergeCell ref="A15143:F15143"/>
    <mergeCell ref="A15145:A15147"/>
    <mergeCell ref="B15145:B15147"/>
    <mergeCell ref="C15145:D15146"/>
    <mergeCell ref="E15145:E15147"/>
    <mergeCell ref="F15145:F15147"/>
    <mergeCell ref="A15093:F15093"/>
    <mergeCell ref="A15094:F15094"/>
    <mergeCell ref="A15102:F15102"/>
    <mergeCell ref="A15104:A15106"/>
    <mergeCell ref="B15104:B15106"/>
    <mergeCell ref="C15104:D15105"/>
    <mergeCell ref="E15104:E15106"/>
    <mergeCell ref="F15104:F15106"/>
    <mergeCell ref="A15052:F15052"/>
    <mergeCell ref="A15053:F15053"/>
    <mergeCell ref="A15061:F15061"/>
    <mergeCell ref="A15063:A15065"/>
    <mergeCell ref="B15063:B15065"/>
    <mergeCell ref="C15063:D15064"/>
    <mergeCell ref="E15063:E15065"/>
    <mergeCell ref="F15063:F15065"/>
    <mergeCell ref="A15011:F15011"/>
    <mergeCell ref="A15012:F15012"/>
    <mergeCell ref="A15020:F15020"/>
    <mergeCell ref="A15022:A15024"/>
    <mergeCell ref="B15022:B15024"/>
    <mergeCell ref="C15022:D15023"/>
    <mergeCell ref="E15022:E15024"/>
    <mergeCell ref="F15022:F15024"/>
    <mergeCell ref="A14970:F14970"/>
    <mergeCell ref="A14971:F14971"/>
    <mergeCell ref="A14979:F14979"/>
    <mergeCell ref="A14981:A14983"/>
    <mergeCell ref="B14981:B14983"/>
    <mergeCell ref="C14981:D14982"/>
    <mergeCell ref="E14981:E14983"/>
    <mergeCell ref="F14981:F14983"/>
    <mergeCell ref="A14929:F14929"/>
    <mergeCell ref="A14930:F14930"/>
    <mergeCell ref="A14938:F14938"/>
    <mergeCell ref="A14940:A14942"/>
    <mergeCell ref="B14940:B14942"/>
    <mergeCell ref="C14940:D14941"/>
    <mergeCell ref="E14940:E14942"/>
    <mergeCell ref="F14940:F14942"/>
    <mergeCell ref="A14888:F14888"/>
    <mergeCell ref="A14889:F14889"/>
    <mergeCell ref="A14897:F14897"/>
    <mergeCell ref="A14899:A14901"/>
    <mergeCell ref="B14899:B14901"/>
    <mergeCell ref="C14899:D14900"/>
    <mergeCell ref="E14899:E14901"/>
    <mergeCell ref="F14899:F14901"/>
    <mergeCell ref="A14847:F14847"/>
    <mergeCell ref="A14848:F14848"/>
    <mergeCell ref="A14856:F14856"/>
    <mergeCell ref="A14858:A14860"/>
    <mergeCell ref="B14858:B14860"/>
    <mergeCell ref="C14858:D14859"/>
    <mergeCell ref="E14858:E14860"/>
    <mergeCell ref="F14858:F14860"/>
    <mergeCell ref="A14806:F14806"/>
    <mergeCell ref="A14807:F14807"/>
    <mergeCell ref="A14815:F14815"/>
    <mergeCell ref="A14817:A14819"/>
    <mergeCell ref="B14817:B14819"/>
    <mergeCell ref="C14817:D14818"/>
    <mergeCell ref="E14817:E14819"/>
    <mergeCell ref="F14817:F14819"/>
    <mergeCell ref="A14765:F14765"/>
    <mergeCell ref="A14766:F14766"/>
    <mergeCell ref="A14774:F14774"/>
    <mergeCell ref="A14776:A14778"/>
    <mergeCell ref="B14776:B14778"/>
    <mergeCell ref="C14776:D14777"/>
    <mergeCell ref="E14776:E14778"/>
    <mergeCell ref="F14776:F14778"/>
    <mergeCell ref="A14724:F14724"/>
    <mergeCell ref="A14725:F14725"/>
    <mergeCell ref="A14733:F14733"/>
    <mergeCell ref="A14735:A14737"/>
    <mergeCell ref="B14735:B14737"/>
    <mergeCell ref="C14735:D14736"/>
    <mergeCell ref="E14735:E14737"/>
    <mergeCell ref="F14735:F14737"/>
    <mergeCell ref="A14683:F14683"/>
    <mergeCell ref="A14684:F14684"/>
    <mergeCell ref="A14692:F14692"/>
    <mergeCell ref="A14694:A14696"/>
    <mergeCell ref="B14694:B14696"/>
    <mergeCell ref="C14694:D14695"/>
    <mergeCell ref="E14694:E14696"/>
    <mergeCell ref="F14694:F14696"/>
    <mergeCell ref="A14642:F14642"/>
    <mergeCell ref="A14643:F14643"/>
    <mergeCell ref="A14651:F14651"/>
    <mergeCell ref="A14653:A14655"/>
    <mergeCell ref="B14653:B14655"/>
    <mergeCell ref="C14653:D14654"/>
    <mergeCell ref="E14653:E14655"/>
    <mergeCell ref="F14653:F14655"/>
    <mergeCell ref="A14601:F14601"/>
    <mergeCell ref="A14602:F14602"/>
    <mergeCell ref="A14610:F14610"/>
    <mergeCell ref="A14612:A14614"/>
    <mergeCell ref="B14612:B14614"/>
    <mergeCell ref="C14612:D14613"/>
    <mergeCell ref="E14612:E14614"/>
    <mergeCell ref="F14612:F14614"/>
    <mergeCell ref="A14560:F14560"/>
    <mergeCell ref="A14561:F14561"/>
    <mergeCell ref="A14569:F14569"/>
    <mergeCell ref="A14571:A14573"/>
    <mergeCell ref="B14571:B14573"/>
    <mergeCell ref="C14571:D14572"/>
    <mergeCell ref="E14571:E14573"/>
    <mergeCell ref="F14571:F14573"/>
    <mergeCell ref="A14519:F14519"/>
    <mergeCell ref="A14520:F14520"/>
    <mergeCell ref="A14528:F14528"/>
    <mergeCell ref="A14530:A14532"/>
    <mergeCell ref="B14530:B14532"/>
    <mergeCell ref="C14530:D14531"/>
    <mergeCell ref="E14530:E14532"/>
    <mergeCell ref="F14530:F14532"/>
    <mergeCell ref="A14478:F14478"/>
    <mergeCell ref="A14479:F14479"/>
    <mergeCell ref="A14487:F14487"/>
    <mergeCell ref="A14489:A14491"/>
    <mergeCell ref="B14489:B14491"/>
    <mergeCell ref="C14489:D14490"/>
    <mergeCell ref="E14489:E14491"/>
    <mergeCell ref="F14489:F14491"/>
    <mergeCell ref="A14437:F14437"/>
    <mergeCell ref="A14438:F14438"/>
    <mergeCell ref="A14446:F14446"/>
    <mergeCell ref="A14448:A14450"/>
    <mergeCell ref="B14448:B14450"/>
    <mergeCell ref="C14448:D14449"/>
    <mergeCell ref="E14448:E14450"/>
    <mergeCell ref="F14448:F14450"/>
    <mergeCell ref="A14396:F14396"/>
    <mergeCell ref="A14397:F14397"/>
    <mergeCell ref="A14405:F14405"/>
    <mergeCell ref="A14407:A14409"/>
    <mergeCell ref="B14407:B14409"/>
    <mergeCell ref="C14407:D14408"/>
    <mergeCell ref="E14407:E14409"/>
    <mergeCell ref="F14407:F14409"/>
    <mergeCell ref="A14355:F14355"/>
    <mergeCell ref="A14356:F14356"/>
    <mergeCell ref="A14364:F14364"/>
    <mergeCell ref="A14366:A14368"/>
    <mergeCell ref="B14366:B14368"/>
    <mergeCell ref="C14366:D14367"/>
    <mergeCell ref="E14366:E14368"/>
    <mergeCell ref="F14366:F14368"/>
    <mergeCell ref="A14314:F14314"/>
    <mergeCell ref="A14315:F14315"/>
    <mergeCell ref="A14323:F14323"/>
    <mergeCell ref="A14325:A14327"/>
    <mergeCell ref="B14325:B14327"/>
    <mergeCell ref="C14325:D14326"/>
    <mergeCell ref="E14325:E14327"/>
    <mergeCell ref="F14325:F14327"/>
    <mergeCell ref="A14273:F14273"/>
    <mergeCell ref="A14274:F14274"/>
    <mergeCell ref="A14282:F14282"/>
    <mergeCell ref="A14284:A14286"/>
    <mergeCell ref="B14284:B14286"/>
    <mergeCell ref="C14284:D14285"/>
    <mergeCell ref="E14284:E14286"/>
    <mergeCell ref="F14284:F14286"/>
    <mergeCell ref="A14232:F14232"/>
    <mergeCell ref="A14233:F14233"/>
    <mergeCell ref="A14241:F14241"/>
    <mergeCell ref="A14243:A14245"/>
    <mergeCell ref="B14243:B14245"/>
    <mergeCell ref="C14243:D14244"/>
    <mergeCell ref="E14243:E14245"/>
    <mergeCell ref="F14243:F14245"/>
    <mergeCell ref="A14191:F14191"/>
    <mergeCell ref="A14192:F14192"/>
    <mergeCell ref="A14200:F14200"/>
    <mergeCell ref="A14202:A14204"/>
    <mergeCell ref="B14202:B14204"/>
    <mergeCell ref="C14202:D14203"/>
    <mergeCell ref="E14202:E14204"/>
    <mergeCell ref="F14202:F14204"/>
    <mergeCell ref="A14150:F14150"/>
    <mergeCell ref="A14151:F14151"/>
    <mergeCell ref="A14159:F14159"/>
    <mergeCell ref="A14161:A14163"/>
    <mergeCell ref="B14161:B14163"/>
    <mergeCell ref="C14161:D14162"/>
    <mergeCell ref="E14161:E14163"/>
    <mergeCell ref="F14161:F14163"/>
    <mergeCell ref="A14109:F14109"/>
    <mergeCell ref="A14110:F14110"/>
    <mergeCell ref="A14118:F14118"/>
    <mergeCell ref="A14120:A14122"/>
    <mergeCell ref="B14120:B14122"/>
    <mergeCell ref="C14120:D14121"/>
    <mergeCell ref="E14120:E14122"/>
    <mergeCell ref="F14120:F14122"/>
    <mergeCell ref="A14069:F14069"/>
    <mergeCell ref="A14077:F14077"/>
    <mergeCell ref="A14079:A14081"/>
    <mergeCell ref="B14079:B14081"/>
    <mergeCell ref="C14079:D14080"/>
    <mergeCell ref="E14079:E14081"/>
    <mergeCell ref="F14079:F14081"/>
    <mergeCell ref="A14028:F14028"/>
    <mergeCell ref="A14036:F14036"/>
    <mergeCell ref="A14038:A14040"/>
    <mergeCell ref="C14038:D14039"/>
    <mergeCell ref="E14038:E14040"/>
    <mergeCell ref="F14038:F14040"/>
    <mergeCell ref="A13987:F13987"/>
    <mergeCell ref="A13995:F13995"/>
    <mergeCell ref="A13997:A13999"/>
    <mergeCell ref="B13997:B13999"/>
    <mergeCell ref="C13997:D13998"/>
    <mergeCell ref="E13997:E13999"/>
    <mergeCell ref="F13997:F13999"/>
    <mergeCell ref="A14068:F14068"/>
    <mergeCell ref="B14038:B14040"/>
    <mergeCell ref="A14027:F14027"/>
    <mergeCell ref="A13956:A13958"/>
    <mergeCell ref="B13956:B13958"/>
    <mergeCell ref="C13956:D13957"/>
    <mergeCell ref="E13956:E13958"/>
    <mergeCell ref="F13956:F13958"/>
    <mergeCell ref="A13905:F13905"/>
    <mergeCell ref="A13913:F13913"/>
    <mergeCell ref="A13915:A13917"/>
    <mergeCell ref="B13915:B13917"/>
    <mergeCell ref="C13915:D13916"/>
    <mergeCell ref="E13915:E13917"/>
    <mergeCell ref="F13915:F13917"/>
    <mergeCell ref="A13864:F13864"/>
    <mergeCell ref="A13872:F13872"/>
    <mergeCell ref="A13874:A13876"/>
    <mergeCell ref="B13874:B13876"/>
    <mergeCell ref="C13874:D13875"/>
    <mergeCell ref="E13874:E13876"/>
    <mergeCell ref="F13874:F13876"/>
    <mergeCell ref="F13833:F13835"/>
    <mergeCell ref="A13782:F13782"/>
    <mergeCell ref="A13790:F13790"/>
    <mergeCell ref="A13792:A13794"/>
    <mergeCell ref="B13792:B13794"/>
    <mergeCell ref="C13792:D13793"/>
    <mergeCell ref="E13792:E13794"/>
    <mergeCell ref="F13792:F13794"/>
    <mergeCell ref="A13741:F13741"/>
    <mergeCell ref="A13749:F13749"/>
    <mergeCell ref="A13751:A13753"/>
    <mergeCell ref="B13751:B13753"/>
    <mergeCell ref="C13751:D13752"/>
    <mergeCell ref="E13751:E13753"/>
    <mergeCell ref="F13751:F13753"/>
    <mergeCell ref="A13946:F13946"/>
    <mergeCell ref="A13954:F13954"/>
    <mergeCell ref="A13495:F13495"/>
    <mergeCell ref="A13503:F13503"/>
    <mergeCell ref="A13505:A13507"/>
    <mergeCell ref="B13505:B13507"/>
    <mergeCell ref="C13505:D13506"/>
    <mergeCell ref="E13505:E13507"/>
    <mergeCell ref="F13505:F13507"/>
    <mergeCell ref="A13700:F13700"/>
    <mergeCell ref="A13708:F13708"/>
    <mergeCell ref="A13710:A13712"/>
    <mergeCell ref="B13710:B13712"/>
    <mergeCell ref="C13710:D13711"/>
    <mergeCell ref="E13710:E13712"/>
    <mergeCell ref="F13710:F13712"/>
    <mergeCell ref="A13659:F13659"/>
    <mergeCell ref="A13667:F13667"/>
    <mergeCell ref="A13669:A13671"/>
    <mergeCell ref="B13669:B13671"/>
    <mergeCell ref="C13669:D13670"/>
    <mergeCell ref="E13669:E13671"/>
    <mergeCell ref="F13669:F13671"/>
    <mergeCell ref="A13618:F13618"/>
    <mergeCell ref="A13626:F13626"/>
    <mergeCell ref="A13628:A13630"/>
    <mergeCell ref="B13628:B13630"/>
    <mergeCell ref="C13628:D13629"/>
    <mergeCell ref="E13628:E13630"/>
    <mergeCell ref="F13628:F13630"/>
    <mergeCell ref="A13453:F13453"/>
    <mergeCell ref="A13454:F13454"/>
    <mergeCell ref="A13462:F13462"/>
    <mergeCell ref="A13464:A13466"/>
    <mergeCell ref="B13464:B13466"/>
    <mergeCell ref="C13464:D13465"/>
    <mergeCell ref="E13464:E13466"/>
    <mergeCell ref="F13464:F13466"/>
    <mergeCell ref="A13412:F13412"/>
    <mergeCell ref="A13413:F13413"/>
    <mergeCell ref="A13421:F13421"/>
    <mergeCell ref="A13423:A13425"/>
    <mergeCell ref="B13423:B13425"/>
    <mergeCell ref="C13423:D13424"/>
    <mergeCell ref="E13423:E13425"/>
    <mergeCell ref="F13423:F13425"/>
    <mergeCell ref="A13371:F13371"/>
    <mergeCell ref="A13372:F13372"/>
    <mergeCell ref="A13380:F13380"/>
    <mergeCell ref="A13382:A13384"/>
    <mergeCell ref="B13382:B13384"/>
    <mergeCell ref="C13382:D13383"/>
    <mergeCell ref="E13382:E13384"/>
    <mergeCell ref="F13382:F13384"/>
    <mergeCell ref="A13330:F13330"/>
    <mergeCell ref="A13331:F13331"/>
    <mergeCell ref="A13339:F13339"/>
    <mergeCell ref="A13341:A13343"/>
    <mergeCell ref="B13341:B13343"/>
    <mergeCell ref="C13341:D13342"/>
    <mergeCell ref="E13341:E13343"/>
    <mergeCell ref="F13341:F13343"/>
    <mergeCell ref="A13289:F13289"/>
    <mergeCell ref="A13290:F13290"/>
    <mergeCell ref="A13298:F13298"/>
    <mergeCell ref="A13300:A13302"/>
    <mergeCell ref="B13300:B13302"/>
    <mergeCell ref="C13300:D13301"/>
    <mergeCell ref="E13300:E13302"/>
    <mergeCell ref="F13300:F13302"/>
    <mergeCell ref="A13248:F13248"/>
    <mergeCell ref="A13249:F13249"/>
    <mergeCell ref="A13257:F13257"/>
    <mergeCell ref="A13259:A13261"/>
    <mergeCell ref="B13259:B13261"/>
    <mergeCell ref="C13259:D13260"/>
    <mergeCell ref="E13259:E13261"/>
    <mergeCell ref="F13259:F13261"/>
    <mergeCell ref="A13207:F13207"/>
    <mergeCell ref="A13208:F13208"/>
    <mergeCell ref="A13216:F13216"/>
    <mergeCell ref="A13218:A13220"/>
    <mergeCell ref="B13218:B13220"/>
    <mergeCell ref="C13218:D13219"/>
    <mergeCell ref="E13218:E13220"/>
    <mergeCell ref="F13218:F13220"/>
    <mergeCell ref="A13166:F13166"/>
    <mergeCell ref="A13167:F13167"/>
    <mergeCell ref="A13175:F13175"/>
    <mergeCell ref="A13177:A13179"/>
    <mergeCell ref="B13177:B13179"/>
    <mergeCell ref="C13177:D13178"/>
    <mergeCell ref="E13177:E13179"/>
    <mergeCell ref="F13177:F13179"/>
    <mergeCell ref="A13125:F13125"/>
    <mergeCell ref="A13126:F13126"/>
    <mergeCell ref="A13134:F13134"/>
    <mergeCell ref="A13136:A13138"/>
    <mergeCell ref="B13136:B13138"/>
    <mergeCell ref="C13136:D13137"/>
    <mergeCell ref="E13136:E13138"/>
    <mergeCell ref="F13136:F13138"/>
    <mergeCell ref="A13084:F13084"/>
    <mergeCell ref="A13085:F13085"/>
    <mergeCell ref="A13093:F13093"/>
    <mergeCell ref="A13095:A13097"/>
    <mergeCell ref="B13095:B13097"/>
    <mergeCell ref="C13095:D13096"/>
    <mergeCell ref="E13095:E13097"/>
    <mergeCell ref="F13095:F13097"/>
    <mergeCell ref="A13043:F13043"/>
    <mergeCell ref="A13044:F13044"/>
    <mergeCell ref="A13052:F13052"/>
    <mergeCell ref="A13054:A13056"/>
    <mergeCell ref="B13054:B13056"/>
    <mergeCell ref="C13054:D13055"/>
    <mergeCell ref="E13054:E13056"/>
    <mergeCell ref="F13054:F13056"/>
    <mergeCell ref="A13002:F13002"/>
    <mergeCell ref="A13003:F13003"/>
    <mergeCell ref="A13011:F13011"/>
    <mergeCell ref="A13013:A13015"/>
    <mergeCell ref="B13013:B13015"/>
    <mergeCell ref="C13013:D13014"/>
    <mergeCell ref="E13013:E13015"/>
    <mergeCell ref="F13013:F13015"/>
    <mergeCell ref="A12961:F12961"/>
    <mergeCell ref="A12962:F12962"/>
    <mergeCell ref="A12970:F12970"/>
    <mergeCell ref="A12972:A12974"/>
    <mergeCell ref="B12972:B12974"/>
    <mergeCell ref="C12972:D12973"/>
    <mergeCell ref="E12972:E12974"/>
    <mergeCell ref="F12972:F12974"/>
    <mergeCell ref="A12920:F12920"/>
    <mergeCell ref="A12921:F12921"/>
    <mergeCell ref="A12929:F12929"/>
    <mergeCell ref="A12931:A12933"/>
    <mergeCell ref="B12931:B12933"/>
    <mergeCell ref="C12931:D12932"/>
    <mergeCell ref="E12931:E12933"/>
    <mergeCell ref="F12931:F12933"/>
    <mergeCell ref="A12879:F12879"/>
    <mergeCell ref="A12880:F12880"/>
    <mergeCell ref="A12888:F12888"/>
    <mergeCell ref="A12890:A12892"/>
    <mergeCell ref="B12890:B12892"/>
    <mergeCell ref="C12890:D12891"/>
    <mergeCell ref="E12890:E12892"/>
    <mergeCell ref="F12890:F12892"/>
    <mergeCell ref="A12838:F12838"/>
    <mergeCell ref="A12839:F12839"/>
    <mergeCell ref="A12847:F12847"/>
    <mergeCell ref="A12849:A12851"/>
    <mergeCell ref="B12849:B12851"/>
    <mergeCell ref="C12849:D12850"/>
    <mergeCell ref="E12849:E12851"/>
    <mergeCell ref="F12849:F12851"/>
    <mergeCell ref="A12797:F12797"/>
    <mergeCell ref="A12798:F12798"/>
    <mergeCell ref="A12806:F12806"/>
    <mergeCell ref="A12808:A12810"/>
    <mergeCell ref="B12808:B12810"/>
    <mergeCell ref="C12808:D12809"/>
    <mergeCell ref="E12808:E12810"/>
    <mergeCell ref="F12808:F12810"/>
    <mergeCell ref="A12756:F12756"/>
    <mergeCell ref="A12757:F12757"/>
    <mergeCell ref="A12765:F12765"/>
    <mergeCell ref="A12767:A12769"/>
    <mergeCell ref="B12767:B12769"/>
    <mergeCell ref="C12767:D12768"/>
    <mergeCell ref="E12767:E12769"/>
    <mergeCell ref="F12767:F12769"/>
    <mergeCell ref="A12715:F12715"/>
    <mergeCell ref="A12716:F12716"/>
    <mergeCell ref="A12724:F12724"/>
    <mergeCell ref="A12726:A12728"/>
    <mergeCell ref="B12726:B12728"/>
    <mergeCell ref="C12726:D12727"/>
    <mergeCell ref="E12726:E12728"/>
    <mergeCell ref="F12726:F12728"/>
    <mergeCell ref="A12674:F12674"/>
    <mergeCell ref="A12675:F12675"/>
    <mergeCell ref="A12683:F12683"/>
    <mergeCell ref="A12685:A12687"/>
    <mergeCell ref="B12685:B12687"/>
    <mergeCell ref="C12685:D12686"/>
    <mergeCell ref="E12685:E12687"/>
    <mergeCell ref="F12685:F12687"/>
    <mergeCell ref="A12633:F12633"/>
    <mergeCell ref="A12634:F12634"/>
    <mergeCell ref="A12642:F12642"/>
    <mergeCell ref="A12644:A12646"/>
    <mergeCell ref="B12644:B12646"/>
    <mergeCell ref="C12644:D12645"/>
    <mergeCell ref="E12644:E12646"/>
    <mergeCell ref="F12644:F12646"/>
    <mergeCell ref="A12592:F12592"/>
    <mergeCell ref="A12593:F12593"/>
    <mergeCell ref="A12601:F12601"/>
    <mergeCell ref="A12603:A12605"/>
    <mergeCell ref="B12603:B12605"/>
    <mergeCell ref="C12603:D12604"/>
    <mergeCell ref="E12603:E12605"/>
    <mergeCell ref="F12603:F12605"/>
    <mergeCell ref="A12551:F12551"/>
    <mergeCell ref="A12552:F12552"/>
    <mergeCell ref="A12560:F12560"/>
    <mergeCell ref="A12562:A12564"/>
    <mergeCell ref="B12562:B12564"/>
    <mergeCell ref="C12562:D12563"/>
    <mergeCell ref="E12562:E12564"/>
    <mergeCell ref="F12562:F12564"/>
    <mergeCell ref="A12510:F12510"/>
    <mergeCell ref="A12511:F12511"/>
    <mergeCell ref="A12519:F12519"/>
    <mergeCell ref="A12521:A12523"/>
    <mergeCell ref="B12521:B12523"/>
    <mergeCell ref="C12521:D12522"/>
    <mergeCell ref="E12521:E12523"/>
    <mergeCell ref="F12521:F12523"/>
    <mergeCell ref="A12469:F12469"/>
    <mergeCell ref="A12470:F12470"/>
    <mergeCell ref="A12478:F12478"/>
    <mergeCell ref="A12480:A12482"/>
    <mergeCell ref="B12480:B12482"/>
    <mergeCell ref="C12480:D12481"/>
    <mergeCell ref="E12480:E12482"/>
    <mergeCell ref="F12480:F12482"/>
    <mergeCell ref="A12428:F12428"/>
    <mergeCell ref="A12429:F12429"/>
    <mergeCell ref="A12437:F12437"/>
    <mergeCell ref="A12439:A12441"/>
    <mergeCell ref="B12439:B12441"/>
    <mergeCell ref="C12439:D12440"/>
    <mergeCell ref="E12439:E12441"/>
    <mergeCell ref="F12439:F12441"/>
    <mergeCell ref="A12387:F12387"/>
    <mergeCell ref="A12388:F12388"/>
    <mergeCell ref="A12396:F12396"/>
    <mergeCell ref="A12398:A12400"/>
    <mergeCell ref="B12398:B12400"/>
    <mergeCell ref="C12398:D12399"/>
    <mergeCell ref="E12398:E12400"/>
    <mergeCell ref="F12398:F12400"/>
    <mergeCell ref="A12346:F12346"/>
    <mergeCell ref="A12347:F12347"/>
    <mergeCell ref="A12355:F12355"/>
    <mergeCell ref="A12357:A12359"/>
    <mergeCell ref="B12357:B12359"/>
    <mergeCell ref="C12357:D12358"/>
    <mergeCell ref="E12357:E12359"/>
    <mergeCell ref="F12357:F12359"/>
    <mergeCell ref="A12305:F12305"/>
    <mergeCell ref="A12306:F12306"/>
    <mergeCell ref="A12314:F12314"/>
    <mergeCell ref="A12316:A12318"/>
    <mergeCell ref="B12316:B12318"/>
    <mergeCell ref="C12316:D12317"/>
    <mergeCell ref="E12316:E12318"/>
    <mergeCell ref="F12316:F12318"/>
    <mergeCell ref="A12265:F12265"/>
    <mergeCell ref="A12273:F12273"/>
    <mergeCell ref="A12275:A12277"/>
    <mergeCell ref="B12275:B12277"/>
    <mergeCell ref="C12275:D12276"/>
    <mergeCell ref="E12275:E12277"/>
    <mergeCell ref="F12275:F12277"/>
    <mergeCell ref="A12224:F12224"/>
    <mergeCell ref="A12232:F12232"/>
    <mergeCell ref="A12234:A12236"/>
    <mergeCell ref="C12234:D12235"/>
    <mergeCell ref="E12234:E12236"/>
    <mergeCell ref="F12234:F12236"/>
    <mergeCell ref="A12183:F12183"/>
    <mergeCell ref="A12191:F12191"/>
    <mergeCell ref="A12193:A12195"/>
    <mergeCell ref="B12193:B12195"/>
    <mergeCell ref="C12193:D12194"/>
    <mergeCell ref="E12193:E12195"/>
    <mergeCell ref="F12193:F12195"/>
    <mergeCell ref="A12142:F12142"/>
    <mergeCell ref="A12150:F12150"/>
    <mergeCell ref="A12152:A12154"/>
    <mergeCell ref="B12152:B12154"/>
    <mergeCell ref="C12152:D12153"/>
    <mergeCell ref="E12152:E12154"/>
    <mergeCell ref="F12152:F12154"/>
    <mergeCell ref="A12101:F12101"/>
    <mergeCell ref="A12109:F12109"/>
    <mergeCell ref="A12111:A12113"/>
    <mergeCell ref="B12111:B12113"/>
    <mergeCell ref="C12111:D12112"/>
    <mergeCell ref="E12111:E12113"/>
    <mergeCell ref="F12111:F12113"/>
    <mergeCell ref="A12060:F12060"/>
    <mergeCell ref="A12068:F12068"/>
    <mergeCell ref="A12070:A12072"/>
    <mergeCell ref="B12070:B12072"/>
    <mergeCell ref="C12070:D12071"/>
    <mergeCell ref="E12070:E12072"/>
    <mergeCell ref="F12070:F12072"/>
    <mergeCell ref="A12019:F12019"/>
    <mergeCell ref="A12027:F12027"/>
    <mergeCell ref="A12029:A12031"/>
    <mergeCell ref="B12029:B12031"/>
    <mergeCell ref="C12029:D12030"/>
    <mergeCell ref="E12029:E12031"/>
    <mergeCell ref="F12029:F12031"/>
    <mergeCell ref="A11978:F11978"/>
    <mergeCell ref="A11986:F11986"/>
    <mergeCell ref="A11988:A11990"/>
    <mergeCell ref="B11988:B11990"/>
    <mergeCell ref="C11988:D11989"/>
    <mergeCell ref="E11988:E11990"/>
    <mergeCell ref="F11988:F11990"/>
    <mergeCell ref="A11937:F11937"/>
    <mergeCell ref="A11945:F11945"/>
    <mergeCell ref="A11947:A11949"/>
    <mergeCell ref="B11947:B11949"/>
    <mergeCell ref="C11947:D11948"/>
    <mergeCell ref="E11947:E11949"/>
    <mergeCell ref="F11947:F11949"/>
    <mergeCell ref="A11896:F11896"/>
    <mergeCell ref="A11904:F11904"/>
    <mergeCell ref="A11906:A11908"/>
    <mergeCell ref="B11906:B11908"/>
    <mergeCell ref="C11906:D11907"/>
    <mergeCell ref="E11906:E11908"/>
    <mergeCell ref="F11906:F11908"/>
    <mergeCell ref="A11854:F11854"/>
    <mergeCell ref="A11855:F11855"/>
    <mergeCell ref="A11863:F11863"/>
    <mergeCell ref="A11865:A11867"/>
    <mergeCell ref="B11865:B11867"/>
    <mergeCell ref="C11865:D11866"/>
    <mergeCell ref="E11865:E11867"/>
    <mergeCell ref="F11865:F11867"/>
    <mergeCell ref="A11813:F11813"/>
    <mergeCell ref="A11814:F11814"/>
    <mergeCell ref="A11822:F11822"/>
    <mergeCell ref="A11824:A11826"/>
    <mergeCell ref="B11824:B11826"/>
    <mergeCell ref="C11824:D11825"/>
    <mergeCell ref="E11824:E11826"/>
    <mergeCell ref="F11824:F11826"/>
    <mergeCell ref="A11772:F11772"/>
    <mergeCell ref="A11773:F11773"/>
    <mergeCell ref="A11781:F11781"/>
    <mergeCell ref="A11783:A11785"/>
    <mergeCell ref="B11783:B11785"/>
    <mergeCell ref="C11783:D11784"/>
    <mergeCell ref="E11783:E11785"/>
    <mergeCell ref="F11783:F11785"/>
    <mergeCell ref="A11731:F11731"/>
    <mergeCell ref="A11732:F11732"/>
    <mergeCell ref="A11740:F11740"/>
    <mergeCell ref="A11742:A11744"/>
    <mergeCell ref="B11742:B11744"/>
    <mergeCell ref="C11742:D11743"/>
    <mergeCell ref="E11742:E11744"/>
    <mergeCell ref="F11742:F11744"/>
    <mergeCell ref="A11690:F11690"/>
    <mergeCell ref="A11691:F11691"/>
    <mergeCell ref="A11699:F11699"/>
    <mergeCell ref="A11701:A11703"/>
    <mergeCell ref="B11701:B11703"/>
    <mergeCell ref="C11701:D11702"/>
    <mergeCell ref="E11701:E11703"/>
    <mergeCell ref="F11701:F11703"/>
    <mergeCell ref="A11649:F11649"/>
    <mergeCell ref="A11650:F11650"/>
    <mergeCell ref="A11658:F11658"/>
    <mergeCell ref="A11660:A11662"/>
    <mergeCell ref="B11660:B11662"/>
    <mergeCell ref="C11660:D11661"/>
    <mergeCell ref="E11660:E11662"/>
    <mergeCell ref="F11660:F11662"/>
    <mergeCell ref="A11608:F11608"/>
    <mergeCell ref="A11609:F11609"/>
    <mergeCell ref="A11617:F11617"/>
    <mergeCell ref="A11619:A11621"/>
    <mergeCell ref="B11619:B11621"/>
    <mergeCell ref="C11619:D11620"/>
    <mergeCell ref="E11619:E11621"/>
    <mergeCell ref="F11619:F11621"/>
    <mergeCell ref="A11567:F11567"/>
    <mergeCell ref="A11568:F11568"/>
    <mergeCell ref="A11576:F11576"/>
    <mergeCell ref="A11578:A11580"/>
    <mergeCell ref="B11578:B11580"/>
    <mergeCell ref="C11578:D11579"/>
    <mergeCell ref="E11578:E11580"/>
    <mergeCell ref="F11578:F11580"/>
    <mergeCell ref="A11526:F11526"/>
    <mergeCell ref="A11527:F11527"/>
    <mergeCell ref="A11535:F11535"/>
    <mergeCell ref="A11537:A11539"/>
    <mergeCell ref="B11537:B11539"/>
    <mergeCell ref="C11537:D11538"/>
    <mergeCell ref="E11537:E11539"/>
    <mergeCell ref="F11537:F11539"/>
    <mergeCell ref="A11485:F11485"/>
    <mergeCell ref="A11486:F11486"/>
    <mergeCell ref="A11494:F11494"/>
    <mergeCell ref="A11496:A11498"/>
    <mergeCell ref="B11496:B11498"/>
    <mergeCell ref="C11496:D11497"/>
    <mergeCell ref="E11496:E11498"/>
    <mergeCell ref="F11496:F11498"/>
    <mergeCell ref="A11444:F11444"/>
    <mergeCell ref="A11445:F11445"/>
    <mergeCell ref="A11453:F11453"/>
    <mergeCell ref="A11455:A11457"/>
    <mergeCell ref="B11455:B11457"/>
    <mergeCell ref="C11455:D11456"/>
    <mergeCell ref="E11455:E11457"/>
    <mergeCell ref="F11455:F11457"/>
    <mergeCell ref="A11403:F11403"/>
    <mergeCell ref="A11404:F11404"/>
    <mergeCell ref="A11412:F11412"/>
    <mergeCell ref="A11414:A11416"/>
    <mergeCell ref="B11414:B11416"/>
    <mergeCell ref="C11414:D11415"/>
    <mergeCell ref="E11414:E11416"/>
    <mergeCell ref="F11414:F11416"/>
    <mergeCell ref="A11362:F11362"/>
    <mergeCell ref="A11363:F11363"/>
    <mergeCell ref="A11371:F11371"/>
    <mergeCell ref="A11373:A11375"/>
    <mergeCell ref="B11373:B11375"/>
    <mergeCell ref="C11373:D11374"/>
    <mergeCell ref="E11373:E11375"/>
    <mergeCell ref="F11373:F11375"/>
    <mergeCell ref="A11321:F11321"/>
    <mergeCell ref="A11322:F11322"/>
    <mergeCell ref="A11330:F11330"/>
    <mergeCell ref="A11332:A11334"/>
    <mergeCell ref="B11332:B11334"/>
    <mergeCell ref="C11332:D11333"/>
    <mergeCell ref="E11332:E11334"/>
    <mergeCell ref="F11332:F11334"/>
    <mergeCell ref="A11280:F11280"/>
    <mergeCell ref="A11281:F11281"/>
    <mergeCell ref="A11289:F11289"/>
    <mergeCell ref="A11291:A11293"/>
    <mergeCell ref="B11291:B11293"/>
    <mergeCell ref="C11291:D11292"/>
    <mergeCell ref="E11291:E11293"/>
    <mergeCell ref="F11291:F11293"/>
    <mergeCell ref="A11239:F11239"/>
    <mergeCell ref="A11240:F11240"/>
    <mergeCell ref="A11248:F11248"/>
    <mergeCell ref="A11250:A11252"/>
    <mergeCell ref="B11250:B11252"/>
    <mergeCell ref="C11250:D11251"/>
    <mergeCell ref="E11250:E11252"/>
    <mergeCell ref="F11250:F11252"/>
    <mergeCell ref="A11198:F11198"/>
    <mergeCell ref="A11199:F11199"/>
    <mergeCell ref="A11207:F11207"/>
    <mergeCell ref="A11209:A11211"/>
    <mergeCell ref="B11209:B11211"/>
    <mergeCell ref="C11209:D11210"/>
    <mergeCell ref="E11209:E11211"/>
    <mergeCell ref="F11209:F11211"/>
    <mergeCell ref="A11157:F11157"/>
    <mergeCell ref="A11158:F11158"/>
    <mergeCell ref="A11166:F11166"/>
    <mergeCell ref="A11168:A11170"/>
    <mergeCell ref="C11168:D11169"/>
    <mergeCell ref="E11168:E11170"/>
    <mergeCell ref="F11168:F11170"/>
    <mergeCell ref="A11116:F11116"/>
    <mergeCell ref="A11117:F11117"/>
    <mergeCell ref="A11125:F11125"/>
    <mergeCell ref="A11127:A11129"/>
    <mergeCell ref="B11127:B11129"/>
    <mergeCell ref="C11127:D11128"/>
    <mergeCell ref="E11127:E11129"/>
    <mergeCell ref="F11127:F11129"/>
    <mergeCell ref="A11075:F11075"/>
    <mergeCell ref="A11076:F11076"/>
    <mergeCell ref="A11084:F11084"/>
    <mergeCell ref="A11086:A11088"/>
    <mergeCell ref="B11086:B11088"/>
    <mergeCell ref="C11086:D11087"/>
    <mergeCell ref="E11086:E11088"/>
    <mergeCell ref="F11086:F11088"/>
    <mergeCell ref="A11035:F11035"/>
    <mergeCell ref="A11043:F11043"/>
    <mergeCell ref="A11045:A11047"/>
    <mergeCell ref="B11045:B11047"/>
    <mergeCell ref="C11045:D11046"/>
    <mergeCell ref="E11045:E11047"/>
    <mergeCell ref="F11045:F11047"/>
    <mergeCell ref="A10994:F10994"/>
    <mergeCell ref="A11002:F11002"/>
    <mergeCell ref="A11004:A11006"/>
    <mergeCell ref="B11004:B11006"/>
    <mergeCell ref="C11004:D11005"/>
    <mergeCell ref="E11004:E11006"/>
    <mergeCell ref="F11004:F11006"/>
    <mergeCell ref="A10953:F10953"/>
    <mergeCell ref="A10961:F10961"/>
    <mergeCell ref="A10963:A10965"/>
    <mergeCell ref="B10963:B10965"/>
    <mergeCell ref="C10963:D10964"/>
    <mergeCell ref="E10963:E10965"/>
    <mergeCell ref="F10963:F10965"/>
    <mergeCell ref="A10912:F10912"/>
    <mergeCell ref="A10920:F10920"/>
    <mergeCell ref="A10922:A10924"/>
    <mergeCell ref="B10922:B10924"/>
    <mergeCell ref="C10922:D10923"/>
    <mergeCell ref="E10922:E10924"/>
    <mergeCell ref="F10922:F10924"/>
    <mergeCell ref="A10871:F10871"/>
    <mergeCell ref="A10879:F10879"/>
    <mergeCell ref="A10881:A10883"/>
    <mergeCell ref="B10881:B10883"/>
    <mergeCell ref="C10881:D10882"/>
    <mergeCell ref="E10881:E10883"/>
    <mergeCell ref="F10881:F10883"/>
    <mergeCell ref="A10830:F10830"/>
    <mergeCell ref="A10838:F10838"/>
    <mergeCell ref="A10840:A10842"/>
    <mergeCell ref="B10840:B10842"/>
    <mergeCell ref="C10840:D10841"/>
    <mergeCell ref="E10840:E10842"/>
    <mergeCell ref="F10840:F10842"/>
    <mergeCell ref="A10789:F10789"/>
    <mergeCell ref="A10797:F10797"/>
    <mergeCell ref="A10799:A10801"/>
    <mergeCell ref="B10799:B10801"/>
    <mergeCell ref="C10799:D10800"/>
    <mergeCell ref="E10799:E10801"/>
    <mergeCell ref="F10799:F10801"/>
    <mergeCell ref="A10748:F10748"/>
    <mergeCell ref="A10756:F10756"/>
    <mergeCell ref="A10758:A10760"/>
    <mergeCell ref="B10758:B10760"/>
    <mergeCell ref="C10758:D10759"/>
    <mergeCell ref="E10758:E10760"/>
    <mergeCell ref="F10758:F10760"/>
    <mergeCell ref="A10706:F10706"/>
    <mergeCell ref="A10707:F10707"/>
    <mergeCell ref="A10715:F10715"/>
    <mergeCell ref="A10717:A10719"/>
    <mergeCell ref="B10717:B10719"/>
    <mergeCell ref="C10717:D10718"/>
    <mergeCell ref="E10717:E10719"/>
    <mergeCell ref="F10717:F10719"/>
    <mergeCell ref="A10665:F10665"/>
    <mergeCell ref="A10666:F10666"/>
    <mergeCell ref="A10674:F10674"/>
    <mergeCell ref="A10676:A10678"/>
    <mergeCell ref="B10676:B10678"/>
    <mergeCell ref="C10676:D10677"/>
    <mergeCell ref="E10676:E10678"/>
    <mergeCell ref="F10676:F10678"/>
    <mergeCell ref="A10624:F10624"/>
    <mergeCell ref="A10625:F10625"/>
    <mergeCell ref="A10633:F10633"/>
    <mergeCell ref="A10635:A10637"/>
    <mergeCell ref="B10635:B10637"/>
    <mergeCell ref="C10635:D10636"/>
    <mergeCell ref="E10635:E10637"/>
    <mergeCell ref="F10635:F10637"/>
    <mergeCell ref="A10583:F10583"/>
    <mergeCell ref="A10584:F10584"/>
    <mergeCell ref="A10592:F10592"/>
    <mergeCell ref="A10594:A10596"/>
    <mergeCell ref="B10594:B10596"/>
    <mergeCell ref="C10594:D10595"/>
    <mergeCell ref="E10594:E10596"/>
    <mergeCell ref="F10594:F10596"/>
    <mergeCell ref="A10542:F10542"/>
    <mergeCell ref="A10543:F10543"/>
    <mergeCell ref="A10551:F10551"/>
    <mergeCell ref="A10553:A10555"/>
    <mergeCell ref="B10553:B10555"/>
    <mergeCell ref="C10553:D10554"/>
    <mergeCell ref="E10553:E10555"/>
    <mergeCell ref="F10553:F10555"/>
    <mergeCell ref="A10501:F10501"/>
    <mergeCell ref="A10502:F10502"/>
    <mergeCell ref="A10510:F10510"/>
    <mergeCell ref="A10512:A10514"/>
    <mergeCell ref="B10512:B10514"/>
    <mergeCell ref="C10512:D10513"/>
    <mergeCell ref="E10512:E10514"/>
    <mergeCell ref="F10512:F10514"/>
    <mergeCell ref="A10460:F10460"/>
    <mergeCell ref="A10461:F10461"/>
    <mergeCell ref="A10469:F10469"/>
    <mergeCell ref="A10471:A10473"/>
    <mergeCell ref="B10471:B10473"/>
    <mergeCell ref="C10471:D10472"/>
    <mergeCell ref="E10471:E10473"/>
    <mergeCell ref="F10471:F10473"/>
    <mergeCell ref="A10419:F10419"/>
    <mergeCell ref="A10420:F10420"/>
    <mergeCell ref="A10428:F10428"/>
    <mergeCell ref="A10430:A10432"/>
    <mergeCell ref="B10430:B10432"/>
    <mergeCell ref="C10430:D10431"/>
    <mergeCell ref="E10430:E10432"/>
    <mergeCell ref="F10430:F10432"/>
    <mergeCell ref="A10378:F10378"/>
    <mergeCell ref="A10379:F10379"/>
    <mergeCell ref="A10387:F10387"/>
    <mergeCell ref="A10389:A10391"/>
    <mergeCell ref="B10389:B10391"/>
    <mergeCell ref="C10389:D10390"/>
    <mergeCell ref="E10389:E10391"/>
    <mergeCell ref="F10389:F10391"/>
    <mergeCell ref="A10337:F10337"/>
    <mergeCell ref="A10338:F10338"/>
    <mergeCell ref="A10346:F10346"/>
    <mergeCell ref="A10348:A10350"/>
    <mergeCell ref="B10348:B10350"/>
    <mergeCell ref="C10348:D10349"/>
    <mergeCell ref="E10348:E10350"/>
    <mergeCell ref="F10348:F10350"/>
    <mergeCell ref="A10296:F10296"/>
    <mergeCell ref="A10297:F10297"/>
    <mergeCell ref="A10305:F10305"/>
    <mergeCell ref="A10307:A10309"/>
    <mergeCell ref="B10307:B10309"/>
    <mergeCell ref="C10307:D10308"/>
    <mergeCell ref="E10307:E10309"/>
    <mergeCell ref="F10307:F10309"/>
    <mergeCell ref="A10051:F10051"/>
    <mergeCell ref="A10059:F10059"/>
    <mergeCell ref="A10061:A10063"/>
    <mergeCell ref="C10061:D10062"/>
    <mergeCell ref="E10061:E10063"/>
    <mergeCell ref="F10061:F10063"/>
    <mergeCell ref="B10061:B10063"/>
    <mergeCell ref="A10255:F10255"/>
    <mergeCell ref="A10256:F10256"/>
    <mergeCell ref="A10264:F10264"/>
    <mergeCell ref="A10266:A10268"/>
    <mergeCell ref="B10266:B10268"/>
    <mergeCell ref="C10266:D10267"/>
    <mergeCell ref="E10266:E10268"/>
    <mergeCell ref="F10266:F10268"/>
    <mergeCell ref="A10214:F10214"/>
    <mergeCell ref="A10215:F10215"/>
    <mergeCell ref="A10223:F10223"/>
    <mergeCell ref="A10225:A10227"/>
    <mergeCell ref="B10225:B10227"/>
    <mergeCell ref="C10225:D10226"/>
    <mergeCell ref="E10225:E10227"/>
    <mergeCell ref="F10225:F10227"/>
    <mergeCell ref="A10173:F10173"/>
    <mergeCell ref="A10174:F10174"/>
    <mergeCell ref="A10182:F10182"/>
    <mergeCell ref="A10184:A10186"/>
    <mergeCell ref="B10184:B10186"/>
    <mergeCell ref="C10184:D10185"/>
    <mergeCell ref="E10184:E10186"/>
    <mergeCell ref="F10184:F10186"/>
    <mergeCell ref="A10010:F10010"/>
    <mergeCell ref="A10018:F10018"/>
    <mergeCell ref="A10020:A10022"/>
    <mergeCell ref="B10020:B10022"/>
    <mergeCell ref="C10020:D10021"/>
    <mergeCell ref="E10020:E10022"/>
    <mergeCell ref="F10020:F10022"/>
    <mergeCell ref="A9969:F9969"/>
    <mergeCell ref="A9977:F9977"/>
    <mergeCell ref="A9979:A9981"/>
    <mergeCell ref="B9979:B9981"/>
    <mergeCell ref="C9979:D9980"/>
    <mergeCell ref="E9979:E9981"/>
    <mergeCell ref="F9979:F9981"/>
    <mergeCell ref="A9928:F9928"/>
    <mergeCell ref="A9936:F9936"/>
    <mergeCell ref="A9938:A9940"/>
    <mergeCell ref="B9938:B9940"/>
    <mergeCell ref="C9938:D9939"/>
    <mergeCell ref="E9938:E9940"/>
    <mergeCell ref="F9938:F9940"/>
    <mergeCell ref="A9887:F9887"/>
    <mergeCell ref="A9895:F9895"/>
    <mergeCell ref="A9897:A9899"/>
    <mergeCell ref="B9897:B9899"/>
    <mergeCell ref="C9897:D9898"/>
    <mergeCell ref="E9897:E9899"/>
    <mergeCell ref="F9897:F9899"/>
    <mergeCell ref="A9846:F9846"/>
    <mergeCell ref="A9854:F9854"/>
    <mergeCell ref="A9856:A9858"/>
    <mergeCell ref="B9856:B9858"/>
    <mergeCell ref="C9856:D9857"/>
    <mergeCell ref="E9856:E9858"/>
    <mergeCell ref="F9856:F9858"/>
    <mergeCell ref="A9805:F9805"/>
    <mergeCell ref="A9813:F9813"/>
    <mergeCell ref="A9815:A9817"/>
    <mergeCell ref="B9815:B9817"/>
    <mergeCell ref="C9815:D9816"/>
    <mergeCell ref="E9815:E9817"/>
    <mergeCell ref="F9815:F9817"/>
    <mergeCell ref="A9764:F9764"/>
    <mergeCell ref="A9772:F9772"/>
    <mergeCell ref="A9774:A9776"/>
    <mergeCell ref="B9774:B9776"/>
    <mergeCell ref="C9774:D9775"/>
    <mergeCell ref="E9774:E9776"/>
    <mergeCell ref="F9774:F9776"/>
    <mergeCell ref="A9723:F9723"/>
    <mergeCell ref="A9731:F9731"/>
    <mergeCell ref="A9733:A9735"/>
    <mergeCell ref="B9733:B9735"/>
    <mergeCell ref="C9733:D9734"/>
    <mergeCell ref="E9733:E9735"/>
    <mergeCell ref="F9733:F9735"/>
    <mergeCell ref="A9681:F9681"/>
    <mergeCell ref="A9682:F9682"/>
    <mergeCell ref="A9690:F9690"/>
    <mergeCell ref="A9692:A9694"/>
    <mergeCell ref="B9692:B9694"/>
    <mergeCell ref="C9692:D9693"/>
    <mergeCell ref="E9692:E9694"/>
    <mergeCell ref="F9692:F9694"/>
    <mergeCell ref="A9640:F9640"/>
    <mergeCell ref="A9641:F9641"/>
    <mergeCell ref="A9649:F9649"/>
    <mergeCell ref="A9651:A9653"/>
    <mergeCell ref="B9651:B9653"/>
    <mergeCell ref="C9651:D9652"/>
    <mergeCell ref="E9651:E9653"/>
    <mergeCell ref="F9651:F9653"/>
    <mergeCell ref="A9599:F9599"/>
    <mergeCell ref="A9600:F9600"/>
    <mergeCell ref="A9608:F9608"/>
    <mergeCell ref="A9610:A9612"/>
    <mergeCell ref="B9610:B9612"/>
    <mergeCell ref="C9610:D9611"/>
    <mergeCell ref="E9610:E9612"/>
    <mergeCell ref="F9610:F9612"/>
    <mergeCell ref="A9558:F9558"/>
    <mergeCell ref="A9559:F9559"/>
    <mergeCell ref="A9567:F9567"/>
    <mergeCell ref="A9569:A9571"/>
    <mergeCell ref="B9569:B9571"/>
    <mergeCell ref="C9569:D9570"/>
    <mergeCell ref="E9569:E9571"/>
    <mergeCell ref="F9569:F9571"/>
    <mergeCell ref="A9517:F9517"/>
    <mergeCell ref="A9518:F9518"/>
    <mergeCell ref="A9526:F9526"/>
    <mergeCell ref="A9528:A9530"/>
    <mergeCell ref="B9528:B9530"/>
    <mergeCell ref="C9528:D9529"/>
    <mergeCell ref="E9528:E9530"/>
    <mergeCell ref="F9528:F9530"/>
    <mergeCell ref="A9476:F9476"/>
    <mergeCell ref="A9477:F9477"/>
    <mergeCell ref="A9485:F9485"/>
    <mergeCell ref="A9487:A9489"/>
    <mergeCell ref="B9487:B9489"/>
    <mergeCell ref="C9487:D9488"/>
    <mergeCell ref="E9487:E9489"/>
    <mergeCell ref="F9487:F9489"/>
    <mergeCell ref="A9435:F9435"/>
    <mergeCell ref="A9436:F9436"/>
    <mergeCell ref="A9444:F9444"/>
    <mergeCell ref="A9446:A9448"/>
    <mergeCell ref="B9446:B9448"/>
    <mergeCell ref="C9446:D9447"/>
    <mergeCell ref="E9446:E9448"/>
    <mergeCell ref="F9446:F9448"/>
    <mergeCell ref="A9394:F9394"/>
    <mergeCell ref="A9395:F9395"/>
    <mergeCell ref="A9403:F9403"/>
    <mergeCell ref="A9405:A9407"/>
    <mergeCell ref="B9405:B9407"/>
    <mergeCell ref="C9405:D9406"/>
    <mergeCell ref="E9405:E9407"/>
    <mergeCell ref="F9405:F9407"/>
    <mergeCell ref="A9353:F9353"/>
    <mergeCell ref="A9354:F9354"/>
    <mergeCell ref="A9362:F9362"/>
    <mergeCell ref="A9364:A9366"/>
    <mergeCell ref="B9364:B9366"/>
    <mergeCell ref="C9364:D9365"/>
    <mergeCell ref="E9364:E9366"/>
    <mergeCell ref="F9364:F9366"/>
    <mergeCell ref="A9312:F9312"/>
    <mergeCell ref="A9313:F9313"/>
    <mergeCell ref="A9321:F9321"/>
    <mergeCell ref="A9323:A9325"/>
    <mergeCell ref="B9323:B9325"/>
    <mergeCell ref="C9323:D9324"/>
    <mergeCell ref="E9323:E9325"/>
    <mergeCell ref="F9323:F9325"/>
    <mergeCell ref="A9271:F9271"/>
    <mergeCell ref="A9272:F9272"/>
    <mergeCell ref="A9280:F9280"/>
    <mergeCell ref="A9282:A9284"/>
    <mergeCell ref="B9282:B9284"/>
    <mergeCell ref="C9282:D9283"/>
    <mergeCell ref="E9282:E9284"/>
    <mergeCell ref="F9282:F9284"/>
    <mergeCell ref="A9230:F9230"/>
    <mergeCell ref="A9231:F9231"/>
    <mergeCell ref="A9239:F9239"/>
    <mergeCell ref="A9241:A9243"/>
    <mergeCell ref="B9241:B9243"/>
    <mergeCell ref="C9241:D9242"/>
    <mergeCell ref="E9241:E9243"/>
    <mergeCell ref="F9241:F9243"/>
    <mergeCell ref="A9189:F9189"/>
    <mergeCell ref="A9190:F9190"/>
    <mergeCell ref="A9198:F9198"/>
    <mergeCell ref="A9200:A9202"/>
    <mergeCell ref="B9200:B9202"/>
    <mergeCell ref="C9200:D9201"/>
    <mergeCell ref="E9200:E9202"/>
    <mergeCell ref="F9200:F9202"/>
    <mergeCell ref="A9148:F9148"/>
    <mergeCell ref="A9149:F9149"/>
    <mergeCell ref="A9157:F9157"/>
    <mergeCell ref="A9159:A9161"/>
    <mergeCell ref="B9159:B9161"/>
    <mergeCell ref="C9159:D9160"/>
    <mergeCell ref="E9159:E9161"/>
    <mergeCell ref="F9159:F9161"/>
    <mergeCell ref="A9107:F9107"/>
    <mergeCell ref="A9108:F9108"/>
    <mergeCell ref="A9116:F9116"/>
    <mergeCell ref="A9118:A9120"/>
    <mergeCell ref="B9118:B9120"/>
    <mergeCell ref="C9118:D9119"/>
    <mergeCell ref="E9118:E9120"/>
    <mergeCell ref="F9118:F9120"/>
    <mergeCell ref="A9066:F9066"/>
    <mergeCell ref="A9067:F9067"/>
    <mergeCell ref="A9075:F9075"/>
    <mergeCell ref="A9077:A9079"/>
    <mergeCell ref="B9077:B9079"/>
    <mergeCell ref="C9077:D9078"/>
    <mergeCell ref="E9077:E9079"/>
    <mergeCell ref="F9077:F9079"/>
    <mergeCell ref="A9025:F9025"/>
    <mergeCell ref="A9026:F9026"/>
    <mergeCell ref="A9034:F9034"/>
    <mergeCell ref="A9036:A9038"/>
    <mergeCell ref="B9036:B9038"/>
    <mergeCell ref="C9036:D9037"/>
    <mergeCell ref="E9036:E9038"/>
    <mergeCell ref="F9036:F9038"/>
    <mergeCell ref="A8985:F8985"/>
    <mergeCell ref="A8993:F8993"/>
    <mergeCell ref="A8995:A8997"/>
    <mergeCell ref="B8995:B8997"/>
    <mergeCell ref="C8995:D8996"/>
    <mergeCell ref="E8995:E8997"/>
    <mergeCell ref="F8995:F8997"/>
    <mergeCell ref="A8944:F8944"/>
    <mergeCell ref="A8952:F8952"/>
    <mergeCell ref="A8954:A8956"/>
    <mergeCell ref="C8954:D8955"/>
    <mergeCell ref="E8954:E8956"/>
    <mergeCell ref="F8954:F8956"/>
    <mergeCell ref="A8911:F8911"/>
    <mergeCell ref="A8913:A8915"/>
    <mergeCell ref="B8913:B8915"/>
    <mergeCell ref="C8913:D8914"/>
    <mergeCell ref="E8913:E8915"/>
    <mergeCell ref="F8913:F8915"/>
    <mergeCell ref="A8862:F8862"/>
    <mergeCell ref="A8870:F8870"/>
    <mergeCell ref="A8872:A8874"/>
    <mergeCell ref="B8872:B8874"/>
    <mergeCell ref="C8872:D8873"/>
    <mergeCell ref="E8872:E8874"/>
    <mergeCell ref="F8872:F8874"/>
    <mergeCell ref="A8821:F8821"/>
    <mergeCell ref="A8829:F8829"/>
    <mergeCell ref="A8831:A8833"/>
    <mergeCell ref="B8831:B8833"/>
    <mergeCell ref="C8831:D8832"/>
    <mergeCell ref="E8831:E8833"/>
    <mergeCell ref="F8831:F8833"/>
    <mergeCell ref="A8615:F8615"/>
    <mergeCell ref="A8616:F8616"/>
    <mergeCell ref="A8624:F8624"/>
    <mergeCell ref="A8626:A8628"/>
    <mergeCell ref="B8626:B8628"/>
    <mergeCell ref="C8626:D8627"/>
    <mergeCell ref="E8626:E8628"/>
    <mergeCell ref="F8626:F8628"/>
    <mergeCell ref="A8574:F8574"/>
    <mergeCell ref="A8575:F8575"/>
    <mergeCell ref="A8583:F8583"/>
    <mergeCell ref="A8585:A8587"/>
    <mergeCell ref="B8585:B8587"/>
    <mergeCell ref="C8585:D8586"/>
    <mergeCell ref="E8585:E8587"/>
    <mergeCell ref="F8585:F8587"/>
    <mergeCell ref="A8780:F8780"/>
    <mergeCell ref="A8738:F8738"/>
    <mergeCell ref="A8739:F8739"/>
    <mergeCell ref="A8747:F8747"/>
    <mergeCell ref="A8749:A8751"/>
    <mergeCell ref="B8749:B8751"/>
    <mergeCell ref="C8749:D8750"/>
    <mergeCell ref="E8749:E8751"/>
    <mergeCell ref="F8749:F8751"/>
    <mergeCell ref="A8697:F8697"/>
    <mergeCell ref="A8698:F8698"/>
    <mergeCell ref="A8706:F8706"/>
    <mergeCell ref="A8708:A8710"/>
    <mergeCell ref="B8708:B8710"/>
    <mergeCell ref="C8708:D8709"/>
    <mergeCell ref="E8708:E8710"/>
    <mergeCell ref="A8533:F8533"/>
    <mergeCell ref="A8534:F8534"/>
    <mergeCell ref="A8542:F8542"/>
    <mergeCell ref="A8544:A8546"/>
    <mergeCell ref="B8544:B8546"/>
    <mergeCell ref="C8544:D8545"/>
    <mergeCell ref="E8544:E8546"/>
    <mergeCell ref="F8544:F8546"/>
    <mergeCell ref="A8492:F8492"/>
    <mergeCell ref="A8493:F8493"/>
    <mergeCell ref="A8501:F8501"/>
    <mergeCell ref="A8503:A8505"/>
    <mergeCell ref="B8503:B8505"/>
    <mergeCell ref="C8503:D8504"/>
    <mergeCell ref="E8503:E8505"/>
    <mergeCell ref="F8503:F8505"/>
    <mergeCell ref="A8451:F8451"/>
    <mergeCell ref="A8452:F8452"/>
    <mergeCell ref="A8460:F8460"/>
    <mergeCell ref="A8462:A8464"/>
    <mergeCell ref="B8462:B8464"/>
    <mergeCell ref="C8462:D8463"/>
    <mergeCell ref="E8462:E8464"/>
    <mergeCell ref="F8462:F8464"/>
    <mergeCell ref="A8410:F8410"/>
    <mergeCell ref="A8411:F8411"/>
    <mergeCell ref="A8419:F8419"/>
    <mergeCell ref="A8421:A8423"/>
    <mergeCell ref="B8421:B8423"/>
    <mergeCell ref="C8421:D8422"/>
    <mergeCell ref="E8421:E8423"/>
    <mergeCell ref="F8421:F8423"/>
    <mergeCell ref="A8369:F8369"/>
    <mergeCell ref="A8370:F8370"/>
    <mergeCell ref="A8378:F8378"/>
    <mergeCell ref="A8380:A8382"/>
    <mergeCell ref="B8380:B8382"/>
    <mergeCell ref="C8380:D8381"/>
    <mergeCell ref="E8380:E8382"/>
    <mergeCell ref="F8380:F8382"/>
    <mergeCell ref="A8328:F8328"/>
    <mergeCell ref="A8329:F8329"/>
    <mergeCell ref="A8337:F8337"/>
    <mergeCell ref="A8339:A8341"/>
    <mergeCell ref="B8339:B8341"/>
    <mergeCell ref="C8339:D8340"/>
    <mergeCell ref="E8339:E8341"/>
    <mergeCell ref="F8339:F8341"/>
    <mergeCell ref="A8287:F8287"/>
    <mergeCell ref="A8288:F8288"/>
    <mergeCell ref="A8296:F8296"/>
    <mergeCell ref="A8298:A8300"/>
    <mergeCell ref="B8298:B8300"/>
    <mergeCell ref="C8298:D8299"/>
    <mergeCell ref="E8298:E8300"/>
    <mergeCell ref="F8298:F8300"/>
    <mergeCell ref="A8246:F8246"/>
    <mergeCell ref="A8247:F8247"/>
    <mergeCell ref="A8255:F8255"/>
    <mergeCell ref="A8257:A8259"/>
    <mergeCell ref="B8257:B8259"/>
    <mergeCell ref="C8257:D8258"/>
    <mergeCell ref="E8257:E8259"/>
    <mergeCell ref="F8257:F8259"/>
    <mergeCell ref="A8205:F8205"/>
    <mergeCell ref="A8206:F8206"/>
    <mergeCell ref="A8214:F8214"/>
    <mergeCell ref="A8216:A8218"/>
    <mergeCell ref="B8216:B8218"/>
    <mergeCell ref="C8216:D8217"/>
    <mergeCell ref="E8216:E8218"/>
    <mergeCell ref="F8216:F8218"/>
    <mergeCell ref="A8164:F8164"/>
    <mergeCell ref="A8165:F8165"/>
    <mergeCell ref="A8173:F8173"/>
    <mergeCell ref="A8175:A8177"/>
    <mergeCell ref="B8175:B8177"/>
    <mergeCell ref="C8175:D8176"/>
    <mergeCell ref="E8175:E8177"/>
    <mergeCell ref="F8175:F8177"/>
    <mergeCell ref="A8123:F8123"/>
    <mergeCell ref="A8124:F8124"/>
    <mergeCell ref="A8132:F8132"/>
    <mergeCell ref="A8134:A8136"/>
    <mergeCell ref="B8134:B8136"/>
    <mergeCell ref="C8134:D8135"/>
    <mergeCell ref="E8134:E8136"/>
    <mergeCell ref="F8134:F8136"/>
    <mergeCell ref="A8082:F8082"/>
    <mergeCell ref="A8083:F8083"/>
    <mergeCell ref="A8091:F8091"/>
    <mergeCell ref="A8093:A8095"/>
    <mergeCell ref="B8093:B8095"/>
    <mergeCell ref="C8093:D8094"/>
    <mergeCell ref="E8093:E8095"/>
    <mergeCell ref="F8093:F8095"/>
    <mergeCell ref="A8041:F8041"/>
    <mergeCell ref="A8042:F8042"/>
    <mergeCell ref="A8050:F8050"/>
    <mergeCell ref="A8052:A8054"/>
    <mergeCell ref="B8052:B8054"/>
    <mergeCell ref="C8052:D8053"/>
    <mergeCell ref="E8052:E8054"/>
    <mergeCell ref="F8052:F8054"/>
    <mergeCell ref="A8000:F8000"/>
    <mergeCell ref="A8001:F8001"/>
    <mergeCell ref="A8009:F8009"/>
    <mergeCell ref="A8011:A8013"/>
    <mergeCell ref="C8011:D8012"/>
    <mergeCell ref="E8011:E8013"/>
    <mergeCell ref="F8011:F8013"/>
    <mergeCell ref="A7959:F7959"/>
    <mergeCell ref="A7960:F7960"/>
    <mergeCell ref="A7968:F7968"/>
    <mergeCell ref="A7970:A7972"/>
    <mergeCell ref="B7970:B7972"/>
    <mergeCell ref="C7970:D7971"/>
    <mergeCell ref="E7970:E7972"/>
    <mergeCell ref="F7970:F7972"/>
    <mergeCell ref="B8011:B8013"/>
    <mergeCell ref="A7918:F7918"/>
    <mergeCell ref="A7919:F7919"/>
    <mergeCell ref="A7927:F7927"/>
    <mergeCell ref="A7929:A7931"/>
    <mergeCell ref="B7929:B7931"/>
    <mergeCell ref="C7929:D7930"/>
    <mergeCell ref="E7929:E7931"/>
    <mergeCell ref="F7929:F7931"/>
    <mergeCell ref="A7877:F7877"/>
    <mergeCell ref="A7878:F7878"/>
    <mergeCell ref="A7886:F7886"/>
    <mergeCell ref="A7888:A7890"/>
    <mergeCell ref="B7888:B7890"/>
    <mergeCell ref="C7888:D7889"/>
    <mergeCell ref="E7888:E7890"/>
    <mergeCell ref="F7888:F7890"/>
    <mergeCell ref="A7836:F7836"/>
    <mergeCell ref="A7837:F7837"/>
    <mergeCell ref="A7845:F7845"/>
    <mergeCell ref="A7847:A7849"/>
    <mergeCell ref="B7847:B7849"/>
    <mergeCell ref="C7847:D7848"/>
    <mergeCell ref="E7847:E7849"/>
    <mergeCell ref="F7847:F7849"/>
    <mergeCell ref="A7795:F7795"/>
    <mergeCell ref="A7796:F7796"/>
    <mergeCell ref="A7804:F7804"/>
    <mergeCell ref="A7806:A7808"/>
    <mergeCell ref="B7806:B7808"/>
    <mergeCell ref="C7806:D7807"/>
    <mergeCell ref="E7806:E7808"/>
    <mergeCell ref="F7806:F7808"/>
    <mergeCell ref="A7754:F7754"/>
    <mergeCell ref="A7755:F7755"/>
    <mergeCell ref="A7763:F7763"/>
    <mergeCell ref="A7765:A7767"/>
    <mergeCell ref="B7765:B7767"/>
    <mergeCell ref="C7765:D7766"/>
    <mergeCell ref="E7765:E7767"/>
    <mergeCell ref="F7765:F7767"/>
    <mergeCell ref="A7713:F7713"/>
    <mergeCell ref="A7714:F7714"/>
    <mergeCell ref="A7722:F7722"/>
    <mergeCell ref="A7724:A7726"/>
    <mergeCell ref="B7724:B7726"/>
    <mergeCell ref="C7724:D7725"/>
    <mergeCell ref="E7724:E7726"/>
    <mergeCell ref="F7724:F7726"/>
    <mergeCell ref="A7672:F7672"/>
    <mergeCell ref="A7673:F7673"/>
    <mergeCell ref="A7681:F7681"/>
    <mergeCell ref="A7683:A7685"/>
    <mergeCell ref="B7683:B7685"/>
    <mergeCell ref="C7683:D7684"/>
    <mergeCell ref="E7683:E7685"/>
    <mergeCell ref="F7683:F7685"/>
    <mergeCell ref="A7631:F7631"/>
    <mergeCell ref="A7632:F7632"/>
    <mergeCell ref="A7640:F7640"/>
    <mergeCell ref="A7642:A7644"/>
    <mergeCell ref="B7642:B7644"/>
    <mergeCell ref="C7642:D7643"/>
    <mergeCell ref="E7642:E7644"/>
    <mergeCell ref="F7642:F7644"/>
    <mergeCell ref="A7590:F7590"/>
    <mergeCell ref="A7591:F7591"/>
    <mergeCell ref="A7599:F7599"/>
    <mergeCell ref="A7601:A7603"/>
    <mergeCell ref="B7601:B7603"/>
    <mergeCell ref="C7601:D7602"/>
    <mergeCell ref="E7601:E7603"/>
    <mergeCell ref="F7601:F7603"/>
    <mergeCell ref="A7549:F7549"/>
    <mergeCell ref="A7550:F7550"/>
    <mergeCell ref="A7558:F7558"/>
    <mergeCell ref="A7560:A7562"/>
    <mergeCell ref="B7560:B7562"/>
    <mergeCell ref="C7560:D7561"/>
    <mergeCell ref="E7560:E7562"/>
    <mergeCell ref="F7560:F7562"/>
    <mergeCell ref="A7508:F7508"/>
    <mergeCell ref="A7509:F7509"/>
    <mergeCell ref="A7517:F7517"/>
    <mergeCell ref="A7519:A7521"/>
    <mergeCell ref="B7519:B7521"/>
    <mergeCell ref="C7519:D7520"/>
    <mergeCell ref="E7519:E7521"/>
    <mergeCell ref="F7519:F7521"/>
    <mergeCell ref="A7467:F7467"/>
    <mergeCell ref="A7468:F7468"/>
    <mergeCell ref="A7476:F7476"/>
    <mergeCell ref="A7478:A7480"/>
    <mergeCell ref="B7478:B7480"/>
    <mergeCell ref="C7478:D7479"/>
    <mergeCell ref="E7478:E7480"/>
    <mergeCell ref="F7478:F7480"/>
    <mergeCell ref="A7426:F7426"/>
    <mergeCell ref="A7427:F7427"/>
    <mergeCell ref="A7435:F7435"/>
    <mergeCell ref="A7437:A7439"/>
    <mergeCell ref="B7437:B7439"/>
    <mergeCell ref="C7437:D7438"/>
    <mergeCell ref="E7437:E7439"/>
    <mergeCell ref="F7437:F7439"/>
    <mergeCell ref="A7385:F7385"/>
    <mergeCell ref="A7386:F7386"/>
    <mergeCell ref="A7394:F7394"/>
    <mergeCell ref="A7396:A7398"/>
    <mergeCell ref="B7396:B7398"/>
    <mergeCell ref="C7396:D7397"/>
    <mergeCell ref="E7396:E7398"/>
    <mergeCell ref="F7396:F7398"/>
    <mergeCell ref="A7344:F7344"/>
    <mergeCell ref="A7345:F7345"/>
    <mergeCell ref="A7353:F7353"/>
    <mergeCell ref="A7355:A7357"/>
    <mergeCell ref="B7355:B7357"/>
    <mergeCell ref="C7355:D7356"/>
    <mergeCell ref="E7355:E7357"/>
    <mergeCell ref="F7355:F7357"/>
    <mergeCell ref="A7303:F7303"/>
    <mergeCell ref="A7304:F7304"/>
    <mergeCell ref="A7312:F7312"/>
    <mergeCell ref="A7314:A7316"/>
    <mergeCell ref="B7314:B7316"/>
    <mergeCell ref="C7314:D7315"/>
    <mergeCell ref="E7314:E7316"/>
    <mergeCell ref="F7314:F7316"/>
    <mergeCell ref="A7262:F7262"/>
    <mergeCell ref="A7263:F7263"/>
    <mergeCell ref="A7271:F7271"/>
    <mergeCell ref="A7273:A7275"/>
    <mergeCell ref="B7273:B7275"/>
    <mergeCell ref="C7273:D7274"/>
    <mergeCell ref="E7273:E7275"/>
    <mergeCell ref="F7273:F7275"/>
    <mergeCell ref="A7221:F7221"/>
    <mergeCell ref="A7222:F7222"/>
    <mergeCell ref="A7230:F7230"/>
    <mergeCell ref="A7232:A7234"/>
    <mergeCell ref="B7232:B7234"/>
    <mergeCell ref="C7232:D7233"/>
    <mergeCell ref="E7232:E7234"/>
    <mergeCell ref="F7232:F7234"/>
    <mergeCell ref="A7180:F7180"/>
    <mergeCell ref="A7181:F7181"/>
    <mergeCell ref="A7189:F7189"/>
    <mergeCell ref="A7191:A7193"/>
    <mergeCell ref="B7191:B7193"/>
    <mergeCell ref="C7191:D7192"/>
    <mergeCell ref="E7191:E7193"/>
    <mergeCell ref="F7191:F7193"/>
    <mergeCell ref="A7139:F7139"/>
    <mergeCell ref="A7140:F7140"/>
    <mergeCell ref="A7148:F7148"/>
    <mergeCell ref="A7150:A7152"/>
    <mergeCell ref="B7150:B7152"/>
    <mergeCell ref="C7150:D7151"/>
    <mergeCell ref="E7150:E7152"/>
    <mergeCell ref="F7150:F7152"/>
    <mergeCell ref="A7098:F7098"/>
    <mergeCell ref="A7099:F7099"/>
    <mergeCell ref="A7107:F7107"/>
    <mergeCell ref="A7109:A7111"/>
    <mergeCell ref="B7109:B7111"/>
    <mergeCell ref="C7109:D7110"/>
    <mergeCell ref="E7109:E7111"/>
    <mergeCell ref="F7109:F7111"/>
    <mergeCell ref="A7057:F7057"/>
    <mergeCell ref="A7058:F7058"/>
    <mergeCell ref="A7066:F7066"/>
    <mergeCell ref="A7068:A7070"/>
    <mergeCell ref="B7068:B7070"/>
    <mergeCell ref="C7068:D7069"/>
    <mergeCell ref="E7068:E7070"/>
    <mergeCell ref="F7068:F7070"/>
    <mergeCell ref="A7016:F7016"/>
    <mergeCell ref="A7017:F7017"/>
    <mergeCell ref="A7025:F7025"/>
    <mergeCell ref="A7027:A7029"/>
    <mergeCell ref="B7027:B7029"/>
    <mergeCell ref="C7027:D7028"/>
    <mergeCell ref="E7027:E7029"/>
    <mergeCell ref="F7027:F7029"/>
    <mergeCell ref="A6975:F6975"/>
    <mergeCell ref="A6976:F6976"/>
    <mergeCell ref="A6984:F6984"/>
    <mergeCell ref="A6986:A6988"/>
    <mergeCell ref="B6986:B6988"/>
    <mergeCell ref="C6986:D6987"/>
    <mergeCell ref="E6986:E6988"/>
    <mergeCell ref="F6986:F6988"/>
    <mergeCell ref="A6934:F6934"/>
    <mergeCell ref="A6935:F6935"/>
    <mergeCell ref="A6943:F6943"/>
    <mergeCell ref="A6945:A6947"/>
    <mergeCell ref="B6945:B6947"/>
    <mergeCell ref="C6945:D6946"/>
    <mergeCell ref="E6945:E6947"/>
    <mergeCell ref="F6945:F6947"/>
    <mergeCell ref="A6893:F6893"/>
    <mergeCell ref="A6894:F6894"/>
    <mergeCell ref="A6902:F6902"/>
    <mergeCell ref="A6904:A6906"/>
    <mergeCell ref="B6904:B6906"/>
    <mergeCell ref="C6904:D6905"/>
    <mergeCell ref="E6904:E6906"/>
    <mergeCell ref="F6904:F6906"/>
    <mergeCell ref="A6852:F6852"/>
    <mergeCell ref="A6853:F6853"/>
    <mergeCell ref="A6861:F6861"/>
    <mergeCell ref="A6863:A6865"/>
    <mergeCell ref="B6863:B6865"/>
    <mergeCell ref="C6863:D6864"/>
    <mergeCell ref="E6863:E6865"/>
    <mergeCell ref="F6863:F6865"/>
    <mergeCell ref="A6811:F6811"/>
    <mergeCell ref="A6812:F6812"/>
    <mergeCell ref="A6820:F6820"/>
    <mergeCell ref="A6822:A6824"/>
    <mergeCell ref="B6822:B6824"/>
    <mergeCell ref="C6822:D6823"/>
    <mergeCell ref="E6822:E6824"/>
    <mergeCell ref="F6822:F6824"/>
    <mergeCell ref="A6770:F6770"/>
    <mergeCell ref="A6771:F6771"/>
    <mergeCell ref="A6779:F6779"/>
    <mergeCell ref="A6781:A6783"/>
    <mergeCell ref="B6781:B6783"/>
    <mergeCell ref="C6781:D6782"/>
    <mergeCell ref="E6781:E6783"/>
    <mergeCell ref="F6781:F6783"/>
    <mergeCell ref="A6729:F6729"/>
    <mergeCell ref="A6730:F6730"/>
    <mergeCell ref="A6738:F6738"/>
    <mergeCell ref="A6740:A6742"/>
    <mergeCell ref="B6740:B6742"/>
    <mergeCell ref="C6740:D6741"/>
    <mergeCell ref="E6740:E6742"/>
    <mergeCell ref="F6740:F6742"/>
    <mergeCell ref="A6688:F6688"/>
    <mergeCell ref="A6689:F6689"/>
    <mergeCell ref="A6697:F6697"/>
    <mergeCell ref="A6699:A6701"/>
    <mergeCell ref="B6699:B6701"/>
    <mergeCell ref="C6699:D6700"/>
    <mergeCell ref="E6699:E6701"/>
    <mergeCell ref="F6699:F6701"/>
    <mergeCell ref="A6647:F6647"/>
    <mergeCell ref="A6648:F6648"/>
    <mergeCell ref="A6656:F6656"/>
    <mergeCell ref="A6658:A6660"/>
    <mergeCell ref="B6658:B6660"/>
    <mergeCell ref="C6658:D6659"/>
    <mergeCell ref="E6658:E6660"/>
    <mergeCell ref="F6658:F6660"/>
    <mergeCell ref="A6606:F6606"/>
    <mergeCell ref="A6607:F6607"/>
    <mergeCell ref="A6615:F6615"/>
    <mergeCell ref="A6617:A6619"/>
    <mergeCell ref="B6617:B6619"/>
    <mergeCell ref="C6617:D6618"/>
    <mergeCell ref="E6617:E6619"/>
    <mergeCell ref="F6617:F6619"/>
    <mergeCell ref="A6565:F6565"/>
    <mergeCell ref="A6566:F6566"/>
    <mergeCell ref="A6574:F6574"/>
    <mergeCell ref="A6576:A6578"/>
    <mergeCell ref="B6576:B6578"/>
    <mergeCell ref="C6576:D6577"/>
    <mergeCell ref="E6576:E6578"/>
    <mergeCell ref="F6576:F6578"/>
    <mergeCell ref="A6524:F6524"/>
    <mergeCell ref="A6525:F6525"/>
    <mergeCell ref="A6533:F6533"/>
    <mergeCell ref="A6535:A6537"/>
    <mergeCell ref="B6535:B6537"/>
    <mergeCell ref="C6535:D6536"/>
    <mergeCell ref="E6535:E6537"/>
    <mergeCell ref="F6535:F6537"/>
    <mergeCell ref="A6484:F6484"/>
    <mergeCell ref="A6492:F6492"/>
    <mergeCell ref="A6494:A6496"/>
    <mergeCell ref="C6494:D6495"/>
    <mergeCell ref="E6494:E6496"/>
    <mergeCell ref="F6494:F6496"/>
    <mergeCell ref="B6494:B6496"/>
    <mergeCell ref="A6443:F6443"/>
    <mergeCell ref="A6451:F6451"/>
    <mergeCell ref="A6453:A6455"/>
    <mergeCell ref="B6453:B6455"/>
    <mergeCell ref="C6453:D6454"/>
    <mergeCell ref="E6453:E6455"/>
    <mergeCell ref="F6453:F6455"/>
    <mergeCell ref="A6402:F6402"/>
    <mergeCell ref="A6410:F6410"/>
    <mergeCell ref="A6412:A6414"/>
    <mergeCell ref="B6412:B6414"/>
    <mergeCell ref="C6412:D6413"/>
    <mergeCell ref="E6412:E6414"/>
    <mergeCell ref="F6412:F6414"/>
    <mergeCell ref="A6361:F6361"/>
    <mergeCell ref="A6369:F6369"/>
    <mergeCell ref="A6371:A6373"/>
    <mergeCell ref="B6371:B6373"/>
    <mergeCell ref="C6371:D6372"/>
    <mergeCell ref="E6371:E6373"/>
    <mergeCell ref="F6371:F6373"/>
    <mergeCell ref="A6320:F6320"/>
    <mergeCell ref="A6328:F6328"/>
    <mergeCell ref="A6330:A6332"/>
    <mergeCell ref="B6330:B6332"/>
    <mergeCell ref="C6330:D6331"/>
    <mergeCell ref="E6330:E6332"/>
    <mergeCell ref="F6330:F6332"/>
    <mergeCell ref="A6278:F6278"/>
    <mergeCell ref="A6279:F6279"/>
    <mergeCell ref="A6287:F6287"/>
    <mergeCell ref="A6289:A6291"/>
    <mergeCell ref="B6289:B6291"/>
    <mergeCell ref="C6289:D6290"/>
    <mergeCell ref="E6289:E6291"/>
    <mergeCell ref="F6289:F6291"/>
    <mergeCell ref="A6237:F6237"/>
    <mergeCell ref="A6238:F6238"/>
    <mergeCell ref="A6246:F6246"/>
    <mergeCell ref="A6248:A6250"/>
    <mergeCell ref="B6248:B6250"/>
    <mergeCell ref="C6248:D6249"/>
    <mergeCell ref="E6248:E6250"/>
    <mergeCell ref="F6248:F6250"/>
    <mergeCell ref="A6196:F6196"/>
    <mergeCell ref="A6197:F6197"/>
    <mergeCell ref="A6205:F6205"/>
    <mergeCell ref="A6207:A6209"/>
    <mergeCell ref="B6207:B6209"/>
    <mergeCell ref="C6207:D6208"/>
    <mergeCell ref="E6207:E6209"/>
    <mergeCell ref="F6207:F6209"/>
    <mergeCell ref="A6155:F6155"/>
    <mergeCell ref="A6156:F6156"/>
    <mergeCell ref="A6164:F6164"/>
    <mergeCell ref="A6166:A6168"/>
    <mergeCell ref="B6166:B6168"/>
    <mergeCell ref="C6166:D6167"/>
    <mergeCell ref="E6166:E6168"/>
    <mergeCell ref="F6166:F6168"/>
    <mergeCell ref="A6114:F6114"/>
    <mergeCell ref="A6115:F6115"/>
    <mergeCell ref="A6123:F6123"/>
    <mergeCell ref="A6125:A6127"/>
    <mergeCell ref="B6125:B6127"/>
    <mergeCell ref="C6125:D6126"/>
    <mergeCell ref="E6125:E6127"/>
    <mergeCell ref="F6125:F6127"/>
    <mergeCell ref="A6073:F6073"/>
    <mergeCell ref="A6074:F6074"/>
    <mergeCell ref="A6082:F6082"/>
    <mergeCell ref="A6084:A6086"/>
    <mergeCell ref="B6084:B6086"/>
    <mergeCell ref="C6084:D6085"/>
    <mergeCell ref="E6084:E6086"/>
    <mergeCell ref="F6084:F6086"/>
    <mergeCell ref="A6032:F6032"/>
    <mergeCell ref="A6033:F6033"/>
    <mergeCell ref="A6041:F6041"/>
    <mergeCell ref="A6043:A6045"/>
    <mergeCell ref="B6043:B6045"/>
    <mergeCell ref="C6043:D6044"/>
    <mergeCell ref="E6043:E6045"/>
    <mergeCell ref="F6043:F6045"/>
    <mergeCell ref="A5991:F5991"/>
    <mergeCell ref="A5992:F5992"/>
    <mergeCell ref="A6000:F6000"/>
    <mergeCell ref="A6002:A6004"/>
    <mergeCell ref="B6002:B6004"/>
    <mergeCell ref="C6002:D6003"/>
    <mergeCell ref="E6002:E6004"/>
    <mergeCell ref="F6002:F6004"/>
    <mergeCell ref="A5950:F5950"/>
    <mergeCell ref="A5951:F5951"/>
    <mergeCell ref="A5959:F5959"/>
    <mergeCell ref="A5961:A5963"/>
    <mergeCell ref="B5961:B5963"/>
    <mergeCell ref="C5961:D5962"/>
    <mergeCell ref="E5961:E5963"/>
    <mergeCell ref="F5961:F5963"/>
    <mergeCell ref="A5909:F5909"/>
    <mergeCell ref="A5910:F5910"/>
    <mergeCell ref="A5918:F5918"/>
    <mergeCell ref="A5920:A5922"/>
    <mergeCell ref="B5920:B5922"/>
    <mergeCell ref="C5920:D5921"/>
    <mergeCell ref="E5920:E5922"/>
    <mergeCell ref="F5920:F5922"/>
    <mergeCell ref="A5868:F5868"/>
    <mergeCell ref="A5869:F5869"/>
    <mergeCell ref="A5877:F5877"/>
    <mergeCell ref="A5879:A5881"/>
    <mergeCell ref="B5879:B5881"/>
    <mergeCell ref="C5879:D5880"/>
    <mergeCell ref="E5879:E5881"/>
    <mergeCell ref="F5879:F5881"/>
    <mergeCell ref="A5827:F5827"/>
    <mergeCell ref="A5828:F5828"/>
    <mergeCell ref="A5836:F5836"/>
    <mergeCell ref="A5838:A5840"/>
    <mergeCell ref="B5838:B5840"/>
    <mergeCell ref="C5838:D5839"/>
    <mergeCell ref="E5838:E5840"/>
    <mergeCell ref="F5838:F5840"/>
    <mergeCell ref="A5786:F5786"/>
    <mergeCell ref="A5787:F5787"/>
    <mergeCell ref="A5795:F5795"/>
    <mergeCell ref="A5797:A5799"/>
    <mergeCell ref="B5797:B5799"/>
    <mergeCell ref="C5797:D5798"/>
    <mergeCell ref="E5797:E5799"/>
    <mergeCell ref="F5797:F5799"/>
    <mergeCell ref="A5745:F5745"/>
    <mergeCell ref="A5746:F5746"/>
    <mergeCell ref="A5754:F5754"/>
    <mergeCell ref="A5756:A5758"/>
    <mergeCell ref="B5756:B5758"/>
    <mergeCell ref="C5756:D5757"/>
    <mergeCell ref="E5756:E5758"/>
    <mergeCell ref="F5756:F5758"/>
    <mergeCell ref="A5704:F5704"/>
    <mergeCell ref="A5705:F5705"/>
    <mergeCell ref="A5713:F5713"/>
    <mergeCell ref="A5715:A5717"/>
    <mergeCell ref="B5715:B5717"/>
    <mergeCell ref="C5715:D5716"/>
    <mergeCell ref="E5715:E5717"/>
    <mergeCell ref="F5715:F5717"/>
    <mergeCell ref="A5663:F5663"/>
    <mergeCell ref="A5664:F5664"/>
    <mergeCell ref="A5672:F5672"/>
    <mergeCell ref="A5674:A5676"/>
    <mergeCell ref="B5674:B5676"/>
    <mergeCell ref="C5674:D5675"/>
    <mergeCell ref="E5674:E5676"/>
    <mergeCell ref="F5674:F5676"/>
    <mergeCell ref="A5622:F5622"/>
    <mergeCell ref="A5623:F5623"/>
    <mergeCell ref="A5631:F5631"/>
    <mergeCell ref="A5633:A5635"/>
    <mergeCell ref="B5633:B5635"/>
    <mergeCell ref="C5633:D5634"/>
    <mergeCell ref="E5633:E5635"/>
    <mergeCell ref="F5633:F5635"/>
    <mergeCell ref="A5581:F5581"/>
    <mergeCell ref="A5582:F5582"/>
    <mergeCell ref="A5590:F5590"/>
    <mergeCell ref="A5592:A5594"/>
    <mergeCell ref="B5592:B5594"/>
    <mergeCell ref="C5592:D5593"/>
    <mergeCell ref="E5592:E5594"/>
    <mergeCell ref="F5592:F5594"/>
    <mergeCell ref="A5540:F5540"/>
    <mergeCell ref="A5541:F5541"/>
    <mergeCell ref="A5549:F5549"/>
    <mergeCell ref="A5551:A5553"/>
    <mergeCell ref="B5551:B5553"/>
    <mergeCell ref="C5551:D5552"/>
    <mergeCell ref="E5551:E5553"/>
    <mergeCell ref="F5551:F5553"/>
    <mergeCell ref="A5499:F5499"/>
    <mergeCell ref="A5500:F5500"/>
    <mergeCell ref="A5508:F5508"/>
    <mergeCell ref="A5510:A5512"/>
    <mergeCell ref="B5510:B5512"/>
    <mergeCell ref="C5510:D5511"/>
    <mergeCell ref="E5510:E5512"/>
    <mergeCell ref="F5510:F5512"/>
    <mergeCell ref="A5458:F5458"/>
    <mergeCell ref="A5459:F5459"/>
    <mergeCell ref="A5467:F5467"/>
    <mergeCell ref="A5469:A5471"/>
    <mergeCell ref="B5469:B5471"/>
    <mergeCell ref="C5469:D5470"/>
    <mergeCell ref="E5469:E5471"/>
    <mergeCell ref="F5469:F5471"/>
    <mergeCell ref="A5417:F5417"/>
    <mergeCell ref="A5418:F5418"/>
    <mergeCell ref="A5426:F5426"/>
    <mergeCell ref="A5428:A5430"/>
    <mergeCell ref="B5428:B5430"/>
    <mergeCell ref="C5428:D5429"/>
    <mergeCell ref="E5428:E5430"/>
    <mergeCell ref="F5428:F5430"/>
    <mergeCell ref="A5376:F5376"/>
    <mergeCell ref="A5377:F5377"/>
    <mergeCell ref="A5385:F5385"/>
    <mergeCell ref="A5387:A5389"/>
    <mergeCell ref="B5387:B5389"/>
    <mergeCell ref="C5387:D5388"/>
    <mergeCell ref="E5387:E5389"/>
    <mergeCell ref="F5387:F5389"/>
    <mergeCell ref="A5335:F5335"/>
    <mergeCell ref="A5336:F5336"/>
    <mergeCell ref="A5344:F5344"/>
    <mergeCell ref="A5346:A5348"/>
    <mergeCell ref="B5346:B5348"/>
    <mergeCell ref="C5346:D5347"/>
    <mergeCell ref="E5346:E5348"/>
    <mergeCell ref="F5346:F5348"/>
    <mergeCell ref="A5294:F5294"/>
    <mergeCell ref="A5295:F5295"/>
    <mergeCell ref="A5303:F5303"/>
    <mergeCell ref="A5305:A5307"/>
    <mergeCell ref="B5305:B5307"/>
    <mergeCell ref="C5305:D5306"/>
    <mergeCell ref="E5305:E5307"/>
    <mergeCell ref="F5305:F5307"/>
    <mergeCell ref="A5253:F5253"/>
    <mergeCell ref="A5254:F5254"/>
    <mergeCell ref="A5262:F5262"/>
    <mergeCell ref="A5264:A5266"/>
    <mergeCell ref="B5264:B5266"/>
    <mergeCell ref="C5264:D5265"/>
    <mergeCell ref="E5264:E5266"/>
    <mergeCell ref="F5264:F5266"/>
    <mergeCell ref="A5212:F5212"/>
    <mergeCell ref="A5213:F5213"/>
    <mergeCell ref="A5221:F5221"/>
    <mergeCell ref="A5223:A5225"/>
    <mergeCell ref="B5223:B5225"/>
    <mergeCell ref="C5223:D5224"/>
    <mergeCell ref="E5223:E5225"/>
    <mergeCell ref="F5223:F5225"/>
    <mergeCell ref="A5171:F5171"/>
    <mergeCell ref="A5172:F5172"/>
    <mergeCell ref="A5180:F5180"/>
    <mergeCell ref="A5182:A5184"/>
    <mergeCell ref="B5182:B5184"/>
    <mergeCell ref="C5182:D5183"/>
    <mergeCell ref="E5182:E5184"/>
    <mergeCell ref="F5182:F5184"/>
    <mergeCell ref="A5130:F5130"/>
    <mergeCell ref="A5131:F5131"/>
    <mergeCell ref="A5139:F5139"/>
    <mergeCell ref="A5141:A5143"/>
    <mergeCell ref="B5141:B5143"/>
    <mergeCell ref="C5141:D5142"/>
    <mergeCell ref="E5141:E5143"/>
    <mergeCell ref="F5141:F5143"/>
    <mergeCell ref="A5089:F5089"/>
    <mergeCell ref="A5090:F5090"/>
    <mergeCell ref="A5098:F5098"/>
    <mergeCell ref="A5100:A5102"/>
    <mergeCell ref="B5100:B5102"/>
    <mergeCell ref="C5100:D5101"/>
    <mergeCell ref="E5100:E5102"/>
    <mergeCell ref="F5100:F5102"/>
    <mergeCell ref="A5048:F5048"/>
    <mergeCell ref="A5049:F5049"/>
    <mergeCell ref="A5057:F5057"/>
    <mergeCell ref="A5059:A5061"/>
    <mergeCell ref="B5059:B5061"/>
    <mergeCell ref="C5059:D5060"/>
    <mergeCell ref="E5059:E5061"/>
    <mergeCell ref="F5059:F5061"/>
    <mergeCell ref="A5007:F5007"/>
    <mergeCell ref="A5008:F5008"/>
    <mergeCell ref="A5016:F5016"/>
    <mergeCell ref="A5018:A5020"/>
    <mergeCell ref="B5018:B5020"/>
    <mergeCell ref="C5018:D5019"/>
    <mergeCell ref="E5018:E5020"/>
    <mergeCell ref="F5018:F5020"/>
    <mergeCell ref="A4966:F4966"/>
    <mergeCell ref="A4967:F4967"/>
    <mergeCell ref="A4975:F4975"/>
    <mergeCell ref="A4977:A4979"/>
    <mergeCell ref="B4977:B4979"/>
    <mergeCell ref="C4977:D4978"/>
    <mergeCell ref="E4977:E4979"/>
    <mergeCell ref="F4977:F4979"/>
    <mergeCell ref="A4925:F4925"/>
    <mergeCell ref="A4926:F4926"/>
    <mergeCell ref="A4934:F4934"/>
    <mergeCell ref="A4936:A4938"/>
    <mergeCell ref="B4936:B4938"/>
    <mergeCell ref="C4936:D4937"/>
    <mergeCell ref="E4936:E4938"/>
    <mergeCell ref="F4936:F4938"/>
    <mergeCell ref="A4884:F4884"/>
    <mergeCell ref="A4885:F4885"/>
    <mergeCell ref="A4893:F4893"/>
    <mergeCell ref="A4895:A4897"/>
    <mergeCell ref="B4895:B4897"/>
    <mergeCell ref="C4895:D4896"/>
    <mergeCell ref="E4895:E4897"/>
    <mergeCell ref="F4895:F4897"/>
    <mergeCell ref="A4843:F4843"/>
    <mergeCell ref="A4844:F4844"/>
    <mergeCell ref="A4852:F4852"/>
    <mergeCell ref="A4854:A4856"/>
    <mergeCell ref="B4854:B4856"/>
    <mergeCell ref="C4854:D4855"/>
    <mergeCell ref="E4854:E4856"/>
    <mergeCell ref="F4854:F4856"/>
    <mergeCell ref="A4802:F4802"/>
    <mergeCell ref="A4803:F4803"/>
    <mergeCell ref="A4811:F4811"/>
    <mergeCell ref="A4813:A4815"/>
    <mergeCell ref="B4813:B4815"/>
    <mergeCell ref="C4813:D4814"/>
    <mergeCell ref="E4813:E4815"/>
    <mergeCell ref="F4813:F4815"/>
    <mergeCell ref="A4761:F4761"/>
    <mergeCell ref="A4762:F4762"/>
    <mergeCell ref="A4770:F4770"/>
    <mergeCell ref="A4772:A4774"/>
    <mergeCell ref="C4772:D4773"/>
    <mergeCell ref="E4772:E4774"/>
    <mergeCell ref="F4772:F4774"/>
    <mergeCell ref="A4720:F4720"/>
    <mergeCell ref="A4721:F4721"/>
    <mergeCell ref="A4729:F4729"/>
    <mergeCell ref="A4731:A4733"/>
    <mergeCell ref="B4731:B4733"/>
    <mergeCell ref="C4731:D4732"/>
    <mergeCell ref="E4731:E4733"/>
    <mergeCell ref="F4731:F4733"/>
    <mergeCell ref="A4679:F4679"/>
    <mergeCell ref="A4680:F4680"/>
    <mergeCell ref="A4688:F4688"/>
    <mergeCell ref="A4690:A4692"/>
    <mergeCell ref="B4690:B4692"/>
    <mergeCell ref="C4690:D4691"/>
    <mergeCell ref="E4690:E4692"/>
    <mergeCell ref="F4690:F4692"/>
    <mergeCell ref="A4638:F4638"/>
    <mergeCell ref="A4639:F4639"/>
    <mergeCell ref="A4647:F4647"/>
    <mergeCell ref="A4649:A4651"/>
    <mergeCell ref="B4649:B4651"/>
    <mergeCell ref="C4649:D4650"/>
    <mergeCell ref="E4649:E4651"/>
    <mergeCell ref="F4649:F4651"/>
    <mergeCell ref="A4597:F4597"/>
    <mergeCell ref="A4598:F4598"/>
    <mergeCell ref="A4606:F4606"/>
    <mergeCell ref="A4608:A4610"/>
    <mergeCell ref="B4608:B4610"/>
    <mergeCell ref="C4608:D4609"/>
    <mergeCell ref="E4608:E4610"/>
    <mergeCell ref="F4608:F4610"/>
    <mergeCell ref="A4556:F4556"/>
    <mergeCell ref="A4557:F4557"/>
    <mergeCell ref="A4565:F4565"/>
    <mergeCell ref="A4567:A4569"/>
    <mergeCell ref="B4567:B4569"/>
    <mergeCell ref="C4567:D4568"/>
    <mergeCell ref="E4567:E4569"/>
    <mergeCell ref="F4567:F4569"/>
    <mergeCell ref="A4515:F4515"/>
    <mergeCell ref="A4516:F4516"/>
    <mergeCell ref="A4524:F4524"/>
    <mergeCell ref="A4526:A4528"/>
    <mergeCell ref="B4526:B4528"/>
    <mergeCell ref="C4526:D4527"/>
    <mergeCell ref="E4526:E4528"/>
    <mergeCell ref="F4526:F4528"/>
    <mergeCell ref="A4474:F4474"/>
    <mergeCell ref="A4475:F4475"/>
    <mergeCell ref="A4483:F4483"/>
    <mergeCell ref="A4485:A4487"/>
    <mergeCell ref="B4485:B4487"/>
    <mergeCell ref="C4485:D4486"/>
    <mergeCell ref="E4485:E4487"/>
    <mergeCell ref="F4485:F4487"/>
    <mergeCell ref="A4433:F4433"/>
    <mergeCell ref="A4434:F4434"/>
    <mergeCell ref="A4442:F4442"/>
    <mergeCell ref="A4444:A4446"/>
    <mergeCell ref="B4444:B4446"/>
    <mergeCell ref="C4444:D4445"/>
    <mergeCell ref="E4444:E4446"/>
    <mergeCell ref="F4444:F4446"/>
    <mergeCell ref="A4392:F4392"/>
    <mergeCell ref="A4393:F4393"/>
    <mergeCell ref="A4401:F4401"/>
    <mergeCell ref="A4403:A4405"/>
    <mergeCell ref="B4403:B4405"/>
    <mergeCell ref="C4403:D4404"/>
    <mergeCell ref="E4403:E4405"/>
    <mergeCell ref="F4403:F4405"/>
    <mergeCell ref="A4351:F4351"/>
    <mergeCell ref="A4352:F4352"/>
    <mergeCell ref="A4360:F4360"/>
    <mergeCell ref="A4362:A4364"/>
    <mergeCell ref="B4362:B4364"/>
    <mergeCell ref="C4362:D4363"/>
    <mergeCell ref="E4362:E4364"/>
    <mergeCell ref="F4362:F4364"/>
    <mergeCell ref="A4310:F4310"/>
    <mergeCell ref="A4311:F4311"/>
    <mergeCell ref="A4319:F4319"/>
    <mergeCell ref="A4321:A4323"/>
    <mergeCell ref="B4321:B4323"/>
    <mergeCell ref="C4321:D4322"/>
    <mergeCell ref="E4321:E4323"/>
    <mergeCell ref="F4321:F4323"/>
    <mergeCell ref="A4269:F4269"/>
    <mergeCell ref="A4270:F4270"/>
    <mergeCell ref="A4278:F4278"/>
    <mergeCell ref="A4280:A4282"/>
    <mergeCell ref="B4280:B4282"/>
    <mergeCell ref="C4280:D4281"/>
    <mergeCell ref="E4280:E4282"/>
    <mergeCell ref="F4280:F4282"/>
    <mergeCell ref="A4228:F4228"/>
    <mergeCell ref="A4229:F4229"/>
    <mergeCell ref="A4237:F4237"/>
    <mergeCell ref="A4239:A4241"/>
    <mergeCell ref="B4239:B4241"/>
    <mergeCell ref="C4239:D4240"/>
    <mergeCell ref="E4239:E4241"/>
    <mergeCell ref="F4239:F4241"/>
    <mergeCell ref="A4187:F4187"/>
    <mergeCell ref="A4188:F4188"/>
    <mergeCell ref="A4196:F4196"/>
    <mergeCell ref="A4198:A4200"/>
    <mergeCell ref="B4198:B4200"/>
    <mergeCell ref="C4198:D4199"/>
    <mergeCell ref="E4198:E4200"/>
    <mergeCell ref="F4198:F4200"/>
    <mergeCell ref="A4146:F4146"/>
    <mergeCell ref="A4147:F4147"/>
    <mergeCell ref="A4155:F4155"/>
    <mergeCell ref="A4157:A4159"/>
    <mergeCell ref="B4157:B4159"/>
    <mergeCell ref="C4157:D4158"/>
    <mergeCell ref="E4157:E4159"/>
    <mergeCell ref="F4157:F4159"/>
    <mergeCell ref="A4105:F4105"/>
    <mergeCell ref="A4106:F4106"/>
    <mergeCell ref="A4114:F4114"/>
    <mergeCell ref="A4116:A4118"/>
    <mergeCell ref="B4116:B4118"/>
    <mergeCell ref="C4116:D4117"/>
    <mergeCell ref="E4116:E4118"/>
    <mergeCell ref="F4116:F4118"/>
    <mergeCell ref="A4064:F4064"/>
    <mergeCell ref="A4065:F4065"/>
    <mergeCell ref="A4073:F4073"/>
    <mergeCell ref="A4075:A4077"/>
    <mergeCell ref="B4075:B4077"/>
    <mergeCell ref="C4075:D4076"/>
    <mergeCell ref="E4075:E4077"/>
    <mergeCell ref="F4075:F4077"/>
    <mergeCell ref="A4023:F4023"/>
    <mergeCell ref="A4024:F4024"/>
    <mergeCell ref="A4032:F4032"/>
    <mergeCell ref="A4034:A4036"/>
    <mergeCell ref="B4034:B4036"/>
    <mergeCell ref="C4034:D4035"/>
    <mergeCell ref="E4034:E4036"/>
    <mergeCell ref="F4034:F4036"/>
    <mergeCell ref="A3982:F3982"/>
    <mergeCell ref="A3983:F3983"/>
    <mergeCell ref="A3991:F3991"/>
    <mergeCell ref="A3993:A3995"/>
    <mergeCell ref="B3993:B3995"/>
    <mergeCell ref="C3993:D3994"/>
    <mergeCell ref="E3993:E3995"/>
    <mergeCell ref="F3993:F3995"/>
    <mergeCell ref="A3941:F3941"/>
    <mergeCell ref="A3942:F3942"/>
    <mergeCell ref="A3950:F3950"/>
    <mergeCell ref="A3952:A3954"/>
    <mergeCell ref="B3952:B3954"/>
    <mergeCell ref="C3952:D3953"/>
    <mergeCell ref="E3952:E3954"/>
    <mergeCell ref="F3952:F3954"/>
    <mergeCell ref="A3900:F3900"/>
    <mergeCell ref="A3901:F3901"/>
    <mergeCell ref="A3909:F3909"/>
    <mergeCell ref="A3911:A3913"/>
    <mergeCell ref="B3911:B3913"/>
    <mergeCell ref="C3911:D3912"/>
    <mergeCell ref="E3911:E3913"/>
    <mergeCell ref="F3911:F3913"/>
    <mergeCell ref="A3859:F3859"/>
    <mergeCell ref="A3860:F3860"/>
    <mergeCell ref="A3868:F3868"/>
    <mergeCell ref="A3870:A3872"/>
    <mergeCell ref="B3870:B3872"/>
    <mergeCell ref="C3870:D3871"/>
    <mergeCell ref="E3870:E3872"/>
    <mergeCell ref="F3870:F3872"/>
    <mergeCell ref="A3818:F3818"/>
    <mergeCell ref="A3819:F3819"/>
    <mergeCell ref="A3827:F3827"/>
    <mergeCell ref="A3829:A3831"/>
    <mergeCell ref="B3829:B3831"/>
    <mergeCell ref="C3829:D3830"/>
    <mergeCell ref="E3829:E3831"/>
    <mergeCell ref="F3829:F3831"/>
    <mergeCell ref="A3777:F3777"/>
    <mergeCell ref="A3778:F3778"/>
    <mergeCell ref="A3786:F3786"/>
    <mergeCell ref="A3788:A3790"/>
    <mergeCell ref="C3788:D3789"/>
    <mergeCell ref="E3788:E3790"/>
    <mergeCell ref="F3788:F3790"/>
    <mergeCell ref="A3736:F3736"/>
    <mergeCell ref="A3737:F3737"/>
    <mergeCell ref="A3745:F3745"/>
    <mergeCell ref="A3747:A3749"/>
    <mergeCell ref="B3747:B3749"/>
    <mergeCell ref="C3747:D3748"/>
    <mergeCell ref="E3747:E3749"/>
    <mergeCell ref="F3747:F3749"/>
    <mergeCell ref="A3695:F3695"/>
    <mergeCell ref="A3696:F3696"/>
    <mergeCell ref="A3704:F3704"/>
    <mergeCell ref="A3706:A3708"/>
    <mergeCell ref="B3706:B3708"/>
    <mergeCell ref="C3706:D3707"/>
    <mergeCell ref="E3706:E3708"/>
    <mergeCell ref="F3706:F3708"/>
    <mergeCell ref="A3654:F3654"/>
    <mergeCell ref="A3655:F3655"/>
    <mergeCell ref="A3663:F3663"/>
    <mergeCell ref="A3665:A3667"/>
    <mergeCell ref="B3665:B3667"/>
    <mergeCell ref="C3665:D3666"/>
    <mergeCell ref="E3665:E3667"/>
    <mergeCell ref="F3665:F3667"/>
    <mergeCell ref="A3613:F3613"/>
    <mergeCell ref="A3614:F3614"/>
    <mergeCell ref="A3622:F3622"/>
    <mergeCell ref="A3624:A3626"/>
    <mergeCell ref="B3624:B3626"/>
    <mergeCell ref="C3624:D3625"/>
    <mergeCell ref="E3624:E3626"/>
    <mergeCell ref="F3624:F3626"/>
    <mergeCell ref="A3572:F3572"/>
    <mergeCell ref="A3573:F3573"/>
    <mergeCell ref="A3581:F3581"/>
    <mergeCell ref="A3583:A3585"/>
    <mergeCell ref="B3583:B3585"/>
    <mergeCell ref="C3583:D3584"/>
    <mergeCell ref="E3583:E3585"/>
    <mergeCell ref="F3583:F3585"/>
    <mergeCell ref="A3531:F3531"/>
    <mergeCell ref="A3532:F3532"/>
    <mergeCell ref="A3540:F3540"/>
    <mergeCell ref="A3542:A3544"/>
    <mergeCell ref="B3542:B3544"/>
    <mergeCell ref="C3542:D3543"/>
    <mergeCell ref="E3542:E3544"/>
    <mergeCell ref="F3542:F3544"/>
    <mergeCell ref="A3490:F3490"/>
    <mergeCell ref="A3491:F3491"/>
    <mergeCell ref="A3499:F3499"/>
    <mergeCell ref="A3501:A3503"/>
    <mergeCell ref="B3501:B3503"/>
    <mergeCell ref="C3501:D3502"/>
    <mergeCell ref="E3501:E3503"/>
    <mergeCell ref="F3501:F3503"/>
    <mergeCell ref="A3449:F3449"/>
    <mergeCell ref="A3450:F3450"/>
    <mergeCell ref="A3458:F3458"/>
    <mergeCell ref="A3460:A3462"/>
    <mergeCell ref="B3460:B3462"/>
    <mergeCell ref="C3460:D3461"/>
    <mergeCell ref="E3460:E3462"/>
    <mergeCell ref="F3460:F3462"/>
    <mergeCell ref="A3408:F3408"/>
    <mergeCell ref="A3409:F3409"/>
    <mergeCell ref="A3417:F3417"/>
    <mergeCell ref="A3419:A3421"/>
    <mergeCell ref="B3419:B3421"/>
    <mergeCell ref="C3419:D3420"/>
    <mergeCell ref="E3419:E3421"/>
    <mergeCell ref="F3419:F3421"/>
    <mergeCell ref="A3367:F3367"/>
    <mergeCell ref="A3368:F3368"/>
    <mergeCell ref="A3376:F3376"/>
    <mergeCell ref="A3378:A3380"/>
    <mergeCell ref="B3378:B3380"/>
    <mergeCell ref="C3378:D3379"/>
    <mergeCell ref="E3378:E3380"/>
    <mergeCell ref="F3378:F3380"/>
    <mergeCell ref="A3326:F3326"/>
    <mergeCell ref="A3327:F3327"/>
    <mergeCell ref="A3335:F3335"/>
    <mergeCell ref="A3337:A3339"/>
    <mergeCell ref="B3337:B3339"/>
    <mergeCell ref="C3337:D3338"/>
    <mergeCell ref="E3337:E3339"/>
    <mergeCell ref="F3337:F3339"/>
    <mergeCell ref="A3285:F3285"/>
    <mergeCell ref="A3286:F3286"/>
    <mergeCell ref="A3294:F3294"/>
    <mergeCell ref="A3296:A3298"/>
    <mergeCell ref="B3296:B3298"/>
    <mergeCell ref="C3296:D3297"/>
    <mergeCell ref="E3296:E3298"/>
    <mergeCell ref="F3296:F3298"/>
    <mergeCell ref="A3244:F3244"/>
    <mergeCell ref="A3245:F3245"/>
    <mergeCell ref="A3253:F3253"/>
    <mergeCell ref="A3255:A3257"/>
    <mergeCell ref="B3255:B3257"/>
    <mergeCell ref="C3255:D3256"/>
    <mergeCell ref="E3255:E3257"/>
    <mergeCell ref="F3255:F3257"/>
    <mergeCell ref="A3203:F3203"/>
    <mergeCell ref="A3204:F3204"/>
    <mergeCell ref="A3212:F3212"/>
    <mergeCell ref="A3214:A3216"/>
    <mergeCell ref="B3214:B3216"/>
    <mergeCell ref="C3214:D3215"/>
    <mergeCell ref="E3214:E3216"/>
    <mergeCell ref="F3214:F3216"/>
    <mergeCell ref="A3162:F3162"/>
    <mergeCell ref="A3163:F3163"/>
    <mergeCell ref="A3171:F3171"/>
    <mergeCell ref="A3173:A3175"/>
    <mergeCell ref="B3173:B3175"/>
    <mergeCell ref="C3173:D3174"/>
    <mergeCell ref="E3173:E3175"/>
    <mergeCell ref="F3173:F3175"/>
    <mergeCell ref="A3121:F3121"/>
    <mergeCell ref="A3122:F3122"/>
    <mergeCell ref="A3130:F3130"/>
    <mergeCell ref="A3132:A3134"/>
    <mergeCell ref="B3132:B3134"/>
    <mergeCell ref="C3132:D3133"/>
    <mergeCell ref="E3132:E3134"/>
    <mergeCell ref="F3132:F3134"/>
    <mergeCell ref="A3080:F3080"/>
    <mergeCell ref="A3081:F3081"/>
    <mergeCell ref="A3089:F3089"/>
    <mergeCell ref="A3091:A3093"/>
    <mergeCell ref="B3091:B3093"/>
    <mergeCell ref="C3091:D3092"/>
    <mergeCell ref="E3091:E3093"/>
    <mergeCell ref="F3091:F3093"/>
    <mergeCell ref="A3039:F3039"/>
    <mergeCell ref="A3040:F3040"/>
    <mergeCell ref="A3048:F3048"/>
    <mergeCell ref="A3050:A3052"/>
    <mergeCell ref="B3050:B3052"/>
    <mergeCell ref="C3050:D3051"/>
    <mergeCell ref="E3050:E3052"/>
    <mergeCell ref="F3050:F3052"/>
    <mergeCell ref="A2998:F2998"/>
    <mergeCell ref="A2999:F2999"/>
    <mergeCell ref="A3007:F3007"/>
    <mergeCell ref="A3009:A3011"/>
    <mergeCell ref="B3009:B3011"/>
    <mergeCell ref="C3009:D3010"/>
    <mergeCell ref="E3009:E3011"/>
    <mergeCell ref="F3009:F3011"/>
    <mergeCell ref="A2957:F2957"/>
    <mergeCell ref="A2958:F2958"/>
    <mergeCell ref="A2966:F2966"/>
    <mergeCell ref="A2968:A2970"/>
    <mergeCell ref="B2968:B2970"/>
    <mergeCell ref="C2968:D2969"/>
    <mergeCell ref="E2968:E2970"/>
    <mergeCell ref="F2968:F2970"/>
    <mergeCell ref="A2916:F2916"/>
    <mergeCell ref="A2917:F2917"/>
    <mergeCell ref="A2925:F2925"/>
    <mergeCell ref="A2927:A2929"/>
    <mergeCell ref="B2927:B2929"/>
    <mergeCell ref="C2927:D2928"/>
    <mergeCell ref="E2927:E2929"/>
    <mergeCell ref="F2927:F2929"/>
    <mergeCell ref="A2875:F2875"/>
    <mergeCell ref="A2876:F2876"/>
    <mergeCell ref="A2884:F2884"/>
    <mergeCell ref="A2886:A2888"/>
    <mergeCell ref="B2886:B2888"/>
    <mergeCell ref="C2886:D2887"/>
    <mergeCell ref="E2886:E2888"/>
    <mergeCell ref="F2886:F2888"/>
    <mergeCell ref="A2834:F2834"/>
    <mergeCell ref="A2835:F2835"/>
    <mergeCell ref="A2843:F2843"/>
    <mergeCell ref="A2845:A2847"/>
    <mergeCell ref="B2845:B2847"/>
    <mergeCell ref="C2845:D2846"/>
    <mergeCell ref="E2845:E2847"/>
    <mergeCell ref="F2845:F2847"/>
    <mergeCell ref="A2793:F2793"/>
    <mergeCell ref="A2794:F2794"/>
    <mergeCell ref="A2802:F2802"/>
    <mergeCell ref="A2804:A2806"/>
    <mergeCell ref="B2804:B2806"/>
    <mergeCell ref="C2804:D2805"/>
    <mergeCell ref="E2804:E2806"/>
    <mergeCell ref="F2804:F2806"/>
    <mergeCell ref="A2752:F2752"/>
    <mergeCell ref="A2753:F2753"/>
    <mergeCell ref="A2761:F2761"/>
    <mergeCell ref="A2763:A2765"/>
    <mergeCell ref="B2763:B2765"/>
    <mergeCell ref="C2763:D2764"/>
    <mergeCell ref="E2763:E2765"/>
    <mergeCell ref="F2763:F2765"/>
    <mergeCell ref="A2711:F2711"/>
    <mergeCell ref="A2712:F2712"/>
    <mergeCell ref="A2720:F2720"/>
    <mergeCell ref="A2722:A2724"/>
    <mergeCell ref="B2722:B2724"/>
    <mergeCell ref="C2722:D2723"/>
    <mergeCell ref="E2722:E2724"/>
    <mergeCell ref="F2722:F2724"/>
    <mergeCell ref="A2670:F2670"/>
    <mergeCell ref="A2671:F2671"/>
    <mergeCell ref="A2679:F2679"/>
    <mergeCell ref="A2681:A2683"/>
    <mergeCell ref="B2681:B2683"/>
    <mergeCell ref="C2681:D2682"/>
    <mergeCell ref="E2681:E2683"/>
    <mergeCell ref="F2681:F2683"/>
    <mergeCell ref="A2629:F2629"/>
    <mergeCell ref="A2630:F2630"/>
    <mergeCell ref="A2638:F2638"/>
    <mergeCell ref="A2640:A2642"/>
    <mergeCell ref="B2640:B2642"/>
    <mergeCell ref="C2640:D2641"/>
    <mergeCell ref="E2640:E2642"/>
    <mergeCell ref="F2640:F2642"/>
    <mergeCell ref="A2588:F2588"/>
    <mergeCell ref="A2589:F2589"/>
    <mergeCell ref="A2597:F2597"/>
    <mergeCell ref="A2599:A2601"/>
    <mergeCell ref="B2599:B2601"/>
    <mergeCell ref="C2599:D2600"/>
    <mergeCell ref="E2599:E2601"/>
    <mergeCell ref="F2599:F2601"/>
    <mergeCell ref="A2547:F2547"/>
    <mergeCell ref="A2548:F2548"/>
    <mergeCell ref="A2556:F2556"/>
    <mergeCell ref="A2558:A2560"/>
    <mergeCell ref="B2558:B2560"/>
    <mergeCell ref="C2558:D2559"/>
    <mergeCell ref="E2558:E2560"/>
    <mergeCell ref="F2558:F2560"/>
    <mergeCell ref="A2506:F2506"/>
    <mergeCell ref="A2507:F2507"/>
    <mergeCell ref="A2515:F2515"/>
    <mergeCell ref="A2517:A2519"/>
    <mergeCell ref="B2517:B2519"/>
    <mergeCell ref="C2517:D2518"/>
    <mergeCell ref="E2517:E2519"/>
    <mergeCell ref="F2517:F2519"/>
    <mergeCell ref="A2465:F2465"/>
    <mergeCell ref="A2466:F2466"/>
    <mergeCell ref="A2474:F2474"/>
    <mergeCell ref="A2476:A2478"/>
    <mergeCell ref="B2476:B2478"/>
    <mergeCell ref="C2476:D2477"/>
    <mergeCell ref="E2476:E2478"/>
    <mergeCell ref="F2476:F2478"/>
    <mergeCell ref="A2424:F2424"/>
    <mergeCell ref="A2425:F2425"/>
    <mergeCell ref="A2433:F2433"/>
    <mergeCell ref="A2435:A2437"/>
    <mergeCell ref="B2435:B2437"/>
    <mergeCell ref="C2435:D2436"/>
    <mergeCell ref="E2435:E2437"/>
    <mergeCell ref="F2435:F2437"/>
    <mergeCell ref="A2383:F2383"/>
    <mergeCell ref="A2384:F2384"/>
    <mergeCell ref="A2392:F2392"/>
    <mergeCell ref="A2394:A2396"/>
    <mergeCell ref="B2394:B2396"/>
    <mergeCell ref="C2394:D2395"/>
    <mergeCell ref="E2394:E2396"/>
    <mergeCell ref="F2394:F2396"/>
    <mergeCell ref="A2342:F2342"/>
    <mergeCell ref="A2343:F2343"/>
    <mergeCell ref="A2351:F2351"/>
    <mergeCell ref="A2353:A2355"/>
    <mergeCell ref="B2353:B2355"/>
    <mergeCell ref="C2353:D2354"/>
    <mergeCell ref="E2353:E2355"/>
    <mergeCell ref="F2353:F2355"/>
    <mergeCell ref="A2301:F2301"/>
    <mergeCell ref="A2302:F2302"/>
    <mergeCell ref="A2310:F2310"/>
    <mergeCell ref="A2312:A2314"/>
    <mergeCell ref="B2312:B2314"/>
    <mergeCell ref="C2312:D2313"/>
    <mergeCell ref="E2312:E2314"/>
    <mergeCell ref="F2312:F2314"/>
    <mergeCell ref="A2260:F2260"/>
    <mergeCell ref="A2261:F2261"/>
    <mergeCell ref="A2269:F2269"/>
    <mergeCell ref="A2271:A2273"/>
    <mergeCell ref="B2271:B2273"/>
    <mergeCell ref="C2271:D2272"/>
    <mergeCell ref="E2271:E2273"/>
    <mergeCell ref="F2271:F2273"/>
    <mergeCell ref="A2219:F2219"/>
    <mergeCell ref="A2220:F2220"/>
    <mergeCell ref="A2228:F2228"/>
    <mergeCell ref="A2230:A2232"/>
    <mergeCell ref="B2230:B2232"/>
    <mergeCell ref="C2230:D2231"/>
    <mergeCell ref="E2230:E2232"/>
    <mergeCell ref="F2230:F2232"/>
    <mergeCell ref="A2178:F2178"/>
    <mergeCell ref="A2179:F2179"/>
    <mergeCell ref="A2187:F2187"/>
    <mergeCell ref="A2189:A2191"/>
    <mergeCell ref="B2189:B2191"/>
    <mergeCell ref="C2189:D2190"/>
    <mergeCell ref="E2189:E2191"/>
    <mergeCell ref="F2189:F2191"/>
    <mergeCell ref="A2137:F2137"/>
    <mergeCell ref="A2138:F2138"/>
    <mergeCell ref="A2146:F2146"/>
    <mergeCell ref="A2148:A2150"/>
    <mergeCell ref="B2148:B2150"/>
    <mergeCell ref="C2148:D2149"/>
    <mergeCell ref="E2148:E2150"/>
    <mergeCell ref="F2148:F2150"/>
    <mergeCell ref="A2096:F2096"/>
    <mergeCell ref="A2097:F2097"/>
    <mergeCell ref="A2105:F2105"/>
    <mergeCell ref="A2107:A2109"/>
    <mergeCell ref="B2107:B2109"/>
    <mergeCell ref="C2107:D2108"/>
    <mergeCell ref="E2107:E2109"/>
    <mergeCell ref="F2107:F2109"/>
    <mergeCell ref="A2055:F2055"/>
    <mergeCell ref="A2056:F2056"/>
    <mergeCell ref="A2064:F2064"/>
    <mergeCell ref="A2066:A2068"/>
    <mergeCell ref="B2066:B2068"/>
    <mergeCell ref="C2066:D2067"/>
    <mergeCell ref="E2066:E2068"/>
    <mergeCell ref="F2066:F2068"/>
    <mergeCell ref="A2014:F2014"/>
    <mergeCell ref="A2015:F2015"/>
    <mergeCell ref="A2023:F2023"/>
    <mergeCell ref="A2025:A2027"/>
    <mergeCell ref="B2025:B2027"/>
    <mergeCell ref="C2025:D2026"/>
    <mergeCell ref="E2025:E2027"/>
    <mergeCell ref="F2025:F2027"/>
    <mergeCell ref="A1973:F1973"/>
    <mergeCell ref="A1974:F1974"/>
    <mergeCell ref="A1982:F1982"/>
    <mergeCell ref="A1984:A1986"/>
    <mergeCell ref="B1984:B1986"/>
    <mergeCell ref="C1984:D1985"/>
    <mergeCell ref="E1984:E1986"/>
    <mergeCell ref="F1984:F1986"/>
    <mergeCell ref="A1932:F1932"/>
    <mergeCell ref="A1933:F1933"/>
    <mergeCell ref="A1941:F1941"/>
    <mergeCell ref="A1943:A1945"/>
    <mergeCell ref="B1943:B1945"/>
    <mergeCell ref="C1943:D1944"/>
    <mergeCell ref="E1943:E1945"/>
    <mergeCell ref="F1943:F1945"/>
    <mergeCell ref="A1891:F1891"/>
    <mergeCell ref="A1892:F1892"/>
    <mergeCell ref="A1900:F1900"/>
    <mergeCell ref="A1902:A1904"/>
    <mergeCell ref="B1902:B1904"/>
    <mergeCell ref="C1902:D1903"/>
    <mergeCell ref="E1902:E1904"/>
    <mergeCell ref="F1902:F1904"/>
    <mergeCell ref="A1850:F1850"/>
    <mergeCell ref="A1851:F1851"/>
    <mergeCell ref="A1859:F1859"/>
    <mergeCell ref="A1861:A1863"/>
    <mergeCell ref="B1861:B1863"/>
    <mergeCell ref="C1861:D1862"/>
    <mergeCell ref="E1861:E1863"/>
    <mergeCell ref="F1861:F1863"/>
    <mergeCell ref="A1809:F1809"/>
    <mergeCell ref="A1810:F1810"/>
    <mergeCell ref="A1818:F1818"/>
    <mergeCell ref="A1820:A1822"/>
    <mergeCell ref="B1820:B1822"/>
    <mergeCell ref="C1820:D1821"/>
    <mergeCell ref="E1820:E1822"/>
    <mergeCell ref="F1820:F1822"/>
    <mergeCell ref="A1768:F1768"/>
    <mergeCell ref="A1769:F1769"/>
    <mergeCell ref="A1777:F1777"/>
    <mergeCell ref="C1779:D1780"/>
    <mergeCell ref="E1779:E1781"/>
    <mergeCell ref="F1779:F1781"/>
    <mergeCell ref="A1727:F1727"/>
    <mergeCell ref="A1728:F1728"/>
    <mergeCell ref="A1736:F1736"/>
    <mergeCell ref="A1738:A1740"/>
    <mergeCell ref="B1738:B1740"/>
    <mergeCell ref="C1738:D1739"/>
    <mergeCell ref="E1738:E1740"/>
    <mergeCell ref="F1738:F1740"/>
    <mergeCell ref="A1686:F1686"/>
    <mergeCell ref="A1687:F1687"/>
    <mergeCell ref="A1695:F1695"/>
    <mergeCell ref="A1697:A1699"/>
    <mergeCell ref="B1697:B1699"/>
    <mergeCell ref="C1697:D1698"/>
    <mergeCell ref="E1697:E1699"/>
    <mergeCell ref="F1697:F1699"/>
    <mergeCell ref="A1645:F1645"/>
    <mergeCell ref="A1646:F1646"/>
    <mergeCell ref="A1654:F1654"/>
    <mergeCell ref="A1656:A1658"/>
    <mergeCell ref="B1656:B1658"/>
    <mergeCell ref="C1656:D1657"/>
    <mergeCell ref="E1656:E1658"/>
    <mergeCell ref="F1656:F1658"/>
    <mergeCell ref="A1613:F1613"/>
    <mergeCell ref="A1615:A1617"/>
    <mergeCell ref="B1615:B1617"/>
    <mergeCell ref="C1615:D1616"/>
    <mergeCell ref="E1615:E1617"/>
    <mergeCell ref="F1615:F1617"/>
    <mergeCell ref="A1563:F1563"/>
    <mergeCell ref="A1564:F1564"/>
    <mergeCell ref="A1572:F1572"/>
    <mergeCell ref="A1574:A1576"/>
    <mergeCell ref="B1574:B1576"/>
    <mergeCell ref="C1574:D1575"/>
    <mergeCell ref="E1574:E1576"/>
    <mergeCell ref="F1574:F1576"/>
    <mergeCell ref="A1522:F1522"/>
    <mergeCell ref="A1523:F1523"/>
    <mergeCell ref="A1531:F1531"/>
    <mergeCell ref="A1533:A1535"/>
    <mergeCell ref="B1533:B1535"/>
    <mergeCell ref="C1533:D1534"/>
    <mergeCell ref="E1533:E1535"/>
    <mergeCell ref="F1533:F1535"/>
    <mergeCell ref="A1481:F1481"/>
    <mergeCell ref="A1482:F1482"/>
    <mergeCell ref="A1490:F1490"/>
    <mergeCell ref="A1492:A1494"/>
    <mergeCell ref="B1492:B1494"/>
    <mergeCell ref="C1492:D1493"/>
    <mergeCell ref="E1492:E1494"/>
    <mergeCell ref="F1492:F1494"/>
    <mergeCell ref="A1440:F1440"/>
    <mergeCell ref="A1441:F1441"/>
    <mergeCell ref="A1449:F1449"/>
    <mergeCell ref="A1451:A1453"/>
    <mergeCell ref="B1451:B1453"/>
    <mergeCell ref="C1451:D1452"/>
    <mergeCell ref="E1451:E1453"/>
    <mergeCell ref="F1451:F1453"/>
    <mergeCell ref="A1408:F1408"/>
    <mergeCell ref="A1410:A1412"/>
    <mergeCell ref="B1410:B1412"/>
    <mergeCell ref="C1410:D1411"/>
    <mergeCell ref="E1410:E1412"/>
    <mergeCell ref="F1410:F1412"/>
    <mergeCell ref="A1358:F1358"/>
    <mergeCell ref="A1359:F1359"/>
    <mergeCell ref="A1367:F1367"/>
    <mergeCell ref="A1369:A1371"/>
    <mergeCell ref="B1369:B1371"/>
    <mergeCell ref="C1369:D1370"/>
    <mergeCell ref="E1369:E1371"/>
    <mergeCell ref="F1369:F1371"/>
    <mergeCell ref="A1317:F1317"/>
    <mergeCell ref="A1318:F1318"/>
    <mergeCell ref="A1326:F1326"/>
    <mergeCell ref="A1328:A1330"/>
    <mergeCell ref="B1328:B1330"/>
    <mergeCell ref="C1328:D1329"/>
    <mergeCell ref="E1328:E1330"/>
    <mergeCell ref="F1328:F1330"/>
    <mergeCell ref="A1276:F1276"/>
    <mergeCell ref="A1277:F1277"/>
    <mergeCell ref="A1285:F1285"/>
    <mergeCell ref="A1287:A1289"/>
    <mergeCell ref="B1287:B1289"/>
    <mergeCell ref="C1287:D1288"/>
    <mergeCell ref="E1287:E1289"/>
    <mergeCell ref="F1287:F1289"/>
    <mergeCell ref="A1235:F1235"/>
    <mergeCell ref="A1236:F1236"/>
    <mergeCell ref="A1244:F1244"/>
    <mergeCell ref="A1246:A1248"/>
    <mergeCell ref="B1246:B1248"/>
    <mergeCell ref="C1246:D1247"/>
    <mergeCell ref="E1246:E1248"/>
    <mergeCell ref="F1246:F1248"/>
    <mergeCell ref="A1194:F1194"/>
    <mergeCell ref="A1195:F1195"/>
    <mergeCell ref="A1203:F1203"/>
    <mergeCell ref="A1205:A1207"/>
    <mergeCell ref="B1205:B1207"/>
    <mergeCell ref="C1205:D1206"/>
    <mergeCell ref="E1205:E1207"/>
    <mergeCell ref="F1205:F1207"/>
    <mergeCell ref="A867:F867"/>
    <mergeCell ref="A875:F875"/>
    <mergeCell ref="A907:F907"/>
    <mergeCell ref="A908:F908"/>
    <mergeCell ref="A916:F916"/>
    <mergeCell ref="A1153:F1153"/>
    <mergeCell ref="A1154:F1154"/>
    <mergeCell ref="A1162:F1162"/>
    <mergeCell ref="A1164:A1166"/>
    <mergeCell ref="B1164:B1166"/>
    <mergeCell ref="C1164:D1165"/>
    <mergeCell ref="E1164:E1166"/>
    <mergeCell ref="F1164:F1166"/>
    <mergeCell ref="A1112:F1112"/>
    <mergeCell ref="A1113:F1113"/>
    <mergeCell ref="A1121:F1121"/>
    <mergeCell ref="A1123:A1125"/>
    <mergeCell ref="B1123:B1125"/>
    <mergeCell ref="C1123:D1124"/>
    <mergeCell ref="E1123:E1125"/>
    <mergeCell ref="F1123:F1125"/>
    <mergeCell ref="A1071:F1071"/>
    <mergeCell ref="A1072:F1072"/>
    <mergeCell ref="A1080:F1080"/>
    <mergeCell ref="A1082:A1084"/>
    <mergeCell ref="B1082:B1084"/>
    <mergeCell ref="C1082:D1083"/>
    <mergeCell ref="E1082:E1084"/>
    <mergeCell ref="F1082:F1084"/>
    <mergeCell ref="A620:F620"/>
    <mergeCell ref="A621:F621"/>
    <mergeCell ref="A629:F629"/>
    <mergeCell ref="A661:F661"/>
    <mergeCell ref="A662:F662"/>
    <mergeCell ref="A670:F670"/>
    <mergeCell ref="C795:D796"/>
    <mergeCell ref="E795:E797"/>
    <mergeCell ref="F795:F797"/>
    <mergeCell ref="A795:A797"/>
    <mergeCell ref="B795:B797"/>
    <mergeCell ref="A549:A551"/>
    <mergeCell ref="B549:B551"/>
    <mergeCell ref="A590:A592"/>
    <mergeCell ref="B590:B592"/>
    <mergeCell ref="C590:D591"/>
    <mergeCell ref="E590:E592"/>
    <mergeCell ref="F590:F592"/>
    <mergeCell ref="A579:F579"/>
    <mergeCell ref="A580:F580"/>
    <mergeCell ref="A588:F588"/>
    <mergeCell ref="A342:F342"/>
    <mergeCell ref="A210:F210"/>
    <mergeCell ref="A211:F211"/>
    <mergeCell ref="A219:F219"/>
    <mergeCell ref="A251:F251"/>
    <mergeCell ref="A252:F252"/>
    <mergeCell ref="A260:F260"/>
    <mergeCell ref="A128:F128"/>
    <mergeCell ref="A129:F129"/>
    <mergeCell ref="A137:F137"/>
    <mergeCell ref="A169:F169"/>
    <mergeCell ref="A170:F170"/>
    <mergeCell ref="A178:F178"/>
    <mergeCell ref="A303:A305"/>
    <mergeCell ref="B303:B305"/>
    <mergeCell ref="C303:D304"/>
    <mergeCell ref="E303:E305"/>
    <mergeCell ref="F303:F305"/>
    <mergeCell ref="A1604:F1604"/>
    <mergeCell ref="A1605:F1605"/>
    <mergeCell ref="A1399:F1399"/>
    <mergeCell ref="A1400:F1400"/>
    <mergeCell ref="A959:A961"/>
    <mergeCell ref="B959:B961"/>
    <mergeCell ref="C959:D960"/>
    <mergeCell ref="E959:E961"/>
    <mergeCell ref="F959:F961"/>
    <mergeCell ref="A1000:A1002"/>
    <mergeCell ref="B1000:B1002"/>
    <mergeCell ref="C1000:D1001"/>
    <mergeCell ref="E1000:E1002"/>
    <mergeCell ref="F1000:F1002"/>
    <mergeCell ref="A877:A879"/>
    <mergeCell ref="B877:B879"/>
    <mergeCell ref="C877:D878"/>
    <mergeCell ref="E877:E879"/>
    <mergeCell ref="F877:F879"/>
    <mergeCell ref="A918:A920"/>
    <mergeCell ref="B918:B920"/>
    <mergeCell ref="C918:D919"/>
    <mergeCell ref="E918:E920"/>
    <mergeCell ref="F918:F920"/>
    <mergeCell ref="A1030:F1030"/>
    <mergeCell ref="A1031:F1031"/>
    <mergeCell ref="A1039:F1039"/>
    <mergeCell ref="A1041:A1043"/>
    <mergeCell ref="A957:F957"/>
    <mergeCell ref="A989:F989"/>
    <mergeCell ref="A990:F990"/>
    <mergeCell ref="A998:F998"/>
    <mergeCell ref="B1041:B1043"/>
    <mergeCell ref="C1041:D1042"/>
    <mergeCell ref="E1041:E1043"/>
    <mergeCell ref="F1041:F1043"/>
    <mergeCell ref="C754:D755"/>
    <mergeCell ref="E754:E756"/>
    <mergeCell ref="F754:F756"/>
    <mergeCell ref="A631:A633"/>
    <mergeCell ref="B631:B633"/>
    <mergeCell ref="C631:D632"/>
    <mergeCell ref="E631:E633"/>
    <mergeCell ref="F631:F633"/>
    <mergeCell ref="A672:A674"/>
    <mergeCell ref="B672:B674"/>
    <mergeCell ref="C672:D673"/>
    <mergeCell ref="E672:E674"/>
    <mergeCell ref="F672:F674"/>
    <mergeCell ref="A793:F793"/>
    <mergeCell ref="A825:F825"/>
    <mergeCell ref="A826:F826"/>
    <mergeCell ref="A834:F834"/>
    <mergeCell ref="A702:F702"/>
    <mergeCell ref="A703:F703"/>
    <mergeCell ref="A711:F711"/>
    <mergeCell ref="A743:F743"/>
    <mergeCell ref="A744:F744"/>
    <mergeCell ref="A752:F752"/>
    <mergeCell ref="A948:F948"/>
    <mergeCell ref="A949:F949"/>
    <mergeCell ref="A784:F784"/>
    <mergeCell ref="A785:F785"/>
    <mergeCell ref="A866:F866"/>
    <mergeCell ref="A46:F46"/>
    <mergeCell ref="A47:F47"/>
    <mergeCell ref="A55:F55"/>
    <mergeCell ref="A87:F87"/>
    <mergeCell ref="A88:F88"/>
    <mergeCell ref="A96:F96"/>
    <mergeCell ref="A457:F457"/>
    <mergeCell ref="A465:F465"/>
    <mergeCell ref="A497:F497"/>
    <mergeCell ref="A498:F498"/>
    <mergeCell ref="A506:F506"/>
    <mergeCell ref="A374:F374"/>
    <mergeCell ref="A375:F375"/>
    <mergeCell ref="A383:F383"/>
    <mergeCell ref="A415:F415"/>
    <mergeCell ref="A416:F416"/>
    <mergeCell ref="A424:F424"/>
    <mergeCell ref="A180:A182"/>
    <mergeCell ref="B180:B182"/>
    <mergeCell ref="C180:D181"/>
    <mergeCell ref="E180:E182"/>
    <mergeCell ref="F180:F182"/>
    <mergeCell ref="A467:A469"/>
    <mergeCell ref="B467:B469"/>
    <mergeCell ref="C467:D468"/>
    <mergeCell ref="E467:E469"/>
    <mergeCell ref="F467:F469"/>
    <mergeCell ref="A292:F292"/>
    <mergeCell ref="A293:F293"/>
    <mergeCell ref="A301:F301"/>
    <mergeCell ref="A333:F333"/>
    <mergeCell ref="A334:F334"/>
    <mergeCell ref="A508:A510"/>
    <mergeCell ref="B508:B510"/>
    <mergeCell ref="C508:D509"/>
    <mergeCell ref="E508:E510"/>
    <mergeCell ref="F508:F510"/>
    <mergeCell ref="A385:A387"/>
    <mergeCell ref="B385:B387"/>
    <mergeCell ref="C385:D386"/>
    <mergeCell ref="E385:E387"/>
    <mergeCell ref="F385:F387"/>
    <mergeCell ref="A426:A428"/>
    <mergeCell ref="B426:B428"/>
    <mergeCell ref="C426:D427"/>
    <mergeCell ref="E426:E428"/>
    <mergeCell ref="F426:F428"/>
    <mergeCell ref="C549:D550"/>
    <mergeCell ref="E549:E551"/>
    <mergeCell ref="A538:F538"/>
    <mergeCell ref="A539:F539"/>
    <mergeCell ref="A547:F547"/>
    <mergeCell ref="A456:F456"/>
    <mergeCell ref="F549:F551"/>
    <mergeCell ref="A13494:F13494"/>
    <mergeCell ref="A12264:F12264"/>
    <mergeCell ref="B12234:B12236"/>
    <mergeCell ref="A12223:F12223"/>
    <mergeCell ref="A12182:F12182"/>
    <mergeCell ref="A344:A346"/>
    <mergeCell ref="B344:B346"/>
    <mergeCell ref="C344:D345"/>
    <mergeCell ref="E344:E346"/>
    <mergeCell ref="F344:F346"/>
    <mergeCell ref="A221:A223"/>
    <mergeCell ref="B221:B223"/>
    <mergeCell ref="C221:D222"/>
    <mergeCell ref="E221:E223"/>
    <mergeCell ref="F221:F223"/>
    <mergeCell ref="A262:A264"/>
    <mergeCell ref="B262:B264"/>
    <mergeCell ref="C262:D263"/>
    <mergeCell ref="E262:E264"/>
    <mergeCell ref="F262:F264"/>
    <mergeCell ref="A836:A838"/>
    <mergeCell ref="B836:B838"/>
    <mergeCell ref="C836:D837"/>
    <mergeCell ref="E836:E838"/>
    <mergeCell ref="F836:F838"/>
    <mergeCell ref="A713:A715"/>
    <mergeCell ref="B713:B715"/>
    <mergeCell ref="C713:D714"/>
    <mergeCell ref="E713:E715"/>
    <mergeCell ref="F713:F715"/>
    <mergeCell ref="A754:A756"/>
    <mergeCell ref="B754:B756"/>
    <mergeCell ref="A13986:F13986"/>
    <mergeCell ref="A13945:F13945"/>
    <mergeCell ref="A13904:F13904"/>
    <mergeCell ref="A13863:F13863"/>
    <mergeCell ref="A13822:F13822"/>
    <mergeCell ref="A13781:F13781"/>
    <mergeCell ref="A13740:F13740"/>
    <mergeCell ref="A13699:F13699"/>
    <mergeCell ref="A13658:F13658"/>
    <mergeCell ref="A13617:F13617"/>
    <mergeCell ref="A13576:F13576"/>
    <mergeCell ref="A13535:F13535"/>
    <mergeCell ref="A13577:F13577"/>
    <mergeCell ref="A13585:F13585"/>
    <mergeCell ref="A13587:A13589"/>
    <mergeCell ref="B13587:B13589"/>
    <mergeCell ref="C13587:D13588"/>
    <mergeCell ref="E13587:E13589"/>
    <mergeCell ref="F13587:F13589"/>
    <mergeCell ref="A13536:F13536"/>
    <mergeCell ref="A13544:F13544"/>
    <mergeCell ref="A13546:A13548"/>
    <mergeCell ref="B13546:B13548"/>
    <mergeCell ref="C13546:D13547"/>
    <mergeCell ref="E13546:E13548"/>
    <mergeCell ref="F13546:F13548"/>
    <mergeCell ref="A13823:F13823"/>
    <mergeCell ref="A13831:F13831"/>
    <mergeCell ref="A13833:A13835"/>
    <mergeCell ref="B13833:B13835"/>
    <mergeCell ref="C13833:D13834"/>
    <mergeCell ref="E13833:E13835"/>
    <mergeCell ref="A12141:F12141"/>
    <mergeCell ref="A12100:F12100"/>
    <mergeCell ref="A12059:F12059"/>
    <mergeCell ref="A12018:F12018"/>
    <mergeCell ref="A11977:F11977"/>
    <mergeCell ref="A11936:F11936"/>
    <mergeCell ref="A11895:F11895"/>
    <mergeCell ref="B11168:B11170"/>
    <mergeCell ref="A11034:F11034"/>
    <mergeCell ref="A10993:F10993"/>
    <mergeCell ref="A10952:F10952"/>
    <mergeCell ref="A10911:F10911"/>
    <mergeCell ref="A10870:F10870"/>
    <mergeCell ref="A10829:F10829"/>
    <mergeCell ref="A10788:F10788"/>
    <mergeCell ref="A10747:F10747"/>
    <mergeCell ref="A10091:F10091"/>
    <mergeCell ref="A10132:F10132"/>
    <mergeCell ref="A10133:F10133"/>
    <mergeCell ref="A10141:F10141"/>
    <mergeCell ref="A10143:A10145"/>
    <mergeCell ref="B10143:B10145"/>
    <mergeCell ref="C10143:D10144"/>
    <mergeCell ref="E10143:E10145"/>
    <mergeCell ref="F10143:F10145"/>
    <mergeCell ref="A10092:F10092"/>
    <mergeCell ref="A10100:F10100"/>
    <mergeCell ref="A10102:A10104"/>
    <mergeCell ref="B10102:B10104"/>
    <mergeCell ref="C10102:D10103"/>
    <mergeCell ref="E10102:E10104"/>
    <mergeCell ref="F10102:F10104"/>
    <mergeCell ref="A10050:F10050"/>
    <mergeCell ref="A10009:F10009"/>
    <mergeCell ref="A9968:F9968"/>
    <mergeCell ref="A9927:F9927"/>
    <mergeCell ref="A9886:F9886"/>
    <mergeCell ref="A9845:F9845"/>
    <mergeCell ref="A9804:F9804"/>
    <mergeCell ref="A9763:F9763"/>
    <mergeCell ref="A9722:F9722"/>
    <mergeCell ref="A8984:F8984"/>
    <mergeCell ref="B8954:B8956"/>
    <mergeCell ref="A8943:F8943"/>
    <mergeCell ref="A8902:F8902"/>
    <mergeCell ref="A8861:F8861"/>
    <mergeCell ref="A8820:F8820"/>
    <mergeCell ref="A8779:F8779"/>
    <mergeCell ref="A8656:F8656"/>
    <mergeCell ref="A8657:F8657"/>
    <mergeCell ref="A8665:F8665"/>
    <mergeCell ref="A8667:A8669"/>
    <mergeCell ref="B8667:B8669"/>
    <mergeCell ref="C8667:D8668"/>
    <mergeCell ref="E8667:E8669"/>
    <mergeCell ref="F8667:F8669"/>
    <mergeCell ref="A8788:F8788"/>
    <mergeCell ref="A8790:A8792"/>
    <mergeCell ref="B8790:B8792"/>
    <mergeCell ref="C8790:D8791"/>
    <mergeCell ref="E8790:E8792"/>
    <mergeCell ref="F8790:F8792"/>
    <mergeCell ref="F8708:F8710"/>
    <mergeCell ref="A8903:F8903"/>
    <mergeCell ref="A6483:F6483"/>
    <mergeCell ref="A6442:F6442"/>
    <mergeCell ref="A6401:F6401"/>
    <mergeCell ref="A6360:F6360"/>
    <mergeCell ref="A6319:F6319"/>
    <mergeCell ref="B4772:B4774"/>
    <mergeCell ref="B3788:B3790"/>
    <mergeCell ref="A1779:A1781"/>
    <mergeCell ref="B1779:B1781"/>
    <mergeCell ref="A5:F5"/>
    <mergeCell ref="A6:F6"/>
    <mergeCell ref="A14:F14"/>
    <mergeCell ref="A16:A18"/>
    <mergeCell ref="B16:B18"/>
    <mergeCell ref="E16:E18"/>
    <mergeCell ref="F16:F18"/>
    <mergeCell ref="C16:D17"/>
    <mergeCell ref="A57:A59"/>
    <mergeCell ref="B57:B59"/>
    <mergeCell ref="C57:D58"/>
    <mergeCell ref="E57:E59"/>
    <mergeCell ref="F57:F59"/>
    <mergeCell ref="A98:A100"/>
    <mergeCell ref="B98:B100"/>
    <mergeCell ref="C98:D99"/>
    <mergeCell ref="E98:E100"/>
    <mergeCell ref="F98:F100"/>
    <mergeCell ref="A139:A141"/>
    <mergeCell ref="B139:B141"/>
    <mergeCell ref="C139:D140"/>
    <mergeCell ref="E139:E141"/>
    <mergeCell ref="F139:F141"/>
  </mergeCells>
  <pageMargins left="0.51181102362204722" right="0.11811023622047245" top="0.47244094488188981" bottom="0.39370078740157483" header="0.31496062992125984" footer="0.31496062992125984"/>
  <pageSetup paperSize="9" scale="65" orientation="portrait" r:id="rId1"/>
  <rowBreaks count="2" manualBreakCount="2">
    <brk id="41" max="5" man="1"/>
    <brk id="82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92D050"/>
    <pageSetUpPr fitToPage="1"/>
  </sheetPr>
  <dimension ref="A1:P73"/>
  <sheetViews>
    <sheetView view="pageBreakPreview" topLeftCell="A58" zoomScaleNormal="100" workbookViewId="0">
      <selection activeCell="C33" sqref="C33"/>
    </sheetView>
  </sheetViews>
  <sheetFormatPr defaultRowHeight="15.75"/>
  <cols>
    <col min="1" max="1" width="7.25" style="1" bestFit="1" customWidth="1"/>
    <col min="2" max="2" width="58.875" style="1" customWidth="1"/>
    <col min="3" max="3" width="21.375" style="1" customWidth="1"/>
    <col min="4" max="16384" width="9" style="1"/>
  </cols>
  <sheetData>
    <row r="1" spans="1:16">
      <c r="C1" s="3" t="s">
        <v>252</v>
      </c>
    </row>
    <row r="2" spans="1:16">
      <c r="C2" s="3" t="s">
        <v>456</v>
      </c>
    </row>
    <row r="3" spans="1:16">
      <c r="C3" s="3" t="s">
        <v>182</v>
      </c>
    </row>
    <row r="4" spans="1:16">
      <c r="C4" s="3"/>
    </row>
    <row r="5" spans="1:16" ht="42.75" customHeight="1">
      <c r="A5" s="811" t="s">
        <v>404</v>
      </c>
      <c r="B5" s="811"/>
      <c r="C5" s="811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>
      <c r="C6" s="3" t="s">
        <v>457</v>
      </c>
    </row>
    <row r="7" spans="1:16">
      <c r="C7" s="3" t="s">
        <v>220</v>
      </c>
    </row>
    <row r="8" spans="1:16">
      <c r="C8" s="3" t="s">
        <v>208</v>
      </c>
    </row>
    <row r="9" spans="1:16">
      <c r="C9" s="3" t="s">
        <v>209</v>
      </c>
    </row>
    <row r="10" spans="1:16">
      <c r="C10" s="3" t="s">
        <v>1868</v>
      </c>
    </row>
    <row r="11" spans="1:16">
      <c r="C11" s="3"/>
    </row>
    <row r="12" spans="1:16">
      <c r="C12" s="3" t="s">
        <v>177</v>
      </c>
    </row>
    <row r="15" spans="1:16" ht="21.75" customHeight="1">
      <c r="A15" s="196" t="s">
        <v>405</v>
      </c>
      <c r="B15" s="196" t="s">
        <v>406</v>
      </c>
      <c r="C15" s="196" t="s">
        <v>407</v>
      </c>
    </row>
    <row r="16" spans="1:16">
      <c r="A16" s="252" t="s">
        <v>263</v>
      </c>
      <c r="B16" s="812" t="s">
        <v>487</v>
      </c>
      <c r="C16" s="812"/>
    </row>
    <row r="17" spans="1:3">
      <c r="A17" s="252" t="s">
        <v>264</v>
      </c>
      <c r="B17" s="40" t="s">
        <v>414</v>
      </c>
      <c r="C17" s="254" t="s">
        <v>415</v>
      </c>
    </row>
    <row r="18" spans="1:3" ht="31.5">
      <c r="A18" s="252" t="s">
        <v>265</v>
      </c>
      <c r="B18" s="40" t="s">
        <v>232</v>
      </c>
      <c r="C18" s="254" t="s">
        <v>233</v>
      </c>
    </row>
    <row r="19" spans="1:3">
      <c r="A19" s="252" t="s">
        <v>266</v>
      </c>
      <c r="B19" s="810" t="s">
        <v>234</v>
      </c>
      <c r="C19" s="810"/>
    </row>
    <row r="20" spans="1:3">
      <c r="A20" s="252" t="s">
        <v>267</v>
      </c>
      <c r="B20" s="41" t="s">
        <v>235</v>
      </c>
      <c r="C20" s="254" t="s">
        <v>236</v>
      </c>
    </row>
    <row r="21" spans="1:3">
      <c r="A21" s="252" t="s">
        <v>268</v>
      </c>
      <c r="B21" s="41" t="s">
        <v>237</v>
      </c>
      <c r="C21" s="254" t="s">
        <v>233</v>
      </c>
    </row>
    <row r="22" spans="1:3">
      <c r="A22" s="252" t="s">
        <v>269</v>
      </c>
      <c r="B22" s="41" t="s">
        <v>238</v>
      </c>
      <c r="C22" s="254" t="s">
        <v>236</v>
      </c>
    </row>
    <row r="23" spans="1:3">
      <c r="A23" s="252" t="s">
        <v>270</v>
      </c>
      <c r="B23" s="41" t="s">
        <v>295</v>
      </c>
      <c r="C23" s="254" t="s">
        <v>233</v>
      </c>
    </row>
    <row r="24" spans="1:3" ht="31.5">
      <c r="A24" s="252" t="s">
        <v>93</v>
      </c>
      <c r="B24" s="40" t="s">
        <v>296</v>
      </c>
      <c r="C24" s="254" t="s">
        <v>236</v>
      </c>
    </row>
    <row r="25" spans="1:3">
      <c r="A25" s="252" t="s">
        <v>121</v>
      </c>
      <c r="B25" s="40" t="s">
        <v>297</v>
      </c>
      <c r="C25" s="254" t="s">
        <v>236</v>
      </c>
    </row>
    <row r="26" spans="1:3">
      <c r="A26" s="252">
        <v>3</v>
      </c>
      <c r="B26" s="810" t="s">
        <v>298</v>
      </c>
      <c r="C26" s="810"/>
    </row>
    <row r="27" spans="1:3" ht="31.5">
      <c r="A27" s="252" t="s">
        <v>299</v>
      </c>
      <c r="B27" s="40" t="s">
        <v>239</v>
      </c>
      <c r="C27" s="254" t="s">
        <v>236</v>
      </c>
    </row>
    <row r="28" spans="1:3" ht="31.5">
      <c r="A28" s="252" t="s">
        <v>240</v>
      </c>
      <c r="B28" s="40" t="s">
        <v>241</v>
      </c>
      <c r="C28" s="254" t="s">
        <v>236</v>
      </c>
    </row>
    <row r="29" spans="1:3">
      <c r="A29" s="252" t="s">
        <v>242</v>
      </c>
      <c r="B29" s="40" t="s">
        <v>243</v>
      </c>
      <c r="C29" s="254" t="s">
        <v>236</v>
      </c>
    </row>
    <row r="30" spans="1:3">
      <c r="A30" s="252" t="s">
        <v>244</v>
      </c>
      <c r="B30" s="40" t="s">
        <v>245</v>
      </c>
      <c r="C30" s="254" t="s">
        <v>236</v>
      </c>
    </row>
    <row r="31" spans="1:3">
      <c r="A31" s="252">
        <v>4</v>
      </c>
      <c r="B31" s="810" t="s">
        <v>246</v>
      </c>
      <c r="C31" s="810"/>
    </row>
    <row r="32" spans="1:3">
      <c r="A32" s="252" t="s">
        <v>271</v>
      </c>
      <c r="B32" s="40" t="s">
        <v>365</v>
      </c>
      <c r="C32" s="254" t="s">
        <v>233</v>
      </c>
    </row>
    <row r="33" spans="1:3" ht="47.25">
      <c r="A33" s="252" t="s">
        <v>272</v>
      </c>
      <c r="B33" s="40" t="s">
        <v>200</v>
      </c>
      <c r="C33" s="254" t="s">
        <v>233</v>
      </c>
    </row>
    <row r="34" spans="1:3">
      <c r="A34" s="252" t="s">
        <v>273</v>
      </c>
      <c r="B34" s="40" t="s">
        <v>201</v>
      </c>
      <c r="C34" s="254" t="s">
        <v>236</v>
      </c>
    </row>
    <row r="35" spans="1:3" ht="31.5">
      <c r="A35" s="252" t="s">
        <v>138</v>
      </c>
      <c r="B35" s="40" t="s">
        <v>202</v>
      </c>
      <c r="C35" s="254" t="s">
        <v>236</v>
      </c>
    </row>
    <row r="36" spans="1:3">
      <c r="A36" s="252" t="s">
        <v>139</v>
      </c>
      <c r="B36" s="40" t="s">
        <v>203</v>
      </c>
      <c r="C36" s="254" t="s">
        <v>233</v>
      </c>
    </row>
    <row r="37" spans="1:3">
      <c r="A37" s="252" t="s">
        <v>140</v>
      </c>
      <c r="B37" s="40" t="s">
        <v>204</v>
      </c>
      <c r="C37" s="254" t="s">
        <v>233</v>
      </c>
    </row>
    <row r="38" spans="1:3">
      <c r="A38" s="252">
        <v>5</v>
      </c>
      <c r="B38" s="810" t="s">
        <v>205</v>
      </c>
      <c r="C38" s="810"/>
    </row>
    <row r="39" spans="1:3">
      <c r="A39" s="252" t="s">
        <v>274</v>
      </c>
      <c r="B39" s="40" t="s">
        <v>206</v>
      </c>
      <c r="C39" s="255" t="s">
        <v>236</v>
      </c>
    </row>
    <row r="40" spans="1:3" ht="31.5">
      <c r="A40" s="252" t="s">
        <v>275</v>
      </c>
      <c r="B40" s="40" t="s">
        <v>207</v>
      </c>
      <c r="C40" s="255" t="s">
        <v>236</v>
      </c>
    </row>
    <row r="41" spans="1:3" ht="31.5">
      <c r="A41" s="252" t="s">
        <v>143</v>
      </c>
      <c r="B41" s="40" t="s">
        <v>256</v>
      </c>
      <c r="C41" s="254" t="s">
        <v>233</v>
      </c>
    </row>
    <row r="42" spans="1:3" ht="31.5">
      <c r="A42" s="252" t="s">
        <v>257</v>
      </c>
      <c r="B42" s="40" t="s">
        <v>258</v>
      </c>
      <c r="C42" s="254" t="s">
        <v>236</v>
      </c>
    </row>
    <row r="43" spans="1:3" ht="31.5">
      <c r="A43" s="252" t="s">
        <v>259</v>
      </c>
      <c r="B43" s="40" t="s">
        <v>430</v>
      </c>
      <c r="C43" s="254" t="s">
        <v>233</v>
      </c>
    </row>
    <row r="44" spans="1:3" ht="31.5">
      <c r="A44" s="252" t="s">
        <v>431</v>
      </c>
      <c r="B44" s="40" t="s">
        <v>393</v>
      </c>
      <c r="C44" s="254" t="s">
        <v>233</v>
      </c>
    </row>
    <row r="45" spans="1:3">
      <c r="A45" s="252">
        <v>6</v>
      </c>
      <c r="B45" s="810" t="s">
        <v>394</v>
      </c>
      <c r="C45" s="810"/>
    </row>
    <row r="46" spans="1:3" ht="31.5">
      <c r="A46" s="252" t="s">
        <v>173</v>
      </c>
      <c r="B46" s="40" t="s">
        <v>395</v>
      </c>
      <c r="C46" s="254" t="s">
        <v>233</v>
      </c>
    </row>
    <row r="47" spans="1:3">
      <c r="A47" s="252" t="s">
        <v>174</v>
      </c>
      <c r="B47" s="40" t="s">
        <v>396</v>
      </c>
      <c r="C47" s="254" t="s">
        <v>233</v>
      </c>
    </row>
    <row r="48" spans="1:3" ht="31.5">
      <c r="A48" s="252" t="s">
        <v>397</v>
      </c>
      <c r="B48" s="40" t="s">
        <v>308</v>
      </c>
      <c r="C48" s="254" t="s">
        <v>236</v>
      </c>
    </row>
    <row r="49" spans="1:3" ht="54" customHeight="1">
      <c r="A49" s="252" t="s">
        <v>398</v>
      </c>
      <c r="B49" s="40" t="s">
        <v>366</v>
      </c>
      <c r="C49" s="254" t="s">
        <v>236</v>
      </c>
    </row>
    <row r="50" spans="1:3" ht="33" customHeight="1">
      <c r="A50" s="748" t="s">
        <v>367</v>
      </c>
      <c r="B50" s="748"/>
      <c r="C50" s="748"/>
    </row>
    <row r="51" spans="1:3">
      <c r="A51" s="256" t="s">
        <v>261</v>
      </c>
      <c r="B51" s="256" t="s">
        <v>406</v>
      </c>
      <c r="C51" s="256" t="s">
        <v>407</v>
      </c>
    </row>
    <row r="52" spans="1:3">
      <c r="A52" s="252">
        <v>1</v>
      </c>
      <c r="B52" s="253" t="s">
        <v>368</v>
      </c>
      <c r="C52" s="253"/>
    </row>
    <row r="53" spans="1:3">
      <c r="A53" s="252" t="s">
        <v>264</v>
      </c>
      <c r="B53" s="42" t="s">
        <v>369</v>
      </c>
      <c r="C53" s="254" t="s">
        <v>236</v>
      </c>
    </row>
    <row r="54" spans="1:3">
      <c r="A54" s="252" t="s">
        <v>265</v>
      </c>
      <c r="B54" s="42" t="s">
        <v>223</v>
      </c>
      <c r="C54" s="254" t="s">
        <v>236</v>
      </c>
    </row>
    <row r="55" spans="1:3">
      <c r="A55" s="252" t="s">
        <v>276</v>
      </c>
      <c r="B55" s="40" t="s">
        <v>480</v>
      </c>
      <c r="C55" s="254" t="s">
        <v>236</v>
      </c>
    </row>
    <row r="56" spans="1:3" ht="31.5">
      <c r="A56" s="252" t="s">
        <v>291</v>
      </c>
      <c r="B56" s="40" t="s">
        <v>481</v>
      </c>
      <c r="C56" s="254" t="s">
        <v>236</v>
      </c>
    </row>
    <row r="57" spans="1:3">
      <c r="A57" s="252" t="s">
        <v>482</v>
      </c>
      <c r="B57" s="40" t="s">
        <v>483</v>
      </c>
      <c r="C57" s="254" t="s">
        <v>236</v>
      </c>
    </row>
    <row r="58" spans="1:3">
      <c r="A58" s="252" t="s">
        <v>484</v>
      </c>
      <c r="B58" s="40" t="s">
        <v>485</v>
      </c>
      <c r="C58" s="254" t="s">
        <v>233</v>
      </c>
    </row>
    <row r="59" spans="1:3">
      <c r="A59" s="252">
        <v>2</v>
      </c>
      <c r="B59" s="253" t="s">
        <v>298</v>
      </c>
      <c r="C59" s="253"/>
    </row>
    <row r="60" spans="1:3">
      <c r="A60" s="252" t="s">
        <v>267</v>
      </c>
      <c r="B60" s="40" t="s">
        <v>486</v>
      </c>
      <c r="C60" s="254" t="s">
        <v>236</v>
      </c>
    </row>
    <row r="61" spans="1:3" ht="31.5">
      <c r="A61" s="252" t="s">
        <v>268</v>
      </c>
      <c r="B61" s="40" t="s">
        <v>411</v>
      </c>
      <c r="C61" s="254" t="s">
        <v>236</v>
      </c>
    </row>
    <row r="62" spans="1:3">
      <c r="A62" s="252" t="s">
        <v>269</v>
      </c>
      <c r="B62" s="40" t="s">
        <v>412</v>
      </c>
      <c r="C62" s="254" t="s">
        <v>236</v>
      </c>
    </row>
    <row r="63" spans="1:3" ht="31.5">
      <c r="A63" s="252">
        <v>3</v>
      </c>
      <c r="B63" s="253" t="s">
        <v>210</v>
      </c>
      <c r="C63" s="253"/>
    </row>
    <row r="64" spans="1:3" ht="30.75" customHeight="1">
      <c r="A64" s="252" t="s">
        <v>299</v>
      </c>
      <c r="B64" s="40" t="s">
        <v>211</v>
      </c>
      <c r="C64" s="254" t="s">
        <v>233</v>
      </c>
    </row>
    <row r="65" spans="1:3">
      <c r="A65" s="252" t="s">
        <v>240</v>
      </c>
      <c r="B65" s="40" t="s">
        <v>212</v>
      </c>
      <c r="C65" s="254" t="s">
        <v>236</v>
      </c>
    </row>
    <row r="66" spans="1:3">
      <c r="A66" s="252" t="s">
        <v>242</v>
      </c>
      <c r="B66" s="40" t="s">
        <v>213</v>
      </c>
      <c r="C66" s="254" t="s">
        <v>233</v>
      </c>
    </row>
    <row r="67" spans="1:3">
      <c r="A67" s="252" t="s">
        <v>214</v>
      </c>
      <c r="B67" s="40" t="s">
        <v>215</v>
      </c>
      <c r="C67" s="254" t="s">
        <v>233</v>
      </c>
    </row>
    <row r="68" spans="1:3">
      <c r="A68" s="252" t="s">
        <v>216</v>
      </c>
      <c r="B68" s="40" t="s">
        <v>217</v>
      </c>
      <c r="C68" s="254" t="s">
        <v>236</v>
      </c>
    </row>
    <row r="69" spans="1:3">
      <c r="A69" s="252">
        <v>4</v>
      </c>
      <c r="B69" s="253" t="s">
        <v>394</v>
      </c>
      <c r="C69" s="253"/>
    </row>
    <row r="70" spans="1:3">
      <c r="A70" s="252" t="s">
        <v>271</v>
      </c>
      <c r="B70" s="40" t="s">
        <v>218</v>
      </c>
      <c r="C70" s="254" t="s">
        <v>233</v>
      </c>
    </row>
    <row r="71" spans="1:3" ht="31.5">
      <c r="A71" s="252" t="s">
        <v>272</v>
      </c>
      <c r="B71" s="40" t="s">
        <v>392</v>
      </c>
      <c r="C71" s="254" t="s">
        <v>236</v>
      </c>
    </row>
    <row r="72" spans="1:3">
      <c r="A72" s="252" t="s">
        <v>273</v>
      </c>
      <c r="B72" s="40" t="s">
        <v>500</v>
      </c>
      <c r="C72" s="254" t="s">
        <v>236</v>
      </c>
    </row>
    <row r="73" spans="1:3">
      <c r="A73" s="252" t="s">
        <v>138</v>
      </c>
      <c r="B73" s="40" t="s">
        <v>501</v>
      </c>
      <c r="C73" s="254" t="s">
        <v>236</v>
      </c>
    </row>
  </sheetData>
  <customSheetViews>
    <customSheetView guid="{EC03C00D-47BF-4C61-AC40-7967444A0F5A}" fitToPage="1" showRuler="0" topLeftCell="A67">
      <selection activeCell="E10" sqref="E10"/>
      <pageMargins left="0.7" right="0.7" top="0.75" bottom="0.75" header="0.3" footer="0.3"/>
      <pageSetup paperSize="9" scale="89" fitToHeight="2" orientation="portrait" r:id="rId1"/>
      <headerFooter alignWithMargins="0"/>
    </customSheetView>
    <customSheetView guid="{1D7396F8-559A-4DD5-B412-CAD3B9FC6EB9}" fitToPage="1" showRuler="0">
      <selection activeCell="B24" sqref="B24"/>
      <pageMargins left="0.7" right="0.7" top="0.75" bottom="0.75" header="0.3" footer="0.3"/>
      <pageSetup paperSize="9" scale="89" fitToHeight="2" orientation="portrait" r:id="rId2"/>
      <headerFooter alignWithMargins="0"/>
    </customSheetView>
    <customSheetView guid="{7480D686-972F-4793-95C6-3D9ED1E1ADD0}" fitToPage="1" showRuler="0">
      <selection activeCell="B24" sqref="B24"/>
      <pageMargins left="0.7" right="0.7" top="0.75" bottom="0.75" header="0.3" footer="0.3"/>
      <pageSetup paperSize="9" scale="89" fitToHeight="2" orientation="portrait" r:id="rId3"/>
      <headerFooter alignWithMargins="0"/>
    </customSheetView>
    <customSheetView guid="{D1234401-B92E-47A8-88CA-60CCC5D8F15E}" fitToPage="1">
      <selection activeCell="B24" sqref="B24"/>
      <pageMargins left="0.7" right="0.7" top="0.75" bottom="0.75" header="0.3" footer="0.3"/>
      <pageSetup paperSize="9" scale="89" fitToHeight="2" orientation="portrait" r:id="rId4"/>
    </customSheetView>
    <customSheetView guid="{7DF0696A-AEA3-4F0A-B537-6A75D5770C28}" fitToPage="1" showRuler="0">
      <selection activeCell="E10" sqref="E10"/>
      <pageMargins left="0.7" right="0.7" top="0.75" bottom="0.75" header="0.3" footer="0.3"/>
      <pageSetup paperSize="9" scale="89" fitToHeight="2" orientation="portrait" r:id="rId5"/>
      <headerFooter alignWithMargins="0"/>
    </customSheetView>
    <customSheetView guid="{4F1CD1AE-56BF-481C-B46D-882B53F60A62}" fitToPage="1" showRuler="0" topLeftCell="A4">
      <selection activeCell="B51" sqref="B51"/>
      <pageMargins left="0.7" right="0.7" top="0.75" bottom="0.75" header="0.3" footer="0.3"/>
      <pageSetup paperSize="9" scale="89" fitToHeight="2" orientation="portrait" r:id="rId6"/>
      <headerFooter alignWithMargins="0"/>
    </customSheetView>
  </customSheetViews>
  <mergeCells count="8">
    <mergeCell ref="B45:C45"/>
    <mergeCell ref="A50:C50"/>
    <mergeCell ref="A5:C5"/>
    <mergeCell ref="B16:C16"/>
    <mergeCell ref="B19:C19"/>
    <mergeCell ref="B26:C26"/>
    <mergeCell ref="B31:C31"/>
    <mergeCell ref="B38:C38"/>
  </mergeCells>
  <phoneticPr fontId="0" type="noConversion"/>
  <pageMargins left="0.7" right="0.7" top="0.75" bottom="0.75" header="0.3" footer="0.3"/>
  <pageSetup paperSize="9" scale="93" fitToHeight="2" orientation="portrait"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17</vt:i4>
      </vt:variant>
    </vt:vector>
  </HeadingPairs>
  <TitlesOfParts>
    <vt:vector size="33" baseType="lpstr">
      <vt:lpstr>приложение 1.1 </vt:lpstr>
      <vt:lpstr>приложение 1.4</vt:lpstr>
      <vt:lpstr>приложение 1.3</vt:lpstr>
      <vt:lpstr>приложение 1.2</vt:lpstr>
      <vt:lpstr>приложение 2.1</vt:lpstr>
      <vt:lpstr>приложение 2.2</vt:lpstr>
      <vt:lpstr>приложение 2.3</vt:lpstr>
      <vt:lpstr>приложение 3.1 </vt:lpstr>
      <vt:lpstr>приложение 3.2</vt:lpstr>
      <vt:lpstr>приложение 4.1 </vt:lpstr>
      <vt:lpstr>приложение 4.2 </vt:lpstr>
      <vt:lpstr>приложение 4.3 </vt:lpstr>
      <vt:lpstr>приложение 1</vt:lpstr>
      <vt:lpstr>приложение 2.</vt:lpstr>
      <vt:lpstr>приложение 2</vt:lpstr>
      <vt:lpstr>приложение 3</vt:lpstr>
      <vt:lpstr>'приложение 1'!Заголовки_для_печати</vt:lpstr>
      <vt:lpstr>'приложение 1.1 '!Заголовки_для_печати</vt:lpstr>
      <vt:lpstr>'приложение 1.2'!Заголовки_для_печати</vt:lpstr>
      <vt:lpstr>'приложение 1.3'!Заголовки_для_печати</vt:lpstr>
      <vt:lpstr>'приложение 2'!Заголовки_для_печати</vt:lpstr>
      <vt:lpstr>'приложение 2.2'!Заголовки_для_печати</vt:lpstr>
      <vt:lpstr>'приложение 3.2'!Заголовки_для_печати</vt:lpstr>
      <vt:lpstr>'приложение 4.1 '!Заголовки_для_печати</vt:lpstr>
      <vt:lpstr>'приложение 1'!Область_печати</vt:lpstr>
      <vt:lpstr>'приложение 1.1 '!Область_печати</vt:lpstr>
      <vt:lpstr>'приложение 1.3'!Область_печати</vt:lpstr>
      <vt:lpstr>'приложение 2'!Область_печати</vt:lpstr>
      <vt:lpstr>'приложение 2.2'!Область_печати</vt:lpstr>
      <vt:lpstr>'приложение 3'!Область_печати</vt:lpstr>
      <vt:lpstr>'приложение 3.1 '!Область_печати</vt:lpstr>
      <vt:lpstr>'приложение 4.1 '!Область_печати</vt:lpstr>
      <vt:lpstr>'приложение 4.2 '!Область_печати</vt:lpstr>
    </vt:vector>
  </TitlesOfParts>
  <Company>Datanium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Shvydkaya_YO</dc:creator>
  <cp:lastModifiedBy>Ваньшина Рада Алексеевна</cp:lastModifiedBy>
  <cp:lastPrinted>2017-02-19T16:48:19Z</cp:lastPrinted>
  <dcterms:created xsi:type="dcterms:W3CDTF">2009-07-27T10:10:26Z</dcterms:created>
  <dcterms:modified xsi:type="dcterms:W3CDTF">2017-02-21T12:15:33Z</dcterms:modified>
</cp:coreProperties>
</file>